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14475" windowHeight="4410" tabRatio="437" firstSheet="13" activeTab="22"/>
  </bookViews>
  <sheets>
    <sheet name="01" sheetId="72" r:id="rId1"/>
    <sheet name="02" sheetId="74" r:id="rId2"/>
    <sheet name="03" sheetId="75" r:id="rId3"/>
    <sheet name="04" sheetId="76" r:id="rId4"/>
    <sheet name="05" sheetId="77" r:id="rId5"/>
    <sheet name="06" sheetId="79" r:id="rId6"/>
    <sheet name="07" sheetId="81" r:id="rId7"/>
    <sheet name="08" sheetId="83" r:id="rId8"/>
    <sheet name="09" sheetId="84" r:id="rId9"/>
    <sheet name="10" sheetId="85" r:id="rId10"/>
    <sheet name="11" sheetId="86" r:id="rId11"/>
    <sheet name="12" sheetId="88" r:id="rId12"/>
    <sheet name="13" sheetId="90" r:id="rId13"/>
    <sheet name="14" sheetId="91" r:id="rId14"/>
    <sheet name="15" sheetId="92" r:id="rId15"/>
    <sheet name="16" sheetId="94" r:id="rId16"/>
    <sheet name="17" sheetId="96" r:id="rId17"/>
    <sheet name="18" sheetId="97" r:id="rId18"/>
    <sheet name="19" sheetId="98" r:id="rId19"/>
    <sheet name="20" sheetId="99" r:id="rId20"/>
    <sheet name="21" sheetId="100" r:id="rId21"/>
    <sheet name="22" sheetId="101" r:id="rId22"/>
    <sheet name="23" sheetId="102" r:id="rId23"/>
    <sheet name="Sample" sheetId="1" r:id="rId24"/>
    <sheet name="(Sample)Schedule dont delete " sheetId="87" r:id="rId25"/>
    <sheet name="Calc" sheetId="3" r:id="rId26"/>
    <sheet name="Schedule 2026.5.11 BG" sheetId="67" state="hidden" r:id="rId27"/>
    <sheet name="Schedule 2026.5.11" sheetId="64" state="hidden" r:id="rId28"/>
  </sheets>
  <definedNames>
    <definedName name="a" localSheetId="24">#REF!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3">#REF!</definedName>
    <definedName name="a" localSheetId="27">#REF!</definedName>
    <definedName name="a" localSheetId="26">#REF!</definedName>
    <definedName name="a">#REF!</definedName>
    <definedName name="IPP" localSheetId="24">#REF!</definedName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7">#REF!</definedName>
    <definedName name="IPP" localSheetId="26">#REF!</definedName>
    <definedName name="IPP">#REF!</definedName>
    <definedName name="ippp" localSheetId="24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7">#REF!</definedName>
    <definedName name="ippp" localSheetId="26">#REF!</definedName>
    <definedName name="ippp">#REF!</definedName>
    <definedName name="samolea" localSheetId="24">#REF!</definedName>
    <definedName name="samolea" localSheetId="0">#REF!</definedName>
    <definedName name="samolea" localSheetId="1">#REF!</definedName>
    <definedName name="samolea" localSheetId="2">#REF!</definedName>
    <definedName name="samolea" localSheetId="3">#REF!</definedName>
    <definedName name="samolea" localSheetId="4">#REF!</definedName>
    <definedName name="samolea" localSheetId="5">#REF!</definedName>
    <definedName name="samolea" localSheetId="6">#REF!</definedName>
    <definedName name="samolea" localSheetId="7">#REF!</definedName>
    <definedName name="samolea" localSheetId="8">#REF!</definedName>
    <definedName name="samolea" localSheetId="9">#REF!</definedName>
    <definedName name="samolea" localSheetId="10">#REF!</definedName>
    <definedName name="samolea" localSheetId="11">#REF!</definedName>
    <definedName name="samolea" localSheetId="12">#REF!</definedName>
    <definedName name="samolea" localSheetId="13">#REF!</definedName>
    <definedName name="samolea" localSheetId="14">#REF!</definedName>
    <definedName name="samolea" localSheetId="15">#REF!</definedName>
    <definedName name="samolea" localSheetId="16">#REF!</definedName>
    <definedName name="samolea" localSheetId="17">#REF!</definedName>
    <definedName name="samolea" localSheetId="18">#REF!</definedName>
    <definedName name="samolea" localSheetId="19">#REF!</definedName>
    <definedName name="samolea" localSheetId="20">#REF!</definedName>
    <definedName name="samolea" localSheetId="21">#REF!</definedName>
    <definedName name="samolea" localSheetId="22">#REF!</definedName>
    <definedName name="samolea" localSheetId="23">#REF!</definedName>
    <definedName name="samolea" localSheetId="27">#REF!</definedName>
    <definedName name="samolea" localSheetId="26">#REF!</definedName>
    <definedName name="samolea">#REF!</definedName>
    <definedName name="sampke1" localSheetId="24">#REF!</definedName>
    <definedName name="sampke1" localSheetId="0">#REF!</definedName>
    <definedName name="sampke1" localSheetId="1">#REF!</definedName>
    <definedName name="sampke1" localSheetId="2">#REF!</definedName>
    <definedName name="sampke1" localSheetId="3">#REF!</definedName>
    <definedName name="sampke1" localSheetId="4">#REF!</definedName>
    <definedName name="sampke1" localSheetId="5">#REF!</definedName>
    <definedName name="sampke1" localSheetId="6">#REF!</definedName>
    <definedName name="sampke1" localSheetId="7">#REF!</definedName>
    <definedName name="sampke1" localSheetId="8">#REF!</definedName>
    <definedName name="sampke1" localSheetId="9">#REF!</definedName>
    <definedName name="sampke1" localSheetId="10">#REF!</definedName>
    <definedName name="sampke1" localSheetId="11">#REF!</definedName>
    <definedName name="sampke1" localSheetId="12">#REF!</definedName>
    <definedName name="sampke1" localSheetId="13">#REF!</definedName>
    <definedName name="sampke1" localSheetId="14">#REF!</definedName>
    <definedName name="sampke1" localSheetId="15">#REF!</definedName>
    <definedName name="sampke1" localSheetId="16">#REF!</definedName>
    <definedName name="sampke1" localSheetId="17">#REF!</definedName>
    <definedName name="sampke1" localSheetId="18">#REF!</definedName>
    <definedName name="sampke1" localSheetId="19">#REF!</definedName>
    <definedName name="sampke1" localSheetId="20">#REF!</definedName>
    <definedName name="sampke1" localSheetId="21">#REF!</definedName>
    <definedName name="sampke1" localSheetId="22">#REF!</definedName>
    <definedName name="sampke1" localSheetId="23">#REF!</definedName>
    <definedName name="sampke1" localSheetId="27">#REF!</definedName>
    <definedName name="sampke1" localSheetId="26">#REF!</definedName>
    <definedName name="sampke1">#REF!</definedName>
    <definedName name="sample" localSheetId="24">#REF!</definedName>
    <definedName name="sample" localSheetId="0">#REF!</definedName>
    <definedName name="sample" localSheetId="1">#REF!</definedName>
    <definedName name="sample" localSheetId="2">#REF!</definedName>
    <definedName name="sample" localSheetId="3">#REF!</definedName>
    <definedName name="sample" localSheetId="4">#REF!</definedName>
    <definedName name="sample" localSheetId="5">#REF!</definedName>
    <definedName name="sample" localSheetId="6">#REF!</definedName>
    <definedName name="sample" localSheetId="7">#REF!</definedName>
    <definedName name="sample" localSheetId="8">#REF!</definedName>
    <definedName name="sample" localSheetId="9">#REF!</definedName>
    <definedName name="sample" localSheetId="10">#REF!</definedName>
    <definedName name="sample" localSheetId="11">#REF!</definedName>
    <definedName name="sample" localSheetId="12">#REF!</definedName>
    <definedName name="sample" localSheetId="13">#REF!</definedName>
    <definedName name="sample" localSheetId="14">#REF!</definedName>
    <definedName name="sample" localSheetId="15">#REF!</definedName>
    <definedName name="sample" localSheetId="16">#REF!</definedName>
    <definedName name="sample" localSheetId="17">#REF!</definedName>
    <definedName name="sample" localSheetId="18">#REF!</definedName>
    <definedName name="sample" localSheetId="19">#REF!</definedName>
    <definedName name="sample" localSheetId="20">#REF!</definedName>
    <definedName name="sample" localSheetId="21">#REF!</definedName>
    <definedName name="sample" localSheetId="22">#REF!</definedName>
    <definedName name="sample" localSheetId="23">#REF!</definedName>
    <definedName name="sample" localSheetId="27">#REF!</definedName>
    <definedName name="sample" localSheetId="26">#REF!</definedName>
    <definedName name="sample">#REF!</definedName>
    <definedName name="SAMPLE1" localSheetId="24">#REF!</definedName>
    <definedName name="SAMPLE1" localSheetId="0">#REF!</definedName>
    <definedName name="SAMPLE1" localSheetId="1">#REF!</definedName>
    <definedName name="SAMPLE1" localSheetId="2">#REF!</definedName>
    <definedName name="SAMPLE1" localSheetId="3">#REF!</definedName>
    <definedName name="SAMPLE1" localSheetId="4">#REF!</definedName>
    <definedName name="SAMPLE1" localSheetId="5">#REF!</definedName>
    <definedName name="SAMPLE1" localSheetId="6">#REF!</definedName>
    <definedName name="SAMPLE1" localSheetId="7">#REF!</definedName>
    <definedName name="SAMPLE1" localSheetId="8">#REF!</definedName>
    <definedName name="SAMPLE1" localSheetId="9">#REF!</definedName>
    <definedName name="SAMPLE1" localSheetId="10">#REF!</definedName>
    <definedName name="SAMPLE1" localSheetId="11">#REF!</definedName>
    <definedName name="SAMPLE1" localSheetId="12">#REF!</definedName>
    <definedName name="SAMPLE1" localSheetId="13">#REF!</definedName>
    <definedName name="SAMPLE1" localSheetId="14">#REF!</definedName>
    <definedName name="SAMPLE1" localSheetId="15">#REF!</definedName>
    <definedName name="SAMPLE1" localSheetId="16">#REF!</definedName>
    <definedName name="SAMPLE1" localSheetId="17">#REF!</definedName>
    <definedName name="SAMPLE1" localSheetId="18">#REF!</definedName>
    <definedName name="SAMPLE1" localSheetId="19">#REF!</definedName>
    <definedName name="SAMPLE1" localSheetId="20">#REF!</definedName>
    <definedName name="SAMPLE1" localSheetId="21">#REF!</definedName>
    <definedName name="SAMPLE1" localSheetId="22">#REF!</definedName>
    <definedName name="SAMPLE1" localSheetId="23">#REF!</definedName>
    <definedName name="SAMPLE1" localSheetId="27">#REF!</definedName>
    <definedName name="SAMPLE1" localSheetId="26">#REF!</definedName>
    <definedName name="SAMPLE1">#REF!</definedName>
    <definedName name="sdasdf" localSheetId="24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7">#REF!</definedName>
    <definedName name="sdasdf" localSheetId="26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0" i="102" l="1"/>
  <c r="T71" i="102"/>
  <c r="T78" i="102"/>
  <c r="T92" i="102"/>
  <c r="T96" i="102"/>
  <c r="T108" i="102"/>
  <c r="T117" i="102"/>
  <c r="T118" i="102"/>
  <c r="T119" i="102"/>
  <c r="T120" i="102"/>
  <c r="T121" i="102"/>
  <c r="T122" i="102"/>
  <c r="T159" i="102" a="1"/>
  <c r="T159" i="102" s="1"/>
  <c r="T161" i="102"/>
  <c r="T167" i="102" s="1"/>
  <c r="T162" i="102"/>
  <c r="T163" i="102"/>
  <c r="T164" i="102"/>
  <c r="T165" i="102"/>
  <c r="T166" i="102"/>
  <c r="T169" i="102"/>
  <c r="T170" i="102"/>
  <c r="T171" i="102"/>
  <c r="T172" i="102"/>
  <c r="T173" i="102"/>
  <c r="T174" i="102"/>
  <c r="T175" i="102"/>
  <c r="T176" i="102"/>
  <c r="T177" i="102"/>
  <c r="T178" i="102"/>
  <c r="T179" i="102"/>
  <c r="T180" i="102"/>
  <c r="T181" i="102"/>
  <c r="T182" i="102"/>
  <c r="T183" i="102"/>
  <c r="T135" i="102" s="1"/>
  <c r="T184" i="102"/>
  <c r="T185" i="102"/>
  <c r="T186" i="102"/>
  <c r="T187" i="102"/>
  <c r="T188" i="102"/>
  <c r="T189" i="102"/>
  <c r="T190" i="102"/>
  <c r="T191" i="102"/>
  <c r="T192" i="102"/>
  <c r="T193" i="102"/>
  <c r="T194" i="102"/>
  <c r="T195" i="102"/>
  <c r="T196" i="102"/>
  <c r="T197" i="102"/>
  <c r="T198" i="102"/>
  <c r="T199" i="102"/>
  <c r="T200" i="102"/>
  <c r="T201" i="102"/>
  <c r="T202" i="102"/>
  <c r="T203" i="102"/>
  <c r="T204" i="102"/>
  <c r="T205" i="102"/>
  <c r="T206" i="102"/>
  <c r="T207" i="102"/>
  <c r="T208" i="102"/>
  <c r="T209" i="102"/>
  <c r="T210" i="102"/>
  <c r="T211" i="102"/>
  <c r="T212" i="102"/>
  <c r="T213" i="102"/>
  <c r="T214" i="102"/>
  <c r="T215" i="102"/>
  <c r="T216" i="102"/>
  <c r="T217" i="102"/>
  <c r="T218" i="102"/>
  <c r="T219" i="102"/>
  <c r="T220" i="102"/>
  <c r="T221" i="102"/>
  <c r="T222" i="102"/>
  <c r="T223" i="102"/>
  <c r="T224" i="102"/>
  <c r="T225" i="102"/>
  <c r="T226" i="102"/>
  <c r="T227" i="102"/>
  <c r="T228" i="102"/>
  <c r="T229" i="102"/>
  <c r="T230" i="102"/>
  <c r="T231" i="102"/>
  <c r="T232" i="102"/>
  <c r="T233" i="102"/>
  <c r="T234" i="102"/>
  <c r="T235" i="102"/>
  <c r="T236" i="102"/>
  <c r="T237" i="102"/>
  <c r="T238" i="102"/>
  <c r="T239" i="102"/>
  <c r="T240" i="102"/>
  <c r="T241" i="102"/>
  <c r="T242" i="102"/>
  <c r="T243" i="102"/>
  <c r="T244" i="102"/>
  <c r="T245" i="102"/>
  <c r="T246" i="102"/>
  <c r="T247" i="102"/>
  <c r="T248" i="102"/>
  <c r="T249" i="102"/>
  <c r="T250" i="102"/>
  <c r="T251" i="102"/>
  <c r="T252" i="102"/>
  <c r="T253" i="102"/>
  <c r="T254" i="102"/>
  <c r="T255" i="102"/>
  <c r="T256" i="102"/>
  <c r="T257" i="102"/>
  <c r="T258" i="102"/>
  <c r="T259" i="102"/>
  <c r="T260" i="102"/>
  <c r="T261" i="102"/>
  <c r="T262" i="102"/>
  <c r="T263" i="102"/>
  <c r="T264" i="102"/>
  <c r="T265" i="102"/>
  <c r="T266" i="102"/>
  <c r="T267" i="102"/>
  <c r="S70" i="102"/>
  <c r="S71" i="102"/>
  <c r="S78" i="102"/>
  <c r="S92" i="102"/>
  <c r="S96" i="102"/>
  <c r="S108" i="102"/>
  <c r="S117" i="102"/>
  <c r="S118" i="102"/>
  <c r="S119" i="102"/>
  <c r="S120" i="102"/>
  <c r="S121" i="102"/>
  <c r="S122" i="102"/>
  <c r="S159" i="102" a="1"/>
  <c r="S159" i="102" s="1"/>
  <c r="S161" i="102"/>
  <c r="S135" i="102" s="1"/>
  <c r="S162" i="102"/>
  <c r="S163" i="102"/>
  <c r="S164" i="102"/>
  <c r="S165" i="102"/>
  <c r="S166" i="102"/>
  <c r="S169" i="102"/>
  <c r="S170" i="102"/>
  <c r="S171" i="102"/>
  <c r="S172" i="102"/>
  <c r="S173" i="102"/>
  <c r="S174" i="102"/>
  <c r="S175" i="102"/>
  <c r="S176" i="102"/>
  <c r="S177" i="102"/>
  <c r="S178" i="102"/>
  <c r="S179" i="102"/>
  <c r="S180" i="102"/>
  <c r="R70" i="102"/>
  <c r="Q70" i="102"/>
  <c r="O70" i="102"/>
  <c r="P70" i="102"/>
  <c r="T123" i="102" l="1"/>
  <c r="T124" i="102" s="1"/>
  <c r="T113" i="102"/>
  <c r="T115" i="102" s="1"/>
  <c r="S123" i="102"/>
  <c r="S124" i="102" s="1"/>
  <c r="S113" i="102"/>
  <c r="S115" i="102" s="1"/>
  <c r="S116" i="102" s="1"/>
  <c r="S167" i="102"/>
  <c r="T116" i="102" l="1"/>
  <c r="N70" i="102"/>
  <c r="M70" i="102"/>
  <c r="L149" i="102"/>
  <c r="L70" i="102"/>
  <c r="K149" i="102"/>
  <c r="K70" i="102"/>
  <c r="J149" i="102"/>
  <c r="I149" i="102"/>
  <c r="J70" i="102"/>
  <c r="I70" i="102"/>
  <c r="H149" i="102"/>
  <c r="H70" i="102"/>
  <c r="G149" i="102"/>
  <c r="G70" i="102"/>
  <c r="E135" i="102" l="1"/>
  <c r="E78" i="102"/>
  <c r="D135" i="102"/>
  <c r="D78" i="102"/>
  <c r="C135" i="102"/>
  <c r="C78" i="102"/>
  <c r="B135" i="102"/>
  <c r="B122" i="102"/>
  <c r="B121" i="102"/>
  <c r="B120" i="102"/>
  <c r="B119" i="102"/>
  <c r="B118" i="102"/>
  <c r="B117" i="102"/>
  <c r="B123" i="102" s="1"/>
  <c r="B108" i="102"/>
  <c r="AM19" i="102" s="1"/>
  <c r="B96" i="102"/>
  <c r="B92" i="102"/>
  <c r="AM18" i="102" s="1"/>
  <c r="B78" i="102"/>
  <c r="AM17" i="102" s="1"/>
  <c r="B71" i="102"/>
  <c r="AG274" i="102"/>
  <c r="B274" i="102"/>
  <c r="I273" i="102"/>
  <c r="J273" i="102" s="1"/>
  <c r="K273" i="102" s="1"/>
  <c r="L273" i="102" s="1"/>
  <c r="M273" i="102" s="1"/>
  <c r="N273" i="102" s="1"/>
  <c r="O273" i="102" s="1"/>
  <c r="P273" i="102" s="1"/>
  <c r="Q273" i="102" s="1"/>
  <c r="R273" i="102" s="1"/>
  <c r="S273" i="102" s="1"/>
  <c r="T273" i="102" s="1"/>
  <c r="U273" i="102" s="1"/>
  <c r="V273" i="102" s="1"/>
  <c r="W273" i="102" s="1"/>
  <c r="X273" i="102" s="1"/>
  <c r="Y273" i="102" s="1"/>
  <c r="Z273" i="102" s="1"/>
  <c r="AA273" i="102" s="1"/>
  <c r="AB273" i="102" s="1"/>
  <c r="AC273" i="102" s="1"/>
  <c r="AD273" i="102" s="1"/>
  <c r="AE273" i="102" s="1"/>
  <c r="AF273" i="102" s="1"/>
  <c r="C273" i="102"/>
  <c r="D273" i="102" s="1"/>
  <c r="E273" i="102" s="1"/>
  <c r="F273" i="102" s="1"/>
  <c r="G273" i="102" s="1"/>
  <c r="H273" i="102" s="1"/>
  <c r="AE272" i="102"/>
  <c r="AF272" i="102" s="1"/>
  <c r="G272" i="102"/>
  <c r="H272" i="102" s="1"/>
  <c r="I272" i="102" s="1"/>
  <c r="J272" i="102" s="1"/>
  <c r="K272" i="102" s="1"/>
  <c r="L272" i="102" s="1"/>
  <c r="M272" i="102" s="1"/>
  <c r="N272" i="102" s="1"/>
  <c r="O272" i="102" s="1"/>
  <c r="P272" i="102" s="1"/>
  <c r="Q272" i="102" s="1"/>
  <c r="R272" i="102" s="1"/>
  <c r="S272" i="102" s="1"/>
  <c r="T272" i="102" s="1"/>
  <c r="U272" i="102" s="1"/>
  <c r="V272" i="102" s="1"/>
  <c r="W272" i="102" s="1"/>
  <c r="X272" i="102" s="1"/>
  <c r="Y272" i="102" s="1"/>
  <c r="Z272" i="102" s="1"/>
  <c r="AA272" i="102" s="1"/>
  <c r="AB272" i="102" s="1"/>
  <c r="AC272" i="102" s="1"/>
  <c r="AD272" i="102" s="1"/>
  <c r="D272" i="102"/>
  <c r="E272" i="102" s="1"/>
  <c r="F272" i="102" s="1"/>
  <c r="C272" i="102"/>
  <c r="E271" i="102"/>
  <c r="F271" i="102" s="1"/>
  <c r="G271" i="102" s="1"/>
  <c r="H271" i="102" s="1"/>
  <c r="I271" i="102" s="1"/>
  <c r="J271" i="102" s="1"/>
  <c r="K271" i="102" s="1"/>
  <c r="L271" i="102" s="1"/>
  <c r="M271" i="102" s="1"/>
  <c r="N271" i="102" s="1"/>
  <c r="O271" i="102" s="1"/>
  <c r="P271" i="102" s="1"/>
  <c r="Q271" i="102" s="1"/>
  <c r="R271" i="102" s="1"/>
  <c r="S271" i="102" s="1"/>
  <c r="T271" i="102" s="1"/>
  <c r="U271" i="102" s="1"/>
  <c r="V271" i="102" s="1"/>
  <c r="W271" i="102" s="1"/>
  <c r="X271" i="102" s="1"/>
  <c r="Y271" i="102" s="1"/>
  <c r="Z271" i="102" s="1"/>
  <c r="AA271" i="102" s="1"/>
  <c r="AB271" i="102" s="1"/>
  <c r="AC271" i="102" s="1"/>
  <c r="AD271" i="102" s="1"/>
  <c r="AE271" i="102" s="1"/>
  <c r="AF271" i="102" s="1"/>
  <c r="C271" i="102"/>
  <c r="D271" i="102" s="1"/>
  <c r="E270" i="102"/>
  <c r="F270" i="102" s="1"/>
  <c r="G270" i="102" s="1"/>
  <c r="H270" i="102" s="1"/>
  <c r="I270" i="102" s="1"/>
  <c r="J270" i="102" s="1"/>
  <c r="K270" i="102" s="1"/>
  <c r="L270" i="102" s="1"/>
  <c r="M270" i="102" s="1"/>
  <c r="N270" i="102" s="1"/>
  <c r="O270" i="102" s="1"/>
  <c r="P270" i="102" s="1"/>
  <c r="Q270" i="102" s="1"/>
  <c r="R270" i="102" s="1"/>
  <c r="S270" i="102" s="1"/>
  <c r="T270" i="102" s="1"/>
  <c r="U270" i="102" s="1"/>
  <c r="V270" i="102" s="1"/>
  <c r="W270" i="102" s="1"/>
  <c r="X270" i="102" s="1"/>
  <c r="Y270" i="102" s="1"/>
  <c r="Z270" i="102" s="1"/>
  <c r="AA270" i="102" s="1"/>
  <c r="AB270" i="102" s="1"/>
  <c r="AC270" i="102" s="1"/>
  <c r="AD270" i="102" s="1"/>
  <c r="AE270" i="102" s="1"/>
  <c r="AF270" i="102" s="1"/>
  <c r="C270" i="102"/>
  <c r="D270" i="102" s="1"/>
  <c r="K269" i="102"/>
  <c r="L269" i="102" s="1"/>
  <c r="M269" i="102" s="1"/>
  <c r="N269" i="102" s="1"/>
  <c r="O269" i="102" s="1"/>
  <c r="P269" i="102" s="1"/>
  <c r="Q269" i="102" s="1"/>
  <c r="R269" i="102" s="1"/>
  <c r="S269" i="102" s="1"/>
  <c r="T269" i="102" s="1"/>
  <c r="U269" i="102" s="1"/>
  <c r="V269" i="102" s="1"/>
  <c r="W269" i="102" s="1"/>
  <c r="X269" i="102" s="1"/>
  <c r="Y269" i="102" s="1"/>
  <c r="Z269" i="102" s="1"/>
  <c r="AA269" i="102" s="1"/>
  <c r="AB269" i="102" s="1"/>
  <c r="AC269" i="102" s="1"/>
  <c r="AD269" i="102" s="1"/>
  <c r="AE269" i="102" s="1"/>
  <c r="AF269" i="102" s="1"/>
  <c r="C269" i="102"/>
  <c r="D269" i="102" s="1"/>
  <c r="E269" i="102" s="1"/>
  <c r="F269" i="102" s="1"/>
  <c r="G269" i="102" s="1"/>
  <c r="H269" i="102" s="1"/>
  <c r="I269" i="102" s="1"/>
  <c r="J269" i="102" s="1"/>
  <c r="G268" i="102"/>
  <c r="H268" i="102" s="1"/>
  <c r="I268" i="102" s="1"/>
  <c r="J268" i="102" s="1"/>
  <c r="K268" i="102" s="1"/>
  <c r="L268" i="102" s="1"/>
  <c r="M268" i="102" s="1"/>
  <c r="N268" i="102" s="1"/>
  <c r="O268" i="102" s="1"/>
  <c r="P268" i="102" s="1"/>
  <c r="Q268" i="102" s="1"/>
  <c r="R268" i="102" s="1"/>
  <c r="S268" i="102" s="1"/>
  <c r="T268" i="102" s="1"/>
  <c r="U268" i="102" s="1"/>
  <c r="V268" i="102" s="1"/>
  <c r="W268" i="102" s="1"/>
  <c r="X268" i="102" s="1"/>
  <c r="Y268" i="102" s="1"/>
  <c r="Z268" i="102" s="1"/>
  <c r="AA268" i="102" s="1"/>
  <c r="AB268" i="102" s="1"/>
  <c r="AC268" i="102" s="1"/>
  <c r="AD268" i="102" s="1"/>
  <c r="AE268" i="102" s="1"/>
  <c r="AF268" i="102" s="1"/>
  <c r="D268" i="102"/>
  <c r="E268" i="102" s="1"/>
  <c r="F268" i="102" s="1"/>
  <c r="C268" i="102"/>
  <c r="C267" i="102"/>
  <c r="D267" i="102" s="1"/>
  <c r="E267" i="102" s="1"/>
  <c r="F267" i="102" s="1"/>
  <c r="G267" i="102" s="1"/>
  <c r="H267" i="102" s="1"/>
  <c r="I267" i="102" s="1"/>
  <c r="J267" i="102" s="1"/>
  <c r="K267" i="102" s="1"/>
  <c r="L267" i="102" s="1"/>
  <c r="M267" i="102" s="1"/>
  <c r="N267" i="102" s="1"/>
  <c r="O267" i="102" s="1"/>
  <c r="P267" i="102" s="1"/>
  <c r="Q267" i="102" s="1"/>
  <c r="R267" i="102" s="1"/>
  <c r="S267" i="102" s="1"/>
  <c r="U267" i="102" s="1"/>
  <c r="V267" i="102" s="1"/>
  <c r="W267" i="102" s="1"/>
  <c r="X267" i="102" s="1"/>
  <c r="Y267" i="102" s="1"/>
  <c r="Z267" i="102" s="1"/>
  <c r="AA267" i="102" s="1"/>
  <c r="AB267" i="102" s="1"/>
  <c r="AC267" i="102" s="1"/>
  <c r="AD267" i="102" s="1"/>
  <c r="AE267" i="102" s="1"/>
  <c r="AF267" i="102" s="1"/>
  <c r="C266" i="102"/>
  <c r="D266" i="102" s="1"/>
  <c r="E266" i="102" s="1"/>
  <c r="F266" i="102" s="1"/>
  <c r="G266" i="102" s="1"/>
  <c r="H266" i="102" s="1"/>
  <c r="I266" i="102" s="1"/>
  <c r="J266" i="102" s="1"/>
  <c r="K266" i="102" s="1"/>
  <c r="L266" i="102" s="1"/>
  <c r="M266" i="102" s="1"/>
  <c r="N266" i="102" s="1"/>
  <c r="O266" i="102" s="1"/>
  <c r="P266" i="102" s="1"/>
  <c r="Q266" i="102" s="1"/>
  <c r="R266" i="102" s="1"/>
  <c r="S266" i="102" s="1"/>
  <c r="U266" i="102" s="1"/>
  <c r="V266" i="102" s="1"/>
  <c r="W266" i="102" s="1"/>
  <c r="X266" i="102" s="1"/>
  <c r="Y266" i="102" s="1"/>
  <c r="Z266" i="102" s="1"/>
  <c r="AA266" i="102" s="1"/>
  <c r="AB266" i="102" s="1"/>
  <c r="AC266" i="102" s="1"/>
  <c r="AD266" i="102" s="1"/>
  <c r="AE266" i="102" s="1"/>
  <c r="AF266" i="102" s="1"/>
  <c r="Q265" i="102"/>
  <c r="R265" i="102" s="1"/>
  <c r="S265" i="102" s="1"/>
  <c r="U265" i="102" s="1"/>
  <c r="V265" i="102" s="1"/>
  <c r="W265" i="102" s="1"/>
  <c r="X265" i="102" s="1"/>
  <c r="Y265" i="102" s="1"/>
  <c r="Z265" i="102" s="1"/>
  <c r="AA265" i="102" s="1"/>
  <c r="AB265" i="102" s="1"/>
  <c r="AC265" i="102" s="1"/>
  <c r="AD265" i="102" s="1"/>
  <c r="AE265" i="102" s="1"/>
  <c r="AF265" i="102" s="1"/>
  <c r="F265" i="102"/>
  <c r="G265" i="102" s="1"/>
  <c r="H265" i="102" s="1"/>
  <c r="I265" i="102" s="1"/>
  <c r="J265" i="102" s="1"/>
  <c r="K265" i="102" s="1"/>
  <c r="L265" i="102" s="1"/>
  <c r="M265" i="102" s="1"/>
  <c r="N265" i="102" s="1"/>
  <c r="O265" i="102" s="1"/>
  <c r="P265" i="102" s="1"/>
  <c r="C265" i="102"/>
  <c r="D265" i="102" s="1"/>
  <c r="E265" i="102" s="1"/>
  <c r="D264" i="102"/>
  <c r="E264" i="102" s="1"/>
  <c r="F264" i="102" s="1"/>
  <c r="G264" i="102" s="1"/>
  <c r="H264" i="102" s="1"/>
  <c r="I264" i="102" s="1"/>
  <c r="J264" i="102" s="1"/>
  <c r="K264" i="102" s="1"/>
  <c r="L264" i="102" s="1"/>
  <c r="M264" i="102" s="1"/>
  <c r="N264" i="102" s="1"/>
  <c r="O264" i="102" s="1"/>
  <c r="P264" i="102" s="1"/>
  <c r="Q264" i="102" s="1"/>
  <c r="R264" i="102" s="1"/>
  <c r="S264" i="102" s="1"/>
  <c r="U264" i="102" s="1"/>
  <c r="V264" i="102" s="1"/>
  <c r="W264" i="102" s="1"/>
  <c r="X264" i="102" s="1"/>
  <c r="Y264" i="102" s="1"/>
  <c r="Z264" i="102" s="1"/>
  <c r="AA264" i="102" s="1"/>
  <c r="AB264" i="102" s="1"/>
  <c r="AC264" i="102" s="1"/>
  <c r="AD264" i="102" s="1"/>
  <c r="AE264" i="102" s="1"/>
  <c r="AF264" i="102" s="1"/>
  <c r="C264" i="102"/>
  <c r="E263" i="102"/>
  <c r="F263" i="102" s="1"/>
  <c r="G263" i="102" s="1"/>
  <c r="H263" i="102" s="1"/>
  <c r="I263" i="102" s="1"/>
  <c r="J263" i="102" s="1"/>
  <c r="K263" i="102" s="1"/>
  <c r="L263" i="102" s="1"/>
  <c r="M263" i="102" s="1"/>
  <c r="N263" i="102" s="1"/>
  <c r="O263" i="102" s="1"/>
  <c r="P263" i="102" s="1"/>
  <c r="Q263" i="102" s="1"/>
  <c r="R263" i="102" s="1"/>
  <c r="S263" i="102" s="1"/>
  <c r="U263" i="102" s="1"/>
  <c r="V263" i="102" s="1"/>
  <c r="W263" i="102" s="1"/>
  <c r="X263" i="102" s="1"/>
  <c r="Y263" i="102" s="1"/>
  <c r="Z263" i="102" s="1"/>
  <c r="AA263" i="102" s="1"/>
  <c r="AB263" i="102" s="1"/>
  <c r="AC263" i="102" s="1"/>
  <c r="AD263" i="102" s="1"/>
  <c r="AE263" i="102" s="1"/>
  <c r="AF263" i="102" s="1"/>
  <c r="C263" i="102"/>
  <c r="D263" i="102" s="1"/>
  <c r="K262" i="102"/>
  <c r="L262" i="102" s="1"/>
  <c r="M262" i="102" s="1"/>
  <c r="N262" i="102" s="1"/>
  <c r="O262" i="102" s="1"/>
  <c r="P262" i="102" s="1"/>
  <c r="Q262" i="102" s="1"/>
  <c r="R262" i="102" s="1"/>
  <c r="S262" i="102" s="1"/>
  <c r="U262" i="102" s="1"/>
  <c r="V262" i="102" s="1"/>
  <c r="W262" i="102" s="1"/>
  <c r="X262" i="102" s="1"/>
  <c r="Y262" i="102" s="1"/>
  <c r="Z262" i="102" s="1"/>
  <c r="AA262" i="102" s="1"/>
  <c r="AB262" i="102" s="1"/>
  <c r="AC262" i="102" s="1"/>
  <c r="AD262" i="102" s="1"/>
  <c r="AE262" i="102" s="1"/>
  <c r="AF262" i="102" s="1"/>
  <c r="E262" i="102"/>
  <c r="F262" i="102" s="1"/>
  <c r="G262" i="102" s="1"/>
  <c r="H262" i="102" s="1"/>
  <c r="I262" i="102" s="1"/>
  <c r="J262" i="102" s="1"/>
  <c r="C262" i="102"/>
  <c r="D262" i="102" s="1"/>
  <c r="N261" i="102"/>
  <c r="O261" i="102" s="1"/>
  <c r="P261" i="102" s="1"/>
  <c r="Q261" i="102" s="1"/>
  <c r="R261" i="102" s="1"/>
  <c r="S261" i="102" s="1"/>
  <c r="U261" i="102" s="1"/>
  <c r="V261" i="102" s="1"/>
  <c r="W261" i="102" s="1"/>
  <c r="X261" i="102" s="1"/>
  <c r="Y261" i="102" s="1"/>
  <c r="Z261" i="102" s="1"/>
  <c r="AA261" i="102" s="1"/>
  <c r="AB261" i="102" s="1"/>
  <c r="AC261" i="102" s="1"/>
  <c r="AD261" i="102" s="1"/>
  <c r="AE261" i="102" s="1"/>
  <c r="AF261" i="102" s="1"/>
  <c r="C261" i="102"/>
  <c r="D261" i="102" s="1"/>
  <c r="E261" i="102" s="1"/>
  <c r="F261" i="102" s="1"/>
  <c r="G261" i="102" s="1"/>
  <c r="H261" i="102" s="1"/>
  <c r="I261" i="102" s="1"/>
  <c r="J261" i="102" s="1"/>
  <c r="K261" i="102" s="1"/>
  <c r="L261" i="102" s="1"/>
  <c r="M261" i="102" s="1"/>
  <c r="G260" i="102"/>
  <c r="H260" i="102" s="1"/>
  <c r="I260" i="102" s="1"/>
  <c r="J260" i="102" s="1"/>
  <c r="K260" i="102" s="1"/>
  <c r="L260" i="102" s="1"/>
  <c r="M260" i="102" s="1"/>
  <c r="N260" i="102" s="1"/>
  <c r="O260" i="102" s="1"/>
  <c r="P260" i="102" s="1"/>
  <c r="Q260" i="102" s="1"/>
  <c r="R260" i="102" s="1"/>
  <c r="S260" i="102" s="1"/>
  <c r="U260" i="102" s="1"/>
  <c r="V260" i="102" s="1"/>
  <c r="W260" i="102" s="1"/>
  <c r="X260" i="102" s="1"/>
  <c r="Y260" i="102" s="1"/>
  <c r="Z260" i="102" s="1"/>
  <c r="AA260" i="102" s="1"/>
  <c r="AB260" i="102" s="1"/>
  <c r="AC260" i="102" s="1"/>
  <c r="AD260" i="102" s="1"/>
  <c r="AE260" i="102" s="1"/>
  <c r="AF260" i="102" s="1"/>
  <c r="D260" i="102"/>
  <c r="E260" i="102" s="1"/>
  <c r="F260" i="102" s="1"/>
  <c r="C260" i="102"/>
  <c r="M259" i="102"/>
  <c r="N259" i="102" s="1"/>
  <c r="O259" i="102" s="1"/>
  <c r="P259" i="102" s="1"/>
  <c r="Q259" i="102" s="1"/>
  <c r="R259" i="102" s="1"/>
  <c r="S259" i="102" s="1"/>
  <c r="U259" i="102" s="1"/>
  <c r="V259" i="102" s="1"/>
  <c r="W259" i="102" s="1"/>
  <c r="X259" i="102" s="1"/>
  <c r="Y259" i="102" s="1"/>
  <c r="Z259" i="102" s="1"/>
  <c r="AA259" i="102" s="1"/>
  <c r="AB259" i="102" s="1"/>
  <c r="AC259" i="102" s="1"/>
  <c r="AD259" i="102" s="1"/>
  <c r="AE259" i="102" s="1"/>
  <c r="AF259" i="102" s="1"/>
  <c r="C259" i="102"/>
  <c r="D259" i="102" s="1"/>
  <c r="E259" i="102" s="1"/>
  <c r="F259" i="102" s="1"/>
  <c r="G259" i="102" s="1"/>
  <c r="H259" i="102" s="1"/>
  <c r="I259" i="102" s="1"/>
  <c r="J259" i="102" s="1"/>
  <c r="K259" i="102" s="1"/>
  <c r="L259" i="102" s="1"/>
  <c r="M258" i="102"/>
  <c r="N258" i="102" s="1"/>
  <c r="O258" i="102" s="1"/>
  <c r="P258" i="102" s="1"/>
  <c r="Q258" i="102" s="1"/>
  <c r="R258" i="102" s="1"/>
  <c r="S258" i="102" s="1"/>
  <c r="U258" i="102" s="1"/>
  <c r="V258" i="102" s="1"/>
  <c r="W258" i="102" s="1"/>
  <c r="X258" i="102" s="1"/>
  <c r="Y258" i="102" s="1"/>
  <c r="Z258" i="102" s="1"/>
  <c r="AA258" i="102" s="1"/>
  <c r="AB258" i="102" s="1"/>
  <c r="AC258" i="102" s="1"/>
  <c r="AD258" i="102" s="1"/>
  <c r="AE258" i="102" s="1"/>
  <c r="AF258" i="102" s="1"/>
  <c r="C258" i="102"/>
  <c r="D258" i="102" s="1"/>
  <c r="E258" i="102" s="1"/>
  <c r="F258" i="102" s="1"/>
  <c r="G258" i="102" s="1"/>
  <c r="H258" i="102" s="1"/>
  <c r="I258" i="102" s="1"/>
  <c r="J258" i="102" s="1"/>
  <c r="K258" i="102" s="1"/>
  <c r="L258" i="102" s="1"/>
  <c r="Q257" i="102"/>
  <c r="R257" i="102" s="1"/>
  <c r="S257" i="102" s="1"/>
  <c r="U257" i="102" s="1"/>
  <c r="V257" i="102" s="1"/>
  <c r="W257" i="102" s="1"/>
  <c r="X257" i="102" s="1"/>
  <c r="Y257" i="102" s="1"/>
  <c r="Z257" i="102" s="1"/>
  <c r="AA257" i="102" s="1"/>
  <c r="AB257" i="102" s="1"/>
  <c r="AC257" i="102" s="1"/>
  <c r="AD257" i="102" s="1"/>
  <c r="AE257" i="102" s="1"/>
  <c r="AF257" i="102" s="1"/>
  <c r="C257" i="102"/>
  <c r="D257" i="102" s="1"/>
  <c r="E257" i="102" s="1"/>
  <c r="F257" i="102" s="1"/>
  <c r="G257" i="102" s="1"/>
  <c r="H257" i="102" s="1"/>
  <c r="I257" i="102" s="1"/>
  <c r="J257" i="102" s="1"/>
  <c r="K257" i="102" s="1"/>
  <c r="L257" i="102" s="1"/>
  <c r="M257" i="102" s="1"/>
  <c r="N257" i="102" s="1"/>
  <c r="O257" i="102" s="1"/>
  <c r="P257" i="102" s="1"/>
  <c r="I256" i="102"/>
  <c r="J256" i="102" s="1"/>
  <c r="K256" i="102" s="1"/>
  <c r="L256" i="102" s="1"/>
  <c r="M256" i="102" s="1"/>
  <c r="N256" i="102" s="1"/>
  <c r="O256" i="102" s="1"/>
  <c r="P256" i="102" s="1"/>
  <c r="Q256" i="102" s="1"/>
  <c r="R256" i="102" s="1"/>
  <c r="S256" i="102" s="1"/>
  <c r="U256" i="102" s="1"/>
  <c r="V256" i="102" s="1"/>
  <c r="W256" i="102" s="1"/>
  <c r="X256" i="102" s="1"/>
  <c r="Y256" i="102" s="1"/>
  <c r="Z256" i="102" s="1"/>
  <c r="AA256" i="102" s="1"/>
  <c r="AB256" i="102" s="1"/>
  <c r="AC256" i="102" s="1"/>
  <c r="AD256" i="102" s="1"/>
  <c r="AE256" i="102" s="1"/>
  <c r="AF256" i="102" s="1"/>
  <c r="D256" i="102"/>
  <c r="E256" i="102" s="1"/>
  <c r="F256" i="102" s="1"/>
  <c r="G256" i="102" s="1"/>
  <c r="H256" i="102" s="1"/>
  <c r="C256" i="102"/>
  <c r="J255" i="102"/>
  <c r="K255" i="102" s="1"/>
  <c r="L255" i="102" s="1"/>
  <c r="M255" i="102" s="1"/>
  <c r="N255" i="102" s="1"/>
  <c r="O255" i="102" s="1"/>
  <c r="P255" i="102" s="1"/>
  <c r="Q255" i="102" s="1"/>
  <c r="R255" i="102" s="1"/>
  <c r="S255" i="102" s="1"/>
  <c r="U255" i="102" s="1"/>
  <c r="V255" i="102" s="1"/>
  <c r="W255" i="102" s="1"/>
  <c r="X255" i="102" s="1"/>
  <c r="Y255" i="102" s="1"/>
  <c r="Z255" i="102" s="1"/>
  <c r="AA255" i="102" s="1"/>
  <c r="AB255" i="102" s="1"/>
  <c r="AC255" i="102" s="1"/>
  <c r="AD255" i="102" s="1"/>
  <c r="AE255" i="102" s="1"/>
  <c r="AF255" i="102" s="1"/>
  <c r="C255" i="102"/>
  <c r="D255" i="102" s="1"/>
  <c r="E255" i="102" s="1"/>
  <c r="F255" i="102" s="1"/>
  <c r="G255" i="102" s="1"/>
  <c r="H255" i="102" s="1"/>
  <c r="I255" i="102" s="1"/>
  <c r="E254" i="102"/>
  <c r="F254" i="102" s="1"/>
  <c r="G254" i="102" s="1"/>
  <c r="H254" i="102" s="1"/>
  <c r="I254" i="102" s="1"/>
  <c r="J254" i="102" s="1"/>
  <c r="K254" i="102" s="1"/>
  <c r="L254" i="102" s="1"/>
  <c r="M254" i="102" s="1"/>
  <c r="N254" i="102" s="1"/>
  <c r="O254" i="102" s="1"/>
  <c r="P254" i="102" s="1"/>
  <c r="Q254" i="102" s="1"/>
  <c r="R254" i="102" s="1"/>
  <c r="S254" i="102" s="1"/>
  <c r="U254" i="102" s="1"/>
  <c r="V254" i="102" s="1"/>
  <c r="W254" i="102" s="1"/>
  <c r="X254" i="102" s="1"/>
  <c r="Y254" i="102" s="1"/>
  <c r="Z254" i="102" s="1"/>
  <c r="AA254" i="102" s="1"/>
  <c r="AB254" i="102" s="1"/>
  <c r="AC254" i="102" s="1"/>
  <c r="AD254" i="102" s="1"/>
  <c r="AE254" i="102" s="1"/>
  <c r="AF254" i="102" s="1"/>
  <c r="C254" i="102"/>
  <c r="D254" i="102" s="1"/>
  <c r="C253" i="102"/>
  <c r="D253" i="102" s="1"/>
  <c r="E253" i="102" s="1"/>
  <c r="F253" i="102" s="1"/>
  <c r="G253" i="102" s="1"/>
  <c r="H253" i="102" s="1"/>
  <c r="I253" i="102" s="1"/>
  <c r="J253" i="102" s="1"/>
  <c r="K253" i="102" s="1"/>
  <c r="L253" i="102" s="1"/>
  <c r="M253" i="102" s="1"/>
  <c r="N253" i="102" s="1"/>
  <c r="O253" i="102" s="1"/>
  <c r="P253" i="102" s="1"/>
  <c r="Q253" i="102" s="1"/>
  <c r="R253" i="102" s="1"/>
  <c r="S253" i="102" s="1"/>
  <c r="U253" i="102" s="1"/>
  <c r="V253" i="102" s="1"/>
  <c r="W253" i="102" s="1"/>
  <c r="X253" i="102" s="1"/>
  <c r="Y253" i="102" s="1"/>
  <c r="Z253" i="102" s="1"/>
  <c r="AA253" i="102" s="1"/>
  <c r="AB253" i="102" s="1"/>
  <c r="AC253" i="102" s="1"/>
  <c r="AD253" i="102" s="1"/>
  <c r="AE253" i="102" s="1"/>
  <c r="AF253" i="102" s="1"/>
  <c r="F252" i="102"/>
  <c r="G252" i="102" s="1"/>
  <c r="H252" i="102" s="1"/>
  <c r="I252" i="102" s="1"/>
  <c r="J252" i="102" s="1"/>
  <c r="K252" i="102" s="1"/>
  <c r="L252" i="102" s="1"/>
  <c r="M252" i="102" s="1"/>
  <c r="N252" i="102" s="1"/>
  <c r="O252" i="102" s="1"/>
  <c r="P252" i="102" s="1"/>
  <c r="Q252" i="102" s="1"/>
  <c r="R252" i="102" s="1"/>
  <c r="S252" i="102" s="1"/>
  <c r="U252" i="102" s="1"/>
  <c r="V252" i="102" s="1"/>
  <c r="W252" i="102" s="1"/>
  <c r="X252" i="102" s="1"/>
  <c r="Y252" i="102" s="1"/>
  <c r="Z252" i="102" s="1"/>
  <c r="AA252" i="102" s="1"/>
  <c r="AB252" i="102" s="1"/>
  <c r="AC252" i="102" s="1"/>
  <c r="AD252" i="102" s="1"/>
  <c r="AE252" i="102" s="1"/>
  <c r="AF252" i="102" s="1"/>
  <c r="C252" i="102"/>
  <c r="D252" i="102" s="1"/>
  <c r="E252" i="102" s="1"/>
  <c r="D251" i="102"/>
  <c r="E251" i="102" s="1"/>
  <c r="F251" i="102" s="1"/>
  <c r="G251" i="102" s="1"/>
  <c r="H251" i="102" s="1"/>
  <c r="I251" i="102" s="1"/>
  <c r="J251" i="102" s="1"/>
  <c r="K251" i="102" s="1"/>
  <c r="L251" i="102" s="1"/>
  <c r="M251" i="102" s="1"/>
  <c r="N251" i="102" s="1"/>
  <c r="O251" i="102" s="1"/>
  <c r="P251" i="102" s="1"/>
  <c r="Q251" i="102" s="1"/>
  <c r="R251" i="102" s="1"/>
  <c r="S251" i="102" s="1"/>
  <c r="U251" i="102" s="1"/>
  <c r="V251" i="102" s="1"/>
  <c r="W251" i="102" s="1"/>
  <c r="X251" i="102" s="1"/>
  <c r="Y251" i="102" s="1"/>
  <c r="Z251" i="102" s="1"/>
  <c r="AA251" i="102" s="1"/>
  <c r="AB251" i="102" s="1"/>
  <c r="AC251" i="102" s="1"/>
  <c r="AD251" i="102" s="1"/>
  <c r="AE251" i="102" s="1"/>
  <c r="AF251" i="102" s="1"/>
  <c r="C251" i="102"/>
  <c r="L250" i="102"/>
  <c r="M250" i="102" s="1"/>
  <c r="N250" i="102" s="1"/>
  <c r="O250" i="102" s="1"/>
  <c r="P250" i="102" s="1"/>
  <c r="Q250" i="102" s="1"/>
  <c r="R250" i="102" s="1"/>
  <c r="S250" i="102" s="1"/>
  <c r="U250" i="102" s="1"/>
  <c r="V250" i="102" s="1"/>
  <c r="W250" i="102" s="1"/>
  <c r="X250" i="102" s="1"/>
  <c r="Y250" i="102" s="1"/>
  <c r="Z250" i="102" s="1"/>
  <c r="AA250" i="102" s="1"/>
  <c r="AB250" i="102" s="1"/>
  <c r="AC250" i="102" s="1"/>
  <c r="AD250" i="102" s="1"/>
  <c r="AE250" i="102" s="1"/>
  <c r="AF250" i="102" s="1"/>
  <c r="F250" i="102"/>
  <c r="G250" i="102" s="1"/>
  <c r="H250" i="102" s="1"/>
  <c r="I250" i="102" s="1"/>
  <c r="J250" i="102" s="1"/>
  <c r="K250" i="102" s="1"/>
  <c r="D250" i="102"/>
  <c r="E250" i="102" s="1"/>
  <c r="C250" i="102"/>
  <c r="L249" i="102"/>
  <c r="M249" i="102" s="1"/>
  <c r="N249" i="102" s="1"/>
  <c r="O249" i="102" s="1"/>
  <c r="P249" i="102" s="1"/>
  <c r="Q249" i="102" s="1"/>
  <c r="R249" i="102" s="1"/>
  <c r="S249" i="102" s="1"/>
  <c r="U249" i="102" s="1"/>
  <c r="V249" i="102" s="1"/>
  <c r="W249" i="102" s="1"/>
  <c r="X249" i="102" s="1"/>
  <c r="Y249" i="102" s="1"/>
  <c r="Z249" i="102" s="1"/>
  <c r="AA249" i="102" s="1"/>
  <c r="AB249" i="102" s="1"/>
  <c r="AC249" i="102" s="1"/>
  <c r="AD249" i="102" s="1"/>
  <c r="AE249" i="102" s="1"/>
  <c r="AF249" i="102" s="1"/>
  <c r="D249" i="102"/>
  <c r="E249" i="102" s="1"/>
  <c r="F249" i="102" s="1"/>
  <c r="G249" i="102" s="1"/>
  <c r="H249" i="102" s="1"/>
  <c r="I249" i="102" s="1"/>
  <c r="J249" i="102" s="1"/>
  <c r="K249" i="102" s="1"/>
  <c r="C249" i="102"/>
  <c r="H248" i="102"/>
  <c r="I248" i="102" s="1"/>
  <c r="J248" i="102" s="1"/>
  <c r="K248" i="102" s="1"/>
  <c r="L248" i="102" s="1"/>
  <c r="M248" i="102" s="1"/>
  <c r="N248" i="102" s="1"/>
  <c r="O248" i="102" s="1"/>
  <c r="P248" i="102" s="1"/>
  <c r="Q248" i="102" s="1"/>
  <c r="R248" i="102" s="1"/>
  <c r="S248" i="102" s="1"/>
  <c r="U248" i="102" s="1"/>
  <c r="V248" i="102" s="1"/>
  <c r="W248" i="102" s="1"/>
  <c r="X248" i="102" s="1"/>
  <c r="Y248" i="102" s="1"/>
  <c r="Z248" i="102" s="1"/>
  <c r="AA248" i="102" s="1"/>
  <c r="AB248" i="102" s="1"/>
  <c r="AC248" i="102" s="1"/>
  <c r="AD248" i="102" s="1"/>
  <c r="AE248" i="102" s="1"/>
  <c r="AF248" i="102" s="1"/>
  <c r="C248" i="102"/>
  <c r="D248" i="102" s="1"/>
  <c r="E248" i="102" s="1"/>
  <c r="F248" i="102" s="1"/>
  <c r="G248" i="102" s="1"/>
  <c r="N247" i="102"/>
  <c r="O247" i="102" s="1"/>
  <c r="P247" i="102" s="1"/>
  <c r="Q247" i="102" s="1"/>
  <c r="R247" i="102" s="1"/>
  <c r="S247" i="102" s="1"/>
  <c r="U247" i="102" s="1"/>
  <c r="V247" i="102" s="1"/>
  <c r="W247" i="102" s="1"/>
  <c r="X247" i="102" s="1"/>
  <c r="Y247" i="102" s="1"/>
  <c r="Z247" i="102" s="1"/>
  <c r="AA247" i="102" s="1"/>
  <c r="AB247" i="102" s="1"/>
  <c r="AC247" i="102" s="1"/>
  <c r="AD247" i="102" s="1"/>
  <c r="AE247" i="102" s="1"/>
  <c r="AF247" i="102" s="1"/>
  <c r="D247" i="102"/>
  <c r="E247" i="102" s="1"/>
  <c r="F247" i="102" s="1"/>
  <c r="G247" i="102" s="1"/>
  <c r="H247" i="102" s="1"/>
  <c r="I247" i="102" s="1"/>
  <c r="J247" i="102" s="1"/>
  <c r="K247" i="102" s="1"/>
  <c r="L247" i="102" s="1"/>
  <c r="M247" i="102" s="1"/>
  <c r="C247" i="102"/>
  <c r="J246" i="102"/>
  <c r="K246" i="102" s="1"/>
  <c r="L246" i="102" s="1"/>
  <c r="M246" i="102" s="1"/>
  <c r="N246" i="102" s="1"/>
  <c r="O246" i="102" s="1"/>
  <c r="P246" i="102" s="1"/>
  <c r="Q246" i="102" s="1"/>
  <c r="R246" i="102" s="1"/>
  <c r="S246" i="102" s="1"/>
  <c r="U246" i="102" s="1"/>
  <c r="V246" i="102" s="1"/>
  <c r="W246" i="102" s="1"/>
  <c r="X246" i="102" s="1"/>
  <c r="Y246" i="102" s="1"/>
  <c r="Z246" i="102" s="1"/>
  <c r="AA246" i="102" s="1"/>
  <c r="AB246" i="102" s="1"/>
  <c r="AC246" i="102" s="1"/>
  <c r="AD246" i="102" s="1"/>
  <c r="AE246" i="102" s="1"/>
  <c r="AF246" i="102" s="1"/>
  <c r="D246" i="102"/>
  <c r="E246" i="102" s="1"/>
  <c r="F246" i="102" s="1"/>
  <c r="G246" i="102" s="1"/>
  <c r="H246" i="102" s="1"/>
  <c r="I246" i="102" s="1"/>
  <c r="C246" i="102"/>
  <c r="D245" i="102"/>
  <c r="E245" i="102" s="1"/>
  <c r="F245" i="102" s="1"/>
  <c r="G245" i="102" s="1"/>
  <c r="H245" i="102" s="1"/>
  <c r="I245" i="102" s="1"/>
  <c r="J245" i="102" s="1"/>
  <c r="K245" i="102" s="1"/>
  <c r="L245" i="102" s="1"/>
  <c r="M245" i="102" s="1"/>
  <c r="N245" i="102" s="1"/>
  <c r="O245" i="102" s="1"/>
  <c r="P245" i="102" s="1"/>
  <c r="Q245" i="102" s="1"/>
  <c r="R245" i="102" s="1"/>
  <c r="S245" i="102" s="1"/>
  <c r="U245" i="102" s="1"/>
  <c r="V245" i="102" s="1"/>
  <c r="W245" i="102" s="1"/>
  <c r="X245" i="102" s="1"/>
  <c r="Y245" i="102" s="1"/>
  <c r="Z245" i="102" s="1"/>
  <c r="AA245" i="102" s="1"/>
  <c r="AB245" i="102" s="1"/>
  <c r="AC245" i="102" s="1"/>
  <c r="AD245" i="102" s="1"/>
  <c r="AE245" i="102" s="1"/>
  <c r="AF245" i="102" s="1"/>
  <c r="C245" i="102"/>
  <c r="P244" i="102"/>
  <c r="Q244" i="102" s="1"/>
  <c r="R244" i="102" s="1"/>
  <c r="S244" i="102" s="1"/>
  <c r="U244" i="102" s="1"/>
  <c r="V244" i="102" s="1"/>
  <c r="W244" i="102" s="1"/>
  <c r="X244" i="102" s="1"/>
  <c r="Y244" i="102" s="1"/>
  <c r="Z244" i="102" s="1"/>
  <c r="AA244" i="102" s="1"/>
  <c r="AB244" i="102" s="1"/>
  <c r="AC244" i="102" s="1"/>
  <c r="AD244" i="102" s="1"/>
  <c r="AE244" i="102" s="1"/>
  <c r="AF244" i="102" s="1"/>
  <c r="F244" i="102"/>
  <c r="G244" i="102" s="1"/>
  <c r="H244" i="102" s="1"/>
  <c r="I244" i="102" s="1"/>
  <c r="J244" i="102" s="1"/>
  <c r="K244" i="102" s="1"/>
  <c r="L244" i="102" s="1"/>
  <c r="M244" i="102" s="1"/>
  <c r="N244" i="102" s="1"/>
  <c r="O244" i="102" s="1"/>
  <c r="D244" i="102"/>
  <c r="E244" i="102" s="1"/>
  <c r="C244" i="102"/>
  <c r="H243" i="102"/>
  <c r="I243" i="102" s="1"/>
  <c r="J243" i="102" s="1"/>
  <c r="K243" i="102" s="1"/>
  <c r="L243" i="102" s="1"/>
  <c r="M243" i="102" s="1"/>
  <c r="N243" i="102" s="1"/>
  <c r="O243" i="102" s="1"/>
  <c r="P243" i="102" s="1"/>
  <c r="Q243" i="102" s="1"/>
  <c r="R243" i="102" s="1"/>
  <c r="S243" i="102" s="1"/>
  <c r="U243" i="102" s="1"/>
  <c r="V243" i="102" s="1"/>
  <c r="W243" i="102" s="1"/>
  <c r="X243" i="102" s="1"/>
  <c r="Y243" i="102" s="1"/>
  <c r="Z243" i="102" s="1"/>
  <c r="AA243" i="102" s="1"/>
  <c r="AB243" i="102" s="1"/>
  <c r="AC243" i="102" s="1"/>
  <c r="AD243" i="102" s="1"/>
  <c r="AE243" i="102" s="1"/>
  <c r="AF243" i="102" s="1"/>
  <c r="D243" i="102"/>
  <c r="E243" i="102" s="1"/>
  <c r="F243" i="102" s="1"/>
  <c r="G243" i="102" s="1"/>
  <c r="C243" i="102"/>
  <c r="N242" i="102"/>
  <c r="O242" i="102" s="1"/>
  <c r="P242" i="102" s="1"/>
  <c r="Q242" i="102" s="1"/>
  <c r="R242" i="102" s="1"/>
  <c r="S242" i="102" s="1"/>
  <c r="U242" i="102" s="1"/>
  <c r="V242" i="102" s="1"/>
  <c r="W242" i="102" s="1"/>
  <c r="X242" i="102" s="1"/>
  <c r="Y242" i="102" s="1"/>
  <c r="Z242" i="102" s="1"/>
  <c r="AA242" i="102" s="1"/>
  <c r="AB242" i="102" s="1"/>
  <c r="AC242" i="102" s="1"/>
  <c r="AD242" i="102" s="1"/>
  <c r="AE242" i="102" s="1"/>
  <c r="AF242" i="102" s="1"/>
  <c r="J242" i="102"/>
  <c r="K242" i="102" s="1"/>
  <c r="L242" i="102" s="1"/>
  <c r="M242" i="102" s="1"/>
  <c r="D242" i="102"/>
  <c r="E242" i="102" s="1"/>
  <c r="F242" i="102" s="1"/>
  <c r="G242" i="102" s="1"/>
  <c r="H242" i="102" s="1"/>
  <c r="I242" i="102" s="1"/>
  <c r="C242" i="102"/>
  <c r="D241" i="102"/>
  <c r="E241" i="102" s="1"/>
  <c r="F241" i="102" s="1"/>
  <c r="G241" i="102" s="1"/>
  <c r="H241" i="102" s="1"/>
  <c r="I241" i="102" s="1"/>
  <c r="J241" i="102" s="1"/>
  <c r="K241" i="102" s="1"/>
  <c r="L241" i="102" s="1"/>
  <c r="M241" i="102" s="1"/>
  <c r="N241" i="102" s="1"/>
  <c r="O241" i="102" s="1"/>
  <c r="P241" i="102" s="1"/>
  <c r="Q241" i="102" s="1"/>
  <c r="R241" i="102" s="1"/>
  <c r="S241" i="102" s="1"/>
  <c r="U241" i="102" s="1"/>
  <c r="V241" i="102" s="1"/>
  <c r="W241" i="102" s="1"/>
  <c r="X241" i="102" s="1"/>
  <c r="Y241" i="102" s="1"/>
  <c r="Z241" i="102" s="1"/>
  <c r="AA241" i="102" s="1"/>
  <c r="AB241" i="102" s="1"/>
  <c r="AC241" i="102" s="1"/>
  <c r="AD241" i="102" s="1"/>
  <c r="AE241" i="102" s="1"/>
  <c r="AF241" i="102" s="1"/>
  <c r="C241" i="102"/>
  <c r="D240" i="102"/>
  <c r="E240" i="102" s="1"/>
  <c r="F240" i="102" s="1"/>
  <c r="G240" i="102" s="1"/>
  <c r="H240" i="102" s="1"/>
  <c r="I240" i="102" s="1"/>
  <c r="J240" i="102" s="1"/>
  <c r="K240" i="102" s="1"/>
  <c r="L240" i="102" s="1"/>
  <c r="M240" i="102" s="1"/>
  <c r="N240" i="102" s="1"/>
  <c r="O240" i="102" s="1"/>
  <c r="P240" i="102" s="1"/>
  <c r="Q240" i="102" s="1"/>
  <c r="R240" i="102" s="1"/>
  <c r="S240" i="102" s="1"/>
  <c r="U240" i="102" s="1"/>
  <c r="V240" i="102" s="1"/>
  <c r="W240" i="102" s="1"/>
  <c r="X240" i="102" s="1"/>
  <c r="Y240" i="102" s="1"/>
  <c r="Z240" i="102" s="1"/>
  <c r="AA240" i="102" s="1"/>
  <c r="AB240" i="102" s="1"/>
  <c r="AC240" i="102" s="1"/>
  <c r="AD240" i="102" s="1"/>
  <c r="AE240" i="102" s="1"/>
  <c r="AF240" i="102" s="1"/>
  <c r="C240" i="102"/>
  <c r="L239" i="102"/>
  <c r="M239" i="102" s="1"/>
  <c r="N239" i="102" s="1"/>
  <c r="O239" i="102" s="1"/>
  <c r="P239" i="102" s="1"/>
  <c r="Q239" i="102" s="1"/>
  <c r="R239" i="102" s="1"/>
  <c r="S239" i="102" s="1"/>
  <c r="U239" i="102" s="1"/>
  <c r="V239" i="102" s="1"/>
  <c r="W239" i="102" s="1"/>
  <c r="X239" i="102" s="1"/>
  <c r="Y239" i="102" s="1"/>
  <c r="Z239" i="102" s="1"/>
  <c r="AA239" i="102" s="1"/>
  <c r="AB239" i="102" s="1"/>
  <c r="AC239" i="102" s="1"/>
  <c r="AD239" i="102" s="1"/>
  <c r="AE239" i="102" s="1"/>
  <c r="AF239" i="102" s="1"/>
  <c r="D239" i="102"/>
  <c r="E239" i="102" s="1"/>
  <c r="F239" i="102" s="1"/>
  <c r="G239" i="102" s="1"/>
  <c r="H239" i="102" s="1"/>
  <c r="I239" i="102" s="1"/>
  <c r="J239" i="102" s="1"/>
  <c r="K239" i="102" s="1"/>
  <c r="C239" i="102"/>
  <c r="D238" i="102"/>
  <c r="E238" i="102" s="1"/>
  <c r="F238" i="102" s="1"/>
  <c r="G238" i="102" s="1"/>
  <c r="H238" i="102" s="1"/>
  <c r="I238" i="102" s="1"/>
  <c r="J238" i="102" s="1"/>
  <c r="K238" i="102" s="1"/>
  <c r="L238" i="102" s="1"/>
  <c r="M238" i="102" s="1"/>
  <c r="N238" i="102" s="1"/>
  <c r="O238" i="102" s="1"/>
  <c r="P238" i="102" s="1"/>
  <c r="Q238" i="102" s="1"/>
  <c r="R238" i="102" s="1"/>
  <c r="S238" i="102" s="1"/>
  <c r="U238" i="102" s="1"/>
  <c r="V238" i="102" s="1"/>
  <c r="W238" i="102" s="1"/>
  <c r="X238" i="102" s="1"/>
  <c r="Y238" i="102" s="1"/>
  <c r="Z238" i="102" s="1"/>
  <c r="AA238" i="102" s="1"/>
  <c r="AB238" i="102" s="1"/>
  <c r="AC238" i="102" s="1"/>
  <c r="AD238" i="102" s="1"/>
  <c r="AE238" i="102" s="1"/>
  <c r="AF238" i="102" s="1"/>
  <c r="C238" i="102"/>
  <c r="O237" i="102"/>
  <c r="P237" i="102" s="1"/>
  <c r="Q237" i="102" s="1"/>
  <c r="R237" i="102" s="1"/>
  <c r="S237" i="102" s="1"/>
  <c r="U237" i="102" s="1"/>
  <c r="V237" i="102" s="1"/>
  <c r="W237" i="102" s="1"/>
  <c r="X237" i="102" s="1"/>
  <c r="Y237" i="102" s="1"/>
  <c r="Z237" i="102" s="1"/>
  <c r="AA237" i="102" s="1"/>
  <c r="AB237" i="102" s="1"/>
  <c r="AC237" i="102" s="1"/>
  <c r="AD237" i="102" s="1"/>
  <c r="AE237" i="102" s="1"/>
  <c r="AF237" i="102" s="1"/>
  <c r="D237" i="102"/>
  <c r="E237" i="102" s="1"/>
  <c r="F237" i="102" s="1"/>
  <c r="G237" i="102" s="1"/>
  <c r="H237" i="102" s="1"/>
  <c r="I237" i="102" s="1"/>
  <c r="J237" i="102" s="1"/>
  <c r="K237" i="102" s="1"/>
  <c r="L237" i="102" s="1"/>
  <c r="M237" i="102" s="1"/>
  <c r="N237" i="102" s="1"/>
  <c r="C237" i="102"/>
  <c r="U236" i="102"/>
  <c r="V236" i="102" s="1"/>
  <c r="W236" i="102" s="1"/>
  <c r="X236" i="102" s="1"/>
  <c r="Y236" i="102" s="1"/>
  <c r="Z236" i="102" s="1"/>
  <c r="AA236" i="102" s="1"/>
  <c r="AB236" i="102" s="1"/>
  <c r="AC236" i="102" s="1"/>
  <c r="AD236" i="102" s="1"/>
  <c r="AE236" i="102" s="1"/>
  <c r="AF236" i="102" s="1"/>
  <c r="E236" i="102"/>
  <c r="F236" i="102" s="1"/>
  <c r="G236" i="102" s="1"/>
  <c r="H236" i="102" s="1"/>
  <c r="I236" i="102" s="1"/>
  <c r="J236" i="102" s="1"/>
  <c r="K236" i="102" s="1"/>
  <c r="L236" i="102" s="1"/>
  <c r="M236" i="102" s="1"/>
  <c r="N236" i="102" s="1"/>
  <c r="O236" i="102" s="1"/>
  <c r="P236" i="102" s="1"/>
  <c r="Q236" i="102" s="1"/>
  <c r="R236" i="102" s="1"/>
  <c r="S236" i="102" s="1"/>
  <c r="C236" i="102"/>
  <c r="D236" i="102" s="1"/>
  <c r="K235" i="102"/>
  <c r="L235" i="102" s="1"/>
  <c r="M235" i="102" s="1"/>
  <c r="N235" i="102" s="1"/>
  <c r="O235" i="102" s="1"/>
  <c r="P235" i="102" s="1"/>
  <c r="Q235" i="102" s="1"/>
  <c r="R235" i="102" s="1"/>
  <c r="S235" i="102" s="1"/>
  <c r="U235" i="102" s="1"/>
  <c r="V235" i="102" s="1"/>
  <c r="W235" i="102" s="1"/>
  <c r="X235" i="102" s="1"/>
  <c r="Y235" i="102" s="1"/>
  <c r="Z235" i="102" s="1"/>
  <c r="AA235" i="102" s="1"/>
  <c r="AB235" i="102" s="1"/>
  <c r="AC235" i="102" s="1"/>
  <c r="AD235" i="102" s="1"/>
  <c r="AE235" i="102" s="1"/>
  <c r="AF235" i="102" s="1"/>
  <c r="C235" i="102"/>
  <c r="D235" i="102" s="1"/>
  <c r="E235" i="102" s="1"/>
  <c r="F235" i="102" s="1"/>
  <c r="G235" i="102" s="1"/>
  <c r="H235" i="102" s="1"/>
  <c r="I235" i="102" s="1"/>
  <c r="J235" i="102" s="1"/>
  <c r="C234" i="102"/>
  <c r="D234" i="102" s="1"/>
  <c r="E234" i="102" s="1"/>
  <c r="F234" i="102" s="1"/>
  <c r="G234" i="102" s="1"/>
  <c r="H234" i="102" s="1"/>
  <c r="I234" i="102" s="1"/>
  <c r="J234" i="102" s="1"/>
  <c r="K234" i="102" s="1"/>
  <c r="L234" i="102" s="1"/>
  <c r="M234" i="102" s="1"/>
  <c r="N234" i="102" s="1"/>
  <c r="O234" i="102" s="1"/>
  <c r="P234" i="102" s="1"/>
  <c r="Q234" i="102" s="1"/>
  <c r="R234" i="102" s="1"/>
  <c r="S234" i="102" s="1"/>
  <c r="U234" i="102" s="1"/>
  <c r="V234" i="102" s="1"/>
  <c r="W234" i="102" s="1"/>
  <c r="X234" i="102" s="1"/>
  <c r="Y234" i="102" s="1"/>
  <c r="Z234" i="102" s="1"/>
  <c r="AA234" i="102" s="1"/>
  <c r="AB234" i="102" s="1"/>
  <c r="AC234" i="102" s="1"/>
  <c r="AD234" i="102" s="1"/>
  <c r="AE234" i="102" s="1"/>
  <c r="AF234" i="102" s="1"/>
  <c r="C233" i="102"/>
  <c r="D233" i="102" s="1"/>
  <c r="E233" i="102" s="1"/>
  <c r="F233" i="102" s="1"/>
  <c r="G233" i="102" s="1"/>
  <c r="H233" i="102" s="1"/>
  <c r="I233" i="102" s="1"/>
  <c r="J233" i="102" s="1"/>
  <c r="K233" i="102" s="1"/>
  <c r="L233" i="102" s="1"/>
  <c r="M233" i="102" s="1"/>
  <c r="N233" i="102" s="1"/>
  <c r="O233" i="102" s="1"/>
  <c r="P233" i="102" s="1"/>
  <c r="Q233" i="102" s="1"/>
  <c r="R233" i="102" s="1"/>
  <c r="S233" i="102" s="1"/>
  <c r="U233" i="102" s="1"/>
  <c r="V233" i="102" s="1"/>
  <c r="W233" i="102" s="1"/>
  <c r="X233" i="102" s="1"/>
  <c r="Y233" i="102" s="1"/>
  <c r="Z233" i="102" s="1"/>
  <c r="AA233" i="102" s="1"/>
  <c r="AB233" i="102" s="1"/>
  <c r="AC233" i="102" s="1"/>
  <c r="AD233" i="102" s="1"/>
  <c r="AE233" i="102" s="1"/>
  <c r="AF233" i="102" s="1"/>
  <c r="L232" i="102"/>
  <c r="M232" i="102" s="1"/>
  <c r="N232" i="102" s="1"/>
  <c r="O232" i="102" s="1"/>
  <c r="P232" i="102" s="1"/>
  <c r="Q232" i="102" s="1"/>
  <c r="R232" i="102" s="1"/>
  <c r="S232" i="102" s="1"/>
  <c r="U232" i="102" s="1"/>
  <c r="V232" i="102" s="1"/>
  <c r="W232" i="102" s="1"/>
  <c r="X232" i="102" s="1"/>
  <c r="Y232" i="102" s="1"/>
  <c r="Z232" i="102" s="1"/>
  <c r="AA232" i="102" s="1"/>
  <c r="AB232" i="102" s="1"/>
  <c r="AC232" i="102" s="1"/>
  <c r="AD232" i="102" s="1"/>
  <c r="AE232" i="102" s="1"/>
  <c r="AF232" i="102" s="1"/>
  <c r="E232" i="102"/>
  <c r="F232" i="102" s="1"/>
  <c r="G232" i="102" s="1"/>
  <c r="H232" i="102" s="1"/>
  <c r="I232" i="102" s="1"/>
  <c r="J232" i="102" s="1"/>
  <c r="K232" i="102" s="1"/>
  <c r="C232" i="102"/>
  <c r="D232" i="102" s="1"/>
  <c r="C231" i="102"/>
  <c r="D231" i="102" s="1"/>
  <c r="E231" i="102" s="1"/>
  <c r="F231" i="102" s="1"/>
  <c r="G231" i="102" s="1"/>
  <c r="H231" i="102" s="1"/>
  <c r="I231" i="102" s="1"/>
  <c r="J231" i="102" s="1"/>
  <c r="K231" i="102" s="1"/>
  <c r="L231" i="102" s="1"/>
  <c r="M231" i="102" s="1"/>
  <c r="N231" i="102" s="1"/>
  <c r="O231" i="102" s="1"/>
  <c r="P231" i="102" s="1"/>
  <c r="Q231" i="102" s="1"/>
  <c r="R231" i="102" s="1"/>
  <c r="S231" i="102" s="1"/>
  <c r="U231" i="102" s="1"/>
  <c r="V231" i="102" s="1"/>
  <c r="W231" i="102" s="1"/>
  <c r="X231" i="102" s="1"/>
  <c r="Y231" i="102" s="1"/>
  <c r="Z231" i="102" s="1"/>
  <c r="AA231" i="102" s="1"/>
  <c r="AB231" i="102" s="1"/>
  <c r="AC231" i="102" s="1"/>
  <c r="AD231" i="102" s="1"/>
  <c r="AE231" i="102" s="1"/>
  <c r="AF231" i="102" s="1"/>
  <c r="G230" i="102"/>
  <c r="H230" i="102" s="1"/>
  <c r="I230" i="102" s="1"/>
  <c r="J230" i="102" s="1"/>
  <c r="K230" i="102" s="1"/>
  <c r="L230" i="102" s="1"/>
  <c r="M230" i="102" s="1"/>
  <c r="N230" i="102" s="1"/>
  <c r="O230" i="102" s="1"/>
  <c r="P230" i="102" s="1"/>
  <c r="Q230" i="102" s="1"/>
  <c r="R230" i="102" s="1"/>
  <c r="S230" i="102" s="1"/>
  <c r="U230" i="102" s="1"/>
  <c r="V230" i="102" s="1"/>
  <c r="W230" i="102" s="1"/>
  <c r="X230" i="102" s="1"/>
  <c r="Y230" i="102" s="1"/>
  <c r="Z230" i="102" s="1"/>
  <c r="AA230" i="102" s="1"/>
  <c r="AB230" i="102" s="1"/>
  <c r="AC230" i="102" s="1"/>
  <c r="AD230" i="102" s="1"/>
  <c r="AE230" i="102" s="1"/>
  <c r="AF230" i="102" s="1"/>
  <c r="C230" i="102"/>
  <c r="D230" i="102" s="1"/>
  <c r="E230" i="102" s="1"/>
  <c r="F230" i="102" s="1"/>
  <c r="F229" i="102"/>
  <c r="G229" i="102" s="1"/>
  <c r="H229" i="102" s="1"/>
  <c r="I229" i="102" s="1"/>
  <c r="J229" i="102" s="1"/>
  <c r="K229" i="102" s="1"/>
  <c r="L229" i="102" s="1"/>
  <c r="M229" i="102" s="1"/>
  <c r="N229" i="102" s="1"/>
  <c r="O229" i="102" s="1"/>
  <c r="P229" i="102" s="1"/>
  <c r="Q229" i="102" s="1"/>
  <c r="R229" i="102" s="1"/>
  <c r="S229" i="102" s="1"/>
  <c r="U229" i="102" s="1"/>
  <c r="V229" i="102" s="1"/>
  <c r="W229" i="102" s="1"/>
  <c r="X229" i="102" s="1"/>
  <c r="Y229" i="102" s="1"/>
  <c r="Z229" i="102" s="1"/>
  <c r="AA229" i="102" s="1"/>
  <c r="AB229" i="102" s="1"/>
  <c r="AC229" i="102" s="1"/>
  <c r="AD229" i="102" s="1"/>
  <c r="AE229" i="102" s="1"/>
  <c r="AF229" i="102" s="1"/>
  <c r="C229" i="102"/>
  <c r="D229" i="102" s="1"/>
  <c r="E229" i="102" s="1"/>
  <c r="I228" i="102"/>
  <c r="J228" i="102" s="1"/>
  <c r="K228" i="102" s="1"/>
  <c r="L228" i="102" s="1"/>
  <c r="M228" i="102" s="1"/>
  <c r="N228" i="102" s="1"/>
  <c r="O228" i="102" s="1"/>
  <c r="P228" i="102" s="1"/>
  <c r="Q228" i="102" s="1"/>
  <c r="R228" i="102" s="1"/>
  <c r="S228" i="102" s="1"/>
  <c r="U228" i="102" s="1"/>
  <c r="V228" i="102" s="1"/>
  <c r="W228" i="102" s="1"/>
  <c r="X228" i="102" s="1"/>
  <c r="Y228" i="102" s="1"/>
  <c r="Z228" i="102" s="1"/>
  <c r="AA228" i="102" s="1"/>
  <c r="AB228" i="102" s="1"/>
  <c r="AC228" i="102" s="1"/>
  <c r="AD228" i="102" s="1"/>
  <c r="AE228" i="102" s="1"/>
  <c r="AF228" i="102" s="1"/>
  <c r="D228" i="102"/>
  <c r="E228" i="102" s="1"/>
  <c r="F228" i="102" s="1"/>
  <c r="G228" i="102" s="1"/>
  <c r="H228" i="102" s="1"/>
  <c r="C228" i="102"/>
  <c r="C227" i="102"/>
  <c r="D227" i="102" s="1"/>
  <c r="E227" i="102" s="1"/>
  <c r="F227" i="102" s="1"/>
  <c r="G227" i="102" s="1"/>
  <c r="H227" i="102" s="1"/>
  <c r="I227" i="102" s="1"/>
  <c r="J227" i="102" s="1"/>
  <c r="K227" i="102" s="1"/>
  <c r="L227" i="102" s="1"/>
  <c r="M227" i="102" s="1"/>
  <c r="N227" i="102" s="1"/>
  <c r="O227" i="102" s="1"/>
  <c r="P227" i="102" s="1"/>
  <c r="Q227" i="102" s="1"/>
  <c r="R227" i="102" s="1"/>
  <c r="S227" i="102" s="1"/>
  <c r="U227" i="102" s="1"/>
  <c r="V227" i="102" s="1"/>
  <c r="W227" i="102" s="1"/>
  <c r="X227" i="102" s="1"/>
  <c r="Y227" i="102" s="1"/>
  <c r="Z227" i="102" s="1"/>
  <c r="AA227" i="102" s="1"/>
  <c r="AB227" i="102" s="1"/>
  <c r="AC227" i="102" s="1"/>
  <c r="AD227" i="102" s="1"/>
  <c r="AE227" i="102" s="1"/>
  <c r="AF227" i="102" s="1"/>
  <c r="U226" i="102"/>
  <c r="V226" i="102" s="1"/>
  <c r="W226" i="102" s="1"/>
  <c r="X226" i="102" s="1"/>
  <c r="Y226" i="102" s="1"/>
  <c r="Z226" i="102" s="1"/>
  <c r="AA226" i="102" s="1"/>
  <c r="AB226" i="102" s="1"/>
  <c r="AC226" i="102" s="1"/>
  <c r="AD226" i="102" s="1"/>
  <c r="AE226" i="102" s="1"/>
  <c r="AF226" i="102" s="1"/>
  <c r="C226" i="102"/>
  <c r="D226" i="102" s="1"/>
  <c r="E226" i="102" s="1"/>
  <c r="F226" i="102" s="1"/>
  <c r="G226" i="102" s="1"/>
  <c r="H226" i="102" s="1"/>
  <c r="I226" i="102" s="1"/>
  <c r="J226" i="102" s="1"/>
  <c r="K226" i="102" s="1"/>
  <c r="L226" i="102" s="1"/>
  <c r="M226" i="102" s="1"/>
  <c r="N226" i="102" s="1"/>
  <c r="O226" i="102" s="1"/>
  <c r="P226" i="102" s="1"/>
  <c r="Q226" i="102" s="1"/>
  <c r="R226" i="102" s="1"/>
  <c r="S226" i="102" s="1"/>
  <c r="L225" i="102"/>
  <c r="M225" i="102" s="1"/>
  <c r="N225" i="102" s="1"/>
  <c r="O225" i="102" s="1"/>
  <c r="P225" i="102" s="1"/>
  <c r="Q225" i="102" s="1"/>
  <c r="R225" i="102" s="1"/>
  <c r="S225" i="102" s="1"/>
  <c r="U225" i="102" s="1"/>
  <c r="V225" i="102" s="1"/>
  <c r="W225" i="102" s="1"/>
  <c r="X225" i="102" s="1"/>
  <c r="Y225" i="102" s="1"/>
  <c r="Z225" i="102" s="1"/>
  <c r="AA225" i="102" s="1"/>
  <c r="AB225" i="102" s="1"/>
  <c r="AC225" i="102" s="1"/>
  <c r="AD225" i="102" s="1"/>
  <c r="AE225" i="102" s="1"/>
  <c r="AF225" i="102" s="1"/>
  <c r="C225" i="102"/>
  <c r="D225" i="102" s="1"/>
  <c r="E225" i="102" s="1"/>
  <c r="F225" i="102" s="1"/>
  <c r="G225" i="102" s="1"/>
  <c r="H225" i="102" s="1"/>
  <c r="I225" i="102" s="1"/>
  <c r="J225" i="102" s="1"/>
  <c r="K225" i="102" s="1"/>
  <c r="G224" i="102"/>
  <c r="H224" i="102" s="1"/>
  <c r="I224" i="102" s="1"/>
  <c r="J224" i="102" s="1"/>
  <c r="K224" i="102" s="1"/>
  <c r="L224" i="102" s="1"/>
  <c r="M224" i="102" s="1"/>
  <c r="N224" i="102" s="1"/>
  <c r="O224" i="102" s="1"/>
  <c r="P224" i="102" s="1"/>
  <c r="Q224" i="102" s="1"/>
  <c r="R224" i="102" s="1"/>
  <c r="S224" i="102" s="1"/>
  <c r="U224" i="102" s="1"/>
  <c r="V224" i="102" s="1"/>
  <c r="W224" i="102" s="1"/>
  <c r="X224" i="102" s="1"/>
  <c r="Y224" i="102" s="1"/>
  <c r="Z224" i="102" s="1"/>
  <c r="AA224" i="102" s="1"/>
  <c r="AB224" i="102" s="1"/>
  <c r="AC224" i="102" s="1"/>
  <c r="AD224" i="102" s="1"/>
  <c r="AE224" i="102" s="1"/>
  <c r="AF224" i="102" s="1"/>
  <c r="C224" i="102"/>
  <c r="D224" i="102" s="1"/>
  <c r="E224" i="102" s="1"/>
  <c r="F224" i="102" s="1"/>
  <c r="C223" i="102"/>
  <c r="D223" i="102" s="1"/>
  <c r="E223" i="102" s="1"/>
  <c r="F223" i="102" s="1"/>
  <c r="G223" i="102" s="1"/>
  <c r="H223" i="102" s="1"/>
  <c r="I223" i="102" s="1"/>
  <c r="J223" i="102" s="1"/>
  <c r="K223" i="102" s="1"/>
  <c r="L223" i="102" s="1"/>
  <c r="M223" i="102" s="1"/>
  <c r="N223" i="102" s="1"/>
  <c r="O223" i="102" s="1"/>
  <c r="P223" i="102" s="1"/>
  <c r="Q223" i="102" s="1"/>
  <c r="R223" i="102" s="1"/>
  <c r="S223" i="102" s="1"/>
  <c r="U223" i="102" s="1"/>
  <c r="V223" i="102" s="1"/>
  <c r="W223" i="102" s="1"/>
  <c r="X223" i="102" s="1"/>
  <c r="Y223" i="102" s="1"/>
  <c r="Z223" i="102" s="1"/>
  <c r="AA223" i="102" s="1"/>
  <c r="AB223" i="102" s="1"/>
  <c r="AC223" i="102" s="1"/>
  <c r="AD223" i="102" s="1"/>
  <c r="AE223" i="102" s="1"/>
  <c r="AF223" i="102" s="1"/>
  <c r="V222" i="102"/>
  <c r="W222" i="102" s="1"/>
  <c r="X222" i="102" s="1"/>
  <c r="Y222" i="102" s="1"/>
  <c r="Z222" i="102" s="1"/>
  <c r="AA222" i="102" s="1"/>
  <c r="AB222" i="102" s="1"/>
  <c r="AC222" i="102" s="1"/>
  <c r="AD222" i="102" s="1"/>
  <c r="AE222" i="102" s="1"/>
  <c r="AF222" i="102" s="1"/>
  <c r="O222" i="102"/>
  <c r="P222" i="102" s="1"/>
  <c r="Q222" i="102" s="1"/>
  <c r="R222" i="102" s="1"/>
  <c r="S222" i="102" s="1"/>
  <c r="U222" i="102" s="1"/>
  <c r="M222" i="102"/>
  <c r="N222" i="102" s="1"/>
  <c r="F222" i="102"/>
  <c r="G222" i="102" s="1"/>
  <c r="H222" i="102" s="1"/>
  <c r="I222" i="102" s="1"/>
  <c r="J222" i="102" s="1"/>
  <c r="K222" i="102" s="1"/>
  <c r="L222" i="102" s="1"/>
  <c r="C222" i="102"/>
  <c r="D222" i="102" s="1"/>
  <c r="E222" i="102" s="1"/>
  <c r="G221" i="102"/>
  <c r="H221" i="102" s="1"/>
  <c r="I221" i="102" s="1"/>
  <c r="J221" i="102" s="1"/>
  <c r="K221" i="102" s="1"/>
  <c r="L221" i="102" s="1"/>
  <c r="M221" i="102" s="1"/>
  <c r="N221" i="102" s="1"/>
  <c r="O221" i="102" s="1"/>
  <c r="P221" i="102" s="1"/>
  <c r="Q221" i="102" s="1"/>
  <c r="R221" i="102" s="1"/>
  <c r="S221" i="102" s="1"/>
  <c r="U221" i="102" s="1"/>
  <c r="V221" i="102" s="1"/>
  <c r="W221" i="102" s="1"/>
  <c r="X221" i="102" s="1"/>
  <c r="Y221" i="102" s="1"/>
  <c r="Z221" i="102" s="1"/>
  <c r="AA221" i="102" s="1"/>
  <c r="AB221" i="102" s="1"/>
  <c r="AC221" i="102" s="1"/>
  <c r="AD221" i="102" s="1"/>
  <c r="AE221" i="102" s="1"/>
  <c r="AF221" i="102" s="1"/>
  <c r="C221" i="102"/>
  <c r="D221" i="102" s="1"/>
  <c r="E221" i="102" s="1"/>
  <c r="F221" i="102" s="1"/>
  <c r="G220" i="102"/>
  <c r="H220" i="102" s="1"/>
  <c r="I220" i="102" s="1"/>
  <c r="J220" i="102" s="1"/>
  <c r="K220" i="102" s="1"/>
  <c r="L220" i="102" s="1"/>
  <c r="M220" i="102" s="1"/>
  <c r="N220" i="102" s="1"/>
  <c r="O220" i="102" s="1"/>
  <c r="P220" i="102" s="1"/>
  <c r="Q220" i="102" s="1"/>
  <c r="R220" i="102" s="1"/>
  <c r="S220" i="102" s="1"/>
  <c r="U220" i="102" s="1"/>
  <c r="V220" i="102" s="1"/>
  <c r="W220" i="102" s="1"/>
  <c r="X220" i="102" s="1"/>
  <c r="Y220" i="102" s="1"/>
  <c r="Z220" i="102" s="1"/>
  <c r="AA220" i="102" s="1"/>
  <c r="AB220" i="102" s="1"/>
  <c r="AC220" i="102" s="1"/>
  <c r="AD220" i="102" s="1"/>
  <c r="AE220" i="102" s="1"/>
  <c r="AF220" i="102" s="1"/>
  <c r="C220" i="102"/>
  <c r="D220" i="102" s="1"/>
  <c r="E220" i="102" s="1"/>
  <c r="F220" i="102" s="1"/>
  <c r="S219" i="102"/>
  <c r="U219" i="102" s="1"/>
  <c r="V219" i="102" s="1"/>
  <c r="W219" i="102" s="1"/>
  <c r="X219" i="102" s="1"/>
  <c r="Y219" i="102" s="1"/>
  <c r="Z219" i="102" s="1"/>
  <c r="AA219" i="102" s="1"/>
  <c r="AB219" i="102" s="1"/>
  <c r="AC219" i="102" s="1"/>
  <c r="AD219" i="102" s="1"/>
  <c r="AE219" i="102" s="1"/>
  <c r="AF219" i="102" s="1"/>
  <c r="K219" i="102"/>
  <c r="L219" i="102" s="1"/>
  <c r="M219" i="102" s="1"/>
  <c r="N219" i="102" s="1"/>
  <c r="O219" i="102" s="1"/>
  <c r="P219" i="102" s="1"/>
  <c r="Q219" i="102" s="1"/>
  <c r="R219" i="102" s="1"/>
  <c r="C219" i="102"/>
  <c r="D219" i="102" s="1"/>
  <c r="E219" i="102" s="1"/>
  <c r="F219" i="102" s="1"/>
  <c r="G219" i="102" s="1"/>
  <c r="H219" i="102" s="1"/>
  <c r="I219" i="102" s="1"/>
  <c r="J219" i="102" s="1"/>
  <c r="E218" i="102"/>
  <c r="F218" i="102" s="1"/>
  <c r="G218" i="102" s="1"/>
  <c r="H218" i="102" s="1"/>
  <c r="I218" i="102" s="1"/>
  <c r="J218" i="102" s="1"/>
  <c r="K218" i="102" s="1"/>
  <c r="L218" i="102" s="1"/>
  <c r="M218" i="102" s="1"/>
  <c r="N218" i="102" s="1"/>
  <c r="O218" i="102" s="1"/>
  <c r="P218" i="102" s="1"/>
  <c r="Q218" i="102" s="1"/>
  <c r="R218" i="102" s="1"/>
  <c r="S218" i="102" s="1"/>
  <c r="U218" i="102" s="1"/>
  <c r="V218" i="102" s="1"/>
  <c r="W218" i="102" s="1"/>
  <c r="X218" i="102" s="1"/>
  <c r="Y218" i="102" s="1"/>
  <c r="Z218" i="102" s="1"/>
  <c r="AA218" i="102" s="1"/>
  <c r="AB218" i="102" s="1"/>
  <c r="AC218" i="102" s="1"/>
  <c r="AD218" i="102" s="1"/>
  <c r="AE218" i="102" s="1"/>
  <c r="AF218" i="102" s="1"/>
  <c r="D218" i="102"/>
  <c r="C218" i="102"/>
  <c r="R217" i="102"/>
  <c r="S217" i="102" s="1"/>
  <c r="U217" i="102" s="1"/>
  <c r="V217" i="102" s="1"/>
  <c r="W217" i="102" s="1"/>
  <c r="X217" i="102" s="1"/>
  <c r="Y217" i="102" s="1"/>
  <c r="Z217" i="102" s="1"/>
  <c r="AA217" i="102" s="1"/>
  <c r="AB217" i="102" s="1"/>
  <c r="AC217" i="102" s="1"/>
  <c r="AD217" i="102" s="1"/>
  <c r="AE217" i="102" s="1"/>
  <c r="AF217" i="102" s="1"/>
  <c r="O217" i="102"/>
  <c r="P217" i="102" s="1"/>
  <c r="Q217" i="102" s="1"/>
  <c r="G217" i="102"/>
  <c r="H217" i="102" s="1"/>
  <c r="I217" i="102" s="1"/>
  <c r="J217" i="102" s="1"/>
  <c r="K217" i="102" s="1"/>
  <c r="L217" i="102" s="1"/>
  <c r="M217" i="102" s="1"/>
  <c r="N217" i="102" s="1"/>
  <c r="C217" i="102"/>
  <c r="D217" i="102" s="1"/>
  <c r="E217" i="102" s="1"/>
  <c r="F217" i="102" s="1"/>
  <c r="E216" i="102"/>
  <c r="F216" i="102" s="1"/>
  <c r="G216" i="102" s="1"/>
  <c r="H216" i="102" s="1"/>
  <c r="I216" i="102" s="1"/>
  <c r="J216" i="102" s="1"/>
  <c r="K216" i="102" s="1"/>
  <c r="L216" i="102" s="1"/>
  <c r="M216" i="102" s="1"/>
  <c r="N216" i="102" s="1"/>
  <c r="O216" i="102" s="1"/>
  <c r="P216" i="102" s="1"/>
  <c r="Q216" i="102" s="1"/>
  <c r="R216" i="102" s="1"/>
  <c r="S216" i="102" s="1"/>
  <c r="U216" i="102" s="1"/>
  <c r="V216" i="102" s="1"/>
  <c r="W216" i="102" s="1"/>
  <c r="X216" i="102" s="1"/>
  <c r="Y216" i="102" s="1"/>
  <c r="Z216" i="102" s="1"/>
  <c r="AA216" i="102" s="1"/>
  <c r="AB216" i="102" s="1"/>
  <c r="AC216" i="102" s="1"/>
  <c r="AD216" i="102" s="1"/>
  <c r="AE216" i="102" s="1"/>
  <c r="AF216" i="102" s="1"/>
  <c r="C216" i="102"/>
  <c r="D216" i="102" s="1"/>
  <c r="M215" i="102"/>
  <c r="N215" i="102" s="1"/>
  <c r="O215" i="102" s="1"/>
  <c r="P215" i="102" s="1"/>
  <c r="Q215" i="102" s="1"/>
  <c r="R215" i="102" s="1"/>
  <c r="S215" i="102" s="1"/>
  <c r="U215" i="102" s="1"/>
  <c r="V215" i="102" s="1"/>
  <c r="W215" i="102" s="1"/>
  <c r="X215" i="102" s="1"/>
  <c r="Y215" i="102" s="1"/>
  <c r="Z215" i="102" s="1"/>
  <c r="AA215" i="102" s="1"/>
  <c r="AB215" i="102" s="1"/>
  <c r="AC215" i="102" s="1"/>
  <c r="AD215" i="102" s="1"/>
  <c r="AE215" i="102" s="1"/>
  <c r="AF215" i="102" s="1"/>
  <c r="E215" i="102"/>
  <c r="F215" i="102" s="1"/>
  <c r="G215" i="102" s="1"/>
  <c r="H215" i="102" s="1"/>
  <c r="I215" i="102" s="1"/>
  <c r="J215" i="102" s="1"/>
  <c r="K215" i="102" s="1"/>
  <c r="L215" i="102" s="1"/>
  <c r="C215" i="102"/>
  <c r="D215" i="102" s="1"/>
  <c r="E214" i="102"/>
  <c r="F214" i="102" s="1"/>
  <c r="G214" i="102" s="1"/>
  <c r="H214" i="102" s="1"/>
  <c r="I214" i="102" s="1"/>
  <c r="J214" i="102" s="1"/>
  <c r="K214" i="102" s="1"/>
  <c r="L214" i="102" s="1"/>
  <c r="M214" i="102" s="1"/>
  <c r="N214" i="102" s="1"/>
  <c r="O214" i="102" s="1"/>
  <c r="P214" i="102" s="1"/>
  <c r="Q214" i="102" s="1"/>
  <c r="R214" i="102" s="1"/>
  <c r="S214" i="102" s="1"/>
  <c r="U214" i="102" s="1"/>
  <c r="V214" i="102" s="1"/>
  <c r="W214" i="102" s="1"/>
  <c r="X214" i="102" s="1"/>
  <c r="Y214" i="102" s="1"/>
  <c r="Z214" i="102" s="1"/>
  <c r="AA214" i="102" s="1"/>
  <c r="AB214" i="102" s="1"/>
  <c r="AC214" i="102" s="1"/>
  <c r="AD214" i="102" s="1"/>
  <c r="AE214" i="102" s="1"/>
  <c r="AF214" i="102" s="1"/>
  <c r="C214" i="102"/>
  <c r="D214" i="102" s="1"/>
  <c r="K213" i="102"/>
  <c r="L213" i="102" s="1"/>
  <c r="M213" i="102" s="1"/>
  <c r="N213" i="102" s="1"/>
  <c r="O213" i="102" s="1"/>
  <c r="P213" i="102" s="1"/>
  <c r="Q213" i="102" s="1"/>
  <c r="R213" i="102" s="1"/>
  <c r="S213" i="102" s="1"/>
  <c r="U213" i="102" s="1"/>
  <c r="V213" i="102" s="1"/>
  <c r="W213" i="102" s="1"/>
  <c r="X213" i="102" s="1"/>
  <c r="Y213" i="102" s="1"/>
  <c r="Z213" i="102" s="1"/>
  <c r="AA213" i="102" s="1"/>
  <c r="AB213" i="102" s="1"/>
  <c r="AC213" i="102" s="1"/>
  <c r="AD213" i="102" s="1"/>
  <c r="AE213" i="102" s="1"/>
  <c r="AF213" i="102" s="1"/>
  <c r="I213" i="102"/>
  <c r="J213" i="102" s="1"/>
  <c r="C213" i="102"/>
  <c r="D213" i="102" s="1"/>
  <c r="E213" i="102" s="1"/>
  <c r="F213" i="102" s="1"/>
  <c r="G213" i="102" s="1"/>
  <c r="H213" i="102" s="1"/>
  <c r="C212" i="102"/>
  <c r="D212" i="102" s="1"/>
  <c r="E212" i="102" s="1"/>
  <c r="F212" i="102" s="1"/>
  <c r="G212" i="102" s="1"/>
  <c r="H212" i="102" s="1"/>
  <c r="I212" i="102" s="1"/>
  <c r="J212" i="102" s="1"/>
  <c r="K212" i="102" s="1"/>
  <c r="L212" i="102" s="1"/>
  <c r="M212" i="102" s="1"/>
  <c r="N212" i="102" s="1"/>
  <c r="O212" i="102" s="1"/>
  <c r="P212" i="102" s="1"/>
  <c r="Q212" i="102" s="1"/>
  <c r="R212" i="102" s="1"/>
  <c r="S212" i="102" s="1"/>
  <c r="U212" i="102" s="1"/>
  <c r="V212" i="102" s="1"/>
  <c r="W212" i="102" s="1"/>
  <c r="X212" i="102" s="1"/>
  <c r="Y212" i="102" s="1"/>
  <c r="Z212" i="102" s="1"/>
  <c r="AA212" i="102" s="1"/>
  <c r="AB212" i="102" s="1"/>
  <c r="AC212" i="102" s="1"/>
  <c r="AD212" i="102" s="1"/>
  <c r="AE212" i="102" s="1"/>
  <c r="AF212" i="102" s="1"/>
  <c r="K211" i="102"/>
  <c r="L211" i="102" s="1"/>
  <c r="M211" i="102" s="1"/>
  <c r="N211" i="102" s="1"/>
  <c r="O211" i="102" s="1"/>
  <c r="P211" i="102" s="1"/>
  <c r="Q211" i="102" s="1"/>
  <c r="R211" i="102" s="1"/>
  <c r="S211" i="102" s="1"/>
  <c r="U211" i="102" s="1"/>
  <c r="V211" i="102" s="1"/>
  <c r="W211" i="102" s="1"/>
  <c r="X211" i="102" s="1"/>
  <c r="Y211" i="102" s="1"/>
  <c r="Z211" i="102" s="1"/>
  <c r="AA211" i="102" s="1"/>
  <c r="AB211" i="102" s="1"/>
  <c r="AC211" i="102" s="1"/>
  <c r="AD211" i="102" s="1"/>
  <c r="AE211" i="102" s="1"/>
  <c r="AF211" i="102" s="1"/>
  <c r="F211" i="102"/>
  <c r="G211" i="102" s="1"/>
  <c r="H211" i="102" s="1"/>
  <c r="I211" i="102" s="1"/>
  <c r="J211" i="102" s="1"/>
  <c r="C211" i="102"/>
  <c r="D211" i="102" s="1"/>
  <c r="E211" i="102" s="1"/>
  <c r="K210" i="102"/>
  <c r="L210" i="102" s="1"/>
  <c r="M210" i="102" s="1"/>
  <c r="N210" i="102" s="1"/>
  <c r="O210" i="102" s="1"/>
  <c r="P210" i="102" s="1"/>
  <c r="Q210" i="102" s="1"/>
  <c r="R210" i="102" s="1"/>
  <c r="S210" i="102" s="1"/>
  <c r="U210" i="102" s="1"/>
  <c r="V210" i="102" s="1"/>
  <c r="W210" i="102" s="1"/>
  <c r="X210" i="102" s="1"/>
  <c r="Y210" i="102" s="1"/>
  <c r="Z210" i="102" s="1"/>
  <c r="AA210" i="102" s="1"/>
  <c r="AB210" i="102" s="1"/>
  <c r="AC210" i="102" s="1"/>
  <c r="AD210" i="102" s="1"/>
  <c r="AE210" i="102" s="1"/>
  <c r="AF210" i="102" s="1"/>
  <c r="I210" i="102"/>
  <c r="J210" i="102" s="1"/>
  <c r="G210" i="102"/>
  <c r="H210" i="102" s="1"/>
  <c r="E210" i="102"/>
  <c r="F210" i="102" s="1"/>
  <c r="C210" i="102"/>
  <c r="D210" i="102" s="1"/>
  <c r="G209" i="102"/>
  <c r="H209" i="102" s="1"/>
  <c r="I209" i="102" s="1"/>
  <c r="J209" i="102" s="1"/>
  <c r="K209" i="102" s="1"/>
  <c r="L209" i="102" s="1"/>
  <c r="M209" i="102" s="1"/>
  <c r="N209" i="102" s="1"/>
  <c r="O209" i="102" s="1"/>
  <c r="P209" i="102" s="1"/>
  <c r="Q209" i="102" s="1"/>
  <c r="R209" i="102" s="1"/>
  <c r="S209" i="102" s="1"/>
  <c r="U209" i="102" s="1"/>
  <c r="V209" i="102" s="1"/>
  <c r="W209" i="102" s="1"/>
  <c r="X209" i="102" s="1"/>
  <c r="Y209" i="102" s="1"/>
  <c r="Z209" i="102" s="1"/>
  <c r="AA209" i="102" s="1"/>
  <c r="AB209" i="102" s="1"/>
  <c r="AC209" i="102" s="1"/>
  <c r="AD209" i="102" s="1"/>
  <c r="AE209" i="102" s="1"/>
  <c r="AF209" i="102" s="1"/>
  <c r="E209" i="102"/>
  <c r="F209" i="102" s="1"/>
  <c r="C209" i="102"/>
  <c r="D209" i="102" s="1"/>
  <c r="E208" i="102"/>
  <c r="F208" i="102" s="1"/>
  <c r="G208" i="102" s="1"/>
  <c r="H208" i="102" s="1"/>
  <c r="I208" i="102" s="1"/>
  <c r="J208" i="102" s="1"/>
  <c r="K208" i="102" s="1"/>
  <c r="L208" i="102" s="1"/>
  <c r="M208" i="102" s="1"/>
  <c r="N208" i="102" s="1"/>
  <c r="O208" i="102" s="1"/>
  <c r="P208" i="102" s="1"/>
  <c r="Q208" i="102" s="1"/>
  <c r="R208" i="102" s="1"/>
  <c r="S208" i="102" s="1"/>
  <c r="U208" i="102" s="1"/>
  <c r="V208" i="102" s="1"/>
  <c r="W208" i="102" s="1"/>
  <c r="X208" i="102" s="1"/>
  <c r="Y208" i="102" s="1"/>
  <c r="Z208" i="102" s="1"/>
  <c r="AA208" i="102" s="1"/>
  <c r="AB208" i="102" s="1"/>
  <c r="AC208" i="102" s="1"/>
  <c r="AD208" i="102" s="1"/>
  <c r="AE208" i="102" s="1"/>
  <c r="AF208" i="102" s="1"/>
  <c r="D208" i="102"/>
  <c r="C208" i="102"/>
  <c r="E207" i="102"/>
  <c r="F207" i="102" s="1"/>
  <c r="G207" i="102" s="1"/>
  <c r="H207" i="102" s="1"/>
  <c r="I207" i="102" s="1"/>
  <c r="J207" i="102" s="1"/>
  <c r="K207" i="102" s="1"/>
  <c r="L207" i="102" s="1"/>
  <c r="M207" i="102" s="1"/>
  <c r="N207" i="102" s="1"/>
  <c r="O207" i="102" s="1"/>
  <c r="P207" i="102" s="1"/>
  <c r="Q207" i="102" s="1"/>
  <c r="R207" i="102" s="1"/>
  <c r="S207" i="102" s="1"/>
  <c r="U207" i="102" s="1"/>
  <c r="V207" i="102" s="1"/>
  <c r="W207" i="102" s="1"/>
  <c r="X207" i="102" s="1"/>
  <c r="Y207" i="102" s="1"/>
  <c r="Z207" i="102" s="1"/>
  <c r="AA207" i="102" s="1"/>
  <c r="AB207" i="102" s="1"/>
  <c r="AC207" i="102" s="1"/>
  <c r="AD207" i="102" s="1"/>
  <c r="AE207" i="102" s="1"/>
  <c r="AF207" i="102" s="1"/>
  <c r="C207" i="102"/>
  <c r="D207" i="102" s="1"/>
  <c r="I206" i="102"/>
  <c r="J206" i="102" s="1"/>
  <c r="K206" i="102" s="1"/>
  <c r="L206" i="102" s="1"/>
  <c r="M206" i="102" s="1"/>
  <c r="N206" i="102" s="1"/>
  <c r="O206" i="102" s="1"/>
  <c r="P206" i="102" s="1"/>
  <c r="Q206" i="102" s="1"/>
  <c r="R206" i="102" s="1"/>
  <c r="S206" i="102" s="1"/>
  <c r="U206" i="102" s="1"/>
  <c r="V206" i="102" s="1"/>
  <c r="W206" i="102" s="1"/>
  <c r="X206" i="102" s="1"/>
  <c r="Y206" i="102" s="1"/>
  <c r="Z206" i="102" s="1"/>
  <c r="AA206" i="102" s="1"/>
  <c r="AB206" i="102" s="1"/>
  <c r="AC206" i="102" s="1"/>
  <c r="AD206" i="102" s="1"/>
  <c r="AE206" i="102" s="1"/>
  <c r="AF206" i="102" s="1"/>
  <c r="C206" i="102"/>
  <c r="D206" i="102" s="1"/>
  <c r="E206" i="102" s="1"/>
  <c r="F206" i="102" s="1"/>
  <c r="G206" i="102" s="1"/>
  <c r="H206" i="102" s="1"/>
  <c r="I205" i="102"/>
  <c r="J205" i="102" s="1"/>
  <c r="K205" i="102" s="1"/>
  <c r="L205" i="102" s="1"/>
  <c r="M205" i="102" s="1"/>
  <c r="N205" i="102" s="1"/>
  <c r="O205" i="102" s="1"/>
  <c r="P205" i="102" s="1"/>
  <c r="Q205" i="102" s="1"/>
  <c r="R205" i="102" s="1"/>
  <c r="S205" i="102" s="1"/>
  <c r="U205" i="102" s="1"/>
  <c r="V205" i="102" s="1"/>
  <c r="W205" i="102" s="1"/>
  <c r="X205" i="102" s="1"/>
  <c r="Y205" i="102" s="1"/>
  <c r="Z205" i="102" s="1"/>
  <c r="AA205" i="102" s="1"/>
  <c r="AB205" i="102" s="1"/>
  <c r="AC205" i="102" s="1"/>
  <c r="AD205" i="102" s="1"/>
  <c r="AE205" i="102" s="1"/>
  <c r="AF205" i="102" s="1"/>
  <c r="E205" i="102"/>
  <c r="F205" i="102" s="1"/>
  <c r="G205" i="102" s="1"/>
  <c r="H205" i="102" s="1"/>
  <c r="C205" i="102"/>
  <c r="D205" i="102" s="1"/>
  <c r="C204" i="102"/>
  <c r="D204" i="102" s="1"/>
  <c r="E204" i="102" s="1"/>
  <c r="F204" i="102" s="1"/>
  <c r="G204" i="102" s="1"/>
  <c r="H204" i="102" s="1"/>
  <c r="I204" i="102" s="1"/>
  <c r="J204" i="102" s="1"/>
  <c r="K204" i="102" s="1"/>
  <c r="L204" i="102" s="1"/>
  <c r="M204" i="102" s="1"/>
  <c r="N204" i="102" s="1"/>
  <c r="O204" i="102" s="1"/>
  <c r="P204" i="102" s="1"/>
  <c r="Q204" i="102" s="1"/>
  <c r="R204" i="102" s="1"/>
  <c r="S204" i="102" s="1"/>
  <c r="U204" i="102" s="1"/>
  <c r="V204" i="102" s="1"/>
  <c r="W204" i="102" s="1"/>
  <c r="X204" i="102" s="1"/>
  <c r="Y204" i="102" s="1"/>
  <c r="Z204" i="102" s="1"/>
  <c r="AA204" i="102" s="1"/>
  <c r="AB204" i="102" s="1"/>
  <c r="AC204" i="102" s="1"/>
  <c r="AD204" i="102" s="1"/>
  <c r="AE204" i="102" s="1"/>
  <c r="AF204" i="102" s="1"/>
  <c r="E203" i="102"/>
  <c r="F203" i="102" s="1"/>
  <c r="G203" i="102" s="1"/>
  <c r="H203" i="102" s="1"/>
  <c r="I203" i="102" s="1"/>
  <c r="J203" i="102" s="1"/>
  <c r="K203" i="102" s="1"/>
  <c r="L203" i="102" s="1"/>
  <c r="M203" i="102" s="1"/>
  <c r="N203" i="102" s="1"/>
  <c r="O203" i="102" s="1"/>
  <c r="P203" i="102" s="1"/>
  <c r="Q203" i="102" s="1"/>
  <c r="R203" i="102" s="1"/>
  <c r="S203" i="102" s="1"/>
  <c r="U203" i="102" s="1"/>
  <c r="V203" i="102" s="1"/>
  <c r="W203" i="102" s="1"/>
  <c r="X203" i="102" s="1"/>
  <c r="Y203" i="102" s="1"/>
  <c r="Z203" i="102" s="1"/>
  <c r="AA203" i="102" s="1"/>
  <c r="AB203" i="102" s="1"/>
  <c r="AC203" i="102" s="1"/>
  <c r="AD203" i="102" s="1"/>
  <c r="AE203" i="102" s="1"/>
  <c r="AF203" i="102" s="1"/>
  <c r="C203" i="102"/>
  <c r="D203" i="102" s="1"/>
  <c r="E202" i="102"/>
  <c r="F202" i="102" s="1"/>
  <c r="G202" i="102" s="1"/>
  <c r="H202" i="102" s="1"/>
  <c r="I202" i="102" s="1"/>
  <c r="J202" i="102" s="1"/>
  <c r="K202" i="102" s="1"/>
  <c r="L202" i="102" s="1"/>
  <c r="M202" i="102" s="1"/>
  <c r="N202" i="102" s="1"/>
  <c r="O202" i="102" s="1"/>
  <c r="P202" i="102" s="1"/>
  <c r="Q202" i="102" s="1"/>
  <c r="R202" i="102" s="1"/>
  <c r="S202" i="102" s="1"/>
  <c r="U202" i="102" s="1"/>
  <c r="V202" i="102" s="1"/>
  <c r="W202" i="102" s="1"/>
  <c r="X202" i="102" s="1"/>
  <c r="Y202" i="102" s="1"/>
  <c r="Z202" i="102" s="1"/>
  <c r="AA202" i="102" s="1"/>
  <c r="AB202" i="102" s="1"/>
  <c r="AC202" i="102" s="1"/>
  <c r="AD202" i="102" s="1"/>
  <c r="AE202" i="102" s="1"/>
  <c r="AF202" i="102" s="1"/>
  <c r="C202" i="102"/>
  <c r="D202" i="102" s="1"/>
  <c r="C201" i="102"/>
  <c r="D201" i="102" s="1"/>
  <c r="E201" i="102" s="1"/>
  <c r="F201" i="102" s="1"/>
  <c r="G201" i="102" s="1"/>
  <c r="H201" i="102" s="1"/>
  <c r="I201" i="102" s="1"/>
  <c r="J201" i="102" s="1"/>
  <c r="K201" i="102" s="1"/>
  <c r="L201" i="102" s="1"/>
  <c r="M201" i="102" s="1"/>
  <c r="N201" i="102" s="1"/>
  <c r="O201" i="102" s="1"/>
  <c r="P201" i="102" s="1"/>
  <c r="Q201" i="102" s="1"/>
  <c r="R201" i="102" s="1"/>
  <c r="S201" i="102" s="1"/>
  <c r="U201" i="102" s="1"/>
  <c r="V201" i="102" s="1"/>
  <c r="W201" i="102" s="1"/>
  <c r="X201" i="102" s="1"/>
  <c r="Y201" i="102" s="1"/>
  <c r="Z201" i="102" s="1"/>
  <c r="AA201" i="102" s="1"/>
  <c r="AB201" i="102" s="1"/>
  <c r="AC201" i="102" s="1"/>
  <c r="AD201" i="102" s="1"/>
  <c r="AE201" i="102" s="1"/>
  <c r="AF201" i="102" s="1"/>
  <c r="AA200" i="102"/>
  <c r="AB200" i="102" s="1"/>
  <c r="AC200" i="102" s="1"/>
  <c r="AD200" i="102" s="1"/>
  <c r="AE200" i="102" s="1"/>
  <c r="AF200" i="102" s="1"/>
  <c r="C200" i="102"/>
  <c r="D200" i="102" s="1"/>
  <c r="E200" i="102" s="1"/>
  <c r="F200" i="102" s="1"/>
  <c r="G200" i="102" s="1"/>
  <c r="H200" i="102" s="1"/>
  <c r="I200" i="102" s="1"/>
  <c r="J200" i="102" s="1"/>
  <c r="K200" i="102" s="1"/>
  <c r="L200" i="102" s="1"/>
  <c r="M200" i="102" s="1"/>
  <c r="N200" i="102" s="1"/>
  <c r="O200" i="102" s="1"/>
  <c r="P200" i="102" s="1"/>
  <c r="Q200" i="102" s="1"/>
  <c r="R200" i="102" s="1"/>
  <c r="S200" i="102" s="1"/>
  <c r="U200" i="102" s="1"/>
  <c r="V200" i="102" s="1"/>
  <c r="W200" i="102" s="1"/>
  <c r="X200" i="102" s="1"/>
  <c r="Y200" i="102" s="1"/>
  <c r="Z200" i="102" s="1"/>
  <c r="G199" i="102"/>
  <c r="H199" i="102" s="1"/>
  <c r="I199" i="102" s="1"/>
  <c r="J199" i="102" s="1"/>
  <c r="K199" i="102" s="1"/>
  <c r="L199" i="102" s="1"/>
  <c r="M199" i="102" s="1"/>
  <c r="N199" i="102" s="1"/>
  <c r="O199" i="102" s="1"/>
  <c r="P199" i="102" s="1"/>
  <c r="Q199" i="102" s="1"/>
  <c r="R199" i="102" s="1"/>
  <c r="S199" i="102" s="1"/>
  <c r="U199" i="102" s="1"/>
  <c r="V199" i="102" s="1"/>
  <c r="W199" i="102" s="1"/>
  <c r="X199" i="102" s="1"/>
  <c r="Y199" i="102" s="1"/>
  <c r="Z199" i="102" s="1"/>
  <c r="AA199" i="102" s="1"/>
  <c r="AB199" i="102" s="1"/>
  <c r="AC199" i="102" s="1"/>
  <c r="AD199" i="102" s="1"/>
  <c r="AE199" i="102" s="1"/>
  <c r="AF199" i="102" s="1"/>
  <c r="C199" i="102"/>
  <c r="D199" i="102" s="1"/>
  <c r="E199" i="102" s="1"/>
  <c r="F199" i="102" s="1"/>
  <c r="Y198" i="102"/>
  <c r="Z198" i="102" s="1"/>
  <c r="AA198" i="102" s="1"/>
  <c r="AB198" i="102" s="1"/>
  <c r="AC198" i="102" s="1"/>
  <c r="AD198" i="102" s="1"/>
  <c r="AE198" i="102" s="1"/>
  <c r="AF198" i="102" s="1"/>
  <c r="E198" i="102"/>
  <c r="F198" i="102" s="1"/>
  <c r="G198" i="102" s="1"/>
  <c r="H198" i="102" s="1"/>
  <c r="I198" i="102" s="1"/>
  <c r="J198" i="102" s="1"/>
  <c r="K198" i="102" s="1"/>
  <c r="L198" i="102" s="1"/>
  <c r="M198" i="102" s="1"/>
  <c r="N198" i="102" s="1"/>
  <c r="O198" i="102" s="1"/>
  <c r="P198" i="102" s="1"/>
  <c r="Q198" i="102" s="1"/>
  <c r="R198" i="102" s="1"/>
  <c r="S198" i="102" s="1"/>
  <c r="U198" i="102" s="1"/>
  <c r="V198" i="102" s="1"/>
  <c r="W198" i="102" s="1"/>
  <c r="X198" i="102" s="1"/>
  <c r="C198" i="102"/>
  <c r="D198" i="102" s="1"/>
  <c r="W197" i="102"/>
  <c r="X197" i="102" s="1"/>
  <c r="Y197" i="102" s="1"/>
  <c r="Z197" i="102" s="1"/>
  <c r="AA197" i="102" s="1"/>
  <c r="AB197" i="102" s="1"/>
  <c r="AC197" i="102" s="1"/>
  <c r="AD197" i="102" s="1"/>
  <c r="AE197" i="102" s="1"/>
  <c r="AF197" i="102" s="1"/>
  <c r="C197" i="102"/>
  <c r="D197" i="102" s="1"/>
  <c r="E197" i="102" s="1"/>
  <c r="F197" i="102" s="1"/>
  <c r="G197" i="102" s="1"/>
  <c r="H197" i="102" s="1"/>
  <c r="I197" i="102" s="1"/>
  <c r="J197" i="102" s="1"/>
  <c r="K197" i="102" s="1"/>
  <c r="L197" i="102" s="1"/>
  <c r="M197" i="102" s="1"/>
  <c r="N197" i="102" s="1"/>
  <c r="O197" i="102" s="1"/>
  <c r="P197" i="102" s="1"/>
  <c r="Q197" i="102" s="1"/>
  <c r="R197" i="102" s="1"/>
  <c r="S197" i="102" s="1"/>
  <c r="U197" i="102" s="1"/>
  <c r="V197" i="102" s="1"/>
  <c r="S196" i="102"/>
  <c r="U196" i="102" s="1"/>
  <c r="V196" i="102" s="1"/>
  <c r="W196" i="102" s="1"/>
  <c r="X196" i="102" s="1"/>
  <c r="Y196" i="102" s="1"/>
  <c r="Z196" i="102" s="1"/>
  <c r="AA196" i="102" s="1"/>
  <c r="AB196" i="102" s="1"/>
  <c r="AC196" i="102" s="1"/>
  <c r="AD196" i="102" s="1"/>
  <c r="AE196" i="102" s="1"/>
  <c r="AF196" i="102" s="1"/>
  <c r="I196" i="102"/>
  <c r="J196" i="102" s="1"/>
  <c r="K196" i="102" s="1"/>
  <c r="L196" i="102" s="1"/>
  <c r="M196" i="102" s="1"/>
  <c r="N196" i="102" s="1"/>
  <c r="O196" i="102" s="1"/>
  <c r="P196" i="102" s="1"/>
  <c r="Q196" i="102" s="1"/>
  <c r="R196" i="102" s="1"/>
  <c r="C196" i="102"/>
  <c r="D196" i="102" s="1"/>
  <c r="E196" i="102" s="1"/>
  <c r="F196" i="102" s="1"/>
  <c r="G196" i="102" s="1"/>
  <c r="H196" i="102" s="1"/>
  <c r="U195" i="102"/>
  <c r="V195" i="102" s="1"/>
  <c r="W195" i="102" s="1"/>
  <c r="X195" i="102" s="1"/>
  <c r="Y195" i="102" s="1"/>
  <c r="Z195" i="102" s="1"/>
  <c r="AA195" i="102" s="1"/>
  <c r="AB195" i="102" s="1"/>
  <c r="AC195" i="102" s="1"/>
  <c r="AD195" i="102" s="1"/>
  <c r="AE195" i="102" s="1"/>
  <c r="AF195" i="102" s="1"/>
  <c r="I195" i="102"/>
  <c r="J195" i="102" s="1"/>
  <c r="K195" i="102" s="1"/>
  <c r="L195" i="102" s="1"/>
  <c r="M195" i="102" s="1"/>
  <c r="N195" i="102" s="1"/>
  <c r="O195" i="102" s="1"/>
  <c r="P195" i="102" s="1"/>
  <c r="Q195" i="102" s="1"/>
  <c r="R195" i="102" s="1"/>
  <c r="S195" i="102" s="1"/>
  <c r="C195" i="102"/>
  <c r="D195" i="102" s="1"/>
  <c r="E195" i="102" s="1"/>
  <c r="F195" i="102" s="1"/>
  <c r="G195" i="102" s="1"/>
  <c r="H195" i="102" s="1"/>
  <c r="S194" i="102"/>
  <c r="U194" i="102" s="1"/>
  <c r="V194" i="102" s="1"/>
  <c r="W194" i="102" s="1"/>
  <c r="X194" i="102" s="1"/>
  <c r="Y194" i="102" s="1"/>
  <c r="Z194" i="102" s="1"/>
  <c r="AA194" i="102" s="1"/>
  <c r="AB194" i="102" s="1"/>
  <c r="AC194" i="102" s="1"/>
  <c r="AD194" i="102" s="1"/>
  <c r="AE194" i="102" s="1"/>
  <c r="AF194" i="102" s="1"/>
  <c r="G194" i="102"/>
  <c r="H194" i="102" s="1"/>
  <c r="I194" i="102" s="1"/>
  <c r="J194" i="102" s="1"/>
  <c r="K194" i="102" s="1"/>
  <c r="L194" i="102" s="1"/>
  <c r="M194" i="102" s="1"/>
  <c r="N194" i="102" s="1"/>
  <c r="O194" i="102" s="1"/>
  <c r="P194" i="102" s="1"/>
  <c r="Q194" i="102" s="1"/>
  <c r="R194" i="102" s="1"/>
  <c r="E194" i="102"/>
  <c r="F194" i="102" s="1"/>
  <c r="C194" i="102"/>
  <c r="D194" i="102" s="1"/>
  <c r="F193" i="102"/>
  <c r="G193" i="102" s="1"/>
  <c r="H193" i="102" s="1"/>
  <c r="I193" i="102" s="1"/>
  <c r="J193" i="102" s="1"/>
  <c r="K193" i="102" s="1"/>
  <c r="L193" i="102" s="1"/>
  <c r="M193" i="102" s="1"/>
  <c r="N193" i="102" s="1"/>
  <c r="O193" i="102" s="1"/>
  <c r="P193" i="102" s="1"/>
  <c r="Q193" i="102" s="1"/>
  <c r="R193" i="102" s="1"/>
  <c r="S193" i="102" s="1"/>
  <c r="U193" i="102" s="1"/>
  <c r="V193" i="102" s="1"/>
  <c r="W193" i="102" s="1"/>
  <c r="X193" i="102" s="1"/>
  <c r="Y193" i="102" s="1"/>
  <c r="Z193" i="102" s="1"/>
  <c r="AA193" i="102" s="1"/>
  <c r="AB193" i="102" s="1"/>
  <c r="AC193" i="102" s="1"/>
  <c r="AD193" i="102" s="1"/>
  <c r="AE193" i="102" s="1"/>
  <c r="AF193" i="102" s="1"/>
  <c r="E193" i="102"/>
  <c r="C193" i="102"/>
  <c r="D193" i="102" s="1"/>
  <c r="R192" i="102"/>
  <c r="S192" i="102" s="1"/>
  <c r="U192" i="102" s="1"/>
  <c r="V192" i="102" s="1"/>
  <c r="W192" i="102" s="1"/>
  <c r="X192" i="102" s="1"/>
  <c r="Y192" i="102" s="1"/>
  <c r="Z192" i="102" s="1"/>
  <c r="AA192" i="102" s="1"/>
  <c r="AB192" i="102" s="1"/>
  <c r="AC192" i="102" s="1"/>
  <c r="AD192" i="102" s="1"/>
  <c r="AE192" i="102" s="1"/>
  <c r="AF192" i="102" s="1"/>
  <c r="E192" i="102"/>
  <c r="F192" i="102" s="1"/>
  <c r="G192" i="102" s="1"/>
  <c r="H192" i="102" s="1"/>
  <c r="I192" i="102" s="1"/>
  <c r="J192" i="102" s="1"/>
  <c r="K192" i="102" s="1"/>
  <c r="L192" i="102" s="1"/>
  <c r="M192" i="102" s="1"/>
  <c r="N192" i="102" s="1"/>
  <c r="O192" i="102" s="1"/>
  <c r="P192" i="102" s="1"/>
  <c r="Q192" i="102" s="1"/>
  <c r="C192" i="102"/>
  <c r="D192" i="102" s="1"/>
  <c r="C191" i="102"/>
  <c r="D191" i="102" s="1"/>
  <c r="E191" i="102" s="1"/>
  <c r="F191" i="102" s="1"/>
  <c r="G191" i="102" s="1"/>
  <c r="H191" i="102" s="1"/>
  <c r="I191" i="102" s="1"/>
  <c r="J191" i="102" s="1"/>
  <c r="K191" i="102" s="1"/>
  <c r="L191" i="102" s="1"/>
  <c r="M191" i="102" s="1"/>
  <c r="N191" i="102" s="1"/>
  <c r="O191" i="102" s="1"/>
  <c r="P191" i="102" s="1"/>
  <c r="Q191" i="102" s="1"/>
  <c r="R191" i="102" s="1"/>
  <c r="S191" i="102" s="1"/>
  <c r="U191" i="102" s="1"/>
  <c r="V191" i="102" s="1"/>
  <c r="W191" i="102" s="1"/>
  <c r="X191" i="102" s="1"/>
  <c r="Y191" i="102" s="1"/>
  <c r="Z191" i="102" s="1"/>
  <c r="AA191" i="102" s="1"/>
  <c r="AB191" i="102" s="1"/>
  <c r="AC191" i="102" s="1"/>
  <c r="AD191" i="102" s="1"/>
  <c r="AE191" i="102" s="1"/>
  <c r="AF191" i="102" s="1"/>
  <c r="N190" i="102"/>
  <c r="O190" i="102" s="1"/>
  <c r="P190" i="102" s="1"/>
  <c r="Q190" i="102" s="1"/>
  <c r="R190" i="102" s="1"/>
  <c r="S190" i="102" s="1"/>
  <c r="U190" i="102" s="1"/>
  <c r="V190" i="102" s="1"/>
  <c r="W190" i="102" s="1"/>
  <c r="X190" i="102" s="1"/>
  <c r="Y190" i="102" s="1"/>
  <c r="Z190" i="102" s="1"/>
  <c r="AA190" i="102" s="1"/>
  <c r="AB190" i="102" s="1"/>
  <c r="AC190" i="102" s="1"/>
  <c r="AD190" i="102" s="1"/>
  <c r="AE190" i="102" s="1"/>
  <c r="AF190" i="102" s="1"/>
  <c r="C190" i="102"/>
  <c r="D190" i="102" s="1"/>
  <c r="E190" i="102" s="1"/>
  <c r="F190" i="102" s="1"/>
  <c r="G190" i="102" s="1"/>
  <c r="H190" i="102" s="1"/>
  <c r="I190" i="102" s="1"/>
  <c r="J190" i="102" s="1"/>
  <c r="K190" i="102" s="1"/>
  <c r="L190" i="102" s="1"/>
  <c r="M190" i="102" s="1"/>
  <c r="C189" i="102"/>
  <c r="D189" i="102" s="1"/>
  <c r="E189" i="102" s="1"/>
  <c r="F189" i="102" s="1"/>
  <c r="G189" i="102" s="1"/>
  <c r="H189" i="102" s="1"/>
  <c r="I189" i="102" s="1"/>
  <c r="J189" i="102" s="1"/>
  <c r="K189" i="102" s="1"/>
  <c r="L189" i="102" s="1"/>
  <c r="M189" i="102" s="1"/>
  <c r="N189" i="102" s="1"/>
  <c r="O189" i="102" s="1"/>
  <c r="P189" i="102" s="1"/>
  <c r="Q189" i="102" s="1"/>
  <c r="R189" i="102" s="1"/>
  <c r="S189" i="102" s="1"/>
  <c r="U189" i="102" s="1"/>
  <c r="V189" i="102" s="1"/>
  <c r="W189" i="102" s="1"/>
  <c r="X189" i="102" s="1"/>
  <c r="Y189" i="102" s="1"/>
  <c r="Z189" i="102" s="1"/>
  <c r="AA189" i="102" s="1"/>
  <c r="AB189" i="102" s="1"/>
  <c r="AC189" i="102" s="1"/>
  <c r="AD189" i="102" s="1"/>
  <c r="AE189" i="102" s="1"/>
  <c r="AF189" i="102" s="1"/>
  <c r="E188" i="102"/>
  <c r="F188" i="102" s="1"/>
  <c r="G188" i="102" s="1"/>
  <c r="H188" i="102" s="1"/>
  <c r="I188" i="102" s="1"/>
  <c r="J188" i="102" s="1"/>
  <c r="K188" i="102" s="1"/>
  <c r="L188" i="102" s="1"/>
  <c r="M188" i="102" s="1"/>
  <c r="N188" i="102" s="1"/>
  <c r="O188" i="102" s="1"/>
  <c r="P188" i="102" s="1"/>
  <c r="Q188" i="102" s="1"/>
  <c r="R188" i="102" s="1"/>
  <c r="S188" i="102" s="1"/>
  <c r="U188" i="102" s="1"/>
  <c r="V188" i="102" s="1"/>
  <c r="W188" i="102" s="1"/>
  <c r="X188" i="102" s="1"/>
  <c r="Y188" i="102" s="1"/>
  <c r="Z188" i="102" s="1"/>
  <c r="AA188" i="102" s="1"/>
  <c r="AB188" i="102" s="1"/>
  <c r="AC188" i="102" s="1"/>
  <c r="AD188" i="102" s="1"/>
  <c r="AE188" i="102" s="1"/>
  <c r="AF188" i="102" s="1"/>
  <c r="C188" i="102"/>
  <c r="D188" i="102" s="1"/>
  <c r="C187" i="102"/>
  <c r="D187" i="102" s="1"/>
  <c r="E187" i="102" s="1"/>
  <c r="F187" i="102" s="1"/>
  <c r="G187" i="102" s="1"/>
  <c r="H187" i="102" s="1"/>
  <c r="I187" i="102" s="1"/>
  <c r="J187" i="102" s="1"/>
  <c r="K187" i="102" s="1"/>
  <c r="L187" i="102" s="1"/>
  <c r="M187" i="102" s="1"/>
  <c r="N187" i="102" s="1"/>
  <c r="O187" i="102" s="1"/>
  <c r="P187" i="102" s="1"/>
  <c r="Q187" i="102" s="1"/>
  <c r="R187" i="102" s="1"/>
  <c r="S187" i="102" s="1"/>
  <c r="U187" i="102" s="1"/>
  <c r="V187" i="102" s="1"/>
  <c r="W187" i="102" s="1"/>
  <c r="X187" i="102" s="1"/>
  <c r="Y187" i="102" s="1"/>
  <c r="Z187" i="102" s="1"/>
  <c r="AA187" i="102" s="1"/>
  <c r="AB187" i="102" s="1"/>
  <c r="AC187" i="102" s="1"/>
  <c r="AD187" i="102" s="1"/>
  <c r="AE187" i="102" s="1"/>
  <c r="AF187" i="102" s="1"/>
  <c r="C186" i="102"/>
  <c r="D186" i="102" s="1"/>
  <c r="E186" i="102" s="1"/>
  <c r="F186" i="102" s="1"/>
  <c r="G186" i="102" s="1"/>
  <c r="H186" i="102" s="1"/>
  <c r="I186" i="102" s="1"/>
  <c r="J186" i="102" s="1"/>
  <c r="K186" i="102" s="1"/>
  <c r="L186" i="102" s="1"/>
  <c r="M186" i="102" s="1"/>
  <c r="N186" i="102" s="1"/>
  <c r="O186" i="102" s="1"/>
  <c r="P186" i="102" s="1"/>
  <c r="Q186" i="102" s="1"/>
  <c r="R186" i="102" s="1"/>
  <c r="S186" i="102" s="1"/>
  <c r="U186" i="102" s="1"/>
  <c r="V186" i="102" s="1"/>
  <c r="W186" i="102" s="1"/>
  <c r="X186" i="102" s="1"/>
  <c r="Y186" i="102" s="1"/>
  <c r="Z186" i="102" s="1"/>
  <c r="AA186" i="102" s="1"/>
  <c r="AB186" i="102" s="1"/>
  <c r="AC186" i="102" s="1"/>
  <c r="AD186" i="102" s="1"/>
  <c r="AE186" i="102" s="1"/>
  <c r="AF186" i="102" s="1"/>
  <c r="D185" i="102"/>
  <c r="E185" i="102" s="1"/>
  <c r="F185" i="102" s="1"/>
  <c r="G185" i="102" s="1"/>
  <c r="H185" i="102" s="1"/>
  <c r="I185" i="102" s="1"/>
  <c r="J185" i="102" s="1"/>
  <c r="K185" i="102" s="1"/>
  <c r="L185" i="102" s="1"/>
  <c r="M185" i="102" s="1"/>
  <c r="N185" i="102" s="1"/>
  <c r="O185" i="102" s="1"/>
  <c r="P185" i="102" s="1"/>
  <c r="Q185" i="102" s="1"/>
  <c r="R185" i="102" s="1"/>
  <c r="S185" i="102" s="1"/>
  <c r="U185" i="102" s="1"/>
  <c r="V185" i="102" s="1"/>
  <c r="W185" i="102" s="1"/>
  <c r="X185" i="102" s="1"/>
  <c r="Y185" i="102" s="1"/>
  <c r="Z185" i="102" s="1"/>
  <c r="AA185" i="102" s="1"/>
  <c r="AB185" i="102" s="1"/>
  <c r="AC185" i="102" s="1"/>
  <c r="AD185" i="102" s="1"/>
  <c r="AE185" i="102" s="1"/>
  <c r="AF185" i="102" s="1"/>
  <c r="C185" i="102"/>
  <c r="K184" i="102"/>
  <c r="L184" i="102" s="1"/>
  <c r="M184" i="102" s="1"/>
  <c r="N184" i="102" s="1"/>
  <c r="O184" i="102" s="1"/>
  <c r="P184" i="102" s="1"/>
  <c r="Q184" i="102" s="1"/>
  <c r="R184" i="102" s="1"/>
  <c r="S184" i="102" s="1"/>
  <c r="U184" i="102" s="1"/>
  <c r="V184" i="102" s="1"/>
  <c r="W184" i="102" s="1"/>
  <c r="X184" i="102" s="1"/>
  <c r="Y184" i="102" s="1"/>
  <c r="Z184" i="102" s="1"/>
  <c r="AA184" i="102" s="1"/>
  <c r="AB184" i="102" s="1"/>
  <c r="AC184" i="102" s="1"/>
  <c r="AD184" i="102" s="1"/>
  <c r="AE184" i="102" s="1"/>
  <c r="AF184" i="102" s="1"/>
  <c r="E184" i="102"/>
  <c r="F184" i="102" s="1"/>
  <c r="G184" i="102" s="1"/>
  <c r="H184" i="102" s="1"/>
  <c r="I184" i="102" s="1"/>
  <c r="J184" i="102" s="1"/>
  <c r="C184" i="102"/>
  <c r="D184" i="102" s="1"/>
  <c r="H183" i="102"/>
  <c r="I183" i="102" s="1"/>
  <c r="J183" i="102" s="1"/>
  <c r="K183" i="102" s="1"/>
  <c r="L183" i="102" s="1"/>
  <c r="M183" i="102" s="1"/>
  <c r="N183" i="102" s="1"/>
  <c r="O183" i="102" s="1"/>
  <c r="P183" i="102" s="1"/>
  <c r="Q183" i="102" s="1"/>
  <c r="R183" i="102" s="1"/>
  <c r="S183" i="102" s="1"/>
  <c r="U183" i="102" s="1"/>
  <c r="V183" i="102" s="1"/>
  <c r="W183" i="102" s="1"/>
  <c r="X183" i="102" s="1"/>
  <c r="Y183" i="102" s="1"/>
  <c r="Z183" i="102" s="1"/>
  <c r="AA183" i="102" s="1"/>
  <c r="AB183" i="102" s="1"/>
  <c r="AC183" i="102" s="1"/>
  <c r="AD183" i="102" s="1"/>
  <c r="AE183" i="102" s="1"/>
  <c r="AF183" i="102" s="1"/>
  <c r="C183" i="102"/>
  <c r="D183" i="102" s="1"/>
  <c r="E183" i="102" s="1"/>
  <c r="F183" i="102" s="1"/>
  <c r="G183" i="102" s="1"/>
  <c r="E182" i="102"/>
  <c r="F182" i="102" s="1"/>
  <c r="G182" i="102" s="1"/>
  <c r="H182" i="102" s="1"/>
  <c r="I182" i="102" s="1"/>
  <c r="J182" i="102" s="1"/>
  <c r="K182" i="102" s="1"/>
  <c r="L182" i="102" s="1"/>
  <c r="M182" i="102" s="1"/>
  <c r="N182" i="102" s="1"/>
  <c r="O182" i="102" s="1"/>
  <c r="P182" i="102" s="1"/>
  <c r="Q182" i="102" s="1"/>
  <c r="R182" i="102" s="1"/>
  <c r="S182" i="102" s="1"/>
  <c r="U182" i="102" s="1"/>
  <c r="V182" i="102" s="1"/>
  <c r="W182" i="102" s="1"/>
  <c r="X182" i="102" s="1"/>
  <c r="Y182" i="102" s="1"/>
  <c r="Z182" i="102" s="1"/>
  <c r="AA182" i="102" s="1"/>
  <c r="AB182" i="102" s="1"/>
  <c r="AC182" i="102" s="1"/>
  <c r="AD182" i="102" s="1"/>
  <c r="AE182" i="102" s="1"/>
  <c r="AF182" i="102" s="1"/>
  <c r="C182" i="102"/>
  <c r="D182" i="102" s="1"/>
  <c r="F181" i="102"/>
  <c r="G181" i="102" s="1"/>
  <c r="H181" i="102" s="1"/>
  <c r="I181" i="102" s="1"/>
  <c r="J181" i="102" s="1"/>
  <c r="K181" i="102" s="1"/>
  <c r="L181" i="102" s="1"/>
  <c r="M181" i="102" s="1"/>
  <c r="N181" i="102" s="1"/>
  <c r="O181" i="102" s="1"/>
  <c r="P181" i="102" s="1"/>
  <c r="Q181" i="102" s="1"/>
  <c r="R181" i="102" s="1"/>
  <c r="S181" i="102" s="1"/>
  <c r="U181" i="102" s="1"/>
  <c r="V181" i="102" s="1"/>
  <c r="W181" i="102" s="1"/>
  <c r="X181" i="102" s="1"/>
  <c r="Y181" i="102" s="1"/>
  <c r="Z181" i="102" s="1"/>
  <c r="AA181" i="102" s="1"/>
  <c r="AB181" i="102" s="1"/>
  <c r="AC181" i="102" s="1"/>
  <c r="AD181" i="102" s="1"/>
  <c r="AE181" i="102" s="1"/>
  <c r="AF181" i="102" s="1"/>
  <c r="D181" i="102"/>
  <c r="E181" i="102" s="1"/>
  <c r="C181" i="102"/>
  <c r="D180" i="102"/>
  <c r="E180" i="102" s="1"/>
  <c r="F180" i="102" s="1"/>
  <c r="G180" i="102" s="1"/>
  <c r="H180" i="102" s="1"/>
  <c r="I180" i="102" s="1"/>
  <c r="J180" i="102" s="1"/>
  <c r="K180" i="102" s="1"/>
  <c r="L180" i="102" s="1"/>
  <c r="M180" i="102" s="1"/>
  <c r="N180" i="102" s="1"/>
  <c r="O180" i="102" s="1"/>
  <c r="P180" i="102" s="1"/>
  <c r="Q180" i="102" s="1"/>
  <c r="R180" i="102" s="1"/>
  <c r="U180" i="102" s="1"/>
  <c r="V180" i="102" s="1"/>
  <c r="W180" i="102" s="1"/>
  <c r="X180" i="102" s="1"/>
  <c r="Y180" i="102" s="1"/>
  <c r="Z180" i="102" s="1"/>
  <c r="AA180" i="102" s="1"/>
  <c r="AB180" i="102" s="1"/>
  <c r="AC180" i="102" s="1"/>
  <c r="AD180" i="102" s="1"/>
  <c r="AE180" i="102" s="1"/>
  <c r="AF180" i="102" s="1"/>
  <c r="C180" i="102"/>
  <c r="G179" i="102"/>
  <c r="H179" i="102" s="1"/>
  <c r="I179" i="102" s="1"/>
  <c r="J179" i="102" s="1"/>
  <c r="K179" i="102" s="1"/>
  <c r="L179" i="102" s="1"/>
  <c r="M179" i="102" s="1"/>
  <c r="N179" i="102" s="1"/>
  <c r="O179" i="102" s="1"/>
  <c r="P179" i="102" s="1"/>
  <c r="Q179" i="102" s="1"/>
  <c r="R179" i="102" s="1"/>
  <c r="U179" i="102" s="1"/>
  <c r="V179" i="102" s="1"/>
  <c r="W179" i="102" s="1"/>
  <c r="X179" i="102" s="1"/>
  <c r="Y179" i="102" s="1"/>
  <c r="Z179" i="102" s="1"/>
  <c r="AA179" i="102" s="1"/>
  <c r="AB179" i="102" s="1"/>
  <c r="AC179" i="102" s="1"/>
  <c r="AD179" i="102" s="1"/>
  <c r="AE179" i="102" s="1"/>
  <c r="AF179" i="102" s="1"/>
  <c r="C179" i="102"/>
  <c r="D179" i="102" s="1"/>
  <c r="E179" i="102" s="1"/>
  <c r="F179" i="102" s="1"/>
  <c r="E178" i="102"/>
  <c r="F178" i="102" s="1"/>
  <c r="G178" i="102" s="1"/>
  <c r="H178" i="102" s="1"/>
  <c r="I178" i="102" s="1"/>
  <c r="J178" i="102" s="1"/>
  <c r="K178" i="102" s="1"/>
  <c r="L178" i="102" s="1"/>
  <c r="M178" i="102" s="1"/>
  <c r="N178" i="102" s="1"/>
  <c r="O178" i="102" s="1"/>
  <c r="P178" i="102" s="1"/>
  <c r="Q178" i="102" s="1"/>
  <c r="R178" i="102" s="1"/>
  <c r="U178" i="102" s="1"/>
  <c r="V178" i="102" s="1"/>
  <c r="W178" i="102" s="1"/>
  <c r="X178" i="102" s="1"/>
  <c r="Y178" i="102" s="1"/>
  <c r="Z178" i="102" s="1"/>
  <c r="AA178" i="102" s="1"/>
  <c r="AB178" i="102" s="1"/>
  <c r="AC178" i="102" s="1"/>
  <c r="AD178" i="102" s="1"/>
  <c r="AE178" i="102" s="1"/>
  <c r="AF178" i="102" s="1"/>
  <c r="C178" i="102"/>
  <c r="D178" i="102" s="1"/>
  <c r="C177" i="102"/>
  <c r="D177" i="102" s="1"/>
  <c r="E177" i="102" s="1"/>
  <c r="F177" i="102" s="1"/>
  <c r="G177" i="102" s="1"/>
  <c r="H177" i="102" s="1"/>
  <c r="I177" i="102" s="1"/>
  <c r="F176" i="102"/>
  <c r="G176" i="102" s="1"/>
  <c r="H176" i="102" s="1"/>
  <c r="I176" i="102" s="1"/>
  <c r="J176" i="102" s="1"/>
  <c r="K176" i="102" s="1"/>
  <c r="L176" i="102" s="1"/>
  <c r="M176" i="102" s="1"/>
  <c r="N176" i="102" s="1"/>
  <c r="O176" i="102" s="1"/>
  <c r="P176" i="102" s="1"/>
  <c r="Q176" i="102" s="1"/>
  <c r="R176" i="102" s="1"/>
  <c r="U176" i="102" s="1"/>
  <c r="V176" i="102" s="1"/>
  <c r="W176" i="102" s="1"/>
  <c r="X176" i="102" s="1"/>
  <c r="Y176" i="102" s="1"/>
  <c r="Z176" i="102" s="1"/>
  <c r="AA176" i="102" s="1"/>
  <c r="AB176" i="102" s="1"/>
  <c r="AC176" i="102" s="1"/>
  <c r="AD176" i="102" s="1"/>
  <c r="AE176" i="102" s="1"/>
  <c r="AF176" i="102" s="1"/>
  <c r="D176" i="102"/>
  <c r="E176" i="102" s="1"/>
  <c r="C176" i="102"/>
  <c r="E175" i="102"/>
  <c r="F175" i="102" s="1"/>
  <c r="G175" i="102" s="1"/>
  <c r="H175" i="102" s="1"/>
  <c r="I175" i="102" s="1"/>
  <c r="J175" i="102" s="1"/>
  <c r="K175" i="102" s="1"/>
  <c r="L175" i="102" s="1"/>
  <c r="M175" i="102" s="1"/>
  <c r="N175" i="102" s="1"/>
  <c r="O175" i="102" s="1"/>
  <c r="P175" i="102" s="1"/>
  <c r="Q175" i="102" s="1"/>
  <c r="R175" i="102" s="1"/>
  <c r="U175" i="102" s="1"/>
  <c r="V175" i="102" s="1"/>
  <c r="W175" i="102" s="1"/>
  <c r="X175" i="102" s="1"/>
  <c r="Y175" i="102" s="1"/>
  <c r="Z175" i="102" s="1"/>
  <c r="AA175" i="102" s="1"/>
  <c r="AB175" i="102" s="1"/>
  <c r="AC175" i="102" s="1"/>
  <c r="AD175" i="102" s="1"/>
  <c r="AE175" i="102" s="1"/>
  <c r="AF175" i="102" s="1"/>
  <c r="D175" i="102"/>
  <c r="C175" i="102"/>
  <c r="E174" i="102"/>
  <c r="F174" i="102" s="1"/>
  <c r="G174" i="102" s="1"/>
  <c r="H174" i="102" s="1"/>
  <c r="I174" i="102" s="1"/>
  <c r="J174" i="102" s="1"/>
  <c r="K174" i="102" s="1"/>
  <c r="L174" i="102" s="1"/>
  <c r="M174" i="102" s="1"/>
  <c r="N174" i="102" s="1"/>
  <c r="O174" i="102" s="1"/>
  <c r="P174" i="102" s="1"/>
  <c r="Q174" i="102" s="1"/>
  <c r="R174" i="102" s="1"/>
  <c r="U174" i="102" s="1"/>
  <c r="V174" i="102" s="1"/>
  <c r="W174" i="102" s="1"/>
  <c r="X174" i="102" s="1"/>
  <c r="Y174" i="102" s="1"/>
  <c r="Z174" i="102" s="1"/>
  <c r="AA174" i="102" s="1"/>
  <c r="AB174" i="102" s="1"/>
  <c r="AC174" i="102" s="1"/>
  <c r="AD174" i="102" s="1"/>
  <c r="AE174" i="102" s="1"/>
  <c r="AF174" i="102" s="1"/>
  <c r="D174" i="102"/>
  <c r="C174" i="102"/>
  <c r="C173" i="102"/>
  <c r="D173" i="102" s="1"/>
  <c r="E173" i="102" s="1"/>
  <c r="F173" i="102" s="1"/>
  <c r="G173" i="102" s="1"/>
  <c r="H173" i="102" s="1"/>
  <c r="I173" i="102" s="1"/>
  <c r="J173" i="102" s="1"/>
  <c r="K173" i="102" s="1"/>
  <c r="L173" i="102" s="1"/>
  <c r="M173" i="102" s="1"/>
  <c r="N173" i="102" s="1"/>
  <c r="O173" i="102" s="1"/>
  <c r="P173" i="102" s="1"/>
  <c r="Q173" i="102" s="1"/>
  <c r="R173" i="102" s="1"/>
  <c r="U173" i="102" s="1"/>
  <c r="V173" i="102" s="1"/>
  <c r="W173" i="102" s="1"/>
  <c r="X173" i="102" s="1"/>
  <c r="Y173" i="102" s="1"/>
  <c r="Z173" i="102" s="1"/>
  <c r="AA173" i="102" s="1"/>
  <c r="AB173" i="102" s="1"/>
  <c r="AC173" i="102" s="1"/>
  <c r="AD173" i="102" s="1"/>
  <c r="AE173" i="102" s="1"/>
  <c r="AF173" i="102" s="1"/>
  <c r="C172" i="102"/>
  <c r="D172" i="102" s="1"/>
  <c r="E172" i="102" s="1"/>
  <c r="F172" i="102" s="1"/>
  <c r="G172" i="102" s="1"/>
  <c r="H172" i="102" s="1"/>
  <c r="I172" i="102" s="1"/>
  <c r="J172" i="102" s="1"/>
  <c r="K172" i="102" s="1"/>
  <c r="L172" i="102" s="1"/>
  <c r="M172" i="102" s="1"/>
  <c r="N172" i="102" s="1"/>
  <c r="O172" i="102" s="1"/>
  <c r="P172" i="102" s="1"/>
  <c r="Q172" i="102" s="1"/>
  <c r="R172" i="102" s="1"/>
  <c r="U172" i="102" s="1"/>
  <c r="V172" i="102" s="1"/>
  <c r="W172" i="102" s="1"/>
  <c r="X172" i="102" s="1"/>
  <c r="Y172" i="102" s="1"/>
  <c r="Z172" i="102" s="1"/>
  <c r="AA172" i="102" s="1"/>
  <c r="AB172" i="102" s="1"/>
  <c r="AC172" i="102" s="1"/>
  <c r="AD172" i="102" s="1"/>
  <c r="AE172" i="102" s="1"/>
  <c r="AF172" i="102" s="1"/>
  <c r="E171" i="102"/>
  <c r="F171" i="102" s="1"/>
  <c r="G171" i="102" s="1"/>
  <c r="H171" i="102" s="1"/>
  <c r="I171" i="102" s="1"/>
  <c r="J171" i="102" s="1"/>
  <c r="K171" i="102" s="1"/>
  <c r="L171" i="102" s="1"/>
  <c r="M171" i="102" s="1"/>
  <c r="N171" i="102" s="1"/>
  <c r="O171" i="102" s="1"/>
  <c r="P171" i="102" s="1"/>
  <c r="Q171" i="102" s="1"/>
  <c r="R171" i="102" s="1"/>
  <c r="U171" i="102" s="1"/>
  <c r="V171" i="102" s="1"/>
  <c r="W171" i="102" s="1"/>
  <c r="X171" i="102" s="1"/>
  <c r="Y171" i="102" s="1"/>
  <c r="Z171" i="102" s="1"/>
  <c r="AA171" i="102" s="1"/>
  <c r="AB171" i="102" s="1"/>
  <c r="AC171" i="102" s="1"/>
  <c r="AD171" i="102" s="1"/>
  <c r="AE171" i="102" s="1"/>
  <c r="AF171" i="102" s="1"/>
  <c r="D171" i="102"/>
  <c r="C171" i="102"/>
  <c r="G170" i="102"/>
  <c r="H170" i="102" s="1"/>
  <c r="I170" i="102" s="1"/>
  <c r="J170" i="102" s="1"/>
  <c r="K170" i="102" s="1"/>
  <c r="L170" i="102" s="1"/>
  <c r="M170" i="102" s="1"/>
  <c r="N170" i="102" s="1"/>
  <c r="O170" i="102" s="1"/>
  <c r="P170" i="102" s="1"/>
  <c r="Q170" i="102" s="1"/>
  <c r="R170" i="102" s="1"/>
  <c r="U170" i="102" s="1"/>
  <c r="V170" i="102" s="1"/>
  <c r="W170" i="102" s="1"/>
  <c r="X170" i="102" s="1"/>
  <c r="Y170" i="102" s="1"/>
  <c r="C170" i="102"/>
  <c r="D170" i="102" s="1"/>
  <c r="E170" i="102" s="1"/>
  <c r="F170" i="102" s="1"/>
  <c r="C169" i="102"/>
  <c r="AG167" i="102"/>
  <c r="D166" i="102"/>
  <c r="E166" i="102" s="1"/>
  <c r="F166" i="102" s="1"/>
  <c r="G166" i="102" s="1"/>
  <c r="H166" i="102" s="1"/>
  <c r="I166" i="102" s="1"/>
  <c r="J166" i="102" s="1"/>
  <c r="K166" i="102" s="1"/>
  <c r="L166" i="102" s="1"/>
  <c r="M166" i="102" s="1"/>
  <c r="N166" i="102" s="1"/>
  <c r="O166" i="102" s="1"/>
  <c r="P166" i="102" s="1"/>
  <c r="Q166" i="102" s="1"/>
  <c r="R166" i="102" s="1"/>
  <c r="U166" i="102" s="1"/>
  <c r="V166" i="102" s="1"/>
  <c r="W166" i="102" s="1"/>
  <c r="X166" i="102" s="1"/>
  <c r="Y166" i="102" s="1"/>
  <c r="Z166" i="102" s="1"/>
  <c r="AA166" i="102" s="1"/>
  <c r="AB166" i="102" s="1"/>
  <c r="AC166" i="102" s="1"/>
  <c r="AD166" i="102" s="1"/>
  <c r="AE166" i="102" s="1"/>
  <c r="AF166" i="102" s="1"/>
  <c r="C166" i="102"/>
  <c r="I165" i="102"/>
  <c r="J165" i="102" s="1"/>
  <c r="K165" i="102" s="1"/>
  <c r="L165" i="102" s="1"/>
  <c r="M165" i="102" s="1"/>
  <c r="N165" i="102" s="1"/>
  <c r="O165" i="102" s="1"/>
  <c r="P165" i="102" s="1"/>
  <c r="Q165" i="102" s="1"/>
  <c r="R165" i="102" s="1"/>
  <c r="U165" i="102" s="1"/>
  <c r="V165" i="102" s="1"/>
  <c r="W165" i="102" s="1"/>
  <c r="X165" i="102" s="1"/>
  <c r="Y165" i="102" s="1"/>
  <c r="Z165" i="102" s="1"/>
  <c r="AA165" i="102" s="1"/>
  <c r="AB165" i="102" s="1"/>
  <c r="AC165" i="102" s="1"/>
  <c r="AD165" i="102" s="1"/>
  <c r="AE165" i="102" s="1"/>
  <c r="AF165" i="102" s="1"/>
  <c r="C165" i="102"/>
  <c r="D165" i="102" s="1"/>
  <c r="E165" i="102" s="1"/>
  <c r="F165" i="102" s="1"/>
  <c r="G165" i="102" s="1"/>
  <c r="H165" i="102" s="1"/>
  <c r="N164" i="102"/>
  <c r="O164" i="102" s="1"/>
  <c r="P164" i="102" s="1"/>
  <c r="Q164" i="102" s="1"/>
  <c r="R164" i="102" s="1"/>
  <c r="U164" i="102" s="1"/>
  <c r="V164" i="102" s="1"/>
  <c r="W164" i="102" s="1"/>
  <c r="X164" i="102" s="1"/>
  <c r="Y164" i="102" s="1"/>
  <c r="Z164" i="102" s="1"/>
  <c r="AA164" i="102" s="1"/>
  <c r="AB164" i="102" s="1"/>
  <c r="AC164" i="102" s="1"/>
  <c r="AD164" i="102" s="1"/>
  <c r="AE164" i="102" s="1"/>
  <c r="AF164" i="102" s="1"/>
  <c r="D164" i="102"/>
  <c r="E164" i="102" s="1"/>
  <c r="F164" i="102" s="1"/>
  <c r="G164" i="102" s="1"/>
  <c r="H164" i="102" s="1"/>
  <c r="I164" i="102" s="1"/>
  <c r="J164" i="102" s="1"/>
  <c r="K164" i="102" s="1"/>
  <c r="L164" i="102" s="1"/>
  <c r="M164" i="102" s="1"/>
  <c r="C164" i="102"/>
  <c r="U163" i="102"/>
  <c r="V163" i="102" s="1"/>
  <c r="W163" i="102" s="1"/>
  <c r="X163" i="102" s="1"/>
  <c r="Y163" i="102" s="1"/>
  <c r="Z163" i="102" s="1"/>
  <c r="AA163" i="102" s="1"/>
  <c r="AB163" i="102" s="1"/>
  <c r="AC163" i="102" s="1"/>
  <c r="AD163" i="102" s="1"/>
  <c r="AE163" i="102" s="1"/>
  <c r="AF163" i="102" s="1"/>
  <c r="F163" i="102"/>
  <c r="G163" i="102" s="1"/>
  <c r="H163" i="102" s="1"/>
  <c r="I163" i="102" s="1"/>
  <c r="J163" i="102" s="1"/>
  <c r="K163" i="102" s="1"/>
  <c r="L163" i="102" s="1"/>
  <c r="M163" i="102" s="1"/>
  <c r="N163" i="102" s="1"/>
  <c r="O163" i="102" s="1"/>
  <c r="P163" i="102" s="1"/>
  <c r="Q163" i="102" s="1"/>
  <c r="R163" i="102" s="1"/>
  <c r="D163" i="102"/>
  <c r="E163" i="102" s="1"/>
  <c r="C163" i="102"/>
  <c r="C162" i="102"/>
  <c r="D162" i="102" s="1"/>
  <c r="E162" i="102" s="1"/>
  <c r="F162" i="102" s="1"/>
  <c r="G162" i="102" s="1"/>
  <c r="H162" i="102" s="1"/>
  <c r="I162" i="102" s="1"/>
  <c r="J162" i="102" s="1"/>
  <c r="K162" i="102" s="1"/>
  <c r="L162" i="102" s="1"/>
  <c r="M162" i="102" s="1"/>
  <c r="N162" i="102" s="1"/>
  <c r="O162" i="102" s="1"/>
  <c r="P162" i="102" s="1"/>
  <c r="Q162" i="102" s="1"/>
  <c r="R162" i="102" s="1"/>
  <c r="U162" i="102" s="1"/>
  <c r="V162" i="102" s="1"/>
  <c r="W162" i="102" s="1"/>
  <c r="X162" i="102" s="1"/>
  <c r="Y162" i="102" s="1"/>
  <c r="Z162" i="102" s="1"/>
  <c r="AA162" i="102" s="1"/>
  <c r="AB162" i="102" s="1"/>
  <c r="AC162" i="102" s="1"/>
  <c r="AD162" i="102" s="1"/>
  <c r="AE162" i="102" s="1"/>
  <c r="AF162" i="102" s="1"/>
  <c r="C161" i="102"/>
  <c r="AF159" i="102" a="1"/>
  <c r="AF159" i="102" s="1"/>
  <c r="AE159" i="102"/>
  <c r="AE159" i="102" a="1"/>
  <c r="AD159" i="102"/>
  <c r="AD159" i="102" a="1"/>
  <c r="AC159" i="102" a="1"/>
  <c r="AC159" i="102" s="1"/>
  <c r="AB159" i="102"/>
  <c r="AB159" i="102" a="1"/>
  <c r="AA159" i="102" a="1"/>
  <c r="AA159" i="102" s="1"/>
  <c r="Z159" i="102" a="1"/>
  <c r="Z159" i="102" s="1"/>
  <c r="Y159" i="102" a="1"/>
  <c r="Y159" i="102" s="1"/>
  <c r="X159" i="102" a="1"/>
  <c r="X159" i="102" s="1"/>
  <c r="W159" i="102" a="1"/>
  <c r="W159" i="102" s="1"/>
  <c r="V159" i="102"/>
  <c r="V159" i="102" a="1"/>
  <c r="U159" i="102" a="1"/>
  <c r="U159" i="102" s="1"/>
  <c r="R159" i="102" a="1"/>
  <c r="R159" i="102" s="1"/>
  <c r="Q159" i="102" a="1"/>
  <c r="Q159" i="102" s="1"/>
  <c r="P159" i="102" a="1"/>
  <c r="P159" i="102" s="1"/>
  <c r="O159" i="102" a="1"/>
  <c r="O159" i="102" s="1"/>
  <c r="N159" i="102" a="1"/>
  <c r="N159" i="102" s="1"/>
  <c r="M159" i="102" a="1"/>
  <c r="M159" i="102" s="1"/>
  <c r="L159" i="102" a="1"/>
  <c r="L159" i="102" s="1"/>
  <c r="K159" i="102" a="1"/>
  <c r="K159" i="102" s="1"/>
  <c r="J159" i="102" a="1"/>
  <c r="J159" i="102" s="1"/>
  <c r="I159" i="102" a="1"/>
  <c r="I159" i="102" s="1"/>
  <c r="H159" i="102" a="1"/>
  <c r="H159" i="102" s="1"/>
  <c r="G159" i="102" a="1"/>
  <c r="G159" i="102" s="1"/>
  <c r="F159" i="102" a="1"/>
  <c r="F159" i="102" s="1"/>
  <c r="E159" i="102" a="1"/>
  <c r="E159" i="102" s="1"/>
  <c r="D159" i="102" a="1"/>
  <c r="D159" i="102" s="1"/>
  <c r="C159" i="102" a="1"/>
  <c r="C159" i="102" s="1"/>
  <c r="B159" i="102" a="1"/>
  <c r="B159" i="102" s="1"/>
  <c r="AI158" i="102"/>
  <c r="AH158" i="102"/>
  <c r="A158" i="102" a="1"/>
  <c r="A158" i="102" s="1"/>
  <c r="AI157" i="102"/>
  <c r="AH157" i="102"/>
  <c r="AI156" i="102"/>
  <c r="AH156" i="102"/>
  <c r="AI155" i="102"/>
  <c r="AH155" i="102"/>
  <c r="AI154" i="102"/>
  <c r="AH154" i="102"/>
  <c r="AL153" i="102"/>
  <c r="AI153" i="102"/>
  <c r="AH153" i="102"/>
  <c r="A153" i="102" a="1"/>
  <c r="A153" i="102" s="1"/>
  <c r="AI152" i="102"/>
  <c r="AH152" i="102"/>
  <c r="AI151" i="102"/>
  <c r="AH151" i="102"/>
  <c r="AI150" i="102"/>
  <c r="AH150" i="102"/>
  <c r="AI149" i="102"/>
  <c r="AH149" i="102"/>
  <c r="AI148" i="102"/>
  <c r="AH148" i="102"/>
  <c r="AI147" i="102"/>
  <c r="AH147" i="102"/>
  <c r="AI146" i="102"/>
  <c r="AH146" i="102"/>
  <c r="AI142" i="102"/>
  <c r="AH142" i="102"/>
  <c r="AI141" i="102"/>
  <c r="AH141" i="102"/>
  <c r="AI140" i="102"/>
  <c r="AH140" i="102"/>
  <c r="AI139" i="102"/>
  <c r="AH139" i="102"/>
  <c r="AI138" i="102"/>
  <c r="AH138" i="102"/>
  <c r="AI137" i="102"/>
  <c r="AH137" i="102"/>
  <c r="AI136" i="102"/>
  <c r="AH136" i="102"/>
  <c r="AI134" i="102"/>
  <c r="AH134" i="102"/>
  <c r="AI133" i="102"/>
  <c r="AH133" i="102"/>
  <c r="AI132" i="102"/>
  <c r="AH132" i="102"/>
  <c r="AI131" i="102"/>
  <c r="AH131" i="102"/>
  <c r="AI130" i="102"/>
  <c r="AH130" i="102"/>
  <c r="AI129" i="102"/>
  <c r="AH129" i="102"/>
  <c r="AI128" i="102"/>
  <c r="AH128" i="102"/>
  <c r="AI127" i="102"/>
  <c r="AH127" i="102"/>
  <c r="AI126" i="102"/>
  <c r="AH126" i="102"/>
  <c r="AI125" i="102"/>
  <c r="AH125" i="102"/>
  <c r="AA123" i="102"/>
  <c r="AA124" i="102" s="1"/>
  <c r="AF122" i="102"/>
  <c r="AE122" i="102"/>
  <c r="AD122" i="102"/>
  <c r="AC122" i="102"/>
  <c r="AB122" i="102"/>
  <c r="AA122" i="102"/>
  <c r="Z122" i="102"/>
  <c r="Y122" i="102"/>
  <c r="X122" i="102"/>
  <c r="W122" i="102"/>
  <c r="V122" i="102"/>
  <c r="U122" i="102"/>
  <c r="R122" i="102"/>
  <c r="Q122" i="102"/>
  <c r="P122" i="102"/>
  <c r="O122" i="102"/>
  <c r="N122" i="102"/>
  <c r="M122" i="102"/>
  <c r="L122" i="102"/>
  <c r="K122" i="102"/>
  <c r="J122" i="102"/>
  <c r="I122" i="102"/>
  <c r="H122" i="102"/>
  <c r="G122" i="102"/>
  <c r="F122" i="102"/>
  <c r="E122" i="102"/>
  <c r="D122" i="102"/>
  <c r="C122" i="102"/>
  <c r="AF121" i="102"/>
  <c r="AE121" i="102"/>
  <c r="AD121" i="102"/>
  <c r="AC121" i="102"/>
  <c r="AB121" i="102"/>
  <c r="AA121" i="102"/>
  <c r="Z121" i="102"/>
  <c r="Y121" i="102"/>
  <c r="X121" i="102"/>
  <c r="W121" i="102"/>
  <c r="V121" i="102"/>
  <c r="U121" i="102"/>
  <c r="R121" i="102"/>
  <c r="Q121" i="102"/>
  <c r="P121" i="102"/>
  <c r="O121" i="102"/>
  <c r="N121" i="102"/>
  <c r="M121" i="102"/>
  <c r="L121" i="102"/>
  <c r="K121" i="102"/>
  <c r="J121" i="102"/>
  <c r="I121" i="102"/>
  <c r="H121" i="102"/>
  <c r="G121" i="102"/>
  <c r="F121" i="102"/>
  <c r="E121" i="102"/>
  <c r="D121" i="102"/>
  <c r="C121" i="102"/>
  <c r="AF120" i="102"/>
  <c r="AE120" i="102"/>
  <c r="AD120" i="102"/>
  <c r="AC120" i="102"/>
  <c r="AB120" i="102"/>
  <c r="AA120" i="102"/>
  <c r="Z120" i="102"/>
  <c r="Y120" i="102"/>
  <c r="X120" i="102"/>
  <c r="W120" i="102"/>
  <c r="V120" i="102"/>
  <c r="U120" i="102"/>
  <c r="R120" i="102"/>
  <c r="Q120" i="102"/>
  <c r="P120" i="102"/>
  <c r="O120" i="102"/>
  <c r="N120" i="102"/>
  <c r="M120" i="102"/>
  <c r="L120" i="102"/>
  <c r="K120" i="102"/>
  <c r="J120" i="102"/>
  <c r="I120" i="102"/>
  <c r="H120" i="102"/>
  <c r="G120" i="102"/>
  <c r="F120" i="102"/>
  <c r="E120" i="102"/>
  <c r="D120" i="102"/>
  <c r="C120" i="102"/>
  <c r="AF119" i="102"/>
  <c r="AE119" i="102"/>
  <c r="AD119" i="102"/>
  <c r="AC119" i="102"/>
  <c r="AB119" i="102"/>
  <c r="AA119" i="102"/>
  <c r="Z119" i="102"/>
  <c r="Y119" i="102"/>
  <c r="X119" i="102"/>
  <c r="W119" i="102"/>
  <c r="V119" i="102"/>
  <c r="U119" i="102"/>
  <c r="R119" i="102"/>
  <c r="Q119" i="102"/>
  <c r="P119" i="102"/>
  <c r="O119" i="102"/>
  <c r="N119" i="102"/>
  <c r="M119" i="102"/>
  <c r="L119" i="102"/>
  <c r="K119" i="102"/>
  <c r="J119" i="102"/>
  <c r="J123" i="102" s="1"/>
  <c r="I119" i="102"/>
  <c r="H119" i="102"/>
  <c r="G119" i="102"/>
  <c r="F119" i="102"/>
  <c r="E119" i="102"/>
  <c r="D119" i="102"/>
  <c r="C119" i="102"/>
  <c r="AF118" i="102"/>
  <c r="AE118" i="102"/>
  <c r="AE123" i="102" s="1"/>
  <c r="BI23" i="102" s="1"/>
  <c r="AD118" i="102"/>
  <c r="AC118" i="102"/>
  <c r="AB118" i="102"/>
  <c r="AA118" i="102"/>
  <c r="Z118" i="102"/>
  <c r="Y118" i="102"/>
  <c r="X118" i="102"/>
  <c r="W118" i="102"/>
  <c r="W123" i="102" s="1"/>
  <c r="V118" i="102"/>
  <c r="U118" i="102"/>
  <c r="R118" i="102"/>
  <c r="Q118" i="102"/>
  <c r="P118" i="102"/>
  <c r="O118" i="102"/>
  <c r="N118" i="102"/>
  <c r="M118" i="102"/>
  <c r="L118" i="102"/>
  <c r="K118" i="102"/>
  <c r="J118" i="102"/>
  <c r="I118" i="102"/>
  <c r="H118" i="102"/>
  <c r="G118" i="102"/>
  <c r="F118" i="102"/>
  <c r="E118" i="102"/>
  <c r="D118" i="102"/>
  <c r="C118" i="102"/>
  <c r="AF117" i="102"/>
  <c r="AE117" i="102"/>
  <c r="AD117" i="102"/>
  <c r="AD123" i="102" s="1"/>
  <c r="BH23" i="102" s="1"/>
  <c r="AC117" i="102"/>
  <c r="AC123" i="102" s="1"/>
  <c r="AB117" i="102"/>
  <c r="AB123" i="102" s="1"/>
  <c r="BG23" i="102" s="1"/>
  <c r="AA117" i="102"/>
  <c r="Z117" i="102"/>
  <c r="Z123" i="102" s="1"/>
  <c r="BF23" i="102" s="1"/>
  <c r="Y117" i="102"/>
  <c r="X117" i="102"/>
  <c r="W117" i="102"/>
  <c r="V117" i="102"/>
  <c r="V123" i="102" s="1"/>
  <c r="U117" i="102"/>
  <c r="U123" i="102" s="1"/>
  <c r="BC23" i="102" s="1"/>
  <c r="BB23" i="102"/>
  <c r="R117" i="102"/>
  <c r="Q117" i="102"/>
  <c r="P117" i="102"/>
  <c r="P123" i="102" s="1"/>
  <c r="O117" i="102"/>
  <c r="N117" i="102"/>
  <c r="N123" i="102" s="1"/>
  <c r="AV23" i="102" s="1"/>
  <c r="M117" i="102"/>
  <c r="L117" i="102"/>
  <c r="K117" i="102"/>
  <c r="J117" i="102"/>
  <c r="I117" i="102"/>
  <c r="H117" i="102"/>
  <c r="G117" i="102"/>
  <c r="F117" i="102"/>
  <c r="F123" i="102" s="1"/>
  <c r="AQ23" i="102" s="1"/>
  <c r="E117" i="102"/>
  <c r="D117" i="102"/>
  <c r="C117" i="102"/>
  <c r="AI114" i="102"/>
  <c r="AH114" i="102"/>
  <c r="AI112" i="102"/>
  <c r="AH112" i="102"/>
  <c r="AG112" i="102"/>
  <c r="AI111" i="102"/>
  <c r="AH111" i="102"/>
  <c r="AI110" i="102"/>
  <c r="AH110" i="102"/>
  <c r="AI109" i="102"/>
  <c r="AH109" i="102"/>
  <c r="AG108" i="102"/>
  <c r="AF108" i="102"/>
  <c r="AE108" i="102"/>
  <c r="AE124" i="102" s="1"/>
  <c r="AD108" i="102"/>
  <c r="AC108" i="102"/>
  <c r="AB108" i="102"/>
  <c r="AA5" i="102" s="1"/>
  <c r="AA108" i="102"/>
  <c r="Z108" i="102"/>
  <c r="Y108" i="102"/>
  <c r="X108" i="102"/>
  <c r="W5" i="102" s="1"/>
  <c r="W108" i="102"/>
  <c r="W124" i="102" s="1"/>
  <c r="V108" i="102"/>
  <c r="U108" i="102"/>
  <c r="R108" i="102"/>
  <c r="Q5" i="102" s="1"/>
  <c r="Q108" i="102"/>
  <c r="P108" i="102"/>
  <c r="AX19" i="102" s="1"/>
  <c r="O108" i="102"/>
  <c r="N5" i="102" s="1"/>
  <c r="N108" i="102"/>
  <c r="AV19" i="102" s="1"/>
  <c r="M108" i="102"/>
  <c r="AU19" i="102" s="1"/>
  <c r="L108" i="102"/>
  <c r="K5" i="102" s="1"/>
  <c r="K108" i="102"/>
  <c r="J108" i="102"/>
  <c r="I108" i="102"/>
  <c r="H108" i="102"/>
  <c r="G5" i="102" s="1"/>
  <c r="G108" i="102"/>
  <c r="F108" i="102"/>
  <c r="AQ19" i="102" s="1"/>
  <c r="E108" i="102"/>
  <c r="D108" i="102"/>
  <c r="C5" i="102" s="1"/>
  <c r="C108" i="102"/>
  <c r="B5" i="102" s="1"/>
  <c r="AI107" i="102"/>
  <c r="AH107" i="102"/>
  <c r="AI106" i="102"/>
  <c r="AH106" i="102"/>
  <c r="AI105" i="102"/>
  <c r="AH105" i="102"/>
  <c r="AI104" i="102"/>
  <c r="AH104" i="102"/>
  <c r="AI103" i="102"/>
  <c r="AH103" i="102"/>
  <c r="AI102" i="102"/>
  <c r="AH102" i="102"/>
  <c r="AI101" i="102"/>
  <c r="AH101" i="102"/>
  <c r="AI100" i="102"/>
  <c r="AH100" i="102"/>
  <c r="AI99" i="102"/>
  <c r="AH99" i="102"/>
  <c r="AI98" i="102"/>
  <c r="AH98" i="102"/>
  <c r="AI97" i="102"/>
  <c r="AH97" i="102"/>
  <c r="AG96" i="102"/>
  <c r="AG4" i="102" s="1"/>
  <c r="AF96" i="102"/>
  <c r="AE96" i="102"/>
  <c r="AD96" i="102"/>
  <c r="AC96" i="102"/>
  <c r="AB96" i="102"/>
  <c r="AA96" i="102"/>
  <c r="Z96" i="102"/>
  <c r="Y96" i="102"/>
  <c r="X96" i="102"/>
  <c r="W96" i="102"/>
  <c r="V96" i="102"/>
  <c r="BD20" i="102" s="1"/>
  <c r="U96" i="102"/>
  <c r="BC20" i="102" s="1"/>
  <c r="BB20" i="102"/>
  <c r="R96" i="102"/>
  <c r="AZ20" i="102" s="1"/>
  <c r="Q96" i="102"/>
  <c r="AY20" i="102" s="1"/>
  <c r="P96" i="102"/>
  <c r="O96" i="102"/>
  <c r="AW20" i="102" s="1"/>
  <c r="N96" i="102"/>
  <c r="AV20" i="102" s="1"/>
  <c r="M96" i="102"/>
  <c r="L96" i="102"/>
  <c r="K96" i="102"/>
  <c r="J96" i="102"/>
  <c r="I96" i="102"/>
  <c r="AS20" i="102" s="1"/>
  <c r="H96" i="102"/>
  <c r="G96" i="102"/>
  <c r="F96" i="102"/>
  <c r="E96" i="102"/>
  <c r="D96" i="102"/>
  <c r="C96" i="102"/>
  <c r="AI95" i="102"/>
  <c r="AH95" i="102"/>
  <c r="AI94" i="102"/>
  <c r="AH94" i="102"/>
  <c r="AI93" i="102"/>
  <c r="AH93" i="102"/>
  <c r="AG92" i="102"/>
  <c r="AG3" i="102" s="1"/>
  <c r="AF92" i="102"/>
  <c r="BJ18" i="102" s="1"/>
  <c r="AE92" i="102"/>
  <c r="AD92" i="102"/>
  <c r="BH18" i="102" s="1"/>
  <c r="AC92" i="102"/>
  <c r="AB92" i="102"/>
  <c r="AA92" i="102"/>
  <c r="Z92" i="102"/>
  <c r="BF18" i="102" s="1"/>
  <c r="Y92" i="102"/>
  <c r="X92" i="102"/>
  <c r="W92" i="102"/>
  <c r="V92" i="102"/>
  <c r="U92" i="102"/>
  <c r="BA18" i="102"/>
  <c r="R92" i="102"/>
  <c r="AZ18" i="102" s="1"/>
  <c r="Q92" i="102"/>
  <c r="AY18" i="102" s="1"/>
  <c r="P92" i="102"/>
  <c r="AX18" i="102" s="1"/>
  <c r="O92" i="102"/>
  <c r="N92" i="102"/>
  <c r="M92" i="102"/>
  <c r="AU18" i="102" s="1"/>
  <c r="L92" i="102"/>
  <c r="K92" i="102"/>
  <c r="AT18" i="102" s="1"/>
  <c r="J92" i="102"/>
  <c r="I92" i="102"/>
  <c r="AS18" i="102" s="1"/>
  <c r="H92" i="102"/>
  <c r="G92" i="102"/>
  <c r="AR18" i="102" s="1"/>
  <c r="F92" i="102"/>
  <c r="E92" i="102"/>
  <c r="D92" i="102"/>
  <c r="C92" i="102"/>
  <c r="BV91" i="102"/>
  <c r="BQ91" i="102"/>
  <c r="BP91" i="102"/>
  <c r="BO91" i="102"/>
  <c r="BG91" i="102"/>
  <c r="BF91" i="102"/>
  <c r="BE91" i="102"/>
  <c r="BA91" i="102"/>
  <c r="AI91" i="102"/>
  <c r="AH91" i="102"/>
  <c r="AG91" i="102"/>
  <c r="BW90" i="102"/>
  <c r="BV90" i="102"/>
  <c r="BS90" i="102"/>
  <c r="BK90" i="102"/>
  <c r="BD90" i="102"/>
  <c r="BC90" i="102"/>
  <c r="AI90" i="102"/>
  <c r="AH90" i="102"/>
  <c r="BV89" i="102"/>
  <c r="BU89" i="102"/>
  <c r="BT89" i="102"/>
  <c r="BN89" i="102"/>
  <c r="BF89" i="102"/>
  <c r="BE89" i="102"/>
  <c r="BD89" i="102"/>
  <c r="BC89" i="102"/>
  <c r="BB89" i="102"/>
  <c r="AI89" i="102"/>
  <c r="AH89" i="102"/>
  <c r="BV88" i="102"/>
  <c r="BU88" i="102"/>
  <c r="BT88" i="102"/>
  <c r="BP88" i="102"/>
  <c r="BO88" i="102"/>
  <c r="BG88" i="102"/>
  <c r="BE88" i="102"/>
  <c r="BC88" i="102"/>
  <c r="AI88" i="102"/>
  <c r="AH88" i="102"/>
  <c r="BR87" i="102"/>
  <c r="BQ87" i="102"/>
  <c r="BB87" i="102"/>
  <c r="BA87" i="102"/>
  <c r="AI87" i="102"/>
  <c r="AH87" i="102"/>
  <c r="BT86" i="102"/>
  <c r="BS86" i="102"/>
  <c r="BR86" i="102"/>
  <c r="BQ86" i="102"/>
  <c r="BD86" i="102"/>
  <c r="BA86" i="102"/>
  <c r="AZ86" i="102"/>
  <c r="AI86" i="102"/>
  <c r="AH86" i="102"/>
  <c r="AI85" i="102"/>
  <c r="AH85" i="102"/>
  <c r="BW84" i="102"/>
  <c r="BW91" i="102" s="1"/>
  <c r="BV84" i="102"/>
  <c r="BU84" i="102"/>
  <c r="BU91" i="102" s="1"/>
  <c r="BT84" i="102"/>
  <c r="BT91" i="102" s="1"/>
  <c r="BS84" i="102"/>
  <c r="BS91" i="102" s="1"/>
  <c r="BR84" i="102"/>
  <c r="BR91" i="102" s="1"/>
  <c r="BQ84" i="102"/>
  <c r="BP84" i="102"/>
  <c r="BO84" i="102"/>
  <c r="BN84" i="102"/>
  <c r="BN91" i="102" s="1"/>
  <c r="BM84" i="102"/>
  <c r="BM91" i="102" s="1"/>
  <c r="BL84" i="102"/>
  <c r="BL91" i="102" s="1"/>
  <c r="BK84" i="102"/>
  <c r="BK91" i="102" s="1"/>
  <c r="BJ84" i="102"/>
  <c r="BJ91" i="102" s="1"/>
  <c r="BI84" i="102"/>
  <c r="BI91" i="102" s="1"/>
  <c r="BH84" i="102"/>
  <c r="BH91" i="102" s="1"/>
  <c r="BG84" i="102"/>
  <c r="BF84" i="102"/>
  <c r="BE84" i="102"/>
  <c r="BD84" i="102"/>
  <c r="BD91" i="102" s="1"/>
  <c r="BC84" i="102"/>
  <c r="BC91" i="102" s="1"/>
  <c r="BB84" i="102"/>
  <c r="BB91" i="102" s="1"/>
  <c r="BA84" i="102"/>
  <c r="AZ84" i="102"/>
  <c r="AZ91" i="102" s="1"/>
  <c r="AI84" i="102"/>
  <c r="AH84" i="102"/>
  <c r="BW83" i="102"/>
  <c r="BV83" i="102"/>
  <c r="BU83" i="102"/>
  <c r="BU90" i="102" s="1"/>
  <c r="BT83" i="102"/>
  <c r="BT90" i="102" s="1"/>
  <c r="BS83" i="102"/>
  <c r="BR83" i="102"/>
  <c r="BR90" i="102" s="1"/>
  <c r="BQ83" i="102"/>
  <c r="BQ90" i="102" s="1"/>
  <c r="BP83" i="102"/>
  <c r="BP90" i="102" s="1"/>
  <c r="BO83" i="102"/>
  <c r="BO90" i="102" s="1"/>
  <c r="BN83" i="102"/>
  <c r="BN90" i="102" s="1"/>
  <c r="BM83" i="102"/>
  <c r="BM90" i="102" s="1"/>
  <c r="BL83" i="102"/>
  <c r="BL90" i="102" s="1"/>
  <c r="BK83" i="102"/>
  <c r="BJ83" i="102"/>
  <c r="BJ90" i="102" s="1"/>
  <c r="BI83" i="102"/>
  <c r="BI90" i="102" s="1"/>
  <c r="BH83" i="102"/>
  <c r="BH90" i="102" s="1"/>
  <c r="BG83" i="102"/>
  <c r="BG90" i="102" s="1"/>
  <c r="BF83" i="102"/>
  <c r="BF90" i="102" s="1"/>
  <c r="BE83" i="102"/>
  <c r="BE90" i="102" s="1"/>
  <c r="BD83" i="102"/>
  <c r="BC83" i="102"/>
  <c r="BB83" i="102"/>
  <c r="BB90" i="102" s="1"/>
  <c r="BA83" i="102"/>
  <c r="BA90" i="102" s="1"/>
  <c r="AZ83" i="102"/>
  <c r="AZ90" i="102" s="1"/>
  <c r="AI83" i="102"/>
  <c r="AH83" i="102"/>
  <c r="BW82" i="102"/>
  <c r="BW89" i="102" s="1"/>
  <c r="BV82" i="102"/>
  <c r="BU82" i="102"/>
  <c r="BT82" i="102"/>
  <c r="BS82" i="102"/>
  <c r="BS89" i="102" s="1"/>
  <c r="BR82" i="102"/>
  <c r="BR89" i="102" s="1"/>
  <c r="BQ82" i="102"/>
  <c r="BQ89" i="102" s="1"/>
  <c r="BP82" i="102"/>
  <c r="BP89" i="102" s="1"/>
  <c r="BO82" i="102"/>
  <c r="BO89" i="102" s="1"/>
  <c r="BN82" i="102"/>
  <c r="BM82" i="102"/>
  <c r="BM89" i="102" s="1"/>
  <c r="BL82" i="102"/>
  <c r="BL89" i="102" s="1"/>
  <c r="BK82" i="102"/>
  <c r="BK89" i="102" s="1"/>
  <c r="BJ82" i="102"/>
  <c r="BJ89" i="102" s="1"/>
  <c r="BI82" i="102"/>
  <c r="BI89" i="102" s="1"/>
  <c r="BH82" i="102"/>
  <c r="BH89" i="102" s="1"/>
  <c r="BG82" i="102"/>
  <c r="BG89" i="102" s="1"/>
  <c r="BF82" i="102"/>
  <c r="BE82" i="102"/>
  <c r="BD82" i="102"/>
  <c r="BC82" i="102"/>
  <c r="BB82" i="102"/>
  <c r="BA82" i="102"/>
  <c r="BA89" i="102" s="1"/>
  <c r="AZ82" i="102"/>
  <c r="AZ89" i="102" s="1"/>
  <c r="AI82" i="102"/>
  <c r="AH82" i="102"/>
  <c r="BW81" i="102"/>
  <c r="BW88" i="102" s="1"/>
  <c r="BV81" i="102"/>
  <c r="BU81" i="102"/>
  <c r="BT81" i="102"/>
  <c r="BS81" i="102"/>
  <c r="BS88" i="102" s="1"/>
  <c r="BR81" i="102"/>
  <c r="BR88" i="102" s="1"/>
  <c r="BQ81" i="102"/>
  <c r="BQ88" i="102" s="1"/>
  <c r="BP81" i="102"/>
  <c r="BO81" i="102"/>
  <c r="BN81" i="102"/>
  <c r="BN88" i="102" s="1"/>
  <c r="BM81" i="102"/>
  <c r="BM88" i="102" s="1"/>
  <c r="BL81" i="102"/>
  <c r="BL88" i="102" s="1"/>
  <c r="BK81" i="102"/>
  <c r="BK88" i="102" s="1"/>
  <c r="BJ81" i="102"/>
  <c r="BJ88" i="102" s="1"/>
  <c r="BI81" i="102"/>
  <c r="BI88" i="102" s="1"/>
  <c r="BH81" i="102"/>
  <c r="BH88" i="102" s="1"/>
  <c r="BG81" i="102"/>
  <c r="BF81" i="102"/>
  <c r="BF88" i="102" s="1"/>
  <c r="BE81" i="102"/>
  <c r="BD81" i="102"/>
  <c r="BD88" i="102" s="1"/>
  <c r="BC81" i="102"/>
  <c r="BB81" i="102"/>
  <c r="BB88" i="102" s="1"/>
  <c r="BA81" i="102"/>
  <c r="BA88" i="102" s="1"/>
  <c r="AZ81" i="102"/>
  <c r="AZ88" i="102" s="1"/>
  <c r="AI81" i="102"/>
  <c r="AH81" i="102"/>
  <c r="BW80" i="102"/>
  <c r="BW87" i="102" s="1"/>
  <c r="BV80" i="102"/>
  <c r="BV87" i="102" s="1"/>
  <c r="BU80" i="102"/>
  <c r="BU87" i="102" s="1"/>
  <c r="BT80" i="102"/>
  <c r="BT87" i="102" s="1"/>
  <c r="BS80" i="102"/>
  <c r="BS87" i="102" s="1"/>
  <c r="BR80" i="102"/>
  <c r="BQ80" i="102"/>
  <c r="BP80" i="102"/>
  <c r="BP87" i="102" s="1"/>
  <c r="BO80" i="102"/>
  <c r="BO87" i="102" s="1"/>
  <c r="BN80" i="102"/>
  <c r="BN87" i="102" s="1"/>
  <c r="BM80" i="102"/>
  <c r="BM87" i="102" s="1"/>
  <c r="BL80" i="102"/>
  <c r="BL87" i="102" s="1"/>
  <c r="BK80" i="102"/>
  <c r="BK87" i="102" s="1"/>
  <c r="BJ80" i="102"/>
  <c r="BJ87" i="102" s="1"/>
  <c r="BI80" i="102"/>
  <c r="BI87" i="102" s="1"/>
  <c r="BH80" i="102"/>
  <c r="BH87" i="102" s="1"/>
  <c r="BG80" i="102"/>
  <c r="BG87" i="102" s="1"/>
  <c r="BF80" i="102"/>
  <c r="BF87" i="102" s="1"/>
  <c r="BE80" i="102"/>
  <c r="BE87" i="102" s="1"/>
  <c r="BD80" i="102"/>
  <c r="BD87" i="102" s="1"/>
  <c r="BC80" i="102"/>
  <c r="BC87" i="102" s="1"/>
  <c r="BB80" i="102"/>
  <c r="BA80" i="102"/>
  <c r="AZ80" i="102"/>
  <c r="AZ87" i="102" s="1"/>
  <c r="AI80" i="102"/>
  <c r="AH80" i="102"/>
  <c r="BW79" i="102"/>
  <c r="BW86" i="102" s="1"/>
  <c r="BV79" i="102"/>
  <c r="BV86" i="102" s="1"/>
  <c r="BU79" i="102"/>
  <c r="BU86" i="102" s="1"/>
  <c r="BT79" i="102"/>
  <c r="BS79" i="102"/>
  <c r="BR79" i="102"/>
  <c r="BQ79" i="102"/>
  <c r="BP79" i="102"/>
  <c r="BP86" i="102" s="1"/>
  <c r="BO79" i="102"/>
  <c r="BO86" i="102" s="1"/>
  <c r="BN79" i="102"/>
  <c r="BN86" i="102" s="1"/>
  <c r="BM79" i="102"/>
  <c r="BM86" i="102" s="1"/>
  <c r="BL79" i="102"/>
  <c r="BL86" i="102" s="1"/>
  <c r="BK79" i="102"/>
  <c r="BK86" i="102" s="1"/>
  <c r="BJ79" i="102"/>
  <c r="BJ86" i="102" s="1"/>
  <c r="BI79" i="102"/>
  <c r="BI86" i="102" s="1"/>
  <c r="BH79" i="102"/>
  <c r="BH86" i="102" s="1"/>
  <c r="BG79" i="102"/>
  <c r="BG86" i="102" s="1"/>
  <c r="BF79" i="102"/>
  <c r="BF86" i="102" s="1"/>
  <c r="BE79" i="102"/>
  <c r="BE86" i="102" s="1"/>
  <c r="BD79" i="102"/>
  <c r="BC79" i="102"/>
  <c r="BC86" i="102" s="1"/>
  <c r="BB79" i="102"/>
  <c r="BB86" i="102" s="1"/>
  <c r="BA79" i="102"/>
  <c r="AZ79" i="102"/>
  <c r="AI79" i="102"/>
  <c r="AH79" i="102"/>
  <c r="AG78" i="102"/>
  <c r="AF78" i="102"/>
  <c r="BJ17" i="102" s="1"/>
  <c r="AE78" i="102"/>
  <c r="BI17" i="102" s="1"/>
  <c r="BI22" i="102" s="1"/>
  <c r="BI25" i="102" s="1"/>
  <c r="AD78" i="102"/>
  <c r="BH17" i="102" s="1"/>
  <c r="AC78" i="102"/>
  <c r="AB78" i="102"/>
  <c r="BG17" i="102" s="1"/>
  <c r="AA78" i="102"/>
  <c r="Z78" i="102"/>
  <c r="Y78" i="102"/>
  <c r="X78" i="102"/>
  <c r="W78" i="102"/>
  <c r="W113" i="102" s="1"/>
  <c r="W115" i="102" s="1"/>
  <c r="W116" i="102" s="1"/>
  <c r="W7" i="102" s="1"/>
  <c r="V78" i="102"/>
  <c r="U78" i="102"/>
  <c r="BB17" i="102"/>
  <c r="R78" i="102"/>
  <c r="AZ17" i="102" s="1"/>
  <c r="Q78" i="102"/>
  <c r="P78" i="102"/>
  <c r="AX17" i="102" s="1"/>
  <c r="O78" i="102"/>
  <c r="N78" i="102"/>
  <c r="M78" i="102"/>
  <c r="L78" i="102"/>
  <c r="K78" i="102"/>
  <c r="AT17" i="102" s="1"/>
  <c r="J78" i="102"/>
  <c r="I78" i="102"/>
  <c r="H78" i="102"/>
  <c r="G78" i="102"/>
  <c r="F78" i="102"/>
  <c r="AQ17" i="102" s="1"/>
  <c r="AP17" i="102"/>
  <c r="AO17" i="102"/>
  <c r="AN17" i="102"/>
  <c r="AI77" i="102"/>
  <c r="AH77" i="102"/>
  <c r="AI76" i="102"/>
  <c r="AH76" i="102"/>
  <c r="AI75" i="102"/>
  <c r="AH75" i="102"/>
  <c r="AI74" i="102"/>
  <c r="AH74" i="102"/>
  <c r="AI73" i="102"/>
  <c r="AH73" i="102"/>
  <c r="AI72" i="102"/>
  <c r="AH72" i="102"/>
  <c r="AG71" i="102"/>
  <c r="AF71" i="102"/>
  <c r="AE71" i="102"/>
  <c r="AD71" i="102"/>
  <c r="AC71" i="102"/>
  <c r="AC113" i="102" s="1"/>
  <c r="AC115" i="102" s="1"/>
  <c r="AC116" i="102" s="1"/>
  <c r="AC7" i="102" s="1"/>
  <c r="AB71" i="102"/>
  <c r="BG16" i="102" s="1"/>
  <c r="AA71" i="102"/>
  <c r="Z71" i="102"/>
  <c r="BF16" i="102" s="1"/>
  <c r="Y71" i="102"/>
  <c r="Y113" i="102" s="1"/>
  <c r="Y115" i="102" s="1"/>
  <c r="X71" i="102"/>
  <c r="X113" i="102" s="1"/>
  <c r="X115" i="102" s="1"/>
  <c r="W71" i="102"/>
  <c r="V71" i="102"/>
  <c r="U71" i="102"/>
  <c r="U113" i="102" s="1"/>
  <c r="U115" i="102" s="1"/>
  <c r="U116" i="102" s="1"/>
  <c r="U7" i="102" s="1"/>
  <c r="T7" i="102"/>
  <c r="R71" i="102"/>
  <c r="Q71" i="102"/>
  <c r="AY16" i="102" s="1"/>
  <c r="P71" i="102"/>
  <c r="O71" i="102"/>
  <c r="AW16" i="102" s="1"/>
  <c r="N71" i="102"/>
  <c r="M71" i="102"/>
  <c r="L71" i="102"/>
  <c r="K71" i="102"/>
  <c r="AT16" i="102" s="1"/>
  <c r="J71" i="102"/>
  <c r="I71" i="102"/>
  <c r="H71" i="102"/>
  <c r="G71" i="102"/>
  <c r="F71" i="102"/>
  <c r="E71" i="102"/>
  <c r="D71" i="102"/>
  <c r="C71" i="102"/>
  <c r="AI70" i="102"/>
  <c r="AH70" i="102"/>
  <c r="AI69" i="102"/>
  <c r="AH69" i="102"/>
  <c r="AI68" i="102"/>
  <c r="AH68" i="102"/>
  <c r="AI67" i="102"/>
  <c r="AH67" i="102"/>
  <c r="AI66" i="102"/>
  <c r="AH66" i="102"/>
  <c r="AI65" i="102"/>
  <c r="AH65" i="102"/>
  <c r="AI64" i="102"/>
  <c r="AH64" i="102"/>
  <c r="AI63" i="102"/>
  <c r="AH63" i="102"/>
  <c r="AI62" i="102"/>
  <c r="AH62" i="102"/>
  <c r="AI61" i="102"/>
  <c r="AH61" i="102"/>
  <c r="AI60" i="102"/>
  <c r="AH60" i="102"/>
  <c r="AI59" i="102"/>
  <c r="AH59" i="102"/>
  <c r="AI58" i="102"/>
  <c r="AH58" i="102"/>
  <c r="AI57" i="102"/>
  <c r="AH57" i="102"/>
  <c r="AI56" i="102"/>
  <c r="AH56" i="102"/>
  <c r="AI55" i="102"/>
  <c r="AH55" i="102"/>
  <c r="AI54" i="102"/>
  <c r="AH54" i="102"/>
  <c r="AI53" i="102"/>
  <c r="AH53" i="102"/>
  <c r="AI52" i="102"/>
  <c r="AH52" i="102"/>
  <c r="AI51" i="102"/>
  <c r="AH51" i="102"/>
  <c r="AI50" i="102"/>
  <c r="AH50" i="102"/>
  <c r="AI49" i="102"/>
  <c r="AH49" i="102"/>
  <c r="AI48" i="102"/>
  <c r="AH48" i="102"/>
  <c r="AI47" i="102"/>
  <c r="AH47" i="102"/>
  <c r="AI46" i="102"/>
  <c r="AH46" i="102"/>
  <c r="AI45" i="102"/>
  <c r="AH45" i="102"/>
  <c r="AI44" i="102"/>
  <c r="AH44" i="102"/>
  <c r="AI43" i="102"/>
  <c r="AH43" i="102"/>
  <c r="AI42" i="102"/>
  <c r="AH42" i="102"/>
  <c r="AI41" i="102"/>
  <c r="AH41" i="102"/>
  <c r="AI40" i="102"/>
  <c r="AH40" i="102"/>
  <c r="AI39" i="102"/>
  <c r="AH39" i="102"/>
  <c r="AI38" i="102"/>
  <c r="AH38" i="102"/>
  <c r="AI37" i="102"/>
  <c r="AH37" i="102"/>
  <c r="AI36" i="102"/>
  <c r="AH36" i="102"/>
  <c r="AI35" i="102"/>
  <c r="AH35" i="102"/>
  <c r="AI34" i="102"/>
  <c r="AH34" i="102"/>
  <c r="AI33" i="102"/>
  <c r="AH33" i="102"/>
  <c r="AI32" i="102"/>
  <c r="AH32" i="102"/>
  <c r="AI31" i="102"/>
  <c r="AH31" i="102"/>
  <c r="AI30" i="102"/>
  <c r="AH30" i="102"/>
  <c r="AI29" i="102"/>
  <c r="AH29" i="102"/>
  <c r="AI28" i="102"/>
  <c r="AH28" i="102"/>
  <c r="AI27" i="102"/>
  <c r="AH27" i="102"/>
  <c r="AI26" i="102"/>
  <c r="AH26" i="102"/>
  <c r="AI25" i="102"/>
  <c r="AH25" i="102"/>
  <c r="AI24" i="102"/>
  <c r="AH24" i="102"/>
  <c r="BD23" i="102"/>
  <c r="AI23" i="102"/>
  <c r="AH23" i="102"/>
  <c r="AI22" i="102"/>
  <c r="AH22" i="102"/>
  <c r="BJ21" i="102"/>
  <c r="BI21" i="102"/>
  <c r="BH21" i="102"/>
  <c r="BG21" i="102"/>
  <c r="BF21" i="102"/>
  <c r="BE21" i="102"/>
  <c r="BD21" i="102"/>
  <c r="BC21" i="102"/>
  <c r="BB21" i="102"/>
  <c r="BA21" i="102"/>
  <c r="AZ21" i="102"/>
  <c r="AY21" i="102"/>
  <c r="AX21" i="102"/>
  <c r="AW21" i="102"/>
  <c r="AV21" i="102"/>
  <c r="AU21" i="102"/>
  <c r="AT21" i="102"/>
  <c r="AS21" i="102"/>
  <c r="AR21" i="102"/>
  <c r="AQ21" i="102"/>
  <c r="AP21" i="102"/>
  <c r="AO21" i="102"/>
  <c r="AN21" i="102"/>
  <c r="AM21" i="102"/>
  <c r="AI21" i="102"/>
  <c r="AH21" i="102"/>
  <c r="BJ20" i="102"/>
  <c r="BI20" i="102"/>
  <c r="BH20" i="102"/>
  <c r="BG20" i="102"/>
  <c r="BF20" i="102"/>
  <c r="BE20" i="102"/>
  <c r="BA20" i="102"/>
  <c r="AX20" i="102"/>
  <c r="AU20" i="102"/>
  <c r="AT20" i="102"/>
  <c r="AR20" i="102"/>
  <c r="AQ20" i="102"/>
  <c r="AP20" i="102"/>
  <c r="AO20" i="102"/>
  <c r="AN20" i="102"/>
  <c r="AM20" i="102"/>
  <c r="AI20" i="102"/>
  <c r="AH20" i="102"/>
  <c r="BJ19" i="102"/>
  <c r="BI19" i="102"/>
  <c r="BH19" i="102"/>
  <c r="BG19" i="102"/>
  <c r="BE19" i="102"/>
  <c r="BE22" i="102" s="1"/>
  <c r="BD19" i="102"/>
  <c r="BA19" i="102"/>
  <c r="AY19" i="102"/>
  <c r="AW19" i="102"/>
  <c r="AT19" i="102"/>
  <c r="AS19" i="102"/>
  <c r="AR19" i="102"/>
  <c r="AI19" i="102"/>
  <c r="AH19" i="102"/>
  <c r="BI18" i="102"/>
  <c r="BG18" i="102"/>
  <c r="BE18" i="102"/>
  <c r="BD18" i="102"/>
  <c r="BC18" i="102"/>
  <c r="BB18" i="102"/>
  <c r="AW18" i="102"/>
  <c r="AV18" i="102"/>
  <c r="AQ18" i="102"/>
  <c r="AP18" i="102"/>
  <c r="AO18" i="102"/>
  <c r="AN18" i="102"/>
  <c r="AI18" i="102"/>
  <c r="AH18" i="102"/>
  <c r="BF17" i="102"/>
  <c r="BE17" i="102"/>
  <c r="BD17" i="102"/>
  <c r="BC17" i="102"/>
  <c r="BA17" i="102"/>
  <c r="AY17" i="102"/>
  <c r="AW17" i="102"/>
  <c r="AV17" i="102"/>
  <c r="AU17" i="102"/>
  <c r="AS17" i="102"/>
  <c r="AR17" i="102"/>
  <c r="AI17" i="102"/>
  <c r="AH17" i="102"/>
  <c r="BJ16" i="102"/>
  <c r="BJ22" i="102" s="1"/>
  <c r="BI16" i="102"/>
  <c r="BE16" i="102"/>
  <c r="BC16" i="102"/>
  <c r="BB16" i="102"/>
  <c r="BA16" i="102"/>
  <c r="AX16" i="102"/>
  <c r="AU16" i="102"/>
  <c r="AR16" i="102"/>
  <c r="AI16" i="102"/>
  <c r="AH16" i="102"/>
  <c r="AI15" i="102"/>
  <c r="AH15" i="102"/>
  <c r="AI14" i="102"/>
  <c r="AH14" i="102"/>
  <c r="AI13" i="102"/>
  <c r="AH13" i="102"/>
  <c r="AL12" i="102"/>
  <c r="AI12" i="102"/>
  <c r="AH12" i="102"/>
  <c r="AI11" i="102"/>
  <c r="AH11" i="102"/>
  <c r="K6" i="102"/>
  <c r="AE5" i="102"/>
  <c r="AD5" i="102"/>
  <c r="AC5" i="102"/>
  <c r="Z5" i="102"/>
  <c r="Y5" i="102"/>
  <c r="X5" i="102"/>
  <c r="U5" i="102"/>
  <c r="R5" i="102"/>
  <c r="P5" i="102"/>
  <c r="J5" i="102"/>
  <c r="H5" i="102"/>
  <c r="F5" i="102"/>
  <c r="K4" i="102"/>
  <c r="E4" i="102"/>
  <c r="H4" i="102" s="1"/>
  <c r="B4" i="102"/>
  <c r="AL13" i="102" s="1"/>
  <c r="AF70" i="101"/>
  <c r="AF71" i="101"/>
  <c r="AF78" i="101"/>
  <c r="AF92" i="101"/>
  <c r="AF96" i="101"/>
  <c r="AF108" i="101"/>
  <c r="AF113" i="101" s="1"/>
  <c r="AF115" i="101" s="1"/>
  <c r="AF117" i="101"/>
  <c r="AF123" i="101" s="1"/>
  <c r="AF118" i="101"/>
  <c r="AF119" i="101"/>
  <c r="AF120" i="101"/>
  <c r="AF121" i="101"/>
  <c r="AF122" i="101"/>
  <c r="AF135" i="101"/>
  <c r="R123" i="102" l="1"/>
  <c r="AZ23" i="102" s="1"/>
  <c r="AY22" i="102"/>
  <c r="AI120" i="102"/>
  <c r="O5" i="102"/>
  <c r="O123" i="102"/>
  <c r="AW23" i="102" s="1"/>
  <c r="O113" i="102"/>
  <c r="O115" i="102" s="1"/>
  <c r="M123" i="102"/>
  <c r="AU23" i="102" s="1"/>
  <c r="M113" i="102"/>
  <c r="M115" i="102" s="1"/>
  <c r="M116" i="102" s="1"/>
  <c r="M7" i="102" s="1"/>
  <c r="AU22" i="102"/>
  <c r="AU25" i="102" s="1"/>
  <c r="L123" i="102"/>
  <c r="L124" i="102" s="1"/>
  <c r="L113" i="102"/>
  <c r="L115" i="102" s="1"/>
  <c r="K123" i="102"/>
  <c r="AT22" i="102"/>
  <c r="J113" i="102"/>
  <c r="J115" i="102" s="1"/>
  <c r="J116" i="102" s="1"/>
  <c r="J7" i="102" s="1"/>
  <c r="AI96" i="102"/>
  <c r="I113" i="102"/>
  <c r="I115" i="102" s="1"/>
  <c r="H123" i="102"/>
  <c r="H124" i="102" s="1"/>
  <c r="H113" i="102"/>
  <c r="H115" i="102" s="1"/>
  <c r="H116" i="102" s="1"/>
  <c r="H7" i="102" s="1"/>
  <c r="G113" i="102"/>
  <c r="G115" i="102" s="1"/>
  <c r="E123" i="102"/>
  <c r="AP23" i="102" s="1"/>
  <c r="E113" i="102"/>
  <c r="E115" i="102" s="1"/>
  <c r="E116" i="102" s="1"/>
  <c r="E7" i="102" s="1"/>
  <c r="D113" i="102"/>
  <c r="D115" i="102" s="1"/>
  <c r="AH122" i="102"/>
  <c r="AI119" i="102"/>
  <c r="AN19" i="102"/>
  <c r="B124" i="102"/>
  <c r="B113" i="102"/>
  <c r="B115" i="102" s="1"/>
  <c r="B116" i="102" s="1"/>
  <c r="D116" i="102"/>
  <c r="D7" i="102" s="1"/>
  <c r="BG22" i="102"/>
  <c r="BG25" i="102" s="1"/>
  <c r="P113" i="102"/>
  <c r="P115" i="102" s="1"/>
  <c r="P116" i="102" s="1"/>
  <c r="P7" i="102" s="1"/>
  <c r="D123" i="102"/>
  <c r="AO23" i="102" s="1"/>
  <c r="AH117" i="102"/>
  <c r="AR22" i="102"/>
  <c r="AS16" i="102"/>
  <c r="AS22" i="102" s="1"/>
  <c r="BG95" i="102" a="1"/>
  <c r="AF124" i="102"/>
  <c r="Q113" i="102"/>
  <c r="Q115" i="102" s="1"/>
  <c r="Z170" i="102"/>
  <c r="Y135" i="102"/>
  <c r="AI92" i="102"/>
  <c r="AH92" i="102"/>
  <c r="BJ25" i="102"/>
  <c r="X116" i="102"/>
  <c r="X7" i="102" s="1"/>
  <c r="AH78" i="102"/>
  <c r="AI78" i="102"/>
  <c r="AI108" i="102"/>
  <c r="AF5" i="102"/>
  <c r="J124" i="102"/>
  <c r="I5" i="102"/>
  <c r="R124" i="102"/>
  <c r="AZ19" i="102"/>
  <c r="BF19" i="102"/>
  <c r="BF22" i="102" s="1"/>
  <c r="BF25" i="102" s="1"/>
  <c r="Z124" i="102"/>
  <c r="AH108" i="102"/>
  <c r="AG115" i="102"/>
  <c r="Z113" i="102"/>
  <c r="Z115" i="102" s="1"/>
  <c r="Z116" i="102" s="1"/>
  <c r="Z7" i="102" s="1"/>
  <c r="AH120" i="102"/>
  <c r="AG113" i="102"/>
  <c r="AG2" i="102"/>
  <c r="AG6" i="102" s="1"/>
  <c r="AH96" i="102"/>
  <c r="AJ108" i="102" a="1"/>
  <c r="AJ108" i="102" s="1"/>
  <c r="AH119" i="102"/>
  <c r="AH121" i="102"/>
  <c r="G123" i="102"/>
  <c r="AX22" i="102"/>
  <c r="AM16" i="102"/>
  <c r="AM22" i="102" s="1"/>
  <c r="AZ16" i="102"/>
  <c r="R113" i="102"/>
  <c r="R115" i="102" s="1"/>
  <c r="R116" i="102" s="1"/>
  <c r="R7" i="102" s="1"/>
  <c r="AH71" i="102"/>
  <c r="AI118" i="102"/>
  <c r="AI121" i="102"/>
  <c r="BA22" i="102"/>
  <c r="AW22" i="102"/>
  <c r="AN16" i="102"/>
  <c r="AN22" i="102" s="1"/>
  <c r="C113" i="102"/>
  <c r="C115" i="102" s="1"/>
  <c r="K113" i="102"/>
  <c r="K115" i="102" s="1"/>
  <c r="K116" i="102" s="1"/>
  <c r="K7" i="102" s="1"/>
  <c r="S7" i="102"/>
  <c r="AA113" i="102"/>
  <c r="AA115" i="102" s="1"/>
  <c r="AA116" i="102" s="1"/>
  <c r="AA7" i="102" s="1"/>
  <c r="AI71" i="102"/>
  <c r="AI117" i="102"/>
  <c r="AH118" i="102"/>
  <c r="C123" i="102"/>
  <c r="K124" i="102"/>
  <c r="AT23" i="102"/>
  <c r="AT25" i="102" s="1"/>
  <c r="BA23" i="102"/>
  <c r="AX23" i="102"/>
  <c r="P124" i="102"/>
  <c r="S5" i="102"/>
  <c r="F124" i="102"/>
  <c r="N124" i="102"/>
  <c r="V124" i="102"/>
  <c r="AD124" i="102"/>
  <c r="X123" i="102"/>
  <c r="AF123" i="102"/>
  <c r="BJ23" i="102" s="1"/>
  <c r="AB124" i="102"/>
  <c r="D124" i="102"/>
  <c r="AO19" i="102"/>
  <c r="AP19" i="102"/>
  <c r="D5" i="102"/>
  <c r="E124" i="102"/>
  <c r="L5" i="102"/>
  <c r="M124" i="102"/>
  <c r="T5" i="102"/>
  <c r="U124" i="102"/>
  <c r="AB5" i="102"/>
  <c r="AC124" i="102"/>
  <c r="AB113" i="102"/>
  <c r="AB115" i="102" s="1"/>
  <c r="AB116" i="102" s="1"/>
  <c r="AB7" i="102" s="1"/>
  <c r="AI122" i="102"/>
  <c r="AO16" i="102"/>
  <c r="F113" i="102"/>
  <c r="F115" i="102" s="1"/>
  <c r="F116" i="102" s="1"/>
  <c r="F7" i="102" s="1"/>
  <c r="N113" i="102"/>
  <c r="N115" i="102" s="1"/>
  <c r="N116" i="102" s="1"/>
  <c r="N7" i="102" s="1"/>
  <c r="AV16" i="102"/>
  <c r="AV22" i="102" s="1"/>
  <c r="AV25" i="102" s="1"/>
  <c r="V113" i="102"/>
  <c r="V115" i="102" s="1"/>
  <c r="V116" i="102" s="1"/>
  <c r="V7" i="102" s="1"/>
  <c r="BD16" i="102"/>
  <c r="BD22" i="102" s="1"/>
  <c r="BD25" i="102" s="1"/>
  <c r="AD113" i="102"/>
  <c r="AD115" i="102" s="1"/>
  <c r="AD116" i="102" s="1"/>
  <c r="AD7" i="102" s="1"/>
  <c r="AE113" i="102"/>
  <c r="AE115" i="102" s="1"/>
  <c r="AE116" i="102" s="1"/>
  <c r="AE7" i="102" s="1"/>
  <c r="I123" i="102"/>
  <c r="Q123" i="102"/>
  <c r="Y123" i="102"/>
  <c r="Y124" i="102" s="1"/>
  <c r="C167" i="102"/>
  <c r="D161" i="102"/>
  <c r="M5" i="102"/>
  <c r="V5" i="102"/>
  <c r="AP16" i="102"/>
  <c r="BH16" i="102"/>
  <c r="BH22" i="102" s="1"/>
  <c r="BH25" i="102" s="1"/>
  <c r="BB19" i="102"/>
  <c r="BB22" i="102" s="1"/>
  <c r="BB25" i="102" s="1"/>
  <c r="AF113" i="102"/>
  <c r="AF115" i="102" s="1"/>
  <c r="AF116" i="102" s="1"/>
  <c r="AF7" i="102" s="1"/>
  <c r="E5" i="102"/>
  <c r="AQ16" i="102"/>
  <c r="AQ22" i="102" s="1"/>
  <c r="AQ25" i="102" s="1"/>
  <c r="BC19" i="102"/>
  <c r="BC22" i="102" s="1"/>
  <c r="BC25" i="102" s="1"/>
  <c r="J177" i="102"/>
  <c r="C274" i="102"/>
  <c r="D169" i="102"/>
  <c r="AF116" i="101"/>
  <c r="AF124" i="101"/>
  <c r="AE70" i="101"/>
  <c r="AE71" i="101"/>
  <c r="AE78" i="101"/>
  <c r="AE92" i="101"/>
  <c r="AE96" i="101"/>
  <c r="AE108" i="101"/>
  <c r="AE117" i="101"/>
  <c r="AE118" i="101"/>
  <c r="AE119" i="101"/>
  <c r="AE120" i="101"/>
  <c r="AE121" i="101"/>
  <c r="AE122" i="101"/>
  <c r="AE135" i="101"/>
  <c r="BA25" i="102" l="1"/>
  <c r="AX25" i="102"/>
  <c r="AW25" i="102"/>
  <c r="O124" i="102"/>
  <c r="O116" i="102"/>
  <c r="O7" i="102" s="1"/>
  <c r="L116" i="102"/>
  <c r="L7" i="102" s="1"/>
  <c r="I116" i="102"/>
  <c r="I7" i="102" s="1"/>
  <c r="C116" i="102"/>
  <c r="C7" i="102" s="1"/>
  <c r="BL117" i="102"/>
  <c r="BJ116" i="102"/>
  <c r="BH115" i="102"/>
  <c r="BL113" i="102"/>
  <c r="BJ112" i="102"/>
  <c r="BH111" i="102"/>
  <c r="BL109" i="102"/>
  <c r="BJ108" i="102"/>
  <c r="BH107" i="102"/>
  <c r="BL105" i="102"/>
  <c r="BJ104" i="102"/>
  <c r="BH103" i="102"/>
  <c r="BL101" i="102"/>
  <c r="BJ100" i="102"/>
  <c r="BH99" i="102"/>
  <c r="BL97" i="102"/>
  <c r="BJ96" i="102"/>
  <c r="BH95" i="102"/>
  <c r="BK118" i="102"/>
  <c r="BH117" i="102"/>
  <c r="BK115" i="102"/>
  <c r="BH114" i="102"/>
  <c r="BK112" i="102"/>
  <c r="BG111" i="102"/>
  <c r="BJ109" i="102"/>
  <c r="BG108" i="102"/>
  <c r="BJ106" i="102"/>
  <c r="BG105" i="102"/>
  <c r="BJ103" i="102"/>
  <c r="BG102" i="102"/>
  <c r="BI100" i="102"/>
  <c r="BL98" i="102"/>
  <c r="BI97" i="102"/>
  <c r="BL95" i="102"/>
  <c r="BJ118" i="102"/>
  <c r="BG117" i="102"/>
  <c r="BJ115" i="102"/>
  <c r="BG114" i="102"/>
  <c r="BI112" i="102"/>
  <c r="BL110" i="102"/>
  <c r="BI109" i="102"/>
  <c r="BL107" i="102"/>
  <c r="BI106" i="102"/>
  <c r="BL104" i="102"/>
  <c r="BI103" i="102"/>
  <c r="BK101" i="102"/>
  <c r="BH100" i="102"/>
  <c r="BK98" i="102"/>
  <c r="BH97" i="102"/>
  <c r="BK95" i="102"/>
  <c r="BI118" i="102"/>
  <c r="BL116" i="102"/>
  <c r="BI115" i="102"/>
  <c r="BK113" i="102"/>
  <c r="BH112" i="102"/>
  <c r="BK110" i="102"/>
  <c r="BH109" i="102"/>
  <c r="BK107" i="102"/>
  <c r="BH106" i="102"/>
  <c r="BK104" i="102"/>
  <c r="BG103" i="102"/>
  <c r="BJ101" i="102"/>
  <c r="BG100" i="102"/>
  <c r="BJ98" i="102"/>
  <c r="BG97" i="102"/>
  <c r="BJ95" i="102"/>
  <c r="BG118" i="102"/>
  <c r="BI116" i="102"/>
  <c r="BL114" i="102"/>
  <c r="BI113" i="102"/>
  <c r="BL111" i="102"/>
  <c r="BI110" i="102"/>
  <c r="BL108" i="102"/>
  <c r="BI107" i="102"/>
  <c r="BK105" i="102"/>
  <c r="BH104" i="102"/>
  <c r="BK102" i="102"/>
  <c r="BH101" i="102"/>
  <c r="BK99" i="102"/>
  <c r="BH98" i="102"/>
  <c r="BK96" i="102"/>
  <c r="BG95" i="102"/>
  <c r="BK117" i="102"/>
  <c r="BH116" i="102"/>
  <c r="BK114" i="102"/>
  <c r="BH113" i="102"/>
  <c r="BH118" i="102"/>
  <c r="BK116" i="102"/>
  <c r="BG115" i="102"/>
  <c r="BJ113" i="102"/>
  <c r="BG112" i="102"/>
  <c r="BJ110" i="102"/>
  <c r="BG109" i="102"/>
  <c r="BJ107" i="102"/>
  <c r="BG106" i="102"/>
  <c r="BI104" i="102"/>
  <c r="BL102" i="102"/>
  <c r="BI101" i="102"/>
  <c r="BL99" i="102"/>
  <c r="BI98" i="102"/>
  <c r="BL96" i="102"/>
  <c r="BI95" i="102"/>
  <c r="BJ114" i="102"/>
  <c r="BG110" i="102"/>
  <c r="BJ105" i="102"/>
  <c r="BH102" i="102"/>
  <c r="BK97" i="102"/>
  <c r="BI114" i="102"/>
  <c r="BK109" i="102"/>
  <c r="BI105" i="102"/>
  <c r="BG101" i="102"/>
  <c r="BJ97" i="102"/>
  <c r="BG113" i="102"/>
  <c r="BK108" i="102"/>
  <c r="BH105" i="102"/>
  <c r="BL100" i="102"/>
  <c r="BI96" i="102"/>
  <c r="BL118" i="102"/>
  <c r="BL112" i="102"/>
  <c r="BI108" i="102"/>
  <c r="BG104" i="102"/>
  <c r="BK100" i="102"/>
  <c r="BH96" i="102"/>
  <c r="BJ117" i="102"/>
  <c r="BK111" i="102"/>
  <c r="BH108" i="102"/>
  <c r="BL103" i="102"/>
  <c r="BJ99" i="102"/>
  <c r="BG96" i="102"/>
  <c r="BI117" i="102"/>
  <c r="BJ111" i="102"/>
  <c r="BG107" i="102"/>
  <c r="BK103" i="102"/>
  <c r="BI99" i="102"/>
  <c r="BG116" i="102"/>
  <c r="BI111" i="102"/>
  <c r="BL106" i="102"/>
  <c r="BJ102" i="102"/>
  <c r="BG99" i="102"/>
  <c r="BL115" i="102"/>
  <c r="BH110" i="102"/>
  <c r="BK106" i="102"/>
  <c r="BI102" i="102"/>
  <c r="BG98" i="102"/>
  <c r="C124" i="102"/>
  <c r="AN23" i="102"/>
  <c r="AN25" i="102" s="1"/>
  <c r="AR23" i="102"/>
  <c r="AR25" i="102" s="1"/>
  <c r="G124" i="102"/>
  <c r="E161" i="102"/>
  <c r="D167" i="102"/>
  <c r="D274" i="102"/>
  <c r="E169" i="102"/>
  <c r="Q124" i="102"/>
  <c r="AY23" i="102"/>
  <c r="AY25" i="102" s="1"/>
  <c r="Z135" i="102"/>
  <c r="AA170" i="102"/>
  <c r="AB170" i="102" s="1"/>
  <c r="AC170" i="102" s="1"/>
  <c r="AD170" i="102" s="1"/>
  <c r="AE170" i="102" s="1"/>
  <c r="AF170" i="102" s="1"/>
  <c r="K177" i="102"/>
  <c r="AH123" i="102"/>
  <c r="AJ123" i="102" a="1"/>
  <c r="AJ123" i="102" s="1"/>
  <c r="AI123" i="102"/>
  <c r="AM23" i="102"/>
  <c r="AM25" i="102" s="1"/>
  <c r="AZ22" i="102"/>
  <c r="AZ25" i="102" s="1"/>
  <c r="AP22" i="102"/>
  <c r="AP25" i="102" s="1"/>
  <c r="AS23" i="102"/>
  <c r="AS25" i="102" s="1"/>
  <c r="I124" i="102"/>
  <c r="AO22" i="102"/>
  <c r="AO25" i="102" s="1"/>
  <c r="X124" i="102"/>
  <c r="BE23" i="102"/>
  <c r="BE25" i="102" s="1"/>
  <c r="AI113" i="102"/>
  <c r="AH113" i="102"/>
  <c r="Q116" i="102"/>
  <c r="Q7" i="102" s="1"/>
  <c r="G116" i="102"/>
  <c r="G7" i="102" s="1"/>
  <c r="Y116" i="102"/>
  <c r="Y7" i="102" s="1"/>
  <c r="AE123" i="101"/>
  <c r="AE113" i="101"/>
  <c r="AE115" i="101" s="1"/>
  <c r="AE116" i="101" s="1"/>
  <c r="AE124" i="101"/>
  <c r="AH124" i="102" l="1"/>
  <c r="AT9" i="102"/>
  <c r="AT8" i="102"/>
  <c r="E274" i="102"/>
  <c r="F169" i="102"/>
  <c r="AI124" i="102"/>
  <c r="L177" i="102"/>
  <c r="AH115" i="102"/>
  <c r="AI115" i="102"/>
  <c r="E167" i="102"/>
  <c r="F161" i="102"/>
  <c r="M177" i="102" l="1"/>
  <c r="G161" i="102"/>
  <c r="F167" i="102"/>
  <c r="F135" i="102"/>
  <c r="B7" i="102"/>
  <c r="A7" i="102" s="1"/>
  <c r="AI116" i="102"/>
  <c r="AH116" i="102"/>
  <c r="F274" i="102"/>
  <c r="G169" i="102"/>
  <c r="G274" i="102" l="1"/>
  <c r="H169" i="102"/>
  <c r="G167" i="102"/>
  <c r="H161" i="102"/>
  <c r="G135" i="102"/>
  <c r="N177" i="102"/>
  <c r="O177" i="102" l="1"/>
  <c r="H167" i="102"/>
  <c r="I161" i="102"/>
  <c r="H135" i="102"/>
  <c r="H274" i="102"/>
  <c r="I169" i="102"/>
  <c r="I167" i="102" l="1"/>
  <c r="J161" i="102"/>
  <c r="I135" i="102"/>
  <c r="I274" i="102"/>
  <c r="J169" i="102"/>
  <c r="P177" i="102"/>
  <c r="Q177" i="102" s="1"/>
  <c r="J274" i="102" l="1"/>
  <c r="K169" i="102"/>
  <c r="R177" i="102"/>
  <c r="J167" i="102"/>
  <c r="K161" i="102"/>
  <c r="J135" i="102"/>
  <c r="K167" i="102" l="1"/>
  <c r="L161" i="102"/>
  <c r="K135" i="102"/>
  <c r="K274" i="102"/>
  <c r="L169" i="102"/>
  <c r="L274" i="102" l="1"/>
  <c r="M169" i="102"/>
  <c r="M161" i="102"/>
  <c r="L167" i="102"/>
  <c r="L135" i="102"/>
  <c r="U177" i="102" l="1"/>
  <c r="M274" i="102"/>
  <c r="N169" i="102"/>
  <c r="N161" i="102"/>
  <c r="M167" i="102"/>
  <c r="M135" i="102"/>
  <c r="N274" i="102" l="1"/>
  <c r="O169" i="102"/>
  <c r="O161" i="102"/>
  <c r="N167" i="102"/>
  <c r="N135" i="102"/>
  <c r="V177" i="102"/>
  <c r="P161" i="102" l="1"/>
  <c r="O167" i="102"/>
  <c r="O135" i="102"/>
  <c r="O274" i="102"/>
  <c r="P169" i="102"/>
  <c r="W177" i="102"/>
  <c r="X177" i="102" l="1"/>
  <c r="P274" i="102"/>
  <c r="Q169" i="102"/>
  <c r="P167" i="102"/>
  <c r="Q161" i="102"/>
  <c r="Q167" i="102" l="1"/>
  <c r="R161" i="102"/>
  <c r="Q135" i="102"/>
  <c r="Q274" i="102"/>
  <c r="R169" i="102"/>
  <c r="Y177" i="102"/>
  <c r="Z177" i="102" s="1"/>
  <c r="AA177" i="102" s="1"/>
  <c r="AB177" i="102" l="1"/>
  <c r="R274" i="102"/>
  <c r="R167" i="102"/>
  <c r="R135" i="102"/>
  <c r="S274" i="102" l="1"/>
  <c r="AC177" i="102"/>
  <c r="AD177" i="102" l="1"/>
  <c r="T274" i="102"/>
  <c r="U169" i="102"/>
  <c r="U161" i="102"/>
  <c r="U167" i="102" l="1"/>
  <c r="V161" i="102"/>
  <c r="U135" i="102"/>
  <c r="U274" i="102"/>
  <c r="V169" i="102"/>
  <c r="AE177" i="102"/>
  <c r="V274" i="102" l="1"/>
  <c r="W169" i="102"/>
  <c r="AF177" i="102"/>
  <c r="V167" i="102"/>
  <c r="W161" i="102"/>
  <c r="V135" i="102"/>
  <c r="W274" i="102" l="1"/>
  <c r="X169" i="102"/>
  <c r="W167" i="102"/>
  <c r="X161" i="102"/>
  <c r="W135" i="102"/>
  <c r="X167" i="102" l="1"/>
  <c r="Y161" i="102"/>
  <c r="X135" i="102"/>
  <c r="X274" i="102"/>
  <c r="Y169" i="102"/>
  <c r="Y274" i="102" l="1"/>
  <c r="Z169" i="102"/>
  <c r="Y167" i="102"/>
  <c r="Z161" i="102"/>
  <c r="Z167" i="102" l="1"/>
  <c r="AA161" i="102"/>
  <c r="Z274" i="102"/>
  <c r="AA169" i="102"/>
  <c r="AA274" i="102" l="1"/>
  <c r="AB169" i="102"/>
  <c r="AB161" i="102"/>
  <c r="AA167" i="102"/>
  <c r="AA135" i="102"/>
  <c r="AB167" i="102" l="1"/>
  <c r="AC161" i="102"/>
  <c r="AB135" i="102"/>
  <c r="AB274" i="102"/>
  <c r="AC169" i="102"/>
  <c r="AC274" i="102" l="1"/>
  <c r="AD169" i="102"/>
  <c r="AC167" i="102"/>
  <c r="AD161" i="102"/>
  <c r="AC135" i="102"/>
  <c r="AD167" i="102" l="1"/>
  <c r="AE161" i="102"/>
  <c r="AD135" i="102"/>
  <c r="AD274" i="102"/>
  <c r="AE169" i="102"/>
  <c r="AE274" i="102" l="1"/>
  <c r="AF169" i="102"/>
  <c r="AF274" i="102" s="1"/>
  <c r="AE167" i="102"/>
  <c r="AF161" i="102"/>
  <c r="AE135" i="102"/>
  <c r="AF167" i="102" l="1"/>
  <c r="AF135" i="102"/>
  <c r="AH135" i="102" l="1"/>
  <c r="AI135" i="102"/>
  <c r="AD70" i="101" l="1"/>
  <c r="AD71" i="101"/>
  <c r="AD78" i="101"/>
  <c r="AD92" i="101"/>
  <c r="AD96" i="101"/>
  <c r="AD108" i="101"/>
  <c r="AD117" i="101"/>
  <c r="AD123" i="101" s="1"/>
  <c r="AD118" i="101"/>
  <c r="AD119" i="101"/>
  <c r="AD120" i="101"/>
  <c r="AD121" i="101"/>
  <c r="AD122" i="101"/>
  <c r="AD135" i="101"/>
  <c r="AC70" i="101"/>
  <c r="AB70" i="101"/>
  <c r="AC71" i="101"/>
  <c r="AC78" i="101"/>
  <c r="AC92" i="101"/>
  <c r="AC96" i="101"/>
  <c r="AC108" i="101"/>
  <c r="AC117" i="101"/>
  <c r="AC123" i="101" s="1"/>
  <c r="AC118" i="101"/>
  <c r="AC119" i="101"/>
  <c r="AC120" i="101"/>
  <c r="AC121" i="101"/>
  <c r="AC122" i="101"/>
  <c r="AC135" i="101"/>
  <c r="AC149" i="101"/>
  <c r="AB149" i="101"/>
  <c r="AD124" i="101" l="1"/>
  <c r="AD113" i="101"/>
  <c r="AD115" i="101" s="1"/>
  <c r="AD116" i="101" s="1"/>
  <c r="AC124" i="101"/>
  <c r="AC113" i="101"/>
  <c r="AC115" i="101" s="1"/>
  <c r="AC116" i="101" s="1"/>
  <c r="AA122" i="101"/>
  <c r="AA121" i="101"/>
  <c r="AA120" i="101"/>
  <c r="AA119" i="101"/>
  <c r="AA118" i="101"/>
  <c r="AA117" i="101"/>
  <c r="AA123" i="101" s="1"/>
  <c r="AA108" i="101"/>
  <c r="AA124" i="101" s="1"/>
  <c r="AA96" i="101"/>
  <c r="AA92" i="101"/>
  <c r="AA78" i="101"/>
  <c r="AA71" i="101"/>
  <c r="AA113" i="101" s="1"/>
  <c r="AA115" i="101" s="1"/>
  <c r="AA70" i="101"/>
  <c r="Z70" i="101"/>
  <c r="Z71" i="101"/>
  <c r="Z78" i="101"/>
  <c r="Z92" i="101"/>
  <c r="Z96" i="101"/>
  <c r="Z108" i="101"/>
  <c r="Z117" i="101"/>
  <c r="Z118" i="101"/>
  <c r="Z119" i="101"/>
  <c r="Z120" i="101"/>
  <c r="Z121" i="101"/>
  <c r="Z122" i="101"/>
  <c r="Z159" i="101" a="1"/>
  <c r="Z159" i="101" s="1"/>
  <c r="Z161" i="101"/>
  <c r="Z167" i="101" s="1"/>
  <c r="Z162" i="101"/>
  <c r="Z163" i="101"/>
  <c r="Z164" i="101"/>
  <c r="Z165" i="101"/>
  <c r="Z166" i="101"/>
  <c r="Z169" i="101"/>
  <c r="Z170" i="101"/>
  <c r="Z171" i="101"/>
  <c r="Z172" i="101"/>
  <c r="Z173" i="101"/>
  <c r="Z174" i="101"/>
  <c r="Z175" i="101"/>
  <c r="Z176" i="101"/>
  <c r="Z177" i="101"/>
  <c r="Z135" i="101" s="1"/>
  <c r="Z178" i="101"/>
  <c r="Z179" i="101"/>
  <c r="Z180" i="101"/>
  <c r="Z181" i="101"/>
  <c r="Z182" i="101"/>
  <c r="Z183" i="101"/>
  <c r="Z184" i="101"/>
  <c r="Z185" i="101"/>
  <c r="Z186" i="101"/>
  <c r="Z187" i="101"/>
  <c r="Z188" i="101"/>
  <c r="Z189" i="101"/>
  <c r="Z190" i="101"/>
  <c r="Z191" i="101"/>
  <c r="Z192" i="101"/>
  <c r="Z193" i="101"/>
  <c r="Z194" i="101"/>
  <c r="Z195" i="101"/>
  <c r="Z196" i="101"/>
  <c r="Z197" i="101"/>
  <c r="Z198" i="101"/>
  <c r="Z199" i="101"/>
  <c r="Z200" i="101"/>
  <c r="Z201" i="101"/>
  <c r="Z202" i="101"/>
  <c r="Z203" i="101"/>
  <c r="Z204" i="101"/>
  <c r="Z205" i="101"/>
  <c r="Z206" i="101"/>
  <c r="Z207" i="101"/>
  <c r="Z208" i="101"/>
  <c r="Z209" i="101"/>
  <c r="Z210" i="101"/>
  <c r="Z211" i="101"/>
  <c r="Z212" i="101"/>
  <c r="Z213" i="101"/>
  <c r="Z214" i="101"/>
  <c r="Z215" i="101"/>
  <c r="Z216" i="101"/>
  <c r="Z217" i="101"/>
  <c r="Z218" i="101"/>
  <c r="Z219" i="101"/>
  <c r="Z220" i="101"/>
  <c r="Z221" i="101"/>
  <c r="Z222" i="101"/>
  <c r="Z223" i="101"/>
  <c r="Z224" i="101"/>
  <c r="Z225" i="101"/>
  <c r="Z226" i="101"/>
  <c r="Z227" i="101"/>
  <c r="Z228" i="101"/>
  <c r="Z229" i="101"/>
  <c r="Z230" i="101"/>
  <c r="Z231" i="101"/>
  <c r="Z232" i="101"/>
  <c r="Z233" i="101"/>
  <c r="Z234" i="101"/>
  <c r="Z235" i="101"/>
  <c r="Z236" i="101"/>
  <c r="Z237" i="101"/>
  <c r="Z238" i="101"/>
  <c r="Z239" i="101"/>
  <c r="Z240" i="101"/>
  <c r="Z241" i="101"/>
  <c r="Z242" i="101"/>
  <c r="Y70" i="101"/>
  <c r="Y71" i="101"/>
  <c r="Y78" i="101"/>
  <c r="Y92" i="101"/>
  <c r="Y96" i="101"/>
  <c r="Y108" i="101"/>
  <c r="Y117" i="101"/>
  <c r="Y118" i="101"/>
  <c r="Y119" i="101"/>
  <c r="Y120" i="101"/>
  <c r="Y121" i="101"/>
  <c r="Y122" i="101"/>
  <c r="Y159" i="101" a="1"/>
  <c r="Y159" i="101" s="1"/>
  <c r="Y161" i="101"/>
  <c r="Y162" i="101"/>
  <c r="Y167" i="101" s="1"/>
  <c r="Y163" i="101"/>
  <c r="Y164" i="101"/>
  <c r="Y165" i="101"/>
  <c r="Y166" i="101"/>
  <c r="Y169" i="101"/>
  <c r="Y170" i="101"/>
  <c r="Y171" i="101"/>
  <c r="Y172" i="101"/>
  <c r="Y173" i="101"/>
  <c r="Y174" i="101"/>
  <c r="Y175" i="101"/>
  <c r="Y176" i="101"/>
  <c r="Y177" i="101"/>
  <c r="Y178" i="101"/>
  <c r="Y179" i="101"/>
  <c r="Y180" i="101"/>
  <c r="Y181" i="101"/>
  <c r="Y182" i="101"/>
  <c r="Y183" i="101"/>
  <c r="Y135" i="101" s="1"/>
  <c r="Y184" i="101"/>
  <c r="Y185" i="101"/>
  <c r="Y186" i="101"/>
  <c r="Y187" i="101"/>
  <c r="Y188" i="101"/>
  <c r="Y189" i="101"/>
  <c r="Y190" i="101"/>
  <c r="Y191" i="101"/>
  <c r="Y192" i="101"/>
  <c r="Y193" i="101"/>
  <c r="Y194" i="101"/>
  <c r="Y195" i="101"/>
  <c r="Y196" i="101"/>
  <c r="Y197" i="101"/>
  <c r="Y198" i="101"/>
  <c r="Y199" i="101"/>
  <c r="Y200" i="101"/>
  <c r="Y201" i="101"/>
  <c r="Y202" i="101"/>
  <c r="Y203" i="101"/>
  <c r="Y204" i="101"/>
  <c r="Y205" i="101"/>
  <c r="Y206" i="101"/>
  <c r="Y207" i="101"/>
  <c r="Y208" i="101"/>
  <c r="Y209" i="101"/>
  <c r="Y210" i="101"/>
  <c r="Y211" i="101"/>
  <c r="Y212" i="101"/>
  <c r="Y213" i="101"/>
  <c r="Y214" i="101"/>
  <c r="Y215" i="101"/>
  <c r="Y216" i="101"/>
  <c r="Y217" i="101"/>
  <c r="Y218" i="101"/>
  <c r="Y219" i="101"/>
  <c r="Y220" i="101"/>
  <c r="Y221" i="101"/>
  <c r="Y222" i="101"/>
  <c r="Y223" i="101"/>
  <c r="Y224" i="101"/>
  <c r="Y225" i="101"/>
  <c r="Y226" i="101"/>
  <c r="Y227" i="101"/>
  <c r="Y228" i="101"/>
  <c r="X70" i="101"/>
  <c r="X71" i="101"/>
  <c r="X78" i="101"/>
  <c r="X92" i="101"/>
  <c r="X96" i="101"/>
  <c r="X108" i="101"/>
  <c r="X117" i="101"/>
  <c r="X118" i="101"/>
  <c r="X119" i="101"/>
  <c r="X120" i="101"/>
  <c r="X121" i="101"/>
  <c r="X122" i="101"/>
  <c r="X159" i="101" a="1"/>
  <c r="X159" i="101" s="1"/>
  <c r="X161" i="101"/>
  <c r="X135" i="101" s="1"/>
  <c r="X162" i="101"/>
  <c r="X163" i="101"/>
  <c r="X167" i="101" s="1"/>
  <c r="X164" i="101"/>
  <c r="X165" i="101"/>
  <c r="X166" i="101"/>
  <c r="X169" i="101"/>
  <c r="X170" i="101"/>
  <c r="X171" i="101"/>
  <c r="X172" i="101"/>
  <c r="X173" i="101"/>
  <c r="X174" i="101"/>
  <c r="X175" i="101"/>
  <c r="X176" i="101"/>
  <c r="X177" i="101"/>
  <c r="X178" i="101"/>
  <c r="X179" i="101"/>
  <c r="X180" i="101"/>
  <c r="W70" i="101"/>
  <c r="W71" i="101"/>
  <c r="W78" i="101"/>
  <c r="W92" i="101"/>
  <c r="W96" i="101"/>
  <c r="W108" i="101"/>
  <c r="W117" i="101"/>
  <c r="W118" i="101"/>
  <c r="W119" i="101"/>
  <c r="W120" i="101"/>
  <c r="W121" i="101"/>
  <c r="W122" i="101"/>
  <c r="W159" i="101" a="1"/>
  <c r="W159" i="101" s="1"/>
  <c r="W161" i="101"/>
  <c r="W167" i="101" s="1"/>
  <c r="W162" i="101"/>
  <c r="W163" i="101"/>
  <c r="W164" i="101"/>
  <c r="W165" i="101"/>
  <c r="W166" i="101"/>
  <c r="W169" i="101"/>
  <c r="W170" i="101"/>
  <c r="W171" i="101"/>
  <c r="W172" i="101"/>
  <c r="W173" i="101"/>
  <c r="W174" i="101"/>
  <c r="W175" i="101"/>
  <c r="W176" i="101"/>
  <c r="W177" i="101"/>
  <c r="W135" i="101" s="1"/>
  <c r="W178" i="101"/>
  <c r="W179" i="101"/>
  <c r="W180" i="101"/>
  <c r="W181" i="101"/>
  <c r="W182" i="101"/>
  <c r="W183" i="101"/>
  <c r="W184" i="101"/>
  <c r="W185" i="101"/>
  <c r="W186" i="101"/>
  <c r="W187" i="101"/>
  <c r="W188" i="101"/>
  <c r="W189" i="101"/>
  <c r="W190" i="101"/>
  <c r="W191" i="101"/>
  <c r="W192" i="101"/>
  <c r="W193" i="101"/>
  <c r="W194" i="101"/>
  <c r="W195" i="101"/>
  <c r="W196" i="101"/>
  <c r="W197" i="101"/>
  <c r="W198" i="101"/>
  <c r="W199" i="101"/>
  <c r="W200" i="101"/>
  <c r="W201" i="101"/>
  <c r="W202" i="101"/>
  <c r="W203" i="101"/>
  <c r="W204" i="101"/>
  <c r="W205" i="101"/>
  <c r="W206" i="101"/>
  <c r="W207" i="101"/>
  <c r="W208" i="101"/>
  <c r="W209" i="101"/>
  <c r="W210" i="101"/>
  <c r="W211" i="101"/>
  <c r="W212" i="101"/>
  <c r="W213" i="101"/>
  <c r="W214" i="101"/>
  <c r="W215" i="101"/>
  <c r="W216" i="101"/>
  <c r="W217" i="101"/>
  <c r="W218" i="101"/>
  <c r="W219" i="101"/>
  <c r="W220" i="101"/>
  <c r="W221" i="101"/>
  <c r="W222" i="101"/>
  <c r="W223" i="101"/>
  <c r="W224" i="101"/>
  <c r="W225" i="101"/>
  <c r="W226" i="101"/>
  <c r="W227" i="101"/>
  <c r="W228" i="101"/>
  <c r="W229" i="101"/>
  <c r="W230" i="101"/>
  <c r="W231" i="101"/>
  <c r="W232" i="101"/>
  <c r="W233" i="101"/>
  <c r="W234" i="101"/>
  <c r="W235" i="101"/>
  <c r="W236" i="101"/>
  <c r="W237" i="101"/>
  <c r="W238" i="101"/>
  <c r="W239" i="101"/>
  <c r="W240" i="101"/>
  <c r="W241" i="101"/>
  <c r="W242" i="101"/>
  <c r="W243" i="101"/>
  <c r="W244" i="101"/>
  <c r="W245" i="101"/>
  <c r="W246" i="101"/>
  <c r="W247" i="101"/>
  <c r="W248" i="101"/>
  <c r="W249" i="101"/>
  <c r="W250" i="101"/>
  <c r="W251" i="101"/>
  <c r="W252" i="101"/>
  <c r="W253" i="101"/>
  <c r="W254" i="101"/>
  <c r="W255" i="101"/>
  <c r="W256" i="101"/>
  <c r="W257" i="101"/>
  <c r="W258" i="101"/>
  <c r="W259" i="101"/>
  <c r="W260" i="101"/>
  <c r="W261" i="101"/>
  <c r="W262" i="101"/>
  <c r="W263" i="101"/>
  <c r="W264" i="101"/>
  <c r="W265" i="101"/>
  <c r="W266" i="101"/>
  <c r="W267" i="101"/>
  <c r="W268" i="101"/>
  <c r="V70" i="101"/>
  <c r="V71" i="101"/>
  <c r="V78" i="101"/>
  <c r="V92" i="101"/>
  <c r="V96" i="101"/>
  <c r="V108" i="101"/>
  <c r="V117" i="101"/>
  <c r="V123" i="101" s="1"/>
  <c r="V118" i="101"/>
  <c r="V119" i="101"/>
  <c r="V120" i="101"/>
  <c r="V121" i="101"/>
  <c r="V122" i="101"/>
  <c r="V159" i="101" a="1"/>
  <c r="V159" i="101" s="1"/>
  <c r="V161" i="101"/>
  <c r="V162" i="101"/>
  <c r="V167" i="101" s="1"/>
  <c r="V163" i="101"/>
  <c r="V164" i="101"/>
  <c r="V165" i="101"/>
  <c r="V166" i="101"/>
  <c r="V169" i="101"/>
  <c r="V170" i="101"/>
  <c r="V171" i="101"/>
  <c r="V172" i="101"/>
  <c r="V173" i="101"/>
  <c r="V174" i="101"/>
  <c r="V175" i="101"/>
  <c r="V176" i="101"/>
  <c r="V177" i="101"/>
  <c r="V178" i="101"/>
  <c r="V179" i="101"/>
  <c r="V180" i="101"/>
  <c r="V181" i="101"/>
  <c r="V182" i="101"/>
  <c r="V183" i="101"/>
  <c r="V135" i="101" s="1"/>
  <c r="V184" i="101"/>
  <c r="V185" i="101"/>
  <c r="V186" i="101"/>
  <c r="V187" i="101"/>
  <c r="V188" i="101"/>
  <c r="V189" i="101"/>
  <c r="V190" i="101"/>
  <c r="V191" i="101"/>
  <c r="V192" i="101"/>
  <c r="V193" i="101"/>
  <c r="V194" i="101"/>
  <c r="V195" i="101"/>
  <c r="V196" i="101"/>
  <c r="V197" i="101"/>
  <c r="V198" i="101"/>
  <c r="V199" i="101"/>
  <c r="V200" i="101"/>
  <c r="V201" i="101"/>
  <c r="V202" i="101"/>
  <c r="V203" i="101"/>
  <c r="V204" i="101"/>
  <c r="V205" i="101"/>
  <c r="V206" i="101"/>
  <c r="V207" i="101"/>
  <c r="V208" i="101"/>
  <c r="V209" i="101"/>
  <c r="V210" i="101"/>
  <c r="V211" i="101"/>
  <c r="V212" i="101"/>
  <c r="V213" i="101"/>
  <c r="V214" i="101"/>
  <c r="V215" i="101"/>
  <c r="V216" i="101"/>
  <c r="V217" i="101"/>
  <c r="V218" i="101"/>
  <c r="V219" i="101"/>
  <c r="V220" i="101"/>
  <c r="V221" i="101"/>
  <c r="V222" i="101"/>
  <c r="V223" i="101"/>
  <c r="V224" i="101"/>
  <c r="V225" i="101"/>
  <c r="V226" i="101"/>
  <c r="V227" i="101"/>
  <c r="V228" i="101"/>
  <c r="V229" i="101"/>
  <c r="V230" i="101"/>
  <c r="V231" i="101"/>
  <c r="V232" i="101"/>
  <c r="V233" i="101"/>
  <c r="V234" i="101"/>
  <c r="V235" i="101"/>
  <c r="V236" i="101"/>
  <c r="V237" i="101"/>
  <c r="V238" i="101"/>
  <c r="V239" i="101"/>
  <c r="V240" i="101"/>
  <c r="V241" i="101"/>
  <c r="V242" i="101"/>
  <c r="V243" i="101"/>
  <c r="V244" i="101"/>
  <c r="V245" i="101"/>
  <c r="V246" i="101"/>
  <c r="V247" i="101"/>
  <c r="V248" i="101"/>
  <c r="V249" i="101"/>
  <c r="V250" i="101"/>
  <c r="U70" i="101"/>
  <c r="U71" i="101"/>
  <c r="U78" i="101"/>
  <c r="U92" i="101"/>
  <c r="U96" i="101"/>
  <c r="U108" i="101"/>
  <c r="U117" i="101"/>
  <c r="U123" i="101" s="1"/>
  <c r="U118" i="101"/>
  <c r="U119" i="101"/>
  <c r="U120" i="101"/>
  <c r="U121" i="101"/>
  <c r="U122" i="101"/>
  <c r="U159" i="101" a="1"/>
  <c r="U159" i="101" s="1"/>
  <c r="U161" i="101"/>
  <c r="U162" i="101"/>
  <c r="U163" i="101"/>
  <c r="U164" i="101"/>
  <c r="U165" i="101"/>
  <c r="U166" i="101"/>
  <c r="U135" i="101" s="1"/>
  <c r="U167" i="101"/>
  <c r="U169" i="101"/>
  <c r="U170" i="101"/>
  <c r="U171" i="101"/>
  <c r="U172" i="101"/>
  <c r="U173" i="101"/>
  <c r="U174" i="101"/>
  <c r="U175" i="101"/>
  <c r="T70" i="101"/>
  <c r="T71" i="101"/>
  <c r="T78" i="101"/>
  <c r="T92" i="101"/>
  <c r="T96" i="101"/>
  <c r="T108" i="101"/>
  <c r="T117" i="101"/>
  <c r="T123" i="101" s="1"/>
  <c r="T118" i="101"/>
  <c r="T119" i="101"/>
  <c r="T120" i="101"/>
  <c r="T121" i="101"/>
  <c r="T122" i="101"/>
  <c r="T159" i="101" a="1"/>
  <c r="T159" i="101" s="1"/>
  <c r="T161" i="101"/>
  <c r="T167" i="101" s="1"/>
  <c r="T162" i="101"/>
  <c r="T163" i="101"/>
  <c r="T164" i="101"/>
  <c r="T165" i="101"/>
  <c r="T166" i="101"/>
  <c r="T169" i="101"/>
  <c r="T170" i="101"/>
  <c r="T171" i="101"/>
  <c r="T172" i="101"/>
  <c r="T173" i="101"/>
  <c r="T174" i="101"/>
  <c r="T175" i="101"/>
  <c r="T176" i="101"/>
  <c r="T177" i="101"/>
  <c r="T135" i="101" s="1"/>
  <c r="T178" i="101"/>
  <c r="T179" i="101"/>
  <c r="T180" i="101"/>
  <c r="T181" i="101"/>
  <c r="T182" i="101"/>
  <c r="T183" i="101"/>
  <c r="T184" i="101"/>
  <c r="T185" i="101"/>
  <c r="T186" i="101"/>
  <c r="T187" i="101"/>
  <c r="T188" i="101"/>
  <c r="T189" i="101"/>
  <c r="T190" i="101"/>
  <c r="T191" i="101"/>
  <c r="T192" i="101"/>
  <c r="T193" i="101"/>
  <c r="T194" i="101"/>
  <c r="T195" i="101"/>
  <c r="T196" i="101"/>
  <c r="T197" i="101"/>
  <c r="T198" i="101"/>
  <c r="T199" i="101"/>
  <c r="T200" i="101"/>
  <c r="T201" i="101"/>
  <c r="T202" i="101"/>
  <c r="T203" i="101"/>
  <c r="T204" i="101"/>
  <c r="T205" i="101"/>
  <c r="T206" i="101"/>
  <c r="T207" i="101"/>
  <c r="T208" i="101"/>
  <c r="T209" i="101"/>
  <c r="T210" i="101"/>
  <c r="T211" i="101"/>
  <c r="T212" i="101"/>
  <c r="T213" i="101"/>
  <c r="T214" i="101"/>
  <c r="T215" i="101"/>
  <c r="T216" i="101"/>
  <c r="T217" i="101"/>
  <c r="T218" i="101"/>
  <c r="T219" i="101"/>
  <c r="T220" i="101"/>
  <c r="T221" i="101"/>
  <c r="T222" i="101"/>
  <c r="T223" i="101"/>
  <c r="T224" i="101"/>
  <c r="T225" i="101"/>
  <c r="T226" i="101"/>
  <c r="T227" i="101"/>
  <c r="T228" i="101"/>
  <c r="T229" i="101"/>
  <c r="T230" i="101"/>
  <c r="S70" i="101"/>
  <c r="S71" i="101"/>
  <c r="S78" i="101"/>
  <c r="S92" i="101"/>
  <c r="S96" i="101"/>
  <c r="S108" i="101"/>
  <c r="S117" i="101"/>
  <c r="S123" i="101" s="1"/>
  <c r="S118" i="101"/>
  <c r="S119" i="101"/>
  <c r="S120" i="101"/>
  <c r="S121" i="101"/>
  <c r="S122" i="101"/>
  <c r="S159" i="101" a="1"/>
  <c r="S159" i="101" s="1"/>
  <c r="S161" i="101"/>
  <c r="S162" i="101"/>
  <c r="S163" i="101"/>
  <c r="S164" i="101"/>
  <c r="S165" i="101"/>
  <c r="S166" i="101"/>
  <c r="S167" i="101"/>
  <c r="S169" i="101"/>
  <c r="S170" i="101"/>
  <c r="S171" i="101"/>
  <c r="S172" i="101"/>
  <c r="S173" i="101"/>
  <c r="S174" i="101"/>
  <c r="S175" i="101"/>
  <c r="S176" i="101"/>
  <c r="S177" i="101"/>
  <c r="S178" i="101"/>
  <c r="S179" i="101"/>
  <c r="S180" i="101"/>
  <c r="S181" i="101"/>
  <c r="S182" i="101"/>
  <c r="S183" i="101"/>
  <c r="S135" i="101" s="1"/>
  <c r="S184" i="101"/>
  <c r="S185" i="101"/>
  <c r="S186" i="101"/>
  <c r="S187" i="101"/>
  <c r="S188" i="101"/>
  <c r="S189" i="101"/>
  <c r="S190" i="101"/>
  <c r="S191" i="101"/>
  <c r="S192" i="101"/>
  <c r="S193" i="101"/>
  <c r="S194" i="101"/>
  <c r="S195" i="101"/>
  <c r="S196" i="101"/>
  <c r="S197" i="101"/>
  <c r="S198" i="101"/>
  <c r="S199" i="101"/>
  <c r="S200" i="101"/>
  <c r="S201" i="101"/>
  <c r="S202" i="101"/>
  <c r="S203" i="101"/>
  <c r="S204" i="101"/>
  <c r="S205" i="101"/>
  <c r="S206" i="101"/>
  <c r="S207" i="101"/>
  <c r="S208" i="101"/>
  <c r="S209" i="101"/>
  <c r="S210" i="101"/>
  <c r="S211" i="101"/>
  <c r="S212" i="101"/>
  <c r="Z113" i="101" l="1"/>
  <c r="Z115" i="101" s="1"/>
  <c r="AA116" i="101"/>
  <c r="Z123" i="101"/>
  <c r="Y123" i="101"/>
  <c r="Y124" i="101" s="1"/>
  <c r="Y113" i="101"/>
  <c r="Y115" i="101" s="1"/>
  <c r="Y116" i="101" s="1"/>
  <c r="X123" i="101"/>
  <c r="X124" i="101" s="1"/>
  <c r="X113" i="101"/>
  <c r="X115" i="101" s="1"/>
  <c r="W123" i="101"/>
  <c r="W124" i="101" s="1"/>
  <c r="W113" i="101"/>
  <c r="W115" i="101" s="1"/>
  <c r="V124" i="101"/>
  <c r="V113" i="101"/>
  <c r="V115" i="101" s="1"/>
  <c r="V116" i="101" s="1"/>
  <c r="U124" i="101"/>
  <c r="U113" i="101"/>
  <c r="U115" i="101" s="1"/>
  <c r="U116" i="101" s="1"/>
  <c r="T113" i="101"/>
  <c r="T115" i="101" s="1"/>
  <c r="T116" i="101" s="1"/>
  <c r="T124" i="101"/>
  <c r="S124" i="101"/>
  <c r="S113" i="101"/>
  <c r="S115" i="101" s="1"/>
  <c r="S116" i="101" s="1"/>
  <c r="Z116" i="101" l="1"/>
  <c r="Z124" i="101"/>
  <c r="X116" i="101"/>
  <c r="W116" i="101"/>
  <c r="R70" i="101" l="1"/>
  <c r="R71" i="101"/>
  <c r="R78" i="101"/>
  <c r="R92" i="101"/>
  <c r="R96" i="101"/>
  <c r="R108" i="101"/>
  <c r="R117" i="101"/>
  <c r="R123" i="101" s="1"/>
  <c r="R118" i="101"/>
  <c r="R119" i="101"/>
  <c r="R120" i="101"/>
  <c r="R121" i="101"/>
  <c r="R122" i="101"/>
  <c r="R135" i="101"/>
  <c r="R113" i="101" l="1"/>
  <c r="R115" i="101" s="1"/>
  <c r="R116" i="101" s="1"/>
  <c r="R124" i="101"/>
  <c r="Q70" i="101" l="1"/>
  <c r="Q71" i="101"/>
  <c r="Q78" i="101"/>
  <c r="Q92" i="101"/>
  <c r="Q96" i="101"/>
  <c r="Q108" i="101"/>
  <c r="Q117" i="101"/>
  <c r="Q123" i="101" s="1"/>
  <c r="Q118" i="101"/>
  <c r="Q119" i="101"/>
  <c r="Q120" i="101"/>
  <c r="Q121" i="101"/>
  <c r="Q122" i="101"/>
  <c r="Q135" i="101"/>
  <c r="P70" i="101"/>
  <c r="P71" i="101"/>
  <c r="P78" i="101"/>
  <c r="P92" i="101"/>
  <c r="P96" i="101"/>
  <c r="P108" i="101"/>
  <c r="P117" i="101"/>
  <c r="P118" i="101"/>
  <c r="P119" i="101"/>
  <c r="P120" i="101"/>
  <c r="P121" i="101"/>
  <c r="P122" i="101"/>
  <c r="P135" i="101"/>
  <c r="Q124" i="101" l="1"/>
  <c r="Q113" i="101"/>
  <c r="Q115" i="101" s="1"/>
  <c r="Q116" i="101" s="1"/>
  <c r="P123" i="101"/>
  <c r="P124" i="101" s="1"/>
  <c r="P113" i="101"/>
  <c r="P115" i="101" s="1"/>
  <c r="P116" i="101" s="1"/>
  <c r="O70" i="101"/>
  <c r="O71" i="101"/>
  <c r="O78" i="101"/>
  <c r="O92" i="101"/>
  <c r="O96" i="101"/>
  <c r="O108" i="101"/>
  <c r="O117" i="101"/>
  <c r="O123" i="101" s="1"/>
  <c r="O118" i="101"/>
  <c r="O119" i="101"/>
  <c r="O120" i="101"/>
  <c r="O121" i="101"/>
  <c r="O122" i="101"/>
  <c r="O135" i="101"/>
  <c r="N70" i="101"/>
  <c r="N71" i="101"/>
  <c r="N78" i="101"/>
  <c r="N92" i="101"/>
  <c r="N96" i="101"/>
  <c r="N108" i="101"/>
  <c r="N117" i="101"/>
  <c r="N123" i="101" s="1"/>
  <c r="N118" i="101"/>
  <c r="N119" i="101"/>
  <c r="N120" i="101"/>
  <c r="N121" i="101"/>
  <c r="N122" i="101"/>
  <c r="N135" i="101"/>
  <c r="O124" i="101" l="1"/>
  <c r="O113" i="101"/>
  <c r="O115" i="101" s="1"/>
  <c r="O116" i="101" s="1"/>
  <c r="N124" i="101"/>
  <c r="N113" i="101"/>
  <c r="N115" i="101" s="1"/>
  <c r="N116" i="101" s="1"/>
  <c r="M70" i="101"/>
  <c r="M71" i="101"/>
  <c r="M78" i="101"/>
  <c r="M92" i="101"/>
  <c r="M96" i="101"/>
  <c r="M108" i="101"/>
  <c r="M117" i="101"/>
  <c r="M123" i="101" s="1"/>
  <c r="M118" i="101"/>
  <c r="M119" i="101"/>
  <c r="M120" i="101"/>
  <c r="M121" i="101"/>
  <c r="M122" i="101"/>
  <c r="M135" i="101"/>
  <c r="M113" i="101" l="1"/>
  <c r="M115" i="101" s="1"/>
  <c r="M116" i="101" s="1"/>
  <c r="M124" i="101"/>
  <c r="L70" i="101" l="1"/>
  <c r="J70" i="101"/>
  <c r="K70" i="101"/>
  <c r="I70" i="101"/>
  <c r="H70" i="101"/>
  <c r="G70" i="101"/>
  <c r="F70" i="101"/>
  <c r="E70" i="101"/>
  <c r="D70" i="101"/>
  <c r="C149" i="101"/>
  <c r="C70" i="101" l="1"/>
  <c r="C71" i="101"/>
  <c r="C78" i="101"/>
  <c r="C92" i="101"/>
  <c r="B149" i="101"/>
  <c r="AH145" i="101"/>
  <c r="AI145" i="101"/>
  <c r="AH144" i="101"/>
  <c r="AI144" i="101"/>
  <c r="AH143" i="101"/>
  <c r="AI143" i="101"/>
  <c r="B70" i="101"/>
  <c r="AF70" i="100"/>
  <c r="AF71" i="100"/>
  <c r="AF96" i="100"/>
  <c r="AG274" i="101"/>
  <c r="B274" i="101"/>
  <c r="I273" i="101"/>
  <c r="J273" i="101" s="1"/>
  <c r="K273" i="101" s="1"/>
  <c r="L273" i="101" s="1"/>
  <c r="M273" i="101" s="1"/>
  <c r="N273" i="101" s="1"/>
  <c r="O273" i="101" s="1"/>
  <c r="P273" i="101" s="1"/>
  <c r="Q273" i="101" s="1"/>
  <c r="R273" i="101" s="1"/>
  <c r="S273" i="101" s="1"/>
  <c r="T273" i="101" s="1"/>
  <c r="U273" i="101" s="1"/>
  <c r="V273" i="101" s="1"/>
  <c r="W273" i="101" s="1"/>
  <c r="X273" i="101" s="1"/>
  <c r="Y273" i="101" s="1"/>
  <c r="Z273" i="101" s="1"/>
  <c r="AA273" i="101" s="1"/>
  <c r="AB273" i="101" s="1"/>
  <c r="AC273" i="101" s="1"/>
  <c r="AD273" i="101" s="1"/>
  <c r="AE273" i="101" s="1"/>
  <c r="AF273" i="101" s="1"/>
  <c r="C273" i="101"/>
  <c r="D273" i="101" s="1"/>
  <c r="E273" i="101" s="1"/>
  <c r="F273" i="101" s="1"/>
  <c r="G273" i="101" s="1"/>
  <c r="H273" i="101" s="1"/>
  <c r="G272" i="101"/>
  <c r="H272" i="101" s="1"/>
  <c r="I272" i="101" s="1"/>
  <c r="J272" i="101" s="1"/>
  <c r="K272" i="101" s="1"/>
  <c r="L272" i="101" s="1"/>
  <c r="M272" i="101" s="1"/>
  <c r="N272" i="101" s="1"/>
  <c r="O272" i="101" s="1"/>
  <c r="P272" i="101" s="1"/>
  <c r="Q272" i="101" s="1"/>
  <c r="R272" i="101" s="1"/>
  <c r="S272" i="101" s="1"/>
  <c r="T272" i="101" s="1"/>
  <c r="U272" i="101" s="1"/>
  <c r="V272" i="101" s="1"/>
  <c r="W272" i="101" s="1"/>
  <c r="X272" i="101" s="1"/>
  <c r="Y272" i="101" s="1"/>
  <c r="Z272" i="101" s="1"/>
  <c r="AA272" i="101" s="1"/>
  <c r="AB272" i="101" s="1"/>
  <c r="AC272" i="101" s="1"/>
  <c r="AD272" i="101" s="1"/>
  <c r="AE272" i="101" s="1"/>
  <c r="AF272" i="101" s="1"/>
  <c r="C272" i="101"/>
  <c r="D272" i="101" s="1"/>
  <c r="E272" i="101" s="1"/>
  <c r="F272" i="101" s="1"/>
  <c r="C271" i="101"/>
  <c r="D271" i="101" s="1"/>
  <c r="E271" i="101" s="1"/>
  <c r="F271" i="101" s="1"/>
  <c r="G271" i="101" s="1"/>
  <c r="H271" i="101" s="1"/>
  <c r="I271" i="101" s="1"/>
  <c r="J271" i="101" s="1"/>
  <c r="K271" i="101" s="1"/>
  <c r="L271" i="101" s="1"/>
  <c r="M271" i="101" s="1"/>
  <c r="N271" i="101" s="1"/>
  <c r="O271" i="101" s="1"/>
  <c r="P271" i="101" s="1"/>
  <c r="Q271" i="101" s="1"/>
  <c r="R271" i="101" s="1"/>
  <c r="S271" i="101" s="1"/>
  <c r="T271" i="101" s="1"/>
  <c r="U271" i="101" s="1"/>
  <c r="V271" i="101" s="1"/>
  <c r="W271" i="101" s="1"/>
  <c r="X271" i="101" s="1"/>
  <c r="Y271" i="101" s="1"/>
  <c r="Z271" i="101" s="1"/>
  <c r="AA271" i="101" s="1"/>
  <c r="AB271" i="101" s="1"/>
  <c r="AC271" i="101" s="1"/>
  <c r="AD271" i="101" s="1"/>
  <c r="AE271" i="101" s="1"/>
  <c r="AF271" i="101" s="1"/>
  <c r="C270" i="101"/>
  <c r="D270" i="101" s="1"/>
  <c r="E270" i="101" s="1"/>
  <c r="F270" i="101" s="1"/>
  <c r="G270" i="101" s="1"/>
  <c r="H270" i="101" s="1"/>
  <c r="I270" i="101" s="1"/>
  <c r="J270" i="101" s="1"/>
  <c r="K270" i="101" s="1"/>
  <c r="L270" i="101" s="1"/>
  <c r="M270" i="101" s="1"/>
  <c r="N270" i="101" s="1"/>
  <c r="O270" i="101" s="1"/>
  <c r="P270" i="101" s="1"/>
  <c r="Q270" i="101" s="1"/>
  <c r="R270" i="101" s="1"/>
  <c r="S270" i="101" s="1"/>
  <c r="T270" i="101" s="1"/>
  <c r="U270" i="101" s="1"/>
  <c r="V270" i="101" s="1"/>
  <c r="W270" i="101" s="1"/>
  <c r="X270" i="101" s="1"/>
  <c r="Y270" i="101" s="1"/>
  <c r="Z270" i="101" s="1"/>
  <c r="AA270" i="101" s="1"/>
  <c r="AB270" i="101" s="1"/>
  <c r="AC270" i="101" s="1"/>
  <c r="AD270" i="101" s="1"/>
  <c r="AE270" i="101" s="1"/>
  <c r="AF270" i="101" s="1"/>
  <c r="I269" i="101"/>
  <c r="J269" i="101" s="1"/>
  <c r="K269" i="101" s="1"/>
  <c r="L269" i="101" s="1"/>
  <c r="M269" i="101" s="1"/>
  <c r="N269" i="101" s="1"/>
  <c r="O269" i="101" s="1"/>
  <c r="P269" i="101" s="1"/>
  <c r="Q269" i="101" s="1"/>
  <c r="R269" i="101" s="1"/>
  <c r="S269" i="101" s="1"/>
  <c r="T269" i="101" s="1"/>
  <c r="U269" i="101" s="1"/>
  <c r="V269" i="101" s="1"/>
  <c r="W269" i="101" s="1"/>
  <c r="X269" i="101" s="1"/>
  <c r="Y269" i="101" s="1"/>
  <c r="Z269" i="101" s="1"/>
  <c r="AA269" i="101" s="1"/>
  <c r="AB269" i="101" s="1"/>
  <c r="AC269" i="101" s="1"/>
  <c r="AD269" i="101" s="1"/>
  <c r="AE269" i="101" s="1"/>
  <c r="AF269" i="101" s="1"/>
  <c r="C269" i="101"/>
  <c r="D269" i="101" s="1"/>
  <c r="E269" i="101" s="1"/>
  <c r="F269" i="101" s="1"/>
  <c r="G269" i="101" s="1"/>
  <c r="H269" i="101" s="1"/>
  <c r="G268" i="101"/>
  <c r="H268" i="101" s="1"/>
  <c r="I268" i="101" s="1"/>
  <c r="J268" i="101" s="1"/>
  <c r="K268" i="101" s="1"/>
  <c r="L268" i="101" s="1"/>
  <c r="M268" i="101" s="1"/>
  <c r="N268" i="101" s="1"/>
  <c r="O268" i="101" s="1"/>
  <c r="P268" i="101" s="1"/>
  <c r="Q268" i="101" s="1"/>
  <c r="R268" i="101" s="1"/>
  <c r="S268" i="101" s="1"/>
  <c r="T268" i="101" s="1"/>
  <c r="U268" i="101" s="1"/>
  <c r="V268" i="101" s="1"/>
  <c r="X268" i="101" s="1"/>
  <c r="Y268" i="101" s="1"/>
  <c r="Z268" i="101" s="1"/>
  <c r="AA268" i="101" s="1"/>
  <c r="AB268" i="101" s="1"/>
  <c r="AC268" i="101" s="1"/>
  <c r="AD268" i="101" s="1"/>
  <c r="AE268" i="101" s="1"/>
  <c r="AF268" i="101" s="1"/>
  <c r="C268" i="101"/>
  <c r="D268" i="101" s="1"/>
  <c r="E268" i="101" s="1"/>
  <c r="F268" i="101" s="1"/>
  <c r="C267" i="101"/>
  <c r="D267" i="101" s="1"/>
  <c r="E267" i="101" s="1"/>
  <c r="F267" i="101" s="1"/>
  <c r="G267" i="101" s="1"/>
  <c r="H267" i="101" s="1"/>
  <c r="I267" i="101" s="1"/>
  <c r="J267" i="101" s="1"/>
  <c r="K267" i="101" s="1"/>
  <c r="L267" i="101" s="1"/>
  <c r="M267" i="101" s="1"/>
  <c r="N267" i="101" s="1"/>
  <c r="O267" i="101" s="1"/>
  <c r="P267" i="101" s="1"/>
  <c r="Q267" i="101" s="1"/>
  <c r="R267" i="101" s="1"/>
  <c r="S267" i="101" s="1"/>
  <c r="T267" i="101" s="1"/>
  <c r="U267" i="101" s="1"/>
  <c r="V267" i="101" s="1"/>
  <c r="X267" i="101" s="1"/>
  <c r="Y267" i="101" s="1"/>
  <c r="Z267" i="101" s="1"/>
  <c r="AA267" i="101" s="1"/>
  <c r="AB267" i="101" s="1"/>
  <c r="AC267" i="101" s="1"/>
  <c r="AD267" i="101" s="1"/>
  <c r="AE267" i="101" s="1"/>
  <c r="AF267" i="101" s="1"/>
  <c r="K266" i="101"/>
  <c r="L266" i="101" s="1"/>
  <c r="M266" i="101" s="1"/>
  <c r="N266" i="101" s="1"/>
  <c r="O266" i="101" s="1"/>
  <c r="P266" i="101" s="1"/>
  <c r="Q266" i="101" s="1"/>
  <c r="R266" i="101" s="1"/>
  <c r="S266" i="101" s="1"/>
  <c r="T266" i="101" s="1"/>
  <c r="U266" i="101" s="1"/>
  <c r="V266" i="101" s="1"/>
  <c r="X266" i="101" s="1"/>
  <c r="Y266" i="101" s="1"/>
  <c r="Z266" i="101" s="1"/>
  <c r="AA266" i="101" s="1"/>
  <c r="AB266" i="101" s="1"/>
  <c r="AC266" i="101" s="1"/>
  <c r="AD266" i="101" s="1"/>
  <c r="AE266" i="101" s="1"/>
  <c r="AF266" i="101" s="1"/>
  <c r="E266" i="101"/>
  <c r="F266" i="101" s="1"/>
  <c r="G266" i="101" s="1"/>
  <c r="H266" i="101" s="1"/>
  <c r="I266" i="101" s="1"/>
  <c r="J266" i="101" s="1"/>
  <c r="C266" i="101"/>
  <c r="D266" i="101" s="1"/>
  <c r="C265" i="101"/>
  <c r="D265" i="101" s="1"/>
  <c r="E265" i="101" s="1"/>
  <c r="F265" i="101" s="1"/>
  <c r="G265" i="101" s="1"/>
  <c r="H265" i="101" s="1"/>
  <c r="I265" i="101" s="1"/>
  <c r="J265" i="101" s="1"/>
  <c r="K265" i="101" s="1"/>
  <c r="L265" i="101" s="1"/>
  <c r="M265" i="101" s="1"/>
  <c r="N265" i="101" s="1"/>
  <c r="O265" i="101" s="1"/>
  <c r="P265" i="101" s="1"/>
  <c r="Q265" i="101" s="1"/>
  <c r="R265" i="101" s="1"/>
  <c r="S265" i="101" s="1"/>
  <c r="T265" i="101" s="1"/>
  <c r="U265" i="101" s="1"/>
  <c r="V265" i="101" s="1"/>
  <c r="X265" i="101" s="1"/>
  <c r="Y265" i="101" s="1"/>
  <c r="Z265" i="101" s="1"/>
  <c r="AA265" i="101" s="1"/>
  <c r="AB265" i="101" s="1"/>
  <c r="AC265" i="101" s="1"/>
  <c r="AD265" i="101" s="1"/>
  <c r="AE265" i="101" s="1"/>
  <c r="AF265" i="101" s="1"/>
  <c r="G264" i="101"/>
  <c r="H264" i="101" s="1"/>
  <c r="I264" i="101" s="1"/>
  <c r="J264" i="101" s="1"/>
  <c r="K264" i="101" s="1"/>
  <c r="L264" i="101" s="1"/>
  <c r="M264" i="101" s="1"/>
  <c r="N264" i="101" s="1"/>
  <c r="O264" i="101" s="1"/>
  <c r="P264" i="101" s="1"/>
  <c r="Q264" i="101" s="1"/>
  <c r="R264" i="101" s="1"/>
  <c r="S264" i="101" s="1"/>
  <c r="T264" i="101" s="1"/>
  <c r="U264" i="101" s="1"/>
  <c r="V264" i="101" s="1"/>
  <c r="X264" i="101" s="1"/>
  <c r="Y264" i="101" s="1"/>
  <c r="Z264" i="101" s="1"/>
  <c r="AA264" i="101" s="1"/>
  <c r="AB264" i="101" s="1"/>
  <c r="AC264" i="101" s="1"/>
  <c r="AD264" i="101" s="1"/>
  <c r="AE264" i="101" s="1"/>
  <c r="AF264" i="101" s="1"/>
  <c r="C264" i="101"/>
  <c r="D264" i="101" s="1"/>
  <c r="E264" i="101" s="1"/>
  <c r="F264" i="101" s="1"/>
  <c r="C263" i="101"/>
  <c r="D263" i="101" s="1"/>
  <c r="E263" i="101" s="1"/>
  <c r="F263" i="101" s="1"/>
  <c r="G263" i="101" s="1"/>
  <c r="H263" i="101" s="1"/>
  <c r="I263" i="101" s="1"/>
  <c r="J263" i="101" s="1"/>
  <c r="K263" i="101" s="1"/>
  <c r="L263" i="101" s="1"/>
  <c r="M263" i="101" s="1"/>
  <c r="N263" i="101" s="1"/>
  <c r="O263" i="101" s="1"/>
  <c r="P263" i="101" s="1"/>
  <c r="Q263" i="101" s="1"/>
  <c r="R263" i="101" s="1"/>
  <c r="S263" i="101" s="1"/>
  <c r="T263" i="101" s="1"/>
  <c r="U263" i="101" s="1"/>
  <c r="V263" i="101" s="1"/>
  <c r="X263" i="101" s="1"/>
  <c r="Y263" i="101" s="1"/>
  <c r="Z263" i="101" s="1"/>
  <c r="AA263" i="101" s="1"/>
  <c r="AB263" i="101" s="1"/>
  <c r="AC263" i="101" s="1"/>
  <c r="AD263" i="101" s="1"/>
  <c r="AE263" i="101" s="1"/>
  <c r="AF263" i="101" s="1"/>
  <c r="F262" i="101"/>
  <c r="G262" i="101" s="1"/>
  <c r="H262" i="101" s="1"/>
  <c r="I262" i="101" s="1"/>
  <c r="J262" i="101" s="1"/>
  <c r="K262" i="101" s="1"/>
  <c r="L262" i="101" s="1"/>
  <c r="M262" i="101" s="1"/>
  <c r="N262" i="101" s="1"/>
  <c r="O262" i="101" s="1"/>
  <c r="P262" i="101" s="1"/>
  <c r="Q262" i="101" s="1"/>
  <c r="R262" i="101" s="1"/>
  <c r="S262" i="101" s="1"/>
  <c r="T262" i="101" s="1"/>
  <c r="U262" i="101" s="1"/>
  <c r="V262" i="101" s="1"/>
  <c r="X262" i="101" s="1"/>
  <c r="Y262" i="101" s="1"/>
  <c r="Z262" i="101" s="1"/>
  <c r="AA262" i="101" s="1"/>
  <c r="AB262" i="101" s="1"/>
  <c r="AC262" i="101" s="1"/>
  <c r="AD262" i="101" s="1"/>
  <c r="AE262" i="101" s="1"/>
  <c r="AF262" i="101" s="1"/>
  <c r="C262" i="101"/>
  <c r="D262" i="101" s="1"/>
  <c r="E262" i="101" s="1"/>
  <c r="Q261" i="101"/>
  <c r="R261" i="101" s="1"/>
  <c r="S261" i="101" s="1"/>
  <c r="T261" i="101" s="1"/>
  <c r="U261" i="101" s="1"/>
  <c r="V261" i="101" s="1"/>
  <c r="X261" i="101" s="1"/>
  <c r="Y261" i="101" s="1"/>
  <c r="Z261" i="101" s="1"/>
  <c r="AA261" i="101" s="1"/>
  <c r="AB261" i="101" s="1"/>
  <c r="AC261" i="101" s="1"/>
  <c r="AD261" i="101" s="1"/>
  <c r="AE261" i="101" s="1"/>
  <c r="AF261" i="101" s="1"/>
  <c r="K261" i="101"/>
  <c r="L261" i="101" s="1"/>
  <c r="M261" i="101" s="1"/>
  <c r="N261" i="101" s="1"/>
  <c r="O261" i="101" s="1"/>
  <c r="P261" i="101" s="1"/>
  <c r="C261" i="101"/>
  <c r="D261" i="101" s="1"/>
  <c r="E261" i="101" s="1"/>
  <c r="F261" i="101" s="1"/>
  <c r="G261" i="101" s="1"/>
  <c r="H261" i="101" s="1"/>
  <c r="I261" i="101" s="1"/>
  <c r="J261" i="101" s="1"/>
  <c r="C260" i="101"/>
  <c r="D260" i="101" s="1"/>
  <c r="E260" i="101" s="1"/>
  <c r="F260" i="101" s="1"/>
  <c r="G260" i="101" s="1"/>
  <c r="H260" i="101" s="1"/>
  <c r="I260" i="101" s="1"/>
  <c r="J260" i="101" s="1"/>
  <c r="K260" i="101" s="1"/>
  <c r="L260" i="101" s="1"/>
  <c r="M260" i="101" s="1"/>
  <c r="N260" i="101" s="1"/>
  <c r="O260" i="101" s="1"/>
  <c r="P260" i="101" s="1"/>
  <c r="Q260" i="101" s="1"/>
  <c r="R260" i="101" s="1"/>
  <c r="S260" i="101" s="1"/>
  <c r="T260" i="101" s="1"/>
  <c r="U260" i="101" s="1"/>
  <c r="V260" i="101" s="1"/>
  <c r="X260" i="101" s="1"/>
  <c r="Y260" i="101" s="1"/>
  <c r="Z260" i="101" s="1"/>
  <c r="AA260" i="101" s="1"/>
  <c r="AB260" i="101" s="1"/>
  <c r="AC260" i="101" s="1"/>
  <c r="AD260" i="101" s="1"/>
  <c r="AE260" i="101" s="1"/>
  <c r="AF260" i="101" s="1"/>
  <c r="H259" i="101"/>
  <c r="I259" i="101" s="1"/>
  <c r="J259" i="101" s="1"/>
  <c r="K259" i="101" s="1"/>
  <c r="L259" i="101" s="1"/>
  <c r="M259" i="101" s="1"/>
  <c r="N259" i="101" s="1"/>
  <c r="O259" i="101" s="1"/>
  <c r="P259" i="101" s="1"/>
  <c r="Q259" i="101" s="1"/>
  <c r="R259" i="101" s="1"/>
  <c r="S259" i="101" s="1"/>
  <c r="T259" i="101" s="1"/>
  <c r="U259" i="101" s="1"/>
  <c r="V259" i="101" s="1"/>
  <c r="X259" i="101" s="1"/>
  <c r="Y259" i="101" s="1"/>
  <c r="Z259" i="101" s="1"/>
  <c r="AA259" i="101" s="1"/>
  <c r="AB259" i="101" s="1"/>
  <c r="AC259" i="101" s="1"/>
  <c r="AD259" i="101" s="1"/>
  <c r="AE259" i="101" s="1"/>
  <c r="AF259" i="101" s="1"/>
  <c r="C259" i="101"/>
  <c r="D259" i="101" s="1"/>
  <c r="E259" i="101" s="1"/>
  <c r="F259" i="101" s="1"/>
  <c r="G259" i="101" s="1"/>
  <c r="E258" i="101"/>
  <c r="F258" i="101" s="1"/>
  <c r="G258" i="101" s="1"/>
  <c r="H258" i="101" s="1"/>
  <c r="I258" i="101" s="1"/>
  <c r="J258" i="101" s="1"/>
  <c r="K258" i="101" s="1"/>
  <c r="L258" i="101" s="1"/>
  <c r="M258" i="101" s="1"/>
  <c r="N258" i="101" s="1"/>
  <c r="O258" i="101" s="1"/>
  <c r="P258" i="101" s="1"/>
  <c r="Q258" i="101" s="1"/>
  <c r="R258" i="101" s="1"/>
  <c r="S258" i="101" s="1"/>
  <c r="T258" i="101" s="1"/>
  <c r="U258" i="101" s="1"/>
  <c r="V258" i="101" s="1"/>
  <c r="X258" i="101" s="1"/>
  <c r="Y258" i="101" s="1"/>
  <c r="Z258" i="101" s="1"/>
  <c r="AA258" i="101" s="1"/>
  <c r="AB258" i="101" s="1"/>
  <c r="AC258" i="101" s="1"/>
  <c r="AD258" i="101" s="1"/>
  <c r="AE258" i="101" s="1"/>
  <c r="AF258" i="101" s="1"/>
  <c r="C258" i="101"/>
  <c r="D258" i="101" s="1"/>
  <c r="I257" i="101"/>
  <c r="J257" i="101" s="1"/>
  <c r="K257" i="101" s="1"/>
  <c r="L257" i="101" s="1"/>
  <c r="M257" i="101" s="1"/>
  <c r="N257" i="101" s="1"/>
  <c r="O257" i="101" s="1"/>
  <c r="P257" i="101" s="1"/>
  <c r="Q257" i="101" s="1"/>
  <c r="R257" i="101" s="1"/>
  <c r="S257" i="101" s="1"/>
  <c r="T257" i="101" s="1"/>
  <c r="U257" i="101" s="1"/>
  <c r="V257" i="101" s="1"/>
  <c r="X257" i="101" s="1"/>
  <c r="Y257" i="101" s="1"/>
  <c r="Z257" i="101" s="1"/>
  <c r="AA257" i="101" s="1"/>
  <c r="AB257" i="101" s="1"/>
  <c r="AC257" i="101" s="1"/>
  <c r="AD257" i="101" s="1"/>
  <c r="AE257" i="101" s="1"/>
  <c r="AF257" i="101" s="1"/>
  <c r="C257" i="101"/>
  <c r="D257" i="101" s="1"/>
  <c r="E257" i="101" s="1"/>
  <c r="F257" i="101" s="1"/>
  <c r="G257" i="101" s="1"/>
  <c r="H257" i="101" s="1"/>
  <c r="C256" i="101"/>
  <c r="D256" i="101" s="1"/>
  <c r="E256" i="101" s="1"/>
  <c r="F256" i="101" s="1"/>
  <c r="G256" i="101" s="1"/>
  <c r="H256" i="101" s="1"/>
  <c r="I256" i="101" s="1"/>
  <c r="J256" i="101" s="1"/>
  <c r="K256" i="101" s="1"/>
  <c r="L256" i="101" s="1"/>
  <c r="M256" i="101" s="1"/>
  <c r="N256" i="101" s="1"/>
  <c r="O256" i="101" s="1"/>
  <c r="P256" i="101" s="1"/>
  <c r="Q256" i="101" s="1"/>
  <c r="R256" i="101" s="1"/>
  <c r="S256" i="101" s="1"/>
  <c r="T256" i="101" s="1"/>
  <c r="U256" i="101" s="1"/>
  <c r="V256" i="101" s="1"/>
  <c r="X256" i="101" s="1"/>
  <c r="Y256" i="101" s="1"/>
  <c r="Z256" i="101" s="1"/>
  <c r="AA256" i="101" s="1"/>
  <c r="AB256" i="101" s="1"/>
  <c r="AC256" i="101" s="1"/>
  <c r="AD256" i="101" s="1"/>
  <c r="AE256" i="101" s="1"/>
  <c r="AF256" i="101" s="1"/>
  <c r="G255" i="101"/>
  <c r="H255" i="101" s="1"/>
  <c r="I255" i="101" s="1"/>
  <c r="J255" i="101" s="1"/>
  <c r="K255" i="101" s="1"/>
  <c r="L255" i="101" s="1"/>
  <c r="M255" i="101" s="1"/>
  <c r="N255" i="101" s="1"/>
  <c r="O255" i="101" s="1"/>
  <c r="P255" i="101" s="1"/>
  <c r="Q255" i="101" s="1"/>
  <c r="R255" i="101" s="1"/>
  <c r="S255" i="101" s="1"/>
  <c r="T255" i="101" s="1"/>
  <c r="U255" i="101" s="1"/>
  <c r="V255" i="101" s="1"/>
  <c r="X255" i="101" s="1"/>
  <c r="Y255" i="101" s="1"/>
  <c r="Z255" i="101" s="1"/>
  <c r="AA255" i="101" s="1"/>
  <c r="AB255" i="101" s="1"/>
  <c r="AC255" i="101" s="1"/>
  <c r="AD255" i="101" s="1"/>
  <c r="AE255" i="101" s="1"/>
  <c r="AF255" i="101" s="1"/>
  <c r="C255" i="101"/>
  <c r="D255" i="101" s="1"/>
  <c r="E255" i="101" s="1"/>
  <c r="F255" i="101" s="1"/>
  <c r="C254" i="101"/>
  <c r="D254" i="101" s="1"/>
  <c r="E254" i="101" s="1"/>
  <c r="F254" i="101" s="1"/>
  <c r="G254" i="101" s="1"/>
  <c r="H254" i="101" s="1"/>
  <c r="I254" i="101" s="1"/>
  <c r="J254" i="101" s="1"/>
  <c r="K254" i="101" s="1"/>
  <c r="L254" i="101" s="1"/>
  <c r="M254" i="101" s="1"/>
  <c r="N254" i="101" s="1"/>
  <c r="O254" i="101" s="1"/>
  <c r="P254" i="101" s="1"/>
  <c r="Q254" i="101" s="1"/>
  <c r="R254" i="101" s="1"/>
  <c r="S254" i="101" s="1"/>
  <c r="T254" i="101" s="1"/>
  <c r="U254" i="101" s="1"/>
  <c r="V254" i="101" s="1"/>
  <c r="X254" i="101" s="1"/>
  <c r="Y254" i="101" s="1"/>
  <c r="Z254" i="101" s="1"/>
  <c r="AA254" i="101" s="1"/>
  <c r="AB254" i="101" s="1"/>
  <c r="AC254" i="101" s="1"/>
  <c r="AD254" i="101" s="1"/>
  <c r="AE254" i="101" s="1"/>
  <c r="AF254" i="101" s="1"/>
  <c r="D253" i="101"/>
  <c r="E253" i="101" s="1"/>
  <c r="F253" i="101" s="1"/>
  <c r="G253" i="101" s="1"/>
  <c r="H253" i="101" s="1"/>
  <c r="I253" i="101" s="1"/>
  <c r="J253" i="101" s="1"/>
  <c r="K253" i="101" s="1"/>
  <c r="L253" i="101" s="1"/>
  <c r="M253" i="101" s="1"/>
  <c r="N253" i="101" s="1"/>
  <c r="O253" i="101" s="1"/>
  <c r="P253" i="101" s="1"/>
  <c r="Q253" i="101" s="1"/>
  <c r="R253" i="101" s="1"/>
  <c r="S253" i="101" s="1"/>
  <c r="T253" i="101" s="1"/>
  <c r="U253" i="101" s="1"/>
  <c r="V253" i="101" s="1"/>
  <c r="X253" i="101" s="1"/>
  <c r="Y253" i="101" s="1"/>
  <c r="Z253" i="101" s="1"/>
  <c r="AA253" i="101" s="1"/>
  <c r="AB253" i="101" s="1"/>
  <c r="AC253" i="101" s="1"/>
  <c r="AD253" i="101" s="1"/>
  <c r="AE253" i="101" s="1"/>
  <c r="AF253" i="101" s="1"/>
  <c r="C253" i="101"/>
  <c r="C252" i="101"/>
  <c r="D252" i="101" s="1"/>
  <c r="E252" i="101" s="1"/>
  <c r="F252" i="101" s="1"/>
  <c r="G252" i="101" s="1"/>
  <c r="H252" i="101" s="1"/>
  <c r="I252" i="101" s="1"/>
  <c r="J252" i="101" s="1"/>
  <c r="K252" i="101" s="1"/>
  <c r="L252" i="101" s="1"/>
  <c r="M252" i="101" s="1"/>
  <c r="N252" i="101" s="1"/>
  <c r="O252" i="101" s="1"/>
  <c r="P252" i="101" s="1"/>
  <c r="Q252" i="101" s="1"/>
  <c r="R252" i="101" s="1"/>
  <c r="S252" i="101" s="1"/>
  <c r="T252" i="101" s="1"/>
  <c r="U252" i="101" s="1"/>
  <c r="V252" i="101" s="1"/>
  <c r="X252" i="101" s="1"/>
  <c r="Y252" i="101" s="1"/>
  <c r="Z252" i="101" s="1"/>
  <c r="AA252" i="101" s="1"/>
  <c r="AB252" i="101" s="1"/>
  <c r="AC252" i="101" s="1"/>
  <c r="AD252" i="101" s="1"/>
  <c r="AE252" i="101" s="1"/>
  <c r="AF252" i="101" s="1"/>
  <c r="C251" i="101"/>
  <c r="D251" i="101" s="1"/>
  <c r="E251" i="101" s="1"/>
  <c r="F251" i="101" s="1"/>
  <c r="G251" i="101" s="1"/>
  <c r="H251" i="101" s="1"/>
  <c r="I251" i="101" s="1"/>
  <c r="J251" i="101" s="1"/>
  <c r="K251" i="101" s="1"/>
  <c r="L251" i="101" s="1"/>
  <c r="M251" i="101" s="1"/>
  <c r="N251" i="101" s="1"/>
  <c r="O251" i="101" s="1"/>
  <c r="P251" i="101" s="1"/>
  <c r="Q251" i="101" s="1"/>
  <c r="R251" i="101" s="1"/>
  <c r="S251" i="101" s="1"/>
  <c r="T251" i="101" s="1"/>
  <c r="U251" i="101" s="1"/>
  <c r="V251" i="101" s="1"/>
  <c r="X251" i="101" s="1"/>
  <c r="Y251" i="101" s="1"/>
  <c r="Z251" i="101" s="1"/>
  <c r="AA251" i="101" s="1"/>
  <c r="AB251" i="101" s="1"/>
  <c r="AC251" i="101" s="1"/>
  <c r="AD251" i="101" s="1"/>
  <c r="AE251" i="101" s="1"/>
  <c r="AF251" i="101" s="1"/>
  <c r="S250" i="101"/>
  <c r="T250" i="101" s="1"/>
  <c r="U250" i="101" s="1"/>
  <c r="X250" i="101" s="1"/>
  <c r="Y250" i="101" s="1"/>
  <c r="Z250" i="101" s="1"/>
  <c r="AA250" i="101" s="1"/>
  <c r="AB250" i="101" s="1"/>
  <c r="AC250" i="101" s="1"/>
  <c r="AD250" i="101" s="1"/>
  <c r="AE250" i="101" s="1"/>
  <c r="AF250" i="101" s="1"/>
  <c r="C250" i="101"/>
  <c r="D250" i="101" s="1"/>
  <c r="E250" i="101" s="1"/>
  <c r="F250" i="101" s="1"/>
  <c r="G250" i="101" s="1"/>
  <c r="H250" i="101" s="1"/>
  <c r="I250" i="101" s="1"/>
  <c r="J250" i="101" s="1"/>
  <c r="K250" i="101" s="1"/>
  <c r="L250" i="101" s="1"/>
  <c r="M250" i="101" s="1"/>
  <c r="N250" i="101" s="1"/>
  <c r="O250" i="101" s="1"/>
  <c r="P250" i="101" s="1"/>
  <c r="Q250" i="101" s="1"/>
  <c r="R250" i="101" s="1"/>
  <c r="D249" i="101"/>
  <c r="E249" i="101" s="1"/>
  <c r="F249" i="101" s="1"/>
  <c r="G249" i="101" s="1"/>
  <c r="H249" i="101" s="1"/>
  <c r="I249" i="101" s="1"/>
  <c r="J249" i="101" s="1"/>
  <c r="K249" i="101" s="1"/>
  <c r="L249" i="101" s="1"/>
  <c r="M249" i="101" s="1"/>
  <c r="N249" i="101" s="1"/>
  <c r="O249" i="101" s="1"/>
  <c r="P249" i="101" s="1"/>
  <c r="Q249" i="101" s="1"/>
  <c r="R249" i="101" s="1"/>
  <c r="S249" i="101" s="1"/>
  <c r="T249" i="101" s="1"/>
  <c r="U249" i="101" s="1"/>
  <c r="X249" i="101" s="1"/>
  <c r="Y249" i="101" s="1"/>
  <c r="Z249" i="101" s="1"/>
  <c r="AA249" i="101" s="1"/>
  <c r="AB249" i="101" s="1"/>
  <c r="AC249" i="101" s="1"/>
  <c r="AD249" i="101" s="1"/>
  <c r="AE249" i="101" s="1"/>
  <c r="AF249" i="101" s="1"/>
  <c r="C249" i="101"/>
  <c r="G248" i="101"/>
  <c r="H248" i="101" s="1"/>
  <c r="I248" i="101" s="1"/>
  <c r="J248" i="101" s="1"/>
  <c r="K248" i="101" s="1"/>
  <c r="L248" i="101" s="1"/>
  <c r="M248" i="101" s="1"/>
  <c r="N248" i="101" s="1"/>
  <c r="O248" i="101" s="1"/>
  <c r="P248" i="101" s="1"/>
  <c r="Q248" i="101" s="1"/>
  <c r="R248" i="101" s="1"/>
  <c r="S248" i="101" s="1"/>
  <c r="T248" i="101" s="1"/>
  <c r="U248" i="101" s="1"/>
  <c r="X248" i="101" s="1"/>
  <c r="Y248" i="101" s="1"/>
  <c r="Z248" i="101" s="1"/>
  <c r="AA248" i="101" s="1"/>
  <c r="AB248" i="101" s="1"/>
  <c r="AC248" i="101" s="1"/>
  <c r="AD248" i="101" s="1"/>
  <c r="AE248" i="101" s="1"/>
  <c r="AF248" i="101" s="1"/>
  <c r="E248" i="101"/>
  <c r="F248" i="101" s="1"/>
  <c r="C248" i="101"/>
  <c r="D248" i="101" s="1"/>
  <c r="U247" i="101"/>
  <c r="X247" i="101" s="1"/>
  <c r="Y247" i="101" s="1"/>
  <c r="Z247" i="101" s="1"/>
  <c r="AA247" i="101" s="1"/>
  <c r="AB247" i="101" s="1"/>
  <c r="AC247" i="101" s="1"/>
  <c r="AD247" i="101" s="1"/>
  <c r="AE247" i="101" s="1"/>
  <c r="AF247" i="101" s="1"/>
  <c r="S247" i="101"/>
  <c r="T247" i="101" s="1"/>
  <c r="C247" i="101"/>
  <c r="D247" i="101" s="1"/>
  <c r="E247" i="101" s="1"/>
  <c r="F247" i="101" s="1"/>
  <c r="G247" i="101" s="1"/>
  <c r="H247" i="101" s="1"/>
  <c r="I247" i="101" s="1"/>
  <c r="J247" i="101" s="1"/>
  <c r="K247" i="101" s="1"/>
  <c r="L247" i="101" s="1"/>
  <c r="M247" i="101" s="1"/>
  <c r="N247" i="101" s="1"/>
  <c r="O247" i="101" s="1"/>
  <c r="P247" i="101" s="1"/>
  <c r="Q247" i="101" s="1"/>
  <c r="R247" i="101" s="1"/>
  <c r="D246" i="101"/>
  <c r="E246" i="101" s="1"/>
  <c r="F246" i="101" s="1"/>
  <c r="G246" i="101" s="1"/>
  <c r="H246" i="101" s="1"/>
  <c r="I246" i="101" s="1"/>
  <c r="J246" i="101" s="1"/>
  <c r="K246" i="101" s="1"/>
  <c r="L246" i="101" s="1"/>
  <c r="M246" i="101" s="1"/>
  <c r="N246" i="101" s="1"/>
  <c r="O246" i="101" s="1"/>
  <c r="P246" i="101" s="1"/>
  <c r="Q246" i="101" s="1"/>
  <c r="R246" i="101" s="1"/>
  <c r="S246" i="101" s="1"/>
  <c r="T246" i="101" s="1"/>
  <c r="U246" i="101" s="1"/>
  <c r="X246" i="101" s="1"/>
  <c r="Y246" i="101" s="1"/>
  <c r="Z246" i="101" s="1"/>
  <c r="AA246" i="101" s="1"/>
  <c r="AB246" i="101" s="1"/>
  <c r="AC246" i="101" s="1"/>
  <c r="AD246" i="101" s="1"/>
  <c r="AE246" i="101" s="1"/>
  <c r="AF246" i="101" s="1"/>
  <c r="C246" i="101"/>
  <c r="D245" i="101"/>
  <c r="E245" i="101" s="1"/>
  <c r="F245" i="101" s="1"/>
  <c r="G245" i="101" s="1"/>
  <c r="H245" i="101" s="1"/>
  <c r="I245" i="101" s="1"/>
  <c r="J245" i="101" s="1"/>
  <c r="K245" i="101" s="1"/>
  <c r="L245" i="101" s="1"/>
  <c r="M245" i="101" s="1"/>
  <c r="N245" i="101" s="1"/>
  <c r="O245" i="101" s="1"/>
  <c r="P245" i="101" s="1"/>
  <c r="Q245" i="101" s="1"/>
  <c r="R245" i="101" s="1"/>
  <c r="S245" i="101" s="1"/>
  <c r="T245" i="101" s="1"/>
  <c r="U245" i="101" s="1"/>
  <c r="X245" i="101" s="1"/>
  <c r="Y245" i="101" s="1"/>
  <c r="Z245" i="101" s="1"/>
  <c r="AA245" i="101" s="1"/>
  <c r="AB245" i="101" s="1"/>
  <c r="AC245" i="101" s="1"/>
  <c r="AD245" i="101" s="1"/>
  <c r="AE245" i="101" s="1"/>
  <c r="AF245" i="101" s="1"/>
  <c r="C245" i="101"/>
  <c r="G244" i="101"/>
  <c r="H244" i="101" s="1"/>
  <c r="I244" i="101" s="1"/>
  <c r="J244" i="101" s="1"/>
  <c r="K244" i="101" s="1"/>
  <c r="L244" i="101" s="1"/>
  <c r="M244" i="101" s="1"/>
  <c r="N244" i="101" s="1"/>
  <c r="O244" i="101" s="1"/>
  <c r="P244" i="101" s="1"/>
  <c r="Q244" i="101" s="1"/>
  <c r="R244" i="101" s="1"/>
  <c r="S244" i="101" s="1"/>
  <c r="T244" i="101" s="1"/>
  <c r="U244" i="101" s="1"/>
  <c r="X244" i="101" s="1"/>
  <c r="Y244" i="101" s="1"/>
  <c r="Z244" i="101" s="1"/>
  <c r="AA244" i="101" s="1"/>
  <c r="AB244" i="101" s="1"/>
  <c r="AC244" i="101" s="1"/>
  <c r="AD244" i="101" s="1"/>
  <c r="AE244" i="101" s="1"/>
  <c r="AF244" i="101" s="1"/>
  <c r="E244" i="101"/>
  <c r="F244" i="101" s="1"/>
  <c r="C244" i="101"/>
  <c r="D244" i="101" s="1"/>
  <c r="S243" i="101"/>
  <c r="T243" i="101" s="1"/>
  <c r="U243" i="101" s="1"/>
  <c r="X243" i="101" s="1"/>
  <c r="Y243" i="101" s="1"/>
  <c r="Z243" i="101" s="1"/>
  <c r="AA243" i="101" s="1"/>
  <c r="AB243" i="101" s="1"/>
  <c r="AC243" i="101" s="1"/>
  <c r="AD243" i="101" s="1"/>
  <c r="AE243" i="101" s="1"/>
  <c r="AF243" i="101" s="1"/>
  <c r="C243" i="101"/>
  <c r="D243" i="101" s="1"/>
  <c r="E243" i="101" s="1"/>
  <c r="F243" i="101" s="1"/>
  <c r="G243" i="101" s="1"/>
  <c r="H243" i="101" s="1"/>
  <c r="I243" i="101" s="1"/>
  <c r="J243" i="101" s="1"/>
  <c r="K243" i="101" s="1"/>
  <c r="L243" i="101" s="1"/>
  <c r="M243" i="101" s="1"/>
  <c r="N243" i="101" s="1"/>
  <c r="O243" i="101" s="1"/>
  <c r="P243" i="101" s="1"/>
  <c r="Q243" i="101" s="1"/>
  <c r="R243" i="101" s="1"/>
  <c r="D242" i="101"/>
  <c r="E242" i="101" s="1"/>
  <c r="F242" i="101" s="1"/>
  <c r="G242" i="101" s="1"/>
  <c r="H242" i="101" s="1"/>
  <c r="I242" i="101" s="1"/>
  <c r="J242" i="101" s="1"/>
  <c r="K242" i="101" s="1"/>
  <c r="L242" i="101" s="1"/>
  <c r="M242" i="101" s="1"/>
  <c r="N242" i="101" s="1"/>
  <c r="O242" i="101" s="1"/>
  <c r="P242" i="101" s="1"/>
  <c r="Q242" i="101" s="1"/>
  <c r="R242" i="101" s="1"/>
  <c r="S242" i="101" s="1"/>
  <c r="T242" i="101" s="1"/>
  <c r="U242" i="101" s="1"/>
  <c r="X242" i="101" s="1"/>
  <c r="Y242" i="101" s="1"/>
  <c r="AA242" i="101" s="1"/>
  <c r="AB242" i="101" s="1"/>
  <c r="AC242" i="101" s="1"/>
  <c r="AD242" i="101" s="1"/>
  <c r="AE242" i="101" s="1"/>
  <c r="AF242" i="101" s="1"/>
  <c r="C242" i="101"/>
  <c r="D241" i="101"/>
  <c r="E241" i="101" s="1"/>
  <c r="F241" i="101" s="1"/>
  <c r="G241" i="101" s="1"/>
  <c r="H241" i="101" s="1"/>
  <c r="I241" i="101" s="1"/>
  <c r="J241" i="101" s="1"/>
  <c r="K241" i="101" s="1"/>
  <c r="L241" i="101" s="1"/>
  <c r="M241" i="101" s="1"/>
  <c r="N241" i="101" s="1"/>
  <c r="O241" i="101" s="1"/>
  <c r="P241" i="101" s="1"/>
  <c r="Q241" i="101" s="1"/>
  <c r="R241" i="101" s="1"/>
  <c r="S241" i="101" s="1"/>
  <c r="T241" i="101" s="1"/>
  <c r="U241" i="101" s="1"/>
  <c r="X241" i="101" s="1"/>
  <c r="Y241" i="101" s="1"/>
  <c r="AA241" i="101" s="1"/>
  <c r="AB241" i="101" s="1"/>
  <c r="AC241" i="101" s="1"/>
  <c r="AD241" i="101" s="1"/>
  <c r="AE241" i="101" s="1"/>
  <c r="AF241" i="101" s="1"/>
  <c r="C241" i="101"/>
  <c r="E240" i="101"/>
  <c r="F240" i="101" s="1"/>
  <c r="G240" i="101" s="1"/>
  <c r="H240" i="101" s="1"/>
  <c r="I240" i="101" s="1"/>
  <c r="J240" i="101" s="1"/>
  <c r="K240" i="101" s="1"/>
  <c r="L240" i="101" s="1"/>
  <c r="M240" i="101" s="1"/>
  <c r="N240" i="101" s="1"/>
  <c r="O240" i="101" s="1"/>
  <c r="P240" i="101" s="1"/>
  <c r="Q240" i="101" s="1"/>
  <c r="R240" i="101" s="1"/>
  <c r="S240" i="101" s="1"/>
  <c r="T240" i="101" s="1"/>
  <c r="U240" i="101" s="1"/>
  <c r="X240" i="101" s="1"/>
  <c r="Y240" i="101" s="1"/>
  <c r="AA240" i="101" s="1"/>
  <c r="AB240" i="101" s="1"/>
  <c r="AC240" i="101" s="1"/>
  <c r="AD240" i="101" s="1"/>
  <c r="AE240" i="101" s="1"/>
  <c r="AF240" i="101" s="1"/>
  <c r="C240" i="101"/>
  <c r="D240" i="101" s="1"/>
  <c r="T239" i="101"/>
  <c r="U239" i="101" s="1"/>
  <c r="X239" i="101" s="1"/>
  <c r="Y239" i="101" s="1"/>
  <c r="AA239" i="101" s="1"/>
  <c r="AB239" i="101" s="1"/>
  <c r="AC239" i="101" s="1"/>
  <c r="AD239" i="101" s="1"/>
  <c r="AE239" i="101" s="1"/>
  <c r="AF239" i="101" s="1"/>
  <c r="F239" i="101"/>
  <c r="G239" i="101" s="1"/>
  <c r="H239" i="101" s="1"/>
  <c r="I239" i="101" s="1"/>
  <c r="J239" i="101" s="1"/>
  <c r="K239" i="101" s="1"/>
  <c r="L239" i="101" s="1"/>
  <c r="M239" i="101" s="1"/>
  <c r="N239" i="101" s="1"/>
  <c r="O239" i="101" s="1"/>
  <c r="P239" i="101" s="1"/>
  <c r="Q239" i="101" s="1"/>
  <c r="R239" i="101" s="1"/>
  <c r="S239" i="101" s="1"/>
  <c r="E239" i="101"/>
  <c r="D239" i="101"/>
  <c r="C239" i="101"/>
  <c r="C238" i="101"/>
  <c r="D238" i="101" s="1"/>
  <c r="E238" i="101" s="1"/>
  <c r="F238" i="101" s="1"/>
  <c r="G238" i="101" s="1"/>
  <c r="H238" i="101" s="1"/>
  <c r="I238" i="101" s="1"/>
  <c r="J238" i="101" s="1"/>
  <c r="K238" i="101" s="1"/>
  <c r="L238" i="101" s="1"/>
  <c r="M238" i="101" s="1"/>
  <c r="N238" i="101" s="1"/>
  <c r="O238" i="101" s="1"/>
  <c r="P238" i="101" s="1"/>
  <c r="Q238" i="101" s="1"/>
  <c r="R238" i="101" s="1"/>
  <c r="S238" i="101" s="1"/>
  <c r="T238" i="101" s="1"/>
  <c r="U238" i="101" s="1"/>
  <c r="X238" i="101" s="1"/>
  <c r="Y238" i="101" s="1"/>
  <c r="AA238" i="101" s="1"/>
  <c r="AB238" i="101" s="1"/>
  <c r="AC238" i="101" s="1"/>
  <c r="AD238" i="101" s="1"/>
  <c r="AE238" i="101" s="1"/>
  <c r="AF238" i="101" s="1"/>
  <c r="C237" i="101"/>
  <c r="D237" i="101" s="1"/>
  <c r="E237" i="101" s="1"/>
  <c r="F237" i="101" s="1"/>
  <c r="G237" i="101" s="1"/>
  <c r="H237" i="101" s="1"/>
  <c r="I237" i="101" s="1"/>
  <c r="J237" i="101" s="1"/>
  <c r="K237" i="101" s="1"/>
  <c r="L237" i="101" s="1"/>
  <c r="M237" i="101" s="1"/>
  <c r="N237" i="101" s="1"/>
  <c r="O237" i="101" s="1"/>
  <c r="P237" i="101" s="1"/>
  <c r="Q237" i="101" s="1"/>
  <c r="R237" i="101" s="1"/>
  <c r="S237" i="101" s="1"/>
  <c r="T237" i="101" s="1"/>
  <c r="U237" i="101" s="1"/>
  <c r="X237" i="101" s="1"/>
  <c r="Y237" i="101" s="1"/>
  <c r="AA237" i="101" s="1"/>
  <c r="AB237" i="101" s="1"/>
  <c r="AC237" i="101" s="1"/>
  <c r="AD237" i="101" s="1"/>
  <c r="AE237" i="101" s="1"/>
  <c r="AF237" i="101" s="1"/>
  <c r="U236" i="101"/>
  <c r="X236" i="101" s="1"/>
  <c r="Y236" i="101" s="1"/>
  <c r="AA236" i="101" s="1"/>
  <c r="AB236" i="101" s="1"/>
  <c r="AC236" i="101" s="1"/>
  <c r="AD236" i="101" s="1"/>
  <c r="AE236" i="101" s="1"/>
  <c r="AF236" i="101" s="1"/>
  <c r="D236" i="101"/>
  <c r="E236" i="101" s="1"/>
  <c r="F236" i="101" s="1"/>
  <c r="G236" i="101" s="1"/>
  <c r="H236" i="101" s="1"/>
  <c r="I236" i="101" s="1"/>
  <c r="J236" i="101" s="1"/>
  <c r="K236" i="101" s="1"/>
  <c r="L236" i="101" s="1"/>
  <c r="M236" i="101" s="1"/>
  <c r="N236" i="101" s="1"/>
  <c r="O236" i="101" s="1"/>
  <c r="P236" i="101" s="1"/>
  <c r="Q236" i="101" s="1"/>
  <c r="R236" i="101" s="1"/>
  <c r="S236" i="101" s="1"/>
  <c r="T236" i="101" s="1"/>
  <c r="C236" i="101"/>
  <c r="J235" i="101"/>
  <c r="K235" i="101" s="1"/>
  <c r="L235" i="101" s="1"/>
  <c r="M235" i="101" s="1"/>
  <c r="N235" i="101" s="1"/>
  <c r="O235" i="101" s="1"/>
  <c r="P235" i="101" s="1"/>
  <c r="Q235" i="101" s="1"/>
  <c r="R235" i="101" s="1"/>
  <c r="S235" i="101" s="1"/>
  <c r="T235" i="101" s="1"/>
  <c r="U235" i="101" s="1"/>
  <c r="X235" i="101" s="1"/>
  <c r="Y235" i="101" s="1"/>
  <c r="AA235" i="101" s="1"/>
  <c r="AB235" i="101" s="1"/>
  <c r="AC235" i="101" s="1"/>
  <c r="AD235" i="101" s="1"/>
  <c r="AE235" i="101" s="1"/>
  <c r="AF235" i="101" s="1"/>
  <c r="I235" i="101"/>
  <c r="C235" i="101"/>
  <c r="D235" i="101" s="1"/>
  <c r="E235" i="101" s="1"/>
  <c r="F235" i="101" s="1"/>
  <c r="G235" i="101" s="1"/>
  <c r="H235" i="101" s="1"/>
  <c r="C234" i="101"/>
  <c r="D234" i="101" s="1"/>
  <c r="E234" i="101" s="1"/>
  <c r="F234" i="101" s="1"/>
  <c r="G234" i="101" s="1"/>
  <c r="H234" i="101" s="1"/>
  <c r="I234" i="101" s="1"/>
  <c r="J234" i="101" s="1"/>
  <c r="K234" i="101" s="1"/>
  <c r="L234" i="101" s="1"/>
  <c r="M234" i="101" s="1"/>
  <c r="N234" i="101" s="1"/>
  <c r="O234" i="101" s="1"/>
  <c r="P234" i="101" s="1"/>
  <c r="Q234" i="101" s="1"/>
  <c r="R234" i="101" s="1"/>
  <c r="S234" i="101" s="1"/>
  <c r="T234" i="101" s="1"/>
  <c r="U234" i="101" s="1"/>
  <c r="X234" i="101" s="1"/>
  <c r="Y234" i="101" s="1"/>
  <c r="AA234" i="101" s="1"/>
  <c r="AB234" i="101" s="1"/>
  <c r="AC234" i="101" s="1"/>
  <c r="AD234" i="101" s="1"/>
  <c r="AE234" i="101" s="1"/>
  <c r="AF234" i="101" s="1"/>
  <c r="G233" i="101"/>
  <c r="H233" i="101" s="1"/>
  <c r="I233" i="101" s="1"/>
  <c r="J233" i="101" s="1"/>
  <c r="K233" i="101" s="1"/>
  <c r="L233" i="101" s="1"/>
  <c r="M233" i="101" s="1"/>
  <c r="N233" i="101" s="1"/>
  <c r="O233" i="101" s="1"/>
  <c r="P233" i="101" s="1"/>
  <c r="Q233" i="101" s="1"/>
  <c r="R233" i="101" s="1"/>
  <c r="S233" i="101" s="1"/>
  <c r="T233" i="101" s="1"/>
  <c r="U233" i="101" s="1"/>
  <c r="X233" i="101" s="1"/>
  <c r="Y233" i="101" s="1"/>
  <c r="AA233" i="101" s="1"/>
  <c r="AB233" i="101" s="1"/>
  <c r="AC233" i="101" s="1"/>
  <c r="AD233" i="101" s="1"/>
  <c r="AE233" i="101" s="1"/>
  <c r="AF233" i="101" s="1"/>
  <c r="F233" i="101"/>
  <c r="E233" i="101"/>
  <c r="D233" i="101"/>
  <c r="C233" i="101"/>
  <c r="C232" i="101"/>
  <c r="D232" i="101" s="1"/>
  <c r="E232" i="101" s="1"/>
  <c r="F232" i="101" s="1"/>
  <c r="G232" i="101" s="1"/>
  <c r="H232" i="101" s="1"/>
  <c r="I232" i="101" s="1"/>
  <c r="J232" i="101" s="1"/>
  <c r="K232" i="101" s="1"/>
  <c r="L232" i="101" s="1"/>
  <c r="M232" i="101" s="1"/>
  <c r="N232" i="101" s="1"/>
  <c r="O232" i="101" s="1"/>
  <c r="P232" i="101" s="1"/>
  <c r="Q232" i="101" s="1"/>
  <c r="R232" i="101" s="1"/>
  <c r="S232" i="101" s="1"/>
  <c r="T232" i="101" s="1"/>
  <c r="U232" i="101" s="1"/>
  <c r="X232" i="101" s="1"/>
  <c r="Y232" i="101" s="1"/>
  <c r="AA232" i="101" s="1"/>
  <c r="AB232" i="101" s="1"/>
  <c r="AC232" i="101" s="1"/>
  <c r="AD232" i="101" s="1"/>
  <c r="AE232" i="101" s="1"/>
  <c r="AF232" i="101" s="1"/>
  <c r="J231" i="101"/>
  <c r="K231" i="101" s="1"/>
  <c r="L231" i="101" s="1"/>
  <c r="M231" i="101" s="1"/>
  <c r="N231" i="101" s="1"/>
  <c r="O231" i="101" s="1"/>
  <c r="P231" i="101" s="1"/>
  <c r="Q231" i="101" s="1"/>
  <c r="R231" i="101" s="1"/>
  <c r="S231" i="101" s="1"/>
  <c r="T231" i="101" s="1"/>
  <c r="U231" i="101" s="1"/>
  <c r="X231" i="101" s="1"/>
  <c r="Y231" i="101" s="1"/>
  <c r="AA231" i="101" s="1"/>
  <c r="AB231" i="101" s="1"/>
  <c r="AC231" i="101" s="1"/>
  <c r="AD231" i="101" s="1"/>
  <c r="AE231" i="101" s="1"/>
  <c r="AF231" i="101" s="1"/>
  <c r="I231" i="101"/>
  <c r="C231" i="101"/>
  <c r="D231" i="101" s="1"/>
  <c r="E231" i="101" s="1"/>
  <c r="F231" i="101" s="1"/>
  <c r="G231" i="101" s="1"/>
  <c r="H231" i="101" s="1"/>
  <c r="C230" i="101"/>
  <c r="D230" i="101" s="1"/>
  <c r="E230" i="101" s="1"/>
  <c r="F230" i="101" s="1"/>
  <c r="G230" i="101" s="1"/>
  <c r="H230" i="101" s="1"/>
  <c r="I230" i="101" s="1"/>
  <c r="J230" i="101" s="1"/>
  <c r="K230" i="101" s="1"/>
  <c r="L230" i="101" s="1"/>
  <c r="M230" i="101" s="1"/>
  <c r="N230" i="101" s="1"/>
  <c r="O230" i="101" s="1"/>
  <c r="P230" i="101" s="1"/>
  <c r="Q230" i="101" s="1"/>
  <c r="R230" i="101" s="1"/>
  <c r="S230" i="101" s="1"/>
  <c r="U230" i="101" s="1"/>
  <c r="X230" i="101" s="1"/>
  <c r="Y230" i="101" s="1"/>
  <c r="AA230" i="101" s="1"/>
  <c r="AB230" i="101" s="1"/>
  <c r="AC230" i="101" s="1"/>
  <c r="AD230" i="101" s="1"/>
  <c r="AE230" i="101" s="1"/>
  <c r="AF230" i="101" s="1"/>
  <c r="G229" i="101"/>
  <c r="H229" i="101" s="1"/>
  <c r="I229" i="101" s="1"/>
  <c r="J229" i="101" s="1"/>
  <c r="K229" i="101" s="1"/>
  <c r="L229" i="101" s="1"/>
  <c r="M229" i="101" s="1"/>
  <c r="N229" i="101" s="1"/>
  <c r="O229" i="101" s="1"/>
  <c r="P229" i="101" s="1"/>
  <c r="Q229" i="101" s="1"/>
  <c r="R229" i="101" s="1"/>
  <c r="S229" i="101" s="1"/>
  <c r="U229" i="101" s="1"/>
  <c r="X229" i="101" s="1"/>
  <c r="Y229" i="101" s="1"/>
  <c r="AA229" i="101" s="1"/>
  <c r="AB229" i="101" s="1"/>
  <c r="AC229" i="101" s="1"/>
  <c r="AD229" i="101" s="1"/>
  <c r="AE229" i="101" s="1"/>
  <c r="AF229" i="101" s="1"/>
  <c r="F229" i="101"/>
  <c r="E229" i="101"/>
  <c r="D229" i="101"/>
  <c r="C229" i="101"/>
  <c r="C228" i="101"/>
  <c r="D228" i="101" s="1"/>
  <c r="E228" i="101" s="1"/>
  <c r="F228" i="101" s="1"/>
  <c r="G228" i="101" s="1"/>
  <c r="H228" i="101" s="1"/>
  <c r="I228" i="101" s="1"/>
  <c r="J228" i="101" s="1"/>
  <c r="K228" i="101" s="1"/>
  <c r="L228" i="101" s="1"/>
  <c r="M228" i="101" s="1"/>
  <c r="N228" i="101" s="1"/>
  <c r="O228" i="101" s="1"/>
  <c r="P228" i="101" s="1"/>
  <c r="Q228" i="101" s="1"/>
  <c r="R228" i="101" s="1"/>
  <c r="S228" i="101" s="1"/>
  <c r="U228" i="101" s="1"/>
  <c r="X228" i="101" s="1"/>
  <c r="AA228" i="101" s="1"/>
  <c r="AB228" i="101" s="1"/>
  <c r="AC228" i="101" s="1"/>
  <c r="AD228" i="101" s="1"/>
  <c r="AE228" i="101" s="1"/>
  <c r="AF228" i="101" s="1"/>
  <c r="K227" i="101"/>
  <c r="L227" i="101" s="1"/>
  <c r="M227" i="101" s="1"/>
  <c r="N227" i="101" s="1"/>
  <c r="O227" i="101" s="1"/>
  <c r="P227" i="101" s="1"/>
  <c r="Q227" i="101" s="1"/>
  <c r="R227" i="101" s="1"/>
  <c r="S227" i="101" s="1"/>
  <c r="U227" i="101" s="1"/>
  <c r="X227" i="101" s="1"/>
  <c r="AA227" i="101" s="1"/>
  <c r="AB227" i="101" s="1"/>
  <c r="AC227" i="101" s="1"/>
  <c r="AD227" i="101" s="1"/>
  <c r="AE227" i="101" s="1"/>
  <c r="AF227" i="101" s="1"/>
  <c r="J227" i="101"/>
  <c r="I227" i="101"/>
  <c r="C227" i="101"/>
  <c r="D227" i="101" s="1"/>
  <c r="E227" i="101" s="1"/>
  <c r="F227" i="101" s="1"/>
  <c r="G227" i="101" s="1"/>
  <c r="H227" i="101" s="1"/>
  <c r="C226" i="101"/>
  <c r="D226" i="101" s="1"/>
  <c r="E226" i="101" s="1"/>
  <c r="F226" i="101" s="1"/>
  <c r="G226" i="101" s="1"/>
  <c r="H226" i="101" s="1"/>
  <c r="I226" i="101" s="1"/>
  <c r="J226" i="101" s="1"/>
  <c r="K226" i="101" s="1"/>
  <c r="L226" i="101" s="1"/>
  <c r="M226" i="101" s="1"/>
  <c r="N226" i="101" s="1"/>
  <c r="O226" i="101" s="1"/>
  <c r="P226" i="101" s="1"/>
  <c r="Q226" i="101" s="1"/>
  <c r="R226" i="101" s="1"/>
  <c r="S226" i="101" s="1"/>
  <c r="U226" i="101" s="1"/>
  <c r="X226" i="101" s="1"/>
  <c r="AA226" i="101" s="1"/>
  <c r="AB226" i="101" s="1"/>
  <c r="AC226" i="101" s="1"/>
  <c r="AD226" i="101" s="1"/>
  <c r="AE226" i="101" s="1"/>
  <c r="AF226" i="101" s="1"/>
  <c r="G225" i="101"/>
  <c r="H225" i="101" s="1"/>
  <c r="I225" i="101" s="1"/>
  <c r="J225" i="101" s="1"/>
  <c r="K225" i="101" s="1"/>
  <c r="L225" i="101" s="1"/>
  <c r="M225" i="101" s="1"/>
  <c r="N225" i="101" s="1"/>
  <c r="O225" i="101" s="1"/>
  <c r="P225" i="101" s="1"/>
  <c r="Q225" i="101" s="1"/>
  <c r="R225" i="101" s="1"/>
  <c r="S225" i="101" s="1"/>
  <c r="U225" i="101" s="1"/>
  <c r="X225" i="101" s="1"/>
  <c r="AA225" i="101" s="1"/>
  <c r="AB225" i="101" s="1"/>
  <c r="AC225" i="101" s="1"/>
  <c r="AD225" i="101" s="1"/>
  <c r="AE225" i="101" s="1"/>
  <c r="AF225" i="101" s="1"/>
  <c r="F225" i="101"/>
  <c r="E225" i="101"/>
  <c r="D225" i="101"/>
  <c r="C225" i="101"/>
  <c r="U224" i="101"/>
  <c r="X224" i="101" s="1"/>
  <c r="AA224" i="101" s="1"/>
  <c r="AB224" i="101" s="1"/>
  <c r="AC224" i="101" s="1"/>
  <c r="AD224" i="101" s="1"/>
  <c r="AE224" i="101" s="1"/>
  <c r="AF224" i="101" s="1"/>
  <c r="C224" i="101"/>
  <c r="D224" i="101" s="1"/>
  <c r="E224" i="101" s="1"/>
  <c r="F224" i="101" s="1"/>
  <c r="G224" i="101" s="1"/>
  <c r="H224" i="101" s="1"/>
  <c r="I224" i="101" s="1"/>
  <c r="J224" i="101" s="1"/>
  <c r="K224" i="101" s="1"/>
  <c r="L224" i="101" s="1"/>
  <c r="M224" i="101" s="1"/>
  <c r="N224" i="101" s="1"/>
  <c r="O224" i="101" s="1"/>
  <c r="P224" i="101" s="1"/>
  <c r="Q224" i="101" s="1"/>
  <c r="R224" i="101" s="1"/>
  <c r="S224" i="101" s="1"/>
  <c r="C223" i="101"/>
  <c r="D223" i="101" s="1"/>
  <c r="E223" i="101" s="1"/>
  <c r="F223" i="101" s="1"/>
  <c r="G223" i="101" s="1"/>
  <c r="H223" i="101" s="1"/>
  <c r="I223" i="101" s="1"/>
  <c r="J223" i="101" s="1"/>
  <c r="K223" i="101" s="1"/>
  <c r="L223" i="101" s="1"/>
  <c r="M223" i="101" s="1"/>
  <c r="N223" i="101" s="1"/>
  <c r="O223" i="101" s="1"/>
  <c r="P223" i="101" s="1"/>
  <c r="Q223" i="101" s="1"/>
  <c r="R223" i="101" s="1"/>
  <c r="S223" i="101" s="1"/>
  <c r="U223" i="101" s="1"/>
  <c r="X223" i="101" s="1"/>
  <c r="AA223" i="101" s="1"/>
  <c r="AB223" i="101" s="1"/>
  <c r="AC223" i="101" s="1"/>
  <c r="AD223" i="101" s="1"/>
  <c r="AE223" i="101" s="1"/>
  <c r="AF223" i="101" s="1"/>
  <c r="C222" i="101"/>
  <c r="D222" i="101" s="1"/>
  <c r="E222" i="101" s="1"/>
  <c r="F222" i="101" s="1"/>
  <c r="G222" i="101" s="1"/>
  <c r="H222" i="101" s="1"/>
  <c r="I222" i="101" s="1"/>
  <c r="J222" i="101" s="1"/>
  <c r="K222" i="101" s="1"/>
  <c r="L222" i="101" s="1"/>
  <c r="M222" i="101" s="1"/>
  <c r="N222" i="101" s="1"/>
  <c r="O222" i="101" s="1"/>
  <c r="P222" i="101" s="1"/>
  <c r="Q222" i="101" s="1"/>
  <c r="R222" i="101" s="1"/>
  <c r="S222" i="101" s="1"/>
  <c r="U222" i="101" s="1"/>
  <c r="X222" i="101" s="1"/>
  <c r="AA222" i="101" s="1"/>
  <c r="AB222" i="101" s="1"/>
  <c r="AC222" i="101" s="1"/>
  <c r="AD222" i="101" s="1"/>
  <c r="AE222" i="101" s="1"/>
  <c r="AF222" i="101" s="1"/>
  <c r="C221" i="101"/>
  <c r="D221" i="101" s="1"/>
  <c r="E221" i="101" s="1"/>
  <c r="F221" i="101" s="1"/>
  <c r="G221" i="101" s="1"/>
  <c r="H221" i="101" s="1"/>
  <c r="I221" i="101" s="1"/>
  <c r="J221" i="101" s="1"/>
  <c r="K221" i="101" s="1"/>
  <c r="L221" i="101" s="1"/>
  <c r="M221" i="101" s="1"/>
  <c r="N221" i="101" s="1"/>
  <c r="O221" i="101" s="1"/>
  <c r="P221" i="101" s="1"/>
  <c r="Q221" i="101" s="1"/>
  <c r="R221" i="101" s="1"/>
  <c r="S221" i="101" s="1"/>
  <c r="U221" i="101" s="1"/>
  <c r="X221" i="101" s="1"/>
  <c r="AA221" i="101" s="1"/>
  <c r="AB221" i="101" s="1"/>
  <c r="AC221" i="101" s="1"/>
  <c r="AD221" i="101" s="1"/>
  <c r="AE221" i="101" s="1"/>
  <c r="AF221" i="101" s="1"/>
  <c r="E220" i="101"/>
  <c r="F220" i="101" s="1"/>
  <c r="G220" i="101" s="1"/>
  <c r="H220" i="101" s="1"/>
  <c r="I220" i="101" s="1"/>
  <c r="J220" i="101" s="1"/>
  <c r="K220" i="101" s="1"/>
  <c r="L220" i="101" s="1"/>
  <c r="M220" i="101" s="1"/>
  <c r="N220" i="101" s="1"/>
  <c r="O220" i="101" s="1"/>
  <c r="P220" i="101" s="1"/>
  <c r="Q220" i="101" s="1"/>
  <c r="R220" i="101" s="1"/>
  <c r="S220" i="101" s="1"/>
  <c r="U220" i="101" s="1"/>
  <c r="X220" i="101" s="1"/>
  <c r="AA220" i="101" s="1"/>
  <c r="AB220" i="101" s="1"/>
  <c r="AC220" i="101" s="1"/>
  <c r="AD220" i="101" s="1"/>
  <c r="AE220" i="101" s="1"/>
  <c r="AF220" i="101" s="1"/>
  <c r="D220" i="101"/>
  <c r="C220" i="101"/>
  <c r="D219" i="101"/>
  <c r="E219" i="101" s="1"/>
  <c r="F219" i="101" s="1"/>
  <c r="G219" i="101" s="1"/>
  <c r="H219" i="101" s="1"/>
  <c r="I219" i="101" s="1"/>
  <c r="J219" i="101" s="1"/>
  <c r="K219" i="101" s="1"/>
  <c r="L219" i="101" s="1"/>
  <c r="M219" i="101" s="1"/>
  <c r="N219" i="101" s="1"/>
  <c r="O219" i="101" s="1"/>
  <c r="P219" i="101" s="1"/>
  <c r="Q219" i="101" s="1"/>
  <c r="R219" i="101" s="1"/>
  <c r="S219" i="101" s="1"/>
  <c r="U219" i="101" s="1"/>
  <c r="X219" i="101" s="1"/>
  <c r="AA219" i="101" s="1"/>
  <c r="AB219" i="101" s="1"/>
  <c r="AC219" i="101" s="1"/>
  <c r="AD219" i="101" s="1"/>
  <c r="AE219" i="101" s="1"/>
  <c r="AF219" i="101" s="1"/>
  <c r="C219" i="101"/>
  <c r="H218" i="101"/>
  <c r="I218" i="101" s="1"/>
  <c r="J218" i="101" s="1"/>
  <c r="K218" i="101" s="1"/>
  <c r="L218" i="101" s="1"/>
  <c r="M218" i="101" s="1"/>
  <c r="N218" i="101" s="1"/>
  <c r="O218" i="101" s="1"/>
  <c r="P218" i="101" s="1"/>
  <c r="Q218" i="101" s="1"/>
  <c r="R218" i="101" s="1"/>
  <c r="S218" i="101" s="1"/>
  <c r="U218" i="101" s="1"/>
  <c r="X218" i="101" s="1"/>
  <c r="AA218" i="101" s="1"/>
  <c r="AB218" i="101" s="1"/>
  <c r="AC218" i="101" s="1"/>
  <c r="AD218" i="101" s="1"/>
  <c r="AE218" i="101" s="1"/>
  <c r="AF218" i="101" s="1"/>
  <c r="C218" i="101"/>
  <c r="D218" i="101" s="1"/>
  <c r="E218" i="101" s="1"/>
  <c r="F218" i="101" s="1"/>
  <c r="G218" i="101" s="1"/>
  <c r="G217" i="101"/>
  <c r="H217" i="101" s="1"/>
  <c r="I217" i="101" s="1"/>
  <c r="J217" i="101" s="1"/>
  <c r="K217" i="101" s="1"/>
  <c r="L217" i="101" s="1"/>
  <c r="M217" i="101" s="1"/>
  <c r="N217" i="101" s="1"/>
  <c r="O217" i="101" s="1"/>
  <c r="P217" i="101" s="1"/>
  <c r="Q217" i="101" s="1"/>
  <c r="R217" i="101" s="1"/>
  <c r="S217" i="101" s="1"/>
  <c r="U217" i="101" s="1"/>
  <c r="X217" i="101" s="1"/>
  <c r="AA217" i="101" s="1"/>
  <c r="AB217" i="101" s="1"/>
  <c r="AC217" i="101" s="1"/>
  <c r="AD217" i="101" s="1"/>
  <c r="AE217" i="101" s="1"/>
  <c r="AF217" i="101" s="1"/>
  <c r="F217" i="101"/>
  <c r="C217" i="101"/>
  <c r="D217" i="101" s="1"/>
  <c r="E217" i="101" s="1"/>
  <c r="D216" i="101"/>
  <c r="E216" i="101" s="1"/>
  <c r="F216" i="101" s="1"/>
  <c r="G216" i="101" s="1"/>
  <c r="H216" i="101" s="1"/>
  <c r="I216" i="101" s="1"/>
  <c r="J216" i="101" s="1"/>
  <c r="K216" i="101" s="1"/>
  <c r="L216" i="101" s="1"/>
  <c r="M216" i="101" s="1"/>
  <c r="N216" i="101" s="1"/>
  <c r="O216" i="101" s="1"/>
  <c r="P216" i="101" s="1"/>
  <c r="Q216" i="101" s="1"/>
  <c r="R216" i="101" s="1"/>
  <c r="S216" i="101" s="1"/>
  <c r="U216" i="101" s="1"/>
  <c r="X216" i="101" s="1"/>
  <c r="AA216" i="101" s="1"/>
  <c r="AB216" i="101" s="1"/>
  <c r="AC216" i="101" s="1"/>
  <c r="AD216" i="101" s="1"/>
  <c r="AE216" i="101" s="1"/>
  <c r="AF216" i="101" s="1"/>
  <c r="C216" i="101"/>
  <c r="D215" i="101"/>
  <c r="E215" i="101" s="1"/>
  <c r="F215" i="101" s="1"/>
  <c r="G215" i="101" s="1"/>
  <c r="H215" i="101" s="1"/>
  <c r="I215" i="101" s="1"/>
  <c r="J215" i="101" s="1"/>
  <c r="K215" i="101" s="1"/>
  <c r="L215" i="101" s="1"/>
  <c r="M215" i="101" s="1"/>
  <c r="N215" i="101" s="1"/>
  <c r="O215" i="101" s="1"/>
  <c r="P215" i="101" s="1"/>
  <c r="Q215" i="101" s="1"/>
  <c r="R215" i="101" s="1"/>
  <c r="S215" i="101" s="1"/>
  <c r="U215" i="101" s="1"/>
  <c r="X215" i="101" s="1"/>
  <c r="AA215" i="101" s="1"/>
  <c r="AB215" i="101" s="1"/>
  <c r="AC215" i="101" s="1"/>
  <c r="AD215" i="101" s="1"/>
  <c r="AE215" i="101" s="1"/>
  <c r="AF215" i="101" s="1"/>
  <c r="C215" i="101"/>
  <c r="P214" i="101"/>
  <c r="Q214" i="101" s="1"/>
  <c r="R214" i="101" s="1"/>
  <c r="S214" i="101" s="1"/>
  <c r="U214" i="101" s="1"/>
  <c r="X214" i="101" s="1"/>
  <c r="AA214" i="101" s="1"/>
  <c r="AB214" i="101" s="1"/>
  <c r="AC214" i="101" s="1"/>
  <c r="AD214" i="101" s="1"/>
  <c r="AE214" i="101" s="1"/>
  <c r="AF214" i="101" s="1"/>
  <c r="H214" i="101"/>
  <c r="I214" i="101" s="1"/>
  <c r="J214" i="101" s="1"/>
  <c r="K214" i="101" s="1"/>
  <c r="L214" i="101" s="1"/>
  <c r="M214" i="101" s="1"/>
  <c r="N214" i="101" s="1"/>
  <c r="O214" i="101" s="1"/>
  <c r="C214" i="101"/>
  <c r="D214" i="101" s="1"/>
  <c r="E214" i="101" s="1"/>
  <c r="F214" i="101" s="1"/>
  <c r="G214" i="101" s="1"/>
  <c r="F213" i="101"/>
  <c r="G213" i="101" s="1"/>
  <c r="H213" i="101" s="1"/>
  <c r="I213" i="101" s="1"/>
  <c r="J213" i="101" s="1"/>
  <c r="K213" i="101" s="1"/>
  <c r="L213" i="101" s="1"/>
  <c r="M213" i="101" s="1"/>
  <c r="N213" i="101" s="1"/>
  <c r="O213" i="101" s="1"/>
  <c r="P213" i="101" s="1"/>
  <c r="Q213" i="101" s="1"/>
  <c r="R213" i="101" s="1"/>
  <c r="S213" i="101" s="1"/>
  <c r="U213" i="101" s="1"/>
  <c r="X213" i="101" s="1"/>
  <c r="AA213" i="101" s="1"/>
  <c r="AB213" i="101" s="1"/>
  <c r="AC213" i="101" s="1"/>
  <c r="AD213" i="101" s="1"/>
  <c r="AE213" i="101" s="1"/>
  <c r="AF213" i="101" s="1"/>
  <c r="E213" i="101"/>
  <c r="D213" i="101"/>
  <c r="C213" i="101"/>
  <c r="D212" i="101"/>
  <c r="E212" i="101" s="1"/>
  <c r="F212" i="101" s="1"/>
  <c r="G212" i="101" s="1"/>
  <c r="H212" i="101" s="1"/>
  <c r="I212" i="101" s="1"/>
  <c r="J212" i="101" s="1"/>
  <c r="K212" i="101" s="1"/>
  <c r="L212" i="101" s="1"/>
  <c r="M212" i="101" s="1"/>
  <c r="N212" i="101" s="1"/>
  <c r="O212" i="101" s="1"/>
  <c r="P212" i="101" s="1"/>
  <c r="Q212" i="101" s="1"/>
  <c r="R212" i="101" s="1"/>
  <c r="U212" i="101" s="1"/>
  <c r="X212" i="101" s="1"/>
  <c r="AA212" i="101" s="1"/>
  <c r="AB212" i="101" s="1"/>
  <c r="AC212" i="101" s="1"/>
  <c r="AD212" i="101" s="1"/>
  <c r="AE212" i="101" s="1"/>
  <c r="AF212" i="101" s="1"/>
  <c r="C212" i="101"/>
  <c r="C211" i="101"/>
  <c r="D211" i="101" s="1"/>
  <c r="E211" i="101" s="1"/>
  <c r="F211" i="101" s="1"/>
  <c r="G211" i="101" s="1"/>
  <c r="H211" i="101" s="1"/>
  <c r="I211" i="101" s="1"/>
  <c r="J211" i="101" s="1"/>
  <c r="K211" i="101" s="1"/>
  <c r="L211" i="101" s="1"/>
  <c r="M211" i="101" s="1"/>
  <c r="N211" i="101" s="1"/>
  <c r="O211" i="101" s="1"/>
  <c r="P211" i="101" s="1"/>
  <c r="Q211" i="101" s="1"/>
  <c r="R211" i="101" s="1"/>
  <c r="U211" i="101" s="1"/>
  <c r="X211" i="101" s="1"/>
  <c r="AA211" i="101" s="1"/>
  <c r="AB211" i="101" s="1"/>
  <c r="AC211" i="101" s="1"/>
  <c r="AD211" i="101" s="1"/>
  <c r="AE211" i="101" s="1"/>
  <c r="AF211" i="101" s="1"/>
  <c r="R210" i="101"/>
  <c r="U210" i="101" s="1"/>
  <c r="X210" i="101" s="1"/>
  <c r="AA210" i="101" s="1"/>
  <c r="AB210" i="101" s="1"/>
  <c r="AC210" i="101" s="1"/>
  <c r="AD210" i="101" s="1"/>
  <c r="AE210" i="101" s="1"/>
  <c r="AF210" i="101" s="1"/>
  <c r="C210" i="101"/>
  <c r="D210" i="101" s="1"/>
  <c r="E210" i="101" s="1"/>
  <c r="F210" i="101" s="1"/>
  <c r="G210" i="101" s="1"/>
  <c r="H210" i="101" s="1"/>
  <c r="I210" i="101" s="1"/>
  <c r="J210" i="101" s="1"/>
  <c r="K210" i="101" s="1"/>
  <c r="L210" i="101" s="1"/>
  <c r="M210" i="101" s="1"/>
  <c r="N210" i="101" s="1"/>
  <c r="O210" i="101" s="1"/>
  <c r="P210" i="101" s="1"/>
  <c r="Q210" i="101" s="1"/>
  <c r="N209" i="101"/>
  <c r="O209" i="101" s="1"/>
  <c r="P209" i="101" s="1"/>
  <c r="Q209" i="101" s="1"/>
  <c r="R209" i="101" s="1"/>
  <c r="U209" i="101" s="1"/>
  <c r="X209" i="101" s="1"/>
  <c r="AA209" i="101" s="1"/>
  <c r="AB209" i="101" s="1"/>
  <c r="AC209" i="101" s="1"/>
  <c r="AD209" i="101" s="1"/>
  <c r="AE209" i="101" s="1"/>
  <c r="AF209" i="101" s="1"/>
  <c r="H209" i="101"/>
  <c r="I209" i="101" s="1"/>
  <c r="J209" i="101" s="1"/>
  <c r="K209" i="101" s="1"/>
  <c r="L209" i="101" s="1"/>
  <c r="M209" i="101" s="1"/>
  <c r="C209" i="101"/>
  <c r="D209" i="101" s="1"/>
  <c r="E209" i="101" s="1"/>
  <c r="F209" i="101" s="1"/>
  <c r="G209" i="101" s="1"/>
  <c r="D208" i="101"/>
  <c r="E208" i="101" s="1"/>
  <c r="F208" i="101" s="1"/>
  <c r="G208" i="101" s="1"/>
  <c r="H208" i="101" s="1"/>
  <c r="I208" i="101" s="1"/>
  <c r="J208" i="101" s="1"/>
  <c r="K208" i="101" s="1"/>
  <c r="L208" i="101" s="1"/>
  <c r="M208" i="101" s="1"/>
  <c r="N208" i="101" s="1"/>
  <c r="O208" i="101" s="1"/>
  <c r="P208" i="101" s="1"/>
  <c r="Q208" i="101" s="1"/>
  <c r="R208" i="101" s="1"/>
  <c r="U208" i="101" s="1"/>
  <c r="X208" i="101" s="1"/>
  <c r="AA208" i="101" s="1"/>
  <c r="AB208" i="101" s="1"/>
  <c r="AC208" i="101" s="1"/>
  <c r="AD208" i="101" s="1"/>
  <c r="AE208" i="101" s="1"/>
  <c r="AF208" i="101" s="1"/>
  <c r="C208" i="101"/>
  <c r="L207" i="101"/>
  <c r="M207" i="101" s="1"/>
  <c r="N207" i="101" s="1"/>
  <c r="O207" i="101" s="1"/>
  <c r="P207" i="101" s="1"/>
  <c r="Q207" i="101" s="1"/>
  <c r="R207" i="101" s="1"/>
  <c r="U207" i="101" s="1"/>
  <c r="X207" i="101" s="1"/>
  <c r="AA207" i="101" s="1"/>
  <c r="AB207" i="101" s="1"/>
  <c r="AC207" i="101" s="1"/>
  <c r="AD207" i="101" s="1"/>
  <c r="AE207" i="101" s="1"/>
  <c r="AF207" i="101" s="1"/>
  <c r="C207" i="101"/>
  <c r="D207" i="101" s="1"/>
  <c r="E207" i="101" s="1"/>
  <c r="F207" i="101" s="1"/>
  <c r="G207" i="101" s="1"/>
  <c r="H207" i="101" s="1"/>
  <c r="I207" i="101" s="1"/>
  <c r="J207" i="101" s="1"/>
  <c r="K207" i="101" s="1"/>
  <c r="G206" i="101"/>
  <c r="H206" i="101" s="1"/>
  <c r="I206" i="101" s="1"/>
  <c r="J206" i="101" s="1"/>
  <c r="K206" i="101" s="1"/>
  <c r="L206" i="101" s="1"/>
  <c r="M206" i="101" s="1"/>
  <c r="N206" i="101" s="1"/>
  <c r="O206" i="101" s="1"/>
  <c r="P206" i="101" s="1"/>
  <c r="Q206" i="101" s="1"/>
  <c r="R206" i="101" s="1"/>
  <c r="U206" i="101" s="1"/>
  <c r="X206" i="101" s="1"/>
  <c r="AA206" i="101" s="1"/>
  <c r="AB206" i="101" s="1"/>
  <c r="AC206" i="101" s="1"/>
  <c r="AD206" i="101" s="1"/>
  <c r="AE206" i="101" s="1"/>
  <c r="AF206" i="101" s="1"/>
  <c r="C206" i="101"/>
  <c r="D206" i="101" s="1"/>
  <c r="E206" i="101" s="1"/>
  <c r="F206" i="101" s="1"/>
  <c r="C205" i="101"/>
  <c r="D205" i="101" s="1"/>
  <c r="E205" i="101" s="1"/>
  <c r="F205" i="101" s="1"/>
  <c r="G205" i="101" s="1"/>
  <c r="H205" i="101" s="1"/>
  <c r="I205" i="101" s="1"/>
  <c r="J205" i="101" s="1"/>
  <c r="K205" i="101" s="1"/>
  <c r="L205" i="101" s="1"/>
  <c r="M205" i="101" s="1"/>
  <c r="N205" i="101" s="1"/>
  <c r="O205" i="101" s="1"/>
  <c r="P205" i="101" s="1"/>
  <c r="Q205" i="101" s="1"/>
  <c r="R205" i="101" s="1"/>
  <c r="U205" i="101" s="1"/>
  <c r="X205" i="101" s="1"/>
  <c r="AA205" i="101" s="1"/>
  <c r="AB205" i="101" s="1"/>
  <c r="AC205" i="101" s="1"/>
  <c r="AD205" i="101" s="1"/>
  <c r="AE205" i="101" s="1"/>
  <c r="AF205" i="101" s="1"/>
  <c r="R204" i="101"/>
  <c r="U204" i="101" s="1"/>
  <c r="X204" i="101" s="1"/>
  <c r="AA204" i="101" s="1"/>
  <c r="AB204" i="101" s="1"/>
  <c r="AC204" i="101" s="1"/>
  <c r="AD204" i="101" s="1"/>
  <c r="AE204" i="101" s="1"/>
  <c r="AF204" i="101" s="1"/>
  <c r="C204" i="101"/>
  <c r="D204" i="101" s="1"/>
  <c r="E204" i="101" s="1"/>
  <c r="F204" i="101" s="1"/>
  <c r="G204" i="101" s="1"/>
  <c r="H204" i="101" s="1"/>
  <c r="I204" i="101" s="1"/>
  <c r="J204" i="101" s="1"/>
  <c r="K204" i="101" s="1"/>
  <c r="L204" i="101" s="1"/>
  <c r="M204" i="101" s="1"/>
  <c r="N204" i="101" s="1"/>
  <c r="O204" i="101" s="1"/>
  <c r="P204" i="101" s="1"/>
  <c r="Q204" i="101" s="1"/>
  <c r="I203" i="101"/>
  <c r="J203" i="101" s="1"/>
  <c r="K203" i="101" s="1"/>
  <c r="L203" i="101" s="1"/>
  <c r="M203" i="101" s="1"/>
  <c r="N203" i="101" s="1"/>
  <c r="O203" i="101" s="1"/>
  <c r="P203" i="101" s="1"/>
  <c r="Q203" i="101" s="1"/>
  <c r="R203" i="101" s="1"/>
  <c r="U203" i="101" s="1"/>
  <c r="X203" i="101" s="1"/>
  <c r="AA203" i="101" s="1"/>
  <c r="AB203" i="101" s="1"/>
  <c r="AC203" i="101" s="1"/>
  <c r="AD203" i="101" s="1"/>
  <c r="AE203" i="101" s="1"/>
  <c r="AF203" i="101" s="1"/>
  <c r="G203" i="101"/>
  <c r="H203" i="101" s="1"/>
  <c r="D203" i="101"/>
  <c r="E203" i="101" s="1"/>
  <c r="F203" i="101" s="1"/>
  <c r="C203" i="101"/>
  <c r="E202" i="101"/>
  <c r="F202" i="101" s="1"/>
  <c r="G202" i="101" s="1"/>
  <c r="H202" i="101" s="1"/>
  <c r="I202" i="101" s="1"/>
  <c r="J202" i="101" s="1"/>
  <c r="K202" i="101" s="1"/>
  <c r="L202" i="101" s="1"/>
  <c r="M202" i="101" s="1"/>
  <c r="N202" i="101" s="1"/>
  <c r="O202" i="101" s="1"/>
  <c r="P202" i="101" s="1"/>
  <c r="Q202" i="101" s="1"/>
  <c r="R202" i="101" s="1"/>
  <c r="U202" i="101" s="1"/>
  <c r="X202" i="101" s="1"/>
  <c r="AA202" i="101" s="1"/>
  <c r="AB202" i="101" s="1"/>
  <c r="AC202" i="101" s="1"/>
  <c r="AD202" i="101" s="1"/>
  <c r="AE202" i="101" s="1"/>
  <c r="AF202" i="101" s="1"/>
  <c r="C202" i="101"/>
  <c r="D202" i="101" s="1"/>
  <c r="C201" i="101"/>
  <c r="D201" i="101" s="1"/>
  <c r="E201" i="101" s="1"/>
  <c r="F201" i="101" s="1"/>
  <c r="G201" i="101" s="1"/>
  <c r="H201" i="101" s="1"/>
  <c r="I201" i="101" s="1"/>
  <c r="J201" i="101" s="1"/>
  <c r="K201" i="101" s="1"/>
  <c r="L201" i="101" s="1"/>
  <c r="M201" i="101" s="1"/>
  <c r="N201" i="101" s="1"/>
  <c r="O201" i="101" s="1"/>
  <c r="P201" i="101" s="1"/>
  <c r="Q201" i="101" s="1"/>
  <c r="R201" i="101" s="1"/>
  <c r="U201" i="101" s="1"/>
  <c r="X201" i="101" s="1"/>
  <c r="AA201" i="101" s="1"/>
  <c r="AB201" i="101" s="1"/>
  <c r="AC201" i="101" s="1"/>
  <c r="AD201" i="101" s="1"/>
  <c r="AE201" i="101" s="1"/>
  <c r="AF201" i="101" s="1"/>
  <c r="AA200" i="101"/>
  <c r="AB200" i="101" s="1"/>
  <c r="AC200" i="101" s="1"/>
  <c r="AD200" i="101" s="1"/>
  <c r="AE200" i="101" s="1"/>
  <c r="AF200" i="101" s="1"/>
  <c r="R200" i="101"/>
  <c r="U200" i="101" s="1"/>
  <c r="X200" i="101" s="1"/>
  <c r="C200" i="101"/>
  <c r="D200" i="101" s="1"/>
  <c r="E200" i="101" s="1"/>
  <c r="F200" i="101" s="1"/>
  <c r="G200" i="101" s="1"/>
  <c r="H200" i="101" s="1"/>
  <c r="I200" i="101" s="1"/>
  <c r="J200" i="101" s="1"/>
  <c r="K200" i="101" s="1"/>
  <c r="L200" i="101" s="1"/>
  <c r="M200" i="101" s="1"/>
  <c r="N200" i="101" s="1"/>
  <c r="O200" i="101" s="1"/>
  <c r="P200" i="101" s="1"/>
  <c r="Q200" i="101" s="1"/>
  <c r="G199" i="101"/>
  <c r="H199" i="101" s="1"/>
  <c r="I199" i="101" s="1"/>
  <c r="J199" i="101" s="1"/>
  <c r="K199" i="101" s="1"/>
  <c r="L199" i="101" s="1"/>
  <c r="M199" i="101" s="1"/>
  <c r="N199" i="101" s="1"/>
  <c r="O199" i="101" s="1"/>
  <c r="P199" i="101" s="1"/>
  <c r="Q199" i="101" s="1"/>
  <c r="R199" i="101" s="1"/>
  <c r="U199" i="101" s="1"/>
  <c r="X199" i="101" s="1"/>
  <c r="AA199" i="101" s="1"/>
  <c r="AB199" i="101" s="1"/>
  <c r="AC199" i="101" s="1"/>
  <c r="AD199" i="101" s="1"/>
  <c r="AE199" i="101" s="1"/>
  <c r="AF199" i="101" s="1"/>
  <c r="C199" i="101"/>
  <c r="D199" i="101" s="1"/>
  <c r="E199" i="101" s="1"/>
  <c r="F199" i="101" s="1"/>
  <c r="O198" i="101"/>
  <c r="P198" i="101" s="1"/>
  <c r="Q198" i="101" s="1"/>
  <c r="R198" i="101" s="1"/>
  <c r="U198" i="101" s="1"/>
  <c r="X198" i="101" s="1"/>
  <c r="AA198" i="101" s="1"/>
  <c r="AB198" i="101" s="1"/>
  <c r="AC198" i="101" s="1"/>
  <c r="AD198" i="101" s="1"/>
  <c r="AE198" i="101" s="1"/>
  <c r="AF198" i="101" s="1"/>
  <c r="E198" i="101"/>
  <c r="F198" i="101" s="1"/>
  <c r="G198" i="101" s="1"/>
  <c r="H198" i="101" s="1"/>
  <c r="I198" i="101" s="1"/>
  <c r="J198" i="101" s="1"/>
  <c r="K198" i="101" s="1"/>
  <c r="L198" i="101" s="1"/>
  <c r="M198" i="101" s="1"/>
  <c r="N198" i="101" s="1"/>
  <c r="D198" i="101"/>
  <c r="C198" i="101"/>
  <c r="C197" i="101"/>
  <c r="D197" i="101" s="1"/>
  <c r="E197" i="101" s="1"/>
  <c r="F197" i="101" s="1"/>
  <c r="G197" i="101" s="1"/>
  <c r="H197" i="101" s="1"/>
  <c r="I197" i="101" s="1"/>
  <c r="J197" i="101" s="1"/>
  <c r="K197" i="101" s="1"/>
  <c r="L197" i="101" s="1"/>
  <c r="M197" i="101" s="1"/>
  <c r="N197" i="101" s="1"/>
  <c r="O197" i="101" s="1"/>
  <c r="P197" i="101" s="1"/>
  <c r="Q197" i="101" s="1"/>
  <c r="R197" i="101" s="1"/>
  <c r="U197" i="101" s="1"/>
  <c r="X197" i="101" s="1"/>
  <c r="AA197" i="101" s="1"/>
  <c r="AB197" i="101" s="1"/>
  <c r="AC197" i="101" s="1"/>
  <c r="AD197" i="101" s="1"/>
  <c r="AE197" i="101" s="1"/>
  <c r="AF197" i="101" s="1"/>
  <c r="C196" i="101"/>
  <c r="D196" i="101" s="1"/>
  <c r="E196" i="101" s="1"/>
  <c r="F196" i="101" s="1"/>
  <c r="G196" i="101" s="1"/>
  <c r="H196" i="101" s="1"/>
  <c r="I196" i="101" s="1"/>
  <c r="J196" i="101" s="1"/>
  <c r="K196" i="101" s="1"/>
  <c r="L196" i="101" s="1"/>
  <c r="M196" i="101" s="1"/>
  <c r="N196" i="101" s="1"/>
  <c r="O196" i="101" s="1"/>
  <c r="P196" i="101" s="1"/>
  <c r="Q196" i="101" s="1"/>
  <c r="R196" i="101" s="1"/>
  <c r="U196" i="101" s="1"/>
  <c r="X196" i="101" s="1"/>
  <c r="AA196" i="101" s="1"/>
  <c r="AB196" i="101" s="1"/>
  <c r="AC196" i="101" s="1"/>
  <c r="AD196" i="101" s="1"/>
  <c r="AE196" i="101" s="1"/>
  <c r="AF196" i="101" s="1"/>
  <c r="I195" i="101"/>
  <c r="J195" i="101" s="1"/>
  <c r="K195" i="101" s="1"/>
  <c r="L195" i="101" s="1"/>
  <c r="M195" i="101" s="1"/>
  <c r="N195" i="101" s="1"/>
  <c r="O195" i="101" s="1"/>
  <c r="P195" i="101" s="1"/>
  <c r="Q195" i="101" s="1"/>
  <c r="R195" i="101" s="1"/>
  <c r="U195" i="101" s="1"/>
  <c r="X195" i="101" s="1"/>
  <c r="AA195" i="101" s="1"/>
  <c r="AB195" i="101" s="1"/>
  <c r="AC195" i="101" s="1"/>
  <c r="AD195" i="101" s="1"/>
  <c r="AE195" i="101" s="1"/>
  <c r="AF195" i="101" s="1"/>
  <c r="G195" i="101"/>
  <c r="H195" i="101" s="1"/>
  <c r="D195" i="101"/>
  <c r="E195" i="101" s="1"/>
  <c r="F195" i="101" s="1"/>
  <c r="C195" i="101"/>
  <c r="E194" i="101"/>
  <c r="F194" i="101" s="1"/>
  <c r="G194" i="101" s="1"/>
  <c r="H194" i="101" s="1"/>
  <c r="I194" i="101" s="1"/>
  <c r="J194" i="101" s="1"/>
  <c r="K194" i="101" s="1"/>
  <c r="L194" i="101" s="1"/>
  <c r="M194" i="101" s="1"/>
  <c r="N194" i="101" s="1"/>
  <c r="O194" i="101" s="1"/>
  <c r="P194" i="101" s="1"/>
  <c r="Q194" i="101" s="1"/>
  <c r="R194" i="101" s="1"/>
  <c r="U194" i="101" s="1"/>
  <c r="X194" i="101" s="1"/>
  <c r="AA194" i="101" s="1"/>
  <c r="AB194" i="101" s="1"/>
  <c r="AC194" i="101" s="1"/>
  <c r="AD194" i="101" s="1"/>
  <c r="AE194" i="101" s="1"/>
  <c r="AF194" i="101" s="1"/>
  <c r="D194" i="101"/>
  <c r="C194" i="101"/>
  <c r="L193" i="101"/>
  <c r="M193" i="101" s="1"/>
  <c r="N193" i="101" s="1"/>
  <c r="O193" i="101" s="1"/>
  <c r="P193" i="101" s="1"/>
  <c r="Q193" i="101" s="1"/>
  <c r="R193" i="101" s="1"/>
  <c r="U193" i="101" s="1"/>
  <c r="X193" i="101" s="1"/>
  <c r="AA193" i="101" s="1"/>
  <c r="AB193" i="101" s="1"/>
  <c r="AC193" i="101" s="1"/>
  <c r="AD193" i="101" s="1"/>
  <c r="AE193" i="101" s="1"/>
  <c r="AF193" i="101" s="1"/>
  <c r="C193" i="101"/>
  <c r="D193" i="101" s="1"/>
  <c r="E193" i="101" s="1"/>
  <c r="F193" i="101" s="1"/>
  <c r="G193" i="101" s="1"/>
  <c r="H193" i="101" s="1"/>
  <c r="I193" i="101" s="1"/>
  <c r="J193" i="101" s="1"/>
  <c r="K193" i="101" s="1"/>
  <c r="C192" i="101"/>
  <c r="D192" i="101" s="1"/>
  <c r="E192" i="101" s="1"/>
  <c r="F192" i="101" s="1"/>
  <c r="G192" i="101" s="1"/>
  <c r="H192" i="101" s="1"/>
  <c r="I192" i="101" s="1"/>
  <c r="J192" i="101" s="1"/>
  <c r="K192" i="101" s="1"/>
  <c r="L192" i="101" s="1"/>
  <c r="M192" i="101" s="1"/>
  <c r="N192" i="101" s="1"/>
  <c r="O192" i="101" s="1"/>
  <c r="P192" i="101" s="1"/>
  <c r="Q192" i="101" s="1"/>
  <c r="R192" i="101" s="1"/>
  <c r="U192" i="101" s="1"/>
  <c r="X192" i="101" s="1"/>
  <c r="AA192" i="101" s="1"/>
  <c r="AB192" i="101" s="1"/>
  <c r="AC192" i="101" s="1"/>
  <c r="AD192" i="101" s="1"/>
  <c r="AE192" i="101" s="1"/>
  <c r="AF192" i="101" s="1"/>
  <c r="P191" i="101"/>
  <c r="Q191" i="101" s="1"/>
  <c r="R191" i="101" s="1"/>
  <c r="U191" i="101" s="1"/>
  <c r="X191" i="101" s="1"/>
  <c r="AA191" i="101" s="1"/>
  <c r="AB191" i="101" s="1"/>
  <c r="AC191" i="101" s="1"/>
  <c r="AD191" i="101" s="1"/>
  <c r="AE191" i="101" s="1"/>
  <c r="AF191" i="101" s="1"/>
  <c r="C191" i="101"/>
  <c r="D191" i="101" s="1"/>
  <c r="E191" i="101" s="1"/>
  <c r="F191" i="101" s="1"/>
  <c r="G191" i="101" s="1"/>
  <c r="H191" i="101" s="1"/>
  <c r="I191" i="101" s="1"/>
  <c r="J191" i="101" s="1"/>
  <c r="K191" i="101" s="1"/>
  <c r="L191" i="101" s="1"/>
  <c r="M191" i="101" s="1"/>
  <c r="N191" i="101" s="1"/>
  <c r="O191" i="101" s="1"/>
  <c r="G190" i="101"/>
  <c r="H190" i="101" s="1"/>
  <c r="I190" i="101" s="1"/>
  <c r="J190" i="101" s="1"/>
  <c r="K190" i="101" s="1"/>
  <c r="L190" i="101" s="1"/>
  <c r="M190" i="101" s="1"/>
  <c r="N190" i="101" s="1"/>
  <c r="O190" i="101" s="1"/>
  <c r="P190" i="101" s="1"/>
  <c r="Q190" i="101" s="1"/>
  <c r="R190" i="101" s="1"/>
  <c r="U190" i="101" s="1"/>
  <c r="X190" i="101" s="1"/>
  <c r="AA190" i="101" s="1"/>
  <c r="AB190" i="101" s="1"/>
  <c r="AC190" i="101" s="1"/>
  <c r="AD190" i="101" s="1"/>
  <c r="AE190" i="101" s="1"/>
  <c r="AF190" i="101" s="1"/>
  <c r="E190" i="101"/>
  <c r="F190" i="101" s="1"/>
  <c r="D190" i="101"/>
  <c r="C190" i="101"/>
  <c r="K189" i="101"/>
  <c r="L189" i="101" s="1"/>
  <c r="M189" i="101" s="1"/>
  <c r="N189" i="101" s="1"/>
  <c r="O189" i="101" s="1"/>
  <c r="P189" i="101" s="1"/>
  <c r="Q189" i="101" s="1"/>
  <c r="R189" i="101" s="1"/>
  <c r="U189" i="101" s="1"/>
  <c r="X189" i="101" s="1"/>
  <c r="AA189" i="101" s="1"/>
  <c r="AB189" i="101" s="1"/>
  <c r="AC189" i="101" s="1"/>
  <c r="AD189" i="101" s="1"/>
  <c r="AE189" i="101" s="1"/>
  <c r="AF189" i="101" s="1"/>
  <c r="E189" i="101"/>
  <c r="F189" i="101" s="1"/>
  <c r="G189" i="101" s="1"/>
  <c r="H189" i="101" s="1"/>
  <c r="I189" i="101" s="1"/>
  <c r="J189" i="101" s="1"/>
  <c r="C189" i="101"/>
  <c r="D189" i="101" s="1"/>
  <c r="C188" i="101"/>
  <c r="D188" i="101" s="1"/>
  <c r="E188" i="101" s="1"/>
  <c r="F188" i="101" s="1"/>
  <c r="G188" i="101" s="1"/>
  <c r="H188" i="101" s="1"/>
  <c r="I188" i="101" s="1"/>
  <c r="J188" i="101" s="1"/>
  <c r="K188" i="101" s="1"/>
  <c r="L188" i="101" s="1"/>
  <c r="M188" i="101" s="1"/>
  <c r="N188" i="101" s="1"/>
  <c r="O188" i="101" s="1"/>
  <c r="P188" i="101" s="1"/>
  <c r="Q188" i="101" s="1"/>
  <c r="R188" i="101" s="1"/>
  <c r="U188" i="101" s="1"/>
  <c r="X188" i="101" s="1"/>
  <c r="AA188" i="101" s="1"/>
  <c r="AB188" i="101" s="1"/>
  <c r="AC188" i="101" s="1"/>
  <c r="AD188" i="101" s="1"/>
  <c r="AE188" i="101" s="1"/>
  <c r="AF188" i="101" s="1"/>
  <c r="G187" i="101"/>
  <c r="H187" i="101" s="1"/>
  <c r="I187" i="101" s="1"/>
  <c r="J187" i="101" s="1"/>
  <c r="K187" i="101" s="1"/>
  <c r="L187" i="101" s="1"/>
  <c r="M187" i="101" s="1"/>
  <c r="N187" i="101" s="1"/>
  <c r="O187" i="101" s="1"/>
  <c r="P187" i="101" s="1"/>
  <c r="Q187" i="101" s="1"/>
  <c r="R187" i="101" s="1"/>
  <c r="U187" i="101" s="1"/>
  <c r="X187" i="101" s="1"/>
  <c r="AA187" i="101" s="1"/>
  <c r="AB187" i="101" s="1"/>
  <c r="AC187" i="101" s="1"/>
  <c r="AD187" i="101" s="1"/>
  <c r="AE187" i="101" s="1"/>
  <c r="AF187" i="101" s="1"/>
  <c r="D187" i="101"/>
  <c r="E187" i="101" s="1"/>
  <c r="F187" i="101" s="1"/>
  <c r="C187" i="101"/>
  <c r="D186" i="101"/>
  <c r="E186" i="101" s="1"/>
  <c r="F186" i="101" s="1"/>
  <c r="G186" i="101" s="1"/>
  <c r="H186" i="101" s="1"/>
  <c r="I186" i="101" s="1"/>
  <c r="J186" i="101" s="1"/>
  <c r="K186" i="101" s="1"/>
  <c r="L186" i="101" s="1"/>
  <c r="M186" i="101" s="1"/>
  <c r="N186" i="101" s="1"/>
  <c r="O186" i="101" s="1"/>
  <c r="P186" i="101" s="1"/>
  <c r="Q186" i="101" s="1"/>
  <c r="R186" i="101" s="1"/>
  <c r="U186" i="101" s="1"/>
  <c r="X186" i="101" s="1"/>
  <c r="AA186" i="101" s="1"/>
  <c r="AB186" i="101" s="1"/>
  <c r="AC186" i="101" s="1"/>
  <c r="AD186" i="101" s="1"/>
  <c r="AE186" i="101" s="1"/>
  <c r="AF186" i="101" s="1"/>
  <c r="C186" i="101"/>
  <c r="K185" i="101"/>
  <c r="L185" i="101" s="1"/>
  <c r="M185" i="101" s="1"/>
  <c r="N185" i="101" s="1"/>
  <c r="O185" i="101" s="1"/>
  <c r="P185" i="101" s="1"/>
  <c r="Q185" i="101" s="1"/>
  <c r="R185" i="101" s="1"/>
  <c r="U185" i="101" s="1"/>
  <c r="X185" i="101" s="1"/>
  <c r="AA185" i="101" s="1"/>
  <c r="AB185" i="101" s="1"/>
  <c r="AC185" i="101" s="1"/>
  <c r="AD185" i="101" s="1"/>
  <c r="AE185" i="101" s="1"/>
  <c r="AF185" i="101" s="1"/>
  <c r="C185" i="101"/>
  <c r="D185" i="101" s="1"/>
  <c r="E185" i="101" s="1"/>
  <c r="F185" i="101" s="1"/>
  <c r="G185" i="101" s="1"/>
  <c r="H185" i="101" s="1"/>
  <c r="I185" i="101" s="1"/>
  <c r="J185" i="101" s="1"/>
  <c r="C184" i="101"/>
  <c r="D184" i="101" s="1"/>
  <c r="E184" i="101" s="1"/>
  <c r="F184" i="101" s="1"/>
  <c r="G184" i="101" s="1"/>
  <c r="H184" i="101" s="1"/>
  <c r="I184" i="101" s="1"/>
  <c r="J184" i="101" s="1"/>
  <c r="K184" i="101" s="1"/>
  <c r="L184" i="101" s="1"/>
  <c r="M184" i="101" s="1"/>
  <c r="N184" i="101" s="1"/>
  <c r="O184" i="101" s="1"/>
  <c r="P184" i="101" s="1"/>
  <c r="Q184" i="101" s="1"/>
  <c r="R184" i="101" s="1"/>
  <c r="U184" i="101" s="1"/>
  <c r="X184" i="101" s="1"/>
  <c r="AA184" i="101" s="1"/>
  <c r="AB184" i="101" s="1"/>
  <c r="AC184" i="101" s="1"/>
  <c r="AD184" i="101" s="1"/>
  <c r="AE184" i="101" s="1"/>
  <c r="AF184" i="101" s="1"/>
  <c r="D183" i="101"/>
  <c r="E183" i="101" s="1"/>
  <c r="F183" i="101" s="1"/>
  <c r="G183" i="101" s="1"/>
  <c r="H183" i="101" s="1"/>
  <c r="I183" i="101" s="1"/>
  <c r="J183" i="101" s="1"/>
  <c r="K183" i="101" s="1"/>
  <c r="L183" i="101" s="1"/>
  <c r="M183" i="101" s="1"/>
  <c r="N183" i="101" s="1"/>
  <c r="O183" i="101" s="1"/>
  <c r="P183" i="101" s="1"/>
  <c r="Q183" i="101" s="1"/>
  <c r="R183" i="101" s="1"/>
  <c r="U183" i="101" s="1"/>
  <c r="X183" i="101" s="1"/>
  <c r="AA183" i="101" s="1"/>
  <c r="AB183" i="101" s="1"/>
  <c r="AC183" i="101" s="1"/>
  <c r="AD183" i="101" s="1"/>
  <c r="AE183" i="101" s="1"/>
  <c r="AF183" i="101" s="1"/>
  <c r="C183" i="101"/>
  <c r="U182" i="101"/>
  <c r="X182" i="101" s="1"/>
  <c r="AA182" i="101" s="1"/>
  <c r="AB182" i="101" s="1"/>
  <c r="AC182" i="101" s="1"/>
  <c r="AD182" i="101" s="1"/>
  <c r="AE182" i="101" s="1"/>
  <c r="AF182" i="101" s="1"/>
  <c r="D182" i="101"/>
  <c r="E182" i="101" s="1"/>
  <c r="F182" i="101" s="1"/>
  <c r="G182" i="101" s="1"/>
  <c r="H182" i="101" s="1"/>
  <c r="I182" i="101" s="1"/>
  <c r="J182" i="101" s="1"/>
  <c r="K182" i="101" s="1"/>
  <c r="L182" i="101" s="1"/>
  <c r="M182" i="101" s="1"/>
  <c r="N182" i="101" s="1"/>
  <c r="O182" i="101" s="1"/>
  <c r="P182" i="101" s="1"/>
  <c r="Q182" i="101" s="1"/>
  <c r="R182" i="101" s="1"/>
  <c r="C182" i="101"/>
  <c r="K181" i="101"/>
  <c r="L181" i="101" s="1"/>
  <c r="M181" i="101" s="1"/>
  <c r="N181" i="101" s="1"/>
  <c r="O181" i="101" s="1"/>
  <c r="P181" i="101" s="1"/>
  <c r="Q181" i="101" s="1"/>
  <c r="R181" i="101" s="1"/>
  <c r="U181" i="101" s="1"/>
  <c r="X181" i="101" s="1"/>
  <c r="AA181" i="101" s="1"/>
  <c r="AB181" i="101" s="1"/>
  <c r="AC181" i="101" s="1"/>
  <c r="AD181" i="101" s="1"/>
  <c r="AE181" i="101" s="1"/>
  <c r="AF181" i="101" s="1"/>
  <c r="C181" i="101"/>
  <c r="D181" i="101" s="1"/>
  <c r="E181" i="101" s="1"/>
  <c r="F181" i="101" s="1"/>
  <c r="G181" i="101" s="1"/>
  <c r="H181" i="101" s="1"/>
  <c r="I181" i="101" s="1"/>
  <c r="J181" i="101" s="1"/>
  <c r="C180" i="101"/>
  <c r="D180" i="101" s="1"/>
  <c r="E180" i="101" s="1"/>
  <c r="F180" i="101" s="1"/>
  <c r="G180" i="101" s="1"/>
  <c r="H180" i="101" s="1"/>
  <c r="I180" i="101" s="1"/>
  <c r="J180" i="101" s="1"/>
  <c r="K180" i="101" s="1"/>
  <c r="L180" i="101" s="1"/>
  <c r="M180" i="101" s="1"/>
  <c r="N180" i="101" s="1"/>
  <c r="O180" i="101" s="1"/>
  <c r="P180" i="101" s="1"/>
  <c r="Q180" i="101" s="1"/>
  <c r="R180" i="101" s="1"/>
  <c r="U180" i="101" s="1"/>
  <c r="AA180" i="101" s="1"/>
  <c r="AB180" i="101" s="1"/>
  <c r="AC180" i="101" s="1"/>
  <c r="AD180" i="101" s="1"/>
  <c r="AE180" i="101" s="1"/>
  <c r="AF180" i="101" s="1"/>
  <c r="L179" i="101"/>
  <c r="M179" i="101" s="1"/>
  <c r="N179" i="101" s="1"/>
  <c r="O179" i="101" s="1"/>
  <c r="P179" i="101" s="1"/>
  <c r="Q179" i="101" s="1"/>
  <c r="R179" i="101" s="1"/>
  <c r="U179" i="101" s="1"/>
  <c r="AA179" i="101" s="1"/>
  <c r="AB179" i="101" s="1"/>
  <c r="AC179" i="101" s="1"/>
  <c r="AD179" i="101" s="1"/>
  <c r="AE179" i="101" s="1"/>
  <c r="AF179" i="101" s="1"/>
  <c r="D179" i="101"/>
  <c r="E179" i="101" s="1"/>
  <c r="F179" i="101" s="1"/>
  <c r="G179" i="101" s="1"/>
  <c r="H179" i="101" s="1"/>
  <c r="I179" i="101" s="1"/>
  <c r="J179" i="101" s="1"/>
  <c r="K179" i="101" s="1"/>
  <c r="C179" i="101"/>
  <c r="D178" i="101"/>
  <c r="E178" i="101" s="1"/>
  <c r="F178" i="101" s="1"/>
  <c r="G178" i="101" s="1"/>
  <c r="H178" i="101" s="1"/>
  <c r="I178" i="101" s="1"/>
  <c r="J178" i="101" s="1"/>
  <c r="K178" i="101" s="1"/>
  <c r="L178" i="101" s="1"/>
  <c r="M178" i="101" s="1"/>
  <c r="N178" i="101" s="1"/>
  <c r="O178" i="101" s="1"/>
  <c r="P178" i="101" s="1"/>
  <c r="Q178" i="101" s="1"/>
  <c r="R178" i="101" s="1"/>
  <c r="U178" i="101" s="1"/>
  <c r="AA178" i="101" s="1"/>
  <c r="AB178" i="101" s="1"/>
  <c r="AC178" i="101" s="1"/>
  <c r="AD178" i="101" s="1"/>
  <c r="AE178" i="101" s="1"/>
  <c r="AF178" i="101" s="1"/>
  <c r="C178" i="101"/>
  <c r="C177" i="101"/>
  <c r="D177" i="101" s="1"/>
  <c r="E177" i="101" s="1"/>
  <c r="F177" i="101" s="1"/>
  <c r="G177" i="101" s="1"/>
  <c r="H177" i="101" s="1"/>
  <c r="F176" i="101"/>
  <c r="G176" i="101" s="1"/>
  <c r="H176" i="101" s="1"/>
  <c r="I176" i="101" s="1"/>
  <c r="J176" i="101" s="1"/>
  <c r="K176" i="101" s="1"/>
  <c r="L176" i="101" s="1"/>
  <c r="M176" i="101" s="1"/>
  <c r="N176" i="101" s="1"/>
  <c r="O176" i="101" s="1"/>
  <c r="P176" i="101" s="1"/>
  <c r="Q176" i="101" s="1"/>
  <c r="R176" i="101" s="1"/>
  <c r="U176" i="101" s="1"/>
  <c r="AA176" i="101" s="1"/>
  <c r="AB176" i="101" s="1"/>
  <c r="AC176" i="101" s="1"/>
  <c r="AD176" i="101" s="1"/>
  <c r="AE176" i="101" s="1"/>
  <c r="AF176" i="101" s="1"/>
  <c r="D176" i="101"/>
  <c r="E176" i="101" s="1"/>
  <c r="C176" i="101"/>
  <c r="F175" i="101"/>
  <c r="G175" i="101" s="1"/>
  <c r="H175" i="101" s="1"/>
  <c r="I175" i="101" s="1"/>
  <c r="J175" i="101" s="1"/>
  <c r="K175" i="101" s="1"/>
  <c r="L175" i="101" s="1"/>
  <c r="M175" i="101" s="1"/>
  <c r="N175" i="101" s="1"/>
  <c r="O175" i="101" s="1"/>
  <c r="P175" i="101" s="1"/>
  <c r="Q175" i="101" s="1"/>
  <c r="R175" i="101" s="1"/>
  <c r="AA175" i="101" s="1"/>
  <c r="AB175" i="101" s="1"/>
  <c r="AC175" i="101" s="1"/>
  <c r="AD175" i="101" s="1"/>
  <c r="AE175" i="101" s="1"/>
  <c r="AF175" i="101" s="1"/>
  <c r="D175" i="101"/>
  <c r="E175" i="101" s="1"/>
  <c r="C175" i="101"/>
  <c r="E174" i="101"/>
  <c r="F174" i="101" s="1"/>
  <c r="G174" i="101" s="1"/>
  <c r="H174" i="101" s="1"/>
  <c r="I174" i="101" s="1"/>
  <c r="J174" i="101" s="1"/>
  <c r="K174" i="101" s="1"/>
  <c r="L174" i="101" s="1"/>
  <c r="M174" i="101" s="1"/>
  <c r="N174" i="101" s="1"/>
  <c r="O174" i="101" s="1"/>
  <c r="P174" i="101" s="1"/>
  <c r="Q174" i="101" s="1"/>
  <c r="R174" i="101" s="1"/>
  <c r="AA174" i="101" s="1"/>
  <c r="AB174" i="101" s="1"/>
  <c r="AC174" i="101" s="1"/>
  <c r="AD174" i="101" s="1"/>
  <c r="AE174" i="101" s="1"/>
  <c r="AF174" i="101" s="1"/>
  <c r="D174" i="101"/>
  <c r="C174" i="101"/>
  <c r="F173" i="101"/>
  <c r="G173" i="101" s="1"/>
  <c r="H173" i="101" s="1"/>
  <c r="I173" i="101" s="1"/>
  <c r="J173" i="101" s="1"/>
  <c r="K173" i="101" s="1"/>
  <c r="L173" i="101" s="1"/>
  <c r="M173" i="101" s="1"/>
  <c r="N173" i="101" s="1"/>
  <c r="O173" i="101" s="1"/>
  <c r="P173" i="101" s="1"/>
  <c r="Q173" i="101" s="1"/>
  <c r="R173" i="101" s="1"/>
  <c r="AA173" i="101" s="1"/>
  <c r="AB173" i="101" s="1"/>
  <c r="AC173" i="101" s="1"/>
  <c r="AD173" i="101" s="1"/>
  <c r="AE173" i="101" s="1"/>
  <c r="AF173" i="101" s="1"/>
  <c r="C173" i="101"/>
  <c r="D173" i="101" s="1"/>
  <c r="E173" i="101" s="1"/>
  <c r="H172" i="101"/>
  <c r="I172" i="101" s="1"/>
  <c r="J172" i="101" s="1"/>
  <c r="K172" i="101" s="1"/>
  <c r="L172" i="101" s="1"/>
  <c r="M172" i="101" s="1"/>
  <c r="N172" i="101" s="1"/>
  <c r="O172" i="101" s="1"/>
  <c r="P172" i="101" s="1"/>
  <c r="Q172" i="101" s="1"/>
  <c r="R172" i="101" s="1"/>
  <c r="AA172" i="101" s="1"/>
  <c r="AB172" i="101" s="1"/>
  <c r="AC172" i="101" s="1"/>
  <c r="AD172" i="101" s="1"/>
  <c r="AE172" i="101" s="1"/>
  <c r="AF172" i="101" s="1"/>
  <c r="D172" i="101"/>
  <c r="E172" i="101" s="1"/>
  <c r="F172" i="101" s="1"/>
  <c r="G172" i="101" s="1"/>
  <c r="C172" i="101"/>
  <c r="D171" i="101"/>
  <c r="E171" i="101" s="1"/>
  <c r="F171" i="101" s="1"/>
  <c r="G171" i="101" s="1"/>
  <c r="H171" i="101" s="1"/>
  <c r="I171" i="101" s="1"/>
  <c r="J171" i="101" s="1"/>
  <c r="K171" i="101" s="1"/>
  <c r="L171" i="101" s="1"/>
  <c r="M171" i="101" s="1"/>
  <c r="N171" i="101" s="1"/>
  <c r="O171" i="101" s="1"/>
  <c r="P171" i="101" s="1"/>
  <c r="Q171" i="101" s="1"/>
  <c r="R171" i="101" s="1"/>
  <c r="AA171" i="101" s="1"/>
  <c r="AB171" i="101" s="1"/>
  <c r="AC171" i="101" s="1"/>
  <c r="AD171" i="101" s="1"/>
  <c r="AE171" i="101" s="1"/>
  <c r="AF171" i="101" s="1"/>
  <c r="C171" i="101"/>
  <c r="H170" i="101"/>
  <c r="I170" i="101" s="1"/>
  <c r="J170" i="101" s="1"/>
  <c r="K170" i="101" s="1"/>
  <c r="L170" i="101" s="1"/>
  <c r="M170" i="101" s="1"/>
  <c r="N170" i="101" s="1"/>
  <c r="O170" i="101" s="1"/>
  <c r="P170" i="101" s="1"/>
  <c r="Q170" i="101" s="1"/>
  <c r="R170" i="101" s="1"/>
  <c r="C170" i="101"/>
  <c r="D170" i="101" s="1"/>
  <c r="E170" i="101" s="1"/>
  <c r="F170" i="101" s="1"/>
  <c r="G170" i="101" s="1"/>
  <c r="C169" i="101"/>
  <c r="AG167" i="101"/>
  <c r="J166" i="101"/>
  <c r="K166" i="101" s="1"/>
  <c r="L166" i="101" s="1"/>
  <c r="M166" i="101" s="1"/>
  <c r="N166" i="101" s="1"/>
  <c r="O166" i="101" s="1"/>
  <c r="P166" i="101" s="1"/>
  <c r="Q166" i="101" s="1"/>
  <c r="R166" i="101" s="1"/>
  <c r="AA166" i="101" s="1"/>
  <c r="AB166" i="101" s="1"/>
  <c r="AC166" i="101" s="1"/>
  <c r="AD166" i="101" s="1"/>
  <c r="AE166" i="101" s="1"/>
  <c r="AF166" i="101" s="1"/>
  <c r="C166" i="101"/>
  <c r="D166" i="101" s="1"/>
  <c r="E166" i="101" s="1"/>
  <c r="F166" i="101" s="1"/>
  <c r="G166" i="101" s="1"/>
  <c r="H166" i="101" s="1"/>
  <c r="I166" i="101" s="1"/>
  <c r="H165" i="101"/>
  <c r="I165" i="101" s="1"/>
  <c r="J165" i="101" s="1"/>
  <c r="K165" i="101" s="1"/>
  <c r="L165" i="101" s="1"/>
  <c r="M165" i="101" s="1"/>
  <c r="N165" i="101" s="1"/>
  <c r="O165" i="101" s="1"/>
  <c r="P165" i="101" s="1"/>
  <c r="Q165" i="101" s="1"/>
  <c r="R165" i="101" s="1"/>
  <c r="AA165" i="101" s="1"/>
  <c r="AB165" i="101" s="1"/>
  <c r="AC165" i="101" s="1"/>
  <c r="AD165" i="101" s="1"/>
  <c r="AE165" i="101" s="1"/>
  <c r="AF165" i="101" s="1"/>
  <c r="D165" i="101"/>
  <c r="E165" i="101" s="1"/>
  <c r="F165" i="101" s="1"/>
  <c r="G165" i="101" s="1"/>
  <c r="C165" i="101"/>
  <c r="Q164" i="101"/>
  <c r="R164" i="101" s="1"/>
  <c r="AA164" i="101" s="1"/>
  <c r="AB164" i="101" s="1"/>
  <c r="AC164" i="101" s="1"/>
  <c r="AD164" i="101" s="1"/>
  <c r="AE164" i="101" s="1"/>
  <c r="AF164" i="101" s="1"/>
  <c r="F164" i="101"/>
  <c r="G164" i="101" s="1"/>
  <c r="H164" i="101" s="1"/>
  <c r="I164" i="101" s="1"/>
  <c r="J164" i="101" s="1"/>
  <c r="K164" i="101" s="1"/>
  <c r="L164" i="101" s="1"/>
  <c r="M164" i="101" s="1"/>
  <c r="N164" i="101" s="1"/>
  <c r="O164" i="101" s="1"/>
  <c r="P164" i="101" s="1"/>
  <c r="D164" i="101"/>
  <c r="E164" i="101" s="1"/>
  <c r="C164" i="101"/>
  <c r="D163" i="101"/>
  <c r="E163" i="101" s="1"/>
  <c r="F163" i="101" s="1"/>
  <c r="G163" i="101" s="1"/>
  <c r="H163" i="101" s="1"/>
  <c r="I163" i="101" s="1"/>
  <c r="J163" i="101" s="1"/>
  <c r="K163" i="101" s="1"/>
  <c r="L163" i="101" s="1"/>
  <c r="M163" i="101" s="1"/>
  <c r="N163" i="101" s="1"/>
  <c r="O163" i="101" s="1"/>
  <c r="P163" i="101" s="1"/>
  <c r="Q163" i="101" s="1"/>
  <c r="R163" i="101" s="1"/>
  <c r="AA163" i="101" s="1"/>
  <c r="AB163" i="101" s="1"/>
  <c r="AC163" i="101" s="1"/>
  <c r="AD163" i="101" s="1"/>
  <c r="AE163" i="101" s="1"/>
  <c r="AF163" i="101" s="1"/>
  <c r="C163" i="101"/>
  <c r="N162" i="101"/>
  <c r="O162" i="101" s="1"/>
  <c r="P162" i="101" s="1"/>
  <c r="Q162" i="101" s="1"/>
  <c r="R162" i="101" s="1"/>
  <c r="AA162" i="101" s="1"/>
  <c r="AB162" i="101" s="1"/>
  <c r="AC162" i="101" s="1"/>
  <c r="AD162" i="101" s="1"/>
  <c r="AE162" i="101" s="1"/>
  <c r="AF162" i="101" s="1"/>
  <c r="C162" i="101"/>
  <c r="D162" i="101" s="1"/>
  <c r="E162" i="101" s="1"/>
  <c r="F162" i="101" s="1"/>
  <c r="G162" i="101" s="1"/>
  <c r="H162" i="101" s="1"/>
  <c r="I162" i="101" s="1"/>
  <c r="J162" i="101" s="1"/>
  <c r="K162" i="101" s="1"/>
  <c r="L162" i="101" s="1"/>
  <c r="M162" i="101" s="1"/>
  <c r="C161" i="101"/>
  <c r="AF159" i="101" a="1"/>
  <c r="AF159" i="101" s="1"/>
  <c r="AE159" i="101" a="1"/>
  <c r="AE159" i="101" s="1"/>
  <c r="AD159" i="101" a="1"/>
  <c r="AD159" i="101" s="1"/>
  <c r="AC159" i="101" a="1"/>
  <c r="AC159" i="101" s="1"/>
  <c r="AB159" i="101" a="1"/>
  <c r="AB159" i="101" s="1"/>
  <c r="AA159" i="101" a="1"/>
  <c r="AA159" i="101" s="1"/>
  <c r="R159" i="101" a="1"/>
  <c r="R159" i="101" s="1"/>
  <c r="Q159" i="101" a="1"/>
  <c r="Q159" i="101" s="1"/>
  <c r="P159" i="101" a="1"/>
  <c r="P159" i="101" s="1"/>
  <c r="O159" i="101" a="1"/>
  <c r="O159" i="101" s="1"/>
  <c r="N159" i="101" a="1"/>
  <c r="N159" i="101" s="1"/>
  <c r="M159" i="101" a="1"/>
  <c r="M159" i="101" s="1"/>
  <c r="L159" i="101" a="1"/>
  <c r="L159" i="101" s="1"/>
  <c r="K159" i="101" a="1"/>
  <c r="K159" i="101" s="1"/>
  <c r="J159" i="101" a="1"/>
  <c r="J159" i="101" s="1"/>
  <c r="I159" i="101" a="1"/>
  <c r="I159" i="101" s="1"/>
  <c r="H159" i="101" a="1"/>
  <c r="H159" i="101" s="1"/>
  <c r="G159" i="101" a="1"/>
  <c r="G159" i="101" s="1"/>
  <c r="F159" i="101" a="1"/>
  <c r="F159" i="101" s="1"/>
  <c r="E159" i="101" a="1"/>
  <c r="E159" i="101" s="1"/>
  <c r="D159" i="101" a="1"/>
  <c r="D159" i="101" s="1"/>
  <c r="C159" i="101" a="1"/>
  <c r="C159" i="101" s="1"/>
  <c r="B159" i="101" a="1"/>
  <c r="B159" i="101" s="1"/>
  <c r="AI158" i="101"/>
  <c r="AH158" i="101"/>
  <c r="A158" i="101" a="1"/>
  <c r="A158" i="101" s="1"/>
  <c r="AI157" i="101"/>
  <c r="AH157" i="101"/>
  <c r="AI156" i="101"/>
  <c r="AH156" i="101"/>
  <c r="AI155" i="101"/>
  <c r="AH155" i="101"/>
  <c r="AI154" i="101"/>
  <c r="AH154" i="101"/>
  <c r="AL153" i="101"/>
  <c r="AI153" i="101"/>
  <c r="AH153" i="101"/>
  <c r="A153" i="101" a="1"/>
  <c r="A153" i="101" s="1"/>
  <c r="AI152" i="101"/>
  <c r="AH152" i="101"/>
  <c r="AI151" i="101"/>
  <c r="AH151" i="101"/>
  <c r="AI150" i="101"/>
  <c r="AH150" i="101"/>
  <c r="AI149" i="101"/>
  <c r="AH149" i="101"/>
  <c r="AI148" i="101"/>
  <c r="AH148" i="101"/>
  <c r="AI147" i="101"/>
  <c r="AH147" i="101"/>
  <c r="AI146" i="101"/>
  <c r="AH146" i="101"/>
  <c r="AI142" i="101"/>
  <c r="AH142" i="101"/>
  <c r="AI141" i="101"/>
  <c r="AH141" i="101"/>
  <c r="AI140" i="101"/>
  <c r="AH140" i="101"/>
  <c r="AI139" i="101"/>
  <c r="AH139" i="101"/>
  <c r="AI138" i="101"/>
  <c r="AH138" i="101"/>
  <c r="AI137" i="101"/>
  <c r="AH137" i="101"/>
  <c r="AI136" i="101"/>
  <c r="AH136" i="101"/>
  <c r="C135" i="101"/>
  <c r="AI134" i="101"/>
  <c r="AH134" i="101"/>
  <c r="AI133" i="101"/>
  <c r="AH133" i="101"/>
  <c r="AI132" i="101"/>
  <c r="AH132" i="101"/>
  <c r="AI131" i="101"/>
  <c r="AH131" i="101"/>
  <c r="AI130" i="101"/>
  <c r="AH130" i="101"/>
  <c r="AI129" i="101"/>
  <c r="AH129" i="101"/>
  <c r="AI128" i="101"/>
  <c r="AH128" i="101"/>
  <c r="AI127" i="101"/>
  <c r="AH127" i="101"/>
  <c r="AI126" i="101"/>
  <c r="AH126" i="101"/>
  <c r="AI125" i="101"/>
  <c r="AH125" i="101"/>
  <c r="AB122" i="101"/>
  <c r="L122" i="101"/>
  <c r="K122" i="101"/>
  <c r="J122" i="101"/>
  <c r="I122" i="101"/>
  <c r="H122" i="101"/>
  <c r="G122" i="101"/>
  <c r="F122" i="101"/>
  <c r="E122" i="101"/>
  <c r="D122" i="101"/>
  <c r="C122" i="101"/>
  <c r="B122" i="101"/>
  <c r="AB121" i="101"/>
  <c r="L121" i="101"/>
  <c r="K121" i="101"/>
  <c r="J121" i="101"/>
  <c r="I121" i="101"/>
  <c r="H121" i="101"/>
  <c r="G121" i="101"/>
  <c r="F121" i="101"/>
  <c r="E121" i="101"/>
  <c r="D121" i="101"/>
  <c r="C121" i="101"/>
  <c r="B121" i="101"/>
  <c r="AB120" i="101"/>
  <c r="BB23" i="101"/>
  <c r="L120" i="101"/>
  <c r="K120" i="101"/>
  <c r="J120" i="101"/>
  <c r="I120" i="101"/>
  <c r="H120" i="101"/>
  <c r="G120" i="101"/>
  <c r="F120" i="101"/>
  <c r="E120" i="101"/>
  <c r="D120" i="101"/>
  <c r="C120" i="101"/>
  <c r="B120" i="101"/>
  <c r="AB119" i="101"/>
  <c r="L119" i="101"/>
  <c r="K119" i="101"/>
  <c r="J119" i="101"/>
  <c r="I119" i="101"/>
  <c r="H119" i="101"/>
  <c r="G119" i="101"/>
  <c r="F119" i="101"/>
  <c r="E119" i="101"/>
  <c r="D119" i="101"/>
  <c r="C119" i="101"/>
  <c r="B119" i="101"/>
  <c r="BH23" i="101"/>
  <c r="AB118" i="101"/>
  <c r="BD23" i="101"/>
  <c r="AV23" i="101"/>
  <c r="L118" i="101"/>
  <c r="K118" i="101"/>
  <c r="J118" i="101"/>
  <c r="I118" i="101"/>
  <c r="H118" i="101"/>
  <c r="G118" i="101"/>
  <c r="F118" i="101"/>
  <c r="F123" i="101" s="1"/>
  <c r="AQ23" i="101" s="1"/>
  <c r="E118" i="101"/>
  <c r="D118" i="101"/>
  <c r="C118" i="101"/>
  <c r="AB117" i="101"/>
  <c r="AB123" i="101" s="1"/>
  <c r="BG23" i="101" s="1"/>
  <c r="L117" i="101"/>
  <c r="L123" i="101" s="1"/>
  <c r="K117" i="101"/>
  <c r="J117" i="101"/>
  <c r="J123" i="101" s="1"/>
  <c r="J124" i="101" s="1"/>
  <c r="I117" i="101"/>
  <c r="H117" i="101"/>
  <c r="G117" i="101"/>
  <c r="F117" i="101"/>
  <c r="E117" i="101"/>
  <c r="D117" i="101"/>
  <c r="C117" i="101"/>
  <c r="B117" i="101"/>
  <c r="AI114" i="101"/>
  <c r="AH114" i="101"/>
  <c r="AI112" i="101"/>
  <c r="AH112" i="101"/>
  <c r="AG112" i="101"/>
  <c r="AI111" i="101"/>
  <c r="AH111" i="101"/>
  <c r="AI110" i="101"/>
  <c r="AH110" i="101"/>
  <c r="AI109" i="101"/>
  <c r="AH109" i="101"/>
  <c r="AG108" i="101"/>
  <c r="AB108" i="101"/>
  <c r="BG19" i="101" s="1"/>
  <c r="Z5" i="101"/>
  <c r="BA19" i="101"/>
  <c r="L108" i="101"/>
  <c r="K108" i="101"/>
  <c r="J108" i="101"/>
  <c r="I108" i="101"/>
  <c r="AS19" i="101" s="1"/>
  <c r="H108" i="101"/>
  <c r="G5" i="101" s="1"/>
  <c r="G108" i="101"/>
  <c r="AR19" i="101" s="1"/>
  <c r="F108" i="101"/>
  <c r="E108" i="101"/>
  <c r="AP19" i="101" s="1"/>
  <c r="D108" i="101"/>
  <c r="C108" i="101"/>
  <c r="B5" i="101" s="1"/>
  <c r="B108" i="101"/>
  <c r="AI107" i="101"/>
  <c r="AH107" i="101"/>
  <c r="AI106" i="101"/>
  <c r="AH106" i="101"/>
  <c r="AI105" i="101"/>
  <c r="AH105" i="101"/>
  <c r="AI104" i="101"/>
  <c r="AH104" i="101"/>
  <c r="AI103" i="101"/>
  <c r="AH103" i="101"/>
  <c r="AI102" i="101"/>
  <c r="AH102" i="101"/>
  <c r="AI101" i="101"/>
  <c r="AH101" i="101"/>
  <c r="AI100" i="101"/>
  <c r="AH100" i="101"/>
  <c r="AI99" i="101"/>
  <c r="AH99" i="101"/>
  <c r="AI98" i="101"/>
  <c r="AH98" i="101"/>
  <c r="AI97" i="101"/>
  <c r="AH97" i="101"/>
  <c r="AG96" i="101"/>
  <c r="BH20" i="101"/>
  <c r="AB96" i="101"/>
  <c r="BD20" i="101"/>
  <c r="BC20" i="101"/>
  <c r="BB20" i="101"/>
  <c r="BA20" i="101"/>
  <c r="AV20" i="101"/>
  <c r="AU20" i="101"/>
  <c r="L96" i="101"/>
  <c r="K96" i="101"/>
  <c r="AT20" i="101" s="1"/>
  <c r="J96" i="101"/>
  <c r="I96" i="101"/>
  <c r="AS20" i="101" s="1"/>
  <c r="H96" i="101"/>
  <c r="G96" i="101"/>
  <c r="F96" i="101"/>
  <c r="E96" i="101"/>
  <c r="D96" i="101"/>
  <c r="C96" i="101"/>
  <c r="AN20" i="101" s="1"/>
  <c r="B96" i="101"/>
  <c r="AI95" i="101"/>
  <c r="AH95" i="101"/>
  <c r="AI94" i="101"/>
  <c r="AH94" i="101"/>
  <c r="AI93" i="101"/>
  <c r="AH93" i="101"/>
  <c r="BJ18" i="101"/>
  <c r="BI18" i="101"/>
  <c r="AB92" i="101"/>
  <c r="BG18" i="101" s="1"/>
  <c r="BC18" i="101"/>
  <c r="AZ18" i="101"/>
  <c r="AY18" i="101"/>
  <c r="AW18" i="101"/>
  <c r="AU18" i="101"/>
  <c r="L92" i="101"/>
  <c r="K92" i="101"/>
  <c r="AT18" i="101" s="1"/>
  <c r="J92" i="101"/>
  <c r="I92" i="101"/>
  <c r="AS18" i="101" s="1"/>
  <c r="H92" i="101"/>
  <c r="G92" i="101"/>
  <c r="AR18" i="101" s="1"/>
  <c r="F92" i="101"/>
  <c r="AQ18" i="101" s="1"/>
  <c r="E92" i="101"/>
  <c r="AP18" i="101" s="1"/>
  <c r="D92" i="101"/>
  <c r="B92" i="101"/>
  <c r="AM18" i="101" s="1"/>
  <c r="BS91" i="101"/>
  <c r="BP91" i="101"/>
  <c r="BN91" i="101"/>
  <c r="BE91" i="101"/>
  <c r="BC91" i="101"/>
  <c r="AZ91" i="101"/>
  <c r="AI91" i="101"/>
  <c r="AH91" i="101"/>
  <c r="AG91" i="101"/>
  <c r="AG92" i="101" s="1"/>
  <c r="AG3" i="101" s="1"/>
  <c r="BS90" i="101"/>
  <c r="BF90" i="101"/>
  <c r="BE90" i="101"/>
  <c r="AI90" i="101"/>
  <c r="AH90" i="101"/>
  <c r="BW89" i="101"/>
  <c r="BG89" i="101"/>
  <c r="BD89" i="101"/>
  <c r="AI89" i="101"/>
  <c r="AH89" i="101"/>
  <c r="BV88" i="101"/>
  <c r="BF88" i="101"/>
  <c r="AI88" i="101"/>
  <c r="AH88" i="101"/>
  <c r="BT87" i="101"/>
  <c r="BS87" i="101"/>
  <c r="BP87" i="101"/>
  <c r="BD87" i="101"/>
  <c r="BC87" i="101"/>
  <c r="AI87" i="101"/>
  <c r="AH87" i="101"/>
  <c r="BF86" i="101"/>
  <c r="BE86" i="101"/>
  <c r="BB86" i="101"/>
  <c r="AI86" i="101"/>
  <c r="AH86" i="101"/>
  <c r="AI85" i="101"/>
  <c r="AH85" i="101"/>
  <c r="BW84" i="101"/>
  <c r="BW91" i="101" s="1"/>
  <c r="BV84" i="101"/>
  <c r="BV91" i="101" s="1"/>
  <c r="BU84" i="101"/>
  <c r="BU91" i="101" s="1"/>
  <c r="BT84" i="101"/>
  <c r="BT91" i="101" s="1"/>
  <c r="BS84" i="101"/>
  <c r="BR84" i="101"/>
  <c r="BR91" i="101" s="1"/>
  <c r="BQ84" i="101"/>
  <c r="BQ91" i="101" s="1"/>
  <c r="BP84" i="101"/>
  <c r="BO84" i="101"/>
  <c r="BO91" i="101" s="1"/>
  <c r="BN84" i="101"/>
  <c r="BM84" i="101"/>
  <c r="BM91" i="101" s="1"/>
  <c r="BL84" i="101"/>
  <c r="BL91" i="101" s="1"/>
  <c r="BK84" i="101"/>
  <c r="BK91" i="101" s="1"/>
  <c r="BJ84" i="101"/>
  <c r="BJ91" i="101" s="1"/>
  <c r="BI84" i="101"/>
  <c r="BI91" i="101" s="1"/>
  <c r="BH84" i="101"/>
  <c r="BH91" i="101" s="1"/>
  <c r="BG84" i="101"/>
  <c r="BG91" i="101" s="1"/>
  <c r="BF84" i="101"/>
  <c r="BF91" i="101" s="1"/>
  <c r="BE84" i="101"/>
  <c r="BD84" i="101"/>
  <c r="BD91" i="101" s="1"/>
  <c r="BC84" i="101"/>
  <c r="BB84" i="101"/>
  <c r="BB91" i="101" s="1"/>
  <c r="BA84" i="101"/>
  <c r="BA91" i="101" s="1"/>
  <c r="AZ84" i="101"/>
  <c r="AI84" i="101"/>
  <c r="AH84" i="101"/>
  <c r="BW83" i="101"/>
  <c r="BW90" i="101" s="1"/>
  <c r="BV83" i="101"/>
  <c r="BV90" i="101" s="1"/>
  <c r="BU83" i="101"/>
  <c r="BU90" i="101" s="1"/>
  <c r="BT83" i="101"/>
  <c r="BT90" i="101" s="1"/>
  <c r="BS83" i="101"/>
  <c r="BR83" i="101"/>
  <c r="BR90" i="101" s="1"/>
  <c r="BQ83" i="101"/>
  <c r="BQ90" i="101" s="1"/>
  <c r="BP83" i="101"/>
  <c r="BP90" i="101" s="1"/>
  <c r="BO83" i="101"/>
  <c r="BO90" i="101" s="1"/>
  <c r="BN83" i="101"/>
  <c r="BN90" i="101" s="1"/>
  <c r="BM83" i="101"/>
  <c r="BM90" i="101" s="1"/>
  <c r="BL83" i="101"/>
  <c r="BL90" i="101" s="1"/>
  <c r="BK83" i="101"/>
  <c r="BK90" i="101" s="1"/>
  <c r="BJ83" i="101"/>
  <c r="BJ90" i="101" s="1"/>
  <c r="BI83" i="101"/>
  <c r="BI90" i="101" s="1"/>
  <c r="BH83" i="101"/>
  <c r="BH90" i="101" s="1"/>
  <c r="BG83" i="101"/>
  <c r="BG90" i="101" s="1"/>
  <c r="BF83" i="101"/>
  <c r="BE83" i="101"/>
  <c r="BD83" i="101"/>
  <c r="BD90" i="101" s="1"/>
  <c r="BC83" i="101"/>
  <c r="BC90" i="101" s="1"/>
  <c r="BB83" i="101"/>
  <c r="BB90" i="101" s="1"/>
  <c r="BA83" i="101"/>
  <c r="BA90" i="101" s="1"/>
  <c r="AZ83" i="101"/>
  <c r="AZ90" i="101" s="1"/>
  <c r="AI83" i="101"/>
  <c r="AH83" i="101"/>
  <c r="BW82" i="101"/>
  <c r="BV82" i="101"/>
  <c r="BV89" i="101" s="1"/>
  <c r="BU82" i="101"/>
  <c r="BU89" i="101" s="1"/>
  <c r="BT82" i="101"/>
  <c r="BT89" i="101" s="1"/>
  <c r="BS82" i="101"/>
  <c r="BS89" i="101" s="1"/>
  <c r="BR82" i="101"/>
  <c r="BR89" i="101" s="1"/>
  <c r="BQ82" i="101"/>
  <c r="BQ89" i="101" s="1"/>
  <c r="BP82" i="101"/>
  <c r="BP89" i="101" s="1"/>
  <c r="BO82" i="101"/>
  <c r="BO89" i="101" s="1"/>
  <c r="BN82" i="101"/>
  <c r="BN89" i="101" s="1"/>
  <c r="BM82" i="101"/>
  <c r="BM89" i="101" s="1"/>
  <c r="BL82" i="101"/>
  <c r="BL89" i="101" s="1"/>
  <c r="BK82" i="101"/>
  <c r="BK89" i="101" s="1"/>
  <c r="BJ82" i="101"/>
  <c r="BJ89" i="101" s="1"/>
  <c r="BI82" i="101"/>
  <c r="BI89" i="101" s="1"/>
  <c r="BH82" i="101"/>
  <c r="BH89" i="101" s="1"/>
  <c r="BG82" i="101"/>
  <c r="BF82" i="101"/>
  <c r="BF89" i="101" s="1"/>
  <c r="BE82" i="101"/>
  <c r="BE89" i="101" s="1"/>
  <c r="BD82" i="101"/>
  <c r="BC82" i="101"/>
  <c r="BC89" i="101" s="1"/>
  <c r="BB82" i="101"/>
  <c r="BB89" i="101" s="1"/>
  <c r="BA82" i="101"/>
  <c r="BA89" i="101" s="1"/>
  <c r="AZ82" i="101"/>
  <c r="AZ89" i="101" s="1"/>
  <c r="AI82" i="101"/>
  <c r="AH82" i="101"/>
  <c r="BW81" i="101"/>
  <c r="BW88" i="101" s="1"/>
  <c r="BV81" i="101"/>
  <c r="BU81" i="101"/>
  <c r="BU88" i="101" s="1"/>
  <c r="BT81" i="101"/>
  <c r="BT88" i="101" s="1"/>
  <c r="BS81" i="101"/>
  <c r="BS88" i="101" s="1"/>
  <c r="BR81" i="101"/>
  <c r="BR88" i="101" s="1"/>
  <c r="BQ81" i="101"/>
  <c r="BQ88" i="101" s="1"/>
  <c r="BP81" i="101"/>
  <c r="BP88" i="101" s="1"/>
  <c r="BO81" i="101"/>
  <c r="BO88" i="101" s="1"/>
  <c r="BN81" i="101"/>
  <c r="BN88" i="101" s="1"/>
  <c r="BM81" i="101"/>
  <c r="BM88" i="101" s="1"/>
  <c r="BL81" i="101"/>
  <c r="BL88" i="101" s="1"/>
  <c r="BK81" i="101"/>
  <c r="BK88" i="101" s="1"/>
  <c r="BJ81" i="101"/>
  <c r="BJ88" i="101" s="1"/>
  <c r="BI81" i="101"/>
  <c r="BI88" i="101" s="1"/>
  <c r="BH81" i="101"/>
  <c r="BH88" i="101" s="1"/>
  <c r="BG81" i="101"/>
  <c r="BG88" i="101" s="1"/>
  <c r="BF81" i="101"/>
  <c r="BE81" i="101"/>
  <c r="BE88" i="101" s="1"/>
  <c r="BD81" i="101"/>
  <c r="BD88" i="101" s="1"/>
  <c r="BC81" i="101"/>
  <c r="BC88" i="101" s="1"/>
  <c r="BB81" i="101"/>
  <c r="BB88" i="101" s="1"/>
  <c r="BA81" i="101"/>
  <c r="BA88" i="101" s="1"/>
  <c r="AZ81" i="101"/>
  <c r="AZ88" i="101" s="1"/>
  <c r="AI81" i="101"/>
  <c r="AH81" i="101"/>
  <c r="BW80" i="101"/>
  <c r="BW87" i="101" s="1"/>
  <c r="BV80" i="101"/>
  <c r="BV87" i="101" s="1"/>
  <c r="BU80" i="101"/>
  <c r="BU87" i="101" s="1"/>
  <c r="BT80" i="101"/>
  <c r="BS80" i="101"/>
  <c r="BR80" i="101"/>
  <c r="BR87" i="101" s="1"/>
  <c r="BQ80" i="101"/>
  <c r="BQ87" i="101" s="1"/>
  <c r="BP80" i="101"/>
  <c r="BO80" i="101"/>
  <c r="BO87" i="101" s="1"/>
  <c r="BN80" i="101"/>
  <c r="BN87" i="101" s="1"/>
  <c r="BM80" i="101"/>
  <c r="BM87" i="101" s="1"/>
  <c r="BL80" i="101"/>
  <c r="BL87" i="101" s="1"/>
  <c r="BK80" i="101"/>
  <c r="BK87" i="101" s="1"/>
  <c r="BJ80" i="101"/>
  <c r="BJ87" i="101" s="1"/>
  <c r="BI80" i="101"/>
  <c r="BI87" i="101" s="1"/>
  <c r="BH80" i="101"/>
  <c r="BH87" i="101" s="1"/>
  <c r="BG80" i="101"/>
  <c r="BG87" i="101" s="1"/>
  <c r="BF80" i="101"/>
  <c r="BF87" i="101" s="1"/>
  <c r="BE80" i="101"/>
  <c r="BE87" i="101" s="1"/>
  <c r="BD80" i="101"/>
  <c r="BC80" i="101"/>
  <c r="BB80" i="101"/>
  <c r="BB87" i="101" s="1"/>
  <c r="BA80" i="101"/>
  <c r="BA87" i="101" s="1"/>
  <c r="AZ80" i="101"/>
  <c r="AZ87" i="101" s="1"/>
  <c r="AI80" i="101"/>
  <c r="AH80" i="101"/>
  <c r="BW79" i="101"/>
  <c r="BW86" i="101" s="1"/>
  <c r="BV79" i="101"/>
  <c r="BV86" i="101" s="1"/>
  <c r="BU79" i="101"/>
  <c r="BU86" i="101" s="1"/>
  <c r="BT79" i="101"/>
  <c r="BT86" i="101" s="1"/>
  <c r="BS79" i="101"/>
  <c r="BS86" i="101" s="1"/>
  <c r="BR79" i="101"/>
  <c r="BR86" i="101" s="1"/>
  <c r="BQ79" i="101"/>
  <c r="BQ86" i="101" s="1"/>
  <c r="BP79" i="101"/>
  <c r="BP86" i="101" s="1"/>
  <c r="BO79" i="101"/>
  <c r="BO86" i="101" s="1"/>
  <c r="BN79" i="101"/>
  <c r="BN86" i="101" s="1"/>
  <c r="BM79" i="101"/>
  <c r="BM86" i="101" s="1"/>
  <c r="BL79" i="101"/>
  <c r="BL86" i="101" s="1"/>
  <c r="BK79" i="101"/>
  <c r="BK86" i="101" s="1"/>
  <c r="BJ79" i="101"/>
  <c r="BJ86" i="101" s="1"/>
  <c r="BI79" i="101"/>
  <c r="BI86" i="101" s="1"/>
  <c r="BH79" i="101"/>
  <c r="BH86" i="101" s="1"/>
  <c r="BG79" i="101"/>
  <c r="BG86" i="101" s="1"/>
  <c r="BF79" i="101"/>
  <c r="BE79" i="101"/>
  <c r="BD79" i="101"/>
  <c r="BD86" i="101" s="1"/>
  <c r="BC79" i="101"/>
  <c r="BC86" i="101" s="1"/>
  <c r="BB79" i="101"/>
  <c r="BA79" i="101"/>
  <c r="BA86" i="101" s="1"/>
  <c r="AZ79" i="101"/>
  <c r="AI79" i="101"/>
  <c r="AH79" i="101"/>
  <c r="AG78" i="101"/>
  <c r="BI17" i="101"/>
  <c r="BH17" i="101"/>
  <c r="AB78" i="101"/>
  <c r="BF17" i="101"/>
  <c r="V7" i="101"/>
  <c r="BC17" i="101"/>
  <c r="BA17" i="101"/>
  <c r="L78" i="101"/>
  <c r="K78" i="101"/>
  <c r="AT17" i="101" s="1"/>
  <c r="J78" i="101"/>
  <c r="I78" i="101"/>
  <c r="AS17" i="101" s="1"/>
  <c r="H78" i="101"/>
  <c r="G78" i="101"/>
  <c r="AR17" i="101" s="1"/>
  <c r="F78" i="101"/>
  <c r="E78" i="101"/>
  <c r="AP17" i="101" s="1"/>
  <c r="D78" i="101"/>
  <c r="B78" i="101"/>
  <c r="AI77" i="101"/>
  <c r="AH77" i="101"/>
  <c r="AI76" i="101"/>
  <c r="AH76" i="101"/>
  <c r="AI75" i="101"/>
  <c r="AH75" i="101"/>
  <c r="AI74" i="101"/>
  <c r="AH74" i="101"/>
  <c r="AI73" i="101"/>
  <c r="AH73" i="101"/>
  <c r="AI72" i="101"/>
  <c r="AH72" i="101"/>
  <c r="AG71" i="101"/>
  <c r="AG2" i="101" s="1"/>
  <c r="BI16" i="101"/>
  <c r="AB71" i="101"/>
  <c r="BB16" i="101"/>
  <c r="BA16" i="101"/>
  <c r="L71" i="101"/>
  <c r="K71" i="101"/>
  <c r="AT16" i="101" s="1"/>
  <c r="J71" i="101"/>
  <c r="I71" i="101"/>
  <c r="AS16" i="101" s="1"/>
  <c r="H71" i="101"/>
  <c r="G71" i="101"/>
  <c r="AR16" i="101" s="1"/>
  <c r="F71" i="101"/>
  <c r="AQ16" i="101" s="1"/>
  <c r="E71" i="101"/>
  <c r="D71" i="101"/>
  <c r="AO16" i="101" s="1"/>
  <c r="AN16" i="101"/>
  <c r="B71" i="101"/>
  <c r="AM16" i="101" s="1"/>
  <c r="AI70" i="101"/>
  <c r="AH70" i="101"/>
  <c r="AI69" i="101"/>
  <c r="AH69" i="101"/>
  <c r="AI68" i="101"/>
  <c r="AH68" i="101"/>
  <c r="AI67" i="101"/>
  <c r="AH67" i="101"/>
  <c r="AI66" i="101"/>
  <c r="AH66" i="101"/>
  <c r="AI65" i="101"/>
  <c r="AH65" i="101"/>
  <c r="AI64" i="101"/>
  <c r="AH64" i="101"/>
  <c r="AI63" i="101"/>
  <c r="AH63" i="101"/>
  <c r="AI62" i="101"/>
  <c r="AH62" i="101"/>
  <c r="AI61" i="101"/>
  <c r="AH61" i="101"/>
  <c r="AI60" i="101"/>
  <c r="AH60" i="101"/>
  <c r="AI59" i="101"/>
  <c r="AH59" i="101"/>
  <c r="AI58" i="101"/>
  <c r="AH58" i="101"/>
  <c r="AI57" i="101"/>
  <c r="AH57" i="101"/>
  <c r="AI56" i="101"/>
  <c r="AH56" i="101"/>
  <c r="AI55" i="101"/>
  <c r="AH55" i="101"/>
  <c r="AI54" i="101"/>
  <c r="AH54" i="101"/>
  <c r="AI53" i="101"/>
  <c r="AH53" i="101"/>
  <c r="AI52" i="101"/>
  <c r="AH52" i="101"/>
  <c r="AI51" i="101"/>
  <c r="AH51" i="101"/>
  <c r="AI50" i="101"/>
  <c r="AH50" i="101"/>
  <c r="AI49" i="101"/>
  <c r="AH49" i="101"/>
  <c r="AI48" i="101"/>
  <c r="AH48" i="101"/>
  <c r="AI47" i="101"/>
  <c r="AH47" i="101"/>
  <c r="AI46" i="101"/>
  <c r="AH46" i="101"/>
  <c r="AI45" i="101"/>
  <c r="AH45" i="101"/>
  <c r="AI44" i="101"/>
  <c r="AH44" i="101"/>
  <c r="AI43" i="101"/>
  <c r="AH43" i="101"/>
  <c r="AI42" i="101"/>
  <c r="AH42" i="101"/>
  <c r="AI41" i="101"/>
  <c r="AH41" i="101"/>
  <c r="AI40" i="101"/>
  <c r="AH40" i="101"/>
  <c r="AI39" i="101"/>
  <c r="AH39" i="101"/>
  <c r="AI38" i="101"/>
  <c r="AH38" i="101"/>
  <c r="AI37" i="101"/>
  <c r="AH37" i="101"/>
  <c r="AI36" i="101"/>
  <c r="AH36" i="101"/>
  <c r="AI35" i="101"/>
  <c r="AH35" i="101"/>
  <c r="AI34" i="101"/>
  <c r="AH34" i="101"/>
  <c r="AI33" i="101"/>
  <c r="AH33" i="101"/>
  <c r="AI32" i="101"/>
  <c r="AH32" i="101"/>
  <c r="AI31" i="101"/>
  <c r="AH31" i="101"/>
  <c r="AI30" i="101"/>
  <c r="AH30" i="101"/>
  <c r="AI29" i="101"/>
  <c r="AH29" i="101"/>
  <c r="AI28" i="101"/>
  <c r="AH28" i="101"/>
  <c r="AI27" i="101"/>
  <c r="AH27" i="101"/>
  <c r="AI26" i="101"/>
  <c r="AH26" i="101"/>
  <c r="AI25" i="101"/>
  <c r="AH25" i="101"/>
  <c r="AI24" i="101"/>
  <c r="AH24" i="101"/>
  <c r="BC23" i="101"/>
  <c r="AI23" i="101"/>
  <c r="AH23" i="101"/>
  <c r="AI22" i="101"/>
  <c r="AH22" i="101"/>
  <c r="BJ21" i="101"/>
  <c r="BI21" i="101"/>
  <c r="BH21" i="101"/>
  <c r="BG21" i="101"/>
  <c r="BF21" i="101"/>
  <c r="BE21" i="101"/>
  <c r="BD21" i="101"/>
  <c r="BC21" i="101"/>
  <c r="BB21" i="101"/>
  <c r="BA21" i="101"/>
  <c r="AZ21" i="101"/>
  <c r="AY21" i="101"/>
  <c r="AX21" i="101"/>
  <c r="AW21" i="101"/>
  <c r="AV21" i="101"/>
  <c r="AU21" i="101"/>
  <c r="AT21" i="101"/>
  <c r="AS21" i="101"/>
  <c r="AR21" i="101"/>
  <c r="AQ21" i="101"/>
  <c r="AP21" i="101"/>
  <c r="AO21" i="101"/>
  <c r="AN21" i="101"/>
  <c r="AM21" i="101"/>
  <c r="AI21" i="101"/>
  <c r="AH21" i="101"/>
  <c r="BJ20" i="101"/>
  <c r="BI20" i="101"/>
  <c r="BG20" i="101"/>
  <c r="BF20" i="101"/>
  <c r="BE20" i="101"/>
  <c r="AZ20" i="101"/>
  <c r="AY20" i="101"/>
  <c r="AX20" i="101"/>
  <c r="AW20" i="101"/>
  <c r="AR20" i="101"/>
  <c r="AQ20" i="101"/>
  <c r="AP20" i="101"/>
  <c r="AO20" i="101"/>
  <c r="AM20" i="101"/>
  <c r="AI20" i="101"/>
  <c r="AH20" i="101"/>
  <c r="BJ19" i="101"/>
  <c r="BI19" i="101"/>
  <c r="BH19" i="101"/>
  <c r="BF19" i="101"/>
  <c r="BD19" i="101"/>
  <c r="BC19" i="101"/>
  <c r="AZ19" i="101"/>
  <c r="AY19" i="101"/>
  <c r="AX19" i="101"/>
  <c r="AV19" i="101"/>
  <c r="AU19" i="101"/>
  <c r="AQ19" i="101"/>
  <c r="AM19" i="101"/>
  <c r="AI19" i="101"/>
  <c r="AH19" i="101"/>
  <c r="BH18" i="101"/>
  <c r="BF18" i="101"/>
  <c r="BE18" i="101"/>
  <c r="BD18" i="101"/>
  <c r="BB18" i="101"/>
  <c r="BA18" i="101"/>
  <c r="AX18" i="101"/>
  <c r="AV18" i="101"/>
  <c r="AO18" i="101"/>
  <c r="AN18" i="101"/>
  <c r="AI18" i="101"/>
  <c r="AH18" i="101"/>
  <c r="BJ17" i="101"/>
  <c r="BG17" i="101"/>
  <c r="BE17" i="101"/>
  <c r="BB17" i="101"/>
  <c r="AZ17" i="101"/>
  <c r="AY17" i="101"/>
  <c r="AX17" i="101"/>
  <c r="AW17" i="101"/>
  <c r="AV17" i="101"/>
  <c r="AU17" i="101"/>
  <c r="AO17" i="101"/>
  <c r="AN17" i="101"/>
  <c r="AI17" i="101"/>
  <c r="AH17" i="101"/>
  <c r="BH16" i="101"/>
  <c r="BF16" i="101"/>
  <c r="BE16" i="101"/>
  <c r="BD16" i="101"/>
  <c r="AZ16" i="101"/>
  <c r="AY16" i="101"/>
  <c r="AW16" i="101"/>
  <c r="AV16" i="101"/>
  <c r="AI16" i="101"/>
  <c r="AH16" i="101"/>
  <c r="AI15" i="101"/>
  <c r="AH15" i="101"/>
  <c r="AI14" i="101"/>
  <c r="AH14" i="101"/>
  <c r="AI13" i="101"/>
  <c r="AH13" i="101"/>
  <c r="AL12" i="101"/>
  <c r="AI12" i="101"/>
  <c r="AH12" i="101"/>
  <c r="AI11" i="101"/>
  <c r="AH11" i="101"/>
  <c r="K6" i="101"/>
  <c r="AF5" i="101"/>
  <c r="AE5" i="101"/>
  <c r="AD5" i="101"/>
  <c r="AC5" i="101"/>
  <c r="AB5" i="101"/>
  <c r="Y5" i="101"/>
  <c r="X5" i="101"/>
  <c r="W5" i="101"/>
  <c r="U5" i="101"/>
  <c r="T5" i="101"/>
  <c r="Q5" i="101"/>
  <c r="P5" i="101"/>
  <c r="O5" i="101"/>
  <c r="M5" i="101"/>
  <c r="L5" i="101"/>
  <c r="J5" i="101"/>
  <c r="I5" i="101"/>
  <c r="E5" i="101"/>
  <c r="AG4" i="101"/>
  <c r="K4" i="101"/>
  <c r="E4" i="101"/>
  <c r="H4" i="101" s="1"/>
  <c r="B4" i="101"/>
  <c r="AL13" i="101" s="1"/>
  <c r="AF149" i="100"/>
  <c r="AD149" i="100"/>
  <c r="AE149" i="100"/>
  <c r="BH22" i="101" l="1"/>
  <c r="BH25" i="101" s="1"/>
  <c r="BF22" i="101"/>
  <c r="F113" i="101"/>
  <c r="F115" i="101" s="1"/>
  <c r="F116" i="101" s="1"/>
  <c r="F7" i="101" s="1"/>
  <c r="AV22" i="101"/>
  <c r="AV25" i="101" s="1"/>
  <c r="L113" i="101"/>
  <c r="L115" i="101" s="1"/>
  <c r="L116" i="101" s="1"/>
  <c r="L7" i="101" s="1"/>
  <c r="J113" i="101"/>
  <c r="J115" i="101" s="1"/>
  <c r="J116" i="101" s="1"/>
  <c r="J7" i="101" s="1"/>
  <c r="AS22" i="101"/>
  <c r="H5" i="101"/>
  <c r="I123" i="101"/>
  <c r="H113" i="101"/>
  <c r="H115" i="101" s="1"/>
  <c r="G123" i="101"/>
  <c r="AR22" i="101"/>
  <c r="F5" i="101"/>
  <c r="G113" i="101"/>
  <c r="G115" i="101" s="1"/>
  <c r="G116" i="101" s="1"/>
  <c r="G7" i="101" s="1"/>
  <c r="AH96" i="101"/>
  <c r="AI122" i="101"/>
  <c r="D5" i="101"/>
  <c r="E123" i="101"/>
  <c r="AP23" i="101" s="1"/>
  <c r="D113" i="101"/>
  <c r="D115" i="101" s="1"/>
  <c r="D123" i="101"/>
  <c r="AO23" i="101" s="1"/>
  <c r="AH118" i="101"/>
  <c r="AH121" i="101"/>
  <c r="AI96" i="101"/>
  <c r="AS23" i="101"/>
  <c r="I124" i="101"/>
  <c r="AZ23" i="101"/>
  <c r="AR23" i="101"/>
  <c r="G124" i="101"/>
  <c r="AI78" i="101"/>
  <c r="B113" i="101"/>
  <c r="AJ108" i="101" a="1"/>
  <c r="AJ108" i="101" s="1"/>
  <c r="Z7" i="101"/>
  <c r="AH117" i="101"/>
  <c r="B123" i="101"/>
  <c r="BF23" i="101"/>
  <c r="AI118" i="101"/>
  <c r="AH119" i="101"/>
  <c r="AQ17" i="101"/>
  <c r="AX16" i="101"/>
  <c r="AX22" i="101" s="1"/>
  <c r="BJ16" i="101"/>
  <c r="BJ22" i="101" s="1"/>
  <c r="AD7" i="101"/>
  <c r="AI119" i="101"/>
  <c r="AI120" i="101"/>
  <c r="C124" i="101"/>
  <c r="N7" i="101"/>
  <c r="AH78" i="101"/>
  <c r="K124" i="101"/>
  <c r="BD17" i="101"/>
  <c r="BD22" i="101" s="1"/>
  <c r="BD25" i="101" s="1"/>
  <c r="AN19" i="101"/>
  <c r="AN22" i="101" s="1"/>
  <c r="BI22" i="101"/>
  <c r="R7" i="101"/>
  <c r="AI71" i="101"/>
  <c r="AZ86" i="101"/>
  <c r="BG95" i="101" a="1"/>
  <c r="F124" i="101"/>
  <c r="I113" i="101"/>
  <c r="I115" i="101" s="1"/>
  <c r="I116" i="101" s="1"/>
  <c r="I7" i="101" s="1"/>
  <c r="AU23" i="101"/>
  <c r="AH120" i="101"/>
  <c r="BA22" i="101"/>
  <c r="AH92" i="101"/>
  <c r="AW19" i="101"/>
  <c r="AW22" i="101" s="1"/>
  <c r="N5" i="101"/>
  <c r="V5" i="101"/>
  <c r="AB113" i="101"/>
  <c r="AB115" i="101" s="1"/>
  <c r="AB116" i="101" s="1"/>
  <c r="AB7" i="101" s="1"/>
  <c r="BG16" i="101"/>
  <c r="BG22" i="101" s="1"/>
  <c r="BG25" i="101" s="1"/>
  <c r="AG6" i="101"/>
  <c r="AI92" i="101"/>
  <c r="O7" i="101"/>
  <c r="E113" i="101"/>
  <c r="E115" i="101" s="1"/>
  <c r="AP16" i="101"/>
  <c r="AP22" i="101" s="1"/>
  <c r="AU16" i="101"/>
  <c r="AU22" i="101" s="1"/>
  <c r="U7" i="101"/>
  <c r="BC16" i="101"/>
  <c r="BC22" i="101" s="1"/>
  <c r="BC25" i="101" s="1"/>
  <c r="AC7" i="101"/>
  <c r="C113" i="101"/>
  <c r="C115" i="101" s="1"/>
  <c r="C116" i="101" s="1"/>
  <c r="C7" i="101" s="1"/>
  <c r="K113" i="101"/>
  <c r="K115" i="101" s="1"/>
  <c r="R5" i="101"/>
  <c r="AZ22" i="101"/>
  <c r="AM17" i="101"/>
  <c r="AM22" i="101" s="1"/>
  <c r="AT19" i="101"/>
  <c r="AT22" i="101" s="1"/>
  <c r="AQ22" i="101"/>
  <c r="AQ25" i="101" s="1"/>
  <c r="Y7" i="101"/>
  <c r="AG113" i="101"/>
  <c r="AH108" i="101"/>
  <c r="AI108" i="101"/>
  <c r="AG115" i="101"/>
  <c r="T7" i="101"/>
  <c r="AI117" i="101"/>
  <c r="AY23" i="101"/>
  <c r="AO19" i="101"/>
  <c r="AO22" i="101" s="1"/>
  <c r="AO25" i="101" s="1"/>
  <c r="C5" i="101"/>
  <c r="D124" i="101"/>
  <c r="K5" i="101"/>
  <c r="L124" i="101"/>
  <c r="S5" i="101"/>
  <c r="AA5" i="101"/>
  <c r="AB124" i="101"/>
  <c r="C123" i="101"/>
  <c r="AN23" i="101" s="1"/>
  <c r="K123" i="101"/>
  <c r="AT23" i="101" s="1"/>
  <c r="BA23" i="101"/>
  <c r="E124" i="101"/>
  <c r="AY22" i="101"/>
  <c r="AY25" i="101" s="1"/>
  <c r="BB19" i="101"/>
  <c r="BB22" i="101" s="1"/>
  <c r="BB25" i="101" s="1"/>
  <c r="AI121" i="101"/>
  <c r="AH122" i="101"/>
  <c r="I177" i="101"/>
  <c r="BE19" i="101"/>
  <c r="BE22" i="101" s="1"/>
  <c r="BI23" i="101"/>
  <c r="AH71" i="101"/>
  <c r="H123" i="101"/>
  <c r="AX23" i="101"/>
  <c r="BE23" i="101"/>
  <c r="BJ23" i="101"/>
  <c r="C167" i="101"/>
  <c r="D161" i="101"/>
  <c r="C274" i="101"/>
  <c r="D169" i="101"/>
  <c r="AE70" i="100"/>
  <c r="AE71" i="100"/>
  <c r="AE78" i="100"/>
  <c r="AE92" i="100"/>
  <c r="Z15" i="3"/>
  <c r="Y15" i="3"/>
  <c r="Y16" i="3" s="1"/>
  <c r="X15" i="3"/>
  <c r="X16" i="3" s="1"/>
  <c r="Z16" i="3"/>
  <c r="BF25" i="101" l="1"/>
  <c r="AS25" i="101"/>
  <c r="BE25" i="101"/>
  <c r="H116" i="101"/>
  <c r="H7" i="101" s="1"/>
  <c r="AT25" i="101"/>
  <c r="H124" i="101"/>
  <c r="AR25" i="101"/>
  <c r="AP25" i="101"/>
  <c r="E116" i="101"/>
  <c r="E7" i="101" s="1"/>
  <c r="D116" i="101"/>
  <c r="D7" i="101" s="1"/>
  <c r="AN25" i="101"/>
  <c r="BK117" i="101"/>
  <c r="BI116" i="101"/>
  <c r="BG115" i="101"/>
  <c r="BK113" i="101"/>
  <c r="BI112" i="101"/>
  <c r="BG111" i="101"/>
  <c r="BK109" i="101"/>
  <c r="BI108" i="101"/>
  <c r="BG107" i="101"/>
  <c r="BK105" i="101"/>
  <c r="BI104" i="101"/>
  <c r="BG103" i="101"/>
  <c r="BK101" i="101"/>
  <c r="BI100" i="101"/>
  <c r="BG99" i="101"/>
  <c r="BK97" i="101"/>
  <c r="BI96" i="101"/>
  <c r="BG95" i="101"/>
  <c r="BH118" i="101"/>
  <c r="BL116" i="101"/>
  <c r="BJ115" i="101"/>
  <c r="BH114" i="101"/>
  <c r="BL112" i="101"/>
  <c r="BJ111" i="101"/>
  <c r="BH110" i="101"/>
  <c r="BL108" i="101"/>
  <c r="BJ107" i="101"/>
  <c r="BH106" i="101"/>
  <c r="BL104" i="101"/>
  <c r="BJ103" i="101"/>
  <c r="BH102" i="101"/>
  <c r="BL100" i="101"/>
  <c r="BJ99" i="101"/>
  <c r="BH98" i="101"/>
  <c r="BL96" i="101"/>
  <c r="BJ95" i="101"/>
  <c r="BK118" i="101"/>
  <c r="BG117" i="101"/>
  <c r="BH115" i="101"/>
  <c r="BI113" i="101"/>
  <c r="BK111" i="101"/>
  <c r="BL109" i="101"/>
  <c r="BG108" i="101"/>
  <c r="BI106" i="101"/>
  <c r="BJ104" i="101"/>
  <c r="BK102" i="101"/>
  <c r="BG101" i="101"/>
  <c r="BH99" i="101"/>
  <c r="BI97" i="101"/>
  <c r="BK95" i="101"/>
  <c r="BJ118" i="101"/>
  <c r="BK116" i="101"/>
  <c r="BL114" i="101"/>
  <c r="BH113" i="101"/>
  <c r="BI111" i="101"/>
  <c r="BJ109" i="101"/>
  <c r="BL107" i="101"/>
  <c r="BG106" i="101"/>
  <c r="BH104" i="101"/>
  <c r="BJ102" i="101"/>
  <c r="BK100" i="101"/>
  <c r="BL98" i="101"/>
  <c r="BH97" i="101"/>
  <c r="BI95" i="101"/>
  <c r="BG118" i="101"/>
  <c r="BH116" i="101"/>
  <c r="BJ114" i="101"/>
  <c r="BK112" i="101"/>
  <c r="BL110" i="101"/>
  <c r="BH109" i="101"/>
  <c r="BI107" i="101"/>
  <c r="BJ105" i="101"/>
  <c r="BL103" i="101"/>
  <c r="BG102" i="101"/>
  <c r="BH100" i="101"/>
  <c r="BJ98" i="101"/>
  <c r="BK96" i="101"/>
  <c r="BL117" i="101"/>
  <c r="BG116" i="101"/>
  <c r="BI114" i="101"/>
  <c r="BJ112" i="101"/>
  <c r="BK110" i="101"/>
  <c r="BG109" i="101"/>
  <c r="BH107" i="101"/>
  <c r="BI105" i="101"/>
  <c r="BK103" i="101"/>
  <c r="BL101" i="101"/>
  <c r="BG100" i="101"/>
  <c r="BI98" i="101"/>
  <c r="BJ96" i="101"/>
  <c r="BJ117" i="101"/>
  <c r="BL115" i="101"/>
  <c r="BG114" i="101"/>
  <c r="BH112" i="101"/>
  <c r="BJ110" i="101"/>
  <c r="BK108" i="101"/>
  <c r="BL106" i="101"/>
  <c r="BH105" i="101"/>
  <c r="BI103" i="101"/>
  <c r="BL118" i="101"/>
  <c r="BL113" i="101"/>
  <c r="BI109" i="101"/>
  <c r="BK104" i="101"/>
  <c r="BJ100" i="101"/>
  <c r="BG97" i="101"/>
  <c r="BI118" i="101"/>
  <c r="BJ113" i="101"/>
  <c r="BJ108" i="101"/>
  <c r="BG104" i="101"/>
  <c r="BL99" i="101"/>
  <c r="BH96" i="101"/>
  <c r="BI117" i="101"/>
  <c r="BG113" i="101"/>
  <c r="BH108" i="101"/>
  <c r="BH103" i="101"/>
  <c r="BK99" i="101"/>
  <c r="BG96" i="101"/>
  <c r="BH117" i="101"/>
  <c r="BG112" i="101"/>
  <c r="BK107" i="101"/>
  <c r="BL102" i="101"/>
  <c r="BI99" i="101"/>
  <c r="BL95" i="101"/>
  <c r="BJ116" i="101"/>
  <c r="BL111" i="101"/>
  <c r="BK106" i="101"/>
  <c r="BI102" i="101"/>
  <c r="BK98" i="101"/>
  <c r="BH95" i="101"/>
  <c r="BG110" i="101"/>
  <c r="BG105" i="101"/>
  <c r="BJ97" i="101"/>
  <c r="BK115" i="101"/>
  <c r="BH111" i="101"/>
  <c r="BJ106" i="101"/>
  <c r="BJ101" i="101"/>
  <c r="BG98" i="101"/>
  <c r="BK114" i="101"/>
  <c r="BH101" i="101"/>
  <c r="BI115" i="101"/>
  <c r="BI110" i="101"/>
  <c r="BL105" i="101"/>
  <c r="BI101" i="101"/>
  <c r="BL97" i="101"/>
  <c r="BJ25" i="101"/>
  <c r="AF7" i="101"/>
  <c r="AJ123" i="101" a="1"/>
  <c r="AJ123" i="101" s="1"/>
  <c r="AM23" i="101"/>
  <c r="AI123" i="101"/>
  <c r="AH123" i="101"/>
  <c r="B124" i="101"/>
  <c r="X7" i="101"/>
  <c r="S7" i="101"/>
  <c r="BA25" i="101"/>
  <c r="AT8" i="101"/>
  <c r="AM25" i="101"/>
  <c r="AE7" i="101"/>
  <c r="AX25" i="101"/>
  <c r="AZ25" i="101"/>
  <c r="AW23" i="101"/>
  <c r="AW25" i="101" s="1"/>
  <c r="P7" i="101"/>
  <c r="D274" i="101"/>
  <c r="E169" i="101"/>
  <c r="AA170" i="101"/>
  <c r="AB170" i="101" s="1"/>
  <c r="AC170" i="101" s="1"/>
  <c r="AD170" i="101" s="1"/>
  <c r="AE170" i="101" s="1"/>
  <c r="AF170" i="101" s="1"/>
  <c r="BI25" i="101"/>
  <c r="AA7" i="101"/>
  <c r="AU25" i="101"/>
  <c r="B115" i="101"/>
  <c r="AI113" i="101"/>
  <c r="AH113" i="101"/>
  <c r="D167" i="101"/>
  <c r="E161" i="101"/>
  <c r="D135" i="101"/>
  <c r="J177" i="101"/>
  <c r="Q7" i="101"/>
  <c r="K116" i="101"/>
  <c r="K7" i="101" s="1"/>
  <c r="M7" i="101"/>
  <c r="W7" i="101"/>
  <c r="AB135" i="100"/>
  <c r="AB149" i="100"/>
  <c r="AC149" i="100"/>
  <c r="AC70" i="100"/>
  <c r="AD70" i="100"/>
  <c r="AC71" i="100"/>
  <c r="AD71" i="100"/>
  <c r="AC78" i="100"/>
  <c r="AD78" i="100"/>
  <c r="AC92" i="100"/>
  <c r="AD92" i="100"/>
  <c r="AB70" i="100"/>
  <c r="AB71" i="100"/>
  <c r="AB78" i="100"/>
  <c r="AB92" i="100"/>
  <c r="AA78" i="100"/>
  <c r="AA92" i="100"/>
  <c r="Z70" i="100"/>
  <c r="AA70" i="100"/>
  <c r="K177" i="101" l="1"/>
  <c r="B116" i="101"/>
  <c r="AH115" i="101"/>
  <c r="AI115" i="101"/>
  <c r="F161" i="101"/>
  <c r="E135" i="101"/>
  <c r="E167" i="101"/>
  <c r="E274" i="101"/>
  <c r="F169" i="101"/>
  <c r="AT9" i="101"/>
  <c r="AI124" i="101"/>
  <c r="AH124" i="101"/>
  <c r="Z135" i="100"/>
  <c r="Z78" i="100"/>
  <c r="Z92" i="100"/>
  <c r="Z96" i="100"/>
  <c r="W70" i="100"/>
  <c r="X70" i="100"/>
  <c r="Y70" i="100"/>
  <c r="Y135" i="100"/>
  <c r="AI116" i="101" l="1"/>
  <c r="B7" i="101"/>
  <c r="A7" i="101" s="1"/>
  <c r="AH116" i="101"/>
  <c r="F274" i="101"/>
  <c r="G169" i="101"/>
  <c r="F167" i="101"/>
  <c r="G161" i="101"/>
  <c r="F135" i="101"/>
  <c r="L177" i="101"/>
  <c r="X78" i="100"/>
  <c r="W135" i="100"/>
  <c r="W71" i="100"/>
  <c r="W78" i="100"/>
  <c r="V70" i="100"/>
  <c r="V78" i="100"/>
  <c r="T135" i="100"/>
  <c r="T78" i="100"/>
  <c r="T92" i="100"/>
  <c r="T96" i="100"/>
  <c r="S135" i="100"/>
  <c r="S78" i="100"/>
  <c r="R78" i="100"/>
  <c r="R92" i="100"/>
  <c r="R96" i="100"/>
  <c r="R108" i="100"/>
  <c r="R117" i="100"/>
  <c r="R118" i="100"/>
  <c r="R119" i="100"/>
  <c r="R120" i="100"/>
  <c r="R121" i="100"/>
  <c r="R122" i="100"/>
  <c r="R135" i="100"/>
  <c r="M177" i="101" l="1"/>
  <c r="G274" i="101"/>
  <c r="H169" i="101"/>
  <c r="H161" i="101"/>
  <c r="G167" i="101"/>
  <c r="G135" i="101"/>
  <c r="R123" i="100"/>
  <c r="R124" i="100" s="1"/>
  <c r="R113" i="100"/>
  <c r="R115" i="100" s="1"/>
  <c r="R116" i="100" s="1"/>
  <c r="H274" i="101" l="1"/>
  <c r="I169" i="101"/>
  <c r="I161" i="101"/>
  <c r="H167" i="101"/>
  <c r="H135" i="101"/>
  <c r="N177" i="101"/>
  <c r="P71" i="100"/>
  <c r="P78" i="100"/>
  <c r="P92" i="100"/>
  <c r="P96" i="100"/>
  <c r="P108" i="100"/>
  <c r="P113" i="100" s="1"/>
  <c r="P115" i="100" s="1"/>
  <c r="P117" i="100"/>
  <c r="P118" i="100"/>
  <c r="P119" i="100"/>
  <c r="P120" i="100"/>
  <c r="P121" i="100"/>
  <c r="P122" i="100"/>
  <c r="P135" i="100"/>
  <c r="O177" i="101" l="1"/>
  <c r="J161" i="101"/>
  <c r="I167" i="101"/>
  <c r="I135" i="101"/>
  <c r="I274" i="101"/>
  <c r="J169" i="101"/>
  <c r="P123" i="100"/>
  <c r="P116" i="100" s="1"/>
  <c r="O71" i="100"/>
  <c r="O78" i="100"/>
  <c r="O92" i="100"/>
  <c r="O96" i="100"/>
  <c r="O108" i="100"/>
  <c r="O117" i="100"/>
  <c r="O123" i="100" s="1"/>
  <c r="O118" i="100"/>
  <c r="O119" i="100"/>
  <c r="O120" i="100"/>
  <c r="O121" i="100"/>
  <c r="O122" i="100"/>
  <c r="O135" i="100"/>
  <c r="N71" i="100"/>
  <c r="N78" i="100"/>
  <c r="N92" i="100"/>
  <c r="N96" i="100"/>
  <c r="N108" i="100"/>
  <c r="N113" i="100" s="1"/>
  <c r="N115" i="100" s="1"/>
  <c r="N117" i="100"/>
  <c r="N123" i="100" s="1"/>
  <c r="N118" i="100"/>
  <c r="N119" i="100"/>
  <c r="N120" i="100"/>
  <c r="N121" i="100"/>
  <c r="N122" i="100"/>
  <c r="N135" i="100"/>
  <c r="M71" i="100"/>
  <c r="M78" i="100"/>
  <c r="M92" i="100"/>
  <c r="M96" i="100"/>
  <c r="M113" i="100" s="1"/>
  <c r="M115" i="100" s="1"/>
  <c r="M108" i="100"/>
  <c r="M117" i="100"/>
  <c r="M123" i="100" s="1"/>
  <c r="M124" i="100" s="1"/>
  <c r="M118" i="100"/>
  <c r="M119" i="100"/>
  <c r="M120" i="100"/>
  <c r="M121" i="100"/>
  <c r="M122" i="100"/>
  <c r="M135" i="100"/>
  <c r="F70" i="100"/>
  <c r="G70" i="100"/>
  <c r="AH145" i="100"/>
  <c r="AI145" i="100"/>
  <c r="AH144" i="100"/>
  <c r="AI144" i="100"/>
  <c r="AH143" i="100"/>
  <c r="AI143" i="100"/>
  <c r="E70" i="100"/>
  <c r="D70" i="100"/>
  <c r="J274" i="101" l="1"/>
  <c r="K169" i="101"/>
  <c r="K161" i="101"/>
  <c r="J167" i="101"/>
  <c r="J135" i="101"/>
  <c r="P177" i="101"/>
  <c r="Q177" i="101" s="1"/>
  <c r="O113" i="100"/>
  <c r="O115" i="100" s="1"/>
  <c r="P124" i="100"/>
  <c r="O124" i="100"/>
  <c r="O116" i="100"/>
  <c r="N116" i="100"/>
  <c r="N124" i="100"/>
  <c r="M116" i="100"/>
  <c r="C70" i="100"/>
  <c r="R177" i="101" l="1"/>
  <c r="K167" i="101"/>
  <c r="L161" i="101"/>
  <c r="K135" i="101"/>
  <c r="K274" i="101"/>
  <c r="L169" i="101"/>
  <c r="B273" i="100"/>
  <c r="B272" i="100"/>
  <c r="B271" i="100"/>
  <c r="C271" i="100" s="1"/>
  <c r="D271" i="100" s="1"/>
  <c r="E271" i="100" s="1"/>
  <c r="F271" i="100" s="1"/>
  <c r="G271" i="100" s="1"/>
  <c r="H271" i="100" s="1"/>
  <c r="I271" i="100" s="1"/>
  <c r="J271" i="100" s="1"/>
  <c r="K271" i="100" s="1"/>
  <c r="L271" i="100" s="1"/>
  <c r="M271" i="100" s="1"/>
  <c r="N271" i="100" s="1"/>
  <c r="O271" i="100" s="1"/>
  <c r="P271" i="100" s="1"/>
  <c r="Q271" i="100" s="1"/>
  <c r="R271" i="100" s="1"/>
  <c r="S271" i="100" s="1"/>
  <c r="T271" i="100" s="1"/>
  <c r="U271" i="100" s="1"/>
  <c r="V271" i="100" s="1"/>
  <c r="W271" i="100" s="1"/>
  <c r="X271" i="100" s="1"/>
  <c r="Y271" i="100" s="1"/>
  <c r="Z271" i="100" s="1"/>
  <c r="AA271" i="100" s="1"/>
  <c r="AB271" i="100" s="1"/>
  <c r="AC271" i="100" s="1"/>
  <c r="AD271" i="100" s="1"/>
  <c r="AE271" i="100" s="1"/>
  <c r="AF271" i="100" s="1"/>
  <c r="B270" i="100"/>
  <c r="B269" i="100"/>
  <c r="B268" i="100"/>
  <c r="B267" i="100"/>
  <c r="B266" i="100"/>
  <c r="B265" i="100"/>
  <c r="B264" i="100"/>
  <c r="B263" i="100"/>
  <c r="C263" i="100" s="1"/>
  <c r="D263" i="100" s="1"/>
  <c r="E263" i="100" s="1"/>
  <c r="F263" i="100" s="1"/>
  <c r="G263" i="100" s="1"/>
  <c r="H263" i="100" s="1"/>
  <c r="I263" i="100" s="1"/>
  <c r="J263" i="100" s="1"/>
  <c r="K263" i="100" s="1"/>
  <c r="L263" i="100" s="1"/>
  <c r="M263" i="100" s="1"/>
  <c r="N263" i="100" s="1"/>
  <c r="O263" i="100" s="1"/>
  <c r="P263" i="100" s="1"/>
  <c r="Q263" i="100" s="1"/>
  <c r="R263" i="100" s="1"/>
  <c r="S263" i="100" s="1"/>
  <c r="T263" i="100" s="1"/>
  <c r="U263" i="100" s="1"/>
  <c r="V263" i="100" s="1"/>
  <c r="W263" i="100" s="1"/>
  <c r="X263" i="100" s="1"/>
  <c r="Y263" i="100" s="1"/>
  <c r="Z263" i="100" s="1"/>
  <c r="AA263" i="100" s="1"/>
  <c r="AB263" i="100" s="1"/>
  <c r="AC263" i="100" s="1"/>
  <c r="AD263" i="100" s="1"/>
  <c r="AE263" i="100" s="1"/>
  <c r="AF263" i="100" s="1"/>
  <c r="B262" i="100"/>
  <c r="B261" i="100"/>
  <c r="B260" i="100"/>
  <c r="B259" i="100"/>
  <c r="B258" i="100"/>
  <c r="B257" i="100"/>
  <c r="B256" i="100"/>
  <c r="B255" i="100"/>
  <c r="C255" i="100" s="1"/>
  <c r="D255" i="100" s="1"/>
  <c r="E255" i="100" s="1"/>
  <c r="F255" i="100" s="1"/>
  <c r="G255" i="100" s="1"/>
  <c r="H255" i="100" s="1"/>
  <c r="I255" i="100" s="1"/>
  <c r="J255" i="100" s="1"/>
  <c r="K255" i="100" s="1"/>
  <c r="L255" i="100" s="1"/>
  <c r="M255" i="100" s="1"/>
  <c r="N255" i="100" s="1"/>
  <c r="O255" i="100" s="1"/>
  <c r="P255" i="100" s="1"/>
  <c r="Q255" i="100" s="1"/>
  <c r="R255" i="100" s="1"/>
  <c r="S255" i="100" s="1"/>
  <c r="T255" i="100" s="1"/>
  <c r="U255" i="100" s="1"/>
  <c r="V255" i="100" s="1"/>
  <c r="W255" i="100" s="1"/>
  <c r="X255" i="100" s="1"/>
  <c r="Y255" i="100" s="1"/>
  <c r="Z255" i="100" s="1"/>
  <c r="AA255" i="100" s="1"/>
  <c r="AB255" i="100" s="1"/>
  <c r="AC255" i="100" s="1"/>
  <c r="AD255" i="100" s="1"/>
  <c r="AE255" i="100" s="1"/>
  <c r="AF255" i="100" s="1"/>
  <c r="B254" i="100"/>
  <c r="B253" i="100"/>
  <c r="B252" i="100"/>
  <c r="B251" i="100"/>
  <c r="C251" i="100" s="1"/>
  <c r="D251" i="100" s="1"/>
  <c r="E251" i="100" s="1"/>
  <c r="F251" i="100" s="1"/>
  <c r="G251" i="100" s="1"/>
  <c r="H251" i="100" s="1"/>
  <c r="I251" i="100" s="1"/>
  <c r="J251" i="100" s="1"/>
  <c r="K251" i="100" s="1"/>
  <c r="L251" i="100" s="1"/>
  <c r="M251" i="100" s="1"/>
  <c r="N251" i="100" s="1"/>
  <c r="O251" i="100" s="1"/>
  <c r="P251" i="100" s="1"/>
  <c r="Q251" i="100" s="1"/>
  <c r="R251" i="100" s="1"/>
  <c r="S251" i="100" s="1"/>
  <c r="T251" i="100" s="1"/>
  <c r="U251" i="100" s="1"/>
  <c r="V251" i="100" s="1"/>
  <c r="W251" i="100" s="1"/>
  <c r="X251" i="100" s="1"/>
  <c r="Y251" i="100" s="1"/>
  <c r="Z251" i="100" s="1"/>
  <c r="AA251" i="100" s="1"/>
  <c r="AB251" i="100" s="1"/>
  <c r="AC251" i="100" s="1"/>
  <c r="AD251" i="100" s="1"/>
  <c r="AE251" i="100" s="1"/>
  <c r="AF251" i="100" s="1"/>
  <c r="B250" i="100"/>
  <c r="B249" i="100"/>
  <c r="B248" i="100"/>
  <c r="B247" i="100"/>
  <c r="B246" i="100"/>
  <c r="B245" i="100"/>
  <c r="B244" i="100"/>
  <c r="B243" i="100"/>
  <c r="C243" i="100" s="1"/>
  <c r="D243" i="100" s="1"/>
  <c r="E243" i="100" s="1"/>
  <c r="F243" i="100" s="1"/>
  <c r="G243" i="100" s="1"/>
  <c r="H243" i="100" s="1"/>
  <c r="I243" i="100" s="1"/>
  <c r="J243" i="100" s="1"/>
  <c r="K243" i="100" s="1"/>
  <c r="L243" i="100" s="1"/>
  <c r="M243" i="100" s="1"/>
  <c r="N243" i="100" s="1"/>
  <c r="O243" i="100" s="1"/>
  <c r="P243" i="100" s="1"/>
  <c r="Q243" i="100" s="1"/>
  <c r="R243" i="100" s="1"/>
  <c r="S243" i="100" s="1"/>
  <c r="T243" i="100" s="1"/>
  <c r="U243" i="100" s="1"/>
  <c r="V243" i="100" s="1"/>
  <c r="W243" i="100" s="1"/>
  <c r="X243" i="100" s="1"/>
  <c r="Y243" i="100" s="1"/>
  <c r="Z243" i="100" s="1"/>
  <c r="AA243" i="100" s="1"/>
  <c r="AB243" i="100" s="1"/>
  <c r="AC243" i="100" s="1"/>
  <c r="AD243" i="100" s="1"/>
  <c r="AE243" i="100" s="1"/>
  <c r="AF243" i="100" s="1"/>
  <c r="B242" i="100"/>
  <c r="B241" i="100"/>
  <c r="B240" i="100"/>
  <c r="B239" i="100"/>
  <c r="B238" i="100"/>
  <c r="B237" i="100"/>
  <c r="B236" i="100"/>
  <c r="B235" i="100"/>
  <c r="B234" i="100"/>
  <c r="B233" i="100"/>
  <c r="B232" i="100"/>
  <c r="B231" i="100"/>
  <c r="C231" i="100" s="1"/>
  <c r="D231" i="100" s="1"/>
  <c r="E231" i="100" s="1"/>
  <c r="F231" i="100" s="1"/>
  <c r="G231" i="100" s="1"/>
  <c r="H231" i="100" s="1"/>
  <c r="I231" i="100" s="1"/>
  <c r="J231" i="100" s="1"/>
  <c r="K231" i="100" s="1"/>
  <c r="L231" i="100" s="1"/>
  <c r="M231" i="100" s="1"/>
  <c r="N231" i="100" s="1"/>
  <c r="O231" i="100" s="1"/>
  <c r="P231" i="100" s="1"/>
  <c r="Q231" i="100" s="1"/>
  <c r="R231" i="100" s="1"/>
  <c r="S231" i="100" s="1"/>
  <c r="T231" i="100" s="1"/>
  <c r="U231" i="100" s="1"/>
  <c r="V231" i="100" s="1"/>
  <c r="W231" i="100" s="1"/>
  <c r="X231" i="100" s="1"/>
  <c r="Y231" i="100" s="1"/>
  <c r="Z231" i="100" s="1"/>
  <c r="AA231" i="100" s="1"/>
  <c r="AB231" i="100" s="1"/>
  <c r="AC231" i="100" s="1"/>
  <c r="AD231" i="100" s="1"/>
  <c r="AE231" i="100" s="1"/>
  <c r="AF231" i="100" s="1"/>
  <c r="B230" i="100"/>
  <c r="B229" i="100"/>
  <c r="B228" i="100"/>
  <c r="B227" i="100"/>
  <c r="B226" i="100"/>
  <c r="B225" i="100"/>
  <c r="B224" i="100"/>
  <c r="B223" i="100"/>
  <c r="B222" i="100"/>
  <c r="B221" i="100"/>
  <c r="B220" i="100"/>
  <c r="B219" i="100"/>
  <c r="B135" i="100" s="1"/>
  <c r="B218" i="100"/>
  <c r="B217" i="100"/>
  <c r="B216" i="100"/>
  <c r="B215" i="100"/>
  <c r="B214" i="100"/>
  <c r="B213" i="100"/>
  <c r="B212" i="100"/>
  <c r="B211" i="100"/>
  <c r="C211" i="100" s="1"/>
  <c r="D211" i="100" s="1"/>
  <c r="E211" i="100" s="1"/>
  <c r="F211" i="100" s="1"/>
  <c r="G211" i="100" s="1"/>
  <c r="H211" i="100" s="1"/>
  <c r="I211" i="100" s="1"/>
  <c r="J211" i="100" s="1"/>
  <c r="K211" i="100" s="1"/>
  <c r="L211" i="100" s="1"/>
  <c r="M211" i="100" s="1"/>
  <c r="N211" i="100" s="1"/>
  <c r="O211" i="100" s="1"/>
  <c r="P211" i="100" s="1"/>
  <c r="Q211" i="100" s="1"/>
  <c r="R211" i="100" s="1"/>
  <c r="S211" i="100" s="1"/>
  <c r="T211" i="100" s="1"/>
  <c r="U211" i="100" s="1"/>
  <c r="V211" i="100" s="1"/>
  <c r="W211" i="100" s="1"/>
  <c r="X211" i="100" s="1"/>
  <c r="Y211" i="100" s="1"/>
  <c r="Z211" i="100" s="1"/>
  <c r="AA211" i="100" s="1"/>
  <c r="AB211" i="100" s="1"/>
  <c r="AC211" i="100" s="1"/>
  <c r="AD211" i="100" s="1"/>
  <c r="AE211" i="100" s="1"/>
  <c r="AF211" i="100" s="1"/>
  <c r="B210" i="100"/>
  <c r="B209" i="100"/>
  <c r="B208" i="100"/>
  <c r="B207" i="100"/>
  <c r="B206" i="100"/>
  <c r="B205" i="100"/>
  <c r="B204" i="100"/>
  <c r="B203" i="100"/>
  <c r="C203" i="100" s="1"/>
  <c r="D203" i="100" s="1"/>
  <c r="E203" i="100" s="1"/>
  <c r="F203" i="100" s="1"/>
  <c r="G203" i="100" s="1"/>
  <c r="H203" i="100" s="1"/>
  <c r="I203" i="100" s="1"/>
  <c r="J203" i="100" s="1"/>
  <c r="K203" i="100" s="1"/>
  <c r="L203" i="100" s="1"/>
  <c r="M203" i="100" s="1"/>
  <c r="N203" i="100" s="1"/>
  <c r="O203" i="100" s="1"/>
  <c r="P203" i="100" s="1"/>
  <c r="Q203" i="100" s="1"/>
  <c r="R203" i="100" s="1"/>
  <c r="S203" i="100" s="1"/>
  <c r="T203" i="100" s="1"/>
  <c r="U203" i="100" s="1"/>
  <c r="V203" i="100" s="1"/>
  <c r="W203" i="100" s="1"/>
  <c r="X203" i="100" s="1"/>
  <c r="Y203" i="100" s="1"/>
  <c r="Z203" i="100" s="1"/>
  <c r="AA203" i="100" s="1"/>
  <c r="AB203" i="100" s="1"/>
  <c r="AC203" i="100" s="1"/>
  <c r="AD203" i="100" s="1"/>
  <c r="AE203" i="100" s="1"/>
  <c r="AF203" i="100" s="1"/>
  <c r="B202" i="100"/>
  <c r="B201" i="100"/>
  <c r="B200" i="100"/>
  <c r="B199" i="100"/>
  <c r="B198" i="100"/>
  <c r="B197" i="100"/>
  <c r="B196" i="100"/>
  <c r="B195" i="100"/>
  <c r="C195" i="100" s="1"/>
  <c r="D195" i="100" s="1"/>
  <c r="E195" i="100" s="1"/>
  <c r="F195" i="100" s="1"/>
  <c r="G195" i="100" s="1"/>
  <c r="H195" i="100" s="1"/>
  <c r="I195" i="100" s="1"/>
  <c r="J195" i="100" s="1"/>
  <c r="K195" i="100" s="1"/>
  <c r="L195" i="100" s="1"/>
  <c r="M195" i="100" s="1"/>
  <c r="N195" i="100" s="1"/>
  <c r="O195" i="100" s="1"/>
  <c r="P195" i="100" s="1"/>
  <c r="Q195" i="100" s="1"/>
  <c r="R195" i="100" s="1"/>
  <c r="S195" i="100" s="1"/>
  <c r="T195" i="100" s="1"/>
  <c r="U195" i="100" s="1"/>
  <c r="V195" i="100" s="1"/>
  <c r="W195" i="100" s="1"/>
  <c r="X195" i="100" s="1"/>
  <c r="Y195" i="100" s="1"/>
  <c r="Z195" i="100" s="1"/>
  <c r="AA195" i="100" s="1"/>
  <c r="AB195" i="100" s="1"/>
  <c r="AC195" i="100" s="1"/>
  <c r="AD195" i="100" s="1"/>
  <c r="AE195" i="100" s="1"/>
  <c r="AF195" i="100" s="1"/>
  <c r="B194" i="100"/>
  <c r="B193" i="100"/>
  <c r="B192" i="100"/>
  <c r="B191" i="100"/>
  <c r="B190" i="100"/>
  <c r="B189" i="100"/>
  <c r="B188" i="100"/>
  <c r="B187" i="100"/>
  <c r="B186" i="100"/>
  <c r="B185" i="100"/>
  <c r="B184" i="100"/>
  <c r="B183" i="100"/>
  <c r="B182" i="100"/>
  <c r="B181" i="100"/>
  <c r="B180" i="100"/>
  <c r="B179" i="100"/>
  <c r="C179" i="100" s="1"/>
  <c r="D179" i="100" s="1"/>
  <c r="E179" i="100" s="1"/>
  <c r="F179" i="100" s="1"/>
  <c r="G179" i="100" s="1"/>
  <c r="H179" i="100" s="1"/>
  <c r="I179" i="100" s="1"/>
  <c r="J179" i="100" s="1"/>
  <c r="K179" i="100" s="1"/>
  <c r="L179" i="100" s="1"/>
  <c r="M179" i="100" s="1"/>
  <c r="N179" i="100" s="1"/>
  <c r="O179" i="100" s="1"/>
  <c r="P179" i="100" s="1"/>
  <c r="Q179" i="100" s="1"/>
  <c r="R179" i="100" s="1"/>
  <c r="S179" i="100" s="1"/>
  <c r="T179" i="100" s="1"/>
  <c r="U179" i="100" s="1"/>
  <c r="V179" i="100" s="1"/>
  <c r="W179" i="100" s="1"/>
  <c r="X179" i="100" s="1"/>
  <c r="Y179" i="100" s="1"/>
  <c r="Z179" i="100" s="1"/>
  <c r="AA179" i="100" s="1"/>
  <c r="AB179" i="100" s="1"/>
  <c r="AC179" i="100" s="1"/>
  <c r="AD179" i="100" s="1"/>
  <c r="AE179" i="100" s="1"/>
  <c r="AF179" i="100" s="1"/>
  <c r="B178" i="100"/>
  <c r="B177" i="100"/>
  <c r="B176" i="100"/>
  <c r="B175" i="100"/>
  <c r="B174" i="100"/>
  <c r="B173" i="100"/>
  <c r="B172" i="100"/>
  <c r="B171" i="100"/>
  <c r="C171" i="100" s="1"/>
  <c r="D171" i="100" s="1"/>
  <c r="E171" i="100" s="1"/>
  <c r="F171" i="100" s="1"/>
  <c r="G171" i="100" s="1"/>
  <c r="H171" i="100" s="1"/>
  <c r="I171" i="100" s="1"/>
  <c r="J171" i="100" s="1"/>
  <c r="K171" i="100" s="1"/>
  <c r="L171" i="100" s="1"/>
  <c r="M171" i="100" s="1"/>
  <c r="N171" i="100" s="1"/>
  <c r="O171" i="100" s="1"/>
  <c r="P171" i="100" s="1"/>
  <c r="Q171" i="100" s="1"/>
  <c r="R171" i="100" s="1"/>
  <c r="S171" i="100" s="1"/>
  <c r="T171" i="100" s="1"/>
  <c r="U171" i="100" s="1"/>
  <c r="V171" i="100" s="1"/>
  <c r="W171" i="100" s="1"/>
  <c r="X171" i="100" s="1"/>
  <c r="Y171" i="100" s="1"/>
  <c r="Z171" i="100" s="1"/>
  <c r="AA171" i="100" s="1"/>
  <c r="AB171" i="100" s="1"/>
  <c r="AC171" i="100" s="1"/>
  <c r="AD171" i="100" s="1"/>
  <c r="AE171" i="100" s="1"/>
  <c r="AF171" i="100" s="1"/>
  <c r="B170" i="100"/>
  <c r="B169" i="100"/>
  <c r="B274" i="100" s="1"/>
  <c r="B166" i="100"/>
  <c r="B165" i="100"/>
  <c r="B164" i="100"/>
  <c r="B163" i="100"/>
  <c r="B162" i="100"/>
  <c r="B161" i="100"/>
  <c r="B167" i="100" s="1"/>
  <c r="B159" i="100" a="1"/>
  <c r="B159" i="100" s="1"/>
  <c r="B122" i="100"/>
  <c r="B121" i="100"/>
  <c r="B120" i="100"/>
  <c r="B119" i="100"/>
  <c r="B118" i="100"/>
  <c r="B117" i="100"/>
  <c r="B123" i="100" s="1"/>
  <c r="B108" i="100"/>
  <c r="AM19" i="100" s="1"/>
  <c r="B96" i="100"/>
  <c r="B92" i="100"/>
  <c r="B78" i="100"/>
  <c r="AM17" i="100" s="1"/>
  <c r="B71" i="100"/>
  <c r="B70" i="100"/>
  <c r="AG274" i="100"/>
  <c r="C273" i="100"/>
  <c r="D273" i="100" s="1"/>
  <c r="E273" i="100" s="1"/>
  <c r="F273" i="100" s="1"/>
  <c r="G273" i="100" s="1"/>
  <c r="H273" i="100" s="1"/>
  <c r="I273" i="100" s="1"/>
  <c r="J273" i="100" s="1"/>
  <c r="K273" i="100" s="1"/>
  <c r="L273" i="100" s="1"/>
  <c r="M273" i="100" s="1"/>
  <c r="N273" i="100" s="1"/>
  <c r="O273" i="100" s="1"/>
  <c r="P273" i="100" s="1"/>
  <c r="Q273" i="100" s="1"/>
  <c r="R273" i="100" s="1"/>
  <c r="S273" i="100" s="1"/>
  <c r="T273" i="100" s="1"/>
  <c r="U273" i="100" s="1"/>
  <c r="V273" i="100" s="1"/>
  <c r="W273" i="100" s="1"/>
  <c r="X273" i="100" s="1"/>
  <c r="Y273" i="100" s="1"/>
  <c r="Z273" i="100" s="1"/>
  <c r="AA273" i="100" s="1"/>
  <c r="AB273" i="100" s="1"/>
  <c r="AC273" i="100" s="1"/>
  <c r="AD273" i="100" s="1"/>
  <c r="AE273" i="100" s="1"/>
  <c r="AF273" i="100" s="1"/>
  <c r="D272" i="100"/>
  <c r="E272" i="100" s="1"/>
  <c r="F272" i="100" s="1"/>
  <c r="G272" i="100" s="1"/>
  <c r="H272" i="100" s="1"/>
  <c r="I272" i="100" s="1"/>
  <c r="J272" i="100" s="1"/>
  <c r="K272" i="100" s="1"/>
  <c r="L272" i="100" s="1"/>
  <c r="M272" i="100" s="1"/>
  <c r="N272" i="100" s="1"/>
  <c r="O272" i="100" s="1"/>
  <c r="P272" i="100" s="1"/>
  <c r="Q272" i="100" s="1"/>
  <c r="R272" i="100" s="1"/>
  <c r="S272" i="100" s="1"/>
  <c r="T272" i="100" s="1"/>
  <c r="U272" i="100" s="1"/>
  <c r="V272" i="100" s="1"/>
  <c r="W272" i="100" s="1"/>
  <c r="X272" i="100" s="1"/>
  <c r="Y272" i="100" s="1"/>
  <c r="Z272" i="100" s="1"/>
  <c r="AA272" i="100" s="1"/>
  <c r="AB272" i="100" s="1"/>
  <c r="AC272" i="100" s="1"/>
  <c r="AD272" i="100" s="1"/>
  <c r="AE272" i="100" s="1"/>
  <c r="AF272" i="100" s="1"/>
  <c r="C272" i="100"/>
  <c r="D270" i="100"/>
  <c r="E270" i="100" s="1"/>
  <c r="F270" i="100" s="1"/>
  <c r="G270" i="100" s="1"/>
  <c r="H270" i="100" s="1"/>
  <c r="I270" i="100" s="1"/>
  <c r="J270" i="100" s="1"/>
  <c r="K270" i="100" s="1"/>
  <c r="L270" i="100" s="1"/>
  <c r="M270" i="100" s="1"/>
  <c r="N270" i="100" s="1"/>
  <c r="O270" i="100" s="1"/>
  <c r="P270" i="100" s="1"/>
  <c r="Q270" i="100" s="1"/>
  <c r="R270" i="100" s="1"/>
  <c r="S270" i="100" s="1"/>
  <c r="T270" i="100" s="1"/>
  <c r="U270" i="100" s="1"/>
  <c r="V270" i="100" s="1"/>
  <c r="W270" i="100" s="1"/>
  <c r="X270" i="100" s="1"/>
  <c r="Y270" i="100" s="1"/>
  <c r="Z270" i="100" s="1"/>
  <c r="AA270" i="100" s="1"/>
  <c r="AB270" i="100" s="1"/>
  <c r="AC270" i="100" s="1"/>
  <c r="AD270" i="100" s="1"/>
  <c r="AE270" i="100" s="1"/>
  <c r="AF270" i="100" s="1"/>
  <c r="C270" i="100"/>
  <c r="C269" i="100"/>
  <c r="D269" i="100" s="1"/>
  <c r="E269" i="100" s="1"/>
  <c r="F269" i="100" s="1"/>
  <c r="G269" i="100" s="1"/>
  <c r="H269" i="100" s="1"/>
  <c r="I269" i="100" s="1"/>
  <c r="J269" i="100" s="1"/>
  <c r="K269" i="100" s="1"/>
  <c r="L269" i="100" s="1"/>
  <c r="M269" i="100" s="1"/>
  <c r="N269" i="100" s="1"/>
  <c r="O269" i="100" s="1"/>
  <c r="P269" i="100" s="1"/>
  <c r="Q269" i="100" s="1"/>
  <c r="R269" i="100" s="1"/>
  <c r="S269" i="100" s="1"/>
  <c r="T269" i="100" s="1"/>
  <c r="U269" i="100" s="1"/>
  <c r="V269" i="100" s="1"/>
  <c r="W269" i="100" s="1"/>
  <c r="X269" i="100" s="1"/>
  <c r="Y269" i="100" s="1"/>
  <c r="Z269" i="100" s="1"/>
  <c r="AA269" i="100" s="1"/>
  <c r="AB269" i="100" s="1"/>
  <c r="AC269" i="100" s="1"/>
  <c r="AD269" i="100" s="1"/>
  <c r="AE269" i="100" s="1"/>
  <c r="AF269" i="100" s="1"/>
  <c r="Q268" i="100"/>
  <c r="R268" i="100" s="1"/>
  <c r="S268" i="100" s="1"/>
  <c r="T268" i="100" s="1"/>
  <c r="U268" i="100" s="1"/>
  <c r="V268" i="100" s="1"/>
  <c r="W268" i="100" s="1"/>
  <c r="X268" i="100" s="1"/>
  <c r="Y268" i="100" s="1"/>
  <c r="Z268" i="100" s="1"/>
  <c r="AA268" i="100" s="1"/>
  <c r="AB268" i="100" s="1"/>
  <c r="AC268" i="100" s="1"/>
  <c r="AD268" i="100" s="1"/>
  <c r="AE268" i="100" s="1"/>
  <c r="AF268" i="100" s="1"/>
  <c r="D268" i="100"/>
  <c r="E268" i="100" s="1"/>
  <c r="F268" i="100" s="1"/>
  <c r="G268" i="100" s="1"/>
  <c r="H268" i="100" s="1"/>
  <c r="I268" i="100" s="1"/>
  <c r="J268" i="100" s="1"/>
  <c r="K268" i="100" s="1"/>
  <c r="L268" i="100" s="1"/>
  <c r="M268" i="100" s="1"/>
  <c r="N268" i="100" s="1"/>
  <c r="O268" i="100" s="1"/>
  <c r="P268" i="100" s="1"/>
  <c r="C268" i="100"/>
  <c r="C267" i="100"/>
  <c r="D267" i="100" s="1"/>
  <c r="E267" i="100" s="1"/>
  <c r="F267" i="100" s="1"/>
  <c r="G267" i="100" s="1"/>
  <c r="H267" i="100" s="1"/>
  <c r="I267" i="100" s="1"/>
  <c r="J267" i="100" s="1"/>
  <c r="K267" i="100" s="1"/>
  <c r="L267" i="100" s="1"/>
  <c r="M267" i="100" s="1"/>
  <c r="N267" i="100" s="1"/>
  <c r="O267" i="100" s="1"/>
  <c r="P267" i="100" s="1"/>
  <c r="Q267" i="100" s="1"/>
  <c r="R267" i="100" s="1"/>
  <c r="S267" i="100" s="1"/>
  <c r="T267" i="100" s="1"/>
  <c r="U267" i="100" s="1"/>
  <c r="V267" i="100" s="1"/>
  <c r="W267" i="100" s="1"/>
  <c r="X267" i="100" s="1"/>
  <c r="Y267" i="100" s="1"/>
  <c r="Z267" i="100" s="1"/>
  <c r="AA267" i="100" s="1"/>
  <c r="AB267" i="100" s="1"/>
  <c r="AC267" i="100" s="1"/>
  <c r="AD267" i="100" s="1"/>
  <c r="AE267" i="100" s="1"/>
  <c r="AF267" i="100" s="1"/>
  <c r="D266" i="100"/>
  <c r="E266" i="100" s="1"/>
  <c r="F266" i="100" s="1"/>
  <c r="G266" i="100" s="1"/>
  <c r="H266" i="100" s="1"/>
  <c r="I266" i="100" s="1"/>
  <c r="J266" i="100" s="1"/>
  <c r="K266" i="100" s="1"/>
  <c r="L266" i="100" s="1"/>
  <c r="M266" i="100" s="1"/>
  <c r="N266" i="100" s="1"/>
  <c r="O266" i="100" s="1"/>
  <c r="P266" i="100" s="1"/>
  <c r="Q266" i="100" s="1"/>
  <c r="R266" i="100" s="1"/>
  <c r="S266" i="100" s="1"/>
  <c r="T266" i="100" s="1"/>
  <c r="U266" i="100" s="1"/>
  <c r="V266" i="100" s="1"/>
  <c r="W266" i="100" s="1"/>
  <c r="X266" i="100" s="1"/>
  <c r="Y266" i="100" s="1"/>
  <c r="Z266" i="100" s="1"/>
  <c r="AA266" i="100" s="1"/>
  <c r="AB266" i="100" s="1"/>
  <c r="AC266" i="100" s="1"/>
  <c r="AD266" i="100" s="1"/>
  <c r="AE266" i="100" s="1"/>
  <c r="AF266" i="100" s="1"/>
  <c r="C266" i="100"/>
  <c r="C265" i="100"/>
  <c r="D265" i="100" s="1"/>
  <c r="E265" i="100" s="1"/>
  <c r="F265" i="100" s="1"/>
  <c r="G265" i="100" s="1"/>
  <c r="H265" i="100" s="1"/>
  <c r="I265" i="100" s="1"/>
  <c r="J265" i="100" s="1"/>
  <c r="K265" i="100" s="1"/>
  <c r="L265" i="100" s="1"/>
  <c r="M265" i="100" s="1"/>
  <c r="N265" i="100" s="1"/>
  <c r="O265" i="100" s="1"/>
  <c r="P265" i="100" s="1"/>
  <c r="Q265" i="100" s="1"/>
  <c r="R265" i="100" s="1"/>
  <c r="S265" i="100" s="1"/>
  <c r="T265" i="100" s="1"/>
  <c r="U265" i="100" s="1"/>
  <c r="V265" i="100" s="1"/>
  <c r="W265" i="100" s="1"/>
  <c r="X265" i="100" s="1"/>
  <c r="Y265" i="100" s="1"/>
  <c r="Z265" i="100" s="1"/>
  <c r="AA265" i="100" s="1"/>
  <c r="AB265" i="100" s="1"/>
  <c r="AC265" i="100" s="1"/>
  <c r="AD265" i="100" s="1"/>
  <c r="AE265" i="100" s="1"/>
  <c r="AF265" i="100" s="1"/>
  <c r="C264" i="100"/>
  <c r="D264" i="100" s="1"/>
  <c r="E264" i="100" s="1"/>
  <c r="F264" i="100" s="1"/>
  <c r="G264" i="100" s="1"/>
  <c r="H264" i="100" s="1"/>
  <c r="I264" i="100" s="1"/>
  <c r="J264" i="100" s="1"/>
  <c r="K264" i="100" s="1"/>
  <c r="L264" i="100" s="1"/>
  <c r="M264" i="100" s="1"/>
  <c r="N264" i="100" s="1"/>
  <c r="O264" i="100" s="1"/>
  <c r="P264" i="100" s="1"/>
  <c r="Q264" i="100" s="1"/>
  <c r="R264" i="100" s="1"/>
  <c r="S264" i="100" s="1"/>
  <c r="T264" i="100" s="1"/>
  <c r="U264" i="100" s="1"/>
  <c r="V264" i="100" s="1"/>
  <c r="W264" i="100" s="1"/>
  <c r="X264" i="100" s="1"/>
  <c r="Y264" i="100" s="1"/>
  <c r="Z264" i="100" s="1"/>
  <c r="AA264" i="100" s="1"/>
  <c r="AB264" i="100" s="1"/>
  <c r="AC264" i="100" s="1"/>
  <c r="AD264" i="100" s="1"/>
  <c r="AE264" i="100" s="1"/>
  <c r="AF264" i="100" s="1"/>
  <c r="C262" i="100"/>
  <c r="D262" i="100" s="1"/>
  <c r="E262" i="100" s="1"/>
  <c r="F262" i="100" s="1"/>
  <c r="G262" i="100" s="1"/>
  <c r="H262" i="100" s="1"/>
  <c r="I262" i="100" s="1"/>
  <c r="J262" i="100" s="1"/>
  <c r="K262" i="100" s="1"/>
  <c r="L262" i="100" s="1"/>
  <c r="M262" i="100" s="1"/>
  <c r="N262" i="100" s="1"/>
  <c r="O262" i="100" s="1"/>
  <c r="P262" i="100" s="1"/>
  <c r="Q262" i="100" s="1"/>
  <c r="R262" i="100" s="1"/>
  <c r="S262" i="100" s="1"/>
  <c r="T262" i="100" s="1"/>
  <c r="U262" i="100" s="1"/>
  <c r="V262" i="100" s="1"/>
  <c r="W262" i="100" s="1"/>
  <c r="X262" i="100" s="1"/>
  <c r="Y262" i="100" s="1"/>
  <c r="Z262" i="100" s="1"/>
  <c r="AA262" i="100" s="1"/>
  <c r="AB262" i="100" s="1"/>
  <c r="AC262" i="100" s="1"/>
  <c r="AD262" i="100" s="1"/>
  <c r="AE262" i="100" s="1"/>
  <c r="AF262" i="100" s="1"/>
  <c r="C261" i="100"/>
  <c r="D261" i="100" s="1"/>
  <c r="E261" i="100" s="1"/>
  <c r="F261" i="100" s="1"/>
  <c r="G261" i="100" s="1"/>
  <c r="H261" i="100" s="1"/>
  <c r="I261" i="100" s="1"/>
  <c r="J261" i="100" s="1"/>
  <c r="K261" i="100" s="1"/>
  <c r="L261" i="100" s="1"/>
  <c r="M261" i="100" s="1"/>
  <c r="N261" i="100" s="1"/>
  <c r="O261" i="100" s="1"/>
  <c r="P261" i="100" s="1"/>
  <c r="Q261" i="100" s="1"/>
  <c r="R261" i="100" s="1"/>
  <c r="S261" i="100" s="1"/>
  <c r="T261" i="100" s="1"/>
  <c r="U261" i="100" s="1"/>
  <c r="V261" i="100" s="1"/>
  <c r="W261" i="100" s="1"/>
  <c r="X261" i="100" s="1"/>
  <c r="Y261" i="100" s="1"/>
  <c r="Z261" i="100" s="1"/>
  <c r="AA261" i="100" s="1"/>
  <c r="AB261" i="100" s="1"/>
  <c r="AC261" i="100" s="1"/>
  <c r="AD261" i="100" s="1"/>
  <c r="AE261" i="100" s="1"/>
  <c r="AF261" i="100" s="1"/>
  <c r="C260" i="100"/>
  <c r="D260" i="100" s="1"/>
  <c r="E260" i="100" s="1"/>
  <c r="F260" i="100" s="1"/>
  <c r="G260" i="100" s="1"/>
  <c r="H260" i="100" s="1"/>
  <c r="I260" i="100" s="1"/>
  <c r="J260" i="100" s="1"/>
  <c r="K260" i="100" s="1"/>
  <c r="L260" i="100" s="1"/>
  <c r="M260" i="100" s="1"/>
  <c r="N260" i="100" s="1"/>
  <c r="O260" i="100" s="1"/>
  <c r="P260" i="100" s="1"/>
  <c r="Q260" i="100" s="1"/>
  <c r="R260" i="100" s="1"/>
  <c r="S260" i="100" s="1"/>
  <c r="T260" i="100" s="1"/>
  <c r="U260" i="100" s="1"/>
  <c r="V260" i="100" s="1"/>
  <c r="W260" i="100" s="1"/>
  <c r="X260" i="100" s="1"/>
  <c r="Y260" i="100" s="1"/>
  <c r="Z260" i="100" s="1"/>
  <c r="AA260" i="100" s="1"/>
  <c r="AB260" i="100" s="1"/>
  <c r="AC260" i="100" s="1"/>
  <c r="AD260" i="100" s="1"/>
  <c r="AE260" i="100" s="1"/>
  <c r="AF260" i="100" s="1"/>
  <c r="C259" i="100"/>
  <c r="D259" i="100" s="1"/>
  <c r="E259" i="100" s="1"/>
  <c r="F259" i="100" s="1"/>
  <c r="G259" i="100" s="1"/>
  <c r="H259" i="100" s="1"/>
  <c r="I259" i="100" s="1"/>
  <c r="J259" i="100" s="1"/>
  <c r="K259" i="100" s="1"/>
  <c r="L259" i="100" s="1"/>
  <c r="M259" i="100" s="1"/>
  <c r="N259" i="100" s="1"/>
  <c r="O259" i="100" s="1"/>
  <c r="P259" i="100" s="1"/>
  <c r="Q259" i="100" s="1"/>
  <c r="R259" i="100" s="1"/>
  <c r="S259" i="100" s="1"/>
  <c r="T259" i="100" s="1"/>
  <c r="U259" i="100" s="1"/>
  <c r="V259" i="100" s="1"/>
  <c r="W259" i="100" s="1"/>
  <c r="X259" i="100" s="1"/>
  <c r="Y259" i="100" s="1"/>
  <c r="Z259" i="100" s="1"/>
  <c r="AA259" i="100" s="1"/>
  <c r="AB259" i="100" s="1"/>
  <c r="AC259" i="100" s="1"/>
  <c r="AD259" i="100" s="1"/>
  <c r="AE259" i="100" s="1"/>
  <c r="AF259" i="100" s="1"/>
  <c r="C258" i="100"/>
  <c r="D258" i="100" s="1"/>
  <c r="E258" i="100" s="1"/>
  <c r="F258" i="100" s="1"/>
  <c r="G258" i="100" s="1"/>
  <c r="H258" i="100" s="1"/>
  <c r="I258" i="100" s="1"/>
  <c r="J258" i="100" s="1"/>
  <c r="K258" i="100" s="1"/>
  <c r="L258" i="100" s="1"/>
  <c r="M258" i="100" s="1"/>
  <c r="N258" i="100" s="1"/>
  <c r="O258" i="100" s="1"/>
  <c r="P258" i="100" s="1"/>
  <c r="Q258" i="100" s="1"/>
  <c r="R258" i="100" s="1"/>
  <c r="S258" i="100" s="1"/>
  <c r="T258" i="100" s="1"/>
  <c r="U258" i="100" s="1"/>
  <c r="V258" i="100" s="1"/>
  <c r="W258" i="100" s="1"/>
  <c r="X258" i="100" s="1"/>
  <c r="Y258" i="100" s="1"/>
  <c r="Z258" i="100" s="1"/>
  <c r="AA258" i="100" s="1"/>
  <c r="AB258" i="100" s="1"/>
  <c r="AC258" i="100" s="1"/>
  <c r="AD258" i="100" s="1"/>
  <c r="AE258" i="100" s="1"/>
  <c r="AF258" i="100" s="1"/>
  <c r="C257" i="100"/>
  <c r="D257" i="100" s="1"/>
  <c r="E257" i="100" s="1"/>
  <c r="F257" i="100" s="1"/>
  <c r="G257" i="100" s="1"/>
  <c r="H257" i="100" s="1"/>
  <c r="I257" i="100" s="1"/>
  <c r="J257" i="100" s="1"/>
  <c r="K257" i="100" s="1"/>
  <c r="L257" i="100" s="1"/>
  <c r="M257" i="100" s="1"/>
  <c r="N257" i="100" s="1"/>
  <c r="O257" i="100" s="1"/>
  <c r="P257" i="100" s="1"/>
  <c r="Q257" i="100" s="1"/>
  <c r="R257" i="100" s="1"/>
  <c r="S257" i="100" s="1"/>
  <c r="T257" i="100" s="1"/>
  <c r="U257" i="100" s="1"/>
  <c r="V257" i="100" s="1"/>
  <c r="W257" i="100" s="1"/>
  <c r="X257" i="100" s="1"/>
  <c r="Y257" i="100" s="1"/>
  <c r="Z257" i="100" s="1"/>
  <c r="AA257" i="100" s="1"/>
  <c r="AB257" i="100" s="1"/>
  <c r="AC257" i="100" s="1"/>
  <c r="AD257" i="100" s="1"/>
  <c r="AE257" i="100" s="1"/>
  <c r="AF257" i="100" s="1"/>
  <c r="D256" i="100"/>
  <c r="E256" i="100" s="1"/>
  <c r="F256" i="100" s="1"/>
  <c r="G256" i="100" s="1"/>
  <c r="H256" i="100" s="1"/>
  <c r="I256" i="100" s="1"/>
  <c r="J256" i="100" s="1"/>
  <c r="K256" i="100" s="1"/>
  <c r="L256" i="100" s="1"/>
  <c r="M256" i="100" s="1"/>
  <c r="N256" i="100" s="1"/>
  <c r="O256" i="100" s="1"/>
  <c r="P256" i="100" s="1"/>
  <c r="Q256" i="100" s="1"/>
  <c r="R256" i="100" s="1"/>
  <c r="S256" i="100" s="1"/>
  <c r="T256" i="100" s="1"/>
  <c r="U256" i="100" s="1"/>
  <c r="V256" i="100" s="1"/>
  <c r="W256" i="100" s="1"/>
  <c r="X256" i="100" s="1"/>
  <c r="Y256" i="100" s="1"/>
  <c r="Z256" i="100" s="1"/>
  <c r="AA256" i="100" s="1"/>
  <c r="AB256" i="100" s="1"/>
  <c r="AC256" i="100" s="1"/>
  <c r="AD256" i="100" s="1"/>
  <c r="AE256" i="100" s="1"/>
  <c r="AF256" i="100" s="1"/>
  <c r="C256" i="100"/>
  <c r="C254" i="100"/>
  <c r="D254" i="100" s="1"/>
  <c r="E254" i="100" s="1"/>
  <c r="F254" i="100" s="1"/>
  <c r="G254" i="100" s="1"/>
  <c r="H254" i="100" s="1"/>
  <c r="I254" i="100" s="1"/>
  <c r="J254" i="100" s="1"/>
  <c r="K254" i="100" s="1"/>
  <c r="L254" i="100" s="1"/>
  <c r="M254" i="100" s="1"/>
  <c r="N254" i="100" s="1"/>
  <c r="O254" i="100" s="1"/>
  <c r="P254" i="100" s="1"/>
  <c r="Q254" i="100" s="1"/>
  <c r="R254" i="100" s="1"/>
  <c r="S254" i="100" s="1"/>
  <c r="T254" i="100" s="1"/>
  <c r="U254" i="100" s="1"/>
  <c r="V254" i="100" s="1"/>
  <c r="W254" i="100" s="1"/>
  <c r="X254" i="100" s="1"/>
  <c r="Y254" i="100" s="1"/>
  <c r="Z254" i="100" s="1"/>
  <c r="AA254" i="100" s="1"/>
  <c r="AB254" i="100" s="1"/>
  <c r="AC254" i="100" s="1"/>
  <c r="AD254" i="100" s="1"/>
  <c r="AE254" i="100" s="1"/>
  <c r="AF254" i="100" s="1"/>
  <c r="Q253" i="100"/>
  <c r="R253" i="100" s="1"/>
  <c r="S253" i="100" s="1"/>
  <c r="T253" i="100" s="1"/>
  <c r="U253" i="100" s="1"/>
  <c r="V253" i="100" s="1"/>
  <c r="W253" i="100" s="1"/>
  <c r="X253" i="100" s="1"/>
  <c r="Y253" i="100" s="1"/>
  <c r="Z253" i="100" s="1"/>
  <c r="AA253" i="100" s="1"/>
  <c r="AB253" i="100" s="1"/>
  <c r="AC253" i="100" s="1"/>
  <c r="AD253" i="100" s="1"/>
  <c r="AE253" i="100" s="1"/>
  <c r="AF253" i="100" s="1"/>
  <c r="C253" i="100"/>
  <c r="D253" i="100" s="1"/>
  <c r="E253" i="100" s="1"/>
  <c r="F253" i="100" s="1"/>
  <c r="G253" i="100" s="1"/>
  <c r="H253" i="100" s="1"/>
  <c r="I253" i="100" s="1"/>
  <c r="J253" i="100" s="1"/>
  <c r="K253" i="100" s="1"/>
  <c r="L253" i="100" s="1"/>
  <c r="M253" i="100" s="1"/>
  <c r="N253" i="100" s="1"/>
  <c r="O253" i="100" s="1"/>
  <c r="P253" i="100" s="1"/>
  <c r="C252" i="100"/>
  <c r="D252" i="100" s="1"/>
  <c r="E252" i="100" s="1"/>
  <c r="F252" i="100" s="1"/>
  <c r="G252" i="100" s="1"/>
  <c r="H252" i="100" s="1"/>
  <c r="I252" i="100" s="1"/>
  <c r="J252" i="100" s="1"/>
  <c r="K252" i="100" s="1"/>
  <c r="L252" i="100" s="1"/>
  <c r="M252" i="100" s="1"/>
  <c r="N252" i="100" s="1"/>
  <c r="O252" i="100" s="1"/>
  <c r="P252" i="100" s="1"/>
  <c r="Q252" i="100" s="1"/>
  <c r="R252" i="100" s="1"/>
  <c r="S252" i="100" s="1"/>
  <c r="T252" i="100" s="1"/>
  <c r="U252" i="100" s="1"/>
  <c r="V252" i="100" s="1"/>
  <c r="W252" i="100" s="1"/>
  <c r="X252" i="100" s="1"/>
  <c r="Y252" i="100" s="1"/>
  <c r="Z252" i="100" s="1"/>
  <c r="AA252" i="100" s="1"/>
  <c r="AB252" i="100" s="1"/>
  <c r="AC252" i="100" s="1"/>
  <c r="AD252" i="100" s="1"/>
  <c r="AE252" i="100" s="1"/>
  <c r="AF252" i="100" s="1"/>
  <c r="C250" i="100"/>
  <c r="D250" i="100" s="1"/>
  <c r="E250" i="100" s="1"/>
  <c r="F250" i="100" s="1"/>
  <c r="G250" i="100" s="1"/>
  <c r="H250" i="100" s="1"/>
  <c r="I250" i="100" s="1"/>
  <c r="J250" i="100" s="1"/>
  <c r="K250" i="100" s="1"/>
  <c r="L250" i="100" s="1"/>
  <c r="M250" i="100" s="1"/>
  <c r="N250" i="100" s="1"/>
  <c r="O250" i="100" s="1"/>
  <c r="P250" i="100" s="1"/>
  <c r="Q250" i="100" s="1"/>
  <c r="R250" i="100" s="1"/>
  <c r="S250" i="100" s="1"/>
  <c r="T250" i="100" s="1"/>
  <c r="U250" i="100" s="1"/>
  <c r="V250" i="100" s="1"/>
  <c r="W250" i="100" s="1"/>
  <c r="X250" i="100" s="1"/>
  <c r="Y250" i="100" s="1"/>
  <c r="Z250" i="100" s="1"/>
  <c r="AA250" i="100" s="1"/>
  <c r="AB250" i="100" s="1"/>
  <c r="AC250" i="100" s="1"/>
  <c r="AD250" i="100" s="1"/>
  <c r="AE250" i="100" s="1"/>
  <c r="AF250" i="100" s="1"/>
  <c r="E249" i="100"/>
  <c r="F249" i="100" s="1"/>
  <c r="G249" i="100" s="1"/>
  <c r="H249" i="100" s="1"/>
  <c r="I249" i="100" s="1"/>
  <c r="J249" i="100" s="1"/>
  <c r="K249" i="100" s="1"/>
  <c r="L249" i="100" s="1"/>
  <c r="M249" i="100" s="1"/>
  <c r="N249" i="100" s="1"/>
  <c r="O249" i="100" s="1"/>
  <c r="P249" i="100" s="1"/>
  <c r="Q249" i="100" s="1"/>
  <c r="R249" i="100" s="1"/>
  <c r="S249" i="100" s="1"/>
  <c r="T249" i="100" s="1"/>
  <c r="U249" i="100" s="1"/>
  <c r="V249" i="100" s="1"/>
  <c r="W249" i="100" s="1"/>
  <c r="X249" i="100" s="1"/>
  <c r="Y249" i="100" s="1"/>
  <c r="Z249" i="100" s="1"/>
  <c r="AA249" i="100" s="1"/>
  <c r="AB249" i="100" s="1"/>
  <c r="AC249" i="100" s="1"/>
  <c r="AD249" i="100" s="1"/>
  <c r="AE249" i="100" s="1"/>
  <c r="AF249" i="100" s="1"/>
  <c r="C249" i="100"/>
  <c r="D249" i="100" s="1"/>
  <c r="G248" i="100"/>
  <c r="H248" i="100" s="1"/>
  <c r="I248" i="100" s="1"/>
  <c r="J248" i="100" s="1"/>
  <c r="K248" i="100" s="1"/>
  <c r="L248" i="100" s="1"/>
  <c r="M248" i="100" s="1"/>
  <c r="N248" i="100" s="1"/>
  <c r="O248" i="100" s="1"/>
  <c r="P248" i="100" s="1"/>
  <c r="Q248" i="100" s="1"/>
  <c r="R248" i="100" s="1"/>
  <c r="S248" i="100" s="1"/>
  <c r="T248" i="100" s="1"/>
  <c r="U248" i="100" s="1"/>
  <c r="V248" i="100" s="1"/>
  <c r="W248" i="100" s="1"/>
  <c r="X248" i="100" s="1"/>
  <c r="Y248" i="100" s="1"/>
  <c r="Z248" i="100" s="1"/>
  <c r="AA248" i="100" s="1"/>
  <c r="AB248" i="100" s="1"/>
  <c r="AC248" i="100" s="1"/>
  <c r="AD248" i="100" s="1"/>
  <c r="AE248" i="100" s="1"/>
  <c r="AF248" i="100" s="1"/>
  <c r="C248" i="100"/>
  <c r="D248" i="100" s="1"/>
  <c r="E248" i="100" s="1"/>
  <c r="F248" i="100" s="1"/>
  <c r="C247" i="100"/>
  <c r="D247" i="100" s="1"/>
  <c r="E247" i="100" s="1"/>
  <c r="F247" i="100" s="1"/>
  <c r="G247" i="100" s="1"/>
  <c r="H247" i="100" s="1"/>
  <c r="I247" i="100" s="1"/>
  <c r="J247" i="100" s="1"/>
  <c r="K247" i="100" s="1"/>
  <c r="L247" i="100" s="1"/>
  <c r="M247" i="100" s="1"/>
  <c r="N247" i="100" s="1"/>
  <c r="O247" i="100" s="1"/>
  <c r="P247" i="100" s="1"/>
  <c r="Q247" i="100" s="1"/>
  <c r="R247" i="100" s="1"/>
  <c r="S247" i="100" s="1"/>
  <c r="T247" i="100" s="1"/>
  <c r="U247" i="100" s="1"/>
  <c r="V247" i="100" s="1"/>
  <c r="W247" i="100" s="1"/>
  <c r="X247" i="100" s="1"/>
  <c r="Y247" i="100" s="1"/>
  <c r="Z247" i="100" s="1"/>
  <c r="AA247" i="100" s="1"/>
  <c r="AB247" i="100" s="1"/>
  <c r="AC247" i="100" s="1"/>
  <c r="AD247" i="100" s="1"/>
  <c r="AE247" i="100" s="1"/>
  <c r="AF247" i="100" s="1"/>
  <c r="C246" i="100"/>
  <c r="D246" i="100" s="1"/>
  <c r="E246" i="100" s="1"/>
  <c r="F246" i="100" s="1"/>
  <c r="G246" i="100" s="1"/>
  <c r="H246" i="100" s="1"/>
  <c r="I246" i="100" s="1"/>
  <c r="J246" i="100" s="1"/>
  <c r="K246" i="100" s="1"/>
  <c r="L246" i="100" s="1"/>
  <c r="M246" i="100" s="1"/>
  <c r="N246" i="100" s="1"/>
  <c r="O246" i="100" s="1"/>
  <c r="P246" i="100" s="1"/>
  <c r="Q246" i="100" s="1"/>
  <c r="R246" i="100" s="1"/>
  <c r="S246" i="100" s="1"/>
  <c r="T246" i="100" s="1"/>
  <c r="U246" i="100" s="1"/>
  <c r="V246" i="100" s="1"/>
  <c r="W246" i="100" s="1"/>
  <c r="X246" i="100" s="1"/>
  <c r="Y246" i="100" s="1"/>
  <c r="Z246" i="100" s="1"/>
  <c r="AA246" i="100" s="1"/>
  <c r="AB246" i="100" s="1"/>
  <c r="AC246" i="100" s="1"/>
  <c r="AD246" i="100" s="1"/>
  <c r="AE246" i="100" s="1"/>
  <c r="AF246" i="100" s="1"/>
  <c r="C245" i="100"/>
  <c r="D245" i="100" s="1"/>
  <c r="E245" i="100" s="1"/>
  <c r="F245" i="100" s="1"/>
  <c r="G245" i="100" s="1"/>
  <c r="H245" i="100" s="1"/>
  <c r="I245" i="100" s="1"/>
  <c r="J245" i="100" s="1"/>
  <c r="K245" i="100" s="1"/>
  <c r="L245" i="100" s="1"/>
  <c r="M245" i="100" s="1"/>
  <c r="N245" i="100" s="1"/>
  <c r="O245" i="100" s="1"/>
  <c r="P245" i="100" s="1"/>
  <c r="Q245" i="100" s="1"/>
  <c r="R245" i="100" s="1"/>
  <c r="S245" i="100" s="1"/>
  <c r="T245" i="100" s="1"/>
  <c r="U245" i="100" s="1"/>
  <c r="V245" i="100" s="1"/>
  <c r="W245" i="100" s="1"/>
  <c r="X245" i="100" s="1"/>
  <c r="Y245" i="100" s="1"/>
  <c r="Z245" i="100" s="1"/>
  <c r="AA245" i="100" s="1"/>
  <c r="AB245" i="100" s="1"/>
  <c r="AC245" i="100" s="1"/>
  <c r="AD245" i="100" s="1"/>
  <c r="AE245" i="100" s="1"/>
  <c r="AF245" i="100" s="1"/>
  <c r="C244" i="100"/>
  <c r="D244" i="100" s="1"/>
  <c r="E244" i="100" s="1"/>
  <c r="F244" i="100" s="1"/>
  <c r="G244" i="100" s="1"/>
  <c r="H244" i="100" s="1"/>
  <c r="I244" i="100" s="1"/>
  <c r="J244" i="100" s="1"/>
  <c r="K244" i="100" s="1"/>
  <c r="L244" i="100" s="1"/>
  <c r="M244" i="100" s="1"/>
  <c r="N244" i="100" s="1"/>
  <c r="O244" i="100" s="1"/>
  <c r="P244" i="100" s="1"/>
  <c r="Q244" i="100" s="1"/>
  <c r="R244" i="100" s="1"/>
  <c r="S244" i="100" s="1"/>
  <c r="T244" i="100" s="1"/>
  <c r="U244" i="100" s="1"/>
  <c r="V244" i="100" s="1"/>
  <c r="W244" i="100" s="1"/>
  <c r="X244" i="100" s="1"/>
  <c r="Y244" i="100" s="1"/>
  <c r="Z244" i="100" s="1"/>
  <c r="AA244" i="100" s="1"/>
  <c r="AB244" i="100" s="1"/>
  <c r="AC244" i="100" s="1"/>
  <c r="AD244" i="100" s="1"/>
  <c r="AE244" i="100" s="1"/>
  <c r="AF244" i="100" s="1"/>
  <c r="C242" i="100"/>
  <c r="D242" i="100" s="1"/>
  <c r="E242" i="100" s="1"/>
  <c r="F242" i="100" s="1"/>
  <c r="G242" i="100" s="1"/>
  <c r="H242" i="100" s="1"/>
  <c r="I242" i="100" s="1"/>
  <c r="J242" i="100" s="1"/>
  <c r="K242" i="100" s="1"/>
  <c r="L242" i="100" s="1"/>
  <c r="M242" i="100" s="1"/>
  <c r="N242" i="100" s="1"/>
  <c r="O242" i="100" s="1"/>
  <c r="P242" i="100" s="1"/>
  <c r="Q242" i="100" s="1"/>
  <c r="R242" i="100" s="1"/>
  <c r="S242" i="100" s="1"/>
  <c r="T242" i="100" s="1"/>
  <c r="U242" i="100" s="1"/>
  <c r="V242" i="100" s="1"/>
  <c r="W242" i="100" s="1"/>
  <c r="X242" i="100" s="1"/>
  <c r="Y242" i="100" s="1"/>
  <c r="Z242" i="100" s="1"/>
  <c r="AA242" i="100" s="1"/>
  <c r="AB242" i="100" s="1"/>
  <c r="AC242" i="100" s="1"/>
  <c r="AD242" i="100" s="1"/>
  <c r="AE242" i="100" s="1"/>
  <c r="AF242" i="100" s="1"/>
  <c r="D241" i="100"/>
  <c r="E241" i="100" s="1"/>
  <c r="F241" i="100" s="1"/>
  <c r="G241" i="100" s="1"/>
  <c r="H241" i="100" s="1"/>
  <c r="I241" i="100" s="1"/>
  <c r="J241" i="100" s="1"/>
  <c r="K241" i="100" s="1"/>
  <c r="L241" i="100" s="1"/>
  <c r="M241" i="100" s="1"/>
  <c r="N241" i="100" s="1"/>
  <c r="O241" i="100" s="1"/>
  <c r="P241" i="100" s="1"/>
  <c r="Q241" i="100" s="1"/>
  <c r="R241" i="100" s="1"/>
  <c r="S241" i="100" s="1"/>
  <c r="T241" i="100" s="1"/>
  <c r="U241" i="100" s="1"/>
  <c r="V241" i="100" s="1"/>
  <c r="W241" i="100" s="1"/>
  <c r="X241" i="100" s="1"/>
  <c r="Y241" i="100" s="1"/>
  <c r="Z241" i="100" s="1"/>
  <c r="AA241" i="100" s="1"/>
  <c r="AB241" i="100" s="1"/>
  <c r="AC241" i="100" s="1"/>
  <c r="AD241" i="100" s="1"/>
  <c r="AE241" i="100" s="1"/>
  <c r="AF241" i="100" s="1"/>
  <c r="C241" i="100"/>
  <c r="H240" i="100"/>
  <c r="I240" i="100" s="1"/>
  <c r="J240" i="100" s="1"/>
  <c r="K240" i="100" s="1"/>
  <c r="L240" i="100" s="1"/>
  <c r="M240" i="100" s="1"/>
  <c r="N240" i="100" s="1"/>
  <c r="O240" i="100" s="1"/>
  <c r="P240" i="100" s="1"/>
  <c r="Q240" i="100" s="1"/>
  <c r="R240" i="100" s="1"/>
  <c r="S240" i="100" s="1"/>
  <c r="T240" i="100" s="1"/>
  <c r="U240" i="100" s="1"/>
  <c r="V240" i="100" s="1"/>
  <c r="W240" i="100" s="1"/>
  <c r="X240" i="100" s="1"/>
  <c r="Y240" i="100" s="1"/>
  <c r="Z240" i="100" s="1"/>
  <c r="AA240" i="100" s="1"/>
  <c r="AB240" i="100" s="1"/>
  <c r="AC240" i="100" s="1"/>
  <c r="AD240" i="100" s="1"/>
  <c r="AE240" i="100" s="1"/>
  <c r="AF240" i="100" s="1"/>
  <c r="G240" i="100"/>
  <c r="C240" i="100"/>
  <c r="D240" i="100" s="1"/>
  <c r="E240" i="100" s="1"/>
  <c r="F240" i="100" s="1"/>
  <c r="C239" i="100"/>
  <c r="D239" i="100" s="1"/>
  <c r="E239" i="100" s="1"/>
  <c r="F239" i="100" s="1"/>
  <c r="G239" i="100" s="1"/>
  <c r="H239" i="100" s="1"/>
  <c r="I239" i="100" s="1"/>
  <c r="J239" i="100" s="1"/>
  <c r="K239" i="100" s="1"/>
  <c r="L239" i="100" s="1"/>
  <c r="M239" i="100" s="1"/>
  <c r="N239" i="100" s="1"/>
  <c r="O239" i="100" s="1"/>
  <c r="P239" i="100" s="1"/>
  <c r="Q239" i="100" s="1"/>
  <c r="R239" i="100" s="1"/>
  <c r="S239" i="100" s="1"/>
  <c r="T239" i="100" s="1"/>
  <c r="U239" i="100" s="1"/>
  <c r="V239" i="100" s="1"/>
  <c r="W239" i="100" s="1"/>
  <c r="X239" i="100" s="1"/>
  <c r="Y239" i="100" s="1"/>
  <c r="Z239" i="100" s="1"/>
  <c r="AA239" i="100" s="1"/>
  <c r="AB239" i="100" s="1"/>
  <c r="AC239" i="100" s="1"/>
  <c r="AD239" i="100" s="1"/>
  <c r="AE239" i="100" s="1"/>
  <c r="AF239" i="100" s="1"/>
  <c r="C238" i="100"/>
  <c r="D238" i="100" s="1"/>
  <c r="E238" i="100" s="1"/>
  <c r="F238" i="100" s="1"/>
  <c r="G238" i="100" s="1"/>
  <c r="H238" i="100" s="1"/>
  <c r="I238" i="100" s="1"/>
  <c r="J238" i="100" s="1"/>
  <c r="K238" i="100" s="1"/>
  <c r="L238" i="100" s="1"/>
  <c r="M238" i="100" s="1"/>
  <c r="N238" i="100" s="1"/>
  <c r="O238" i="100" s="1"/>
  <c r="P238" i="100" s="1"/>
  <c r="Q238" i="100" s="1"/>
  <c r="R238" i="100" s="1"/>
  <c r="S238" i="100" s="1"/>
  <c r="T238" i="100" s="1"/>
  <c r="U238" i="100" s="1"/>
  <c r="V238" i="100" s="1"/>
  <c r="W238" i="100" s="1"/>
  <c r="X238" i="100" s="1"/>
  <c r="Y238" i="100" s="1"/>
  <c r="Z238" i="100" s="1"/>
  <c r="AA238" i="100" s="1"/>
  <c r="AB238" i="100" s="1"/>
  <c r="AC238" i="100" s="1"/>
  <c r="AD238" i="100" s="1"/>
  <c r="AE238" i="100" s="1"/>
  <c r="AF238" i="100" s="1"/>
  <c r="C237" i="100"/>
  <c r="D237" i="100" s="1"/>
  <c r="E237" i="100" s="1"/>
  <c r="F237" i="100" s="1"/>
  <c r="G237" i="100" s="1"/>
  <c r="H237" i="100" s="1"/>
  <c r="I237" i="100" s="1"/>
  <c r="J237" i="100" s="1"/>
  <c r="K237" i="100" s="1"/>
  <c r="L237" i="100" s="1"/>
  <c r="M237" i="100" s="1"/>
  <c r="N237" i="100" s="1"/>
  <c r="O237" i="100" s="1"/>
  <c r="P237" i="100" s="1"/>
  <c r="Q237" i="100" s="1"/>
  <c r="R237" i="100" s="1"/>
  <c r="S237" i="100" s="1"/>
  <c r="T237" i="100" s="1"/>
  <c r="U237" i="100" s="1"/>
  <c r="V237" i="100" s="1"/>
  <c r="W237" i="100" s="1"/>
  <c r="X237" i="100" s="1"/>
  <c r="Y237" i="100" s="1"/>
  <c r="Z237" i="100" s="1"/>
  <c r="AA237" i="100" s="1"/>
  <c r="AB237" i="100" s="1"/>
  <c r="AC237" i="100" s="1"/>
  <c r="AD237" i="100" s="1"/>
  <c r="AE237" i="100" s="1"/>
  <c r="AF237" i="100" s="1"/>
  <c r="C236" i="100"/>
  <c r="D236" i="100" s="1"/>
  <c r="E236" i="100" s="1"/>
  <c r="F236" i="100" s="1"/>
  <c r="G236" i="100" s="1"/>
  <c r="H236" i="100" s="1"/>
  <c r="I236" i="100" s="1"/>
  <c r="J236" i="100" s="1"/>
  <c r="K236" i="100" s="1"/>
  <c r="L236" i="100" s="1"/>
  <c r="M236" i="100" s="1"/>
  <c r="N236" i="100" s="1"/>
  <c r="O236" i="100" s="1"/>
  <c r="P236" i="100" s="1"/>
  <c r="Q236" i="100" s="1"/>
  <c r="R236" i="100" s="1"/>
  <c r="S236" i="100" s="1"/>
  <c r="T236" i="100" s="1"/>
  <c r="U236" i="100" s="1"/>
  <c r="V236" i="100" s="1"/>
  <c r="W236" i="100" s="1"/>
  <c r="X236" i="100" s="1"/>
  <c r="Y236" i="100" s="1"/>
  <c r="Z236" i="100" s="1"/>
  <c r="AA236" i="100" s="1"/>
  <c r="AB236" i="100" s="1"/>
  <c r="AC236" i="100" s="1"/>
  <c r="AD236" i="100" s="1"/>
  <c r="AE236" i="100" s="1"/>
  <c r="AF236" i="100" s="1"/>
  <c r="C235" i="100"/>
  <c r="D235" i="100" s="1"/>
  <c r="E235" i="100" s="1"/>
  <c r="F235" i="100" s="1"/>
  <c r="G235" i="100" s="1"/>
  <c r="H235" i="100" s="1"/>
  <c r="I235" i="100" s="1"/>
  <c r="J235" i="100" s="1"/>
  <c r="K235" i="100" s="1"/>
  <c r="L235" i="100" s="1"/>
  <c r="M235" i="100" s="1"/>
  <c r="N235" i="100" s="1"/>
  <c r="O235" i="100" s="1"/>
  <c r="P235" i="100" s="1"/>
  <c r="Q235" i="100" s="1"/>
  <c r="R235" i="100" s="1"/>
  <c r="S235" i="100" s="1"/>
  <c r="T235" i="100" s="1"/>
  <c r="U235" i="100" s="1"/>
  <c r="V235" i="100" s="1"/>
  <c r="W235" i="100" s="1"/>
  <c r="X235" i="100" s="1"/>
  <c r="Y235" i="100" s="1"/>
  <c r="Z235" i="100" s="1"/>
  <c r="AA235" i="100" s="1"/>
  <c r="AB235" i="100" s="1"/>
  <c r="AC235" i="100" s="1"/>
  <c r="AD235" i="100" s="1"/>
  <c r="AE235" i="100" s="1"/>
  <c r="AF235" i="100" s="1"/>
  <c r="C234" i="100"/>
  <c r="D234" i="100" s="1"/>
  <c r="E234" i="100" s="1"/>
  <c r="F234" i="100" s="1"/>
  <c r="G234" i="100" s="1"/>
  <c r="H234" i="100" s="1"/>
  <c r="I234" i="100" s="1"/>
  <c r="J234" i="100" s="1"/>
  <c r="K234" i="100" s="1"/>
  <c r="L234" i="100" s="1"/>
  <c r="M234" i="100" s="1"/>
  <c r="N234" i="100" s="1"/>
  <c r="O234" i="100" s="1"/>
  <c r="P234" i="100" s="1"/>
  <c r="Q234" i="100" s="1"/>
  <c r="R234" i="100" s="1"/>
  <c r="S234" i="100" s="1"/>
  <c r="T234" i="100" s="1"/>
  <c r="U234" i="100" s="1"/>
  <c r="V234" i="100" s="1"/>
  <c r="W234" i="100" s="1"/>
  <c r="X234" i="100" s="1"/>
  <c r="Y234" i="100" s="1"/>
  <c r="Z234" i="100" s="1"/>
  <c r="AA234" i="100" s="1"/>
  <c r="AB234" i="100" s="1"/>
  <c r="AC234" i="100" s="1"/>
  <c r="AD234" i="100" s="1"/>
  <c r="AE234" i="100" s="1"/>
  <c r="AF234" i="100" s="1"/>
  <c r="F233" i="100"/>
  <c r="G233" i="100" s="1"/>
  <c r="H233" i="100" s="1"/>
  <c r="I233" i="100" s="1"/>
  <c r="J233" i="100" s="1"/>
  <c r="K233" i="100" s="1"/>
  <c r="L233" i="100" s="1"/>
  <c r="M233" i="100" s="1"/>
  <c r="N233" i="100" s="1"/>
  <c r="O233" i="100" s="1"/>
  <c r="P233" i="100" s="1"/>
  <c r="Q233" i="100" s="1"/>
  <c r="R233" i="100" s="1"/>
  <c r="S233" i="100" s="1"/>
  <c r="T233" i="100" s="1"/>
  <c r="U233" i="100" s="1"/>
  <c r="V233" i="100" s="1"/>
  <c r="W233" i="100" s="1"/>
  <c r="X233" i="100" s="1"/>
  <c r="Y233" i="100" s="1"/>
  <c r="Z233" i="100" s="1"/>
  <c r="AA233" i="100" s="1"/>
  <c r="AB233" i="100" s="1"/>
  <c r="AC233" i="100" s="1"/>
  <c r="AD233" i="100" s="1"/>
  <c r="AE233" i="100" s="1"/>
  <c r="AF233" i="100" s="1"/>
  <c r="C233" i="100"/>
  <c r="D233" i="100" s="1"/>
  <c r="E233" i="100" s="1"/>
  <c r="C232" i="100"/>
  <c r="D232" i="100" s="1"/>
  <c r="E232" i="100" s="1"/>
  <c r="F232" i="100" s="1"/>
  <c r="G232" i="100" s="1"/>
  <c r="H232" i="100" s="1"/>
  <c r="I232" i="100" s="1"/>
  <c r="J232" i="100" s="1"/>
  <c r="K232" i="100" s="1"/>
  <c r="L232" i="100" s="1"/>
  <c r="M232" i="100" s="1"/>
  <c r="N232" i="100" s="1"/>
  <c r="O232" i="100" s="1"/>
  <c r="P232" i="100" s="1"/>
  <c r="Q232" i="100" s="1"/>
  <c r="R232" i="100" s="1"/>
  <c r="S232" i="100" s="1"/>
  <c r="T232" i="100" s="1"/>
  <c r="U232" i="100" s="1"/>
  <c r="V232" i="100" s="1"/>
  <c r="W232" i="100" s="1"/>
  <c r="X232" i="100" s="1"/>
  <c r="Y232" i="100" s="1"/>
  <c r="Z232" i="100" s="1"/>
  <c r="AA232" i="100" s="1"/>
  <c r="AB232" i="100" s="1"/>
  <c r="AC232" i="100" s="1"/>
  <c r="AD232" i="100" s="1"/>
  <c r="AE232" i="100" s="1"/>
  <c r="AF232" i="100" s="1"/>
  <c r="C230" i="100"/>
  <c r="D230" i="100" s="1"/>
  <c r="E230" i="100" s="1"/>
  <c r="F230" i="100" s="1"/>
  <c r="G230" i="100" s="1"/>
  <c r="H230" i="100" s="1"/>
  <c r="I230" i="100" s="1"/>
  <c r="J230" i="100" s="1"/>
  <c r="K230" i="100" s="1"/>
  <c r="L230" i="100" s="1"/>
  <c r="M230" i="100" s="1"/>
  <c r="N230" i="100" s="1"/>
  <c r="O230" i="100" s="1"/>
  <c r="P230" i="100" s="1"/>
  <c r="Q230" i="100" s="1"/>
  <c r="R230" i="100" s="1"/>
  <c r="S230" i="100" s="1"/>
  <c r="T230" i="100" s="1"/>
  <c r="U230" i="100" s="1"/>
  <c r="V230" i="100" s="1"/>
  <c r="W230" i="100" s="1"/>
  <c r="X230" i="100" s="1"/>
  <c r="Y230" i="100" s="1"/>
  <c r="Z230" i="100" s="1"/>
  <c r="AA230" i="100" s="1"/>
  <c r="AB230" i="100" s="1"/>
  <c r="AC230" i="100" s="1"/>
  <c r="AD230" i="100" s="1"/>
  <c r="AE230" i="100" s="1"/>
  <c r="AF230" i="100" s="1"/>
  <c r="C229" i="100"/>
  <c r="D229" i="100" s="1"/>
  <c r="E229" i="100" s="1"/>
  <c r="F229" i="100" s="1"/>
  <c r="G229" i="100" s="1"/>
  <c r="H229" i="100" s="1"/>
  <c r="I229" i="100" s="1"/>
  <c r="J229" i="100" s="1"/>
  <c r="K229" i="100" s="1"/>
  <c r="L229" i="100" s="1"/>
  <c r="M229" i="100" s="1"/>
  <c r="N229" i="100" s="1"/>
  <c r="O229" i="100" s="1"/>
  <c r="P229" i="100" s="1"/>
  <c r="Q229" i="100" s="1"/>
  <c r="R229" i="100" s="1"/>
  <c r="S229" i="100" s="1"/>
  <c r="T229" i="100" s="1"/>
  <c r="U229" i="100" s="1"/>
  <c r="V229" i="100" s="1"/>
  <c r="W229" i="100" s="1"/>
  <c r="X229" i="100" s="1"/>
  <c r="Y229" i="100" s="1"/>
  <c r="Z229" i="100" s="1"/>
  <c r="AA229" i="100" s="1"/>
  <c r="AB229" i="100" s="1"/>
  <c r="AC229" i="100" s="1"/>
  <c r="AD229" i="100" s="1"/>
  <c r="AE229" i="100" s="1"/>
  <c r="AF229" i="100" s="1"/>
  <c r="C228" i="100"/>
  <c r="D228" i="100" s="1"/>
  <c r="E228" i="100" s="1"/>
  <c r="F228" i="100" s="1"/>
  <c r="G228" i="100" s="1"/>
  <c r="H228" i="100" s="1"/>
  <c r="I228" i="100" s="1"/>
  <c r="J228" i="100" s="1"/>
  <c r="K228" i="100" s="1"/>
  <c r="L228" i="100" s="1"/>
  <c r="M228" i="100" s="1"/>
  <c r="N228" i="100" s="1"/>
  <c r="O228" i="100" s="1"/>
  <c r="P228" i="100" s="1"/>
  <c r="Q228" i="100" s="1"/>
  <c r="R228" i="100" s="1"/>
  <c r="S228" i="100" s="1"/>
  <c r="T228" i="100" s="1"/>
  <c r="U228" i="100" s="1"/>
  <c r="V228" i="100" s="1"/>
  <c r="W228" i="100" s="1"/>
  <c r="X228" i="100" s="1"/>
  <c r="Y228" i="100" s="1"/>
  <c r="Z228" i="100" s="1"/>
  <c r="AA228" i="100" s="1"/>
  <c r="AB228" i="100" s="1"/>
  <c r="AC228" i="100" s="1"/>
  <c r="AD228" i="100" s="1"/>
  <c r="AE228" i="100" s="1"/>
  <c r="AF228" i="100" s="1"/>
  <c r="C227" i="100"/>
  <c r="D227" i="100" s="1"/>
  <c r="E227" i="100" s="1"/>
  <c r="F227" i="100" s="1"/>
  <c r="G227" i="100" s="1"/>
  <c r="H227" i="100" s="1"/>
  <c r="I227" i="100" s="1"/>
  <c r="J227" i="100" s="1"/>
  <c r="K227" i="100" s="1"/>
  <c r="L227" i="100" s="1"/>
  <c r="M227" i="100" s="1"/>
  <c r="N227" i="100" s="1"/>
  <c r="O227" i="100" s="1"/>
  <c r="P227" i="100" s="1"/>
  <c r="Q227" i="100" s="1"/>
  <c r="R227" i="100" s="1"/>
  <c r="S227" i="100" s="1"/>
  <c r="T227" i="100" s="1"/>
  <c r="U227" i="100" s="1"/>
  <c r="V227" i="100" s="1"/>
  <c r="W227" i="100" s="1"/>
  <c r="X227" i="100" s="1"/>
  <c r="Y227" i="100" s="1"/>
  <c r="Z227" i="100" s="1"/>
  <c r="AA227" i="100" s="1"/>
  <c r="AB227" i="100" s="1"/>
  <c r="AC227" i="100" s="1"/>
  <c r="AD227" i="100" s="1"/>
  <c r="AE227" i="100" s="1"/>
  <c r="AF227" i="100" s="1"/>
  <c r="Q226" i="100"/>
  <c r="R226" i="100" s="1"/>
  <c r="S226" i="100" s="1"/>
  <c r="T226" i="100" s="1"/>
  <c r="U226" i="100" s="1"/>
  <c r="V226" i="100" s="1"/>
  <c r="W226" i="100" s="1"/>
  <c r="X226" i="100" s="1"/>
  <c r="Y226" i="100" s="1"/>
  <c r="Z226" i="100" s="1"/>
  <c r="AA226" i="100" s="1"/>
  <c r="AB226" i="100" s="1"/>
  <c r="AC226" i="100" s="1"/>
  <c r="AD226" i="100" s="1"/>
  <c r="AE226" i="100" s="1"/>
  <c r="AF226" i="100" s="1"/>
  <c r="C226" i="100"/>
  <c r="D226" i="100" s="1"/>
  <c r="E226" i="100" s="1"/>
  <c r="F226" i="100" s="1"/>
  <c r="G226" i="100" s="1"/>
  <c r="H226" i="100" s="1"/>
  <c r="I226" i="100" s="1"/>
  <c r="J226" i="100" s="1"/>
  <c r="K226" i="100" s="1"/>
  <c r="L226" i="100" s="1"/>
  <c r="M226" i="100" s="1"/>
  <c r="N226" i="100" s="1"/>
  <c r="O226" i="100" s="1"/>
  <c r="P226" i="100" s="1"/>
  <c r="C225" i="100"/>
  <c r="D225" i="100" s="1"/>
  <c r="E225" i="100" s="1"/>
  <c r="F225" i="100" s="1"/>
  <c r="G225" i="100" s="1"/>
  <c r="H225" i="100" s="1"/>
  <c r="I225" i="100" s="1"/>
  <c r="J225" i="100" s="1"/>
  <c r="K225" i="100" s="1"/>
  <c r="L225" i="100" s="1"/>
  <c r="M225" i="100" s="1"/>
  <c r="N225" i="100" s="1"/>
  <c r="O225" i="100" s="1"/>
  <c r="P225" i="100" s="1"/>
  <c r="Q225" i="100" s="1"/>
  <c r="R225" i="100" s="1"/>
  <c r="S225" i="100" s="1"/>
  <c r="T225" i="100" s="1"/>
  <c r="U225" i="100" s="1"/>
  <c r="V225" i="100" s="1"/>
  <c r="W225" i="100" s="1"/>
  <c r="X225" i="100" s="1"/>
  <c r="Y225" i="100" s="1"/>
  <c r="Z225" i="100" s="1"/>
  <c r="AA225" i="100" s="1"/>
  <c r="AB225" i="100" s="1"/>
  <c r="AC225" i="100" s="1"/>
  <c r="AD225" i="100" s="1"/>
  <c r="AE225" i="100" s="1"/>
  <c r="AF225" i="100" s="1"/>
  <c r="C224" i="100"/>
  <c r="D224" i="100" s="1"/>
  <c r="E224" i="100" s="1"/>
  <c r="F224" i="100" s="1"/>
  <c r="G224" i="100" s="1"/>
  <c r="H224" i="100" s="1"/>
  <c r="I224" i="100" s="1"/>
  <c r="J224" i="100" s="1"/>
  <c r="K224" i="100" s="1"/>
  <c r="L224" i="100" s="1"/>
  <c r="M224" i="100" s="1"/>
  <c r="N224" i="100" s="1"/>
  <c r="O224" i="100" s="1"/>
  <c r="P224" i="100" s="1"/>
  <c r="Q224" i="100" s="1"/>
  <c r="R224" i="100" s="1"/>
  <c r="S224" i="100" s="1"/>
  <c r="T224" i="100" s="1"/>
  <c r="U224" i="100" s="1"/>
  <c r="V224" i="100" s="1"/>
  <c r="W224" i="100" s="1"/>
  <c r="X224" i="100" s="1"/>
  <c r="Y224" i="100" s="1"/>
  <c r="Z224" i="100" s="1"/>
  <c r="AA224" i="100" s="1"/>
  <c r="AB224" i="100" s="1"/>
  <c r="AC224" i="100" s="1"/>
  <c r="AD224" i="100" s="1"/>
  <c r="AE224" i="100" s="1"/>
  <c r="AF224" i="100" s="1"/>
  <c r="G223" i="100"/>
  <c r="H223" i="100" s="1"/>
  <c r="I223" i="100" s="1"/>
  <c r="J223" i="100" s="1"/>
  <c r="K223" i="100" s="1"/>
  <c r="L223" i="100" s="1"/>
  <c r="M223" i="100" s="1"/>
  <c r="N223" i="100" s="1"/>
  <c r="O223" i="100" s="1"/>
  <c r="P223" i="100" s="1"/>
  <c r="Q223" i="100" s="1"/>
  <c r="R223" i="100" s="1"/>
  <c r="S223" i="100" s="1"/>
  <c r="T223" i="100" s="1"/>
  <c r="U223" i="100" s="1"/>
  <c r="V223" i="100" s="1"/>
  <c r="W223" i="100" s="1"/>
  <c r="X223" i="100" s="1"/>
  <c r="Y223" i="100" s="1"/>
  <c r="Z223" i="100" s="1"/>
  <c r="AA223" i="100" s="1"/>
  <c r="AB223" i="100" s="1"/>
  <c r="AC223" i="100" s="1"/>
  <c r="AD223" i="100" s="1"/>
  <c r="AE223" i="100" s="1"/>
  <c r="AF223" i="100" s="1"/>
  <c r="E223" i="100"/>
  <c r="F223" i="100" s="1"/>
  <c r="D223" i="100"/>
  <c r="C223" i="100"/>
  <c r="C222" i="100"/>
  <c r="D222" i="100" s="1"/>
  <c r="E222" i="100" s="1"/>
  <c r="F222" i="100" s="1"/>
  <c r="G222" i="100" s="1"/>
  <c r="H222" i="100" s="1"/>
  <c r="I222" i="100" s="1"/>
  <c r="J222" i="100" s="1"/>
  <c r="K222" i="100" s="1"/>
  <c r="L222" i="100" s="1"/>
  <c r="M222" i="100" s="1"/>
  <c r="N222" i="100" s="1"/>
  <c r="O222" i="100" s="1"/>
  <c r="P222" i="100" s="1"/>
  <c r="Q222" i="100" s="1"/>
  <c r="R222" i="100" s="1"/>
  <c r="S222" i="100" s="1"/>
  <c r="T222" i="100" s="1"/>
  <c r="U222" i="100" s="1"/>
  <c r="V222" i="100" s="1"/>
  <c r="W222" i="100" s="1"/>
  <c r="X222" i="100" s="1"/>
  <c r="Y222" i="100" s="1"/>
  <c r="Z222" i="100" s="1"/>
  <c r="AA222" i="100" s="1"/>
  <c r="AB222" i="100" s="1"/>
  <c r="AC222" i="100" s="1"/>
  <c r="AD222" i="100" s="1"/>
  <c r="AE222" i="100" s="1"/>
  <c r="AF222" i="100" s="1"/>
  <c r="C221" i="100"/>
  <c r="D221" i="100" s="1"/>
  <c r="E221" i="100" s="1"/>
  <c r="F221" i="100" s="1"/>
  <c r="G221" i="100" s="1"/>
  <c r="H221" i="100" s="1"/>
  <c r="I221" i="100" s="1"/>
  <c r="J221" i="100" s="1"/>
  <c r="K221" i="100" s="1"/>
  <c r="L221" i="100" s="1"/>
  <c r="M221" i="100" s="1"/>
  <c r="N221" i="100" s="1"/>
  <c r="O221" i="100" s="1"/>
  <c r="P221" i="100" s="1"/>
  <c r="Q221" i="100" s="1"/>
  <c r="R221" i="100" s="1"/>
  <c r="S221" i="100" s="1"/>
  <c r="T221" i="100" s="1"/>
  <c r="U221" i="100" s="1"/>
  <c r="V221" i="100" s="1"/>
  <c r="W221" i="100" s="1"/>
  <c r="X221" i="100" s="1"/>
  <c r="Y221" i="100" s="1"/>
  <c r="Z221" i="100" s="1"/>
  <c r="AA221" i="100" s="1"/>
  <c r="AB221" i="100" s="1"/>
  <c r="AC221" i="100" s="1"/>
  <c r="AD221" i="100" s="1"/>
  <c r="AE221" i="100" s="1"/>
  <c r="AF221" i="100" s="1"/>
  <c r="F220" i="100"/>
  <c r="G220" i="100" s="1"/>
  <c r="H220" i="100" s="1"/>
  <c r="I220" i="100" s="1"/>
  <c r="J220" i="100" s="1"/>
  <c r="K220" i="100" s="1"/>
  <c r="L220" i="100" s="1"/>
  <c r="M220" i="100" s="1"/>
  <c r="N220" i="100" s="1"/>
  <c r="O220" i="100" s="1"/>
  <c r="P220" i="100" s="1"/>
  <c r="Q220" i="100" s="1"/>
  <c r="R220" i="100" s="1"/>
  <c r="S220" i="100" s="1"/>
  <c r="T220" i="100" s="1"/>
  <c r="U220" i="100" s="1"/>
  <c r="V220" i="100" s="1"/>
  <c r="W220" i="100" s="1"/>
  <c r="X220" i="100" s="1"/>
  <c r="Y220" i="100" s="1"/>
  <c r="Z220" i="100" s="1"/>
  <c r="AA220" i="100" s="1"/>
  <c r="AB220" i="100" s="1"/>
  <c r="AC220" i="100" s="1"/>
  <c r="AD220" i="100" s="1"/>
  <c r="AE220" i="100" s="1"/>
  <c r="AF220" i="100" s="1"/>
  <c r="E220" i="100"/>
  <c r="D220" i="100"/>
  <c r="C220" i="100"/>
  <c r="C219" i="100"/>
  <c r="D219" i="100" s="1"/>
  <c r="E219" i="100" s="1"/>
  <c r="F219" i="100" s="1"/>
  <c r="G219" i="100" s="1"/>
  <c r="H219" i="100" s="1"/>
  <c r="I219" i="100" s="1"/>
  <c r="J219" i="100" s="1"/>
  <c r="K219" i="100" s="1"/>
  <c r="L219" i="100" s="1"/>
  <c r="M219" i="100" s="1"/>
  <c r="N219" i="100" s="1"/>
  <c r="O219" i="100" s="1"/>
  <c r="P219" i="100" s="1"/>
  <c r="Q219" i="100" s="1"/>
  <c r="R219" i="100" s="1"/>
  <c r="S219" i="100" s="1"/>
  <c r="T219" i="100" s="1"/>
  <c r="U219" i="100" s="1"/>
  <c r="V219" i="100" s="1"/>
  <c r="W219" i="100" s="1"/>
  <c r="X219" i="100" s="1"/>
  <c r="Y219" i="100" s="1"/>
  <c r="Z219" i="100" s="1"/>
  <c r="AA219" i="100" s="1"/>
  <c r="AB219" i="100" s="1"/>
  <c r="AC219" i="100" s="1"/>
  <c r="AD219" i="100" s="1"/>
  <c r="AE219" i="100" s="1"/>
  <c r="AF219" i="100" s="1"/>
  <c r="C218" i="100"/>
  <c r="D218" i="100" s="1"/>
  <c r="E218" i="100" s="1"/>
  <c r="F218" i="100" s="1"/>
  <c r="G218" i="100" s="1"/>
  <c r="H218" i="100" s="1"/>
  <c r="I218" i="100" s="1"/>
  <c r="J218" i="100" s="1"/>
  <c r="K218" i="100" s="1"/>
  <c r="L218" i="100" s="1"/>
  <c r="M218" i="100" s="1"/>
  <c r="N218" i="100" s="1"/>
  <c r="O218" i="100" s="1"/>
  <c r="P218" i="100" s="1"/>
  <c r="Q218" i="100" s="1"/>
  <c r="R218" i="100" s="1"/>
  <c r="S218" i="100" s="1"/>
  <c r="T218" i="100" s="1"/>
  <c r="U218" i="100" s="1"/>
  <c r="V218" i="100" s="1"/>
  <c r="W218" i="100" s="1"/>
  <c r="X218" i="100" s="1"/>
  <c r="Y218" i="100" s="1"/>
  <c r="Z218" i="100" s="1"/>
  <c r="AA218" i="100" s="1"/>
  <c r="AB218" i="100" s="1"/>
  <c r="AC218" i="100" s="1"/>
  <c r="AD218" i="100" s="1"/>
  <c r="AE218" i="100" s="1"/>
  <c r="AF218" i="100" s="1"/>
  <c r="C217" i="100"/>
  <c r="D217" i="100" s="1"/>
  <c r="E217" i="100" s="1"/>
  <c r="F217" i="100" s="1"/>
  <c r="G217" i="100" s="1"/>
  <c r="H217" i="100" s="1"/>
  <c r="I217" i="100" s="1"/>
  <c r="J217" i="100" s="1"/>
  <c r="K217" i="100" s="1"/>
  <c r="L217" i="100" s="1"/>
  <c r="M217" i="100" s="1"/>
  <c r="N217" i="100" s="1"/>
  <c r="O217" i="100" s="1"/>
  <c r="P217" i="100" s="1"/>
  <c r="Q217" i="100" s="1"/>
  <c r="R217" i="100" s="1"/>
  <c r="S217" i="100" s="1"/>
  <c r="T217" i="100" s="1"/>
  <c r="U217" i="100" s="1"/>
  <c r="V217" i="100" s="1"/>
  <c r="W217" i="100" s="1"/>
  <c r="X217" i="100" s="1"/>
  <c r="Y217" i="100" s="1"/>
  <c r="Z217" i="100" s="1"/>
  <c r="AA217" i="100" s="1"/>
  <c r="AB217" i="100" s="1"/>
  <c r="AC217" i="100" s="1"/>
  <c r="AD217" i="100" s="1"/>
  <c r="AE217" i="100" s="1"/>
  <c r="AF217" i="100" s="1"/>
  <c r="C216" i="100"/>
  <c r="D216" i="100" s="1"/>
  <c r="E216" i="100" s="1"/>
  <c r="F216" i="100" s="1"/>
  <c r="G216" i="100" s="1"/>
  <c r="H216" i="100" s="1"/>
  <c r="I216" i="100" s="1"/>
  <c r="J216" i="100" s="1"/>
  <c r="K216" i="100" s="1"/>
  <c r="L216" i="100" s="1"/>
  <c r="M216" i="100" s="1"/>
  <c r="N216" i="100" s="1"/>
  <c r="O216" i="100" s="1"/>
  <c r="P216" i="100" s="1"/>
  <c r="Q216" i="100" s="1"/>
  <c r="R216" i="100" s="1"/>
  <c r="S216" i="100" s="1"/>
  <c r="T216" i="100" s="1"/>
  <c r="U216" i="100" s="1"/>
  <c r="V216" i="100" s="1"/>
  <c r="W216" i="100" s="1"/>
  <c r="X216" i="100" s="1"/>
  <c r="Y216" i="100" s="1"/>
  <c r="Z216" i="100" s="1"/>
  <c r="AA216" i="100" s="1"/>
  <c r="AB216" i="100" s="1"/>
  <c r="AC216" i="100" s="1"/>
  <c r="AD216" i="100" s="1"/>
  <c r="AE216" i="100" s="1"/>
  <c r="AF216" i="100" s="1"/>
  <c r="C215" i="100"/>
  <c r="D215" i="100" s="1"/>
  <c r="E215" i="100" s="1"/>
  <c r="F215" i="100" s="1"/>
  <c r="G215" i="100" s="1"/>
  <c r="H215" i="100" s="1"/>
  <c r="I215" i="100" s="1"/>
  <c r="J215" i="100" s="1"/>
  <c r="K215" i="100" s="1"/>
  <c r="L215" i="100" s="1"/>
  <c r="M215" i="100" s="1"/>
  <c r="N215" i="100" s="1"/>
  <c r="O215" i="100" s="1"/>
  <c r="P215" i="100" s="1"/>
  <c r="Q215" i="100" s="1"/>
  <c r="R215" i="100" s="1"/>
  <c r="S215" i="100" s="1"/>
  <c r="T215" i="100" s="1"/>
  <c r="U215" i="100" s="1"/>
  <c r="V215" i="100" s="1"/>
  <c r="W215" i="100" s="1"/>
  <c r="X215" i="100" s="1"/>
  <c r="Y215" i="100" s="1"/>
  <c r="Z215" i="100" s="1"/>
  <c r="AA215" i="100" s="1"/>
  <c r="AB215" i="100" s="1"/>
  <c r="AC215" i="100" s="1"/>
  <c r="AD215" i="100" s="1"/>
  <c r="AE215" i="100" s="1"/>
  <c r="AF215" i="100" s="1"/>
  <c r="C214" i="100"/>
  <c r="D214" i="100" s="1"/>
  <c r="E214" i="100" s="1"/>
  <c r="F214" i="100" s="1"/>
  <c r="G214" i="100" s="1"/>
  <c r="H214" i="100" s="1"/>
  <c r="I214" i="100" s="1"/>
  <c r="J214" i="100" s="1"/>
  <c r="K214" i="100" s="1"/>
  <c r="L214" i="100" s="1"/>
  <c r="M214" i="100" s="1"/>
  <c r="N214" i="100" s="1"/>
  <c r="O214" i="100" s="1"/>
  <c r="P214" i="100" s="1"/>
  <c r="Q214" i="100" s="1"/>
  <c r="R214" i="100" s="1"/>
  <c r="S214" i="100" s="1"/>
  <c r="T214" i="100" s="1"/>
  <c r="U214" i="100" s="1"/>
  <c r="V214" i="100" s="1"/>
  <c r="W214" i="100" s="1"/>
  <c r="X214" i="100" s="1"/>
  <c r="Y214" i="100" s="1"/>
  <c r="Z214" i="100" s="1"/>
  <c r="AA214" i="100" s="1"/>
  <c r="AB214" i="100" s="1"/>
  <c r="AC214" i="100" s="1"/>
  <c r="AD214" i="100" s="1"/>
  <c r="AE214" i="100" s="1"/>
  <c r="AF214" i="100" s="1"/>
  <c r="G213" i="100"/>
  <c r="H213" i="100" s="1"/>
  <c r="I213" i="100" s="1"/>
  <c r="J213" i="100" s="1"/>
  <c r="K213" i="100" s="1"/>
  <c r="L213" i="100" s="1"/>
  <c r="M213" i="100" s="1"/>
  <c r="N213" i="100" s="1"/>
  <c r="O213" i="100" s="1"/>
  <c r="P213" i="100" s="1"/>
  <c r="Q213" i="100" s="1"/>
  <c r="R213" i="100" s="1"/>
  <c r="S213" i="100" s="1"/>
  <c r="T213" i="100" s="1"/>
  <c r="U213" i="100" s="1"/>
  <c r="V213" i="100" s="1"/>
  <c r="W213" i="100" s="1"/>
  <c r="X213" i="100" s="1"/>
  <c r="Y213" i="100" s="1"/>
  <c r="Z213" i="100" s="1"/>
  <c r="AA213" i="100" s="1"/>
  <c r="AB213" i="100" s="1"/>
  <c r="AC213" i="100" s="1"/>
  <c r="AD213" i="100" s="1"/>
  <c r="AE213" i="100" s="1"/>
  <c r="AF213" i="100" s="1"/>
  <c r="D213" i="100"/>
  <c r="E213" i="100" s="1"/>
  <c r="F213" i="100" s="1"/>
  <c r="C213" i="100"/>
  <c r="C212" i="100"/>
  <c r="D212" i="100" s="1"/>
  <c r="E212" i="100" s="1"/>
  <c r="F212" i="100" s="1"/>
  <c r="G212" i="100" s="1"/>
  <c r="H212" i="100" s="1"/>
  <c r="I212" i="100" s="1"/>
  <c r="J212" i="100" s="1"/>
  <c r="K212" i="100" s="1"/>
  <c r="L212" i="100" s="1"/>
  <c r="M212" i="100" s="1"/>
  <c r="N212" i="100" s="1"/>
  <c r="O212" i="100" s="1"/>
  <c r="P212" i="100" s="1"/>
  <c r="Q212" i="100" s="1"/>
  <c r="R212" i="100" s="1"/>
  <c r="S212" i="100" s="1"/>
  <c r="T212" i="100" s="1"/>
  <c r="U212" i="100" s="1"/>
  <c r="V212" i="100" s="1"/>
  <c r="W212" i="100" s="1"/>
  <c r="X212" i="100" s="1"/>
  <c r="Y212" i="100" s="1"/>
  <c r="Z212" i="100" s="1"/>
  <c r="AA212" i="100" s="1"/>
  <c r="AB212" i="100" s="1"/>
  <c r="AC212" i="100" s="1"/>
  <c r="AD212" i="100" s="1"/>
  <c r="AE212" i="100" s="1"/>
  <c r="AF212" i="100" s="1"/>
  <c r="I210" i="100"/>
  <c r="J210" i="100" s="1"/>
  <c r="K210" i="100" s="1"/>
  <c r="L210" i="100" s="1"/>
  <c r="M210" i="100" s="1"/>
  <c r="N210" i="100" s="1"/>
  <c r="O210" i="100" s="1"/>
  <c r="P210" i="100" s="1"/>
  <c r="Q210" i="100" s="1"/>
  <c r="R210" i="100" s="1"/>
  <c r="S210" i="100" s="1"/>
  <c r="T210" i="100" s="1"/>
  <c r="U210" i="100" s="1"/>
  <c r="V210" i="100" s="1"/>
  <c r="W210" i="100" s="1"/>
  <c r="X210" i="100" s="1"/>
  <c r="Y210" i="100" s="1"/>
  <c r="Z210" i="100" s="1"/>
  <c r="AA210" i="100" s="1"/>
  <c r="AB210" i="100" s="1"/>
  <c r="AC210" i="100" s="1"/>
  <c r="AD210" i="100" s="1"/>
  <c r="AE210" i="100" s="1"/>
  <c r="AF210" i="100" s="1"/>
  <c r="C210" i="100"/>
  <c r="D210" i="100" s="1"/>
  <c r="E210" i="100" s="1"/>
  <c r="F210" i="100" s="1"/>
  <c r="G210" i="100" s="1"/>
  <c r="H210" i="100" s="1"/>
  <c r="C209" i="100"/>
  <c r="D209" i="100" s="1"/>
  <c r="E209" i="100" s="1"/>
  <c r="F209" i="100" s="1"/>
  <c r="G209" i="100" s="1"/>
  <c r="H209" i="100" s="1"/>
  <c r="I209" i="100" s="1"/>
  <c r="J209" i="100" s="1"/>
  <c r="K209" i="100" s="1"/>
  <c r="L209" i="100" s="1"/>
  <c r="M209" i="100" s="1"/>
  <c r="N209" i="100" s="1"/>
  <c r="O209" i="100" s="1"/>
  <c r="P209" i="100" s="1"/>
  <c r="Q209" i="100" s="1"/>
  <c r="R209" i="100" s="1"/>
  <c r="S209" i="100" s="1"/>
  <c r="T209" i="100" s="1"/>
  <c r="U209" i="100" s="1"/>
  <c r="V209" i="100" s="1"/>
  <c r="W209" i="100" s="1"/>
  <c r="X209" i="100" s="1"/>
  <c r="Y209" i="100" s="1"/>
  <c r="Z209" i="100" s="1"/>
  <c r="AA209" i="100" s="1"/>
  <c r="AB209" i="100" s="1"/>
  <c r="AC209" i="100" s="1"/>
  <c r="AD209" i="100" s="1"/>
  <c r="AE209" i="100" s="1"/>
  <c r="AF209" i="100" s="1"/>
  <c r="C208" i="100"/>
  <c r="D208" i="100" s="1"/>
  <c r="E208" i="100" s="1"/>
  <c r="F208" i="100" s="1"/>
  <c r="G208" i="100" s="1"/>
  <c r="H208" i="100" s="1"/>
  <c r="I208" i="100" s="1"/>
  <c r="J208" i="100" s="1"/>
  <c r="K208" i="100" s="1"/>
  <c r="L208" i="100" s="1"/>
  <c r="M208" i="100" s="1"/>
  <c r="N208" i="100" s="1"/>
  <c r="O208" i="100" s="1"/>
  <c r="P208" i="100" s="1"/>
  <c r="Q208" i="100" s="1"/>
  <c r="R208" i="100" s="1"/>
  <c r="S208" i="100" s="1"/>
  <c r="T208" i="100" s="1"/>
  <c r="U208" i="100" s="1"/>
  <c r="V208" i="100" s="1"/>
  <c r="W208" i="100" s="1"/>
  <c r="X208" i="100" s="1"/>
  <c r="Y208" i="100" s="1"/>
  <c r="Z208" i="100" s="1"/>
  <c r="AA208" i="100" s="1"/>
  <c r="AB208" i="100" s="1"/>
  <c r="AC208" i="100" s="1"/>
  <c r="AD208" i="100" s="1"/>
  <c r="AE208" i="100" s="1"/>
  <c r="AF208" i="100" s="1"/>
  <c r="C207" i="100"/>
  <c r="D207" i="100" s="1"/>
  <c r="E207" i="100" s="1"/>
  <c r="F207" i="100" s="1"/>
  <c r="G207" i="100" s="1"/>
  <c r="H207" i="100" s="1"/>
  <c r="I207" i="100" s="1"/>
  <c r="J207" i="100" s="1"/>
  <c r="K207" i="100" s="1"/>
  <c r="L207" i="100" s="1"/>
  <c r="M207" i="100" s="1"/>
  <c r="N207" i="100" s="1"/>
  <c r="O207" i="100" s="1"/>
  <c r="P207" i="100" s="1"/>
  <c r="Q207" i="100" s="1"/>
  <c r="R207" i="100" s="1"/>
  <c r="S207" i="100" s="1"/>
  <c r="T207" i="100" s="1"/>
  <c r="U207" i="100" s="1"/>
  <c r="V207" i="100" s="1"/>
  <c r="W207" i="100" s="1"/>
  <c r="X207" i="100" s="1"/>
  <c r="Y207" i="100" s="1"/>
  <c r="Z207" i="100" s="1"/>
  <c r="AA207" i="100" s="1"/>
  <c r="AB207" i="100" s="1"/>
  <c r="AC207" i="100" s="1"/>
  <c r="AD207" i="100" s="1"/>
  <c r="AE207" i="100" s="1"/>
  <c r="AF207" i="100" s="1"/>
  <c r="D206" i="100"/>
  <c r="E206" i="100" s="1"/>
  <c r="F206" i="100" s="1"/>
  <c r="G206" i="100" s="1"/>
  <c r="H206" i="100" s="1"/>
  <c r="I206" i="100" s="1"/>
  <c r="J206" i="100" s="1"/>
  <c r="K206" i="100" s="1"/>
  <c r="L206" i="100" s="1"/>
  <c r="M206" i="100" s="1"/>
  <c r="N206" i="100" s="1"/>
  <c r="O206" i="100" s="1"/>
  <c r="P206" i="100" s="1"/>
  <c r="Q206" i="100" s="1"/>
  <c r="R206" i="100" s="1"/>
  <c r="S206" i="100" s="1"/>
  <c r="T206" i="100" s="1"/>
  <c r="U206" i="100" s="1"/>
  <c r="V206" i="100" s="1"/>
  <c r="W206" i="100" s="1"/>
  <c r="X206" i="100" s="1"/>
  <c r="Y206" i="100" s="1"/>
  <c r="Z206" i="100" s="1"/>
  <c r="AA206" i="100" s="1"/>
  <c r="AB206" i="100" s="1"/>
  <c r="AC206" i="100" s="1"/>
  <c r="AD206" i="100" s="1"/>
  <c r="AE206" i="100" s="1"/>
  <c r="AF206" i="100" s="1"/>
  <c r="C206" i="100"/>
  <c r="C205" i="100"/>
  <c r="D205" i="100" s="1"/>
  <c r="E205" i="100" s="1"/>
  <c r="F205" i="100" s="1"/>
  <c r="G205" i="100" s="1"/>
  <c r="H205" i="100" s="1"/>
  <c r="I205" i="100" s="1"/>
  <c r="J205" i="100" s="1"/>
  <c r="K205" i="100" s="1"/>
  <c r="L205" i="100" s="1"/>
  <c r="M205" i="100" s="1"/>
  <c r="N205" i="100" s="1"/>
  <c r="O205" i="100" s="1"/>
  <c r="P205" i="100" s="1"/>
  <c r="Q205" i="100" s="1"/>
  <c r="R205" i="100" s="1"/>
  <c r="S205" i="100" s="1"/>
  <c r="T205" i="100" s="1"/>
  <c r="U205" i="100" s="1"/>
  <c r="V205" i="100" s="1"/>
  <c r="W205" i="100" s="1"/>
  <c r="X205" i="100" s="1"/>
  <c r="Y205" i="100" s="1"/>
  <c r="Z205" i="100" s="1"/>
  <c r="AA205" i="100" s="1"/>
  <c r="AB205" i="100" s="1"/>
  <c r="AC205" i="100" s="1"/>
  <c r="AD205" i="100" s="1"/>
  <c r="AE205" i="100" s="1"/>
  <c r="AF205" i="100" s="1"/>
  <c r="D204" i="100"/>
  <c r="E204" i="100" s="1"/>
  <c r="F204" i="100" s="1"/>
  <c r="G204" i="100" s="1"/>
  <c r="H204" i="100" s="1"/>
  <c r="I204" i="100" s="1"/>
  <c r="J204" i="100" s="1"/>
  <c r="K204" i="100" s="1"/>
  <c r="L204" i="100" s="1"/>
  <c r="M204" i="100" s="1"/>
  <c r="N204" i="100" s="1"/>
  <c r="O204" i="100" s="1"/>
  <c r="P204" i="100" s="1"/>
  <c r="Q204" i="100" s="1"/>
  <c r="R204" i="100" s="1"/>
  <c r="S204" i="100" s="1"/>
  <c r="T204" i="100" s="1"/>
  <c r="U204" i="100" s="1"/>
  <c r="V204" i="100" s="1"/>
  <c r="W204" i="100" s="1"/>
  <c r="X204" i="100" s="1"/>
  <c r="Y204" i="100" s="1"/>
  <c r="Z204" i="100" s="1"/>
  <c r="AA204" i="100" s="1"/>
  <c r="AB204" i="100" s="1"/>
  <c r="AC204" i="100" s="1"/>
  <c r="AD204" i="100" s="1"/>
  <c r="AE204" i="100" s="1"/>
  <c r="AF204" i="100" s="1"/>
  <c r="C204" i="100"/>
  <c r="C202" i="100"/>
  <c r="D202" i="100" s="1"/>
  <c r="E202" i="100" s="1"/>
  <c r="F202" i="100" s="1"/>
  <c r="G202" i="100" s="1"/>
  <c r="H202" i="100" s="1"/>
  <c r="I202" i="100" s="1"/>
  <c r="J202" i="100" s="1"/>
  <c r="K202" i="100" s="1"/>
  <c r="L202" i="100" s="1"/>
  <c r="M202" i="100" s="1"/>
  <c r="N202" i="100" s="1"/>
  <c r="O202" i="100" s="1"/>
  <c r="P202" i="100" s="1"/>
  <c r="Q202" i="100" s="1"/>
  <c r="R202" i="100" s="1"/>
  <c r="S202" i="100" s="1"/>
  <c r="T202" i="100" s="1"/>
  <c r="U202" i="100" s="1"/>
  <c r="V202" i="100" s="1"/>
  <c r="W202" i="100" s="1"/>
  <c r="X202" i="100" s="1"/>
  <c r="Y202" i="100" s="1"/>
  <c r="Z202" i="100" s="1"/>
  <c r="AA202" i="100" s="1"/>
  <c r="AB202" i="100" s="1"/>
  <c r="AC202" i="100" s="1"/>
  <c r="AD202" i="100" s="1"/>
  <c r="AE202" i="100" s="1"/>
  <c r="AF202" i="100" s="1"/>
  <c r="C201" i="100"/>
  <c r="D201" i="100" s="1"/>
  <c r="E201" i="100" s="1"/>
  <c r="F201" i="100" s="1"/>
  <c r="G201" i="100" s="1"/>
  <c r="H201" i="100" s="1"/>
  <c r="I201" i="100" s="1"/>
  <c r="J201" i="100" s="1"/>
  <c r="K201" i="100" s="1"/>
  <c r="L201" i="100" s="1"/>
  <c r="M201" i="100" s="1"/>
  <c r="N201" i="100" s="1"/>
  <c r="O201" i="100" s="1"/>
  <c r="P201" i="100" s="1"/>
  <c r="Q201" i="100" s="1"/>
  <c r="R201" i="100" s="1"/>
  <c r="S201" i="100" s="1"/>
  <c r="T201" i="100" s="1"/>
  <c r="U201" i="100" s="1"/>
  <c r="V201" i="100" s="1"/>
  <c r="W201" i="100" s="1"/>
  <c r="X201" i="100" s="1"/>
  <c r="Y201" i="100" s="1"/>
  <c r="Z201" i="100" s="1"/>
  <c r="AA201" i="100" s="1"/>
  <c r="AB201" i="100" s="1"/>
  <c r="AC201" i="100" s="1"/>
  <c r="AD201" i="100" s="1"/>
  <c r="AE201" i="100" s="1"/>
  <c r="AF201" i="100" s="1"/>
  <c r="D200" i="100"/>
  <c r="E200" i="100" s="1"/>
  <c r="F200" i="100" s="1"/>
  <c r="G200" i="100" s="1"/>
  <c r="H200" i="100" s="1"/>
  <c r="I200" i="100" s="1"/>
  <c r="J200" i="100" s="1"/>
  <c r="K200" i="100" s="1"/>
  <c r="L200" i="100" s="1"/>
  <c r="M200" i="100" s="1"/>
  <c r="N200" i="100" s="1"/>
  <c r="O200" i="100" s="1"/>
  <c r="P200" i="100" s="1"/>
  <c r="Q200" i="100" s="1"/>
  <c r="R200" i="100" s="1"/>
  <c r="S200" i="100" s="1"/>
  <c r="T200" i="100" s="1"/>
  <c r="U200" i="100" s="1"/>
  <c r="V200" i="100" s="1"/>
  <c r="W200" i="100" s="1"/>
  <c r="X200" i="100" s="1"/>
  <c r="Y200" i="100" s="1"/>
  <c r="Z200" i="100" s="1"/>
  <c r="AA200" i="100" s="1"/>
  <c r="AB200" i="100" s="1"/>
  <c r="AC200" i="100" s="1"/>
  <c r="AD200" i="100" s="1"/>
  <c r="AE200" i="100" s="1"/>
  <c r="AF200" i="100" s="1"/>
  <c r="C200" i="100"/>
  <c r="C199" i="100"/>
  <c r="D199" i="100" s="1"/>
  <c r="E199" i="100" s="1"/>
  <c r="F199" i="100" s="1"/>
  <c r="G199" i="100" s="1"/>
  <c r="H199" i="100" s="1"/>
  <c r="I199" i="100" s="1"/>
  <c r="J199" i="100" s="1"/>
  <c r="K199" i="100" s="1"/>
  <c r="L199" i="100" s="1"/>
  <c r="M199" i="100" s="1"/>
  <c r="N199" i="100" s="1"/>
  <c r="O199" i="100" s="1"/>
  <c r="P199" i="100" s="1"/>
  <c r="Q199" i="100" s="1"/>
  <c r="R199" i="100" s="1"/>
  <c r="S199" i="100" s="1"/>
  <c r="T199" i="100" s="1"/>
  <c r="U199" i="100" s="1"/>
  <c r="V199" i="100" s="1"/>
  <c r="W199" i="100" s="1"/>
  <c r="X199" i="100" s="1"/>
  <c r="Y199" i="100" s="1"/>
  <c r="Z199" i="100" s="1"/>
  <c r="AA199" i="100" s="1"/>
  <c r="AB199" i="100" s="1"/>
  <c r="AC199" i="100" s="1"/>
  <c r="AD199" i="100" s="1"/>
  <c r="AE199" i="100" s="1"/>
  <c r="AF199" i="100" s="1"/>
  <c r="C198" i="100"/>
  <c r="D198" i="100" s="1"/>
  <c r="E198" i="100" s="1"/>
  <c r="F198" i="100" s="1"/>
  <c r="G198" i="100" s="1"/>
  <c r="H198" i="100" s="1"/>
  <c r="I198" i="100" s="1"/>
  <c r="J198" i="100" s="1"/>
  <c r="K198" i="100" s="1"/>
  <c r="L198" i="100" s="1"/>
  <c r="M198" i="100" s="1"/>
  <c r="N198" i="100" s="1"/>
  <c r="O198" i="100" s="1"/>
  <c r="P198" i="100" s="1"/>
  <c r="Q198" i="100" s="1"/>
  <c r="R198" i="100" s="1"/>
  <c r="S198" i="100" s="1"/>
  <c r="T198" i="100" s="1"/>
  <c r="U198" i="100" s="1"/>
  <c r="V198" i="100" s="1"/>
  <c r="W198" i="100" s="1"/>
  <c r="X198" i="100" s="1"/>
  <c r="Y198" i="100" s="1"/>
  <c r="Z198" i="100" s="1"/>
  <c r="AA198" i="100" s="1"/>
  <c r="AB198" i="100" s="1"/>
  <c r="AC198" i="100" s="1"/>
  <c r="AD198" i="100" s="1"/>
  <c r="AE198" i="100" s="1"/>
  <c r="AF198" i="100" s="1"/>
  <c r="C197" i="100"/>
  <c r="D197" i="100" s="1"/>
  <c r="E197" i="100" s="1"/>
  <c r="F197" i="100" s="1"/>
  <c r="G197" i="100" s="1"/>
  <c r="H197" i="100" s="1"/>
  <c r="I197" i="100" s="1"/>
  <c r="J197" i="100" s="1"/>
  <c r="K197" i="100" s="1"/>
  <c r="L197" i="100" s="1"/>
  <c r="M197" i="100" s="1"/>
  <c r="N197" i="100" s="1"/>
  <c r="O197" i="100" s="1"/>
  <c r="P197" i="100" s="1"/>
  <c r="Q197" i="100" s="1"/>
  <c r="R197" i="100" s="1"/>
  <c r="S197" i="100" s="1"/>
  <c r="T197" i="100" s="1"/>
  <c r="U197" i="100" s="1"/>
  <c r="V197" i="100" s="1"/>
  <c r="W197" i="100" s="1"/>
  <c r="X197" i="100" s="1"/>
  <c r="Y197" i="100" s="1"/>
  <c r="Z197" i="100" s="1"/>
  <c r="AA197" i="100" s="1"/>
  <c r="AB197" i="100" s="1"/>
  <c r="AC197" i="100" s="1"/>
  <c r="AD197" i="100" s="1"/>
  <c r="AE197" i="100" s="1"/>
  <c r="AF197" i="100" s="1"/>
  <c r="D196" i="100"/>
  <c r="E196" i="100" s="1"/>
  <c r="F196" i="100" s="1"/>
  <c r="G196" i="100" s="1"/>
  <c r="H196" i="100" s="1"/>
  <c r="I196" i="100" s="1"/>
  <c r="J196" i="100" s="1"/>
  <c r="K196" i="100" s="1"/>
  <c r="L196" i="100" s="1"/>
  <c r="M196" i="100" s="1"/>
  <c r="N196" i="100" s="1"/>
  <c r="O196" i="100" s="1"/>
  <c r="P196" i="100" s="1"/>
  <c r="Q196" i="100" s="1"/>
  <c r="R196" i="100" s="1"/>
  <c r="S196" i="100" s="1"/>
  <c r="T196" i="100" s="1"/>
  <c r="U196" i="100" s="1"/>
  <c r="V196" i="100" s="1"/>
  <c r="W196" i="100" s="1"/>
  <c r="X196" i="100" s="1"/>
  <c r="Y196" i="100" s="1"/>
  <c r="Z196" i="100" s="1"/>
  <c r="AA196" i="100" s="1"/>
  <c r="AB196" i="100" s="1"/>
  <c r="AC196" i="100" s="1"/>
  <c r="AD196" i="100" s="1"/>
  <c r="AE196" i="100" s="1"/>
  <c r="AF196" i="100" s="1"/>
  <c r="C196" i="100"/>
  <c r="D194" i="100"/>
  <c r="E194" i="100" s="1"/>
  <c r="F194" i="100" s="1"/>
  <c r="G194" i="100" s="1"/>
  <c r="H194" i="100" s="1"/>
  <c r="I194" i="100" s="1"/>
  <c r="J194" i="100" s="1"/>
  <c r="K194" i="100" s="1"/>
  <c r="L194" i="100" s="1"/>
  <c r="M194" i="100" s="1"/>
  <c r="N194" i="100" s="1"/>
  <c r="O194" i="100" s="1"/>
  <c r="P194" i="100" s="1"/>
  <c r="Q194" i="100" s="1"/>
  <c r="R194" i="100" s="1"/>
  <c r="S194" i="100" s="1"/>
  <c r="T194" i="100" s="1"/>
  <c r="U194" i="100" s="1"/>
  <c r="V194" i="100" s="1"/>
  <c r="W194" i="100" s="1"/>
  <c r="X194" i="100" s="1"/>
  <c r="Y194" i="100" s="1"/>
  <c r="Z194" i="100" s="1"/>
  <c r="AA194" i="100" s="1"/>
  <c r="AB194" i="100" s="1"/>
  <c r="AC194" i="100" s="1"/>
  <c r="AD194" i="100" s="1"/>
  <c r="AE194" i="100" s="1"/>
  <c r="AF194" i="100" s="1"/>
  <c r="C194" i="100"/>
  <c r="F193" i="100"/>
  <c r="G193" i="100" s="1"/>
  <c r="H193" i="100" s="1"/>
  <c r="I193" i="100" s="1"/>
  <c r="J193" i="100" s="1"/>
  <c r="K193" i="100" s="1"/>
  <c r="L193" i="100" s="1"/>
  <c r="M193" i="100" s="1"/>
  <c r="N193" i="100" s="1"/>
  <c r="O193" i="100" s="1"/>
  <c r="P193" i="100" s="1"/>
  <c r="Q193" i="100" s="1"/>
  <c r="R193" i="100" s="1"/>
  <c r="S193" i="100" s="1"/>
  <c r="T193" i="100" s="1"/>
  <c r="U193" i="100" s="1"/>
  <c r="V193" i="100" s="1"/>
  <c r="W193" i="100" s="1"/>
  <c r="X193" i="100" s="1"/>
  <c r="Y193" i="100" s="1"/>
  <c r="Z193" i="100" s="1"/>
  <c r="AA193" i="100" s="1"/>
  <c r="AB193" i="100" s="1"/>
  <c r="AC193" i="100" s="1"/>
  <c r="AD193" i="100" s="1"/>
  <c r="AE193" i="100" s="1"/>
  <c r="AF193" i="100" s="1"/>
  <c r="D193" i="100"/>
  <c r="E193" i="100" s="1"/>
  <c r="C193" i="100"/>
  <c r="C192" i="100"/>
  <c r="D192" i="100" s="1"/>
  <c r="E192" i="100" s="1"/>
  <c r="F192" i="100" s="1"/>
  <c r="G192" i="100" s="1"/>
  <c r="H192" i="100" s="1"/>
  <c r="I192" i="100" s="1"/>
  <c r="J192" i="100" s="1"/>
  <c r="K192" i="100" s="1"/>
  <c r="L192" i="100" s="1"/>
  <c r="M192" i="100" s="1"/>
  <c r="N192" i="100" s="1"/>
  <c r="O192" i="100" s="1"/>
  <c r="P192" i="100" s="1"/>
  <c r="Q192" i="100" s="1"/>
  <c r="R192" i="100" s="1"/>
  <c r="S192" i="100" s="1"/>
  <c r="T192" i="100" s="1"/>
  <c r="U192" i="100" s="1"/>
  <c r="V192" i="100" s="1"/>
  <c r="W192" i="100" s="1"/>
  <c r="X192" i="100" s="1"/>
  <c r="Y192" i="100" s="1"/>
  <c r="Z192" i="100" s="1"/>
  <c r="AA192" i="100" s="1"/>
  <c r="AB192" i="100" s="1"/>
  <c r="AC192" i="100" s="1"/>
  <c r="AD192" i="100" s="1"/>
  <c r="AE192" i="100" s="1"/>
  <c r="AF192" i="100" s="1"/>
  <c r="C191" i="100"/>
  <c r="D191" i="100" s="1"/>
  <c r="E191" i="100" s="1"/>
  <c r="F191" i="100" s="1"/>
  <c r="G191" i="100" s="1"/>
  <c r="H191" i="100" s="1"/>
  <c r="I191" i="100" s="1"/>
  <c r="J191" i="100" s="1"/>
  <c r="K191" i="100" s="1"/>
  <c r="L191" i="100" s="1"/>
  <c r="M191" i="100" s="1"/>
  <c r="N191" i="100" s="1"/>
  <c r="O191" i="100" s="1"/>
  <c r="P191" i="100" s="1"/>
  <c r="Q191" i="100" s="1"/>
  <c r="R191" i="100" s="1"/>
  <c r="S191" i="100" s="1"/>
  <c r="T191" i="100" s="1"/>
  <c r="U191" i="100" s="1"/>
  <c r="V191" i="100" s="1"/>
  <c r="W191" i="100" s="1"/>
  <c r="X191" i="100" s="1"/>
  <c r="Y191" i="100" s="1"/>
  <c r="Z191" i="100" s="1"/>
  <c r="AA191" i="100" s="1"/>
  <c r="AB191" i="100" s="1"/>
  <c r="AC191" i="100" s="1"/>
  <c r="AD191" i="100" s="1"/>
  <c r="AE191" i="100" s="1"/>
  <c r="AF191" i="100" s="1"/>
  <c r="W190" i="100"/>
  <c r="X190" i="100" s="1"/>
  <c r="Y190" i="100" s="1"/>
  <c r="Z190" i="100" s="1"/>
  <c r="AA190" i="100" s="1"/>
  <c r="AB190" i="100" s="1"/>
  <c r="AC190" i="100" s="1"/>
  <c r="AD190" i="100" s="1"/>
  <c r="AE190" i="100" s="1"/>
  <c r="AF190" i="100" s="1"/>
  <c r="D190" i="100"/>
  <c r="E190" i="100" s="1"/>
  <c r="F190" i="100" s="1"/>
  <c r="G190" i="100" s="1"/>
  <c r="H190" i="100" s="1"/>
  <c r="I190" i="100" s="1"/>
  <c r="J190" i="100" s="1"/>
  <c r="K190" i="100" s="1"/>
  <c r="L190" i="100" s="1"/>
  <c r="M190" i="100" s="1"/>
  <c r="N190" i="100" s="1"/>
  <c r="O190" i="100" s="1"/>
  <c r="P190" i="100" s="1"/>
  <c r="Q190" i="100" s="1"/>
  <c r="R190" i="100" s="1"/>
  <c r="S190" i="100" s="1"/>
  <c r="T190" i="100" s="1"/>
  <c r="U190" i="100" s="1"/>
  <c r="V190" i="100" s="1"/>
  <c r="C190" i="100"/>
  <c r="C189" i="100"/>
  <c r="D189" i="100" s="1"/>
  <c r="E189" i="100" s="1"/>
  <c r="F189" i="100" s="1"/>
  <c r="G189" i="100" s="1"/>
  <c r="H189" i="100" s="1"/>
  <c r="I189" i="100" s="1"/>
  <c r="J189" i="100" s="1"/>
  <c r="K189" i="100" s="1"/>
  <c r="L189" i="100" s="1"/>
  <c r="M189" i="100" s="1"/>
  <c r="N189" i="100" s="1"/>
  <c r="O189" i="100" s="1"/>
  <c r="P189" i="100" s="1"/>
  <c r="Q189" i="100" s="1"/>
  <c r="R189" i="100" s="1"/>
  <c r="S189" i="100" s="1"/>
  <c r="T189" i="100" s="1"/>
  <c r="U189" i="100" s="1"/>
  <c r="V189" i="100" s="1"/>
  <c r="W189" i="100" s="1"/>
  <c r="X189" i="100" s="1"/>
  <c r="Y189" i="100" s="1"/>
  <c r="Z189" i="100" s="1"/>
  <c r="AA189" i="100" s="1"/>
  <c r="AB189" i="100" s="1"/>
  <c r="AC189" i="100" s="1"/>
  <c r="AD189" i="100" s="1"/>
  <c r="AE189" i="100" s="1"/>
  <c r="AF189" i="100" s="1"/>
  <c r="C188" i="100"/>
  <c r="D188" i="100" s="1"/>
  <c r="E188" i="100" s="1"/>
  <c r="F188" i="100" s="1"/>
  <c r="G188" i="100" s="1"/>
  <c r="H188" i="100" s="1"/>
  <c r="I188" i="100" s="1"/>
  <c r="J188" i="100" s="1"/>
  <c r="K188" i="100" s="1"/>
  <c r="L188" i="100" s="1"/>
  <c r="M188" i="100" s="1"/>
  <c r="N188" i="100" s="1"/>
  <c r="O188" i="100" s="1"/>
  <c r="P188" i="100" s="1"/>
  <c r="Q188" i="100" s="1"/>
  <c r="R188" i="100" s="1"/>
  <c r="S188" i="100" s="1"/>
  <c r="T188" i="100" s="1"/>
  <c r="U188" i="100" s="1"/>
  <c r="V188" i="100" s="1"/>
  <c r="W188" i="100" s="1"/>
  <c r="X188" i="100" s="1"/>
  <c r="Y188" i="100" s="1"/>
  <c r="Z188" i="100" s="1"/>
  <c r="AA188" i="100" s="1"/>
  <c r="AB188" i="100" s="1"/>
  <c r="AC188" i="100" s="1"/>
  <c r="AD188" i="100" s="1"/>
  <c r="AE188" i="100" s="1"/>
  <c r="AF188" i="100" s="1"/>
  <c r="C187" i="100"/>
  <c r="D187" i="100" s="1"/>
  <c r="E187" i="100" s="1"/>
  <c r="F187" i="100" s="1"/>
  <c r="G187" i="100" s="1"/>
  <c r="H187" i="100" s="1"/>
  <c r="I187" i="100" s="1"/>
  <c r="J187" i="100" s="1"/>
  <c r="K187" i="100" s="1"/>
  <c r="L187" i="100" s="1"/>
  <c r="M187" i="100" s="1"/>
  <c r="N187" i="100" s="1"/>
  <c r="O187" i="100" s="1"/>
  <c r="P187" i="100" s="1"/>
  <c r="Q187" i="100" s="1"/>
  <c r="R187" i="100" s="1"/>
  <c r="S187" i="100" s="1"/>
  <c r="T187" i="100" s="1"/>
  <c r="U187" i="100" s="1"/>
  <c r="V187" i="100" s="1"/>
  <c r="W187" i="100" s="1"/>
  <c r="X187" i="100" s="1"/>
  <c r="Y187" i="100" s="1"/>
  <c r="Z187" i="100" s="1"/>
  <c r="AA187" i="100" s="1"/>
  <c r="AB187" i="100" s="1"/>
  <c r="AC187" i="100" s="1"/>
  <c r="AD187" i="100" s="1"/>
  <c r="AE187" i="100" s="1"/>
  <c r="AF187" i="100" s="1"/>
  <c r="Q186" i="100"/>
  <c r="R186" i="100" s="1"/>
  <c r="S186" i="100" s="1"/>
  <c r="T186" i="100" s="1"/>
  <c r="U186" i="100" s="1"/>
  <c r="V186" i="100" s="1"/>
  <c r="W186" i="100" s="1"/>
  <c r="X186" i="100" s="1"/>
  <c r="Y186" i="100" s="1"/>
  <c r="Z186" i="100" s="1"/>
  <c r="AA186" i="100" s="1"/>
  <c r="AB186" i="100" s="1"/>
  <c r="AC186" i="100" s="1"/>
  <c r="AD186" i="100" s="1"/>
  <c r="AE186" i="100" s="1"/>
  <c r="AF186" i="100" s="1"/>
  <c r="D186" i="100"/>
  <c r="E186" i="100" s="1"/>
  <c r="F186" i="100" s="1"/>
  <c r="G186" i="100" s="1"/>
  <c r="H186" i="100" s="1"/>
  <c r="I186" i="100" s="1"/>
  <c r="J186" i="100" s="1"/>
  <c r="K186" i="100" s="1"/>
  <c r="L186" i="100" s="1"/>
  <c r="M186" i="100" s="1"/>
  <c r="N186" i="100" s="1"/>
  <c r="O186" i="100" s="1"/>
  <c r="P186" i="100" s="1"/>
  <c r="C186" i="100"/>
  <c r="C185" i="100"/>
  <c r="D185" i="100" s="1"/>
  <c r="E185" i="100" s="1"/>
  <c r="F185" i="100" s="1"/>
  <c r="G185" i="100" s="1"/>
  <c r="H185" i="100" s="1"/>
  <c r="I185" i="100" s="1"/>
  <c r="J185" i="100" s="1"/>
  <c r="K185" i="100" s="1"/>
  <c r="L185" i="100" s="1"/>
  <c r="M185" i="100" s="1"/>
  <c r="N185" i="100" s="1"/>
  <c r="O185" i="100" s="1"/>
  <c r="P185" i="100" s="1"/>
  <c r="Q185" i="100" s="1"/>
  <c r="R185" i="100" s="1"/>
  <c r="S185" i="100" s="1"/>
  <c r="T185" i="100" s="1"/>
  <c r="U185" i="100" s="1"/>
  <c r="V185" i="100" s="1"/>
  <c r="W185" i="100" s="1"/>
  <c r="X185" i="100" s="1"/>
  <c r="Y185" i="100" s="1"/>
  <c r="Z185" i="100" s="1"/>
  <c r="AA185" i="100" s="1"/>
  <c r="AB185" i="100" s="1"/>
  <c r="AC185" i="100" s="1"/>
  <c r="AD185" i="100" s="1"/>
  <c r="AE185" i="100" s="1"/>
  <c r="AF185" i="100" s="1"/>
  <c r="C184" i="100"/>
  <c r="D184" i="100" s="1"/>
  <c r="E184" i="100" s="1"/>
  <c r="F184" i="100" s="1"/>
  <c r="G184" i="100" s="1"/>
  <c r="H184" i="100" s="1"/>
  <c r="I184" i="100" s="1"/>
  <c r="J184" i="100" s="1"/>
  <c r="K184" i="100" s="1"/>
  <c r="L184" i="100" s="1"/>
  <c r="M184" i="100" s="1"/>
  <c r="N184" i="100" s="1"/>
  <c r="O184" i="100" s="1"/>
  <c r="P184" i="100" s="1"/>
  <c r="Q184" i="100" s="1"/>
  <c r="R184" i="100" s="1"/>
  <c r="S184" i="100" s="1"/>
  <c r="T184" i="100" s="1"/>
  <c r="U184" i="100" s="1"/>
  <c r="V184" i="100" s="1"/>
  <c r="W184" i="100" s="1"/>
  <c r="X184" i="100" s="1"/>
  <c r="Y184" i="100" s="1"/>
  <c r="Z184" i="100" s="1"/>
  <c r="AA184" i="100" s="1"/>
  <c r="AB184" i="100" s="1"/>
  <c r="AC184" i="100" s="1"/>
  <c r="AD184" i="100" s="1"/>
  <c r="AE184" i="100" s="1"/>
  <c r="AF184" i="100" s="1"/>
  <c r="C183" i="100"/>
  <c r="D183" i="100" s="1"/>
  <c r="E183" i="100" s="1"/>
  <c r="F183" i="100" s="1"/>
  <c r="G183" i="100" s="1"/>
  <c r="H183" i="100" s="1"/>
  <c r="I183" i="100" s="1"/>
  <c r="J183" i="100" s="1"/>
  <c r="K183" i="100" s="1"/>
  <c r="L183" i="100" s="1"/>
  <c r="M183" i="100" s="1"/>
  <c r="N183" i="100" s="1"/>
  <c r="O183" i="100" s="1"/>
  <c r="P183" i="100" s="1"/>
  <c r="Q183" i="100" s="1"/>
  <c r="R183" i="100" s="1"/>
  <c r="S183" i="100" s="1"/>
  <c r="T183" i="100" s="1"/>
  <c r="U183" i="100" s="1"/>
  <c r="V183" i="100" s="1"/>
  <c r="W183" i="100" s="1"/>
  <c r="X183" i="100" s="1"/>
  <c r="Y183" i="100" s="1"/>
  <c r="Z183" i="100" s="1"/>
  <c r="AA183" i="100" s="1"/>
  <c r="AB183" i="100" s="1"/>
  <c r="AC183" i="100" s="1"/>
  <c r="AD183" i="100" s="1"/>
  <c r="AE183" i="100" s="1"/>
  <c r="AF183" i="100" s="1"/>
  <c r="D182" i="100"/>
  <c r="E182" i="100" s="1"/>
  <c r="F182" i="100" s="1"/>
  <c r="G182" i="100" s="1"/>
  <c r="H182" i="100" s="1"/>
  <c r="I182" i="100" s="1"/>
  <c r="J182" i="100" s="1"/>
  <c r="K182" i="100" s="1"/>
  <c r="L182" i="100" s="1"/>
  <c r="M182" i="100" s="1"/>
  <c r="N182" i="100" s="1"/>
  <c r="O182" i="100" s="1"/>
  <c r="P182" i="100" s="1"/>
  <c r="Q182" i="100" s="1"/>
  <c r="R182" i="100" s="1"/>
  <c r="S182" i="100" s="1"/>
  <c r="T182" i="100" s="1"/>
  <c r="U182" i="100" s="1"/>
  <c r="V182" i="100" s="1"/>
  <c r="W182" i="100" s="1"/>
  <c r="X182" i="100" s="1"/>
  <c r="Y182" i="100" s="1"/>
  <c r="Z182" i="100" s="1"/>
  <c r="AA182" i="100" s="1"/>
  <c r="AB182" i="100" s="1"/>
  <c r="AC182" i="100" s="1"/>
  <c r="AD182" i="100" s="1"/>
  <c r="AE182" i="100" s="1"/>
  <c r="AF182" i="100" s="1"/>
  <c r="C182" i="100"/>
  <c r="C181" i="100"/>
  <c r="D181" i="100" s="1"/>
  <c r="E181" i="100" s="1"/>
  <c r="F181" i="100" s="1"/>
  <c r="G181" i="100" s="1"/>
  <c r="H181" i="100" s="1"/>
  <c r="I181" i="100" s="1"/>
  <c r="J181" i="100" s="1"/>
  <c r="K181" i="100" s="1"/>
  <c r="L181" i="100" s="1"/>
  <c r="M181" i="100" s="1"/>
  <c r="N181" i="100" s="1"/>
  <c r="O181" i="100" s="1"/>
  <c r="P181" i="100" s="1"/>
  <c r="Q181" i="100" s="1"/>
  <c r="R181" i="100" s="1"/>
  <c r="S181" i="100" s="1"/>
  <c r="T181" i="100" s="1"/>
  <c r="U181" i="100" s="1"/>
  <c r="V181" i="100" s="1"/>
  <c r="W181" i="100" s="1"/>
  <c r="X181" i="100" s="1"/>
  <c r="Y181" i="100" s="1"/>
  <c r="Z181" i="100" s="1"/>
  <c r="AA181" i="100" s="1"/>
  <c r="AB181" i="100" s="1"/>
  <c r="AC181" i="100" s="1"/>
  <c r="AD181" i="100" s="1"/>
  <c r="AE181" i="100" s="1"/>
  <c r="AF181" i="100" s="1"/>
  <c r="C180" i="100"/>
  <c r="D180" i="100" s="1"/>
  <c r="E180" i="100" s="1"/>
  <c r="F180" i="100" s="1"/>
  <c r="G180" i="100" s="1"/>
  <c r="H180" i="100" s="1"/>
  <c r="I180" i="100" s="1"/>
  <c r="J180" i="100" s="1"/>
  <c r="K180" i="100" s="1"/>
  <c r="L180" i="100" s="1"/>
  <c r="M180" i="100" s="1"/>
  <c r="N180" i="100" s="1"/>
  <c r="O180" i="100" s="1"/>
  <c r="P180" i="100" s="1"/>
  <c r="Q180" i="100" s="1"/>
  <c r="R180" i="100" s="1"/>
  <c r="S180" i="100" s="1"/>
  <c r="T180" i="100" s="1"/>
  <c r="U180" i="100" s="1"/>
  <c r="V180" i="100" s="1"/>
  <c r="W180" i="100" s="1"/>
  <c r="X180" i="100" s="1"/>
  <c r="Y180" i="100" s="1"/>
  <c r="Z180" i="100" s="1"/>
  <c r="AA180" i="100" s="1"/>
  <c r="AB180" i="100" s="1"/>
  <c r="AC180" i="100" s="1"/>
  <c r="AD180" i="100" s="1"/>
  <c r="AE180" i="100" s="1"/>
  <c r="AF180" i="100" s="1"/>
  <c r="C178" i="100"/>
  <c r="D178" i="100" s="1"/>
  <c r="E178" i="100" s="1"/>
  <c r="F178" i="100" s="1"/>
  <c r="G178" i="100" s="1"/>
  <c r="H178" i="100" s="1"/>
  <c r="I178" i="100" s="1"/>
  <c r="J178" i="100" s="1"/>
  <c r="K178" i="100" s="1"/>
  <c r="L178" i="100" s="1"/>
  <c r="M178" i="100" s="1"/>
  <c r="N178" i="100" s="1"/>
  <c r="O178" i="100" s="1"/>
  <c r="P178" i="100" s="1"/>
  <c r="Q178" i="100" s="1"/>
  <c r="R178" i="100" s="1"/>
  <c r="S178" i="100" s="1"/>
  <c r="T178" i="100" s="1"/>
  <c r="U178" i="100" s="1"/>
  <c r="V178" i="100" s="1"/>
  <c r="W178" i="100" s="1"/>
  <c r="X178" i="100" s="1"/>
  <c r="Y178" i="100" s="1"/>
  <c r="Z178" i="100" s="1"/>
  <c r="AA178" i="100" s="1"/>
  <c r="AB178" i="100" s="1"/>
  <c r="AC178" i="100" s="1"/>
  <c r="AD178" i="100" s="1"/>
  <c r="AE178" i="100" s="1"/>
  <c r="AF178" i="100" s="1"/>
  <c r="G177" i="100"/>
  <c r="H177" i="100" s="1"/>
  <c r="I177" i="100" s="1"/>
  <c r="J177" i="100" s="1"/>
  <c r="K177" i="100" s="1"/>
  <c r="L177" i="100" s="1"/>
  <c r="M177" i="100" s="1"/>
  <c r="N177" i="100" s="1"/>
  <c r="O177" i="100" s="1"/>
  <c r="P177" i="100" s="1"/>
  <c r="Q177" i="100" s="1"/>
  <c r="C177" i="100"/>
  <c r="D177" i="100" s="1"/>
  <c r="E177" i="100" s="1"/>
  <c r="F177" i="100" s="1"/>
  <c r="C176" i="100"/>
  <c r="D176" i="100" s="1"/>
  <c r="E176" i="100" s="1"/>
  <c r="F176" i="100" s="1"/>
  <c r="G176" i="100" s="1"/>
  <c r="H176" i="100" s="1"/>
  <c r="I176" i="100" s="1"/>
  <c r="J176" i="100" s="1"/>
  <c r="K176" i="100" s="1"/>
  <c r="L176" i="100" s="1"/>
  <c r="M176" i="100" s="1"/>
  <c r="N176" i="100" s="1"/>
  <c r="O176" i="100" s="1"/>
  <c r="P176" i="100" s="1"/>
  <c r="Q176" i="100" s="1"/>
  <c r="R176" i="100" s="1"/>
  <c r="S176" i="100" s="1"/>
  <c r="T176" i="100" s="1"/>
  <c r="U176" i="100" s="1"/>
  <c r="V176" i="100" s="1"/>
  <c r="W176" i="100" s="1"/>
  <c r="X176" i="100" s="1"/>
  <c r="Y176" i="100" s="1"/>
  <c r="Z176" i="100" s="1"/>
  <c r="AA176" i="100" s="1"/>
  <c r="AB176" i="100" s="1"/>
  <c r="AC176" i="100" s="1"/>
  <c r="AD176" i="100" s="1"/>
  <c r="AE176" i="100" s="1"/>
  <c r="AF176" i="100" s="1"/>
  <c r="C175" i="100"/>
  <c r="D175" i="100" s="1"/>
  <c r="E175" i="100" s="1"/>
  <c r="F175" i="100" s="1"/>
  <c r="G175" i="100" s="1"/>
  <c r="H175" i="100" s="1"/>
  <c r="I175" i="100" s="1"/>
  <c r="J175" i="100" s="1"/>
  <c r="K175" i="100" s="1"/>
  <c r="L175" i="100" s="1"/>
  <c r="M175" i="100" s="1"/>
  <c r="N175" i="100" s="1"/>
  <c r="O175" i="100" s="1"/>
  <c r="P175" i="100" s="1"/>
  <c r="Q175" i="100" s="1"/>
  <c r="R175" i="100" s="1"/>
  <c r="S175" i="100" s="1"/>
  <c r="T175" i="100" s="1"/>
  <c r="U175" i="100" s="1"/>
  <c r="V175" i="100" s="1"/>
  <c r="W175" i="100" s="1"/>
  <c r="X175" i="100" s="1"/>
  <c r="Y175" i="100" s="1"/>
  <c r="Z175" i="100" s="1"/>
  <c r="AA175" i="100" s="1"/>
  <c r="AB175" i="100" s="1"/>
  <c r="AC175" i="100" s="1"/>
  <c r="AD175" i="100" s="1"/>
  <c r="AE175" i="100" s="1"/>
  <c r="AF175" i="100" s="1"/>
  <c r="Y174" i="100"/>
  <c r="Z174" i="100" s="1"/>
  <c r="AA174" i="100" s="1"/>
  <c r="AB174" i="100" s="1"/>
  <c r="AC174" i="100" s="1"/>
  <c r="AD174" i="100" s="1"/>
  <c r="AE174" i="100" s="1"/>
  <c r="AF174" i="100" s="1"/>
  <c r="I174" i="100"/>
  <c r="J174" i="100" s="1"/>
  <c r="K174" i="100" s="1"/>
  <c r="L174" i="100" s="1"/>
  <c r="M174" i="100" s="1"/>
  <c r="N174" i="100" s="1"/>
  <c r="O174" i="100" s="1"/>
  <c r="P174" i="100" s="1"/>
  <c r="Q174" i="100" s="1"/>
  <c r="R174" i="100" s="1"/>
  <c r="S174" i="100" s="1"/>
  <c r="T174" i="100" s="1"/>
  <c r="U174" i="100" s="1"/>
  <c r="V174" i="100" s="1"/>
  <c r="W174" i="100" s="1"/>
  <c r="X174" i="100" s="1"/>
  <c r="D174" i="100"/>
  <c r="E174" i="100" s="1"/>
  <c r="F174" i="100" s="1"/>
  <c r="G174" i="100" s="1"/>
  <c r="H174" i="100" s="1"/>
  <c r="C174" i="100"/>
  <c r="C173" i="100"/>
  <c r="D173" i="100" s="1"/>
  <c r="E173" i="100" s="1"/>
  <c r="F173" i="100" s="1"/>
  <c r="G173" i="100" s="1"/>
  <c r="H173" i="100" s="1"/>
  <c r="I173" i="100" s="1"/>
  <c r="J173" i="100" s="1"/>
  <c r="K173" i="100" s="1"/>
  <c r="L173" i="100" s="1"/>
  <c r="M173" i="100" s="1"/>
  <c r="N173" i="100" s="1"/>
  <c r="O173" i="100" s="1"/>
  <c r="P173" i="100" s="1"/>
  <c r="Q173" i="100" s="1"/>
  <c r="R173" i="100" s="1"/>
  <c r="S173" i="100" s="1"/>
  <c r="T173" i="100" s="1"/>
  <c r="U173" i="100" s="1"/>
  <c r="V173" i="100" s="1"/>
  <c r="W173" i="100" s="1"/>
  <c r="X173" i="100" s="1"/>
  <c r="Y173" i="100" s="1"/>
  <c r="Z173" i="100" s="1"/>
  <c r="AA173" i="100" s="1"/>
  <c r="AB173" i="100" s="1"/>
  <c r="AC173" i="100" s="1"/>
  <c r="AD173" i="100" s="1"/>
  <c r="AE173" i="100" s="1"/>
  <c r="AF173" i="100" s="1"/>
  <c r="C172" i="100"/>
  <c r="D172" i="100" s="1"/>
  <c r="E172" i="100" s="1"/>
  <c r="F172" i="100" s="1"/>
  <c r="G172" i="100" s="1"/>
  <c r="H172" i="100" s="1"/>
  <c r="I172" i="100" s="1"/>
  <c r="J172" i="100" s="1"/>
  <c r="K172" i="100" s="1"/>
  <c r="L172" i="100" s="1"/>
  <c r="M172" i="100" s="1"/>
  <c r="N172" i="100" s="1"/>
  <c r="O172" i="100" s="1"/>
  <c r="P172" i="100" s="1"/>
  <c r="Q172" i="100" s="1"/>
  <c r="R172" i="100" s="1"/>
  <c r="S172" i="100" s="1"/>
  <c r="T172" i="100" s="1"/>
  <c r="U172" i="100" s="1"/>
  <c r="V172" i="100" s="1"/>
  <c r="W172" i="100" s="1"/>
  <c r="X172" i="100" s="1"/>
  <c r="Y172" i="100" s="1"/>
  <c r="Z172" i="100" s="1"/>
  <c r="AA172" i="100" s="1"/>
  <c r="AB172" i="100" s="1"/>
  <c r="AC172" i="100" s="1"/>
  <c r="AD172" i="100" s="1"/>
  <c r="AE172" i="100" s="1"/>
  <c r="AF172" i="100" s="1"/>
  <c r="I170" i="100"/>
  <c r="J170" i="100" s="1"/>
  <c r="K170" i="100" s="1"/>
  <c r="L170" i="100" s="1"/>
  <c r="M170" i="100" s="1"/>
  <c r="N170" i="100" s="1"/>
  <c r="O170" i="100" s="1"/>
  <c r="P170" i="100" s="1"/>
  <c r="Q170" i="100" s="1"/>
  <c r="R170" i="100" s="1"/>
  <c r="S170" i="100" s="1"/>
  <c r="T170" i="100" s="1"/>
  <c r="U170" i="100" s="1"/>
  <c r="V170" i="100" s="1"/>
  <c r="W170" i="100" s="1"/>
  <c r="X170" i="100" s="1"/>
  <c r="Y170" i="100" s="1"/>
  <c r="C170" i="100"/>
  <c r="D170" i="100" s="1"/>
  <c r="E170" i="100" s="1"/>
  <c r="F170" i="100" s="1"/>
  <c r="G170" i="100" s="1"/>
  <c r="H170" i="100" s="1"/>
  <c r="C169" i="100"/>
  <c r="AG167" i="100"/>
  <c r="D166" i="100"/>
  <c r="E166" i="100" s="1"/>
  <c r="F166" i="100" s="1"/>
  <c r="G166" i="100" s="1"/>
  <c r="H166" i="100" s="1"/>
  <c r="I166" i="100" s="1"/>
  <c r="J166" i="100" s="1"/>
  <c r="K166" i="100" s="1"/>
  <c r="L166" i="100" s="1"/>
  <c r="M166" i="100" s="1"/>
  <c r="N166" i="100" s="1"/>
  <c r="O166" i="100" s="1"/>
  <c r="P166" i="100" s="1"/>
  <c r="Q166" i="100" s="1"/>
  <c r="R166" i="100" s="1"/>
  <c r="S166" i="100" s="1"/>
  <c r="T166" i="100" s="1"/>
  <c r="U166" i="100" s="1"/>
  <c r="V166" i="100" s="1"/>
  <c r="W166" i="100" s="1"/>
  <c r="X166" i="100" s="1"/>
  <c r="Y166" i="100" s="1"/>
  <c r="Z166" i="100" s="1"/>
  <c r="AA166" i="100" s="1"/>
  <c r="AB166" i="100" s="1"/>
  <c r="AC166" i="100" s="1"/>
  <c r="AD166" i="100" s="1"/>
  <c r="AE166" i="100" s="1"/>
  <c r="AF166" i="100" s="1"/>
  <c r="C166" i="100"/>
  <c r="C165" i="100"/>
  <c r="D165" i="100" s="1"/>
  <c r="E165" i="100" s="1"/>
  <c r="F165" i="100" s="1"/>
  <c r="G165" i="100" s="1"/>
  <c r="H165" i="100" s="1"/>
  <c r="I165" i="100" s="1"/>
  <c r="J165" i="100" s="1"/>
  <c r="K165" i="100" s="1"/>
  <c r="L165" i="100" s="1"/>
  <c r="M165" i="100" s="1"/>
  <c r="N165" i="100" s="1"/>
  <c r="O165" i="100" s="1"/>
  <c r="P165" i="100" s="1"/>
  <c r="Q165" i="100" s="1"/>
  <c r="R165" i="100" s="1"/>
  <c r="S165" i="100" s="1"/>
  <c r="T165" i="100" s="1"/>
  <c r="U165" i="100" s="1"/>
  <c r="V165" i="100" s="1"/>
  <c r="W165" i="100" s="1"/>
  <c r="X165" i="100" s="1"/>
  <c r="Y165" i="100" s="1"/>
  <c r="Z165" i="100" s="1"/>
  <c r="AA165" i="100" s="1"/>
  <c r="AB165" i="100" s="1"/>
  <c r="AC165" i="100" s="1"/>
  <c r="AD165" i="100" s="1"/>
  <c r="AE165" i="100" s="1"/>
  <c r="AF165" i="100" s="1"/>
  <c r="C164" i="100"/>
  <c r="D164" i="100" s="1"/>
  <c r="E164" i="100" s="1"/>
  <c r="F164" i="100" s="1"/>
  <c r="G164" i="100" s="1"/>
  <c r="H164" i="100" s="1"/>
  <c r="I164" i="100" s="1"/>
  <c r="J164" i="100" s="1"/>
  <c r="K164" i="100" s="1"/>
  <c r="L164" i="100" s="1"/>
  <c r="M164" i="100" s="1"/>
  <c r="N164" i="100" s="1"/>
  <c r="O164" i="100" s="1"/>
  <c r="P164" i="100" s="1"/>
  <c r="Q164" i="100" s="1"/>
  <c r="R164" i="100" s="1"/>
  <c r="S164" i="100" s="1"/>
  <c r="T164" i="100" s="1"/>
  <c r="U164" i="100" s="1"/>
  <c r="V164" i="100" s="1"/>
  <c r="W164" i="100" s="1"/>
  <c r="X164" i="100" s="1"/>
  <c r="Y164" i="100" s="1"/>
  <c r="Z164" i="100" s="1"/>
  <c r="AA164" i="100" s="1"/>
  <c r="AB164" i="100" s="1"/>
  <c r="AC164" i="100" s="1"/>
  <c r="AD164" i="100" s="1"/>
  <c r="AE164" i="100" s="1"/>
  <c r="AF164" i="100" s="1"/>
  <c r="P163" i="100"/>
  <c r="Q163" i="100" s="1"/>
  <c r="R163" i="100" s="1"/>
  <c r="S163" i="100" s="1"/>
  <c r="T163" i="100" s="1"/>
  <c r="U163" i="100" s="1"/>
  <c r="V163" i="100" s="1"/>
  <c r="W163" i="100" s="1"/>
  <c r="X163" i="100" s="1"/>
  <c r="Y163" i="100" s="1"/>
  <c r="Z163" i="100" s="1"/>
  <c r="AA163" i="100" s="1"/>
  <c r="AB163" i="100" s="1"/>
  <c r="AC163" i="100" s="1"/>
  <c r="AD163" i="100" s="1"/>
  <c r="AE163" i="100" s="1"/>
  <c r="AF163" i="100" s="1"/>
  <c r="H163" i="100"/>
  <c r="I163" i="100" s="1"/>
  <c r="J163" i="100" s="1"/>
  <c r="K163" i="100" s="1"/>
  <c r="L163" i="100" s="1"/>
  <c r="M163" i="100" s="1"/>
  <c r="N163" i="100" s="1"/>
  <c r="O163" i="100" s="1"/>
  <c r="C163" i="100"/>
  <c r="D163" i="100" s="1"/>
  <c r="E163" i="100" s="1"/>
  <c r="F163" i="100" s="1"/>
  <c r="G163" i="100" s="1"/>
  <c r="C162" i="100"/>
  <c r="D162" i="100" s="1"/>
  <c r="E162" i="100" s="1"/>
  <c r="F162" i="100" s="1"/>
  <c r="G162" i="100" s="1"/>
  <c r="H162" i="100" s="1"/>
  <c r="I162" i="100" s="1"/>
  <c r="J162" i="100" s="1"/>
  <c r="K162" i="100" s="1"/>
  <c r="L162" i="100" s="1"/>
  <c r="M162" i="100" s="1"/>
  <c r="N162" i="100" s="1"/>
  <c r="O162" i="100" s="1"/>
  <c r="P162" i="100" s="1"/>
  <c r="Q162" i="100" s="1"/>
  <c r="R162" i="100" s="1"/>
  <c r="S162" i="100" s="1"/>
  <c r="T162" i="100" s="1"/>
  <c r="U162" i="100" s="1"/>
  <c r="V162" i="100" s="1"/>
  <c r="W162" i="100" s="1"/>
  <c r="X162" i="100" s="1"/>
  <c r="Y162" i="100" s="1"/>
  <c r="Z162" i="100" s="1"/>
  <c r="AA162" i="100" s="1"/>
  <c r="AB162" i="100" s="1"/>
  <c r="AC162" i="100" s="1"/>
  <c r="AD162" i="100" s="1"/>
  <c r="AE162" i="100" s="1"/>
  <c r="AF162" i="100" s="1"/>
  <c r="C161" i="100"/>
  <c r="D161" i="100" s="1"/>
  <c r="AF159" i="100" a="1"/>
  <c r="AF159" i="100" s="1"/>
  <c r="AE159" i="100" a="1"/>
  <c r="AE159" i="100" s="1"/>
  <c r="AD159" i="100" a="1"/>
  <c r="AD159" i="100" s="1"/>
  <c r="AC159" i="100" a="1"/>
  <c r="AC159" i="100" s="1"/>
  <c r="AB159" i="100" a="1"/>
  <c r="AB159" i="100" s="1"/>
  <c r="AA159" i="100" a="1"/>
  <c r="AA159" i="100" s="1"/>
  <c r="Z159" i="100" a="1"/>
  <c r="Z159" i="100" s="1"/>
  <c r="Y159" i="100" a="1"/>
  <c r="Y159" i="100" s="1"/>
  <c r="X159" i="100" a="1"/>
  <c r="X159" i="100" s="1"/>
  <c r="W159" i="100" a="1"/>
  <c r="W159" i="100" s="1"/>
  <c r="V159" i="100" a="1"/>
  <c r="V159" i="100" s="1"/>
  <c r="U159" i="100" a="1"/>
  <c r="U159" i="100" s="1"/>
  <c r="T159" i="100" a="1"/>
  <c r="T159" i="100" s="1"/>
  <c r="S159" i="100" a="1"/>
  <c r="S159" i="100" s="1"/>
  <c r="R159" i="100" a="1"/>
  <c r="R159" i="100" s="1"/>
  <c r="Q159" i="100" a="1"/>
  <c r="Q159" i="100" s="1"/>
  <c r="P159" i="100" a="1"/>
  <c r="P159" i="100" s="1"/>
  <c r="O159" i="100" a="1"/>
  <c r="O159" i="100" s="1"/>
  <c r="N159" i="100" a="1"/>
  <c r="N159" i="100" s="1"/>
  <c r="M159" i="100" a="1"/>
  <c r="M159" i="100" s="1"/>
  <c r="L159" i="100" a="1"/>
  <c r="L159" i="100" s="1"/>
  <c r="K159" i="100" a="1"/>
  <c r="K159" i="100" s="1"/>
  <c r="J159" i="100" a="1"/>
  <c r="J159" i="100" s="1"/>
  <c r="I159" i="100" a="1"/>
  <c r="I159" i="100" s="1"/>
  <c r="H159" i="100" a="1"/>
  <c r="H159" i="100" s="1"/>
  <c r="G159" i="100" a="1"/>
  <c r="G159" i="100" s="1"/>
  <c r="F159" i="100" a="1"/>
  <c r="F159" i="100" s="1"/>
  <c r="E159" i="100" a="1"/>
  <c r="E159" i="100" s="1"/>
  <c r="D159" i="100" a="1"/>
  <c r="D159" i="100" s="1"/>
  <c r="C159" i="100" a="1"/>
  <c r="C159" i="100" s="1"/>
  <c r="AI158" i="100"/>
  <c r="AH158" i="100"/>
  <c r="A158" i="100" a="1"/>
  <c r="A158" i="100" s="1"/>
  <c r="AI157" i="100"/>
  <c r="AH157" i="100"/>
  <c r="AI156" i="100"/>
  <c r="AH156" i="100"/>
  <c r="AI155" i="100"/>
  <c r="AH155" i="100"/>
  <c r="AI154" i="100"/>
  <c r="AH154" i="100"/>
  <c r="AL153" i="100"/>
  <c r="AI153" i="100"/>
  <c r="AH153" i="100"/>
  <c r="A153" i="100" a="1"/>
  <c r="A153" i="100" s="1"/>
  <c r="AI152" i="100"/>
  <c r="AH152" i="100"/>
  <c r="AI151" i="100"/>
  <c r="AH151" i="100"/>
  <c r="AI150" i="100"/>
  <c r="AH150" i="100"/>
  <c r="AI149" i="100"/>
  <c r="AH149" i="100"/>
  <c r="AI148" i="100"/>
  <c r="AH148" i="100"/>
  <c r="AI147" i="100"/>
  <c r="AH147" i="100"/>
  <c r="AI146" i="100"/>
  <c r="AH146" i="100"/>
  <c r="AI142" i="100"/>
  <c r="AH142" i="100"/>
  <c r="AI141" i="100"/>
  <c r="AH141" i="100"/>
  <c r="AI140" i="100"/>
  <c r="AH140" i="100"/>
  <c r="AI139" i="100"/>
  <c r="AH139" i="100"/>
  <c r="AI138" i="100"/>
  <c r="AH138" i="100"/>
  <c r="AI137" i="100"/>
  <c r="AH137" i="100"/>
  <c r="AI136" i="100"/>
  <c r="AH136" i="100"/>
  <c r="AI134" i="100"/>
  <c r="AH134" i="100"/>
  <c r="AI133" i="100"/>
  <c r="AH133" i="100"/>
  <c r="AI132" i="100"/>
  <c r="AH132" i="100"/>
  <c r="AI131" i="100"/>
  <c r="AH131" i="100"/>
  <c r="AI130" i="100"/>
  <c r="AH130" i="100"/>
  <c r="AI129" i="100"/>
  <c r="AH129" i="100"/>
  <c r="AI128" i="100"/>
  <c r="AH128" i="100"/>
  <c r="AI127" i="100"/>
  <c r="AH127" i="100"/>
  <c r="AI126" i="100"/>
  <c r="AH126" i="100"/>
  <c r="AI125" i="100"/>
  <c r="AH125" i="100"/>
  <c r="U123" i="100"/>
  <c r="U124" i="100" s="1"/>
  <c r="AU23" i="100"/>
  <c r="AF122" i="100"/>
  <c r="AE122" i="100"/>
  <c r="AD122" i="100"/>
  <c r="AC122" i="100"/>
  <c r="AB122" i="100"/>
  <c r="AA122" i="100"/>
  <c r="Z122" i="100"/>
  <c r="Y122" i="100"/>
  <c r="X122" i="100"/>
  <c r="W122" i="100"/>
  <c r="V122" i="100"/>
  <c r="U122" i="100"/>
  <c r="T122" i="100"/>
  <c r="S122" i="100"/>
  <c r="Q122" i="100"/>
  <c r="L122" i="100"/>
  <c r="K122" i="100"/>
  <c r="J122" i="100"/>
  <c r="I122" i="100"/>
  <c r="H122" i="100"/>
  <c r="G122" i="100"/>
  <c r="F122" i="100"/>
  <c r="E122" i="100"/>
  <c r="D122" i="100"/>
  <c r="C122" i="100"/>
  <c r="AF121" i="100"/>
  <c r="AE121" i="100"/>
  <c r="AD121" i="100"/>
  <c r="AC121" i="100"/>
  <c r="AB121" i="100"/>
  <c r="AA121" i="100"/>
  <c r="Z121" i="100"/>
  <c r="Y121" i="100"/>
  <c r="X121" i="100"/>
  <c r="W121" i="100"/>
  <c r="V121" i="100"/>
  <c r="U121" i="100"/>
  <c r="T121" i="100"/>
  <c r="S121" i="100"/>
  <c r="Q121" i="100"/>
  <c r="L121" i="100"/>
  <c r="K121" i="100"/>
  <c r="J121" i="100"/>
  <c r="I121" i="100"/>
  <c r="H121" i="100"/>
  <c r="G121" i="100"/>
  <c r="F121" i="100"/>
  <c r="E121" i="100"/>
  <c r="D121" i="100"/>
  <c r="C121" i="100"/>
  <c r="AF120" i="100"/>
  <c r="AE120" i="100"/>
  <c r="AD120" i="100"/>
  <c r="AC120" i="100"/>
  <c r="AB120" i="100"/>
  <c r="AA120" i="100"/>
  <c r="Z120" i="100"/>
  <c r="Y120" i="100"/>
  <c r="X120" i="100"/>
  <c r="W120" i="100"/>
  <c r="V120" i="100"/>
  <c r="U120" i="100"/>
  <c r="T120" i="100"/>
  <c r="S120" i="100"/>
  <c r="Q120" i="100"/>
  <c r="L120" i="100"/>
  <c r="K120" i="100"/>
  <c r="J120" i="100"/>
  <c r="I120" i="100"/>
  <c r="H120" i="100"/>
  <c r="G120" i="100"/>
  <c r="F120" i="100"/>
  <c r="E120" i="100"/>
  <c r="D120" i="100"/>
  <c r="C120" i="100"/>
  <c r="AF119" i="100"/>
  <c r="AE119" i="100"/>
  <c r="AD119" i="100"/>
  <c r="AC119" i="100"/>
  <c r="AB119" i="100"/>
  <c r="AA119" i="100"/>
  <c r="Z119" i="100"/>
  <c r="Y119" i="100"/>
  <c r="X119" i="100"/>
  <c r="W119" i="100"/>
  <c r="V119" i="100"/>
  <c r="U119" i="100"/>
  <c r="T119" i="100"/>
  <c r="S119" i="100"/>
  <c r="Q119" i="100"/>
  <c r="AV23" i="100"/>
  <c r="L119" i="100"/>
  <c r="K119" i="100"/>
  <c r="J119" i="100"/>
  <c r="I119" i="100"/>
  <c r="H119" i="100"/>
  <c r="G119" i="100"/>
  <c r="F119" i="100"/>
  <c r="F123" i="100" s="1"/>
  <c r="AQ23" i="100" s="1"/>
  <c r="E119" i="100"/>
  <c r="D119" i="100"/>
  <c r="C119" i="100"/>
  <c r="AF118" i="100"/>
  <c r="AE118" i="100"/>
  <c r="AD118" i="100"/>
  <c r="AC118" i="100"/>
  <c r="AB118" i="100"/>
  <c r="AA118" i="100"/>
  <c r="Z118" i="100"/>
  <c r="Y118" i="100"/>
  <c r="X118" i="100"/>
  <c r="W118" i="100"/>
  <c r="V118" i="100"/>
  <c r="U118" i="100"/>
  <c r="T118" i="100"/>
  <c r="S118" i="100"/>
  <c r="Q118" i="100"/>
  <c r="L118" i="100"/>
  <c r="K118" i="100"/>
  <c r="J118" i="100"/>
  <c r="I118" i="100"/>
  <c r="H118" i="100"/>
  <c r="G118" i="100"/>
  <c r="F118" i="100"/>
  <c r="E118" i="100"/>
  <c r="D118" i="100"/>
  <c r="C118" i="100"/>
  <c r="AF117" i="100"/>
  <c r="AE117" i="100"/>
  <c r="AD117" i="100"/>
  <c r="AC117" i="100"/>
  <c r="AB117" i="100"/>
  <c r="AA117" i="100"/>
  <c r="Z117" i="100"/>
  <c r="Y117" i="100"/>
  <c r="X117" i="100"/>
  <c r="W117" i="100"/>
  <c r="V117" i="100"/>
  <c r="U117" i="100"/>
  <c r="T117" i="100"/>
  <c r="S117" i="100"/>
  <c r="Q117" i="100"/>
  <c r="AX23" i="100"/>
  <c r="L117" i="100"/>
  <c r="K117" i="100"/>
  <c r="J117" i="100"/>
  <c r="I117" i="100"/>
  <c r="H117" i="100"/>
  <c r="H123" i="100" s="1"/>
  <c r="G117" i="100"/>
  <c r="F117" i="100"/>
  <c r="E117" i="100"/>
  <c r="D117" i="100"/>
  <c r="C117" i="100"/>
  <c r="C123" i="100" s="1"/>
  <c r="AN23" i="100" s="1"/>
  <c r="AI114" i="100"/>
  <c r="AH114" i="100"/>
  <c r="AI112" i="100"/>
  <c r="AH112" i="100"/>
  <c r="AG112" i="100"/>
  <c r="AI111" i="100"/>
  <c r="AH111" i="100"/>
  <c r="AI110" i="100"/>
  <c r="AH110" i="100"/>
  <c r="AI109" i="100"/>
  <c r="AH109" i="100"/>
  <c r="AG108" i="100"/>
  <c r="AF108" i="100"/>
  <c r="AE108" i="100"/>
  <c r="AD108" i="100"/>
  <c r="AC5" i="100" s="1"/>
  <c r="AC108" i="100"/>
  <c r="AB108" i="100"/>
  <c r="AA108" i="100"/>
  <c r="Z108" i="100"/>
  <c r="BF19" i="100" s="1"/>
  <c r="Y108" i="100"/>
  <c r="X5" i="100" s="1"/>
  <c r="X108" i="100"/>
  <c r="W108" i="100"/>
  <c r="V5" i="100" s="1"/>
  <c r="V108" i="100"/>
  <c r="U108" i="100"/>
  <c r="T108" i="100"/>
  <c r="BB19" i="100" s="1"/>
  <c r="S108" i="100"/>
  <c r="AZ19" i="100"/>
  <c r="Q108" i="100"/>
  <c r="AY19" i="100" s="1"/>
  <c r="N5" i="100"/>
  <c r="M5" i="100"/>
  <c r="AU19" i="100"/>
  <c r="L108" i="100"/>
  <c r="K108" i="100"/>
  <c r="J108" i="100"/>
  <c r="I108" i="100"/>
  <c r="AS19" i="100" s="1"/>
  <c r="H108" i="100"/>
  <c r="G5" i="100" s="1"/>
  <c r="G108" i="100"/>
  <c r="AR19" i="100" s="1"/>
  <c r="F108" i="100"/>
  <c r="E108" i="100"/>
  <c r="D108" i="100"/>
  <c r="C108" i="100"/>
  <c r="AN19" i="100" s="1"/>
  <c r="AI107" i="100"/>
  <c r="AH107" i="100"/>
  <c r="AI106" i="100"/>
  <c r="AH106" i="100"/>
  <c r="AI105" i="100"/>
  <c r="AH105" i="100"/>
  <c r="AI104" i="100"/>
  <c r="AH104" i="100"/>
  <c r="AI103" i="100"/>
  <c r="AH103" i="100"/>
  <c r="AI102" i="100"/>
  <c r="AH102" i="100"/>
  <c r="AI101" i="100"/>
  <c r="AH101" i="100"/>
  <c r="AI100" i="100"/>
  <c r="AH100" i="100"/>
  <c r="AI99" i="100"/>
  <c r="AH99" i="100"/>
  <c r="AI98" i="100"/>
  <c r="AH98" i="100"/>
  <c r="AI97" i="100"/>
  <c r="AH97" i="100"/>
  <c r="AG96" i="100"/>
  <c r="BJ20" i="100"/>
  <c r="AE96" i="100"/>
  <c r="AD96" i="100"/>
  <c r="BH20" i="100" s="1"/>
  <c r="AC96" i="100"/>
  <c r="AB96" i="100"/>
  <c r="BG20" i="100" s="1"/>
  <c r="AA96" i="100"/>
  <c r="BF20" i="100"/>
  <c r="Y96" i="100"/>
  <c r="X96" i="100"/>
  <c r="W96" i="100"/>
  <c r="V96" i="100"/>
  <c r="BD20" i="100" s="1"/>
  <c r="U96" i="100"/>
  <c r="S96" i="100"/>
  <c r="AZ20" i="100"/>
  <c r="Q96" i="100"/>
  <c r="AX20" i="100"/>
  <c r="O7" i="100"/>
  <c r="AV20" i="100"/>
  <c r="AU20" i="100"/>
  <c r="L96" i="100"/>
  <c r="K96" i="100"/>
  <c r="J96" i="100"/>
  <c r="I96" i="100"/>
  <c r="H96" i="100"/>
  <c r="G96" i="100"/>
  <c r="F96" i="100"/>
  <c r="AQ20" i="100" s="1"/>
  <c r="E96" i="100"/>
  <c r="D96" i="100"/>
  <c r="C96" i="100"/>
  <c r="AN20" i="100" s="1"/>
  <c r="AI95" i="100"/>
  <c r="AH95" i="100"/>
  <c r="AI94" i="100"/>
  <c r="AH94" i="100"/>
  <c r="AI93" i="100"/>
  <c r="AH93" i="100"/>
  <c r="AG92" i="100"/>
  <c r="AG115" i="100" s="1"/>
  <c r="AF92" i="100"/>
  <c r="BJ18" i="100" s="1"/>
  <c r="Y92" i="100"/>
  <c r="X92" i="100"/>
  <c r="W92" i="100"/>
  <c r="V92" i="100"/>
  <c r="U92" i="100"/>
  <c r="S92" i="100"/>
  <c r="Q92" i="100"/>
  <c r="AY18" i="100" s="1"/>
  <c r="AW18" i="100"/>
  <c r="AU18" i="100"/>
  <c r="L92" i="100"/>
  <c r="K92" i="100"/>
  <c r="AT18" i="100" s="1"/>
  <c r="J92" i="100"/>
  <c r="I92" i="100"/>
  <c r="AS18" i="100" s="1"/>
  <c r="H92" i="100"/>
  <c r="G92" i="100"/>
  <c r="AR18" i="100" s="1"/>
  <c r="F92" i="100"/>
  <c r="E92" i="100"/>
  <c r="D92" i="100"/>
  <c r="AO18" i="100" s="1"/>
  <c r="C92" i="100"/>
  <c r="BW91" i="100"/>
  <c r="BS91" i="100"/>
  <c r="BQ91" i="100"/>
  <c r="BO91" i="100"/>
  <c r="BK91" i="100"/>
  <c r="BG91" i="100"/>
  <c r="BF91" i="100"/>
  <c r="BC91" i="100"/>
  <c r="AI91" i="100"/>
  <c r="AH91" i="100"/>
  <c r="AG91" i="100"/>
  <c r="AI90" i="100"/>
  <c r="AH90" i="100"/>
  <c r="BU89" i="100"/>
  <c r="BK89" i="100"/>
  <c r="BD89" i="100"/>
  <c r="AI89" i="100"/>
  <c r="AH89" i="100"/>
  <c r="BO88" i="100"/>
  <c r="BM88" i="100"/>
  <c r="BE88" i="100"/>
  <c r="AI88" i="100"/>
  <c r="AH88" i="100"/>
  <c r="BP87" i="100"/>
  <c r="BO87" i="100"/>
  <c r="BN87" i="100"/>
  <c r="AI87" i="100"/>
  <c r="AH87" i="100"/>
  <c r="BH86" i="100"/>
  <c r="BC86" i="100"/>
  <c r="AI86" i="100"/>
  <c r="AH86" i="100"/>
  <c r="AI85" i="100"/>
  <c r="AH85" i="100"/>
  <c r="BW84" i="100"/>
  <c r="BV84" i="100"/>
  <c r="BV91" i="100" s="1"/>
  <c r="BU84" i="100"/>
  <c r="BU91" i="100" s="1"/>
  <c r="BT84" i="100"/>
  <c r="BT91" i="100" s="1"/>
  <c r="BS84" i="100"/>
  <c r="BR84" i="100"/>
  <c r="BR91" i="100" s="1"/>
  <c r="BQ84" i="100"/>
  <c r="BP84" i="100"/>
  <c r="BP91" i="100" s="1"/>
  <c r="BO84" i="100"/>
  <c r="BN84" i="100"/>
  <c r="BN91" i="100" s="1"/>
  <c r="BM84" i="100"/>
  <c r="BM91" i="100" s="1"/>
  <c r="BL84" i="100"/>
  <c r="BL91" i="100" s="1"/>
  <c r="BK84" i="100"/>
  <c r="BJ84" i="100"/>
  <c r="BJ91" i="100" s="1"/>
  <c r="BI84" i="100"/>
  <c r="BI91" i="100" s="1"/>
  <c r="BH84" i="100"/>
  <c r="BH91" i="100" s="1"/>
  <c r="BG84" i="100"/>
  <c r="BF84" i="100"/>
  <c r="BE84" i="100"/>
  <c r="BE91" i="100" s="1"/>
  <c r="BD84" i="100"/>
  <c r="BD91" i="100" s="1"/>
  <c r="BC84" i="100"/>
  <c r="BB84" i="100"/>
  <c r="BB91" i="100" s="1"/>
  <c r="BA84" i="100"/>
  <c r="BA91" i="100" s="1"/>
  <c r="AZ84" i="100"/>
  <c r="AZ91" i="100" s="1"/>
  <c r="AI84" i="100"/>
  <c r="AH84" i="100"/>
  <c r="BW83" i="100"/>
  <c r="BW90" i="100" s="1"/>
  <c r="BV83" i="100"/>
  <c r="BV90" i="100" s="1"/>
  <c r="BU83" i="100"/>
  <c r="BU90" i="100" s="1"/>
  <c r="BT83" i="100"/>
  <c r="BT90" i="100" s="1"/>
  <c r="BS83" i="100"/>
  <c r="BS90" i="100" s="1"/>
  <c r="BR83" i="100"/>
  <c r="BR90" i="100" s="1"/>
  <c r="BQ83" i="100"/>
  <c r="BQ90" i="100" s="1"/>
  <c r="BP83" i="100"/>
  <c r="BP90" i="100" s="1"/>
  <c r="BO83" i="100"/>
  <c r="BO90" i="100" s="1"/>
  <c r="BN83" i="100"/>
  <c r="BN90" i="100" s="1"/>
  <c r="BM83" i="100"/>
  <c r="BM90" i="100" s="1"/>
  <c r="BL83" i="100"/>
  <c r="BL90" i="100" s="1"/>
  <c r="BK83" i="100"/>
  <c r="BK90" i="100" s="1"/>
  <c r="BJ83" i="100"/>
  <c r="BJ90" i="100" s="1"/>
  <c r="BI83" i="100"/>
  <c r="BI90" i="100" s="1"/>
  <c r="BH83" i="100"/>
  <c r="BH90" i="100" s="1"/>
  <c r="BG83" i="100"/>
  <c r="BG90" i="100" s="1"/>
  <c r="BF83" i="100"/>
  <c r="BF90" i="100" s="1"/>
  <c r="BE83" i="100"/>
  <c r="BE90" i="100" s="1"/>
  <c r="BD83" i="100"/>
  <c r="BD90" i="100" s="1"/>
  <c r="BC83" i="100"/>
  <c r="BC90" i="100" s="1"/>
  <c r="BB83" i="100"/>
  <c r="BB90" i="100" s="1"/>
  <c r="BA83" i="100"/>
  <c r="BA90" i="100" s="1"/>
  <c r="AZ83" i="100"/>
  <c r="AZ90" i="100" s="1"/>
  <c r="AI83" i="100"/>
  <c r="AH83" i="100"/>
  <c r="BW82" i="100"/>
  <c r="BW89" i="100" s="1"/>
  <c r="BV82" i="100"/>
  <c r="BV89" i="100" s="1"/>
  <c r="BU82" i="100"/>
  <c r="BT82" i="100"/>
  <c r="BT89" i="100" s="1"/>
  <c r="BS82" i="100"/>
  <c r="BS89" i="100" s="1"/>
  <c r="BR82" i="100"/>
  <c r="BR89" i="100" s="1"/>
  <c r="BQ82" i="100"/>
  <c r="BQ89" i="100" s="1"/>
  <c r="BP82" i="100"/>
  <c r="BP89" i="100" s="1"/>
  <c r="BO82" i="100"/>
  <c r="BO89" i="100" s="1"/>
  <c r="BN82" i="100"/>
  <c r="BN89" i="100" s="1"/>
  <c r="BM82" i="100"/>
  <c r="BM89" i="100" s="1"/>
  <c r="BL82" i="100"/>
  <c r="BL89" i="100" s="1"/>
  <c r="BK82" i="100"/>
  <c r="BJ82" i="100"/>
  <c r="BJ89" i="100" s="1"/>
  <c r="BI82" i="100"/>
  <c r="BI89" i="100" s="1"/>
  <c r="BH82" i="100"/>
  <c r="BH89" i="100" s="1"/>
  <c r="BG82" i="100"/>
  <c r="BG89" i="100" s="1"/>
  <c r="BF82" i="100"/>
  <c r="BF89" i="100" s="1"/>
  <c r="BE82" i="100"/>
  <c r="BE89" i="100" s="1"/>
  <c r="BD82" i="100"/>
  <c r="BC82" i="100"/>
  <c r="BC89" i="100" s="1"/>
  <c r="BB82" i="100"/>
  <c r="BB89" i="100" s="1"/>
  <c r="BA82" i="100"/>
  <c r="BA89" i="100" s="1"/>
  <c r="AZ82" i="100"/>
  <c r="AZ89" i="100" s="1"/>
  <c r="AI82" i="100"/>
  <c r="AH82" i="100"/>
  <c r="BW81" i="100"/>
  <c r="BW88" i="100" s="1"/>
  <c r="BV81" i="100"/>
  <c r="BV88" i="100" s="1"/>
  <c r="BU81" i="100"/>
  <c r="BU88" i="100" s="1"/>
  <c r="BT81" i="100"/>
  <c r="BT88" i="100" s="1"/>
  <c r="BS81" i="100"/>
  <c r="BS88" i="100" s="1"/>
  <c r="BR81" i="100"/>
  <c r="BR88" i="100" s="1"/>
  <c r="BQ81" i="100"/>
  <c r="BQ88" i="100" s="1"/>
  <c r="BP81" i="100"/>
  <c r="BP88" i="100" s="1"/>
  <c r="BO81" i="100"/>
  <c r="BN81" i="100"/>
  <c r="BN88" i="100" s="1"/>
  <c r="BM81" i="100"/>
  <c r="BL81" i="100"/>
  <c r="BL88" i="100" s="1"/>
  <c r="BK81" i="100"/>
  <c r="BK88" i="100" s="1"/>
  <c r="BJ81" i="100"/>
  <c r="BJ88" i="100" s="1"/>
  <c r="BI81" i="100"/>
  <c r="BI88" i="100" s="1"/>
  <c r="BH81" i="100"/>
  <c r="BH88" i="100" s="1"/>
  <c r="BG81" i="100"/>
  <c r="BG88" i="100" s="1"/>
  <c r="BF81" i="100"/>
  <c r="BF88" i="100" s="1"/>
  <c r="BE81" i="100"/>
  <c r="BD81" i="100"/>
  <c r="BD88" i="100" s="1"/>
  <c r="BC81" i="100"/>
  <c r="BC88" i="100" s="1"/>
  <c r="BB81" i="100"/>
  <c r="BB88" i="100" s="1"/>
  <c r="BA81" i="100"/>
  <c r="BA88" i="100" s="1"/>
  <c r="AZ81" i="100"/>
  <c r="AZ88" i="100" s="1"/>
  <c r="AI81" i="100"/>
  <c r="AH81" i="100"/>
  <c r="BW80" i="100"/>
  <c r="BW87" i="100" s="1"/>
  <c r="BV80" i="100"/>
  <c r="BV87" i="100" s="1"/>
  <c r="BU80" i="100"/>
  <c r="BU87" i="100" s="1"/>
  <c r="BT80" i="100"/>
  <c r="BT87" i="100" s="1"/>
  <c r="BS80" i="100"/>
  <c r="BS87" i="100" s="1"/>
  <c r="BR80" i="100"/>
  <c r="BR87" i="100" s="1"/>
  <c r="BQ80" i="100"/>
  <c r="BQ87" i="100" s="1"/>
  <c r="BP80" i="100"/>
  <c r="BO80" i="100"/>
  <c r="BN80" i="100"/>
  <c r="BM80" i="100"/>
  <c r="BM87" i="100" s="1"/>
  <c r="BL80" i="100"/>
  <c r="BL87" i="100" s="1"/>
  <c r="BK80" i="100"/>
  <c r="BK87" i="100" s="1"/>
  <c r="BJ80" i="100"/>
  <c r="BJ87" i="100" s="1"/>
  <c r="BI80" i="100"/>
  <c r="BI87" i="100" s="1"/>
  <c r="BH80" i="100"/>
  <c r="BH87" i="100" s="1"/>
  <c r="BG80" i="100"/>
  <c r="BG87" i="100" s="1"/>
  <c r="BF80" i="100"/>
  <c r="BF87" i="100" s="1"/>
  <c r="BE80" i="100"/>
  <c r="BE87" i="100" s="1"/>
  <c r="BD80" i="100"/>
  <c r="BD87" i="100" s="1"/>
  <c r="BC80" i="100"/>
  <c r="BC87" i="100" s="1"/>
  <c r="BB80" i="100"/>
  <c r="BB87" i="100" s="1"/>
  <c r="BA80" i="100"/>
  <c r="BA87" i="100" s="1"/>
  <c r="AZ80" i="100"/>
  <c r="AZ87" i="100" s="1"/>
  <c r="AI80" i="100"/>
  <c r="AH80" i="100"/>
  <c r="BW79" i="100"/>
  <c r="BW86" i="100" s="1"/>
  <c r="BV79" i="100"/>
  <c r="BV86" i="100" s="1"/>
  <c r="BU79" i="100"/>
  <c r="BU86" i="100" s="1"/>
  <c r="BT79" i="100"/>
  <c r="BT86" i="100" s="1"/>
  <c r="BS79" i="100"/>
  <c r="BS86" i="100" s="1"/>
  <c r="BR79" i="100"/>
  <c r="BR86" i="100" s="1"/>
  <c r="BQ79" i="100"/>
  <c r="BQ86" i="100" s="1"/>
  <c r="BP79" i="100"/>
  <c r="BP86" i="100" s="1"/>
  <c r="BO79" i="100"/>
  <c r="BO86" i="100" s="1"/>
  <c r="BN79" i="100"/>
  <c r="BN86" i="100" s="1"/>
  <c r="BM79" i="100"/>
  <c r="BM86" i="100" s="1"/>
  <c r="BL79" i="100"/>
  <c r="BL86" i="100" s="1"/>
  <c r="BK79" i="100"/>
  <c r="BK86" i="100" s="1"/>
  <c r="BJ79" i="100"/>
  <c r="BJ86" i="100" s="1"/>
  <c r="BI79" i="100"/>
  <c r="BI86" i="100" s="1"/>
  <c r="BH79" i="100"/>
  <c r="BG79" i="100"/>
  <c r="BG86" i="100" s="1"/>
  <c r="BF79" i="100"/>
  <c r="BF86" i="100" s="1"/>
  <c r="BE79" i="100"/>
  <c r="BE86" i="100" s="1"/>
  <c r="BD79" i="100"/>
  <c r="BD86" i="100" s="1"/>
  <c r="BC79" i="100"/>
  <c r="BB79" i="100"/>
  <c r="BB86" i="100" s="1"/>
  <c r="BA79" i="100"/>
  <c r="BA86" i="100" s="1"/>
  <c r="AZ79" i="100"/>
  <c r="AZ86" i="100" s="1"/>
  <c r="AI79" i="100"/>
  <c r="AH79" i="100"/>
  <c r="AG78" i="100"/>
  <c r="AF78" i="100"/>
  <c r="BJ17" i="100" s="1"/>
  <c r="Y78" i="100"/>
  <c r="BD17" i="100"/>
  <c r="U78" i="100"/>
  <c r="U113" i="100" s="1"/>
  <c r="U115" i="100" s="1"/>
  <c r="U116" i="100" s="1"/>
  <c r="U7" i="100" s="1"/>
  <c r="BB17" i="100"/>
  <c r="Q78" i="100"/>
  <c r="AV17" i="100"/>
  <c r="AU17" i="100"/>
  <c r="L78" i="100"/>
  <c r="K78" i="100"/>
  <c r="J78" i="100"/>
  <c r="I78" i="100"/>
  <c r="H78" i="100"/>
  <c r="G78" i="100"/>
  <c r="F78" i="100"/>
  <c r="E78" i="100"/>
  <c r="D78" i="100"/>
  <c r="AO17" i="100" s="1"/>
  <c r="C78" i="100"/>
  <c r="AN17" i="100" s="1"/>
  <c r="AI77" i="100"/>
  <c r="AH77" i="100"/>
  <c r="AI76" i="100"/>
  <c r="AH76" i="100"/>
  <c r="AI75" i="100"/>
  <c r="AH75" i="100"/>
  <c r="AI74" i="100"/>
  <c r="AH74" i="100"/>
  <c r="AI73" i="100"/>
  <c r="AH73" i="100"/>
  <c r="AI72" i="100"/>
  <c r="AH72" i="100"/>
  <c r="AG71" i="100"/>
  <c r="AA71" i="100"/>
  <c r="Z71" i="100"/>
  <c r="BF16" i="100" s="1"/>
  <c r="Y71" i="100"/>
  <c r="X71" i="100"/>
  <c r="V71" i="100"/>
  <c r="U71" i="100"/>
  <c r="T71" i="100"/>
  <c r="S71" i="100"/>
  <c r="S113" i="100" s="1"/>
  <c r="S115" i="100" s="1"/>
  <c r="R71" i="100"/>
  <c r="Q71" i="100"/>
  <c r="AU16" i="100"/>
  <c r="L71" i="100"/>
  <c r="K71" i="100"/>
  <c r="AT16" i="100" s="1"/>
  <c r="J71" i="100"/>
  <c r="I71" i="100"/>
  <c r="AS16" i="100" s="1"/>
  <c r="H71" i="100"/>
  <c r="G71" i="100"/>
  <c r="F71" i="100"/>
  <c r="AQ16" i="100" s="1"/>
  <c r="E71" i="100"/>
  <c r="D71" i="100"/>
  <c r="C71" i="100"/>
  <c r="AN16" i="100" s="1"/>
  <c r="AM16" i="100"/>
  <c r="AI70" i="100"/>
  <c r="AH70" i="100"/>
  <c r="AI69" i="100"/>
  <c r="AH69" i="100"/>
  <c r="AI68" i="100"/>
  <c r="AH68" i="100"/>
  <c r="AI67" i="100"/>
  <c r="AH67" i="100"/>
  <c r="AI66" i="100"/>
  <c r="AH66" i="100"/>
  <c r="AI65" i="100"/>
  <c r="AH65" i="100"/>
  <c r="AI64" i="100"/>
  <c r="AH64" i="100"/>
  <c r="AI63" i="100"/>
  <c r="AH63" i="100"/>
  <c r="AI62" i="100"/>
  <c r="AH62" i="100"/>
  <c r="AI61" i="100"/>
  <c r="AH61" i="100"/>
  <c r="AI60" i="100"/>
  <c r="AH60" i="100"/>
  <c r="AI59" i="100"/>
  <c r="AH59" i="100"/>
  <c r="AI58" i="100"/>
  <c r="AH58" i="100"/>
  <c r="AI57" i="100"/>
  <c r="AH57" i="100"/>
  <c r="AI56" i="100"/>
  <c r="AH56" i="100"/>
  <c r="AI55" i="100"/>
  <c r="AH55" i="100"/>
  <c r="AI54" i="100"/>
  <c r="AH54" i="100"/>
  <c r="AI53" i="100"/>
  <c r="AH53" i="100"/>
  <c r="AI52" i="100"/>
  <c r="AH52" i="100"/>
  <c r="AI51" i="100"/>
  <c r="AH51" i="100"/>
  <c r="AI50" i="100"/>
  <c r="AH50" i="100"/>
  <c r="AI49" i="100"/>
  <c r="AH49" i="100"/>
  <c r="AI48" i="100"/>
  <c r="AH48" i="100"/>
  <c r="AI47" i="100"/>
  <c r="AH47" i="100"/>
  <c r="AI46" i="100"/>
  <c r="AH46" i="100"/>
  <c r="AI45" i="100"/>
  <c r="AH45" i="100"/>
  <c r="AI44" i="100"/>
  <c r="AH44" i="100"/>
  <c r="AI43" i="100"/>
  <c r="AH43" i="100"/>
  <c r="AI42" i="100"/>
  <c r="AH42" i="100"/>
  <c r="AI41" i="100"/>
  <c r="AH41" i="100"/>
  <c r="AI40" i="100"/>
  <c r="AH40" i="100"/>
  <c r="AI39" i="100"/>
  <c r="AH39" i="100"/>
  <c r="AI38" i="100"/>
  <c r="AH38" i="100"/>
  <c r="AI37" i="100"/>
  <c r="AH37" i="100"/>
  <c r="AI36" i="100"/>
  <c r="AH36" i="100"/>
  <c r="AI35" i="100"/>
  <c r="AH35" i="100"/>
  <c r="AI34" i="100"/>
  <c r="AH34" i="100"/>
  <c r="AI33" i="100"/>
  <c r="AH33" i="100"/>
  <c r="AI32" i="100"/>
  <c r="AH32" i="100"/>
  <c r="AI31" i="100"/>
  <c r="AH31" i="100"/>
  <c r="AI30" i="100"/>
  <c r="AH30" i="100"/>
  <c r="AI29" i="100"/>
  <c r="AH29" i="100"/>
  <c r="AI28" i="100"/>
  <c r="AH28" i="100"/>
  <c r="AI27" i="100"/>
  <c r="AH27" i="100"/>
  <c r="AI26" i="100"/>
  <c r="AH26" i="100"/>
  <c r="AI25" i="100"/>
  <c r="AH25" i="100"/>
  <c r="AI24" i="100"/>
  <c r="AH24" i="100"/>
  <c r="AW23" i="100"/>
  <c r="AI23" i="100"/>
  <c r="AH23" i="100"/>
  <c r="AI22" i="100"/>
  <c r="AH22" i="100"/>
  <c r="BJ21" i="100"/>
  <c r="BI21" i="100"/>
  <c r="BH21" i="100"/>
  <c r="BG21" i="100"/>
  <c r="BF21" i="100"/>
  <c r="BE21" i="100"/>
  <c r="BD21" i="100"/>
  <c r="BC21" i="100"/>
  <c r="BB21" i="100"/>
  <c r="BA21" i="100"/>
  <c r="AZ21" i="100"/>
  <c r="AY21" i="100"/>
  <c r="AX21" i="100"/>
  <c r="AW21" i="100"/>
  <c r="AV21" i="100"/>
  <c r="AU21" i="100"/>
  <c r="AT21" i="100"/>
  <c r="AS21" i="100"/>
  <c r="AR21" i="100"/>
  <c r="AQ21" i="100"/>
  <c r="AP21" i="100"/>
  <c r="AO21" i="100"/>
  <c r="AN21" i="100"/>
  <c r="AM21" i="100"/>
  <c r="AI21" i="100"/>
  <c r="AH21" i="100"/>
  <c r="BE20" i="100"/>
  <c r="BC20" i="100"/>
  <c r="BB20" i="100"/>
  <c r="BA20" i="100"/>
  <c r="AY20" i="100"/>
  <c r="AW20" i="100"/>
  <c r="AT20" i="100"/>
  <c r="AS20" i="100"/>
  <c r="AR20" i="100"/>
  <c r="AP20" i="100"/>
  <c r="AO20" i="100"/>
  <c r="AM20" i="100"/>
  <c r="AI20" i="100"/>
  <c r="AH20" i="100"/>
  <c r="BJ19" i="100"/>
  <c r="BE19" i="100"/>
  <c r="BC19" i="100"/>
  <c r="BA19" i="100"/>
  <c r="AT19" i="100"/>
  <c r="AP19" i="100"/>
  <c r="AO19" i="100"/>
  <c r="AI19" i="100"/>
  <c r="AH19" i="100"/>
  <c r="BI18" i="100"/>
  <c r="BH18" i="100"/>
  <c r="BG18" i="100"/>
  <c r="BF18" i="100"/>
  <c r="BE18" i="100"/>
  <c r="BD18" i="100"/>
  <c r="BC18" i="100"/>
  <c r="BB18" i="100"/>
  <c r="BA18" i="100"/>
  <c r="AZ18" i="100"/>
  <c r="AX18" i="100"/>
  <c r="AV18" i="100"/>
  <c r="AQ18" i="100"/>
  <c r="AP18" i="100"/>
  <c r="AN18" i="100"/>
  <c r="AM18" i="100"/>
  <c r="AI18" i="100"/>
  <c r="AH18" i="100"/>
  <c r="BI17" i="100"/>
  <c r="BH17" i="100"/>
  <c r="BG17" i="100"/>
  <c r="BF17" i="100"/>
  <c r="BE17" i="100"/>
  <c r="BC17" i="100"/>
  <c r="BA17" i="100"/>
  <c r="AZ17" i="100"/>
  <c r="AY17" i="100"/>
  <c r="AX17" i="100"/>
  <c r="AW17" i="100"/>
  <c r="AT17" i="100"/>
  <c r="AS17" i="100"/>
  <c r="AR17" i="100"/>
  <c r="AQ17" i="100"/>
  <c r="AP17" i="100"/>
  <c r="AI17" i="100"/>
  <c r="AH17" i="100"/>
  <c r="BJ16" i="100"/>
  <c r="BI16" i="100"/>
  <c r="BH16" i="100"/>
  <c r="BG16" i="100"/>
  <c r="BE16" i="100"/>
  <c r="BE22" i="100" s="1"/>
  <c r="BD16" i="100"/>
  <c r="BC16" i="100"/>
  <c r="BB16" i="100"/>
  <c r="AZ16" i="100"/>
  <c r="AY16" i="100"/>
  <c r="AX16" i="100"/>
  <c r="AW16" i="100"/>
  <c r="AV16" i="100"/>
  <c r="AR16" i="100"/>
  <c r="AO16" i="100"/>
  <c r="AI16" i="100"/>
  <c r="AH16" i="100"/>
  <c r="AI15" i="100"/>
  <c r="AH15" i="100"/>
  <c r="AI14" i="100"/>
  <c r="AH14" i="100"/>
  <c r="AI13" i="100"/>
  <c r="AH13" i="100"/>
  <c r="AL12" i="100"/>
  <c r="AI12" i="100"/>
  <c r="AH12" i="100"/>
  <c r="AI11" i="100"/>
  <c r="AH11" i="100"/>
  <c r="K6" i="100"/>
  <c r="AF5" i="100"/>
  <c r="AE5" i="100"/>
  <c r="AB5" i="100"/>
  <c r="Y5" i="100"/>
  <c r="W5" i="100"/>
  <c r="T5" i="100"/>
  <c r="R5" i="100"/>
  <c r="Q5" i="100"/>
  <c r="O5" i="100"/>
  <c r="J5" i="100"/>
  <c r="I5" i="100"/>
  <c r="D5" i="100"/>
  <c r="AG4" i="100"/>
  <c r="AG6" i="100" s="1"/>
  <c r="K4" i="100"/>
  <c r="E4" i="100"/>
  <c r="H4" i="100" s="1"/>
  <c r="B4" i="100"/>
  <c r="AL13" i="100" s="1"/>
  <c r="AG3" i="100"/>
  <c r="AG2" i="100"/>
  <c r="AF123" i="100" l="1"/>
  <c r="BJ23" i="100" s="1"/>
  <c r="L274" i="101"/>
  <c r="M169" i="101"/>
  <c r="L167" i="101"/>
  <c r="M161" i="101"/>
  <c r="L135" i="101"/>
  <c r="AE123" i="100"/>
  <c r="BI23" i="100" s="1"/>
  <c r="AE124" i="100"/>
  <c r="AE113" i="100"/>
  <c r="AE115" i="100" s="1"/>
  <c r="AE116" i="100" s="1"/>
  <c r="AE7" i="100" s="1"/>
  <c r="BI20" i="100"/>
  <c r="AD123" i="100"/>
  <c r="BH23" i="100" s="1"/>
  <c r="AC113" i="100"/>
  <c r="AC115" i="100" s="1"/>
  <c r="AC123" i="100"/>
  <c r="AC124" i="100" s="1"/>
  <c r="AB123" i="100"/>
  <c r="BG23" i="100" s="1"/>
  <c r="AA123" i="100"/>
  <c r="AA124" i="100"/>
  <c r="Z5" i="100"/>
  <c r="AA113" i="100"/>
  <c r="AA115" i="100" s="1"/>
  <c r="AA116" i="100" s="1"/>
  <c r="AA7" i="100" s="1"/>
  <c r="Z123" i="100"/>
  <c r="BF22" i="100"/>
  <c r="Y113" i="100"/>
  <c r="Y115" i="100" s="1"/>
  <c r="X123" i="100"/>
  <c r="BE23" i="100" s="1"/>
  <c r="BE25" i="100" s="1"/>
  <c r="W123" i="100"/>
  <c r="W113" i="100"/>
  <c r="W115" i="100" s="1"/>
  <c r="BC22" i="100"/>
  <c r="BA16" i="100"/>
  <c r="V123" i="100"/>
  <c r="BD23" i="100" s="1"/>
  <c r="T123" i="100"/>
  <c r="BB23" i="100" s="1"/>
  <c r="S123" i="100"/>
  <c r="S116" i="100" s="1"/>
  <c r="S7" i="100" s="1"/>
  <c r="BA22" i="100"/>
  <c r="S124" i="100"/>
  <c r="Q113" i="100"/>
  <c r="Q115" i="100" s="1"/>
  <c r="P5" i="100"/>
  <c r="L5" i="100"/>
  <c r="M7" i="100"/>
  <c r="AU22" i="100"/>
  <c r="AU25" i="100" s="1"/>
  <c r="L123" i="100"/>
  <c r="J123" i="100"/>
  <c r="J124" i="100" s="1"/>
  <c r="AH120" i="100"/>
  <c r="K123" i="100"/>
  <c r="AT23" i="100" s="1"/>
  <c r="K113" i="100"/>
  <c r="K115" i="100" s="1"/>
  <c r="K116" i="100" s="1"/>
  <c r="K7" i="100" s="1"/>
  <c r="K124" i="100"/>
  <c r="J113" i="100"/>
  <c r="J115" i="100" s="1"/>
  <c r="J116" i="100" s="1"/>
  <c r="J7" i="100" s="1"/>
  <c r="H5" i="100"/>
  <c r="I113" i="100"/>
  <c r="I115" i="100" s="1"/>
  <c r="AS22" i="100"/>
  <c r="AR22" i="100"/>
  <c r="G113" i="100"/>
  <c r="G115" i="100" s="1"/>
  <c r="G116" i="100" s="1"/>
  <c r="G7" i="100" s="1"/>
  <c r="G123" i="100"/>
  <c r="AR23" i="100" s="1"/>
  <c r="AH119" i="100"/>
  <c r="AH117" i="100"/>
  <c r="E123" i="100"/>
  <c r="AI119" i="100"/>
  <c r="E113" i="100"/>
  <c r="E115" i="100" s="1"/>
  <c r="E116" i="100" s="1"/>
  <c r="E7" i="100" s="1"/>
  <c r="AP16" i="100"/>
  <c r="AP22" i="100" s="1"/>
  <c r="D123" i="100"/>
  <c r="AO23" i="100" s="1"/>
  <c r="AI92" i="100"/>
  <c r="AO22" i="100"/>
  <c r="AO25" i="100" s="1"/>
  <c r="B5" i="100"/>
  <c r="AH118" i="100"/>
  <c r="AH122" i="100"/>
  <c r="C113" i="100"/>
  <c r="C115" i="100" s="1"/>
  <c r="C116" i="100" s="1"/>
  <c r="C7" i="100" s="1"/>
  <c r="AN22" i="100"/>
  <c r="AN25" i="100" s="1"/>
  <c r="B113" i="100"/>
  <c r="B115" i="100" s="1"/>
  <c r="B116" i="100" s="1"/>
  <c r="D167" i="100"/>
  <c r="AJ108" i="100" a="1"/>
  <c r="AJ108" i="100" s="1"/>
  <c r="AI121" i="100"/>
  <c r="C135" i="100"/>
  <c r="B124" i="100"/>
  <c r="AM22" i="100"/>
  <c r="AZ23" i="100"/>
  <c r="R7" i="100"/>
  <c r="AP23" i="100"/>
  <c r="E124" i="100"/>
  <c r="AC116" i="100"/>
  <c r="AC7" i="100" s="1"/>
  <c r="BF23" i="100"/>
  <c r="BF25" i="100" s="1"/>
  <c r="Z124" i="100"/>
  <c r="AY22" i="100"/>
  <c r="BC25" i="100"/>
  <c r="AT22" i="100"/>
  <c r="AT25" i="100" s="1"/>
  <c r="BJ22" i="100"/>
  <c r="BJ25" i="100" s="1"/>
  <c r="AW19" i="100"/>
  <c r="AW22" i="100" s="1"/>
  <c r="AW25" i="100" s="1"/>
  <c r="BI19" i="100"/>
  <c r="BI22" i="100" s="1"/>
  <c r="BI25" i="100" s="1"/>
  <c r="BA23" i="100"/>
  <c r="BA25" i="100" s="1"/>
  <c r="F113" i="100"/>
  <c r="F115" i="100" s="1"/>
  <c r="F116" i="100" s="1"/>
  <c r="F7" i="100" s="1"/>
  <c r="N7" i="100"/>
  <c r="V113" i="100"/>
  <c r="V115" i="100" s="1"/>
  <c r="V116" i="100" s="1"/>
  <c r="V7" i="100" s="1"/>
  <c r="AD113" i="100"/>
  <c r="AD115" i="100" s="1"/>
  <c r="AD116" i="100" s="1"/>
  <c r="AD7" i="100" s="1"/>
  <c r="AI96" i="100"/>
  <c r="AH96" i="100"/>
  <c r="W124" i="100"/>
  <c r="F124" i="100"/>
  <c r="V124" i="100"/>
  <c r="AI118" i="100"/>
  <c r="AH71" i="100"/>
  <c r="E5" i="100"/>
  <c r="U5" i="100"/>
  <c r="D124" i="100"/>
  <c r="L124" i="100"/>
  <c r="T124" i="100"/>
  <c r="AB124" i="100"/>
  <c r="Z113" i="100"/>
  <c r="Z115" i="100" s="1"/>
  <c r="Z116" i="100" s="1"/>
  <c r="Z7" i="100" s="1"/>
  <c r="F5" i="100"/>
  <c r="AD5" i="100"/>
  <c r="BC23" i="100"/>
  <c r="H113" i="100"/>
  <c r="H115" i="100" s="1"/>
  <c r="H116" i="100" s="1"/>
  <c r="H7" i="100" s="1"/>
  <c r="P7" i="100"/>
  <c r="X113" i="100"/>
  <c r="X115" i="100" s="1"/>
  <c r="X116" i="100" s="1"/>
  <c r="X7" i="100" s="1"/>
  <c r="AF113" i="100"/>
  <c r="AF115" i="100" s="1"/>
  <c r="AF116" i="100" s="1"/>
  <c r="AF7" i="100" s="1"/>
  <c r="AI78" i="100"/>
  <c r="AH78" i="100"/>
  <c r="I123" i="100"/>
  <c r="Q123" i="100"/>
  <c r="Y123" i="100"/>
  <c r="Y124" i="100" s="1"/>
  <c r="AI117" i="100"/>
  <c r="D135" i="100"/>
  <c r="E161" i="100"/>
  <c r="AQ19" i="100"/>
  <c r="AQ22" i="100" s="1"/>
  <c r="BH19" i="100"/>
  <c r="BH22" i="100" s="1"/>
  <c r="BH25" i="100" s="1"/>
  <c r="AD124" i="100"/>
  <c r="AZ22" i="100"/>
  <c r="AZ25" i="100" s="1"/>
  <c r="BD19" i="100"/>
  <c r="BD22" i="100" s="1"/>
  <c r="BD25" i="100" s="1"/>
  <c r="AI71" i="100"/>
  <c r="BG95" i="100" a="1"/>
  <c r="H124" i="100"/>
  <c r="AX19" i="100"/>
  <c r="AX22" i="100" s="1"/>
  <c r="AX25" i="100" s="1"/>
  <c r="X124" i="100"/>
  <c r="AF124" i="100"/>
  <c r="AG113" i="100"/>
  <c r="AI120" i="100"/>
  <c r="AH121" i="100"/>
  <c r="AI122" i="100"/>
  <c r="Z170" i="100"/>
  <c r="C124" i="100"/>
  <c r="BB22" i="100"/>
  <c r="BB25" i="100" s="1"/>
  <c r="D113" i="100"/>
  <c r="D115" i="100" s="1"/>
  <c r="D116" i="100" s="1"/>
  <c r="D7" i="100" s="1"/>
  <c r="L113" i="100"/>
  <c r="L115" i="100" s="1"/>
  <c r="L116" i="100" s="1"/>
  <c r="L7" i="100" s="1"/>
  <c r="T113" i="100"/>
  <c r="T115" i="100" s="1"/>
  <c r="T116" i="100" s="1"/>
  <c r="T7" i="100" s="1"/>
  <c r="AB113" i="100"/>
  <c r="AB115" i="100" s="1"/>
  <c r="AB116" i="100" s="1"/>
  <c r="AB7" i="100" s="1"/>
  <c r="G124" i="100"/>
  <c r="C5" i="100"/>
  <c r="K5" i="100"/>
  <c r="S5" i="100"/>
  <c r="AA5" i="100"/>
  <c r="AV19" i="100"/>
  <c r="AV22" i="100" s="1"/>
  <c r="AV25" i="100" s="1"/>
  <c r="BG19" i="100"/>
  <c r="BG22" i="100" s="1"/>
  <c r="BG25" i="100" s="1"/>
  <c r="AH92" i="100"/>
  <c r="AI108" i="100"/>
  <c r="AH108" i="100"/>
  <c r="R177" i="100"/>
  <c r="C167" i="100"/>
  <c r="C274" i="100"/>
  <c r="D169" i="100"/>
  <c r="AF70" i="99"/>
  <c r="AF71" i="99"/>
  <c r="AF78" i="99"/>
  <c r="AF92" i="99"/>
  <c r="AF96" i="99"/>
  <c r="AF108" i="99"/>
  <c r="AF124" i="99" s="1"/>
  <c r="AF117" i="99"/>
  <c r="AF123" i="99" s="1"/>
  <c r="AF118" i="99"/>
  <c r="AF119" i="99"/>
  <c r="AF120" i="99"/>
  <c r="AF121" i="99"/>
  <c r="AF122" i="99"/>
  <c r="AF135" i="99"/>
  <c r="M167" i="101" l="1"/>
  <c r="N161" i="101"/>
  <c r="M274" i="101"/>
  <c r="N169" i="101"/>
  <c r="Y116" i="100"/>
  <c r="Y7" i="100" s="1"/>
  <c r="W116" i="100"/>
  <c r="W7" i="100" s="1"/>
  <c r="AR25" i="100"/>
  <c r="AP25" i="100"/>
  <c r="AQ25" i="100"/>
  <c r="AT8" i="100"/>
  <c r="AI113" i="100"/>
  <c r="AH113" i="100"/>
  <c r="AA170" i="100"/>
  <c r="AB170" i="100" s="1"/>
  <c r="AC170" i="100" s="1"/>
  <c r="AD170" i="100" s="1"/>
  <c r="AE170" i="100" s="1"/>
  <c r="AF170" i="100" s="1"/>
  <c r="AY23" i="100"/>
  <c r="AY25" i="100" s="1"/>
  <c r="Q124" i="100"/>
  <c r="AJ123" i="100" a="1"/>
  <c r="AJ123" i="100" s="1"/>
  <c r="AH123" i="100"/>
  <c r="AI123" i="100"/>
  <c r="AM23" i="100"/>
  <c r="AM25" i="100" s="1"/>
  <c r="I124" i="100"/>
  <c r="AS23" i="100"/>
  <c r="AS25" i="100" s="1"/>
  <c r="Q116" i="100"/>
  <c r="Q7" i="100" s="1"/>
  <c r="BH118" i="100"/>
  <c r="BL116" i="100"/>
  <c r="BJ115" i="100"/>
  <c r="BH114" i="100"/>
  <c r="BL112" i="100"/>
  <c r="BJ111" i="100"/>
  <c r="BH110" i="100"/>
  <c r="BL108" i="100"/>
  <c r="BJ107" i="100"/>
  <c r="BH106" i="100"/>
  <c r="BL104" i="100"/>
  <c r="BJ103" i="100"/>
  <c r="BH102" i="100"/>
  <c r="BL100" i="100"/>
  <c r="BJ99" i="100"/>
  <c r="BH98" i="100"/>
  <c r="BL96" i="100"/>
  <c r="BJ95" i="100"/>
  <c r="BL117" i="100"/>
  <c r="BJ116" i="100"/>
  <c r="BH115" i="100"/>
  <c r="BL113" i="100"/>
  <c r="BJ112" i="100"/>
  <c r="BH111" i="100"/>
  <c r="BL109" i="100"/>
  <c r="BJ108" i="100"/>
  <c r="BH107" i="100"/>
  <c r="BL105" i="100"/>
  <c r="BJ104" i="100"/>
  <c r="BH103" i="100"/>
  <c r="BL101" i="100"/>
  <c r="BJ100" i="100"/>
  <c r="BH99" i="100"/>
  <c r="BL97" i="100"/>
  <c r="BJ96" i="100"/>
  <c r="BH95" i="100"/>
  <c r="BL118" i="100"/>
  <c r="BJ117" i="100"/>
  <c r="BH116" i="100"/>
  <c r="BL114" i="100"/>
  <c r="BJ113" i="100"/>
  <c r="BH112" i="100"/>
  <c r="BL110" i="100"/>
  <c r="BJ109" i="100"/>
  <c r="BH108" i="100"/>
  <c r="BL106" i="100"/>
  <c r="BJ105" i="100"/>
  <c r="BH104" i="100"/>
  <c r="BL102" i="100"/>
  <c r="BJ101" i="100"/>
  <c r="BH100" i="100"/>
  <c r="BL98" i="100"/>
  <c r="BJ97" i="100"/>
  <c r="BH96" i="100"/>
  <c r="BK118" i="100"/>
  <c r="BK116" i="100"/>
  <c r="BJ114" i="100"/>
  <c r="BI112" i="100"/>
  <c r="BI110" i="100"/>
  <c r="BG108" i="100"/>
  <c r="BG106" i="100"/>
  <c r="BL103" i="100"/>
  <c r="BK101" i="100"/>
  <c r="BK99" i="100"/>
  <c r="BI97" i="100"/>
  <c r="BI95" i="100"/>
  <c r="BJ118" i="100"/>
  <c r="BI116" i="100"/>
  <c r="BI114" i="100"/>
  <c r="BG112" i="100"/>
  <c r="BG110" i="100"/>
  <c r="BL107" i="100"/>
  <c r="BK105" i="100"/>
  <c r="BK103" i="100"/>
  <c r="BI101" i="100"/>
  <c r="BI99" i="100"/>
  <c r="BH97" i="100"/>
  <c r="BG95" i="100"/>
  <c r="BG118" i="100"/>
  <c r="BL115" i="100"/>
  <c r="BK113" i="100"/>
  <c r="BK111" i="100"/>
  <c r="BI109" i="100"/>
  <c r="BI107" i="100"/>
  <c r="BH105" i="100"/>
  <c r="BG103" i="100"/>
  <c r="BG101" i="100"/>
  <c r="BK98" i="100"/>
  <c r="BK96" i="100"/>
  <c r="BI118" i="100"/>
  <c r="BG116" i="100"/>
  <c r="BG114" i="100"/>
  <c r="BL111" i="100"/>
  <c r="BK109" i="100"/>
  <c r="BK107" i="100"/>
  <c r="BI105" i="100"/>
  <c r="BI103" i="100"/>
  <c r="BH101" i="100"/>
  <c r="BG99" i="100"/>
  <c r="BG97" i="100"/>
  <c r="BK117" i="100"/>
  <c r="BK115" i="100"/>
  <c r="BI113" i="100"/>
  <c r="BI111" i="100"/>
  <c r="BH109" i="100"/>
  <c r="BG107" i="100"/>
  <c r="BG105" i="100"/>
  <c r="BK102" i="100"/>
  <c r="BK100" i="100"/>
  <c r="BJ98" i="100"/>
  <c r="BI96" i="100"/>
  <c r="BI117" i="100"/>
  <c r="BI115" i="100"/>
  <c r="BH113" i="100"/>
  <c r="BG111" i="100"/>
  <c r="BG109" i="100"/>
  <c r="BK106" i="100"/>
  <c r="BK104" i="100"/>
  <c r="BJ102" i="100"/>
  <c r="BI100" i="100"/>
  <c r="BI98" i="100"/>
  <c r="BG96" i="100"/>
  <c r="BH117" i="100"/>
  <c r="BG115" i="100"/>
  <c r="BG113" i="100"/>
  <c r="BK110" i="100"/>
  <c r="BK108" i="100"/>
  <c r="BJ106" i="100"/>
  <c r="BI104" i="100"/>
  <c r="BI102" i="100"/>
  <c r="BG100" i="100"/>
  <c r="BG98" i="100"/>
  <c r="BL95" i="100"/>
  <c r="BG117" i="100"/>
  <c r="BK114" i="100"/>
  <c r="BK112" i="100"/>
  <c r="BJ110" i="100"/>
  <c r="BI108" i="100"/>
  <c r="BI106" i="100"/>
  <c r="BG104" i="100"/>
  <c r="BG102" i="100"/>
  <c r="BL99" i="100"/>
  <c r="BK97" i="100"/>
  <c r="BK95" i="100"/>
  <c r="E167" i="100"/>
  <c r="F161" i="100"/>
  <c r="E135" i="100"/>
  <c r="S177" i="100"/>
  <c r="D274" i="100"/>
  <c r="E169" i="100"/>
  <c r="I116" i="100"/>
  <c r="I7" i="100" s="1"/>
  <c r="AF113" i="99"/>
  <c r="AF115" i="99" s="1"/>
  <c r="AF116" i="99"/>
  <c r="AE70" i="99"/>
  <c r="AE71" i="99"/>
  <c r="AE78" i="99"/>
  <c r="AE92" i="99"/>
  <c r="AE96" i="99"/>
  <c r="AE108" i="99"/>
  <c r="AE117" i="99"/>
  <c r="AE118" i="99"/>
  <c r="AE119" i="99"/>
  <c r="AE120" i="99"/>
  <c r="AE121" i="99"/>
  <c r="AE122" i="99"/>
  <c r="AE135" i="99"/>
  <c r="AD70" i="99"/>
  <c r="AC70" i="99"/>
  <c r="AB70" i="99"/>
  <c r="AA149" i="99"/>
  <c r="AA143" i="99"/>
  <c r="AA70" i="99"/>
  <c r="AA71" i="99"/>
  <c r="AA78" i="99"/>
  <c r="AA92" i="99"/>
  <c r="Z70" i="99"/>
  <c r="Z71" i="99"/>
  <c r="Z78" i="99"/>
  <c r="Z92" i="99"/>
  <c r="Y143" i="99"/>
  <c r="Y149" i="99"/>
  <c r="Z149" i="99"/>
  <c r="Z143" i="99"/>
  <c r="Y70" i="99"/>
  <c r="Y71" i="99"/>
  <c r="Y78" i="99"/>
  <c r="Y92" i="99"/>
  <c r="W149" i="99"/>
  <c r="X149" i="99"/>
  <c r="X70" i="99"/>
  <c r="X71" i="99"/>
  <c r="X78" i="99"/>
  <c r="W70" i="99"/>
  <c r="W71" i="99"/>
  <c r="W78" i="99"/>
  <c r="W92" i="99"/>
  <c r="V70" i="99"/>
  <c r="U70" i="99"/>
  <c r="T70" i="99"/>
  <c r="S70" i="99"/>
  <c r="S71" i="99"/>
  <c r="S78" i="99"/>
  <c r="S92" i="99"/>
  <c r="R70" i="99"/>
  <c r="R71" i="99"/>
  <c r="R78" i="99"/>
  <c r="R92" i="99"/>
  <c r="R96" i="99"/>
  <c r="R108" i="99"/>
  <c r="R117" i="99"/>
  <c r="R118" i="99"/>
  <c r="R119" i="99"/>
  <c r="R120" i="99"/>
  <c r="R121" i="99"/>
  <c r="R122" i="99"/>
  <c r="N70" i="99"/>
  <c r="O70" i="99"/>
  <c r="P70" i="99"/>
  <c r="Q70" i="99"/>
  <c r="M70" i="99"/>
  <c r="Q78" i="99"/>
  <c r="N274" i="101" l="1"/>
  <c r="O169" i="101"/>
  <c r="N167" i="101"/>
  <c r="O161" i="101"/>
  <c r="U177" i="101"/>
  <c r="T177" i="100"/>
  <c r="AT9" i="100"/>
  <c r="G161" i="100"/>
  <c r="F167" i="100"/>
  <c r="F135" i="100"/>
  <c r="AH115" i="100"/>
  <c r="AI115" i="100"/>
  <c r="AI124" i="100"/>
  <c r="AH124" i="100"/>
  <c r="E274" i="100"/>
  <c r="F169" i="100"/>
  <c r="AE113" i="99"/>
  <c r="AE115" i="99" s="1"/>
  <c r="AE123" i="99"/>
  <c r="AE124" i="99" s="1"/>
  <c r="R123" i="99"/>
  <c r="R113" i="99"/>
  <c r="R115" i="99" s="1"/>
  <c r="R124" i="99"/>
  <c r="P78" i="99"/>
  <c r="O78" i="99"/>
  <c r="O92" i="99"/>
  <c r="O96" i="99"/>
  <c r="O167" i="101" l="1"/>
  <c r="P161" i="101"/>
  <c r="O274" i="101"/>
  <c r="P169" i="101"/>
  <c r="AI116" i="100"/>
  <c r="AH116" i="100"/>
  <c r="B7" i="100"/>
  <c r="A7" i="100" s="1"/>
  <c r="F274" i="100"/>
  <c r="G169" i="100"/>
  <c r="G167" i="100"/>
  <c r="H161" i="100"/>
  <c r="G135" i="100"/>
  <c r="U177" i="100"/>
  <c r="AE116" i="99"/>
  <c r="R116" i="99"/>
  <c r="P274" i="101" l="1"/>
  <c r="Q169" i="101"/>
  <c r="P167" i="101"/>
  <c r="Q161" i="101"/>
  <c r="H167" i="100"/>
  <c r="I161" i="100"/>
  <c r="H135" i="100"/>
  <c r="G274" i="100"/>
  <c r="H169" i="100"/>
  <c r="V177" i="100"/>
  <c r="R161" i="101" l="1"/>
  <c r="Q167" i="101"/>
  <c r="Q274" i="101"/>
  <c r="R169" i="101"/>
  <c r="W177" i="100"/>
  <c r="H274" i="100"/>
  <c r="I169" i="100"/>
  <c r="I167" i="100"/>
  <c r="J161" i="100"/>
  <c r="I135" i="100"/>
  <c r="R274" i="101" l="1"/>
  <c r="AA177" i="101"/>
  <c r="R167" i="101"/>
  <c r="J167" i="100"/>
  <c r="K161" i="100"/>
  <c r="J135" i="100"/>
  <c r="I274" i="100"/>
  <c r="J169" i="100"/>
  <c r="X177" i="100"/>
  <c r="AB177" i="101" l="1"/>
  <c r="S274" i="101"/>
  <c r="Y177" i="100"/>
  <c r="Z177" i="100" s="1"/>
  <c r="AA177" i="100" s="1"/>
  <c r="J274" i="100"/>
  <c r="K169" i="100"/>
  <c r="K167" i="100"/>
  <c r="L161" i="100"/>
  <c r="K135" i="100"/>
  <c r="T274" i="101" l="1"/>
  <c r="AC177" i="101"/>
  <c r="L167" i="100"/>
  <c r="M161" i="100"/>
  <c r="L135" i="100"/>
  <c r="K274" i="100"/>
  <c r="L169" i="100"/>
  <c r="AB177" i="100"/>
  <c r="N78" i="99"/>
  <c r="M78" i="99"/>
  <c r="L149" i="99"/>
  <c r="L70" i="99"/>
  <c r="K149" i="99"/>
  <c r="K146" i="99"/>
  <c r="K143" i="99"/>
  <c r="K70" i="99"/>
  <c r="J149" i="99"/>
  <c r="J146" i="99"/>
  <c r="J143" i="99"/>
  <c r="J70" i="99"/>
  <c r="I149" i="99"/>
  <c r="I146" i="99"/>
  <c r="I143" i="99"/>
  <c r="I92" i="99"/>
  <c r="I70" i="99"/>
  <c r="H149" i="99"/>
  <c r="H146" i="99"/>
  <c r="H70" i="99"/>
  <c r="G146" i="99"/>
  <c r="G143" i="99"/>
  <c r="G70" i="99"/>
  <c r="F149" i="99"/>
  <c r="F143" i="99"/>
  <c r="F146" i="99"/>
  <c r="F70" i="99"/>
  <c r="E149" i="99"/>
  <c r="E143" i="99"/>
  <c r="E146" i="99"/>
  <c r="AH145" i="99"/>
  <c r="AI145" i="99"/>
  <c r="AH144" i="99"/>
  <c r="AI144" i="99"/>
  <c r="AH143" i="99"/>
  <c r="AI143" i="99"/>
  <c r="E70" i="99"/>
  <c r="D70" i="99"/>
  <c r="D71" i="99"/>
  <c r="D78" i="99"/>
  <c r="D92" i="99"/>
  <c r="D96" i="99"/>
  <c r="D108" i="99"/>
  <c r="D117" i="99"/>
  <c r="D123" i="99" s="1"/>
  <c r="D118" i="99"/>
  <c r="D119" i="99"/>
  <c r="D120" i="99"/>
  <c r="D121" i="99"/>
  <c r="D122" i="99"/>
  <c r="D159" i="99" a="1"/>
  <c r="D159" i="99" s="1"/>
  <c r="D162" i="99"/>
  <c r="D163" i="99"/>
  <c r="D164" i="99"/>
  <c r="D168" i="99" s="1"/>
  <c r="D165" i="99"/>
  <c r="D166" i="99"/>
  <c r="D167" i="99"/>
  <c r="D170" i="99"/>
  <c r="D171" i="99"/>
  <c r="D274" i="99" s="1"/>
  <c r="D172" i="99"/>
  <c r="D173" i="99"/>
  <c r="D174" i="99"/>
  <c r="D175" i="99"/>
  <c r="D176" i="99"/>
  <c r="D177" i="99"/>
  <c r="D178" i="99"/>
  <c r="D179" i="99"/>
  <c r="D180" i="99"/>
  <c r="D181" i="99"/>
  <c r="D182" i="99"/>
  <c r="D183" i="99"/>
  <c r="D184" i="99"/>
  <c r="D135" i="99" s="1"/>
  <c r="D185" i="99"/>
  <c r="D186" i="99"/>
  <c r="D187" i="99"/>
  <c r="D188" i="99"/>
  <c r="D189" i="99"/>
  <c r="D190" i="99"/>
  <c r="D191" i="99"/>
  <c r="D192" i="99"/>
  <c r="D193" i="99"/>
  <c r="D194" i="99"/>
  <c r="D195" i="99"/>
  <c r="D196" i="99"/>
  <c r="D197" i="99"/>
  <c r="D198" i="99"/>
  <c r="D199" i="99"/>
  <c r="D200" i="99"/>
  <c r="D201" i="99"/>
  <c r="D202" i="99"/>
  <c r="D203" i="99"/>
  <c r="D204" i="99"/>
  <c r="D205" i="99"/>
  <c r="D206" i="99"/>
  <c r="D207" i="99"/>
  <c r="D208" i="99"/>
  <c r="D209" i="99"/>
  <c r="D210" i="99"/>
  <c r="D211" i="99"/>
  <c r="D212" i="99"/>
  <c r="D213" i="99"/>
  <c r="D214" i="99"/>
  <c r="D215" i="99"/>
  <c r="D216" i="99"/>
  <c r="D217" i="99"/>
  <c r="D218" i="99"/>
  <c r="D219" i="99"/>
  <c r="D220" i="99"/>
  <c r="D221" i="99"/>
  <c r="D222" i="99"/>
  <c r="D223" i="99"/>
  <c r="D224" i="99"/>
  <c r="D225" i="99"/>
  <c r="D226" i="99"/>
  <c r="D227" i="99"/>
  <c r="D228" i="99"/>
  <c r="D229" i="99"/>
  <c r="D230" i="99"/>
  <c r="D231" i="99"/>
  <c r="D232" i="99"/>
  <c r="D233" i="99"/>
  <c r="D234" i="99"/>
  <c r="D235" i="99"/>
  <c r="D236" i="99"/>
  <c r="D237" i="99"/>
  <c r="D238" i="99"/>
  <c r="D239" i="99"/>
  <c r="D240" i="99"/>
  <c r="D241" i="99"/>
  <c r="D242" i="99"/>
  <c r="D243" i="99"/>
  <c r="D244" i="99"/>
  <c r="D245" i="99"/>
  <c r="D246" i="99"/>
  <c r="D247" i="99"/>
  <c r="D248" i="99"/>
  <c r="D249" i="99"/>
  <c r="D250" i="99"/>
  <c r="D251" i="99"/>
  <c r="D252" i="99"/>
  <c r="D253" i="99"/>
  <c r="D254" i="99"/>
  <c r="D255" i="99"/>
  <c r="D256" i="99"/>
  <c r="D257" i="99"/>
  <c r="D258" i="99"/>
  <c r="D259" i="99"/>
  <c r="D260" i="99"/>
  <c r="D261" i="99"/>
  <c r="D262" i="99"/>
  <c r="D263" i="99"/>
  <c r="D264" i="99"/>
  <c r="D265" i="99"/>
  <c r="D266" i="99"/>
  <c r="D267" i="99"/>
  <c r="D268" i="99"/>
  <c r="D269" i="99"/>
  <c r="D270" i="99"/>
  <c r="D271" i="99"/>
  <c r="D272" i="99"/>
  <c r="D273" i="99"/>
  <c r="AD177" i="101" l="1"/>
  <c r="U274" i="101"/>
  <c r="AC177" i="100"/>
  <c r="L274" i="100"/>
  <c r="M169" i="100"/>
  <c r="M167" i="100"/>
  <c r="N161" i="100"/>
  <c r="D113" i="99"/>
  <c r="D115" i="99" s="1"/>
  <c r="D116" i="99" s="1"/>
  <c r="D124" i="99"/>
  <c r="V274" i="101" l="1"/>
  <c r="AE177" i="101"/>
  <c r="N167" i="100"/>
  <c r="O161" i="100"/>
  <c r="M274" i="100"/>
  <c r="N169" i="100"/>
  <c r="AD177" i="100"/>
  <c r="C70" i="99"/>
  <c r="C71" i="99"/>
  <c r="C78" i="99"/>
  <c r="C92" i="99"/>
  <c r="C96" i="99"/>
  <c r="AN20" i="99" s="1"/>
  <c r="C108" i="99"/>
  <c r="C117" i="99"/>
  <c r="C118" i="99"/>
  <c r="C119" i="99"/>
  <c r="C120" i="99"/>
  <c r="C121" i="99"/>
  <c r="C122" i="99"/>
  <c r="C159" i="99" a="1"/>
  <c r="C159" i="99" s="1"/>
  <c r="C162" i="99"/>
  <c r="C168" i="99" s="1"/>
  <c r="C163" i="99"/>
  <c r="C164" i="99"/>
  <c r="C165" i="99"/>
  <c r="C166" i="99"/>
  <c r="C167" i="99"/>
  <c r="C170" i="99"/>
  <c r="C171" i="99"/>
  <c r="E171" i="99" s="1"/>
  <c r="F171" i="99" s="1"/>
  <c r="G171" i="99" s="1"/>
  <c r="H171" i="99" s="1"/>
  <c r="I171" i="99" s="1"/>
  <c r="J171" i="99" s="1"/>
  <c r="L171" i="99" s="1"/>
  <c r="M171" i="99" s="1"/>
  <c r="N171" i="99" s="1"/>
  <c r="O171" i="99" s="1"/>
  <c r="P171" i="99" s="1"/>
  <c r="Q171" i="99" s="1"/>
  <c r="R171" i="99" s="1"/>
  <c r="S171" i="99" s="1"/>
  <c r="T171" i="99" s="1"/>
  <c r="U171" i="99" s="1"/>
  <c r="V171" i="99" s="1"/>
  <c r="W171" i="99" s="1"/>
  <c r="X171" i="99" s="1"/>
  <c r="Y171" i="99" s="1"/>
  <c r="Z171" i="99" s="1"/>
  <c r="AA171" i="99" s="1"/>
  <c r="AB171" i="99" s="1"/>
  <c r="AC171" i="99" s="1"/>
  <c r="AD171" i="99" s="1"/>
  <c r="AE171" i="99" s="1"/>
  <c r="AF171" i="99" s="1"/>
  <c r="C172" i="99"/>
  <c r="C173" i="99"/>
  <c r="C174" i="99"/>
  <c r="C175" i="99"/>
  <c r="C176" i="99"/>
  <c r="C177" i="99"/>
  <c r="C178" i="99"/>
  <c r="C135" i="99" s="1"/>
  <c r="C179" i="99"/>
  <c r="E179" i="99" s="1"/>
  <c r="F179" i="99" s="1"/>
  <c r="G179" i="99" s="1"/>
  <c r="H179" i="99" s="1"/>
  <c r="I179" i="99" s="1"/>
  <c r="J179" i="99" s="1"/>
  <c r="L179" i="99" s="1"/>
  <c r="M179" i="99" s="1"/>
  <c r="N179" i="99" s="1"/>
  <c r="O179" i="99" s="1"/>
  <c r="P179" i="99" s="1"/>
  <c r="Q179" i="99" s="1"/>
  <c r="R179" i="99" s="1"/>
  <c r="S179" i="99" s="1"/>
  <c r="T179" i="99" s="1"/>
  <c r="U179" i="99" s="1"/>
  <c r="V179" i="99" s="1"/>
  <c r="W179" i="99" s="1"/>
  <c r="X179" i="99" s="1"/>
  <c r="Y179" i="99" s="1"/>
  <c r="Z179" i="99" s="1"/>
  <c r="AA179" i="99" s="1"/>
  <c r="AB179" i="99" s="1"/>
  <c r="AC179" i="99" s="1"/>
  <c r="AD179" i="99" s="1"/>
  <c r="AE179" i="99" s="1"/>
  <c r="AF179" i="99" s="1"/>
  <c r="C180" i="99"/>
  <c r="C181" i="99"/>
  <c r="C182" i="99"/>
  <c r="C183" i="99"/>
  <c r="C184" i="99"/>
  <c r="C185" i="99"/>
  <c r="C186" i="99"/>
  <c r="E186" i="99" s="1"/>
  <c r="F186" i="99" s="1"/>
  <c r="G186" i="99" s="1"/>
  <c r="H186" i="99" s="1"/>
  <c r="I186" i="99" s="1"/>
  <c r="J186" i="99" s="1"/>
  <c r="L186" i="99" s="1"/>
  <c r="M186" i="99" s="1"/>
  <c r="N186" i="99" s="1"/>
  <c r="O186" i="99" s="1"/>
  <c r="P186" i="99" s="1"/>
  <c r="Q186" i="99" s="1"/>
  <c r="R186" i="99" s="1"/>
  <c r="S186" i="99" s="1"/>
  <c r="T186" i="99" s="1"/>
  <c r="U186" i="99" s="1"/>
  <c r="V186" i="99" s="1"/>
  <c r="W186" i="99" s="1"/>
  <c r="X186" i="99" s="1"/>
  <c r="Y186" i="99" s="1"/>
  <c r="Z186" i="99" s="1"/>
  <c r="AA186" i="99" s="1"/>
  <c r="AB186" i="99" s="1"/>
  <c r="AC186" i="99" s="1"/>
  <c r="AD186" i="99" s="1"/>
  <c r="AE186" i="99" s="1"/>
  <c r="AF186" i="99" s="1"/>
  <c r="C187" i="99"/>
  <c r="E187" i="99" s="1"/>
  <c r="F187" i="99" s="1"/>
  <c r="G187" i="99" s="1"/>
  <c r="H187" i="99" s="1"/>
  <c r="I187" i="99" s="1"/>
  <c r="J187" i="99" s="1"/>
  <c r="L187" i="99" s="1"/>
  <c r="M187" i="99" s="1"/>
  <c r="N187" i="99" s="1"/>
  <c r="O187" i="99" s="1"/>
  <c r="P187" i="99" s="1"/>
  <c r="Q187" i="99" s="1"/>
  <c r="R187" i="99" s="1"/>
  <c r="S187" i="99" s="1"/>
  <c r="T187" i="99" s="1"/>
  <c r="U187" i="99" s="1"/>
  <c r="V187" i="99" s="1"/>
  <c r="W187" i="99" s="1"/>
  <c r="X187" i="99" s="1"/>
  <c r="Y187" i="99" s="1"/>
  <c r="Z187" i="99" s="1"/>
  <c r="AA187" i="99" s="1"/>
  <c r="AB187" i="99" s="1"/>
  <c r="AC187" i="99" s="1"/>
  <c r="AD187" i="99" s="1"/>
  <c r="AE187" i="99" s="1"/>
  <c r="AF187" i="99" s="1"/>
  <c r="C188" i="99"/>
  <c r="C189" i="99"/>
  <c r="C190" i="99"/>
  <c r="C191" i="99"/>
  <c r="C192" i="99"/>
  <c r="C193" i="99"/>
  <c r="C194" i="99"/>
  <c r="E194" i="99" s="1"/>
  <c r="F194" i="99" s="1"/>
  <c r="G194" i="99" s="1"/>
  <c r="H194" i="99" s="1"/>
  <c r="I194" i="99" s="1"/>
  <c r="J194" i="99" s="1"/>
  <c r="L194" i="99" s="1"/>
  <c r="M194" i="99" s="1"/>
  <c r="N194" i="99" s="1"/>
  <c r="O194" i="99" s="1"/>
  <c r="P194" i="99" s="1"/>
  <c r="Q194" i="99" s="1"/>
  <c r="R194" i="99" s="1"/>
  <c r="S194" i="99" s="1"/>
  <c r="T194" i="99" s="1"/>
  <c r="U194" i="99" s="1"/>
  <c r="V194" i="99" s="1"/>
  <c r="W194" i="99" s="1"/>
  <c r="X194" i="99" s="1"/>
  <c r="Y194" i="99" s="1"/>
  <c r="Z194" i="99" s="1"/>
  <c r="AA194" i="99" s="1"/>
  <c r="AB194" i="99" s="1"/>
  <c r="AC194" i="99" s="1"/>
  <c r="AD194" i="99" s="1"/>
  <c r="AE194" i="99" s="1"/>
  <c r="AF194" i="99" s="1"/>
  <c r="C195" i="99"/>
  <c r="C196" i="99"/>
  <c r="C197" i="99"/>
  <c r="C198" i="99"/>
  <c r="C199" i="99"/>
  <c r="C200" i="99"/>
  <c r="C201" i="99"/>
  <c r="E201" i="99" s="1"/>
  <c r="F201" i="99" s="1"/>
  <c r="G201" i="99" s="1"/>
  <c r="H201" i="99" s="1"/>
  <c r="I201" i="99" s="1"/>
  <c r="J201" i="99" s="1"/>
  <c r="L201" i="99" s="1"/>
  <c r="M201" i="99" s="1"/>
  <c r="N201" i="99" s="1"/>
  <c r="O201" i="99" s="1"/>
  <c r="P201" i="99" s="1"/>
  <c r="Q201" i="99" s="1"/>
  <c r="R201" i="99" s="1"/>
  <c r="S201" i="99" s="1"/>
  <c r="T201" i="99" s="1"/>
  <c r="U201" i="99" s="1"/>
  <c r="V201" i="99" s="1"/>
  <c r="W201" i="99" s="1"/>
  <c r="X201" i="99" s="1"/>
  <c r="Y201" i="99" s="1"/>
  <c r="Z201" i="99" s="1"/>
  <c r="AA201" i="99" s="1"/>
  <c r="AB201" i="99" s="1"/>
  <c r="AC201" i="99" s="1"/>
  <c r="AD201" i="99" s="1"/>
  <c r="AE201" i="99" s="1"/>
  <c r="AF201" i="99" s="1"/>
  <c r="C202" i="99"/>
  <c r="C203" i="99"/>
  <c r="E203" i="99" s="1"/>
  <c r="F203" i="99" s="1"/>
  <c r="G203" i="99" s="1"/>
  <c r="H203" i="99" s="1"/>
  <c r="I203" i="99" s="1"/>
  <c r="J203" i="99" s="1"/>
  <c r="L203" i="99" s="1"/>
  <c r="M203" i="99" s="1"/>
  <c r="N203" i="99" s="1"/>
  <c r="O203" i="99" s="1"/>
  <c r="P203" i="99" s="1"/>
  <c r="Q203" i="99" s="1"/>
  <c r="R203" i="99" s="1"/>
  <c r="S203" i="99" s="1"/>
  <c r="T203" i="99" s="1"/>
  <c r="U203" i="99" s="1"/>
  <c r="V203" i="99" s="1"/>
  <c r="W203" i="99" s="1"/>
  <c r="X203" i="99" s="1"/>
  <c r="Y203" i="99" s="1"/>
  <c r="Z203" i="99" s="1"/>
  <c r="AA203" i="99" s="1"/>
  <c r="AB203" i="99" s="1"/>
  <c r="AC203" i="99" s="1"/>
  <c r="AD203" i="99" s="1"/>
  <c r="AE203" i="99" s="1"/>
  <c r="AF203" i="99" s="1"/>
  <c r="C204" i="99"/>
  <c r="C205" i="99"/>
  <c r="C206" i="99"/>
  <c r="C207" i="99"/>
  <c r="C208" i="99"/>
  <c r="C209" i="99"/>
  <c r="C210" i="99"/>
  <c r="C211" i="99"/>
  <c r="E211" i="99" s="1"/>
  <c r="F211" i="99" s="1"/>
  <c r="G211" i="99" s="1"/>
  <c r="H211" i="99" s="1"/>
  <c r="I211" i="99" s="1"/>
  <c r="J211" i="99" s="1"/>
  <c r="L211" i="99" s="1"/>
  <c r="M211" i="99" s="1"/>
  <c r="N211" i="99" s="1"/>
  <c r="O211" i="99" s="1"/>
  <c r="P211" i="99" s="1"/>
  <c r="Q211" i="99" s="1"/>
  <c r="R211" i="99" s="1"/>
  <c r="S211" i="99" s="1"/>
  <c r="T211" i="99" s="1"/>
  <c r="U211" i="99" s="1"/>
  <c r="V211" i="99" s="1"/>
  <c r="W211" i="99" s="1"/>
  <c r="X211" i="99" s="1"/>
  <c r="Y211" i="99" s="1"/>
  <c r="Z211" i="99" s="1"/>
  <c r="AA211" i="99" s="1"/>
  <c r="AB211" i="99" s="1"/>
  <c r="AC211" i="99" s="1"/>
  <c r="AD211" i="99" s="1"/>
  <c r="AE211" i="99" s="1"/>
  <c r="AF211" i="99" s="1"/>
  <c r="C212" i="99"/>
  <c r="C213" i="99"/>
  <c r="C214" i="99"/>
  <c r="C215" i="99"/>
  <c r="C216" i="99"/>
  <c r="C217" i="99"/>
  <c r="C218" i="99"/>
  <c r="C219" i="99"/>
  <c r="E219" i="99" s="1"/>
  <c r="F219" i="99" s="1"/>
  <c r="G219" i="99" s="1"/>
  <c r="H219" i="99" s="1"/>
  <c r="I219" i="99" s="1"/>
  <c r="J219" i="99" s="1"/>
  <c r="L219" i="99" s="1"/>
  <c r="M219" i="99" s="1"/>
  <c r="N219" i="99" s="1"/>
  <c r="O219" i="99" s="1"/>
  <c r="P219" i="99" s="1"/>
  <c r="Q219" i="99" s="1"/>
  <c r="R219" i="99" s="1"/>
  <c r="S219" i="99" s="1"/>
  <c r="T219" i="99" s="1"/>
  <c r="U219" i="99" s="1"/>
  <c r="V219" i="99" s="1"/>
  <c r="W219" i="99" s="1"/>
  <c r="X219" i="99" s="1"/>
  <c r="Y219" i="99" s="1"/>
  <c r="Z219" i="99" s="1"/>
  <c r="AA219" i="99" s="1"/>
  <c r="AB219" i="99" s="1"/>
  <c r="AC219" i="99" s="1"/>
  <c r="AD219" i="99" s="1"/>
  <c r="AE219" i="99" s="1"/>
  <c r="AF219" i="99" s="1"/>
  <c r="C220" i="99"/>
  <c r="C221" i="99"/>
  <c r="C222" i="99"/>
  <c r="C223" i="99"/>
  <c r="C224" i="99"/>
  <c r="C225" i="99"/>
  <c r="C226" i="99"/>
  <c r="E226" i="99" s="1"/>
  <c r="F226" i="99" s="1"/>
  <c r="G226" i="99" s="1"/>
  <c r="H226" i="99" s="1"/>
  <c r="I226" i="99" s="1"/>
  <c r="J226" i="99" s="1"/>
  <c r="L226" i="99" s="1"/>
  <c r="M226" i="99" s="1"/>
  <c r="N226" i="99" s="1"/>
  <c r="O226" i="99" s="1"/>
  <c r="P226" i="99" s="1"/>
  <c r="Q226" i="99" s="1"/>
  <c r="R226" i="99" s="1"/>
  <c r="S226" i="99" s="1"/>
  <c r="T226" i="99" s="1"/>
  <c r="U226" i="99" s="1"/>
  <c r="V226" i="99" s="1"/>
  <c r="W226" i="99" s="1"/>
  <c r="X226" i="99" s="1"/>
  <c r="Y226" i="99" s="1"/>
  <c r="Z226" i="99" s="1"/>
  <c r="AA226" i="99" s="1"/>
  <c r="AB226" i="99" s="1"/>
  <c r="AC226" i="99" s="1"/>
  <c r="AD226" i="99" s="1"/>
  <c r="AE226" i="99" s="1"/>
  <c r="AF226" i="99" s="1"/>
  <c r="C227" i="99"/>
  <c r="E227" i="99" s="1"/>
  <c r="F227" i="99" s="1"/>
  <c r="G227" i="99" s="1"/>
  <c r="H227" i="99" s="1"/>
  <c r="I227" i="99" s="1"/>
  <c r="J227" i="99" s="1"/>
  <c r="L227" i="99" s="1"/>
  <c r="M227" i="99" s="1"/>
  <c r="N227" i="99" s="1"/>
  <c r="O227" i="99" s="1"/>
  <c r="P227" i="99" s="1"/>
  <c r="Q227" i="99" s="1"/>
  <c r="R227" i="99" s="1"/>
  <c r="S227" i="99" s="1"/>
  <c r="T227" i="99" s="1"/>
  <c r="U227" i="99" s="1"/>
  <c r="V227" i="99" s="1"/>
  <c r="W227" i="99" s="1"/>
  <c r="X227" i="99" s="1"/>
  <c r="Y227" i="99" s="1"/>
  <c r="Z227" i="99" s="1"/>
  <c r="AA227" i="99" s="1"/>
  <c r="AB227" i="99" s="1"/>
  <c r="AC227" i="99" s="1"/>
  <c r="AD227" i="99" s="1"/>
  <c r="AE227" i="99" s="1"/>
  <c r="AF227" i="99" s="1"/>
  <c r="C228" i="99"/>
  <c r="C229" i="99"/>
  <c r="C230" i="99"/>
  <c r="C231" i="99"/>
  <c r="C232" i="99"/>
  <c r="C233" i="99"/>
  <c r="C234" i="99"/>
  <c r="C235" i="99"/>
  <c r="E235" i="99" s="1"/>
  <c r="F235" i="99" s="1"/>
  <c r="G235" i="99" s="1"/>
  <c r="H235" i="99" s="1"/>
  <c r="I235" i="99" s="1"/>
  <c r="J235" i="99" s="1"/>
  <c r="L235" i="99" s="1"/>
  <c r="M235" i="99" s="1"/>
  <c r="N235" i="99" s="1"/>
  <c r="O235" i="99" s="1"/>
  <c r="P235" i="99" s="1"/>
  <c r="Q235" i="99" s="1"/>
  <c r="R235" i="99" s="1"/>
  <c r="S235" i="99" s="1"/>
  <c r="T235" i="99" s="1"/>
  <c r="U235" i="99" s="1"/>
  <c r="V235" i="99" s="1"/>
  <c r="W235" i="99" s="1"/>
  <c r="X235" i="99" s="1"/>
  <c r="Y235" i="99" s="1"/>
  <c r="Z235" i="99" s="1"/>
  <c r="AA235" i="99" s="1"/>
  <c r="AB235" i="99" s="1"/>
  <c r="AC235" i="99" s="1"/>
  <c r="AD235" i="99" s="1"/>
  <c r="AE235" i="99" s="1"/>
  <c r="AF235" i="99" s="1"/>
  <c r="C236" i="99"/>
  <c r="C237" i="99"/>
  <c r="C238" i="99"/>
  <c r="C239" i="99"/>
  <c r="C240" i="99"/>
  <c r="C241" i="99"/>
  <c r="C242" i="99"/>
  <c r="C243" i="99"/>
  <c r="E243" i="99" s="1"/>
  <c r="F243" i="99" s="1"/>
  <c r="G243" i="99" s="1"/>
  <c r="H243" i="99" s="1"/>
  <c r="I243" i="99" s="1"/>
  <c r="J243" i="99" s="1"/>
  <c r="L243" i="99" s="1"/>
  <c r="M243" i="99" s="1"/>
  <c r="N243" i="99" s="1"/>
  <c r="O243" i="99" s="1"/>
  <c r="P243" i="99" s="1"/>
  <c r="Q243" i="99" s="1"/>
  <c r="R243" i="99" s="1"/>
  <c r="S243" i="99" s="1"/>
  <c r="T243" i="99" s="1"/>
  <c r="U243" i="99" s="1"/>
  <c r="V243" i="99" s="1"/>
  <c r="W243" i="99" s="1"/>
  <c r="X243" i="99" s="1"/>
  <c r="Y243" i="99" s="1"/>
  <c r="Z243" i="99" s="1"/>
  <c r="AA243" i="99" s="1"/>
  <c r="AB243" i="99" s="1"/>
  <c r="AC243" i="99" s="1"/>
  <c r="AD243" i="99" s="1"/>
  <c r="AE243" i="99" s="1"/>
  <c r="AF243" i="99" s="1"/>
  <c r="C244" i="99"/>
  <c r="C245" i="99"/>
  <c r="C246" i="99"/>
  <c r="C247" i="99"/>
  <c r="C248" i="99"/>
  <c r="C249" i="99"/>
  <c r="E249" i="99" s="1"/>
  <c r="F249" i="99" s="1"/>
  <c r="G249" i="99" s="1"/>
  <c r="H249" i="99" s="1"/>
  <c r="I249" i="99" s="1"/>
  <c r="J249" i="99" s="1"/>
  <c r="L249" i="99" s="1"/>
  <c r="M249" i="99" s="1"/>
  <c r="N249" i="99" s="1"/>
  <c r="O249" i="99" s="1"/>
  <c r="P249" i="99" s="1"/>
  <c r="Q249" i="99" s="1"/>
  <c r="R249" i="99" s="1"/>
  <c r="S249" i="99" s="1"/>
  <c r="T249" i="99" s="1"/>
  <c r="U249" i="99" s="1"/>
  <c r="V249" i="99" s="1"/>
  <c r="W249" i="99" s="1"/>
  <c r="X249" i="99" s="1"/>
  <c r="Y249" i="99" s="1"/>
  <c r="Z249" i="99" s="1"/>
  <c r="AA249" i="99" s="1"/>
  <c r="AB249" i="99" s="1"/>
  <c r="AC249" i="99" s="1"/>
  <c r="AD249" i="99" s="1"/>
  <c r="AE249" i="99" s="1"/>
  <c r="AF249" i="99" s="1"/>
  <c r="C250" i="99"/>
  <c r="C251" i="99"/>
  <c r="E251" i="99" s="1"/>
  <c r="F251" i="99" s="1"/>
  <c r="G251" i="99" s="1"/>
  <c r="H251" i="99" s="1"/>
  <c r="I251" i="99" s="1"/>
  <c r="J251" i="99" s="1"/>
  <c r="L251" i="99" s="1"/>
  <c r="M251" i="99" s="1"/>
  <c r="N251" i="99" s="1"/>
  <c r="O251" i="99" s="1"/>
  <c r="P251" i="99" s="1"/>
  <c r="Q251" i="99" s="1"/>
  <c r="R251" i="99" s="1"/>
  <c r="S251" i="99" s="1"/>
  <c r="T251" i="99" s="1"/>
  <c r="U251" i="99" s="1"/>
  <c r="V251" i="99" s="1"/>
  <c r="W251" i="99" s="1"/>
  <c r="X251" i="99" s="1"/>
  <c r="Y251" i="99" s="1"/>
  <c r="Z251" i="99" s="1"/>
  <c r="AA251" i="99" s="1"/>
  <c r="AB251" i="99" s="1"/>
  <c r="AC251" i="99" s="1"/>
  <c r="AD251" i="99" s="1"/>
  <c r="AE251" i="99" s="1"/>
  <c r="AF251" i="99" s="1"/>
  <c r="C252" i="99"/>
  <c r="C253" i="99"/>
  <c r="C254" i="99"/>
  <c r="C255" i="99"/>
  <c r="C256" i="99"/>
  <c r="C257" i="99"/>
  <c r="C258" i="99"/>
  <c r="C259" i="99"/>
  <c r="E259" i="99" s="1"/>
  <c r="F259" i="99" s="1"/>
  <c r="G259" i="99" s="1"/>
  <c r="H259" i="99" s="1"/>
  <c r="I259" i="99" s="1"/>
  <c r="J259" i="99" s="1"/>
  <c r="L259" i="99" s="1"/>
  <c r="M259" i="99" s="1"/>
  <c r="N259" i="99" s="1"/>
  <c r="O259" i="99" s="1"/>
  <c r="P259" i="99" s="1"/>
  <c r="Q259" i="99" s="1"/>
  <c r="R259" i="99" s="1"/>
  <c r="S259" i="99" s="1"/>
  <c r="T259" i="99" s="1"/>
  <c r="U259" i="99" s="1"/>
  <c r="V259" i="99" s="1"/>
  <c r="W259" i="99" s="1"/>
  <c r="X259" i="99" s="1"/>
  <c r="Y259" i="99" s="1"/>
  <c r="Z259" i="99" s="1"/>
  <c r="AA259" i="99" s="1"/>
  <c r="AB259" i="99" s="1"/>
  <c r="AC259" i="99" s="1"/>
  <c r="AD259" i="99" s="1"/>
  <c r="AE259" i="99" s="1"/>
  <c r="AF259" i="99" s="1"/>
  <c r="C260" i="99"/>
  <c r="C261" i="99"/>
  <c r="C262" i="99"/>
  <c r="C263" i="99"/>
  <c r="C264" i="99"/>
  <c r="C265" i="99"/>
  <c r="C266" i="99"/>
  <c r="C267" i="99"/>
  <c r="E267" i="99" s="1"/>
  <c r="F267" i="99" s="1"/>
  <c r="G267" i="99" s="1"/>
  <c r="H267" i="99" s="1"/>
  <c r="I267" i="99" s="1"/>
  <c r="J267" i="99" s="1"/>
  <c r="L267" i="99" s="1"/>
  <c r="M267" i="99" s="1"/>
  <c r="N267" i="99" s="1"/>
  <c r="O267" i="99" s="1"/>
  <c r="P267" i="99" s="1"/>
  <c r="Q267" i="99" s="1"/>
  <c r="R267" i="99" s="1"/>
  <c r="S267" i="99" s="1"/>
  <c r="T267" i="99" s="1"/>
  <c r="U267" i="99" s="1"/>
  <c r="V267" i="99" s="1"/>
  <c r="W267" i="99" s="1"/>
  <c r="X267" i="99" s="1"/>
  <c r="Y267" i="99" s="1"/>
  <c r="Z267" i="99" s="1"/>
  <c r="AA267" i="99" s="1"/>
  <c r="AB267" i="99" s="1"/>
  <c r="AC267" i="99" s="1"/>
  <c r="AD267" i="99" s="1"/>
  <c r="AE267" i="99" s="1"/>
  <c r="AF267" i="99" s="1"/>
  <c r="C268" i="99"/>
  <c r="C269" i="99"/>
  <c r="E269" i="99" s="1"/>
  <c r="F269" i="99" s="1"/>
  <c r="G269" i="99" s="1"/>
  <c r="H269" i="99" s="1"/>
  <c r="I269" i="99" s="1"/>
  <c r="J269" i="99" s="1"/>
  <c r="L269" i="99" s="1"/>
  <c r="M269" i="99" s="1"/>
  <c r="N269" i="99" s="1"/>
  <c r="O269" i="99" s="1"/>
  <c r="P269" i="99" s="1"/>
  <c r="Q269" i="99" s="1"/>
  <c r="R269" i="99" s="1"/>
  <c r="S269" i="99" s="1"/>
  <c r="T269" i="99" s="1"/>
  <c r="U269" i="99" s="1"/>
  <c r="V269" i="99" s="1"/>
  <c r="W269" i="99" s="1"/>
  <c r="X269" i="99" s="1"/>
  <c r="Y269" i="99" s="1"/>
  <c r="Z269" i="99" s="1"/>
  <c r="AA269" i="99" s="1"/>
  <c r="AB269" i="99" s="1"/>
  <c r="AC269" i="99" s="1"/>
  <c r="AD269" i="99" s="1"/>
  <c r="AE269" i="99" s="1"/>
  <c r="AF269" i="99" s="1"/>
  <c r="C270" i="99"/>
  <c r="E270" i="99" s="1"/>
  <c r="F270" i="99" s="1"/>
  <c r="G270" i="99" s="1"/>
  <c r="H270" i="99" s="1"/>
  <c r="I270" i="99" s="1"/>
  <c r="J270" i="99" s="1"/>
  <c r="L270" i="99" s="1"/>
  <c r="M270" i="99" s="1"/>
  <c r="N270" i="99" s="1"/>
  <c r="O270" i="99" s="1"/>
  <c r="P270" i="99" s="1"/>
  <c r="Q270" i="99" s="1"/>
  <c r="R270" i="99" s="1"/>
  <c r="S270" i="99" s="1"/>
  <c r="T270" i="99" s="1"/>
  <c r="U270" i="99" s="1"/>
  <c r="V270" i="99" s="1"/>
  <c r="W270" i="99" s="1"/>
  <c r="X270" i="99" s="1"/>
  <c r="Y270" i="99" s="1"/>
  <c r="Z270" i="99" s="1"/>
  <c r="AA270" i="99" s="1"/>
  <c r="AB270" i="99" s="1"/>
  <c r="AC270" i="99" s="1"/>
  <c r="AD270" i="99" s="1"/>
  <c r="AE270" i="99" s="1"/>
  <c r="AF270" i="99" s="1"/>
  <c r="C271" i="99"/>
  <c r="C272" i="99"/>
  <c r="B159" i="98" a="1"/>
  <c r="B159" i="98" s="1"/>
  <c r="B159" i="99" a="1"/>
  <c r="B159" i="99" s="1"/>
  <c r="B159" i="1" a="1"/>
  <c r="B159" i="1" s="1"/>
  <c r="C159" i="98"/>
  <c r="B274" i="99"/>
  <c r="B273" i="99"/>
  <c r="B272" i="99"/>
  <c r="B271" i="99"/>
  <c r="B270" i="99"/>
  <c r="B269" i="99"/>
  <c r="B268" i="99"/>
  <c r="E268" i="99" s="1"/>
  <c r="F268" i="99" s="1"/>
  <c r="G268" i="99" s="1"/>
  <c r="H268" i="99" s="1"/>
  <c r="I268" i="99" s="1"/>
  <c r="J268" i="99" s="1"/>
  <c r="L268" i="99" s="1"/>
  <c r="M268" i="99" s="1"/>
  <c r="N268" i="99" s="1"/>
  <c r="O268" i="99" s="1"/>
  <c r="P268" i="99" s="1"/>
  <c r="Q268" i="99" s="1"/>
  <c r="R268" i="99" s="1"/>
  <c r="S268" i="99" s="1"/>
  <c r="T268" i="99" s="1"/>
  <c r="U268" i="99" s="1"/>
  <c r="V268" i="99" s="1"/>
  <c r="W268" i="99" s="1"/>
  <c r="X268" i="99" s="1"/>
  <c r="Y268" i="99" s="1"/>
  <c r="Z268" i="99" s="1"/>
  <c r="AA268" i="99" s="1"/>
  <c r="AB268" i="99" s="1"/>
  <c r="AC268" i="99" s="1"/>
  <c r="AD268" i="99" s="1"/>
  <c r="AE268" i="99" s="1"/>
  <c r="AF268" i="99" s="1"/>
  <c r="B267" i="99"/>
  <c r="B266" i="99"/>
  <c r="B265" i="99"/>
  <c r="B264" i="99"/>
  <c r="B263" i="99"/>
  <c r="B262" i="99"/>
  <c r="B261" i="99"/>
  <c r="B260" i="99"/>
  <c r="E260" i="99" s="1"/>
  <c r="F260" i="99" s="1"/>
  <c r="G260" i="99" s="1"/>
  <c r="H260" i="99" s="1"/>
  <c r="I260" i="99" s="1"/>
  <c r="J260" i="99" s="1"/>
  <c r="L260" i="99" s="1"/>
  <c r="M260" i="99" s="1"/>
  <c r="N260" i="99" s="1"/>
  <c r="O260" i="99" s="1"/>
  <c r="P260" i="99" s="1"/>
  <c r="Q260" i="99" s="1"/>
  <c r="R260" i="99" s="1"/>
  <c r="S260" i="99" s="1"/>
  <c r="T260" i="99" s="1"/>
  <c r="U260" i="99" s="1"/>
  <c r="V260" i="99" s="1"/>
  <c r="W260" i="99" s="1"/>
  <c r="X260" i="99" s="1"/>
  <c r="Y260" i="99" s="1"/>
  <c r="Z260" i="99" s="1"/>
  <c r="AA260" i="99" s="1"/>
  <c r="AB260" i="99" s="1"/>
  <c r="AC260" i="99" s="1"/>
  <c r="AD260" i="99" s="1"/>
  <c r="AE260" i="99" s="1"/>
  <c r="AF260" i="99" s="1"/>
  <c r="B259" i="99"/>
  <c r="B258" i="99"/>
  <c r="B257" i="99"/>
  <c r="B256" i="99"/>
  <c r="B255" i="99"/>
  <c r="B254" i="99"/>
  <c r="B253" i="99"/>
  <c r="B252" i="99"/>
  <c r="E252" i="99" s="1"/>
  <c r="F252" i="99" s="1"/>
  <c r="G252" i="99" s="1"/>
  <c r="H252" i="99" s="1"/>
  <c r="I252" i="99" s="1"/>
  <c r="J252" i="99" s="1"/>
  <c r="L252" i="99" s="1"/>
  <c r="M252" i="99" s="1"/>
  <c r="N252" i="99" s="1"/>
  <c r="O252" i="99" s="1"/>
  <c r="P252" i="99" s="1"/>
  <c r="Q252" i="99" s="1"/>
  <c r="R252" i="99" s="1"/>
  <c r="S252" i="99" s="1"/>
  <c r="T252" i="99" s="1"/>
  <c r="U252" i="99" s="1"/>
  <c r="V252" i="99" s="1"/>
  <c r="W252" i="99" s="1"/>
  <c r="X252" i="99" s="1"/>
  <c r="Y252" i="99" s="1"/>
  <c r="Z252" i="99" s="1"/>
  <c r="AA252" i="99" s="1"/>
  <c r="AB252" i="99" s="1"/>
  <c r="AC252" i="99" s="1"/>
  <c r="AD252" i="99" s="1"/>
  <c r="AE252" i="99" s="1"/>
  <c r="AF252" i="99" s="1"/>
  <c r="B251" i="99"/>
  <c r="B250" i="99"/>
  <c r="B249" i="99"/>
  <c r="B248" i="99"/>
  <c r="B247" i="99"/>
  <c r="B246" i="99"/>
  <c r="B245" i="99"/>
  <c r="B244" i="99"/>
  <c r="E244" i="99" s="1"/>
  <c r="F244" i="99" s="1"/>
  <c r="G244" i="99" s="1"/>
  <c r="H244" i="99" s="1"/>
  <c r="I244" i="99" s="1"/>
  <c r="J244" i="99" s="1"/>
  <c r="L244" i="99" s="1"/>
  <c r="M244" i="99" s="1"/>
  <c r="N244" i="99" s="1"/>
  <c r="O244" i="99" s="1"/>
  <c r="P244" i="99" s="1"/>
  <c r="Q244" i="99" s="1"/>
  <c r="R244" i="99" s="1"/>
  <c r="S244" i="99" s="1"/>
  <c r="T244" i="99" s="1"/>
  <c r="U244" i="99" s="1"/>
  <c r="V244" i="99" s="1"/>
  <c r="W244" i="99" s="1"/>
  <c r="X244" i="99" s="1"/>
  <c r="Y244" i="99" s="1"/>
  <c r="Z244" i="99" s="1"/>
  <c r="AA244" i="99" s="1"/>
  <c r="AB244" i="99" s="1"/>
  <c r="AC244" i="99" s="1"/>
  <c r="AD244" i="99" s="1"/>
  <c r="AE244" i="99" s="1"/>
  <c r="AF244" i="99" s="1"/>
  <c r="B243" i="99"/>
  <c r="B242" i="99"/>
  <c r="B241" i="99"/>
  <c r="B240" i="99"/>
  <c r="B239" i="99"/>
  <c r="B238" i="99"/>
  <c r="B237" i="99"/>
  <c r="B236" i="99"/>
  <c r="E236" i="99" s="1"/>
  <c r="F236" i="99" s="1"/>
  <c r="G236" i="99" s="1"/>
  <c r="H236" i="99" s="1"/>
  <c r="I236" i="99" s="1"/>
  <c r="J236" i="99" s="1"/>
  <c r="L236" i="99" s="1"/>
  <c r="M236" i="99" s="1"/>
  <c r="N236" i="99" s="1"/>
  <c r="O236" i="99" s="1"/>
  <c r="P236" i="99" s="1"/>
  <c r="Q236" i="99" s="1"/>
  <c r="R236" i="99" s="1"/>
  <c r="S236" i="99" s="1"/>
  <c r="T236" i="99" s="1"/>
  <c r="U236" i="99" s="1"/>
  <c r="V236" i="99" s="1"/>
  <c r="W236" i="99" s="1"/>
  <c r="X236" i="99" s="1"/>
  <c r="Y236" i="99" s="1"/>
  <c r="Z236" i="99" s="1"/>
  <c r="AA236" i="99" s="1"/>
  <c r="AB236" i="99" s="1"/>
  <c r="AC236" i="99" s="1"/>
  <c r="AD236" i="99" s="1"/>
  <c r="AE236" i="99" s="1"/>
  <c r="AF236" i="99" s="1"/>
  <c r="B235" i="99"/>
  <c r="B234" i="99"/>
  <c r="B233" i="99"/>
  <c r="B232" i="99"/>
  <c r="B231" i="99"/>
  <c r="B230" i="99"/>
  <c r="B229" i="99"/>
  <c r="B228" i="99"/>
  <c r="E228" i="99" s="1"/>
  <c r="F228" i="99" s="1"/>
  <c r="G228" i="99" s="1"/>
  <c r="H228" i="99" s="1"/>
  <c r="I228" i="99" s="1"/>
  <c r="J228" i="99" s="1"/>
  <c r="L228" i="99" s="1"/>
  <c r="M228" i="99" s="1"/>
  <c r="N228" i="99" s="1"/>
  <c r="O228" i="99" s="1"/>
  <c r="P228" i="99" s="1"/>
  <c r="Q228" i="99" s="1"/>
  <c r="R228" i="99" s="1"/>
  <c r="S228" i="99" s="1"/>
  <c r="T228" i="99" s="1"/>
  <c r="U228" i="99" s="1"/>
  <c r="V228" i="99" s="1"/>
  <c r="W228" i="99" s="1"/>
  <c r="X228" i="99" s="1"/>
  <c r="Y228" i="99" s="1"/>
  <c r="Z228" i="99" s="1"/>
  <c r="AA228" i="99" s="1"/>
  <c r="AB228" i="99" s="1"/>
  <c r="AC228" i="99" s="1"/>
  <c r="AD228" i="99" s="1"/>
  <c r="AE228" i="99" s="1"/>
  <c r="AF228" i="99" s="1"/>
  <c r="B227" i="99"/>
  <c r="B226" i="99"/>
  <c r="B225" i="99"/>
  <c r="B224" i="99"/>
  <c r="B223" i="99"/>
  <c r="B222" i="99"/>
  <c r="B221" i="99"/>
  <c r="B220" i="99"/>
  <c r="B219" i="99"/>
  <c r="B218" i="99"/>
  <c r="B217" i="99"/>
  <c r="B216" i="99"/>
  <c r="B215" i="99"/>
  <c r="B214" i="99"/>
  <c r="B213" i="99"/>
  <c r="B212" i="99"/>
  <c r="E212" i="99" s="1"/>
  <c r="F212" i="99" s="1"/>
  <c r="G212" i="99" s="1"/>
  <c r="H212" i="99" s="1"/>
  <c r="I212" i="99" s="1"/>
  <c r="J212" i="99" s="1"/>
  <c r="L212" i="99" s="1"/>
  <c r="M212" i="99" s="1"/>
  <c r="N212" i="99" s="1"/>
  <c r="O212" i="99" s="1"/>
  <c r="P212" i="99" s="1"/>
  <c r="Q212" i="99" s="1"/>
  <c r="R212" i="99" s="1"/>
  <c r="S212" i="99" s="1"/>
  <c r="T212" i="99" s="1"/>
  <c r="U212" i="99" s="1"/>
  <c r="V212" i="99" s="1"/>
  <c r="W212" i="99" s="1"/>
  <c r="X212" i="99" s="1"/>
  <c r="Y212" i="99" s="1"/>
  <c r="Z212" i="99" s="1"/>
  <c r="AA212" i="99" s="1"/>
  <c r="AB212" i="99" s="1"/>
  <c r="AC212" i="99" s="1"/>
  <c r="AD212" i="99" s="1"/>
  <c r="AE212" i="99" s="1"/>
  <c r="AF212" i="99" s="1"/>
  <c r="B211" i="99"/>
  <c r="B210" i="99"/>
  <c r="B209" i="99"/>
  <c r="B208" i="99"/>
  <c r="B207" i="99"/>
  <c r="B206" i="99"/>
  <c r="B205" i="99"/>
  <c r="B204" i="99"/>
  <c r="E204" i="99" s="1"/>
  <c r="F204" i="99" s="1"/>
  <c r="G204" i="99" s="1"/>
  <c r="H204" i="99" s="1"/>
  <c r="I204" i="99" s="1"/>
  <c r="J204" i="99" s="1"/>
  <c r="L204" i="99" s="1"/>
  <c r="M204" i="99" s="1"/>
  <c r="N204" i="99" s="1"/>
  <c r="O204" i="99" s="1"/>
  <c r="P204" i="99" s="1"/>
  <c r="Q204" i="99" s="1"/>
  <c r="R204" i="99" s="1"/>
  <c r="S204" i="99" s="1"/>
  <c r="T204" i="99" s="1"/>
  <c r="U204" i="99" s="1"/>
  <c r="V204" i="99" s="1"/>
  <c r="W204" i="99" s="1"/>
  <c r="X204" i="99" s="1"/>
  <c r="Y204" i="99" s="1"/>
  <c r="Z204" i="99" s="1"/>
  <c r="AA204" i="99" s="1"/>
  <c r="AB204" i="99" s="1"/>
  <c r="AC204" i="99" s="1"/>
  <c r="AD204" i="99" s="1"/>
  <c r="AE204" i="99" s="1"/>
  <c r="AF204" i="99" s="1"/>
  <c r="B203" i="99"/>
  <c r="B202" i="99"/>
  <c r="B201" i="99"/>
  <c r="B200" i="99"/>
  <c r="B199" i="99"/>
  <c r="B135" i="99" s="1"/>
  <c r="B198" i="99"/>
  <c r="B197" i="99"/>
  <c r="B196" i="99"/>
  <c r="B195" i="99"/>
  <c r="B194" i="99"/>
  <c r="B193" i="99"/>
  <c r="B192" i="99"/>
  <c r="B191" i="99"/>
  <c r="B190" i="99"/>
  <c r="B189" i="99"/>
  <c r="B188" i="99"/>
  <c r="E188" i="99" s="1"/>
  <c r="F188" i="99" s="1"/>
  <c r="G188" i="99" s="1"/>
  <c r="H188" i="99" s="1"/>
  <c r="I188" i="99" s="1"/>
  <c r="J188" i="99" s="1"/>
  <c r="L188" i="99" s="1"/>
  <c r="M188" i="99" s="1"/>
  <c r="N188" i="99" s="1"/>
  <c r="O188" i="99" s="1"/>
  <c r="P188" i="99" s="1"/>
  <c r="Q188" i="99" s="1"/>
  <c r="R188" i="99" s="1"/>
  <c r="S188" i="99" s="1"/>
  <c r="T188" i="99" s="1"/>
  <c r="U188" i="99" s="1"/>
  <c r="V188" i="99" s="1"/>
  <c r="W188" i="99" s="1"/>
  <c r="X188" i="99" s="1"/>
  <c r="Y188" i="99" s="1"/>
  <c r="Z188" i="99" s="1"/>
  <c r="AA188" i="99" s="1"/>
  <c r="AB188" i="99" s="1"/>
  <c r="AC188" i="99" s="1"/>
  <c r="AD188" i="99" s="1"/>
  <c r="AE188" i="99" s="1"/>
  <c r="AF188" i="99" s="1"/>
  <c r="B187" i="99"/>
  <c r="B186" i="99"/>
  <c r="B185" i="99"/>
  <c r="B184" i="99"/>
  <c r="B183" i="99"/>
  <c r="B182" i="99"/>
  <c r="B181" i="99"/>
  <c r="B180" i="99"/>
  <c r="E180" i="99" s="1"/>
  <c r="F180" i="99" s="1"/>
  <c r="G180" i="99" s="1"/>
  <c r="H180" i="99" s="1"/>
  <c r="I180" i="99" s="1"/>
  <c r="J180" i="99" s="1"/>
  <c r="L180" i="99" s="1"/>
  <c r="M180" i="99" s="1"/>
  <c r="N180" i="99" s="1"/>
  <c r="O180" i="99" s="1"/>
  <c r="P180" i="99" s="1"/>
  <c r="Q180" i="99" s="1"/>
  <c r="R180" i="99" s="1"/>
  <c r="S180" i="99" s="1"/>
  <c r="T180" i="99" s="1"/>
  <c r="U180" i="99" s="1"/>
  <c r="V180" i="99" s="1"/>
  <c r="W180" i="99" s="1"/>
  <c r="X180" i="99" s="1"/>
  <c r="Y180" i="99" s="1"/>
  <c r="Z180" i="99" s="1"/>
  <c r="AA180" i="99" s="1"/>
  <c r="AB180" i="99" s="1"/>
  <c r="AC180" i="99" s="1"/>
  <c r="AD180" i="99" s="1"/>
  <c r="AE180" i="99" s="1"/>
  <c r="AF180" i="99" s="1"/>
  <c r="B179" i="99"/>
  <c r="B178" i="99"/>
  <c r="B177" i="99"/>
  <c r="B176" i="99"/>
  <c r="B175" i="99"/>
  <c r="B174" i="99"/>
  <c r="B173" i="99"/>
  <c r="B172" i="99"/>
  <c r="E172" i="99" s="1"/>
  <c r="F172" i="99" s="1"/>
  <c r="G172" i="99" s="1"/>
  <c r="H172" i="99" s="1"/>
  <c r="I172" i="99" s="1"/>
  <c r="J172" i="99" s="1"/>
  <c r="L172" i="99" s="1"/>
  <c r="M172" i="99" s="1"/>
  <c r="N172" i="99" s="1"/>
  <c r="O172" i="99" s="1"/>
  <c r="P172" i="99" s="1"/>
  <c r="Q172" i="99" s="1"/>
  <c r="R172" i="99" s="1"/>
  <c r="S172" i="99" s="1"/>
  <c r="T172" i="99" s="1"/>
  <c r="U172" i="99" s="1"/>
  <c r="V172" i="99" s="1"/>
  <c r="W172" i="99" s="1"/>
  <c r="X172" i="99" s="1"/>
  <c r="Y172" i="99" s="1"/>
  <c r="Z172" i="99" s="1"/>
  <c r="AA172" i="99" s="1"/>
  <c r="AB172" i="99" s="1"/>
  <c r="AC172" i="99" s="1"/>
  <c r="AD172" i="99" s="1"/>
  <c r="AE172" i="99" s="1"/>
  <c r="AF172" i="99" s="1"/>
  <c r="B171" i="99"/>
  <c r="B170" i="99"/>
  <c r="B275" i="99" s="1"/>
  <c r="B167" i="99"/>
  <c r="B166" i="99"/>
  <c r="B165" i="99"/>
  <c r="B164" i="99"/>
  <c r="B163" i="99"/>
  <c r="E163" i="99" s="1"/>
  <c r="F163" i="99" s="1"/>
  <c r="G163" i="99" s="1"/>
  <c r="H163" i="99" s="1"/>
  <c r="I163" i="99" s="1"/>
  <c r="J163" i="99" s="1"/>
  <c r="L163" i="99" s="1"/>
  <c r="M163" i="99" s="1"/>
  <c r="N163" i="99" s="1"/>
  <c r="O163" i="99" s="1"/>
  <c r="P163" i="99" s="1"/>
  <c r="Q163" i="99" s="1"/>
  <c r="R163" i="99" s="1"/>
  <c r="S163" i="99" s="1"/>
  <c r="T163" i="99" s="1"/>
  <c r="U163" i="99" s="1"/>
  <c r="V163" i="99" s="1"/>
  <c r="W163" i="99" s="1"/>
  <c r="X163" i="99" s="1"/>
  <c r="Y163" i="99" s="1"/>
  <c r="Z163" i="99" s="1"/>
  <c r="AA163" i="99" s="1"/>
  <c r="AB163" i="99" s="1"/>
  <c r="AC163" i="99" s="1"/>
  <c r="AD163" i="99" s="1"/>
  <c r="AE163" i="99" s="1"/>
  <c r="AF163" i="99" s="1"/>
  <c r="B162" i="99"/>
  <c r="B168" i="99" s="1"/>
  <c r="B122" i="99"/>
  <c r="B121" i="99"/>
  <c r="B120" i="99"/>
  <c r="B119" i="99"/>
  <c r="B118" i="99"/>
  <c r="B117" i="99"/>
  <c r="B108" i="99"/>
  <c r="AM19" i="99" s="1"/>
  <c r="B96" i="99"/>
  <c r="B92" i="99"/>
  <c r="B78" i="99"/>
  <c r="B71" i="99"/>
  <c r="AM16" i="99" s="1"/>
  <c r="B70" i="99"/>
  <c r="AG274" i="99"/>
  <c r="F273" i="99"/>
  <c r="G273" i="99" s="1"/>
  <c r="H273" i="99" s="1"/>
  <c r="I273" i="99" s="1"/>
  <c r="J273" i="99" s="1"/>
  <c r="L273" i="99" s="1"/>
  <c r="M273" i="99" s="1"/>
  <c r="N273" i="99" s="1"/>
  <c r="O273" i="99" s="1"/>
  <c r="P273" i="99" s="1"/>
  <c r="Q273" i="99" s="1"/>
  <c r="R273" i="99" s="1"/>
  <c r="S273" i="99" s="1"/>
  <c r="T273" i="99" s="1"/>
  <c r="U273" i="99" s="1"/>
  <c r="V273" i="99" s="1"/>
  <c r="W273" i="99" s="1"/>
  <c r="X273" i="99" s="1"/>
  <c r="Y273" i="99" s="1"/>
  <c r="Z273" i="99" s="1"/>
  <c r="AA273" i="99" s="1"/>
  <c r="AB273" i="99" s="1"/>
  <c r="AC273" i="99" s="1"/>
  <c r="AD273" i="99" s="1"/>
  <c r="AE273" i="99" s="1"/>
  <c r="AF273" i="99" s="1"/>
  <c r="C273" i="99"/>
  <c r="E273" i="99" s="1"/>
  <c r="E272" i="99"/>
  <c r="F272" i="99" s="1"/>
  <c r="G272" i="99" s="1"/>
  <c r="H272" i="99" s="1"/>
  <c r="I272" i="99" s="1"/>
  <c r="J272" i="99" s="1"/>
  <c r="L272" i="99" s="1"/>
  <c r="M272" i="99" s="1"/>
  <c r="N272" i="99" s="1"/>
  <c r="O272" i="99" s="1"/>
  <c r="P272" i="99" s="1"/>
  <c r="Q272" i="99" s="1"/>
  <c r="R272" i="99" s="1"/>
  <c r="S272" i="99" s="1"/>
  <c r="T272" i="99" s="1"/>
  <c r="U272" i="99" s="1"/>
  <c r="V272" i="99" s="1"/>
  <c r="W272" i="99" s="1"/>
  <c r="X272" i="99" s="1"/>
  <c r="Y272" i="99" s="1"/>
  <c r="Z272" i="99" s="1"/>
  <c r="AA272" i="99" s="1"/>
  <c r="AB272" i="99" s="1"/>
  <c r="AC272" i="99" s="1"/>
  <c r="AD272" i="99" s="1"/>
  <c r="AE272" i="99" s="1"/>
  <c r="AF272" i="99" s="1"/>
  <c r="E271" i="99"/>
  <c r="F271" i="99" s="1"/>
  <c r="G271" i="99" s="1"/>
  <c r="H271" i="99" s="1"/>
  <c r="I271" i="99" s="1"/>
  <c r="J271" i="99" s="1"/>
  <c r="L271" i="99" s="1"/>
  <c r="M271" i="99" s="1"/>
  <c r="N271" i="99" s="1"/>
  <c r="O271" i="99" s="1"/>
  <c r="P271" i="99" s="1"/>
  <c r="Q271" i="99" s="1"/>
  <c r="R271" i="99" s="1"/>
  <c r="S271" i="99" s="1"/>
  <c r="T271" i="99" s="1"/>
  <c r="U271" i="99" s="1"/>
  <c r="V271" i="99" s="1"/>
  <c r="W271" i="99" s="1"/>
  <c r="X271" i="99" s="1"/>
  <c r="Y271" i="99" s="1"/>
  <c r="Z271" i="99" s="1"/>
  <c r="AA271" i="99" s="1"/>
  <c r="AB271" i="99" s="1"/>
  <c r="AC271" i="99" s="1"/>
  <c r="AD271" i="99" s="1"/>
  <c r="AE271" i="99" s="1"/>
  <c r="AF271" i="99" s="1"/>
  <c r="E266" i="99"/>
  <c r="F266" i="99" s="1"/>
  <c r="G266" i="99" s="1"/>
  <c r="H266" i="99" s="1"/>
  <c r="I266" i="99" s="1"/>
  <c r="J266" i="99" s="1"/>
  <c r="L266" i="99" s="1"/>
  <c r="M266" i="99" s="1"/>
  <c r="N266" i="99" s="1"/>
  <c r="O266" i="99" s="1"/>
  <c r="P266" i="99" s="1"/>
  <c r="Q266" i="99" s="1"/>
  <c r="R266" i="99" s="1"/>
  <c r="S266" i="99" s="1"/>
  <c r="T266" i="99" s="1"/>
  <c r="U266" i="99" s="1"/>
  <c r="V266" i="99" s="1"/>
  <c r="W266" i="99" s="1"/>
  <c r="X266" i="99" s="1"/>
  <c r="Y266" i="99" s="1"/>
  <c r="Z266" i="99" s="1"/>
  <c r="AA266" i="99" s="1"/>
  <c r="AB266" i="99" s="1"/>
  <c r="AC266" i="99" s="1"/>
  <c r="AD266" i="99" s="1"/>
  <c r="AE266" i="99" s="1"/>
  <c r="AF266" i="99" s="1"/>
  <c r="E265" i="99"/>
  <c r="F265" i="99" s="1"/>
  <c r="G265" i="99" s="1"/>
  <c r="H265" i="99" s="1"/>
  <c r="I265" i="99" s="1"/>
  <c r="J265" i="99" s="1"/>
  <c r="L265" i="99" s="1"/>
  <c r="M265" i="99" s="1"/>
  <c r="N265" i="99" s="1"/>
  <c r="O265" i="99" s="1"/>
  <c r="P265" i="99" s="1"/>
  <c r="Q265" i="99" s="1"/>
  <c r="R265" i="99" s="1"/>
  <c r="S265" i="99" s="1"/>
  <c r="T265" i="99" s="1"/>
  <c r="U265" i="99" s="1"/>
  <c r="V265" i="99" s="1"/>
  <c r="W265" i="99" s="1"/>
  <c r="X265" i="99" s="1"/>
  <c r="Y265" i="99" s="1"/>
  <c r="Z265" i="99" s="1"/>
  <c r="AA265" i="99" s="1"/>
  <c r="AB265" i="99" s="1"/>
  <c r="AC265" i="99" s="1"/>
  <c r="AD265" i="99" s="1"/>
  <c r="AE265" i="99" s="1"/>
  <c r="AF265" i="99" s="1"/>
  <c r="E264" i="99"/>
  <c r="F264" i="99" s="1"/>
  <c r="G264" i="99" s="1"/>
  <c r="H264" i="99" s="1"/>
  <c r="I264" i="99" s="1"/>
  <c r="J264" i="99" s="1"/>
  <c r="L264" i="99" s="1"/>
  <c r="M264" i="99" s="1"/>
  <c r="N264" i="99" s="1"/>
  <c r="O264" i="99" s="1"/>
  <c r="P264" i="99" s="1"/>
  <c r="Q264" i="99" s="1"/>
  <c r="R264" i="99" s="1"/>
  <c r="S264" i="99" s="1"/>
  <c r="T264" i="99" s="1"/>
  <c r="U264" i="99" s="1"/>
  <c r="V264" i="99" s="1"/>
  <c r="W264" i="99" s="1"/>
  <c r="X264" i="99" s="1"/>
  <c r="Y264" i="99" s="1"/>
  <c r="Z264" i="99" s="1"/>
  <c r="AA264" i="99" s="1"/>
  <c r="AB264" i="99" s="1"/>
  <c r="AC264" i="99" s="1"/>
  <c r="AD264" i="99" s="1"/>
  <c r="AE264" i="99" s="1"/>
  <c r="AF264" i="99" s="1"/>
  <c r="E263" i="99"/>
  <c r="F263" i="99" s="1"/>
  <c r="G263" i="99" s="1"/>
  <c r="H263" i="99" s="1"/>
  <c r="I263" i="99" s="1"/>
  <c r="J263" i="99" s="1"/>
  <c r="L263" i="99" s="1"/>
  <c r="M263" i="99" s="1"/>
  <c r="N263" i="99" s="1"/>
  <c r="O263" i="99" s="1"/>
  <c r="P263" i="99" s="1"/>
  <c r="Q263" i="99" s="1"/>
  <c r="R263" i="99" s="1"/>
  <c r="S263" i="99" s="1"/>
  <c r="T263" i="99" s="1"/>
  <c r="U263" i="99" s="1"/>
  <c r="V263" i="99" s="1"/>
  <c r="W263" i="99" s="1"/>
  <c r="X263" i="99" s="1"/>
  <c r="Y263" i="99" s="1"/>
  <c r="Z263" i="99" s="1"/>
  <c r="AA263" i="99" s="1"/>
  <c r="AB263" i="99" s="1"/>
  <c r="AC263" i="99" s="1"/>
  <c r="AD263" i="99" s="1"/>
  <c r="AE263" i="99" s="1"/>
  <c r="AF263" i="99" s="1"/>
  <c r="E262" i="99"/>
  <c r="F262" i="99" s="1"/>
  <c r="G262" i="99" s="1"/>
  <c r="H262" i="99" s="1"/>
  <c r="I262" i="99" s="1"/>
  <c r="J262" i="99" s="1"/>
  <c r="L262" i="99" s="1"/>
  <c r="M262" i="99" s="1"/>
  <c r="N262" i="99" s="1"/>
  <c r="O262" i="99" s="1"/>
  <c r="P262" i="99" s="1"/>
  <c r="Q262" i="99" s="1"/>
  <c r="R262" i="99" s="1"/>
  <c r="S262" i="99" s="1"/>
  <c r="T262" i="99" s="1"/>
  <c r="U262" i="99" s="1"/>
  <c r="V262" i="99" s="1"/>
  <c r="W262" i="99" s="1"/>
  <c r="X262" i="99" s="1"/>
  <c r="Y262" i="99" s="1"/>
  <c r="Z262" i="99" s="1"/>
  <c r="AA262" i="99" s="1"/>
  <c r="AB262" i="99" s="1"/>
  <c r="AC262" i="99" s="1"/>
  <c r="AD262" i="99" s="1"/>
  <c r="AE262" i="99" s="1"/>
  <c r="AF262" i="99" s="1"/>
  <c r="E261" i="99"/>
  <c r="F261" i="99" s="1"/>
  <c r="G261" i="99" s="1"/>
  <c r="H261" i="99" s="1"/>
  <c r="I261" i="99" s="1"/>
  <c r="J261" i="99" s="1"/>
  <c r="L261" i="99" s="1"/>
  <c r="M261" i="99" s="1"/>
  <c r="N261" i="99" s="1"/>
  <c r="O261" i="99" s="1"/>
  <c r="P261" i="99" s="1"/>
  <c r="Q261" i="99" s="1"/>
  <c r="R261" i="99" s="1"/>
  <c r="S261" i="99" s="1"/>
  <c r="T261" i="99" s="1"/>
  <c r="U261" i="99" s="1"/>
  <c r="V261" i="99" s="1"/>
  <c r="W261" i="99" s="1"/>
  <c r="X261" i="99" s="1"/>
  <c r="Y261" i="99" s="1"/>
  <c r="Z261" i="99" s="1"/>
  <c r="AA261" i="99" s="1"/>
  <c r="AB261" i="99" s="1"/>
  <c r="AC261" i="99" s="1"/>
  <c r="AD261" i="99" s="1"/>
  <c r="AE261" i="99" s="1"/>
  <c r="AF261" i="99" s="1"/>
  <c r="E258" i="99"/>
  <c r="F258" i="99" s="1"/>
  <c r="G258" i="99" s="1"/>
  <c r="H258" i="99" s="1"/>
  <c r="I258" i="99" s="1"/>
  <c r="J258" i="99" s="1"/>
  <c r="L258" i="99" s="1"/>
  <c r="M258" i="99" s="1"/>
  <c r="N258" i="99" s="1"/>
  <c r="O258" i="99" s="1"/>
  <c r="P258" i="99" s="1"/>
  <c r="Q258" i="99" s="1"/>
  <c r="R258" i="99" s="1"/>
  <c r="S258" i="99" s="1"/>
  <c r="T258" i="99" s="1"/>
  <c r="U258" i="99" s="1"/>
  <c r="V258" i="99" s="1"/>
  <c r="W258" i="99" s="1"/>
  <c r="X258" i="99" s="1"/>
  <c r="Y258" i="99" s="1"/>
  <c r="Z258" i="99" s="1"/>
  <c r="AA258" i="99" s="1"/>
  <c r="AB258" i="99" s="1"/>
  <c r="AC258" i="99" s="1"/>
  <c r="AD258" i="99" s="1"/>
  <c r="AE258" i="99" s="1"/>
  <c r="AF258" i="99" s="1"/>
  <c r="E257" i="99"/>
  <c r="F257" i="99" s="1"/>
  <c r="G257" i="99" s="1"/>
  <c r="H257" i="99" s="1"/>
  <c r="I257" i="99" s="1"/>
  <c r="J257" i="99" s="1"/>
  <c r="L257" i="99" s="1"/>
  <c r="M257" i="99" s="1"/>
  <c r="N257" i="99" s="1"/>
  <c r="O257" i="99" s="1"/>
  <c r="P257" i="99" s="1"/>
  <c r="Q257" i="99" s="1"/>
  <c r="R257" i="99" s="1"/>
  <c r="S257" i="99" s="1"/>
  <c r="T257" i="99" s="1"/>
  <c r="U257" i="99" s="1"/>
  <c r="V257" i="99" s="1"/>
  <c r="W257" i="99" s="1"/>
  <c r="X257" i="99" s="1"/>
  <c r="Y257" i="99" s="1"/>
  <c r="Z257" i="99" s="1"/>
  <c r="AA257" i="99" s="1"/>
  <c r="AB257" i="99" s="1"/>
  <c r="AC257" i="99" s="1"/>
  <c r="AD257" i="99" s="1"/>
  <c r="AE257" i="99" s="1"/>
  <c r="AF257" i="99" s="1"/>
  <c r="E256" i="99"/>
  <c r="F256" i="99" s="1"/>
  <c r="G256" i="99" s="1"/>
  <c r="H256" i="99" s="1"/>
  <c r="I256" i="99" s="1"/>
  <c r="J256" i="99" s="1"/>
  <c r="L256" i="99" s="1"/>
  <c r="M256" i="99" s="1"/>
  <c r="N256" i="99" s="1"/>
  <c r="O256" i="99" s="1"/>
  <c r="P256" i="99" s="1"/>
  <c r="Q256" i="99" s="1"/>
  <c r="R256" i="99" s="1"/>
  <c r="S256" i="99" s="1"/>
  <c r="T256" i="99" s="1"/>
  <c r="U256" i="99" s="1"/>
  <c r="V256" i="99" s="1"/>
  <c r="W256" i="99" s="1"/>
  <c r="X256" i="99" s="1"/>
  <c r="Y256" i="99" s="1"/>
  <c r="Z256" i="99" s="1"/>
  <c r="AA256" i="99" s="1"/>
  <c r="AB256" i="99" s="1"/>
  <c r="AC256" i="99" s="1"/>
  <c r="AD256" i="99" s="1"/>
  <c r="AE256" i="99" s="1"/>
  <c r="AF256" i="99" s="1"/>
  <c r="E255" i="99"/>
  <c r="F255" i="99" s="1"/>
  <c r="G255" i="99" s="1"/>
  <c r="H255" i="99" s="1"/>
  <c r="I255" i="99" s="1"/>
  <c r="J255" i="99" s="1"/>
  <c r="L255" i="99" s="1"/>
  <c r="M255" i="99" s="1"/>
  <c r="N255" i="99" s="1"/>
  <c r="O255" i="99" s="1"/>
  <c r="P255" i="99" s="1"/>
  <c r="Q255" i="99" s="1"/>
  <c r="R255" i="99" s="1"/>
  <c r="S255" i="99" s="1"/>
  <c r="T255" i="99" s="1"/>
  <c r="U255" i="99" s="1"/>
  <c r="V255" i="99" s="1"/>
  <c r="W255" i="99" s="1"/>
  <c r="X255" i="99" s="1"/>
  <c r="Y255" i="99" s="1"/>
  <c r="Z255" i="99" s="1"/>
  <c r="AA255" i="99" s="1"/>
  <c r="AB255" i="99" s="1"/>
  <c r="AC255" i="99" s="1"/>
  <c r="AD255" i="99" s="1"/>
  <c r="AE255" i="99" s="1"/>
  <c r="AF255" i="99" s="1"/>
  <c r="E254" i="99"/>
  <c r="F254" i="99" s="1"/>
  <c r="G254" i="99" s="1"/>
  <c r="H254" i="99" s="1"/>
  <c r="I254" i="99" s="1"/>
  <c r="J254" i="99" s="1"/>
  <c r="L254" i="99" s="1"/>
  <c r="M254" i="99" s="1"/>
  <c r="N254" i="99" s="1"/>
  <c r="O254" i="99" s="1"/>
  <c r="P254" i="99" s="1"/>
  <c r="Q254" i="99" s="1"/>
  <c r="R254" i="99" s="1"/>
  <c r="S254" i="99" s="1"/>
  <c r="T254" i="99" s="1"/>
  <c r="U254" i="99" s="1"/>
  <c r="V254" i="99" s="1"/>
  <c r="W254" i="99" s="1"/>
  <c r="X254" i="99" s="1"/>
  <c r="Y254" i="99" s="1"/>
  <c r="Z254" i="99" s="1"/>
  <c r="AA254" i="99" s="1"/>
  <c r="AB254" i="99" s="1"/>
  <c r="AC254" i="99" s="1"/>
  <c r="AD254" i="99" s="1"/>
  <c r="AE254" i="99" s="1"/>
  <c r="AF254" i="99" s="1"/>
  <c r="E253" i="99"/>
  <c r="F253" i="99" s="1"/>
  <c r="G253" i="99" s="1"/>
  <c r="H253" i="99" s="1"/>
  <c r="I253" i="99" s="1"/>
  <c r="J253" i="99" s="1"/>
  <c r="L253" i="99" s="1"/>
  <c r="M253" i="99" s="1"/>
  <c r="N253" i="99" s="1"/>
  <c r="O253" i="99" s="1"/>
  <c r="P253" i="99" s="1"/>
  <c r="Q253" i="99" s="1"/>
  <c r="R253" i="99" s="1"/>
  <c r="S253" i="99" s="1"/>
  <c r="T253" i="99" s="1"/>
  <c r="U253" i="99" s="1"/>
  <c r="V253" i="99" s="1"/>
  <c r="W253" i="99" s="1"/>
  <c r="X253" i="99" s="1"/>
  <c r="Y253" i="99" s="1"/>
  <c r="Z253" i="99" s="1"/>
  <c r="AA253" i="99" s="1"/>
  <c r="AB253" i="99" s="1"/>
  <c r="AC253" i="99" s="1"/>
  <c r="AD253" i="99" s="1"/>
  <c r="AE253" i="99" s="1"/>
  <c r="AF253" i="99" s="1"/>
  <c r="E250" i="99"/>
  <c r="F250" i="99" s="1"/>
  <c r="G250" i="99" s="1"/>
  <c r="H250" i="99" s="1"/>
  <c r="I250" i="99" s="1"/>
  <c r="J250" i="99" s="1"/>
  <c r="L250" i="99" s="1"/>
  <c r="M250" i="99" s="1"/>
  <c r="N250" i="99" s="1"/>
  <c r="O250" i="99" s="1"/>
  <c r="P250" i="99" s="1"/>
  <c r="Q250" i="99" s="1"/>
  <c r="R250" i="99" s="1"/>
  <c r="S250" i="99" s="1"/>
  <c r="T250" i="99" s="1"/>
  <c r="U250" i="99" s="1"/>
  <c r="V250" i="99" s="1"/>
  <c r="W250" i="99" s="1"/>
  <c r="X250" i="99" s="1"/>
  <c r="Y250" i="99" s="1"/>
  <c r="Z250" i="99" s="1"/>
  <c r="AA250" i="99" s="1"/>
  <c r="AB250" i="99" s="1"/>
  <c r="AC250" i="99" s="1"/>
  <c r="AD250" i="99" s="1"/>
  <c r="AE250" i="99" s="1"/>
  <c r="AF250" i="99" s="1"/>
  <c r="E248" i="99"/>
  <c r="F248" i="99" s="1"/>
  <c r="G248" i="99" s="1"/>
  <c r="H248" i="99" s="1"/>
  <c r="I248" i="99" s="1"/>
  <c r="J248" i="99" s="1"/>
  <c r="L248" i="99" s="1"/>
  <c r="M248" i="99" s="1"/>
  <c r="N248" i="99" s="1"/>
  <c r="O248" i="99" s="1"/>
  <c r="P248" i="99" s="1"/>
  <c r="Q248" i="99" s="1"/>
  <c r="R248" i="99" s="1"/>
  <c r="S248" i="99" s="1"/>
  <c r="T248" i="99" s="1"/>
  <c r="U248" i="99" s="1"/>
  <c r="V248" i="99" s="1"/>
  <c r="W248" i="99" s="1"/>
  <c r="X248" i="99" s="1"/>
  <c r="Y248" i="99" s="1"/>
  <c r="Z248" i="99" s="1"/>
  <c r="AA248" i="99" s="1"/>
  <c r="AB248" i="99" s="1"/>
  <c r="AC248" i="99" s="1"/>
  <c r="AD248" i="99" s="1"/>
  <c r="AE248" i="99" s="1"/>
  <c r="AF248" i="99" s="1"/>
  <c r="E247" i="99"/>
  <c r="F247" i="99" s="1"/>
  <c r="G247" i="99" s="1"/>
  <c r="H247" i="99" s="1"/>
  <c r="I247" i="99" s="1"/>
  <c r="J247" i="99" s="1"/>
  <c r="L247" i="99" s="1"/>
  <c r="M247" i="99" s="1"/>
  <c r="N247" i="99" s="1"/>
  <c r="O247" i="99" s="1"/>
  <c r="P247" i="99" s="1"/>
  <c r="Q247" i="99" s="1"/>
  <c r="R247" i="99" s="1"/>
  <c r="S247" i="99" s="1"/>
  <c r="T247" i="99" s="1"/>
  <c r="U247" i="99" s="1"/>
  <c r="V247" i="99" s="1"/>
  <c r="W247" i="99" s="1"/>
  <c r="X247" i="99" s="1"/>
  <c r="Y247" i="99" s="1"/>
  <c r="Z247" i="99" s="1"/>
  <c r="AA247" i="99" s="1"/>
  <c r="AB247" i="99" s="1"/>
  <c r="AC247" i="99" s="1"/>
  <c r="AD247" i="99" s="1"/>
  <c r="AE247" i="99" s="1"/>
  <c r="AF247" i="99" s="1"/>
  <c r="E246" i="99"/>
  <c r="F246" i="99" s="1"/>
  <c r="G246" i="99" s="1"/>
  <c r="H246" i="99" s="1"/>
  <c r="I246" i="99" s="1"/>
  <c r="J246" i="99" s="1"/>
  <c r="L246" i="99" s="1"/>
  <c r="M246" i="99" s="1"/>
  <c r="N246" i="99" s="1"/>
  <c r="O246" i="99" s="1"/>
  <c r="P246" i="99" s="1"/>
  <c r="Q246" i="99" s="1"/>
  <c r="R246" i="99" s="1"/>
  <c r="S246" i="99" s="1"/>
  <c r="T246" i="99" s="1"/>
  <c r="U246" i="99" s="1"/>
  <c r="V246" i="99" s="1"/>
  <c r="W246" i="99" s="1"/>
  <c r="X246" i="99" s="1"/>
  <c r="Y246" i="99" s="1"/>
  <c r="Z246" i="99" s="1"/>
  <c r="AA246" i="99" s="1"/>
  <c r="AB246" i="99" s="1"/>
  <c r="AC246" i="99" s="1"/>
  <c r="AD246" i="99" s="1"/>
  <c r="AE246" i="99" s="1"/>
  <c r="AF246" i="99" s="1"/>
  <c r="E245" i="99"/>
  <c r="F245" i="99" s="1"/>
  <c r="G245" i="99" s="1"/>
  <c r="H245" i="99" s="1"/>
  <c r="I245" i="99" s="1"/>
  <c r="J245" i="99" s="1"/>
  <c r="L245" i="99" s="1"/>
  <c r="M245" i="99" s="1"/>
  <c r="N245" i="99" s="1"/>
  <c r="O245" i="99" s="1"/>
  <c r="P245" i="99" s="1"/>
  <c r="Q245" i="99" s="1"/>
  <c r="R245" i="99" s="1"/>
  <c r="S245" i="99" s="1"/>
  <c r="T245" i="99" s="1"/>
  <c r="U245" i="99" s="1"/>
  <c r="V245" i="99" s="1"/>
  <c r="W245" i="99" s="1"/>
  <c r="X245" i="99" s="1"/>
  <c r="Y245" i="99" s="1"/>
  <c r="Z245" i="99" s="1"/>
  <c r="AA245" i="99" s="1"/>
  <c r="AB245" i="99" s="1"/>
  <c r="AC245" i="99" s="1"/>
  <c r="AD245" i="99" s="1"/>
  <c r="AE245" i="99" s="1"/>
  <c r="AF245" i="99" s="1"/>
  <c r="E242" i="99"/>
  <c r="F242" i="99" s="1"/>
  <c r="G242" i="99" s="1"/>
  <c r="H242" i="99" s="1"/>
  <c r="I242" i="99" s="1"/>
  <c r="J242" i="99" s="1"/>
  <c r="L242" i="99" s="1"/>
  <c r="M242" i="99" s="1"/>
  <c r="N242" i="99" s="1"/>
  <c r="O242" i="99" s="1"/>
  <c r="P242" i="99" s="1"/>
  <c r="Q242" i="99" s="1"/>
  <c r="R242" i="99" s="1"/>
  <c r="S242" i="99" s="1"/>
  <c r="T242" i="99" s="1"/>
  <c r="U242" i="99" s="1"/>
  <c r="V242" i="99" s="1"/>
  <c r="W242" i="99" s="1"/>
  <c r="X242" i="99" s="1"/>
  <c r="Y242" i="99" s="1"/>
  <c r="Z242" i="99" s="1"/>
  <c r="AA242" i="99" s="1"/>
  <c r="AB242" i="99" s="1"/>
  <c r="AC242" i="99" s="1"/>
  <c r="AD242" i="99" s="1"/>
  <c r="AE242" i="99" s="1"/>
  <c r="AF242" i="99" s="1"/>
  <c r="E241" i="99"/>
  <c r="F241" i="99" s="1"/>
  <c r="G241" i="99" s="1"/>
  <c r="H241" i="99" s="1"/>
  <c r="I241" i="99" s="1"/>
  <c r="J241" i="99" s="1"/>
  <c r="L241" i="99" s="1"/>
  <c r="M241" i="99" s="1"/>
  <c r="N241" i="99" s="1"/>
  <c r="O241" i="99" s="1"/>
  <c r="P241" i="99" s="1"/>
  <c r="Q241" i="99" s="1"/>
  <c r="R241" i="99" s="1"/>
  <c r="S241" i="99" s="1"/>
  <c r="T241" i="99" s="1"/>
  <c r="U241" i="99" s="1"/>
  <c r="V241" i="99" s="1"/>
  <c r="W241" i="99" s="1"/>
  <c r="X241" i="99" s="1"/>
  <c r="Y241" i="99" s="1"/>
  <c r="Z241" i="99" s="1"/>
  <c r="AA241" i="99" s="1"/>
  <c r="AB241" i="99" s="1"/>
  <c r="AC241" i="99" s="1"/>
  <c r="AD241" i="99" s="1"/>
  <c r="AE241" i="99" s="1"/>
  <c r="AF241" i="99" s="1"/>
  <c r="E240" i="99"/>
  <c r="F240" i="99" s="1"/>
  <c r="G240" i="99" s="1"/>
  <c r="H240" i="99" s="1"/>
  <c r="I240" i="99" s="1"/>
  <c r="J240" i="99" s="1"/>
  <c r="L240" i="99" s="1"/>
  <c r="M240" i="99" s="1"/>
  <c r="N240" i="99" s="1"/>
  <c r="O240" i="99" s="1"/>
  <c r="P240" i="99" s="1"/>
  <c r="Q240" i="99" s="1"/>
  <c r="R240" i="99" s="1"/>
  <c r="S240" i="99" s="1"/>
  <c r="T240" i="99" s="1"/>
  <c r="U240" i="99" s="1"/>
  <c r="V240" i="99" s="1"/>
  <c r="W240" i="99" s="1"/>
  <c r="X240" i="99" s="1"/>
  <c r="Y240" i="99" s="1"/>
  <c r="Z240" i="99" s="1"/>
  <c r="AA240" i="99" s="1"/>
  <c r="AB240" i="99" s="1"/>
  <c r="AC240" i="99" s="1"/>
  <c r="AD240" i="99" s="1"/>
  <c r="AE240" i="99" s="1"/>
  <c r="AF240" i="99" s="1"/>
  <c r="E239" i="99"/>
  <c r="F239" i="99" s="1"/>
  <c r="G239" i="99" s="1"/>
  <c r="H239" i="99" s="1"/>
  <c r="I239" i="99" s="1"/>
  <c r="J239" i="99" s="1"/>
  <c r="L239" i="99" s="1"/>
  <c r="M239" i="99" s="1"/>
  <c r="N239" i="99" s="1"/>
  <c r="O239" i="99" s="1"/>
  <c r="P239" i="99" s="1"/>
  <c r="Q239" i="99" s="1"/>
  <c r="R239" i="99" s="1"/>
  <c r="S239" i="99" s="1"/>
  <c r="T239" i="99" s="1"/>
  <c r="U239" i="99" s="1"/>
  <c r="V239" i="99" s="1"/>
  <c r="W239" i="99" s="1"/>
  <c r="X239" i="99" s="1"/>
  <c r="Y239" i="99" s="1"/>
  <c r="Z239" i="99" s="1"/>
  <c r="AA239" i="99" s="1"/>
  <c r="AB239" i="99" s="1"/>
  <c r="AC239" i="99" s="1"/>
  <c r="AD239" i="99" s="1"/>
  <c r="AE239" i="99" s="1"/>
  <c r="AF239" i="99" s="1"/>
  <c r="E238" i="99"/>
  <c r="F238" i="99" s="1"/>
  <c r="G238" i="99" s="1"/>
  <c r="H238" i="99" s="1"/>
  <c r="I238" i="99" s="1"/>
  <c r="J238" i="99" s="1"/>
  <c r="L238" i="99" s="1"/>
  <c r="M238" i="99" s="1"/>
  <c r="N238" i="99" s="1"/>
  <c r="O238" i="99" s="1"/>
  <c r="P238" i="99" s="1"/>
  <c r="Q238" i="99" s="1"/>
  <c r="R238" i="99" s="1"/>
  <c r="S238" i="99" s="1"/>
  <c r="T238" i="99" s="1"/>
  <c r="U238" i="99" s="1"/>
  <c r="V238" i="99" s="1"/>
  <c r="W238" i="99" s="1"/>
  <c r="X238" i="99" s="1"/>
  <c r="Y238" i="99" s="1"/>
  <c r="Z238" i="99" s="1"/>
  <c r="AA238" i="99" s="1"/>
  <c r="AB238" i="99" s="1"/>
  <c r="AC238" i="99" s="1"/>
  <c r="AD238" i="99" s="1"/>
  <c r="AE238" i="99" s="1"/>
  <c r="AF238" i="99" s="1"/>
  <c r="E237" i="99"/>
  <c r="F237" i="99" s="1"/>
  <c r="G237" i="99" s="1"/>
  <c r="H237" i="99" s="1"/>
  <c r="I237" i="99" s="1"/>
  <c r="J237" i="99" s="1"/>
  <c r="L237" i="99" s="1"/>
  <c r="M237" i="99" s="1"/>
  <c r="N237" i="99" s="1"/>
  <c r="O237" i="99" s="1"/>
  <c r="P237" i="99" s="1"/>
  <c r="Q237" i="99" s="1"/>
  <c r="R237" i="99" s="1"/>
  <c r="S237" i="99" s="1"/>
  <c r="T237" i="99" s="1"/>
  <c r="U237" i="99" s="1"/>
  <c r="V237" i="99" s="1"/>
  <c r="W237" i="99" s="1"/>
  <c r="X237" i="99" s="1"/>
  <c r="Y237" i="99" s="1"/>
  <c r="Z237" i="99" s="1"/>
  <c r="AA237" i="99" s="1"/>
  <c r="AB237" i="99" s="1"/>
  <c r="AC237" i="99" s="1"/>
  <c r="AD237" i="99" s="1"/>
  <c r="AE237" i="99" s="1"/>
  <c r="AF237" i="99" s="1"/>
  <c r="E234" i="99"/>
  <c r="F234" i="99" s="1"/>
  <c r="G234" i="99" s="1"/>
  <c r="H234" i="99" s="1"/>
  <c r="I234" i="99" s="1"/>
  <c r="J234" i="99" s="1"/>
  <c r="L234" i="99" s="1"/>
  <c r="M234" i="99" s="1"/>
  <c r="N234" i="99" s="1"/>
  <c r="O234" i="99" s="1"/>
  <c r="P234" i="99" s="1"/>
  <c r="Q234" i="99" s="1"/>
  <c r="R234" i="99" s="1"/>
  <c r="S234" i="99" s="1"/>
  <c r="T234" i="99" s="1"/>
  <c r="U234" i="99" s="1"/>
  <c r="V234" i="99" s="1"/>
  <c r="W234" i="99" s="1"/>
  <c r="X234" i="99" s="1"/>
  <c r="Y234" i="99" s="1"/>
  <c r="Z234" i="99" s="1"/>
  <c r="AA234" i="99" s="1"/>
  <c r="AB234" i="99" s="1"/>
  <c r="AC234" i="99" s="1"/>
  <c r="AD234" i="99" s="1"/>
  <c r="AE234" i="99" s="1"/>
  <c r="AF234" i="99" s="1"/>
  <c r="E233" i="99"/>
  <c r="F233" i="99" s="1"/>
  <c r="G233" i="99" s="1"/>
  <c r="H233" i="99" s="1"/>
  <c r="I233" i="99" s="1"/>
  <c r="J233" i="99" s="1"/>
  <c r="L233" i="99" s="1"/>
  <c r="M233" i="99" s="1"/>
  <c r="N233" i="99" s="1"/>
  <c r="O233" i="99" s="1"/>
  <c r="P233" i="99" s="1"/>
  <c r="Q233" i="99" s="1"/>
  <c r="R233" i="99" s="1"/>
  <c r="S233" i="99" s="1"/>
  <c r="T233" i="99" s="1"/>
  <c r="U233" i="99" s="1"/>
  <c r="V233" i="99" s="1"/>
  <c r="W233" i="99" s="1"/>
  <c r="X233" i="99" s="1"/>
  <c r="Y233" i="99" s="1"/>
  <c r="Z233" i="99" s="1"/>
  <c r="AA233" i="99" s="1"/>
  <c r="AB233" i="99" s="1"/>
  <c r="AC233" i="99" s="1"/>
  <c r="AD233" i="99" s="1"/>
  <c r="AE233" i="99" s="1"/>
  <c r="AF233" i="99" s="1"/>
  <c r="E232" i="99"/>
  <c r="F232" i="99" s="1"/>
  <c r="G232" i="99" s="1"/>
  <c r="H232" i="99" s="1"/>
  <c r="I232" i="99" s="1"/>
  <c r="J232" i="99" s="1"/>
  <c r="L232" i="99" s="1"/>
  <c r="M232" i="99" s="1"/>
  <c r="N232" i="99" s="1"/>
  <c r="O232" i="99" s="1"/>
  <c r="P232" i="99" s="1"/>
  <c r="Q232" i="99" s="1"/>
  <c r="R232" i="99" s="1"/>
  <c r="S232" i="99" s="1"/>
  <c r="T232" i="99" s="1"/>
  <c r="U232" i="99" s="1"/>
  <c r="V232" i="99" s="1"/>
  <c r="W232" i="99" s="1"/>
  <c r="X232" i="99" s="1"/>
  <c r="Y232" i="99" s="1"/>
  <c r="Z232" i="99" s="1"/>
  <c r="AA232" i="99" s="1"/>
  <c r="AB232" i="99" s="1"/>
  <c r="AC232" i="99" s="1"/>
  <c r="AD232" i="99" s="1"/>
  <c r="AE232" i="99" s="1"/>
  <c r="AF232" i="99" s="1"/>
  <c r="E231" i="99"/>
  <c r="F231" i="99" s="1"/>
  <c r="G231" i="99" s="1"/>
  <c r="H231" i="99" s="1"/>
  <c r="I231" i="99" s="1"/>
  <c r="J231" i="99" s="1"/>
  <c r="L231" i="99" s="1"/>
  <c r="M231" i="99" s="1"/>
  <c r="N231" i="99" s="1"/>
  <c r="O231" i="99" s="1"/>
  <c r="P231" i="99" s="1"/>
  <c r="Q231" i="99" s="1"/>
  <c r="R231" i="99" s="1"/>
  <c r="S231" i="99" s="1"/>
  <c r="T231" i="99" s="1"/>
  <c r="U231" i="99" s="1"/>
  <c r="V231" i="99" s="1"/>
  <c r="W231" i="99" s="1"/>
  <c r="X231" i="99" s="1"/>
  <c r="Y231" i="99" s="1"/>
  <c r="Z231" i="99" s="1"/>
  <c r="AA231" i="99" s="1"/>
  <c r="AB231" i="99" s="1"/>
  <c r="AC231" i="99" s="1"/>
  <c r="AD231" i="99" s="1"/>
  <c r="AE231" i="99" s="1"/>
  <c r="AF231" i="99" s="1"/>
  <c r="E230" i="99"/>
  <c r="F230" i="99" s="1"/>
  <c r="G230" i="99" s="1"/>
  <c r="H230" i="99" s="1"/>
  <c r="I230" i="99" s="1"/>
  <c r="J230" i="99" s="1"/>
  <c r="L230" i="99" s="1"/>
  <c r="M230" i="99" s="1"/>
  <c r="N230" i="99" s="1"/>
  <c r="O230" i="99" s="1"/>
  <c r="P230" i="99" s="1"/>
  <c r="Q230" i="99" s="1"/>
  <c r="R230" i="99" s="1"/>
  <c r="S230" i="99" s="1"/>
  <c r="T230" i="99" s="1"/>
  <c r="U230" i="99" s="1"/>
  <c r="V230" i="99" s="1"/>
  <c r="W230" i="99" s="1"/>
  <c r="X230" i="99" s="1"/>
  <c r="Y230" i="99" s="1"/>
  <c r="Z230" i="99" s="1"/>
  <c r="AA230" i="99" s="1"/>
  <c r="AB230" i="99" s="1"/>
  <c r="AC230" i="99" s="1"/>
  <c r="AD230" i="99" s="1"/>
  <c r="AE230" i="99" s="1"/>
  <c r="AF230" i="99" s="1"/>
  <c r="E229" i="99"/>
  <c r="F229" i="99" s="1"/>
  <c r="G229" i="99" s="1"/>
  <c r="H229" i="99" s="1"/>
  <c r="I229" i="99" s="1"/>
  <c r="J229" i="99" s="1"/>
  <c r="L229" i="99" s="1"/>
  <c r="M229" i="99" s="1"/>
  <c r="N229" i="99" s="1"/>
  <c r="O229" i="99" s="1"/>
  <c r="P229" i="99" s="1"/>
  <c r="Q229" i="99" s="1"/>
  <c r="R229" i="99" s="1"/>
  <c r="S229" i="99" s="1"/>
  <c r="T229" i="99" s="1"/>
  <c r="U229" i="99" s="1"/>
  <c r="V229" i="99" s="1"/>
  <c r="W229" i="99" s="1"/>
  <c r="X229" i="99" s="1"/>
  <c r="Y229" i="99" s="1"/>
  <c r="Z229" i="99" s="1"/>
  <c r="AA229" i="99" s="1"/>
  <c r="AB229" i="99" s="1"/>
  <c r="AC229" i="99" s="1"/>
  <c r="AD229" i="99" s="1"/>
  <c r="AE229" i="99" s="1"/>
  <c r="AF229" i="99" s="1"/>
  <c r="E225" i="99"/>
  <c r="F225" i="99" s="1"/>
  <c r="G225" i="99" s="1"/>
  <c r="H225" i="99" s="1"/>
  <c r="I225" i="99" s="1"/>
  <c r="J225" i="99" s="1"/>
  <c r="L225" i="99" s="1"/>
  <c r="M225" i="99" s="1"/>
  <c r="N225" i="99" s="1"/>
  <c r="O225" i="99" s="1"/>
  <c r="P225" i="99" s="1"/>
  <c r="Q225" i="99" s="1"/>
  <c r="R225" i="99" s="1"/>
  <c r="S225" i="99" s="1"/>
  <c r="T225" i="99" s="1"/>
  <c r="U225" i="99" s="1"/>
  <c r="V225" i="99" s="1"/>
  <c r="W225" i="99" s="1"/>
  <c r="X225" i="99" s="1"/>
  <c r="Y225" i="99" s="1"/>
  <c r="Z225" i="99" s="1"/>
  <c r="AA225" i="99" s="1"/>
  <c r="AB225" i="99" s="1"/>
  <c r="AC225" i="99" s="1"/>
  <c r="AD225" i="99" s="1"/>
  <c r="AE225" i="99" s="1"/>
  <c r="AF225" i="99" s="1"/>
  <c r="E224" i="99"/>
  <c r="F224" i="99" s="1"/>
  <c r="G224" i="99" s="1"/>
  <c r="H224" i="99" s="1"/>
  <c r="I224" i="99" s="1"/>
  <c r="J224" i="99" s="1"/>
  <c r="L224" i="99" s="1"/>
  <c r="M224" i="99" s="1"/>
  <c r="N224" i="99" s="1"/>
  <c r="O224" i="99" s="1"/>
  <c r="P224" i="99" s="1"/>
  <c r="Q224" i="99" s="1"/>
  <c r="R224" i="99" s="1"/>
  <c r="S224" i="99" s="1"/>
  <c r="T224" i="99" s="1"/>
  <c r="U224" i="99" s="1"/>
  <c r="V224" i="99" s="1"/>
  <c r="W224" i="99" s="1"/>
  <c r="X224" i="99" s="1"/>
  <c r="Y224" i="99" s="1"/>
  <c r="Z224" i="99" s="1"/>
  <c r="AA224" i="99" s="1"/>
  <c r="AB224" i="99" s="1"/>
  <c r="AC224" i="99" s="1"/>
  <c r="AD224" i="99" s="1"/>
  <c r="AE224" i="99" s="1"/>
  <c r="AF224" i="99" s="1"/>
  <c r="E223" i="99"/>
  <c r="F223" i="99" s="1"/>
  <c r="G223" i="99" s="1"/>
  <c r="H223" i="99" s="1"/>
  <c r="I223" i="99" s="1"/>
  <c r="J223" i="99" s="1"/>
  <c r="L223" i="99" s="1"/>
  <c r="M223" i="99" s="1"/>
  <c r="N223" i="99" s="1"/>
  <c r="O223" i="99" s="1"/>
  <c r="P223" i="99" s="1"/>
  <c r="Q223" i="99" s="1"/>
  <c r="R223" i="99" s="1"/>
  <c r="S223" i="99" s="1"/>
  <c r="T223" i="99" s="1"/>
  <c r="U223" i="99" s="1"/>
  <c r="V223" i="99" s="1"/>
  <c r="W223" i="99" s="1"/>
  <c r="X223" i="99" s="1"/>
  <c r="Y223" i="99" s="1"/>
  <c r="Z223" i="99" s="1"/>
  <c r="AA223" i="99" s="1"/>
  <c r="AB223" i="99" s="1"/>
  <c r="AC223" i="99" s="1"/>
  <c r="AD223" i="99" s="1"/>
  <c r="AE223" i="99" s="1"/>
  <c r="AF223" i="99" s="1"/>
  <c r="E222" i="99"/>
  <c r="F222" i="99" s="1"/>
  <c r="G222" i="99" s="1"/>
  <c r="H222" i="99" s="1"/>
  <c r="I222" i="99" s="1"/>
  <c r="J222" i="99" s="1"/>
  <c r="L222" i="99" s="1"/>
  <c r="M222" i="99" s="1"/>
  <c r="N222" i="99" s="1"/>
  <c r="O222" i="99" s="1"/>
  <c r="P222" i="99" s="1"/>
  <c r="Q222" i="99" s="1"/>
  <c r="R222" i="99" s="1"/>
  <c r="S222" i="99" s="1"/>
  <c r="T222" i="99" s="1"/>
  <c r="U222" i="99" s="1"/>
  <c r="V222" i="99" s="1"/>
  <c r="W222" i="99" s="1"/>
  <c r="X222" i="99" s="1"/>
  <c r="Y222" i="99" s="1"/>
  <c r="Z222" i="99" s="1"/>
  <c r="AA222" i="99" s="1"/>
  <c r="AB222" i="99" s="1"/>
  <c r="AC222" i="99" s="1"/>
  <c r="AD222" i="99" s="1"/>
  <c r="AE222" i="99" s="1"/>
  <c r="AF222" i="99" s="1"/>
  <c r="E221" i="99"/>
  <c r="F221" i="99" s="1"/>
  <c r="G221" i="99" s="1"/>
  <c r="H221" i="99" s="1"/>
  <c r="I221" i="99" s="1"/>
  <c r="J221" i="99" s="1"/>
  <c r="L221" i="99" s="1"/>
  <c r="M221" i="99" s="1"/>
  <c r="N221" i="99" s="1"/>
  <c r="O221" i="99" s="1"/>
  <c r="P221" i="99" s="1"/>
  <c r="Q221" i="99" s="1"/>
  <c r="R221" i="99" s="1"/>
  <c r="S221" i="99" s="1"/>
  <c r="T221" i="99" s="1"/>
  <c r="U221" i="99" s="1"/>
  <c r="V221" i="99" s="1"/>
  <c r="W221" i="99" s="1"/>
  <c r="X221" i="99" s="1"/>
  <c r="Y221" i="99" s="1"/>
  <c r="Z221" i="99" s="1"/>
  <c r="AA221" i="99" s="1"/>
  <c r="AB221" i="99" s="1"/>
  <c r="AC221" i="99" s="1"/>
  <c r="AD221" i="99" s="1"/>
  <c r="AE221" i="99" s="1"/>
  <c r="AF221" i="99" s="1"/>
  <c r="E220" i="99"/>
  <c r="F220" i="99" s="1"/>
  <c r="G220" i="99" s="1"/>
  <c r="H220" i="99" s="1"/>
  <c r="I220" i="99" s="1"/>
  <c r="J220" i="99" s="1"/>
  <c r="L220" i="99" s="1"/>
  <c r="M220" i="99" s="1"/>
  <c r="N220" i="99" s="1"/>
  <c r="O220" i="99" s="1"/>
  <c r="P220" i="99" s="1"/>
  <c r="Q220" i="99" s="1"/>
  <c r="R220" i="99" s="1"/>
  <c r="S220" i="99" s="1"/>
  <c r="T220" i="99" s="1"/>
  <c r="U220" i="99" s="1"/>
  <c r="V220" i="99" s="1"/>
  <c r="W220" i="99" s="1"/>
  <c r="X220" i="99" s="1"/>
  <c r="Y220" i="99" s="1"/>
  <c r="Z220" i="99" s="1"/>
  <c r="AA220" i="99" s="1"/>
  <c r="AB220" i="99" s="1"/>
  <c r="AC220" i="99" s="1"/>
  <c r="AD220" i="99" s="1"/>
  <c r="AE220" i="99" s="1"/>
  <c r="AF220" i="99" s="1"/>
  <c r="E218" i="99"/>
  <c r="F218" i="99" s="1"/>
  <c r="G218" i="99" s="1"/>
  <c r="H218" i="99" s="1"/>
  <c r="I218" i="99" s="1"/>
  <c r="J218" i="99" s="1"/>
  <c r="L218" i="99" s="1"/>
  <c r="M218" i="99" s="1"/>
  <c r="N218" i="99" s="1"/>
  <c r="O218" i="99" s="1"/>
  <c r="P218" i="99" s="1"/>
  <c r="Q218" i="99" s="1"/>
  <c r="R218" i="99" s="1"/>
  <c r="S218" i="99" s="1"/>
  <c r="T218" i="99" s="1"/>
  <c r="U218" i="99" s="1"/>
  <c r="V218" i="99" s="1"/>
  <c r="W218" i="99" s="1"/>
  <c r="X218" i="99" s="1"/>
  <c r="Y218" i="99" s="1"/>
  <c r="Z218" i="99" s="1"/>
  <c r="AA218" i="99" s="1"/>
  <c r="AB218" i="99" s="1"/>
  <c r="AC218" i="99" s="1"/>
  <c r="AD218" i="99" s="1"/>
  <c r="AE218" i="99" s="1"/>
  <c r="AF218" i="99" s="1"/>
  <c r="E217" i="99"/>
  <c r="F217" i="99" s="1"/>
  <c r="G217" i="99" s="1"/>
  <c r="H217" i="99" s="1"/>
  <c r="I217" i="99" s="1"/>
  <c r="J217" i="99" s="1"/>
  <c r="L217" i="99" s="1"/>
  <c r="M217" i="99" s="1"/>
  <c r="N217" i="99" s="1"/>
  <c r="O217" i="99" s="1"/>
  <c r="P217" i="99" s="1"/>
  <c r="Q217" i="99" s="1"/>
  <c r="R217" i="99" s="1"/>
  <c r="S217" i="99" s="1"/>
  <c r="T217" i="99" s="1"/>
  <c r="U217" i="99" s="1"/>
  <c r="V217" i="99" s="1"/>
  <c r="W217" i="99" s="1"/>
  <c r="X217" i="99" s="1"/>
  <c r="Y217" i="99" s="1"/>
  <c r="Z217" i="99" s="1"/>
  <c r="AA217" i="99" s="1"/>
  <c r="AB217" i="99" s="1"/>
  <c r="AC217" i="99" s="1"/>
  <c r="AD217" i="99" s="1"/>
  <c r="AE217" i="99" s="1"/>
  <c r="AF217" i="99" s="1"/>
  <c r="E216" i="99"/>
  <c r="F216" i="99" s="1"/>
  <c r="G216" i="99" s="1"/>
  <c r="H216" i="99" s="1"/>
  <c r="I216" i="99" s="1"/>
  <c r="J216" i="99" s="1"/>
  <c r="L216" i="99" s="1"/>
  <c r="M216" i="99" s="1"/>
  <c r="N216" i="99" s="1"/>
  <c r="O216" i="99" s="1"/>
  <c r="P216" i="99" s="1"/>
  <c r="Q216" i="99" s="1"/>
  <c r="R216" i="99" s="1"/>
  <c r="S216" i="99" s="1"/>
  <c r="T216" i="99" s="1"/>
  <c r="U216" i="99" s="1"/>
  <c r="V216" i="99" s="1"/>
  <c r="W216" i="99" s="1"/>
  <c r="X216" i="99" s="1"/>
  <c r="Y216" i="99" s="1"/>
  <c r="Z216" i="99" s="1"/>
  <c r="AA216" i="99" s="1"/>
  <c r="AB216" i="99" s="1"/>
  <c r="AC216" i="99" s="1"/>
  <c r="AD216" i="99" s="1"/>
  <c r="AE216" i="99" s="1"/>
  <c r="AF216" i="99" s="1"/>
  <c r="E215" i="99"/>
  <c r="F215" i="99" s="1"/>
  <c r="G215" i="99" s="1"/>
  <c r="H215" i="99" s="1"/>
  <c r="I215" i="99" s="1"/>
  <c r="J215" i="99" s="1"/>
  <c r="L215" i="99" s="1"/>
  <c r="M215" i="99" s="1"/>
  <c r="N215" i="99" s="1"/>
  <c r="O215" i="99" s="1"/>
  <c r="P215" i="99" s="1"/>
  <c r="Q215" i="99" s="1"/>
  <c r="R215" i="99" s="1"/>
  <c r="S215" i="99" s="1"/>
  <c r="T215" i="99" s="1"/>
  <c r="U215" i="99" s="1"/>
  <c r="V215" i="99" s="1"/>
  <c r="W215" i="99" s="1"/>
  <c r="X215" i="99" s="1"/>
  <c r="Y215" i="99" s="1"/>
  <c r="Z215" i="99" s="1"/>
  <c r="AA215" i="99" s="1"/>
  <c r="AB215" i="99" s="1"/>
  <c r="AC215" i="99" s="1"/>
  <c r="AD215" i="99" s="1"/>
  <c r="AE215" i="99" s="1"/>
  <c r="AF215" i="99" s="1"/>
  <c r="E214" i="99"/>
  <c r="F214" i="99" s="1"/>
  <c r="G214" i="99" s="1"/>
  <c r="H214" i="99" s="1"/>
  <c r="I214" i="99" s="1"/>
  <c r="J214" i="99" s="1"/>
  <c r="L214" i="99" s="1"/>
  <c r="M214" i="99" s="1"/>
  <c r="N214" i="99" s="1"/>
  <c r="O214" i="99" s="1"/>
  <c r="P214" i="99" s="1"/>
  <c r="Q214" i="99" s="1"/>
  <c r="R214" i="99" s="1"/>
  <c r="S214" i="99" s="1"/>
  <c r="T214" i="99" s="1"/>
  <c r="U214" i="99" s="1"/>
  <c r="V214" i="99" s="1"/>
  <c r="W214" i="99" s="1"/>
  <c r="X214" i="99" s="1"/>
  <c r="Y214" i="99" s="1"/>
  <c r="Z214" i="99" s="1"/>
  <c r="AA214" i="99" s="1"/>
  <c r="AB214" i="99" s="1"/>
  <c r="AC214" i="99" s="1"/>
  <c r="AD214" i="99" s="1"/>
  <c r="AE214" i="99" s="1"/>
  <c r="AF214" i="99" s="1"/>
  <c r="E213" i="99"/>
  <c r="F213" i="99" s="1"/>
  <c r="G213" i="99" s="1"/>
  <c r="H213" i="99" s="1"/>
  <c r="I213" i="99" s="1"/>
  <c r="J213" i="99" s="1"/>
  <c r="L213" i="99" s="1"/>
  <c r="M213" i="99" s="1"/>
  <c r="N213" i="99" s="1"/>
  <c r="O213" i="99" s="1"/>
  <c r="P213" i="99" s="1"/>
  <c r="Q213" i="99" s="1"/>
  <c r="R213" i="99" s="1"/>
  <c r="S213" i="99" s="1"/>
  <c r="T213" i="99" s="1"/>
  <c r="U213" i="99" s="1"/>
  <c r="V213" i="99" s="1"/>
  <c r="W213" i="99" s="1"/>
  <c r="X213" i="99" s="1"/>
  <c r="Y213" i="99" s="1"/>
  <c r="Z213" i="99" s="1"/>
  <c r="AA213" i="99" s="1"/>
  <c r="AB213" i="99" s="1"/>
  <c r="AC213" i="99" s="1"/>
  <c r="AD213" i="99" s="1"/>
  <c r="AE213" i="99" s="1"/>
  <c r="AF213" i="99" s="1"/>
  <c r="E210" i="99"/>
  <c r="F210" i="99" s="1"/>
  <c r="G210" i="99" s="1"/>
  <c r="H210" i="99" s="1"/>
  <c r="I210" i="99" s="1"/>
  <c r="J210" i="99" s="1"/>
  <c r="L210" i="99" s="1"/>
  <c r="M210" i="99" s="1"/>
  <c r="N210" i="99" s="1"/>
  <c r="O210" i="99" s="1"/>
  <c r="P210" i="99" s="1"/>
  <c r="Q210" i="99" s="1"/>
  <c r="R210" i="99" s="1"/>
  <c r="S210" i="99" s="1"/>
  <c r="T210" i="99" s="1"/>
  <c r="U210" i="99" s="1"/>
  <c r="V210" i="99" s="1"/>
  <c r="W210" i="99" s="1"/>
  <c r="X210" i="99" s="1"/>
  <c r="Y210" i="99" s="1"/>
  <c r="Z210" i="99" s="1"/>
  <c r="AA210" i="99" s="1"/>
  <c r="AB210" i="99" s="1"/>
  <c r="AC210" i="99" s="1"/>
  <c r="AD210" i="99" s="1"/>
  <c r="AE210" i="99" s="1"/>
  <c r="AF210" i="99" s="1"/>
  <c r="E209" i="99"/>
  <c r="F209" i="99" s="1"/>
  <c r="G209" i="99" s="1"/>
  <c r="H209" i="99" s="1"/>
  <c r="I209" i="99" s="1"/>
  <c r="J209" i="99" s="1"/>
  <c r="L209" i="99" s="1"/>
  <c r="M209" i="99" s="1"/>
  <c r="N209" i="99" s="1"/>
  <c r="O209" i="99" s="1"/>
  <c r="P209" i="99" s="1"/>
  <c r="Q209" i="99" s="1"/>
  <c r="R209" i="99" s="1"/>
  <c r="S209" i="99" s="1"/>
  <c r="T209" i="99" s="1"/>
  <c r="U209" i="99" s="1"/>
  <c r="V209" i="99" s="1"/>
  <c r="W209" i="99" s="1"/>
  <c r="X209" i="99" s="1"/>
  <c r="Y209" i="99" s="1"/>
  <c r="Z209" i="99" s="1"/>
  <c r="AA209" i="99" s="1"/>
  <c r="AB209" i="99" s="1"/>
  <c r="AC209" i="99" s="1"/>
  <c r="AD209" i="99" s="1"/>
  <c r="AE209" i="99" s="1"/>
  <c r="AF209" i="99" s="1"/>
  <c r="E208" i="99"/>
  <c r="F208" i="99" s="1"/>
  <c r="G208" i="99" s="1"/>
  <c r="H208" i="99" s="1"/>
  <c r="I208" i="99" s="1"/>
  <c r="J208" i="99" s="1"/>
  <c r="L208" i="99" s="1"/>
  <c r="M208" i="99" s="1"/>
  <c r="N208" i="99" s="1"/>
  <c r="O208" i="99" s="1"/>
  <c r="P208" i="99" s="1"/>
  <c r="Q208" i="99" s="1"/>
  <c r="R208" i="99" s="1"/>
  <c r="S208" i="99" s="1"/>
  <c r="T208" i="99" s="1"/>
  <c r="U208" i="99" s="1"/>
  <c r="V208" i="99" s="1"/>
  <c r="W208" i="99" s="1"/>
  <c r="X208" i="99" s="1"/>
  <c r="Y208" i="99" s="1"/>
  <c r="Z208" i="99" s="1"/>
  <c r="AA208" i="99" s="1"/>
  <c r="AB208" i="99" s="1"/>
  <c r="AC208" i="99" s="1"/>
  <c r="AD208" i="99" s="1"/>
  <c r="AE208" i="99" s="1"/>
  <c r="AF208" i="99" s="1"/>
  <c r="E207" i="99"/>
  <c r="F207" i="99" s="1"/>
  <c r="G207" i="99" s="1"/>
  <c r="H207" i="99" s="1"/>
  <c r="I207" i="99" s="1"/>
  <c r="J207" i="99" s="1"/>
  <c r="L207" i="99" s="1"/>
  <c r="M207" i="99" s="1"/>
  <c r="N207" i="99" s="1"/>
  <c r="O207" i="99" s="1"/>
  <c r="P207" i="99" s="1"/>
  <c r="Q207" i="99" s="1"/>
  <c r="R207" i="99" s="1"/>
  <c r="S207" i="99" s="1"/>
  <c r="T207" i="99" s="1"/>
  <c r="U207" i="99" s="1"/>
  <c r="V207" i="99" s="1"/>
  <c r="W207" i="99" s="1"/>
  <c r="X207" i="99" s="1"/>
  <c r="Y207" i="99" s="1"/>
  <c r="Z207" i="99" s="1"/>
  <c r="AA207" i="99" s="1"/>
  <c r="AB207" i="99" s="1"/>
  <c r="AC207" i="99" s="1"/>
  <c r="AD207" i="99" s="1"/>
  <c r="AE207" i="99" s="1"/>
  <c r="AF207" i="99" s="1"/>
  <c r="E206" i="99"/>
  <c r="F206" i="99" s="1"/>
  <c r="G206" i="99" s="1"/>
  <c r="H206" i="99" s="1"/>
  <c r="I206" i="99" s="1"/>
  <c r="J206" i="99" s="1"/>
  <c r="L206" i="99" s="1"/>
  <c r="M206" i="99" s="1"/>
  <c r="N206" i="99" s="1"/>
  <c r="O206" i="99" s="1"/>
  <c r="P206" i="99" s="1"/>
  <c r="Q206" i="99" s="1"/>
  <c r="R206" i="99" s="1"/>
  <c r="S206" i="99" s="1"/>
  <c r="T206" i="99" s="1"/>
  <c r="U206" i="99" s="1"/>
  <c r="V206" i="99" s="1"/>
  <c r="W206" i="99" s="1"/>
  <c r="X206" i="99" s="1"/>
  <c r="Y206" i="99" s="1"/>
  <c r="Z206" i="99" s="1"/>
  <c r="AA206" i="99" s="1"/>
  <c r="AB206" i="99" s="1"/>
  <c r="AC206" i="99" s="1"/>
  <c r="AD206" i="99" s="1"/>
  <c r="AE206" i="99" s="1"/>
  <c r="AF206" i="99" s="1"/>
  <c r="E205" i="99"/>
  <c r="F205" i="99" s="1"/>
  <c r="G205" i="99" s="1"/>
  <c r="H205" i="99" s="1"/>
  <c r="I205" i="99" s="1"/>
  <c r="J205" i="99" s="1"/>
  <c r="L205" i="99" s="1"/>
  <c r="M205" i="99" s="1"/>
  <c r="N205" i="99" s="1"/>
  <c r="O205" i="99" s="1"/>
  <c r="P205" i="99" s="1"/>
  <c r="Q205" i="99" s="1"/>
  <c r="R205" i="99" s="1"/>
  <c r="S205" i="99" s="1"/>
  <c r="T205" i="99" s="1"/>
  <c r="U205" i="99" s="1"/>
  <c r="V205" i="99" s="1"/>
  <c r="W205" i="99" s="1"/>
  <c r="X205" i="99" s="1"/>
  <c r="Y205" i="99" s="1"/>
  <c r="Z205" i="99" s="1"/>
  <c r="AA205" i="99" s="1"/>
  <c r="AB205" i="99" s="1"/>
  <c r="AC205" i="99" s="1"/>
  <c r="AD205" i="99" s="1"/>
  <c r="AE205" i="99" s="1"/>
  <c r="AF205" i="99" s="1"/>
  <c r="E202" i="99"/>
  <c r="F202" i="99" s="1"/>
  <c r="G202" i="99" s="1"/>
  <c r="H202" i="99" s="1"/>
  <c r="I202" i="99" s="1"/>
  <c r="J202" i="99" s="1"/>
  <c r="L202" i="99" s="1"/>
  <c r="M202" i="99" s="1"/>
  <c r="N202" i="99" s="1"/>
  <c r="O202" i="99" s="1"/>
  <c r="P202" i="99" s="1"/>
  <c r="Q202" i="99" s="1"/>
  <c r="R202" i="99" s="1"/>
  <c r="S202" i="99" s="1"/>
  <c r="T202" i="99" s="1"/>
  <c r="U202" i="99" s="1"/>
  <c r="V202" i="99" s="1"/>
  <c r="W202" i="99" s="1"/>
  <c r="X202" i="99" s="1"/>
  <c r="Y202" i="99" s="1"/>
  <c r="Z202" i="99" s="1"/>
  <c r="AA202" i="99" s="1"/>
  <c r="AB202" i="99" s="1"/>
  <c r="AC202" i="99" s="1"/>
  <c r="AD202" i="99" s="1"/>
  <c r="AE202" i="99" s="1"/>
  <c r="AF202" i="99" s="1"/>
  <c r="E200" i="99"/>
  <c r="E199" i="99"/>
  <c r="F199" i="99" s="1"/>
  <c r="G199" i="99" s="1"/>
  <c r="H199" i="99" s="1"/>
  <c r="I199" i="99" s="1"/>
  <c r="J199" i="99" s="1"/>
  <c r="L199" i="99" s="1"/>
  <c r="M199" i="99" s="1"/>
  <c r="N199" i="99" s="1"/>
  <c r="O199" i="99" s="1"/>
  <c r="P199" i="99" s="1"/>
  <c r="Q199" i="99" s="1"/>
  <c r="R199" i="99" s="1"/>
  <c r="S199" i="99" s="1"/>
  <c r="T199" i="99" s="1"/>
  <c r="U199" i="99" s="1"/>
  <c r="V199" i="99" s="1"/>
  <c r="W199" i="99" s="1"/>
  <c r="X199" i="99" s="1"/>
  <c r="Y199" i="99" s="1"/>
  <c r="Z199" i="99" s="1"/>
  <c r="AA199" i="99" s="1"/>
  <c r="AB199" i="99" s="1"/>
  <c r="AC199" i="99" s="1"/>
  <c r="AD199" i="99" s="1"/>
  <c r="AE199" i="99" s="1"/>
  <c r="AF199" i="99" s="1"/>
  <c r="E198" i="99"/>
  <c r="F198" i="99" s="1"/>
  <c r="G198" i="99" s="1"/>
  <c r="H198" i="99" s="1"/>
  <c r="I198" i="99" s="1"/>
  <c r="J198" i="99" s="1"/>
  <c r="L198" i="99" s="1"/>
  <c r="M198" i="99" s="1"/>
  <c r="N198" i="99" s="1"/>
  <c r="O198" i="99" s="1"/>
  <c r="P198" i="99" s="1"/>
  <c r="Q198" i="99" s="1"/>
  <c r="R198" i="99" s="1"/>
  <c r="S198" i="99" s="1"/>
  <c r="T198" i="99" s="1"/>
  <c r="U198" i="99" s="1"/>
  <c r="V198" i="99" s="1"/>
  <c r="W198" i="99" s="1"/>
  <c r="X198" i="99" s="1"/>
  <c r="Y198" i="99" s="1"/>
  <c r="Z198" i="99" s="1"/>
  <c r="AA198" i="99" s="1"/>
  <c r="AB198" i="99" s="1"/>
  <c r="AC198" i="99" s="1"/>
  <c r="AD198" i="99" s="1"/>
  <c r="AE198" i="99" s="1"/>
  <c r="AF198" i="99" s="1"/>
  <c r="E197" i="99"/>
  <c r="F197" i="99" s="1"/>
  <c r="G197" i="99" s="1"/>
  <c r="H197" i="99" s="1"/>
  <c r="I197" i="99" s="1"/>
  <c r="J197" i="99" s="1"/>
  <c r="L197" i="99" s="1"/>
  <c r="M197" i="99" s="1"/>
  <c r="N197" i="99" s="1"/>
  <c r="O197" i="99" s="1"/>
  <c r="P197" i="99" s="1"/>
  <c r="Q197" i="99" s="1"/>
  <c r="R197" i="99" s="1"/>
  <c r="S197" i="99" s="1"/>
  <c r="T197" i="99" s="1"/>
  <c r="U197" i="99" s="1"/>
  <c r="V197" i="99" s="1"/>
  <c r="W197" i="99" s="1"/>
  <c r="X197" i="99" s="1"/>
  <c r="Y197" i="99" s="1"/>
  <c r="Z197" i="99" s="1"/>
  <c r="AA197" i="99" s="1"/>
  <c r="AB197" i="99" s="1"/>
  <c r="AC197" i="99" s="1"/>
  <c r="AD197" i="99" s="1"/>
  <c r="AE197" i="99" s="1"/>
  <c r="AF197" i="99" s="1"/>
  <c r="E196" i="99"/>
  <c r="F196" i="99" s="1"/>
  <c r="G196" i="99" s="1"/>
  <c r="H196" i="99" s="1"/>
  <c r="I196" i="99" s="1"/>
  <c r="J196" i="99" s="1"/>
  <c r="L196" i="99" s="1"/>
  <c r="M196" i="99" s="1"/>
  <c r="N196" i="99" s="1"/>
  <c r="O196" i="99" s="1"/>
  <c r="P196" i="99" s="1"/>
  <c r="Q196" i="99" s="1"/>
  <c r="R196" i="99" s="1"/>
  <c r="S196" i="99" s="1"/>
  <c r="T196" i="99" s="1"/>
  <c r="U196" i="99" s="1"/>
  <c r="V196" i="99" s="1"/>
  <c r="W196" i="99" s="1"/>
  <c r="X196" i="99" s="1"/>
  <c r="Y196" i="99" s="1"/>
  <c r="Z196" i="99" s="1"/>
  <c r="AA196" i="99" s="1"/>
  <c r="AB196" i="99" s="1"/>
  <c r="AC196" i="99" s="1"/>
  <c r="AD196" i="99" s="1"/>
  <c r="AE196" i="99" s="1"/>
  <c r="AF196" i="99" s="1"/>
  <c r="E195" i="99"/>
  <c r="F195" i="99" s="1"/>
  <c r="G195" i="99" s="1"/>
  <c r="H195" i="99" s="1"/>
  <c r="I195" i="99" s="1"/>
  <c r="J195" i="99" s="1"/>
  <c r="L195" i="99" s="1"/>
  <c r="M195" i="99" s="1"/>
  <c r="N195" i="99" s="1"/>
  <c r="O195" i="99" s="1"/>
  <c r="P195" i="99" s="1"/>
  <c r="Q195" i="99" s="1"/>
  <c r="R195" i="99" s="1"/>
  <c r="S195" i="99" s="1"/>
  <c r="T195" i="99" s="1"/>
  <c r="U195" i="99" s="1"/>
  <c r="V195" i="99" s="1"/>
  <c r="W195" i="99" s="1"/>
  <c r="X195" i="99" s="1"/>
  <c r="Y195" i="99" s="1"/>
  <c r="Z195" i="99" s="1"/>
  <c r="AA195" i="99" s="1"/>
  <c r="AB195" i="99" s="1"/>
  <c r="AC195" i="99" s="1"/>
  <c r="AD195" i="99" s="1"/>
  <c r="AE195" i="99" s="1"/>
  <c r="AF195" i="99" s="1"/>
  <c r="E193" i="99"/>
  <c r="F193" i="99" s="1"/>
  <c r="G193" i="99" s="1"/>
  <c r="H193" i="99" s="1"/>
  <c r="I193" i="99" s="1"/>
  <c r="J193" i="99" s="1"/>
  <c r="L193" i="99" s="1"/>
  <c r="M193" i="99" s="1"/>
  <c r="N193" i="99" s="1"/>
  <c r="O193" i="99" s="1"/>
  <c r="P193" i="99" s="1"/>
  <c r="Q193" i="99" s="1"/>
  <c r="R193" i="99" s="1"/>
  <c r="S193" i="99" s="1"/>
  <c r="T193" i="99" s="1"/>
  <c r="U193" i="99" s="1"/>
  <c r="V193" i="99" s="1"/>
  <c r="W193" i="99" s="1"/>
  <c r="X193" i="99" s="1"/>
  <c r="Y193" i="99" s="1"/>
  <c r="Z193" i="99" s="1"/>
  <c r="AA193" i="99" s="1"/>
  <c r="AB193" i="99" s="1"/>
  <c r="AC193" i="99" s="1"/>
  <c r="AD193" i="99" s="1"/>
  <c r="AE193" i="99" s="1"/>
  <c r="AF193" i="99" s="1"/>
  <c r="E192" i="99"/>
  <c r="F192" i="99" s="1"/>
  <c r="G192" i="99" s="1"/>
  <c r="H192" i="99" s="1"/>
  <c r="I192" i="99" s="1"/>
  <c r="J192" i="99" s="1"/>
  <c r="L192" i="99" s="1"/>
  <c r="M192" i="99" s="1"/>
  <c r="N192" i="99" s="1"/>
  <c r="O192" i="99" s="1"/>
  <c r="P192" i="99" s="1"/>
  <c r="Q192" i="99" s="1"/>
  <c r="R192" i="99" s="1"/>
  <c r="S192" i="99" s="1"/>
  <c r="T192" i="99" s="1"/>
  <c r="U192" i="99" s="1"/>
  <c r="V192" i="99" s="1"/>
  <c r="W192" i="99" s="1"/>
  <c r="X192" i="99" s="1"/>
  <c r="Y192" i="99" s="1"/>
  <c r="Z192" i="99" s="1"/>
  <c r="AA192" i="99" s="1"/>
  <c r="AB192" i="99" s="1"/>
  <c r="AC192" i="99" s="1"/>
  <c r="AD192" i="99" s="1"/>
  <c r="AE192" i="99" s="1"/>
  <c r="AF192" i="99" s="1"/>
  <c r="E191" i="99"/>
  <c r="F191" i="99" s="1"/>
  <c r="G191" i="99" s="1"/>
  <c r="H191" i="99" s="1"/>
  <c r="I191" i="99" s="1"/>
  <c r="J191" i="99" s="1"/>
  <c r="L191" i="99" s="1"/>
  <c r="M191" i="99" s="1"/>
  <c r="N191" i="99" s="1"/>
  <c r="O191" i="99" s="1"/>
  <c r="P191" i="99" s="1"/>
  <c r="Q191" i="99" s="1"/>
  <c r="R191" i="99" s="1"/>
  <c r="S191" i="99" s="1"/>
  <c r="T191" i="99" s="1"/>
  <c r="U191" i="99" s="1"/>
  <c r="V191" i="99" s="1"/>
  <c r="W191" i="99" s="1"/>
  <c r="X191" i="99" s="1"/>
  <c r="Y191" i="99" s="1"/>
  <c r="Z191" i="99" s="1"/>
  <c r="AA191" i="99" s="1"/>
  <c r="AB191" i="99" s="1"/>
  <c r="AC191" i="99" s="1"/>
  <c r="AD191" i="99" s="1"/>
  <c r="AE191" i="99" s="1"/>
  <c r="AF191" i="99" s="1"/>
  <c r="E190" i="99"/>
  <c r="F190" i="99" s="1"/>
  <c r="G190" i="99" s="1"/>
  <c r="H190" i="99" s="1"/>
  <c r="I190" i="99" s="1"/>
  <c r="J190" i="99" s="1"/>
  <c r="L190" i="99" s="1"/>
  <c r="M190" i="99" s="1"/>
  <c r="N190" i="99" s="1"/>
  <c r="O190" i="99" s="1"/>
  <c r="P190" i="99" s="1"/>
  <c r="Q190" i="99" s="1"/>
  <c r="R190" i="99" s="1"/>
  <c r="S190" i="99" s="1"/>
  <c r="T190" i="99" s="1"/>
  <c r="U190" i="99" s="1"/>
  <c r="V190" i="99" s="1"/>
  <c r="W190" i="99" s="1"/>
  <c r="X190" i="99" s="1"/>
  <c r="Y190" i="99" s="1"/>
  <c r="Z190" i="99" s="1"/>
  <c r="AA190" i="99" s="1"/>
  <c r="AB190" i="99" s="1"/>
  <c r="AC190" i="99" s="1"/>
  <c r="AD190" i="99" s="1"/>
  <c r="AE190" i="99" s="1"/>
  <c r="AF190" i="99" s="1"/>
  <c r="E189" i="99"/>
  <c r="F189" i="99" s="1"/>
  <c r="G189" i="99" s="1"/>
  <c r="H189" i="99" s="1"/>
  <c r="I189" i="99" s="1"/>
  <c r="J189" i="99" s="1"/>
  <c r="L189" i="99" s="1"/>
  <c r="M189" i="99" s="1"/>
  <c r="N189" i="99" s="1"/>
  <c r="O189" i="99" s="1"/>
  <c r="P189" i="99" s="1"/>
  <c r="Q189" i="99" s="1"/>
  <c r="R189" i="99" s="1"/>
  <c r="S189" i="99" s="1"/>
  <c r="T189" i="99" s="1"/>
  <c r="U189" i="99" s="1"/>
  <c r="V189" i="99" s="1"/>
  <c r="W189" i="99" s="1"/>
  <c r="X189" i="99" s="1"/>
  <c r="Y189" i="99" s="1"/>
  <c r="Z189" i="99" s="1"/>
  <c r="AA189" i="99" s="1"/>
  <c r="AB189" i="99" s="1"/>
  <c r="AC189" i="99" s="1"/>
  <c r="AD189" i="99" s="1"/>
  <c r="AE189" i="99" s="1"/>
  <c r="AF189" i="99" s="1"/>
  <c r="E185" i="99"/>
  <c r="F185" i="99" s="1"/>
  <c r="G185" i="99" s="1"/>
  <c r="H185" i="99" s="1"/>
  <c r="I185" i="99" s="1"/>
  <c r="J185" i="99" s="1"/>
  <c r="L185" i="99" s="1"/>
  <c r="M185" i="99" s="1"/>
  <c r="N185" i="99" s="1"/>
  <c r="O185" i="99" s="1"/>
  <c r="P185" i="99" s="1"/>
  <c r="Q185" i="99" s="1"/>
  <c r="R185" i="99" s="1"/>
  <c r="S185" i="99" s="1"/>
  <c r="T185" i="99" s="1"/>
  <c r="U185" i="99" s="1"/>
  <c r="V185" i="99" s="1"/>
  <c r="W185" i="99" s="1"/>
  <c r="X185" i="99" s="1"/>
  <c r="Y185" i="99" s="1"/>
  <c r="Z185" i="99" s="1"/>
  <c r="AA185" i="99" s="1"/>
  <c r="AB185" i="99" s="1"/>
  <c r="AC185" i="99" s="1"/>
  <c r="AD185" i="99" s="1"/>
  <c r="AE185" i="99" s="1"/>
  <c r="AF185" i="99" s="1"/>
  <c r="E184" i="99"/>
  <c r="F184" i="99" s="1"/>
  <c r="G184" i="99" s="1"/>
  <c r="H184" i="99" s="1"/>
  <c r="I184" i="99" s="1"/>
  <c r="J184" i="99" s="1"/>
  <c r="L184" i="99" s="1"/>
  <c r="M184" i="99" s="1"/>
  <c r="N184" i="99" s="1"/>
  <c r="O184" i="99" s="1"/>
  <c r="P184" i="99" s="1"/>
  <c r="Q184" i="99" s="1"/>
  <c r="R184" i="99" s="1"/>
  <c r="S184" i="99" s="1"/>
  <c r="T184" i="99" s="1"/>
  <c r="U184" i="99" s="1"/>
  <c r="V184" i="99" s="1"/>
  <c r="W184" i="99" s="1"/>
  <c r="X184" i="99" s="1"/>
  <c r="Y184" i="99" s="1"/>
  <c r="Z184" i="99" s="1"/>
  <c r="AA184" i="99" s="1"/>
  <c r="AB184" i="99" s="1"/>
  <c r="AC184" i="99" s="1"/>
  <c r="AD184" i="99" s="1"/>
  <c r="AE184" i="99" s="1"/>
  <c r="AF184" i="99" s="1"/>
  <c r="E182" i="99"/>
  <c r="F182" i="99" s="1"/>
  <c r="G182" i="99" s="1"/>
  <c r="H182" i="99" s="1"/>
  <c r="I182" i="99" s="1"/>
  <c r="J182" i="99" s="1"/>
  <c r="L182" i="99" s="1"/>
  <c r="M182" i="99" s="1"/>
  <c r="N182" i="99" s="1"/>
  <c r="O182" i="99" s="1"/>
  <c r="P182" i="99" s="1"/>
  <c r="Q182" i="99" s="1"/>
  <c r="R182" i="99" s="1"/>
  <c r="S182" i="99" s="1"/>
  <c r="T182" i="99" s="1"/>
  <c r="U182" i="99" s="1"/>
  <c r="V182" i="99" s="1"/>
  <c r="W182" i="99" s="1"/>
  <c r="X182" i="99" s="1"/>
  <c r="Y182" i="99" s="1"/>
  <c r="Z182" i="99" s="1"/>
  <c r="AA182" i="99" s="1"/>
  <c r="AB182" i="99" s="1"/>
  <c r="AC182" i="99" s="1"/>
  <c r="AD182" i="99" s="1"/>
  <c r="AE182" i="99" s="1"/>
  <c r="AF182" i="99" s="1"/>
  <c r="E181" i="99"/>
  <c r="F181" i="99" s="1"/>
  <c r="G181" i="99" s="1"/>
  <c r="H181" i="99" s="1"/>
  <c r="I181" i="99" s="1"/>
  <c r="J181" i="99" s="1"/>
  <c r="L181" i="99" s="1"/>
  <c r="M181" i="99" s="1"/>
  <c r="N181" i="99" s="1"/>
  <c r="O181" i="99" s="1"/>
  <c r="P181" i="99" s="1"/>
  <c r="Q181" i="99" s="1"/>
  <c r="R181" i="99" s="1"/>
  <c r="S181" i="99" s="1"/>
  <c r="T181" i="99" s="1"/>
  <c r="U181" i="99" s="1"/>
  <c r="V181" i="99" s="1"/>
  <c r="W181" i="99" s="1"/>
  <c r="X181" i="99" s="1"/>
  <c r="Y181" i="99" s="1"/>
  <c r="Z181" i="99" s="1"/>
  <c r="AA181" i="99" s="1"/>
  <c r="AB181" i="99" s="1"/>
  <c r="AC181" i="99" s="1"/>
  <c r="AD181" i="99" s="1"/>
  <c r="AE181" i="99" s="1"/>
  <c r="AF181" i="99" s="1"/>
  <c r="E177" i="99"/>
  <c r="F177" i="99" s="1"/>
  <c r="G177" i="99" s="1"/>
  <c r="H177" i="99" s="1"/>
  <c r="E176" i="99"/>
  <c r="F176" i="99" s="1"/>
  <c r="G176" i="99" s="1"/>
  <c r="H176" i="99" s="1"/>
  <c r="I176" i="99" s="1"/>
  <c r="J176" i="99" s="1"/>
  <c r="L176" i="99" s="1"/>
  <c r="M176" i="99" s="1"/>
  <c r="N176" i="99" s="1"/>
  <c r="O176" i="99" s="1"/>
  <c r="P176" i="99" s="1"/>
  <c r="Q176" i="99" s="1"/>
  <c r="R176" i="99" s="1"/>
  <c r="S176" i="99" s="1"/>
  <c r="T176" i="99" s="1"/>
  <c r="U176" i="99" s="1"/>
  <c r="V176" i="99" s="1"/>
  <c r="W176" i="99" s="1"/>
  <c r="X176" i="99" s="1"/>
  <c r="Y176" i="99" s="1"/>
  <c r="Z176" i="99" s="1"/>
  <c r="AA176" i="99" s="1"/>
  <c r="AB176" i="99" s="1"/>
  <c r="AC176" i="99" s="1"/>
  <c r="AD176" i="99" s="1"/>
  <c r="AE176" i="99" s="1"/>
  <c r="AF176" i="99" s="1"/>
  <c r="E175" i="99"/>
  <c r="F175" i="99" s="1"/>
  <c r="G175" i="99" s="1"/>
  <c r="H175" i="99" s="1"/>
  <c r="I175" i="99" s="1"/>
  <c r="J175" i="99" s="1"/>
  <c r="L175" i="99" s="1"/>
  <c r="M175" i="99" s="1"/>
  <c r="N175" i="99" s="1"/>
  <c r="O175" i="99" s="1"/>
  <c r="P175" i="99" s="1"/>
  <c r="Q175" i="99" s="1"/>
  <c r="R175" i="99" s="1"/>
  <c r="S175" i="99" s="1"/>
  <c r="T175" i="99" s="1"/>
  <c r="U175" i="99" s="1"/>
  <c r="V175" i="99" s="1"/>
  <c r="W175" i="99" s="1"/>
  <c r="X175" i="99" s="1"/>
  <c r="Y175" i="99" s="1"/>
  <c r="Z175" i="99" s="1"/>
  <c r="AA175" i="99" s="1"/>
  <c r="AB175" i="99" s="1"/>
  <c r="AC175" i="99" s="1"/>
  <c r="AD175" i="99" s="1"/>
  <c r="AE175" i="99" s="1"/>
  <c r="AF175" i="99" s="1"/>
  <c r="E174" i="99"/>
  <c r="F174" i="99" s="1"/>
  <c r="G174" i="99" s="1"/>
  <c r="H174" i="99" s="1"/>
  <c r="I174" i="99" s="1"/>
  <c r="J174" i="99" s="1"/>
  <c r="L174" i="99" s="1"/>
  <c r="M174" i="99" s="1"/>
  <c r="N174" i="99" s="1"/>
  <c r="O174" i="99" s="1"/>
  <c r="P174" i="99" s="1"/>
  <c r="Q174" i="99" s="1"/>
  <c r="R174" i="99" s="1"/>
  <c r="S174" i="99" s="1"/>
  <c r="T174" i="99" s="1"/>
  <c r="U174" i="99" s="1"/>
  <c r="V174" i="99" s="1"/>
  <c r="W174" i="99" s="1"/>
  <c r="X174" i="99" s="1"/>
  <c r="Y174" i="99" s="1"/>
  <c r="Z174" i="99" s="1"/>
  <c r="AA174" i="99" s="1"/>
  <c r="AB174" i="99" s="1"/>
  <c r="AC174" i="99" s="1"/>
  <c r="AD174" i="99" s="1"/>
  <c r="AE174" i="99" s="1"/>
  <c r="AF174" i="99" s="1"/>
  <c r="E173" i="99"/>
  <c r="F173" i="99" s="1"/>
  <c r="G173" i="99" s="1"/>
  <c r="H173" i="99" s="1"/>
  <c r="I173" i="99" s="1"/>
  <c r="J173" i="99" s="1"/>
  <c r="L173" i="99" s="1"/>
  <c r="M173" i="99" s="1"/>
  <c r="N173" i="99" s="1"/>
  <c r="O173" i="99" s="1"/>
  <c r="P173" i="99" s="1"/>
  <c r="Q173" i="99" s="1"/>
  <c r="R173" i="99" s="1"/>
  <c r="S173" i="99" s="1"/>
  <c r="T173" i="99" s="1"/>
  <c r="U173" i="99" s="1"/>
  <c r="V173" i="99" s="1"/>
  <c r="W173" i="99" s="1"/>
  <c r="X173" i="99" s="1"/>
  <c r="Y173" i="99" s="1"/>
  <c r="Z173" i="99" s="1"/>
  <c r="AA173" i="99" s="1"/>
  <c r="AB173" i="99" s="1"/>
  <c r="AC173" i="99" s="1"/>
  <c r="AD173" i="99" s="1"/>
  <c r="AE173" i="99" s="1"/>
  <c r="AF173" i="99" s="1"/>
  <c r="E170" i="99"/>
  <c r="F170" i="99" s="1"/>
  <c r="G170" i="99" s="1"/>
  <c r="H170" i="99" s="1"/>
  <c r="I170" i="99" s="1"/>
  <c r="J170" i="99" s="1"/>
  <c r="L170" i="99" s="1"/>
  <c r="M170" i="99" s="1"/>
  <c r="N170" i="99" s="1"/>
  <c r="O170" i="99" s="1"/>
  <c r="P170" i="99" s="1"/>
  <c r="Q170" i="99" s="1"/>
  <c r="R170" i="99" s="1"/>
  <c r="S170" i="99" s="1"/>
  <c r="T170" i="99" s="1"/>
  <c r="U170" i="99" s="1"/>
  <c r="V170" i="99" s="1"/>
  <c r="W170" i="99" s="1"/>
  <c r="X170" i="99" s="1"/>
  <c r="Y170" i="99" s="1"/>
  <c r="AG167" i="99"/>
  <c r="E166" i="99"/>
  <c r="F166" i="99" s="1"/>
  <c r="G166" i="99" s="1"/>
  <c r="H166" i="99" s="1"/>
  <c r="I166" i="99" s="1"/>
  <c r="J166" i="99" s="1"/>
  <c r="L166" i="99" s="1"/>
  <c r="M166" i="99" s="1"/>
  <c r="N166" i="99" s="1"/>
  <c r="O166" i="99" s="1"/>
  <c r="P166" i="99" s="1"/>
  <c r="Q166" i="99" s="1"/>
  <c r="R166" i="99" s="1"/>
  <c r="S166" i="99" s="1"/>
  <c r="T166" i="99" s="1"/>
  <c r="U166" i="99" s="1"/>
  <c r="V166" i="99" s="1"/>
  <c r="W166" i="99" s="1"/>
  <c r="X166" i="99" s="1"/>
  <c r="Y166" i="99" s="1"/>
  <c r="Z166" i="99" s="1"/>
  <c r="AA166" i="99" s="1"/>
  <c r="AB166" i="99" s="1"/>
  <c r="AC166" i="99" s="1"/>
  <c r="AD166" i="99" s="1"/>
  <c r="AE166" i="99" s="1"/>
  <c r="AF166" i="99" s="1"/>
  <c r="E165" i="99"/>
  <c r="F165" i="99" s="1"/>
  <c r="G165" i="99" s="1"/>
  <c r="H165" i="99" s="1"/>
  <c r="I165" i="99" s="1"/>
  <c r="J165" i="99" s="1"/>
  <c r="L165" i="99" s="1"/>
  <c r="M165" i="99" s="1"/>
  <c r="N165" i="99" s="1"/>
  <c r="O165" i="99" s="1"/>
  <c r="P165" i="99" s="1"/>
  <c r="Q165" i="99" s="1"/>
  <c r="R165" i="99" s="1"/>
  <c r="S165" i="99" s="1"/>
  <c r="T165" i="99" s="1"/>
  <c r="U165" i="99" s="1"/>
  <c r="V165" i="99" s="1"/>
  <c r="W165" i="99" s="1"/>
  <c r="X165" i="99" s="1"/>
  <c r="Y165" i="99" s="1"/>
  <c r="Z165" i="99" s="1"/>
  <c r="AA165" i="99" s="1"/>
  <c r="AB165" i="99" s="1"/>
  <c r="AC165" i="99" s="1"/>
  <c r="AD165" i="99" s="1"/>
  <c r="AE165" i="99" s="1"/>
  <c r="AF165" i="99" s="1"/>
  <c r="E164" i="99"/>
  <c r="F164" i="99" s="1"/>
  <c r="G164" i="99" s="1"/>
  <c r="H164" i="99" s="1"/>
  <c r="I164" i="99" s="1"/>
  <c r="J164" i="99" s="1"/>
  <c r="L164" i="99" s="1"/>
  <c r="M164" i="99" s="1"/>
  <c r="N164" i="99" s="1"/>
  <c r="O164" i="99" s="1"/>
  <c r="P164" i="99" s="1"/>
  <c r="Q164" i="99" s="1"/>
  <c r="R164" i="99" s="1"/>
  <c r="S164" i="99" s="1"/>
  <c r="T164" i="99" s="1"/>
  <c r="U164" i="99" s="1"/>
  <c r="V164" i="99" s="1"/>
  <c r="W164" i="99" s="1"/>
  <c r="X164" i="99" s="1"/>
  <c r="Y164" i="99" s="1"/>
  <c r="Z164" i="99" s="1"/>
  <c r="AA164" i="99" s="1"/>
  <c r="AB164" i="99" s="1"/>
  <c r="AC164" i="99" s="1"/>
  <c r="AD164" i="99" s="1"/>
  <c r="AE164" i="99" s="1"/>
  <c r="AF164" i="99" s="1"/>
  <c r="E162" i="99"/>
  <c r="F162" i="99" s="1"/>
  <c r="G162" i="99" s="1"/>
  <c r="H162" i="99" s="1"/>
  <c r="I162" i="99" s="1"/>
  <c r="J162" i="99" s="1"/>
  <c r="L162" i="99" s="1"/>
  <c r="M162" i="99" s="1"/>
  <c r="N162" i="99" s="1"/>
  <c r="O162" i="99" s="1"/>
  <c r="P162" i="99" s="1"/>
  <c r="Q162" i="99" s="1"/>
  <c r="R162" i="99" s="1"/>
  <c r="S162" i="99" s="1"/>
  <c r="T162" i="99" s="1"/>
  <c r="U162" i="99" s="1"/>
  <c r="V162" i="99" s="1"/>
  <c r="W162" i="99" s="1"/>
  <c r="X162" i="99" s="1"/>
  <c r="Y162" i="99" s="1"/>
  <c r="Z162" i="99" s="1"/>
  <c r="AA162" i="99" s="1"/>
  <c r="AB162" i="99" s="1"/>
  <c r="AC162" i="99" s="1"/>
  <c r="AD162" i="99" s="1"/>
  <c r="AE162" i="99" s="1"/>
  <c r="AF162" i="99" s="1"/>
  <c r="AF159" i="99" a="1"/>
  <c r="AF159" i="99" s="1"/>
  <c r="AE159" i="99" a="1"/>
  <c r="AE159" i="99" s="1"/>
  <c r="AD159" i="99" a="1"/>
  <c r="AD159" i="99" s="1"/>
  <c r="AC159" i="99" a="1"/>
  <c r="AC159" i="99" s="1"/>
  <c r="AB159" i="99" a="1"/>
  <c r="AB159" i="99" s="1"/>
  <c r="AA159" i="99" a="1"/>
  <c r="AA159" i="99" s="1"/>
  <c r="Z159" i="99" a="1"/>
  <c r="Z159" i="99" s="1"/>
  <c r="Y159" i="99" a="1"/>
  <c r="Y159" i="99" s="1"/>
  <c r="X159" i="99" a="1"/>
  <c r="X159" i="99" s="1"/>
  <c r="W159" i="99" a="1"/>
  <c r="W159" i="99" s="1"/>
  <c r="V159" i="99" a="1"/>
  <c r="V159" i="99" s="1"/>
  <c r="U159" i="99" a="1"/>
  <c r="U159" i="99" s="1"/>
  <c r="T159" i="99" a="1"/>
  <c r="T159" i="99" s="1"/>
  <c r="S159" i="99" a="1"/>
  <c r="S159" i="99" s="1"/>
  <c r="R159" i="99" a="1"/>
  <c r="R159" i="99" s="1"/>
  <c r="Q159" i="99" a="1"/>
  <c r="Q159" i="99" s="1"/>
  <c r="P159" i="99" a="1"/>
  <c r="P159" i="99" s="1"/>
  <c r="O159" i="99" a="1"/>
  <c r="O159" i="99" s="1"/>
  <c r="N159" i="99" a="1"/>
  <c r="N159" i="99" s="1"/>
  <c r="M159" i="99" a="1"/>
  <c r="M159" i="99" s="1"/>
  <c r="L159" i="99" a="1"/>
  <c r="L159" i="99" s="1"/>
  <c r="K159" i="99" a="1"/>
  <c r="K159" i="99" s="1"/>
  <c r="J159" i="99" a="1"/>
  <c r="J159" i="99" s="1"/>
  <c r="I159" i="99" a="1"/>
  <c r="I159" i="99" s="1"/>
  <c r="H159" i="99" a="1"/>
  <c r="H159" i="99" s="1"/>
  <c r="G159" i="99" a="1"/>
  <c r="G159" i="99" s="1"/>
  <c r="F159" i="99" a="1"/>
  <c r="F159" i="99" s="1"/>
  <c r="E159" i="99" a="1"/>
  <c r="E159" i="99" s="1"/>
  <c r="AI158" i="99"/>
  <c r="AH158" i="99"/>
  <c r="A158" i="99" a="1"/>
  <c r="A158" i="99" s="1"/>
  <c r="AI157" i="99"/>
  <c r="AH157" i="99"/>
  <c r="AI156" i="99"/>
  <c r="AH156" i="99"/>
  <c r="AI155" i="99"/>
  <c r="AH155" i="99"/>
  <c r="AI154" i="99"/>
  <c r="AH154" i="99"/>
  <c r="AL153" i="99"/>
  <c r="AI153" i="99"/>
  <c r="AH153" i="99"/>
  <c r="A153" i="99" a="1"/>
  <c r="A153" i="99" s="1"/>
  <c r="AI152" i="99"/>
  <c r="AH152" i="99"/>
  <c r="AI151" i="99"/>
  <c r="AH151" i="99"/>
  <c r="AI150" i="99"/>
  <c r="AH150" i="99"/>
  <c r="AI149" i="99"/>
  <c r="AH149" i="99"/>
  <c r="AI148" i="99"/>
  <c r="AH148" i="99"/>
  <c r="AI147" i="99"/>
  <c r="AH147" i="99"/>
  <c r="AI146" i="99"/>
  <c r="AH146" i="99"/>
  <c r="AI142" i="99"/>
  <c r="AH142" i="99"/>
  <c r="AI141" i="99"/>
  <c r="AH141" i="99"/>
  <c r="AI140" i="99"/>
  <c r="AH140" i="99"/>
  <c r="AI139" i="99"/>
  <c r="AH139" i="99"/>
  <c r="AI138" i="99"/>
  <c r="AH138" i="99"/>
  <c r="AI137" i="99"/>
  <c r="AH137" i="99"/>
  <c r="AI136" i="99"/>
  <c r="AH136" i="99"/>
  <c r="AI134" i="99"/>
  <c r="AH134" i="99"/>
  <c r="AI133" i="99"/>
  <c r="AH133" i="99"/>
  <c r="AI132" i="99"/>
  <c r="AH132" i="99"/>
  <c r="AI131" i="99"/>
  <c r="AH131" i="99"/>
  <c r="AI130" i="99"/>
  <c r="AH130" i="99"/>
  <c r="AI129" i="99"/>
  <c r="AH129" i="99"/>
  <c r="AI128" i="99"/>
  <c r="AH128" i="99"/>
  <c r="AI127" i="99"/>
  <c r="AH127" i="99"/>
  <c r="AI126" i="99"/>
  <c r="AH126" i="99"/>
  <c r="AI125" i="99"/>
  <c r="AH125" i="99"/>
  <c r="AD122" i="99"/>
  <c r="AC122" i="99"/>
  <c r="AB122" i="99"/>
  <c r="AA122" i="99"/>
  <c r="Z122" i="99"/>
  <c r="Y122" i="99"/>
  <c r="X122" i="99"/>
  <c r="W122" i="99"/>
  <c r="V122" i="99"/>
  <c r="U122" i="99"/>
  <c r="T122" i="99"/>
  <c r="S122" i="99"/>
  <c r="Q122" i="99"/>
  <c r="P122" i="99"/>
  <c r="O122" i="99"/>
  <c r="N122" i="99"/>
  <c r="M122" i="99"/>
  <c r="L122" i="99"/>
  <c r="K122" i="99"/>
  <c r="J122" i="99"/>
  <c r="I122" i="99"/>
  <c r="H122" i="99"/>
  <c r="G122" i="99"/>
  <c r="F122" i="99"/>
  <c r="E122" i="99"/>
  <c r="AD121" i="99"/>
  <c r="AC121" i="99"/>
  <c r="AB121" i="99"/>
  <c r="AA121" i="99"/>
  <c r="Z121" i="99"/>
  <c r="Y121" i="99"/>
  <c r="X121" i="99"/>
  <c r="W121" i="99"/>
  <c r="V121" i="99"/>
  <c r="U121" i="99"/>
  <c r="T121" i="99"/>
  <c r="S121" i="99"/>
  <c r="Q121" i="99"/>
  <c r="P121" i="99"/>
  <c r="O121" i="99"/>
  <c r="N121" i="99"/>
  <c r="M121" i="99"/>
  <c r="L121" i="99"/>
  <c r="K121" i="99"/>
  <c r="K123" i="99" s="1"/>
  <c r="J121" i="99"/>
  <c r="I121" i="99"/>
  <c r="H121" i="99"/>
  <c r="G121" i="99"/>
  <c r="F121" i="99"/>
  <c r="E121" i="99"/>
  <c r="AD120" i="99"/>
  <c r="AC120" i="99"/>
  <c r="AB120" i="99"/>
  <c r="AA120" i="99"/>
  <c r="Z120" i="99"/>
  <c r="Y120" i="99"/>
  <c r="X120" i="99"/>
  <c r="W120" i="99"/>
  <c r="V120" i="99"/>
  <c r="U120" i="99"/>
  <c r="U123" i="99" s="1"/>
  <c r="BC23" i="99" s="1"/>
  <c r="T120" i="99"/>
  <c r="S120" i="99"/>
  <c r="Q120" i="99"/>
  <c r="P120" i="99"/>
  <c r="O120" i="99"/>
  <c r="N120" i="99"/>
  <c r="M120" i="99"/>
  <c r="L120" i="99"/>
  <c r="K120" i="99"/>
  <c r="J120" i="99"/>
  <c r="I120" i="99"/>
  <c r="H120" i="99"/>
  <c r="G120" i="99"/>
  <c r="F120" i="99"/>
  <c r="E120" i="99"/>
  <c r="AD119" i="99"/>
  <c r="AC119" i="99"/>
  <c r="AB119" i="99"/>
  <c r="AA119" i="99"/>
  <c r="Z119" i="99"/>
  <c r="Y119" i="99"/>
  <c r="X119" i="99"/>
  <c r="W119" i="99"/>
  <c r="V119" i="99"/>
  <c r="U119" i="99"/>
  <c r="T119" i="99"/>
  <c r="S119" i="99"/>
  <c r="Q119" i="99"/>
  <c r="P119" i="99"/>
  <c r="O119" i="99"/>
  <c r="N119" i="99"/>
  <c r="M119" i="99"/>
  <c r="L119" i="99"/>
  <c r="K119" i="99"/>
  <c r="J119" i="99"/>
  <c r="I119" i="99"/>
  <c r="H119" i="99"/>
  <c r="G119" i="99"/>
  <c r="F119" i="99"/>
  <c r="F123" i="99" s="1"/>
  <c r="AQ23" i="99" s="1"/>
  <c r="E119" i="99"/>
  <c r="BI23" i="99"/>
  <c r="AD118" i="99"/>
  <c r="AC118" i="99"/>
  <c r="AB118" i="99"/>
  <c r="AA118" i="99"/>
  <c r="Z118" i="99"/>
  <c r="Y118" i="99"/>
  <c r="X118" i="99"/>
  <c r="W118" i="99"/>
  <c r="V118" i="99"/>
  <c r="U118" i="99"/>
  <c r="T118" i="99"/>
  <c r="S118" i="99"/>
  <c r="Q118" i="99"/>
  <c r="P118" i="99"/>
  <c r="O118" i="99"/>
  <c r="O123" i="99" s="1"/>
  <c r="N118" i="99"/>
  <c r="M118" i="99"/>
  <c r="L118" i="99"/>
  <c r="K118" i="99"/>
  <c r="J118" i="99"/>
  <c r="I118" i="99"/>
  <c r="H118" i="99"/>
  <c r="G118" i="99"/>
  <c r="F118" i="99"/>
  <c r="E118" i="99"/>
  <c r="AD117" i="99"/>
  <c r="AC117" i="99"/>
  <c r="AB117" i="99"/>
  <c r="AA117" i="99"/>
  <c r="Z117" i="99"/>
  <c r="Y117" i="99"/>
  <c r="X117" i="99"/>
  <c r="W117" i="99"/>
  <c r="V117" i="99"/>
  <c r="U117" i="99"/>
  <c r="T117" i="99"/>
  <c r="S117" i="99"/>
  <c r="Q117" i="99"/>
  <c r="P117" i="99"/>
  <c r="O117" i="99"/>
  <c r="N117" i="99"/>
  <c r="M117" i="99"/>
  <c r="L117" i="99"/>
  <c r="K117" i="99"/>
  <c r="J117" i="99"/>
  <c r="I117" i="99"/>
  <c r="H117" i="99"/>
  <c r="G117" i="99"/>
  <c r="F117" i="99"/>
  <c r="E117" i="99"/>
  <c r="AI114" i="99"/>
  <c r="AH114" i="99"/>
  <c r="AI112" i="99"/>
  <c r="AH112" i="99"/>
  <c r="AG112" i="99"/>
  <c r="AI111" i="99"/>
  <c r="AH111" i="99"/>
  <c r="AI110" i="99"/>
  <c r="AH110" i="99"/>
  <c r="AI109" i="99"/>
  <c r="AH109" i="99"/>
  <c r="AG108" i="99"/>
  <c r="AE5" i="99"/>
  <c r="BI19" i="99"/>
  <c r="AD108" i="99"/>
  <c r="AC5" i="99" s="1"/>
  <c r="AC108" i="99"/>
  <c r="AB108" i="99"/>
  <c r="AA5" i="99" s="1"/>
  <c r="AA108" i="99"/>
  <c r="Z108" i="99"/>
  <c r="BF19" i="99" s="1"/>
  <c r="Y108" i="99"/>
  <c r="Y113" i="99" s="1"/>
  <c r="Y115" i="99" s="1"/>
  <c r="X108" i="99"/>
  <c r="W5" i="99" s="1"/>
  <c r="W108" i="99"/>
  <c r="V5" i="99" s="1"/>
  <c r="V108" i="99"/>
  <c r="U108" i="99"/>
  <c r="BC19" i="99" s="1"/>
  <c r="T108" i="99"/>
  <c r="S108" i="99"/>
  <c r="BA19" i="99" s="1"/>
  <c r="Q108" i="99"/>
  <c r="P108" i="99"/>
  <c r="O108" i="99"/>
  <c r="N5" i="99" s="1"/>
  <c r="N108" i="99"/>
  <c r="M5" i="99" s="1"/>
  <c r="M108" i="99"/>
  <c r="L108" i="99"/>
  <c r="K108" i="99"/>
  <c r="AT19" i="99" s="1"/>
  <c r="J108" i="99"/>
  <c r="I108" i="99"/>
  <c r="H108" i="99"/>
  <c r="G5" i="99" s="1"/>
  <c r="G108" i="99"/>
  <c r="F108" i="99"/>
  <c r="AQ19" i="99" s="1"/>
  <c r="E108" i="99"/>
  <c r="AI107" i="99"/>
  <c r="AH107" i="99"/>
  <c r="AI106" i="99"/>
  <c r="AH106" i="99"/>
  <c r="AI105" i="99"/>
  <c r="AH105" i="99"/>
  <c r="AI104" i="99"/>
  <c r="AH104" i="99"/>
  <c r="AI103" i="99"/>
  <c r="AH103" i="99"/>
  <c r="AI102" i="99"/>
  <c r="AH102" i="99"/>
  <c r="AI101" i="99"/>
  <c r="AH101" i="99"/>
  <c r="AI100" i="99"/>
  <c r="AH100" i="99"/>
  <c r="AI99" i="99"/>
  <c r="AH99" i="99"/>
  <c r="AI98" i="99"/>
  <c r="AH98" i="99"/>
  <c r="AI97" i="99"/>
  <c r="AH97" i="99"/>
  <c r="AG96" i="99"/>
  <c r="BJ20" i="99"/>
  <c r="AD96" i="99"/>
  <c r="BH20" i="99" s="1"/>
  <c r="AC96" i="99"/>
  <c r="AB96" i="99"/>
  <c r="BG20" i="99" s="1"/>
  <c r="AA96" i="99"/>
  <c r="Z96" i="99"/>
  <c r="Y96" i="99"/>
  <c r="X96" i="99"/>
  <c r="W96" i="99"/>
  <c r="V96" i="99"/>
  <c r="BD20" i="99" s="1"/>
  <c r="U96" i="99"/>
  <c r="T96" i="99"/>
  <c r="BB20" i="99" s="1"/>
  <c r="S96" i="99"/>
  <c r="Q96" i="99"/>
  <c r="P96" i="99"/>
  <c r="AX20" i="99" s="1"/>
  <c r="N96" i="99"/>
  <c r="AV20" i="99" s="1"/>
  <c r="M96" i="99"/>
  <c r="AU20" i="99" s="1"/>
  <c r="L96" i="99"/>
  <c r="K96" i="99"/>
  <c r="J96" i="99"/>
  <c r="I96" i="99"/>
  <c r="H96" i="99"/>
  <c r="G96" i="99"/>
  <c r="AR20" i="99" s="1"/>
  <c r="F96" i="99"/>
  <c r="E96" i="99"/>
  <c r="AP20" i="99" s="1"/>
  <c r="AO20" i="99"/>
  <c r="AI95" i="99"/>
  <c r="AH95" i="99"/>
  <c r="AI94" i="99"/>
  <c r="AH94" i="99"/>
  <c r="AI93" i="99"/>
  <c r="AH93" i="99"/>
  <c r="AG92" i="99"/>
  <c r="AG3" i="99" s="1"/>
  <c r="AD92" i="99"/>
  <c r="BH18" i="99" s="1"/>
  <c r="AC92" i="99"/>
  <c r="AB92" i="99"/>
  <c r="X92" i="99"/>
  <c r="BE18" i="99" s="1"/>
  <c r="V92" i="99"/>
  <c r="BD18" i="99" s="1"/>
  <c r="U92" i="99"/>
  <c r="BC18" i="99" s="1"/>
  <c r="T92" i="99"/>
  <c r="BB18" i="99" s="1"/>
  <c r="AZ18" i="99"/>
  <c r="Q92" i="99"/>
  <c r="P92" i="99"/>
  <c r="AX18" i="99" s="1"/>
  <c r="N92" i="99"/>
  <c r="AV18" i="99" s="1"/>
  <c r="M92" i="99"/>
  <c r="AU18" i="99" s="1"/>
  <c r="L92" i="99"/>
  <c r="K92" i="99"/>
  <c r="J92" i="99"/>
  <c r="AS18" i="99"/>
  <c r="H92" i="99"/>
  <c r="G92" i="99"/>
  <c r="AR18" i="99" s="1"/>
  <c r="F92" i="99"/>
  <c r="AQ18" i="99" s="1"/>
  <c r="E92" i="99"/>
  <c r="AP18" i="99" s="1"/>
  <c r="BQ91" i="99"/>
  <c r="BO91" i="99"/>
  <c r="BN91" i="99"/>
  <c r="BL91" i="99"/>
  <c r="BK91" i="99"/>
  <c r="BI91" i="99"/>
  <c r="BG91" i="99"/>
  <c r="BF91" i="99"/>
  <c r="BD91" i="99"/>
  <c r="BC91" i="99"/>
  <c r="AI91" i="99"/>
  <c r="AH91" i="99"/>
  <c r="AG91" i="99"/>
  <c r="BV90" i="99"/>
  <c r="BI90" i="99"/>
  <c r="BF90" i="99"/>
  <c r="AI90" i="99"/>
  <c r="AH90" i="99"/>
  <c r="BP89" i="99"/>
  <c r="BH89" i="99"/>
  <c r="BF89" i="99"/>
  <c r="BE89" i="99"/>
  <c r="BC89" i="99"/>
  <c r="AZ89" i="99"/>
  <c r="AI89" i="99"/>
  <c r="AH89" i="99"/>
  <c r="BM88" i="99"/>
  <c r="BG88" i="99"/>
  <c r="BE88" i="99"/>
  <c r="BB88" i="99"/>
  <c r="AI88" i="99"/>
  <c r="AH88" i="99"/>
  <c r="BW87" i="99"/>
  <c r="BQ87" i="99"/>
  <c r="BJ87" i="99"/>
  <c r="BG87" i="99"/>
  <c r="BD87" i="99"/>
  <c r="AZ87" i="99"/>
  <c r="AI87" i="99"/>
  <c r="AH87" i="99"/>
  <c r="BI86" i="99"/>
  <c r="AI86" i="99"/>
  <c r="AH86" i="99"/>
  <c r="AI85" i="99"/>
  <c r="AH85" i="99"/>
  <c r="BW84" i="99"/>
  <c r="BW91" i="99" s="1"/>
  <c r="BV84" i="99"/>
  <c r="BV91" i="99" s="1"/>
  <c r="BU84" i="99"/>
  <c r="BU91" i="99" s="1"/>
  <c r="BT84" i="99"/>
  <c r="BT91" i="99" s="1"/>
  <c r="BS84" i="99"/>
  <c r="BS91" i="99" s="1"/>
  <c r="BR84" i="99"/>
  <c r="BR91" i="99" s="1"/>
  <c r="BQ84" i="99"/>
  <c r="BP84" i="99"/>
  <c r="BP91" i="99" s="1"/>
  <c r="BO84" i="99"/>
  <c r="BN84" i="99"/>
  <c r="BM84" i="99"/>
  <c r="BM91" i="99" s="1"/>
  <c r="BL84" i="99"/>
  <c r="BK84" i="99"/>
  <c r="BJ84" i="99"/>
  <c r="BJ91" i="99" s="1"/>
  <c r="BI84" i="99"/>
  <c r="BH84" i="99"/>
  <c r="BH91" i="99" s="1"/>
  <c r="BG84" i="99"/>
  <c r="BF84" i="99"/>
  <c r="BE84" i="99"/>
  <c r="BE91" i="99" s="1"/>
  <c r="BD84" i="99"/>
  <c r="BC84" i="99"/>
  <c r="BB84" i="99"/>
  <c r="BB91" i="99" s="1"/>
  <c r="BA84" i="99"/>
  <c r="BA91" i="99" s="1"/>
  <c r="AZ84" i="99"/>
  <c r="AZ91" i="99" s="1"/>
  <c r="AI84" i="99"/>
  <c r="AH84" i="99"/>
  <c r="BW83" i="99"/>
  <c r="BW90" i="99" s="1"/>
  <c r="BV83" i="99"/>
  <c r="BU83" i="99"/>
  <c r="BU90" i="99" s="1"/>
  <c r="BT83" i="99"/>
  <c r="BT90" i="99" s="1"/>
  <c r="BS83" i="99"/>
  <c r="BS90" i="99" s="1"/>
  <c r="BR83" i="99"/>
  <c r="BR90" i="99" s="1"/>
  <c r="BQ83" i="99"/>
  <c r="BQ90" i="99" s="1"/>
  <c r="BP83" i="99"/>
  <c r="BP90" i="99" s="1"/>
  <c r="BO83" i="99"/>
  <c r="BO90" i="99" s="1"/>
  <c r="BN83" i="99"/>
  <c r="BN90" i="99" s="1"/>
  <c r="BM83" i="99"/>
  <c r="BM90" i="99" s="1"/>
  <c r="BL83" i="99"/>
  <c r="BL90" i="99" s="1"/>
  <c r="BK83" i="99"/>
  <c r="BK90" i="99" s="1"/>
  <c r="BJ83" i="99"/>
  <c r="BJ90" i="99" s="1"/>
  <c r="BI83" i="99"/>
  <c r="BH83" i="99"/>
  <c r="BH90" i="99" s="1"/>
  <c r="BG83" i="99"/>
  <c r="BG90" i="99" s="1"/>
  <c r="BF83" i="99"/>
  <c r="BE83" i="99"/>
  <c r="BE90" i="99" s="1"/>
  <c r="BD83" i="99"/>
  <c r="BD90" i="99" s="1"/>
  <c r="BC83" i="99"/>
  <c r="BC90" i="99" s="1"/>
  <c r="BB83" i="99"/>
  <c r="BB90" i="99" s="1"/>
  <c r="BA83" i="99"/>
  <c r="BA90" i="99" s="1"/>
  <c r="AZ83" i="99"/>
  <c r="AZ90" i="99" s="1"/>
  <c r="AI83" i="99"/>
  <c r="AH83" i="99"/>
  <c r="BW82" i="99"/>
  <c r="BW89" i="99" s="1"/>
  <c r="BV82" i="99"/>
  <c r="BV89" i="99" s="1"/>
  <c r="BU82" i="99"/>
  <c r="BU89" i="99" s="1"/>
  <c r="BT82" i="99"/>
  <c r="BT89" i="99" s="1"/>
  <c r="BS82" i="99"/>
  <c r="BS89" i="99" s="1"/>
  <c r="BR82" i="99"/>
  <c r="BR89" i="99" s="1"/>
  <c r="BQ82" i="99"/>
  <c r="BQ89" i="99" s="1"/>
  <c r="BP82" i="99"/>
  <c r="BO82" i="99"/>
  <c r="BO89" i="99" s="1"/>
  <c r="BN82" i="99"/>
  <c r="BN89" i="99" s="1"/>
  <c r="BM82" i="99"/>
  <c r="BM89" i="99" s="1"/>
  <c r="BL82" i="99"/>
  <c r="BL89" i="99" s="1"/>
  <c r="BK82" i="99"/>
  <c r="BK89" i="99" s="1"/>
  <c r="BJ82" i="99"/>
  <c r="BJ89" i="99" s="1"/>
  <c r="BI82" i="99"/>
  <c r="BI89" i="99" s="1"/>
  <c r="BH82" i="99"/>
  <c r="BG82" i="99"/>
  <c r="BG89" i="99" s="1"/>
  <c r="BF82" i="99"/>
  <c r="BE82" i="99"/>
  <c r="BD82" i="99"/>
  <c r="BD89" i="99" s="1"/>
  <c r="BC82" i="99"/>
  <c r="BB82" i="99"/>
  <c r="BB89" i="99" s="1"/>
  <c r="BA82" i="99"/>
  <c r="BA89" i="99" s="1"/>
  <c r="AZ82" i="99"/>
  <c r="AI82" i="99"/>
  <c r="AH82" i="99"/>
  <c r="BW81" i="99"/>
  <c r="BW88" i="99" s="1"/>
  <c r="BV81" i="99"/>
  <c r="BV88" i="99" s="1"/>
  <c r="BU81" i="99"/>
  <c r="BU88" i="99" s="1"/>
  <c r="BT81" i="99"/>
  <c r="BT88" i="99" s="1"/>
  <c r="BS81" i="99"/>
  <c r="BS88" i="99" s="1"/>
  <c r="BR81" i="99"/>
  <c r="BR88" i="99" s="1"/>
  <c r="BQ81" i="99"/>
  <c r="BQ88" i="99" s="1"/>
  <c r="BP81" i="99"/>
  <c r="BP88" i="99" s="1"/>
  <c r="BO81" i="99"/>
  <c r="BO88" i="99" s="1"/>
  <c r="BN81" i="99"/>
  <c r="BN88" i="99" s="1"/>
  <c r="BM81" i="99"/>
  <c r="BL81" i="99"/>
  <c r="BL88" i="99" s="1"/>
  <c r="BK81" i="99"/>
  <c r="BK88" i="99" s="1"/>
  <c r="BJ81" i="99"/>
  <c r="BJ88" i="99" s="1"/>
  <c r="BI81" i="99"/>
  <c r="BI88" i="99" s="1"/>
  <c r="BH81" i="99"/>
  <c r="BH88" i="99" s="1"/>
  <c r="BG81" i="99"/>
  <c r="BF81" i="99"/>
  <c r="BF88" i="99" s="1"/>
  <c r="BE81" i="99"/>
  <c r="BD81" i="99"/>
  <c r="BD88" i="99" s="1"/>
  <c r="BC81" i="99"/>
  <c r="BC88" i="99" s="1"/>
  <c r="BB81" i="99"/>
  <c r="BA81" i="99"/>
  <c r="BA88" i="99" s="1"/>
  <c r="AZ81" i="99"/>
  <c r="AZ88" i="99" s="1"/>
  <c r="AI81" i="99"/>
  <c r="AH81" i="99"/>
  <c r="BW80" i="99"/>
  <c r="BV80" i="99"/>
  <c r="BV87" i="99" s="1"/>
  <c r="BU80" i="99"/>
  <c r="BU87" i="99" s="1"/>
  <c r="BT80" i="99"/>
  <c r="BT87" i="99" s="1"/>
  <c r="BS80" i="99"/>
  <c r="BS87" i="99" s="1"/>
  <c r="BR80" i="99"/>
  <c r="BR87" i="99" s="1"/>
  <c r="BQ80" i="99"/>
  <c r="BP80" i="99"/>
  <c r="BP87" i="99" s="1"/>
  <c r="BO80" i="99"/>
  <c r="BO87" i="99" s="1"/>
  <c r="BN80" i="99"/>
  <c r="BN87" i="99" s="1"/>
  <c r="BM80" i="99"/>
  <c r="BM87" i="99" s="1"/>
  <c r="BL80" i="99"/>
  <c r="BL87" i="99" s="1"/>
  <c r="BK80" i="99"/>
  <c r="BK87" i="99" s="1"/>
  <c r="BJ80" i="99"/>
  <c r="BI80" i="99"/>
  <c r="BI87" i="99" s="1"/>
  <c r="BH80" i="99"/>
  <c r="BH87" i="99" s="1"/>
  <c r="BG80" i="99"/>
  <c r="BF80" i="99"/>
  <c r="BF87" i="99" s="1"/>
  <c r="BE80" i="99"/>
  <c r="BE87" i="99" s="1"/>
  <c r="BD80" i="99"/>
  <c r="BC80" i="99"/>
  <c r="BC87" i="99" s="1"/>
  <c r="BB80" i="99"/>
  <c r="BB87" i="99" s="1"/>
  <c r="BA80" i="99"/>
  <c r="BA87" i="99" s="1"/>
  <c r="AZ80" i="99"/>
  <c r="AI80" i="99"/>
  <c r="AH80" i="99"/>
  <c r="BW79" i="99"/>
  <c r="BW86" i="99" s="1"/>
  <c r="BV79" i="99"/>
  <c r="BV86" i="99" s="1"/>
  <c r="BU79" i="99"/>
  <c r="BU86" i="99" s="1"/>
  <c r="BT79" i="99"/>
  <c r="BT86" i="99" s="1"/>
  <c r="BS79" i="99"/>
  <c r="BS86" i="99" s="1"/>
  <c r="BR79" i="99"/>
  <c r="BR86" i="99" s="1"/>
  <c r="BQ79" i="99"/>
  <c r="BQ86" i="99" s="1"/>
  <c r="BP79" i="99"/>
  <c r="BP86" i="99" s="1"/>
  <c r="BO79" i="99"/>
  <c r="BO86" i="99" s="1"/>
  <c r="BN79" i="99"/>
  <c r="BN86" i="99" s="1"/>
  <c r="BM79" i="99"/>
  <c r="BM86" i="99" s="1"/>
  <c r="BL79" i="99"/>
  <c r="BL86" i="99" s="1"/>
  <c r="BK79" i="99"/>
  <c r="BK86" i="99" s="1"/>
  <c r="BJ79" i="99"/>
  <c r="BJ86" i="99" s="1"/>
  <c r="BI79" i="99"/>
  <c r="BH79" i="99"/>
  <c r="BH86" i="99" s="1"/>
  <c r="BG79" i="99"/>
  <c r="BG86" i="99" s="1"/>
  <c r="BF79" i="99"/>
  <c r="BF86" i="99" s="1"/>
  <c r="BE79" i="99"/>
  <c r="BE86" i="99" s="1"/>
  <c r="BD79" i="99"/>
  <c r="BD86" i="99" s="1"/>
  <c r="BC79" i="99"/>
  <c r="BC86" i="99" s="1"/>
  <c r="BB79" i="99"/>
  <c r="BB86" i="99" s="1"/>
  <c r="BA79" i="99"/>
  <c r="BA86" i="99" s="1"/>
  <c r="AZ79" i="99"/>
  <c r="AI79" i="99"/>
  <c r="AH79" i="99"/>
  <c r="AG78" i="99"/>
  <c r="BJ17" i="99"/>
  <c r="AD78" i="99"/>
  <c r="BH17" i="99" s="1"/>
  <c r="AC78" i="99"/>
  <c r="AB78" i="99"/>
  <c r="BG17" i="99" s="1"/>
  <c r="V78" i="99"/>
  <c r="U78" i="99"/>
  <c r="T78" i="99"/>
  <c r="BB17" i="99" s="1"/>
  <c r="AZ17" i="99"/>
  <c r="AX17" i="99"/>
  <c r="AW17" i="99"/>
  <c r="L78" i="99"/>
  <c r="K78" i="99"/>
  <c r="AT17" i="99" s="1"/>
  <c r="J78" i="99"/>
  <c r="I78" i="99"/>
  <c r="AS17" i="99" s="1"/>
  <c r="H78" i="99"/>
  <c r="G78" i="99"/>
  <c r="F78" i="99"/>
  <c r="E78" i="99"/>
  <c r="AP17" i="99" s="1"/>
  <c r="AN17" i="99"/>
  <c r="AI77" i="99"/>
  <c r="AH77" i="99"/>
  <c r="AI76" i="99"/>
  <c r="AH76" i="99"/>
  <c r="AI75" i="99"/>
  <c r="AH75" i="99"/>
  <c r="AI74" i="99"/>
  <c r="AH74" i="99"/>
  <c r="AI73" i="99"/>
  <c r="AH73" i="99"/>
  <c r="AI72" i="99"/>
  <c r="AH72" i="99"/>
  <c r="AG71" i="99"/>
  <c r="AG113" i="99" s="1"/>
  <c r="BJ16" i="99"/>
  <c r="AD71" i="99"/>
  <c r="AC71" i="99"/>
  <c r="AB71" i="99"/>
  <c r="V71" i="99"/>
  <c r="U71" i="99"/>
  <c r="T71" i="99"/>
  <c r="Q71" i="99"/>
  <c r="P71" i="99"/>
  <c r="O71" i="99"/>
  <c r="AW16" i="99" s="1"/>
  <c r="N71" i="99"/>
  <c r="M71" i="99"/>
  <c r="AU16" i="99" s="1"/>
  <c r="L71" i="99"/>
  <c r="K71" i="99"/>
  <c r="AT16" i="99" s="1"/>
  <c r="J71" i="99"/>
  <c r="I71" i="99"/>
  <c r="I113" i="99" s="1"/>
  <c r="I115" i="99" s="1"/>
  <c r="H71" i="99"/>
  <c r="G71" i="99"/>
  <c r="AR16" i="99" s="1"/>
  <c r="F71" i="99"/>
  <c r="E71" i="99"/>
  <c r="AP16" i="99" s="1"/>
  <c r="AN16" i="99"/>
  <c r="AI70" i="99"/>
  <c r="AH70" i="99"/>
  <c r="AI69" i="99"/>
  <c r="AH69" i="99"/>
  <c r="AI68" i="99"/>
  <c r="AH68" i="99"/>
  <c r="AI67" i="99"/>
  <c r="AH67" i="99"/>
  <c r="AI66" i="99"/>
  <c r="AH66" i="99"/>
  <c r="AI65" i="99"/>
  <c r="AH65" i="99"/>
  <c r="AI64" i="99"/>
  <c r="AH64" i="99"/>
  <c r="AI63" i="99"/>
  <c r="AH63" i="99"/>
  <c r="AI62" i="99"/>
  <c r="AH62" i="99"/>
  <c r="AI61" i="99"/>
  <c r="AH61" i="99"/>
  <c r="AI60" i="99"/>
  <c r="AH60" i="99"/>
  <c r="AI59" i="99"/>
  <c r="AH59" i="99"/>
  <c r="AI58" i="99"/>
  <c r="AH58" i="99"/>
  <c r="AI57" i="99"/>
  <c r="AH57" i="99"/>
  <c r="AI56" i="99"/>
  <c r="AH56" i="99"/>
  <c r="AI55" i="99"/>
  <c r="AH55" i="99"/>
  <c r="AI54" i="99"/>
  <c r="AH54" i="99"/>
  <c r="AI53" i="99"/>
  <c r="AH53" i="99"/>
  <c r="AI52" i="99"/>
  <c r="AH52" i="99"/>
  <c r="AI51" i="99"/>
  <c r="AH51" i="99"/>
  <c r="AI50" i="99"/>
  <c r="AH50" i="99"/>
  <c r="AI49" i="99"/>
  <c r="AH49" i="99"/>
  <c r="AI48" i="99"/>
  <c r="AH48" i="99"/>
  <c r="AI47" i="99"/>
  <c r="AH47" i="99"/>
  <c r="AI46" i="99"/>
  <c r="AH46" i="99"/>
  <c r="AI45" i="99"/>
  <c r="AH45" i="99"/>
  <c r="AI44" i="99"/>
  <c r="AH44" i="99"/>
  <c r="AI43" i="99"/>
  <c r="AH43" i="99"/>
  <c r="AI42" i="99"/>
  <c r="AH42" i="99"/>
  <c r="AI41" i="99"/>
  <c r="AH41" i="99"/>
  <c r="AI40" i="99"/>
  <c r="AH40" i="99"/>
  <c r="AI39" i="99"/>
  <c r="AH39" i="99"/>
  <c r="AI38" i="99"/>
  <c r="AH38" i="99"/>
  <c r="AI37" i="99"/>
  <c r="AH37" i="99"/>
  <c r="AI36" i="99"/>
  <c r="AH36" i="99"/>
  <c r="AI35" i="99"/>
  <c r="AH35" i="99"/>
  <c r="AI34" i="99"/>
  <c r="AH34" i="99"/>
  <c r="AI33" i="99"/>
  <c r="AH33" i="99"/>
  <c r="AI32" i="99"/>
  <c r="AH32" i="99"/>
  <c r="AI31" i="99"/>
  <c r="AH31" i="99"/>
  <c r="AI30" i="99"/>
  <c r="AH30" i="99"/>
  <c r="AI29" i="99"/>
  <c r="AH29" i="99"/>
  <c r="AI28" i="99"/>
  <c r="AH28" i="99"/>
  <c r="AI27" i="99"/>
  <c r="AH27" i="99"/>
  <c r="AI26" i="99"/>
  <c r="AH26" i="99"/>
  <c r="AI25" i="99"/>
  <c r="AH25" i="99"/>
  <c r="AI24" i="99"/>
  <c r="AH24" i="99"/>
  <c r="AW23" i="99"/>
  <c r="AI23" i="99"/>
  <c r="AH23" i="99"/>
  <c r="AI22" i="99"/>
  <c r="AH22" i="99"/>
  <c r="BJ21" i="99"/>
  <c r="BI21" i="99"/>
  <c r="BH21" i="99"/>
  <c r="BG21" i="99"/>
  <c r="BF21" i="99"/>
  <c r="BE21" i="99"/>
  <c r="BD21" i="99"/>
  <c r="BC21" i="99"/>
  <c r="BB21" i="99"/>
  <c r="BA21" i="99"/>
  <c r="AZ21" i="99"/>
  <c r="AY21" i="99"/>
  <c r="AX21" i="99"/>
  <c r="AW21" i="99"/>
  <c r="AV21" i="99"/>
  <c r="AU21" i="99"/>
  <c r="AT21" i="99"/>
  <c r="AS21" i="99"/>
  <c r="AR21" i="99"/>
  <c r="AQ21" i="99"/>
  <c r="AP21" i="99"/>
  <c r="AO21" i="99"/>
  <c r="AN21" i="99"/>
  <c r="AM21" i="99"/>
  <c r="AI21" i="99"/>
  <c r="AH21" i="99"/>
  <c r="BI20" i="99"/>
  <c r="BF20" i="99"/>
  <c r="BE20" i="99"/>
  <c r="BC20" i="99"/>
  <c r="BA20" i="99"/>
  <c r="AZ20" i="99"/>
  <c r="AY20" i="99"/>
  <c r="AW20" i="99"/>
  <c r="AT20" i="99"/>
  <c r="AS20" i="99"/>
  <c r="AQ20" i="99"/>
  <c r="AM20" i="99"/>
  <c r="AI20" i="99"/>
  <c r="AH20" i="99"/>
  <c r="BD19" i="99"/>
  <c r="BB19" i="99"/>
  <c r="AZ19" i="99"/>
  <c r="AY19" i="99"/>
  <c r="AU19" i="99"/>
  <c r="AS19" i="99"/>
  <c r="AR19" i="99"/>
  <c r="AO19" i="99"/>
  <c r="AN19" i="99"/>
  <c r="AI19" i="99"/>
  <c r="AH19" i="99"/>
  <c r="BJ18" i="99"/>
  <c r="BI18" i="99"/>
  <c r="BG18" i="99"/>
  <c r="BF18" i="99"/>
  <c r="BA18" i="99"/>
  <c r="AY18" i="99"/>
  <c r="AW18" i="99"/>
  <c r="AT18" i="99"/>
  <c r="AO18" i="99"/>
  <c r="AN18" i="99"/>
  <c r="AM18" i="99"/>
  <c r="AI18" i="99"/>
  <c r="AH18" i="99"/>
  <c r="BI17" i="99"/>
  <c r="BD17" i="99"/>
  <c r="BC17" i="99"/>
  <c r="BA17" i="99"/>
  <c r="AY17" i="99"/>
  <c r="AV17" i="99"/>
  <c r="AU17" i="99"/>
  <c r="AR17" i="99"/>
  <c r="AQ17" i="99"/>
  <c r="AO17" i="99"/>
  <c r="AM17" i="99"/>
  <c r="AI17" i="99"/>
  <c r="AH17" i="99"/>
  <c r="BI16" i="99"/>
  <c r="BH16" i="99"/>
  <c r="BF16" i="99"/>
  <c r="BE16" i="99"/>
  <c r="BC16" i="99"/>
  <c r="BA16" i="99"/>
  <c r="AZ16" i="99"/>
  <c r="AX16" i="99"/>
  <c r="AO16" i="99"/>
  <c r="AI16" i="99"/>
  <c r="AH16" i="99"/>
  <c r="AI15" i="99"/>
  <c r="AH15" i="99"/>
  <c r="AI14" i="99"/>
  <c r="AH14" i="99"/>
  <c r="AI13" i="99"/>
  <c r="AH13" i="99"/>
  <c r="AL12" i="99"/>
  <c r="AI12" i="99"/>
  <c r="AH12" i="99"/>
  <c r="AI11" i="99"/>
  <c r="AH11" i="99"/>
  <c r="K6" i="99"/>
  <c r="AD5" i="99"/>
  <c r="Z5" i="99"/>
  <c r="Y5" i="99"/>
  <c r="U5" i="99"/>
  <c r="S5" i="99"/>
  <c r="Q5" i="99"/>
  <c r="P5" i="99"/>
  <c r="K5" i="99"/>
  <c r="I5" i="99"/>
  <c r="H5" i="99"/>
  <c r="F5" i="99"/>
  <c r="C5" i="99"/>
  <c r="B5" i="99"/>
  <c r="AG4" i="99"/>
  <c r="K4" i="99"/>
  <c r="E4" i="99"/>
  <c r="H4" i="99" s="1"/>
  <c r="B4" i="99"/>
  <c r="AL13" i="99" s="1"/>
  <c r="AF70" i="98"/>
  <c r="AF71" i="98"/>
  <c r="AF78" i="98"/>
  <c r="AF92" i="98"/>
  <c r="AF96" i="98"/>
  <c r="AF108" i="98"/>
  <c r="AF117" i="98"/>
  <c r="AF118" i="98"/>
  <c r="AF119" i="98"/>
  <c r="AF120" i="98"/>
  <c r="AF121" i="98"/>
  <c r="AF122" i="98"/>
  <c r="AF123" i="98" s="1"/>
  <c r="AF159" i="98" a="1"/>
  <c r="AF159" i="98" s="1"/>
  <c r="AF162" i="98"/>
  <c r="AF168" i="98" s="1"/>
  <c r="AF163" i="98"/>
  <c r="AF164" i="98"/>
  <c r="AF165" i="98"/>
  <c r="AF166" i="98"/>
  <c r="AF167" i="98"/>
  <c r="AF170" i="98"/>
  <c r="AF171" i="98"/>
  <c r="AF172" i="98"/>
  <c r="AF275" i="98" s="1"/>
  <c r="AF173" i="98"/>
  <c r="AF174" i="98"/>
  <c r="AF175" i="98"/>
  <c r="AF176" i="98"/>
  <c r="AF177" i="98"/>
  <c r="AF178" i="98"/>
  <c r="AF135" i="98" s="1"/>
  <c r="AF179" i="98"/>
  <c r="AF180" i="98"/>
  <c r="AF181" i="98"/>
  <c r="AF182" i="98"/>
  <c r="AF183" i="98"/>
  <c r="AF184" i="98"/>
  <c r="AF185" i="98"/>
  <c r="AF186" i="98"/>
  <c r="AF187" i="98"/>
  <c r="AF188" i="98"/>
  <c r="AF189" i="98"/>
  <c r="AF190" i="98"/>
  <c r="AF191" i="98"/>
  <c r="AF192" i="98"/>
  <c r="AF193" i="98"/>
  <c r="AF194" i="98"/>
  <c r="AF195" i="98"/>
  <c r="AF196" i="98"/>
  <c r="AF197" i="98"/>
  <c r="AF198" i="98"/>
  <c r="AF199" i="98"/>
  <c r="AF200" i="98"/>
  <c r="AF201" i="98"/>
  <c r="AF202" i="98"/>
  <c r="AF203" i="98"/>
  <c r="AF204" i="98"/>
  <c r="AF205" i="98"/>
  <c r="AF206" i="98"/>
  <c r="AF207" i="98"/>
  <c r="AF208" i="98"/>
  <c r="AF209" i="98"/>
  <c r="AF210" i="98"/>
  <c r="AF211" i="98"/>
  <c r="AF212" i="98"/>
  <c r="AF213" i="98"/>
  <c r="AF214" i="98"/>
  <c r="AF215" i="98"/>
  <c r="AF216" i="98"/>
  <c r="AF217" i="98"/>
  <c r="AF218" i="98"/>
  <c r="AF219" i="98"/>
  <c r="AF220" i="98"/>
  <c r="AF221" i="98"/>
  <c r="AF222" i="98"/>
  <c r="AF223" i="98"/>
  <c r="AF224" i="98"/>
  <c r="AF225" i="98"/>
  <c r="AF226" i="98"/>
  <c r="AF227" i="98"/>
  <c r="AF228" i="98"/>
  <c r="AF229" i="98"/>
  <c r="AF230" i="98"/>
  <c r="AF231" i="98"/>
  <c r="AF232" i="98"/>
  <c r="AF233" i="98"/>
  <c r="AF234" i="98"/>
  <c r="AF235" i="98"/>
  <c r="AF236" i="98"/>
  <c r="AF237" i="98"/>
  <c r="AF238" i="98"/>
  <c r="AF239" i="98"/>
  <c r="AF240" i="98"/>
  <c r="AF241" i="98"/>
  <c r="AF242" i="98"/>
  <c r="AF243" i="98"/>
  <c r="AF244" i="98"/>
  <c r="AF245" i="98"/>
  <c r="AF246" i="98"/>
  <c r="AF247" i="98"/>
  <c r="AF248" i="98"/>
  <c r="AF249" i="98"/>
  <c r="AF250" i="98"/>
  <c r="AF251" i="98"/>
  <c r="AF252" i="98"/>
  <c r="AF253" i="98"/>
  <c r="AF254" i="98"/>
  <c r="AF255" i="98"/>
  <c r="AF256" i="98"/>
  <c r="AF257" i="98"/>
  <c r="AF258" i="98"/>
  <c r="AF259" i="98"/>
  <c r="AF260" i="98"/>
  <c r="AF261" i="98"/>
  <c r="AF262" i="98"/>
  <c r="AF263" i="98"/>
  <c r="AF264" i="98"/>
  <c r="AF265" i="98"/>
  <c r="AF266" i="98"/>
  <c r="AF267" i="98"/>
  <c r="AF268" i="98"/>
  <c r="AF269" i="98"/>
  <c r="AF270" i="98"/>
  <c r="AF271" i="98"/>
  <c r="AF272" i="98"/>
  <c r="AF273" i="98"/>
  <c r="AF274" i="98"/>
  <c r="AD70" i="98"/>
  <c r="AE70" i="98"/>
  <c r="AD71" i="98"/>
  <c r="AE71" i="98"/>
  <c r="AD78" i="98"/>
  <c r="AD113" i="98" s="1"/>
  <c r="AD115" i="98" s="1"/>
  <c r="AE78" i="98"/>
  <c r="AD92" i="98"/>
  <c r="AE92" i="98"/>
  <c r="AD96" i="98"/>
  <c r="AE96" i="98"/>
  <c r="AD108" i="98"/>
  <c r="AE108" i="98"/>
  <c r="AD117" i="98"/>
  <c r="AE117" i="98"/>
  <c r="AD118" i="98"/>
  <c r="AD123" i="98" s="1"/>
  <c r="AD124" i="98" s="1"/>
  <c r="AE118" i="98"/>
  <c r="AD119" i="98"/>
  <c r="AE119" i="98"/>
  <c r="AD120" i="98"/>
  <c r="AE120" i="98"/>
  <c r="AD121" i="98"/>
  <c r="AE121" i="98"/>
  <c r="AD122" i="98"/>
  <c r="AE122" i="98"/>
  <c r="AD159" i="98" a="1"/>
  <c r="AD159" i="98" s="1"/>
  <c r="AE159" i="98" a="1"/>
  <c r="AE159" i="98" s="1"/>
  <c r="AD162" i="98"/>
  <c r="AE162" i="98"/>
  <c r="AD163" i="98"/>
  <c r="AE163" i="98"/>
  <c r="AD164" i="98"/>
  <c r="AE164" i="98" s="1"/>
  <c r="AD165" i="98"/>
  <c r="AE165" i="98" s="1"/>
  <c r="AD166" i="98"/>
  <c r="AE166" i="98"/>
  <c r="AD167" i="98"/>
  <c r="AE167" i="98"/>
  <c r="AD170" i="98"/>
  <c r="AE170" i="98" s="1"/>
  <c r="AD171" i="98"/>
  <c r="AE171" i="98"/>
  <c r="AD172" i="98"/>
  <c r="AE172" i="98"/>
  <c r="AD173" i="98"/>
  <c r="AE173" i="98" s="1"/>
  <c r="AD174" i="98"/>
  <c r="AE174" i="98" s="1"/>
  <c r="AD175" i="98"/>
  <c r="AE175" i="98"/>
  <c r="AD176" i="98"/>
  <c r="AE176" i="98"/>
  <c r="AD177" i="98"/>
  <c r="AE177" i="98" s="1"/>
  <c r="AD178" i="98"/>
  <c r="AD135" i="98" s="1"/>
  <c r="AD179" i="98"/>
  <c r="AE179" i="98"/>
  <c r="AD180" i="98"/>
  <c r="AE180" i="98"/>
  <c r="AD181" i="98"/>
  <c r="AE181" i="98" s="1"/>
  <c r="AD182" i="98"/>
  <c r="AE182" i="98" s="1"/>
  <c r="AD183" i="98"/>
  <c r="AE183" i="98"/>
  <c r="AD184" i="98"/>
  <c r="AE184" i="98"/>
  <c r="AD185" i="98"/>
  <c r="AE185" i="98" s="1"/>
  <c r="AD186" i="98"/>
  <c r="AE186" i="98" s="1"/>
  <c r="AD187" i="98"/>
  <c r="AE187" i="98"/>
  <c r="AD188" i="98"/>
  <c r="AE188" i="98"/>
  <c r="AD189" i="98"/>
  <c r="AE189" i="98" s="1"/>
  <c r="AD190" i="98"/>
  <c r="AE190" i="98" s="1"/>
  <c r="AD191" i="98"/>
  <c r="AE191" i="98"/>
  <c r="AD192" i="98"/>
  <c r="AE192" i="98"/>
  <c r="AD193" i="98"/>
  <c r="AE193" i="98" s="1"/>
  <c r="AD194" i="98"/>
  <c r="AE194" i="98" s="1"/>
  <c r="AD195" i="98"/>
  <c r="AE195" i="98"/>
  <c r="AD196" i="98"/>
  <c r="AE196" i="98"/>
  <c r="AD197" i="98"/>
  <c r="AE197" i="98" s="1"/>
  <c r="AD198" i="98"/>
  <c r="AE198" i="98" s="1"/>
  <c r="AD199" i="98"/>
  <c r="AE199" i="98"/>
  <c r="AD200" i="98"/>
  <c r="AE200" i="98"/>
  <c r="AD201" i="98"/>
  <c r="AE201" i="98" s="1"/>
  <c r="AD202" i="98"/>
  <c r="AE202" i="98" s="1"/>
  <c r="AD203" i="98"/>
  <c r="AE203" i="98"/>
  <c r="AD204" i="98"/>
  <c r="AE204" i="98"/>
  <c r="AD205" i="98"/>
  <c r="AE205" i="98" s="1"/>
  <c r="AD206" i="98"/>
  <c r="AE206" i="98" s="1"/>
  <c r="AD207" i="98"/>
  <c r="AE207" i="98"/>
  <c r="AD208" i="98"/>
  <c r="AE208" i="98"/>
  <c r="AD209" i="98"/>
  <c r="AE209" i="98" s="1"/>
  <c r="AD210" i="98"/>
  <c r="AE210" i="98" s="1"/>
  <c r="AD211" i="98"/>
  <c r="AE211" i="98"/>
  <c r="AD212" i="98"/>
  <c r="AE212" i="98"/>
  <c r="AD213" i="98"/>
  <c r="AE213" i="98" s="1"/>
  <c r="AD214" i="98"/>
  <c r="AE214" i="98" s="1"/>
  <c r="AD215" i="98"/>
  <c r="AE215" i="98"/>
  <c r="AD216" i="98"/>
  <c r="AE216" i="98"/>
  <c r="AD217" i="98"/>
  <c r="AE217" i="98" s="1"/>
  <c r="AD218" i="98"/>
  <c r="AE218" i="98" s="1"/>
  <c r="AD219" i="98"/>
  <c r="AE219" i="98"/>
  <c r="AD220" i="98"/>
  <c r="AE220" i="98"/>
  <c r="AD221" i="98"/>
  <c r="AE221" i="98" s="1"/>
  <c r="AD222" i="98"/>
  <c r="AE222" i="98" s="1"/>
  <c r="AD223" i="98"/>
  <c r="AE223" i="98"/>
  <c r="AD224" i="98"/>
  <c r="AE224" i="98"/>
  <c r="AD225" i="98"/>
  <c r="AE225" i="98" s="1"/>
  <c r="AD226" i="98"/>
  <c r="AE226" i="98" s="1"/>
  <c r="AD227" i="98"/>
  <c r="AE227" i="98"/>
  <c r="AD228" i="98"/>
  <c r="AE228" i="98"/>
  <c r="AD229" i="98"/>
  <c r="AE229" i="98" s="1"/>
  <c r="AD230" i="98"/>
  <c r="AE230" i="98" s="1"/>
  <c r="AD231" i="98"/>
  <c r="AE231" i="98"/>
  <c r="AD232" i="98"/>
  <c r="AE232" i="98"/>
  <c r="AD233" i="98"/>
  <c r="AE233" i="98" s="1"/>
  <c r="AD234" i="98"/>
  <c r="AE234" i="98" s="1"/>
  <c r="AD235" i="98"/>
  <c r="AE235" i="98"/>
  <c r="AD236" i="98"/>
  <c r="AE236" i="98"/>
  <c r="AD237" i="98"/>
  <c r="AE237" i="98" s="1"/>
  <c r="AD238" i="98"/>
  <c r="AE238" i="98" s="1"/>
  <c r="AD239" i="98"/>
  <c r="AE239" i="98"/>
  <c r="AD240" i="98"/>
  <c r="AE240" i="98"/>
  <c r="AD241" i="98"/>
  <c r="AE241" i="98" s="1"/>
  <c r="AD242" i="98"/>
  <c r="AE242" i="98" s="1"/>
  <c r="AD243" i="98"/>
  <c r="AE243" i="98"/>
  <c r="AD244" i="98"/>
  <c r="AE244" i="98"/>
  <c r="AD245" i="98"/>
  <c r="AE245" i="98" s="1"/>
  <c r="AD246" i="98"/>
  <c r="AE246" i="98" s="1"/>
  <c r="AD247" i="98"/>
  <c r="AE247" i="98"/>
  <c r="AD248" i="98"/>
  <c r="AE248" i="98"/>
  <c r="AD249" i="98"/>
  <c r="AE249" i="98" s="1"/>
  <c r="AC70" i="98"/>
  <c r="AC71" i="98"/>
  <c r="AC78" i="98"/>
  <c r="AC92" i="98"/>
  <c r="AC96" i="98"/>
  <c r="AC108" i="98"/>
  <c r="AC117" i="98"/>
  <c r="AC123" i="98" s="1"/>
  <c r="AC118" i="98"/>
  <c r="AC119" i="98"/>
  <c r="AC120" i="98"/>
  <c r="AC121" i="98"/>
  <c r="AC122" i="98"/>
  <c r="AC135" i="98"/>
  <c r="AC159" i="98" a="1"/>
  <c r="AC159" i="98" s="1"/>
  <c r="AC162" i="98"/>
  <c r="AC163" i="98"/>
  <c r="AC164" i="98"/>
  <c r="AC165" i="98"/>
  <c r="AC166" i="98"/>
  <c r="AC167" i="98"/>
  <c r="AC168" i="98"/>
  <c r="AC170" i="98"/>
  <c r="AC171" i="98"/>
  <c r="AC172" i="98"/>
  <c r="AC173" i="98"/>
  <c r="AC174" i="98"/>
  <c r="AC175" i="98"/>
  <c r="AC176" i="98"/>
  <c r="AB70" i="98"/>
  <c r="AB71" i="98"/>
  <c r="AB78" i="98"/>
  <c r="AB92" i="98"/>
  <c r="AB96" i="98"/>
  <c r="AB108" i="98"/>
  <c r="AB117" i="98"/>
  <c r="AB123" i="98" s="1"/>
  <c r="AB118" i="98"/>
  <c r="AB119" i="98"/>
  <c r="AB120" i="98"/>
  <c r="AB121" i="98"/>
  <c r="AB122" i="98"/>
  <c r="AB159" i="98" a="1"/>
  <c r="AB159" i="98" s="1"/>
  <c r="AB162" i="98"/>
  <c r="AB163" i="98"/>
  <c r="AB164" i="98"/>
  <c r="AB165" i="98"/>
  <c r="AB166" i="98"/>
  <c r="AB167" i="98"/>
  <c r="AB168" i="98"/>
  <c r="AB170" i="98"/>
  <c r="AB171" i="98"/>
  <c r="AB172" i="98"/>
  <c r="AB173" i="98"/>
  <c r="AB174" i="98"/>
  <c r="AB175" i="98"/>
  <c r="AB176" i="98"/>
  <c r="AB177" i="98"/>
  <c r="AB178" i="98"/>
  <c r="AB179" i="98"/>
  <c r="AB180" i="98"/>
  <c r="AB181" i="98"/>
  <c r="AB182" i="98"/>
  <c r="AB183" i="98"/>
  <c r="AB184" i="98"/>
  <c r="AB135" i="98" s="1"/>
  <c r="AB185" i="98"/>
  <c r="AB186" i="98"/>
  <c r="AB187" i="98"/>
  <c r="AB188" i="98"/>
  <c r="AB189" i="98"/>
  <c r="AB190" i="98"/>
  <c r="AB191" i="98"/>
  <c r="AB192" i="98"/>
  <c r="AB193" i="98"/>
  <c r="AB194" i="98"/>
  <c r="AB195" i="98"/>
  <c r="AB196" i="98"/>
  <c r="AB197" i="98"/>
  <c r="AB198" i="98"/>
  <c r="AB199" i="98"/>
  <c r="AB200" i="98"/>
  <c r="AB201" i="98"/>
  <c r="AB202" i="98"/>
  <c r="AB203" i="98"/>
  <c r="AB204" i="98"/>
  <c r="AB205" i="98"/>
  <c r="AB206" i="98"/>
  <c r="AB207" i="98"/>
  <c r="AB208" i="98"/>
  <c r="AB209" i="98"/>
  <c r="AB210" i="98"/>
  <c r="AB211" i="98"/>
  <c r="AB212" i="98"/>
  <c r="AB213" i="98"/>
  <c r="AB214" i="98"/>
  <c r="AB215" i="98"/>
  <c r="AB216" i="98"/>
  <c r="AB217" i="98"/>
  <c r="AB218" i="98"/>
  <c r="AB219" i="98"/>
  <c r="AB220" i="98"/>
  <c r="AB221" i="98"/>
  <c r="AB222" i="98"/>
  <c r="AB223" i="98"/>
  <c r="AB224" i="98"/>
  <c r="AB225" i="98"/>
  <c r="AB226" i="98"/>
  <c r="AB227" i="98"/>
  <c r="AB228" i="98"/>
  <c r="AB229" i="98"/>
  <c r="AB230" i="98"/>
  <c r="AB231" i="98"/>
  <c r="AB232" i="98"/>
  <c r="AB233" i="98"/>
  <c r="AB234" i="98"/>
  <c r="AB235" i="98"/>
  <c r="AB236" i="98"/>
  <c r="AB237" i="98"/>
  <c r="AB238" i="98"/>
  <c r="AB239" i="98"/>
  <c r="AB240" i="98"/>
  <c r="AB241" i="98"/>
  <c r="AB242" i="98"/>
  <c r="AB243" i="98"/>
  <c r="AB244" i="98"/>
  <c r="AB245" i="98"/>
  <c r="AB246" i="98"/>
  <c r="AB247" i="98"/>
  <c r="AB248" i="98"/>
  <c r="AB249" i="98"/>
  <c r="AB250" i="98"/>
  <c r="AB251" i="98"/>
  <c r="AB252" i="98"/>
  <c r="AB253" i="98"/>
  <c r="AB254" i="98"/>
  <c r="AB255" i="98"/>
  <c r="AB256" i="98"/>
  <c r="AB257" i="98"/>
  <c r="AB258" i="98"/>
  <c r="AB259" i="98"/>
  <c r="AB260" i="98"/>
  <c r="AB261" i="98"/>
  <c r="AA70" i="98"/>
  <c r="AA71" i="98"/>
  <c r="AA78" i="98"/>
  <c r="AA149" i="98"/>
  <c r="AA143" i="98"/>
  <c r="Z143" i="98"/>
  <c r="Z70" i="98"/>
  <c r="Z71" i="98"/>
  <c r="Z78" i="98"/>
  <c r="Z92" i="98"/>
  <c r="X143" i="98"/>
  <c r="Y143" i="98"/>
  <c r="Y70" i="98"/>
  <c r="Y71" i="98"/>
  <c r="Y78" i="98"/>
  <c r="X70" i="98"/>
  <c r="X71" i="98"/>
  <c r="X78" i="98"/>
  <c r="X92" i="98"/>
  <c r="W70" i="98"/>
  <c r="W143" i="98"/>
  <c r="W71" i="98"/>
  <c r="W78" i="98"/>
  <c r="W92" i="98"/>
  <c r="V70" i="98"/>
  <c r="U70" i="98"/>
  <c r="T70" i="98"/>
  <c r="U51" i="87"/>
  <c r="U52" i="87"/>
  <c r="U53" i="87"/>
  <c r="U54" i="87"/>
  <c r="U55" i="87"/>
  <c r="U56" i="87"/>
  <c r="U57" i="87"/>
  <c r="U58" i="87"/>
  <c r="U59" i="87"/>
  <c r="U60" i="87"/>
  <c r="U61" i="87"/>
  <c r="U62" i="87"/>
  <c r="U63" i="87"/>
  <c r="U64" i="87"/>
  <c r="U65" i="87"/>
  <c r="U66" i="87"/>
  <c r="U67" i="87"/>
  <c r="U68" i="87"/>
  <c r="U69" i="87"/>
  <c r="U70" i="87"/>
  <c r="U71" i="87"/>
  <c r="S70" i="98"/>
  <c r="R70" i="98"/>
  <c r="Q70" i="98"/>
  <c r="P70" i="98"/>
  <c r="AF177" i="101" l="1"/>
  <c r="W274" i="101"/>
  <c r="AE177" i="100"/>
  <c r="N274" i="100"/>
  <c r="O169" i="100"/>
  <c r="O167" i="100"/>
  <c r="P161" i="100"/>
  <c r="BI22" i="99"/>
  <c r="BI25" i="99" s="1"/>
  <c r="BH19" i="99"/>
  <c r="Y135" i="99"/>
  <c r="AD123" i="99"/>
  <c r="BH23" i="99" s="1"/>
  <c r="AC123" i="99"/>
  <c r="BH22" i="99"/>
  <c r="BG19" i="99"/>
  <c r="AI119" i="99"/>
  <c r="AA113" i="99"/>
  <c r="AA115" i="99" s="1"/>
  <c r="AA123" i="99"/>
  <c r="AA124" i="99" s="1"/>
  <c r="Z123" i="99"/>
  <c r="Y123" i="99"/>
  <c r="Y116" i="99" s="1"/>
  <c r="Y7" i="99" s="1"/>
  <c r="X5" i="99"/>
  <c r="W123" i="99"/>
  <c r="W124" i="99"/>
  <c r="V123" i="99"/>
  <c r="BD23" i="99" s="1"/>
  <c r="S123" i="99"/>
  <c r="BA23" i="99" s="1"/>
  <c r="R5" i="99"/>
  <c r="S113" i="99"/>
  <c r="S115" i="99" s="1"/>
  <c r="S116" i="99" s="1"/>
  <c r="S7" i="99" s="1"/>
  <c r="BA22" i="99"/>
  <c r="BA25" i="99" s="1"/>
  <c r="Q123" i="99"/>
  <c r="AY23" i="99" s="1"/>
  <c r="AW19" i="99"/>
  <c r="P113" i="99"/>
  <c r="P115" i="99" s="1"/>
  <c r="AH118" i="99"/>
  <c r="N123" i="99"/>
  <c r="AV23" i="99" s="1"/>
  <c r="AV19" i="99"/>
  <c r="AU22" i="99"/>
  <c r="M123" i="99"/>
  <c r="AU23" i="99" s="1"/>
  <c r="L113" i="99"/>
  <c r="L115" i="99" s="1"/>
  <c r="K124" i="99"/>
  <c r="J5" i="99"/>
  <c r="AT22" i="99"/>
  <c r="K113" i="99"/>
  <c r="K115" i="99" s="1"/>
  <c r="K116" i="99" s="1"/>
  <c r="K7" i="99" s="1"/>
  <c r="J123" i="99"/>
  <c r="J124" i="99" s="1"/>
  <c r="J113" i="99"/>
  <c r="J115" i="99" s="1"/>
  <c r="I123" i="99"/>
  <c r="AS23" i="99" s="1"/>
  <c r="H113" i="99"/>
  <c r="H115" i="99" s="1"/>
  <c r="G123" i="99"/>
  <c r="AR23" i="99" s="1"/>
  <c r="AR22" i="99"/>
  <c r="G113" i="99"/>
  <c r="G115" i="99" s="1"/>
  <c r="G116" i="99" s="1"/>
  <c r="G7" i="99" s="1"/>
  <c r="E5" i="99"/>
  <c r="E123" i="99"/>
  <c r="AP23" i="99" s="1"/>
  <c r="AO22" i="99"/>
  <c r="C123" i="99"/>
  <c r="AN23" i="99" s="1"/>
  <c r="C113" i="99"/>
  <c r="C115" i="99" s="1"/>
  <c r="C116" i="99" s="1"/>
  <c r="C7" i="99" s="1"/>
  <c r="E178" i="99"/>
  <c r="F178" i="99" s="1"/>
  <c r="G178" i="99" s="1"/>
  <c r="H178" i="99" s="1"/>
  <c r="I178" i="99" s="1"/>
  <c r="J178" i="99" s="1"/>
  <c r="L178" i="99" s="1"/>
  <c r="M178" i="99" s="1"/>
  <c r="N178" i="99" s="1"/>
  <c r="O178" i="99" s="1"/>
  <c r="P178" i="99" s="1"/>
  <c r="Q178" i="99" s="1"/>
  <c r="R178" i="99" s="1"/>
  <c r="S178" i="99" s="1"/>
  <c r="T178" i="99" s="1"/>
  <c r="U178" i="99" s="1"/>
  <c r="V178" i="99" s="1"/>
  <c r="W178" i="99" s="1"/>
  <c r="X178" i="99" s="1"/>
  <c r="Y178" i="99" s="1"/>
  <c r="Z178" i="99" s="1"/>
  <c r="AA178" i="99" s="1"/>
  <c r="AB178" i="99" s="1"/>
  <c r="AC178" i="99" s="1"/>
  <c r="AD178" i="99" s="1"/>
  <c r="AE178" i="99" s="1"/>
  <c r="AF178" i="99" s="1"/>
  <c r="AN22" i="99"/>
  <c r="AN25" i="99" s="1"/>
  <c r="B113" i="99"/>
  <c r="B115" i="99" s="1"/>
  <c r="AF5" i="99"/>
  <c r="B123" i="99"/>
  <c r="AJ108" i="99" a="1"/>
  <c r="AJ108" i="99" s="1"/>
  <c r="E183" i="99"/>
  <c r="F183" i="99" s="1"/>
  <c r="G183" i="99" s="1"/>
  <c r="H183" i="99" s="1"/>
  <c r="I183" i="99" s="1"/>
  <c r="J183" i="99" s="1"/>
  <c r="L183" i="99" s="1"/>
  <c r="M183" i="99" s="1"/>
  <c r="N183" i="99" s="1"/>
  <c r="O183" i="99" s="1"/>
  <c r="P183" i="99" s="1"/>
  <c r="Q183" i="99" s="1"/>
  <c r="R183" i="99" s="1"/>
  <c r="S183" i="99" s="1"/>
  <c r="T183" i="99" s="1"/>
  <c r="U183" i="99" s="1"/>
  <c r="V183" i="99" s="1"/>
  <c r="W183" i="99" s="1"/>
  <c r="X183" i="99" s="1"/>
  <c r="Y183" i="99" s="1"/>
  <c r="Z183" i="99" s="1"/>
  <c r="AA183" i="99" s="1"/>
  <c r="AB183" i="99" s="1"/>
  <c r="AC183" i="99" s="1"/>
  <c r="AD183" i="99" s="1"/>
  <c r="AE183" i="99" s="1"/>
  <c r="AF183" i="99" s="1"/>
  <c r="AZ23" i="99"/>
  <c r="BF23" i="99"/>
  <c r="Z124" i="99"/>
  <c r="AT23" i="99"/>
  <c r="AI108" i="99"/>
  <c r="AG115" i="99"/>
  <c r="R7" i="99"/>
  <c r="AO23" i="99"/>
  <c r="L123" i="99"/>
  <c r="L124" i="99" s="1"/>
  <c r="T123" i="99"/>
  <c r="BB23" i="99" s="1"/>
  <c r="AB123" i="99"/>
  <c r="BG23" i="99" s="1"/>
  <c r="Q113" i="99"/>
  <c r="Q115" i="99" s="1"/>
  <c r="Q116" i="99" s="1"/>
  <c r="Q7" i="99" s="1"/>
  <c r="AY16" i="99"/>
  <c r="AY22" i="99" s="1"/>
  <c r="AY25" i="99" s="1"/>
  <c r="AS16" i="99"/>
  <c r="AS22" i="99" s="1"/>
  <c r="AS25" i="99" s="1"/>
  <c r="AH71" i="99"/>
  <c r="AI71" i="99"/>
  <c r="E113" i="99"/>
  <c r="E115" i="99" s="1"/>
  <c r="E116" i="99" s="1"/>
  <c r="E7" i="99" s="1"/>
  <c r="M113" i="99"/>
  <c r="M115" i="99" s="1"/>
  <c r="M116" i="99" s="1"/>
  <c r="M7" i="99" s="1"/>
  <c r="U113" i="99"/>
  <c r="U115" i="99" s="1"/>
  <c r="U116" i="99" s="1"/>
  <c r="U7" i="99" s="1"/>
  <c r="AC113" i="99"/>
  <c r="AC115" i="99" s="1"/>
  <c r="AC116" i="99" s="1"/>
  <c r="AC7" i="99" s="1"/>
  <c r="W113" i="99"/>
  <c r="W115" i="99" s="1"/>
  <c r="W116" i="99" s="1"/>
  <c r="W7" i="99" s="1"/>
  <c r="G124" i="99"/>
  <c r="AP19" i="99"/>
  <c r="D5" i="99"/>
  <c r="E124" i="99"/>
  <c r="L5" i="99"/>
  <c r="M124" i="99"/>
  <c r="T5" i="99"/>
  <c r="U124" i="99"/>
  <c r="AB5" i="99"/>
  <c r="AC124" i="99"/>
  <c r="AW22" i="99"/>
  <c r="AW25" i="99" s="1"/>
  <c r="T113" i="99"/>
  <c r="T115" i="99" s="1"/>
  <c r="BB16" i="99"/>
  <c r="BB22" i="99" s="1"/>
  <c r="BB25" i="99" s="1"/>
  <c r="AB113" i="99"/>
  <c r="AB115" i="99" s="1"/>
  <c r="AB116" i="99" s="1"/>
  <c r="AB7" i="99" s="1"/>
  <c r="BG16" i="99"/>
  <c r="BG22" i="99" s="1"/>
  <c r="AH92" i="99"/>
  <c r="AI92" i="99"/>
  <c r="F124" i="99"/>
  <c r="V124" i="99"/>
  <c r="AE7" i="99"/>
  <c r="O124" i="99"/>
  <c r="Z170" i="99"/>
  <c r="BE17" i="99"/>
  <c r="X113" i="99"/>
  <c r="X115" i="99" s="1"/>
  <c r="AH117" i="99"/>
  <c r="AI118" i="99"/>
  <c r="AH119" i="99"/>
  <c r="AG2" i="99"/>
  <c r="AG6" i="99" s="1"/>
  <c r="AM22" i="99"/>
  <c r="AZ22" i="99"/>
  <c r="AZ25" i="99" s="1"/>
  <c r="F113" i="99"/>
  <c r="F115" i="99" s="1"/>
  <c r="F116" i="99" s="1"/>
  <c r="F7" i="99" s="1"/>
  <c r="AQ16" i="99"/>
  <c r="AQ22" i="99" s="1"/>
  <c r="AQ25" i="99" s="1"/>
  <c r="N113" i="99"/>
  <c r="N115" i="99" s="1"/>
  <c r="N116" i="99" s="1"/>
  <c r="N7" i="99" s="1"/>
  <c r="AV16" i="99"/>
  <c r="AV22" i="99" s="1"/>
  <c r="AV25" i="99" s="1"/>
  <c r="V113" i="99"/>
  <c r="V115" i="99" s="1"/>
  <c r="V116" i="99" s="1"/>
  <c r="V7" i="99" s="1"/>
  <c r="BD16" i="99"/>
  <c r="BD22" i="99" s="1"/>
  <c r="BD25" i="99" s="1"/>
  <c r="AD113" i="99"/>
  <c r="AD115" i="99" s="1"/>
  <c r="AI117" i="99"/>
  <c r="AH120" i="99"/>
  <c r="AI122" i="99"/>
  <c r="S124" i="99"/>
  <c r="AI78" i="99"/>
  <c r="AH78" i="99"/>
  <c r="Z113" i="99"/>
  <c r="Z115" i="99" s="1"/>
  <c r="Z116" i="99" s="1"/>
  <c r="Z7" i="99" s="1"/>
  <c r="BF17" i="99"/>
  <c r="BF22" i="99" s="1"/>
  <c r="O113" i="99"/>
  <c r="O115" i="99" s="1"/>
  <c r="O116" i="99" s="1"/>
  <c r="O7" i="99" s="1"/>
  <c r="AX19" i="99"/>
  <c r="AX22" i="99" s="1"/>
  <c r="O5" i="99"/>
  <c r="BE19" i="99"/>
  <c r="BE22" i="99" s="1"/>
  <c r="I124" i="99"/>
  <c r="Q124" i="99"/>
  <c r="H123" i="99"/>
  <c r="H124" i="99" s="1"/>
  <c r="P123" i="99"/>
  <c r="X123" i="99"/>
  <c r="F200" i="99"/>
  <c r="AP22" i="99"/>
  <c r="AP25" i="99" s="1"/>
  <c r="BC22" i="99"/>
  <c r="BC25" i="99" s="1"/>
  <c r="BJ19" i="99"/>
  <c r="BJ22" i="99" s="1"/>
  <c r="BG95" i="99" a="1"/>
  <c r="AZ86" i="99"/>
  <c r="AI96" i="99"/>
  <c r="T124" i="99"/>
  <c r="AI120" i="99"/>
  <c r="AI121" i="99"/>
  <c r="AH122" i="99"/>
  <c r="I177" i="99"/>
  <c r="C274" i="99"/>
  <c r="AH121" i="99"/>
  <c r="AH96" i="99"/>
  <c r="AH108" i="99"/>
  <c r="AF124" i="98"/>
  <c r="AF113" i="98"/>
  <c r="AF115" i="98" s="1"/>
  <c r="AF116" i="98" s="1"/>
  <c r="AE123" i="98"/>
  <c r="AE113" i="98"/>
  <c r="AE115" i="98" s="1"/>
  <c r="AE168" i="98"/>
  <c r="AD116" i="98"/>
  <c r="AE124" i="98"/>
  <c r="AE116" i="98"/>
  <c r="AD168" i="98"/>
  <c r="AE178" i="98"/>
  <c r="AE135" i="98" s="1"/>
  <c r="AC113" i="98"/>
  <c r="AC115" i="98" s="1"/>
  <c r="AC116" i="98" s="1"/>
  <c r="AC124" i="98"/>
  <c r="AB113" i="98"/>
  <c r="AB115" i="98" s="1"/>
  <c r="AB116" i="98" s="1"/>
  <c r="AB124" i="98"/>
  <c r="X274" i="101" l="1"/>
  <c r="P167" i="100"/>
  <c r="Q161" i="100"/>
  <c r="O274" i="100"/>
  <c r="P169" i="100"/>
  <c r="AF177" i="100"/>
  <c r="AD116" i="99"/>
  <c r="AD7" i="99" s="1"/>
  <c r="BH25" i="99"/>
  <c r="AD124" i="99"/>
  <c r="AB124" i="99"/>
  <c r="BG25" i="99"/>
  <c r="AA116" i="99"/>
  <c r="AA7" i="99" s="1"/>
  <c r="BF25" i="99"/>
  <c r="Y124" i="99"/>
  <c r="T116" i="99"/>
  <c r="T7" i="99" s="1"/>
  <c r="P116" i="99"/>
  <c r="P7" i="99" s="1"/>
  <c r="AO25" i="99"/>
  <c r="N124" i="99"/>
  <c r="AU25" i="99"/>
  <c r="L116" i="99"/>
  <c r="L7" i="99" s="1"/>
  <c r="AT25" i="99"/>
  <c r="J116" i="99"/>
  <c r="J7" i="99" s="1"/>
  <c r="I116" i="99"/>
  <c r="I7" i="99" s="1"/>
  <c r="AR25" i="99"/>
  <c r="C124" i="99"/>
  <c r="B116" i="99"/>
  <c r="B124" i="99"/>
  <c r="J177" i="99"/>
  <c r="AH123" i="99"/>
  <c r="AI123" i="99"/>
  <c r="AM23" i="99"/>
  <c r="AM25" i="99" s="1"/>
  <c r="AJ123" i="99" a="1"/>
  <c r="AJ123" i="99" s="1"/>
  <c r="Z135" i="99"/>
  <c r="AA170" i="99"/>
  <c r="AB170" i="99" s="1"/>
  <c r="AC170" i="99" s="1"/>
  <c r="AD170" i="99" s="1"/>
  <c r="AE170" i="99" s="1"/>
  <c r="AF170" i="99" s="1"/>
  <c r="G200" i="99"/>
  <c r="BL117" i="99"/>
  <c r="BJ116" i="99"/>
  <c r="BH115" i="99"/>
  <c r="BL113" i="99"/>
  <c r="BJ112" i="99"/>
  <c r="BH111" i="99"/>
  <c r="BL109" i="99"/>
  <c r="BJ108" i="99"/>
  <c r="BH107" i="99"/>
  <c r="BL105" i="99"/>
  <c r="BJ104" i="99"/>
  <c r="BH103" i="99"/>
  <c r="BL101" i="99"/>
  <c r="BJ100" i="99"/>
  <c r="BH99" i="99"/>
  <c r="BL97" i="99"/>
  <c r="BJ96" i="99"/>
  <c r="BH95" i="99"/>
  <c r="BK117" i="99"/>
  <c r="BI116" i="99"/>
  <c r="BG115" i="99"/>
  <c r="BL118" i="99"/>
  <c r="BJ117" i="99"/>
  <c r="BH116" i="99"/>
  <c r="BL114" i="99"/>
  <c r="BJ113" i="99"/>
  <c r="BH112" i="99"/>
  <c r="BL110" i="99"/>
  <c r="BJ109" i="99"/>
  <c r="BH108" i="99"/>
  <c r="BL106" i="99"/>
  <c r="BJ105" i="99"/>
  <c r="BH104" i="99"/>
  <c r="BL102" i="99"/>
  <c r="BJ101" i="99"/>
  <c r="BH100" i="99"/>
  <c r="BL98" i="99"/>
  <c r="BJ97" i="99"/>
  <c r="BH96" i="99"/>
  <c r="BI118" i="99"/>
  <c r="BG117" i="99"/>
  <c r="BK115" i="99"/>
  <c r="BI114" i="99"/>
  <c r="BG113" i="99"/>
  <c r="BK111" i="99"/>
  <c r="BI110" i="99"/>
  <c r="BG109" i="99"/>
  <c r="BK107" i="99"/>
  <c r="BI106" i="99"/>
  <c r="BG105" i="99"/>
  <c r="BK103" i="99"/>
  <c r="BI102" i="99"/>
  <c r="BG101" i="99"/>
  <c r="BK99" i="99"/>
  <c r="BI98" i="99"/>
  <c r="BG97" i="99"/>
  <c r="BK95" i="99"/>
  <c r="BK116" i="99"/>
  <c r="BG114" i="99"/>
  <c r="BL111" i="99"/>
  <c r="BK109" i="99"/>
  <c r="BJ107" i="99"/>
  <c r="BI105" i="99"/>
  <c r="BI103" i="99"/>
  <c r="BH101" i="99"/>
  <c r="BG99" i="99"/>
  <c r="BL96" i="99"/>
  <c r="BH118" i="99"/>
  <c r="BJ115" i="99"/>
  <c r="BH113" i="99"/>
  <c r="BG111" i="99"/>
  <c r="BL108" i="99"/>
  <c r="BK106" i="99"/>
  <c r="BK104" i="99"/>
  <c r="BJ102" i="99"/>
  <c r="BI100" i="99"/>
  <c r="BH98" i="99"/>
  <c r="BG96" i="99"/>
  <c r="BG118" i="99"/>
  <c r="BI115" i="99"/>
  <c r="BL112" i="99"/>
  <c r="BK110" i="99"/>
  <c r="BK108" i="99"/>
  <c r="BJ106" i="99"/>
  <c r="BI104" i="99"/>
  <c r="BH102" i="99"/>
  <c r="BG100" i="99"/>
  <c r="BG98" i="99"/>
  <c r="BL95" i="99"/>
  <c r="BI117" i="99"/>
  <c r="BK113" i="99"/>
  <c r="BH110" i="99"/>
  <c r="BG107" i="99"/>
  <c r="BJ103" i="99"/>
  <c r="BL99" i="99"/>
  <c r="BK96" i="99"/>
  <c r="BH117" i="99"/>
  <c r="BI113" i="99"/>
  <c r="BG110" i="99"/>
  <c r="BH106" i="99"/>
  <c r="BG103" i="99"/>
  <c r="BJ99" i="99"/>
  <c r="BI96" i="99"/>
  <c r="BL100" i="99"/>
  <c r="BL116" i="99"/>
  <c r="BK112" i="99"/>
  <c r="BI109" i="99"/>
  <c r="BG106" i="99"/>
  <c r="BK102" i="99"/>
  <c r="BI99" i="99"/>
  <c r="BJ95" i="99"/>
  <c r="BK118" i="99"/>
  <c r="BL107" i="99"/>
  <c r="BI97" i="99"/>
  <c r="BG116" i="99"/>
  <c r="BI112" i="99"/>
  <c r="BH109" i="99"/>
  <c r="BK105" i="99"/>
  <c r="BG102" i="99"/>
  <c r="BK98" i="99"/>
  <c r="BI95" i="99"/>
  <c r="BL115" i="99"/>
  <c r="BG112" i="99"/>
  <c r="BI108" i="99"/>
  <c r="BH105" i="99"/>
  <c r="BK101" i="99"/>
  <c r="BJ98" i="99"/>
  <c r="BG95" i="99"/>
  <c r="BK114" i="99"/>
  <c r="BJ111" i="99"/>
  <c r="BG108" i="99"/>
  <c r="BL104" i="99"/>
  <c r="BI101" i="99"/>
  <c r="BK97" i="99"/>
  <c r="BJ114" i="99"/>
  <c r="BG104" i="99"/>
  <c r="BJ118" i="99"/>
  <c r="BH114" i="99"/>
  <c r="BJ110" i="99"/>
  <c r="BI107" i="99"/>
  <c r="BL103" i="99"/>
  <c r="BK100" i="99"/>
  <c r="BH97" i="99"/>
  <c r="BI111" i="99"/>
  <c r="BJ23" i="99"/>
  <c r="AF7" i="99"/>
  <c r="BE23" i="99"/>
  <c r="BE25" i="99" s="1"/>
  <c r="X124" i="99"/>
  <c r="E161" i="99"/>
  <c r="AX23" i="99"/>
  <c r="AX25" i="99" s="1"/>
  <c r="P124" i="99"/>
  <c r="X116" i="99"/>
  <c r="X7" i="99" s="1"/>
  <c r="AH113" i="99"/>
  <c r="E169" i="99"/>
  <c r="AI113" i="99"/>
  <c r="BJ25" i="99"/>
  <c r="AT8" i="99"/>
  <c r="H116" i="99"/>
  <c r="H7" i="99" s="1"/>
  <c r="AH115" i="99"/>
  <c r="AI115" i="99"/>
  <c r="D7" i="99"/>
  <c r="Y274" i="101" l="1"/>
  <c r="P274" i="100"/>
  <c r="Q169" i="100"/>
  <c r="Q167" i="100"/>
  <c r="R161" i="100"/>
  <c r="Q135" i="100"/>
  <c r="AT9" i="99"/>
  <c r="AH124" i="99"/>
  <c r="AI124" i="99"/>
  <c r="E167" i="99"/>
  <c r="F161" i="99"/>
  <c r="E135" i="99"/>
  <c r="B7" i="99"/>
  <c r="A7" i="99" s="1"/>
  <c r="AH116" i="99"/>
  <c r="AI116" i="99"/>
  <c r="H200" i="99"/>
  <c r="E274" i="99"/>
  <c r="F169" i="99"/>
  <c r="Z274" i="101" l="1"/>
  <c r="AA169" i="101"/>
  <c r="AA161" i="101"/>
  <c r="AA135" i="101" s="1"/>
  <c r="Q274" i="100"/>
  <c r="R169" i="100"/>
  <c r="R167" i="100"/>
  <c r="S161" i="100"/>
  <c r="I200" i="99"/>
  <c r="L177" i="99"/>
  <c r="F274" i="99"/>
  <c r="G169" i="99"/>
  <c r="G161" i="99"/>
  <c r="F167" i="99"/>
  <c r="F135" i="99"/>
  <c r="AA167" i="101" l="1"/>
  <c r="AB161" i="101"/>
  <c r="AB135" i="101" s="1"/>
  <c r="AA274" i="101"/>
  <c r="AB169" i="101"/>
  <c r="S167" i="100"/>
  <c r="T161" i="100"/>
  <c r="R274" i="100"/>
  <c r="S169" i="100"/>
  <c r="G274" i="99"/>
  <c r="H169" i="99"/>
  <c r="J200" i="99"/>
  <c r="M177" i="99"/>
  <c r="H161" i="99"/>
  <c r="G167" i="99"/>
  <c r="G135" i="99"/>
  <c r="AB274" i="101" l="1"/>
  <c r="AC169" i="101"/>
  <c r="AB167" i="101"/>
  <c r="AC161" i="101"/>
  <c r="S274" i="100"/>
  <c r="T169" i="100"/>
  <c r="T167" i="100"/>
  <c r="U161" i="100"/>
  <c r="H274" i="99"/>
  <c r="I169" i="99"/>
  <c r="N177" i="99"/>
  <c r="I161" i="99"/>
  <c r="H167" i="99"/>
  <c r="H135" i="99"/>
  <c r="AC167" i="101" l="1"/>
  <c r="AD161" i="101"/>
  <c r="AC274" i="101"/>
  <c r="AD169" i="101"/>
  <c r="U167" i="100"/>
  <c r="V161" i="100"/>
  <c r="U135" i="100"/>
  <c r="T274" i="100"/>
  <c r="U169" i="100"/>
  <c r="L200" i="99"/>
  <c r="J161" i="99"/>
  <c r="I167" i="99"/>
  <c r="I135" i="99"/>
  <c r="O177" i="99"/>
  <c r="I274" i="99"/>
  <c r="J169" i="99"/>
  <c r="AD274" i="101" l="1"/>
  <c r="AE169" i="101"/>
  <c r="AD167" i="101"/>
  <c r="AE161" i="101"/>
  <c r="U274" i="100"/>
  <c r="V169" i="100"/>
  <c r="V167" i="100"/>
  <c r="W161" i="100"/>
  <c r="V135" i="100"/>
  <c r="P177" i="99"/>
  <c r="J167" i="99"/>
  <c r="J135" i="99"/>
  <c r="J274" i="99"/>
  <c r="M200" i="99"/>
  <c r="AF161" i="101" l="1"/>
  <c r="AE167" i="101"/>
  <c r="AE274" i="101"/>
  <c r="AF169" i="101"/>
  <c r="AF274" i="101" s="1"/>
  <c r="W167" i="100"/>
  <c r="X161" i="100"/>
  <c r="V274" i="100"/>
  <c r="W169" i="100"/>
  <c r="Q177" i="99"/>
  <c r="N200" i="99"/>
  <c r="L169" i="99"/>
  <c r="L161" i="99"/>
  <c r="K135" i="99"/>
  <c r="R177" i="99"/>
  <c r="AF167" i="101" l="1"/>
  <c r="W274" i="100"/>
  <c r="X169" i="100"/>
  <c r="X167" i="100"/>
  <c r="Y161" i="100"/>
  <c r="X135" i="100"/>
  <c r="L167" i="99"/>
  <c r="M161" i="99"/>
  <c r="M135" i="99" s="1"/>
  <c r="L135" i="99"/>
  <c r="L274" i="99"/>
  <c r="M169" i="99"/>
  <c r="S177" i="99"/>
  <c r="O200" i="99"/>
  <c r="AH135" i="101" l="1"/>
  <c r="AI135" i="101"/>
  <c r="Y167" i="100"/>
  <c r="Z161" i="100"/>
  <c r="X274" i="100"/>
  <c r="Y169" i="100"/>
  <c r="P200" i="99"/>
  <c r="M274" i="99"/>
  <c r="N169" i="99"/>
  <c r="M167" i="99"/>
  <c r="N161" i="99"/>
  <c r="T177" i="99"/>
  <c r="Y274" i="100" l="1"/>
  <c r="Z169" i="100"/>
  <c r="Z167" i="100"/>
  <c r="AA161" i="100"/>
  <c r="Q200" i="99"/>
  <c r="U177" i="99"/>
  <c r="N274" i="99"/>
  <c r="O169" i="99"/>
  <c r="O161" i="99"/>
  <c r="N167" i="99"/>
  <c r="N135" i="99"/>
  <c r="R200" i="99"/>
  <c r="AA167" i="100" l="1"/>
  <c r="AB161" i="100"/>
  <c r="AA135" i="100"/>
  <c r="Z274" i="100"/>
  <c r="AA169" i="100"/>
  <c r="P161" i="99"/>
  <c r="P135" i="99" s="1"/>
  <c r="O167" i="99"/>
  <c r="O135" i="99"/>
  <c r="S200" i="99"/>
  <c r="O274" i="99"/>
  <c r="P169" i="99"/>
  <c r="V177" i="99"/>
  <c r="AA274" i="100" l="1"/>
  <c r="AB169" i="100"/>
  <c r="AB167" i="100"/>
  <c r="AC161" i="100"/>
  <c r="T200" i="99"/>
  <c r="W177" i="99"/>
  <c r="P274" i="99"/>
  <c r="Q169" i="99"/>
  <c r="Q161" i="99"/>
  <c r="Q135" i="99" s="1"/>
  <c r="P167" i="99"/>
  <c r="AC167" i="100" l="1"/>
  <c r="AD161" i="100"/>
  <c r="AC135" i="100"/>
  <c r="AB274" i="100"/>
  <c r="AC169" i="100"/>
  <c r="R161" i="99"/>
  <c r="R135" i="99" s="1"/>
  <c r="Q167" i="99"/>
  <c r="Q274" i="99"/>
  <c r="R169" i="99"/>
  <c r="X177" i="99"/>
  <c r="U200" i="99"/>
  <c r="AC274" i="100" l="1"/>
  <c r="AD169" i="100"/>
  <c r="AD167" i="100"/>
  <c r="AE161" i="100"/>
  <c r="AD135" i="100"/>
  <c r="V200" i="99"/>
  <c r="Y177" i="99"/>
  <c r="Z177" i="99" s="1"/>
  <c r="AA177" i="99" s="1"/>
  <c r="R274" i="99"/>
  <c r="S169" i="99"/>
  <c r="S161" i="99"/>
  <c r="R167" i="99"/>
  <c r="AE167" i="100" l="1"/>
  <c r="AF161" i="100"/>
  <c r="AE135" i="100"/>
  <c r="AD274" i="100"/>
  <c r="AE169" i="100"/>
  <c r="S167" i="99"/>
  <c r="T161" i="99"/>
  <c r="S135" i="99"/>
  <c r="S274" i="99"/>
  <c r="T169" i="99"/>
  <c r="AB177" i="99"/>
  <c r="W200" i="99"/>
  <c r="AE274" i="100" l="1"/>
  <c r="AF169" i="100"/>
  <c r="AF274" i="100" s="1"/>
  <c r="AF167" i="100"/>
  <c r="AF135" i="100"/>
  <c r="AC177" i="99"/>
  <c r="T274" i="99"/>
  <c r="U169" i="99"/>
  <c r="X200" i="99"/>
  <c r="T167" i="99"/>
  <c r="U161" i="99"/>
  <c r="T135" i="99"/>
  <c r="AH135" i="100" l="1"/>
  <c r="AI135" i="100"/>
  <c r="Y200" i="99"/>
  <c r="Z200" i="99" s="1"/>
  <c r="AA200" i="99" s="1"/>
  <c r="U274" i="99"/>
  <c r="V169" i="99"/>
  <c r="U167" i="99"/>
  <c r="V161" i="99"/>
  <c r="U135" i="99"/>
  <c r="AD177" i="99"/>
  <c r="W161" i="99" l="1"/>
  <c r="W135" i="99" s="1"/>
  <c r="V167" i="99"/>
  <c r="V135" i="99"/>
  <c r="V274" i="99"/>
  <c r="W169" i="99"/>
  <c r="AE177" i="99"/>
  <c r="AB200" i="99"/>
  <c r="W274" i="99" l="1"/>
  <c r="X169" i="99"/>
  <c r="AC200" i="99"/>
  <c r="AF177" i="99"/>
  <c r="X161" i="99"/>
  <c r="W167" i="99"/>
  <c r="Y161" i="99" l="1"/>
  <c r="X167" i="99"/>
  <c r="X135" i="99"/>
  <c r="AD200" i="99"/>
  <c r="X274" i="99"/>
  <c r="Y169" i="99"/>
  <c r="AE200" i="99" l="1"/>
  <c r="Y274" i="99"/>
  <c r="Z169" i="99"/>
  <c r="Y167" i="99"/>
  <c r="Z161" i="99"/>
  <c r="Z167" i="99" l="1"/>
  <c r="AA161" i="99"/>
  <c r="Z274" i="99"/>
  <c r="AA169" i="99"/>
  <c r="AF200" i="99"/>
  <c r="AA274" i="99" l="1"/>
  <c r="AB169" i="99"/>
  <c r="AA167" i="99"/>
  <c r="AB161" i="99"/>
  <c r="AA135" i="99"/>
  <c r="AB167" i="99" l="1"/>
  <c r="AC161" i="99"/>
  <c r="AB135" i="99"/>
  <c r="AB274" i="99"/>
  <c r="AC169" i="99"/>
  <c r="AC167" i="99" l="1"/>
  <c r="AD161" i="99"/>
  <c r="AC135" i="99"/>
  <c r="AC274" i="99"/>
  <c r="AD169" i="99"/>
  <c r="AE161" i="99" l="1"/>
  <c r="AD167" i="99"/>
  <c r="AD135" i="99"/>
  <c r="AD274" i="99"/>
  <c r="AE169" i="99"/>
  <c r="AE274" i="99" l="1"/>
  <c r="AF169" i="99"/>
  <c r="AF274" i="99" s="1"/>
  <c r="AF161" i="99"/>
  <c r="AE167" i="99"/>
  <c r="AF167" i="99" l="1"/>
  <c r="AI135" i="99" l="1"/>
  <c r="AH135" i="99"/>
  <c r="O70" i="98" l="1"/>
  <c r="N70" i="98" l="1"/>
  <c r="M70" i="98"/>
  <c r="L70" i="98"/>
  <c r="K70" i="98"/>
  <c r="J70" i="98" l="1"/>
  <c r="I70" i="98" l="1"/>
  <c r="H70" i="98"/>
  <c r="G70" i="98"/>
  <c r="F97" i="98"/>
  <c r="F108" i="98" s="1"/>
  <c r="F70" i="98"/>
  <c r="F71" i="98"/>
  <c r="F78" i="98"/>
  <c r="F92" i="98"/>
  <c r="F96" i="98"/>
  <c r="F118" i="98"/>
  <c r="F119" i="98"/>
  <c r="F120" i="98"/>
  <c r="F121" i="98"/>
  <c r="F122" i="98"/>
  <c r="F117" i="98" l="1"/>
  <c r="F123" i="98" s="1"/>
  <c r="F113" i="98"/>
  <c r="F115" i="98" s="1"/>
  <c r="F124" i="98"/>
  <c r="E70" i="98"/>
  <c r="E71" i="98"/>
  <c r="E78" i="98"/>
  <c r="E92" i="98"/>
  <c r="E96" i="98"/>
  <c r="E108" i="98"/>
  <c r="E117" i="98"/>
  <c r="E118" i="98"/>
  <c r="E119" i="98"/>
  <c r="E120" i="98"/>
  <c r="E121" i="98"/>
  <c r="E122" i="98"/>
  <c r="D70" i="98"/>
  <c r="D71" i="98"/>
  <c r="D78" i="98"/>
  <c r="D92" i="98"/>
  <c r="D96" i="98"/>
  <c r="D108" i="98"/>
  <c r="D117" i="98"/>
  <c r="D118" i="98"/>
  <c r="D119" i="98"/>
  <c r="D120" i="98"/>
  <c r="D121" i="98"/>
  <c r="D122" i="98"/>
  <c r="D123" i="98" l="1"/>
  <c r="F116" i="98"/>
  <c r="E123" i="98"/>
  <c r="E124" i="98" s="1"/>
  <c r="E113" i="98"/>
  <c r="E115" i="98" s="1"/>
  <c r="D124" i="98"/>
  <c r="D113" i="98"/>
  <c r="D115" i="98" s="1"/>
  <c r="D116" i="98" s="1"/>
  <c r="E116" i="98" l="1"/>
  <c r="C70" i="98"/>
  <c r="C71" i="98"/>
  <c r="C78" i="98"/>
  <c r="C92" i="98"/>
  <c r="C96" i="98"/>
  <c r="C108" i="98"/>
  <c r="C117" i="98"/>
  <c r="C118" i="98"/>
  <c r="C119" i="98"/>
  <c r="C120" i="98"/>
  <c r="C121" i="98"/>
  <c r="C122" i="98"/>
  <c r="C149" i="98"/>
  <c r="B149" i="98"/>
  <c r="AH145" i="98"/>
  <c r="AI145" i="98"/>
  <c r="AH144" i="98"/>
  <c r="AI144" i="98"/>
  <c r="AH143" i="98"/>
  <c r="AI143" i="98"/>
  <c r="B70" i="98"/>
  <c r="C123" i="98" l="1"/>
  <c r="C124" i="98" s="1"/>
  <c r="C113" i="98"/>
  <c r="C115" i="98" s="1"/>
  <c r="C116" i="98" l="1"/>
  <c r="B135" i="98"/>
  <c r="B122" i="98"/>
  <c r="B121" i="98"/>
  <c r="B120" i="98"/>
  <c r="B119" i="98"/>
  <c r="B118" i="98"/>
  <c r="B117" i="98"/>
  <c r="B123" i="98" s="1"/>
  <c r="AM23" i="98" s="1"/>
  <c r="B108" i="98"/>
  <c r="B96" i="98"/>
  <c r="B92" i="98"/>
  <c r="AM18" i="98" s="1"/>
  <c r="B78" i="98"/>
  <c r="B71" i="98"/>
  <c r="AG275" i="98"/>
  <c r="B275" i="98"/>
  <c r="C274" i="98"/>
  <c r="D274" i="98" s="1"/>
  <c r="E274" i="98" s="1"/>
  <c r="F274" i="98" s="1"/>
  <c r="G274" i="98" s="1"/>
  <c r="H274" i="98" s="1"/>
  <c r="I274" i="98" s="1"/>
  <c r="J274" i="98" s="1"/>
  <c r="K274" i="98" s="1"/>
  <c r="L274" i="98" s="1"/>
  <c r="M274" i="98" s="1"/>
  <c r="N274" i="98" s="1"/>
  <c r="O274" i="98" s="1"/>
  <c r="P274" i="98" s="1"/>
  <c r="Q274" i="98" s="1"/>
  <c r="R274" i="98" s="1"/>
  <c r="S274" i="98" s="1"/>
  <c r="T274" i="98" s="1"/>
  <c r="U274" i="98" s="1"/>
  <c r="V274" i="98" s="1"/>
  <c r="W274" i="98" s="1"/>
  <c r="X274" i="98" s="1"/>
  <c r="Y274" i="98" s="1"/>
  <c r="Z274" i="98" s="1"/>
  <c r="AA274" i="98" s="1"/>
  <c r="AB274" i="98" s="1"/>
  <c r="AC274" i="98" s="1"/>
  <c r="AD274" i="98" s="1"/>
  <c r="AE274" i="98" s="1"/>
  <c r="C273" i="98"/>
  <c r="D273" i="98" s="1"/>
  <c r="E273" i="98" s="1"/>
  <c r="F273" i="98" s="1"/>
  <c r="G273" i="98" s="1"/>
  <c r="H273" i="98" s="1"/>
  <c r="I273" i="98" s="1"/>
  <c r="J273" i="98" s="1"/>
  <c r="K273" i="98" s="1"/>
  <c r="L273" i="98" s="1"/>
  <c r="M273" i="98" s="1"/>
  <c r="N273" i="98" s="1"/>
  <c r="O273" i="98" s="1"/>
  <c r="P273" i="98" s="1"/>
  <c r="Q273" i="98" s="1"/>
  <c r="R273" i="98" s="1"/>
  <c r="S273" i="98" s="1"/>
  <c r="T273" i="98" s="1"/>
  <c r="U273" i="98" s="1"/>
  <c r="V273" i="98" s="1"/>
  <c r="W273" i="98" s="1"/>
  <c r="X273" i="98" s="1"/>
  <c r="Y273" i="98" s="1"/>
  <c r="Z273" i="98" s="1"/>
  <c r="AA273" i="98" s="1"/>
  <c r="AB273" i="98" s="1"/>
  <c r="AC273" i="98" s="1"/>
  <c r="AD273" i="98" s="1"/>
  <c r="AE273" i="98" s="1"/>
  <c r="C272" i="98"/>
  <c r="D272" i="98" s="1"/>
  <c r="E272" i="98" s="1"/>
  <c r="F272" i="98" s="1"/>
  <c r="G272" i="98" s="1"/>
  <c r="H272" i="98" s="1"/>
  <c r="I272" i="98" s="1"/>
  <c r="J272" i="98" s="1"/>
  <c r="K272" i="98" s="1"/>
  <c r="L272" i="98" s="1"/>
  <c r="M272" i="98" s="1"/>
  <c r="N272" i="98" s="1"/>
  <c r="O272" i="98" s="1"/>
  <c r="P272" i="98" s="1"/>
  <c r="Q272" i="98" s="1"/>
  <c r="R272" i="98" s="1"/>
  <c r="S272" i="98" s="1"/>
  <c r="T272" i="98" s="1"/>
  <c r="U272" i="98" s="1"/>
  <c r="V272" i="98" s="1"/>
  <c r="W272" i="98" s="1"/>
  <c r="X272" i="98" s="1"/>
  <c r="Y272" i="98" s="1"/>
  <c r="Z272" i="98" s="1"/>
  <c r="AA272" i="98" s="1"/>
  <c r="AB272" i="98" s="1"/>
  <c r="AC272" i="98" s="1"/>
  <c r="AD272" i="98" s="1"/>
  <c r="AE272" i="98" s="1"/>
  <c r="C271" i="98"/>
  <c r="D271" i="98" s="1"/>
  <c r="E271" i="98" s="1"/>
  <c r="F271" i="98" s="1"/>
  <c r="G271" i="98" s="1"/>
  <c r="H271" i="98" s="1"/>
  <c r="I271" i="98" s="1"/>
  <c r="J271" i="98" s="1"/>
  <c r="K271" i="98" s="1"/>
  <c r="L271" i="98" s="1"/>
  <c r="M271" i="98" s="1"/>
  <c r="N271" i="98" s="1"/>
  <c r="O271" i="98" s="1"/>
  <c r="P271" i="98" s="1"/>
  <c r="Q271" i="98" s="1"/>
  <c r="R271" i="98" s="1"/>
  <c r="S271" i="98" s="1"/>
  <c r="T271" i="98" s="1"/>
  <c r="U271" i="98" s="1"/>
  <c r="V271" i="98" s="1"/>
  <c r="W271" i="98" s="1"/>
  <c r="X271" i="98" s="1"/>
  <c r="Y271" i="98" s="1"/>
  <c r="Z271" i="98" s="1"/>
  <c r="AA271" i="98" s="1"/>
  <c r="AB271" i="98" s="1"/>
  <c r="AC271" i="98" s="1"/>
  <c r="AD271" i="98" s="1"/>
  <c r="AE271" i="98" s="1"/>
  <c r="C270" i="98"/>
  <c r="D270" i="98" s="1"/>
  <c r="E270" i="98" s="1"/>
  <c r="F270" i="98" s="1"/>
  <c r="G270" i="98" s="1"/>
  <c r="H270" i="98" s="1"/>
  <c r="I270" i="98" s="1"/>
  <c r="J270" i="98" s="1"/>
  <c r="K270" i="98" s="1"/>
  <c r="L270" i="98" s="1"/>
  <c r="M270" i="98" s="1"/>
  <c r="N270" i="98" s="1"/>
  <c r="O270" i="98" s="1"/>
  <c r="P270" i="98" s="1"/>
  <c r="Q270" i="98" s="1"/>
  <c r="R270" i="98" s="1"/>
  <c r="S270" i="98" s="1"/>
  <c r="T270" i="98" s="1"/>
  <c r="U270" i="98" s="1"/>
  <c r="V270" i="98" s="1"/>
  <c r="W270" i="98" s="1"/>
  <c r="X270" i="98" s="1"/>
  <c r="Y270" i="98" s="1"/>
  <c r="Z270" i="98" s="1"/>
  <c r="AA270" i="98" s="1"/>
  <c r="AB270" i="98" s="1"/>
  <c r="AC270" i="98" s="1"/>
  <c r="AD270" i="98" s="1"/>
  <c r="AE270" i="98" s="1"/>
  <c r="D269" i="98"/>
  <c r="E269" i="98" s="1"/>
  <c r="F269" i="98" s="1"/>
  <c r="G269" i="98" s="1"/>
  <c r="H269" i="98" s="1"/>
  <c r="I269" i="98" s="1"/>
  <c r="J269" i="98" s="1"/>
  <c r="K269" i="98" s="1"/>
  <c r="L269" i="98" s="1"/>
  <c r="M269" i="98" s="1"/>
  <c r="N269" i="98" s="1"/>
  <c r="O269" i="98" s="1"/>
  <c r="P269" i="98" s="1"/>
  <c r="Q269" i="98" s="1"/>
  <c r="R269" i="98" s="1"/>
  <c r="S269" i="98" s="1"/>
  <c r="T269" i="98" s="1"/>
  <c r="U269" i="98" s="1"/>
  <c r="V269" i="98" s="1"/>
  <c r="W269" i="98" s="1"/>
  <c r="X269" i="98" s="1"/>
  <c r="Y269" i="98" s="1"/>
  <c r="Z269" i="98" s="1"/>
  <c r="AA269" i="98" s="1"/>
  <c r="AB269" i="98" s="1"/>
  <c r="AC269" i="98" s="1"/>
  <c r="AD269" i="98" s="1"/>
  <c r="AE269" i="98" s="1"/>
  <c r="C269" i="98"/>
  <c r="C268" i="98"/>
  <c r="D268" i="98" s="1"/>
  <c r="E268" i="98" s="1"/>
  <c r="F268" i="98" s="1"/>
  <c r="G268" i="98" s="1"/>
  <c r="H268" i="98" s="1"/>
  <c r="I268" i="98" s="1"/>
  <c r="J268" i="98" s="1"/>
  <c r="K268" i="98" s="1"/>
  <c r="L268" i="98" s="1"/>
  <c r="M268" i="98" s="1"/>
  <c r="N268" i="98" s="1"/>
  <c r="O268" i="98" s="1"/>
  <c r="P268" i="98" s="1"/>
  <c r="Q268" i="98" s="1"/>
  <c r="R268" i="98" s="1"/>
  <c r="S268" i="98" s="1"/>
  <c r="T268" i="98" s="1"/>
  <c r="U268" i="98" s="1"/>
  <c r="V268" i="98" s="1"/>
  <c r="W268" i="98" s="1"/>
  <c r="X268" i="98" s="1"/>
  <c r="Y268" i="98" s="1"/>
  <c r="Z268" i="98" s="1"/>
  <c r="AA268" i="98" s="1"/>
  <c r="AB268" i="98" s="1"/>
  <c r="AC268" i="98" s="1"/>
  <c r="AD268" i="98" s="1"/>
  <c r="AE268" i="98" s="1"/>
  <c r="D267" i="98"/>
  <c r="E267" i="98" s="1"/>
  <c r="F267" i="98" s="1"/>
  <c r="G267" i="98" s="1"/>
  <c r="H267" i="98" s="1"/>
  <c r="I267" i="98" s="1"/>
  <c r="J267" i="98" s="1"/>
  <c r="K267" i="98" s="1"/>
  <c r="L267" i="98" s="1"/>
  <c r="M267" i="98" s="1"/>
  <c r="N267" i="98" s="1"/>
  <c r="O267" i="98" s="1"/>
  <c r="P267" i="98" s="1"/>
  <c r="Q267" i="98" s="1"/>
  <c r="R267" i="98" s="1"/>
  <c r="S267" i="98" s="1"/>
  <c r="T267" i="98" s="1"/>
  <c r="U267" i="98" s="1"/>
  <c r="V267" i="98" s="1"/>
  <c r="W267" i="98" s="1"/>
  <c r="X267" i="98" s="1"/>
  <c r="Y267" i="98" s="1"/>
  <c r="Z267" i="98" s="1"/>
  <c r="AA267" i="98" s="1"/>
  <c r="AB267" i="98" s="1"/>
  <c r="AC267" i="98" s="1"/>
  <c r="AD267" i="98" s="1"/>
  <c r="AE267" i="98" s="1"/>
  <c r="C267" i="98"/>
  <c r="C266" i="98"/>
  <c r="D266" i="98" s="1"/>
  <c r="E266" i="98" s="1"/>
  <c r="F266" i="98" s="1"/>
  <c r="G266" i="98" s="1"/>
  <c r="H266" i="98" s="1"/>
  <c r="I266" i="98" s="1"/>
  <c r="J266" i="98" s="1"/>
  <c r="K266" i="98" s="1"/>
  <c r="L266" i="98" s="1"/>
  <c r="M266" i="98" s="1"/>
  <c r="N266" i="98" s="1"/>
  <c r="O266" i="98" s="1"/>
  <c r="P266" i="98" s="1"/>
  <c r="Q266" i="98" s="1"/>
  <c r="R266" i="98" s="1"/>
  <c r="S266" i="98" s="1"/>
  <c r="T266" i="98" s="1"/>
  <c r="U266" i="98" s="1"/>
  <c r="V266" i="98" s="1"/>
  <c r="W266" i="98" s="1"/>
  <c r="X266" i="98" s="1"/>
  <c r="Y266" i="98" s="1"/>
  <c r="Z266" i="98" s="1"/>
  <c r="AA266" i="98" s="1"/>
  <c r="AB266" i="98" s="1"/>
  <c r="AC266" i="98" s="1"/>
  <c r="AD266" i="98" s="1"/>
  <c r="AE266" i="98" s="1"/>
  <c r="C265" i="98"/>
  <c r="D265" i="98" s="1"/>
  <c r="E265" i="98" s="1"/>
  <c r="F265" i="98" s="1"/>
  <c r="G265" i="98" s="1"/>
  <c r="H265" i="98" s="1"/>
  <c r="I265" i="98" s="1"/>
  <c r="J265" i="98" s="1"/>
  <c r="K265" i="98" s="1"/>
  <c r="L265" i="98" s="1"/>
  <c r="M265" i="98" s="1"/>
  <c r="N265" i="98" s="1"/>
  <c r="O265" i="98" s="1"/>
  <c r="P265" i="98" s="1"/>
  <c r="Q265" i="98" s="1"/>
  <c r="R265" i="98" s="1"/>
  <c r="S265" i="98" s="1"/>
  <c r="T265" i="98" s="1"/>
  <c r="U265" i="98" s="1"/>
  <c r="V265" i="98" s="1"/>
  <c r="W265" i="98" s="1"/>
  <c r="X265" i="98" s="1"/>
  <c r="Y265" i="98" s="1"/>
  <c r="Z265" i="98" s="1"/>
  <c r="AA265" i="98" s="1"/>
  <c r="AB265" i="98" s="1"/>
  <c r="AC265" i="98" s="1"/>
  <c r="AD265" i="98" s="1"/>
  <c r="AE265" i="98" s="1"/>
  <c r="D264" i="98"/>
  <c r="E264" i="98" s="1"/>
  <c r="F264" i="98" s="1"/>
  <c r="G264" i="98" s="1"/>
  <c r="H264" i="98" s="1"/>
  <c r="I264" i="98" s="1"/>
  <c r="J264" i="98" s="1"/>
  <c r="K264" i="98" s="1"/>
  <c r="L264" i="98" s="1"/>
  <c r="M264" i="98" s="1"/>
  <c r="N264" i="98" s="1"/>
  <c r="O264" i="98" s="1"/>
  <c r="P264" i="98" s="1"/>
  <c r="Q264" i="98" s="1"/>
  <c r="R264" i="98" s="1"/>
  <c r="S264" i="98" s="1"/>
  <c r="T264" i="98" s="1"/>
  <c r="U264" i="98" s="1"/>
  <c r="V264" i="98" s="1"/>
  <c r="W264" i="98" s="1"/>
  <c r="X264" i="98" s="1"/>
  <c r="Y264" i="98" s="1"/>
  <c r="Z264" i="98" s="1"/>
  <c r="AA264" i="98" s="1"/>
  <c r="AB264" i="98" s="1"/>
  <c r="AC264" i="98" s="1"/>
  <c r="AD264" i="98" s="1"/>
  <c r="AE264" i="98" s="1"/>
  <c r="C264" i="98"/>
  <c r="D263" i="98"/>
  <c r="E263" i="98" s="1"/>
  <c r="F263" i="98" s="1"/>
  <c r="G263" i="98" s="1"/>
  <c r="H263" i="98" s="1"/>
  <c r="I263" i="98" s="1"/>
  <c r="J263" i="98" s="1"/>
  <c r="K263" i="98" s="1"/>
  <c r="L263" i="98" s="1"/>
  <c r="M263" i="98" s="1"/>
  <c r="N263" i="98" s="1"/>
  <c r="O263" i="98" s="1"/>
  <c r="P263" i="98" s="1"/>
  <c r="Q263" i="98" s="1"/>
  <c r="R263" i="98" s="1"/>
  <c r="S263" i="98" s="1"/>
  <c r="T263" i="98" s="1"/>
  <c r="U263" i="98" s="1"/>
  <c r="V263" i="98" s="1"/>
  <c r="W263" i="98" s="1"/>
  <c r="X263" i="98" s="1"/>
  <c r="Y263" i="98" s="1"/>
  <c r="Z263" i="98" s="1"/>
  <c r="AA263" i="98" s="1"/>
  <c r="AB263" i="98" s="1"/>
  <c r="AC263" i="98" s="1"/>
  <c r="AD263" i="98" s="1"/>
  <c r="AE263" i="98" s="1"/>
  <c r="C263" i="98"/>
  <c r="C262" i="98"/>
  <c r="D262" i="98" s="1"/>
  <c r="E262" i="98" s="1"/>
  <c r="F262" i="98" s="1"/>
  <c r="G262" i="98" s="1"/>
  <c r="H262" i="98" s="1"/>
  <c r="I262" i="98" s="1"/>
  <c r="J262" i="98" s="1"/>
  <c r="K262" i="98" s="1"/>
  <c r="L262" i="98" s="1"/>
  <c r="M262" i="98" s="1"/>
  <c r="N262" i="98" s="1"/>
  <c r="O262" i="98" s="1"/>
  <c r="P262" i="98" s="1"/>
  <c r="Q262" i="98" s="1"/>
  <c r="R262" i="98" s="1"/>
  <c r="S262" i="98" s="1"/>
  <c r="T262" i="98" s="1"/>
  <c r="U262" i="98" s="1"/>
  <c r="V262" i="98" s="1"/>
  <c r="W262" i="98" s="1"/>
  <c r="X262" i="98" s="1"/>
  <c r="Y262" i="98" s="1"/>
  <c r="Z262" i="98" s="1"/>
  <c r="AA262" i="98" s="1"/>
  <c r="AB262" i="98" s="1"/>
  <c r="AC262" i="98" s="1"/>
  <c r="AD262" i="98" s="1"/>
  <c r="AE262" i="98" s="1"/>
  <c r="C261" i="98"/>
  <c r="D261" i="98" s="1"/>
  <c r="E261" i="98" s="1"/>
  <c r="F261" i="98" s="1"/>
  <c r="G261" i="98" s="1"/>
  <c r="H261" i="98" s="1"/>
  <c r="I261" i="98" s="1"/>
  <c r="J261" i="98" s="1"/>
  <c r="K261" i="98" s="1"/>
  <c r="L261" i="98" s="1"/>
  <c r="M261" i="98" s="1"/>
  <c r="N261" i="98" s="1"/>
  <c r="O261" i="98" s="1"/>
  <c r="P261" i="98" s="1"/>
  <c r="Q261" i="98" s="1"/>
  <c r="R261" i="98" s="1"/>
  <c r="S261" i="98" s="1"/>
  <c r="T261" i="98" s="1"/>
  <c r="U261" i="98" s="1"/>
  <c r="V261" i="98" s="1"/>
  <c r="W261" i="98" s="1"/>
  <c r="X261" i="98" s="1"/>
  <c r="Y261" i="98" s="1"/>
  <c r="Z261" i="98" s="1"/>
  <c r="AA261" i="98" s="1"/>
  <c r="AC261" i="98" s="1"/>
  <c r="AD261" i="98" s="1"/>
  <c r="AE261" i="98" s="1"/>
  <c r="C260" i="98"/>
  <c r="D260" i="98" s="1"/>
  <c r="E260" i="98" s="1"/>
  <c r="F260" i="98" s="1"/>
  <c r="G260" i="98" s="1"/>
  <c r="H260" i="98" s="1"/>
  <c r="I260" i="98" s="1"/>
  <c r="J260" i="98" s="1"/>
  <c r="K260" i="98" s="1"/>
  <c r="L260" i="98" s="1"/>
  <c r="M260" i="98" s="1"/>
  <c r="N260" i="98" s="1"/>
  <c r="O260" i="98" s="1"/>
  <c r="P260" i="98" s="1"/>
  <c r="Q260" i="98" s="1"/>
  <c r="R260" i="98" s="1"/>
  <c r="S260" i="98" s="1"/>
  <c r="T260" i="98" s="1"/>
  <c r="U260" i="98" s="1"/>
  <c r="V260" i="98" s="1"/>
  <c r="W260" i="98" s="1"/>
  <c r="X260" i="98" s="1"/>
  <c r="Y260" i="98" s="1"/>
  <c r="Z260" i="98" s="1"/>
  <c r="AA260" i="98" s="1"/>
  <c r="AC260" i="98" s="1"/>
  <c r="AD260" i="98" s="1"/>
  <c r="AE260" i="98" s="1"/>
  <c r="F259" i="98"/>
  <c r="G259" i="98" s="1"/>
  <c r="H259" i="98" s="1"/>
  <c r="I259" i="98" s="1"/>
  <c r="J259" i="98" s="1"/>
  <c r="K259" i="98" s="1"/>
  <c r="L259" i="98" s="1"/>
  <c r="M259" i="98" s="1"/>
  <c r="N259" i="98" s="1"/>
  <c r="O259" i="98" s="1"/>
  <c r="P259" i="98" s="1"/>
  <c r="Q259" i="98" s="1"/>
  <c r="R259" i="98" s="1"/>
  <c r="S259" i="98" s="1"/>
  <c r="T259" i="98" s="1"/>
  <c r="U259" i="98" s="1"/>
  <c r="V259" i="98" s="1"/>
  <c r="W259" i="98" s="1"/>
  <c r="X259" i="98" s="1"/>
  <c r="Y259" i="98" s="1"/>
  <c r="Z259" i="98" s="1"/>
  <c r="AA259" i="98" s="1"/>
  <c r="AC259" i="98" s="1"/>
  <c r="AD259" i="98" s="1"/>
  <c r="AE259" i="98" s="1"/>
  <c r="C259" i="98"/>
  <c r="D259" i="98" s="1"/>
  <c r="E259" i="98" s="1"/>
  <c r="C258" i="98"/>
  <c r="D258" i="98" s="1"/>
  <c r="E258" i="98" s="1"/>
  <c r="F258" i="98" s="1"/>
  <c r="G258" i="98" s="1"/>
  <c r="H258" i="98" s="1"/>
  <c r="I258" i="98" s="1"/>
  <c r="J258" i="98" s="1"/>
  <c r="K258" i="98" s="1"/>
  <c r="L258" i="98" s="1"/>
  <c r="M258" i="98" s="1"/>
  <c r="N258" i="98" s="1"/>
  <c r="O258" i="98" s="1"/>
  <c r="P258" i="98" s="1"/>
  <c r="Q258" i="98" s="1"/>
  <c r="R258" i="98" s="1"/>
  <c r="S258" i="98" s="1"/>
  <c r="T258" i="98" s="1"/>
  <c r="U258" i="98" s="1"/>
  <c r="V258" i="98" s="1"/>
  <c r="W258" i="98" s="1"/>
  <c r="X258" i="98" s="1"/>
  <c r="Y258" i="98" s="1"/>
  <c r="Z258" i="98" s="1"/>
  <c r="AA258" i="98" s="1"/>
  <c r="AC258" i="98" s="1"/>
  <c r="AD258" i="98" s="1"/>
  <c r="AE258" i="98" s="1"/>
  <c r="C257" i="98"/>
  <c r="D257" i="98" s="1"/>
  <c r="E257" i="98" s="1"/>
  <c r="F257" i="98" s="1"/>
  <c r="G257" i="98" s="1"/>
  <c r="H257" i="98" s="1"/>
  <c r="I257" i="98" s="1"/>
  <c r="J257" i="98" s="1"/>
  <c r="K257" i="98" s="1"/>
  <c r="L257" i="98" s="1"/>
  <c r="M257" i="98" s="1"/>
  <c r="N257" i="98" s="1"/>
  <c r="O257" i="98" s="1"/>
  <c r="P257" i="98" s="1"/>
  <c r="Q257" i="98" s="1"/>
  <c r="R257" i="98" s="1"/>
  <c r="S257" i="98" s="1"/>
  <c r="T257" i="98" s="1"/>
  <c r="U257" i="98" s="1"/>
  <c r="V257" i="98" s="1"/>
  <c r="W257" i="98" s="1"/>
  <c r="X257" i="98" s="1"/>
  <c r="Y257" i="98" s="1"/>
  <c r="Z257" i="98" s="1"/>
  <c r="AA257" i="98" s="1"/>
  <c r="AC257" i="98" s="1"/>
  <c r="AD257" i="98" s="1"/>
  <c r="AE257" i="98" s="1"/>
  <c r="C256" i="98"/>
  <c r="D256" i="98" s="1"/>
  <c r="E256" i="98" s="1"/>
  <c r="F256" i="98" s="1"/>
  <c r="G256" i="98" s="1"/>
  <c r="H256" i="98" s="1"/>
  <c r="I256" i="98" s="1"/>
  <c r="J256" i="98" s="1"/>
  <c r="K256" i="98" s="1"/>
  <c r="L256" i="98" s="1"/>
  <c r="M256" i="98" s="1"/>
  <c r="N256" i="98" s="1"/>
  <c r="O256" i="98" s="1"/>
  <c r="P256" i="98" s="1"/>
  <c r="Q256" i="98" s="1"/>
  <c r="R256" i="98" s="1"/>
  <c r="S256" i="98" s="1"/>
  <c r="T256" i="98" s="1"/>
  <c r="U256" i="98" s="1"/>
  <c r="V256" i="98" s="1"/>
  <c r="W256" i="98" s="1"/>
  <c r="X256" i="98" s="1"/>
  <c r="Y256" i="98" s="1"/>
  <c r="Z256" i="98" s="1"/>
  <c r="AA256" i="98" s="1"/>
  <c r="AC256" i="98" s="1"/>
  <c r="AD256" i="98" s="1"/>
  <c r="AE256" i="98" s="1"/>
  <c r="C255" i="98"/>
  <c r="D255" i="98" s="1"/>
  <c r="E255" i="98" s="1"/>
  <c r="F255" i="98" s="1"/>
  <c r="G255" i="98" s="1"/>
  <c r="H255" i="98" s="1"/>
  <c r="I255" i="98" s="1"/>
  <c r="J255" i="98" s="1"/>
  <c r="K255" i="98" s="1"/>
  <c r="L255" i="98" s="1"/>
  <c r="M255" i="98" s="1"/>
  <c r="N255" i="98" s="1"/>
  <c r="O255" i="98" s="1"/>
  <c r="P255" i="98" s="1"/>
  <c r="Q255" i="98" s="1"/>
  <c r="R255" i="98" s="1"/>
  <c r="S255" i="98" s="1"/>
  <c r="T255" i="98" s="1"/>
  <c r="U255" i="98" s="1"/>
  <c r="V255" i="98" s="1"/>
  <c r="W255" i="98" s="1"/>
  <c r="X255" i="98" s="1"/>
  <c r="Y255" i="98" s="1"/>
  <c r="Z255" i="98" s="1"/>
  <c r="AA255" i="98" s="1"/>
  <c r="AC255" i="98" s="1"/>
  <c r="AD255" i="98" s="1"/>
  <c r="AE255" i="98" s="1"/>
  <c r="C254" i="98"/>
  <c r="D254" i="98" s="1"/>
  <c r="E254" i="98" s="1"/>
  <c r="F254" i="98" s="1"/>
  <c r="G254" i="98" s="1"/>
  <c r="H254" i="98" s="1"/>
  <c r="I254" i="98" s="1"/>
  <c r="J254" i="98" s="1"/>
  <c r="K254" i="98" s="1"/>
  <c r="L254" i="98" s="1"/>
  <c r="M254" i="98" s="1"/>
  <c r="N254" i="98" s="1"/>
  <c r="O254" i="98" s="1"/>
  <c r="P254" i="98" s="1"/>
  <c r="Q254" i="98" s="1"/>
  <c r="R254" i="98" s="1"/>
  <c r="S254" i="98" s="1"/>
  <c r="T254" i="98" s="1"/>
  <c r="U254" i="98" s="1"/>
  <c r="V254" i="98" s="1"/>
  <c r="W254" i="98" s="1"/>
  <c r="X254" i="98" s="1"/>
  <c r="Y254" i="98" s="1"/>
  <c r="Z254" i="98" s="1"/>
  <c r="AA254" i="98" s="1"/>
  <c r="AC254" i="98" s="1"/>
  <c r="AD254" i="98" s="1"/>
  <c r="AE254" i="98" s="1"/>
  <c r="C253" i="98"/>
  <c r="D253" i="98" s="1"/>
  <c r="E253" i="98" s="1"/>
  <c r="F253" i="98" s="1"/>
  <c r="G253" i="98" s="1"/>
  <c r="H253" i="98" s="1"/>
  <c r="I253" i="98" s="1"/>
  <c r="J253" i="98" s="1"/>
  <c r="K253" i="98" s="1"/>
  <c r="L253" i="98" s="1"/>
  <c r="M253" i="98" s="1"/>
  <c r="N253" i="98" s="1"/>
  <c r="O253" i="98" s="1"/>
  <c r="P253" i="98" s="1"/>
  <c r="Q253" i="98" s="1"/>
  <c r="R253" i="98" s="1"/>
  <c r="S253" i="98" s="1"/>
  <c r="T253" i="98" s="1"/>
  <c r="U253" i="98" s="1"/>
  <c r="V253" i="98" s="1"/>
  <c r="W253" i="98" s="1"/>
  <c r="X253" i="98" s="1"/>
  <c r="Y253" i="98" s="1"/>
  <c r="Z253" i="98" s="1"/>
  <c r="AA253" i="98" s="1"/>
  <c r="AC253" i="98" s="1"/>
  <c r="AD253" i="98" s="1"/>
  <c r="AE253" i="98" s="1"/>
  <c r="C252" i="98"/>
  <c r="D252" i="98" s="1"/>
  <c r="E252" i="98" s="1"/>
  <c r="F252" i="98" s="1"/>
  <c r="G252" i="98" s="1"/>
  <c r="H252" i="98" s="1"/>
  <c r="I252" i="98" s="1"/>
  <c r="J252" i="98" s="1"/>
  <c r="K252" i="98" s="1"/>
  <c r="L252" i="98" s="1"/>
  <c r="M252" i="98" s="1"/>
  <c r="N252" i="98" s="1"/>
  <c r="O252" i="98" s="1"/>
  <c r="P252" i="98" s="1"/>
  <c r="Q252" i="98" s="1"/>
  <c r="R252" i="98" s="1"/>
  <c r="S252" i="98" s="1"/>
  <c r="T252" i="98" s="1"/>
  <c r="U252" i="98" s="1"/>
  <c r="V252" i="98" s="1"/>
  <c r="W252" i="98" s="1"/>
  <c r="X252" i="98" s="1"/>
  <c r="Y252" i="98" s="1"/>
  <c r="Z252" i="98" s="1"/>
  <c r="AA252" i="98" s="1"/>
  <c r="AC252" i="98" s="1"/>
  <c r="AD252" i="98" s="1"/>
  <c r="AE252" i="98" s="1"/>
  <c r="D251" i="98"/>
  <c r="E251" i="98" s="1"/>
  <c r="F251" i="98" s="1"/>
  <c r="G251" i="98" s="1"/>
  <c r="H251" i="98" s="1"/>
  <c r="I251" i="98" s="1"/>
  <c r="J251" i="98" s="1"/>
  <c r="K251" i="98" s="1"/>
  <c r="L251" i="98" s="1"/>
  <c r="M251" i="98" s="1"/>
  <c r="N251" i="98" s="1"/>
  <c r="O251" i="98" s="1"/>
  <c r="P251" i="98" s="1"/>
  <c r="Q251" i="98" s="1"/>
  <c r="R251" i="98" s="1"/>
  <c r="S251" i="98" s="1"/>
  <c r="T251" i="98" s="1"/>
  <c r="U251" i="98" s="1"/>
  <c r="V251" i="98" s="1"/>
  <c r="W251" i="98" s="1"/>
  <c r="X251" i="98" s="1"/>
  <c r="Y251" i="98" s="1"/>
  <c r="Z251" i="98" s="1"/>
  <c r="AA251" i="98" s="1"/>
  <c r="AC251" i="98" s="1"/>
  <c r="AD251" i="98" s="1"/>
  <c r="AE251" i="98" s="1"/>
  <c r="C251" i="98"/>
  <c r="C250" i="98"/>
  <c r="D250" i="98" s="1"/>
  <c r="E250" i="98" s="1"/>
  <c r="F250" i="98" s="1"/>
  <c r="G250" i="98" s="1"/>
  <c r="H250" i="98" s="1"/>
  <c r="I250" i="98" s="1"/>
  <c r="J250" i="98" s="1"/>
  <c r="K250" i="98" s="1"/>
  <c r="L250" i="98" s="1"/>
  <c r="M250" i="98" s="1"/>
  <c r="N250" i="98" s="1"/>
  <c r="O250" i="98" s="1"/>
  <c r="P250" i="98" s="1"/>
  <c r="Q250" i="98" s="1"/>
  <c r="R250" i="98" s="1"/>
  <c r="S250" i="98" s="1"/>
  <c r="T250" i="98" s="1"/>
  <c r="U250" i="98" s="1"/>
  <c r="V250" i="98" s="1"/>
  <c r="W250" i="98" s="1"/>
  <c r="X250" i="98" s="1"/>
  <c r="Y250" i="98" s="1"/>
  <c r="Z250" i="98" s="1"/>
  <c r="AA250" i="98" s="1"/>
  <c r="AC250" i="98" s="1"/>
  <c r="AD250" i="98" s="1"/>
  <c r="AE250" i="98" s="1"/>
  <c r="C249" i="98"/>
  <c r="D249" i="98" s="1"/>
  <c r="E249" i="98" s="1"/>
  <c r="F249" i="98" s="1"/>
  <c r="G249" i="98" s="1"/>
  <c r="H249" i="98" s="1"/>
  <c r="I249" i="98" s="1"/>
  <c r="J249" i="98" s="1"/>
  <c r="K249" i="98" s="1"/>
  <c r="L249" i="98" s="1"/>
  <c r="M249" i="98" s="1"/>
  <c r="N249" i="98" s="1"/>
  <c r="O249" i="98" s="1"/>
  <c r="P249" i="98" s="1"/>
  <c r="Q249" i="98" s="1"/>
  <c r="R249" i="98" s="1"/>
  <c r="S249" i="98" s="1"/>
  <c r="T249" i="98" s="1"/>
  <c r="U249" i="98" s="1"/>
  <c r="V249" i="98" s="1"/>
  <c r="W249" i="98" s="1"/>
  <c r="X249" i="98" s="1"/>
  <c r="Y249" i="98" s="1"/>
  <c r="Z249" i="98" s="1"/>
  <c r="AA249" i="98" s="1"/>
  <c r="AC249" i="98" s="1"/>
  <c r="C248" i="98"/>
  <c r="D248" i="98" s="1"/>
  <c r="E248" i="98" s="1"/>
  <c r="F248" i="98" s="1"/>
  <c r="G248" i="98" s="1"/>
  <c r="H248" i="98" s="1"/>
  <c r="I248" i="98" s="1"/>
  <c r="J248" i="98" s="1"/>
  <c r="K248" i="98" s="1"/>
  <c r="L248" i="98" s="1"/>
  <c r="M248" i="98" s="1"/>
  <c r="N248" i="98" s="1"/>
  <c r="O248" i="98" s="1"/>
  <c r="P248" i="98" s="1"/>
  <c r="Q248" i="98" s="1"/>
  <c r="R248" i="98" s="1"/>
  <c r="S248" i="98" s="1"/>
  <c r="T248" i="98" s="1"/>
  <c r="U248" i="98" s="1"/>
  <c r="V248" i="98" s="1"/>
  <c r="W248" i="98" s="1"/>
  <c r="X248" i="98" s="1"/>
  <c r="Y248" i="98" s="1"/>
  <c r="Z248" i="98" s="1"/>
  <c r="AA248" i="98" s="1"/>
  <c r="AC248" i="98" s="1"/>
  <c r="C247" i="98"/>
  <c r="D247" i="98" s="1"/>
  <c r="E247" i="98" s="1"/>
  <c r="F247" i="98" s="1"/>
  <c r="G247" i="98" s="1"/>
  <c r="H247" i="98" s="1"/>
  <c r="I247" i="98" s="1"/>
  <c r="J247" i="98" s="1"/>
  <c r="K247" i="98" s="1"/>
  <c r="L247" i="98" s="1"/>
  <c r="M247" i="98" s="1"/>
  <c r="N247" i="98" s="1"/>
  <c r="O247" i="98" s="1"/>
  <c r="P247" i="98" s="1"/>
  <c r="Q247" i="98" s="1"/>
  <c r="R247" i="98" s="1"/>
  <c r="S247" i="98" s="1"/>
  <c r="T247" i="98" s="1"/>
  <c r="U247" i="98" s="1"/>
  <c r="V247" i="98" s="1"/>
  <c r="W247" i="98" s="1"/>
  <c r="X247" i="98" s="1"/>
  <c r="Y247" i="98" s="1"/>
  <c r="Z247" i="98" s="1"/>
  <c r="AA247" i="98" s="1"/>
  <c r="AC247" i="98" s="1"/>
  <c r="C246" i="98"/>
  <c r="D246" i="98" s="1"/>
  <c r="E246" i="98" s="1"/>
  <c r="F246" i="98" s="1"/>
  <c r="G246" i="98" s="1"/>
  <c r="H246" i="98" s="1"/>
  <c r="I246" i="98" s="1"/>
  <c r="J246" i="98" s="1"/>
  <c r="K246" i="98" s="1"/>
  <c r="L246" i="98" s="1"/>
  <c r="M246" i="98" s="1"/>
  <c r="N246" i="98" s="1"/>
  <c r="O246" i="98" s="1"/>
  <c r="P246" i="98" s="1"/>
  <c r="Q246" i="98" s="1"/>
  <c r="R246" i="98" s="1"/>
  <c r="S246" i="98" s="1"/>
  <c r="T246" i="98" s="1"/>
  <c r="U246" i="98" s="1"/>
  <c r="V246" i="98" s="1"/>
  <c r="W246" i="98" s="1"/>
  <c r="X246" i="98" s="1"/>
  <c r="Y246" i="98" s="1"/>
  <c r="Z246" i="98" s="1"/>
  <c r="AA246" i="98" s="1"/>
  <c r="AC246" i="98" s="1"/>
  <c r="C245" i="98"/>
  <c r="D245" i="98" s="1"/>
  <c r="E245" i="98" s="1"/>
  <c r="F245" i="98" s="1"/>
  <c r="G245" i="98" s="1"/>
  <c r="H245" i="98" s="1"/>
  <c r="I245" i="98" s="1"/>
  <c r="J245" i="98" s="1"/>
  <c r="K245" i="98" s="1"/>
  <c r="L245" i="98" s="1"/>
  <c r="M245" i="98" s="1"/>
  <c r="N245" i="98" s="1"/>
  <c r="O245" i="98" s="1"/>
  <c r="P245" i="98" s="1"/>
  <c r="Q245" i="98" s="1"/>
  <c r="R245" i="98" s="1"/>
  <c r="S245" i="98" s="1"/>
  <c r="T245" i="98" s="1"/>
  <c r="U245" i="98" s="1"/>
  <c r="V245" i="98" s="1"/>
  <c r="W245" i="98" s="1"/>
  <c r="X245" i="98" s="1"/>
  <c r="Y245" i="98" s="1"/>
  <c r="Z245" i="98" s="1"/>
  <c r="AA245" i="98" s="1"/>
  <c r="AC245" i="98" s="1"/>
  <c r="W244" i="98"/>
  <c r="X244" i="98" s="1"/>
  <c r="Y244" i="98" s="1"/>
  <c r="Z244" i="98" s="1"/>
  <c r="AA244" i="98" s="1"/>
  <c r="AC244" i="98" s="1"/>
  <c r="C244" i="98"/>
  <c r="D244" i="98" s="1"/>
  <c r="E244" i="98" s="1"/>
  <c r="F244" i="98" s="1"/>
  <c r="G244" i="98" s="1"/>
  <c r="H244" i="98" s="1"/>
  <c r="I244" i="98" s="1"/>
  <c r="J244" i="98" s="1"/>
  <c r="K244" i="98" s="1"/>
  <c r="L244" i="98" s="1"/>
  <c r="M244" i="98" s="1"/>
  <c r="N244" i="98" s="1"/>
  <c r="O244" i="98" s="1"/>
  <c r="P244" i="98" s="1"/>
  <c r="Q244" i="98" s="1"/>
  <c r="R244" i="98" s="1"/>
  <c r="S244" i="98" s="1"/>
  <c r="T244" i="98" s="1"/>
  <c r="U244" i="98" s="1"/>
  <c r="V244" i="98" s="1"/>
  <c r="C243" i="98"/>
  <c r="D243" i="98" s="1"/>
  <c r="E243" i="98" s="1"/>
  <c r="F243" i="98" s="1"/>
  <c r="G243" i="98" s="1"/>
  <c r="H243" i="98" s="1"/>
  <c r="I243" i="98" s="1"/>
  <c r="J243" i="98" s="1"/>
  <c r="K243" i="98" s="1"/>
  <c r="L243" i="98" s="1"/>
  <c r="M243" i="98" s="1"/>
  <c r="N243" i="98" s="1"/>
  <c r="O243" i="98" s="1"/>
  <c r="P243" i="98" s="1"/>
  <c r="Q243" i="98" s="1"/>
  <c r="R243" i="98" s="1"/>
  <c r="S243" i="98" s="1"/>
  <c r="T243" i="98" s="1"/>
  <c r="U243" i="98" s="1"/>
  <c r="V243" i="98" s="1"/>
  <c r="W243" i="98" s="1"/>
  <c r="X243" i="98" s="1"/>
  <c r="Y243" i="98" s="1"/>
  <c r="Z243" i="98" s="1"/>
  <c r="AA243" i="98" s="1"/>
  <c r="AC243" i="98" s="1"/>
  <c r="C242" i="98"/>
  <c r="D242" i="98" s="1"/>
  <c r="E242" i="98" s="1"/>
  <c r="F242" i="98" s="1"/>
  <c r="G242" i="98" s="1"/>
  <c r="H242" i="98" s="1"/>
  <c r="I242" i="98" s="1"/>
  <c r="J242" i="98" s="1"/>
  <c r="K242" i="98" s="1"/>
  <c r="L242" i="98" s="1"/>
  <c r="M242" i="98" s="1"/>
  <c r="N242" i="98" s="1"/>
  <c r="O242" i="98" s="1"/>
  <c r="P242" i="98" s="1"/>
  <c r="Q242" i="98" s="1"/>
  <c r="R242" i="98" s="1"/>
  <c r="S242" i="98" s="1"/>
  <c r="T242" i="98" s="1"/>
  <c r="U242" i="98" s="1"/>
  <c r="V242" i="98" s="1"/>
  <c r="W242" i="98" s="1"/>
  <c r="X242" i="98" s="1"/>
  <c r="Y242" i="98" s="1"/>
  <c r="Z242" i="98" s="1"/>
  <c r="AA242" i="98" s="1"/>
  <c r="AC242" i="98" s="1"/>
  <c r="D241" i="98"/>
  <c r="E241" i="98" s="1"/>
  <c r="F241" i="98" s="1"/>
  <c r="G241" i="98" s="1"/>
  <c r="H241" i="98" s="1"/>
  <c r="I241" i="98" s="1"/>
  <c r="J241" i="98" s="1"/>
  <c r="K241" i="98" s="1"/>
  <c r="L241" i="98" s="1"/>
  <c r="M241" i="98" s="1"/>
  <c r="N241" i="98" s="1"/>
  <c r="O241" i="98" s="1"/>
  <c r="P241" i="98" s="1"/>
  <c r="Q241" i="98" s="1"/>
  <c r="R241" i="98" s="1"/>
  <c r="S241" i="98" s="1"/>
  <c r="T241" i="98" s="1"/>
  <c r="U241" i="98" s="1"/>
  <c r="V241" i="98" s="1"/>
  <c r="W241" i="98" s="1"/>
  <c r="X241" i="98" s="1"/>
  <c r="Y241" i="98" s="1"/>
  <c r="Z241" i="98" s="1"/>
  <c r="AA241" i="98" s="1"/>
  <c r="AC241" i="98" s="1"/>
  <c r="C241" i="98"/>
  <c r="C240" i="98"/>
  <c r="D240" i="98" s="1"/>
  <c r="E240" i="98" s="1"/>
  <c r="F240" i="98" s="1"/>
  <c r="G240" i="98" s="1"/>
  <c r="H240" i="98" s="1"/>
  <c r="I240" i="98" s="1"/>
  <c r="J240" i="98" s="1"/>
  <c r="K240" i="98" s="1"/>
  <c r="L240" i="98" s="1"/>
  <c r="M240" i="98" s="1"/>
  <c r="N240" i="98" s="1"/>
  <c r="O240" i="98" s="1"/>
  <c r="P240" i="98" s="1"/>
  <c r="Q240" i="98" s="1"/>
  <c r="R240" i="98" s="1"/>
  <c r="S240" i="98" s="1"/>
  <c r="T240" i="98" s="1"/>
  <c r="U240" i="98" s="1"/>
  <c r="V240" i="98" s="1"/>
  <c r="W240" i="98" s="1"/>
  <c r="X240" i="98" s="1"/>
  <c r="Y240" i="98" s="1"/>
  <c r="Z240" i="98" s="1"/>
  <c r="AA240" i="98" s="1"/>
  <c r="AC240" i="98" s="1"/>
  <c r="C239" i="98"/>
  <c r="D239" i="98" s="1"/>
  <c r="E239" i="98" s="1"/>
  <c r="F239" i="98" s="1"/>
  <c r="G239" i="98" s="1"/>
  <c r="H239" i="98" s="1"/>
  <c r="I239" i="98" s="1"/>
  <c r="J239" i="98" s="1"/>
  <c r="K239" i="98" s="1"/>
  <c r="L239" i="98" s="1"/>
  <c r="M239" i="98" s="1"/>
  <c r="N239" i="98" s="1"/>
  <c r="O239" i="98" s="1"/>
  <c r="P239" i="98" s="1"/>
  <c r="Q239" i="98" s="1"/>
  <c r="R239" i="98" s="1"/>
  <c r="S239" i="98" s="1"/>
  <c r="T239" i="98" s="1"/>
  <c r="U239" i="98" s="1"/>
  <c r="V239" i="98" s="1"/>
  <c r="W239" i="98" s="1"/>
  <c r="X239" i="98" s="1"/>
  <c r="Y239" i="98" s="1"/>
  <c r="Z239" i="98" s="1"/>
  <c r="AA239" i="98" s="1"/>
  <c r="AC239" i="98" s="1"/>
  <c r="C238" i="98"/>
  <c r="D238" i="98" s="1"/>
  <c r="E238" i="98" s="1"/>
  <c r="F238" i="98" s="1"/>
  <c r="G238" i="98" s="1"/>
  <c r="H238" i="98" s="1"/>
  <c r="I238" i="98" s="1"/>
  <c r="J238" i="98" s="1"/>
  <c r="K238" i="98" s="1"/>
  <c r="L238" i="98" s="1"/>
  <c r="M238" i="98" s="1"/>
  <c r="N238" i="98" s="1"/>
  <c r="O238" i="98" s="1"/>
  <c r="P238" i="98" s="1"/>
  <c r="Q238" i="98" s="1"/>
  <c r="R238" i="98" s="1"/>
  <c r="S238" i="98" s="1"/>
  <c r="T238" i="98" s="1"/>
  <c r="U238" i="98" s="1"/>
  <c r="V238" i="98" s="1"/>
  <c r="W238" i="98" s="1"/>
  <c r="X238" i="98" s="1"/>
  <c r="Y238" i="98" s="1"/>
  <c r="Z238" i="98" s="1"/>
  <c r="AA238" i="98" s="1"/>
  <c r="AC238" i="98" s="1"/>
  <c r="C237" i="98"/>
  <c r="D237" i="98" s="1"/>
  <c r="E237" i="98" s="1"/>
  <c r="F237" i="98" s="1"/>
  <c r="G237" i="98" s="1"/>
  <c r="H237" i="98" s="1"/>
  <c r="I237" i="98" s="1"/>
  <c r="J237" i="98" s="1"/>
  <c r="K237" i="98" s="1"/>
  <c r="L237" i="98" s="1"/>
  <c r="M237" i="98" s="1"/>
  <c r="N237" i="98" s="1"/>
  <c r="O237" i="98" s="1"/>
  <c r="P237" i="98" s="1"/>
  <c r="Q237" i="98" s="1"/>
  <c r="R237" i="98" s="1"/>
  <c r="S237" i="98" s="1"/>
  <c r="T237" i="98" s="1"/>
  <c r="U237" i="98" s="1"/>
  <c r="V237" i="98" s="1"/>
  <c r="W237" i="98" s="1"/>
  <c r="X237" i="98" s="1"/>
  <c r="Y237" i="98" s="1"/>
  <c r="Z237" i="98" s="1"/>
  <c r="AA237" i="98" s="1"/>
  <c r="AC237" i="98" s="1"/>
  <c r="C236" i="98"/>
  <c r="D236" i="98" s="1"/>
  <c r="E236" i="98" s="1"/>
  <c r="F236" i="98" s="1"/>
  <c r="G236" i="98" s="1"/>
  <c r="H236" i="98" s="1"/>
  <c r="I236" i="98" s="1"/>
  <c r="J236" i="98" s="1"/>
  <c r="K236" i="98" s="1"/>
  <c r="L236" i="98" s="1"/>
  <c r="M236" i="98" s="1"/>
  <c r="N236" i="98" s="1"/>
  <c r="O236" i="98" s="1"/>
  <c r="P236" i="98" s="1"/>
  <c r="Q236" i="98" s="1"/>
  <c r="R236" i="98" s="1"/>
  <c r="S236" i="98" s="1"/>
  <c r="T236" i="98" s="1"/>
  <c r="U236" i="98" s="1"/>
  <c r="V236" i="98" s="1"/>
  <c r="W236" i="98" s="1"/>
  <c r="X236" i="98" s="1"/>
  <c r="Y236" i="98" s="1"/>
  <c r="Z236" i="98" s="1"/>
  <c r="AA236" i="98" s="1"/>
  <c r="AC236" i="98" s="1"/>
  <c r="C235" i="98"/>
  <c r="D235" i="98" s="1"/>
  <c r="E235" i="98" s="1"/>
  <c r="F235" i="98" s="1"/>
  <c r="G235" i="98" s="1"/>
  <c r="H235" i="98" s="1"/>
  <c r="I235" i="98" s="1"/>
  <c r="J235" i="98" s="1"/>
  <c r="K235" i="98" s="1"/>
  <c r="L235" i="98" s="1"/>
  <c r="M235" i="98" s="1"/>
  <c r="N235" i="98" s="1"/>
  <c r="O235" i="98" s="1"/>
  <c r="P235" i="98" s="1"/>
  <c r="Q235" i="98" s="1"/>
  <c r="R235" i="98" s="1"/>
  <c r="S235" i="98" s="1"/>
  <c r="T235" i="98" s="1"/>
  <c r="U235" i="98" s="1"/>
  <c r="V235" i="98" s="1"/>
  <c r="W235" i="98" s="1"/>
  <c r="X235" i="98" s="1"/>
  <c r="Y235" i="98" s="1"/>
  <c r="Z235" i="98" s="1"/>
  <c r="AA235" i="98" s="1"/>
  <c r="AC235" i="98" s="1"/>
  <c r="C234" i="98"/>
  <c r="D234" i="98" s="1"/>
  <c r="E234" i="98" s="1"/>
  <c r="F234" i="98" s="1"/>
  <c r="G234" i="98" s="1"/>
  <c r="H234" i="98" s="1"/>
  <c r="I234" i="98" s="1"/>
  <c r="J234" i="98" s="1"/>
  <c r="K234" i="98" s="1"/>
  <c r="L234" i="98" s="1"/>
  <c r="M234" i="98" s="1"/>
  <c r="N234" i="98" s="1"/>
  <c r="O234" i="98" s="1"/>
  <c r="P234" i="98" s="1"/>
  <c r="Q234" i="98" s="1"/>
  <c r="R234" i="98" s="1"/>
  <c r="S234" i="98" s="1"/>
  <c r="T234" i="98" s="1"/>
  <c r="U234" i="98" s="1"/>
  <c r="V234" i="98" s="1"/>
  <c r="W234" i="98" s="1"/>
  <c r="X234" i="98" s="1"/>
  <c r="Y234" i="98" s="1"/>
  <c r="Z234" i="98" s="1"/>
  <c r="AA234" i="98" s="1"/>
  <c r="AC234" i="98" s="1"/>
  <c r="D233" i="98"/>
  <c r="E233" i="98" s="1"/>
  <c r="F233" i="98" s="1"/>
  <c r="G233" i="98" s="1"/>
  <c r="H233" i="98" s="1"/>
  <c r="I233" i="98" s="1"/>
  <c r="J233" i="98" s="1"/>
  <c r="K233" i="98" s="1"/>
  <c r="L233" i="98" s="1"/>
  <c r="M233" i="98" s="1"/>
  <c r="N233" i="98" s="1"/>
  <c r="O233" i="98" s="1"/>
  <c r="P233" i="98" s="1"/>
  <c r="Q233" i="98" s="1"/>
  <c r="R233" i="98" s="1"/>
  <c r="S233" i="98" s="1"/>
  <c r="T233" i="98" s="1"/>
  <c r="U233" i="98" s="1"/>
  <c r="V233" i="98" s="1"/>
  <c r="W233" i="98" s="1"/>
  <c r="X233" i="98" s="1"/>
  <c r="Y233" i="98" s="1"/>
  <c r="Z233" i="98" s="1"/>
  <c r="AA233" i="98" s="1"/>
  <c r="AC233" i="98" s="1"/>
  <c r="C233" i="98"/>
  <c r="C232" i="98"/>
  <c r="D232" i="98" s="1"/>
  <c r="E232" i="98" s="1"/>
  <c r="F232" i="98" s="1"/>
  <c r="G232" i="98" s="1"/>
  <c r="H232" i="98" s="1"/>
  <c r="I232" i="98" s="1"/>
  <c r="J232" i="98" s="1"/>
  <c r="K232" i="98" s="1"/>
  <c r="L232" i="98" s="1"/>
  <c r="M232" i="98" s="1"/>
  <c r="N232" i="98" s="1"/>
  <c r="O232" i="98" s="1"/>
  <c r="P232" i="98" s="1"/>
  <c r="Q232" i="98" s="1"/>
  <c r="R232" i="98" s="1"/>
  <c r="S232" i="98" s="1"/>
  <c r="T232" i="98" s="1"/>
  <c r="U232" i="98" s="1"/>
  <c r="V232" i="98" s="1"/>
  <c r="W232" i="98" s="1"/>
  <c r="X232" i="98" s="1"/>
  <c r="Y232" i="98" s="1"/>
  <c r="Z232" i="98" s="1"/>
  <c r="AA232" i="98" s="1"/>
  <c r="AC232" i="98" s="1"/>
  <c r="C231" i="98"/>
  <c r="D231" i="98" s="1"/>
  <c r="E231" i="98" s="1"/>
  <c r="F231" i="98" s="1"/>
  <c r="G231" i="98" s="1"/>
  <c r="H231" i="98" s="1"/>
  <c r="I231" i="98" s="1"/>
  <c r="J231" i="98" s="1"/>
  <c r="K231" i="98" s="1"/>
  <c r="L231" i="98" s="1"/>
  <c r="M231" i="98" s="1"/>
  <c r="N231" i="98" s="1"/>
  <c r="O231" i="98" s="1"/>
  <c r="P231" i="98" s="1"/>
  <c r="Q231" i="98" s="1"/>
  <c r="R231" i="98" s="1"/>
  <c r="S231" i="98" s="1"/>
  <c r="T231" i="98" s="1"/>
  <c r="U231" i="98" s="1"/>
  <c r="V231" i="98" s="1"/>
  <c r="W231" i="98" s="1"/>
  <c r="X231" i="98" s="1"/>
  <c r="Y231" i="98" s="1"/>
  <c r="Z231" i="98" s="1"/>
  <c r="AA231" i="98" s="1"/>
  <c r="AC231" i="98" s="1"/>
  <c r="C230" i="98"/>
  <c r="D230" i="98" s="1"/>
  <c r="E230" i="98" s="1"/>
  <c r="F230" i="98" s="1"/>
  <c r="G230" i="98" s="1"/>
  <c r="H230" i="98" s="1"/>
  <c r="I230" i="98" s="1"/>
  <c r="J230" i="98" s="1"/>
  <c r="K230" i="98" s="1"/>
  <c r="L230" i="98" s="1"/>
  <c r="M230" i="98" s="1"/>
  <c r="N230" i="98" s="1"/>
  <c r="O230" i="98" s="1"/>
  <c r="P230" i="98" s="1"/>
  <c r="Q230" i="98" s="1"/>
  <c r="R230" i="98" s="1"/>
  <c r="S230" i="98" s="1"/>
  <c r="T230" i="98" s="1"/>
  <c r="U230" i="98" s="1"/>
  <c r="V230" i="98" s="1"/>
  <c r="W230" i="98" s="1"/>
  <c r="X230" i="98" s="1"/>
  <c r="Y230" i="98" s="1"/>
  <c r="Z230" i="98" s="1"/>
  <c r="AA230" i="98" s="1"/>
  <c r="AC230" i="98" s="1"/>
  <c r="D229" i="98"/>
  <c r="E229" i="98" s="1"/>
  <c r="F229" i="98" s="1"/>
  <c r="G229" i="98" s="1"/>
  <c r="H229" i="98" s="1"/>
  <c r="I229" i="98" s="1"/>
  <c r="J229" i="98" s="1"/>
  <c r="K229" i="98" s="1"/>
  <c r="L229" i="98" s="1"/>
  <c r="M229" i="98" s="1"/>
  <c r="N229" i="98" s="1"/>
  <c r="O229" i="98" s="1"/>
  <c r="P229" i="98" s="1"/>
  <c r="Q229" i="98" s="1"/>
  <c r="R229" i="98" s="1"/>
  <c r="S229" i="98" s="1"/>
  <c r="T229" i="98" s="1"/>
  <c r="U229" i="98" s="1"/>
  <c r="V229" i="98" s="1"/>
  <c r="W229" i="98" s="1"/>
  <c r="X229" i="98" s="1"/>
  <c r="Y229" i="98" s="1"/>
  <c r="Z229" i="98" s="1"/>
  <c r="AA229" i="98" s="1"/>
  <c r="AC229" i="98" s="1"/>
  <c r="C229" i="98"/>
  <c r="C228" i="98"/>
  <c r="D228" i="98" s="1"/>
  <c r="E228" i="98" s="1"/>
  <c r="F228" i="98" s="1"/>
  <c r="G228" i="98" s="1"/>
  <c r="H228" i="98" s="1"/>
  <c r="I228" i="98" s="1"/>
  <c r="J228" i="98" s="1"/>
  <c r="K228" i="98" s="1"/>
  <c r="L228" i="98" s="1"/>
  <c r="M228" i="98" s="1"/>
  <c r="N228" i="98" s="1"/>
  <c r="O228" i="98" s="1"/>
  <c r="P228" i="98" s="1"/>
  <c r="Q228" i="98" s="1"/>
  <c r="R228" i="98" s="1"/>
  <c r="S228" i="98" s="1"/>
  <c r="T228" i="98" s="1"/>
  <c r="U228" i="98" s="1"/>
  <c r="V228" i="98" s="1"/>
  <c r="W228" i="98" s="1"/>
  <c r="X228" i="98" s="1"/>
  <c r="Y228" i="98" s="1"/>
  <c r="Z228" i="98" s="1"/>
  <c r="AA228" i="98" s="1"/>
  <c r="AC228" i="98" s="1"/>
  <c r="C227" i="98"/>
  <c r="D227" i="98" s="1"/>
  <c r="E227" i="98" s="1"/>
  <c r="F227" i="98" s="1"/>
  <c r="G227" i="98" s="1"/>
  <c r="H227" i="98" s="1"/>
  <c r="I227" i="98" s="1"/>
  <c r="J227" i="98" s="1"/>
  <c r="K227" i="98" s="1"/>
  <c r="L227" i="98" s="1"/>
  <c r="M227" i="98" s="1"/>
  <c r="N227" i="98" s="1"/>
  <c r="O227" i="98" s="1"/>
  <c r="P227" i="98" s="1"/>
  <c r="Q227" i="98" s="1"/>
  <c r="R227" i="98" s="1"/>
  <c r="S227" i="98" s="1"/>
  <c r="T227" i="98" s="1"/>
  <c r="U227" i="98" s="1"/>
  <c r="V227" i="98" s="1"/>
  <c r="W227" i="98" s="1"/>
  <c r="X227" i="98" s="1"/>
  <c r="Y227" i="98" s="1"/>
  <c r="Z227" i="98" s="1"/>
  <c r="AA227" i="98" s="1"/>
  <c r="AC227" i="98" s="1"/>
  <c r="C226" i="98"/>
  <c r="D226" i="98" s="1"/>
  <c r="E226" i="98" s="1"/>
  <c r="F226" i="98" s="1"/>
  <c r="G226" i="98" s="1"/>
  <c r="H226" i="98" s="1"/>
  <c r="I226" i="98" s="1"/>
  <c r="J226" i="98" s="1"/>
  <c r="K226" i="98" s="1"/>
  <c r="L226" i="98" s="1"/>
  <c r="M226" i="98" s="1"/>
  <c r="N226" i="98" s="1"/>
  <c r="O226" i="98" s="1"/>
  <c r="P226" i="98" s="1"/>
  <c r="Q226" i="98" s="1"/>
  <c r="R226" i="98" s="1"/>
  <c r="S226" i="98" s="1"/>
  <c r="T226" i="98" s="1"/>
  <c r="U226" i="98" s="1"/>
  <c r="V226" i="98" s="1"/>
  <c r="W226" i="98" s="1"/>
  <c r="X226" i="98" s="1"/>
  <c r="Y226" i="98" s="1"/>
  <c r="Z226" i="98" s="1"/>
  <c r="AA226" i="98" s="1"/>
  <c r="AC226" i="98" s="1"/>
  <c r="C225" i="98"/>
  <c r="D225" i="98" s="1"/>
  <c r="E225" i="98" s="1"/>
  <c r="F225" i="98" s="1"/>
  <c r="G225" i="98" s="1"/>
  <c r="H225" i="98" s="1"/>
  <c r="I225" i="98" s="1"/>
  <c r="J225" i="98" s="1"/>
  <c r="K225" i="98" s="1"/>
  <c r="L225" i="98" s="1"/>
  <c r="M225" i="98" s="1"/>
  <c r="N225" i="98" s="1"/>
  <c r="O225" i="98" s="1"/>
  <c r="P225" i="98" s="1"/>
  <c r="Q225" i="98" s="1"/>
  <c r="R225" i="98" s="1"/>
  <c r="S225" i="98" s="1"/>
  <c r="T225" i="98" s="1"/>
  <c r="U225" i="98" s="1"/>
  <c r="V225" i="98" s="1"/>
  <c r="W225" i="98" s="1"/>
  <c r="X225" i="98" s="1"/>
  <c r="Y225" i="98" s="1"/>
  <c r="Z225" i="98" s="1"/>
  <c r="AA225" i="98" s="1"/>
  <c r="AC225" i="98" s="1"/>
  <c r="C224" i="98"/>
  <c r="D224" i="98" s="1"/>
  <c r="E224" i="98" s="1"/>
  <c r="F224" i="98" s="1"/>
  <c r="G224" i="98" s="1"/>
  <c r="H224" i="98" s="1"/>
  <c r="I224" i="98" s="1"/>
  <c r="J224" i="98" s="1"/>
  <c r="K224" i="98" s="1"/>
  <c r="L224" i="98" s="1"/>
  <c r="M224" i="98" s="1"/>
  <c r="N224" i="98" s="1"/>
  <c r="O224" i="98" s="1"/>
  <c r="P224" i="98" s="1"/>
  <c r="Q224" i="98" s="1"/>
  <c r="R224" i="98" s="1"/>
  <c r="S224" i="98" s="1"/>
  <c r="T224" i="98" s="1"/>
  <c r="U224" i="98" s="1"/>
  <c r="V224" i="98" s="1"/>
  <c r="W224" i="98" s="1"/>
  <c r="X224" i="98" s="1"/>
  <c r="Y224" i="98" s="1"/>
  <c r="Z224" i="98" s="1"/>
  <c r="AA224" i="98" s="1"/>
  <c r="AC224" i="98" s="1"/>
  <c r="D223" i="98"/>
  <c r="E223" i="98" s="1"/>
  <c r="F223" i="98" s="1"/>
  <c r="G223" i="98" s="1"/>
  <c r="H223" i="98" s="1"/>
  <c r="I223" i="98" s="1"/>
  <c r="J223" i="98" s="1"/>
  <c r="K223" i="98" s="1"/>
  <c r="L223" i="98" s="1"/>
  <c r="M223" i="98" s="1"/>
  <c r="N223" i="98" s="1"/>
  <c r="O223" i="98" s="1"/>
  <c r="P223" i="98" s="1"/>
  <c r="Q223" i="98" s="1"/>
  <c r="R223" i="98" s="1"/>
  <c r="S223" i="98" s="1"/>
  <c r="T223" i="98" s="1"/>
  <c r="U223" i="98" s="1"/>
  <c r="V223" i="98" s="1"/>
  <c r="W223" i="98" s="1"/>
  <c r="X223" i="98" s="1"/>
  <c r="Y223" i="98" s="1"/>
  <c r="Z223" i="98" s="1"/>
  <c r="AA223" i="98" s="1"/>
  <c r="AC223" i="98" s="1"/>
  <c r="C223" i="98"/>
  <c r="C222" i="98"/>
  <c r="D222" i="98" s="1"/>
  <c r="E222" i="98" s="1"/>
  <c r="F222" i="98" s="1"/>
  <c r="G222" i="98" s="1"/>
  <c r="H222" i="98" s="1"/>
  <c r="I222" i="98" s="1"/>
  <c r="J222" i="98" s="1"/>
  <c r="K222" i="98" s="1"/>
  <c r="L222" i="98" s="1"/>
  <c r="M222" i="98" s="1"/>
  <c r="N222" i="98" s="1"/>
  <c r="O222" i="98" s="1"/>
  <c r="P222" i="98" s="1"/>
  <c r="Q222" i="98" s="1"/>
  <c r="R222" i="98" s="1"/>
  <c r="S222" i="98" s="1"/>
  <c r="T222" i="98" s="1"/>
  <c r="U222" i="98" s="1"/>
  <c r="V222" i="98" s="1"/>
  <c r="W222" i="98" s="1"/>
  <c r="X222" i="98" s="1"/>
  <c r="Y222" i="98" s="1"/>
  <c r="Z222" i="98" s="1"/>
  <c r="AA222" i="98" s="1"/>
  <c r="AC222" i="98" s="1"/>
  <c r="C221" i="98"/>
  <c r="D221" i="98" s="1"/>
  <c r="E221" i="98" s="1"/>
  <c r="F221" i="98" s="1"/>
  <c r="G221" i="98" s="1"/>
  <c r="H221" i="98" s="1"/>
  <c r="I221" i="98" s="1"/>
  <c r="J221" i="98" s="1"/>
  <c r="K221" i="98" s="1"/>
  <c r="L221" i="98" s="1"/>
  <c r="M221" i="98" s="1"/>
  <c r="N221" i="98" s="1"/>
  <c r="O221" i="98" s="1"/>
  <c r="P221" i="98" s="1"/>
  <c r="Q221" i="98" s="1"/>
  <c r="R221" i="98" s="1"/>
  <c r="S221" i="98" s="1"/>
  <c r="T221" i="98" s="1"/>
  <c r="U221" i="98" s="1"/>
  <c r="V221" i="98" s="1"/>
  <c r="W221" i="98" s="1"/>
  <c r="X221" i="98" s="1"/>
  <c r="Y221" i="98" s="1"/>
  <c r="Z221" i="98" s="1"/>
  <c r="AA221" i="98" s="1"/>
  <c r="AC221" i="98" s="1"/>
  <c r="C220" i="98"/>
  <c r="D220" i="98" s="1"/>
  <c r="E220" i="98" s="1"/>
  <c r="F220" i="98" s="1"/>
  <c r="G220" i="98" s="1"/>
  <c r="H220" i="98" s="1"/>
  <c r="I220" i="98" s="1"/>
  <c r="J220" i="98" s="1"/>
  <c r="K220" i="98" s="1"/>
  <c r="L220" i="98" s="1"/>
  <c r="M220" i="98" s="1"/>
  <c r="N220" i="98" s="1"/>
  <c r="O220" i="98" s="1"/>
  <c r="P220" i="98" s="1"/>
  <c r="Q220" i="98" s="1"/>
  <c r="R220" i="98" s="1"/>
  <c r="S220" i="98" s="1"/>
  <c r="T220" i="98" s="1"/>
  <c r="U220" i="98" s="1"/>
  <c r="V220" i="98" s="1"/>
  <c r="W220" i="98" s="1"/>
  <c r="X220" i="98" s="1"/>
  <c r="Y220" i="98" s="1"/>
  <c r="Z220" i="98" s="1"/>
  <c r="AA220" i="98" s="1"/>
  <c r="AC220" i="98" s="1"/>
  <c r="C219" i="98"/>
  <c r="D219" i="98" s="1"/>
  <c r="E219" i="98" s="1"/>
  <c r="F219" i="98" s="1"/>
  <c r="G219" i="98" s="1"/>
  <c r="H219" i="98" s="1"/>
  <c r="I219" i="98" s="1"/>
  <c r="J219" i="98" s="1"/>
  <c r="K219" i="98" s="1"/>
  <c r="L219" i="98" s="1"/>
  <c r="M219" i="98" s="1"/>
  <c r="N219" i="98" s="1"/>
  <c r="O219" i="98" s="1"/>
  <c r="P219" i="98" s="1"/>
  <c r="Q219" i="98" s="1"/>
  <c r="R219" i="98" s="1"/>
  <c r="S219" i="98" s="1"/>
  <c r="T219" i="98" s="1"/>
  <c r="U219" i="98" s="1"/>
  <c r="V219" i="98" s="1"/>
  <c r="W219" i="98" s="1"/>
  <c r="X219" i="98" s="1"/>
  <c r="Y219" i="98" s="1"/>
  <c r="Z219" i="98" s="1"/>
  <c r="AA219" i="98" s="1"/>
  <c r="AC219" i="98" s="1"/>
  <c r="C218" i="98"/>
  <c r="D218" i="98" s="1"/>
  <c r="E218" i="98" s="1"/>
  <c r="F218" i="98" s="1"/>
  <c r="G218" i="98" s="1"/>
  <c r="H218" i="98" s="1"/>
  <c r="I218" i="98" s="1"/>
  <c r="J218" i="98" s="1"/>
  <c r="K218" i="98" s="1"/>
  <c r="L218" i="98" s="1"/>
  <c r="M218" i="98" s="1"/>
  <c r="N218" i="98" s="1"/>
  <c r="O218" i="98" s="1"/>
  <c r="P218" i="98" s="1"/>
  <c r="Q218" i="98" s="1"/>
  <c r="R218" i="98" s="1"/>
  <c r="S218" i="98" s="1"/>
  <c r="T218" i="98" s="1"/>
  <c r="U218" i="98" s="1"/>
  <c r="V218" i="98" s="1"/>
  <c r="W218" i="98" s="1"/>
  <c r="X218" i="98" s="1"/>
  <c r="Y218" i="98" s="1"/>
  <c r="Z218" i="98" s="1"/>
  <c r="AA218" i="98" s="1"/>
  <c r="AC218" i="98" s="1"/>
  <c r="D217" i="98"/>
  <c r="E217" i="98" s="1"/>
  <c r="F217" i="98" s="1"/>
  <c r="G217" i="98" s="1"/>
  <c r="H217" i="98" s="1"/>
  <c r="I217" i="98" s="1"/>
  <c r="J217" i="98" s="1"/>
  <c r="K217" i="98" s="1"/>
  <c r="L217" i="98" s="1"/>
  <c r="M217" i="98" s="1"/>
  <c r="N217" i="98" s="1"/>
  <c r="O217" i="98" s="1"/>
  <c r="P217" i="98" s="1"/>
  <c r="Q217" i="98" s="1"/>
  <c r="R217" i="98" s="1"/>
  <c r="S217" i="98" s="1"/>
  <c r="T217" i="98" s="1"/>
  <c r="U217" i="98" s="1"/>
  <c r="V217" i="98" s="1"/>
  <c r="W217" i="98" s="1"/>
  <c r="X217" i="98" s="1"/>
  <c r="Y217" i="98" s="1"/>
  <c r="Z217" i="98" s="1"/>
  <c r="AA217" i="98" s="1"/>
  <c r="AC217" i="98" s="1"/>
  <c r="C217" i="98"/>
  <c r="C216" i="98"/>
  <c r="D216" i="98" s="1"/>
  <c r="E216" i="98" s="1"/>
  <c r="F216" i="98" s="1"/>
  <c r="G216" i="98" s="1"/>
  <c r="H216" i="98" s="1"/>
  <c r="I216" i="98" s="1"/>
  <c r="J216" i="98" s="1"/>
  <c r="K216" i="98" s="1"/>
  <c r="L216" i="98" s="1"/>
  <c r="M216" i="98" s="1"/>
  <c r="N216" i="98" s="1"/>
  <c r="O216" i="98" s="1"/>
  <c r="P216" i="98" s="1"/>
  <c r="Q216" i="98" s="1"/>
  <c r="R216" i="98" s="1"/>
  <c r="S216" i="98" s="1"/>
  <c r="T216" i="98" s="1"/>
  <c r="U216" i="98" s="1"/>
  <c r="V216" i="98" s="1"/>
  <c r="W216" i="98" s="1"/>
  <c r="X216" i="98" s="1"/>
  <c r="Y216" i="98" s="1"/>
  <c r="Z216" i="98" s="1"/>
  <c r="AA216" i="98" s="1"/>
  <c r="AC216" i="98" s="1"/>
  <c r="D215" i="98"/>
  <c r="E215" i="98" s="1"/>
  <c r="F215" i="98" s="1"/>
  <c r="G215" i="98" s="1"/>
  <c r="H215" i="98" s="1"/>
  <c r="I215" i="98" s="1"/>
  <c r="J215" i="98" s="1"/>
  <c r="K215" i="98" s="1"/>
  <c r="L215" i="98" s="1"/>
  <c r="M215" i="98" s="1"/>
  <c r="N215" i="98" s="1"/>
  <c r="O215" i="98" s="1"/>
  <c r="P215" i="98" s="1"/>
  <c r="Q215" i="98" s="1"/>
  <c r="R215" i="98" s="1"/>
  <c r="S215" i="98" s="1"/>
  <c r="T215" i="98" s="1"/>
  <c r="U215" i="98" s="1"/>
  <c r="V215" i="98" s="1"/>
  <c r="W215" i="98" s="1"/>
  <c r="X215" i="98" s="1"/>
  <c r="Y215" i="98" s="1"/>
  <c r="Z215" i="98" s="1"/>
  <c r="AA215" i="98" s="1"/>
  <c r="AC215" i="98" s="1"/>
  <c r="C215" i="98"/>
  <c r="C214" i="98"/>
  <c r="D214" i="98" s="1"/>
  <c r="E214" i="98" s="1"/>
  <c r="F214" i="98" s="1"/>
  <c r="G214" i="98" s="1"/>
  <c r="H214" i="98" s="1"/>
  <c r="I214" i="98" s="1"/>
  <c r="J214" i="98" s="1"/>
  <c r="K214" i="98" s="1"/>
  <c r="L214" i="98" s="1"/>
  <c r="M214" i="98" s="1"/>
  <c r="N214" i="98" s="1"/>
  <c r="O214" i="98" s="1"/>
  <c r="P214" i="98" s="1"/>
  <c r="Q214" i="98" s="1"/>
  <c r="R214" i="98" s="1"/>
  <c r="S214" i="98" s="1"/>
  <c r="T214" i="98" s="1"/>
  <c r="U214" i="98" s="1"/>
  <c r="V214" i="98" s="1"/>
  <c r="W214" i="98" s="1"/>
  <c r="X214" i="98" s="1"/>
  <c r="Y214" i="98" s="1"/>
  <c r="Z214" i="98" s="1"/>
  <c r="AA214" i="98" s="1"/>
  <c r="AC214" i="98" s="1"/>
  <c r="D213" i="98"/>
  <c r="E213" i="98" s="1"/>
  <c r="F213" i="98" s="1"/>
  <c r="G213" i="98" s="1"/>
  <c r="H213" i="98" s="1"/>
  <c r="I213" i="98" s="1"/>
  <c r="J213" i="98" s="1"/>
  <c r="K213" i="98" s="1"/>
  <c r="L213" i="98" s="1"/>
  <c r="M213" i="98" s="1"/>
  <c r="N213" i="98" s="1"/>
  <c r="O213" i="98" s="1"/>
  <c r="P213" i="98" s="1"/>
  <c r="Q213" i="98" s="1"/>
  <c r="R213" i="98" s="1"/>
  <c r="S213" i="98" s="1"/>
  <c r="T213" i="98" s="1"/>
  <c r="U213" i="98" s="1"/>
  <c r="V213" i="98" s="1"/>
  <c r="W213" i="98" s="1"/>
  <c r="X213" i="98" s="1"/>
  <c r="Y213" i="98" s="1"/>
  <c r="Z213" i="98" s="1"/>
  <c r="AA213" i="98" s="1"/>
  <c r="AC213" i="98" s="1"/>
  <c r="C213" i="98"/>
  <c r="C212" i="98"/>
  <c r="D212" i="98" s="1"/>
  <c r="E212" i="98" s="1"/>
  <c r="F212" i="98" s="1"/>
  <c r="G212" i="98" s="1"/>
  <c r="H212" i="98" s="1"/>
  <c r="I212" i="98" s="1"/>
  <c r="J212" i="98" s="1"/>
  <c r="K212" i="98" s="1"/>
  <c r="L212" i="98" s="1"/>
  <c r="M212" i="98" s="1"/>
  <c r="N212" i="98" s="1"/>
  <c r="O212" i="98" s="1"/>
  <c r="P212" i="98" s="1"/>
  <c r="Q212" i="98" s="1"/>
  <c r="R212" i="98" s="1"/>
  <c r="S212" i="98" s="1"/>
  <c r="T212" i="98" s="1"/>
  <c r="U212" i="98" s="1"/>
  <c r="V212" i="98" s="1"/>
  <c r="W212" i="98" s="1"/>
  <c r="X212" i="98" s="1"/>
  <c r="Y212" i="98" s="1"/>
  <c r="Z212" i="98" s="1"/>
  <c r="AA212" i="98" s="1"/>
  <c r="AC212" i="98" s="1"/>
  <c r="C211" i="98"/>
  <c r="D211" i="98" s="1"/>
  <c r="E211" i="98" s="1"/>
  <c r="F211" i="98" s="1"/>
  <c r="G211" i="98" s="1"/>
  <c r="H211" i="98" s="1"/>
  <c r="I211" i="98" s="1"/>
  <c r="J211" i="98" s="1"/>
  <c r="K211" i="98" s="1"/>
  <c r="L211" i="98" s="1"/>
  <c r="M211" i="98" s="1"/>
  <c r="N211" i="98" s="1"/>
  <c r="O211" i="98" s="1"/>
  <c r="P211" i="98" s="1"/>
  <c r="Q211" i="98" s="1"/>
  <c r="R211" i="98" s="1"/>
  <c r="S211" i="98" s="1"/>
  <c r="T211" i="98" s="1"/>
  <c r="U211" i="98" s="1"/>
  <c r="V211" i="98" s="1"/>
  <c r="W211" i="98" s="1"/>
  <c r="X211" i="98" s="1"/>
  <c r="Y211" i="98" s="1"/>
  <c r="Z211" i="98" s="1"/>
  <c r="AA211" i="98" s="1"/>
  <c r="AC211" i="98" s="1"/>
  <c r="C210" i="98"/>
  <c r="D210" i="98" s="1"/>
  <c r="E210" i="98" s="1"/>
  <c r="F210" i="98" s="1"/>
  <c r="G210" i="98" s="1"/>
  <c r="H210" i="98" s="1"/>
  <c r="I210" i="98" s="1"/>
  <c r="J210" i="98" s="1"/>
  <c r="K210" i="98" s="1"/>
  <c r="L210" i="98" s="1"/>
  <c r="M210" i="98" s="1"/>
  <c r="N210" i="98" s="1"/>
  <c r="O210" i="98" s="1"/>
  <c r="P210" i="98" s="1"/>
  <c r="Q210" i="98" s="1"/>
  <c r="R210" i="98" s="1"/>
  <c r="S210" i="98" s="1"/>
  <c r="T210" i="98" s="1"/>
  <c r="U210" i="98" s="1"/>
  <c r="V210" i="98" s="1"/>
  <c r="W210" i="98" s="1"/>
  <c r="X210" i="98" s="1"/>
  <c r="Y210" i="98" s="1"/>
  <c r="Z210" i="98" s="1"/>
  <c r="AA210" i="98" s="1"/>
  <c r="AC210" i="98" s="1"/>
  <c r="C209" i="98"/>
  <c r="D209" i="98" s="1"/>
  <c r="E209" i="98" s="1"/>
  <c r="F209" i="98" s="1"/>
  <c r="G209" i="98" s="1"/>
  <c r="H209" i="98" s="1"/>
  <c r="I209" i="98" s="1"/>
  <c r="J209" i="98" s="1"/>
  <c r="K209" i="98" s="1"/>
  <c r="L209" i="98" s="1"/>
  <c r="M209" i="98" s="1"/>
  <c r="N209" i="98" s="1"/>
  <c r="O209" i="98" s="1"/>
  <c r="P209" i="98" s="1"/>
  <c r="Q209" i="98" s="1"/>
  <c r="R209" i="98" s="1"/>
  <c r="S209" i="98" s="1"/>
  <c r="T209" i="98" s="1"/>
  <c r="U209" i="98" s="1"/>
  <c r="V209" i="98" s="1"/>
  <c r="W209" i="98" s="1"/>
  <c r="X209" i="98" s="1"/>
  <c r="Y209" i="98" s="1"/>
  <c r="Z209" i="98" s="1"/>
  <c r="AA209" i="98" s="1"/>
  <c r="AC209" i="98" s="1"/>
  <c r="C208" i="98"/>
  <c r="D208" i="98" s="1"/>
  <c r="E208" i="98" s="1"/>
  <c r="F208" i="98" s="1"/>
  <c r="G208" i="98" s="1"/>
  <c r="H208" i="98" s="1"/>
  <c r="I208" i="98" s="1"/>
  <c r="J208" i="98" s="1"/>
  <c r="K208" i="98" s="1"/>
  <c r="L208" i="98" s="1"/>
  <c r="M208" i="98" s="1"/>
  <c r="N208" i="98" s="1"/>
  <c r="O208" i="98" s="1"/>
  <c r="P208" i="98" s="1"/>
  <c r="Q208" i="98" s="1"/>
  <c r="R208" i="98" s="1"/>
  <c r="S208" i="98" s="1"/>
  <c r="T208" i="98" s="1"/>
  <c r="U208" i="98" s="1"/>
  <c r="V208" i="98" s="1"/>
  <c r="W208" i="98" s="1"/>
  <c r="X208" i="98" s="1"/>
  <c r="Y208" i="98" s="1"/>
  <c r="Z208" i="98" s="1"/>
  <c r="AA208" i="98" s="1"/>
  <c r="AC208" i="98" s="1"/>
  <c r="C207" i="98"/>
  <c r="D207" i="98" s="1"/>
  <c r="E207" i="98" s="1"/>
  <c r="F207" i="98" s="1"/>
  <c r="G207" i="98" s="1"/>
  <c r="H207" i="98" s="1"/>
  <c r="I207" i="98" s="1"/>
  <c r="J207" i="98" s="1"/>
  <c r="K207" i="98" s="1"/>
  <c r="L207" i="98" s="1"/>
  <c r="M207" i="98" s="1"/>
  <c r="N207" i="98" s="1"/>
  <c r="O207" i="98" s="1"/>
  <c r="P207" i="98" s="1"/>
  <c r="Q207" i="98" s="1"/>
  <c r="R207" i="98" s="1"/>
  <c r="S207" i="98" s="1"/>
  <c r="T207" i="98" s="1"/>
  <c r="U207" i="98" s="1"/>
  <c r="V207" i="98" s="1"/>
  <c r="W207" i="98" s="1"/>
  <c r="X207" i="98" s="1"/>
  <c r="Y207" i="98" s="1"/>
  <c r="Z207" i="98" s="1"/>
  <c r="AA207" i="98" s="1"/>
  <c r="AC207" i="98" s="1"/>
  <c r="C206" i="98"/>
  <c r="D206" i="98" s="1"/>
  <c r="E206" i="98" s="1"/>
  <c r="F206" i="98" s="1"/>
  <c r="G206" i="98" s="1"/>
  <c r="H206" i="98" s="1"/>
  <c r="I206" i="98" s="1"/>
  <c r="J206" i="98" s="1"/>
  <c r="K206" i="98" s="1"/>
  <c r="L206" i="98" s="1"/>
  <c r="M206" i="98" s="1"/>
  <c r="N206" i="98" s="1"/>
  <c r="O206" i="98" s="1"/>
  <c r="P206" i="98" s="1"/>
  <c r="Q206" i="98" s="1"/>
  <c r="R206" i="98" s="1"/>
  <c r="S206" i="98" s="1"/>
  <c r="T206" i="98" s="1"/>
  <c r="U206" i="98" s="1"/>
  <c r="V206" i="98" s="1"/>
  <c r="W206" i="98" s="1"/>
  <c r="X206" i="98" s="1"/>
  <c r="Y206" i="98" s="1"/>
  <c r="Z206" i="98" s="1"/>
  <c r="AA206" i="98" s="1"/>
  <c r="AC206" i="98" s="1"/>
  <c r="C205" i="98"/>
  <c r="D205" i="98" s="1"/>
  <c r="E205" i="98" s="1"/>
  <c r="F205" i="98" s="1"/>
  <c r="G205" i="98" s="1"/>
  <c r="H205" i="98" s="1"/>
  <c r="I205" i="98" s="1"/>
  <c r="J205" i="98" s="1"/>
  <c r="K205" i="98" s="1"/>
  <c r="L205" i="98" s="1"/>
  <c r="M205" i="98" s="1"/>
  <c r="N205" i="98" s="1"/>
  <c r="O205" i="98" s="1"/>
  <c r="P205" i="98" s="1"/>
  <c r="Q205" i="98" s="1"/>
  <c r="R205" i="98" s="1"/>
  <c r="S205" i="98" s="1"/>
  <c r="T205" i="98" s="1"/>
  <c r="U205" i="98" s="1"/>
  <c r="V205" i="98" s="1"/>
  <c r="W205" i="98" s="1"/>
  <c r="X205" i="98" s="1"/>
  <c r="Y205" i="98" s="1"/>
  <c r="Z205" i="98" s="1"/>
  <c r="AA205" i="98" s="1"/>
  <c r="AC205" i="98" s="1"/>
  <c r="C204" i="98"/>
  <c r="D204" i="98" s="1"/>
  <c r="E204" i="98" s="1"/>
  <c r="F204" i="98" s="1"/>
  <c r="G204" i="98" s="1"/>
  <c r="H204" i="98" s="1"/>
  <c r="I204" i="98" s="1"/>
  <c r="J204" i="98" s="1"/>
  <c r="K204" i="98" s="1"/>
  <c r="L204" i="98" s="1"/>
  <c r="M204" i="98" s="1"/>
  <c r="N204" i="98" s="1"/>
  <c r="O204" i="98" s="1"/>
  <c r="P204" i="98" s="1"/>
  <c r="Q204" i="98" s="1"/>
  <c r="R204" i="98" s="1"/>
  <c r="S204" i="98" s="1"/>
  <c r="T204" i="98" s="1"/>
  <c r="U204" i="98" s="1"/>
  <c r="V204" i="98" s="1"/>
  <c r="W204" i="98" s="1"/>
  <c r="X204" i="98" s="1"/>
  <c r="Y204" i="98" s="1"/>
  <c r="Z204" i="98" s="1"/>
  <c r="AA204" i="98" s="1"/>
  <c r="AC204" i="98" s="1"/>
  <c r="C203" i="98"/>
  <c r="D203" i="98" s="1"/>
  <c r="E203" i="98" s="1"/>
  <c r="F203" i="98" s="1"/>
  <c r="G203" i="98" s="1"/>
  <c r="H203" i="98" s="1"/>
  <c r="I203" i="98" s="1"/>
  <c r="J203" i="98" s="1"/>
  <c r="K203" i="98" s="1"/>
  <c r="L203" i="98" s="1"/>
  <c r="M203" i="98" s="1"/>
  <c r="N203" i="98" s="1"/>
  <c r="O203" i="98" s="1"/>
  <c r="P203" i="98" s="1"/>
  <c r="Q203" i="98" s="1"/>
  <c r="R203" i="98" s="1"/>
  <c r="S203" i="98" s="1"/>
  <c r="T203" i="98" s="1"/>
  <c r="U203" i="98" s="1"/>
  <c r="V203" i="98" s="1"/>
  <c r="W203" i="98" s="1"/>
  <c r="X203" i="98" s="1"/>
  <c r="Y203" i="98" s="1"/>
  <c r="Z203" i="98" s="1"/>
  <c r="AA203" i="98" s="1"/>
  <c r="AC203" i="98" s="1"/>
  <c r="C202" i="98"/>
  <c r="D202" i="98" s="1"/>
  <c r="E202" i="98" s="1"/>
  <c r="F202" i="98" s="1"/>
  <c r="G202" i="98" s="1"/>
  <c r="H202" i="98" s="1"/>
  <c r="I202" i="98" s="1"/>
  <c r="J202" i="98" s="1"/>
  <c r="K202" i="98" s="1"/>
  <c r="L202" i="98" s="1"/>
  <c r="M202" i="98" s="1"/>
  <c r="N202" i="98" s="1"/>
  <c r="O202" i="98" s="1"/>
  <c r="P202" i="98" s="1"/>
  <c r="Q202" i="98" s="1"/>
  <c r="R202" i="98" s="1"/>
  <c r="S202" i="98" s="1"/>
  <c r="T202" i="98" s="1"/>
  <c r="U202" i="98" s="1"/>
  <c r="V202" i="98" s="1"/>
  <c r="W202" i="98" s="1"/>
  <c r="X202" i="98" s="1"/>
  <c r="Y202" i="98" s="1"/>
  <c r="Z202" i="98" s="1"/>
  <c r="AA202" i="98" s="1"/>
  <c r="AC202" i="98" s="1"/>
  <c r="C201" i="98"/>
  <c r="D201" i="98" s="1"/>
  <c r="E201" i="98" s="1"/>
  <c r="F201" i="98" s="1"/>
  <c r="G201" i="98" s="1"/>
  <c r="H201" i="98" s="1"/>
  <c r="I201" i="98" s="1"/>
  <c r="J201" i="98" s="1"/>
  <c r="K201" i="98" s="1"/>
  <c r="L201" i="98" s="1"/>
  <c r="M201" i="98" s="1"/>
  <c r="N201" i="98" s="1"/>
  <c r="O201" i="98" s="1"/>
  <c r="P201" i="98" s="1"/>
  <c r="Q201" i="98" s="1"/>
  <c r="R201" i="98" s="1"/>
  <c r="S201" i="98" s="1"/>
  <c r="T201" i="98" s="1"/>
  <c r="U201" i="98" s="1"/>
  <c r="V201" i="98" s="1"/>
  <c r="W201" i="98" s="1"/>
  <c r="X201" i="98" s="1"/>
  <c r="Y201" i="98" s="1"/>
  <c r="Z201" i="98" s="1"/>
  <c r="AA201" i="98" s="1"/>
  <c r="AC201" i="98" s="1"/>
  <c r="D200" i="98"/>
  <c r="E200" i="98" s="1"/>
  <c r="F200" i="98" s="1"/>
  <c r="G200" i="98" s="1"/>
  <c r="H200" i="98" s="1"/>
  <c r="I200" i="98" s="1"/>
  <c r="J200" i="98" s="1"/>
  <c r="K200" i="98" s="1"/>
  <c r="L200" i="98" s="1"/>
  <c r="M200" i="98" s="1"/>
  <c r="N200" i="98" s="1"/>
  <c r="O200" i="98" s="1"/>
  <c r="P200" i="98" s="1"/>
  <c r="Q200" i="98" s="1"/>
  <c r="R200" i="98" s="1"/>
  <c r="S200" i="98" s="1"/>
  <c r="T200" i="98" s="1"/>
  <c r="U200" i="98" s="1"/>
  <c r="V200" i="98" s="1"/>
  <c r="W200" i="98" s="1"/>
  <c r="X200" i="98" s="1"/>
  <c r="Y200" i="98" s="1"/>
  <c r="Z200" i="98" s="1"/>
  <c r="AA200" i="98" s="1"/>
  <c r="AC200" i="98" s="1"/>
  <c r="C200" i="98"/>
  <c r="C199" i="98"/>
  <c r="D199" i="98" s="1"/>
  <c r="E199" i="98" s="1"/>
  <c r="F199" i="98" s="1"/>
  <c r="G199" i="98" s="1"/>
  <c r="H199" i="98" s="1"/>
  <c r="I199" i="98" s="1"/>
  <c r="J199" i="98" s="1"/>
  <c r="K199" i="98" s="1"/>
  <c r="L199" i="98" s="1"/>
  <c r="M199" i="98" s="1"/>
  <c r="N199" i="98" s="1"/>
  <c r="O199" i="98" s="1"/>
  <c r="P199" i="98" s="1"/>
  <c r="Q199" i="98" s="1"/>
  <c r="R199" i="98" s="1"/>
  <c r="S199" i="98" s="1"/>
  <c r="T199" i="98" s="1"/>
  <c r="U199" i="98" s="1"/>
  <c r="V199" i="98" s="1"/>
  <c r="W199" i="98" s="1"/>
  <c r="X199" i="98" s="1"/>
  <c r="Y199" i="98" s="1"/>
  <c r="Z199" i="98" s="1"/>
  <c r="AA199" i="98" s="1"/>
  <c r="AC199" i="98" s="1"/>
  <c r="C198" i="98"/>
  <c r="D198" i="98" s="1"/>
  <c r="E198" i="98" s="1"/>
  <c r="F198" i="98" s="1"/>
  <c r="G198" i="98" s="1"/>
  <c r="H198" i="98" s="1"/>
  <c r="I198" i="98" s="1"/>
  <c r="J198" i="98" s="1"/>
  <c r="K198" i="98" s="1"/>
  <c r="L198" i="98" s="1"/>
  <c r="M198" i="98" s="1"/>
  <c r="N198" i="98" s="1"/>
  <c r="O198" i="98" s="1"/>
  <c r="P198" i="98" s="1"/>
  <c r="Q198" i="98" s="1"/>
  <c r="R198" i="98" s="1"/>
  <c r="S198" i="98" s="1"/>
  <c r="T198" i="98" s="1"/>
  <c r="U198" i="98" s="1"/>
  <c r="V198" i="98" s="1"/>
  <c r="W198" i="98" s="1"/>
  <c r="X198" i="98" s="1"/>
  <c r="Y198" i="98" s="1"/>
  <c r="Z198" i="98" s="1"/>
  <c r="AA198" i="98" s="1"/>
  <c r="AC198" i="98" s="1"/>
  <c r="C197" i="98"/>
  <c r="D197" i="98" s="1"/>
  <c r="E197" i="98" s="1"/>
  <c r="F197" i="98" s="1"/>
  <c r="G197" i="98" s="1"/>
  <c r="H197" i="98" s="1"/>
  <c r="I197" i="98" s="1"/>
  <c r="J197" i="98" s="1"/>
  <c r="K197" i="98" s="1"/>
  <c r="L197" i="98" s="1"/>
  <c r="M197" i="98" s="1"/>
  <c r="N197" i="98" s="1"/>
  <c r="O197" i="98" s="1"/>
  <c r="P197" i="98" s="1"/>
  <c r="Q197" i="98" s="1"/>
  <c r="R197" i="98" s="1"/>
  <c r="S197" i="98" s="1"/>
  <c r="T197" i="98" s="1"/>
  <c r="U197" i="98" s="1"/>
  <c r="V197" i="98" s="1"/>
  <c r="W197" i="98" s="1"/>
  <c r="X197" i="98" s="1"/>
  <c r="Y197" i="98" s="1"/>
  <c r="Z197" i="98" s="1"/>
  <c r="AA197" i="98" s="1"/>
  <c r="AC197" i="98" s="1"/>
  <c r="C196" i="98"/>
  <c r="D196" i="98" s="1"/>
  <c r="E196" i="98" s="1"/>
  <c r="F196" i="98" s="1"/>
  <c r="G196" i="98" s="1"/>
  <c r="H196" i="98" s="1"/>
  <c r="I196" i="98" s="1"/>
  <c r="J196" i="98" s="1"/>
  <c r="K196" i="98" s="1"/>
  <c r="L196" i="98" s="1"/>
  <c r="M196" i="98" s="1"/>
  <c r="N196" i="98" s="1"/>
  <c r="O196" i="98" s="1"/>
  <c r="P196" i="98" s="1"/>
  <c r="Q196" i="98" s="1"/>
  <c r="R196" i="98" s="1"/>
  <c r="S196" i="98" s="1"/>
  <c r="T196" i="98" s="1"/>
  <c r="U196" i="98" s="1"/>
  <c r="V196" i="98" s="1"/>
  <c r="W196" i="98" s="1"/>
  <c r="X196" i="98" s="1"/>
  <c r="Y196" i="98" s="1"/>
  <c r="Z196" i="98" s="1"/>
  <c r="AA196" i="98" s="1"/>
  <c r="AC196" i="98" s="1"/>
  <c r="D195" i="98"/>
  <c r="E195" i="98" s="1"/>
  <c r="F195" i="98" s="1"/>
  <c r="G195" i="98" s="1"/>
  <c r="H195" i="98" s="1"/>
  <c r="I195" i="98" s="1"/>
  <c r="J195" i="98" s="1"/>
  <c r="K195" i="98" s="1"/>
  <c r="L195" i="98" s="1"/>
  <c r="M195" i="98" s="1"/>
  <c r="N195" i="98" s="1"/>
  <c r="O195" i="98" s="1"/>
  <c r="P195" i="98" s="1"/>
  <c r="Q195" i="98" s="1"/>
  <c r="R195" i="98" s="1"/>
  <c r="S195" i="98" s="1"/>
  <c r="T195" i="98" s="1"/>
  <c r="U195" i="98" s="1"/>
  <c r="V195" i="98" s="1"/>
  <c r="W195" i="98" s="1"/>
  <c r="X195" i="98" s="1"/>
  <c r="Y195" i="98" s="1"/>
  <c r="Z195" i="98" s="1"/>
  <c r="AA195" i="98" s="1"/>
  <c r="AC195" i="98" s="1"/>
  <c r="C195" i="98"/>
  <c r="C194" i="98"/>
  <c r="D194" i="98" s="1"/>
  <c r="E194" i="98" s="1"/>
  <c r="F194" i="98" s="1"/>
  <c r="G194" i="98" s="1"/>
  <c r="H194" i="98" s="1"/>
  <c r="I194" i="98" s="1"/>
  <c r="J194" i="98" s="1"/>
  <c r="K194" i="98" s="1"/>
  <c r="L194" i="98" s="1"/>
  <c r="M194" i="98" s="1"/>
  <c r="N194" i="98" s="1"/>
  <c r="O194" i="98" s="1"/>
  <c r="P194" i="98" s="1"/>
  <c r="Q194" i="98" s="1"/>
  <c r="R194" i="98" s="1"/>
  <c r="S194" i="98" s="1"/>
  <c r="T194" i="98" s="1"/>
  <c r="U194" i="98" s="1"/>
  <c r="V194" i="98" s="1"/>
  <c r="W194" i="98" s="1"/>
  <c r="X194" i="98" s="1"/>
  <c r="Y194" i="98" s="1"/>
  <c r="Z194" i="98" s="1"/>
  <c r="AA194" i="98" s="1"/>
  <c r="AC194" i="98" s="1"/>
  <c r="C193" i="98"/>
  <c r="D193" i="98" s="1"/>
  <c r="E193" i="98" s="1"/>
  <c r="F193" i="98" s="1"/>
  <c r="G193" i="98" s="1"/>
  <c r="H193" i="98" s="1"/>
  <c r="I193" i="98" s="1"/>
  <c r="J193" i="98" s="1"/>
  <c r="K193" i="98" s="1"/>
  <c r="L193" i="98" s="1"/>
  <c r="M193" i="98" s="1"/>
  <c r="N193" i="98" s="1"/>
  <c r="O193" i="98" s="1"/>
  <c r="P193" i="98" s="1"/>
  <c r="Q193" i="98" s="1"/>
  <c r="R193" i="98" s="1"/>
  <c r="S193" i="98" s="1"/>
  <c r="T193" i="98" s="1"/>
  <c r="U193" i="98" s="1"/>
  <c r="V193" i="98" s="1"/>
  <c r="W193" i="98" s="1"/>
  <c r="X193" i="98" s="1"/>
  <c r="Y193" i="98" s="1"/>
  <c r="Z193" i="98" s="1"/>
  <c r="AA193" i="98" s="1"/>
  <c r="AC193" i="98" s="1"/>
  <c r="C192" i="98"/>
  <c r="D192" i="98" s="1"/>
  <c r="E192" i="98" s="1"/>
  <c r="F192" i="98" s="1"/>
  <c r="G192" i="98" s="1"/>
  <c r="H192" i="98" s="1"/>
  <c r="I192" i="98" s="1"/>
  <c r="J192" i="98" s="1"/>
  <c r="K192" i="98" s="1"/>
  <c r="L192" i="98" s="1"/>
  <c r="M192" i="98" s="1"/>
  <c r="N192" i="98" s="1"/>
  <c r="O192" i="98" s="1"/>
  <c r="P192" i="98" s="1"/>
  <c r="Q192" i="98" s="1"/>
  <c r="R192" i="98" s="1"/>
  <c r="S192" i="98" s="1"/>
  <c r="T192" i="98" s="1"/>
  <c r="U192" i="98" s="1"/>
  <c r="V192" i="98" s="1"/>
  <c r="W192" i="98" s="1"/>
  <c r="X192" i="98" s="1"/>
  <c r="Y192" i="98" s="1"/>
  <c r="Z192" i="98" s="1"/>
  <c r="AA192" i="98" s="1"/>
  <c r="AC192" i="98" s="1"/>
  <c r="C191" i="98"/>
  <c r="D191" i="98" s="1"/>
  <c r="E191" i="98" s="1"/>
  <c r="F191" i="98" s="1"/>
  <c r="G191" i="98" s="1"/>
  <c r="H191" i="98" s="1"/>
  <c r="I191" i="98" s="1"/>
  <c r="J191" i="98" s="1"/>
  <c r="K191" i="98" s="1"/>
  <c r="L191" i="98" s="1"/>
  <c r="M191" i="98" s="1"/>
  <c r="N191" i="98" s="1"/>
  <c r="O191" i="98" s="1"/>
  <c r="P191" i="98" s="1"/>
  <c r="Q191" i="98" s="1"/>
  <c r="R191" i="98" s="1"/>
  <c r="S191" i="98" s="1"/>
  <c r="T191" i="98" s="1"/>
  <c r="U191" i="98" s="1"/>
  <c r="V191" i="98" s="1"/>
  <c r="W191" i="98" s="1"/>
  <c r="X191" i="98" s="1"/>
  <c r="Y191" i="98" s="1"/>
  <c r="Z191" i="98" s="1"/>
  <c r="AA191" i="98" s="1"/>
  <c r="AC191" i="98" s="1"/>
  <c r="C190" i="98"/>
  <c r="D190" i="98" s="1"/>
  <c r="E190" i="98" s="1"/>
  <c r="F190" i="98" s="1"/>
  <c r="G190" i="98" s="1"/>
  <c r="H190" i="98" s="1"/>
  <c r="I190" i="98" s="1"/>
  <c r="J190" i="98" s="1"/>
  <c r="K190" i="98" s="1"/>
  <c r="L190" i="98" s="1"/>
  <c r="M190" i="98" s="1"/>
  <c r="N190" i="98" s="1"/>
  <c r="O190" i="98" s="1"/>
  <c r="P190" i="98" s="1"/>
  <c r="Q190" i="98" s="1"/>
  <c r="R190" i="98" s="1"/>
  <c r="S190" i="98" s="1"/>
  <c r="T190" i="98" s="1"/>
  <c r="U190" i="98" s="1"/>
  <c r="V190" i="98" s="1"/>
  <c r="W190" i="98" s="1"/>
  <c r="X190" i="98" s="1"/>
  <c r="Y190" i="98" s="1"/>
  <c r="Z190" i="98" s="1"/>
  <c r="AA190" i="98" s="1"/>
  <c r="AC190" i="98" s="1"/>
  <c r="C189" i="98"/>
  <c r="D189" i="98" s="1"/>
  <c r="E189" i="98" s="1"/>
  <c r="F189" i="98" s="1"/>
  <c r="G189" i="98" s="1"/>
  <c r="H189" i="98" s="1"/>
  <c r="I189" i="98" s="1"/>
  <c r="J189" i="98" s="1"/>
  <c r="K189" i="98" s="1"/>
  <c r="L189" i="98" s="1"/>
  <c r="M189" i="98" s="1"/>
  <c r="N189" i="98" s="1"/>
  <c r="O189" i="98" s="1"/>
  <c r="P189" i="98" s="1"/>
  <c r="Q189" i="98" s="1"/>
  <c r="R189" i="98" s="1"/>
  <c r="S189" i="98" s="1"/>
  <c r="T189" i="98" s="1"/>
  <c r="U189" i="98" s="1"/>
  <c r="V189" i="98" s="1"/>
  <c r="W189" i="98" s="1"/>
  <c r="X189" i="98" s="1"/>
  <c r="Y189" i="98" s="1"/>
  <c r="Z189" i="98" s="1"/>
  <c r="AA189" i="98" s="1"/>
  <c r="AC189" i="98" s="1"/>
  <c r="C188" i="98"/>
  <c r="D188" i="98" s="1"/>
  <c r="E188" i="98" s="1"/>
  <c r="F188" i="98" s="1"/>
  <c r="G188" i="98" s="1"/>
  <c r="H188" i="98" s="1"/>
  <c r="I188" i="98" s="1"/>
  <c r="J188" i="98" s="1"/>
  <c r="K188" i="98" s="1"/>
  <c r="L188" i="98" s="1"/>
  <c r="M188" i="98" s="1"/>
  <c r="N188" i="98" s="1"/>
  <c r="O188" i="98" s="1"/>
  <c r="P188" i="98" s="1"/>
  <c r="Q188" i="98" s="1"/>
  <c r="R188" i="98" s="1"/>
  <c r="S188" i="98" s="1"/>
  <c r="T188" i="98" s="1"/>
  <c r="U188" i="98" s="1"/>
  <c r="V188" i="98" s="1"/>
  <c r="W188" i="98" s="1"/>
  <c r="X188" i="98" s="1"/>
  <c r="Y188" i="98" s="1"/>
  <c r="Z188" i="98" s="1"/>
  <c r="AA188" i="98" s="1"/>
  <c r="AC188" i="98" s="1"/>
  <c r="C187" i="98"/>
  <c r="D187" i="98" s="1"/>
  <c r="E187" i="98" s="1"/>
  <c r="F187" i="98" s="1"/>
  <c r="G187" i="98" s="1"/>
  <c r="H187" i="98" s="1"/>
  <c r="I187" i="98" s="1"/>
  <c r="J187" i="98" s="1"/>
  <c r="K187" i="98" s="1"/>
  <c r="L187" i="98" s="1"/>
  <c r="M187" i="98" s="1"/>
  <c r="N187" i="98" s="1"/>
  <c r="O187" i="98" s="1"/>
  <c r="P187" i="98" s="1"/>
  <c r="Q187" i="98" s="1"/>
  <c r="R187" i="98" s="1"/>
  <c r="S187" i="98" s="1"/>
  <c r="T187" i="98" s="1"/>
  <c r="U187" i="98" s="1"/>
  <c r="V187" i="98" s="1"/>
  <c r="W187" i="98" s="1"/>
  <c r="X187" i="98" s="1"/>
  <c r="Y187" i="98" s="1"/>
  <c r="Z187" i="98" s="1"/>
  <c r="AA187" i="98" s="1"/>
  <c r="AC187" i="98" s="1"/>
  <c r="D186" i="98"/>
  <c r="E186" i="98" s="1"/>
  <c r="F186" i="98" s="1"/>
  <c r="G186" i="98" s="1"/>
  <c r="H186" i="98" s="1"/>
  <c r="I186" i="98" s="1"/>
  <c r="J186" i="98" s="1"/>
  <c r="K186" i="98" s="1"/>
  <c r="L186" i="98" s="1"/>
  <c r="M186" i="98" s="1"/>
  <c r="N186" i="98" s="1"/>
  <c r="O186" i="98" s="1"/>
  <c r="P186" i="98" s="1"/>
  <c r="Q186" i="98" s="1"/>
  <c r="R186" i="98" s="1"/>
  <c r="S186" i="98" s="1"/>
  <c r="T186" i="98" s="1"/>
  <c r="U186" i="98" s="1"/>
  <c r="V186" i="98" s="1"/>
  <c r="W186" i="98" s="1"/>
  <c r="X186" i="98" s="1"/>
  <c r="Y186" i="98" s="1"/>
  <c r="Z186" i="98" s="1"/>
  <c r="AA186" i="98" s="1"/>
  <c r="AC186" i="98" s="1"/>
  <c r="C186" i="98"/>
  <c r="C185" i="98"/>
  <c r="D185" i="98" s="1"/>
  <c r="E185" i="98" s="1"/>
  <c r="F185" i="98" s="1"/>
  <c r="G185" i="98" s="1"/>
  <c r="H185" i="98" s="1"/>
  <c r="I185" i="98" s="1"/>
  <c r="J185" i="98" s="1"/>
  <c r="K185" i="98" s="1"/>
  <c r="L185" i="98" s="1"/>
  <c r="M185" i="98" s="1"/>
  <c r="N185" i="98" s="1"/>
  <c r="O185" i="98" s="1"/>
  <c r="P185" i="98" s="1"/>
  <c r="Q185" i="98" s="1"/>
  <c r="R185" i="98" s="1"/>
  <c r="S185" i="98" s="1"/>
  <c r="T185" i="98" s="1"/>
  <c r="U185" i="98" s="1"/>
  <c r="V185" i="98" s="1"/>
  <c r="W185" i="98" s="1"/>
  <c r="X185" i="98" s="1"/>
  <c r="Y185" i="98" s="1"/>
  <c r="Z185" i="98" s="1"/>
  <c r="AA185" i="98" s="1"/>
  <c r="AC185" i="98" s="1"/>
  <c r="C184" i="98"/>
  <c r="D184" i="98" s="1"/>
  <c r="E184" i="98" s="1"/>
  <c r="F184" i="98" s="1"/>
  <c r="G184" i="98" s="1"/>
  <c r="H184" i="98" s="1"/>
  <c r="I184" i="98" s="1"/>
  <c r="J184" i="98" s="1"/>
  <c r="K184" i="98" s="1"/>
  <c r="L184" i="98" s="1"/>
  <c r="M184" i="98" s="1"/>
  <c r="N184" i="98" s="1"/>
  <c r="O184" i="98" s="1"/>
  <c r="P184" i="98" s="1"/>
  <c r="Q184" i="98" s="1"/>
  <c r="R184" i="98" s="1"/>
  <c r="S184" i="98" s="1"/>
  <c r="T184" i="98" s="1"/>
  <c r="U184" i="98" s="1"/>
  <c r="V184" i="98" s="1"/>
  <c r="W184" i="98" s="1"/>
  <c r="X184" i="98" s="1"/>
  <c r="Y184" i="98" s="1"/>
  <c r="Z184" i="98" s="1"/>
  <c r="AA184" i="98" s="1"/>
  <c r="AC184" i="98" s="1"/>
  <c r="C183" i="98"/>
  <c r="D183" i="98" s="1"/>
  <c r="E183" i="98" s="1"/>
  <c r="F183" i="98" s="1"/>
  <c r="G183" i="98" s="1"/>
  <c r="H183" i="98" s="1"/>
  <c r="I183" i="98" s="1"/>
  <c r="J183" i="98" s="1"/>
  <c r="K183" i="98" s="1"/>
  <c r="L183" i="98" s="1"/>
  <c r="M183" i="98" s="1"/>
  <c r="N183" i="98" s="1"/>
  <c r="O183" i="98" s="1"/>
  <c r="P183" i="98" s="1"/>
  <c r="Q183" i="98" s="1"/>
  <c r="R183" i="98" s="1"/>
  <c r="S183" i="98" s="1"/>
  <c r="T183" i="98" s="1"/>
  <c r="U183" i="98" s="1"/>
  <c r="V183" i="98" s="1"/>
  <c r="W183" i="98" s="1"/>
  <c r="X183" i="98" s="1"/>
  <c r="Y183" i="98" s="1"/>
  <c r="Z183" i="98" s="1"/>
  <c r="AA183" i="98" s="1"/>
  <c r="AC183" i="98" s="1"/>
  <c r="E182" i="98"/>
  <c r="F182" i="98" s="1"/>
  <c r="G182" i="98" s="1"/>
  <c r="H182" i="98" s="1"/>
  <c r="I182" i="98" s="1"/>
  <c r="J182" i="98" s="1"/>
  <c r="K182" i="98" s="1"/>
  <c r="L182" i="98" s="1"/>
  <c r="M182" i="98" s="1"/>
  <c r="N182" i="98" s="1"/>
  <c r="O182" i="98" s="1"/>
  <c r="P182" i="98" s="1"/>
  <c r="Q182" i="98" s="1"/>
  <c r="R182" i="98" s="1"/>
  <c r="S182" i="98" s="1"/>
  <c r="T182" i="98" s="1"/>
  <c r="U182" i="98" s="1"/>
  <c r="V182" i="98" s="1"/>
  <c r="W182" i="98" s="1"/>
  <c r="X182" i="98" s="1"/>
  <c r="Y182" i="98" s="1"/>
  <c r="Z182" i="98" s="1"/>
  <c r="AA182" i="98" s="1"/>
  <c r="AC182" i="98" s="1"/>
  <c r="C182" i="98"/>
  <c r="D182" i="98" s="1"/>
  <c r="K181" i="98"/>
  <c r="L181" i="98" s="1"/>
  <c r="M181" i="98" s="1"/>
  <c r="N181" i="98" s="1"/>
  <c r="O181" i="98" s="1"/>
  <c r="P181" i="98" s="1"/>
  <c r="Q181" i="98" s="1"/>
  <c r="R181" i="98" s="1"/>
  <c r="S181" i="98" s="1"/>
  <c r="T181" i="98" s="1"/>
  <c r="U181" i="98" s="1"/>
  <c r="V181" i="98" s="1"/>
  <c r="W181" i="98" s="1"/>
  <c r="X181" i="98" s="1"/>
  <c r="Y181" i="98" s="1"/>
  <c r="Z181" i="98" s="1"/>
  <c r="AA181" i="98" s="1"/>
  <c r="AC181" i="98" s="1"/>
  <c r="C181" i="98"/>
  <c r="D181" i="98" s="1"/>
  <c r="E181" i="98" s="1"/>
  <c r="F181" i="98" s="1"/>
  <c r="G181" i="98" s="1"/>
  <c r="H181" i="98" s="1"/>
  <c r="I181" i="98" s="1"/>
  <c r="J181" i="98" s="1"/>
  <c r="C180" i="98"/>
  <c r="D180" i="98" s="1"/>
  <c r="E180" i="98" s="1"/>
  <c r="F180" i="98" s="1"/>
  <c r="G180" i="98" s="1"/>
  <c r="H180" i="98" s="1"/>
  <c r="I180" i="98" s="1"/>
  <c r="J180" i="98" s="1"/>
  <c r="K180" i="98" s="1"/>
  <c r="L180" i="98" s="1"/>
  <c r="M180" i="98" s="1"/>
  <c r="N180" i="98" s="1"/>
  <c r="O180" i="98" s="1"/>
  <c r="P180" i="98" s="1"/>
  <c r="Q180" i="98" s="1"/>
  <c r="R180" i="98" s="1"/>
  <c r="S180" i="98" s="1"/>
  <c r="T180" i="98" s="1"/>
  <c r="U180" i="98" s="1"/>
  <c r="V180" i="98" s="1"/>
  <c r="W180" i="98" s="1"/>
  <c r="X180" i="98" s="1"/>
  <c r="Y180" i="98" s="1"/>
  <c r="Z180" i="98" s="1"/>
  <c r="AA180" i="98" s="1"/>
  <c r="AC180" i="98" s="1"/>
  <c r="C179" i="98"/>
  <c r="D179" i="98" s="1"/>
  <c r="E179" i="98" s="1"/>
  <c r="F179" i="98" s="1"/>
  <c r="G179" i="98" s="1"/>
  <c r="H179" i="98" s="1"/>
  <c r="I179" i="98" s="1"/>
  <c r="J179" i="98" s="1"/>
  <c r="K179" i="98" s="1"/>
  <c r="L179" i="98" s="1"/>
  <c r="M179" i="98" s="1"/>
  <c r="N179" i="98" s="1"/>
  <c r="O179" i="98" s="1"/>
  <c r="P179" i="98" s="1"/>
  <c r="Q179" i="98" s="1"/>
  <c r="R179" i="98" s="1"/>
  <c r="S179" i="98" s="1"/>
  <c r="T179" i="98" s="1"/>
  <c r="U179" i="98" s="1"/>
  <c r="V179" i="98" s="1"/>
  <c r="W179" i="98" s="1"/>
  <c r="X179" i="98" s="1"/>
  <c r="Y179" i="98" s="1"/>
  <c r="Z179" i="98" s="1"/>
  <c r="AA179" i="98" s="1"/>
  <c r="AC179" i="98" s="1"/>
  <c r="C178" i="98"/>
  <c r="C177" i="98"/>
  <c r="D177" i="98" s="1"/>
  <c r="E177" i="98" s="1"/>
  <c r="F177" i="98" s="1"/>
  <c r="G177" i="98" s="1"/>
  <c r="H177" i="98" s="1"/>
  <c r="I177" i="98" s="1"/>
  <c r="J177" i="98" s="1"/>
  <c r="K177" i="98" s="1"/>
  <c r="L177" i="98" s="1"/>
  <c r="M177" i="98" s="1"/>
  <c r="N177" i="98" s="1"/>
  <c r="O177" i="98" s="1"/>
  <c r="P177" i="98" s="1"/>
  <c r="Q177" i="98" s="1"/>
  <c r="R177" i="98" s="1"/>
  <c r="S177" i="98" s="1"/>
  <c r="T177" i="98" s="1"/>
  <c r="U177" i="98" s="1"/>
  <c r="V177" i="98" s="1"/>
  <c r="W177" i="98" s="1"/>
  <c r="X177" i="98" s="1"/>
  <c r="Y177" i="98" s="1"/>
  <c r="Z177" i="98" s="1"/>
  <c r="AA177" i="98" s="1"/>
  <c r="AC177" i="98" s="1"/>
  <c r="I176" i="98"/>
  <c r="J176" i="98" s="1"/>
  <c r="K176" i="98" s="1"/>
  <c r="L176" i="98" s="1"/>
  <c r="M176" i="98" s="1"/>
  <c r="N176" i="98" s="1"/>
  <c r="O176" i="98" s="1"/>
  <c r="P176" i="98" s="1"/>
  <c r="Q176" i="98" s="1"/>
  <c r="R176" i="98" s="1"/>
  <c r="S176" i="98" s="1"/>
  <c r="T176" i="98" s="1"/>
  <c r="U176" i="98" s="1"/>
  <c r="V176" i="98" s="1"/>
  <c r="W176" i="98" s="1"/>
  <c r="X176" i="98" s="1"/>
  <c r="Y176" i="98" s="1"/>
  <c r="Z176" i="98" s="1"/>
  <c r="AA176" i="98" s="1"/>
  <c r="C176" i="98"/>
  <c r="D176" i="98" s="1"/>
  <c r="E176" i="98" s="1"/>
  <c r="F176" i="98" s="1"/>
  <c r="G176" i="98" s="1"/>
  <c r="H176" i="98" s="1"/>
  <c r="C175" i="98"/>
  <c r="D175" i="98" s="1"/>
  <c r="E175" i="98" s="1"/>
  <c r="F175" i="98" s="1"/>
  <c r="G175" i="98" s="1"/>
  <c r="H175" i="98" s="1"/>
  <c r="I175" i="98" s="1"/>
  <c r="J175" i="98" s="1"/>
  <c r="K175" i="98" s="1"/>
  <c r="L175" i="98" s="1"/>
  <c r="M175" i="98" s="1"/>
  <c r="N175" i="98" s="1"/>
  <c r="O175" i="98" s="1"/>
  <c r="P175" i="98" s="1"/>
  <c r="Q175" i="98" s="1"/>
  <c r="R175" i="98" s="1"/>
  <c r="S175" i="98" s="1"/>
  <c r="T175" i="98" s="1"/>
  <c r="U175" i="98" s="1"/>
  <c r="V175" i="98" s="1"/>
  <c r="W175" i="98" s="1"/>
  <c r="X175" i="98" s="1"/>
  <c r="Y175" i="98" s="1"/>
  <c r="Z175" i="98" s="1"/>
  <c r="AA175" i="98" s="1"/>
  <c r="C174" i="98"/>
  <c r="D174" i="98" s="1"/>
  <c r="E174" i="98" s="1"/>
  <c r="F174" i="98" s="1"/>
  <c r="G174" i="98" s="1"/>
  <c r="H174" i="98" s="1"/>
  <c r="I174" i="98" s="1"/>
  <c r="J174" i="98" s="1"/>
  <c r="K174" i="98" s="1"/>
  <c r="L174" i="98" s="1"/>
  <c r="M174" i="98" s="1"/>
  <c r="N174" i="98" s="1"/>
  <c r="O174" i="98" s="1"/>
  <c r="P174" i="98" s="1"/>
  <c r="Q174" i="98" s="1"/>
  <c r="R174" i="98" s="1"/>
  <c r="S174" i="98" s="1"/>
  <c r="T174" i="98" s="1"/>
  <c r="U174" i="98" s="1"/>
  <c r="V174" i="98" s="1"/>
  <c r="W174" i="98" s="1"/>
  <c r="X174" i="98" s="1"/>
  <c r="Y174" i="98" s="1"/>
  <c r="Z174" i="98" s="1"/>
  <c r="AA174" i="98" s="1"/>
  <c r="C173" i="98"/>
  <c r="D173" i="98" s="1"/>
  <c r="E173" i="98" s="1"/>
  <c r="F173" i="98" s="1"/>
  <c r="G173" i="98" s="1"/>
  <c r="H173" i="98" s="1"/>
  <c r="I173" i="98" s="1"/>
  <c r="J173" i="98" s="1"/>
  <c r="K173" i="98" s="1"/>
  <c r="L173" i="98" s="1"/>
  <c r="M173" i="98" s="1"/>
  <c r="N173" i="98" s="1"/>
  <c r="O173" i="98" s="1"/>
  <c r="P173" i="98" s="1"/>
  <c r="Q173" i="98" s="1"/>
  <c r="R173" i="98" s="1"/>
  <c r="S173" i="98" s="1"/>
  <c r="T173" i="98" s="1"/>
  <c r="U173" i="98" s="1"/>
  <c r="V173" i="98" s="1"/>
  <c r="W173" i="98" s="1"/>
  <c r="X173" i="98" s="1"/>
  <c r="Y173" i="98" s="1"/>
  <c r="Z173" i="98" s="1"/>
  <c r="AA173" i="98" s="1"/>
  <c r="C172" i="98"/>
  <c r="D172" i="98" s="1"/>
  <c r="E172" i="98" s="1"/>
  <c r="F172" i="98" s="1"/>
  <c r="G172" i="98" s="1"/>
  <c r="H172" i="98" s="1"/>
  <c r="I172" i="98" s="1"/>
  <c r="J172" i="98" s="1"/>
  <c r="K172" i="98" s="1"/>
  <c r="L172" i="98" s="1"/>
  <c r="M172" i="98" s="1"/>
  <c r="N172" i="98" s="1"/>
  <c r="O172" i="98" s="1"/>
  <c r="P172" i="98" s="1"/>
  <c r="Q172" i="98" s="1"/>
  <c r="R172" i="98" s="1"/>
  <c r="S172" i="98" s="1"/>
  <c r="T172" i="98" s="1"/>
  <c r="U172" i="98" s="1"/>
  <c r="V172" i="98" s="1"/>
  <c r="W172" i="98" s="1"/>
  <c r="X172" i="98" s="1"/>
  <c r="Y172" i="98" s="1"/>
  <c r="Z172" i="98" s="1"/>
  <c r="AA172" i="98" s="1"/>
  <c r="G171" i="98"/>
  <c r="H171" i="98" s="1"/>
  <c r="I171" i="98" s="1"/>
  <c r="J171" i="98" s="1"/>
  <c r="K171" i="98" s="1"/>
  <c r="L171" i="98" s="1"/>
  <c r="M171" i="98" s="1"/>
  <c r="N171" i="98" s="1"/>
  <c r="O171" i="98" s="1"/>
  <c r="P171" i="98" s="1"/>
  <c r="Q171" i="98" s="1"/>
  <c r="R171" i="98" s="1"/>
  <c r="S171" i="98" s="1"/>
  <c r="T171" i="98" s="1"/>
  <c r="U171" i="98" s="1"/>
  <c r="V171" i="98" s="1"/>
  <c r="W171" i="98" s="1"/>
  <c r="X171" i="98" s="1"/>
  <c r="Y171" i="98" s="1"/>
  <c r="C171" i="98"/>
  <c r="D171" i="98" s="1"/>
  <c r="E171" i="98" s="1"/>
  <c r="F171" i="98" s="1"/>
  <c r="C170" i="98"/>
  <c r="AG168" i="98"/>
  <c r="C167" i="98"/>
  <c r="D167" i="98" s="1"/>
  <c r="E167" i="98" s="1"/>
  <c r="F167" i="98" s="1"/>
  <c r="G167" i="98" s="1"/>
  <c r="H167" i="98" s="1"/>
  <c r="I167" i="98" s="1"/>
  <c r="J167" i="98" s="1"/>
  <c r="K167" i="98" s="1"/>
  <c r="L167" i="98" s="1"/>
  <c r="M167" i="98" s="1"/>
  <c r="N167" i="98" s="1"/>
  <c r="O167" i="98" s="1"/>
  <c r="P167" i="98" s="1"/>
  <c r="Q167" i="98" s="1"/>
  <c r="R167" i="98" s="1"/>
  <c r="S167" i="98" s="1"/>
  <c r="T167" i="98" s="1"/>
  <c r="U167" i="98" s="1"/>
  <c r="V167" i="98" s="1"/>
  <c r="W167" i="98" s="1"/>
  <c r="X167" i="98" s="1"/>
  <c r="Y167" i="98" s="1"/>
  <c r="Z167" i="98" s="1"/>
  <c r="AA167" i="98" s="1"/>
  <c r="C166" i="98"/>
  <c r="D166" i="98" s="1"/>
  <c r="E166" i="98" s="1"/>
  <c r="F166" i="98" s="1"/>
  <c r="G166" i="98" s="1"/>
  <c r="H166" i="98" s="1"/>
  <c r="I166" i="98" s="1"/>
  <c r="J166" i="98" s="1"/>
  <c r="K166" i="98" s="1"/>
  <c r="L166" i="98" s="1"/>
  <c r="M166" i="98" s="1"/>
  <c r="N166" i="98" s="1"/>
  <c r="O166" i="98" s="1"/>
  <c r="P166" i="98" s="1"/>
  <c r="Q166" i="98" s="1"/>
  <c r="R166" i="98" s="1"/>
  <c r="S166" i="98" s="1"/>
  <c r="T166" i="98" s="1"/>
  <c r="U166" i="98" s="1"/>
  <c r="V166" i="98" s="1"/>
  <c r="W166" i="98" s="1"/>
  <c r="X166" i="98" s="1"/>
  <c r="Y166" i="98" s="1"/>
  <c r="Z166" i="98" s="1"/>
  <c r="AA166" i="98" s="1"/>
  <c r="C165" i="98"/>
  <c r="D165" i="98" s="1"/>
  <c r="E165" i="98" s="1"/>
  <c r="F165" i="98" s="1"/>
  <c r="G165" i="98" s="1"/>
  <c r="H165" i="98" s="1"/>
  <c r="I165" i="98" s="1"/>
  <c r="J165" i="98" s="1"/>
  <c r="K165" i="98" s="1"/>
  <c r="L165" i="98" s="1"/>
  <c r="M165" i="98" s="1"/>
  <c r="N165" i="98" s="1"/>
  <c r="O165" i="98" s="1"/>
  <c r="P165" i="98" s="1"/>
  <c r="Q165" i="98" s="1"/>
  <c r="R165" i="98" s="1"/>
  <c r="S165" i="98" s="1"/>
  <c r="T165" i="98" s="1"/>
  <c r="U165" i="98" s="1"/>
  <c r="V165" i="98" s="1"/>
  <c r="W165" i="98" s="1"/>
  <c r="X165" i="98" s="1"/>
  <c r="Y165" i="98" s="1"/>
  <c r="Z165" i="98" s="1"/>
  <c r="AA165" i="98" s="1"/>
  <c r="C164" i="98"/>
  <c r="D164" i="98" s="1"/>
  <c r="E164" i="98" s="1"/>
  <c r="F164" i="98" s="1"/>
  <c r="G164" i="98" s="1"/>
  <c r="H164" i="98" s="1"/>
  <c r="I164" i="98" s="1"/>
  <c r="J164" i="98" s="1"/>
  <c r="K164" i="98" s="1"/>
  <c r="L164" i="98" s="1"/>
  <c r="M164" i="98" s="1"/>
  <c r="N164" i="98" s="1"/>
  <c r="O164" i="98" s="1"/>
  <c r="P164" i="98" s="1"/>
  <c r="Q164" i="98" s="1"/>
  <c r="R164" i="98" s="1"/>
  <c r="S164" i="98" s="1"/>
  <c r="T164" i="98" s="1"/>
  <c r="U164" i="98" s="1"/>
  <c r="V164" i="98" s="1"/>
  <c r="W164" i="98" s="1"/>
  <c r="X164" i="98" s="1"/>
  <c r="Y164" i="98" s="1"/>
  <c r="Z164" i="98" s="1"/>
  <c r="AA164" i="98" s="1"/>
  <c r="C163" i="98"/>
  <c r="D163" i="98" s="1"/>
  <c r="E163" i="98" s="1"/>
  <c r="F163" i="98" s="1"/>
  <c r="G163" i="98" s="1"/>
  <c r="H163" i="98" s="1"/>
  <c r="I163" i="98" s="1"/>
  <c r="J163" i="98" s="1"/>
  <c r="K163" i="98" s="1"/>
  <c r="L163" i="98" s="1"/>
  <c r="M163" i="98" s="1"/>
  <c r="N163" i="98" s="1"/>
  <c r="O163" i="98" s="1"/>
  <c r="P163" i="98" s="1"/>
  <c r="Q163" i="98" s="1"/>
  <c r="R163" i="98" s="1"/>
  <c r="S163" i="98" s="1"/>
  <c r="T163" i="98" s="1"/>
  <c r="U163" i="98" s="1"/>
  <c r="V163" i="98" s="1"/>
  <c r="W163" i="98" s="1"/>
  <c r="X163" i="98" s="1"/>
  <c r="Y163" i="98" s="1"/>
  <c r="Z163" i="98" s="1"/>
  <c r="AA163" i="98" s="1"/>
  <c r="C162" i="98"/>
  <c r="AA159" i="98" a="1"/>
  <c r="AA159" i="98" s="1"/>
  <c r="Z159" i="98" a="1"/>
  <c r="Z159" i="98" s="1"/>
  <c r="Y159" i="98" a="1"/>
  <c r="Y159" i="98" s="1"/>
  <c r="X159" i="98" a="1"/>
  <c r="X159" i="98" s="1"/>
  <c r="W159" i="98" a="1"/>
  <c r="W159" i="98" s="1"/>
  <c r="V159" i="98" a="1"/>
  <c r="V159" i="98" s="1"/>
  <c r="U159" i="98" a="1"/>
  <c r="U159" i="98" s="1"/>
  <c r="T159" i="98" a="1"/>
  <c r="T159" i="98" s="1"/>
  <c r="S159" i="98" a="1"/>
  <c r="S159" i="98" s="1"/>
  <c r="R159" i="98" a="1"/>
  <c r="R159" i="98" s="1"/>
  <c r="Q159" i="98" a="1"/>
  <c r="Q159" i="98" s="1"/>
  <c r="P159" i="98" a="1"/>
  <c r="P159" i="98" s="1"/>
  <c r="O159" i="98" a="1"/>
  <c r="O159" i="98" s="1"/>
  <c r="N159" i="98" a="1"/>
  <c r="N159" i="98" s="1"/>
  <c r="M159" i="98" a="1"/>
  <c r="M159" i="98" s="1"/>
  <c r="L159" i="98" a="1"/>
  <c r="L159" i="98" s="1"/>
  <c r="K159" i="98" a="1"/>
  <c r="K159" i="98" s="1"/>
  <c r="J159" i="98" a="1"/>
  <c r="J159" i="98" s="1"/>
  <c r="I159" i="98" a="1"/>
  <c r="I159" i="98" s="1"/>
  <c r="H159" i="98" a="1"/>
  <c r="H159" i="98" s="1"/>
  <c r="G159" i="98" a="1"/>
  <c r="G159" i="98" s="1"/>
  <c r="F159" i="98" a="1"/>
  <c r="F159" i="98" s="1"/>
  <c r="E159" i="98" a="1"/>
  <c r="E159" i="98" s="1"/>
  <c r="D159" i="98" a="1"/>
  <c r="D159" i="98" s="1"/>
  <c r="AI158" i="98"/>
  <c r="AH158" i="98"/>
  <c r="A158" i="98" a="1"/>
  <c r="A158" i="98" s="1"/>
  <c r="AI157" i="98"/>
  <c r="AH157" i="98"/>
  <c r="AI156" i="98"/>
  <c r="AH156" i="98"/>
  <c r="AI155" i="98"/>
  <c r="AH155" i="98"/>
  <c r="AI154" i="98"/>
  <c r="AH154" i="98"/>
  <c r="AL153" i="98"/>
  <c r="AI153" i="98"/>
  <c r="AH153" i="98"/>
  <c r="A153" i="98" a="1"/>
  <c r="A153" i="98" s="1"/>
  <c r="AI152" i="98"/>
  <c r="AH152" i="98"/>
  <c r="AI151" i="98"/>
  <c r="AH151" i="98"/>
  <c r="AI150" i="98"/>
  <c r="AH150" i="98"/>
  <c r="AI149" i="98"/>
  <c r="AH149" i="98"/>
  <c r="AI148" i="98"/>
  <c r="AH148" i="98"/>
  <c r="AI147" i="98"/>
  <c r="AH147" i="98"/>
  <c r="AI146" i="98"/>
  <c r="AH146" i="98"/>
  <c r="AI142" i="98"/>
  <c r="AH142" i="98"/>
  <c r="AI141" i="98"/>
  <c r="AH141" i="98"/>
  <c r="AI140" i="98"/>
  <c r="AH140" i="98"/>
  <c r="AI139" i="98"/>
  <c r="AH139" i="98"/>
  <c r="AI138" i="98"/>
  <c r="AH138" i="98"/>
  <c r="AI137" i="98"/>
  <c r="AH137" i="98"/>
  <c r="AI136" i="98"/>
  <c r="AH136" i="98"/>
  <c r="AI134" i="98"/>
  <c r="AH134" i="98"/>
  <c r="AI133" i="98"/>
  <c r="AH133" i="98"/>
  <c r="AI132" i="98"/>
  <c r="AH132" i="98"/>
  <c r="AI131" i="98"/>
  <c r="AH131" i="98"/>
  <c r="AI130" i="98"/>
  <c r="AH130" i="98"/>
  <c r="AI129" i="98"/>
  <c r="AH129" i="98"/>
  <c r="AI128" i="98"/>
  <c r="AH128" i="98"/>
  <c r="AI127" i="98"/>
  <c r="AH127" i="98"/>
  <c r="AI126" i="98"/>
  <c r="AH126" i="98"/>
  <c r="AI125" i="98"/>
  <c r="AH125" i="98"/>
  <c r="AA122" i="98"/>
  <c r="Z122" i="98"/>
  <c r="Y122" i="98"/>
  <c r="X122" i="98"/>
  <c r="W122" i="98"/>
  <c r="V122" i="98"/>
  <c r="U122" i="98"/>
  <c r="T122" i="98"/>
  <c r="S122" i="98"/>
  <c r="R122" i="98"/>
  <c r="Q122" i="98"/>
  <c r="P122" i="98"/>
  <c r="O122" i="98"/>
  <c r="N122" i="98"/>
  <c r="M122" i="98"/>
  <c r="L122" i="98"/>
  <c r="K122" i="98"/>
  <c r="J122" i="98"/>
  <c r="I122" i="98"/>
  <c r="H122" i="98"/>
  <c r="G122" i="98"/>
  <c r="AA121" i="98"/>
  <c r="Z121" i="98"/>
  <c r="Y121" i="98"/>
  <c r="X121" i="98"/>
  <c r="W121" i="98"/>
  <c r="V121" i="98"/>
  <c r="U121" i="98"/>
  <c r="T121" i="98"/>
  <c r="S121" i="98"/>
  <c r="R121" i="98"/>
  <c r="Q121" i="98"/>
  <c r="P121" i="98"/>
  <c r="O121" i="98"/>
  <c r="N121" i="98"/>
  <c r="M121" i="98"/>
  <c r="L121" i="98"/>
  <c r="K121" i="98"/>
  <c r="J121" i="98"/>
  <c r="I121" i="98"/>
  <c r="H121" i="98"/>
  <c r="G121" i="98"/>
  <c r="AA120" i="98"/>
  <c r="Z120" i="98"/>
  <c r="Y120" i="98"/>
  <c r="X120" i="98"/>
  <c r="W120" i="98"/>
  <c r="V120" i="98"/>
  <c r="U120" i="98"/>
  <c r="T120" i="98"/>
  <c r="S120" i="98"/>
  <c r="R120" i="98"/>
  <c r="Q120" i="98"/>
  <c r="P120" i="98"/>
  <c r="O120" i="98"/>
  <c r="N120" i="98"/>
  <c r="M120" i="98"/>
  <c r="L120" i="98"/>
  <c r="K120" i="98"/>
  <c r="J120" i="98"/>
  <c r="I120" i="98"/>
  <c r="H120" i="98"/>
  <c r="G120" i="98"/>
  <c r="AA119" i="98"/>
  <c r="Z119" i="98"/>
  <c r="Y119" i="98"/>
  <c r="X119" i="98"/>
  <c r="W119" i="98"/>
  <c r="V119" i="98"/>
  <c r="U119" i="98"/>
  <c r="T119" i="98"/>
  <c r="S119" i="98"/>
  <c r="R119" i="98"/>
  <c r="Q119" i="98"/>
  <c r="P119" i="98"/>
  <c r="O119" i="98"/>
  <c r="N119" i="98"/>
  <c r="M119" i="98"/>
  <c r="L119" i="98"/>
  <c r="K119" i="98"/>
  <c r="J119" i="98"/>
  <c r="I119" i="98"/>
  <c r="H119" i="98"/>
  <c r="G119" i="98"/>
  <c r="AO23" i="98"/>
  <c r="AA118" i="98"/>
  <c r="Z118" i="98"/>
  <c r="Y118" i="98"/>
  <c r="X118" i="98"/>
  <c r="W118" i="98"/>
  <c r="V118" i="98"/>
  <c r="U118" i="98"/>
  <c r="T118" i="98"/>
  <c r="S118" i="98"/>
  <c r="R118" i="98"/>
  <c r="Q118" i="98"/>
  <c r="P118" i="98"/>
  <c r="O118" i="98"/>
  <c r="N118" i="98"/>
  <c r="M118" i="98"/>
  <c r="L118" i="98"/>
  <c r="K118" i="98"/>
  <c r="J118" i="98"/>
  <c r="I118" i="98"/>
  <c r="H118" i="98"/>
  <c r="G118" i="98"/>
  <c r="AA117" i="98"/>
  <c r="Z117" i="98"/>
  <c r="Y117" i="98"/>
  <c r="X117" i="98"/>
  <c r="W117" i="98"/>
  <c r="V117" i="98"/>
  <c r="U117" i="98"/>
  <c r="T117" i="98"/>
  <c r="S117" i="98"/>
  <c r="R117" i="98"/>
  <c r="Q117" i="98"/>
  <c r="P117" i="98"/>
  <c r="O117" i="98"/>
  <c r="N117" i="98"/>
  <c r="M117" i="98"/>
  <c r="L117" i="98"/>
  <c r="K117" i="98"/>
  <c r="J117" i="98"/>
  <c r="I117" i="98"/>
  <c r="H117" i="98"/>
  <c r="G117" i="98"/>
  <c r="AQ23" i="98"/>
  <c r="AI114" i="98"/>
  <c r="AH114" i="98"/>
  <c r="AI112" i="98"/>
  <c r="AH112" i="98"/>
  <c r="AG112" i="98"/>
  <c r="AI111" i="98"/>
  <c r="AH111" i="98"/>
  <c r="AI110" i="98"/>
  <c r="AH110" i="98"/>
  <c r="AI109" i="98"/>
  <c r="AH109" i="98"/>
  <c r="AG108" i="98"/>
  <c r="BJ19" i="98"/>
  <c r="BI19" i="98"/>
  <c r="BH19" i="98"/>
  <c r="AB5" i="98"/>
  <c r="AA108" i="98"/>
  <c r="Z108" i="98"/>
  <c r="Y108" i="98"/>
  <c r="X5" i="98" s="1"/>
  <c r="X108" i="98"/>
  <c r="W5" i="98" s="1"/>
  <c r="W108" i="98"/>
  <c r="V5" i="98" s="1"/>
  <c r="V108" i="98"/>
  <c r="BD19" i="98" s="1"/>
  <c r="U108" i="98"/>
  <c r="T108" i="98"/>
  <c r="S108" i="98"/>
  <c r="R5" i="98" s="1"/>
  <c r="R108" i="98"/>
  <c r="AZ19" i="98" s="1"/>
  <c r="Q108" i="98"/>
  <c r="P108" i="98"/>
  <c r="O5" i="98" s="1"/>
  <c r="O108" i="98"/>
  <c r="N5" i="98" s="1"/>
  <c r="N108" i="98"/>
  <c r="M108" i="98"/>
  <c r="L5" i="98" s="1"/>
  <c r="L108" i="98"/>
  <c r="K108" i="98"/>
  <c r="J5" i="98" s="1"/>
  <c r="J108" i="98"/>
  <c r="I5" i="98" s="1"/>
  <c r="I108" i="98"/>
  <c r="AS19" i="98" s="1"/>
  <c r="H108" i="98"/>
  <c r="G108" i="98"/>
  <c r="F5" i="98" s="1"/>
  <c r="AM19" i="98"/>
  <c r="AI107" i="98"/>
  <c r="AH107" i="98"/>
  <c r="AI106" i="98"/>
  <c r="AH106" i="98"/>
  <c r="AI105" i="98"/>
  <c r="AH105" i="98"/>
  <c r="AI104" i="98"/>
  <c r="AH104" i="98"/>
  <c r="AI103" i="98"/>
  <c r="AH103" i="98"/>
  <c r="AI102" i="98"/>
  <c r="AH102" i="98"/>
  <c r="AI101" i="98"/>
  <c r="AH101" i="98"/>
  <c r="AI100" i="98"/>
  <c r="AH100" i="98"/>
  <c r="AI99" i="98"/>
  <c r="AH99" i="98"/>
  <c r="AI98" i="98"/>
  <c r="AH98" i="98"/>
  <c r="AI97" i="98"/>
  <c r="AH97" i="98"/>
  <c r="AG96" i="98"/>
  <c r="AG4" i="98" s="1"/>
  <c r="BJ20" i="98"/>
  <c r="BI20" i="98"/>
  <c r="BH20" i="98"/>
  <c r="BG20" i="98"/>
  <c r="AA96" i="98"/>
  <c r="Z96" i="98"/>
  <c r="BF20" i="98" s="1"/>
  <c r="Y96" i="98"/>
  <c r="X96" i="98"/>
  <c r="BE20" i="98" s="1"/>
  <c r="W96" i="98"/>
  <c r="V96" i="98"/>
  <c r="BD20" i="98" s="1"/>
  <c r="U96" i="98"/>
  <c r="BC20" i="98" s="1"/>
  <c r="T96" i="98"/>
  <c r="BB20" i="98" s="1"/>
  <c r="S96" i="98"/>
  <c r="R96" i="98"/>
  <c r="AZ20" i="98" s="1"/>
  <c r="Q96" i="98"/>
  <c r="AY20" i="98" s="1"/>
  <c r="P96" i="98"/>
  <c r="AX20" i="98" s="1"/>
  <c r="O96" i="98"/>
  <c r="AW20" i="98" s="1"/>
  <c r="N96" i="98"/>
  <c r="AV20" i="98" s="1"/>
  <c r="M96" i="98"/>
  <c r="L96" i="98"/>
  <c r="K96" i="98"/>
  <c r="AT20" i="98" s="1"/>
  <c r="J96" i="98"/>
  <c r="I96" i="98"/>
  <c r="H96" i="98"/>
  <c r="G96" i="98"/>
  <c r="AQ20" i="98"/>
  <c r="AP20" i="98"/>
  <c r="AO20" i="98"/>
  <c r="AI95" i="98"/>
  <c r="AH95" i="98"/>
  <c r="AI94" i="98"/>
  <c r="AH94" i="98"/>
  <c r="AI93" i="98"/>
  <c r="AH93" i="98"/>
  <c r="BJ18" i="98"/>
  <c r="BI18" i="98"/>
  <c r="BH18" i="98"/>
  <c r="BG18" i="98"/>
  <c r="AA92" i="98"/>
  <c r="BF18" i="98"/>
  <c r="Y92" i="98"/>
  <c r="V92" i="98"/>
  <c r="BD18" i="98" s="1"/>
  <c r="U92" i="98"/>
  <c r="T92" i="98"/>
  <c r="BB18" i="98" s="1"/>
  <c r="S92" i="98"/>
  <c r="BA18" i="98" s="1"/>
  <c r="R92" i="98"/>
  <c r="AZ18" i="98" s="1"/>
  <c r="Q92" i="98"/>
  <c r="AY18" i="98" s="1"/>
  <c r="P92" i="98"/>
  <c r="AX18" i="98" s="1"/>
  <c r="O92" i="98"/>
  <c r="AW18" i="98" s="1"/>
  <c r="N92" i="98"/>
  <c r="AV18" i="98" s="1"/>
  <c r="M92" i="98"/>
  <c r="L92" i="98"/>
  <c r="K92" i="98"/>
  <c r="AT18" i="98" s="1"/>
  <c r="J92" i="98"/>
  <c r="I92" i="98"/>
  <c r="AS18" i="98" s="1"/>
  <c r="H92" i="98"/>
  <c r="G92" i="98"/>
  <c r="AR18" i="98" s="1"/>
  <c r="AQ18" i="98"/>
  <c r="AP18" i="98"/>
  <c r="AN18" i="98"/>
  <c r="BU91" i="98"/>
  <c r="BM91" i="98"/>
  <c r="AI91" i="98"/>
  <c r="AH91" i="98"/>
  <c r="AG91" i="98"/>
  <c r="AG92" i="98" s="1"/>
  <c r="AG3" i="98" s="1"/>
  <c r="AI90" i="98"/>
  <c r="AH90" i="98"/>
  <c r="BD89" i="98"/>
  <c r="AI89" i="98"/>
  <c r="AH89" i="98"/>
  <c r="BS88" i="98"/>
  <c r="BN88" i="98"/>
  <c r="AI88" i="98"/>
  <c r="AH88" i="98"/>
  <c r="BP87" i="98"/>
  <c r="AI87" i="98"/>
  <c r="AH87" i="98"/>
  <c r="AI86" i="98"/>
  <c r="AH86" i="98"/>
  <c r="AI85" i="98"/>
  <c r="AH85" i="98"/>
  <c r="BW84" i="98"/>
  <c r="BW91" i="98" s="1"/>
  <c r="BV84" i="98"/>
  <c r="BV91" i="98" s="1"/>
  <c r="BU84" i="98"/>
  <c r="BT84" i="98"/>
  <c r="BT91" i="98" s="1"/>
  <c r="BS84" i="98"/>
  <c r="BS91" i="98" s="1"/>
  <c r="BR84" i="98"/>
  <c r="BR91" i="98" s="1"/>
  <c r="BQ84" i="98"/>
  <c r="BQ91" i="98" s="1"/>
  <c r="BP84" i="98"/>
  <c r="BP91" i="98" s="1"/>
  <c r="BO84" i="98"/>
  <c r="BO91" i="98" s="1"/>
  <c r="BN84" i="98"/>
  <c r="BN91" i="98" s="1"/>
  <c r="BM84" i="98"/>
  <c r="BL84" i="98"/>
  <c r="BL91" i="98" s="1"/>
  <c r="BK84" i="98"/>
  <c r="BK91" i="98" s="1"/>
  <c r="BJ84" i="98"/>
  <c r="BJ91" i="98" s="1"/>
  <c r="BI84" i="98"/>
  <c r="BI91" i="98" s="1"/>
  <c r="BH84" i="98"/>
  <c r="BH91" i="98" s="1"/>
  <c r="BG84" i="98"/>
  <c r="BG91" i="98" s="1"/>
  <c r="BF84" i="98"/>
  <c r="BF91" i="98" s="1"/>
  <c r="BE84" i="98"/>
  <c r="BE91" i="98" s="1"/>
  <c r="BD84" i="98"/>
  <c r="BD91" i="98" s="1"/>
  <c r="BC84" i="98"/>
  <c r="BC91" i="98" s="1"/>
  <c r="BB84" i="98"/>
  <c r="BB91" i="98" s="1"/>
  <c r="BA84" i="98"/>
  <c r="BA91" i="98" s="1"/>
  <c r="AZ84" i="98"/>
  <c r="AZ91" i="98" s="1"/>
  <c r="AI84" i="98"/>
  <c r="AH84" i="98"/>
  <c r="BW83" i="98"/>
  <c r="BW90" i="98" s="1"/>
  <c r="BV83" i="98"/>
  <c r="BV90" i="98" s="1"/>
  <c r="BU83" i="98"/>
  <c r="BU90" i="98" s="1"/>
  <c r="BT83" i="98"/>
  <c r="BT90" i="98" s="1"/>
  <c r="BS83" i="98"/>
  <c r="BS90" i="98" s="1"/>
  <c r="BR83" i="98"/>
  <c r="BR90" i="98" s="1"/>
  <c r="BQ83" i="98"/>
  <c r="BQ90" i="98" s="1"/>
  <c r="BP83" i="98"/>
  <c r="BP90" i="98" s="1"/>
  <c r="BO83" i="98"/>
  <c r="BO90" i="98" s="1"/>
  <c r="BN83" i="98"/>
  <c r="BN90" i="98" s="1"/>
  <c r="BM83" i="98"/>
  <c r="BM90" i="98" s="1"/>
  <c r="BL83" i="98"/>
  <c r="BL90" i="98" s="1"/>
  <c r="BK83" i="98"/>
  <c r="BK90" i="98" s="1"/>
  <c r="BJ83" i="98"/>
  <c r="BJ90" i="98" s="1"/>
  <c r="BI83" i="98"/>
  <c r="BI90" i="98" s="1"/>
  <c r="BH83" i="98"/>
  <c r="BH90" i="98" s="1"/>
  <c r="BG83" i="98"/>
  <c r="BG90" i="98" s="1"/>
  <c r="BF83" i="98"/>
  <c r="BF90" i="98" s="1"/>
  <c r="BE83" i="98"/>
  <c r="BE90" i="98" s="1"/>
  <c r="BD83" i="98"/>
  <c r="BD90" i="98" s="1"/>
  <c r="BC83" i="98"/>
  <c r="BC90" i="98" s="1"/>
  <c r="BB83" i="98"/>
  <c r="BB90" i="98" s="1"/>
  <c r="BA83" i="98"/>
  <c r="BA90" i="98" s="1"/>
  <c r="AZ83" i="98"/>
  <c r="AZ90" i="98" s="1"/>
  <c r="AI83" i="98"/>
  <c r="AH83" i="98"/>
  <c r="BW82" i="98"/>
  <c r="BW89" i="98" s="1"/>
  <c r="BV82" i="98"/>
  <c r="BV89" i="98" s="1"/>
  <c r="BU82" i="98"/>
  <c r="BU89" i="98" s="1"/>
  <c r="BT82" i="98"/>
  <c r="BT89" i="98" s="1"/>
  <c r="BS82" i="98"/>
  <c r="BS89" i="98" s="1"/>
  <c r="BR82" i="98"/>
  <c r="BR89" i="98" s="1"/>
  <c r="BQ82" i="98"/>
  <c r="BQ89" i="98" s="1"/>
  <c r="BP82" i="98"/>
  <c r="BP89" i="98" s="1"/>
  <c r="BO82" i="98"/>
  <c r="BO89" i="98" s="1"/>
  <c r="BN82" i="98"/>
  <c r="BN89" i="98" s="1"/>
  <c r="BM82" i="98"/>
  <c r="BM89" i="98" s="1"/>
  <c r="BL82" i="98"/>
  <c r="BL89" i="98" s="1"/>
  <c r="BK82" i="98"/>
  <c r="BK89" i="98" s="1"/>
  <c r="BJ82" i="98"/>
  <c r="BJ89" i="98" s="1"/>
  <c r="BI82" i="98"/>
  <c r="BI89" i="98" s="1"/>
  <c r="BH82" i="98"/>
  <c r="BH89" i="98" s="1"/>
  <c r="BG82" i="98"/>
  <c r="BG89" i="98" s="1"/>
  <c r="BF82" i="98"/>
  <c r="BF89" i="98" s="1"/>
  <c r="BE82" i="98"/>
  <c r="BE89" i="98" s="1"/>
  <c r="BD82" i="98"/>
  <c r="BC82" i="98"/>
  <c r="BC89" i="98" s="1"/>
  <c r="BB82" i="98"/>
  <c r="BB89" i="98" s="1"/>
  <c r="BA82" i="98"/>
  <c r="BA89" i="98" s="1"/>
  <c r="AZ82" i="98"/>
  <c r="AZ89" i="98" s="1"/>
  <c r="AI82" i="98"/>
  <c r="AH82" i="98"/>
  <c r="BW81" i="98"/>
  <c r="BW88" i="98" s="1"/>
  <c r="BV81" i="98"/>
  <c r="BV88" i="98" s="1"/>
  <c r="BU81" i="98"/>
  <c r="BU88" i="98" s="1"/>
  <c r="BT81" i="98"/>
  <c r="BT88" i="98" s="1"/>
  <c r="BS81" i="98"/>
  <c r="BR81" i="98"/>
  <c r="BR88" i="98" s="1"/>
  <c r="BQ81" i="98"/>
  <c r="BQ88" i="98" s="1"/>
  <c r="BP81" i="98"/>
  <c r="BP88" i="98" s="1"/>
  <c r="BO81" i="98"/>
  <c r="BO88" i="98" s="1"/>
  <c r="BN81" i="98"/>
  <c r="BM81" i="98"/>
  <c r="BM88" i="98" s="1"/>
  <c r="BL81" i="98"/>
  <c r="BL88" i="98" s="1"/>
  <c r="BK81" i="98"/>
  <c r="BK88" i="98" s="1"/>
  <c r="BJ81" i="98"/>
  <c r="BJ88" i="98" s="1"/>
  <c r="BI81" i="98"/>
  <c r="BI88" i="98" s="1"/>
  <c r="BH81" i="98"/>
  <c r="BH88" i="98" s="1"/>
  <c r="BG81" i="98"/>
  <c r="BG88" i="98" s="1"/>
  <c r="BF81" i="98"/>
  <c r="BF88" i="98" s="1"/>
  <c r="BE81" i="98"/>
  <c r="BE88" i="98" s="1"/>
  <c r="BD81" i="98"/>
  <c r="BD88" i="98" s="1"/>
  <c r="BC81" i="98"/>
  <c r="BC88" i="98" s="1"/>
  <c r="BB81" i="98"/>
  <c r="BB88" i="98" s="1"/>
  <c r="BA81" i="98"/>
  <c r="BA88" i="98" s="1"/>
  <c r="AZ81" i="98"/>
  <c r="AZ88" i="98" s="1"/>
  <c r="AI81" i="98"/>
  <c r="AH81" i="98"/>
  <c r="BW80" i="98"/>
  <c r="BW87" i="98" s="1"/>
  <c r="BV80" i="98"/>
  <c r="BV87" i="98" s="1"/>
  <c r="BU80" i="98"/>
  <c r="BU87" i="98" s="1"/>
  <c r="BT80" i="98"/>
  <c r="BT87" i="98" s="1"/>
  <c r="BS80" i="98"/>
  <c r="BS87" i="98" s="1"/>
  <c r="BR80" i="98"/>
  <c r="BR87" i="98" s="1"/>
  <c r="BQ80" i="98"/>
  <c r="BQ87" i="98" s="1"/>
  <c r="BP80" i="98"/>
  <c r="BO80" i="98"/>
  <c r="BO87" i="98" s="1"/>
  <c r="BN80" i="98"/>
  <c r="BN87" i="98" s="1"/>
  <c r="BM80" i="98"/>
  <c r="BM87" i="98" s="1"/>
  <c r="BL80" i="98"/>
  <c r="BL87" i="98" s="1"/>
  <c r="BK80" i="98"/>
  <c r="BK87" i="98" s="1"/>
  <c r="BJ80" i="98"/>
  <c r="BJ87" i="98" s="1"/>
  <c r="BI80" i="98"/>
  <c r="BI87" i="98" s="1"/>
  <c r="BH80" i="98"/>
  <c r="BH87" i="98" s="1"/>
  <c r="BG80" i="98"/>
  <c r="BG87" i="98" s="1"/>
  <c r="BF80" i="98"/>
  <c r="BF87" i="98" s="1"/>
  <c r="BE80" i="98"/>
  <c r="BE87" i="98" s="1"/>
  <c r="BD80" i="98"/>
  <c r="BD87" i="98" s="1"/>
  <c r="BC80" i="98"/>
  <c r="BC87" i="98" s="1"/>
  <c r="BB80" i="98"/>
  <c r="BB87" i="98" s="1"/>
  <c r="BA80" i="98"/>
  <c r="BA87" i="98" s="1"/>
  <c r="AZ80" i="98"/>
  <c r="AZ87" i="98" s="1"/>
  <c r="AI80" i="98"/>
  <c r="AH80" i="98"/>
  <c r="BW79" i="98"/>
  <c r="BW86" i="98" s="1"/>
  <c r="BV79" i="98"/>
  <c r="BV86" i="98" s="1"/>
  <c r="BU79" i="98"/>
  <c r="BU86" i="98" s="1"/>
  <c r="BT79" i="98"/>
  <c r="BT86" i="98" s="1"/>
  <c r="BS79" i="98"/>
  <c r="BS86" i="98" s="1"/>
  <c r="BR79" i="98"/>
  <c r="BR86" i="98" s="1"/>
  <c r="BQ79" i="98"/>
  <c r="BQ86" i="98" s="1"/>
  <c r="BP79" i="98"/>
  <c r="BP86" i="98" s="1"/>
  <c r="BO79" i="98"/>
  <c r="BO86" i="98" s="1"/>
  <c r="BN79" i="98"/>
  <c r="BN86" i="98" s="1"/>
  <c r="BM79" i="98"/>
  <c r="BM86" i="98" s="1"/>
  <c r="BL79" i="98"/>
  <c r="BL86" i="98" s="1"/>
  <c r="BK79" i="98"/>
  <c r="BK86" i="98" s="1"/>
  <c r="BJ79" i="98"/>
  <c r="BJ86" i="98" s="1"/>
  <c r="BI79" i="98"/>
  <c r="BI86" i="98" s="1"/>
  <c r="BH79" i="98"/>
  <c r="BH86" i="98" s="1"/>
  <c r="BG79" i="98"/>
  <c r="BG86" i="98" s="1"/>
  <c r="BF79" i="98"/>
  <c r="BF86" i="98" s="1"/>
  <c r="BE79" i="98"/>
  <c r="BE86" i="98" s="1"/>
  <c r="BD79" i="98"/>
  <c r="BD86" i="98" s="1"/>
  <c r="BC79" i="98"/>
  <c r="BC86" i="98" s="1"/>
  <c r="BB79" i="98"/>
  <c r="BB86" i="98" s="1"/>
  <c r="BA79" i="98"/>
  <c r="BA86" i="98" s="1"/>
  <c r="AZ79" i="98"/>
  <c r="AI79" i="98"/>
  <c r="AH79" i="98"/>
  <c r="AG78" i="98"/>
  <c r="BJ17" i="98"/>
  <c r="BG17" i="98"/>
  <c r="BF17" i="98"/>
  <c r="BE17" i="98"/>
  <c r="V78" i="98"/>
  <c r="U78" i="98"/>
  <c r="T78" i="98"/>
  <c r="BB17" i="98" s="1"/>
  <c r="S78" i="98"/>
  <c r="BA17" i="98" s="1"/>
  <c r="R78" i="98"/>
  <c r="AZ17" i="98" s="1"/>
  <c r="Q78" i="98"/>
  <c r="P78" i="98"/>
  <c r="AX17" i="98" s="1"/>
  <c r="O78" i="98"/>
  <c r="N78" i="98"/>
  <c r="M78" i="98"/>
  <c r="AU17" i="98" s="1"/>
  <c r="L78" i="98"/>
  <c r="K78" i="98"/>
  <c r="AT17" i="98" s="1"/>
  <c r="J78" i="98"/>
  <c r="I78" i="98"/>
  <c r="AS17" i="98" s="1"/>
  <c r="H78" i="98"/>
  <c r="G78" i="98"/>
  <c r="AR17" i="98" s="1"/>
  <c r="AQ17" i="98"/>
  <c r="AP17" i="98"/>
  <c r="AO17" i="98"/>
  <c r="AN17" i="98"/>
  <c r="AI77" i="98"/>
  <c r="AH77" i="98"/>
  <c r="AI76" i="98"/>
  <c r="AH76" i="98"/>
  <c r="AI75" i="98"/>
  <c r="AH75" i="98"/>
  <c r="AI74" i="98"/>
  <c r="AH74" i="98"/>
  <c r="AI73" i="98"/>
  <c r="AH73" i="98"/>
  <c r="AI72" i="98"/>
  <c r="AH72" i="98"/>
  <c r="AG71" i="98"/>
  <c r="AG2" i="98" s="1"/>
  <c r="BI16" i="98"/>
  <c r="BF16" i="98"/>
  <c r="BE16" i="98"/>
  <c r="V71" i="98"/>
  <c r="BD16" i="98" s="1"/>
  <c r="U71" i="98"/>
  <c r="BC16" i="98" s="1"/>
  <c r="T71" i="98"/>
  <c r="S71" i="98"/>
  <c r="R71" i="98"/>
  <c r="AZ16" i="98" s="1"/>
  <c r="Q71" i="98"/>
  <c r="AY16" i="98" s="1"/>
  <c r="P71" i="98"/>
  <c r="AX16" i="98" s="1"/>
  <c r="O71" i="98"/>
  <c r="AW16" i="98" s="1"/>
  <c r="N71" i="98"/>
  <c r="AV16" i="98" s="1"/>
  <c r="M71" i="98"/>
  <c r="AU16" i="98" s="1"/>
  <c r="L71" i="98"/>
  <c r="K71" i="98"/>
  <c r="J71" i="98"/>
  <c r="I71" i="98"/>
  <c r="AS16" i="98" s="1"/>
  <c r="H71" i="98"/>
  <c r="G71" i="98"/>
  <c r="AR16" i="98" s="1"/>
  <c r="AI70" i="98"/>
  <c r="AH70" i="98"/>
  <c r="AI69" i="98"/>
  <c r="AH69" i="98"/>
  <c r="AI68" i="98"/>
  <c r="AH68" i="98"/>
  <c r="AI67" i="98"/>
  <c r="AH67" i="98"/>
  <c r="AI66" i="98"/>
  <c r="AH66" i="98"/>
  <c r="AI65" i="98"/>
  <c r="AH65" i="98"/>
  <c r="AI64" i="98"/>
  <c r="AH64" i="98"/>
  <c r="AI63" i="98"/>
  <c r="AH63" i="98"/>
  <c r="AI62" i="98"/>
  <c r="AH62" i="98"/>
  <c r="AI61" i="98"/>
  <c r="AH61" i="98"/>
  <c r="AI60" i="98"/>
  <c r="AH60" i="98"/>
  <c r="AI59" i="98"/>
  <c r="AH59" i="98"/>
  <c r="AI58" i="98"/>
  <c r="AH58" i="98"/>
  <c r="AI57" i="98"/>
  <c r="AH57" i="98"/>
  <c r="AI56" i="98"/>
  <c r="AH56" i="98"/>
  <c r="AI55" i="98"/>
  <c r="AH55" i="98"/>
  <c r="AI54" i="98"/>
  <c r="AH54" i="98"/>
  <c r="AI53" i="98"/>
  <c r="AH53" i="98"/>
  <c r="AI52" i="98"/>
  <c r="AH52" i="98"/>
  <c r="AI51" i="98"/>
  <c r="AH51" i="98"/>
  <c r="AI50" i="98"/>
  <c r="AH50" i="98"/>
  <c r="AI49" i="98"/>
  <c r="AH49" i="98"/>
  <c r="AI48" i="98"/>
  <c r="AH48" i="98"/>
  <c r="AI47" i="98"/>
  <c r="AH47" i="98"/>
  <c r="AI46" i="98"/>
  <c r="AH46" i="98"/>
  <c r="AI45" i="98"/>
  <c r="AH45" i="98"/>
  <c r="AI44" i="98"/>
  <c r="AH44" i="98"/>
  <c r="AI43" i="98"/>
  <c r="AH43" i="98"/>
  <c r="AI42" i="98"/>
  <c r="AH42" i="98"/>
  <c r="AI41" i="98"/>
  <c r="AH41" i="98"/>
  <c r="AI40" i="98"/>
  <c r="AH40" i="98"/>
  <c r="AI39" i="98"/>
  <c r="AH39" i="98"/>
  <c r="AI38" i="98"/>
  <c r="AH38" i="98"/>
  <c r="AI37" i="98"/>
  <c r="AH37" i="98"/>
  <c r="AI36" i="98"/>
  <c r="AH36" i="98"/>
  <c r="AI35" i="98"/>
  <c r="AH35" i="98"/>
  <c r="AI34" i="98"/>
  <c r="AH34" i="98"/>
  <c r="AI33" i="98"/>
  <c r="AH33" i="98"/>
  <c r="AI32" i="98"/>
  <c r="AH32" i="98"/>
  <c r="AI31" i="98"/>
  <c r="AH31" i="98"/>
  <c r="AI30" i="98"/>
  <c r="AH30" i="98"/>
  <c r="AI29" i="98"/>
  <c r="AH29" i="98"/>
  <c r="AI28" i="98"/>
  <c r="AH28" i="98"/>
  <c r="AI27" i="98"/>
  <c r="AH27" i="98"/>
  <c r="AI26" i="98"/>
  <c r="AH26" i="98"/>
  <c r="AI25" i="98"/>
  <c r="AH25" i="98"/>
  <c r="AI24" i="98"/>
  <c r="AH24" i="98"/>
  <c r="AI23" i="98"/>
  <c r="AH23" i="98"/>
  <c r="AI22" i="98"/>
  <c r="AH22" i="98"/>
  <c r="BJ21" i="98"/>
  <c r="BI21" i="98"/>
  <c r="BH21" i="98"/>
  <c r="BG21" i="98"/>
  <c r="BF21" i="98"/>
  <c r="BE21" i="98"/>
  <c r="BD21" i="98"/>
  <c r="BC21" i="98"/>
  <c r="BB21" i="98"/>
  <c r="BA21" i="98"/>
  <c r="AZ21" i="98"/>
  <c r="AY21" i="98"/>
  <c r="AX21" i="98"/>
  <c r="AW21" i="98"/>
  <c r="AV21" i="98"/>
  <c r="AU21" i="98"/>
  <c r="AT21" i="98"/>
  <c r="AS21" i="98"/>
  <c r="AR21" i="98"/>
  <c r="AQ21" i="98"/>
  <c r="AP21" i="98"/>
  <c r="AO21" i="98"/>
  <c r="AN21" i="98"/>
  <c r="AM21" i="98"/>
  <c r="AI21" i="98"/>
  <c r="AH21" i="98"/>
  <c r="BA20" i="98"/>
  <c r="AU20" i="98"/>
  <c r="AS20" i="98"/>
  <c r="AN20" i="98"/>
  <c r="AM20" i="98"/>
  <c r="AI20" i="98"/>
  <c r="AH20" i="98"/>
  <c r="BE19" i="98"/>
  <c r="BC19" i="98"/>
  <c r="AY19" i="98"/>
  <c r="AX19" i="98"/>
  <c r="AI19" i="98"/>
  <c r="AH19" i="98"/>
  <c r="BE18" i="98"/>
  <c r="BC18" i="98"/>
  <c r="AU18" i="98"/>
  <c r="AO18" i="98"/>
  <c r="AI18" i="98"/>
  <c r="AH18" i="98"/>
  <c r="BI17" i="98"/>
  <c r="BD17" i="98"/>
  <c r="AY17" i="98"/>
  <c r="AW17" i="98"/>
  <c r="AI17" i="98"/>
  <c r="AH17" i="98"/>
  <c r="BH16" i="98"/>
  <c r="AQ16" i="98"/>
  <c r="AP16" i="98"/>
  <c r="AM16" i="98"/>
  <c r="AI16" i="98"/>
  <c r="AH16" i="98"/>
  <c r="AI15" i="98"/>
  <c r="AH15" i="98"/>
  <c r="AI14" i="98"/>
  <c r="AH14" i="98"/>
  <c r="AI13" i="98"/>
  <c r="AH13" i="98"/>
  <c r="AL12" i="98"/>
  <c r="AI12" i="98"/>
  <c r="AH12" i="98"/>
  <c r="AI11" i="98"/>
  <c r="AH11" i="98"/>
  <c r="K6" i="98"/>
  <c r="AE5" i="98"/>
  <c r="AD5" i="98"/>
  <c r="T5" i="98"/>
  <c r="S5" i="98"/>
  <c r="P5" i="98"/>
  <c r="G5" i="98"/>
  <c r="K4" i="98"/>
  <c r="E4" i="98"/>
  <c r="H4" i="98" s="1"/>
  <c r="B4" i="98"/>
  <c r="AL13" i="98" s="1"/>
  <c r="AF149" i="97"/>
  <c r="AF70" i="97"/>
  <c r="AE149" i="97"/>
  <c r="AE70" i="97"/>
  <c r="W113" i="98" l="1"/>
  <c r="W115" i="98" s="1"/>
  <c r="U113" i="98"/>
  <c r="U115" i="98" s="1"/>
  <c r="AW19" i="98"/>
  <c r="AW22" i="98" s="1"/>
  <c r="BC17" i="98"/>
  <c r="BC22" i="98" s="1"/>
  <c r="O123" i="98"/>
  <c r="AW23" i="98" s="1"/>
  <c r="BI23" i="98"/>
  <c r="G123" i="98"/>
  <c r="AR23" i="98" s="1"/>
  <c r="W123" i="98"/>
  <c r="W124" i="98" s="1"/>
  <c r="D178" i="98"/>
  <c r="E178" i="98" s="1"/>
  <c r="C135" i="98"/>
  <c r="AX22" i="98"/>
  <c r="BE22" i="98"/>
  <c r="BG23" i="98"/>
  <c r="Q113" i="98"/>
  <c r="Q115" i="98" s="1"/>
  <c r="Y113" i="98"/>
  <c r="Y115" i="98" s="1"/>
  <c r="N113" i="98"/>
  <c r="N115" i="98" s="1"/>
  <c r="U123" i="98"/>
  <c r="U124" i="98" s="1"/>
  <c r="U5" i="98"/>
  <c r="BA19" i="98"/>
  <c r="AY22" i="98"/>
  <c r="S113" i="98"/>
  <c r="S115" i="98" s="1"/>
  <c r="R123" i="98"/>
  <c r="AZ23" i="98" s="1"/>
  <c r="Z123" i="98"/>
  <c r="BF23" i="98" s="1"/>
  <c r="BJ23" i="98"/>
  <c r="O113" i="98"/>
  <c r="O115" i="98" s="1"/>
  <c r="X123" i="98"/>
  <c r="BE23" i="98" s="1"/>
  <c r="Q123" i="98"/>
  <c r="AY23" i="98" s="1"/>
  <c r="Y123" i="98"/>
  <c r="Y124" i="98" s="1"/>
  <c r="BF19" i="98"/>
  <c r="BF22" i="98" s="1"/>
  <c r="Y5" i="98"/>
  <c r="BA16" i="98"/>
  <c r="AR19" i="98"/>
  <c r="P123" i="98"/>
  <c r="AX23" i="98" s="1"/>
  <c r="N123" i="98"/>
  <c r="AV23" i="98" s="1"/>
  <c r="V123" i="98"/>
  <c r="BD23" i="98" s="1"/>
  <c r="L123" i="98"/>
  <c r="L124" i="98" s="1"/>
  <c r="AH120" i="98"/>
  <c r="AH122" i="98"/>
  <c r="M123" i="98"/>
  <c r="AU23" i="98" s="1"/>
  <c r="AI121" i="98"/>
  <c r="M124" i="98"/>
  <c r="AU19" i="98"/>
  <c r="AU22" i="98"/>
  <c r="M113" i="98"/>
  <c r="M115" i="98" s="1"/>
  <c r="L113" i="98"/>
  <c r="L115" i="98" s="1"/>
  <c r="AT19" i="98"/>
  <c r="H113" i="98"/>
  <c r="H115" i="98" s="1"/>
  <c r="J123" i="98"/>
  <c r="J124" i="98" s="1"/>
  <c r="J113" i="98"/>
  <c r="J115" i="98" s="1"/>
  <c r="J116" i="98" s="1"/>
  <c r="J7" i="98" s="1"/>
  <c r="AS22" i="98"/>
  <c r="H5" i="98"/>
  <c r="I113" i="98"/>
  <c r="I115" i="98" s="1"/>
  <c r="AI122" i="98"/>
  <c r="H123" i="98"/>
  <c r="AI78" i="98"/>
  <c r="G113" i="98"/>
  <c r="G115" i="98" s="1"/>
  <c r="G116" i="98" s="1"/>
  <c r="G7" i="98" s="1"/>
  <c r="G124" i="98"/>
  <c r="AI96" i="98"/>
  <c r="AR20" i="98"/>
  <c r="AR22" i="98" s="1"/>
  <c r="AR25" i="98" s="1"/>
  <c r="B113" i="98"/>
  <c r="B115" i="98" s="1"/>
  <c r="B116" i="98" s="1"/>
  <c r="B124" i="98"/>
  <c r="AI92" i="98"/>
  <c r="BG95" i="98" a="1"/>
  <c r="BK118" i="98" s="1"/>
  <c r="AH92" i="98"/>
  <c r="Y135" i="98"/>
  <c r="Z171" i="98"/>
  <c r="BD22" i="98"/>
  <c r="E7" i="98"/>
  <c r="AC5" i="98"/>
  <c r="AZ22" i="98"/>
  <c r="AZ25" i="98" s="1"/>
  <c r="AV17" i="98"/>
  <c r="BG19" i="98"/>
  <c r="P113" i="98"/>
  <c r="P115" i="98" s="1"/>
  <c r="AG113" i="98"/>
  <c r="BH23" i="98"/>
  <c r="AM17" i="98"/>
  <c r="AM22" i="98" s="1"/>
  <c r="V113" i="98"/>
  <c r="V115" i="98" s="1"/>
  <c r="V116" i="98" s="1"/>
  <c r="V7" i="98" s="1"/>
  <c r="AQ19" i="98"/>
  <c r="AQ22" i="98" s="1"/>
  <c r="AQ25" i="98" s="1"/>
  <c r="E5" i="98"/>
  <c r="AV19" i="98"/>
  <c r="M5" i="98"/>
  <c r="AI119" i="98"/>
  <c r="C168" i="98"/>
  <c r="D162" i="98"/>
  <c r="K5" i="98"/>
  <c r="AE7" i="98"/>
  <c r="F7" i="98"/>
  <c r="I123" i="98"/>
  <c r="AH119" i="98"/>
  <c r="AI120" i="98"/>
  <c r="AH121" i="98"/>
  <c r="D7" i="98"/>
  <c r="AO16" i="98"/>
  <c r="T113" i="98"/>
  <c r="T115" i="98" s="1"/>
  <c r="BB16" i="98"/>
  <c r="BG16" i="98"/>
  <c r="BH17" i="98"/>
  <c r="BH22" i="98" s="1"/>
  <c r="AJ108" i="98" a="1"/>
  <c r="AJ108" i="98" s="1"/>
  <c r="AH78" i="98"/>
  <c r="AI118" i="98"/>
  <c r="X113" i="98"/>
  <c r="X115" i="98" s="1"/>
  <c r="AH118" i="98"/>
  <c r="C5" i="98"/>
  <c r="AO19" i="98"/>
  <c r="BJ16" i="98"/>
  <c r="BJ22" i="98" s="1"/>
  <c r="AF7" i="98"/>
  <c r="BB19" i="98"/>
  <c r="AG6" i="98"/>
  <c r="R113" i="98"/>
  <c r="R115" i="98" s="1"/>
  <c r="AH71" i="98"/>
  <c r="AZ86" i="98"/>
  <c r="AH96" i="98"/>
  <c r="AF5" i="98"/>
  <c r="AH108" i="98"/>
  <c r="AI117" i="98"/>
  <c r="K123" i="98"/>
  <c r="S123" i="98"/>
  <c r="AA123" i="98"/>
  <c r="AA124" i="98" s="1"/>
  <c r="Q5" i="98"/>
  <c r="AA5" i="98"/>
  <c r="BI22" i="98"/>
  <c r="BI25" i="98" s="1"/>
  <c r="AN16" i="98"/>
  <c r="AT16" i="98"/>
  <c r="AT22" i="98" s="1"/>
  <c r="K113" i="98"/>
  <c r="K115" i="98" s="1"/>
  <c r="AA113" i="98"/>
  <c r="AA115" i="98" s="1"/>
  <c r="AI71" i="98"/>
  <c r="AN19" i="98"/>
  <c r="B5" i="98"/>
  <c r="Z5" i="98"/>
  <c r="AI108" i="98"/>
  <c r="AG115" i="98"/>
  <c r="Z113" i="98"/>
  <c r="Z115" i="98" s="1"/>
  <c r="T123" i="98"/>
  <c r="BB23" i="98" s="1"/>
  <c r="AP23" i="98"/>
  <c r="D5" i="98"/>
  <c r="AP19" i="98"/>
  <c r="AP22" i="98" s="1"/>
  <c r="H124" i="98"/>
  <c r="X124" i="98"/>
  <c r="AH117" i="98"/>
  <c r="C275" i="98"/>
  <c r="D170" i="98"/>
  <c r="AD149" i="97"/>
  <c r="AD70" i="97"/>
  <c r="BJ25" i="98" l="1"/>
  <c r="X116" i="98"/>
  <c r="X7" i="98" s="1"/>
  <c r="BE25" i="98"/>
  <c r="Q124" i="98"/>
  <c r="AY25" i="98"/>
  <c r="AX25" i="98"/>
  <c r="AB7" i="98"/>
  <c r="M116" i="98"/>
  <c r="M7" i="98" s="1"/>
  <c r="BF25" i="98"/>
  <c r="AW25" i="98"/>
  <c r="Q116" i="98"/>
  <c r="Q7" i="98" s="1"/>
  <c r="O124" i="98"/>
  <c r="O116" i="98"/>
  <c r="O7" i="98" s="1"/>
  <c r="N124" i="98"/>
  <c r="R124" i="98"/>
  <c r="R116" i="98"/>
  <c r="R7" i="98" s="1"/>
  <c r="BC23" i="98"/>
  <c r="BC25" i="98" s="1"/>
  <c r="Z124" i="98"/>
  <c r="AU25" i="98"/>
  <c r="U116" i="98"/>
  <c r="U7" i="98" s="1"/>
  <c r="W116" i="98"/>
  <c r="W7" i="98" s="1"/>
  <c r="S116" i="98"/>
  <c r="S7" i="98" s="1"/>
  <c r="Y116" i="98"/>
  <c r="Y7" i="98" s="1"/>
  <c r="Z116" i="98"/>
  <c r="Z7" i="98" s="1"/>
  <c r="H116" i="98"/>
  <c r="H7" i="98" s="1"/>
  <c r="P124" i="98"/>
  <c r="AA116" i="98"/>
  <c r="AA7" i="98" s="1"/>
  <c r="P116" i="98"/>
  <c r="P7" i="98" s="1"/>
  <c r="AV22" i="98"/>
  <c r="AV25" i="98" s="1"/>
  <c r="BA22" i="98"/>
  <c r="D135" i="98"/>
  <c r="BD25" i="98"/>
  <c r="N116" i="98"/>
  <c r="N7" i="98" s="1"/>
  <c r="V124" i="98"/>
  <c r="T124" i="98"/>
  <c r="AD7" i="98"/>
  <c r="L116" i="98"/>
  <c r="L7" i="98" s="1"/>
  <c r="K116" i="98"/>
  <c r="K7" i="98" s="1"/>
  <c r="BH25" i="98"/>
  <c r="I116" i="98"/>
  <c r="I7" i="98" s="1"/>
  <c r="AI123" i="98"/>
  <c r="AP25" i="98"/>
  <c r="BK107" i="98"/>
  <c r="BL106" i="98"/>
  <c r="BG98" i="98"/>
  <c r="BJ99" i="98"/>
  <c r="BL107" i="98"/>
  <c r="BL111" i="98"/>
  <c r="BJ95" i="98"/>
  <c r="BH96" i="98"/>
  <c r="BJ104" i="98"/>
  <c r="BI97" i="98"/>
  <c r="BI108" i="98"/>
  <c r="BH105" i="98"/>
  <c r="BK96" i="98"/>
  <c r="BG100" i="98"/>
  <c r="BH100" i="98"/>
  <c r="BJ96" i="98"/>
  <c r="BL99" i="98"/>
  <c r="BL95" i="98"/>
  <c r="BG110" i="98"/>
  <c r="BG103" i="98"/>
  <c r="BL96" i="98"/>
  <c r="BI112" i="98"/>
  <c r="BL110" i="98"/>
  <c r="BI102" i="98"/>
  <c r="BG95" i="98"/>
  <c r="BI107" i="98"/>
  <c r="BK95" i="98"/>
  <c r="BI96" i="98"/>
  <c r="BH95" i="98"/>
  <c r="BG105" i="98"/>
  <c r="BJ112" i="98"/>
  <c r="BL105" i="98"/>
  <c r="BK111" i="98"/>
  <c r="BG99" i="98"/>
  <c r="BL97" i="98"/>
  <c r="BI99" i="98"/>
  <c r="BI100" i="98"/>
  <c r="BI114" i="98"/>
  <c r="BG107" i="98"/>
  <c r="BH117" i="98"/>
  <c r="BG118" i="98"/>
  <c r="BH106" i="98"/>
  <c r="BI118" i="98"/>
  <c r="BI106" i="98"/>
  <c r="BJ118" i="98"/>
  <c r="BJ105" i="98"/>
  <c r="BH116" i="98"/>
  <c r="BK113" i="98"/>
  <c r="BI104" i="98"/>
  <c r="BL117" i="98"/>
  <c r="BH115" i="98"/>
  <c r="BI101" i="98"/>
  <c r="BJ117" i="98"/>
  <c r="BI117" i="98"/>
  <c r="BJ114" i="98"/>
  <c r="BI111" i="98"/>
  <c r="BK102" i="98"/>
  <c r="BG112" i="98"/>
  <c r="BL108" i="98"/>
  <c r="BG97" i="98"/>
  <c r="BH109" i="98"/>
  <c r="BH97" i="98"/>
  <c r="BI109" i="98"/>
  <c r="BJ97" i="98"/>
  <c r="BH108" i="98"/>
  <c r="BL118" i="98"/>
  <c r="BK108" i="98"/>
  <c r="BH118" i="98"/>
  <c r="BJ100" i="98"/>
  <c r="BG113" i="98"/>
  <c r="BG96" i="98"/>
  <c r="BH110" i="98"/>
  <c r="BK114" i="98"/>
  <c r="BK97" i="98"/>
  <c r="BK115" i="98"/>
  <c r="BL112" i="98"/>
  <c r="BK109" i="98"/>
  <c r="BH107" i="98"/>
  <c r="BL100" i="98"/>
  <c r="BL109" i="98"/>
  <c r="BI110" i="98"/>
  <c r="BJ98" i="98"/>
  <c r="BK110" i="98"/>
  <c r="BK98" i="98"/>
  <c r="BG111" i="98"/>
  <c r="BL98" i="98"/>
  <c r="BJ109" i="98"/>
  <c r="BK106" i="98"/>
  <c r="BL115" i="98"/>
  <c r="BH98" i="98"/>
  <c r="BJ110" i="98"/>
  <c r="BG108" i="98"/>
  <c r="BK112" i="98"/>
  <c r="BI95" i="98"/>
  <c r="BI105" i="98"/>
  <c r="BI113" i="98"/>
  <c r="BK101" i="98"/>
  <c r="BL113" i="98"/>
  <c r="BL101" i="98"/>
  <c r="BJ101" i="98"/>
  <c r="BH112" i="98"/>
  <c r="BJ102" i="98"/>
  <c r="BH111" i="98"/>
  <c r="BG106" i="98"/>
  <c r="BL103" i="98"/>
  <c r="BJ107" i="98"/>
  <c r="BI116" i="98"/>
  <c r="BG104" i="98"/>
  <c r="BG102" i="98"/>
  <c r="BK105" i="98"/>
  <c r="BH113" i="98"/>
  <c r="BH114" i="98"/>
  <c r="BG114" i="98"/>
  <c r="BG101" i="98"/>
  <c r="BJ111" i="98"/>
  <c r="BJ103" i="98"/>
  <c r="BG115" i="98"/>
  <c r="BH103" i="98"/>
  <c r="BI115" i="98"/>
  <c r="BI103" i="98"/>
  <c r="BJ115" i="98"/>
  <c r="BL102" i="98"/>
  <c r="BJ113" i="98"/>
  <c r="BK100" i="98"/>
  <c r="BJ108" i="98"/>
  <c r="BK116" i="98"/>
  <c r="BH99" i="98"/>
  <c r="BG109" i="98"/>
  <c r="BH101" i="98"/>
  <c r="BJ116" i="98"/>
  <c r="BK104" i="98"/>
  <c r="BL116" i="98"/>
  <c r="BL104" i="98"/>
  <c r="BG117" i="98"/>
  <c r="BH104" i="98"/>
  <c r="BL114" i="98"/>
  <c r="BG116" i="98"/>
  <c r="BI98" i="98"/>
  <c r="BJ106" i="98"/>
  <c r="BH102" i="98"/>
  <c r="BK117" i="98"/>
  <c r="BK99" i="98"/>
  <c r="BK103" i="98"/>
  <c r="AM25" i="98"/>
  <c r="D275" i="98"/>
  <c r="E170" i="98"/>
  <c r="AN23" i="98"/>
  <c r="F178" i="98"/>
  <c r="AH123" i="98"/>
  <c r="AI113" i="98"/>
  <c r="AH113" i="98"/>
  <c r="BG22" i="98"/>
  <c r="BG25" i="98" s="1"/>
  <c r="BB22" i="98"/>
  <c r="BB25" i="98" s="1"/>
  <c r="AA171" i="98"/>
  <c r="Z135" i="98"/>
  <c r="AJ123" i="98" a="1"/>
  <c r="AJ123" i="98" s="1"/>
  <c r="T116" i="98"/>
  <c r="T7" i="98" s="1"/>
  <c r="I124" i="98"/>
  <c r="AS23" i="98"/>
  <c r="AS25" i="98" s="1"/>
  <c r="E162" i="98"/>
  <c r="E135" i="98" s="1"/>
  <c r="D168" i="98"/>
  <c r="AN22" i="98"/>
  <c r="AT23" i="98"/>
  <c r="AT25" i="98" s="1"/>
  <c r="K124" i="98"/>
  <c r="AO22" i="98"/>
  <c r="AO25" i="98" s="1"/>
  <c r="AC7" i="98"/>
  <c r="BA23" i="98"/>
  <c r="BA25" i="98" s="1"/>
  <c r="S124" i="98"/>
  <c r="C7" i="98"/>
  <c r="AH124" i="98" l="1"/>
  <c r="AI124" i="98"/>
  <c r="AT8" i="98"/>
  <c r="F162" i="98"/>
  <c r="F135" i="98" s="1"/>
  <c r="E168" i="98"/>
  <c r="G178" i="98"/>
  <c r="AI115" i="98"/>
  <c r="AH115" i="98"/>
  <c r="E275" i="98"/>
  <c r="F170" i="98"/>
  <c r="AN25" i="98"/>
  <c r="AT9" i="98" s="1"/>
  <c r="AI116" i="98" l="1"/>
  <c r="AH116" i="98"/>
  <c r="B7" i="98"/>
  <c r="A7" i="98" s="1"/>
  <c r="H178" i="98"/>
  <c r="F275" i="98"/>
  <c r="G170" i="98"/>
  <c r="G162" i="98"/>
  <c r="G135" i="98" s="1"/>
  <c r="F168" i="98"/>
  <c r="I178" i="98" l="1"/>
  <c r="H162" i="98"/>
  <c r="G168" i="98"/>
  <c r="G275" i="98"/>
  <c r="H170" i="98"/>
  <c r="AC149" i="97"/>
  <c r="AC70" i="97"/>
  <c r="H275" i="98" l="1"/>
  <c r="I170" i="98"/>
  <c r="H168" i="98"/>
  <c r="I162" i="98"/>
  <c r="H135" i="98"/>
  <c r="J178" i="98"/>
  <c r="I135" i="98"/>
  <c r="AB149" i="97"/>
  <c r="AB70" i="97"/>
  <c r="AA122" i="97"/>
  <c r="AA121" i="97"/>
  <c r="AA120" i="97"/>
  <c r="AA119" i="97"/>
  <c r="AA123" i="97" s="1"/>
  <c r="AA118" i="97"/>
  <c r="AA117" i="97"/>
  <c r="AA108" i="97"/>
  <c r="AA124" i="97" s="1"/>
  <c r="AA96" i="97"/>
  <c r="AA92" i="97"/>
  <c r="AA78" i="97"/>
  <c r="AA71" i="97"/>
  <c r="AA113" i="97" s="1"/>
  <c r="AA115" i="97" s="1"/>
  <c r="AA116" i="97" s="1"/>
  <c r="AA134" i="97" s="1"/>
  <c r="AA70" i="97"/>
  <c r="Z70" i="97"/>
  <c r="Z71" i="97"/>
  <c r="Z78" i="97"/>
  <c r="Z92" i="97"/>
  <c r="Z96" i="97"/>
  <c r="Z108" i="97"/>
  <c r="Z124" i="97" s="1"/>
  <c r="Z117" i="97"/>
  <c r="Z118" i="97"/>
  <c r="Z119" i="97"/>
  <c r="Z120" i="97"/>
  <c r="Z121" i="97"/>
  <c r="Z122" i="97"/>
  <c r="Z123" i="97"/>
  <c r="Z161" i="97"/>
  <c r="Z167" i="97" s="1"/>
  <c r="Z162" i="97"/>
  <c r="Z163" i="97"/>
  <c r="Z164" i="97"/>
  <c r="Z165" i="97"/>
  <c r="Z166" i="97"/>
  <c r="Z169" i="97"/>
  <c r="Z170" i="97"/>
  <c r="Z171" i="97"/>
  <c r="Z172" i="97"/>
  <c r="Z173" i="97"/>
  <c r="Z174" i="97"/>
  <c r="Z175" i="97"/>
  <c r="Z176" i="97"/>
  <c r="Z177" i="97"/>
  <c r="Z135" i="97" s="1"/>
  <c r="Z178" i="97"/>
  <c r="Z179" i="97"/>
  <c r="Z180" i="97"/>
  <c r="Z181" i="97"/>
  <c r="Z182" i="97"/>
  <c r="Z183" i="97"/>
  <c r="Z184" i="97"/>
  <c r="Z185" i="97"/>
  <c r="Z186" i="97"/>
  <c r="Z187" i="97"/>
  <c r="Z188" i="97"/>
  <c r="Z189" i="97"/>
  <c r="Z190" i="97"/>
  <c r="Z191" i="97"/>
  <c r="Z192" i="97"/>
  <c r="Z193" i="97"/>
  <c r="Z194" i="97"/>
  <c r="Z195" i="97"/>
  <c r="Z196" i="97"/>
  <c r="Z197" i="97"/>
  <c r="Z198" i="97"/>
  <c r="Z199" i="97"/>
  <c r="Z200" i="97"/>
  <c r="Z201" i="97"/>
  <c r="Z202" i="97"/>
  <c r="Z203" i="97"/>
  <c r="Z204" i="97"/>
  <c r="Z205" i="97"/>
  <c r="Z206" i="97"/>
  <c r="Z207" i="97"/>
  <c r="Y70" i="97"/>
  <c r="Y71" i="97"/>
  <c r="Y78" i="97"/>
  <c r="Y92" i="97"/>
  <c r="Y96" i="97"/>
  <c r="Y108" i="97"/>
  <c r="Y117" i="97"/>
  <c r="Y118" i="97"/>
  <c r="Y119" i="97"/>
  <c r="Y120" i="97"/>
  <c r="Y121" i="97"/>
  <c r="Y122" i="97"/>
  <c r="Y123" i="97" s="1"/>
  <c r="Y161" i="97"/>
  <c r="Y162" i="97"/>
  <c r="Y163" i="97"/>
  <c r="Y164" i="97"/>
  <c r="Y167" i="97" s="1"/>
  <c r="Y165" i="97"/>
  <c r="Y166" i="97"/>
  <c r="Y169" i="97"/>
  <c r="Y170" i="97"/>
  <c r="Y171" i="97"/>
  <c r="Y172" i="97"/>
  <c r="Y173" i="97"/>
  <c r="Y174" i="97"/>
  <c r="Y175" i="97"/>
  <c r="Y176" i="97"/>
  <c r="Y177" i="97"/>
  <c r="Y135" i="97" s="1"/>
  <c r="Y178" i="97"/>
  <c r="Y179" i="97"/>
  <c r="Y180" i="97"/>
  <c r="Y181" i="97"/>
  <c r="Y182" i="97"/>
  <c r="Y183" i="97"/>
  <c r="Y184" i="97"/>
  <c r="Y185" i="97"/>
  <c r="Y186" i="97"/>
  <c r="Y187" i="97"/>
  <c r="Y188" i="97"/>
  <c r="Y189" i="97"/>
  <c r="Y190" i="97"/>
  <c r="Y191" i="97"/>
  <c r="Y192" i="97"/>
  <c r="Y193" i="97"/>
  <c r="Y194" i="97"/>
  <c r="Y195" i="97"/>
  <c r="Y196" i="97"/>
  <c r="Y197" i="97"/>
  <c r="Y198" i="97"/>
  <c r="Y199" i="97"/>
  <c r="Y200" i="97"/>
  <c r="Y201" i="97"/>
  <c r="Y202" i="97"/>
  <c r="Y203" i="97"/>
  <c r="Y204" i="97"/>
  <c r="Y205" i="97"/>
  <c r="Y206" i="97"/>
  <c r="Y207" i="97"/>
  <c r="Y208" i="97"/>
  <c r="Y209" i="97"/>
  <c r="Y210" i="97"/>
  <c r="Y211" i="97"/>
  <c r="Y212" i="97"/>
  <c r="Y213" i="97"/>
  <c r="Y214" i="97"/>
  <c r="Y215" i="97"/>
  <c r="Y216" i="97"/>
  <c r="Y217" i="97"/>
  <c r="Y218" i="97"/>
  <c r="Y219" i="97"/>
  <c r="Y220" i="97"/>
  <c r="Y221" i="97"/>
  <c r="Y222" i="97"/>
  <c r="Y223" i="97"/>
  <c r="Y224" i="97"/>
  <c r="Y225" i="97"/>
  <c r="Y226" i="97"/>
  <c r="Y227" i="97"/>
  <c r="Y228" i="97"/>
  <c r="Y229" i="97"/>
  <c r="Y230" i="97"/>
  <c r="X70" i="97"/>
  <c r="X71" i="97"/>
  <c r="X78" i="97"/>
  <c r="X92" i="97"/>
  <c r="X96" i="97"/>
  <c r="X108" i="97"/>
  <c r="X113" i="97" s="1"/>
  <c r="X115" i="97" s="1"/>
  <c r="X117" i="97"/>
  <c r="X118" i="97"/>
  <c r="X119" i="97"/>
  <c r="X120" i="97"/>
  <c r="X121" i="97"/>
  <c r="X122" i="97"/>
  <c r="X161" i="97"/>
  <c r="X162" i="97"/>
  <c r="X163" i="97"/>
  <c r="X164" i="97"/>
  <c r="X167" i="97" s="1"/>
  <c r="X165" i="97"/>
  <c r="X166" i="97"/>
  <c r="X169" i="97"/>
  <c r="X170" i="97"/>
  <c r="X171" i="97"/>
  <c r="X172" i="97"/>
  <c r="X173" i="97"/>
  <c r="X174" i="97"/>
  <c r="X175" i="97"/>
  <c r="X176" i="97"/>
  <c r="X177" i="97"/>
  <c r="X135" i="97" s="1"/>
  <c r="X178" i="97"/>
  <c r="X179" i="97"/>
  <c r="X180" i="97"/>
  <c r="X181" i="97"/>
  <c r="X182" i="97"/>
  <c r="X183" i="97"/>
  <c r="X184" i="97"/>
  <c r="X185" i="97"/>
  <c r="X186" i="97"/>
  <c r="X187" i="97"/>
  <c r="X188" i="97"/>
  <c r="X189" i="97"/>
  <c r="X190" i="97"/>
  <c r="X191" i="97"/>
  <c r="X192" i="97"/>
  <c r="X193" i="97"/>
  <c r="X194" i="97"/>
  <c r="X195" i="97"/>
  <c r="X196" i="97"/>
  <c r="W70" i="97"/>
  <c r="W71" i="97"/>
  <c r="W78" i="97"/>
  <c r="W92" i="97"/>
  <c r="W96" i="97"/>
  <c r="W108" i="97"/>
  <c r="W117" i="97"/>
  <c r="W123" i="97" s="1"/>
  <c r="W118" i="97"/>
  <c r="W119" i="97"/>
  <c r="W120" i="97"/>
  <c r="W121" i="97"/>
  <c r="W122" i="97"/>
  <c r="W135" i="97"/>
  <c r="W161" i="97"/>
  <c r="W167" i="97" s="1"/>
  <c r="W162" i="97"/>
  <c r="W163" i="97"/>
  <c r="W164" i="97"/>
  <c r="W165" i="97"/>
  <c r="W166" i="97"/>
  <c r="W169" i="97"/>
  <c r="W170" i="97"/>
  <c r="W171" i="97"/>
  <c r="W172" i="97"/>
  <c r="W173" i="97"/>
  <c r="W174" i="97"/>
  <c r="W175" i="97"/>
  <c r="W176" i="97"/>
  <c r="W177" i="97"/>
  <c r="W178" i="97"/>
  <c r="W179" i="97"/>
  <c r="W180" i="97"/>
  <c r="W181" i="97"/>
  <c r="W182" i="97"/>
  <c r="W183" i="97"/>
  <c r="W184" i="97"/>
  <c r="W185" i="97"/>
  <c r="W186" i="97"/>
  <c r="V70" i="97"/>
  <c r="V71" i="97"/>
  <c r="V78" i="97"/>
  <c r="V92" i="97"/>
  <c r="V96" i="97"/>
  <c r="V108" i="97"/>
  <c r="V124" i="97" s="1"/>
  <c r="V117" i="97"/>
  <c r="V123" i="97" s="1"/>
  <c r="V118" i="97"/>
  <c r="V119" i="97"/>
  <c r="V120" i="97"/>
  <c r="V121" i="97"/>
  <c r="V122" i="97"/>
  <c r="V161" i="97"/>
  <c r="V167" i="97" s="1"/>
  <c r="V162" i="97"/>
  <c r="V163" i="97"/>
  <c r="V164" i="97"/>
  <c r="V165" i="97"/>
  <c r="V166" i="97"/>
  <c r="V169" i="97"/>
  <c r="V170" i="97"/>
  <c r="V171" i="97"/>
  <c r="V274" i="97" s="1"/>
  <c r="V172" i="97"/>
  <c r="V173" i="97"/>
  <c r="V174" i="97"/>
  <c r="V175" i="97"/>
  <c r="V176" i="97"/>
  <c r="V177" i="97"/>
  <c r="V135" i="97" s="1"/>
  <c r="V178" i="97"/>
  <c r="V179" i="97"/>
  <c r="V180" i="97"/>
  <c r="V181" i="97"/>
  <c r="V182" i="97"/>
  <c r="V183" i="97"/>
  <c r="V184" i="97"/>
  <c r="V185" i="97"/>
  <c r="V186" i="97"/>
  <c r="V187" i="97"/>
  <c r="V188" i="97"/>
  <c r="V189" i="97"/>
  <c r="V190" i="97"/>
  <c r="V191" i="97"/>
  <c r="V192" i="97"/>
  <c r="V193" i="97"/>
  <c r="V194" i="97"/>
  <c r="V195" i="97"/>
  <c r="V196" i="97"/>
  <c r="V197" i="97"/>
  <c r="V198" i="97"/>
  <c r="V199" i="97"/>
  <c r="V200" i="97"/>
  <c r="V201" i="97"/>
  <c r="V202" i="97"/>
  <c r="V203" i="97"/>
  <c r="V204" i="97"/>
  <c r="V205" i="97"/>
  <c r="V206" i="97"/>
  <c r="V207" i="97"/>
  <c r="V208" i="97"/>
  <c r="V209" i="97"/>
  <c r="V210" i="97"/>
  <c r="V211" i="97"/>
  <c r="V212" i="97"/>
  <c r="V213" i="97"/>
  <c r="V214" i="97"/>
  <c r="V215" i="97"/>
  <c r="V216" i="97"/>
  <c r="V217" i="97"/>
  <c r="V218" i="97"/>
  <c r="V219" i="97"/>
  <c r="V220" i="97"/>
  <c r="V221" i="97"/>
  <c r="V222" i="97"/>
  <c r="V223" i="97"/>
  <c r="V224" i="97"/>
  <c r="V225" i="97"/>
  <c r="V226" i="97"/>
  <c r="V227" i="97"/>
  <c r="V228" i="97"/>
  <c r="V229" i="97"/>
  <c r="V230" i="97"/>
  <c r="V231" i="97"/>
  <c r="V232" i="97"/>
  <c r="V233" i="97"/>
  <c r="V234" i="97"/>
  <c r="V235" i="97"/>
  <c r="V236" i="97"/>
  <c r="V237" i="97"/>
  <c r="V238" i="97"/>
  <c r="V239" i="97"/>
  <c r="V240" i="97"/>
  <c r="V241" i="97"/>
  <c r="V242" i="97"/>
  <c r="V243" i="97"/>
  <c r="V244" i="97"/>
  <c r="V245" i="97"/>
  <c r="V246" i="97"/>
  <c r="V247" i="97"/>
  <c r="V248" i="97"/>
  <c r="V249" i="97"/>
  <c r="V250" i="97"/>
  <c r="V251" i="97"/>
  <c r="V252" i="97"/>
  <c r="V253" i="97"/>
  <c r="V254" i="97"/>
  <c r="V255" i="97"/>
  <c r="V256" i="97"/>
  <c r="V257" i="97"/>
  <c r="V258" i="97"/>
  <c r="V259" i="97"/>
  <c r="V260" i="97"/>
  <c r="V261" i="97"/>
  <c r="V262" i="97"/>
  <c r="V263" i="97"/>
  <c r="V264" i="97"/>
  <c r="V265" i="97"/>
  <c r="V266" i="97"/>
  <c r="V267" i="97"/>
  <c r="V268" i="97"/>
  <c r="V269" i="97"/>
  <c r="V270" i="97"/>
  <c r="V271" i="97"/>
  <c r="V272" i="97"/>
  <c r="V273" i="97"/>
  <c r="U70" i="97"/>
  <c r="U71" i="97"/>
  <c r="U78" i="97"/>
  <c r="U92" i="97"/>
  <c r="U96" i="97"/>
  <c r="U108" i="97"/>
  <c r="U117" i="97"/>
  <c r="U123" i="97" s="1"/>
  <c r="U118" i="97"/>
  <c r="U119" i="97"/>
  <c r="U120" i="97"/>
  <c r="U121" i="97"/>
  <c r="U122" i="97"/>
  <c r="U161" i="97"/>
  <c r="U167" i="97" s="1"/>
  <c r="U162" i="97"/>
  <c r="U163" i="97"/>
  <c r="U164" i="97"/>
  <c r="U165" i="97"/>
  <c r="U166" i="97"/>
  <c r="U169" i="97"/>
  <c r="U170" i="97"/>
  <c r="U171" i="97"/>
  <c r="U274" i="97" s="1"/>
  <c r="U172" i="97"/>
  <c r="U173" i="97"/>
  <c r="U174" i="97"/>
  <c r="U175" i="97"/>
  <c r="U176" i="97"/>
  <c r="U177" i="97"/>
  <c r="U178" i="97"/>
  <c r="U179" i="97"/>
  <c r="U180" i="97"/>
  <c r="U181" i="97"/>
  <c r="U182" i="97"/>
  <c r="U183" i="97"/>
  <c r="U184" i="97"/>
  <c r="U185" i="97"/>
  <c r="U186" i="97"/>
  <c r="U187" i="97"/>
  <c r="U188" i="97"/>
  <c r="U189" i="97"/>
  <c r="U135" i="97" s="1"/>
  <c r="U190" i="97"/>
  <c r="U191" i="97"/>
  <c r="U192" i="97"/>
  <c r="U193" i="97"/>
  <c r="U194" i="97"/>
  <c r="U195" i="97"/>
  <c r="U196" i="97"/>
  <c r="U197" i="97"/>
  <c r="U198" i="97"/>
  <c r="U199" i="97"/>
  <c r="U200" i="97"/>
  <c r="U201" i="97"/>
  <c r="U202" i="97"/>
  <c r="U203" i="97"/>
  <c r="U204" i="97"/>
  <c r="U205" i="97"/>
  <c r="U206" i="97"/>
  <c r="U207" i="97"/>
  <c r="U208" i="97"/>
  <c r="U209" i="97"/>
  <c r="U210" i="97"/>
  <c r="U211" i="97"/>
  <c r="U212" i="97"/>
  <c r="U213" i="97"/>
  <c r="U214" i="97"/>
  <c r="U215" i="97"/>
  <c r="U216" i="97"/>
  <c r="U217" i="97"/>
  <c r="U218" i="97"/>
  <c r="U219" i="97"/>
  <c r="U220" i="97"/>
  <c r="U221" i="97"/>
  <c r="U222" i="97"/>
  <c r="U223" i="97"/>
  <c r="U224" i="97"/>
  <c r="U225" i="97"/>
  <c r="U226" i="97"/>
  <c r="U227" i="97"/>
  <c r="U228" i="97"/>
  <c r="U229" i="97"/>
  <c r="U230" i="97"/>
  <c r="U231" i="97"/>
  <c r="U232" i="97"/>
  <c r="U233" i="97"/>
  <c r="U234" i="97"/>
  <c r="U235" i="97"/>
  <c r="U236" i="97"/>
  <c r="U237" i="97"/>
  <c r="U238" i="97"/>
  <c r="U239" i="97"/>
  <c r="U240" i="97"/>
  <c r="U241" i="97"/>
  <c r="U242" i="97"/>
  <c r="U243" i="97"/>
  <c r="U244" i="97"/>
  <c r="U245" i="97"/>
  <c r="U246" i="97"/>
  <c r="U247" i="97"/>
  <c r="U248" i="97"/>
  <c r="U249" i="97"/>
  <c r="U250" i="97"/>
  <c r="U251" i="97"/>
  <c r="U252" i="97"/>
  <c r="U253" i="97"/>
  <c r="U254" i="97"/>
  <c r="U255" i="97"/>
  <c r="U256" i="97"/>
  <c r="U257" i="97"/>
  <c r="U258" i="97"/>
  <c r="U259" i="97"/>
  <c r="U260" i="97"/>
  <c r="U261" i="97"/>
  <c r="U262" i="97"/>
  <c r="U263" i="97"/>
  <c r="U264" i="97"/>
  <c r="U265" i="97"/>
  <c r="U266" i="97"/>
  <c r="U267" i="97"/>
  <c r="U268" i="97"/>
  <c r="U269" i="97"/>
  <c r="U270" i="97"/>
  <c r="U271" i="97"/>
  <c r="U272" i="97"/>
  <c r="U273" i="97"/>
  <c r="C159" i="1" a="1"/>
  <c r="C159" i="1" s="1"/>
  <c r="D159" i="1" a="1"/>
  <c r="D159" i="1" s="1"/>
  <c r="E159" i="1" a="1"/>
  <c r="E159" i="1" s="1"/>
  <c r="F159" i="1" a="1"/>
  <c r="F159" i="1"/>
  <c r="G159" i="1" a="1"/>
  <c r="G159" i="1" s="1"/>
  <c r="H159" i="1" a="1"/>
  <c r="H159" i="1" s="1"/>
  <c r="I159" i="1" a="1"/>
  <c r="I159" i="1" s="1"/>
  <c r="J159" i="1" a="1"/>
  <c r="J159" i="1"/>
  <c r="K159" i="1" a="1"/>
  <c r="K159" i="1" s="1"/>
  <c r="L159" i="1" a="1"/>
  <c r="L159" i="1" s="1"/>
  <c r="M159" i="1" a="1"/>
  <c r="M159" i="1" s="1"/>
  <c r="N159" i="1" a="1"/>
  <c r="N159" i="1"/>
  <c r="O159" i="1" a="1"/>
  <c r="O159" i="1" s="1"/>
  <c r="P159" i="1" a="1"/>
  <c r="P159" i="1" s="1"/>
  <c r="Q159" i="1" a="1"/>
  <c r="Q159" i="1" s="1"/>
  <c r="R159" i="1" a="1"/>
  <c r="R159" i="1"/>
  <c r="S159" i="1" a="1"/>
  <c r="S159" i="1" s="1"/>
  <c r="T159" i="1" a="1"/>
  <c r="T159" i="1" s="1"/>
  <c r="U159" i="1" a="1"/>
  <c r="U159" i="1" s="1"/>
  <c r="V159" i="1" a="1"/>
  <c r="V159" i="1"/>
  <c r="W159" i="1" a="1"/>
  <c r="W159" i="1" s="1"/>
  <c r="X159" i="1" a="1"/>
  <c r="X159" i="1" s="1"/>
  <c r="Y159" i="1" a="1"/>
  <c r="Y159" i="1" s="1"/>
  <c r="Z159" i="1" a="1"/>
  <c r="Z159" i="1" s="1"/>
  <c r="AA159" i="1" a="1"/>
  <c r="AA159" i="1" s="1"/>
  <c r="AB159" i="1" a="1"/>
  <c r="AB159" i="1" s="1"/>
  <c r="AC159" i="1" a="1"/>
  <c r="AC159" i="1" s="1"/>
  <c r="AD159" i="1" a="1"/>
  <c r="AD159" i="1" s="1"/>
  <c r="AE159" i="1" a="1"/>
  <c r="AE159" i="1" s="1"/>
  <c r="AF159" i="1" a="1"/>
  <c r="AF159" i="1" s="1"/>
  <c r="T70" i="97"/>
  <c r="T71" i="97"/>
  <c r="T78" i="97"/>
  <c r="T92" i="97"/>
  <c r="T96" i="97"/>
  <c r="T108" i="97"/>
  <c r="T117" i="97"/>
  <c r="T123" i="97" s="1"/>
  <c r="T118" i="97"/>
  <c r="T119" i="97"/>
  <c r="T120" i="97"/>
  <c r="T121" i="97"/>
  <c r="T122" i="97"/>
  <c r="T161" i="97"/>
  <c r="T167" i="97" s="1"/>
  <c r="T162" i="97"/>
  <c r="T163" i="97"/>
  <c r="T164" i="97"/>
  <c r="T165" i="97"/>
  <c r="T166" i="97"/>
  <c r="T169" i="97"/>
  <c r="T170" i="97"/>
  <c r="T171" i="97"/>
  <c r="T172" i="97"/>
  <c r="T173" i="97"/>
  <c r="T174" i="97"/>
  <c r="T175" i="97"/>
  <c r="T176" i="97"/>
  <c r="T177" i="97"/>
  <c r="T135" i="97" s="1"/>
  <c r="T178" i="97"/>
  <c r="T179" i="97"/>
  <c r="T180" i="97"/>
  <c r="T181" i="97"/>
  <c r="T182" i="97"/>
  <c r="T183" i="97"/>
  <c r="T184" i="97"/>
  <c r="T185" i="97"/>
  <c r="T186" i="97"/>
  <c r="T187" i="97"/>
  <c r="T188" i="97"/>
  <c r="T189" i="97"/>
  <c r="T190" i="97"/>
  <c r="T191" i="97"/>
  <c r="T192" i="97"/>
  <c r="T193" i="97"/>
  <c r="T194" i="97"/>
  <c r="T195" i="97"/>
  <c r="T196" i="97"/>
  <c r="T197" i="97"/>
  <c r="T198" i="97"/>
  <c r="T199" i="97"/>
  <c r="T200" i="97"/>
  <c r="T201" i="97"/>
  <c r="T202" i="97"/>
  <c r="S70" i="97"/>
  <c r="S71" i="97"/>
  <c r="S78" i="97"/>
  <c r="S92" i="97"/>
  <c r="S96" i="97"/>
  <c r="S108" i="97"/>
  <c r="S117" i="97"/>
  <c r="S118" i="97"/>
  <c r="S119" i="97"/>
  <c r="S120" i="97"/>
  <c r="S121" i="97"/>
  <c r="S122" i="97"/>
  <c r="S135" i="97"/>
  <c r="S161" i="97"/>
  <c r="S167" i="97" s="1"/>
  <c r="S162" i="97"/>
  <c r="S163" i="97"/>
  <c r="S164" i="97"/>
  <c r="S165" i="97"/>
  <c r="S166" i="97"/>
  <c r="S169" i="97"/>
  <c r="S170" i="97"/>
  <c r="S171" i="97"/>
  <c r="S172" i="97"/>
  <c r="S173" i="97"/>
  <c r="S174" i="97"/>
  <c r="S175" i="97"/>
  <c r="S176" i="97"/>
  <c r="S177" i="97"/>
  <c r="S178" i="97"/>
  <c r="S179" i="97"/>
  <c r="S180" i="97"/>
  <c r="S181" i="97"/>
  <c r="S182" i="97"/>
  <c r="S183" i="97"/>
  <c r="S184" i="97"/>
  <c r="S185" i="97"/>
  <c r="S186" i="97"/>
  <c r="S187" i="97"/>
  <c r="S188" i="97"/>
  <c r="S189" i="97"/>
  <c r="S190" i="97"/>
  <c r="S191" i="97"/>
  <c r="S192" i="97"/>
  <c r="S193" i="97"/>
  <c r="S194" i="97"/>
  <c r="S195" i="97"/>
  <c r="S196" i="97"/>
  <c r="S197" i="97"/>
  <c r="S198" i="97"/>
  <c r="S199" i="97"/>
  <c r="S200" i="97"/>
  <c r="S201" i="97"/>
  <c r="S202" i="97"/>
  <c r="S203" i="97"/>
  <c r="S204" i="97"/>
  <c r="S205" i="97"/>
  <c r="S206" i="97"/>
  <c r="S207" i="97"/>
  <c r="S208" i="97"/>
  <c r="S209" i="97"/>
  <c r="S210" i="97"/>
  <c r="S211" i="97"/>
  <c r="S212" i="97"/>
  <c r="S213" i="97"/>
  <c r="S214" i="97"/>
  <c r="S215" i="97"/>
  <c r="K178" i="98" l="1"/>
  <c r="J162" i="98"/>
  <c r="I168" i="98"/>
  <c r="I275" i="98"/>
  <c r="J170" i="98"/>
  <c r="Z113" i="97"/>
  <c r="Z115" i="97" s="1"/>
  <c r="Z116" i="97" s="1"/>
  <c r="Y124" i="97"/>
  <c r="Y113" i="97"/>
  <c r="Y115" i="97" s="1"/>
  <c r="Y116" i="97" s="1"/>
  <c r="X123" i="97"/>
  <c r="X116" i="97" s="1"/>
  <c r="W113" i="97"/>
  <c r="W115" i="97" s="1"/>
  <c r="W116" i="97" s="1"/>
  <c r="W124" i="97"/>
  <c r="V113" i="97"/>
  <c r="V115" i="97" s="1"/>
  <c r="V116" i="97" s="1"/>
  <c r="U113" i="97"/>
  <c r="U115" i="97" s="1"/>
  <c r="U116" i="97" s="1"/>
  <c r="U124" i="97"/>
  <c r="T124" i="97"/>
  <c r="T113" i="97"/>
  <c r="T115" i="97" s="1"/>
  <c r="T116" i="97" s="1"/>
  <c r="S123" i="97"/>
  <c r="S124" i="97"/>
  <c r="S113" i="97"/>
  <c r="S115" i="97" s="1"/>
  <c r="S116" i="97" s="1"/>
  <c r="R70" i="97"/>
  <c r="Q70" i="97"/>
  <c r="P70" i="97"/>
  <c r="O70" i="97"/>
  <c r="O71" i="97"/>
  <c r="O78" i="97"/>
  <c r="N70" i="97"/>
  <c r="M70" i="97"/>
  <c r="L149" i="97"/>
  <c r="L70" i="97"/>
  <c r="K149" i="97"/>
  <c r="K70" i="97"/>
  <c r="J149" i="97"/>
  <c r="J70" i="97"/>
  <c r="I149" i="97"/>
  <c r="I70" i="97"/>
  <c r="H149" i="97"/>
  <c r="AH145" i="97"/>
  <c r="AI145" i="97"/>
  <c r="AH144" i="97"/>
  <c r="AI144" i="97"/>
  <c r="AH143" i="97"/>
  <c r="AI143" i="97"/>
  <c r="H70" i="97"/>
  <c r="G149" i="97"/>
  <c r="G70" i="97"/>
  <c r="F149" i="97"/>
  <c r="F70" i="97"/>
  <c r="J275" i="98" l="1"/>
  <c r="K170" i="98"/>
  <c r="J168" i="98"/>
  <c r="K162" i="98"/>
  <c r="J135" i="98"/>
  <c r="L178" i="98"/>
  <c r="K135" i="98"/>
  <c r="X124" i="97"/>
  <c r="L135" i="98" l="1"/>
  <c r="M178" i="98"/>
  <c r="K168" i="98"/>
  <c r="L162" i="98"/>
  <c r="K275" i="98"/>
  <c r="L170" i="98"/>
  <c r="L275" i="98" l="1"/>
  <c r="M170" i="98"/>
  <c r="M162" i="98"/>
  <c r="L168" i="98"/>
  <c r="N178" i="98"/>
  <c r="M135" i="98"/>
  <c r="O178" i="98" l="1"/>
  <c r="N162" i="98"/>
  <c r="M168" i="98"/>
  <c r="M275" i="98"/>
  <c r="N170" i="98"/>
  <c r="N275" i="98" l="1"/>
  <c r="O170" i="98"/>
  <c r="O162" i="98"/>
  <c r="N168" i="98"/>
  <c r="N135" i="98"/>
  <c r="P178" i="98"/>
  <c r="Q178" i="98" s="1"/>
  <c r="O135" i="98"/>
  <c r="R178" i="98" l="1"/>
  <c r="P162" i="98"/>
  <c r="O168" i="98"/>
  <c r="O275" i="98"/>
  <c r="P170" i="98"/>
  <c r="P275" i="98" l="1"/>
  <c r="Q170" i="98"/>
  <c r="P168" i="98"/>
  <c r="Q162" i="98"/>
  <c r="S178" i="98"/>
  <c r="T178" i="98" l="1"/>
  <c r="Q168" i="98"/>
  <c r="R162" i="98"/>
  <c r="Q135" i="98"/>
  <c r="Q275" i="98"/>
  <c r="R170" i="98"/>
  <c r="R275" i="98" l="1"/>
  <c r="S170" i="98"/>
  <c r="S162" i="98"/>
  <c r="R168" i="98"/>
  <c r="R135" i="98"/>
  <c r="U178" i="98"/>
  <c r="V178" i="98" l="1"/>
  <c r="S168" i="98"/>
  <c r="T162" i="98"/>
  <c r="S135" i="98"/>
  <c r="S275" i="98"/>
  <c r="T170" i="98"/>
  <c r="T275" i="98" l="1"/>
  <c r="U170" i="98"/>
  <c r="U162" i="98"/>
  <c r="T168" i="98"/>
  <c r="T135" i="98"/>
  <c r="W178" i="98"/>
  <c r="X178" i="98" l="1"/>
  <c r="V162" i="98"/>
  <c r="U168" i="98"/>
  <c r="U135" i="98"/>
  <c r="U275" i="98"/>
  <c r="V170" i="98"/>
  <c r="V275" i="98" l="1"/>
  <c r="W170" i="98"/>
  <c r="W162" i="98"/>
  <c r="V168" i="98"/>
  <c r="V135" i="98"/>
  <c r="Y178" i="98"/>
  <c r="Z178" i="98" s="1"/>
  <c r="AA178" i="98" s="1"/>
  <c r="X162" i="98" l="1"/>
  <c r="W168" i="98"/>
  <c r="W135" i="98"/>
  <c r="W275" i="98"/>
  <c r="X170" i="98"/>
  <c r="Y162" i="98" l="1"/>
  <c r="X168" i="98"/>
  <c r="X135" i="98"/>
  <c r="X275" i="98"/>
  <c r="Y170" i="98"/>
  <c r="AC178" i="98"/>
  <c r="Y275" i="98" l="1"/>
  <c r="Z170" i="98"/>
  <c r="Y168" i="98"/>
  <c r="Z162" i="98"/>
  <c r="Z275" i="98" l="1"/>
  <c r="AA170" i="98"/>
  <c r="Z168" i="98"/>
  <c r="AA162" i="98"/>
  <c r="AA168" i="98" l="1"/>
  <c r="AA135" i="98"/>
  <c r="AA275" i="98"/>
  <c r="AB275" i="98" l="1"/>
  <c r="AC275" i="98" l="1"/>
  <c r="AD275" i="98" l="1"/>
  <c r="AE275" i="98" l="1"/>
  <c r="AH135" i="98" l="1"/>
  <c r="AI135" i="98"/>
  <c r="AG274" i="97" l="1"/>
  <c r="B274" i="97"/>
  <c r="C273" i="97"/>
  <c r="D273" i="97" s="1"/>
  <c r="E273" i="97" s="1"/>
  <c r="F273" i="97" s="1"/>
  <c r="G273" i="97" s="1"/>
  <c r="H273" i="97" s="1"/>
  <c r="I273" i="97" s="1"/>
  <c r="J273" i="97" s="1"/>
  <c r="K273" i="97" s="1"/>
  <c r="L273" i="97" s="1"/>
  <c r="M273" i="97" s="1"/>
  <c r="N273" i="97" s="1"/>
  <c r="O273" i="97" s="1"/>
  <c r="P273" i="97" s="1"/>
  <c r="Q273" i="97" s="1"/>
  <c r="R273" i="97" s="1"/>
  <c r="S273" i="97" s="1"/>
  <c r="T273" i="97" s="1"/>
  <c r="W273" i="97" s="1"/>
  <c r="X273" i="97" s="1"/>
  <c r="Y273" i="97" s="1"/>
  <c r="Z273" i="97" s="1"/>
  <c r="AA273" i="97" s="1"/>
  <c r="AB273" i="97" s="1"/>
  <c r="AC273" i="97" s="1"/>
  <c r="AD273" i="97" s="1"/>
  <c r="AE273" i="97" s="1"/>
  <c r="AF273" i="97" s="1"/>
  <c r="C272" i="97"/>
  <c r="D272" i="97" s="1"/>
  <c r="E272" i="97" s="1"/>
  <c r="F272" i="97" s="1"/>
  <c r="G272" i="97" s="1"/>
  <c r="H272" i="97" s="1"/>
  <c r="I272" i="97" s="1"/>
  <c r="J272" i="97" s="1"/>
  <c r="K272" i="97" s="1"/>
  <c r="L272" i="97" s="1"/>
  <c r="M272" i="97" s="1"/>
  <c r="N272" i="97" s="1"/>
  <c r="O272" i="97" s="1"/>
  <c r="P272" i="97" s="1"/>
  <c r="Q272" i="97" s="1"/>
  <c r="R272" i="97" s="1"/>
  <c r="S272" i="97" s="1"/>
  <c r="T272" i="97" s="1"/>
  <c r="W272" i="97" s="1"/>
  <c r="X272" i="97" s="1"/>
  <c r="Y272" i="97" s="1"/>
  <c r="Z272" i="97" s="1"/>
  <c r="AA272" i="97" s="1"/>
  <c r="AB272" i="97" s="1"/>
  <c r="AC272" i="97" s="1"/>
  <c r="AD272" i="97" s="1"/>
  <c r="AE272" i="97" s="1"/>
  <c r="AF272" i="97" s="1"/>
  <c r="C271" i="97"/>
  <c r="D271" i="97" s="1"/>
  <c r="E271" i="97" s="1"/>
  <c r="F271" i="97" s="1"/>
  <c r="G271" i="97" s="1"/>
  <c r="H271" i="97" s="1"/>
  <c r="I271" i="97" s="1"/>
  <c r="J271" i="97" s="1"/>
  <c r="K271" i="97" s="1"/>
  <c r="L271" i="97" s="1"/>
  <c r="M271" i="97" s="1"/>
  <c r="N271" i="97" s="1"/>
  <c r="O271" i="97" s="1"/>
  <c r="P271" i="97" s="1"/>
  <c r="Q271" i="97" s="1"/>
  <c r="R271" i="97" s="1"/>
  <c r="S271" i="97" s="1"/>
  <c r="T271" i="97" s="1"/>
  <c r="W271" i="97" s="1"/>
  <c r="X271" i="97" s="1"/>
  <c r="Y271" i="97" s="1"/>
  <c r="Z271" i="97" s="1"/>
  <c r="AA271" i="97" s="1"/>
  <c r="AB271" i="97" s="1"/>
  <c r="AC271" i="97" s="1"/>
  <c r="AD271" i="97" s="1"/>
  <c r="AE271" i="97" s="1"/>
  <c r="AF271" i="97" s="1"/>
  <c r="C270" i="97"/>
  <c r="D270" i="97" s="1"/>
  <c r="E270" i="97" s="1"/>
  <c r="F270" i="97" s="1"/>
  <c r="G270" i="97" s="1"/>
  <c r="H270" i="97" s="1"/>
  <c r="I270" i="97" s="1"/>
  <c r="J270" i="97" s="1"/>
  <c r="K270" i="97" s="1"/>
  <c r="L270" i="97" s="1"/>
  <c r="M270" i="97" s="1"/>
  <c r="N270" i="97" s="1"/>
  <c r="O270" i="97" s="1"/>
  <c r="P270" i="97" s="1"/>
  <c r="Q270" i="97" s="1"/>
  <c r="R270" i="97" s="1"/>
  <c r="S270" i="97" s="1"/>
  <c r="T270" i="97" s="1"/>
  <c r="W270" i="97" s="1"/>
  <c r="X270" i="97" s="1"/>
  <c r="Y270" i="97" s="1"/>
  <c r="Z270" i="97" s="1"/>
  <c r="AA270" i="97" s="1"/>
  <c r="AB270" i="97" s="1"/>
  <c r="AC270" i="97" s="1"/>
  <c r="AD270" i="97" s="1"/>
  <c r="AE270" i="97" s="1"/>
  <c r="AF270" i="97" s="1"/>
  <c r="S269" i="97"/>
  <c r="T269" i="97" s="1"/>
  <c r="W269" i="97" s="1"/>
  <c r="X269" i="97" s="1"/>
  <c r="Y269" i="97" s="1"/>
  <c r="Z269" i="97" s="1"/>
  <c r="AA269" i="97" s="1"/>
  <c r="AB269" i="97" s="1"/>
  <c r="AC269" i="97" s="1"/>
  <c r="AD269" i="97" s="1"/>
  <c r="AE269" i="97" s="1"/>
  <c r="AF269" i="97" s="1"/>
  <c r="C269" i="97"/>
  <c r="D269" i="97" s="1"/>
  <c r="E269" i="97" s="1"/>
  <c r="F269" i="97" s="1"/>
  <c r="G269" i="97" s="1"/>
  <c r="H269" i="97" s="1"/>
  <c r="I269" i="97" s="1"/>
  <c r="J269" i="97" s="1"/>
  <c r="K269" i="97" s="1"/>
  <c r="L269" i="97" s="1"/>
  <c r="M269" i="97" s="1"/>
  <c r="N269" i="97" s="1"/>
  <c r="O269" i="97" s="1"/>
  <c r="P269" i="97" s="1"/>
  <c r="Q269" i="97" s="1"/>
  <c r="R269" i="97" s="1"/>
  <c r="I268" i="97"/>
  <c r="J268" i="97" s="1"/>
  <c r="K268" i="97" s="1"/>
  <c r="L268" i="97" s="1"/>
  <c r="M268" i="97" s="1"/>
  <c r="N268" i="97" s="1"/>
  <c r="O268" i="97" s="1"/>
  <c r="P268" i="97" s="1"/>
  <c r="Q268" i="97" s="1"/>
  <c r="R268" i="97" s="1"/>
  <c r="S268" i="97" s="1"/>
  <c r="T268" i="97" s="1"/>
  <c r="W268" i="97" s="1"/>
  <c r="X268" i="97" s="1"/>
  <c r="Y268" i="97" s="1"/>
  <c r="Z268" i="97" s="1"/>
  <c r="AA268" i="97" s="1"/>
  <c r="AB268" i="97" s="1"/>
  <c r="AC268" i="97" s="1"/>
  <c r="AD268" i="97" s="1"/>
  <c r="AE268" i="97" s="1"/>
  <c r="AF268" i="97" s="1"/>
  <c r="C268" i="97"/>
  <c r="D268" i="97" s="1"/>
  <c r="E268" i="97" s="1"/>
  <c r="F268" i="97" s="1"/>
  <c r="G268" i="97" s="1"/>
  <c r="H268" i="97" s="1"/>
  <c r="C267" i="97"/>
  <c r="D267" i="97" s="1"/>
  <c r="E267" i="97" s="1"/>
  <c r="F267" i="97" s="1"/>
  <c r="G267" i="97" s="1"/>
  <c r="H267" i="97" s="1"/>
  <c r="I267" i="97" s="1"/>
  <c r="J267" i="97" s="1"/>
  <c r="K267" i="97" s="1"/>
  <c r="L267" i="97" s="1"/>
  <c r="M267" i="97" s="1"/>
  <c r="N267" i="97" s="1"/>
  <c r="O267" i="97" s="1"/>
  <c r="P267" i="97" s="1"/>
  <c r="Q267" i="97" s="1"/>
  <c r="R267" i="97" s="1"/>
  <c r="S267" i="97" s="1"/>
  <c r="T267" i="97" s="1"/>
  <c r="W267" i="97" s="1"/>
  <c r="X267" i="97" s="1"/>
  <c r="Y267" i="97" s="1"/>
  <c r="Z267" i="97" s="1"/>
  <c r="AA267" i="97" s="1"/>
  <c r="AB267" i="97" s="1"/>
  <c r="AC267" i="97" s="1"/>
  <c r="AD267" i="97" s="1"/>
  <c r="AE267" i="97" s="1"/>
  <c r="AF267" i="97" s="1"/>
  <c r="C266" i="97"/>
  <c r="D266" i="97" s="1"/>
  <c r="E266" i="97" s="1"/>
  <c r="F266" i="97" s="1"/>
  <c r="G266" i="97" s="1"/>
  <c r="H266" i="97" s="1"/>
  <c r="I266" i="97" s="1"/>
  <c r="J266" i="97" s="1"/>
  <c r="K266" i="97" s="1"/>
  <c r="L266" i="97" s="1"/>
  <c r="M266" i="97" s="1"/>
  <c r="N266" i="97" s="1"/>
  <c r="O266" i="97" s="1"/>
  <c r="P266" i="97" s="1"/>
  <c r="Q266" i="97" s="1"/>
  <c r="R266" i="97" s="1"/>
  <c r="S266" i="97" s="1"/>
  <c r="T266" i="97" s="1"/>
  <c r="W266" i="97" s="1"/>
  <c r="X266" i="97" s="1"/>
  <c r="Y266" i="97" s="1"/>
  <c r="Z266" i="97" s="1"/>
  <c r="AA266" i="97" s="1"/>
  <c r="AB266" i="97" s="1"/>
  <c r="AC266" i="97" s="1"/>
  <c r="AD266" i="97" s="1"/>
  <c r="AE266" i="97" s="1"/>
  <c r="AF266" i="97" s="1"/>
  <c r="C265" i="97"/>
  <c r="D265" i="97" s="1"/>
  <c r="E265" i="97" s="1"/>
  <c r="F265" i="97" s="1"/>
  <c r="G265" i="97" s="1"/>
  <c r="H265" i="97" s="1"/>
  <c r="I265" i="97" s="1"/>
  <c r="J265" i="97" s="1"/>
  <c r="K265" i="97" s="1"/>
  <c r="L265" i="97" s="1"/>
  <c r="M265" i="97" s="1"/>
  <c r="N265" i="97" s="1"/>
  <c r="O265" i="97" s="1"/>
  <c r="P265" i="97" s="1"/>
  <c r="Q265" i="97" s="1"/>
  <c r="R265" i="97" s="1"/>
  <c r="S265" i="97" s="1"/>
  <c r="T265" i="97" s="1"/>
  <c r="W265" i="97" s="1"/>
  <c r="X265" i="97" s="1"/>
  <c r="Y265" i="97" s="1"/>
  <c r="Z265" i="97" s="1"/>
  <c r="AA265" i="97" s="1"/>
  <c r="AB265" i="97" s="1"/>
  <c r="AC265" i="97" s="1"/>
  <c r="AD265" i="97" s="1"/>
  <c r="AE265" i="97" s="1"/>
  <c r="AF265" i="97" s="1"/>
  <c r="C264" i="97"/>
  <c r="D264" i="97" s="1"/>
  <c r="E264" i="97" s="1"/>
  <c r="F264" i="97" s="1"/>
  <c r="G264" i="97" s="1"/>
  <c r="H264" i="97" s="1"/>
  <c r="I264" i="97" s="1"/>
  <c r="J264" i="97" s="1"/>
  <c r="K264" i="97" s="1"/>
  <c r="L264" i="97" s="1"/>
  <c r="M264" i="97" s="1"/>
  <c r="N264" i="97" s="1"/>
  <c r="O264" i="97" s="1"/>
  <c r="P264" i="97" s="1"/>
  <c r="Q264" i="97" s="1"/>
  <c r="R264" i="97" s="1"/>
  <c r="S264" i="97" s="1"/>
  <c r="T264" i="97" s="1"/>
  <c r="W264" i="97" s="1"/>
  <c r="X264" i="97" s="1"/>
  <c r="Y264" i="97" s="1"/>
  <c r="Z264" i="97" s="1"/>
  <c r="AA264" i="97" s="1"/>
  <c r="AB264" i="97" s="1"/>
  <c r="AC264" i="97" s="1"/>
  <c r="AD264" i="97" s="1"/>
  <c r="AE264" i="97" s="1"/>
  <c r="AF264" i="97" s="1"/>
  <c r="C263" i="97"/>
  <c r="D263" i="97" s="1"/>
  <c r="E263" i="97" s="1"/>
  <c r="F263" i="97" s="1"/>
  <c r="G263" i="97" s="1"/>
  <c r="H263" i="97" s="1"/>
  <c r="I263" i="97" s="1"/>
  <c r="J263" i="97" s="1"/>
  <c r="K263" i="97" s="1"/>
  <c r="L263" i="97" s="1"/>
  <c r="M263" i="97" s="1"/>
  <c r="N263" i="97" s="1"/>
  <c r="O263" i="97" s="1"/>
  <c r="P263" i="97" s="1"/>
  <c r="Q263" i="97" s="1"/>
  <c r="R263" i="97" s="1"/>
  <c r="S263" i="97" s="1"/>
  <c r="T263" i="97" s="1"/>
  <c r="W263" i="97" s="1"/>
  <c r="X263" i="97" s="1"/>
  <c r="Y263" i="97" s="1"/>
  <c r="Z263" i="97" s="1"/>
  <c r="AA263" i="97" s="1"/>
  <c r="AB263" i="97" s="1"/>
  <c r="AC263" i="97" s="1"/>
  <c r="AD263" i="97" s="1"/>
  <c r="AE263" i="97" s="1"/>
  <c r="AF263" i="97" s="1"/>
  <c r="C262" i="97"/>
  <c r="D262" i="97" s="1"/>
  <c r="E262" i="97" s="1"/>
  <c r="F262" i="97" s="1"/>
  <c r="G262" i="97" s="1"/>
  <c r="H262" i="97" s="1"/>
  <c r="I262" i="97" s="1"/>
  <c r="J262" i="97" s="1"/>
  <c r="K262" i="97" s="1"/>
  <c r="L262" i="97" s="1"/>
  <c r="M262" i="97" s="1"/>
  <c r="N262" i="97" s="1"/>
  <c r="O262" i="97" s="1"/>
  <c r="P262" i="97" s="1"/>
  <c r="Q262" i="97" s="1"/>
  <c r="R262" i="97" s="1"/>
  <c r="S262" i="97" s="1"/>
  <c r="T262" i="97" s="1"/>
  <c r="W262" i="97" s="1"/>
  <c r="X262" i="97" s="1"/>
  <c r="Y262" i="97" s="1"/>
  <c r="Z262" i="97" s="1"/>
  <c r="AA262" i="97" s="1"/>
  <c r="AB262" i="97" s="1"/>
  <c r="AC262" i="97" s="1"/>
  <c r="AD262" i="97" s="1"/>
  <c r="AE262" i="97" s="1"/>
  <c r="AF262" i="97" s="1"/>
  <c r="C261" i="97"/>
  <c r="D261" i="97" s="1"/>
  <c r="E261" i="97" s="1"/>
  <c r="F261" i="97" s="1"/>
  <c r="G261" i="97" s="1"/>
  <c r="H261" i="97" s="1"/>
  <c r="I261" i="97" s="1"/>
  <c r="J261" i="97" s="1"/>
  <c r="K261" i="97" s="1"/>
  <c r="L261" i="97" s="1"/>
  <c r="M261" i="97" s="1"/>
  <c r="N261" i="97" s="1"/>
  <c r="O261" i="97" s="1"/>
  <c r="P261" i="97" s="1"/>
  <c r="Q261" i="97" s="1"/>
  <c r="R261" i="97" s="1"/>
  <c r="S261" i="97" s="1"/>
  <c r="T261" i="97" s="1"/>
  <c r="W261" i="97" s="1"/>
  <c r="X261" i="97" s="1"/>
  <c r="Y261" i="97" s="1"/>
  <c r="Z261" i="97" s="1"/>
  <c r="AA261" i="97" s="1"/>
  <c r="AB261" i="97" s="1"/>
  <c r="AC261" i="97" s="1"/>
  <c r="AD261" i="97" s="1"/>
  <c r="AE261" i="97" s="1"/>
  <c r="AF261" i="97" s="1"/>
  <c r="D260" i="97"/>
  <c r="E260" i="97" s="1"/>
  <c r="F260" i="97" s="1"/>
  <c r="G260" i="97" s="1"/>
  <c r="H260" i="97" s="1"/>
  <c r="I260" i="97" s="1"/>
  <c r="J260" i="97" s="1"/>
  <c r="K260" i="97" s="1"/>
  <c r="L260" i="97" s="1"/>
  <c r="M260" i="97" s="1"/>
  <c r="N260" i="97" s="1"/>
  <c r="O260" i="97" s="1"/>
  <c r="P260" i="97" s="1"/>
  <c r="Q260" i="97" s="1"/>
  <c r="R260" i="97" s="1"/>
  <c r="S260" i="97" s="1"/>
  <c r="T260" i="97" s="1"/>
  <c r="W260" i="97" s="1"/>
  <c r="X260" i="97" s="1"/>
  <c r="Y260" i="97" s="1"/>
  <c r="Z260" i="97" s="1"/>
  <c r="AA260" i="97" s="1"/>
  <c r="AB260" i="97" s="1"/>
  <c r="AC260" i="97" s="1"/>
  <c r="AD260" i="97" s="1"/>
  <c r="AE260" i="97" s="1"/>
  <c r="AF260" i="97" s="1"/>
  <c r="C260" i="97"/>
  <c r="C259" i="97"/>
  <c r="D259" i="97" s="1"/>
  <c r="E259" i="97" s="1"/>
  <c r="F259" i="97" s="1"/>
  <c r="G259" i="97" s="1"/>
  <c r="H259" i="97" s="1"/>
  <c r="I259" i="97" s="1"/>
  <c r="J259" i="97" s="1"/>
  <c r="K259" i="97" s="1"/>
  <c r="L259" i="97" s="1"/>
  <c r="M259" i="97" s="1"/>
  <c r="N259" i="97" s="1"/>
  <c r="O259" i="97" s="1"/>
  <c r="P259" i="97" s="1"/>
  <c r="Q259" i="97" s="1"/>
  <c r="R259" i="97" s="1"/>
  <c r="S259" i="97" s="1"/>
  <c r="T259" i="97" s="1"/>
  <c r="W259" i="97" s="1"/>
  <c r="X259" i="97" s="1"/>
  <c r="Y259" i="97" s="1"/>
  <c r="Z259" i="97" s="1"/>
  <c r="AA259" i="97" s="1"/>
  <c r="AB259" i="97" s="1"/>
  <c r="AC259" i="97" s="1"/>
  <c r="AD259" i="97" s="1"/>
  <c r="AE259" i="97" s="1"/>
  <c r="AF259" i="97" s="1"/>
  <c r="C258" i="97"/>
  <c r="D258" i="97" s="1"/>
  <c r="E258" i="97" s="1"/>
  <c r="F258" i="97" s="1"/>
  <c r="G258" i="97" s="1"/>
  <c r="H258" i="97" s="1"/>
  <c r="I258" i="97" s="1"/>
  <c r="J258" i="97" s="1"/>
  <c r="K258" i="97" s="1"/>
  <c r="L258" i="97" s="1"/>
  <c r="M258" i="97" s="1"/>
  <c r="N258" i="97" s="1"/>
  <c r="O258" i="97" s="1"/>
  <c r="P258" i="97" s="1"/>
  <c r="Q258" i="97" s="1"/>
  <c r="R258" i="97" s="1"/>
  <c r="S258" i="97" s="1"/>
  <c r="T258" i="97" s="1"/>
  <c r="W258" i="97" s="1"/>
  <c r="X258" i="97" s="1"/>
  <c r="Y258" i="97" s="1"/>
  <c r="Z258" i="97" s="1"/>
  <c r="AA258" i="97" s="1"/>
  <c r="AB258" i="97" s="1"/>
  <c r="AC258" i="97" s="1"/>
  <c r="AD258" i="97" s="1"/>
  <c r="AE258" i="97" s="1"/>
  <c r="AF258" i="97" s="1"/>
  <c r="K257" i="97"/>
  <c r="L257" i="97" s="1"/>
  <c r="M257" i="97" s="1"/>
  <c r="N257" i="97" s="1"/>
  <c r="O257" i="97" s="1"/>
  <c r="P257" i="97" s="1"/>
  <c r="Q257" i="97" s="1"/>
  <c r="R257" i="97" s="1"/>
  <c r="S257" i="97" s="1"/>
  <c r="T257" i="97" s="1"/>
  <c r="W257" i="97" s="1"/>
  <c r="X257" i="97" s="1"/>
  <c r="Y257" i="97" s="1"/>
  <c r="Z257" i="97" s="1"/>
  <c r="AA257" i="97" s="1"/>
  <c r="AB257" i="97" s="1"/>
  <c r="AC257" i="97" s="1"/>
  <c r="AD257" i="97" s="1"/>
  <c r="AE257" i="97" s="1"/>
  <c r="AF257" i="97" s="1"/>
  <c r="C257" i="97"/>
  <c r="D257" i="97" s="1"/>
  <c r="E257" i="97" s="1"/>
  <c r="F257" i="97" s="1"/>
  <c r="G257" i="97" s="1"/>
  <c r="H257" i="97" s="1"/>
  <c r="I257" i="97" s="1"/>
  <c r="J257" i="97" s="1"/>
  <c r="G256" i="97"/>
  <c r="H256" i="97" s="1"/>
  <c r="I256" i="97" s="1"/>
  <c r="J256" i="97" s="1"/>
  <c r="K256" i="97" s="1"/>
  <c r="L256" i="97" s="1"/>
  <c r="M256" i="97" s="1"/>
  <c r="N256" i="97" s="1"/>
  <c r="O256" i="97" s="1"/>
  <c r="P256" i="97" s="1"/>
  <c r="Q256" i="97" s="1"/>
  <c r="R256" i="97" s="1"/>
  <c r="S256" i="97" s="1"/>
  <c r="T256" i="97" s="1"/>
  <c r="W256" i="97" s="1"/>
  <c r="X256" i="97" s="1"/>
  <c r="Y256" i="97" s="1"/>
  <c r="Z256" i="97" s="1"/>
  <c r="AA256" i="97" s="1"/>
  <c r="AB256" i="97" s="1"/>
  <c r="AC256" i="97" s="1"/>
  <c r="AD256" i="97" s="1"/>
  <c r="AE256" i="97" s="1"/>
  <c r="AF256" i="97" s="1"/>
  <c r="C256" i="97"/>
  <c r="D256" i="97" s="1"/>
  <c r="E256" i="97" s="1"/>
  <c r="F256" i="97" s="1"/>
  <c r="C255" i="97"/>
  <c r="D255" i="97" s="1"/>
  <c r="E255" i="97" s="1"/>
  <c r="F255" i="97" s="1"/>
  <c r="G255" i="97" s="1"/>
  <c r="H255" i="97" s="1"/>
  <c r="I255" i="97" s="1"/>
  <c r="J255" i="97" s="1"/>
  <c r="K255" i="97" s="1"/>
  <c r="L255" i="97" s="1"/>
  <c r="M255" i="97" s="1"/>
  <c r="N255" i="97" s="1"/>
  <c r="O255" i="97" s="1"/>
  <c r="P255" i="97" s="1"/>
  <c r="Q255" i="97" s="1"/>
  <c r="R255" i="97" s="1"/>
  <c r="S255" i="97" s="1"/>
  <c r="T255" i="97" s="1"/>
  <c r="W255" i="97" s="1"/>
  <c r="X255" i="97" s="1"/>
  <c r="Y255" i="97" s="1"/>
  <c r="Z255" i="97" s="1"/>
  <c r="AA255" i="97" s="1"/>
  <c r="AB255" i="97" s="1"/>
  <c r="AC255" i="97" s="1"/>
  <c r="AD255" i="97" s="1"/>
  <c r="AE255" i="97" s="1"/>
  <c r="AF255" i="97" s="1"/>
  <c r="D254" i="97"/>
  <c r="E254" i="97" s="1"/>
  <c r="F254" i="97" s="1"/>
  <c r="G254" i="97" s="1"/>
  <c r="H254" i="97" s="1"/>
  <c r="I254" i="97" s="1"/>
  <c r="J254" i="97" s="1"/>
  <c r="K254" i="97" s="1"/>
  <c r="L254" i="97" s="1"/>
  <c r="M254" i="97" s="1"/>
  <c r="N254" i="97" s="1"/>
  <c r="O254" i="97" s="1"/>
  <c r="P254" i="97" s="1"/>
  <c r="Q254" i="97" s="1"/>
  <c r="R254" i="97" s="1"/>
  <c r="S254" i="97" s="1"/>
  <c r="T254" i="97" s="1"/>
  <c r="W254" i="97" s="1"/>
  <c r="X254" i="97" s="1"/>
  <c r="Y254" i="97" s="1"/>
  <c r="Z254" i="97" s="1"/>
  <c r="AA254" i="97" s="1"/>
  <c r="AB254" i="97" s="1"/>
  <c r="AC254" i="97" s="1"/>
  <c r="AD254" i="97" s="1"/>
  <c r="AE254" i="97" s="1"/>
  <c r="AF254" i="97" s="1"/>
  <c r="C254" i="97"/>
  <c r="C253" i="97"/>
  <c r="D253" i="97" s="1"/>
  <c r="E253" i="97" s="1"/>
  <c r="F253" i="97" s="1"/>
  <c r="G253" i="97" s="1"/>
  <c r="H253" i="97" s="1"/>
  <c r="I253" i="97" s="1"/>
  <c r="J253" i="97" s="1"/>
  <c r="K253" i="97" s="1"/>
  <c r="L253" i="97" s="1"/>
  <c r="M253" i="97" s="1"/>
  <c r="N253" i="97" s="1"/>
  <c r="O253" i="97" s="1"/>
  <c r="P253" i="97" s="1"/>
  <c r="Q253" i="97" s="1"/>
  <c r="R253" i="97" s="1"/>
  <c r="S253" i="97" s="1"/>
  <c r="T253" i="97" s="1"/>
  <c r="W253" i="97" s="1"/>
  <c r="X253" i="97" s="1"/>
  <c r="Y253" i="97" s="1"/>
  <c r="Z253" i="97" s="1"/>
  <c r="AA253" i="97" s="1"/>
  <c r="AB253" i="97" s="1"/>
  <c r="AC253" i="97" s="1"/>
  <c r="AD253" i="97" s="1"/>
  <c r="AE253" i="97" s="1"/>
  <c r="AF253" i="97" s="1"/>
  <c r="C252" i="97"/>
  <c r="D252" i="97" s="1"/>
  <c r="E252" i="97" s="1"/>
  <c r="F252" i="97" s="1"/>
  <c r="G252" i="97" s="1"/>
  <c r="H252" i="97" s="1"/>
  <c r="I252" i="97" s="1"/>
  <c r="J252" i="97" s="1"/>
  <c r="K252" i="97" s="1"/>
  <c r="L252" i="97" s="1"/>
  <c r="M252" i="97" s="1"/>
  <c r="N252" i="97" s="1"/>
  <c r="O252" i="97" s="1"/>
  <c r="P252" i="97" s="1"/>
  <c r="Q252" i="97" s="1"/>
  <c r="R252" i="97" s="1"/>
  <c r="S252" i="97" s="1"/>
  <c r="T252" i="97" s="1"/>
  <c r="W252" i="97" s="1"/>
  <c r="X252" i="97" s="1"/>
  <c r="Y252" i="97" s="1"/>
  <c r="Z252" i="97" s="1"/>
  <c r="AA252" i="97" s="1"/>
  <c r="AB252" i="97" s="1"/>
  <c r="AC252" i="97" s="1"/>
  <c r="AD252" i="97" s="1"/>
  <c r="AE252" i="97" s="1"/>
  <c r="AF252" i="97" s="1"/>
  <c r="C251" i="97"/>
  <c r="D251" i="97" s="1"/>
  <c r="E251" i="97" s="1"/>
  <c r="F251" i="97" s="1"/>
  <c r="G251" i="97" s="1"/>
  <c r="H251" i="97" s="1"/>
  <c r="I251" i="97" s="1"/>
  <c r="J251" i="97" s="1"/>
  <c r="K251" i="97" s="1"/>
  <c r="L251" i="97" s="1"/>
  <c r="M251" i="97" s="1"/>
  <c r="N251" i="97" s="1"/>
  <c r="O251" i="97" s="1"/>
  <c r="P251" i="97" s="1"/>
  <c r="Q251" i="97" s="1"/>
  <c r="R251" i="97" s="1"/>
  <c r="S251" i="97" s="1"/>
  <c r="T251" i="97" s="1"/>
  <c r="W251" i="97" s="1"/>
  <c r="X251" i="97" s="1"/>
  <c r="Y251" i="97" s="1"/>
  <c r="Z251" i="97" s="1"/>
  <c r="AA251" i="97" s="1"/>
  <c r="AB251" i="97" s="1"/>
  <c r="AC251" i="97" s="1"/>
  <c r="AD251" i="97" s="1"/>
  <c r="AE251" i="97" s="1"/>
  <c r="AF251" i="97" s="1"/>
  <c r="C250" i="97"/>
  <c r="D250" i="97" s="1"/>
  <c r="E250" i="97" s="1"/>
  <c r="F250" i="97" s="1"/>
  <c r="G250" i="97" s="1"/>
  <c r="H250" i="97" s="1"/>
  <c r="I250" i="97" s="1"/>
  <c r="J250" i="97" s="1"/>
  <c r="K250" i="97" s="1"/>
  <c r="L250" i="97" s="1"/>
  <c r="M250" i="97" s="1"/>
  <c r="N250" i="97" s="1"/>
  <c r="O250" i="97" s="1"/>
  <c r="P250" i="97" s="1"/>
  <c r="Q250" i="97" s="1"/>
  <c r="R250" i="97" s="1"/>
  <c r="S250" i="97" s="1"/>
  <c r="T250" i="97" s="1"/>
  <c r="W250" i="97" s="1"/>
  <c r="X250" i="97" s="1"/>
  <c r="Y250" i="97" s="1"/>
  <c r="Z250" i="97" s="1"/>
  <c r="AA250" i="97" s="1"/>
  <c r="AB250" i="97" s="1"/>
  <c r="AC250" i="97" s="1"/>
  <c r="AD250" i="97" s="1"/>
  <c r="AE250" i="97" s="1"/>
  <c r="AF250" i="97" s="1"/>
  <c r="C249" i="97"/>
  <c r="D249" i="97" s="1"/>
  <c r="E249" i="97" s="1"/>
  <c r="F249" i="97" s="1"/>
  <c r="G249" i="97" s="1"/>
  <c r="H249" i="97" s="1"/>
  <c r="I249" i="97" s="1"/>
  <c r="J249" i="97" s="1"/>
  <c r="K249" i="97" s="1"/>
  <c r="L249" i="97" s="1"/>
  <c r="M249" i="97" s="1"/>
  <c r="N249" i="97" s="1"/>
  <c r="O249" i="97" s="1"/>
  <c r="P249" i="97" s="1"/>
  <c r="Q249" i="97" s="1"/>
  <c r="R249" i="97" s="1"/>
  <c r="S249" i="97" s="1"/>
  <c r="T249" i="97" s="1"/>
  <c r="W249" i="97" s="1"/>
  <c r="X249" i="97" s="1"/>
  <c r="Y249" i="97" s="1"/>
  <c r="Z249" i="97" s="1"/>
  <c r="AA249" i="97" s="1"/>
  <c r="AB249" i="97" s="1"/>
  <c r="AC249" i="97" s="1"/>
  <c r="AD249" i="97" s="1"/>
  <c r="AE249" i="97" s="1"/>
  <c r="AF249" i="97" s="1"/>
  <c r="D248" i="97"/>
  <c r="E248" i="97" s="1"/>
  <c r="F248" i="97" s="1"/>
  <c r="G248" i="97" s="1"/>
  <c r="H248" i="97" s="1"/>
  <c r="I248" i="97" s="1"/>
  <c r="J248" i="97" s="1"/>
  <c r="K248" i="97" s="1"/>
  <c r="L248" i="97" s="1"/>
  <c r="M248" i="97" s="1"/>
  <c r="N248" i="97" s="1"/>
  <c r="O248" i="97" s="1"/>
  <c r="P248" i="97" s="1"/>
  <c r="Q248" i="97" s="1"/>
  <c r="R248" i="97" s="1"/>
  <c r="S248" i="97" s="1"/>
  <c r="T248" i="97" s="1"/>
  <c r="W248" i="97" s="1"/>
  <c r="X248" i="97" s="1"/>
  <c r="Y248" i="97" s="1"/>
  <c r="Z248" i="97" s="1"/>
  <c r="AA248" i="97" s="1"/>
  <c r="AB248" i="97" s="1"/>
  <c r="AC248" i="97" s="1"/>
  <c r="AD248" i="97" s="1"/>
  <c r="AE248" i="97" s="1"/>
  <c r="AF248" i="97" s="1"/>
  <c r="C248" i="97"/>
  <c r="C247" i="97"/>
  <c r="D247" i="97" s="1"/>
  <c r="E247" i="97" s="1"/>
  <c r="F247" i="97" s="1"/>
  <c r="G247" i="97" s="1"/>
  <c r="H247" i="97" s="1"/>
  <c r="I247" i="97" s="1"/>
  <c r="J247" i="97" s="1"/>
  <c r="K247" i="97" s="1"/>
  <c r="L247" i="97" s="1"/>
  <c r="M247" i="97" s="1"/>
  <c r="N247" i="97" s="1"/>
  <c r="O247" i="97" s="1"/>
  <c r="P247" i="97" s="1"/>
  <c r="Q247" i="97" s="1"/>
  <c r="R247" i="97" s="1"/>
  <c r="S247" i="97" s="1"/>
  <c r="T247" i="97" s="1"/>
  <c r="W247" i="97" s="1"/>
  <c r="X247" i="97" s="1"/>
  <c r="Y247" i="97" s="1"/>
  <c r="Z247" i="97" s="1"/>
  <c r="AA247" i="97" s="1"/>
  <c r="AB247" i="97" s="1"/>
  <c r="AC247" i="97" s="1"/>
  <c r="AD247" i="97" s="1"/>
  <c r="AE247" i="97" s="1"/>
  <c r="AF247" i="97" s="1"/>
  <c r="C246" i="97"/>
  <c r="D246" i="97" s="1"/>
  <c r="E246" i="97" s="1"/>
  <c r="F246" i="97" s="1"/>
  <c r="G246" i="97" s="1"/>
  <c r="H246" i="97" s="1"/>
  <c r="I246" i="97" s="1"/>
  <c r="J246" i="97" s="1"/>
  <c r="K246" i="97" s="1"/>
  <c r="L246" i="97" s="1"/>
  <c r="M246" i="97" s="1"/>
  <c r="N246" i="97" s="1"/>
  <c r="O246" i="97" s="1"/>
  <c r="P246" i="97" s="1"/>
  <c r="Q246" i="97" s="1"/>
  <c r="R246" i="97" s="1"/>
  <c r="S246" i="97" s="1"/>
  <c r="T246" i="97" s="1"/>
  <c r="W246" i="97" s="1"/>
  <c r="X246" i="97" s="1"/>
  <c r="Y246" i="97" s="1"/>
  <c r="Z246" i="97" s="1"/>
  <c r="AA246" i="97" s="1"/>
  <c r="AB246" i="97" s="1"/>
  <c r="AC246" i="97" s="1"/>
  <c r="AD246" i="97" s="1"/>
  <c r="AE246" i="97" s="1"/>
  <c r="AF246" i="97" s="1"/>
  <c r="D245" i="97"/>
  <c r="E245" i="97" s="1"/>
  <c r="F245" i="97" s="1"/>
  <c r="G245" i="97" s="1"/>
  <c r="H245" i="97" s="1"/>
  <c r="I245" i="97" s="1"/>
  <c r="J245" i="97" s="1"/>
  <c r="K245" i="97" s="1"/>
  <c r="L245" i="97" s="1"/>
  <c r="M245" i="97" s="1"/>
  <c r="N245" i="97" s="1"/>
  <c r="O245" i="97" s="1"/>
  <c r="P245" i="97" s="1"/>
  <c r="Q245" i="97" s="1"/>
  <c r="R245" i="97" s="1"/>
  <c r="S245" i="97" s="1"/>
  <c r="T245" i="97" s="1"/>
  <c r="W245" i="97" s="1"/>
  <c r="X245" i="97" s="1"/>
  <c r="Y245" i="97" s="1"/>
  <c r="Z245" i="97" s="1"/>
  <c r="AA245" i="97" s="1"/>
  <c r="AB245" i="97" s="1"/>
  <c r="AC245" i="97" s="1"/>
  <c r="AD245" i="97" s="1"/>
  <c r="AE245" i="97" s="1"/>
  <c r="AF245" i="97" s="1"/>
  <c r="C245" i="97"/>
  <c r="C244" i="97"/>
  <c r="D244" i="97" s="1"/>
  <c r="E244" i="97" s="1"/>
  <c r="F244" i="97" s="1"/>
  <c r="G244" i="97" s="1"/>
  <c r="H244" i="97" s="1"/>
  <c r="I244" i="97" s="1"/>
  <c r="J244" i="97" s="1"/>
  <c r="K244" i="97" s="1"/>
  <c r="L244" i="97" s="1"/>
  <c r="M244" i="97" s="1"/>
  <c r="N244" i="97" s="1"/>
  <c r="O244" i="97" s="1"/>
  <c r="P244" i="97" s="1"/>
  <c r="Q244" i="97" s="1"/>
  <c r="R244" i="97" s="1"/>
  <c r="S244" i="97" s="1"/>
  <c r="T244" i="97" s="1"/>
  <c r="W244" i="97" s="1"/>
  <c r="X244" i="97" s="1"/>
  <c r="Y244" i="97" s="1"/>
  <c r="Z244" i="97" s="1"/>
  <c r="AA244" i="97" s="1"/>
  <c r="AB244" i="97" s="1"/>
  <c r="AC244" i="97" s="1"/>
  <c r="AD244" i="97" s="1"/>
  <c r="AE244" i="97" s="1"/>
  <c r="AF244" i="97" s="1"/>
  <c r="C243" i="97"/>
  <c r="D243" i="97" s="1"/>
  <c r="E243" i="97" s="1"/>
  <c r="F243" i="97" s="1"/>
  <c r="G243" i="97" s="1"/>
  <c r="H243" i="97" s="1"/>
  <c r="I243" i="97" s="1"/>
  <c r="J243" i="97" s="1"/>
  <c r="K243" i="97" s="1"/>
  <c r="L243" i="97" s="1"/>
  <c r="M243" i="97" s="1"/>
  <c r="N243" i="97" s="1"/>
  <c r="O243" i="97" s="1"/>
  <c r="P243" i="97" s="1"/>
  <c r="Q243" i="97" s="1"/>
  <c r="R243" i="97" s="1"/>
  <c r="S243" i="97" s="1"/>
  <c r="T243" i="97" s="1"/>
  <c r="W243" i="97" s="1"/>
  <c r="X243" i="97" s="1"/>
  <c r="Y243" i="97" s="1"/>
  <c r="Z243" i="97" s="1"/>
  <c r="AA243" i="97" s="1"/>
  <c r="AB243" i="97" s="1"/>
  <c r="AC243" i="97" s="1"/>
  <c r="AD243" i="97" s="1"/>
  <c r="AE243" i="97" s="1"/>
  <c r="AF243" i="97" s="1"/>
  <c r="C242" i="97"/>
  <c r="D242" i="97" s="1"/>
  <c r="E242" i="97" s="1"/>
  <c r="F242" i="97" s="1"/>
  <c r="G242" i="97" s="1"/>
  <c r="H242" i="97" s="1"/>
  <c r="I242" i="97" s="1"/>
  <c r="J242" i="97" s="1"/>
  <c r="K242" i="97" s="1"/>
  <c r="L242" i="97" s="1"/>
  <c r="M242" i="97" s="1"/>
  <c r="N242" i="97" s="1"/>
  <c r="O242" i="97" s="1"/>
  <c r="P242" i="97" s="1"/>
  <c r="Q242" i="97" s="1"/>
  <c r="R242" i="97" s="1"/>
  <c r="S242" i="97" s="1"/>
  <c r="T242" i="97" s="1"/>
  <c r="W242" i="97" s="1"/>
  <c r="X242" i="97" s="1"/>
  <c r="Y242" i="97" s="1"/>
  <c r="Z242" i="97" s="1"/>
  <c r="AA242" i="97" s="1"/>
  <c r="AB242" i="97" s="1"/>
  <c r="AC242" i="97" s="1"/>
  <c r="AD242" i="97" s="1"/>
  <c r="AE242" i="97" s="1"/>
  <c r="AF242" i="97" s="1"/>
  <c r="C241" i="97"/>
  <c r="D241" i="97" s="1"/>
  <c r="E241" i="97" s="1"/>
  <c r="F241" i="97" s="1"/>
  <c r="G241" i="97" s="1"/>
  <c r="H241" i="97" s="1"/>
  <c r="I241" i="97" s="1"/>
  <c r="J241" i="97" s="1"/>
  <c r="K241" i="97" s="1"/>
  <c r="L241" i="97" s="1"/>
  <c r="M241" i="97" s="1"/>
  <c r="N241" i="97" s="1"/>
  <c r="O241" i="97" s="1"/>
  <c r="P241" i="97" s="1"/>
  <c r="Q241" i="97" s="1"/>
  <c r="R241" i="97" s="1"/>
  <c r="S241" i="97" s="1"/>
  <c r="T241" i="97" s="1"/>
  <c r="W241" i="97" s="1"/>
  <c r="X241" i="97" s="1"/>
  <c r="Y241" i="97" s="1"/>
  <c r="Z241" i="97" s="1"/>
  <c r="AA241" i="97" s="1"/>
  <c r="AB241" i="97" s="1"/>
  <c r="AC241" i="97" s="1"/>
  <c r="AD241" i="97" s="1"/>
  <c r="AE241" i="97" s="1"/>
  <c r="AF241" i="97" s="1"/>
  <c r="C240" i="97"/>
  <c r="D240" i="97" s="1"/>
  <c r="E240" i="97" s="1"/>
  <c r="F240" i="97" s="1"/>
  <c r="G240" i="97" s="1"/>
  <c r="H240" i="97" s="1"/>
  <c r="I240" i="97" s="1"/>
  <c r="J240" i="97" s="1"/>
  <c r="K240" i="97" s="1"/>
  <c r="L240" i="97" s="1"/>
  <c r="M240" i="97" s="1"/>
  <c r="N240" i="97" s="1"/>
  <c r="O240" i="97" s="1"/>
  <c r="P240" i="97" s="1"/>
  <c r="Q240" i="97" s="1"/>
  <c r="R240" i="97" s="1"/>
  <c r="S240" i="97" s="1"/>
  <c r="T240" i="97" s="1"/>
  <c r="W240" i="97" s="1"/>
  <c r="X240" i="97" s="1"/>
  <c r="Y240" i="97" s="1"/>
  <c r="Z240" i="97" s="1"/>
  <c r="AA240" i="97" s="1"/>
  <c r="AB240" i="97" s="1"/>
  <c r="AC240" i="97" s="1"/>
  <c r="AD240" i="97" s="1"/>
  <c r="AE240" i="97" s="1"/>
  <c r="AF240" i="97" s="1"/>
  <c r="C239" i="97"/>
  <c r="D239" i="97" s="1"/>
  <c r="E239" i="97" s="1"/>
  <c r="F239" i="97" s="1"/>
  <c r="G239" i="97" s="1"/>
  <c r="H239" i="97" s="1"/>
  <c r="I239" i="97" s="1"/>
  <c r="J239" i="97" s="1"/>
  <c r="K239" i="97" s="1"/>
  <c r="L239" i="97" s="1"/>
  <c r="M239" i="97" s="1"/>
  <c r="N239" i="97" s="1"/>
  <c r="O239" i="97" s="1"/>
  <c r="P239" i="97" s="1"/>
  <c r="Q239" i="97" s="1"/>
  <c r="R239" i="97" s="1"/>
  <c r="S239" i="97" s="1"/>
  <c r="T239" i="97" s="1"/>
  <c r="W239" i="97" s="1"/>
  <c r="X239" i="97" s="1"/>
  <c r="Y239" i="97" s="1"/>
  <c r="Z239" i="97" s="1"/>
  <c r="AA239" i="97" s="1"/>
  <c r="AB239" i="97" s="1"/>
  <c r="AC239" i="97" s="1"/>
  <c r="AD239" i="97" s="1"/>
  <c r="AE239" i="97" s="1"/>
  <c r="AF239" i="97" s="1"/>
  <c r="C238" i="97"/>
  <c r="D238" i="97" s="1"/>
  <c r="E238" i="97" s="1"/>
  <c r="F238" i="97" s="1"/>
  <c r="G238" i="97" s="1"/>
  <c r="H238" i="97" s="1"/>
  <c r="I238" i="97" s="1"/>
  <c r="J238" i="97" s="1"/>
  <c r="K238" i="97" s="1"/>
  <c r="L238" i="97" s="1"/>
  <c r="M238" i="97" s="1"/>
  <c r="N238" i="97" s="1"/>
  <c r="O238" i="97" s="1"/>
  <c r="P238" i="97" s="1"/>
  <c r="Q238" i="97" s="1"/>
  <c r="R238" i="97" s="1"/>
  <c r="S238" i="97" s="1"/>
  <c r="T238" i="97" s="1"/>
  <c r="W238" i="97" s="1"/>
  <c r="X238" i="97" s="1"/>
  <c r="Y238" i="97" s="1"/>
  <c r="Z238" i="97" s="1"/>
  <c r="AA238" i="97" s="1"/>
  <c r="AB238" i="97" s="1"/>
  <c r="AC238" i="97" s="1"/>
  <c r="AD238" i="97" s="1"/>
  <c r="AE238" i="97" s="1"/>
  <c r="AF238" i="97" s="1"/>
  <c r="C237" i="97"/>
  <c r="D237" i="97" s="1"/>
  <c r="E237" i="97" s="1"/>
  <c r="F237" i="97" s="1"/>
  <c r="G237" i="97" s="1"/>
  <c r="H237" i="97" s="1"/>
  <c r="I237" i="97" s="1"/>
  <c r="J237" i="97" s="1"/>
  <c r="K237" i="97" s="1"/>
  <c r="L237" i="97" s="1"/>
  <c r="M237" i="97" s="1"/>
  <c r="N237" i="97" s="1"/>
  <c r="O237" i="97" s="1"/>
  <c r="P237" i="97" s="1"/>
  <c r="Q237" i="97" s="1"/>
  <c r="R237" i="97" s="1"/>
  <c r="S237" i="97" s="1"/>
  <c r="T237" i="97" s="1"/>
  <c r="W237" i="97" s="1"/>
  <c r="X237" i="97" s="1"/>
  <c r="Y237" i="97" s="1"/>
  <c r="Z237" i="97" s="1"/>
  <c r="AA237" i="97" s="1"/>
  <c r="AB237" i="97" s="1"/>
  <c r="AC237" i="97" s="1"/>
  <c r="AD237" i="97" s="1"/>
  <c r="AE237" i="97" s="1"/>
  <c r="AF237" i="97" s="1"/>
  <c r="C236" i="97"/>
  <c r="D236" i="97" s="1"/>
  <c r="E236" i="97" s="1"/>
  <c r="F236" i="97" s="1"/>
  <c r="G236" i="97" s="1"/>
  <c r="H236" i="97" s="1"/>
  <c r="I236" i="97" s="1"/>
  <c r="J236" i="97" s="1"/>
  <c r="K236" i="97" s="1"/>
  <c r="L236" i="97" s="1"/>
  <c r="M236" i="97" s="1"/>
  <c r="N236" i="97" s="1"/>
  <c r="O236" i="97" s="1"/>
  <c r="P236" i="97" s="1"/>
  <c r="Q236" i="97" s="1"/>
  <c r="R236" i="97" s="1"/>
  <c r="S236" i="97" s="1"/>
  <c r="T236" i="97" s="1"/>
  <c r="W236" i="97" s="1"/>
  <c r="X236" i="97" s="1"/>
  <c r="Y236" i="97" s="1"/>
  <c r="Z236" i="97" s="1"/>
  <c r="AA236" i="97" s="1"/>
  <c r="AB236" i="97" s="1"/>
  <c r="AC236" i="97" s="1"/>
  <c r="AD236" i="97" s="1"/>
  <c r="AE236" i="97" s="1"/>
  <c r="AF236" i="97" s="1"/>
  <c r="C235" i="97"/>
  <c r="D235" i="97" s="1"/>
  <c r="E235" i="97" s="1"/>
  <c r="F235" i="97" s="1"/>
  <c r="G235" i="97" s="1"/>
  <c r="H235" i="97" s="1"/>
  <c r="I235" i="97" s="1"/>
  <c r="J235" i="97" s="1"/>
  <c r="K235" i="97" s="1"/>
  <c r="L235" i="97" s="1"/>
  <c r="M235" i="97" s="1"/>
  <c r="N235" i="97" s="1"/>
  <c r="O235" i="97" s="1"/>
  <c r="P235" i="97" s="1"/>
  <c r="Q235" i="97" s="1"/>
  <c r="R235" i="97" s="1"/>
  <c r="S235" i="97" s="1"/>
  <c r="T235" i="97" s="1"/>
  <c r="W235" i="97" s="1"/>
  <c r="X235" i="97" s="1"/>
  <c r="Y235" i="97" s="1"/>
  <c r="Z235" i="97" s="1"/>
  <c r="AA235" i="97" s="1"/>
  <c r="AB235" i="97" s="1"/>
  <c r="AC235" i="97" s="1"/>
  <c r="AD235" i="97" s="1"/>
  <c r="AE235" i="97" s="1"/>
  <c r="AF235" i="97" s="1"/>
  <c r="C234" i="97"/>
  <c r="D234" i="97" s="1"/>
  <c r="E234" i="97" s="1"/>
  <c r="F234" i="97" s="1"/>
  <c r="G234" i="97" s="1"/>
  <c r="H234" i="97" s="1"/>
  <c r="I234" i="97" s="1"/>
  <c r="J234" i="97" s="1"/>
  <c r="K234" i="97" s="1"/>
  <c r="L234" i="97" s="1"/>
  <c r="M234" i="97" s="1"/>
  <c r="N234" i="97" s="1"/>
  <c r="O234" i="97" s="1"/>
  <c r="P234" i="97" s="1"/>
  <c r="Q234" i="97" s="1"/>
  <c r="R234" i="97" s="1"/>
  <c r="S234" i="97" s="1"/>
  <c r="T234" i="97" s="1"/>
  <c r="W234" i="97" s="1"/>
  <c r="X234" i="97" s="1"/>
  <c r="Y234" i="97" s="1"/>
  <c r="Z234" i="97" s="1"/>
  <c r="AA234" i="97" s="1"/>
  <c r="AB234" i="97" s="1"/>
  <c r="AC234" i="97" s="1"/>
  <c r="AD234" i="97" s="1"/>
  <c r="AE234" i="97" s="1"/>
  <c r="AF234" i="97" s="1"/>
  <c r="C233" i="97"/>
  <c r="D233" i="97" s="1"/>
  <c r="E233" i="97" s="1"/>
  <c r="F233" i="97" s="1"/>
  <c r="G233" i="97" s="1"/>
  <c r="H233" i="97" s="1"/>
  <c r="I233" i="97" s="1"/>
  <c r="J233" i="97" s="1"/>
  <c r="K233" i="97" s="1"/>
  <c r="L233" i="97" s="1"/>
  <c r="M233" i="97" s="1"/>
  <c r="N233" i="97" s="1"/>
  <c r="O233" i="97" s="1"/>
  <c r="P233" i="97" s="1"/>
  <c r="Q233" i="97" s="1"/>
  <c r="R233" i="97" s="1"/>
  <c r="S233" i="97" s="1"/>
  <c r="T233" i="97" s="1"/>
  <c r="W233" i="97" s="1"/>
  <c r="X233" i="97" s="1"/>
  <c r="Y233" i="97" s="1"/>
  <c r="Z233" i="97" s="1"/>
  <c r="AA233" i="97" s="1"/>
  <c r="AB233" i="97" s="1"/>
  <c r="AC233" i="97" s="1"/>
  <c r="AD233" i="97" s="1"/>
  <c r="AE233" i="97" s="1"/>
  <c r="AF233" i="97" s="1"/>
  <c r="P232" i="97"/>
  <c r="Q232" i="97" s="1"/>
  <c r="R232" i="97" s="1"/>
  <c r="S232" i="97" s="1"/>
  <c r="T232" i="97" s="1"/>
  <c r="W232" i="97" s="1"/>
  <c r="X232" i="97" s="1"/>
  <c r="Y232" i="97" s="1"/>
  <c r="Z232" i="97" s="1"/>
  <c r="AA232" i="97" s="1"/>
  <c r="AB232" i="97" s="1"/>
  <c r="AC232" i="97" s="1"/>
  <c r="AD232" i="97" s="1"/>
  <c r="AE232" i="97" s="1"/>
  <c r="AF232" i="97" s="1"/>
  <c r="F232" i="97"/>
  <c r="G232" i="97" s="1"/>
  <c r="H232" i="97" s="1"/>
  <c r="I232" i="97" s="1"/>
  <c r="J232" i="97" s="1"/>
  <c r="K232" i="97" s="1"/>
  <c r="L232" i="97" s="1"/>
  <c r="M232" i="97" s="1"/>
  <c r="N232" i="97" s="1"/>
  <c r="O232" i="97" s="1"/>
  <c r="C232" i="97"/>
  <c r="D232" i="97" s="1"/>
  <c r="E232" i="97" s="1"/>
  <c r="D231" i="97"/>
  <c r="E231" i="97" s="1"/>
  <c r="F231" i="97" s="1"/>
  <c r="G231" i="97" s="1"/>
  <c r="H231" i="97" s="1"/>
  <c r="I231" i="97" s="1"/>
  <c r="J231" i="97" s="1"/>
  <c r="K231" i="97" s="1"/>
  <c r="L231" i="97" s="1"/>
  <c r="M231" i="97" s="1"/>
  <c r="N231" i="97" s="1"/>
  <c r="O231" i="97" s="1"/>
  <c r="P231" i="97" s="1"/>
  <c r="Q231" i="97" s="1"/>
  <c r="R231" i="97" s="1"/>
  <c r="S231" i="97" s="1"/>
  <c r="T231" i="97" s="1"/>
  <c r="W231" i="97" s="1"/>
  <c r="X231" i="97" s="1"/>
  <c r="Y231" i="97" s="1"/>
  <c r="Z231" i="97" s="1"/>
  <c r="AA231" i="97" s="1"/>
  <c r="AB231" i="97" s="1"/>
  <c r="AC231" i="97" s="1"/>
  <c r="AD231" i="97" s="1"/>
  <c r="AE231" i="97" s="1"/>
  <c r="AF231" i="97" s="1"/>
  <c r="C231" i="97"/>
  <c r="R230" i="97"/>
  <c r="S230" i="97" s="1"/>
  <c r="T230" i="97" s="1"/>
  <c r="W230" i="97" s="1"/>
  <c r="X230" i="97" s="1"/>
  <c r="Z230" i="97" s="1"/>
  <c r="AA230" i="97" s="1"/>
  <c r="AB230" i="97" s="1"/>
  <c r="AC230" i="97" s="1"/>
  <c r="AD230" i="97" s="1"/>
  <c r="AE230" i="97" s="1"/>
  <c r="AF230" i="97" s="1"/>
  <c r="D230" i="97"/>
  <c r="E230" i="97" s="1"/>
  <c r="F230" i="97" s="1"/>
  <c r="G230" i="97" s="1"/>
  <c r="H230" i="97" s="1"/>
  <c r="I230" i="97" s="1"/>
  <c r="J230" i="97" s="1"/>
  <c r="K230" i="97" s="1"/>
  <c r="L230" i="97" s="1"/>
  <c r="M230" i="97" s="1"/>
  <c r="N230" i="97" s="1"/>
  <c r="O230" i="97" s="1"/>
  <c r="P230" i="97" s="1"/>
  <c r="Q230" i="97" s="1"/>
  <c r="C230" i="97"/>
  <c r="C229" i="97"/>
  <c r="D229" i="97" s="1"/>
  <c r="E229" i="97" s="1"/>
  <c r="F229" i="97" s="1"/>
  <c r="G229" i="97" s="1"/>
  <c r="H229" i="97" s="1"/>
  <c r="I229" i="97" s="1"/>
  <c r="J229" i="97" s="1"/>
  <c r="K229" i="97" s="1"/>
  <c r="L229" i="97" s="1"/>
  <c r="M229" i="97" s="1"/>
  <c r="N229" i="97" s="1"/>
  <c r="O229" i="97" s="1"/>
  <c r="P229" i="97" s="1"/>
  <c r="Q229" i="97" s="1"/>
  <c r="R229" i="97" s="1"/>
  <c r="S229" i="97" s="1"/>
  <c r="T229" i="97" s="1"/>
  <c r="W229" i="97" s="1"/>
  <c r="X229" i="97" s="1"/>
  <c r="Z229" i="97" s="1"/>
  <c r="AA229" i="97" s="1"/>
  <c r="AB229" i="97" s="1"/>
  <c r="AC229" i="97" s="1"/>
  <c r="AD229" i="97" s="1"/>
  <c r="AE229" i="97" s="1"/>
  <c r="AF229" i="97" s="1"/>
  <c r="D228" i="97"/>
  <c r="E228" i="97" s="1"/>
  <c r="F228" i="97" s="1"/>
  <c r="G228" i="97" s="1"/>
  <c r="H228" i="97" s="1"/>
  <c r="I228" i="97" s="1"/>
  <c r="J228" i="97" s="1"/>
  <c r="K228" i="97" s="1"/>
  <c r="L228" i="97" s="1"/>
  <c r="M228" i="97" s="1"/>
  <c r="N228" i="97" s="1"/>
  <c r="O228" i="97" s="1"/>
  <c r="P228" i="97" s="1"/>
  <c r="Q228" i="97" s="1"/>
  <c r="R228" i="97" s="1"/>
  <c r="S228" i="97" s="1"/>
  <c r="T228" i="97" s="1"/>
  <c r="W228" i="97" s="1"/>
  <c r="X228" i="97" s="1"/>
  <c r="Z228" i="97" s="1"/>
  <c r="AA228" i="97" s="1"/>
  <c r="AB228" i="97" s="1"/>
  <c r="AC228" i="97" s="1"/>
  <c r="AD228" i="97" s="1"/>
  <c r="AE228" i="97" s="1"/>
  <c r="AF228" i="97" s="1"/>
  <c r="C228" i="97"/>
  <c r="C227" i="97"/>
  <c r="D227" i="97" s="1"/>
  <c r="E227" i="97" s="1"/>
  <c r="F227" i="97" s="1"/>
  <c r="G227" i="97" s="1"/>
  <c r="H227" i="97" s="1"/>
  <c r="I227" i="97" s="1"/>
  <c r="J227" i="97" s="1"/>
  <c r="K227" i="97" s="1"/>
  <c r="L227" i="97" s="1"/>
  <c r="M227" i="97" s="1"/>
  <c r="N227" i="97" s="1"/>
  <c r="O227" i="97" s="1"/>
  <c r="P227" i="97" s="1"/>
  <c r="Q227" i="97" s="1"/>
  <c r="R227" i="97" s="1"/>
  <c r="S227" i="97" s="1"/>
  <c r="T227" i="97" s="1"/>
  <c r="W227" i="97" s="1"/>
  <c r="X227" i="97" s="1"/>
  <c r="Z227" i="97" s="1"/>
  <c r="AA227" i="97" s="1"/>
  <c r="AB227" i="97" s="1"/>
  <c r="AC227" i="97" s="1"/>
  <c r="AD227" i="97" s="1"/>
  <c r="AE227" i="97" s="1"/>
  <c r="AF227" i="97" s="1"/>
  <c r="C226" i="97"/>
  <c r="D226" i="97" s="1"/>
  <c r="E226" i="97" s="1"/>
  <c r="F226" i="97" s="1"/>
  <c r="G226" i="97" s="1"/>
  <c r="H226" i="97" s="1"/>
  <c r="I226" i="97" s="1"/>
  <c r="J226" i="97" s="1"/>
  <c r="K226" i="97" s="1"/>
  <c r="L226" i="97" s="1"/>
  <c r="M226" i="97" s="1"/>
  <c r="N226" i="97" s="1"/>
  <c r="O226" i="97" s="1"/>
  <c r="P226" i="97" s="1"/>
  <c r="Q226" i="97" s="1"/>
  <c r="R226" i="97" s="1"/>
  <c r="S226" i="97" s="1"/>
  <c r="T226" i="97" s="1"/>
  <c r="W226" i="97" s="1"/>
  <c r="X226" i="97" s="1"/>
  <c r="Z226" i="97" s="1"/>
  <c r="AA226" i="97" s="1"/>
  <c r="AB226" i="97" s="1"/>
  <c r="AC226" i="97" s="1"/>
  <c r="AD226" i="97" s="1"/>
  <c r="AE226" i="97" s="1"/>
  <c r="AF226" i="97" s="1"/>
  <c r="C225" i="97"/>
  <c r="D225" i="97" s="1"/>
  <c r="E225" i="97" s="1"/>
  <c r="F225" i="97" s="1"/>
  <c r="G225" i="97" s="1"/>
  <c r="H225" i="97" s="1"/>
  <c r="I225" i="97" s="1"/>
  <c r="J225" i="97" s="1"/>
  <c r="K225" i="97" s="1"/>
  <c r="L225" i="97" s="1"/>
  <c r="M225" i="97" s="1"/>
  <c r="N225" i="97" s="1"/>
  <c r="O225" i="97" s="1"/>
  <c r="P225" i="97" s="1"/>
  <c r="Q225" i="97" s="1"/>
  <c r="R225" i="97" s="1"/>
  <c r="S225" i="97" s="1"/>
  <c r="T225" i="97" s="1"/>
  <c r="W225" i="97" s="1"/>
  <c r="X225" i="97" s="1"/>
  <c r="Z225" i="97" s="1"/>
  <c r="AA225" i="97" s="1"/>
  <c r="AB225" i="97" s="1"/>
  <c r="AC225" i="97" s="1"/>
  <c r="AD225" i="97" s="1"/>
  <c r="AE225" i="97" s="1"/>
  <c r="AF225" i="97" s="1"/>
  <c r="C224" i="97"/>
  <c r="D224" i="97" s="1"/>
  <c r="E224" i="97" s="1"/>
  <c r="F224" i="97" s="1"/>
  <c r="G224" i="97" s="1"/>
  <c r="H224" i="97" s="1"/>
  <c r="I224" i="97" s="1"/>
  <c r="J224" i="97" s="1"/>
  <c r="K224" i="97" s="1"/>
  <c r="L224" i="97" s="1"/>
  <c r="M224" i="97" s="1"/>
  <c r="N224" i="97" s="1"/>
  <c r="O224" i="97" s="1"/>
  <c r="P224" i="97" s="1"/>
  <c r="Q224" i="97" s="1"/>
  <c r="R224" i="97" s="1"/>
  <c r="S224" i="97" s="1"/>
  <c r="T224" i="97" s="1"/>
  <c r="W224" i="97" s="1"/>
  <c r="X224" i="97" s="1"/>
  <c r="Z224" i="97" s="1"/>
  <c r="AA224" i="97" s="1"/>
  <c r="AB224" i="97" s="1"/>
  <c r="AC224" i="97" s="1"/>
  <c r="AD224" i="97" s="1"/>
  <c r="AE224" i="97" s="1"/>
  <c r="AF224" i="97" s="1"/>
  <c r="D223" i="97"/>
  <c r="E223" i="97" s="1"/>
  <c r="F223" i="97" s="1"/>
  <c r="G223" i="97" s="1"/>
  <c r="H223" i="97" s="1"/>
  <c r="I223" i="97" s="1"/>
  <c r="J223" i="97" s="1"/>
  <c r="K223" i="97" s="1"/>
  <c r="L223" i="97" s="1"/>
  <c r="M223" i="97" s="1"/>
  <c r="N223" i="97" s="1"/>
  <c r="O223" i="97" s="1"/>
  <c r="P223" i="97" s="1"/>
  <c r="Q223" i="97" s="1"/>
  <c r="R223" i="97" s="1"/>
  <c r="S223" i="97" s="1"/>
  <c r="T223" i="97" s="1"/>
  <c r="W223" i="97" s="1"/>
  <c r="X223" i="97" s="1"/>
  <c r="Z223" i="97" s="1"/>
  <c r="AA223" i="97" s="1"/>
  <c r="AB223" i="97" s="1"/>
  <c r="AC223" i="97" s="1"/>
  <c r="AD223" i="97" s="1"/>
  <c r="AE223" i="97" s="1"/>
  <c r="AF223" i="97" s="1"/>
  <c r="C223" i="97"/>
  <c r="D222" i="97"/>
  <c r="E222" i="97" s="1"/>
  <c r="F222" i="97" s="1"/>
  <c r="G222" i="97" s="1"/>
  <c r="H222" i="97" s="1"/>
  <c r="I222" i="97" s="1"/>
  <c r="J222" i="97" s="1"/>
  <c r="K222" i="97" s="1"/>
  <c r="L222" i="97" s="1"/>
  <c r="M222" i="97" s="1"/>
  <c r="N222" i="97" s="1"/>
  <c r="O222" i="97" s="1"/>
  <c r="P222" i="97" s="1"/>
  <c r="Q222" i="97" s="1"/>
  <c r="R222" i="97" s="1"/>
  <c r="S222" i="97" s="1"/>
  <c r="T222" i="97" s="1"/>
  <c r="W222" i="97" s="1"/>
  <c r="X222" i="97" s="1"/>
  <c r="Z222" i="97" s="1"/>
  <c r="AA222" i="97" s="1"/>
  <c r="AB222" i="97" s="1"/>
  <c r="AC222" i="97" s="1"/>
  <c r="AD222" i="97" s="1"/>
  <c r="AE222" i="97" s="1"/>
  <c r="AF222" i="97" s="1"/>
  <c r="C222" i="97"/>
  <c r="D221" i="97"/>
  <c r="E221" i="97" s="1"/>
  <c r="F221" i="97" s="1"/>
  <c r="G221" i="97" s="1"/>
  <c r="H221" i="97" s="1"/>
  <c r="I221" i="97" s="1"/>
  <c r="J221" i="97" s="1"/>
  <c r="K221" i="97" s="1"/>
  <c r="L221" i="97" s="1"/>
  <c r="M221" i="97" s="1"/>
  <c r="N221" i="97" s="1"/>
  <c r="O221" i="97" s="1"/>
  <c r="P221" i="97" s="1"/>
  <c r="Q221" i="97" s="1"/>
  <c r="R221" i="97" s="1"/>
  <c r="S221" i="97" s="1"/>
  <c r="T221" i="97" s="1"/>
  <c r="W221" i="97" s="1"/>
  <c r="X221" i="97" s="1"/>
  <c r="Z221" i="97" s="1"/>
  <c r="AA221" i="97" s="1"/>
  <c r="AB221" i="97" s="1"/>
  <c r="AC221" i="97" s="1"/>
  <c r="AD221" i="97" s="1"/>
  <c r="AE221" i="97" s="1"/>
  <c r="AF221" i="97" s="1"/>
  <c r="C221" i="97"/>
  <c r="C220" i="97"/>
  <c r="D220" i="97" s="1"/>
  <c r="E220" i="97" s="1"/>
  <c r="F220" i="97" s="1"/>
  <c r="G220" i="97" s="1"/>
  <c r="H220" i="97" s="1"/>
  <c r="I220" i="97" s="1"/>
  <c r="J220" i="97" s="1"/>
  <c r="K220" i="97" s="1"/>
  <c r="L220" i="97" s="1"/>
  <c r="M220" i="97" s="1"/>
  <c r="N220" i="97" s="1"/>
  <c r="O220" i="97" s="1"/>
  <c r="P220" i="97" s="1"/>
  <c r="Q220" i="97" s="1"/>
  <c r="R220" i="97" s="1"/>
  <c r="S220" i="97" s="1"/>
  <c r="T220" i="97" s="1"/>
  <c r="W220" i="97" s="1"/>
  <c r="X220" i="97" s="1"/>
  <c r="Z220" i="97" s="1"/>
  <c r="AA220" i="97" s="1"/>
  <c r="AB220" i="97" s="1"/>
  <c r="AC220" i="97" s="1"/>
  <c r="AD220" i="97" s="1"/>
  <c r="AE220" i="97" s="1"/>
  <c r="AF220" i="97" s="1"/>
  <c r="D219" i="97"/>
  <c r="E219" i="97" s="1"/>
  <c r="F219" i="97" s="1"/>
  <c r="G219" i="97" s="1"/>
  <c r="H219" i="97" s="1"/>
  <c r="I219" i="97" s="1"/>
  <c r="J219" i="97" s="1"/>
  <c r="K219" i="97" s="1"/>
  <c r="L219" i="97" s="1"/>
  <c r="M219" i="97" s="1"/>
  <c r="N219" i="97" s="1"/>
  <c r="O219" i="97" s="1"/>
  <c r="P219" i="97" s="1"/>
  <c r="Q219" i="97" s="1"/>
  <c r="R219" i="97" s="1"/>
  <c r="S219" i="97" s="1"/>
  <c r="T219" i="97" s="1"/>
  <c r="W219" i="97" s="1"/>
  <c r="X219" i="97" s="1"/>
  <c r="Z219" i="97" s="1"/>
  <c r="AA219" i="97" s="1"/>
  <c r="AB219" i="97" s="1"/>
  <c r="AC219" i="97" s="1"/>
  <c r="AD219" i="97" s="1"/>
  <c r="AE219" i="97" s="1"/>
  <c r="AF219" i="97" s="1"/>
  <c r="C219" i="97"/>
  <c r="C218" i="97"/>
  <c r="D218" i="97" s="1"/>
  <c r="E218" i="97" s="1"/>
  <c r="F218" i="97" s="1"/>
  <c r="G218" i="97" s="1"/>
  <c r="H218" i="97" s="1"/>
  <c r="I218" i="97" s="1"/>
  <c r="J218" i="97" s="1"/>
  <c r="K218" i="97" s="1"/>
  <c r="L218" i="97" s="1"/>
  <c r="M218" i="97" s="1"/>
  <c r="N218" i="97" s="1"/>
  <c r="O218" i="97" s="1"/>
  <c r="P218" i="97" s="1"/>
  <c r="Q218" i="97" s="1"/>
  <c r="R218" i="97" s="1"/>
  <c r="S218" i="97" s="1"/>
  <c r="T218" i="97" s="1"/>
  <c r="W218" i="97" s="1"/>
  <c r="X218" i="97" s="1"/>
  <c r="Z218" i="97" s="1"/>
  <c r="AA218" i="97" s="1"/>
  <c r="AB218" i="97" s="1"/>
  <c r="AC218" i="97" s="1"/>
  <c r="AD218" i="97" s="1"/>
  <c r="AE218" i="97" s="1"/>
  <c r="AF218" i="97" s="1"/>
  <c r="D217" i="97"/>
  <c r="E217" i="97" s="1"/>
  <c r="F217" i="97" s="1"/>
  <c r="G217" i="97" s="1"/>
  <c r="H217" i="97" s="1"/>
  <c r="I217" i="97" s="1"/>
  <c r="J217" i="97" s="1"/>
  <c r="K217" i="97" s="1"/>
  <c r="L217" i="97" s="1"/>
  <c r="M217" i="97" s="1"/>
  <c r="N217" i="97" s="1"/>
  <c r="O217" i="97" s="1"/>
  <c r="P217" i="97" s="1"/>
  <c r="Q217" i="97" s="1"/>
  <c r="R217" i="97" s="1"/>
  <c r="S217" i="97" s="1"/>
  <c r="T217" i="97" s="1"/>
  <c r="W217" i="97" s="1"/>
  <c r="X217" i="97" s="1"/>
  <c r="Z217" i="97" s="1"/>
  <c r="AA217" i="97" s="1"/>
  <c r="AB217" i="97" s="1"/>
  <c r="AC217" i="97" s="1"/>
  <c r="AD217" i="97" s="1"/>
  <c r="AE217" i="97" s="1"/>
  <c r="AF217" i="97" s="1"/>
  <c r="C217" i="97"/>
  <c r="C216" i="97"/>
  <c r="D216" i="97" s="1"/>
  <c r="E216" i="97" s="1"/>
  <c r="F216" i="97" s="1"/>
  <c r="G216" i="97" s="1"/>
  <c r="H216" i="97" s="1"/>
  <c r="I216" i="97" s="1"/>
  <c r="J216" i="97" s="1"/>
  <c r="K216" i="97" s="1"/>
  <c r="L216" i="97" s="1"/>
  <c r="M216" i="97" s="1"/>
  <c r="N216" i="97" s="1"/>
  <c r="O216" i="97" s="1"/>
  <c r="P216" i="97" s="1"/>
  <c r="Q216" i="97" s="1"/>
  <c r="R216" i="97" s="1"/>
  <c r="S216" i="97" s="1"/>
  <c r="T216" i="97" s="1"/>
  <c r="W216" i="97" s="1"/>
  <c r="X216" i="97" s="1"/>
  <c r="Z216" i="97" s="1"/>
  <c r="AA216" i="97" s="1"/>
  <c r="AB216" i="97" s="1"/>
  <c r="AC216" i="97" s="1"/>
  <c r="AD216" i="97" s="1"/>
  <c r="AE216" i="97" s="1"/>
  <c r="AF216" i="97" s="1"/>
  <c r="F215" i="97"/>
  <c r="G215" i="97" s="1"/>
  <c r="H215" i="97" s="1"/>
  <c r="I215" i="97" s="1"/>
  <c r="J215" i="97" s="1"/>
  <c r="K215" i="97" s="1"/>
  <c r="L215" i="97" s="1"/>
  <c r="M215" i="97" s="1"/>
  <c r="N215" i="97" s="1"/>
  <c r="O215" i="97" s="1"/>
  <c r="P215" i="97" s="1"/>
  <c r="Q215" i="97" s="1"/>
  <c r="R215" i="97" s="1"/>
  <c r="T215" i="97" s="1"/>
  <c r="W215" i="97" s="1"/>
  <c r="X215" i="97" s="1"/>
  <c r="Z215" i="97" s="1"/>
  <c r="AA215" i="97" s="1"/>
  <c r="AB215" i="97" s="1"/>
  <c r="AC215" i="97" s="1"/>
  <c r="AD215" i="97" s="1"/>
  <c r="AE215" i="97" s="1"/>
  <c r="AF215" i="97" s="1"/>
  <c r="C215" i="97"/>
  <c r="D215" i="97" s="1"/>
  <c r="E215" i="97" s="1"/>
  <c r="D214" i="97"/>
  <c r="E214" i="97" s="1"/>
  <c r="F214" i="97" s="1"/>
  <c r="G214" i="97" s="1"/>
  <c r="H214" i="97" s="1"/>
  <c r="I214" i="97" s="1"/>
  <c r="J214" i="97" s="1"/>
  <c r="K214" i="97" s="1"/>
  <c r="L214" i="97" s="1"/>
  <c r="M214" i="97" s="1"/>
  <c r="N214" i="97" s="1"/>
  <c r="O214" i="97" s="1"/>
  <c r="P214" i="97" s="1"/>
  <c r="Q214" i="97" s="1"/>
  <c r="R214" i="97" s="1"/>
  <c r="T214" i="97" s="1"/>
  <c r="W214" i="97" s="1"/>
  <c r="X214" i="97" s="1"/>
  <c r="Z214" i="97" s="1"/>
  <c r="AA214" i="97" s="1"/>
  <c r="AB214" i="97" s="1"/>
  <c r="AC214" i="97" s="1"/>
  <c r="AD214" i="97" s="1"/>
  <c r="AE214" i="97" s="1"/>
  <c r="AF214" i="97" s="1"/>
  <c r="C214" i="97"/>
  <c r="C213" i="97"/>
  <c r="D213" i="97" s="1"/>
  <c r="E213" i="97" s="1"/>
  <c r="F213" i="97" s="1"/>
  <c r="G213" i="97" s="1"/>
  <c r="H213" i="97" s="1"/>
  <c r="I213" i="97" s="1"/>
  <c r="J213" i="97" s="1"/>
  <c r="K213" i="97" s="1"/>
  <c r="L213" i="97" s="1"/>
  <c r="M213" i="97" s="1"/>
  <c r="N213" i="97" s="1"/>
  <c r="O213" i="97" s="1"/>
  <c r="P213" i="97" s="1"/>
  <c r="Q213" i="97" s="1"/>
  <c r="R213" i="97" s="1"/>
  <c r="T213" i="97" s="1"/>
  <c r="W213" i="97" s="1"/>
  <c r="X213" i="97" s="1"/>
  <c r="Z213" i="97" s="1"/>
  <c r="AA213" i="97" s="1"/>
  <c r="AB213" i="97" s="1"/>
  <c r="AC213" i="97" s="1"/>
  <c r="AD213" i="97" s="1"/>
  <c r="AE213" i="97" s="1"/>
  <c r="AF213" i="97" s="1"/>
  <c r="C212" i="97"/>
  <c r="D212" i="97" s="1"/>
  <c r="E212" i="97" s="1"/>
  <c r="F212" i="97" s="1"/>
  <c r="G212" i="97" s="1"/>
  <c r="H212" i="97" s="1"/>
  <c r="I212" i="97" s="1"/>
  <c r="J212" i="97" s="1"/>
  <c r="K212" i="97" s="1"/>
  <c r="L212" i="97" s="1"/>
  <c r="M212" i="97" s="1"/>
  <c r="N212" i="97" s="1"/>
  <c r="O212" i="97" s="1"/>
  <c r="P212" i="97" s="1"/>
  <c r="Q212" i="97" s="1"/>
  <c r="R212" i="97" s="1"/>
  <c r="T212" i="97" s="1"/>
  <c r="W212" i="97" s="1"/>
  <c r="X212" i="97" s="1"/>
  <c r="Z212" i="97" s="1"/>
  <c r="AA212" i="97" s="1"/>
  <c r="AB212" i="97" s="1"/>
  <c r="AC212" i="97" s="1"/>
  <c r="AD212" i="97" s="1"/>
  <c r="AE212" i="97" s="1"/>
  <c r="AF212" i="97" s="1"/>
  <c r="C211" i="97"/>
  <c r="D211" i="97" s="1"/>
  <c r="E211" i="97" s="1"/>
  <c r="F211" i="97" s="1"/>
  <c r="G211" i="97" s="1"/>
  <c r="H211" i="97" s="1"/>
  <c r="I211" i="97" s="1"/>
  <c r="J211" i="97" s="1"/>
  <c r="K211" i="97" s="1"/>
  <c r="L211" i="97" s="1"/>
  <c r="M211" i="97" s="1"/>
  <c r="N211" i="97" s="1"/>
  <c r="O211" i="97" s="1"/>
  <c r="P211" i="97" s="1"/>
  <c r="Q211" i="97" s="1"/>
  <c r="R211" i="97" s="1"/>
  <c r="T211" i="97" s="1"/>
  <c r="W211" i="97" s="1"/>
  <c r="X211" i="97" s="1"/>
  <c r="Z211" i="97" s="1"/>
  <c r="AA211" i="97" s="1"/>
  <c r="AB211" i="97" s="1"/>
  <c r="AC211" i="97" s="1"/>
  <c r="AD211" i="97" s="1"/>
  <c r="AE211" i="97" s="1"/>
  <c r="AF211" i="97" s="1"/>
  <c r="C210" i="97"/>
  <c r="D210" i="97" s="1"/>
  <c r="E210" i="97" s="1"/>
  <c r="F210" i="97" s="1"/>
  <c r="G210" i="97" s="1"/>
  <c r="H210" i="97" s="1"/>
  <c r="I210" i="97" s="1"/>
  <c r="J210" i="97" s="1"/>
  <c r="K210" i="97" s="1"/>
  <c r="L210" i="97" s="1"/>
  <c r="M210" i="97" s="1"/>
  <c r="N210" i="97" s="1"/>
  <c r="O210" i="97" s="1"/>
  <c r="P210" i="97" s="1"/>
  <c r="Q210" i="97" s="1"/>
  <c r="R210" i="97" s="1"/>
  <c r="T210" i="97" s="1"/>
  <c r="W210" i="97" s="1"/>
  <c r="X210" i="97" s="1"/>
  <c r="Z210" i="97" s="1"/>
  <c r="AA210" i="97" s="1"/>
  <c r="AB210" i="97" s="1"/>
  <c r="AC210" i="97" s="1"/>
  <c r="AD210" i="97" s="1"/>
  <c r="AE210" i="97" s="1"/>
  <c r="AF210" i="97" s="1"/>
  <c r="C209" i="97"/>
  <c r="D209" i="97" s="1"/>
  <c r="E209" i="97" s="1"/>
  <c r="F209" i="97" s="1"/>
  <c r="G209" i="97" s="1"/>
  <c r="H209" i="97" s="1"/>
  <c r="I209" i="97" s="1"/>
  <c r="J209" i="97" s="1"/>
  <c r="K209" i="97" s="1"/>
  <c r="L209" i="97" s="1"/>
  <c r="M209" i="97" s="1"/>
  <c r="N209" i="97" s="1"/>
  <c r="O209" i="97" s="1"/>
  <c r="P209" i="97" s="1"/>
  <c r="Q209" i="97" s="1"/>
  <c r="R209" i="97" s="1"/>
  <c r="T209" i="97" s="1"/>
  <c r="W209" i="97" s="1"/>
  <c r="X209" i="97" s="1"/>
  <c r="Z209" i="97" s="1"/>
  <c r="AA209" i="97" s="1"/>
  <c r="AB209" i="97" s="1"/>
  <c r="AC209" i="97" s="1"/>
  <c r="AD209" i="97" s="1"/>
  <c r="AE209" i="97" s="1"/>
  <c r="AF209" i="97" s="1"/>
  <c r="C208" i="97"/>
  <c r="D208" i="97" s="1"/>
  <c r="E208" i="97" s="1"/>
  <c r="F208" i="97" s="1"/>
  <c r="G208" i="97" s="1"/>
  <c r="H208" i="97" s="1"/>
  <c r="I208" i="97" s="1"/>
  <c r="J208" i="97" s="1"/>
  <c r="K208" i="97" s="1"/>
  <c r="L208" i="97" s="1"/>
  <c r="M208" i="97" s="1"/>
  <c r="N208" i="97" s="1"/>
  <c r="O208" i="97" s="1"/>
  <c r="P208" i="97" s="1"/>
  <c r="Q208" i="97" s="1"/>
  <c r="R208" i="97" s="1"/>
  <c r="T208" i="97" s="1"/>
  <c r="W208" i="97" s="1"/>
  <c r="X208" i="97" s="1"/>
  <c r="Z208" i="97" s="1"/>
  <c r="AA208" i="97" s="1"/>
  <c r="AB208" i="97" s="1"/>
  <c r="AC208" i="97" s="1"/>
  <c r="AD208" i="97" s="1"/>
  <c r="AE208" i="97" s="1"/>
  <c r="AF208" i="97" s="1"/>
  <c r="E207" i="97"/>
  <c r="F207" i="97" s="1"/>
  <c r="G207" i="97" s="1"/>
  <c r="H207" i="97" s="1"/>
  <c r="I207" i="97" s="1"/>
  <c r="J207" i="97" s="1"/>
  <c r="K207" i="97" s="1"/>
  <c r="L207" i="97" s="1"/>
  <c r="M207" i="97" s="1"/>
  <c r="N207" i="97" s="1"/>
  <c r="O207" i="97" s="1"/>
  <c r="P207" i="97" s="1"/>
  <c r="Q207" i="97" s="1"/>
  <c r="R207" i="97" s="1"/>
  <c r="T207" i="97" s="1"/>
  <c r="W207" i="97" s="1"/>
  <c r="X207" i="97" s="1"/>
  <c r="AA207" i="97" s="1"/>
  <c r="AB207" i="97" s="1"/>
  <c r="AC207" i="97" s="1"/>
  <c r="AD207" i="97" s="1"/>
  <c r="AE207" i="97" s="1"/>
  <c r="AF207" i="97" s="1"/>
  <c r="C207" i="97"/>
  <c r="D207" i="97" s="1"/>
  <c r="C206" i="97"/>
  <c r="D206" i="97" s="1"/>
  <c r="E206" i="97" s="1"/>
  <c r="F206" i="97" s="1"/>
  <c r="G206" i="97" s="1"/>
  <c r="H206" i="97" s="1"/>
  <c r="I206" i="97" s="1"/>
  <c r="J206" i="97" s="1"/>
  <c r="K206" i="97" s="1"/>
  <c r="L206" i="97" s="1"/>
  <c r="M206" i="97" s="1"/>
  <c r="N206" i="97" s="1"/>
  <c r="O206" i="97" s="1"/>
  <c r="P206" i="97" s="1"/>
  <c r="Q206" i="97" s="1"/>
  <c r="R206" i="97" s="1"/>
  <c r="T206" i="97" s="1"/>
  <c r="W206" i="97" s="1"/>
  <c r="X206" i="97" s="1"/>
  <c r="AA206" i="97" s="1"/>
  <c r="AB206" i="97" s="1"/>
  <c r="AC206" i="97" s="1"/>
  <c r="AD206" i="97" s="1"/>
  <c r="AE206" i="97" s="1"/>
  <c r="AF206" i="97" s="1"/>
  <c r="D205" i="97"/>
  <c r="E205" i="97" s="1"/>
  <c r="F205" i="97" s="1"/>
  <c r="G205" i="97" s="1"/>
  <c r="H205" i="97" s="1"/>
  <c r="I205" i="97" s="1"/>
  <c r="J205" i="97" s="1"/>
  <c r="K205" i="97" s="1"/>
  <c r="L205" i="97" s="1"/>
  <c r="M205" i="97" s="1"/>
  <c r="N205" i="97" s="1"/>
  <c r="O205" i="97" s="1"/>
  <c r="P205" i="97" s="1"/>
  <c r="Q205" i="97" s="1"/>
  <c r="R205" i="97" s="1"/>
  <c r="T205" i="97" s="1"/>
  <c r="W205" i="97" s="1"/>
  <c r="X205" i="97" s="1"/>
  <c r="AA205" i="97" s="1"/>
  <c r="AB205" i="97" s="1"/>
  <c r="AC205" i="97" s="1"/>
  <c r="AD205" i="97" s="1"/>
  <c r="AE205" i="97" s="1"/>
  <c r="AF205" i="97" s="1"/>
  <c r="C205" i="97"/>
  <c r="C204" i="97"/>
  <c r="D204" i="97" s="1"/>
  <c r="E204" i="97" s="1"/>
  <c r="F204" i="97" s="1"/>
  <c r="G204" i="97" s="1"/>
  <c r="H204" i="97" s="1"/>
  <c r="I204" i="97" s="1"/>
  <c r="J204" i="97" s="1"/>
  <c r="K204" i="97" s="1"/>
  <c r="L204" i="97" s="1"/>
  <c r="M204" i="97" s="1"/>
  <c r="N204" i="97" s="1"/>
  <c r="O204" i="97" s="1"/>
  <c r="P204" i="97" s="1"/>
  <c r="Q204" i="97" s="1"/>
  <c r="R204" i="97" s="1"/>
  <c r="T204" i="97" s="1"/>
  <c r="W204" i="97" s="1"/>
  <c r="X204" i="97" s="1"/>
  <c r="AA204" i="97" s="1"/>
  <c r="AB204" i="97" s="1"/>
  <c r="AC204" i="97" s="1"/>
  <c r="AD204" i="97" s="1"/>
  <c r="AE204" i="97" s="1"/>
  <c r="AF204" i="97" s="1"/>
  <c r="C203" i="97"/>
  <c r="D203" i="97" s="1"/>
  <c r="E203" i="97" s="1"/>
  <c r="F203" i="97" s="1"/>
  <c r="G203" i="97" s="1"/>
  <c r="H203" i="97" s="1"/>
  <c r="I203" i="97" s="1"/>
  <c r="J203" i="97" s="1"/>
  <c r="K203" i="97" s="1"/>
  <c r="L203" i="97" s="1"/>
  <c r="M203" i="97" s="1"/>
  <c r="N203" i="97" s="1"/>
  <c r="O203" i="97" s="1"/>
  <c r="P203" i="97" s="1"/>
  <c r="Q203" i="97" s="1"/>
  <c r="R203" i="97" s="1"/>
  <c r="T203" i="97" s="1"/>
  <c r="W203" i="97" s="1"/>
  <c r="X203" i="97" s="1"/>
  <c r="AA203" i="97" s="1"/>
  <c r="AB203" i="97" s="1"/>
  <c r="AC203" i="97" s="1"/>
  <c r="AD203" i="97" s="1"/>
  <c r="AE203" i="97" s="1"/>
  <c r="AF203" i="97" s="1"/>
  <c r="K202" i="97"/>
  <c r="L202" i="97" s="1"/>
  <c r="M202" i="97" s="1"/>
  <c r="N202" i="97" s="1"/>
  <c r="O202" i="97" s="1"/>
  <c r="P202" i="97" s="1"/>
  <c r="Q202" i="97" s="1"/>
  <c r="R202" i="97" s="1"/>
  <c r="W202" i="97" s="1"/>
  <c r="X202" i="97" s="1"/>
  <c r="AA202" i="97" s="1"/>
  <c r="AB202" i="97" s="1"/>
  <c r="AC202" i="97" s="1"/>
  <c r="AD202" i="97" s="1"/>
  <c r="AE202" i="97" s="1"/>
  <c r="AF202" i="97" s="1"/>
  <c r="C202" i="97"/>
  <c r="D202" i="97" s="1"/>
  <c r="E202" i="97" s="1"/>
  <c r="F202" i="97" s="1"/>
  <c r="G202" i="97" s="1"/>
  <c r="H202" i="97" s="1"/>
  <c r="I202" i="97" s="1"/>
  <c r="J202" i="97" s="1"/>
  <c r="C201" i="97"/>
  <c r="D201" i="97" s="1"/>
  <c r="E201" i="97" s="1"/>
  <c r="F201" i="97" s="1"/>
  <c r="G201" i="97" s="1"/>
  <c r="H201" i="97" s="1"/>
  <c r="I201" i="97" s="1"/>
  <c r="J201" i="97" s="1"/>
  <c r="K201" i="97" s="1"/>
  <c r="L201" i="97" s="1"/>
  <c r="M201" i="97" s="1"/>
  <c r="N201" i="97" s="1"/>
  <c r="O201" i="97" s="1"/>
  <c r="P201" i="97" s="1"/>
  <c r="Q201" i="97" s="1"/>
  <c r="R201" i="97" s="1"/>
  <c r="W201" i="97" s="1"/>
  <c r="X201" i="97" s="1"/>
  <c r="AA201" i="97" s="1"/>
  <c r="AB201" i="97" s="1"/>
  <c r="AC201" i="97" s="1"/>
  <c r="AD201" i="97" s="1"/>
  <c r="AE201" i="97" s="1"/>
  <c r="AF201" i="97" s="1"/>
  <c r="H200" i="97"/>
  <c r="I200" i="97" s="1"/>
  <c r="J200" i="97" s="1"/>
  <c r="K200" i="97" s="1"/>
  <c r="L200" i="97" s="1"/>
  <c r="M200" i="97" s="1"/>
  <c r="N200" i="97" s="1"/>
  <c r="O200" i="97" s="1"/>
  <c r="P200" i="97" s="1"/>
  <c r="Q200" i="97" s="1"/>
  <c r="R200" i="97" s="1"/>
  <c r="W200" i="97" s="1"/>
  <c r="X200" i="97" s="1"/>
  <c r="AA200" i="97" s="1"/>
  <c r="AB200" i="97" s="1"/>
  <c r="AC200" i="97" s="1"/>
  <c r="AD200" i="97" s="1"/>
  <c r="AE200" i="97" s="1"/>
  <c r="AF200" i="97" s="1"/>
  <c r="C200" i="97"/>
  <c r="D200" i="97" s="1"/>
  <c r="E200" i="97" s="1"/>
  <c r="F200" i="97" s="1"/>
  <c r="G200" i="97" s="1"/>
  <c r="I199" i="97"/>
  <c r="J199" i="97" s="1"/>
  <c r="K199" i="97" s="1"/>
  <c r="L199" i="97" s="1"/>
  <c r="M199" i="97" s="1"/>
  <c r="N199" i="97" s="1"/>
  <c r="O199" i="97" s="1"/>
  <c r="P199" i="97" s="1"/>
  <c r="Q199" i="97" s="1"/>
  <c r="R199" i="97" s="1"/>
  <c r="W199" i="97" s="1"/>
  <c r="X199" i="97" s="1"/>
  <c r="AA199" i="97" s="1"/>
  <c r="AB199" i="97" s="1"/>
  <c r="AC199" i="97" s="1"/>
  <c r="AD199" i="97" s="1"/>
  <c r="AE199" i="97" s="1"/>
  <c r="AF199" i="97" s="1"/>
  <c r="C199" i="97"/>
  <c r="D199" i="97" s="1"/>
  <c r="E199" i="97" s="1"/>
  <c r="F199" i="97" s="1"/>
  <c r="G199" i="97" s="1"/>
  <c r="H199" i="97" s="1"/>
  <c r="K198" i="97"/>
  <c r="L198" i="97" s="1"/>
  <c r="M198" i="97" s="1"/>
  <c r="N198" i="97" s="1"/>
  <c r="O198" i="97" s="1"/>
  <c r="P198" i="97" s="1"/>
  <c r="Q198" i="97" s="1"/>
  <c r="R198" i="97" s="1"/>
  <c r="W198" i="97" s="1"/>
  <c r="X198" i="97" s="1"/>
  <c r="AA198" i="97" s="1"/>
  <c r="AB198" i="97" s="1"/>
  <c r="AC198" i="97" s="1"/>
  <c r="AD198" i="97" s="1"/>
  <c r="AE198" i="97" s="1"/>
  <c r="AF198" i="97" s="1"/>
  <c r="C198" i="97"/>
  <c r="D198" i="97" s="1"/>
  <c r="E198" i="97" s="1"/>
  <c r="F198" i="97" s="1"/>
  <c r="G198" i="97" s="1"/>
  <c r="H198" i="97" s="1"/>
  <c r="I198" i="97" s="1"/>
  <c r="J198" i="97" s="1"/>
  <c r="C197" i="97"/>
  <c r="D197" i="97" s="1"/>
  <c r="E197" i="97" s="1"/>
  <c r="F197" i="97" s="1"/>
  <c r="G197" i="97" s="1"/>
  <c r="H197" i="97" s="1"/>
  <c r="I197" i="97" s="1"/>
  <c r="J197" i="97" s="1"/>
  <c r="K197" i="97" s="1"/>
  <c r="L197" i="97" s="1"/>
  <c r="M197" i="97" s="1"/>
  <c r="N197" i="97" s="1"/>
  <c r="O197" i="97" s="1"/>
  <c r="P197" i="97" s="1"/>
  <c r="Q197" i="97" s="1"/>
  <c r="R197" i="97" s="1"/>
  <c r="W197" i="97" s="1"/>
  <c r="X197" i="97" s="1"/>
  <c r="AA197" i="97" s="1"/>
  <c r="AB197" i="97" s="1"/>
  <c r="AC197" i="97" s="1"/>
  <c r="AD197" i="97" s="1"/>
  <c r="AE197" i="97" s="1"/>
  <c r="AF197" i="97" s="1"/>
  <c r="C196" i="97"/>
  <c r="D196" i="97" s="1"/>
  <c r="E196" i="97" s="1"/>
  <c r="F196" i="97" s="1"/>
  <c r="G196" i="97" s="1"/>
  <c r="H196" i="97" s="1"/>
  <c r="I196" i="97" s="1"/>
  <c r="J196" i="97" s="1"/>
  <c r="K196" i="97" s="1"/>
  <c r="L196" i="97" s="1"/>
  <c r="M196" i="97" s="1"/>
  <c r="N196" i="97" s="1"/>
  <c r="O196" i="97" s="1"/>
  <c r="P196" i="97" s="1"/>
  <c r="Q196" i="97" s="1"/>
  <c r="R196" i="97" s="1"/>
  <c r="W196" i="97" s="1"/>
  <c r="AA196" i="97" s="1"/>
  <c r="AB196" i="97" s="1"/>
  <c r="AC196" i="97" s="1"/>
  <c r="AD196" i="97" s="1"/>
  <c r="AE196" i="97" s="1"/>
  <c r="AF196" i="97" s="1"/>
  <c r="D195" i="97"/>
  <c r="E195" i="97" s="1"/>
  <c r="F195" i="97" s="1"/>
  <c r="G195" i="97" s="1"/>
  <c r="H195" i="97" s="1"/>
  <c r="I195" i="97" s="1"/>
  <c r="J195" i="97" s="1"/>
  <c r="K195" i="97" s="1"/>
  <c r="L195" i="97" s="1"/>
  <c r="M195" i="97" s="1"/>
  <c r="N195" i="97" s="1"/>
  <c r="O195" i="97" s="1"/>
  <c r="P195" i="97" s="1"/>
  <c r="Q195" i="97" s="1"/>
  <c r="R195" i="97" s="1"/>
  <c r="W195" i="97" s="1"/>
  <c r="AA195" i="97" s="1"/>
  <c r="AB195" i="97" s="1"/>
  <c r="AC195" i="97" s="1"/>
  <c r="AD195" i="97" s="1"/>
  <c r="AE195" i="97" s="1"/>
  <c r="AF195" i="97" s="1"/>
  <c r="C195" i="97"/>
  <c r="C194" i="97"/>
  <c r="D194" i="97" s="1"/>
  <c r="E194" i="97" s="1"/>
  <c r="F194" i="97" s="1"/>
  <c r="G194" i="97" s="1"/>
  <c r="H194" i="97" s="1"/>
  <c r="I194" i="97" s="1"/>
  <c r="J194" i="97" s="1"/>
  <c r="K194" i="97" s="1"/>
  <c r="L194" i="97" s="1"/>
  <c r="M194" i="97" s="1"/>
  <c r="N194" i="97" s="1"/>
  <c r="O194" i="97" s="1"/>
  <c r="P194" i="97" s="1"/>
  <c r="Q194" i="97" s="1"/>
  <c r="R194" i="97" s="1"/>
  <c r="W194" i="97" s="1"/>
  <c r="AA194" i="97" s="1"/>
  <c r="AB194" i="97" s="1"/>
  <c r="AC194" i="97" s="1"/>
  <c r="AD194" i="97" s="1"/>
  <c r="AE194" i="97" s="1"/>
  <c r="AF194" i="97" s="1"/>
  <c r="C193" i="97"/>
  <c r="D193" i="97" s="1"/>
  <c r="E193" i="97" s="1"/>
  <c r="F193" i="97" s="1"/>
  <c r="G193" i="97" s="1"/>
  <c r="H193" i="97" s="1"/>
  <c r="I193" i="97" s="1"/>
  <c r="J193" i="97" s="1"/>
  <c r="K193" i="97" s="1"/>
  <c r="L193" i="97" s="1"/>
  <c r="M193" i="97" s="1"/>
  <c r="N193" i="97" s="1"/>
  <c r="O193" i="97" s="1"/>
  <c r="P193" i="97" s="1"/>
  <c r="Q193" i="97" s="1"/>
  <c r="R193" i="97" s="1"/>
  <c r="W193" i="97" s="1"/>
  <c r="AA193" i="97" s="1"/>
  <c r="AB193" i="97" s="1"/>
  <c r="AC193" i="97" s="1"/>
  <c r="AD193" i="97" s="1"/>
  <c r="AE193" i="97" s="1"/>
  <c r="AF193" i="97" s="1"/>
  <c r="D192" i="97"/>
  <c r="E192" i="97" s="1"/>
  <c r="F192" i="97" s="1"/>
  <c r="G192" i="97" s="1"/>
  <c r="H192" i="97" s="1"/>
  <c r="I192" i="97" s="1"/>
  <c r="J192" i="97" s="1"/>
  <c r="K192" i="97" s="1"/>
  <c r="L192" i="97" s="1"/>
  <c r="M192" i="97" s="1"/>
  <c r="N192" i="97" s="1"/>
  <c r="O192" i="97" s="1"/>
  <c r="P192" i="97" s="1"/>
  <c r="Q192" i="97" s="1"/>
  <c r="R192" i="97" s="1"/>
  <c r="W192" i="97" s="1"/>
  <c r="AA192" i="97" s="1"/>
  <c r="AB192" i="97" s="1"/>
  <c r="AC192" i="97" s="1"/>
  <c r="AD192" i="97" s="1"/>
  <c r="AE192" i="97" s="1"/>
  <c r="AF192" i="97" s="1"/>
  <c r="C192" i="97"/>
  <c r="C191" i="97"/>
  <c r="D191" i="97" s="1"/>
  <c r="E191" i="97" s="1"/>
  <c r="F191" i="97" s="1"/>
  <c r="G191" i="97" s="1"/>
  <c r="H191" i="97" s="1"/>
  <c r="I191" i="97" s="1"/>
  <c r="J191" i="97" s="1"/>
  <c r="K191" i="97" s="1"/>
  <c r="L191" i="97" s="1"/>
  <c r="M191" i="97" s="1"/>
  <c r="N191" i="97" s="1"/>
  <c r="O191" i="97" s="1"/>
  <c r="P191" i="97" s="1"/>
  <c r="Q191" i="97" s="1"/>
  <c r="R191" i="97" s="1"/>
  <c r="W191" i="97" s="1"/>
  <c r="AA191" i="97" s="1"/>
  <c r="AB191" i="97" s="1"/>
  <c r="AC191" i="97" s="1"/>
  <c r="AD191" i="97" s="1"/>
  <c r="AE191" i="97" s="1"/>
  <c r="AF191" i="97" s="1"/>
  <c r="D190" i="97"/>
  <c r="E190" i="97" s="1"/>
  <c r="F190" i="97" s="1"/>
  <c r="G190" i="97" s="1"/>
  <c r="H190" i="97" s="1"/>
  <c r="I190" i="97" s="1"/>
  <c r="J190" i="97" s="1"/>
  <c r="K190" i="97" s="1"/>
  <c r="L190" i="97" s="1"/>
  <c r="M190" i="97" s="1"/>
  <c r="N190" i="97" s="1"/>
  <c r="O190" i="97" s="1"/>
  <c r="P190" i="97" s="1"/>
  <c r="Q190" i="97" s="1"/>
  <c r="R190" i="97" s="1"/>
  <c r="W190" i="97" s="1"/>
  <c r="AA190" i="97" s="1"/>
  <c r="AB190" i="97" s="1"/>
  <c r="AC190" i="97" s="1"/>
  <c r="AD190" i="97" s="1"/>
  <c r="AE190" i="97" s="1"/>
  <c r="AF190" i="97" s="1"/>
  <c r="C190" i="97"/>
  <c r="C189" i="97"/>
  <c r="D189" i="97" s="1"/>
  <c r="E189" i="97" s="1"/>
  <c r="F189" i="97" s="1"/>
  <c r="G189" i="97" s="1"/>
  <c r="H189" i="97" s="1"/>
  <c r="I189" i="97" s="1"/>
  <c r="J189" i="97" s="1"/>
  <c r="K189" i="97" s="1"/>
  <c r="L189" i="97" s="1"/>
  <c r="M189" i="97" s="1"/>
  <c r="N189" i="97" s="1"/>
  <c r="O189" i="97" s="1"/>
  <c r="P189" i="97" s="1"/>
  <c r="Q189" i="97" s="1"/>
  <c r="R189" i="97" s="1"/>
  <c r="W189" i="97" s="1"/>
  <c r="AA189" i="97" s="1"/>
  <c r="AB189" i="97" s="1"/>
  <c r="AC189" i="97" s="1"/>
  <c r="AD189" i="97" s="1"/>
  <c r="AE189" i="97" s="1"/>
  <c r="AF189" i="97" s="1"/>
  <c r="C188" i="97"/>
  <c r="D188" i="97" s="1"/>
  <c r="E188" i="97" s="1"/>
  <c r="F188" i="97" s="1"/>
  <c r="G188" i="97" s="1"/>
  <c r="H188" i="97" s="1"/>
  <c r="I188" i="97" s="1"/>
  <c r="J188" i="97" s="1"/>
  <c r="K188" i="97" s="1"/>
  <c r="L188" i="97" s="1"/>
  <c r="M188" i="97" s="1"/>
  <c r="N188" i="97" s="1"/>
  <c r="O188" i="97" s="1"/>
  <c r="P188" i="97" s="1"/>
  <c r="Q188" i="97" s="1"/>
  <c r="R188" i="97" s="1"/>
  <c r="W188" i="97" s="1"/>
  <c r="AA188" i="97" s="1"/>
  <c r="AB188" i="97" s="1"/>
  <c r="AC188" i="97" s="1"/>
  <c r="AD188" i="97" s="1"/>
  <c r="AE188" i="97" s="1"/>
  <c r="AF188" i="97" s="1"/>
  <c r="C187" i="97"/>
  <c r="D187" i="97" s="1"/>
  <c r="E187" i="97" s="1"/>
  <c r="F187" i="97" s="1"/>
  <c r="G187" i="97" s="1"/>
  <c r="H187" i="97" s="1"/>
  <c r="I187" i="97" s="1"/>
  <c r="J187" i="97" s="1"/>
  <c r="K187" i="97" s="1"/>
  <c r="L187" i="97" s="1"/>
  <c r="M187" i="97" s="1"/>
  <c r="N187" i="97" s="1"/>
  <c r="O187" i="97" s="1"/>
  <c r="P187" i="97" s="1"/>
  <c r="Q187" i="97" s="1"/>
  <c r="R187" i="97" s="1"/>
  <c r="W187" i="97" s="1"/>
  <c r="AA187" i="97" s="1"/>
  <c r="AB187" i="97" s="1"/>
  <c r="AC187" i="97" s="1"/>
  <c r="AD187" i="97" s="1"/>
  <c r="AE187" i="97" s="1"/>
  <c r="AF187" i="97" s="1"/>
  <c r="C186" i="97"/>
  <c r="D186" i="97" s="1"/>
  <c r="E186" i="97" s="1"/>
  <c r="F186" i="97" s="1"/>
  <c r="G186" i="97" s="1"/>
  <c r="H186" i="97" s="1"/>
  <c r="I186" i="97" s="1"/>
  <c r="J186" i="97" s="1"/>
  <c r="K186" i="97" s="1"/>
  <c r="L186" i="97" s="1"/>
  <c r="M186" i="97" s="1"/>
  <c r="N186" i="97" s="1"/>
  <c r="O186" i="97" s="1"/>
  <c r="P186" i="97" s="1"/>
  <c r="Q186" i="97" s="1"/>
  <c r="R186" i="97" s="1"/>
  <c r="AA186" i="97" s="1"/>
  <c r="AB186" i="97" s="1"/>
  <c r="AC186" i="97" s="1"/>
  <c r="AD186" i="97" s="1"/>
  <c r="AE186" i="97" s="1"/>
  <c r="AF186" i="97" s="1"/>
  <c r="I185" i="97"/>
  <c r="J185" i="97" s="1"/>
  <c r="K185" i="97" s="1"/>
  <c r="L185" i="97" s="1"/>
  <c r="M185" i="97" s="1"/>
  <c r="N185" i="97" s="1"/>
  <c r="O185" i="97" s="1"/>
  <c r="P185" i="97" s="1"/>
  <c r="Q185" i="97" s="1"/>
  <c r="R185" i="97" s="1"/>
  <c r="AA185" i="97" s="1"/>
  <c r="AB185" i="97" s="1"/>
  <c r="AC185" i="97" s="1"/>
  <c r="AD185" i="97" s="1"/>
  <c r="AE185" i="97" s="1"/>
  <c r="AF185" i="97" s="1"/>
  <c r="C185" i="97"/>
  <c r="D185" i="97" s="1"/>
  <c r="E185" i="97" s="1"/>
  <c r="F185" i="97" s="1"/>
  <c r="G185" i="97" s="1"/>
  <c r="H185" i="97" s="1"/>
  <c r="D184" i="97"/>
  <c r="E184" i="97" s="1"/>
  <c r="F184" i="97" s="1"/>
  <c r="G184" i="97" s="1"/>
  <c r="H184" i="97" s="1"/>
  <c r="I184" i="97" s="1"/>
  <c r="J184" i="97" s="1"/>
  <c r="K184" i="97" s="1"/>
  <c r="L184" i="97" s="1"/>
  <c r="M184" i="97" s="1"/>
  <c r="N184" i="97" s="1"/>
  <c r="O184" i="97" s="1"/>
  <c r="P184" i="97" s="1"/>
  <c r="Q184" i="97" s="1"/>
  <c r="R184" i="97" s="1"/>
  <c r="AA184" i="97" s="1"/>
  <c r="AB184" i="97" s="1"/>
  <c r="AC184" i="97" s="1"/>
  <c r="AD184" i="97" s="1"/>
  <c r="AE184" i="97" s="1"/>
  <c r="AF184" i="97" s="1"/>
  <c r="C184" i="97"/>
  <c r="C183" i="97"/>
  <c r="D183" i="97" s="1"/>
  <c r="E183" i="97" s="1"/>
  <c r="F183" i="97" s="1"/>
  <c r="G183" i="97" s="1"/>
  <c r="H183" i="97" s="1"/>
  <c r="I183" i="97" s="1"/>
  <c r="J183" i="97" s="1"/>
  <c r="K183" i="97" s="1"/>
  <c r="L183" i="97" s="1"/>
  <c r="M183" i="97" s="1"/>
  <c r="N183" i="97" s="1"/>
  <c r="O183" i="97" s="1"/>
  <c r="P183" i="97" s="1"/>
  <c r="Q183" i="97" s="1"/>
  <c r="R183" i="97" s="1"/>
  <c r="AA183" i="97" s="1"/>
  <c r="AB183" i="97" s="1"/>
  <c r="AC183" i="97" s="1"/>
  <c r="AD183" i="97" s="1"/>
  <c r="AE183" i="97" s="1"/>
  <c r="AF183" i="97" s="1"/>
  <c r="C182" i="97"/>
  <c r="D182" i="97" s="1"/>
  <c r="E182" i="97" s="1"/>
  <c r="F182" i="97" s="1"/>
  <c r="G182" i="97" s="1"/>
  <c r="H182" i="97" s="1"/>
  <c r="I182" i="97" s="1"/>
  <c r="J182" i="97" s="1"/>
  <c r="K182" i="97" s="1"/>
  <c r="L182" i="97" s="1"/>
  <c r="M182" i="97" s="1"/>
  <c r="N182" i="97" s="1"/>
  <c r="O182" i="97" s="1"/>
  <c r="P182" i="97" s="1"/>
  <c r="Q182" i="97" s="1"/>
  <c r="R182" i="97" s="1"/>
  <c r="AA182" i="97" s="1"/>
  <c r="AB182" i="97" s="1"/>
  <c r="AC182" i="97" s="1"/>
  <c r="AD182" i="97" s="1"/>
  <c r="AE182" i="97" s="1"/>
  <c r="AF182" i="97" s="1"/>
  <c r="F181" i="97"/>
  <c r="G181" i="97" s="1"/>
  <c r="H181" i="97" s="1"/>
  <c r="I181" i="97" s="1"/>
  <c r="J181" i="97" s="1"/>
  <c r="K181" i="97" s="1"/>
  <c r="L181" i="97" s="1"/>
  <c r="M181" i="97" s="1"/>
  <c r="N181" i="97" s="1"/>
  <c r="O181" i="97" s="1"/>
  <c r="P181" i="97" s="1"/>
  <c r="Q181" i="97" s="1"/>
  <c r="R181" i="97" s="1"/>
  <c r="AA181" i="97" s="1"/>
  <c r="AB181" i="97" s="1"/>
  <c r="AC181" i="97" s="1"/>
  <c r="AD181" i="97" s="1"/>
  <c r="AE181" i="97" s="1"/>
  <c r="AF181" i="97" s="1"/>
  <c r="C181" i="97"/>
  <c r="D181" i="97" s="1"/>
  <c r="E181" i="97" s="1"/>
  <c r="D180" i="97"/>
  <c r="E180" i="97" s="1"/>
  <c r="F180" i="97" s="1"/>
  <c r="G180" i="97" s="1"/>
  <c r="H180" i="97" s="1"/>
  <c r="I180" i="97" s="1"/>
  <c r="J180" i="97" s="1"/>
  <c r="K180" i="97" s="1"/>
  <c r="L180" i="97" s="1"/>
  <c r="M180" i="97" s="1"/>
  <c r="N180" i="97" s="1"/>
  <c r="O180" i="97" s="1"/>
  <c r="P180" i="97" s="1"/>
  <c r="Q180" i="97" s="1"/>
  <c r="R180" i="97" s="1"/>
  <c r="AA180" i="97" s="1"/>
  <c r="AB180" i="97" s="1"/>
  <c r="AC180" i="97" s="1"/>
  <c r="AD180" i="97" s="1"/>
  <c r="AE180" i="97" s="1"/>
  <c r="AF180" i="97" s="1"/>
  <c r="C180" i="97"/>
  <c r="C179" i="97"/>
  <c r="D179" i="97" s="1"/>
  <c r="E179" i="97" s="1"/>
  <c r="F179" i="97" s="1"/>
  <c r="G179" i="97" s="1"/>
  <c r="H179" i="97" s="1"/>
  <c r="I179" i="97" s="1"/>
  <c r="J179" i="97" s="1"/>
  <c r="K179" i="97" s="1"/>
  <c r="L179" i="97" s="1"/>
  <c r="M179" i="97" s="1"/>
  <c r="N179" i="97" s="1"/>
  <c r="O179" i="97" s="1"/>
  <c r="P179" i="97" s="1"/>
  <c r="Q179" i="97" s="1"/>
  <c r="R179" i="97" s="1"/>
  <c r="AA179" i="97" s="1"/>
  <c r="AB179" i="97" s="1"/>
  <c r="AC179" i="97" s="1"/>
  <c r="AD179" i="97" s="1"/>
  <c r="AE179" i="97" s="1"/>
  <c r="AF179" i="97" s="1"/>
  <c r="E178" i="97"/>
  <c r="F178" i="97" s="1"/>
  <c r="G178" i="97" s="1"/>
  <c r="H178" i="97" s="1"/>
  <c r="I178" i="97" s="1"/>
  <c r="J178" i="97" s="1"/>
  <c r="K178" i="97" s="1"/>
  <c r="L178" i="97" s="1"/>
  <c r="M178" i="97" s="1"/>
  <c r="N178" i="97" s="1"/>
  <c r="O178" i="97" s="1"/>
  <c r="P178" i="97" s="1"/>
  <c r="Q178" i="97" s="1"/>
  <c r="R178" i="97" s="1"/>
  <c r="AA178" i="97" s="1"/>
  <c r="AB178" i="97" s="1"/>
  <c r="AC178" i="97" s="1"/>
  <c r="AD178" i="97" s="1"/>
  <c r="AE178" i="97" s="1"/>
  <c r="AF178" i="97" s="1"/>
  <c r="C178" i="97"/>
  <c r="D178" i="97" s="1"/>
  <c r="C177" i="97"/>
  <c r="D177" i="97" s="1"/>
  <c r="C176" i="97"/>
  <c r="D176" i="97" s="1"/>
  <c r="E176" i="97" s="1"/>
  <c r="F176" i="97" s="1"/>
  <c r="G176" i="97" s="1"/>
  <c r="H176" i="97" s="1"/>
  <c r="I176" i="97" s="1"/>
  <c r="J176" i="97" s="1"/>
  <c r="K176" i="97" s="1"/>
  <c r="L176" i="97" s="1"/>
  <c r="M176" i="97" s="1"/>
  <c r="N176" i="97" s="1"/>
  <c r="O176" i="97" s="1"/>
  <c r="P176" i="97" s="1"/>
  <c r="Q176" i="97" s="1"/>
  <c r="R176" i="97" s="1"/>
  <c r="AA176" i="97" s="1"/>
  <c r="AB176" i="97" s="1"/>
  <c r="AC176" i="97" s="1"/>
  <c r="AD176" i="97" s="1"/>
  <c r="AE176" i="97" s="1"/>
  <c r="AF176" i="97" s="1"/>
  <c r="C175" i="97"/>
  <c r="D175" i="97" s="1"/>
  <c r="E175" i="97" s="1"/>
  <c r="F175" i="97" s="1"/>
  <c r="G175" i="97" s="1"/>
  <c r="H175" i="97" s="1"/>
  <c r="I175" i="97" s="1"/>
  <c r="J175" i="97" s="1"/>
  <c r="K175" i="97" s="1"/>
  <c r="L175" i="97" s="1"/>
  <c r="M175" i="97" s="1"/>
  <c r="N175" i="97" s="1"/>
  <c r="O175" i="97" s="1"/>
  <c r="P175" i="97" s="1"/>
  <c r="Q175" i="97" s="1"/>
  <c r="R175" i="97" s="1"/>
  <c r="AA175" i="97" s="1"/>
  <c r="AB175" i="97" s="1"/>
  <c r="AC175" i="97" s="1"/>
  <c r="AD175" i="97" s="1"/>
  <c r="AE175" i="97" s="1"/>
  <c r="AF175" i="97" s="1"/>
  <c r="D174" i="97"/>
  <c r="E174" i="97" s="1"/>
  <c r="F174" i="97" s="1"/>
  <c r="G174" i="97" s="1"/>
  <c r="H174" i="97" s="1"/>
  <c r="I174" i="97" s="1"/>
  <c r="J174" i="97" s="1"/>
  <c r="K174" i="97" s="1"/>
  <c r="L174" i="97" s="1"/>
  <c r="M174" i="97" s="1"/>
  <c r="N174" i="97" s="1"/>
  <c r="O174" i="97" s="1"/>
  <c r="P174" i="97" s="1"/>
  <c r="Q174" i="97" s="1"/>
  <c r="R174" i="97" s="1"/>
  <c r="AA174" i="97" s="1"/>
  <c r="AB174" i="97" s="1"/>
  <c r="AC174" i="97" s="1"/>
  <c r="AD174" i="97" s="1"/>
  <c r="AE174" i="97" s="1"/>
  <c r="AF174" i="97" s="1"/>
  <c r="C174" i="97"/>
  <c r="C173" i="97"/>
  <c r="D173" i="97" s="1"/>
  <c r="E173" i="97" s="1"/>
  <c r="F173" i="97" s="1"/>
  <c r="G173" i="97" s="1"/>
  <c r="H173" i="97" s="1"/>
  <c r="I173" i="97" s="1"/>
  <c r="J173" i="97" s="1"/>
  <c r="K173" i="97" s="1"/>
  <c r="L173" i="97" s="1"/>
  <c r="M173" i="97" s="1"/>
  <c r="N173" i="97" s="1"/>
  <c r="O173" i="97" s="1"/>
  <c r="P173" i="97" s="1"/>
  <c r="Q173" i="97" s="1"/>
  <c r="R173" i="97" s="1"/>
  <c r="AA173" i="97" s="1"/>
  <c r="AB173" i="97" s="1"/>
  <c r="AC173" i="97" s="1"/>
  <c r="AD173" i="97" s="1"/>
  <c r="AE173" i="97" s="1"/>
  <c r="AF173" i="97" s="1"/>
  <c r="C172" i="97"/>
  <c r="D172" i="97" s="1"/>
  <c r="E172" i="97" s="1"/>
  <c r="F172" i="97" s="1"/>
  <c r="G172" i="97" s="1"/>
  <c r="H172" i="97" s="1"/>
  <c r="I172" i="97" s="1"/>
  <c r="J172" i="97" s="1"/>
  <c r="K172" i="97" s="1"/>
  <c r="L172" i="97" s="1"/>
  <c r="M172" i="97" s="1"/>
  <c r="N172" i="97" s="1"/>
  <c r="O172" i="97" s="1"/>
  <c r="P172" i="97" s="1"/>
  <c r="Q172" i="97" s="1"/>
  <c r="R172" i="97" s="1"/>
  <c r="AA172" i="97" s="1"/>
  <c r="AB172" i="97" s="1"/>
  <c r="AC172" i="97" s="1"/>
  <c r="AD172" i="97" s="1"/>
  <c r="AE172" i="97" s="1"/>
  <c r="AF172" i="97" s="1"/>
  <c r="C171" i="97"/>
  <c r="D171" i="97" s="1"/>
  <c r="E171" i="97" s="1"/>
  <c r="F171" i="97" s="1"/>
  <c r="G171" i="97" s="1"/>
  <c r="H171" i="97" s="1"/>
  <c r="I171" i="97" s="1"/>
  <c r="J171" i="97" s="1"/>
  <c r="K171" i="97" s="1"/>
  <c r="L171" i="97" s="1"/>
  <c r="M171" i="97" s="1"/>
  <c r="N171" i="97" s="1"/>
  <c r="O171" i="97" s="1"/>
  <c r="P171" i="97" s="1"/>
  <c r="Q171" i="97" s="1"/>
  <c r="R171" i="97" s="1"/>
  <c r="AA171" i="97" s="1"/>
  <c r="AB171" i="97" s="1"/>
  <c r="AC171" i="97" s="1"/>
  <c r="AD171" i="97" s="1"/>
  <c r="AE171" i="97" s="1"/>
  <c r="AF171" i="97" s="1"/>
  <c r="C170" i="97"/>
  <c r="D170" i="97" s="1"/>
  <c r="E170" i="97" s="1"/>
  <c r="F170" i="97" s="1"/>
  <c r="G170" i="97" s="1"/>
  <c r="H170" i="97" s="1"/>
  <c r="I170" i="97" s="1"/>
  <c r="J170" i="97" s="1"/>
  <c r="K170" i="97" s="1"/>
  <c r="L170" i="97" s="1"/>
  <c r="M170" i="97" s="1"/>
  <c r="N170" i="97" s="1"/>
  <c r="O170" i="97" s="1"/>
  <c r="P170" i="97" s="1"/>
  <c r="Q170" i="97" s="1"/>
  <c r="R170" i="97" s="1"/>
  <c r="C169" i="97"/>
  <c r="AG167" i="97"/>
  <c r="AG91" i="97" s="1"/>
  <c r="C166" i="97"/>
  <c r="D166" i="97" s="1"/>
  <c r="E166" i="97" s="1"/>
  <c r="F166" i="97" s="1"/>
  <c r="G166" i="97" s="1"/>
  <c r="H166" i="97" s="1"/>
  <c r="I166" i="97" s="1"/>
  <c r="J166" i="97" s="1"/>
  <c r="K166" i="97" s="1"/>
  <c r="L166" i="97" s="1"/>
  <c r="M166" i="97" s="1"/>
  <c r="N166" i="97" s="1"/>
  <c r="O166" i="97" s="1"/>
  <c r="P166" i="97" s="1"/>
  <c r="Q166" i="97" s="1"/>
  <c r="R166" i="97" s="1"/>
  <c r="AA166" i="97" s="1"/>
  <c r="AB166" i="97" s="1"/>
  <c r="AC166" i="97" s="1"/>
  <c r="AD166" i="97" s="1"/>
  <c r="AE166" i="97" s="1"/>
  <c r="AF166" i="97" s="1"/>
  <c r="C165" i="97"/>
  <c r="D165" i="97" s="1"/>
  <c r="E165" i="97" s="1"/>
  <c r="F165" i="97" s="1"/>
  <c r="G165" i="97" s="1"/>
  <c r="H165" i="97" s="1"/>
  <c r="I165" i="97" s="1"/>
  <c r="J165" i="97" s="1"/>
  <c r="K165" i="97" s="1"/>
  <c r="L165" i="97" s="1"/>
  <c r="M165" i="97" s="1"/>
  <c r="N165" i="97" s="1"/>
  <c r="O165" i="97" s="1"/>
  <c r="P165" i="97" s="1"/>
  <c r="Q165" i="97" s="1"/>
  <c r="R165" i="97" s="1"/>
  <c r="AA165" i="97" s="1"/>
  <c r="AB165" i="97" s="1"/>
  <c r="AC165" i="97" s="1"/>
  <c r="AD165" i="97" s="1"/>
  <c r="AE165" i="97" s="1"/>
  <c r="AF165" i="97" s="1"/>
  <c r="C164" i="97"/>
  <c r="D164" i="97" s="1"/>
  <c r="E164" i="97" s="1"/>
  <c r="F164" i="97" s="1"/>
  <c r="G164" i="97" s="1"/>
  <c r="H164" i="97" s="1"/>
  <c r="I164" i="97" s="1"/>
  <c r="J164" i="97" s="1"/>
  <c r="K164" i="97" s="1"/>
  <c r="L164" i="97" s="1"/>
  <c r="M164" i="97" s="1"/>
  <c r="N164" i="97" s="1"/>
  <c r="O164" i="97" s="1"/>
  <c r="P164" i="97" s="1"/>
  <c r="Q164" i="97" s="1"/>
  <c r="R164" i="97" s="1"/>
  <c r="AA164" i="97" s="1"/>
  <c r="AB164" i="97" s="1"/>
  <c r="AC164" i="97" s="1"/>
  <c r="AD164" i="97" s="1"/>
  <c r="AE164" i="97" s="1"/>
  <c r="AF164" i="97" s="1"/>
  <c r="C163" i="97"/>
  <c r="D163" i="97" s="1"/>
  <c r="E163" i="97" s="1"/>
  <c r="F163" i="97" s="1"/>
  <c r="G163" i="97" s="1"/>
  <c r="H163" i="97" s="1"/>
  <c r="I163" i="97" s="1"/>
  <c r="J163" i="97" s="1"/>
  <c r="K163" i="97" s="1"/>
  <c r="L163" i="97" s="1"/>
  <c r="M163" i="97" s="1"/>
  <c r="N163" i="97" s="1"/>
  <c r="O163" i="97" s="1"/>
  <c r="P163" i="97" s="1"/>
  <c r="Q163" i="97" s="1"/>
  <c r="R163" i="97" s="1"/>
  <c r="AA163" i="97" s="1"/>
  <c r="AB163" i="97" s="1"/>
  <c r="AC163" i="97" s="1"/>
  <c r="AD163" i="97" s="1"/>
  <c r="AE163" i="97" s="1"/>
  <c r="AF163" i="97" s="1"/>
  <c r="C162" i="97"/>
  <c r="D162" i="97" s="1"/>
  <c r="E162" i="97" s="1"/>
  <c r="F162" i="97" s="1"/>
  <c r="G162" i="97" s="1"/>
  <c r="H162" i="97" s="1"/>
  <c r="I162" i="97" s="1"/>
  <c r="J162" i="97" s="1"/>
  <c r="K162" i="97" s="1"/>
  <c r="L162" i="97" s="1"/>
  <c r="M162" i="97" s="1"/>
  <c r="N162" i="97" s="1"/>
  <c r="O162" i="97" s="1"/>
  <c r="P162" i="97" s="1"/>
  <c r="Q162" i="97" s="1"/>
  <c r="R162" i="97" s="1"/>
  <c r="AA162" i="97" s="1"/>
  <c r="AB162" i="97" s="1"/>
  <c r="AC162" i="97" s="1"/>
  <c r="AD162" i="97" s="1"/>
  <c r="AE162" i="97" s="1"/>
  <c r="AF162" i="97" s="1"/>
  <c r="C161" i="97"/>
  <c r="AI158" i="97"/>
  <c r="AH158" i="97"/>
  <c r="A158" i="97" a="1"/>
  <c r="A158" i="97" s="1"/>
  <c r="AI157" i="97"/>
  <c r="AH157" i="97"/>
  <c r="AI156" i="97"/>
  <c r="AH156" i="97"/>
  <c r="AI155" i="97"/>
  <c r="AH155" i="97"/>
  <c r="AI154" i="97"/>
  <c r="AH154" i="97"/>
  <c r="AL153" i="97"/>
  <c r="AI153" i="97"/>
  <c r="AH153" i="97"/>
  <c r="A153" i="97" a="1"/>
  <c r="A153" i="97" s="1"/>
  <c r="AI152" i="97"/>
  <c r="AH152" i="97"/>
  <c r="AI151" i="97"/>
  <c r="AH151" i="97"/>
  <c r="AI150" i="97"/>
  <c r="AH150" i="97"/>
  <c r="AI149" i="97"/>
  <c r="AH149" i="97"/>
  <c r="AI148" i="97"/>
  <c r="AH148" i="97"/>
  <c r="AI147" i="97"/>
  <c r="AH147" i="97"/>
  <c r="AI146" i="97"/>
  <c r="AH146" i="97"/>
  <c r="AI142" i="97"/>
  <c r="AH142" i="97"/>
  <c r="AI141" i="97"/>
  <c r="AH141" i="97"/>
  <c r="AI140" i="97"/>
  <c r="AH140" i="97"/>
  <c r="AI139" i="97"/>
  <c r="AH139" i="97"/>
  <c r="AI138" i="97"/>
  <c r="AH138" i="97"/>
  <c r="AI137" i="97"/>
  <c r="AH137" i="97"/>
  <c r="AI136" i="97"/>
  <c r="AH136" i="97"/>
  <c r="AI134" i="97"/>
  <c r="AH134" i="97"/>
  <c r="AI133" i="97"/>
  <c r="AH133" i="97"/>
  <c r="AI132" i="97"/>
  <c r="AH132" i="97"/>
  <c r="AI131" i="97"/>
  <c r="AH131" i="97"/>
  <c r="AI130" i="97"/>
  <c r="AH130" i="97"/>
  <c r="AI129" i="97"/>
  <c r="AH129" i="97"/>
  <c r="AI128" i="97"/>
  <c r="AH128" i="97"/>
  <c r="AI127" i="97"/>
  <c r="AH127" i="97"/>
  <c r="AI126" i="97"/>
  <c r="AH126" i="97"/>
  <c r="AI125" i="97"/>
  <c r="AH125" i="97"/>
  <c r="AF122" i="97"/>
  <c r="AE122" i="97"/>
  <c r="AD122" i="97"/>
  <c r="AC122" i="97"/>
  <c r="AB122" i="97"/>
  <c r="R122" i="97"/>
  <c r="Q122" i="97"/>
  <c r="P122" i="97"/>
  <c r="O122" i="97"/>
  <c r="N122" i="97"/>
  <c r="M122" i="97"/>
  <c r="L122" i="97"/>
  <c r="K122" i="97"/>
  <c r="J122" i="97"/>
  <c r="I122" i="97"/>
  <c r="H122" i="97"/>
  <c r="G122" i="97"/>
  <c r="F122" i="97"/>
  <c r="E122" i="97"/>
  <c r="D122" i="97"/>
  <c r="C122" i="97"/>
  <c r="AF121" i="97"/>
  <c r="AE121" i="97"/>
  <c r="AD121" i="97"/>
  <c r="AC121" i="97"/>
  <c r="AB121" i="97"/>
  <c r="R121" i="97"/>
  <c r="Q121" i="97"/>
  <c r="P121" i="97"/>
  <c r="O121" i="97"/>
  <c r="N121" i="97"/>
  <c r="M121" i="97"/>
  <c r="L121" i="97"/>
  <c r="K121" i="97"/>
  <c r="J121" i="97"/>
  <c r="I121" i="97"/>
  <c r="H121" i="97"/>
  <c r="G121" i="97"/>
  <c r="F121" i="97"/>
  <c r="E121" i="97"/>
  <c r="D121" i="97"/>
  <c r="C121" i="97"/>
  <c r="AF120" i="97"/>
  <c r="AE120" i="97"/>
  <c r="AD120" i="97"/>
  <c r="AC120" i="97"/>
  <c r="AB120" i="97"/>
  <c r="R120" i="97"/>
  <c r="Q120" i="97"/>
  <c r="P120" i="97"/>
  <c r="O120" i="97"/>
  <c r="N120" i="97"/>
  <c r="M120" i="97"/>
  <c r="L120" i="97"/>
  <c r="K120" i="97"/>
  <c r="J120" i="97"/>
  <c r="I120" i="97"/>
  <c r="H120" i="97"/>
  <c r="G120" i="97"/>
  <c r="F120" i="97"/>
  <c r="E120" i="97"/>
  <c r="D120" i="97"/>
  <c r="C120" i="97"/>
  <c r="AF119" i="97"/>
  <c r="AE119" i="97"/>
  <c r="AD119" i="97"/>
  <c r="AC119" i="97"/>
  <c r="AB119" i="97"/>
  <c r="R119" i="97"/>
  <c r="Q119" i="97"/>
  <c r="P119" i="97"/>
  <c r="O119" i="97"/>
  <c r="N119" i="97"/>
  <c r="M119" i="97"/>
  <c r="L119" i="97"/>
  <c r="K119" i="97"/>
  <c r="J119" i="97"/>
  <c r="I119" i="97"/>
  <c r="H119" i="97"/>
  <c r="G119" i="97"/>
  <c r="F119" i="97"/>
  <c r="E119" i="97"/>
  <c r="D119" i="97"/>
  <c r="C119" i="97"/>
  <c r="AF118" i="97"/>
  <c r="AE118" i="97"/>
  <c r="AE123" i="97" s="1"/>
  <c r="BI23" i="97" s="1"/>
  <c r="AD118" i="97"/>
  <c r="AC118" i="97"/>
  <c r="AB118" i="97"/>
  <c r="R118" i="97"/>
  <c r="Q118" i="97"/>
  <c r="P118" i="97"/>
  <c r="O118" i="97"/>
  <c r="N118" i="97"/>
  <c r="M118" i="97"/>
  <c r="L118" i="97"/>
  <c r="K118" i="97"/>
  <c r="J118" i="97"/>
  <c r="I118" i="97"/>
  <c r="H118" i="97"/>
  <c r="G118" i="97"/>
  <c r="F118" i="97"/>
  <c r="E118" i="97"/>
  <c r="D118" i="97"/>
  <c r="C118" i="97"/>
  <c r="AF117" i="97"/>
  <c r="AE117" i="97"/>
  <c r="AD117" i="97"/>
  <c r="AC117" i="97"/>
  <c r="AB117" i="97"/>
  <c r="AB123" i="97" s="1"/>
  <c r="BG23" i="97" s="1"/>
  <c r="BD23" i="97"/>
  <c r="R117" i="97"/>
  <c r="Q117" i="97"/>
  <c r="P117" i="97"/>
  <c r="O117" i="97"/>
  <c r="N117" i="97"/>
  <c r="M117" i="97"/>
  <c r="L117" i="97"/>
  <c r="K117" i="97"/>
  <c r="J117" i="97"/>
  <c r="I117" i="97"/>
  <c r="H117" i="97"/>
  <c r="G117" i="97"/>
  <c r="F117" i="97"/>
  <c r="E117" i="97"/>
  <c r="D117" i="97"/>
  <c r="C117" i="97"/>
  <c r="AI114" i="97"/>
  <c r="AH114" i="97"/>
  <c r="AI112" i="97"/>
  <c r="AH112" i="97"/>
  <c r="AG112" i="97"/>
  <c r="AI111" i="97"/>
  <c r="AH111" i="97"/>
  <c r="AI110" i="97"/>
  <c r="AH110" i="97"/>
  <c r="AI109" i="97"/>
  <c r="AH109" i="97"/>
  <c r="AG108" i="97"/>
  <c r="AF108" i="97"/>
  <c r="AE108" i="97"/>
  <c r="AD108" i="97"/>
  <c r="AC5" i="97" s="1"/>
  <c r="AC108" i="97"/>
  <c r="AB108" i="97"/>
  <c r="BG19" i="97" s="1"/>
  <c r="BF19" i="97"/>
  <c r="V5" i="97"/>
  <c r="BD19" i="97"/>
  <c r="R108" i="97"/>
  <c r="AZ19" i="97" s="1"/>
  <c r="Q108" i="97"/>
  <c r="P108" i="97"/>
  <c r="O108" i="97"/>
  <c r="N5" i="97" s="1"/>
  <c r="N108" i="97"/>
  <c r="M108" i="97"/>
  <c r="L108" i="97"/>
  <c r="K5" i="97" s="1"/>
  <c r="K108" i="97"/>
  <c r="J5" i="97" s="1"/>
  <c r="J108" i="97"/>
  <c r="I108" i="97"/>
  <c r="H108" i="97"/>
  <c r="G108" i="97"/>
  <c r="F108" i="97"/>
  <c r="E108" i="97"/>
  <c r="AP19" i="97" s="1"/>
  <c r="D108" i="97"/>
  <c r="C5" i="97" s="1"/>
  <c r="C108" i="97"/>
  <c r="AI107" i="97"/>
  <c r="AH107" i="97"/>
  <c r="AI106" i="97"/>
  <c r="AH106" i="97"/>
  <c r="AI105" i="97"/>
  <c r="AH105" i="97"/>
  <c r="AI104" i="97"/>
  <c r="AH104" i="97"/>
  <c r="AI103" i="97"/>
  <c r="AH103" i="97"/>
  <c r="AI102" i="97"/>
  <c r="AH102" i="97"/>
  <c r="AI101" i="97"/>
  <c r="AH101" i="97"/>
  <c r="AI100" i="97"/>
  <c r="AH100" i="97"/>
  <c r="AI99" i="97"/>
  <c r="AH99" i="97"/>
  <c r="AI98" i="97"/>
  <c r="AH98" i="97"/>
  <c r="AI97" i="97"/>
  <c r="AH97" i="97"/>
  <c r="AG96" i="97"/>
  <c r="AF96" i="97"/>
  <c r="BJ20" i="97" s="1"/>
  <c r="AE96" i="97"/>
  <c r="BI20" i="97" s="1"/>
  <c r="AD96" i="97"/>
  <c r="AC96" i="97"/>
  <c r="AB96" i="97"/>
  <c r="BG20" i="97" s="1"/>
  <c r="BF20" i="97"/>
  <c r="R96" i="97"/>
  <c r="AZ20" i="97" s="1"/>
  <c r="Q96" i="97"/>
  <c r="AY20" i="97" s="1"/>
  <c r="P96" i="97"/>
  <c r="AX20" i="97" s="1"/>
  <c r="O96" i="97"/>
  <c r="AW20" i="97" s="1"/>
  <c r="N96" i="97"/>
  <c r="AV20" i="97" s="1"/>
  <c r="M96" i="97"/>
  <c r="AU20" i="97" s="1"/>
  <c r="L96" i="97"/>
  <c r="K96" i="97"/>
  <c r="AT20" i="97" s="1"/>
  <c r="J96" i="97"/>
  <c r="I96" i="97"/>
  <c r="AS20" i="97" s="1"/>
  <c r="H96" i="97"/>
  <c r="G96" i="97"/>
  <c r="AR20" i="97" s="1"/>
  <c r="F96" i="97"/>
  <c r="E96" i="97"/>
  <c r="AP20" i="97" s="1"/>
  <c r="D96" i="97"/>
  <c r="AO20" i="97" s="1"/>
  <c r="AI95" i="97"/>
  <c r="AH95" i="97"/>
  <c r="AI94" i="97"/>
  <c r="AH94" i="97"/>
  <c r="AI93" i="97"/>
  <c r="AH93" i="97"/>
  <c r="AG92" i="97"/>
  <c r="AG3" i="97" s="1"/>
  <c r="AF92" i="97"/>
  <c r="BJ18" i="97" s="1"/>
  <c r="AE92" i="97"/>
  <c r="BI18" i="97" s="1"/>
  <c r="AD92" i="97"/>
  <c r="AC92" i="97"/>
  <c r="AB92" i="97"/>
  <c r="BG18" i="97" s="1"/>
  <c r="BF18" i="97"/>
  <c r="BE18" i="97"/>
  <c r="BC18" i="97"/>
  <c r="R92" i="97"/>
  <c r="AZ18" i="97" s="1"/>
  <c r="Q92" i="97"/>
  <c r="AY18" i="97" s="1"/>
  <c r="P92" i="97"/>
  <c r="AX18" i="97" s="1"/>
  <c r="O92" i="97"/>
  <c r="AW18" i="97" s="1"/>
  <c r="N92" i="97"/>
  <c r="M92" i="97"/>
  <c r="AU18" i="97" s="1"/>
  <c r="L92" i="97"/>
  <c r="K92" i="97"/>
  <c r="AT18" i="97" s="1"/>
  <c r="J92" i="97"/>
  <c r="I92" i="97"/>
  <c r="H92" i="97"/>
  <c r="G92" i="97"/>
  <c r="F92" i="97"/>
  <c r="E92" i="97"/>
  <c r="D92" i="97"/>
  <c r="AO18" i="97" s="1"/>
  <c r="AM18" i="97"/>
  <c r="BI91" i="97"/>
  <c r="AI91" i="97"/>
  <c r="AH91" i="97"/>
  <c r="AI90" i="97"/>
  <c r="AH90" i="97"/>
  <c r="BM89" i="97"/>
  <c r="BF89" i="97"/>
  <c r="AI89" i="97"/>
  <c r="AH89" i="97"/>
  <c r="BE88" i="97"/>
  <c r="BB88" i="97"/>
  <c r="AI88" i="97"/>
  <c r="AH88" i="97"/>
  <c r="BA87" i="97"/>
  <c r="AI87" i="97"/>
  <c r="AH87" i="97"/>
  <c r="BC86" i="97"/>
  <c r="AI86" i="97"/>
  <c r="AH86" i="97"/>
  <c r="AI85" i="97"/>
  <c r="AH85" i="97"/>
  <c r="BW84" i="97"/>
  <c r="BW91" i="97" s="1"/>
  <c r="BV84" i="97"/>
  <c r="BV91" i="97" s="1"/>
  <c r="BU84" i="97"/>
  <c r="BU91" i="97" s="1"/>
  <c r="BT84" i="97"/>
  <c r="BT91" i="97" s="1"/>
  <c r="BS84" i="97"/>
  <c r="BS91" i="97" s="1"/>
  <c r="BR84" i="97"/>
  <c r="BR91" i="97" s="1"/>
  <c r="BQ84" i="97"/>
  <c r="BQ91" i="97" s="1"/>
  <c r="BP84" i="97"/>
  <c r="BP91" i="97" s="1"/>
  <c r="BO84" i="97"/>
  <c r="BO91" i="97" s="1"/>
  <c r="BN84" i="97"/>
  <c r="BN91" i="97" s="1"/>
  <c r="BM84" i="97"/>
  <c r="BM91" i="97" s="1"/>
  <c r="BL84" i="97"/>
  <c r="BL91" i="97" s="1"/>
  <c r="BK84" i="97"/>
  <c r="BK91" i="97" s="1"/>
  <c r="BJ84" i="97"/>
  <c r="BJ91" i="97" s="1"/>
  <c r="BI84" i="97"/>
  <c r="BH84" i="97"/>
  <c r="BH91" i="97" s="1"/>
  <c r="BG84" i="97"/>
  <c r="BG91" i="97" s="1"/>
  <c r="BF84" i="97"/>
  <c r="BF91" i="97" s="1"/>
  <c r="BE84" i="97"/>
  <c r="BE91" i="97" s="1"/>
  <c r="BD84" i="97"/>
  <c r="BD91" i="97" s="1"/>
  <c r="BC84" i="97"/>
  <c r="BC91" i="97" s="1"/>
  <c r="BB84" i="97"/>
  <c r="BB91" i="97" s="1"/>
  <c r="BA84" i="97"/>
  <c r="BA91" i="97" s="1"/>
  <c r="AZ84" i="97"/>
  <c r="AZ91" i="97" s="1"/>
  <c r="AI84" i="97"/>
  <c r="AH84" i="97"/>
  <c r="BW83" i="97"/>
  <c r="BW90" i="97" s="1"/>
  <c r="BV83" i="97"/>
  <c r="BV90" i="97" s="1"/>
  <c r="BU83" i="97"/>
  <c r="BU90" i="97" s="1"/>
  <c r="BT83" i="97"/>
  <c r="BT90" i="97" s="1"/>
  <c r="BS83" i="97"/>
  <c r="BS90" i="97" s="1"/>
  <c r="BR83" i="97"/>
  <c r="BR90" i="97" s="1"/>
  <c r="BQ83" i="97"/>
  <c r="BQ90" i="97" s="1"/>
  <c r="BP83" i="97"/>
  <c r="BP90" i="97" s="1"/>
  <c r="BO83" i="97"/>
  <c r="BO90" i="97" s="1"/>
  <c r="BN83" i="97"/>
  <c r="BN90" i="97" s="1"/>
  <c r="BM83" i="97"/>
  <c r="BM90" i="97" s="1"/>
  <c r="BL83" i="97"/>
  <c r="BL90" i="97" s="1"/>
  <c r="BK83" i="97"/>
  <c r="BK90" i="97" s="1"/>
  <c r="BJ83" i="97"/>
  <c r="BJ90" i="97" s="1"/>
  <c r="BI83" i="97"/>
  <c r="BI90" i="97" s="1"/>
  <c r="BH83" i="97"/>
  <c r="BH90" i="97" s="1"/>
  <c r="BG83" i="97"/>
  <c r="BG90" i="97" s="1"/>
  <c r="BF83" i="97"/>
  <c r="BF90" i="97" s="1"/>
  <c r="BE83" i="97"/>
  <c r="BE90" i="97" s="1"/>
  <c r="BD83" i="97"/>
  <c r="BD90" i="97" s="1"/>
  <c r="BC83" i="97"/>
  <c r="BC90" i="97" s="1"/>
  <c r="BB83" i="97"/>
  <c r="BB90" i="97" s="1"/>
  <c r="BA83" i="97"/>
  <c r="BA90" i="97" s="1"/>
  <c r="AZ83" i="97"/>
  <c r="AZ90" i="97" s="1"/>
  <c r="AI83" i="97"/>
  <c r="AH83" i="97"/>
  <c r="BW82" i="97"/>
  <c r="BW89" i="97" s="1"/>
  <c r="BV82" i="97"/>
  <c r="BV89" i="97" s="1"/>
  <c r="BU82" i="97"/>
  <c r="BU89" i="97" s="1"/>
  <c r="BT82" i="97"/>
  <c r="BT89" i="97" s="1"/>
  <c r="BS82" i="97"/>
  <c r="BS89" i="97" s="1"/>
  <c r="BR82" i="97"/>
  <c r="BR89" i="97" s="1"/>
  <c r="BQ82" i="97"/>
  <c r="BQ89" i="97" s="1"/>
  <c r="BP82" i="97"/>
  <c r="BP89" i="97" s="1"/>
  <c r="BO82" i="97"/>
  <c r="BO89" i="97" s="1"/>
  <c r="BN82" i="97"/>
  <c r="BN89" i="97" s="1"/>
  <c r="BM82" i="97"/>
  <c r="BL82" i="97"/>
  <c r="BL89" i="97" s="1"/>
  <c r="BK82" i="97"/>
  <c r="BK89" i="97" s="1"/>
  <c r="BJ82" i="97"/>
  <c r="BJ89" i="97" s="1"/>
  <c r="BI82" i="97"/>
  <c r="BI89" i="97" s="1"/>
  <c r="BH82" i="97"/>
  <c r="BH89" i="97" s="1"/>
  <c r="BG82" i="97"/>
  <c r="BG89" i="97" s="1"/>
  <c r="BF82" i="97"/>
  <c r="BE82" i="97"/>
  <c r="BE89" i="97" s="1"/>
  <c r="BD82" i="97"/>
  <c r="BD89" i="97" s="1"/>
  <c r="BC82" i="97"/>
  <c r="BC89" i="97" s="1"/>
  <c r="BB82" i="97"/>
  <c r="BB89" i="97" s="1"/>
  <c r="BA82" i="97"/>
  <c r="BA89" i="97" s="1"/>
  <c r="AZ82" i="97"/>
  <c r="AZ89" i="97" s="1"/>
  <c r="AI82" i="97"/>
  <c r="AH82" i="97"/>
  <c r="BW81" i="97"/>
  <c r="BW88" i="97" s="1"/>
  <c r="BV81" i="97"/>
  <c r="BV88" i="97" s="1"/>
  <c r="BU81" i="97"/>
  <c r="BU88" i="97" s="1"/>
  <c r="BT81" i="97"/>
  <c r="BT88" i="97" s="1"/>
  <c r="BS81" i="97"/>
  <c r="BS88" i="97" s="1"/>
  <c r="BR81" i="97"/>
  <c r="BR88" i="97" s="1"/>
  <c r="BQ81" i="97"/>
  <c r="BQ88" i="97" s="1"/>
  <c r="BP81" i="97"/>
  <c r="BP88" i="97" s="1"/>
  <c r="BO81" i="97"/>
  <c r="BO88" i="97" s="1"/>
  <c r="BN81" i="97"/>
  <c r="BN88" i="97" s="1"/>
  <c r="BM81" i="97"/>
  <c r="BM88" i="97" s="1"/>
  <c r="BL81" i="97"/>
  <c r="BL88" i="97" s="1"/>
  <c r="BK81" i="97"/>
  <c r="BK88" i="97" s="1"/>
  <c r="BJ81" i="97"/>
  <c r="BJ88" i="97" s="1"/>
  <c r="BI81" i="97"/>
  <c r="BI88" i="97" s="1"/>
  <c r="BH81" i="97"/>
  <c r="BH88" i="97" s="1"/>
  <c r="BG81" i="97"/>
  <c r="BG88" i="97" s="1"/>
  <c r="BF81" i="97"/>
  <c r="BF88" i="97" s="1"/>
  <c r="BE81" i="97"/>
  <c r="BD81" i="97"/>
  <c r="BD88" i="97" s="1"/>
  <c r="BC81" i="97"/>
  <c r="BC88" i="97" s="1"/>
  <c r="BB81" i="97"/>
  <c r="BA81" i="97"/>
  <c r="BA88" i="97" s="1"/>
  <c r="AZ81" i="97"/>
  <c r="AZ88" i="97" s="1"/>
  <c r="AI81" i="97"/>
  <c r="AH81" i="97"/>
  <c r="BW80" i="97"/>
  <c r="BW87" i="97" s="1"/>
  <c r="BV80" i="97"/>
  <c r="BV87" i="97" s="1"/>
  <c r="BU80" i="97"/>
  <c r="BU87" i="97" s="1"/>
  <c r="BT80" i="97"/>
  <c r="BT87" i="97" s="1"/>
  <c r="BS80" i="97"/>
  <c r="BS87" i="97" s="1"/>
  <c r="BR80" i="97"/>
  <c r="BR87" i="97" s="1"/>
  <c r="BQ80" i="97"/>
  <c r="BQ87" i="97" s="1"/>
  <c r="BP80" i="97"/>
  <c r="BP87" i="97" s="1"/>
  <c r="BO80" i="97"/>
  <c r="BO87" i="97" s="1"/>
  <c r="BN80" i="97"/>
  <c r="BN87" i="97" s="1"/>
  <c r="BM80" i="97"/>
  <c r="BM87" i="97" s="1"/>
  <c r="BL80" i="97"/>
  <c r="BL87" i="97" s="1"/>
  <c r="BK80" i="97"/>
  <c r="BK87" i="97" s="1"/>
  <c r="BJ80" i="97"/>
  <c r="BJ87" i="97" s="1"/>
  <c r="BI80" i="97"/>
  <c r="BI87" i="97" s="1"/>
  <c r="BH80" i="97"/>
  <c r="BH87" i="97" s="1"/>
  <c r="BG80" i="97"/>
  <c r="BG87" i="97" s="1"/>
  <c r="BF80" i="97"/>
  <c r="BF87" i="97" s="1"/>
  <c r="BE80" i="97"/>
  <c r="BE87" i="97" s="1"/>
  <c r="BD80" i="97"/>
  <c r="BD87" i="97" s="1"/>
  <c r="BC80" i="97"/>
  <c r="BC87" i="97" s="1"/>
  <c r="BB80" i="97"/>
  <c r="BB87" i="97" s="1"/>
  <c r="BA80" i="97"/>
  <c r="AZ80" i="97"/>
  <c r="AZ87" i="97" s="1"/>
  <c r="AI80" i="97"/>
  <c r="AH80" i="97"/>
  <c r="BW79" i="97"/>
  <c r="BW86" i="97" s="1"/>
  <c r="BV79" i="97"/>
  <c r="BV86" i="97" s="1"/>
  <c r="BU79" i="97"/>
  <c r="BU86" i="97" s="1"/>
  <c r="BT79" i="97"/>
  <c r="BT86" i="97" s="1"/>
  <c r="BS79" i="97"/>
  <c r="BS86" i="97" s="1"/>
  <c r="BR79" i="97"/>
  <c r="BR86" i="97" s="1"/>
  <c r="BQ79" i="97"/>
  <c r="BQ86" i="97" s="1"/>
  <c r="BP79" i="97"/>
  <c r="BP86" i="97" s="1"/>
  <c r="BO79" i="97"/>
  <c r="BO86" i="97" s="1"/>
  <c r="BN79" i="97"/>
  <c r="BN86" i="97" s="1"/>
  <c r="BM79" i="97"/>
  <c r="BM86" i="97" s="1"/>
  <c r="BL79" i="97"/>
  <c r="BL86" i="97" s="1"/>
  <c r="BK79" i="97"/>
  <c r="BK86" i="97" s="1"/>
  <c r="BJ79" i="97"/>
  <c r="BJ86" i="97" s="1"/>
  <c r="BI79" i="97"/>
  <c r="BI86" i="97" s="1"/>
  <c r="BH79" i="97"/>
  <c r="BH86" i="97" s="1"/>
  <c r="BG79" i="97"/>
  <c r="BG86" i="97" s="1"/>
  <c r="BF79" i="97"/>
  <c r="BF86" i="97" s="1"/>
  <c r="BE79" i="97"/>
  <c r="BE86" i="97" s="1"/>
  <c r="BD79" i="97"/>
  <c r="BD86" i="97" s="1"/>
  <c r="BC79" i="97"/>
  <c r="BB79" i="97"/>
  <c r="BB86" i="97" s="1"/>
  <c r="BA79" i="97"/>
  <c r="BA86" i="97" s="1"/>
  <c r="AZ79" i="97"/>
  <c r="AZ86" i="97" s="1"/>
  <c r="AI79" i="97"/>
  <c r="AH79" i="97"/>
  <c r="AG78" i="97"/>
  <c r="AF78" i="97"/>
  <c r="BJ17" i="97" s="1"/>
  <c r="AE78" i="97"/>
  <c r="BI17" i="97" s="1"/>
  <c r="AD78" i="97"/>
  <c r="BH17" i="97" s="1"/>
  <c r="AC78" i="97"/>
  <c r="AB78" i="97"/>
  <c r="BE17" i="97"/>
  <c r="BD17" i="97"/>
  <c r="BC17" i="97"/>
  <c r="BA17" i="97"/>
  <c r="R78" i="97"/>
  <c r="AZ17" i="97" s="1"/>
  <c r="Q78" i="97"/>
  <c r="AY17" i="97" s="1"/>
  <c r="P78" i="97"/>
  <c r="AX17" i="97" s="1"/>
  <c r="AW17" i="97"/>
  <c r="N78" i="97"/>
  <c r="AV17" i="97" s="1"/>
  <c r="M78" i="97"/>
  <c r="AU17" i="97" s="1"/>
  <c r="L78" i="97"/>
  <c r="K78" i="97"/>
  <c r="J78" i="97"/>
  <c r="I78" i="97"/>
  <c r="AS17" i="97" s="1"/>
  <c r="H78" i="97"/>
  <c r="G78" i="97"/>
  <c r="F78" i="97"/>
  <c r="AQ17" i="97" s="1"/>
  <c r="AI77" i="97"/>
  <c r="AH77" i="97"/>
  <c r="AI76" i="97"/>
  <c r="AH76" i="97"/>
  <c r="AI75" i="97"/>
  <c r="AH75" i="97"/>
  <c r="AI74" i="97"/>
  <c r="AH74" i="97"/>
  <c r="AI73" i="97"/>
  <c r="AH73" i="97"/>
  <c r="AI72" i="97"/>
  <c r="AH72" i="97"/>
  <c r="AG71" i="97"/>
  <c r="AG2" i="97" s="1"/>
  <c r="AG6" i="97" s="1"/>
  <c r="AF71" i="97"/>
  <c r="BJ16" i="97" s="1"/>
  <c r="AE71" i="97"/>
  <c r="BI16" i="97" s="1"/>
  <c r="AD71" i="97"/>
  <c r="AC71" i="97"/>
  <c r="AB71" i="97"/>
  <c r="BG16" i="97" s="1"/>
  <c r="BF16" i="97"/>
  <c r="BE16" i="97"/>
  <c r="R71" i="97"/>
  <c r="AZ16" i="97" s="1"/>
  <c r="Q71" i="97"/>
  <c r="AY16" i="97" s="1"/>
  <c r="P71" i="97"/>
  <c r="N71" i="97"/>
  <c r="M71" i="97"/>
  <c r="L71" i="97"/>
  <c r="K71" i="97"/>
  <c r="AT16" i="97" s="1"/>
  <c r="J71" i="97"/>
  <c r="I71" i="97"/>
  <c r="AS16" i="97" s="1"/>
  <c r="H71" i="97"/>
  <c r="G71" i="97"/>
  <c r="AR16" i="97" s="1"/>
  <c r="F71" i="97"/>
  <c r="E71" i="97"/>
  <c r="D71" i="97"/>
  <c r="C71" i="97"/>
  <c r="AN16" i="97" s="1"/>
  <c r="AI70" i="97"/>
  <c r="AH70" i="97"/>
  <c r="AI69" i="97"/>
  <c r="AH69" i="97"/>
  <c r="AI68" i="97"/>
  <c r="AH68" i="97"/>
  <c r="AI67" i="97"/>
  <c r="AH67" i="97"/>
  <c r="AI66" i="97"/>
  <c r="AH66" i="97"/>
  <c r="AI65" i="97"/>
  <c r="AH65" i="97"/>
  <c r="AI64" i="97"/>
  <c r="AH64" i="97"/>
  <c r="AI63" i="97"/>
  <c r="AH63" i="97"/>
  <c r="AI62" i="97"/>
  <c r="AH62" i="97"/>
  <c r="AI61" i="97"/>
  <c r="AH61" i="97"/>
  <c r="AI60" i="97"/>
  <c r="AH60" i="97"/>
  <c r="AI59" i="97"/>
  <c r="AH59" i="97"/>
  <c r="AI58" i="97"/>
  <c r="AH58" i="97"/>
  <c r="AI57" i="97"/>
  <c r="AH57" i="97"/>
  <c r="AI56" i="97"/>
  <c r="AH56" i="97"/>
  <c r="AI55" i="97"/>
  <c r="AH55" i="97"/>
  <c r="AI54" i="97"/>
  <c r="AH54" i="97"/>
  <c r="AI53" i="97"/>
  <c r="AH53" i="97"/>
  <c r="AI52" i="97"/>
  <c r="AH52" i="97"/>
  <c r="AI51" i="97"/>
  <c r="AH51" i="97"/>
  <c r="AI50" i="97"/>
  <c r="AH50" i="97"/>
  <c r="AI49" i="97"/>
  <c r="AH49" i="97"/>
  <c r="AI48" i="97"/>
  <c r="AH48" i="97"/>
  <c r="AI47" i="97"/>
  <c r="AH47" i="97"/>
  <c r="AI46" i="97"/>
  <c r="AH46" i="97"/>
  <c r="AI45" i="97"/>
  <c r="AH45" i="97"/>
  <c r="AI44" i="97"/>
  <c r="AH44" i="97"/>
  <c r="AI43" i="97"/>
  <c r="AH43" i="97"/>
  <c r="AI42" i="97"/>
  <c r="AH42" i="97"/>
  <c r="AI41" i="97"/>
  <c r="AH41" i="97"/>
  <c r="AI40" i="97"/>
  <c r="AH40" i="97"/>
  <c r="AI39" i="97"/>
  <c r="AH39" i="97"/>
  <c r="AI38" i="97"/>
  <c r="AH38" i="97"/>
  <c r="AI37" i="97"/>
  <c r="AH37" i="97"/>
  <c r="AI36" i="97"/>
  <c r="AH36" i="97"/>
  <c r="AI35" i="97"/>
  <c r="AH35" i="97"/>
  <c r="AI34" i="97"/>
  <c r="AH34" i="97"/>
  <c r="AI33" i="97"/>
  <c r="AH33" i="97"/>
  <c r="AI32" i="97"/>
  <c r="AH32" i="97"/>
  <c r="AI31" i="97"/>
  <c r="AH31" i="97"/>
  <c r="AI30" i="97"/>
  <c r="AH30" i="97"/>
  <c r="AI29" i="97"/>
  <c r="AH29" i="97"/>
  <c r="AI28" i="97"/>
  <c r="AH28" i="97"/>
  <c r="AI27" i="97"/>
  <c r="AH27" i="97"/>
  <c r="AI26" i="97"/>
  <c r="AH26" i="97"/>
  <c r="AI25" i="97"/>
  <c r="AH25" i="97"/>
  <c r="AI24" i="97"/>
  <c r="AH24" i="97"/>
  <c r="BB23" i="97"/>
  <c r="AI23" i="97"/>
  <c r="AH23" i="97"/>
  <c r="AI22" i="97"/>
  <c r="AH22" i="97"/>
  <c r="BJ21" i="97"/>
  <c r="BI21" i="97"/>
  <c r="BH21" i="97"/>
  <c r="BG21" i="97"/>
  <c r="BF21" i="97"/>
  <c r="BE21" i="97"/>
  <c r="BD21" i="97"/>
  <c r="BC21" i="97"/>
  <c r="BB21" i="97"/>
  <c r="BA21" i="97"/>
  <c r="AZ21" i="97"/>
  <c r="AY21" i="97"/>
  <c r="AX21" i="97"/>
  <c r="AW21" i="97"/>
  <c r="AV21" i="97"/>
  <c r="AU21" i="97"/>
  <c r="AT21" i="97"/>
  <c r="AS21" i="97"/>
  <c r="AR21" i="97"/>
  <c r="AQ21" i="97"/>
  <c r="AP21" i="97"/>
  <c r="AO21" i="97"/>
  <c r="AN21" i="97"/>
  <c r="AM21" i="97"/>
  <c r="AI21" i="97"/>
  <c r="AH21" i="97"/>
  <c r="BH20" i="97"/>
  <c r="BE20" i="97"/>
  <c r="BD20" i="97"/>
  <c r="BC20" i="97"/>
  <c r="BB20" i="97"/>
  <c r="BA20" i="97"/>
  <c r="AQ20" i="97"/>
  <c r="AN20" i="97"/>
  <c r="AM20" i="97"/>
  <c r="AI20" i="97"/>
  <c r="AH20" i="97"/>
  <c r="BH19" i="97"/>
  <c r="BC19" i="97"/>
  <c r="BB19" i="97"/>
  <c r="BA19" i="97"/>
  <c r="AV19" i="97"/>
  <c r="AU19" i="97"/>
  <c r="AQ19" i="97"/>
  <c r="AN19" i="97"/>
  <c r="AM19" i="97"/>
  <c r="AI19" i="97"/>
  <c r="AH19" i="97"/>
  <c r="BH18" i="97"/>
  <c r="BD18" i="97"/>
  <c r="BB18" i="97"/>
  <c r="BA18" i="97"/>
  <c r="AV18" i="97"/>
  <c r="AS18" i="97"/>
  <c r="AR18" i="97"/>
  <c r="AQ18" i="97"/>
  <c r="AP18" i="97"/>
  <c r="AN18" i="97"/>
  <c r="AI18" i="97"/>
  <c r="AH18" i="97"/>
  <c r="BG17" i="97"/>
  <c r="BF17" i="97"/>
  <c r="BB17" i="97"/>
  <c r="AT17" i="97"/>
  <c r="AP17" i="97"/>
  <c r="AO17" i="97"/>
  <c r="AN17" i="97"/>
  <c r="AI17" i="97"/>
  <c r="AH17" i="97"/>
  <c r="AW16" i="97"/>
  <c r="AM16" i="97"/>
  <c r="AI16" i="97"/>
  <c r="AH16" i="97"/>
  <c r="AI15" i="97"/>
  <c r="AH15" i="97"/>
  <c r="AI14" i="97"/>
  <c r="AH14" i="97"/>
  <c r="AI13" i="97"/>
  <c r="AH13" i="97"/>
  <c r="AL12" i="97"/>
  <c r="AI12" i="97"/>
  <c r="AH12" i="97"/>
  <c r="AI11" i="97"/>
  <c r="AH11" i="97"/>
  <c r="K6" i="97"/>
  <c r="AF5" i="97"/>
  <c r="AB5" i="97"/>
  <c r="Z5" i="97"/>
  <c r="U5" i="97"/>
  <c r="T5" i="97"/>
  <c r="S5" i="97"/>
  <c r="R5" i="97"/>
  <c r="P5" i="97"/>
  <c r="M5" i="97"/>
  <c r="L5" i="97"/>
  <c r="H5" i="97"/>
  <c r="G5" i="97"/>
  <c r="E5" i="97"/>
  <c r="B5" i="97"/>
  <c r="AG4" i="97"/>
  <c r="K4" i="97"/>
  <c r="E4" i="97"/>
  <c r="H4" i="97" s="1"/>
  <c r="B4" i="97"/>
  <c r="AL13" i="97" s="1"/>
  <c r="AF70" i="96"/>
  <c r="AE70" i="96"/>
  <c r="AC123" i="97" l="1"/>
  <c r="AC124" i="97" s="1"/>
  <c r="AA5" i="97"/>
  <c r="Q5" i="97"/>
  <c r="Y5" i="97"/>
  <c r="O123" i="97"/>
  <c r="AW23" i="97" s="1"/>
  <c r="J123" i="97"/>
  <c r="J124" i="97" s="1"/>
  <c r="R123" i="97"/>
  <c r="AZ23" i="97" s="1"/>
  <c r="BF23" i="97"/>
  <c r="AD113" i="97"/>
  <c r="AD115" i="97" s="1"/>
  <c r="I123" i="97"/>
  <c r="AS23" i="97" s="1"/>
  <c r="Q123" i="97"/>
  <c r="AY23" i="97" s="1"/>
  <c r="C167" i="97"/>
  <c r="AD123" i="97"/>
  <c r="BH23" i="97" s="1"/>
  <c r="AO19" i="97"/>
  <c r="BG22" i="97"/>
  <c r="BG25" i="97" s="1"/>
  <c r="AC113" i="97"/>
  <c r="AC115" i="97" s="1"/>
  <c r="AC116" i="97" s="1"/>
  <c r="AC7" i="97" s="1"/>
  <c r="T7" i="97"/>
  <c r="U7" i="97"/>
  <c r="AW19" i="97"/>
  <c r="N123" i="97"/>
  <c r="AV23" i="97" s="1"/>
  <c r="M113" i="97"/>
  <c r="M115" i="97" s="1"/>
  <c r="M116" i="97" s="1"/>
  <c r="M7" i="97" s="1"/>
  <c r="M123" i="97"/>
  <c r="AU23" i="97" s="1"/>
  <c r="M124" i="97"/>
  <c r="L123" i="97"/>
  <c r="L124" i="97"/>
  <c r="L113" i="97"/>
  <c r="L115" i="97" s="1"/>
  <c r="L116" i="97" s="1"/>
  <c r="L7" i="97" s="1"/>
  <c r="AT19" i="97"/>
  <c r="AT22" i="97"/>
  <c r="I5" i="97"/>
  <c r="G123" i="97"/>
  <c r="AR23" i="97" s="1"/>
  <c r="AH120" i="97"/>
  <c r="F123" i="97"/>
  <c r="AQ23" i="97" s="1"/>
  <c r="AI120" i="97"/>
  <c r="E123" i="97"/>
  <c r="AH119" i="97"/>
  <c r="D5" i="97"/>
  <c r="D113" i="97"/>
  <c r="D115" i="97" s="1"/>
  <c r="D123" i="97"/>
  <c r="AO23" i="97" s="1"/>
  <c r="AH121" i="97"/>
  <c r="BA16" i="97"/>
  <c r="BA22" i="97" s="1"/>
  <c r="J113" i="97"/>
  <c r="J115" i="97" s="1"/>
  <c r="J116" i="97" s="1"/>
  <c r="J7" i="97" s="1"/>
  <c r="AN22" i="97"/>
  <c r="G113" i="97"/>
  <c r="G115" i="97" s="1"/>
  <c r="W7" i="97"/>
  <c r="BH16" i="97"/>
  <c r="BH22" i="97" s="1"/>
  <c r="BF22" i="97"/>
  <c r="R113" i="97"/>
  <c r="R115" i="97" s="1"/>
  <c r="AM23" i="97"/>
  <c r="G124" i="97"/>
  <c r="AW22" i="97"/>
  <c r="AP23" i="97"/>
  <c r="E124" i="97"/>
  <c r="BC23" i="97"/>
  <c r="AX19" i="97"/>
  <c r="AI92" i="97"/>
  <c r="I124" i="97"/>
  <c r="AS19" i="97"/>
  <c r="AS22" i="97" s="1"/>
  <c r="AS25" i="97" s="1"/>
  <c r="Q124" i="97"/>
  <c r="AG115" i="97"/>
  <c r="K113" i="97"/>
  <c r="K115" i="97" s="1"/>
  <c r="AI117" i="97"/>
  <c r="AE124" i="97"/>
  <c r="AO16" i="97"/>
  <c r="AQ16" i="97"/>
  <c r="AQ22" i="97" s="1"/>
  <c r="AQ25" i="97" s="1"/>
  <c r="F113" i="97"/>
  <c r="F115" i="97" s="1"/>
  <c r="F116" i="97" s="1"/>
  <c r="F7" i="97" s="1"/>
  <c r="N113" i="97"/>
  <c r="N115" i="97" s="1"/>
  <c r="N116" i="97" s="1"/>
  <c r="N7" i="97" s="1"/>
  <c r="AV16" i="97"/>
  <c r="AV22" i="97" s="1"/>
  <c r="AV25" i="97" s="1"/>
  <c r="V7" i="97"/>
  <c r="BD16" i="97"/>
  <c r="BD22" i="97" s="1"/>
  <c r="BD25" i="97" s="1"/>
  <c r="AI108" i="97"/>
  <c r="AH108" i="97"/>
  <c r="AJ108" i="97" a="1"/>
  <c r="AJ108" i="97" s="1"/>
  <c r="AB113" i="97"/>
  <c r="AB115" i="97" s="1"/>
  <c r="AB116" i="97" s="1"/>
  <c r="AB7" i="97" s="1"/>
  <c r="C123" i="97"/>
  <c r="AH117" i="97"/>
  <c r="K123" i="97"/>
  <c r="S7" i="97"/>
  <c r="AI121" i="97"/>
  <c r="AI122" i="97"/>
  <c r="R124" i="97"/>
  <c r="AH92" i="97"/>
  <c r="W5" i="97"/>
  <c r="Z7" i="97"/>
  <c r="AB124" i="97"/>
  <c r="AP16" i="97"/>
  <c r="AP22" i="97" s="1"/>
  <c r="E113" i="97"/>
  <c r="E115" i="97" s="1"/>
  <c r="E116" i="97" s="1"/>
  <c r="E7" i="97" s="1"/>
  <c r="BB16" i="97"/>
  <c r="BB22" i="97" s="1"/>
  <c r="BB25" i="97" s="1"/>
  <c r="AI78" i="97"/>
  <c r="AI96" i="97"/>
  <c r="AH96" i="97"/>
  <c r="AE113" i="97"/>
  <c r="AE115" i="97" s="1"/>
  <c r="AE116" i="97" s="1"/>
  <c r="AE7" i="97" s="1"/>
  <c r="BC16" i="97"/>
  <c r="BC22" i="97" s="1"/>
  <c r="BC25" i="97" s="1"/>
  <c r="AM17" i="97"/>
  <c r="AM22" i="97" s="1"/>
  <c r="H113" i="97"/>
  <c r="H115" i="97" s="1"/>
  <c r="P113" i="97"/>
  <c r="P115" i="97" s="1"/>
  <c r="AX16" i="97"/>
  <c r="AF113" i="97"/>
  <c r="AF115" i="97" s="1"/>
  <c r="D161" i="97"/>
  <c r="BG95" i="97" a="1"/>
  <c r="AE5" i="97"/>
  <c r="AH118" i="97"/>
  <c r="AI119" i="97"/>
  <c r="AZ22" i="97"/>
  <c r="AR17" i="97"/>
  <c r="BE19" i="97"/>
  <c r="BE22" i="97" s="1"/>
  <c r="AH78" i="97"/>
  <c r="O113" i="97"/>
  <c r="O115" i="97" s="1"/>
  <c r="O116" i="97" s="1"/>
  <c r="O7" i="97" s="1"/>
  <c r="AH122" i="97"/>
  <c r="I113" i="97"/>
  <c r="I115" i="97" s="1"/>
  <c r="I116" i="97" s="1"/>
  <c r="I7" i="97" s="1"/>
  <c r="Q113" i="97"/>
  <c r="Q115" i="97" s="1"/>
  <c r="Q116" i="97" s="1"/>
  <c r="Q7" i="97" s="1"/>
  <c r="AG113" i="97"/>
  <c r="C113" i="97"/>
  <c r="C115" i="97" s="1"/>
  <c r="X5" i="97"/>
  <c r="AU16" i="97"/>
  <c r="AU22" i="97" s="1"/>
  <c r="AY19" i="97"/>
  <c r="AY22" i="97" s="1"/>
  <c r="AY25" i="97" s="1"/>
  <c r="BJ19" i="97"/>
  <c r="BJ22" i="97" s="1"/>
  <c r="AH71" i="97"/>
  <c r="AI71" i="97"/>
  <c r="F124" i="97"/>
  <c r="N124" i="97"/>
  <c r="O5" i="97"/>
  <c r="AR19" i="97"/>
  <c r="F5" i="97"/>
  <c r="BI19" i="97"/>
  <c r="BI22" i="97" s="1"/>
  <c r="BI25" i="97" s="1"/>
  <c r="AD5" i="97"/>
  <c r="H123" i="97"/>
  <c r="H124" i="97" s="1"/>
  <c r="P123" i="97"/>
  <c r="AX23" i="97" s="1"/>
  <c r="BE23" i="97"/>
  <c r="AF123" i="97"/>
  <c r="BJ23" i="97" s="1"/>
  <c r="AI118" i="97"/>
  <c r="C274" i="97"/>
  <c r="D169" i="97"/>
  <c r="E177" i="97"/>
  <c r="AB70" i="96"/>
  <c r="AC70" i="96"/>
  <c r="AD70" i="96"/>
  <c r="BJ25" i="97" l="1"/>
  <c r="BH25" i="97"/>
  <c r="BE25" i="97"/>
  <c r="AD116" i="97"/>
  <c r="AD7" i="97" s="1"/>
  <c r="O124" i="97"/>
  <c r="AW25" i="97"/>
  <c r="G116" i="97"/>
  <c r="G7" i="97" s="1"/>
  <c r="AR22" i="97"/>
  <c r="AR25" i="97" s="1"/>
  <c r="Y7" i="97"/>
  <c r="AZ25" i="97"/>
  <c r="R116" i="97"/>
  <c r="R7" i="97" s="1"/>
  <c r="H116" i="97"/>
  <c r="H7" i="97" s="1"/>
  <c r="AD124" i="97"/>
  <c r="AU25" i="97"/>
  <c r="AP25" i="97"/>
  <c r="AO22" i="97"/>
  <c r="AO25" i="97" s="1"/>
  <c r="BF25" i="97"/>
  <c r="P124" i="97"/>
  <c r="K116" i="97"/>
  <c r="K7" i="97" s="1"/>
  <c r="AI123" i="97"/>
  <c r="D116" i="97"/>
  <c r="D7" i="97" s="1"/>
  <c r="D124" i="97"/>
  <c r="AM25" i="97"/>
  <c r="D167" i="97"/>
  <c r="E161" i="97"/>
  <c r="AI113" i="97"/>
  <c r="AH113" i="97"/>
  <c r="AA170" i="97"/>
  <c r="AB170" i="97" s="1"/>
  <c r="AC170" i="97" s="1"/>
  <c r="AD170" i="97" s="1"/>
  <c r="AE170" i="97" s="1"/>
  <c r="AF170" i="97" s="1"/>
  <c r="AA7" i="97"/>
  <c r="BI118" i="97"/>
  <c r="BG117" i="97"/>
  <c r="BK115" i="97"/>
  <c r="BI114" i="97"/>
  <c r="BG113" i="97"/>
  <c r="BK111" i="97"/>
  <c r="BI110" i="97"/>
  <c r="BG109" i="97"/>
  <c r="BK107" i="97"/>
  <c r="BI106" i="97"/>
  <c r="BG105" i="97"/>
  <c r="BK103" i="97"/>
  <c r="BI102" i="97"/>
  <c r="BG101" i="97"/>
  <c r="BK99" i="97"/>
  <c r="BI98" i="97"/>
  <c r="BG97" i="97"/>
  <c r="BK95" i="97"/>
  <c r="BH118" i="97"/>
  <c r="BL116" i="97"/>
  <c r="BJ115" i="97"/>
  <c r="BH114" i="97"/>
  <c r="BL112" i="97"/>
  <c r="BJ111" i="97"/>
  <c r="BH110" i="97"/>
  <c r="BL108" i="97"/>
  <c r="BJ107" i="97"/>
  <c r="BH106" i="97"/>
  <c r="BL104" i="97"/>
  <c r="BJ103" i="97"/>
  <c r="BH102" i="97"/>
  <c r="BL100" i="97"/>
  <c r="BJ99" i="97"/>
  <c r="BH98" i="97"/>
  <c r="BL96" i="97"/>
  <c r="BJ95" i="97"/>
  <c r="BL117" i="97"/>
  <c r="BJ116" i="97"/>
  <c r="BH115" i="97"/>
  <c r="BL113" i="97"/>
  <c r="BJ112" i="97"/>
  <c r="BH111" i="97"/>
  <c r="BL109" i="97"/>
  <c r="BJ108" i="97"/>
  <c r="BH107" i="97"/>
  <c r="BL105" i="97"/>
  <c r="BJ104" i="97"/>
  <c r="BH103" i="97"/>
  <c r="BL101" i="97"/>
  <c r="BJ100" i="97"/>
  <c r="BH99" i="97"/>
  <c r="BL97" i="97"/>
  <c r="BJ96" i="97"/>
  <c r="BH95" i="97"/>
  <c r="BG118" i="97"/>
  <c r="BG116" i="97"/>
  <c r="BK113" i="97"/>
  <c r="BL111" i="97"/>
  <c r="BJ109" i="97"/>
  <c r="BI107" i="97"/>
  <c r="BI105" i="97"/>
  <c r="BG103" i="97"/>
  <c r="BH101" i="97"/>
  <c r="BL98" i="97"/>
  <c r="BK96" i="97"/>
  <c r="BG114" i="97"/>
  <c r="BK117" i="97"/>
  <c r="BL115" i="97"/>
  <c r="BJ113" i="97"/>
  <c r="BI111" i="97"/>
  <c r="BI109" i="97"/>
  <c r="BG107" i="97"/>
  <c r="BH105" i="97"/>
  <c r="BL102" i="97"/>
  <c r="BK100" i="97"/>
  <c r="BK98" i="97"/>
  <c r="BI96" i="97"/>
  <c r="BJ117" i="97"/>
  <c r="BI115" i="97"/>
  <c r="BI113" i="97"/>
  <c r="BG111" i="97"/>
  <c r="BH109" i="97"/>
  <c r="BL106" i="97"/>
  <c r="BK104" i="97"/>
  <c r="BK102" i="97"/>
  <c r="BI100" i="97"/>
  <c r="BJ98" i="97"/>
  <c r="BH96" i="97"/>
  <c r="BH117" i="97"/>
  <c r="BL114" i="97"/>
  <c r="BK112" i="97"/>
  <c r="BK110" i="97"/>
  <c r="BI108" i="97"/>
  <c r="BH104" i="97"/>
  <c r="BG100" i="97"/>
  <c r="BL95" i="97"/>
  <c r="BK109" i="97"/>
  <c r="BI103" i="97"/>
  <c r="BG99" i="97"/>
  <c r="BI117" i="97"/>
  <c r="BG115" i="97"/>
  <c r="BH113" i="97"/>
  <c r="BL110" i="97"/>
  <c r="BK108" i="97"/>
  <c r="BK106" i="97"/>
  <c r="BI104" i="97"/>
  <c r="BJ102" i="97"/>
  <c r="BH100" i="97"/>
  <c r="BG98" i="97"/>
  <c r="BG96" i="97"/>
  <c r="BJ106" i="97"/>
  <c r="BG102" i="97"/>
  <c r="BK97" i="97"/>
  <c r="BJ118" i="97"/>
  <c r="BH116" i="97"/>
  <c r="BG112" i="97"/>
  <c r="BL107" i="97"/>
  <c r="BJ105" i="97"/>
  <c r="BI101" i="97"/>
  <c r="BH97" i="97"/>
  <c r="BL118" i="97"/>
  <c r="BK116" i="97"/>
  <c r="BK114" i="97"/>
  <c r="BI112" i="97"/>
  <c r="BJ110" i="97"/>
  <c r="BH108" i="97"/>
  <c r="BG106" i="97"/>
  <c r="BG104" i="97"/>
  <c r="BK101" i="97"/>
  <c r="BL99" i="97"/>
  <c r="BJ97" i="97"/>
  <c r="BI95" i="97"/>
  <c r="BK118" i="97"/>
  <c r="BI116" i="97"/>
  <c r="BJ114" i="97"/>
  <c r="BH112" i="97"/>
  <c r="BG110" i="97"/>
  <c r="BG108" i="97"/>
  <c r="BK105" i="97"/>
  <c r="BL103" i="97"/>
  <c r="BJ101" i="97"/>
  <c r="BI99" i="97"/>
  <c r="BI97" i="97"/>
  <c r="BG95" i="97"/>
  <c r="AF116" i="97"/>
  <c r="AF7" i="97" s="1"/>
  <c r="D274" i="97"/>
  <c r="E169" i="97"/>
  <c r="C124" i="97"/>
  <c r="AN23" i="97"/>
  <c r="AN25" i="97" s="1"/>
  <c r="C116" i="97"/>
  <c r="C7" i="97" s="1"/>
  <c r="X7" i="97"/>
  <c r="BA23" i="97"/>
  <c r="BA25" i="97" s="1"/>
  <c r="AH123" i="97"/>
  <c r="AJ123" i="97" a="1"/>
  <c r="AJ123" i="97" s="1"/>
  <c r="AX22" i="97"/>
  <c r="AX25" i="97" s="1"/>
  <c r="K124" i="97"/>
  <c r="AT23" i="97"/>
  <c r="AT25" i="97" s="1"/>
  <c r="F177" i="97"/>
  <c r="AF124" i="97"/>
  <c r="P116" i="97"/>
  <c r="P7" i="97" s="1"/>
  <c r="AB78" i="96"/>
  <c r="AA122" i="96"/>
  <c r="AA121" i="96"/>
  <c r="AA120" i="96"/>
  <c r="AA119" i="96"/>
  <c r="AA118" i="96"/>
  <c r="AA117" i="96"/>
  <c r="AA123" i="96" s="1"/>
  <c r="AA108" i="96"/>
  <c r="AA124" i="96" s="1"/>
  <c r="AA96" i="96"/>
  <c r="AA113" i="96" s="1"/>
  <c r="AA115" i="96" s="1"/>
  <c r="AA92" i="96"/>
  <c r="AA78" i="96"/>
  <c r="AA71" i="96"/>
  <c r="AA70" i="96"/>
  <c r="Z71" i="96"/>
  <c r="Z78" i="96"/>
  <c r="Z92" i="96"/>
  <c r="Z96" i="96"/>
  <c r="Z108" i="96"/>
  <c r="Z113" i="96" s="1"/>
  <c r="Z115" i="96" s="1"/>
  <c r="Z117" i="96"/>
  <c r="Z118" i="96"/>
  <c r="Z119" i="96"/>
  <c r="Z120" i="96"/>
  <c r="Z121" i="96"/>
  <c r="Z122" i="96"/>
  <c r="Z161" i="96"/>
  <c r="Z162" i="96"/>
  <c r="Z163" i="96"/>
  <c r="Z164" i="96"/>
  <c r="Z167" i="96" s="1"/>
  <c r="Z165" i="96"/>
  <c r="Z166" i="96"/>
  <c r="Z169" i="96"/>
  <c r="Z170" i="96"/>
  <c r="Z171" i="96"/>
  <c r="Z172" i="96"/>
  <c r="Z173" i="96"/>
  <c r="Z174" i="96"/>
  <c r="Z175" i="96"/>
  <c r="Z176" i="96"/>
  <c r="Z177" i="96"/>
  <c r="Z135" i="96" s="1"/>
  <c r="Z178" i="96"/>
  <c r="Z179" i="96"/>
  <c r="Z180" i="96"/>
  <c r="Z181" i="96"/>
  <c r="Z182" i="96"/>
  <c r="Z183" i="96"/>
  <c r="Z184" i="96"/>
  <c r="Z185" i="96"/>
  <c r="Z186" i="96"/>
  <c r="Z187" i="96"/>
  <c r="Z188" i="96"/>
  <c r="Z189" i="96"/>
  <c r="Z190" i="96"/>
  <c r="Z191" i="96"/>
  <c r="Z192" i="96"/>
  <c r="Y71" i="96"/>
  <c r="Y78" i="96"/>
  <c r="Y92" i="96"/>
  <c r="Y96" i="96"/>
  <c r="Y108" i="96"/>
  <c r="Y113" i="96" s="1"/>
  <c r="Y115" i="96" s="1"/>
  <c r="Y117" i="96"/>
  <c r="Y118" i="96"/>
  <c r="Y119" i="96"/>
  <c r="Y120" i="96"/>
  <c r="Y121" i="96"/>
  <c r="Y122" i="96"/>
  <c r="Y161" i="96"/>
  <c r="Y162" i="96"/>
  <c r="Y163" i="96"/>
  <c r="Y167" i="96" s="1"/>
  <c r="Y164" i="96"/>
  <c r="Y165" i="96"/>
  <c r="Y166" i="96"/>
  <c r="Y169" i="96"/>
  <c r="Y170" i="96"/>
  <c r="Y171" i="96"/>
  <c r="Y172" i="96"/>
  <c r="Y173" i="96"/>
  <c r="Y174" i="96"/>
  <c r="Y175" i="96"/>
  <c r="Y176" i="96"/>
  <c r="Y177" i="96"/>
  <c r="Y135" i="96" s="1"/>
  <c r="Y178" i="96"/>
  <c r="Y179" i="96"/>
  <c r="Y180" i="96"/>
  <c r="Y181" i="96"/>
  <c r="Y182" i="96"/>
  <c r="Y183" i="96"/>
  <c r="Y184" i="96"/>
  <c r="Y185" i="96"/>
  <c r="Y186" i="96"/>
  <c r="Y187" i="96"/>
  <c r="Y188" i="96"/>
  <c r="Y189" i="96"/>
  <c r="Y190" i="96"/>
  <c r="Y191" i="96"/>
  <c r="Y192" i="96"/>
  <c r="Y193" i="96"/>
  <c r="Y194" i="96"/>
  <c r="Y195" i="96"/>
  <c r="Y196" i="96"/>
  <c r="Y197" i="96"/>
  <c r="Y198" i="96"/>
  <c r="Y199" i="96"/>
  <c r="Y200" i="96"/>
  <c r="Y201" i="96"/>
  <c r="Y202" i="96"/>
  <c r="Y203" i="96"/>
  <c r="Y204" i="96"/>
  <c r="Y205" i="96"/>
  <c r="Y206" i="96"/>
  <c r="Y207" i="96"/>
  <c r="Y208" i="96"/>
  <c r="Y209" i="96"/>
  <c r="Y210" i="96"/>
  <c r="Y211" i="96"/>
  <c r="Y212" i="96"/>
  <c r="Y213" i="96"/>
  <c r="Y214" i="96"/>
  <c r="Y215" i="96"/>
  <c r="Y216" i="96"/>
  <c r="Y217" i="96"/>
  <c r="Y218" i="96"/>
  <c r="Y219" i="96"/>
  <c r="Y220" i="96"/>
  <c r="Y221" i="96"/>
  <c r="Y222" i="96"/>
  <c r="Y223" i="96"/>
  <c r="Y224" i="96"/>
  <c r="Y225" i="96"/>
  <c r="Y226" i="96"/>
  <c r="Y227" i="96"/>
  <c r="Y228" i="96"/>
  <c r="Y229" i="96"/>
  <c r="Y230" i="96"/>
  <c r="Y231" i="96"/>
  <c r="Y232" i="96"/>
  <c r="Y233" i="96"/>
  <c r="Y234" i="96"/>
  <c r="Y235" i="96"/>
  <c r="Y236" i="96"/>
  <c r="Y237" i="96"/>
  <c r="Y238" i="96"/>
  <c r="Y239" i="96"/>
  <c r="Y240" i="96"/>
  <c r="Y241" i="96"/>
  <c r="Y242" i="96"/>
  <c r="Y243" i="96"/>
  <c r="Y244" i="96"/>
  <c r="Y245" i="96"/>
  <c r="Y246" i="96"/>
  <c r="Y247" i="96"/>
  <c r="Y248" i="96"/>
  <c r="Y249" i="96"/>
  <c r="Y250" i="96"/>
  <c r="Y251" i="96"/>
  <c r="Y252" i="96"/>
  <c r="Y253" i="96"/>
  <c r="Y254" i="96"/>
  <c r="Y255" i="96"/>
  <c r="Y256" i="96"/>
  <c r="Y257" i="96"/>
  <c r="Y258" i="96"/>
  <c r="Y259" i="96"/>
  <c r="Y260" i="96"/>
  <c r="Y261" i="96"/>
  <c r="Y262" i="96"/>
  <c r="Y263" i="96"/>
  <c r="Y264" i="96"/>
  <c r="Y265" i="96"/>
  <c r="Y266" i="96"/>
  <c r="Y267" i="96"/>
  <c r="Y268" i="96"/>
  <c r="Y269" i="96"/>
  <c r="Y270" i="96"/>
  <c r="X71" i="96"/>
  <c r="X78" i="96"/>
  <c r="X92" i="96"/>
  <c r="X96" i="96"/>
  <c r="X108" i="96"/>
  <c r="X117" i="96"/>
  <c r="X118" i="96"/>
  <c r="X119" i="96"/>
  <c r="X120" i="96"/>
  <c r="X121" i="96"/>
  <c r="X122" i="96"/>
  <c r="X161" i="96"/>
  <c r="X167" i="96" s="1"/>
  <c r="X162" i="96"/>
  <c r="X163" i="96"/>
  <c r="X164" i="96"/>
  <c r="X165" i="96"/>
  <c r="X166" i="96"/>
  <c r="X169" i="96"/>
  <c r="X170" i="96"/>
  <c r="X171" i="96"/>
  <c r="X172" i="96"/>
  <c r="X173" i="96"/>
  <c r="X174" i="96"/>
  <c r="X175" i="96"/>
  <c r="X176" i="96"/>
  <c r="X177" i="96"/>
  <c r="X178" i="96"/>
  <c r="X179" i="96"/>
  <c r="X180" i="96"/>
  <c r="X181" i="96"/>
  <c r="X182" i="96"/>
  <c r="X183" i="96"/>
  <c r="X184" i="96"/>
  <c r="X185" i="96"/>
  <c r="X186" i="96"/>
  <c r="X187" i="96"/>
  <c r="X188" i="96"/>
  <c r="X189" i="96"/>
  <c r="X190" i="96"/>
  <c r="X191" i="96"/>
  <c r="X192" i="96"/>
  <c r="X193" i="96"/>
  <c r="X194" i="96"/>
  <c r="X195" i="96"/>
  <c r="X196" i="96"/>
  <c r="X197" i="96"/>
  <c r="X198" i="96"/>
  <c r="X199" i="96"/>
  <c r="X200" i="96"/>
  <c r="X201" i="96"/>
  <c r="X202" i="96"/>
  <c r="X203" i="96"/>
  <c r="X204" i="96"/>
  <c r="X205" i="96"/>
  <c r="X206" i="96"/>
  <c r="X207" i="96"/>
  <c r="X208" i="96"/>
  <c r="X209" i="96"/>
  <c r="X210" i="96"/>
  <c r="X211" i="96"/>
  <c r="X212" i="96"/>
  <c r="X213" i="96"/>
  <c r="X214" i="96"/>
  <c r="X215" i="96"/>
  <c r="X216" i="96"/>
  <c r="X217" i="96"/>
  <c r="X218" i="96"/>
  <c r="X219" i="96"/>
  <c r="X220" i="96"/>
  <c r="X221" i="96"/>
  <c r="X222" i="96"/>
  <c r="X223" i="96"/>
  <c r="X224" i="96"/>
  <c r="X225" i="96"/>
  <c r="X226" i="96"/>
  <c r="X227" i="96"/>
  <c r="X228" i="96"/>
  <c r="X229" i="96"/>
  <c r="X230" i="96"/>
  <c r="X231" i="96"/>
  <c r="X232" i="96"/>
  <c r="X233" i="96"/>
  <c r="X234" i="96"/>
  <c r="X135" i="96" s="1"/>
  <c r="X235" i="96"/>
  <c r="X236" i="96"/>
  <c r="X237" i="96"/>
  <c r="X238" i="96"/>
  <c r="X239" i="96"/>
  <c r="X240" i="96"/>
  <c r="X241" i="96"/>
  <c r="X242" i="96"/>
  <c r="X243" i="96"/>
  <c r="X244" i="96"/>
  <c r="X245" i="96"/>
  <c r="X246" i="96"/>
  <c r="X247" i="96"/>
  <c r="X248" i="96"/>
  <c r="X249" i="96"/>
  <c r="X250" i="96"/>
  <c r="X251" i="96"/>
  <c r="X252" i="96"/>
  <c r="X253" i="96"/>
  <c r="X254" i="96"/>
  <c r="X255" i="96"/>
  <c r="X256" i="96"/>
  <c r="X257" i="96"/>
  <c r="X258" i="96"/>
  <c r="X259" i="96"/>
  <c r="X260" i="96"/>
  <c r="X261" i="96"/>
  <c r="X262" i="96"/>
  <c r="X263" i="96"/>
  <c r="X264" i="96"/>
  <c r="X265" i="96"/>
  <c r="X266" i="96"/>
  <c r="X267" i="96"/>
  <c r="X268" i="96"/>
  <c r="X269" i="96"/>
  <c r="X270" i="96"/>
  <c r="W71" i="96"/>
  <c r="W78" i="96"/>
  <c r="W92" i="96"/>
  <c r="W96" i="96"/>
  <c r="W108" i="96"/>
  <c r="W117" i="96"/>
  <c r="W118" i="96"/>
  <c r="W119" i="96"/>
  <c r="W120" i="96"/>
  <c r="W121" i="96"/>
  <c r="W122" i="96"/>
  <c r="W161" i="96"/>
  <c r="W167" i="96" s="1"/>
  <c r="W162" i="96"/>
  <c r="W163" i="96"/>
  <c r="W164" i="96"/>
  <c r="W165" i="96"/>
  <c r="W166" i="96"/>
  <c r="W169" i="96"/>
  <c r="W170" i="96"/>
  <c r="W171" i="96"/>
  <c r="W172" i="96"/>
  <c r="W173" i="96"/>
  <c r="W174" i="96"/>
  <c r="W175" i="96"/>
  <c r="W176" i="96"/>
  <c r="W177" i="96"/>
  <c r="W135" i="96" s="1"/>
  <c r="W178" i="96"/>
  <c r="W179" i="96"/>
  <c r="W180" i="96"/>
  <c r="W181" i="96"/>
  <c r="W182" i="96"/>
  <c r="W183" i="96"/>
  <c r="W184" i="96"/>
  <c r="W185" i="96"/>
  <c r="W186" i="96"/>
  <c r="W187" i="96"/>
  <c r="W188" i="96"/>
  <c r="W189" i="96"/>
  <c r="W190" i="96"/>
  <c r="W191" i="96"/>
  <c r="W192" i="96"/>
  <c r="W193" i="96"/>
  <c r="W194" i="96"/>
  <c r="W195" i="96"/>
  <c r="W196" i="96"/>
  <c r="W197" i="96"/>
  <c r="W198" i="96"/>
  <c r="W199" i="96"/>
  <c r="W200" i="96"/>
  <c r="W201" i="96"/>
  <c r="W202" i="96"/>
  <c r="W203" i="96"/>
  <c r="W204" i="96"/>
  <c r="W205" i="96"/>
  <c r="W206" i="96"/>
  <c r="W207" i="96"/>
  <c r="W208" i="96"/>
  <c r="W209" i="96"/>
  <c r="W210" i="96"/>
  <c r="W211" i="96"/>
  <c r="W212" i="96"/>
  <c r="W213" i="96"/>
  <c r="W214" i="96"/>
  <c r="W215" i="96"/>
  <c r="W216" i="96"/>
  <c r="W217" i="96"/>
  <c r="W218" i="96"/>
  <c r="W219" i="96"/>
  <c r="W220" i="96"/>
  <c r="W221" i="96"/>
  <c r="W222" i="96"/>
  <c r="W223" i="96"/>
  <c r="W224" i="96"/>
  <c r="W225" i="96"/>
  <c r="W226" i="96"/>
  <c r="W227" i="96"/>
  <c r="W228" i="96"/>
  <c r="W229" i="96"/>
  <c r="W230" i="96"/>
  <c r="W231" i="96"/>
  <c r="W232" i="96"/>
  <c r="W233" i="96"/>
  <c r="W234" i="96"/>
  <c r="W235" i="96"/>
  <c r="W236" i="96"/>
  <c r="W237" i="96"/>
  <c r="W238" i="96"/>
  <c r="W239" i="96"/>
  <c r="W240" i="96"/>
  <c r="W241" i="96"/>
  <c r="W242" i="96"/>
  <c r="W243" i="96"/>
  <c r="W244" i="96"/>
  <c r="W245" i="96"/>
  <c r="W246" i="96"/>
  <c r="W247" i="96"/>
  <c r="W248" i="96"/>
  <c r="W249" i="96"/>
  <c r="W250" i="96"/>
  <c r="W251" i="96"/>
  <c r="W252" i="96"/>
  <c r="W253" i="96"/>
  <c r="W254" i="96"/>
  <c r="W255" i="96"/>
  <c r="V71" i="96"/>
  <c r="V78" i="96"/>
  <c r="V92" i="96"/>
  <c r="V96" i="96"/>
  <c r="V108" i="96"/>
  <c r="V117" i="96"/>
  <c r="V118" i="96"/>
  <c r="V119" i="96"/>
  <c r="V120" i="96"/>
  <c r="V121" i="96"/>
  <c r="V122" i="96"/>
  <c r="V161" i="96"/>
  <c r="V167" i="96" s="1"/>
  <c r="V162" i="96"/>
  <c r="V163" i="96"/>
  <c r="V164" i="96"/>
  <c r="V165" i="96"/>
  <c r="V166" i="96"/>
  <c r="V169" i="96"/>
  <c r="V170" i="96"/>
  <c r="V171" i="96"/>
  <c r="V274" i="96" s="1"/>
  <c r="V172" i="96"/>
  <c r="V173" i="96"/>
  <c r="V174" i="96"/>
  <c r="V175" i="96"/>
  <c r="V176" i="96"/>
  <c r="V177" i="96"/>
  <c r="V135" i="96" s="1"/>
  <c r="V178" i="96"/>
  <c r="V179" i="96"/>
  <c r="V180" i="96"/>
  <c r="V181" i="96"/>
  <c r="V182" i="96"/>
  <c r="V183" i="96"/>
  <c r="V184" i="96"/>
  <c r="V185" i="96"/>
  <c r="V186" i="96"/>
  <c r="V187" i="96"/>
  <c r="V188" i="96"/>
  <c r="V189" i="96"/>
  <c r="V190" i="96"/>
  <c r="V191" i="96"/>
  <c r="V192" i="96"/>
  <c r="V193" i="96"/>
  <c r="V194" i="96"/>
  <c r="V195" i="96"/>
  <c r="V196" i="96"/>
  <c r="V197" i="96"/>
  <c r="V198" i="96"/>
  <c r="V199" i="96"/>
  <c r="V200" i="96"/>
  <c r="V201" i="96"/>
  <c r="V202" i="96"/>
  <c r="V203" i="96"/>
  <c r="V204" i="96"/>
  <c r="V205" i="96"/>
  <c r="V206" i="96"/>
  <c r="V207" i="96"/>
  <c r="V208" i="96"/>
  <c r="V209" i="96"/>
  <c r="V210" i="96"/>
  <c r="V211" i="96"/>
  <c r="V212" i="96"/>
  <c r="V213" i="96"/>
  <c r="V214" i="96"/>
  <c r="V215" i="96"/>
  <c r="V216" i="96"/>
  <c r="V217" i="96"/>
  <c r="V218" i="96"/>
  <c r="V219" i="96"/>
  <c r="V220" i="96"/>
  <c r="V221" i="96"/>
  <c r="V222" i="96"/>
  <c r="V223" i="96"/>
  <c r="V224" i="96"/>
  <c r="V225" i="96"/>
  <c r="V226" i="96"/>
  <c r="V227" i="96"/>
  <c r="V228" i="96"/>
  <c r="V229" i="96"/>
  <c r="V230" i="96"/>
  <c r="V231" i="96"/>
  <c r="V232" i="96"/>
  <c r="V233" i="96"/>
  <c r="V234" i="96"/>
  <c r="V235" i="96"/>
  <c r="V236" i="96"/>
  <c r="V237" i="96"/>
  <c r="V238" i="96"/>
  <c r="V239" i="96"/>
  <c r="V240" i="96"/>
  <c r="V241" i="96"/>
  <c r="V242" i="96"/>
  <c r="V243" i="96"/>
  <c r="V244" i="96"/>
  <c r="V245" i="96"/>
  <c r="V246" i="96"/>
  <c r="V247" i="96"/>
  <c r="V248" i="96"/>
  <c r="V249" i="96"/>
  <c r="V250" i="96"/>
  <c r="V251" i="96"/>
  <c r="V252" i="96"/>
  <c r="V253" i="96"/>
  <c r="V254" i="96"/>
  <c r="V255" i="96"/>
  <c r="V256" i="96"/>
  <c r="V257" i="96"/>
  <c r="V258" i="96"/>
  <c r="V259" i="96"/>
  <c r="V260" i="96"/>
  <c r="V261" i="96"/>
  <c r="V262" i="96"/>
  <c r="V263" i="96"/>
  <c r="V264" i="96"/>
  <c r="V265" i="96"/>
  <c r="V266" i="96"/>
  <c r="V267" i="96"/>
  <c r="V268" i="96"/>
  <c r="V269" i="96"/>
  <c r="V270" i="96"/>
  <c r="V271" i="96"/>
  <c r="V272" i="96"/>
  <c r="V273" i="96"/>
  <c r="U71" i="96"/>
  <c r="U78" i="96"/>
  <c r="U92" i="96"/>
  <c r="U96" i="96"/>
  <c r="U108" i="96"/>
  <c r="U117" i="96"/>
  <c r="U118" i="96"/>
  <c r="U119" i="96"/>
  <c r="U120" i="96"/>
  <c r="U121" i="96"/>
  <c r="U122" i="96"/>
  <c r="U161" i="96"/>
  <c r="U167" i="96" s="1"/>
  <c r="U162" i="96"/>
  <c r="U163" i="96"/>
  <c r="U164" i="96"/>
  <c r="U165" i="96"/>
  <c r="U166" i="96"/>
  <c r="U169" i="96"/>
  <c r="U170" i="96"/>
  <c r="U171" i="96"/>
  <c r="U172" i="96"/>
  <c r="U173" i="96"/>
  <c r="U174" i="96"/>
  <c r="U175" i="96"/>
  <c r="U176" i="96"/>
  <c r="U177" i="96"/>
  <c r="U178" i="96"/>
  <c r="U179" i="96"/>
  <c r="U180" i="96"/>
  <c r="U181" i="96"/>
  <c r="U182" i="96"/>
  <c r="U183" i="96"/>
  <c r="U184" i="96"/>
  <c r="U185" i="96"/>
  <c r="U186" i="96"/>
  <c r="U187" i="96"/>
  <c r="U188" i="96"/>
  <c r="U189" i="96"/>
  <c r="U135" i="96" s="1"/>
  <c r="U190" i="96"/>
  <c r="U191" i="96"/>
  <c r="U192" i="96"/>
  <c r="U193" i="96"/>
  <c r="U194" i="96"/>
  <c r="U195" i="96"/>
  <c r="U196" i="96"/>
  <c r="U197" i="96"/>
  <c r="U198" i="96"/>
  <c r="U199" i="96"/>
  <c r="U200" i="96"/>
  <c r="U201" i="96"/>
  <c r="U202" i="96"/>
  <c r="U203" i="96"/>
  <c r="U204" i="96"/>
  <c r="U205" i="96"/>
  <c r="U206" i="96"/>
  <c r="U207" i="96"/>
  <c r="U208" i="96"/>
  <c r="U209" i="96"/>
  <c r="U210" i="96"/>
  <c r="U211" i="96"/>
  <c r="U212" i="96"/>
  <c r="U213" i="96"/>
  <c r="U214" i="96"/>
  <c r="U215" i="96"/>
  <c r="U216" i="96"/>
  <c r="U217" i="96"/>
  <c r="U218" i="96"/>
  <c r="U219" i="96"/>
  <c r="U220" i="96"/>
  <c r="U221" i="96"/>
  <c r="U222" i="96"/>
  <c r="U223" i="96"/>
  <c r="U224" i="96"/>
  <c r="U225" i="96"/>
  <c r="U226" i="96"/>
  <c r="U227" i="96"/>
  <c r="U228" i="96"/>
  <c r="U229" i="96"/>
  <c r="U230" i="96"/>
  <c r="U231" i="96"/>
  <c r="U232" i="96"/>
  <c r="U233" i="96"/>
  <c r="U234" i="96"/>
  <c r="U235" i="96"/>
  <c r="U236" i="96"/>
  <c r="U237" i="96"/>
  <c r="U238" i="96"/>
  <c r="U239" i="96"/>
  <c r="U240" i="96"/>
  <c r="U241" i="96"/>
  <c r="U242" i="96"/>
  <c r="U243" i="96"/>
  <c r="U244" i="96"/>
  <c r="U245" i="96"/>
  <c r="U246" i="96"/>
  <c r="U247" i="96"/>
  <c r="U248" i="96"/>
  <c r="U249" i="96"/>
  <c r="U250" i="96"/>
  <c r="U251" i="96"/>
  <c r="U252" i="96"/>
  <c r="U253" i="96"/>
  <c r="U254" i="96"/>
  <c r="U255" i="96"/>
  <c r="U256" i="96"/>
  <c r="U257" i="96"/>
  <c r="U258" i="96"/>
  <c r="U259" i="96"/>
  <c r="U260" i="96"/>
  <c r="U261" i="96"/>
  <c r="U262" i="96"/>
  <c r="U263" i="96"/>
  <c r="U264" i="96"/>
  <c r="U265" i="96"/>
  <c r="U266" i="96"/>
  <c r="U267" i="96"/>
  <c r="U268" i="96"/>
  <c r="U269" i="96"/>
  <c r="U270" i="96"/>
  <c r="T71" i="96"/>
  <c r="T78" i="96"/>
  <c r="T92" i="96"/>
  <c r="T96" i="96"/>
  <c r="T108" i="96"/>
  <c r="T117" i="96"/>
  <c r="T118" i="96"/>
  <c r="T119" i="96"/>
  <c r="T120" i="96"/>
  <c r="T121" i="96"/>
  <c r="T122" i="96"/>
  <c r="T161" i="96"/>
  <c r="T167" i="96" s="1"/>
  <c r="T162" i="96"/>
  <c r="T163" i="96"/>
  <c r="T164" i="96"/>
  <c r="T165" i="96"/>
  <c r="T166" i="96"/>
  <c r="T169" i="96"/>
  <c r="T170" i="96"/>
  <c r="T171" i="96"/>
  <c r="T172" i="96"/>
  <c r="T173" i="96"/>
  <c r="T174" i="96"/>
  <c r="T175" i="96"/>
  <c r="T176" i="96"/>
  <c r="T177" i="96"/>
  <c r="T178" i="96"/>
  <c r="T179" i="96"/>
  <c r="T180" i="96"/>
  <c r="T181" i="96"/>
  <c r="T182" i="96"/>
  <c r="T183" i="96"/>
  <c r="T184" i="96"/>
  <c r="T185" i="96"/>
  <c r="T186" i="96"/>
  <c r="T187" i="96"/>
  <c r="T188" i="96"/>
  <c r="T189" i="96"/>
  <c r="T135" i="96" s="1"/>
  <c r="T190" i="96"/>
  <c r="T191" i="96"/>
  <c r="T192" i="96"/>
  <c r="T193" i="96"/>
  <c r="T194" i="96"/>
  <c r="T195" i="96"/>
  <c r="T196" i="96"/>
  <c r="T197" i="96"/>
  <c r="T198" i="96"/>
  <c r="T199" i="96"/>
  <c r="T200" i="96"/>
  <c r="T201" i="96"/>
  <c r="T202" i="96"/>
  <c r="T203" i="96"/>
  <c r="T204" i="96"/>
  <c r="T205" i="96"/>
  <c r="T206" i="96"/>
  <c r="T207" i="96"/>
  <c r="T208" i="96"/>
  <c r="T209" i="96"/>
  <c r="T210" i="96"/>
  <c r="T211" i="96"/>
  <c r="T212" i="96"/>
  <c r="T213" i="96"/>
  <c r="T214" i="96"/>
  <c r="T215" i="96"/>
  <c r="T216" i="96"/>
  <c r="T217" i="96"/>
  <c r="T218" i="96"/>
  <c r="T219" i="96"/>
  <c r="T220" i="96"/>
  <c r="T221" i="96"/>
  <c r="T222" i="96"/>
  <c r="T223" i="96"/>
  <c r="T224" i="96"/>
  <c r="T225" i="96"/>
  <c r="T226" i="96"/>
  <c r="T227" i="96"/>
  <c r="T228" i="96"/>
  <c r="T229" i="96"/>
  <c r="T230" i="96"/>
  <c r="T231" i="96"/>
  <c r="T232" i="96"/>
  <c r="T233" i="96"/>
  <c r="T234" i="96"/>
  <c r="T235" i="96"/>
  <c r="T236" i="96"/>
  <c r="T237" i="96"/>
  <c r="T238" i="96"/>
  <c r="T239" i="96"/>
  <c r="T240" i="96"/>
  <c r="T241" i="96"/>
  <c r="T242" i="96"/>
  <c r="T243" i="96"/>
  <c r="T244" i="96"/>
  <c r="T245" i="96"/>
  <c r="T246" i="96"/>
  <c r="T247" i="96"/>
  <c r="T248" i="96"/>
  <c r="T249" i="96"/>
  <c r="T250" i="96"/>
  <c r="T251" i="96"/>
  <c r="T252" i="96"/>
  <c r="T253" i="96"/>
  <c r="T254" i="96"/>
  <c r="T255" i="96"/>
  <c r="T256" i="96"/>
  <c r="T257" i="96"/>
  <c r="T258" i="96"/>
  <c r="T259" i="96"/>
  <c r="T260" i="96"/>
  <c r="T261" i="96"/>
  <c r="T262" i="96"/>
  <c r="T263" i="96"/>
  <c r="T264" i="96"/>
  <c r="T265" i="96"/>
  <c r="T266" i="96"/>
  <c r="T267" i="96"/>
  <c r="T268" i="96"/>
  <c r="T269" i="96"/>
  <c r="T270" i="96"/>
  <c r="T271" i="96"/>
  <c r="S71" i="96"/>
  <c r="S78" i="96"/>
  <c r="S92" i="96"/>
  <c r="S96" i="96"/>
  <c r="S108" i="96"/>
  <c r="S117" i="96"/>
  <c r="S118" i="96"/>
  <c r="S119" i="96"/>
  <c r="S120" i="96"/>
  <c r="S121" i="96"/>
  <c r="S122" i="96"/>
  <c r="S135" i="96"/>
  <c r="S161" i="96"/>
  <c r="S162" i="96"/>
  <c r="S163" i="96"/>
  <c r="S164" i="96"/>
  <c r="S165" i="96"/>
  <c r="S166" i="96"/>
  <c r="S167" i="96"/>
  <c r="S169" i="96"/>
  <c r="S274" i="96" s="1"/>
  <c r="S170" i="96"/>
  <c r="S171" i="96"/>
  <c r="S172" i="96"/>
  <c r="S173" i="96"/>
  <c r="S174" i="96"/>
  <c r="S175" i="96"/>
  <c r="S176" i="96"/>
  <c r="S177" i="96"/>
  <c r="S178" i="96"/>
  <c r="S179" i="96"/>
  <c r="S180" i="96"/>
  <c r="S181" i="96"/>
  <c r="S182" i="96"/>
  <c r="S183" i="96"/>
  <c r="S184" i="96"/>
  <c r="S185" i="96"/>
  <c r="S186" i="96"/>
  <c r="S187" i="96"/>
  <c r="S188" i="96"/>
  <c r="S189" i="96"/>
  <c r="S190" i="96"/>
  <c r="S191" i="96"/>
  <c r="S192" i="96"/>
  <c r="S193" i="96"/>
  <c r="S194" i="96"/>
  <c r="S195" i="96"/>
  <c r="S196" i="96"/>
  <c r="S197" i="96"/>
  <c r="S198" i="96"/>
  <c r="S199" i="96"/>
  <c r="S200" i="96"/>
  <c r="S201" i="96"/>
  <c r="S202" i="96"/>
  <c r="S203" i="96"/>
  <c r="S204" i="96"/>
  <c r="S205" i="96"/>
  <c r="S206" i="96"/>
  <c r="S207" i="96"/>
  <c r="S208" i="96"/>
  <c r="S209" i="96"/>
  <c r="S210" i="96"/>
  <c r="S211" i="96"/>
  <c r="S212" i="96"/>
  <c r="S213" i="96"/>
  <c r="S214" i="96"/>
  <c r="S215" i="96"/>
  <c r="S216" i="96"/>
  <c r="S217" i="96"/>
  <c r="S218" i="96"/>
  <c r="S219" i="96"/>
  <c r="S220" i="96"/>
  <c r="S221" i="96"/>
  <c r="S222" i="96"/>
  <c r="S223" i="96"/>
  <c r="S224" i="96"/>
  <c r="S225" i="96"/>
  <c r="S226" i="96"/>
  <c r="S227" i="96"/>
  <c r="S228" i="96"/>
  <c r="S229" i="96"/>
  <c r="S230" i="96"/>
  <c r="S231" i="96"/>
  <c r="S232" i="96"/>
  <c r="S233" i="96"/>
  <c r="S234" i="96"/>
  <c r="S235" i="96"/>
  <c r="S236" i="96"/>
  <c r="S237" i="96"/>
  <c r="S238" i="96"/>
  <c r="S239" i="96"/>
  <c r="S240" i="96"/>
  <c r="S241" i="96"/>
  <c r="S242" i="96"/>
  <c r="S243" i="96"/>
  <c r="S244" i="96"/>
  <c r="S245" i="96"/>
  <c r="S246" i="96"/>
  <c r="S247" i="96"/>
  <c r="S248" i="96"/>
  <c r="S249" i="96"/>
  <c r="S250" i="96"/>
  <c r="S251" i="96"/>
  <c r="S252" i="96"/>
  <c r="S253" i="96"/>
  <c r="S254" i="96"/>
  <c r="S255" i="96"/>
  <c r="S256" i="96"/>
  <c r="S257" i="96"/>
  <c r="S258" i="96"/>
  <c r="S259" i="96"/>
  <c r="S260" i="96"/>
  <c r="S261" i="96"/>
  <c r="S262" i="96"/>
  <c r="S263" i="96"/>
  <c r="S264" i="96"/>
  <c r="S265" i="96"/>
  <c r="S266" i="96"/>
  <c r="S267" i="96"/>
  <c r="S268" i="96"/>
  <c r="S269" i="96"/>
  <c r="S270" i="96"/>
  <c r="S271" i="96"/>
  <c r="S272" i="96"/>
  <c r="S273" i="96"/>
  <c r="AH124" i="97" l="1"/>
  <c r="G177" i="97"/>
  <c r="E274" i="97"/>
  <c r="F169" i="97"/>
  <c r="AH115" i="97"/>
  <c r="AI115" i="97"/>
  <c r="F161" i="97"/>
  <c r="F135" i="97" s="1"/>
  <c r="E167" i="97"/>
  <c r="AI124" i="97"/>
  <c r="AT8" i="97"/>
  <c r="AT9" i="97"/>
  <c r="AA116" i="96"/>
  <c r="AA134" i="96" s="1"/>
  <c r="Z123" i="96"/>
  <c r="Z124" i="96" s="1"/>
  <c r="Y123" i="96"/>
  <c r="Y116" i="96" s="1"/>
  <c r="X123" i="96"/>
  <c r="X124" i="96" s="1"/>
  <c r="X113" i="96"/>
  <c r="X115" i="96" s="1"/>
  <c r="X116" i="96" s="1"/>
  <c r="W123" i="96"/>
  <c r="W124" i="96" s="1"/>
  <c r="W113" i="96"/>
  <c r="W115" i="96" s="1"/>
  <c r="W116" i="96" s="1"/>
  <c r="V123" i="96"/>
  <c r="V113" i="96"/>
  <c r="V115" i="96" s="1"/>
  <c r="V116" i="96" s="1"/>
  <c r="V124" i="96"/>
  <c r="U123" i="96"/>
  <c r="U113" i="96"/>
  <c r="U115" i="96" s="1"/>
  <c r="U116" i="96" s="1"/>
  <c r="U124" i="96"/>
  <c r="T123" i="96"/>
  <c r="T113" i="96"/>
  <c r="T115" i="96" s="1"/>
  <c r="T116" i="96" s="1"/>
  <c r="T124" i="96"/>
  <c r="S123" i="96"/>
  <c r="S124" i="96" s="1"/>
  <c r="S113" i="96"/>
  <c r="S115" i="96" s="1"/>
  <c r="S116" i="96" s="1"/>
  <c r="R71" i="96"/>
  <c r="R78" i="96"/>
  <c r="R92" i="96"/>
  <c r="R96" i="96"/>
  <c r="R108" i="96"/>
  <c r="R117" i="96"/>
  <c r="R118" i="96"/>
  <c r="R119" i="96"/>
  <c r="R120" i="96"/>
  <c r="R121" i="96"/>
  <c r="R122" i="96"/>
  <c r="R135" i="96"/>
  <c r="F274" i="97" l="1"/>
  <c r="G169" i="97"/>
  <c r="AI116" i="97"/>
  <c r="B7" i="97"/>
  <c r="A7" i="97" s="1"/>
  <c r="AH116" i="97"/>
  <c r="H177" i="97"/>
  <c r="F167" i="97"/>
  <c r="G161" i="97"/>
  <c r="Z116" i="96"/>
  <c r="Y124" i="96"/>
  <c r="R123" i="96"/>
  <c r="R124" i="96" s="1"/>
  <c r="R113" i="96"/>
  <c r="R115" i="96" s="1"/>
  <c r="R116" i="96" s="1"/>
  <c r="I177" i="97" l="1"/>
  <c r="G167" i="97"/>
  <c r="H161" i="97"/>
  <c r="G274" i="97"/>
  <c r="H169" i="97"/>
  <c r="G135" i="97"/>
  <c r="Q71" i="96"/>
  <c r="Q78" i="96"/>
  <c r="Q92" i="96"/>
  <c r="Q96" i="96"/>
  <c r="Q108" i="96"/>
  <c r="Q117" i="96"/>
  <c r="Q118" i="96"/>
  <c r="Q119" i="96"/>
  <c r="Q120" i="96"/>
  <c r="Q121" i="96"/>
  <c r="Q122" i="96"/>
  <c r="Q135" i="96"/>
  <c r="I161" i="97" l="1"/>
  <c r="H167" i="97"/>
  <c r="J177" i="97"/>
  <c r="I135" i="97"/>
  <c r="H274" i="97"/>
  <c r="I169" i="97"/>
  <c r="H135" i="97"/>
  <c r="Q123" i="96"/>
  <c r="Q113" i="96"/>
  <c r="Q115" i="96" s="1"/>
  <c r="Q116" i="96" s="1"/>
  <c r="Q124" i="96"/>
  <c r="P71" i="96"/>
  <c r="P78" i="96"/>
  <c r="P92" i="96"/>
  <c r="P96" i="96"/>
  <c r="P108" i="96"/>
  <c r="P117" i="96"/>
  <c r="P118" i="96"/>
  <c r="P119" i="96"/>
  <c r="P120" i="96"/>
  <c r="P121" i="96"/>
  <c r="P122" i="96"/>
  <c r="P135" i="96"/>
  <c r="O71" i="96"/>
  <c r="O78" i="96"/>
  <c r="O92" i="96"/>
  <c r="O96" i="96"/>
  <c r="O108" i="96"/>
  <c r="O117" i="96"/>
  <c r="O118" i="96"/>
  <c r="O119" i="96"/>
  <c r="O120" i="96"/>
  <c r="O121" i="96"/>
  <c r="O122" i="96"/>
  <c r="O135" i="96"/>
  <c r="N71" i="96"/>
  <c r="N78" i="96"/>
  <c r="N92" i="96"/>
  <c r="N96" i="96"/>
  <c r="N108" i="96"/>
  <c r="N117" i="96"/>
  <c r="N118" i="96"/>
  <c r="N119" i="96"/>
  <c r="N120" i="96"/>
  <c r="N121" i="96"/>
  <c r="N122" i="96"/>
  <c r="N135" i="96"/>
  <c r="I274" i="97" l="1"/>
  <c r="J169" i="97"/>
  <c r="K177" i="97"/>
  <c r="J161" i="97"/>
  <c r="I167" i="97"/>
  <c r="P123" i="96"/>
  <c r="P124" i="96" s="1"/>
  <c r="P113" i="96"/>
  <c r="P115" i="96" s="1"/>
  <c r="P116" i="96" s="1"/>
  <c r="O123" i="96"/>
  <c r="O124" i="96" s="1"/>
  <c r="O113" i="96"/>
  <c r="O115" i="96" s="1"/>
  <c r="O116" i="96" s="1"/>
  <c r="N123" i="96"/>
  <c r="N124" i="96"/>
  <c r="N113" i="96"/>
  <c r="N115" i="96" s="1"/>
  <c r="N116" i="96" s="1"/>
  <c r="J167" i="97" l="1"/>
  <c r="K161" i="97"/>
  <c r="J135" i="97"/>
  <c r="L177" i="97"/>
  <c r="K135" i="97"/>
  <c r="J274" i="97"/>
  <c r="K169" i="97"/>
  <c r="M177" i="97" l="1"/>
  <c r="K274" i="97"/>
  <c r="L169" i="97"/>
  <c r="K167" i="97"/>
  <c r="L161" i="97"/>
  <c r="L167" i="97" l="1"/>
  <c r="M161" i="97"/>
  <c r="L274" i="97"/>
  <c r="M169" i="97"/>
  <c r="L135" i="97"/>
  <c r="M135" i="97"/>
  <c r="N177" i="97"/>
  <c r="O177" i="97" l="1"/>
  <c r="M274" i="97"/>
  <c r="N169" i="97"/>
  <c r="M167" i="97"/>
  <c r="N161" i="97"/>
  <c r="N274" i="97" l="1"/>
  <c r="O169" i="97"/>
  <c r="N167" i="97"/>
  <c r="O161" i="97"/>
  <c r="N135" i="97"/>
  <c r="P177" i="97"/>
  <c r="Q177" i="97" s="1"/>
  <c r="O135" i="97"/>
  <c r="R177" i="97" l="1"/>
  <c r="O167" i="97"/>
  <c r="P161" i="97"/>
  <c r="O274" i="97"/>
  <c r="P169" i="97"/>
  <c r="P274" i="97" l="1"/>
  <c r="Q169" i="97"/>
  <c r="Q161" i="97"/>
  <c r="P167" i="97"/>
  <c r="R161" i="97" l="1"/>
  <c r="Q167" i="97"/>
  <c r="Q135" i="97"/>
  <c r="Q274" i="97"/>
  <c r="R169" i="97"/>
  <c r="R274" i="97" l="1"/>
  <c r="R167" i="97"/>
  <c r="R135" i="97"/>
  <c r="S274" i="97" l="1"/>
  <c r="T274" i="97" l="1"/>
  <c r="AA177" i="97" l="1"/>
  <c r="AB177" i="97" l="1"/>
  <c r="W274" i="97"/>
  <c r="X274" i="97" l="1"/>
  <c r="AC177" i="97"/>
  <c r="AD177" i="97" l="1"/>
  <c r="Y274" i="97"/>
  <c r="Z274" i="97" l="1"/>
  <c r="AA169" i="97"/>
  <c r="AE177" i="97"/>
  <c r="AA161" i="97"/>
  <c r="AA167" i="97" l="1"/>
  <c r="AB161" i="97"/>
  <c r="AF177" i="97"/>
  <c r="AA274" i="97"/>
  <c r="AB169" i="97"/>
  <c r="AB274" i="97" l="1"/>
  <c r="AC169" i="97"/>
  <c r="AB167" i="97"/>
  <c r="AC161" i="97"/>
  <c r="AB135" i="97"/>
  <c r="AC167" i="97" l="1"/>
  <c r="AD161" i="97"/>
  <c r="AC135" i="97"/>
  <c r="AC274" i="97"/>
  <c r="AD169" i="97"/>
  <c r="AD274" i="97" l="1"/>
  <c r="AE169" i="97"/>
  <c r="AD167" i="97"/>
  <c r="AE161" i="97"/>
  <c r="AD135" i="97"/>
  <c r="AE274" i="97" l="1"/>
  <c r="AF169" i="97"/>
  <c r="AF274" i="97" s="1"/>
  <c r="AE167" i="97"/>
  <c r="AF161" i="97"/>
  <c r="AE135" i="97"/>
  <c r="AF167" i="97" l="1"/>
  <c r="AF135" i="97"/>
  <c r="AI135" i="97" l="1"/>
  <c r="AH135" i="97"/>
  <c r="M71" i="96" l="1"/>
  <c r="M78" i="96"/>
  <c r="M92" i="96"/>
  <c r="M96" i="96"/>
  <c r="M108" i="96"/>
  <c r="M117" i="96"/>
  <c r="M118" i="96"/>
  <c r="M119" i="96"/>
  <c r="M120" i="96"/>
  <c r="M121" i="96"/>
  <c r="M122" i="96"/>
  <c r="M135" i="96"/>
  <c r="L71" i="96"/>
  <c r="L78" i="96"/>
  <c r="L92" i="96"/>
  <c r="K135" i="96"/>
  <c r="K149" i="96"/>
  <c r="L149" i="96"/>
  <c r="J135" i="96"/>
  <c r="K71" i="96"/>
  <c r="K78" i="96"/>
  <c r="K92" i="96"/>
  <c r="J71" i="96"/>
  <c r="J78" i="96"/>
  <c r="J92" i="96"/>
  <c r="H135" i="96"/>
  <c r="B135" i="96"/>
  <c r="I71" i="96"/>
  <c r="I78" i="96"/>
  <c r="I92" i="96"/>
  <c r="H71" i="96"/>
  <c r="H78" i="96"/>
  <c r="H92" i="96"/>
  <c r="G71" i="96"/>
  <c r="G78" i="96"/>
  <c r="G92" i="96"/>
  <c r="G96" i="96"/>
  <c r="M123" i="96" l="1"/>
  <c r="M124" i="96" s="1"/>
  <c r="M113" i="96"/>
  <c r="M115" i="96" s="1"/>
  <c r="M116" i="96" s="1"/>
  <c r="G135" i="96" l="1"/>
  <c r="I135" i="96"/>
  <c r="L135" i="96"/>
  <c r="AH145" i="96" l="1"/>
  <c r="AI145" i="96"/>
  <c r="AH144" i="96"/>
  <c r="AI144" i="96"/>
  <c r="AH143" i="96"/>
  <c r="AI143" i="96"/>
  <c r="AD70" i="94"/>
  <c r="AE70" i="94"/>
  <c r="AF70" i="94"/>
  <c r="AG274" i="96"/>
  <c r="B274" i="96"/>
  <c r="E273" i="96"/>
  <c r="F273" i="96" s="1"/>
  <c r="G273" i="96" s="1"/>
  <c r="H273" i="96" s="1"/>
  <c r="I273" i="96" s="1"/>
  <c r="J273" i="96" s="1"/>
  <c r="K273" i="96" s="1"/>
  <c r="L273" i="96" s="1"/>
  <c r="M273" i="96" s="1"/>
  <c r="N273" i="96" s="1"/>
  <c r="O273" i="96" s="1"/>
  <c r="P273" i="96" s="1"/>
  <c r="Q273" i="96" s="1"/>
  <c r="R273" i="96" s="1"/>
  <c r="T273" i="96" s="1"/>
  <c r="U273" i="96" s="1"/>
  <c r="W273" i="96" s="1"/>
  <c r="X273" i="96" s="1"/>
  <c r="Y273" i="96" s="1"/>
  <c r="Z273" i="96" s="1"/>
  <c r="AA273" i="96" s="1"/>
  <c r="AB273" i="96" s="1"/>
  <c r="AC273" i="96" s="1"/>
  <c r="AD273" i="96" s="1"/>
  <c r="AE273" i="96" s="1"/>
  <c r="AF273" i="96" s="1"/>
  <c r="D273" i="96"/>
  <c r="C273" i="96"/>
  <c r="O272" i="96"/>
  <c r="P272" i="96" s="1"/>
  <c r="Q272" i="96" s="1"/>
  <c r="R272" i="96" s="1"/>
  <c r="T272" i="96" s="1"/>
  <c r="U272" i="96" s="1"/>
  <c r="W272" i="96" s="1"/>
  <c r="X272" i="96" s="1"/>
  <c r="Y272" i="96" s="1"/>
  <c r="Z272" i="96" s="1"/>
  <c r="AA272" i="96" s="1"/>
  <c r="AB272" i="96" s="1"/>
  <c r="AC272" i="96" s="1"/>
  <c r="AD272" i="96" s="1"/>
  <c r="AE272" i="96" s="1"/>
  <c r="AF272" i="96" s="1"/>
  <c r="D272" i="96"/>
  <c r="E272" i="96" s="1"/>
  <c r="F272" i="96" s="1"/>
  <c r="G272" i="96" s="1"/>
  <c r="H272" i="96" s="1"/>
  <c r="I272" i="96" s="1"/>
  <c r="J272" i="96" s="1"/>
  <c r="K272" i="96" s="1"/>
  <c r="L272" i="96" s="1"/>
  <c r="M272" i="96" s="1"/>
  <c r="N272" i="96" s="1"/>
  <c r="C272" i="96"/>
  <c r="E271" i="96"/>
  <c r="F271" i="96" s="1"/>
  <c r="G271" i="96" s="1"/>
  <c r="H271" i="96" s="1"/>
  <c r="I271" i="96" s="1"/>
  <c r="J271" i="96" s="1"/>
  <c r="K271" i="96" s="1"/>
  <c r="L271" i="96" s="1"/>
  <c r="M271" i="96" s="1"/>
  <c r="N271" i="96" s="1"/>
  <c r="O271" i="96" s="1"/>
  <c r="P271" i="96" s="1"/>
  <c r="Q271" i="96" s="1"/>
  <c r="R271" i="96" s="1"/>
  <c r="U271" i="96" s="1"/>
  <c r="W271" i="96" s="1"/>
  <c r="X271" i="96" s="1"/>
  <c r="Y271" i="96" s="1"/>
  <c r="Z271" i="96" s="1"/>
  <c r="AA271" i="96" s="1"/>
  <c r="AB271" i="96" s="1"/>
  <c r="AC271" i="96" s="1"/>
  <c r="AD271" i="96" s="1"/>
  <c r="AE271" i="96" s="1"/>
  <c r="AF271" i="96" s="1"/>
  <c r="C271" i="96"/>
  <c r="D271" i="96" s="1"/>
  <c r="C270" i="96"/>
  <c r="D270" i="96" s="1"/>
  <c r="E270" i="96" s="1"/>
  <c r="F270" i="96" s="1"/>
  <c r="G270" i="96" s="1"/>
  <c r="H270" i="96" s="1"/>
  <c r="I270" i="96" s="1"/>
  <c r="J270" i="96" s="1"/>
  <c r="K270" i="96" s="1"/>
  <c r="L270" i="96" s="1"/>
  <c r="M270" i="96" s="1"/>
  <c r="N270" i="96" s="1"/>
  <c r="O270" i="96" s="1"/>
  <c r="P270" i="96" s="1"/>
  <c r="Q270" i="96" s="1"/>
  <c r="R270" i="96" s="1"/>
  <c r="W270" i="96" s="1"/>
  <c r="Z270" i="96" s="1"/>
  <c r="AA270" i="96" s="1"/>
  <c r="AB270" i="96" s="1"/>
  <c r="AC270" i="96" s="1"/>
  <c r="AD270" i="96" s="1"/>
  <c r="AE270" i="96" s="1"/>
  <c r="AF270" i="96" s="1"/>
  <c r="I269" i="96"/>
  <c r="J269" i="96" s="1"/>
  <c r="K269" i="96" s="1"/>
  <c r="L269" i="96" s="1"/>
  <c r="M269" i="96" s="1"/>
  <c r="N269" i="96" s="1"/>
  <c r="O269" i="96" s="1"/>
  <c r="P269" i="96" s="1"/>
  <c r="Q269" i="96" s="1"/>
  <c r="R269" i="96" s="1"/>
  <c r="W269" i="96" s="1"/>
  <c r="Z269" i="96" s="1"/>
  <c r="AA269" i="96" s="1"/>
  <c r="AB269" i="96" s="1"/>
  <c r="AC269" i="96" s="1"/>
  <c r="AD269" i="96" s="1"/>
  <c r="AE269" i="96" s="1"/>
  <c r="AF269" i="96" s="1"/>
  <c r="E269" i="96"/>
  <c r="F269" i="96" s="1"/>
  <c r="G269" i="96" s="1"/>
  <c r="H269" i="96" s="1"/>
  <c r="D269" i="96"/>
  <c r="C269" i="96"/>
  <c r="D268" i="96"/>
  <c r="E268" i="96" s="1"/>
  <c r="F268" i="96" s="1"/>
  <c r="G268" i="96" s="1"/>
  <c r="H268" i="96" s="1"/>
  <c r="I268" i="96" s="1"/>
  <c r="J268" i="96" s="1"/>
  <c r="K268" i="96" s="1"/>
  <c r="L268" i="96" s="1"/>
  <c r="M268" i="96" s="1"/>
  <c r="N268" i="96" s="1"/>
  <c r="O268" i="96" s="1"/>
  <c r="P268" i="96" s="1"/>
  <c r="Q268" i="96" s="1"/>
  <c r="R268" i="96" s="1"/>
  <c r="W268" i="96" s="1"/>
  <c r="Z268" i="96" s="1"/>
  <c r="AA268" i="96" s="1"/>
  <c r="AB268" i="96" s="1"/>
  <c r="AC268" i="96" s="1"/>
  <c r="AD268" i="96" s="1"/>
  <c r="AE268" i="96" s="1"/>
  <c r="AF268" i="96" s="1"/>
  <c r="C268" i="96"/>
  <c r="F267" i="96"/>
  <c r="G267" i="96" s="1"/>
  <c r="H267" i="96" s="1"/>
  <c r="I267" i="96" s="1"/>
  <c r="J267" i="96" s="1"/>
  <c r="K267" i="96" s="1"/>
  <c r="L267" i="96" s="1"/>
  <c r="M267" i="96" s="1"/>
  <c r="N267" i="96" s="1"/>
  <c r="O267" i="96" s="1"/>
  <c r="P267" i="96" s="1"/>
  <c r="Q267" i="96" s="1"/>
  <c r="R267" i="96" s="1"/>
  <c r="W267" i="96" s="1"/>
  <c r="Z267" i="96" s="1"/>
  <c r="AA267" i="96" s="1"/>
  <c r="AB267" i="96" s="1"/>
  <c r="AC267" i="96" s="1"/>
  <c r="AD267" i="96" s="1"/>
  <c r="AE267" i="96" s="1"/>
  <c r="AF267" i="96" s="1"/>
  <c r="C267" i="96"/>
  <c r="D267" i="96" s="1"/>
  <c r="E267" i="96" s="1"/>
  <c r="O266" i="96"/>
  <c r="P266" i="96" s="1"/>
  <c r="Q266" i="96" s="1"/>
  <c r="R266" i="96" s="1"/>
  <c r="W266" i="96" s="1"/>
  <c r="Z266" i="96" s="1"/>
  <c r="AA266" i="96" s="1"/>
  <c r="AB266" i="96" s="1"/>
  <c r="AC266" i="96" s="1"/>
  <c r="AD266" i="96" s="1"/>
  <c r="AE266" i="96" s="1"/>
  <c r="AF266" i="96" s="1"/>
  <c r="F266" i="96"/>
  <c r="G266" i="96" s="1"/>
  <c r="H266" i="96" s="1"/>
  <c r="I266" i="96" s="1"/>
  <c r="J266" i="96" s="1"/>
  <c r="K266" i="96" s="1"/>
  <c r="L266" i="96" s="1"/>
  <c r="M266" i="96" s="1"/>
  <c r="N266" i="96" s="1"/>
  <c r="D266" i="96"/>
  <c r="E266" i="96" s="1"/>
  <c r="C266" i="96"/>
  <c r="D265" i="96"/>
  <c r="E265" i="96" s="1"/>
  <c r="F265" i="96" s="1"/>
  <c r="G265" i="96" s="1"/>
  <c r="H265" i="96" s="1"/>
  <c r="I265" i="96" s="1"/>
  <c r="J265" i="96" s="1"/>
  <c r="K265" i="96" s="1"/>
  <c r="L265" i="96" s="1"/>
  <c r="M265" i="96" s="1"/>
  <c r="N265" i="96" s="1"/>
  <c r="O265" i="96" s="1"/>
  <c r="P265" i="96" s="1"/>
  <c r="Q265" i="96" s="1"/>
  <c r="R265" i="96" s="1"/>
  <c r="W265" i="96" s="1"/>
  <c r="Z265" i="96" s="1"/>
  <c r="AA265" i="96" s="1"/>
  <c r="AB265" i="96" s="1"/>
  <c r="AC265" i="96" s="1"/>
  <c r="AD265" i="96" s="1"/>
  <c r="AE265" i="96" s="1"/>
  <c r="AF265" i="96" s="1"/>
  <c r="C265" i="96"/>
  <c r="C264" i="96"/>
  <c r="D264" i="96" s="1"/>
  <c r="E264" i="96" s="1"/>
  <c r="F264" i="96" s="1"/>
  <c r="G264" i="96" s="1"/>
  <c r="H264" i="96" s="1"/>
  <c r="I264" i="96" s="1"/>
  <c r="J264" i="96" s="1"/>
  <c r="K264" i="96" s="1"/>
  <c r="L264" i="96" s="1"/>
  <c r="M264" i="96" s="1"/>
  <c r="N264" i="96" s="1"/>
  <c r="O264" i="96" s="1"/>
  <c r="P264" i="96" s="1"/>
  <c r="Q264" i="96" s="1"/>
  <c r="R264" i="96" s="1"/>
  <c r="W264" i="96" s="1"/>
  <c r="Z264" i="96" s="1"/>
  <c r="AA264" i="96" s="1"/>
  <c r="AB264" i="96" s="1"/>
  <c r="AC264" i="96" s="1"/>
  <c r="AD264" i="96" s="1"/>
  <c r="AE264" i="96" s="1"/>
  <c r="AF264" i="96" s="1"/>
  <c r="C263" i="96"/>
  <c r="D263" i="96" s="1"/>
  <c r="E263" i="96" s="1"/>
  <c r="F263" i="96" s="1"/>
  <c r="G263" i="96" s="1"/>
  <c r="H263" i="96" s="1"/>
  <c r="I263" i="96" s="1"/>
  <c r="J263" i="96" s="1"/>
  <c r="K263" i="96" s="1"/>
  <c r="L263" i="96" s="1"/>
  <c r="M263" i="96" s="1"/>
  <c r="N263" i="96" s="1"/>
  <c r="O263" i="96" s="1"/>
  <c r="P263" i="96" s="1"/>
  <c r="Q263" i="96" s="1"/>
  <c r="R263" i="96" s="1"/>
  <c r="W263" i="96" s="1"/>
  <c r="Z263" i="96" s="1"/>
  <c r="AA263" i="96" s="1"/>
  <c r="AB263" i="96" s="1"/>
  <c r="AC263" i="96" s="1"/>
  <c r="AD263" i="96" s="1"/>
  <c r="AE263" i="96" s="1"/>
  <c r="AF263" i="96" s="1"/>
  <c r="H262" i="96"/>
  <c r="I262" i="96" s="1"/>
  <c r="J262" i="96" s="1"/>
  <c r="K262" i="96" s="1"/>
  <c r="L262" i="96" s="1"/>
  <c r="M262" i="96" s="1"/>
  <c r="N262" i="96" s="1"/>
  <c r="O262" i="96" s="1"/>
  <c r="P262" i="96" s="1"/>
  <c r="Q262" i="96" s="1"/>
  <c r="R262" i="96" s="1"/>
  <c r="W262" i="96" s="1"/>
  <c r="Z262" i="96" s="1"/>
  <c r="AA262" i="96" s="1"/>
  <c r="AB262" i="96" s="1"/>
  <c r="AC262" i="96" s="1"/>
  <c r="AD262" i="96" s="1"/>
  <c r="AE262" i="96" s="1"/>
  <c r="AF262" i="96" s="1"/>
  <c r="C262" i="96"/>
  <c r="D262" i="96" s="1"/>
  <c r="E262" i="96" s="1"/>
  <c r="F262" i="96" s="1"/>
  <c r="G262" i="96" s="1"/>
  <c r="D261" i="96"/>
  <c r="E261" i="96" s="1"/>
  <c r="F261" i="96" s="1"/>
  <c r="G261" i="96" s="1"/>
  <c r="H261" i="96" s="1"/>
  <c r="I261" i="96" s="1"/>
  <c r="J261" i="96" s="1"/>
  <c r="K261" i="96" s="1"/>
  <c r="L261" i="96" s="1"/>
  <c r="M261" i="96" s="1"/>
  <c r="N261" i="96" s="1"/>
  <c r="O261" i="96" s="1"/>
  <c r="P261" i="96" s="1"/>
  <c r="Q261" i="96" s="1"/>
  <c r="R261" i="96" s="1"/>
  <c r="W261" i="96" s="1"/>
  <c r="Z261" i="96" s="1"/>
  <c r="AA261" i="96" s="1"/>
  <c r="AB261" i="96" s="1"/>
  <c r="AC261" i="96" s="1"/>
  <c r="AD261" i="96" s="1"/>
  <c r="AE261" i="96" s="1"/>
  <c r="AF261" i="96" s="1"/>
  <c r="C261" i="96"/>
  <c r="D260" i="96"/>
  <c r="E260" i="96" s="1"/>
  <c r="F260" i="96" s="1"/>
  <c r="G260" i="96" s="1"/>
  <c r="H260" i="96" s="1"/>
  <c r="I260" i="96" s="1"/>
  <c r="J260" i="96" s="1"/>
  <c r="K260" i="96" s="1"/>
  <c r="L260" i="96" s="1"/>
  <c r="M260" i="96" s="1"/>
  <c r="N260" i="96" s="1"/>
  <c r="O260" i="96" s="1"/>
  <c r="P260" i="96" s="1"/>
  <c r="Q260" i="96" s="1"/>
  <c r="R260" i="96" s="1"/>
  <c r="W260" i="96" s="1"/>
  <c r="Z260" i="96" s="1"/>
  <c r="AA260" i="96" s="1"/>
  <c r="AB260" i="96" s="1"/>
  <c r="AC260" i="96" s="1"/>
  <c r="AD260" i="96" s="1"/>
  <c r="AE260" i="96" s="1"/>
  <c r="AF260" i="96" s="1"/>
  <c r="C260" i="96"/>
  <c r="G259" i="96"/>
  <c r="H259" i="96" s="1"/>
  <c r="I259" i="96" s="1"/>
  <c r="J259" i="96" s="1"/>
  <c r="K259" i="96" s="1"/>
  <c r="L259" i="96" s="1"/>
  <c r="M259" i="96" s="1"/>
  <c r="N259" i="96" s="1"/>
  <c r="O259" i="96" s="1"/>
  <c r="P259" i="96" s="1"/>
  <c r="Q259" i="96" s="1"/>
  <c r="R259" i="96" s="1"/>
  <c r="W259" i="96" s="1"/>
  <c r="Z259" i="96" s="1"/>
  <c r="AA259" i="96" s="1"/>
  <c r="AB259" i="96" s="1"/>
  <c r="AC259" i="96" s="1"/>
  <c r="AD259" i="96" s="1"/>
  <c r="AE259" i="96" s="1"/>
  <c r="AF259" i="96" s="1"/>
  <c r="C259" i="96"/>
  <c r="D259" i="96" s="1"/>
  <c r="E259" i="96" s="1"/>
  <c r="F259" i="96" s="1"/>
  <c r="C258" i="96"/>
  <c r="D258" i="96" s="1"/>
  <c r="E258" i="96" s="1"/>
  <c r="F258" i="96" s="1"/>
  <c r="G258" i="96" s="1"/>
  <c r="H258" i="96" s="1"/>
  <c r="I258" i="96" s="1"/>
  <c r="J258" i="96" s="1"/>
  <c r="K258" i="96" s="1"/>
  <c r="L258" i="96" s="1"/>
  <c r="M258" i="96" s="1"/>
  <c r="N258" i="96" s="1"/>
  <c r="O258" i="96" s="1"/>
  <c r="P258" i="96" s="1"/>
  <c r="Q258" i="96" s="1"/>
  <c r="R258" i="96" s="1"/>
  <c r="W258" i="96" s="1"/>
  <c r="Z258" i="96" s="1"/>
  <c r="AA258" i="96" s="1"/>
  <c r="AB258" i="96" s="1"/>
  <c r="AC258" i="96" s="1"/>
  <c r="AD258" i="96" s="1"/>
  <c r="AE258" i="96" s="1"/>
  <c r="AF258" i="96" s="1"/>
  <c r="C257" i="96"/>
  <c r="D257" i="96" s="1"/>
  <c r="E257" i="96" s="1"/>
  <c r="F257" i="96" s="1"/>
  <c r="G257" i="96" s="1"/>
  <c r="H257" i="96" s="1"/>
  <c r="I257" i="96" s="1"/>
  <c r="J257" i="96" s="1"/>
  <c r="K257" i="96" s="1"/>
  <c r="L257" i="96" s="1"/>
  <c r="M257" i="96" s="1"/>
  <c r="N257" i="96" s="1"/>
  <c r="O257" i="96" s="1"/>
  <c r="P257" i="96" s="1"/>
  <c r="Q257" i="96" s="1"/>
  <c r="R257" i="96" s="1"/>
  <c r="W257" i="96" s="1"/>
  <c r="Z257" i="96" s="1"/>
  <c r="AA257" i="96" s="1"/>
  <c r="AB257" i="96" s="1"/>
  <c r="AC257" i="96" s="1"/>
  <c r="AD257" i="96" s="1"/>
  <c r="AE257" i="96" s="1"/>
  <c r="AF257" i="96" s="1"/>
  <c r="C256" i="96"/>
  <c r="D256" i="96" s="1"/>
  <c r="E256" i="96" s="1"/>
  <c r="F256" i="96" s="1"/>
  <c r="G256" i="96" s="1"/>
  <c r="H256" i="96" s="1"/>
  <c r="I256" i="96" s="1"/>
  <c r="J256" i="96" s="1"/>
  <c r="K256" i="96" s="1"/>
  <c r="L256" i="96" s="1"/>
  <c r="M256" i="96" s="1"/>
  <c r="N256" i="96" s="1"/>
  <c r="O256" i="96" s="1"/>
  <c r="P256" i="96" s="1"/>
  <c r="Q256" i="96" s="1"/>
  <c r="R256" i="96" s="1"/>
  <c r="W256" i="96" s="1"/>
  <c r="Z256" i="96" s="1"/>
  <c r="AA256" i="96" s="1"/>
  <c r="AB256" i="96" s="1"/>
  <c r="AC256" i="96" s="1"/>
  <c r="AD256" i="96" s="1"/>
  <c r="AE256" i="96" s="1"/>
  <c r="AF256" i="96" s="1"/>
  <c r="I255" i="96"/>
  <c r="J255" i="96" s="1"/>
  <c r="K255" i="96" s="1"/>
  <c r="L255" i="96" s="1"/>
  <c r="M255" i="96" s="1"/>
  <c r="N255" i="96" s="1"/>
  <c r="O255" i="96" s="1"/>
  <c r="P255" i="96" s="1"/>
  <c r="Q255" i="96" s="1"/>
  <c r="R255" i="96" s="1"/>
  <c r="Z255" i="96" s="1"/>
  <c r="AA255" i="96" s="1"/>
  <c r="AB255" i="96" s="1"/>
  <c r="AC255" i="96" s="1"/>
  <c r="AD255" i="96" s="1"/>
  <c r="AE255" i="96" s="1"/>
  <c r="AF255" i="96" s="1"/>
  <c r="H255" i="96"/>
  <c r="E255" i="96"/>
  <c r="F255" i="96" s="1"/>
  <c r="G255" i="96" s="1"/>
  <c r="C255" i="96"/>
  <c r="D255" i="96" s="1"/>
  <c r="C254" i="96"/>
  <c r="D254" i="96" s="1"/>
  <c r="E254" i="96" s="1"/>
  <c r="F254" i="96" s="1"/>
  <c r="G254" i="96" s="1"/>
  <c r="H254" i="96" s="1"/>
  <c r="I254" i="96" s="1"/>
  <c r="J254" i="96" s="1"/>
  <c r="K254" i="96" s="1"/>
  <c r="L254" i="96" s="1"/>
  <c r="M254" i="96" s="1"/>
  <c r="N254" i="96" s="1"/>
  <c r="O254" i="96" s="1"/>
  <c r="P254" i="96" s="1"/>
  <c r="Q254" i="96" s="1"/>
  <c r="R254" i="96" s="1"/>
  <c r="Z254" i="96" s="1"/>
  <c r="AA254" i="96" s="1"/>
  <c r="AB254" i="96" s="1"/>
  <c r="AC254" i="96" s="1"/>
  <c r="AD254" i="96" s="1"/>
  <c r="AE254" i="96" s="1"/>
  <c r="AF254" i="96" s="1"/>
  <c r="D253" i="96"/>
  <c r="E253" i="96" s="1"/>
  <c r="F253" i="96" s="1"/>
  <c r="G253" i="96" s="1"/>
  <c r="H253" i="96" s="1"/>
  <c r="I253" i="96" s="1"/>
  <c r="J253" i="96" s="1"/>
  <c r="K253" i="96" s="1"/>
  <c r="L253" i="96" s="1"/>
  <c r="M253" i="96" s="1"/>
  <c r="N253" i="96" s="1"/>
  <c r="O253" i="96" s="1"/>
  <c r="P253" i="96" s="1"/>
  <c r="Q253" i="96" s="1"/>
  <c r="R253" i="96" s="1"/>
  <c r="Z253" i="96" s="1"/>
  <c r="AA253" i="96" s="1"/>
  <c r="AB253" i="96" s="1"/>
  <c r="AC253" i="96" s="1"/>
  <c r="AD253" i="96" s="1"/>
  <c r="AE253" i="96" s="1"/>
  <c r="AF253" i="96" s="1"/>
  <c r="C253" i="96"/>
  <c r="D252" i="96"/>
  <c r="E252" i="96" s="1"/>
  <c r="F252" i="96" s="1"/>
  <c r="G252" i="96" s="1"/>
  <c r="H252" i="96" s="1"/>
  <c r="I252" i="96" s="1"/>
  <c r="J252" i="96" s="1"/>
  <c r="K252" i="96" s="1"/>
  <c r="L252" i="96" s="1"/>
  <c r="M252" i="96" s="1"/>
  <c r="N252" i="96" s="1"/>
  <c r="O252" i="96" s="1"/>
  <c r="P252" i="96" s="1"/>
  <c r="Q252" i="96" s="1"/>
  <c r="R252" i="96" s="1"/>
  <c r="Z252" i="96" s="1"/>
  <c r="AA252" i="96" s="1"/>
  <c r="AB252" i="96" s="1"/>
  <c r="AC252" i="96" s="1"/>
  <c r="AD252" i="96" s="1"/>
  <c r="AE252" i="96" s="1"/>
  <c r="AF252" i="96" s="1"/>
  <c r="C252" i="96"/>
  <c r="C251" i="96"/>
  <c r="D251" i="96" s="1"/>
  <c r="E251" i="96" s="1"/>
  <c r="F251" i="96" s="1"/>
  <c r="G251" i="96" s="1"/>
  <c r="H251" i="96" s="1"/>
  <c r="I251" i="96" s="1"/>
  <c r="J251" i="96" s="1"/>
  <c r="K251" i="96" s="1"/>
  <c r="L251" i="96" s="1"/>
  <c r="M251" i="96" s="1"/>
  <c r="N251" i="96" s="1"/>
  <c r="O251" i="96" s="1"/>
  <c r="P251" i="96" s="1"/>
  <c r="Q251" i="96" s="1"/>
  <c r="R251" i="96" s="1"/>
  <c r="Z251" i="96" s="1"/>
  <c r="AA251" i="96" s="1"/>
  <c r="AB251" i="96" s="1"/>
  <c r="AC251" i="96" s="1"/>
  <c r="AD251" i="96" s="1"/>
  <c r="AE251" i="96" s="1"/>
  <c r="AF251" i="96" s="1"/>
  <c r="E250" i="96"/>
  <c r="F250" i="96" s="1"/>
  <c r="G250" i="96" s="1"/>
  <c r="H250" i="96" s="1"/>
  <c r="I250" i="96" s="1"/>
  <c r="J250" i="96" s="1"/>
  <c r="K250" i="96" s="1"/>
  <c r="L250" i="96" s="1"/>
  <c r="M250" i="96" s="1"/>
  <c r="N250" i="96" s="1"/>
  <c r="O250" i="96" s="1"/>
  <c r="P250" i="96" s="1"/>
  <c r="Q250" i="96" s="1"/>
  <c r="R250" i="96" s="1"/>
  <c r="Z250" i="96" s="1"/>
  <c r="AA250" i="96" s="1"/>
  <c r="AB250" i="96" s="1"/>
  <c r="AC250" i="96" s="1"/>
  <c r="AD250" i="96" s="1"/>
  <c r="AE250" i="96" s="1"/>
  <c r="AF250" i="96" s="1"/>
  <c r="D250" i="96"/>
  <c r="C250" i="96"/>
  <c r="D249" i="96"/>
  <c r="E249" i="96" s="1"/>
  <c r="F249" i="96" s="1"/>
  <c r="G249" i="96" s="1"/>
  <c r="H249" i="96" s="1"/>
  <c r="I249" i="96" s="1"/>
  <c r="J249" i="96" s="1"/>
  <c r="K249" i="96" s="1"/>
  <c r="L249" i="96" s="1"/>
  <c r="M249" i="96" s="1"/>
  <c r="N249" i="96" s="1"/>
  <c r="O249" i="96" s="1"/>
  <c r="P249" i="96" s="1"/>
  <c r="Q249" i="96" s="1"/>
  <c r="R249" i="96" s="1"/>
  <c r="Z249" i="96" s="1"/>
  <c r="AA249" i="96" s="1"/>
  <c r="AB249" i="96" s="1"/>
  <c r="AC249" i="96" s="1"/>
  <c r="AD249" i="96" s="1"/>
  <c r="AE249" i="96" s="1"/>
  <c r="AF249" i="96" s="1"/>
  <c r="C249" i="96"/>
  <c r="D248" i="96"/>
  <c r="E248" i="96" s="1"/>
  <c r="F248" i="96" s="1"/>
  <c r="G248" i="96" s="1"/>
  <c r="H248" i="96" s="1"/>
  <c r="I248" i="96" s="1"/>
  <c r="J248" i="96" s="1"/>
  <c r="K248" i="96" s="1"/>
  <c r="L248" i="96" s="1"/>
  <c r="M248" i="96" s="1"/>
  <c r="N248" i="96" s="1"/>
  <c r="O248" i="96" s="1"/>
  <c r="P248" i="96" s="1"/>
  <c r="Q248" i="96" s="1"/>
  <c r="R248" i="96" s="1"/>
  <c r="Z248" i="96" s="1"/>
  <c r="AA248" i="96" s="1"/>
  <c r="AB248" i="96" s="1"/>
  <c r="AC248" i="96" s="1"/>
  <c r="AD248" i="96" s="1"/>
  <c r="AE248" i="96" s="1"/>
  <c r="AF248" i="96" s="1"/>
  <c r="C248" i="96"/>
  <c r="J247" i="96"/>
  <c r="K247" i="96" s="1"/>
  <c r="L247" i="96" s="1"/>
  <c r="M247" i="96" s="1"/>
  <c r="N247" i="96" s="1"/>
  <c r="O247" i="96" s="1"/>
  <c r="P247" i="96" s="1"/>
  <c r="Q247" i="96" s="1"/>
  <c r="R247" i="96" s="1"/>
  <c r="Z247" i="96" s="1"/>
  <c r="AA247" i="96" s="1"/>
  <c r="AB247" i="96" s="1"/>
  <c r="AC247" i="96" s="1"/>
  <c r="AD247" i="96" s="1"/>
  <c r="AE247" i="96" s="1"/>
  <c r="AF247" i="96" s="1"/>
  <c r="C247" i="96"/>
  <c r="D247" i="96" s="1"/>
  <c r="E247" i="96" s="1"/>
  <c r="F247" i="96" s="1"/>
  <c r="G247" i="96" s="1"/>
  <c r="H247" i="96" s="1"/>
  <c r="I247" i="96" s="1"/>
  <c r="F246" i="96"/>
  <c r="G246" i="96" s="1"/>
  <c r="H246" i="96" s="1"/>
  <c r="I246" i="96" s="1"/>
  <c r="J246" i="96" s="1"/>
  <c r="K246" i="96" s="1"/>
  <c r="L246" i="96" s="1"/>
  <c r="M246" i="96" s="1"/>
  <c r="N246" i="96" s="1"/>
  <c r="O246" i="96" s="1"/>
  <c r="P246" i="96" s="1"/>
  <c r="Q246" i="96" s="1"/>
  <c r="R246" i="96" s="1"/>
  <c r="Z246" i="96" s="1"/>
  <c r="AA246" i="96" s="1"/>
  <c r="AB246" i="96" s="1"/>
  <c r="AC246" i="96" s="1"/>
  <c r="AD246" i="96" s="1"/>
  <c r="AE246" i="96" s="1"/>
  <c r="AF246" i="96" s="1"/>
  <c r="E246" i="96"/>
  <c r="D246" i="96"/>
  <c r="C246" i="96"/>
  <c r="M245" i="96"/>
  <c r="N245" i="96" s="1"/>
  <c r="O245" i="96" s="1"/>
  <c r="P245" i="96" s="1"/>
  <c r="Q245" i="96" s="1"/>
  <c r="R245" i="96" s="1"/>
  <c r="Z245" i="96" s="1"/>
  <c r="AA245" i="96" s="1"/>
  <c r="AB245" i="96" s="1"/>
  <c r="AC245" i="96" s="1"/>
  <c r="AD245" i="96" s="1"/>
  <c r="AE245" i="96" s="1"/>
  <c r="AF245" i="96" s="1"/>
  <c r="C245" i="96"/>
  <c r="D245" i="96" s="1"/>
  <c r="E245" i="96" s="1"/>
  <c r="F245" i="96" s="1"/>
  <c r="G245" i="96" s="1"/>
  <c r="H245" i="96" s="1"/>
  <c r="I245" i="96" s="1"/>
  <c r="J245" i="96" s="1"/>
  <c r="K245" i="96" s="1"/>
  <c r="L245" i="96" s="1"/>
  <c r="K244" i="96"/>
  <c r="L244" i="96" s="1"/>
  <c r="M244" i="96" s="1"/>
  <c r="N244" i="96" s="1"/>
  <c r="O244" i="96" s="1"/>
  <c r="P244" i="96" s="1"/>
  <c r="Q244" i="96" s="1"/>
  <c r="R244" i="96" s="1"/>
  <c r="Z244" i="96" s="1"/>
  <c r="AA244" i="96" s="1"/>
  <c r="AB244" i="96" s="1"/>
  <c r="AC244" i="96" s="1"/>
  <c r="AD244" i="96" s="1"/>
  <c r="AE244" i="96" s="1"/>
  <c r="AF244" i="96" s="1"/>
  <c r="C244" i="96"/>
  <c r="D244" i="96" s="1"/>
  <c r="E244" i="96" s="1"/>
  <c r="F244" i="96" s="1"/>
  <c r="G244" i="96" s="1"/>
  <c r="H244" i="96" s="1"/>
  <c r="I244" i="96" s="1"/>
  <c r="J244" i="96" s="1"/>
  <c r="G243" i="96"/>
  <c r="H243" i="96" s="1"/>
  <c r="I243" i="96" s="1"/>
  <c r="J243" i="96" s="1"/>
  <c r="K243" i="96" s="1"/>
  <c r="L243" i="96" s="1"/>
  <c r="M243" i="96" s="1"/>
  <c r="N243" i="96" s="1"/>
  <c r="O243" i="96" s="1"/>
  <c r="P243" i="96" s="1"/>
  <c r="Q243" i="96" s="1"/>
  <c r="R243" i="96" s="1"/>
  <c r="Z243" i="96" s="1"/>
  <c r="AA243" i="96" s="1"/>
  <c r="AB243" i="96" s="1"/>
  <c r="AC243" i="96" s="1"/>
  <c r="AD243" i="96" s="1"/>
  <c r="AE243" i="96" s="1"/>
  <c r="AF243" i="96" s="1"/>
  <c r="D243" i="96"/>
  <c r="E243" i="96" s="1"/>
  <c r="F243" i="96" s="1"/>
  <c r="C243" i="96"/>
  <c r="H242" i="96"/>
  <c r="I242" i="96" s="1"/>
  <c r="J242" i="96" s="1"/>
  <c r="K242" i="96" s="1"/>
  <c r="L242" i="96" s="1"/>
  <c r="M242" i="96" s="1"/>
  <c r="N242" i="96" s="1"/>
  <c r="O242" i="96" s="1"/>
  <c r="P242" i="96" s="1"/>
  <c r="Q242" i="96" s="1"/>
  <c r="R242" i="96" s="1"/>
  <c r="Z242" i="96" s="1"/>
  <c r="AA242" i="96" s="1"/>
  <c r="AB242" i="96" s="1"/>
  <c r="AC242" i="96" s="1"/>
  <c r="AD242" i="96" s="1"/>
  <c r="AE242" i="96" s="1"/>
  <c r="AF242" i="96" s="1"/>
  <c r="E242" i="96"/>
  <c r="F242" i="96" s="1"/>
  <c r="G242" i="96" s="1"/>
  <c r="D242" i="96"/>
  <c r="C242" i="96"/>
  <c r="F241" i="96"/>
  <c r="G241" i="96" s="1"/>
  <c r="H241" i="96" s="1"/>
  <c r="I241" i="96" s="1"/>
  <c r="J241" i="96" s="1"/>
  <c r="K241" i="96" s="1"/>
  <c r="L241" i="96" s="1"/>
  <c r="M241" i="96" s="1"/>
  <c r="N241" i="96" s="1"/>
  <c r="O241" i="96" s="1"/>
  <c r="P241" i="96" s="1"/>
  <c r="Q241" i="96" s="1"/>
  <c r="R241" i="96" s="1"/>
  <c r="Z241" i="96" s="1"/>
  <c r="AA241" i="96" s="1"/>
  <c r="AB241" i="96" s="1"/>
  <c r="AC241" i="96" s="1"/>
  <c r="AD241" i="96" s="1"/>
  <c r="AE241" i="96" s="1"/>
  <c r="AF241" i="96" s="1"/>
  <c r="D241" i="96"/>
  <c r="E241" i="96" s="1"/>
  <c r="C241" i="96"/>
  <c r="C240" i="96"/>
  <c r="D240" i="96" s="1"/>
  <c r="E240" i="96" s="1"/>
  <c r="F240" i="96" s="1"/>
  <c r="G240" i="96" s="1"/>
  <c r="H240" i="96" s="1"/>
  <c r="I240" i="96" s="1"/>
  <c r="J240" i="96" s="1"/>
  <c r="K240" i="96" s="1"/>
  <c r="L240" i="96" s="1"/>
  <c r="M240" i="96" s="1"/>
  <c r="N240" i="96" s="1"/>
  <c r="O240" i="96" s="1"/>
  <c r="P240" i="96" s="1"/>
  <c r="Q240" i="96" s="1"/>
  <c r="R240" i="96" s="1"/>
  <c r="Z240" i="96" s="1"/>
  <c r="AA240" i="96" s="1"/>
  <c r="AB240" i="96" s="1"/>
  <c r="AC240" i="96" s="1"/>
  <c r="AD240" i="96" s="1"/>
  <c r="AE240" i="96" s="1"/>
  <c r="AF240" i="96" s="1"/>
  <c r="K239" i="96"/>
  <c r="L239" i="96" s="1"/>
  <c r="M239" i="96" s="1"/>
  <c r="N239" i="96" s="1"/>
  <c r="O239" i="96" s="1"/>
  <c r="P239" i="96" s="1"/>
  <c r="Q239" i="96" s="1"/>
  <c r="R239" i="96" s="1"/>
  <c r="Z239" i="96" s="1"/>
  <c r="AA239" i="96" s="1"/>
  <c r="AB239" i="96" s="1"/>
  <c r="AC239" i="96" s="1"/>
  <c r="AD239" i="96" s="1"/>
  <c r="AE239" i="96" s="1"/>
  <c r="AF239" i="96" s="1"/>
  <c r="C239" i="96"/>
  <c r="D239" i="96" s="1"/>
  <c r="E239" i="96" s="1"/>
  <c r="F239" i="96" s="1"/>
  <c r="G239" i="96" s="1"/>
  <c r="H239" i="96" s="1"/>
  <c r="I239" i="96" s="1"/>
  <c r="J239" i="96" s="1"/>
  <c r="E238" i="96"/>
  <c r="F238" i="96" s="1"/>
  <c r="G238" i="96" s="1"/>
  <c r="H238" i="96" s="1"/>
  <c r="I238" i="96" s="1"/>
  <c r="J238" i="96" s="1"/>
  <c r="K238" i="96" s="1"/>
  <c r="L238" i="96" s="1"/>
  <c r="M238" i="96" s="1"/>
  <c r="N238" i="96" s="1"/>
  <c r="O238" i="96" s="1"/>
  <c r="P238" i="96" s="1"/>
  <c r="Q238" i="96" s="1"/>
  <c r="R238" i="96" s="1"/>
  <c r="Z238" i="96" s="1"/>
  <c r="AA238" i="96" s="1"/>
  <c r="AB238" i="96" s="1"/>
  <c r="AC238" i="96" s="1"/>
  <c r="AD238" i="96" s="1"/>
  <c r="AE238" i="96" s="1"/>
  <c r="AF238" i="96" s="1"/>
  <c r="D238" i="96"/>
  <c r="C238" i="96"/>
  <c r="C237" i="96"/>
  <c r="D237" i="96" s="1"/>
  <c r="E237" i="96" s="1"/>
  <c r="F237" i="96" s="1"/>
  <c r="G237" i="96" s="1"/>
  <c r="H237" i="96" s="1"/>
  <c r="I237" i="96" s="1"/>
  <c r="J237" i="96" s="1"/>
  <c r="K237" i="96" s="1"/>
  <c r="L237" i="96" s="1"/>
  <c r="M237" i="96" s="1"/>
  <c r="N237" i="96" s="1"/>
  <c r="O237" i="96" s="1"/>
  <c r="P237" i="96" s="1"/>
  <c r="Q237" i="96" s="1"/>
  <c r="R237" i="96" s="1"/>
  <c r="Z237" i="96" s="1"/>
  <c r="AA237" i="96" s="1"/>
  <c r="AB237" i="96" s="1"/>
  <c r="AC237" i="96" s="1"/>
  <c r="AD237" i="96" s="1"/>
  <c r="AE237" i="96" s="1"/>
  <c r="AF237" i="96" s="1"/>
  <c r="L236" i="96"/>
  <c r="M236" i="96" s="1"/>
  <c r="N236" i="96" s="1"/>
  <c r="O236" i="96" s="1"/>
  <c r="P236" i="96" s="1"/>
  <c r="Q236" i="96" s="1"/>
  <c r="R236" i="96" s="1"/>
  <c r="Z236" i="96" s="1"/>
  <c r="AA236" i="96" s="1"/>
  <c r="AB236" i="96" s="1"/>
  <c r="AC236" i="96" s="1"/>
  <c r="AD236" i="96" s="1"/>
  <c r="AE236" i="96" s="1"/>
  <c r="AF236" i="96" s="1"/>
  <c r="C236" i="96"/>
  <c r="D236" i="96" s="1"/>
  <c r="E236" i="96" s="1"/>
  <c r="F236" i="96" s="1"/>
  <c r="G236" i="96" s="1"/>
  <c r="H236" i="96" s="1"/>
  <c r="I236" i="96" s="1"/>
  <c r="J236" i="96" s="1"/>
  <c r="K236" i="96" s="1"/>
  <c r="F235" i="96"/>
  <c r="G235" i="96" s="1"/>
  <c r="H235" i="96" s="1"/>
  <c r="I235" i="96" s="1"/>
  <c r="J235" i="96" s="1"/>
  <c r="K235" i="96" s="1"/>
  <c r="L235" i="96" s="1"/>
  <c r="M235" i="96" s="1"/>
  <c r="N235" i="96" s="1"/>
  <c r="O235" i="96" s="1"/>
  <c r="P235" i="96" s="1"/>
  <c r="Q235" i="96" s="1"/>
  <c r="R235" i="96" s="1"/>
  <c r="Z235" i="96" s="1"/>
  <c r="AA235" i="96" s="1"/>
  <c r="AB235" i="96" s="1"/>
  <c r="AC235" i="96" s="1"/>
  <c r="AD235" i="96" s="1"/>
  <c r="AE235" i="96" s="1"/>
  <c r="AF235" i="96" s="1"/>
  <c r="D235" i="96"/>
  <c r="E235" i="96" s="1"/>
  <c r="C235" i="96"/>
  <c r="D234" i="96"/>
  <c r="E234" i="96" s="1"/>
  <c r="F234" i="96" s="1"/>
  <c r="G234" i="96" s="1"/>
  <c r="H234" i="96" s="1"/>
  <c r="I234" i="96" s="1"/>
  <c r="J234" i="96" s="1"/>
  <c r="K234" i="96" s="1"/>
  <c r="L234" i="96" s="1"/>
  <c r="M234" i="96" s="1"/>
  <c r="N234" i="96" s="1"/>
  <c r="O234" i="96" s="1"/>
  <c r="P234" i="96" s="1"/>
  <c r="Q234" i="96" s="1"/>
  <c r="R234" i="96" s="1"/>
  <c r="Z234" i="96" s="1"/>
  <c r="AA234" i="96" s="1"/>
  <c r="AB234" i="96" s="1"/>
  <c r="AC234" i="96" s="1"/>
  <c r="AD234" i="96" s="1"/>
  <c r="AE234" i="96" s="1"/>
  <c r="AF234" i="96" s="1"/>
  <c r="C234" i="96"/>
  <c r="C233" i="96"/>
  <c r="D233" i="96" s="1"/>
  <c r="E233" i="96" s="1"/>
  <c r="F233" i="96" s="1"/>
  <c r="G233" i="96" s="1"/>
  <c r="H233" i="96" s="1"/>
  <c r="I233" i="96" s="1"/>
  <c r="J233" i="96" s="1"/>
  <c r="K233" i="96" s="1"/>
  <c r="L233" i="96" s="1"/>
  <c r="M233" i="96" s="1"/>
  <c r="N233" i="96" s="1"/>
  <c r="O233" i="96" s="1"/>
  <c r="P233" i="96" s="1"/>
  <c r="Q233" i="96" s="1"/>
  <c r="R233" i="96" s="1"/>
  <c r="Z233" i="96" s="1"/>
  <c r="AA233" i="96" s="1"/>
  <c r="AB233" i="96" s="1"/>
  <c r="AC233" i="96" s="1"/>
  <c r="AD233" i="96" s="1"/>
  <c r="AE233" i="96" s="1"/>
  <c r="AF233" i="96" s="1"/>
  <c r="D232" i="96"/>
  <c r="E232" i="96" s="1"/>
  <c r="F232" i="96" s="1"/>
  <c r="G232" i="96" s="1"/>
  <c r="H232" i="96" s="1"/>
  <c r="I232" i="96" s="1"/>
  <c r="J232" i="96" s="1"/>
  <c r="K232" i="96" s="1"/>
  <c r="L232" i="96" s="1"/>
  <c r="M232" i="96" s="1"/>
  <c r="N232" i="96" s="1"/>
  <c r="O232" i="96" s="1"/>
  <c r="P232" i="96" s="1"/>
  <c r="Q232" i="96" s="1"/>
  <c r="R232" i="96" s="1"/>
  <c r="Z232" i="96" s="1"/>
  <c r="AA232" i="96" s="1"/>
  <c r="AB232" i="96" s="1"/>
  <c r="AC232" i="96" s="1"/>
  <c r="AD232" i="96" s="1"/>
  <c r="AE232" i="96" s="1"/>
  <c r="AF232" i="96" s="1"/>
  <c r="C232" i="96"/>
  <c r="H231" i="96"/>
  <c r="I231" i="96" s="1"/>
  <c r="J231" i="96" s="1"/>
  <c r="K231" i="96" s="1"/>
  <c r="L231" i="96" s="1"/>
  <c r="M231" i="96" s="1"/>
  <c r="N231" i="96" s="1"/>
  <c r="O231" i="96" s="1"/>
  <c r="P231" i="96" s="1"/>
  <c r="Q231" i="96" s="1"/>
  <c r="R231" i="96" s="1"/>
  <c r="Z231" i="96" s="1"/>
  <c r="AA231" i="96" s="1"/>
  <c r="AB231" i="96" s="1"/>
  <c r="AC231" i="96" s="1"/>
  <c r="AD231" i="96" s="1"/>
  <c r="AE231" i="96" s="1"/>
  <c r="AF231" i="96" s="1"/>
  <c r="C231" i="96"/>
  <c r="D231" i="96" s="1"/>
  <c r="E231" i="96" s="1"/>
  <c r="F231" i="96" s="1"/>
  <c r="G231" i="96" s="1"/>
  <c r="C230" i="96"/>
  <c r="D230" i="96" s="1"/>
  <c r="E230" i="96" s="1"/>
  <c r="F230" i="96" s="1"/>
  <c r="G230" i="96" s="1"/>
  <c r="H230" i="96" s="1"/>
  <c r="I230" i="96" s="1"/>
  <c r="J230" i="96" s="1"/>
  <c r="K230" i="96" s="1"/>
  <c r="L230" i="96" s="1"/>
  <c r="M230" i="96" s="1"/>
  <c r="N230" i="96" s="1"/>
  <c r="O230" i="96" s="1"/>
  <c r="P230" i="96" s="1"/>
  <c r="Q230" i="96" s="1"/>
  <c r="R230" i="96" s="1"/>
  <c r="Z230" i="96" s="1"/>
  <c r="AA230" i="96" s="1"/>
  <c r="AB230" i="96" s="1"/>
  <c r="AC230" i="96" s="1"/>
  <c r="AD230" i="96" s="1"/>
  <c r="AE230" i="96" s="1"/>
  <c r="AF230" i="96" s="1"/>
  <c r="F229" i="96"/>
  <c r="G229" i="96" s="1"/>
  <c r="H229" i="96" s="1"/>
  <c r="I229" i="96" s="1"/>
  <c r="J229" i="96" s="1"/>
  <c r="K229" i="96" s="1"/>
  <c r="L229" i="96" s="1"/>
  <c r="M229" i="96" s="1"/>
  <c r="N229" i="96" s="1"/>
  <c r="O229" i="96" s="1"/>
  <c r="P229" i="96" s="1"/>
  <c r="Q229" i="96" s="1"/>
  <c r="R229" i="96" s="1"/>
  <c r="Z229" i="96" s="1"/>
  <c r="AA229" i="96" s="1"/>
  <c r="AB229" i="96" s="1"/>
  <c r="AC229" i="96" s="1"/>
  <c r="AD229" i="96" s="1"/>
  <c r="AE229" i="96" s="1"/>
  <c r="AF229" i="96" s="1"/>
  <c r="E229" i="96"/>
  <c r="D229" i="96"/>
  <c r="C229" i="96"/>
  <c r="C228" i="96"/>
  <c r="D228" i="96" s="1"/>
  <c r="E228" i="96" s="1"/>
  <c r="F228" i="96" s="1"/>
  <c r="G228" i="96" s="1"/>
  <c r="H228" i="96" s="1"/>
  <c r="I228" i="96" s="1"/>
  <c r="J228" i="96" s="1"/>
  <c r="K228" i="96" s="1"/>
  <c r="L228" i="96" s="1"/>
  <c r="M228" i="96" s="1"/>
  <c r="N228" i="96" s="1"/>
  <c r="O228" i="96" s="1"/>
  <c r="P228" i="96" s="1"/>
  <c r="Q228" i="96" s="1"/>
  <c r="R228" i="96" s="1"/>
  <c r="Z228" i="96" s="1"/>
  <c r="AA228" i="96" s="1"/>
  <c r="AB228" i="96" s="1"/>
  <c r="AC228" i="96" s="1"/>
  <c r="AD228" i="96" s="1"/>
  <c r="AE228" i="96" s="1"/>
  <c r="AF228" i="96" s="1"/>
  <c r="H227" i="96"/>
  <c r="I227" i="96" s="1"/>
  <c r="J227" i="96" s="1"/>
  <c r="K227" i="96" s="1"/>
  <c r="L227" i="96" s="1"/>
  <c r="M227" i="96" s="1"/>
  <c r="N227" i="96" s="1"/>
  <c r="O227" i="96" s="1"/>
  <c r="P227" i="96" s="1"/>
  <c r="Q227" i="96" s="1"/>
  <c r="R227" i="96" s="1"/>
  <c r="Z227" i="96" s="1"/>
  <c r="AA227" i="96" s="1"/>
  <c r="AB227" i="96" s="1"/>
  <c r="AC227" i="96" s="1"/>
  <c r="AD227" i="96" s="1"/>
  <c r="AE227" i="96" s="1"/>
  <c r="AF227" i="96" s="1"/>
  <c r="C227" i="96"/>
  <c r="D227" i="96" s="1"/>
  <c r="E227" i="96" s="1"/>
  <c r="F227" i="96" s="1"/>
  <c r="G227" i="96" s="1"/>
  <c r="C226" i="96"/>
  <c r="D226" i="96" s="1"/>
  <c r="E226" i="96" s="1"/>
  <c r="F226" i="96" s="1"/>
  <c r="G226" i="96" s="1"/>
  <c r="H226" i="96" s="1"/>
  <c r="I226" i="96" s="1"/>
  <c r="J226" i="96" s="1"/>
  <c r="K226" i="96" s="1"/>
  <c r="L226" i="96" s="1"/>
  <c r="M226" i="96" s="1"/>
  <c r="N226" i="96" s="1"/>
  <c r="O226" i="96" s="1"/>
  <c r="P226" i="96" s="1"/>
  <c r="Q226" i="96" s="1"/>
  <c r="R226" i="96" s="1"/>
  <c r="Z226" i="96" s="1"/>
  <c r="AA226" i="96" s="1"/>
  <c r="AB226" i="96" s="1"/>
  <c r="AC226" i="96" s="1"/>
  <c r="AD226" i="96" s="1"/>
  <c r="AE226" i="96" s="1"/>
  <c r="AF226" i="96" s="1"/>
  <c r="L225" i="96"/>
  <c r="M225" i="96" s="1"/>
  <c r="N225" i="96" s="1"/>
  <c r="O225" i="96" s="1"/>
  <c r="P225" i="96" s="1"/>
  <c r="Q225" i="96" s="1"/>
  <c r="R225" i="96" s="1"/>
  <c r="Z225" i="96" s="1"/>
  <c r="AA225" i="96" s="1"/>
  <c r="AB225" i="96" s="1"/>
  <c r="AC225" i="96" s="1"/>
  <c r="AD225" i="96" s="1"/>
  <c r="AE225" i="96" s="1"/>
  <c r="AF225" i="96" s="1"/>
  <c r="F225" i="96"/>
  <c r="G225" i="96" s="1"/>
  <c r="H225" i="96" s="1"/>
  <c r="I225" i="96" s="1"/>
  <c r="J225" i="96" s="1"/>
  <c r="K225" i="96" s="1"/>
  <c r="E225" i="96"/>
  <c r="D225" i="96"/>
  <c r="C225" i="96"/>
  <c r="G224" i="96"/>
  <c r="H224" i="96" s="1"/>
  <c r="I224" i="96" s="1"/>
  <c r="J224" i="96" s="1"/>
  <c r="K224" i="96" s="1"/>
  <c r="L224" i="96" s="1"/>
  <c r="M224" i="96" s="1"/>
  <c r="N224" i="96" s="1"/>
  <c r="O224" i="96" s="1"/>
  <c r="P224" i="96" s="1"/>
  <c r="Q224" i="96" s="1"/>
  <c r="R224" i="96" s="1"/>
  <c r="Z224" i="96" s="1"/>
  <c r="AA224" i="96" s="1"/>
  <c r="AB224" i="96" s="1"/>
  <c r="AC224" i="96" s="1"/>
  <c r="AD224" i="96" s="1"/>
  <c r="AE224" i="96" s="1"/>
  <c r="AF224" i="96" s="1"/>
  <c r="D224" i="96"/>
  <c r="E224" i="96" s="1"/>
  <c r="F224" i="96" s="1"/>
  <c r="C224" i="96"/>
  <c r="E223" i="96"/>
  <c r="F223" i="96" s="1"/>
  <c r="G223" i="96" s="1"/>
  <c r="H223" i="96" s="1"/>
  <c r="I223" i="96" s="1"/>
  <c r="J223" i="96" s="1"/>
  <c r="K223" i="96" s="1"/>
  <c r="L223" i="96" s="1"/>
  <c r="M223" i="96" s="1"/>
  <c r="N223" i="96" s="1"/>
  <c r="O223" i="96" s="1"/>
  <c r="P223" i="96" s="1"/>
  <c r="Q223" i="96" s="1"/>
  <c r="R223" i="96" s="1"/>
  <c r="Z223" i="96" s="1"/>
  <c r="AA223" i="96" s="1"/>
  <c r="AB223" i="96" s="1"/>
  <c r="AC223" i="96" s="1"/>
  <c r="AD223" i="96" s="1"/>
  <c r="AE223" i="96" s="1"/>
  <c r="AF223" i="96" s="1"/>
  <c r="C223" i="96"/>
  <c r="D223" i="96" s="1"/>
  <c r="G222" i="96"/>
  <c r="H222" i="96" s="1"/>
  <c r="I222" i="96" s="1"/>
  <c r="J222" i="96" s="1"/>
  <c r="K222" i="96" s="1"/>
  <c r="L222" i="96" s="1"/>
  <c r="M222" i="96" s="1"/>
  <c r="N222" i="96" s="1"/>
  <c r="O222" i="96" s="1"/>
  <c r="P222" i="96" s="1"/>
  <c r="Q222" i="96" s="1"/>
  <c r="R222" i="96" s="1"/>
  <c r="Z222" i="96" s="1"/>
  <c r="AA222" i="96" s="1"/>
  <c r="AB222" i="96" s="1"/>
  <c r="AC222" i="96" s="1"/>
  <c r="AD222" i="96" s="1"/>
  <c r="AE222" i="96" s="1"/>
  <c r="AF222" i="96" s="1"/>
  <c r="F222" i="96"/>
  <c r="C222" i="96"/>
  <c r="D222" i="96" s="1"/>
  <c r="E222" i="96" s="1"/>
  <c r="E221" i="96"/>
  <c r="F221" i="96" s="1"/>
  <c r="G221" i="96" s="1"/>
  <c r="H221" i="96" s="1"/>
  <c r="I221" i="96" s="1"/>
  <c r="J221" i="96" s="1"/>
  <c r="K221" i="96" s="1"/>
  <c r="L221" i="96" s="1"/>
  <c r="M221" i="96" s="1"/>
  <c r="N221" i="96" s="1"/>
  <c r="O221" i="96" s="1"/>
  <c r="P221" i="96" s="1"/>
  <c r="Q221" i="96" s="1"/>
  <c r="R221" i="96" s="1"/>
  <c r="Z221" i="96" s="1"/>
  <c r="AA221" i="96" s="1"/>
  <c r="AB221" i="96" s="1"/>
  <c r="AC221" i="96" s="1"/>
  <c r="AD221" i="96" s="1"/>
  <c r="AE221" i="96" s="1"/>
  <c r="AF221" i="96" s="1"/>
  <c r="D221" i="96"/>
  <c r="C221" i="96"/>
  <c r="K220" i="96"/>
  <c r="L220" i="96" s="1"/>
  <c r="M220" i="96" s="1"/>
  <c r="N220" i="96" s="1"/>
  <c r="O220" i="96" s="1"/>
  <c r="P220" i="96" s="1"/>
  <c r="Q220" i="96" s="1"/>
  <c r="R220" i="96" s="1"/>
  <c r="Z220" i="96" s="1"/>
  <c r="AA220" i="96" s="1"/>
  <c r="AB220" i="96" s="1"/>
  <c r="AC220" i="96" s="1"/>
  <c r="AD220" i="96" s="1"/>
  <c r="AE220" i="96" s="1"/>
  <c r="AF220" i="96" s="1"/>
  <c r="D220" i="96"/>
  <c r="E220" i="96" s="1"/>
  <c r="F220" i="96" s="1"/>
  <c r="G220" i="96" s="1"/>
  <c r="H220" i="96" s="1"/>
  <c r="I220" i="96" s="1"/>
  <c r="J220" i="96" s="1"/>
  <c r="C220" i="96"/>
  <c r="C219" i="96"/>
  <c r="D219" i="96" s="1"/>
  <c r="E219" i="96" s="1"/>
  <c r="F219" i="96" s="1"/>
  <c r="G219" i="96" s="1"/>
  <c r="H219" i="96" s="1"/>
  <c r="I219" i="96" s="1"/>
  <c r="J219" i="96" s="1"/>
  <c r="K219" i="96" s="1"/>
  <c r="L219" i="96" s="1"/>
  <c r="M219" i="96" s="1"/>
  <c r="N219" i="96" s="1"/>
  <c r="O219" i="96" s="1"/>
  <c r="P219" i="96" s="1"/>
  <c r="Q219" i="96" s="1"/>
  <c r="R219" i="96" s="1"/>
  <c r="Z219" i="96" s="1"/>
  <c r="AA219" i="96" s="1"/>
  <c r="AB219" i="96" s="1"/>
  <c r="AC219" i="96" s="1"/>
  <c r="AD219" i="96" s="1"/>
  <c r="AE219" i="96" s="1"/>
  <c r="AF219" i="96" s="1"/>
  <c r="I218" i="96"/>
  <c r="J218" i="96" s="1"/>
  <c r="K218" i="96" s="1"/>
  <c r="L218" i="96" s="1"/>
  <c r="M218" i="96" s="1"/>
  <c r="N218" i="96" s="1"/>
  <c r="O218" i="96" s="1"/>
  <c r="P218" i="96" s="1"/>
  <c r="Q218" i="96" s="1"/>
  <c r="R218" i="96" s="1"/>
  <c r="Z218" i="96" s="1"/>
  <c r="AA218" i="96" s="1"/>
  <c r="AB218" i="96" s="1"/>
  <c r="AC218" i="96" s="1"/>
  <c r="AD218" i="96" s="1"/>
  <c r="AE218" i="96" s="1"/>
  <c r="AF218" i="96" s="1"/>
  <c r="E218" i="96"/>
  <c r="F218" i="96" s="1"/>
  <c r="G218" i="96" s="1"/>
  <c r="H218" i="96" s="1"/>
  <c r="C218" i="96"/>
  <c r="D218" i="96" s="1"/>
  <c r="Z217" i="96"/>
  <c r="AA217" i="96" s="1"/>
  <c r="AB217" i="96" s="1"/>
  <c r="AC217" i="96" s="1"/>
  <c r="AD217" i="96" s="1"/>
  <c r="AE217" i="96" s="1"/>
  <c r="AF217" i="96" s="1"/>
  <c r="C217" i="96"/>
  <c r="D217" i="96" s="1"/>
  <c r="E217" i="96" s="1"/>
  <c r="F217" i="96" s="1"/>
  <c r="G217" i="96" s="1"/>
  <c r="H217" i="96" s="1"/>
  <c r="I217" i="96" s="1"/>
  <c r="J217" i="96" s="1"/>
  <c r="K217" i="96" s="1"/>
  <c r="L217" i="96" s="1"/>
  <c r="M217" i="96" s="1"/>
  <c r="N217" i="96" s="1"/>
  <c r="O217" i="96" s="1"/>
  <c r="P217" i="96" s="1"/>
  <c r="Q217" i="96" s="1"/>
  <c r="R217" i="96" s="1"/>
  <c r="D216" i="96"/>
  <c r="E216" i="96" s="1"/>
  <c r="F216" i="96" s="1"/>
  <c r="G216" i="96" s="1"/>
  <c r="H216" i="96" s="1"/>
  <c r="I216" i="96" s="1"/>
  <c r="J216" i="96" s="1"/>
  <c r="K216" i="96" s="1"/>
  <c r="L216" i="96" s="1"/>
  <c r="M216" i="96" s="1"/>
  <c r="N216" i="96" s="1"/>
  <c r="O216" i="96" s="1"/>
  <c r="P216" i="96" s="1"/>
  <c r="Q216" i="96" s="1"/>
  <c r="R216" i="96" s="1"/>
  <c r="Z216" i="96" s="1"/>
  <c r="AA216" i="96" s="1"/>
  <c r="AB216" i="96" s="1"/>
  <c r="AC216" i="96" s="1"/>
  <c r="AD216" i="96" s="1"/>
  <c r="AE216" i="96" s="1"/>
  <c r="AF216" i="96" s="1"/>
  <c r="C216" i="96"/>
  <c r="F215" i="96"/>
  <c r="G215" i="96" s="1"/>
  <c r="H215" i="96" s="1"/>
  <c r="I215" i="96" s="1"/>
  <c r="J215" i="96" s="1"/>
  <c r="K215" i="96" s="1"/>
  <c r="L215" i="96" s="1"/>
  <c r="M215" i="96" s="1"/>
  <c r="N215" i="96" s="1"/>
  <c r="O215" i="96" s="1"/>
  <c r="P215" i="96" s="1"/>
  <c r="Q215" i="96" s="1"/>
  <c r="R215" i="96" s="1"/>
  <c r="Z215" i="96" s="1"/>
  <c r="AA215" i="96" s="1"/>
  <c r="AB215" i="96" s="1"/>
  <c r="AC215" i="96" s="1"/>
  <c r="AD215" i="96" s="1"/>
  <c r="AE215" i="96" s="1"/>
  <c r="AF215" i="96" s="1"/>
  <c r="C215" i="96"/>
  <c r="D215" i="96" s="1"/>
  <c r="E215" i="96" s="1"/>
  <c r="E214" i="96"/>
  <c r="F214" i="96" s="1"/>
  <c r="G214" i="96" s="1"/>
  <c r="H214" i="96" s="1"/>
  <c r="I214" i="96" s="1"/>
  <c r="J214" i="96" s="1"/>
  <c r="K214" i="96" s="1"/>
  <c r="L214" i="96" s="1"/>
  <c r="M214" i="96" s="1"/>
  <c r="N214" i="96" s="1"/>
  <c r="O214" i="96" s="1"/>
  <c r="P214" i="96" s="1"/>
  <c r="Q214" i="96" s="1"/>
  <c r="R214" i="96" s="1"/>
  <c r="Z214" i="96" s="1"/>
  <c r="AA214" i="96" s="1"/>
  <c r="AB214" i="96" s="1"/>
  <c r="AC214" i="96" s="1"/>
  <c r="AD214" i="96" s="1"/>
  <c r="AE214" i="96" s="1"/>
  <c r="AF214" i="96" s="1"/>
  <c r="D214" i="96"/>
  <c r="C214" i="96"/>
  <c r="D213" i="96"/>
  <c r="E213" i="96" s="1"/>
  <c r="F213" i="96" s="1"/>
  <c r="G213" i="96" s="1"/>
  <c r="H213" i="96" s="1"/>
  <c r="I213" i="96" s="1"/>
  <c r="J213" i="96" s="1"/>
  <c r="K213" i="96" s="1"/>
  <c r="L213" i="96" s="1"/>
  <c r="M213" i="96" s="1"/>
  <c r="N213" i="96" s="1"/>
  <c r="O213" i="96" s="1"/>
  <c r="P213" i="96" s="1"/>
  <c r="Q213" i="96" s="1"/>
  <c r="R213" i="96" s="1"/>
  <c r="Z213" i="96" s="1"/>
  <c r="AA213" i="96" s="1"/>
  <c r="AB213" i="96" s="1"/>
  <c r="AC213" i="96" s="1"/>
  <c r="AD213" i="96" s="1"/>
  <c r="AE213" i="96" s="1"/>
  <c r="AF213" i="96" s="1"/>
  <c r="C213" i="96"/>
  <c r="H212" i="96"/>
  <c r="I212" i="96" s="1"/>
  <c r="J212" i="96" s="1"/>
  <c r="K212" i="96" s="1"/>
  <c r="L212" i="96" s="1"/>
  <c r="M212" i="96" s="1"/>
  <c r="N212" i="96" s="1"/>
  <c r="O212" i="96" s="1"/>
  <c r="P212" i="96" s="1"/>
  <c r="Q212" i="96" s="1"/>
  <c r="R212" i="96" s="1"/>
  <c r="Z212" i="96" s="1"/>
  <c r="AA212" i="96" s="1"/>
  <c r="AB212" i="96" s="1"/>
  <c r="AC212" i="96" s="1"/>
  <c r="AD212" i="96" s="1"/>
  <c r="AE212" i="96" s="1"/>
  <c r="AF212" i="96" s="1"/>
  <c r="D212" i="96"/>
  <c r="E212" i="96" s="1"/>
  <c r="F212" i="96" s="1"/>
  <c r="G212" i="96" s="1"/>
  <c r="C212" i="96"/>
  <c r="C211" i="96"/>
  <c r="D211" i="96" s="1"/>
  <c r="E211" i="96" s="1"/>
  <c r="F211" i="96" s="1"/>
  <c r="G211" i="96" s="1"/>
  <c r="H211" i="96" s="1"/>
  <c r="I211" i="96" s="1"/>
  <c r="J211" i="96" s="1"/>
  <c r="K211" i="96" s="1"/>
  <c r="L211" i="96" s="1"/>
  <c r="M211" i="96" s="1"/>
  <c r="N211" i="96" s="1"/>
  <c r="O211" i="96" s="1"/>
  <c r="P211" i="96" s="1"/>
  <c r="Q211" i="96" s="1"/>
  <c r="R211" i="96" s="1"/>
  <c r="Z211" i="96" s="1"/>
  <c r="AA211" i="96" s="1"/>
  <c r="AB211" i="96" s="1"/>
  <c r="AC211" i="96" s="1"/>
  <c r="AD211" i="96" s="1"/>
  <c r="AE211" i="96" s="1"/>
  <c r="AF211" i="96" s="1"/>
  <c r="D210" i="96"/>
  <c r="E210" i="96" s="1"/>
  <c r="F210" i="96" s="1"/>
  <c r="G210" i="96" s="1"/>
  <c r="H210" i="96" s="1"/>
  <c r="I210" i="96" s="1"/>
  <c r="J210" i="96" s="1"/>
  <c r="K210" i="96" s="1"/>
  <c r="L210" i="96" s="1"/>
  <c r="M210" i="96" s="1"/>
  <c r="N210" i="96" s="1"/>
  <c r="O210" i="96" s="1"/>
  <c r="P210" i="96" s="1"/>
  <c r="Q210" i="96" s="1"/>
  <c r="R210" i="96" s="1"/>
  <c r="Z210" i="96" s="1"/>
  <c r="AA210" i="96" s="1"/>
  <c r="AB210" i="96" s="1"/>
  <c r="AC210" i="96" s="1"/>
  <c r="AD210" i="96" s="1"/>
  <c r="AE210" i="96" s="1"/>
  <c r="AF210" i="96" s="1"/>
  <c r="C210" i="96"/>
  <c r="Z209" i="96"/>
  <c r="AA209" i="96" s="1"/>
  <c r="AB209" i="96" s="1"/>
  <c r="AC209" i="96" s="1"/>
  <c r="AD209" i="96" s="1"/>
  <c r="AE209" i="96" s="1"/>
  <c r="AF209" i="96" s="1"/>
  <c r="C209" i="96"/>
  <c r="D209" i="96" s="1"/>
  <c r="E209" i="96" s="1"/>
  <c r="F209" i="96" s="1"/>
  <c r="G209" i="96" s="1"/>
  <c r="H209" i="96" s="1"/>
  <c r="I209" i="96" s="1"/>
  <c r="J209" i="96" s="1"/>
  <c r="K209" i="96" s="1"/>
  <c r="L209" i="96" s="1"/>
  <c r="M209" i="96" s="1"/>
  <c r="N209" i="96" s="1"/>
  <c r="O209" i="96" s="1"/>
  <c r="P209" i="96" s="1"/>
  <c r="Q209" i="96" s="1"/>
  <c r="R209" i="96" s="1"/>
  <c r="D208" i="96"/>
  <c r="E208" i="96" s="1"/>
  <c r="F208" i="96" s="1"/>
  <c r="G208" i="96" s="1"/>
  <c r="H208" i="96" s="1"/>
  <c r="I208" i="96" s="1"/>
  <c r="J208" i="96" s="1"/>
  <c r="K208" i="96" s="1"/>
  <c r="L208" i="96" s="1"/>
  <c r="M208" i="96" s="1"/>
  <c r="N208" i="96" s="1"/>
  <c r="O208" i="96" s="1"/>
  <c r="P208" i="96" s="1"/>
  <c r="Q208" i="96" s="1"/>
  <c r="R208" i="96" s="1"/>
  <c r="Z208" i="96" s="1"/>
  <c r="AA208" i="96" s="1"/>
  <c r="AB208" i="96" s="1"/>
  <c r="AC208" i="96" s="1"/>
  <c r="AD208" i="96" s="1"/>
  <c r="AE208" i="96" s="1"/>
  <c r="AF208" i="96" s="1"/>
  <c r="C208" i="96"/>
  <c r="P207" i="96"/>
  <c r="Q207" i="96" s="1"/>
  <c r="R207" i="96" s="1"/>
  <c r="Z207" i="96" s="1"/>
  <c r="AA207" i="96" s="1"/>
  <c r="AB207" i="96" s="1"/>
  <c r="AC207" i="96" s="1"/>
  <c r="AD207" i="96" s="1"/>
  <c r="AE207" i="96" s="1"/>
  <c r="AF207" i="96" s="1"/>
  <c r="F207" i="96"/>
  <c r="G207" i="96" s="1"/>
  <c r="H207" i="96" s="1"/>
  <c r="I207" i="96" s="1"/>
  <c r="J207" i="96" s="1"/>
  <c r="K207" i="96" s="1"/>
  <c r="L207" i="96" s="1"/>
  <c r="M207" i="96" s="1"/>
  <c r="N207" i="96" s="1"/>
  <c r="O207" i="96" s="1"/>
  <c r="C207" i="96"/>
  <c r="D207" i="96" s="1"/>
  <c r="E207" i="96" s="1"/>
  <c r="E206" i="96"/>
  <c r="F206" i="96" s="1"/>
  <c r="G206" i="96" s="1"/>
  <c r="H206" i="96" s="1"/>
  <c r="I206" i="96" s="1"/>
  <c r="J206" i="96" s="1"/>
  <c r="K206" i="96" s="1"/>
  <c r="L206" i="96" s="1"/>
  <c r="M206" i="96" s="1"/>
  <c r="N206" i="96" s="1"/>
  <c r="O206" i="96" s="1"/>
  <c r="P206" i="96" s="1"/>
  <c r="Q206" i="96" s="1"/>
  <c r="R206" i="96" s="1"/>
  <c r="Z206" i="96" s="1"/>
  <c r="AA206" i="96" s="1"/>
  <c r="AB206" i="96" s="1"/>
  <c r="AC206" i="96" s="1"/>
  <c r="AD206" i="96" s="1"/>
  <c r="AE206" i="96" s="1"/>
  <c r="AF206" i="96" s="1"/>
  <c r="D206" i="96"/>
  <c r="C206" i="96"/>
  <c r="R205" i="96"/>
  <c r="Z205" i="96" s="1"/>
  <c r="AA205" i="96" s="1"/>
  <c r="AB205" i="96" s="1"/>
  <c r="AC205" i="96" s="1"/>
  <c r="AD205" i="96" s="1"/>
  <c r="AE205" i="96" s="1"/>
  <c r="AF205" i="96" s="1"/>
  <c r="D205" i="96"/>
  <c r="E205" i="96" s="1"/>
  <c r="F205" i="96" s="1"/>
  <c r="G205" i="96" s="1"/>
  <c r="H205" i="96" s="1"/>
  <c r="I205" i="96" s="1"/>
  <c r="J205" i="96" s="1"/>
  <c r="K205" i="96" s="1"/>
  <c r="L205" i="96" s="1"/>
  <c r="M205" i="96" s="1"/>
  <c r="N205" i="96" s="1"/>
  <c r="O205" i="96" s="1"/>
  <c r="P205" i="96" s="1"/>
  <c r="Q205" i="96" s="1"/>
  <c r="C205" i="96"/>
  <c r="D204" i="96"/>
  <c r="E204" i="96" s="1"/>
  <c r="F204" i="96" s="1"/>
  <c r="G204" i="96" s="1"/>
  <c r="H204" i="96" s="1"/>
  <c r="I204" i="96" s="1"/>
  <c r="J204" i="96" s="1"/>
  <c r="K204" i="96" s="1"/>
  <c r="L204" i="96" s="1"/>
  <c r="M204" i="96" s="1"/>
  <c r="N204" i="96" s="1"/>
  <c r="O204" i="96" s="1"/>
  <c r="P204" i="96" s="1"/>
  <c r="Q204" i="96" s="1"/>
  <c r="R204" i="96" s="1"/>
  <c r="Z204" i="96" s="1"/>
  <c r="AA204" i="96" s="1"/>
  <c r="AB204" i="96" s="1"/>
  <c r="AC204" i="96" s="1"/>
  <c r="AD204" i="96" s="1"/>
  <c r="AE204" i="96" s="1"/>
  <c r="AF204" i="96" s="1"/>
  <c r="C204" i="96"/>
  <c r="C203" i="96"/>
  <c r="D203" i="96" s="1"/>
  <c r="E203" i="96" s="1"/>
  <c r="F203" i="96" s="1"/>
  <c r="G203" i="96" s="1"/>
  <c r="H203" i="96" s="1"/>
  <c r="I203" i="96" s="1"/>
  <c r="J203" i="96" s="1"/>
  <c r="K203" i="96" s="1"/>
  <c r="L203" i="96" s="1"/>
  <c r="M203" i="96" s="1"/>
  <c r="N203" i="96" s="1"/>
  <c r="O203" i="96" s="1"/>
  <c r="P203" i="96" s="1"/>
  <c r="Q203" i="96" s="1"/>
  <c r="R203" i="96" s="1"/>
  <c r="Z203" i="96" s="1"/>
  <c r="AA203" i="96" s="1"/>
  <c r="AB203" i="96" s="1"/>
  <c r="AC203" i="96" s="1"/>
  <c r="AD203" i="96" s="1"/>
  <c r="AE203" i="96" s="1"/>
  <c r="AF203" i="96" s="1"/>
  <c r="D202" i="96"/>
  <c r="E202" i="96" s="1"/>
  <c r="F202" i="96" s="1"/>
  <c r="G202" i="96" s="1"/>
  <c r="H202" i="96" s="1"/>
  <c r="I202" i="96" s="1"/>
  <c r="J202" i="96" s="1"/>
  <c r="K202" i="96" s="1"/>
  <c r="L202" i="96" s="1"/>
  <c r="M202" i="96" s="1"/>
  <c r="N202" i="96" s="1"/>
  <c r="O202" i="96" s="1"/>
  <c r="P202" i="96" s="1"/>
  <c r="Q202" i="96" s="1"/>
  <c r="R202" i="96" s="1"/>
  <c r="Z202" i="96" s="1"/>
  <c r="AA202" i="96" s="1"/>
  <c r="AB202" i="96" s="1"/>
  <c r="AC202" i="96" s="1"/>
  <c r="AD202" i="96" s="1"/>
  <c r="AE202" i="96" s="1"/>
  <c r="AF202" i="96" s="1"/>
  <c r="C202" i="96"/>
  <c r="R201" i="96"/>
  <c r="Z201" i="96" s="1"/>
  <c r="AA201" i="96" s="1"/>
  <c r="AB201" i="96" s="1"/>
  <c r="AC201" i="96" s="1"/>
  <c r="AD201" i="96" s="1"/>
  <c r="AE201" i="96" s="1"/>
  <c r="AF201" i="96" s="1"/>
  <c r="D201" i="96"/>
  <c r="E201" i="96" s="1"/>
  <c r="F201" i="96" s="1"/>
  <c r="G201" i="96" s="1"/>
  <c r="H201" i="96" s="1"/>
  <c r="I201" i="96" s="1"/>
  <c r="J201" i="96" s="1"/>
  <c r="K201" i="96" s="1"/>
  <c r="L201" i="96" s="1"/>
  <c r="M201" i="96" s="1"/>
  <c r="N201" i="96" s="1"/>
  <c r="O201" i="96" s="1"/>
  <c r="P201" i="96" s="1"/>
  <c r="Q201" i="96" s="1"/>
  <c r="C201" i="96"/>
  <c r="D200" i="96"/>
  <c r="E200" i="96" s="1"/>
  <c r="F200" i="96" s="1"/>
  <c r="G200" i="96" s="1"/>
  <c r="H200" i="96" s="1"/>
  <c r="I200" i="96" s="1"/>
  <c r="J200" i="96" s="1"/>
  <c r="K200" i="96" s="1"/>
  <c r="L200" i="96" s="1"/>
  <c r="M200" i="96" s="1"/>
  <c r="N200" i="96" s="1"/>
  <c r="O200" i="96" s="1"/>
  <c r="P200" i="96" s="1"/>
  <c r="Q200" i="96" s="1"/>
  <c r="R200" i="96" s="1"/>
  <c r="Z200" i="96" s="1"/>
  <c r="AA200" i="96" s="1"/>
  <c r="AB200" i="96" s="1"/>
  <c r="AC200" i="96" s="1"/>
  <c r="AD200" i="96" s="1"/>
  <c r="AE200" i="96" s="1"/>
  <c r="AF200" i="96" s="1"/>
  <c r="C200" i="96"/>
  <c r="O199" i="96"/>
  <c r="P199" i="96" s="1"/>
  <c r="Q199" i="96" s="1"/>
  <c r="R199" i="96" s="1"/>
  <c r="Z199" i="96" s="1"/>
  <c r="AA199" i="96" s="1"/>
  <c r="AB199" i="96" s="1"/>
  <c r="AC199" i="96" s="1"/>
  <c r="AD199" i="96" s="1"/>
  <c r="AE199" i="96" s="1"/>
  <c r="AF199" i="96" s="1"/>
  <c r="F199" i="96"/>
  <c r="G199" i="96" s="1"/>
  <c r="H199" i="96" s="1"/>
  <c r="I199" i="96" s="1"/>
  <c r="J199" i="96" s="1"/>
  <c r="K199" i="96" s="1"/>
  <c r="L199" i="96" s="1"/>
  <c r="M199" i="96" s="1"/>
  <c r="N199" i="96" s="1"/>
  <c r="C199" i="96"/>
  <c r="D199" i="96" s="1"/>
  <c r="E199" i="96" s="1"/>
  <c r="F198" i="96"/>
  <c r="G198" i="96" s="1"/>
  <c r="H198" i="96" s="1"/>
  <c r="I198" i="96" s="1"/>
  <c r="J198" i="96" s="1"/>
  <c r="K198" i="96" s="1"/>
  <c r="L198" i="96" s="1"/>
  <c r="M198" i="96" s="1"/>
  <c r="N198" i="96" s="1"/>
  <c r="O198" i="96" s="1"/>
  <c r="P198" i="96" s="1"/>
  <c r="Q198" i="96" s="1"/>
  <c r="R198" i="96" s="1"/>
  <c r="Z198" i="96" s="1"/>
  <c r="AA198" i="96" s="1"/>
  <c r="AB198" i="96" s="1"/>
  <c r="AC198" i="96" s="1"/>
  <c r="AD198" i="96" s="1"/>
  <c r="AE198" i="96" s="1"/>
  <c r="AF198" i="96" s="1"/>
  <c r="E198" i="96"/>
  <c r="D198" i="96"/>
  <c r="C198" i="96"/>
  <c r="C197" i="96"/>
  <c r="D197" i="96" s="1"/>
  <c r="E197" i="96" s="1"/>
  <c r="F197" i="96" s="1"/>
  <c r="G197" i="96" s="1"/>
  <c r="H197" i="96" s="1"/>
  <c r="I197" i="96" s="1"/>
  <c r="J197" i="96" s="1"/>
  <c r="K197" i="96" s="1"/>
  <c r="L197" i="96" s="1"/>
  <c r="M197" i="96" s="1"/>
  <c r="N197" i="96" s="1"/>
  <c r="O197" i="96" s="1"/>
  <c r="P197" i="96" s="1"/>
  <c r="Q197" i="96" s="1"/>
  <c r="R197" i="96" s="1"/>
  <c r="Z197" i="96" s="1"/>
  <c r="AA197" i="96" s="1"/>
  <c r="AB197" i="96" s="1"/>
  <c r="AC197" i="96" s="1"/>
  <c r="AD197" i="96" s="1"/>
  <c r="AE197" i="96" s="1"/>
  <c r="AF197" i="96" s="1"/>
  <c r="D196" i="96"/>
  <c r="E196" i="96" s="1"/>
  <c r="F196" i="96" s="1"/>
  <c r="G196" i="96" s="1"/>
  <c r="H196" i="96" s="1"/>
  <c r="I196" i="96" s="1"/>
  <c r="J196" i="96" s="1"/>
  <c r="K196" i="96" s="1"/>
  <c r="L196" i="96" s="1"/>
  <c r="M196" i="96" s="1"/>
  <c r="N196" i="96" s="1"/>
  <c r="O196" i="96" s="1"/>
  <c r="P196" i="96" s="1"/>
  <c r="Q196" i="96" s="1"/>
  <c r="R196" i="96" s="1"/>
  <c r="Z196" i="96" s="1"/>
  <c r="AA196" i="96" s="1"/>
  <c r="AB196" i="96" s="1"/>
  <c r="AC196" i="96" s="1"/>
  <c r="AD196" i="96" s="1"/>
  <c r="AE196" i="96" s="1"/>
  <c r="AF196" i="96" s="1"/>
  <c r="C196" i="96"/>
  <c r="F195" i="96"/>
  <c r="G195" i="96" s="1"/>
  <c r="H195" i="96" s="1"/>
  <c r="I195" i="96" s="1"/>
  <c r="J195" i="96" s="1"/>
  <c r="K195" i="96" s="1"/>
  <c r="L195" i="96" s="1"/>
  <c r="M195" i="96" s="1"/>
  <c r="N195" i="96" s="1"/>
  <c r="O195" i="96" s="1"/>
  <c r="P195" i="96" s="1"/>
  <c r="Q195" i="96" s="1"/>
  <c r="R195" i="96" s="1"/>
  <c r="Z195" i="96" s="1"/>
  <c r="AA195" i="96" s="1"/>
  <c r="AB195" i="96" s="1"/>
  <c r="AC195" i="96" s="1"/>
  <c r="AD195" i="96" s="1"/>
  <c r="AE195" i="96" s="1"/>
  <c r="AF195" i="96" s="1"/>
  <c r="C195" i="96"/>
  <c r="D195" i="96" s="1"/>
  <c r="E195" i="96" s="1"/>
  <c r="C194" i="96"/>
  <c r="D194" i="96" s="1"/>
  <c r="E194" i="96" s="1"/>
  <c r="F194" i="96" s="1"/>
  <c r="G194" i="96" s="1"/>
  <c r="H194" i="96" s="1"/>
  <c r="I194" i="96" s="1"/>
  <c r="J194" i="96" s="1"/>
  <c r="K194" i="96" s="1"/>
  <c r="L194" i="96" s="1"/>
  <c r="M194" i="96" s="1"/>
  <c r="N194" i="96" s="1"/>
  <c r="O194" i="96" s="1"/>
  <c r="P194" i="96" s="1"/>
  <c r="Q194" i="96" s="1"/>
  <c r="R194" i="96" s="1"/>
  <c r="Z194" i="96" s="1"/>
  <c r="AA194" i="96" s="1"/>
  <c r="AB194" i="96" s="1"/>
  <c r="AC194" i="96" s="1"/>
  <c r="AD194" i="96" s="1"/>
  <c r="AE194" i="96" s="1"/>
  <c r="AF194" i="96" s="1"/>
  <c r="E193" i="96"/>
  <c r="F193" i="96" s="1"/>
  <c r="G193" i="96" s="1"/>
  <c r="H193" i="96" s="1"/>
  <c r="I193" i="96" s="1"/>
  <c r="J193" i="96" s="1"/>
  <c r="K193" i="96" s="1"/>
  <c r="L193" i="96" s="1"/>
  <c r="M193" i="96" s="1"/>
  <c r="N193" i="96" s="1"/>
  <c r="O193" i="96" s="1"/>
  <c r="P193" i="96" s="1"/>
  <c r="Q193" i="96" s="1"/>
  <c r="R193" i="96" s="1"/>
  <c r="Z193" i="96" s="1"/>
  <c r="AA193" i="96" s="1"/>
  <c r="AB193" i="96" s="1"/>
  <c r="AC193" i="96" s="1"/>
  <c r="AD193" i="96" s="1"/>
  <c r="AE193" i="96" s="1"/>
  <c r="AF193" i="96" s="1"/>
  <c r="C193" i="96"/>
  <c r="D193" i="96" s="1"/>
  <c r="O192" i="96"/>
  <c r="P192" i="96" s="1"/>
  <c r="Q192" i="96" s="1"/>
  <c r="R192" i="96" s="1"/>
  <c r="AA192" i="96" s="1"/>
  <c r="AB192" i="96" s="1"/>
  <c r="AC192" i="96" s="1"/>
  <c r="AD192" i="96" s="1"/>
  <c r="AE192" i="96" s="1"/>
  <c r="AF192" i="96" s="1"/>
  <c r="G192" i="96"/>
  <c r="H192" i="96" s="1"/>
  <c r="I192" i="96" s="1"/>
  <c r="J192" i="96" s="1"/>
  <c r="K192" i="96" s="1"/>
  <c r="L192" i="96" s="1"/>
  <c r="M192" i="96" s="1"/>
  <c r="N192" i="96" s="1"/>
  <c r="E192" i="96"/>
  <c r="F192" i="96" s="1"/>
  <c r="D192" i="96"/>
  <c r="C192" i="96"/>
  <c r="E191" i="96"/>
  <c r="F191" i="96" s="1"/>
  <c r="G191" i="96" s="1"/>
  <c r="H191" i="96" s="1"/>
  <c r="I191" i="96" s="1"/>
  <c r="J191" i="96" s="1"/>
  <c r="K191" i="96" s="1"/>
  <c r="L191" i="96" s="1"/>
  <c r="M191" i="96" s="1"/>
  <c r="N191" i="96" s="1"/>
  <c r="O191" i="96" s="1"/>
  <c r="P191" i="96" s="1"/>
  <c r="Q191" i="96" s="1"/>
  <c r="R191" i="96" s="1"/>
  <c r="AA191" i="96" s="1"/>
  <c r="AB191" i="96" s="1"/>
  <c r="AC191" i="96" s="1"/>
  <c r="AD191" i="96" s="1"/>
  <c r="AE191" i="96" s="1"/>
  <c r="AF191" i="96" s="1"/>
  <c r="C191" i="96"/>
  <c r="D191" i="96" s="1"/>
  <c r="L190" i="96"/>
  <c r="M190" i="96" s="1"/>
  <c r="N190" i="96" s="1"/>
  <c r="O190" i="96" s="1"/>
  <c r="P190" i="96" s="1"/>
  <c r="Q190" i="96" s="1"/>
  <c r="R190" i="96" s="1"/>
  <c r="AA190" i="96" s="1"/>
  <c r="AB190" i="96" s="1"/>
  <c r="AC190" i="96" s="1"/>
  <c r="AD190" i="96" s="1"/>
  <c r="AE190" i="96" s="1"/>
  <c r="AF190" i="96" s="1"/>
  <c r="D190" i="96"/>
  <c r="E190" i="96" s="1"/>
  <c r="F190" i="96" s="1"/>
  <c r="G190" i="96" s="1"/>
  <c r="H190" i="96" s="1"/>
  <c r="I190" i="96" s="1"/>
  <c r="J190" i="96" s="1"/>
  <c r="K190" i="96" s="1"/>
  <c r="C190" i="96"/>
  <c r="D189" i="96"/>
  <c r="E189" i="96" s="1"/>
  <c r="F189" i="96" s="1"/>
  <c r="G189" i="96" s="1"/>
  <c r="H189" i="96" s="1"/>
  <c r="I189" i="96" s="1"/>
  <c r="J189" i="96" s="1"/>
  <c r="K189" i="96" s="1"/>
  <c r="L189" i="96" s="1"/>
  <c r="M189" i="96" s="1"/>
  <c r="N189" i="96" s="1"/>
  <c r="O189" i="96" s="1"/>
  <c r="P189" i="96" s="1"/>
  <c r="Q189" i="96" s="1"/>
  <c r="R189" i="96" s="1"/>
  <c r="AA189" i="96" s="1"/>
  <c r="AB189" i="96" s="1"/>
  <c r="AC189" i="96" s="1"/>
  <c r="AD189" i="96" s="1"/>
  <c r="AE189" i="96" s="1"/>
  <c r="AF189" i="96" s="1"/>
  <c r="C189" i="96"/>
  <c r="C188" i="96"/>
  <c r="D188" i="96" s="1"/>
  <c r="E188" i="96" s="1"/>
  <c r="F188" i="96" s="1"/>
  <c r="G188" i="96" s="1"/>
  <c r="H188" i="96" s="1"/>
  <c r="I188" i="96" s="1"/>
  <c r="J188" i="96" s="1"/>
  <c r="K188" i="96" s="1"/>
  <c r="L188" i="96" s="1"/>
  <c r="M188" i="96" s="1"/>
  <c r="N188" i="96" s="1"/>
  <c r="O188" i="96" s="1"/>
  <c r="P188" i="96" s="1"/>
  <c r="Q188" i="96" s="1"/>
  <c r="R188" i="96" s="1"/>
  <c r="AA188" i="96" s="1"/>
  <c r="AB188" i="96" s="1"/>
  <c r="AC188" i="96" s="1"/>
  <c r="AD188" i="96" s="1"/>
  <c r="AE188" i="96" s="1"/>
  <c r="AF188" i="96" s="1"/>
  <c r="J187" i="96"/>
  <c r="K187" i="96" s="1"/>
  <c r="L187" i="96" s="1"/>
  <c r="M187" i="96" s="1"/>
  <c r="N187" i="96" s="1"/>
  <c r="O187" i="96" s="1"/>
  <c r="P187" i="96" s="1"/>
  <c r="Q187" i="96" s="1"/>
  <c r="R187" i="96" s="1"/>
  <c r="AA187" i="96" s="1"/>
  <c r="AB187" i="96" s="1"/>
  <c r="AC187" i="96" s="1"/>
  <c r="AD187" i="96" s="1"/>
  <c r="AE187" i="96" s="1"/>
  <c r="AF187" i="96" s="1"/>
  <c r="C187" i="96"/>
  <c r="D187" i="96" s="1"/>
  <c r="E187" i="96" s="1"/>
  <c r="F187" i="96" s="1"/>
  <c r="G187" i="96" s="1"/>
  <c r="H187" i="96" s="1"/>
  <c r="I187" i="96" s="1"/>
  <c r="D186" i="96"/>
  <c r="E186" i="96" s="1"/>
  <c r="F186" i="96" s="1"/>
  <c r="G186" i="96" s="1"/>
  <c r="H186" i="96" s="1"/>
  <c r="I186" i="96" s="1"/>
  <c r="J186" i="96" s="1"/>
  <c r="K186" i="96" s="1"/>
  <c r="L186" i="96" s="1"/>
  <c r="M186" i="96" s="1"/>
  <c r="N186" i="96" s="1"/>
  <c r="O186" i="96" s="1"/>
  <c r="P186" i="96" s="1"/>
  <c r="Q186" i="96" s="1"/>
  <c r="R186" i="96" s="1"/>
  <c r="AA186" i="96" s="1"/>
  <c r="AB186" i="96" s="1"/>
  <c r="AC186" i="96" s="1"/>
  <c r="AD186" i="96" s="1"/>
  <c r="AE186" i="96" s="1"/>
  <c r="AF186" i="96" s="1"/>
  <c r="C186" i="96"/>
  <c r="E185" i="96"/>
  <c r="F185" i="96" s="1"/>
  <c r="G185" i="96" s="1"/>
  <c r="H185" i="96" s="1"/>
  <c r="I185" i="96" s="1"/>
  <c r="J185" i="96" s="1"/>
  <c r="K185" i="96" s="1"/>
  <c r="L185" i="96" s="1"/>
  <c r="M185" i="96" s="1"/>
  <c r="N185" i="96" s="1"/>
  <c r="O185" i="96" s="1"/>
  <c r="P185" i="96" s="1"/>
  <c r="Q185" i="96" s="1"/>
  <c r="R185" i="96" s="1"/>
  <c r="AA185" i="96" s="1"/>
  <c r="AB185" i="96" s="1"/>
  <c r="AC185" i="96" s="1"/>
  <c r="AD185" i="96" s="1"/>
  <c r="AE185" i="96" s="1"/>
  <c r="AF185" i="96" s="1"/>
  <c r="D185" i="96"/>
  <c r="C185" i="96"/>
  <c r="H184" i="96"/>
  <c r="I184" i="96" s="1"/>
  <c r="J184" i="96" s="1"/>
  <c r="K184" i="96" s="1"/>
  <c r="L184" i="96" s="1"/>
  <c r="M184" i="96" s="1"/>
  <c r="N184" i="96" s="1"/>
  <c r="O184" i="96" s="1"/>
  <c r="P184" i="96" s="1"/>
  <c r="Q184" i="96" s="1"/>
  <c r="R184" i="96" s="1"/>
  <c r="AA184" i="96" s="1"/>
  <c r="AB184" i="96" s="1"/>
  <c r="AC184" i="96" s="1"/>
  <c r="AD184" i="96" s="1"/>
  <c r="AE184" i="96" s="1"/>
  <c r="AF184" i="96" s="1"/>
  <c r="D184" i="96"/>
  <c r="E184" i="96" s="1"/>
  <c r="F184" i="96" s="1"/>
  <c r="G184" i="96" s="1"/>
  <c r="C184" i="96"/>
  <c r="J183" i="96"/>
  <c r="K183" i="96" s="1"/>
  <c r="L183" i="96" s="1"/>
  <c r="M183" i="96" s="1"/>
  <c r="N183" i="96" s="1"/>
  <c r="O183" i="96" s="1"/>
  <c r="P183" i="96" s="1"/>
  <c r="Q183" i="96" s="1"/>
  <c r="R183" i="96" s="1"/>
  <c r="AA183" i="96" s="1"/>
  <c r="AB183" i="96" s="1"/>
  <c r="AC183" i="96" s="1"/>
  <c r="AD183" i="96" s="1"/>
  <c r="AE183" i="96" s="1"/>
  <c r="AF183" i="96" s="1"/>
  <c r="C183" i="96"/>
  <c r="D183" i="96" s="1"/>
  <c r="E183" i="96" s="1"/>
  <c r="F183" i="96" s="1"/>
  <c r="G183" i="96" s="1"/>
  <c r="H183" i="96" s="1"/>
  <c r="I183" i="96" s="1"/>
  <c r="D182" i="96"/>
  <c r="E182" i="96" s="1"/>
  <c r="F182" i="96" s="1"/>
  <c r="G182" i="96" s="1"/>
  <c r="H182" i="96" s="1"/>
  <c r="I182" i="96" s="1"/>
  <c r="J182" i="96" s="1"/>
  <c r="K182" i="96" s="1"/>
  <c r="L182" i="96" s="1"/>
  <c r="M182" i="96" s="1"/>
  <c r="N182" i="96" s="1"/>
  <c r="O182" i="96" s="1"/>
  <c r="P182" i="96" s="1"/>
  <c r="Q182" i="96" s="1"/>
  <c r="R182" i="96" s="1"/>
  <c r="AA182" i="96" s="1"/>
  <c r="AB182" i="96" s="1"/>
  <c r="AC182" i="96" s="1"/>
  <c r="AD182" i="96" s="1"/>
  <c r="AE182" i="96" s="1"/>
  <c r="AF182" i="96" s="1"/>
  <c r="C182" i="96"/>
  <c r="E181" i="96"/>
  <c r="F181" i="96" s="1"/>
  <c r="G181" i="96" s="1"/>
  <c r="H181" i="96" s="1"/>
  <c r="I181" i="96" s="1"/>
  <c r="J181" i="96" s="1"/>
  <c r="K181" i="96" s="1"/>
  <c r="L181" i="96" s="1"/>
  <c r="M181" i="96" s="1"/>
  <c r="N181" i="96" s="1"/>
  <c r="O181" i="96" s="1"/>
  <c r="P181" i="96" s="1"/>
  <c r="Q181" i="96" s="1"/>
  <c r="R181" i="96" s="1"/>
  <c r="AA181" i="96" s="1"/>
  <c r="AB181" i="96" s="1"/>
  <c r="AC181" i="96" s="1"/>
  <c r="AD181" i="96" s="1"/>
  <c r="AE181" i="96" s="1"/>
  <c r="AF181" i="96" s="1"/>
  <c r="D181" i="96"/>
  <c r="C181" i="96"/>
  <c r="M180" i="96"/>
  <c r="N180" i="96" s="1"/>
  <c r="O180" i="96" s="1"/>
  <c r="P180" i="96" s="1"/>
  <c r="Q180" i="96" s="1"/>
  <c r="R180" i="96" s="1"/>
  <c r="AA180" i="96" s="1"/>
  <c r="AB180" i="96" s="1"/>
  <c r="AC180" i="96" s="1"/>
  <c r="AD180" i="96" s="1"/>
  <c r="AE180" i="96" s="1"/>
  <c r="AF180" i="96" s="1"/>
  <c r="C180" i="96"/>
  <c r="D180" i="96" s="1"/>
  <c r="E180" i="96" s="1"/>
  <c r="F180" i="96" s="1"/>
  <c r="G180" i="96" s="1"/>
  <c r="H180" i="96" s="1"/>
  <c r="I180" i="96" s="1"/>
  <c r="J180" i="96" s="1"/>
  <c r="K180" i="96" s="1"/>
  <c r="L180" i="96" s="1"/>
  <c r="C179" i="96"/>
  <c r="D179" i="96" s="1"/>
  <c r="E179" i="96" s="1"/>
  <c r="F179" i="96" s="1"/>
  <c r="G179" i="96" s="1"/>
  <c r="H179" i="96" s="1"/>
  <c r="I179" i="96" s="1"/>
  <c r="J179" i="96" s="1"/>
  <c r="K179" i="96" s="1"/>
  <c r="L179" i="96" s="1"/>
  <c r="M179" i="96" s="1"/>
  <c r="N179" i="96" s="1"/>
  <c r="O179" i="96" s="1"/>
  <c r="P179" i="96" s="1"/>
  <c r="Q179" i="96" s="1"/>
  <c r="R179" i="96" s="1"/>
  <c r="AA179" i="96" s="1"/>
  <c r="AB179" i="96" s="1"/>
  <c r="AC179" i="96" s="1"/>
  <c r="AD179" i="96" s="1"/>
  <c r="AE179" i="96" s="1"/>
  <c r="AF179" i="96" s="1"/>
  <c r="G178" i="96"/>
  <c r="H178" i="96" s="1"/>
  <c r="I178" i="96" s="1"/>
  <c r="J178" i="96" s="1"/>
  <c r="K178" i="96" s="1"/>
  <c r="L178" i="96" s="1"/>
  <c r="M178" i="96" s="1"/>
  <c r="N178" i="96" s="1"/>
  <c r="O178" i="96" s="1"/>
  <c r="P178" i="96" s="1"/>
  <c r="Q178" i="96" s="1"/>
  <c r="R178" i="96" s="1"/>
  <c r="AA178" i="96" s="1"/>
  <c r="AB178" i="96" s="1"/>
  <c r="AC178" i="96" s="1"/>
  <c r="AD178" i="96" s="1"/>
  <c r="AE178" i="96" s="1"/>
  <c r="AF178" i="96" s="1"/>
  <c r="D178" i="96"/>
  <c r="E178" i="96" s="1"/>
  <c r="F178" i="96" s="1"/>
  <c r="C178" i="96"/>
  <c r="E177" i="96"/>
  <c r="D177" i="96"/>
  <c r="C177" i="96"/>
  <c r="D176" i="96"/>
  <c r="E176" i="96" s="1"/>
  <c r="F176" i="96" s="1"/>
  <c r="G176" i="96" s="1"/>
  <c r="H176" i="96" s="1"/>
  <c r="I176" i="96" s="1"/>
  <c r="J176" i="96" s="1"/>
  <c r="K176" i="96" s="1"/>
  <c r="L176" i="96" s="1"/>
  <c r="M176" i="96" s="1"/>
  <c r="N176" i="96" s="1"/>
  <c r="O176" i="96" s="1"/>
  <c r="P176" i="96" s="1"/>
  <c r="Q176" i="96" s="1"/>
  <c r="R176" i="96" s="1"/>
  <c r="AA176" i="96" s="1"/>
  <c r="AB176" i="96" s="1"/>
  <c r="AC176" i="96" s="1"/>
  <c r="AD176" i="96" s="1"/>
  <c r="AE176" i="96" s="1"/>
  <c r="AF176" i="96" s="1"/>
  <c r="C176" i="96"/>
  <c r="C175" i="96"/>
  <c r="D175" i="96" s="1"/>
  <c r="E175" i="96" s="1"/>
  <c r="F175" i="96" s="1"/>
  <c r="G175" i="96" s="1"/>
  <c r="H175" i="96" s="1"/>
  <c r="I175" i="96" s="1"/>
  <c r="J175" i="96" s="1"/>
  <c r="K175" i="96" s="1"/>
  <c r="L175" i="96" s="1"/>
  <c r="M175" i="96" s="1"/>
  <c r="N175" i="96" s="1"/>
  <c r="O175" i="96" s="1"/>
  <c r="P175" i="96" s="1"/>
  <c r="Q175" i="96" s="1"/>
  <c r="R175" i="96" s="1"/>
  <c r="AA175" i="96" s="1"/>
  <c r="AB175" i="96" s="1"/>
  <c r="AC175" i="96" s="1"/>
  <c r="AD175" i="96" s="1"/>
  <c r="AE175" i="96" s="1"/>
  <c r="AF175" i="96" s="1"/>
  <c r="O174" i="96"/>
  <c r="P174" i="96" s="1"/>
  <c r="Q174" i="96" s="1"/>
  <c r="R174" i="96" s="1"/>
  <c r="AA174" i="96" s="1"/>
  <c r="AB174" i="96" s="1"/>
  <c r="AC174" i="96" s="1"/>
  <c r="AD174" i="96" s="1"/>
  <c r="AE174" i="96" s="1"/>
  <c r="AF174" i="96" s="1"/>
  <c r="D174" i="96"/>
  <c r="E174" i="96" s="1"/>
  <c r="F174" i="96" s="1"/>
  <c r="G174" i="96" s="1"/>
  <c r="H174" i="96" s="1"/>
  <c r="I174" i="96" s="1"/>
  <c r="J174" i="96" s="1"/>
  <c r="K174" i="96" s="1"/>
  <c r="L174" i="96" s="1"/>
  <c r="M174" i="96" s="1"/>
  <c r="N174" i="96" s="1"/>
  <c r="C174" i="96"/>
  <c r="M173" i="96"/>
  <c r="N173" i="96" s="1"/>
  <c r="O173" i="96" s="1"/>
  <c r="P173" i="96" s="1"/>
  <c r="Q173" i="96" s="1"/>
  <c r="R173" i="96" s="1"/>
  <c r="AA173" i="96" s="1"/>
  <c r="AB173" i="96" s="1"/>
  <c r="AC173" i="96" s="1"/>
  <c r="AD173" i="96" s="1"/>
  <c r="AE173" i="96" s="1"/>
  <c r="AF173" i="96" s="1"/>
  <c r="E173" i="96"/>
  <c r="F173" i="96" s="1"/>
  <c r="G173" i="96" s="1"/>
  <c r="H173" i="96" s="1"/>
  <c r="I173" i="96" s="1"/>
  <c r="J173" i="96" s="1"/>
  <c r="K173" i="96" s="1"/>
  <c r="L173" i="96" s="1"/>
  <c r="D173" i="96"/>
  <c r="C173" i="96"/>
  <c r="D172" i="96"/>
  <c r="E172" i="96" s="1"/>
  <c r="F172" i="96" s="1"/>
  <c r="G172" i="96" s="1"/>
  <c r="H172" i="96" s="1"/>
  <c r="I172" i="96" s="1"/>
  <c r="J172" i="96" s="1"/>
  <c r="K172" i="96" s="1"/>
  <c r="L172" i="96" s="1"/>
  <c r="M172" i="96" s="1"/>
  <c r="N172" i="96" s="1"/>
  <c r="O172" i="96" s="1"/>
  <c r="P172" i="96" s="1"/>
  <c r="Q172" i="96" s="1"/>
  <c r="R172" i="96" s="1"/>
  <c r="AA172" i="96" s="1"/>
  <c r="AB172" i="96" s="1"/>
  <c r="AC172" i="96" s="1"/>
  <c r="AD172" i="96" s="1"/>
  <c r="AE172" i="96" s="1"/>
  <c r="AF172" i="96" s="1"/>
  <c r="C172" i="96"/>
  <c r="C171" i="96"/>
  <c r="D171" i="96" s="1"/>
  <c r="E171" i="96" s="1"/>
  <c r="F171" i="96" s="1"/>
  <c r="G171" i="96" s="1"/>
  <c r="H171" i="96" s="1"/>
  <c r="I171" i="96" s="1"/>
  <c r="J171" i="96" s="1"/>
  <c r="K171" i="96" s="1"/>
  <c r="L171" i="96" s="1"/>
  <c r="M171" i="96" s="1"/>
  <c r="N171" i="96" s="1"/>
  <c r="O171" i="96" s="1"/>
  <c r="P171" i="96" s="1"/>
  <c r="Q171" i="96" s="1"/>
  <c r="R171" i="96" s="1"/>
  <c r="AA171" i="96" s="1"/>
  <c r="AB171" i="96" s="1"/>
  <c r="AC171" i="96" s="1"/>
  <c r="AD171" i="96" s="1"/>
  <c r="AE171" i="96" s="1"/>
  <c r="AF171" i="96" s="1"/>
  <c r="I170" i="96"/>
  <c r="J170" i="96" s="1"/>
  <c r="K170" i="96" s="1"/>
  <c r="L170" i="96" s="1"/>
  <c r="M170" i="96" s="1"/>
  <c r="N170" i="96" s="1"/>
  <c r="O170" i="96" s="1"/>
  <c r="P170" i="96" s="1"/>
  <c r="Q170" i="96" s="1"/>
  <c r="R170" i="96" s="1"/>
  <c r="G170" i="96"/>
  <c r="H170" i="96" s="1"/>
  <c r="D170" i="96"/>
  <c r="E170" i="96" s="1"/>
  <c r="F170" i="96" s="1"/>
  <c r="C170" i="96"/>
  <c r="F169" i="96"/>
  <c r="E169" i="96"/>
  <c r="D169" i="96"/>
  <c r="C169" i="96"/>
  <c r="AG167" i="96"/>
  <c r="K166" i="96"/>
  <c r="L166" i="96" s="1"/>
  <c r="M166" i="96" s="1"/>
  <c r="N166" i="96" s="1"/>
  <c r="O166" i="96" s="1"/>
  <c r="P166" i="96" s="1"/>
  <c r="Q166" i="96" s="1"/>
  <c r="R166" i="96" s="1"/>
  <c r="AA166" i="96" s="1"/>
  <c r="AB166" i="96" s="1"/>
  <c r="AC166" i="96" s="1"/>
  <c r="AD166" i="96" s="1"/>
  <c r="AE166" i="96" s="1"/>
  <c r="AF166" i="96" s="1"/>
  <c r="C166" i="96"/>
  <c r="D166" i="96" s="1"/>
  <c r="E166" i="96" s="1"/>
  <c r="F166" i="96" s="1"/>
  <c r="G166" i="96" s="1"/>
  <c r="H166" i="96" s="1"/>
  <c r="I166" i="96" s="1"/>
  <c r="J166" i="96" s="1"/>
  <c r="C165" i="96"/>
  <c r="D165" i="96" s="1"/>
  <c r="E165" i="96" s="1"/>
  <c r="F165" i="96" s="1"/>
  <c r="G165" i="96" s="1"/>
  <c r="H165" i="96" s="1"/>
  <c r="I165" i="96" s="1"/>
  <c r="J165" i="96" s="1"/>
  <c r="K165" i="96" s="1"/>
  <c r="L165" i="96" s="1"/>
  <c r="M165" i="96" s="1"/>
  <c r="N165" i="96" s="1"/>
  <c r="O165" i="96" s="1"/>
  <c r="P165" i="96" s="1"/>
  <c r="Q165" i="96" s="1"/>
  <c r="R165" i="96" s="1"/>
  <c r="AA165" i="96" s="1"/>
  <c r="AB165" i="96" s="1"/>
  <c r="AC165" i="96" s="1"/>
  <c r="AD165" i="96" s="1"/>
  <c r="AE165" i="96" s="1"/>
  <c r="AF165" i="96" s="1"/>
  <c r="H164" i="96"/>
  <c r="I164" i="96" s="1"/>
  <c r="J164" i="96" s="1"/>
  <c r="K164" i="96" s="1"/>
  <c r="L164" i="96" s="1"/>
  <c r="M164" i="96" s="1"/>
  <c r="N164" i="96" s="1"/>
  <c r="O164" i="96" s="1"/>
  <c r="P164" i="96" s="1"/>
  <c r="Q164" i="96" s="1"/>
  <c r="R164" i="96" s="1"/>
  <c r="AA164" i="96" s="1"/>
  <c r="AB164" i="96" s="1"/>
  <c r="AC164" i="96" s="1"/>
  <c r="AD164" i="96" s="1"/>
  <c r="AE164" i="96" s="1"/>
  <c r="AF164" i="96" s="1"/>
  <c r="C164" i="96"/>
  <c r="D164" i="96" s="1"/>
  <c r="E164" i="96" s="1"/>
  <c r="F164" i="96" s="1"/>
  <c r="G164" i="96" s="1"/>
  <c r="C163" i="96"/>
  <c r="D163" i="96" s="1"/>
  <c r="E163" i="96" s="1"/>
  <c r="F163" i="96" s="1"/>
  <c r="G163" i="96" s="1"/>
  <c r="H163" i="96" s="1"/>
  <c r="I163" i="96" s="1"/>
  <c r="J163" i="96" s="1"/>
  <c r="K163" i="96" s="1"/>
  <c r="L163" i="96" s="1"/>
  <c r="M163" i="96" s="1"/>
  <c r="N163" i="96" s="1"/>
  <c r="O163" i="96" s="1"/>
  <c r="P163" i="96" s="1"/>
  <c r="Q163" i="96" s="1"/>
  <c r="R163" i="96" s="1"/>
  <c r="AA163" i="96" s="1"/>
  <c r="AB163" i="96" s="1"/>
  <c r="AC163" i="96" s="1"/>
  <c r="AD163" i="96" s="1"/>
  <c r="AE163" i="96" s="1"/>
  <c r="AF163" i="96" s="1"/>
  <c r="D162" i="96"/>
  <c r="C162" i="96"/>
  <c r="G161" i="96"/>
  <c r="E161" i="96"/>
  <c r="F161" i="96" s="1"/>
  <c r="D161" i="96"/>
  <c r="C161" i="96"/>
  <c r="C167" i="96" s="1"/>
  <c r="AI158" i="96"/>
  <c r="AH158" i="96"/>
  <c r="A158" i="96" a="1"/>
  <c r="A158" i="96" s="1"/>
  <c r="AI157" i="96"/>
  <c r="AH157" i="96"/>
  <c r="AI156" i="96"/>
  <c r="AH156" i="96"/>
  <c r="AI155" i="96"/>
  <c r="AH155" i="96"/>
  <c r="AI154" i="96"/>
  <c r="AH154" i="96"/>
  <c r="AL153" i="96"/>
  <c r="AI153" i="96"/>
  <c r="AH153" i="96"/>
  <c r="A153" i="96" a="1"/>
  <c r="A153" i="96" s="1"/>
  <c r="AI152" i="96"/>
  <c r="AH152" i="96"/>
  <c r="AI151" i="96"/>
  <c r="AH151" i="96"/>
  <c r="AI150" i="96"/>
  <c r="AH150" i="96"/>
  <c r="AI149" i="96"/>
  <c r="AH149" i="96"/>
  <c r="AI148" i="96"/>
  <c r="AH148" i="96"/>
  <c r="AI147" i="96"/>
  <c r="AH147" i="96"/>
  <c r="AI146" i="96"/>
  <c r="AH146" i="96"/>
  <c r="AI142" i="96"/>
  <c r="AH142" i="96"/>
  <c r="AI141" i="96"/>
  <c r="AH141" i="96"/>
  <c r="AI140" i="96"/>
  <c r="AH140" i="96"/>
  <c r="AI139" i="96"/>
  <c r="AH139" i="96"/>
  <c r="AI138" i="96"/>
  <c r="AH138" i="96"/>
  <c r="AI137" i="96"/>
  <c r="AH137" i="96"/>
  <c r="AI136" i="96"/>
  <c r="AH136" i="96"/>
  <c r="D135" i="96"/>
  <c r="C135" i="96"/>
  <c r="AI134" i="96"/>
  <c r="AH134" i="96"/>
  <c r="AI133" i="96"/>
  <c r="AH133" i="96"/>
  <c r="AI132" i="96"/>
  <c r="AH132" i="96"/>
  <c r="AI131" i="96"/>
  <c r="AH131" i="96"/>
  <c r="AI130" i="96"/>
  <c r="AH130" i="96"/>
  <c r="AI129" i="96"/>
  <c r="AH129" i="96"/>
  <c r="AI128" i="96"/>
  <c r="AH128" i="96"/>
  <c r="AI127" i="96"/>
  <c r="AH127" i="96"/>
  <c r="AI126" i="96"/>
  <c r="AH126" i="96"/>
  <c r="AI125" i="96"/>
  <c r="AH125" i="96"/>
  <c r="AF122" i="96"/>
  <c r="AE122" i="96"/>
  <c r="AD122" i="96"/>
  <c r="AC122" i="96"/>
  <c r="AB122" i="96"/>
  <c r="L122" i="96"/>
  <c r="K122" i="96"/>
  <c r="J122" i="96"/>
  <c r="I122" i="96"/>
  <c r="H122" i="96"/>
  <c r="G122" i="96"/>
  <c r="F122" i="96"/>
  <c r="E122" i="96"/>
  <c r="D122" i="96"/>
  <c r="C122" i="96"/>
  <c r="B122" i="96"/>
  <c r="AF121" i="96"/>
  <c r="AE121" i="96"/>
  <c r="AD121" i="96"/>
  <c r="AC121" i="96"/>
  <c r="AB121" i="96"/>
  <c r="AU23" i="96"/>
  <c r="L121" i="96"/>
  <c r="K121" i="96"/>
  <c r="J121" i="96"/>
  <c r="I121" i="96"/>
  <c r="H121" i="96"/>
  <c r="G121" i="96"/>
  <c r="F121" i="96"/>
  <c r="E121" i="96"/>
  <c r="D121" i="96"/>
  <c r="C121" i="96"/>
  <c r="B121" i="96"/>
  <c r="AF120" i="96"/>
  <c r="AE120" i="96"/>
  <c r="AD120" i="96"/>
  <c r="AC120" i="96"/>
  <c r="AB120" i="96"/>
  <c r="L120" i="96"/>
  <c r="K120" i="96"/>
  <c r="J120" i="96"/>
  <c r="I120" i="96"/>
  <c r="H120" i="96"/>
  <c r="G120" i="96"/>
  <c r="F120" i="96"/>
  <c r="E120" i="96"/>
  <c r="D120" i="96"/>
  <c r="C120" i="96"/>
  <c r="B120" i="96"/>
  <c r="AF119" i="96"/>
  <c r="AE119" i="96"/>
  <c r="AD119" i="96"/>
  <c r="AC119" i="96"/>
  <c r="AB119" i="96"/>
  <c r="L119" i="96"/>
  <c r="K119" i="96"/>
  <c r="J119" i="96"/>
  <c r="I119" i="96"/>
  <c r="H119" i="96"/>
  <c r="G119" i="96"/>
  <c r="F119" i="96"/>
  <c r="E119" i="96"/>
  <c r="D119" i="96"/>
  <c r="C119" i="96"/>
  <c r="B119" i="96"/>
  <c r="AF118" i="96"/>
  <c r="AE118" i="96"/>
  <c r="AD118" i="96"/>
  <c r="AC118" i="96"/>
  <c r="AB118" i="96"/>
  <c r="BF23" i="96"/>
  <c r="AZ23" i="96"/>
  <c r="L118" i="96"/>
  <c r="K118" i="96"/>
  <c r="J118" i="96"/>
  <c r="I118" i="96"/>
  <c r="H118" i="96"/>
  <c r="G118" i="96"/>
  <c r="F118" i="96"/>
  <c r="E118" i="96"/>
  <c r="D118" i="96"/>
  <c r="C118" i="96"/>
  <c r="B118" i="96"/>
  <c r="AF117" i="96"/>
  <c r="AE117" i="96"/>
  <c r="AD117" i="96"/>
  <c r="AC117" i="96"/>
  <c r="AB117" i="96"/>
  <c r="BB23" i="96"/>
  <c r="BA23" i="96"/>
  <c r="L117" i="96"/>
  <c r="K117" i="96"/>
  <c r="J117" i="96"/>
  <c r="I117" i="96"/>
  <c r="H117" i="96"/>
  <c r="G117" i="96"/>
  <c r="F117" i="96"/>
  <c r="E117" i="96"/>
  <c r="D117" i="96"/>
  <c r="C117" i="96"/>
  <c r="B117" i="96"/>
  <c r="AI114" i="96"/>
  <c r="AH114" i="96"/>
  <c r="AI112" i="96"/>
  <c r="AH112" i="96"/>
  <c r="AG112" i="96"/>
  <c r="AI111" i="96"/>
  <c r="AH111" i="96"/>
  <c r="AI110" i="96"/>
  <c r="AH110" i="96"/>
  <c r="AI109" i="96"/>
  <c r="AH109" i="96"/>
  <c r="AG108" i="96"/>
  <c r="AF108" i="96"/>
  <c r="BJ19" i="96" s="1"/>
  <c r="AE108" i="96"/>
  <c r="AD5" i="96" s="1"/>
  <c r="AD108" i="96"/>
  <c r="AC108" i="96"/>
  <c r="AB5" i="96" s="1"/>
  <c r="AB108" i="96"/>
  <c r="BG19" i="96" s="1"/>
  <c r="Z5" i="96"/>
  <c r="BF19" i="96"/>
  <c r="BA19" i="96"/>
  <c r="AZ19" i="96"/>
  <c r="O5" i="96"/>
  <c r="L108" i="96"/>
  <c r="K5" i="96" s="1"/>
  <c r="K108" i="96"/>
  <c r="J5" i="96" s="1"/>
  <c r="J108" i="96"/>
  <c r="J113" i="96" s="1"/>
  <c r="J115" i="96" s="1"/>
  <c r="I108" i="96"/>
  <c r="AS19" i="96" s="1"/>
  <c r="H108" i="96"/>
  <c r="G5" i="96" s="1"/>
  <c r="G108" i="96"/>
  <c r="F108" i="96"/>
  <c r="E5" i="96" s="1"/>
  <c r="E108" i="96"/>
  <c r="AP19" i="96" s="1"/>
  <c r="D108" i="96"/>
  <c r="C5" i="96" s="1"/>
  <c r="C108" i="96"/>
  <c r="AN19" i="96" s="1"/>
  <c r="B108" i="96"/>
  <c r="AF5" i="96" s="1"/>
  <c r="AI107" i="96"/>
  <c r="AH107" i="96"/>
  <c r="AI106" i="96"/>
  <c r="AH106" i="96"/>
  <c r="AI105" i="96"/>
  <c r="AH105" i="96"/>
  <c r="AI104" i="96"/>
  <c r="AH104" i="96"/>
  <c r="AI103" i="96"/>
  <c r="AH103" i="96"/>
  <c r="AI102" i="96"/>
  <c r="AH102" i="96"/>
  <c r="AI101" i="96"/>
  <c r="AH101" i="96"/>
  <c r="AI100" i="96"/>
  <c r="AH100" i="96"/>
  <c r="AI99" i="96"/>
  <c r="AH99" i="96"/>
  <c r="AI98" i="96"/>
  <c r="AH98" i="96"/>
  <c r="AI97" i="96"/>
  <c r="AH97" i="96"/>
  <c r="AG96" i="96"/>
  <c r="AF96" i="96"/>
  <c r="BJ20" i="96" s="1"/>
  <c r="AE96" i="96"/>
  <c r="AD96" i="96"/>
  <c r="AC96" i="96"/>
  <c r="AB96" i="96"/>
  <c r="Z7" i="96"/>
  <c r="BE20" i="96"/>
  <c r="AZ20" i="96"/>
  <c r="AX20" i="96"/>
  <c r="L96" i="96"/>
  <c r="K96" i="96"/>
  <c r="AT20" i="96" s="1"/>
  <c r="J96" i="96"/>
  <c r="I96" i="96"/>
  <c r="H96" i="96"/>
  <c r="H113" i="96" s="1"/>
  <c r="H115" i="96" s="1"/>
  <c r="F96" i="96"/>
  <c r="E96" i="96"/>
  <c r="D96" i="96"/>
  <c r="AO20" i="96" s="1"/>
  <c r="C96" i="96"/>
  <c r="AN20" i="96" s="1"/>
  <c r="B96" i="96"/>
  <c r="AI95" i="96"/>
  <c r="AH95" i="96"/>
  <c r="AI94" i="96"/>
  <c r="AH94" i="96"/>
  <c r="AI93" i="96"/>
  <c r="AH93" i="96"/>
  <c r="AG92" i="96"/>
  <c r="AG3" i="96" s="1"/>
  <c r="AF92" i="96"/>
  <c r="AE92" i="96"/>
  <c r="AD92" i="96"/>
  <c r="BH18" i="96" s="1"/>
  <c r="AC92" i="96"/>
  <c r="AB92" i="96"/>
  <c r="BG18" i="96" s="1"/>
  <c r="BB18" i="96"/>
  <c r="BA18" i="96"/>
  <c r="AT18" i="96"/>
  <c r="AS18" i="96"/>
  <c r="F92" i="96"/>
  <c r="AQ18" i="96" s="1"/>
  <c r="E92" i="96"/>
  <c r="AP18" i="96" s="1"/>
  <c r="D92" i="96"/>
  <c r="C92" i="96"/>
  <c r="AN18" i="96" s="1"/>
  <c r="B92" i="96"/>
  <c r="BW91" i="96"/>
  <c r="BT91" i="96"/>
  <c r="BQ91" i="96"/>
  <c r="BO91" i="96"/>
  <c r="BG91" i="96"/>
  <c r="BD91" i="96"/>
  <c r="BB91" i="96"/>
  <c r="BA91" i="96"/>
  <c r="AI91" i="96"/>
  <c r="AH91" i="96"/>
  <c r="AG91" i="96"/>
  <c r="BU90" i="96"/>
  <c r="BJ90" i="96"/>
  <c r="BG90" i="96"/>
  <c r="BE90" i="96"/>
  <c r="BD90" i="96"/>
  <c r="AI90" i="96"/>
  <c r="AH90" i="96"/>
  <c r="BW89" i="96"/>
  <c r="BV89" i="96"/>
  <c r="BQ89" i="96"/>
  <c r="AI89" i="96"/>
  <c r="AH89" i="96"/>
  <c r="BV88" i="96"/>
  <c r="BF88" i="96"/>
  <c r="AI88" i="96"/>
  <c r="AH88" i="96"/>
  <c r="BT87" i="96"/>
  <c r="BB87" i="96"/>
  <c r="AI87" i="96"/>
  <c r="AH87" i="96"/>
  <c r="BW86" i="96"/>
  <c r="BE86" i="96"/>
  <c r="AI86" i="96"/>
  <c r="AH86" i="96"/>
  <c r="AI85" i="96"/>
  <c r="AH85" i="96"/>
  <c r="BW84" i="96"/>
  <c r="BV84" i="96"/>
  <c r="BV91" i="96" s="1"/>
  <c r="BU84" i="96"/>
  <c r="BU91" i="96" s="1"/>
  <c r="BT84" i="96"/>
  <c r="BS84" i="96"/>
  <c r="BS91" i="96" s="1"/>
  <c r="BR84" i="96"/>
  <c r="BR91" i="96" s="1"/>
  <c r="BQ84" i="96"/>
  <c r="BP84" i="96"/>
  <c r="BP91" i="96" s="1"/>
  <c r="BO84" i="96"/>
  <c r="BN84" i="96"/>
  <c r="BN91" i="96" s="1"/>
  <c r="BM84" i="96"/>
  <c r="BM91" i="96" s="1"/>
  <c r="BL84" i="96"/>
  <c r="BL91" i="96" s="1"/>
  <c r="BK84" i="96"/>
  <c r="BK91" i="96" s="1"/>
  <c r="BJ84" i="96"/>
  <c r="BJ91" i="96" s="1"/>
  <c r="BI84" i="96"/>
  <c r="BI91" i="96" s="1"/>
  <c r="BH84" i="96"/>
  <c r="BH91" i="96" s="1"/>
  <c r="BG84" i="96"/>
  <c r="BF84" i="96"/>
  <c r="BF91" i="96" s="1"/>
  <c r="BE84" i="96"/>
  <c r="BE91" i="96" s="1"/>
  <c r="BD84" i="96"/>
  <c r="BC84" i="96"/>
  <c r="BC91" i="96" s="1"/>
  <c r="BB84" i="96"/>
  <c r="BA84" i="96"/>
  <c r="AZ84" i="96"/>
  <c r="AZ91" i="96" s="1"/>
  <c r="AI84" i="96"/>
  <c r="AH84" i="96"/>
  <c r="BW83" i="96"/>
  <c r="BW90" i="96" s="1"/>
  <c r="BV83" i="96"/>
  <c r="BV90" i="96" s="1"/>
  <c r="BU83" i="96"/>
  <c r="BT83" i="96"/>
  <c r="BT90" i="96" s="1"/>
  <c r="BS83" i="96"/>
  <c r="BS90" i="96" s="1"/>
  <c r="BR83" i="96"/>
  <c r="BR90" i="96" s="1"/>
  <c r="BQ83" i="96"/>
  <c r="BQ90" i="96" s="1"/>
  <c r="BP83" i="96"/>
  <c r="BP90" i="96" s="1"/>
  <c r="BO83" i="96"/>
  <c r="BO90" i="96" s="1"/>
  <c r="BN83" i="96"/>
  <c r="BN90" i="96" s="1"/>
  <c r="BM83" i="96"/>
  <c r="BM90" i="96" s="1"/>
  <c r="BL83" i="96"/>
  <c r="BL90" i="96" s="1"/>
  <c r="BK83" i="96"/>
  <c r="BK90" i="96" s="1"/>
  <c r="BJ83" i="96"/>
  <c r="BI83" i="96"/>
  <c r="BI90" i="96" s="1"/>
  <c r="BH83" i="96"/>
  <c r="BH90" i="96" s="1"/>
  <c r="BG83" i="96"/>
  <c r="BF83" i="96"/>
  <c r="BF90" i="96" s="1"/>
  <c r="BE83" i="96"/>
  <c r="BD83" i="96"/>
  <c r="BC83" i="96"/>
  <c r="BC90" i="96" s="1"/>
  <c r="BB83" i="96"/>
  <c r="BB90" i="96" s="1"/>
  <c r="BA83" i="96"/>
  <c r="BA90" i="96" s="1"/>
  <c r="AZ83" i="96"/>
  <c r="AZ90" i="96" s="1"/>
  <c r="AI83" i="96"/>
  <c r="AH83" i="96"/>
  <c r="BW82" i="96"/>
  <c r="BV82" i="96"/>
  <c r="BU82" i="96"/>
  <c r="BU89" i="96" s="1"/>
  <c r="BT82" i="96"/>
  <c r="BT89" i="96" s="1"/>
  <c r="BS82" i="96"/>
  <c r="BS89" i="96" s="1"/>
  <c r="BR82" i="96"/>
  <c r="BR89" i="96" s="1"/>
  <c r="BQ82" i="96"/>
  <c r="BP82" i="96"/>
  <c r="BP89" i="96" s="1"/>
  <c r="BO82" i="96"/>
  <c r="BO89" i="96" s="1"/>
  <c r="BN82" i="96"/>
  <c r="BN89" i="96" s="1"/>
  <c r="BM82" i="96"/>
  <c r="BM89" i="96" s="1"/>
  <c r="BL82" i="96"/>
  <c r="BL89" i="96" s="1"/>
  <c r="BK82" i="96"/>
  <c r="BK89" i="96" s="1"/>
  <c r="BJ82" i="96"/>
  <c r="BJ89" i="96" s="1"/>
  <c r="BI82" i="96"/>
  <c r="BI89" i="96" s="1"/>
  <c r="BH82" i="96"/>
  <c r="BH89" i="96" s="1"/>
  <c r="BG82" i="96"/>
  <c r="BG89" i="96" s="1"/>
  <c r="BF82" i="96"/>
  <c r="BF89" i="96" s="1"/>
  <c r="BE82" i="96"/>
  <c r="BE89" i="96" s="1"/>
  <c r="BD82" i="96"/>
  <c r="BD89" i="96" s="1"/>
  <c r="BC82" i="96"/>
  <c r="BC89" i="96" s="1"/>
  <c r="BB82" i="96"/>
  <c r="BB89" i="96" s="1"/>
  <c r="BA82" i="96"/>
  <c r="BA89" i="96" s="1"/>
  <c r="AZ82" i="96"/>
  <c r="AZ89" i="96" s="1"/>
  <c r="AI82" i="96"/>
  <c r="AH82" i="96"/>
  <c r="BW81" i="96"/>
  <c r="BW88" i="96" s="1"/>
  <c r="BV81" i="96"/>
  <c r="BU81" i="96"/>
  <c r="BU88" i="96" s="1"/>
  <c r="BT81" i="96"/>
  <c r="BT88" i="96" s="1"/>
  <c r="BS81" i="96"/>
  <c r="BS88" i="96" s="1"/>
  <c r="BR81" i="96"/>
  <c r="BR88" i="96" s="1"/>
  <c r="BQ81" i="96"/>
  <c r="BQ88" i="96" s="1"/>
  <c r="BP81" i="96"/>
  <c r="BP88" i="96" s="1"/>
  <c r="BO81" i="96"/>
  <c r="BO88" i="96" s="1"/>
  <c r="BN81" i="96"/>
  <c r="BN88" i="96" s="1"/>
  <c r="BM81" i="96"/>
  <c r="BM88" i="96" s="1"/>
  <c r="BL81" i="96"/>
  <c r="BL88" i="96" s="1"/>
  <c r="BK81" i="96"/>
  <c r="BK88" i="96" s="1"/>
  <c r="BJ81" i="96"/>
  <c r="BJ88" i="96" s="1"/>
  <c r="BI81" i="96"/>
  <c r="BI88" i="96" s="1"/>
  <c r="BH81" i="96"/>
  <c r="BH88" i="96" s="1"/>
  <c r="BG81" i="96"/>
  <c r="BG88" i="96" s="1"/>
  <c r="BF81" i="96"/>
  <c r="BE81" i="96"/>
  <c r="BE88" i="96" s="1"/>
  <c r="BD81" i="96"/>
  <c r="BD88" i="96" s="1"/>
  <c r="BC81" i="96"/>
  <c r="BC88" i="96" s="1"/>
  <c r="BB81" i="96"/>
  <c r="BB88" i="96" s="1"/>
  <c r="BA81" i="96"/>
  <c r="BA88" i="96" s="1"/>
  <c r="AZ81" i="96"/>
  <c r="AZ88" i="96" s="1"/>
  <c r="AI81" i="96"/>
  <c r="AH81" i="96"/>
  <c r="BW80" i="96"/>
  <c r="BW87" i="96" s="1"/>
  <c r="BV80" i="96"/>
  <c r="BV87" i="96" s="1"/>
  <c r="BU80" i="96"/>
  <c r="BU87" i="96" s="1"/>
  <c r="BT80" i="96"/>
  <c r="BS80" i="96"/>
  <c r="BS87" i="96" s="1"/>
  <c r="BR80" i="96"/>
  <c r="BR87" i="96" s="1"/>
  <c r="BQ80" i="96"/>
  <c r="BQ87" i="96" s="1"/>
  <c r="BP80" i="96"/>
  <c r="BP87" i="96" s="1"/>
  <c r="BO80" i="96"/>
  <c r="BO87" i="96" s="1"/>
  <c r="BN80" i="96"/>
  <c r="BN87" i="96" s="1"/>
  <c r="BM80" i="96"/>
  <c r="BM87" i="96" s="1"/>
  <c r="BL80" i="96"/>
  <c r="BL87" i="96" s="1"/>
  <c r="BK80" i="96"/>
  <c r="BK87" i="96" s="1"/>
  <c r="BJ80" i="96"/>
  <c r="BJ87" i="96" s="1"/>
  <c r="BI80" i="96"/>
  <c r="BI87" i="96" s="1"/>
  <c r="BH80" i="96"/>
  <c r="BH87" i="96" s="1"/>
  <c r="BG80" i="96"/>
  <c r="BG87" i="96" s="1"/>
  <c r="BF80" i="96"/>
  <c r="BF87" i="96" s="1"/>
  <c r="BE80" i="96"/>
  <c r="BE87" i="96" s="1"/>
  <c r="BD80" i="96"/>
  <c r="BD87" i="96" s="1"/>
  <c r="BC80" i="96"/>
  <c r="BC87" i="96" s="1"/>
  <c r="BB80" i="96"/>
  <c r="BA80" i="96"/>
  <c r="BA87" i="96" s="1"/>
  <c r="AZ80" i="96"/>
  <c r="AZ87" i="96" s="1"/>
  <c r="AI80" i="96"/>
  <c r="AH80" i="96"/>
  <c r="BW79" i="96"/>
  <c r="BV79" i="96"/>
  <c r="BV86" i="96" s="1"/>
  <c r="BU79" i="96"/>
  <c r="BU86" i="96" s="1"/>
  <c r="BT79" i="96"/>
  <c r="BT86" i="96" s="1"/>
  <c r="BS79" i="96"/>
  <c r="BS86" i="96" s="1"/>
  <c r="BR79" i="96"/>
  <c r="BR86" i="96" s="1"/>
  <c r="BQ79" i="96"/>
  <c r="BQ86" i="96" s="1"/>
  <c r="BP79" i="96"/>
  <c r="BP86" i="96" s="1"/>
  <c r="BO79" i="96"/>
  <c r="BO86" i="96" s="1"/>
  <c r="BN79" i="96"/>
  <c r="BN86" i="96" s="1"/>
  <c r="BM79" i="96"/>
  <c r="BM86" i="96" s="1"/>
  <c r="BL79" i="96"/>
  <c r="BL86" i="96" s="1"/>
  <c r="BK79" i="96"/>
  <c r="BK86" i="96" s="1"/>
  <c r="BJ79" i="96"/>
  <c r="BJ86" i="96" s="1"/>
  <c r="BI79" i="96"/>
  <c r="BI86" i="96" s="1"/>
  <c r="BH79" i="96"/>
  <c r="BH86" i="96" s="1"/>
  <c r="BG79" i="96"/>
  <c r="BG86" i="96" s="1"/>
  <c r="BF79" i="96"/>
  <c r="BF86" i="96" s="1"/>
  <c r="BE79" i="96"/>
  <c r="BD79" i="96"/>
  <c r="BD86" i="96" s="1"/>
  <c r="BC79" i="96"/>
  <c r="BC86" i="96" s="1"/>
  <c r="BB79" i="96"/>
  <c r="BB86" i="96" s="1"/>
  <c r="BA79" i="96"/>
  <c r="BA86" i="96" s="1"/>
  <c r="AZ79" i="96"/>
  <c r="AZ86" i="96" s="1"/>
  <c r="AI79" i="96"/>
  <c r="AH79" i="96"/>
  <c r="AG78" i="96"/>
  <c r="AF78" i="96"/>
  <c r="BJ17" i="96" s="1"/>
  <c r="AE78" i="96"/>
  <c r="AD78" i="96"/>
  <c r="BH17" i="96" s="1"/>
  <c r="AC78" i="96"/>
  <c r="X7" i="96"/>
  <c r="BD17" i="96"/>
  <c r="AX17" i="96"/>
  <c r="AV17" i="96"/>
  <c r="F78" i="96"/>
  <c r="E78" i="96"/>
  <c r="D78" i="96"/>
  <c r="AO17" i="96" s="1"/>
  <c r="C78" i="96"/>
  <c r="AN17" i="96" s="1"/>
  <c r="B78" i="96"/>
  <c r="AI77" i="96"/>
  <c r="AH77" i="96"/>
  <c r="AI76" i="96"/>
  <c r="AH76" i="96"/>
  <c r="AI75" i="96"/>
  <c r="AH75" i="96"/>
  <c r="AI74" i="96"/>
  <c r="AH74" i="96"/>
  <c r="AI73" i="96"/>
  <c r="AH73" i="96"/>
  <c r="AI72" i="96"/>
  <c r="AH72" i="96"/>
  <c r="AG71" i="96"/>
  <c r="AF71" i="96"/>
  <c r="AE71" i="96"/>
  <c r="AD71" i="96"/>
  <c r="BH16" i="96" s="1"/>
  <c r="AC71" i="96"/>
  <c r="AB71" i="96"/>
  <c r="BG16" i="96" s="1"/>
  <c r="AA7" i="96"/>
  <c r="BD16" i="96"/>
  <c r="U7" i="96"/>
  <c r="T7" i="96"/>
  <c r="S7" i="96"/>
  <c r="R7" i="96"/>
  <c r="P7" i="96"/>
  <c r="M7" i="96"/>
  <c r="AR16" i="96"/>
  <c r="F71" i="96"/>
  <c r="E71" i="96"/>
  <c r="D71" i="96"/>
  <c r="AO16" i="96" s="1"/>
  <c r="C71" i="96"/>
  <c r="AN16" i="96" s="1"/>
  <c r="B71" i="96"/>
  <c r="AI70" i="96"/>
  <c r="AH70" i="96"/>
  <c r="AI69" i="96"/>
  <c r="AH69" i="96"/>
  <c r="AI68" i="96"/>
  <c r="AH68" i="96"/>
  <c r="AI67" i="96"/>
  <c r="AH67" i="96"/>
  <c r="AI66" i="96"/>
  <c r="AH66" i="96"/>
  <c r="AI65" i="96"/>
  <c r="AH65" i="96"/>
  <c r="AI64" i="96"/>
  <c r="AH64" i="96"/>
  <c r="AI63" i="96"/>
  <c r="AH63" i="96"/>
  <c r="AI62" i="96"/>
  <c r="AH62" i="96"/>
  <c r="AI61" i="96"/>
  <c r="AH61" i="96"/>
  <c r="AI60" i="96"/>
  <c r="AH60" i="96"/>
  <c r="AI59" i="96"/>
  <c r="AH59" i="96"/>
  <c r="AI58" i="96"/>
  <c r="AH58" i="96"/>
  <c r="AI57" i="96"/>
  <c r="AH57" i="96"/>
  <c r="AI56" i="96"/>
  <c r="AH56" i="96"/>
  <c r="AI55" i="96"/>
  <c r="AH55" i="96"/>
  <c r="AI54" i="96"/>
  <c r="AH54" i="96"/>
  <c r="AI53" i="96"/>
  <c r="AH53" i="96"/>
  <c r="AI52" i="96"/>
  <c r="AH52" i="96"/>
  <c r="AI51" i="96"/>
  <c r="AH51" i="96"/>
  <c r="AI50" i="96"/>
  <c r="AH50" i="96"/>
  <c r="AI49" i="96"/>
  <c r="AH49" i="96"/>
  <c r="AI48" i="96"/>
  <c r="AH48" i="96"/>
  <c r="AI47" i="96"/>
  <c r="AH47" i="96"/>
  <c r="AI46" i="96"/>
  <c r="AH46" i="96"/>
  <c r="AI45" i="96"/>
  <c r="AH45" i="96"/>
  <c r="AI44" i="96"/>
  <c r="AH44" i="96"/>
  <c r="AI43" i="96"/>
  <c r="AH43" i="96"/>
  <c r="AI42" i="96"/>
  <c r="AH42" i="96"/>
  <c r="AI41" i="96"/>
  <c r="AH41" i="96"/>
  <c r="AI40" i="96"/>
  <c r="AH40" i="96"/>
  <c r="AI39" i="96"/>
  <c r="AH39" i="96"/>
  <c r="AI38" i="96"/>
  <c r="AH38" i="96"/>
  <c r="AI37" i="96"/>
  <c r="AH37" i="96"/>
  <c r="AI36" i="96"/>
  <c r="AH36" i="96"/>
  <c r="AI35" i="96"/>
  <c r="AH35" i="96"/>
  <c r="AI34" i="96"/>
  <c r="AH34" i="96"/>
  <c r="AI33" i="96"/>
  <c r="AH33" i="96"/>
  <c r="AI32" i="96"/>
  <c r="AH32" i="96"/>
  <c r="AI31" i="96"/>
  <c r="AH31" i="96"/>
  <c r="AI30" i="96"/>
  <c r="AH30" i="96"/>
  <c r="AI29" i="96"/>
  <c r="AH29" i="96"/>
  <c r="AI28" i="96"/>
  <c r="AH28" i="96"/>
  <c r="AI27" i="96"/>
  <c r="AH27" i="96"/>
  <c r="AI26" i="96"/>
  <c r="AH26" i="96"/>
  <c r="AI25" i="96"/>
  <c r="AH25" i="96"/>
  <c r="AI24" i="96"/>
  <c r="AH24" i="96"/>
  <c r="BE23" i="96"/>
  <c r="BC23" i="96"/>
  <c r="AY23" i="96"/>
  <c r="AX23" i="96"/>
  <c r="AW23" i="96"/>
  <c r="AI23" i="96"/>
  <c r="AH23" i="96"/>
  <c r="AI22" i="96"/>
  <c r="AH22" i="96"/>
  <c r="BJ21" i="96"/>
  <c r="BI21" i="96"/>
  <c r="BH21" i="96"/>
  <c r="BG21" i="96"/>
  <c r="BF21" i="96"/>
  <c r="BE21" i="96"/>
  <c r="BD21" i="96"/>
  <c r="BC21" i="96"/>
  <c r="BB21" i="96"/>
  <c r="BA21" i="96"/>
  <c r="AZ21" i="96"/>
  <c r="AY21" i="96"/>
  <c r="AX21" i="96"/>
  <c r="AW21" i="96"/>
  <c r="AV21" i="96"/>
  <c r="AU21" i="96"/>
  <c r="AT21" i="96"/>
  <c r="AS21" i="96"/>
  <c r="AR21" i="96"/>
  <c r="AQ21" i="96"/>
  <c r="AP21" i="96"/>
  <c r="AO21" i="96"/>
  <c r="AN21" i="96"/>
  <c r="AM21" i="96"/>
  <c r="AI21" i="96"/>
  <c r="AH21" i="96"/>
  <c r="BI20" i="96"/>
  <c r="BH20" i="96"/>
  <c r="BG20" i="96"/>
  <c r="BD20" i="96"/>
  <c r="BC20" i="96"/>
  <c r="BB20" i="96"/>
  <c r="BA20" i="96"/>
  <c r="AY20" i="96"/>
  <c r="AW20" i="96"/>
  <c r="AV20" i="96"/>
  <c r="AU20" i="96"/>
  <c r="AS20" i="96"/>
  <c r="AR20" i="96"/>
  <c r="AQ20" i="96"/>
  <c r="AP20" i="96"/>
  <c r="AM20" i="96"/>
  <c r="AI20" i="96"/>
  <c r="AH20" i="96"/>
  <c r="BI19" i="96"/>
  <c r="BH19" i="96"/>
  <c r="BE19" i="96"/>
  <c r="BD19" i="96"/>
  <c r="BC19" i="96"/>
  <c r="BB19" i="96"/>
  <c r="AY19" i="96"/>
  <c r="AW19" i="96"/>
  <c r="AV19" i="96"/>
  <c r="AU19" i="96"/>
  <c r="AR19" i="96"/>
  <c r="AM19" i="96"/>
  <c r="AI19" i="96"/>
  <c r="AH19" i="96"/>
  <c r="BJ18" i="96"/>
  <c r="BI18" i="96"/>
  <c r="BF18" i="96"/>
  <c r="BE18" i="96"/>
  <c r="BD18" i="96"/>
  <c r="BC18" i="96"/>
  <c r="AZ18" i="96"/>
  <c r="AY18" i="96"/>
  <c r="AX18" i="96"/>
  <c r="AW18" i="96"/>
  <c r="AV18" i="96"/>
  <c r="AU18" i="96"/>
  <c r="AR18" i="96"/>
  <c r="AO18" i="96"/>
  <c r="AI18" i="96"/>
  <c r="AH18" i="96"/>
  <c r="BI17" i="96"/>
  <c r="BG17" i="96"/>
  <c r="BF17" i="96"/>
  <c r="BC17" i="96"/>
  <c r="BB17" i="96"/>
  <c r="BA17" i="96"/>
  <c r="AZ17" i="96"/>
  <c r="AY17" i="96"/>
  <c r="AW17" i="96"/>
  <c r="AU17" i="96"/>
  <c r="AT17" i="96"/>
  <c r="AS17" i="96"/>
  <c r="AR17" i="96"/>
  <c r="AQ17" i="96"/>
  <c r="AP17" i="96"/>
  <c r="AM17" i="96"/>
  <c r="AI17" i="96"/>
  <c r="AH17" i="96"/>
  <c r="BJ16" i="96"/>
  <c r="BI16" i="96"/>
  <c r="BF16" i="96"/>
  <c r="BE16" i="96"/>
  <c r="BC16" i="96"/>
  <c r="BA16" i="96"/>
  <c r="AZ16" i="96"/>
  <c r="AY16" i="96"/>
  <c r="AX16" i="96"/>
  <c r="AU16" i="96"/>
  <c r="AT16" i="96"/>
  <c r="AS16" i="96"/>
  <c r="AP16" i="96"/>
  <c r="AM16" i="96"/>
  <c r="AI16" i="96"/>
  <c r="AH16" i="96"/>
  <c r="AI15" i="96"/>
  <c r="AH15" i="96"/>
  <c r="AI14" i="96"/>
  <c r="AH14" i="96"/>
  <c r="AI13" i="96"/>
  <c r="AH13" i="96"/>
  <c r="AL12" i="96"/>
  <c r="AI12" i="96"/>
  <c r="AH12" i="96"/>
  <c r="AI11" i="96"/>
  <c r="AH11" i="96"/>
  <c r="W7" i="96"/>
  <c r="O7" i="96"/>
  <c r="K6" i="96"/>
  <c r="AC5" i="96"/>
  <c r="Y5" i="96"/>
  <c r="X5" i="96"/>
  <c r="V5" i="96"/>
  <c r="U5" i="96"/>
  <c r="T5" i="96"/>
  <c r="S5" i="96"/>
  <c r="Q5" i="96"/>
  <c r="P5" i="96"/>
  <c r="N5" i="96"/>
  <c r="M5" i="96"/>
  <c r="L5" i="96"/>
  <c r="F5" i="96"/>
  <c r="AG4" i="96"/>
  <c r="K4" i="96"/>
  <c r="E4" i="96"/>
  <c r="H4" i="96" s="1"/>
  <c r="B4" i="96"/>
  <c r="AL13" i="96" s="1"/>
  <c r="AG2" i="96"/>
  <c r="AF123" i="96" l="1"/>
  <c r="BJ23" i="96" s="1"/>
  <c r="BJ22" i="96"/>
  <c r="AE113" i="96"/>
  <c r="AE115" i="96" s="1"/>
  <c r="AE116" i="96" s="1"/>
  <c r="AE7" i="96" s="1"/>
  <c r="AE123" i="96"/>
  <c r="BI23" i="96" s="1"/>
  <c r="BH22" i="96"/>
  <c r="AC113" i="96"/>
  <c r="AC115" i="96" s="1"/>
  <c r="AC123" i="96"/>
  <c r="AB123" i="96"/>
  <c r="BG23" i="96" s="1"/>
  <c r="AA5" i="96"/>
  <c r="BD22" i="96"/>
  <c r="BC22" i="96"/>
  <c r="BC25" i="96" s="1"/>
  <c r="AZ22" i="96"/>
  <c r="AZ25" i="96" s="1"/>
  <c r="AY22" i="96"/>
  <c r="AY25" i="96" s="1"/>
  <c r="L123" i="96"/>
  <c r="L113" i="96"/>
  <c r="L115" i="96" s="1"/>
  <c r="K123" i="96"/>
  <c r="AT23" i="96" s="1"/>
  <c r="J123" i="96"/>
  <c r="J116" i="96" s="1"/>
  <c r="J7" i="96" s="1"/>
  <c r="I5" i="96"/>
  <c r="H5" i="96"/>
  <c r="AI119" i="96"/>
  <c r="I123" i="96"/>
  <c r="AS23" i="96" s="1"/>
  <c r="AS22" i="96"/>
  <c r="AS25" i="96" s="1"/>
  <c r="I113" i="96"/>
  <c r="I115" i="96" s="1"/>
  <c r="I116" i="96" s="1"/>
  <c r="I7" i="96" s="1"/>
  <c r="H123" i="96"/>
  <c r="H116" i="96" s="1"/>
  <c r="H7" i="96" s="1"/>
  <c r="G123" i="96"/>
  <c r="AR23" i="96" s="1"/>
  <c r="AH117" i="96"/>
  <c r="AR22" i="96"/>
  <c r="AR25" i="96" s="1"/>
  <c r="AQ19" i="96"/>
  <c r="F113" i="96"/>
  <c r="F115" i="96" s="1"/>
  <c r="E113" i="96"/>
  <c r="E115" i="96" s="1"/>
  <c r="D5" i="96"/>
  <c r="AP22" i="96"/>
  <c r="E123" i="96"/>
  <c r="AP23" i="96" s="1"/>
  <c r="AO19" i="96"/>
  <c r="AO22" i="96" s="1"/>
  <c r="AO25" i="96" s="1"/>
  <c r="D123" i="96"/>
  <c r="AO23" i="96" s="1"/>
  <c r="AI96" i="96"/>
  <c r="AH92" i="96"/>
  <c r="AH78" i="96"/>
  <c r="AI78" i="96"/>
  <c r="AM18" i="96"/>
  <c r="B113" i="96"/>
  <c r="B115" i="96" s="1"/>
  <c r="AM22" i="96"/>
  <c r="AN22" i="96"/>
  <c r="BA22" i="96"/>
  <c r="BA25" i="96" s="1"/>
  <c r="AG6" i="96"/>
  <c r="AU22" i="96"/>
  <c r="AU25" i="96" s="1"/>
  <c r="BI22" i="96"/>
  <c r="BI25" i="96" s="1"/>
  <c r="BG22" i="96"/>
  <c r="BG25" i="96" s="1"/>
  <c r="J124" i="96"/>
  <c r="C113" i="96"/>
  <c r="C115" i="96" s="1"/>
  <c r="K113" i="96"/>
  <c r="K115" i="96" s="1"/>
  <c r="K116" i="96" s="1"/>
  <c r="K7" i="96" s="1"/>
  <c r="AF113" i="96"/>
  <c r="AF115" i="96" s="1"/>
  <c r="AF116" i="96" s="1"/>
  <c r="AF7" i="96" s="1"/>
  <c r="AI117" i="96"/>
  <c r="AH118" i="96"/>
  <c r="AI120" i="96"/>
  <c r="AH121" i="96"/>
  <c r="B5" i="96"/>
  <c r="R5" i="96"/>
  <c r="BB16" i="96"/>
  <c r="BB22" i="96" s="1"/>
  <c r="BB25" i="96" s="1"/>
  <c r="BG95" i="96" a="1"/>
  <c r="D113" i="96"/>
  <c r="D115" i="96" s="1"/>
  <c r="D116" i="96" s="1"/>
  <c r="D7" i="96" s="1"/>
  <c r="AH96" i="96"/>
  <c r="AW16" i="96"/>
  <c r="AW22" i="96" s="1"/>
  <c r="AW25" i="96" s="1"/>
  <c r="L124" i="96"/>
  <c r="AB124" i="96"/>
  <c r="AJ108" i="96" a="1"/>
  <c r="AJ108" i="96" s="1"/>
  <c r="AG115" i="96"/>
  <c r="G113" i="96"/>
  <c r="G115" i="96" s="1"/>
  <c r="G116" i="96" s="1"/>
  <c r="G7" i="96" s="1"/>
  <c r="F123" i="96"/>
  <c r="AQ23" i="96" s="1"/>
  <c r="AV23" i="96"/>
  <c r="BD23" i="96"/>
  <c r="AD123" i="96"/>
  <c r="BH23" i="96" s="1"/>
  <c r="BF20" i="96"/>
  <c r="BF22" i="96" s="1"/>
  <c r="BF25" i="96" s="1"/>
  <c r="Q7" i="96"/>
  <c r="Y7" i="96"/>
  <c r="AG113" i="96"/>
  <c r="E124" i="96"/>
  <c r="AB113" i="96"/>
  <c r="AB115" i="96" s="1"/>
  <c r="AB116" i="96" s="1"/>
  <c r="AB7" i="96" s="1"/>
  <c r="B123" i="96"/>
  <c r="H124" i="96"/>
  <c r="AV16" i="96"/>
  <c r="AV22" i="96" s="1"/>
  <c r="AX19" i="96"/>
  <c r="AX22" i="96" s="1"/>
  <c r="AX25" i="96" s="1"/>
  <c r="W5" i="96"/>
  <c r="AE5" i="96"/>
  <c r="AQ16" i="96"/>
  <c r="AQ22" i="96" s="1"/>
  <c r="BE17" i="96"/>
  <c r="BE22" i="96" s="1"/>
  <c r="BE25" i="96" s="1"/>
  <c r="AH71" i="96"/>
  <c r="F124" i="96"/>
  <c r="AD113" i="96"/>
  <c r="AD115" i="96" s="1"/>
  <c r="AD116" i="96" s="1"/>
  <c r="AD7" i="96" s="1"/>
  <c r="AI122" i="96"/>
  <c r="C123" i="96"/>
  <c r="AN23" i="96" s="1"/>
  <c r="AF124" i="96"/>
  <c r="F177" i="96"/>
  <c r="E135" i="96"/>
  <c r="AI92" i="96"/>
  <c r="AH108" i="96"/>
  <c r="K124" i="96"/>
  <c r="AI108" i="96"/>
  <c r="E162" i="96"/>
  <c r="D167" i="96"/>
  <c r="AT19" i="96"/>
  <c r="AT22" i="96" s="1"/>
  <c r="AT25" i="96" s="1"/>
  <c r="AI71" i="96"/>
  <c r="AI118" i="96"/>
  <c r="AH119" i="96"/>
  <c r="AI121" i="96"/>
  <c r="AH120" i="96"/>
  <c r="AH122" i="96"/>
  <c r="E274" i="96"/>
  <c r="F274" i="96"/>
  <c r="H161" i="96"/>
  <c r="G169" i="96"/>
  <c r="C274" i="96"/>
  <c r="D274" i="96"/>
  <c r="AB70" i="94"/>
  <c r="AC70" i="94"/>
  <c r="BJ25" i="96" l="1"/>
  <c r="AE124" i="96"/>
  <c r="BH25" i="96"/>
  <c r="AD124" i="96"/>
  <c r="AC116" i="96"/>
  <c r="AC7" i="96" s="1"/>
  <c r="AC124" i="96"/>
  <c r="BD25" i="96"/>
  <c r="L116" i="96"/>
  <c r="L7" i="96" s="1"/>
  <c r="I124" i="96"/>
  <c r="G124" i="96"/>
  <c r="AP25" i="96"/>
  <c r="E116" i="96"/>
  <c r="E7" i="96" s="1"/>
  <c r="D124" i="96"/>
  <c r="C116" i="96"/>
  <c r="C7" i="96" s="1"/>
  <c r="B116" i="96"/>
  <c r="AI115" i="96"/>
  <c r="AH115" i="96"/>
  <c r="I161" i="96"/>
  <c r="AH123" i="96"/>
  <c r="AJ123" i="96" a="1"/>
  <c r="AJ123" i="96" s="1"/>
  <c r="AI123" i="96"/>
  <c r="AM23" i="96"/>
  <c r="AM25" i="96" s="1"/>
  <c r="AI113" i="96"/>
  <c r="C124" i="96"/>
  <c r="AQ25" i="96"/>
  <c r="AN25" i="96"/>
  <c r="BJ118" i="96"/>
  <c r="BH117" i="96"/>
  <c r="BL115" i="96"/>
  <c r="BJ114" i="96"/>
  <c r="BH113" i="96"/>
  <c r="BL111" i="96"/>
  <c r="BJ110" i="96"/>
  <c r="BH109" i="96"/>
  <c r="BL107" i="96"/>
  <c r="BJ106" i="96"/>
  <c r="BH105" i="96"/>
  <c r="BL103" i="96"/>
  <c r="BJ102" i="96"/>
  <c r="BH101" i="96"/>
  <c r="BL99" i="96"/>
  <c r="BJ98" i="96"/>
  <c r="BH97" i="96"/>
  <c r="BL95" i="96"/>
  <c r="BL117" i="96"/>
  <c r="BJ116" i="96"/>
  <c r="BH115" i="96"/>
  <c r="BL113" i="96"/>
  <c r="BJ112" i="96"/>
  <c r="BH111" i="96"/>
  <c r="BL109" i="96"/>
  <c r="BJ108" i="96"/>
  <c r="BH107" i="96"/>
  <c r="BL105" i="96"/>
  <c r="BJ104" i="96"/>
  <c r="BH103" i="96"/>
  <c r="BJ100" i="96"/>
  <c r="BH99" i="96"/>
  <c r="BL97" i="96"/>
  <c r="BJ96" i="96"/>
  <c r="BH95" i="96"/>
  <c r="BK117" i="96"/>
  <c r="BG115" i="96"/>
  <c r="BK113" i="96"/>
  <c r="BI112" i="96"/>
  <c r="BK109" i="96"/>
  <c r="BI108" i="96"/>
  <c r="BI104" i="96"/>
  <c r="BI100" i="96"/>
  <c r="BI96" i="96"/>
  <c r="BI118" i="96"/>
  <c r="BG117" i="96"/>
  <c r="BK115" i="96"/>
  <c r="BI114" i="96"/>
  <c r="BG113" i="96"/>
  <c r="BK111" i="96"/>
  <c r="BI110" i="96"/>
  <c r="BG109" i="96"/>
  <c r="BK107" i="96"/>
  <c r="BI106" i="96"/>
  <c r="BG105" i="96"/>
  <c r="BK103" i="96"/>
  <c r="BI102" i="96"/>
  <c r="BG101" i="96"/>
  <c r="BK99" i="96"/>
  <c r="BI98" i="96"/>
  <c r="BG97" i="96"/>
  <c r="BK95" i="96"/>
  <c r="BG107" i="96"/>
  <c r="BG103" i="96"/>
  <c r="BG99" i="96"/>
  <c r="BG95" i="96"/>
  <c r="BH118" i="96"/>
  <c r="BL116" i="96"/>
  <c r="BJ115" i="96"/>
  <c r="BH114" i="96"/>
  <c r="BL112" i="96"/>
  <c r="BJ111" i="96"/>
  <c r="BH110" i="96"/>
  <c r="BL108" i="96"/>
  <c r="BJ107" i="96"/>
  <c r="BH106" i="96"/>
  <c r="BL104" i="96"/>
  <c r="BJ103" i="96"/>
  <c r="BH102" i="96"/>
  <c r="BL100" i="96"/>
  <c r="BJ99" i="96"/>
  <c r="BH98" i="96"/>
  <c r="BL96" i="96"/>
  <c r="BJ95" i="96"/>
  <c r="BG118" i="96"/>
  <c r="BK116" i="96"/>
  <c r="BI115" i="96"/>
  <c r="BG114" i="96"/>
  <c r="BK112" i="96"/>
  <c r="BI111" i="96"/>
  <c r="BG110" i="96"/>
  <c r="BK108" i="96"/>
  <c r="BI107" i="96"/>
  <c r="BG106" i="96"/>
  <c r="BK104" i="96"/>
  <c r="BI103" i="96"/>
  <c r="BG102" i="96"/>
  <c r="BK100" i="96"/>
  <c r="BI99" i="96"/>
  <c r="BG98" i="96"/>
  <c r="BK96" i="96"/>
  <c r="BI95" i="96"/>
  <c r="BL101" i="96"/>
  <c r="BI116" i="96"/>
  <c r="BG111" i="96"/>
  <c r="BK105" i="96"/>
  <c r="BK101" i="96"/>
  <c r="BK97" i="96"/>
  <c r="BL118" i="96"/>
  <c r="BJ117" i="96"/>
  <c r="BH116" i="96"/>
  <c r="BL114" i="96"/>
  <c r="BJ113" i="96"/>
  <c r="BH112" i="96"/>
  <c r="BL110" i="96"/>
  <c r="BJ109" i="96"/>
  <c r="BH108" i="96"/>
  <c r="BL106" i="96"/>
  <c r="BJ105" i="96"/>
  <c r="BH104" i="96"/>
  <c r="BL102" i="96"/>
  <c r="BJ101" i="96"/>
  <c r="BH100" i="96"/>
  <c r="BL98" i="96"/>
  <c r="BJ97" i="96"/>
  <c r="BH96" i="96"/>
  <c r="BK118" i="96"/>
  <c r="BI117" i="96"/>
  <c r="BG116" i="96"/>
  <c r="BK114" i="96"/>
  <c r="BI113" i="96"/>
  <c r="BG112" i="96"/>
  <c r="BK110" i="96"/>
  <c r="BI109" i="96"/>
  <c r="BG108" i="96"/>
  <c r="BK106" i="96"/>
  <c r="BI105" i="96"/>
  <c r="BG104" i="96"/>
  <c r="BK102" i="96"/>
  <c r="BI101" i="96"/>
  <c r="BG100" i="96"/>
  <c r="BK98" i="96"/>
  <c r="BI97" i="96"/>
  <c r="BG96" i="96"/>
  <c r="N7" i="96"/>
  <c r="AT8" i="96"/>
  <c r="B124" i="96"/>
  <c r="H169" i="96"/>
  <c r="AH113" i="96"/>
  <c r="F162" i="96"/>
  <c r="E167" i="96"/>
  <c r="G177" i="96"/>
  <c r="F135" i="96"/>
  <c r="AV25" i="96"/>
  <c r="V7" i="96"/>
  <c r="AA170" i="96"/>
  <c r="AB170" i="96" s="1"/>
  <c r="AC170" i="96" s="1"/>
  <c r="AD170" i="96" s="1"/>
  <c r="AE170" i="96" s="1"/>
  <c r="AF170" i="96" s="1"/>
  <c r="F116" i="96"/>
  <c r="F7" i="96" s="1"/>
  <c r="S70" i="94"/>
  <c r="T70" i="94"/>
  <c r="U70" i="94"/>
  <c r="V70" i="94"/>
  <c r="W70" i="94"/>
  <c r="X70" i="94"/>
  <c r="Y70" i="94"/>
  <c r="Z70" i="94"/>
  <c r="AA152" i="94"/>
  <c r="AA135" i="94"/>
  <c r="AA122" i="94"/>
  <c r="AA121" i="94"/>
  <c r="AA120" i="94"/>
  <c r="AA119" i="94"/>
  <c r="AA123" i="94" s="1"/>
  <c r="AA118" i="94"/>
  <c r="AA117" i="94"/>
  <c r="AA108" i="94"/>
  <c r="AA96" i="94"/>
  <c r="AA92" i="94"/>
  <c r="AA78" i="94"/>
  <c r="AA71" i="94"/>
  <c r="AA113" i="94" s="1"/>
  <c r="AA115" i="94" s="1"/>
  <c r="AA116" i="94" s="1"/>
  <c r="AA70" i="94"/>
  <c r="Z78" i="94"/>
  <c r="Z92" i="94"/>
  <c r="Z96" i="94"/>
  <c r="Z135" i="94"/>
  <c r="Y135" i="94"/>
  <c r="Y78" i="94"/>
  <c r="Y92" i="94"/>
  <c r="Y96" i="94"/>
  <c r="X78" i="94"/>
  <c r="X92" i="94"/>
  <c r="X96" i="94"/>
  <c r="X135" i="94"/>
  <c r="W78" i="94"/>
  <c r="W92" i="94"/>
  <c r="W96" i="94"/>
  <c r="V78" i="94"/>
  <c r="U149" i="94"/>
  <c r="H177" i="96" l="1"/>
  <c r="J161" i="96"/>
  <c r="G162" i="96"/>
  <c r="F167" i="96"/>
  <c r="H274" i="96"/>
  <c r="I169" i="96"/>
  <c r="G274" i="96"/>
  <c r="AT9" i="96"/>
  <c r="AI116" i="96"/>
  <c r="B7" i="96"/>
  <c r="A7" i="96" s="1"/>
  <c r="AH116" i="96"/>
  <c r="AH124" i="96"/>
  <c r="AI124" i="96"/>
  <c r="AA124" i="94"/>
  <c r="T135" i="94"/>
  <c r="T78" i="94"/>
  <c r="S135" i="94"/>
  <c r="S78" i="94"/>
  <c r="P71" i="94"/>
  <c r="Q71" i="94"/>
  <c r="R71" i="94"/>
  <c r="P78" i="94"/>
  <c r="Q78" i="94"/>
  <c r="R78" i="94"/>
  <c r="R92" i="94"/>
  <c r="R96" i="94"/>
  <c r="R108" i="94"/>
  <c r="R117" i="94"/>
  <c r="R118" i="94"/>
  <c r="R119" i="94"/>
  <c r="R120" i="94"/>
  <c r="R121" i="94"/>
  <c r="R122" i="94"/>
  <c r="H162" i="96" l="1"/>
  <c r="G167" i="96"/>
  <c r="K161" i="96"/>
  <c r="J169" i="96"/>
  <c r="I177" i="96"/>
  <c r="R113" i="94"/>
  <c r="R115" i="94" s="1"/>
  <c r="R123" i="94"/>
  <c r="R124" i="94" s="1"/>
  <c r="Q92" i="94"/>
  <c r="Q96" i="94"/>
  <c r="Q108" i="94"/>
  <c r="Q117" i="94"/>
  <c r="Q118" i="94"/>
  <c r="Q119" i="94"/>
  <c r="Q120" i="94"/>
  <c r="Q121" i="94"/>
  <c r="Q122" i="94"/>
  <c r="P92" i="94"/>
  <c r="P96" i="94"/>
  <c r="P108" i="94"/>
  <c r="P117" i="94"/>
  <c r="P118" i="94"/>
  <c r="P119" i="94"/>
  <c r="P120" i="94"/>
  <c r="P121" i="94"/>
  <c r="P122" i="94"/>
  <c r="O71" i="94"/>
  <c r="O78" i="94"/>
  <c r="O92" i="94"/>
  <c r="O96" i="94"/>
  <c r="O108" i="94"/>
  <c r="O117" i="94"/>
  <c r="O118" i="94"/>
  <c r="O119" i="94"/>
  <c r="O120" i="94"/>
  <c r="O121" i="94"/>
  <c r="O122" i="94"/>
  <c r="J177" i="96" l="1"/>
  <c r="J274" i="96"/>
  <c r="K169" i="96"/>
  <c r="I274" i="96"/>
  <c r="L161" i="96"/>
  <c r="I162" i="96"/>
  <c r="H167" i="96"/>
  <c r="Q113" i="94"/>
  <c r="Q115" i="94" s="1"/>
  <c r="R116" i="94"/>
  <c r="Q123" i="94"/>
  <c r="Q116" i="94" s="1"/>
  <c r="P113" i="94"/>
  <c r="P115" i="94" s="1"/>
  <c r="P116" i="94" s="1"/>
  <c r="P123" i="94"/>
  <c r="P124" i="94" s="1"/>
  <c r="O123" i="94"/>
  <c r="O124" i="94" s="1"/>
  <c r="O113" i="94"/>
  <c r="O115" i="94" s="1"/>
  <c r="L169" i="96" l="1"/>
  <c r="J162" i="96"/>
  <c r="I167" i="96"/>
  <c r="M161" i="96"/>
  <c r="K177" i="96"/>
  <c r="O116" i="94"/>
  <c r="Q124" i="94"/>
  <c r="L177" i="96" l="1"/>
  <c r="N161" i="96"/>
  <c r="K162" i="96"/>
  <c r="J167" i="96"/>
  <c r="L274" i="96"/>
  <c r="M169" i="96"/>
  <c r="K274" i="96"/>
  <c r="N71" i="94"/>
  <c r="N78" i="94"/>
  <c r="N92" i="94"/>
  <c r="N96" i="94"/>
  <c r="N108" i="94"/>
  <c r="N117" i="94"/>
  <c r="N118" i="94"/>
  <c r="N119" i="94"/>
  <c r="N120" i="94"/>
  <c r="N121" i="94"/>
  <c r="N122" i="94"/>
  <c r="M71" i="94"/>
  <c r="M78" i="94"/>
  <c r="M92" i="94"/>
  <c r="M96" i="94"/>
  <c r="M108" i="94"/>
  <c r="M117" i="94"/>
  <c r="M118" i="94"/>
  <c r="M119" i="94"/>
  <c r="M120" i="94"/>
  <c r="M121" i="94"/>
  <c r="M122" i="94"/>
  <c r="AH145" i="94"/>
  <c r="AI145" i="94"/>
  <c r="AH144" i="94"/>
  <c r="AI144" i="94"/>
  <c r="AH143" i="94"/>
  <c r="AI143" i="94"/>
  <c r="F70" i="94"/>
  <c r="E70" i="94"/>
  <c r="D70" i="94"/>
  <c r="C70" i="94"/>
  <c r="N169" i="96" l="1"/>
  <c r="L162" i="96"/>
  <c r="K167" i="96"/>
  <c r="O161" i="96"/>
  <c r="M177" i="96"/>
  <c r="N123" i="94"/>
  <c r="N124" i="94" s="1"/>
  <c r="N113" i="94"/>
  <c r="N115" i="94" s="1"/>
  <c r="N116" i="94" s="1"/>
  <c r="M123" i="94"/>
  <c r="M113" i="94"/>
  <c r="M115" i="94" s="1"/>
  <c r="M116" i="94" s="1"/>
  <c r="M124" i="94"/>
  <c r="N177" i="96" l="1"/>
  <c r="N274" i="96"/>
  <c r="O169" i="96"/>
  <c r="P161" i="96"/>
  <c r="M162" i="96"/>
  <c r="L167" i="96"/>
  <c r="M274" i="96"/>
  <c r="B135" i="94"/>
  <c r="B122" i="94"/>
  <c r="B121" i="94"/>
  <c r="B120" i="94"/>
  <c r="B119" i="94"/>
  <c r="B118" i="94"/>
  <c r="B117" i="94"/>
  <c r="B108" i="94"/>
  <c r="AF5" i="94" s="1"/>
  <c r="B96" i="94"/>
  <c r="B92" i="94"/>
  <c r="B78" i="94"/>
  <c r="B71" i="94"/>
  <c r="B70" i="94"/>
  <c r="AG274" i="94"/>
  <c r="B274" i="94"/>
  <c r="K273" i="94"/>
  <c r="L273" i="94" s="1"/>
  <c r="M273" i="94" s="1"/>
  <c r="N273" i="94" s="1"/>
  <c r="O273" i="94" s="1"/>
  <c r="P273" i="94" s="1"/>
  <c r="Q273" i="94" s="1"/>
  <c r="R273" i="94" s="1"/>
  <c r="S273" i="94" s="1"/>
  <c r="T273" i="94" s="1"/>
  <c r="U273" i="94" s="1"/>
  <c r="V273" i="94" s="1"/>
  <c r="W273" i="94" s="1"/>
  <c r="X273" i="94" s="1"/>
  <c r="Y273" i="94" s="1"/>
  <c r="Z273" i="94" s="1"/>
  <c r="AA273" i="94" s="1"/>
  <c r="AB273" i="94" s="1"/>
  <c r="AC273" i="94" s="1"/>
  <c r="AD273" i="94" s="1"/>
  <c r="AE273" i="94" s="1"/>
  <c r="AF273" i="94" s="1"/>
  <c r="C273" i="94"/>
  <c r="D273" i="94" s="1"/>
  <c r="E273" i="94" s="1"/>
  <c r="F273" i="94" s="1"/>
  <c r="G273" i="94" s="1"/>
  <c r="H273" i="94" s="1"/>
  <c r="I273" i="94" s="1"/>
  <c r="J273" i="94" s="1"/>
  <c r="C272" i="94"/>
  <c r="D272" i="94" s="1"/>
  <c r="E272" i="94" s="1"/>
  <c r="F272" i="94" s="1"/>
  <c r="G272" i="94" s="1"/>
  <c r="H272" i="94" s="1"/>
  <c r="I272" i="94" s="1"/>
  <c r="J272" i="94" s="1"/>
  <c r="K272" i="94" s="1"/>
  <c r="L272" i="94" s="1"/>
  <c r="M272" i="94" s="1"/>
  <c r="N272" i="94" s="1"/>
  <c r="O272" i="94" s="1"/>
  <c r="P272" i="94" s="1"/>
  <c r="Q272" i="94" s="1"/>
  <c r="R272" i="94" s="1"/>
  <c r="S272" i="94" s="1"/>
  <c r="T272" i="94" s="1"/>
  <c r="U272" i="94" s="1"/>
  <c r="V272" i="94" s="1"/>
  <c r="W272" i="94" s="1"/>
  <c r="X272" i="94" s="1"/>
  <c r="Y272" i="94" s="1"/>
  <c r="Z272" i="94" s="1"/>
  <c r="AA272" i="94" s="1"/>
  <c r="AB272" i="94" s="1"/>
  <c r="AC272" i="94" s="1"/>
  <c r="AD272" i="94" s="1"/>
  <c r="AE272" i="94" s="1"/>
  <c r="AF272" i="94" s="1"/>
  <c r="C271" i="94"/>
  <c r="D271" i="94" s="1"/>
  <c r="E271" i="94" s="1"/>
  <c r="F271" i="94" s="1"/>
  <c r="G271" i="94" s="1"/>
  <c r="H271" i="94" s="1"/>
  <c r="I271" i="94" s="1"/>
  <c r="J271" i="94" s="1"/>
  <c r="K271" i="94" s="1"/>
  <c r="L271" i="94" s="1"/>
  <c r="M271" i="94" s="1"/>
  <c r="N271" i="94" s="1"/>
  <c r="O271" i="94" s="1"/>
  <c r="P271" i="94" s="1"/>
  <c r="Q271" i="94" s="1"/>
  <c r="R271" i="94" s="1"/>
  <c r="S271" i="94" s="1"/>
  <c r="T271" i="94" s="1"/>
  <c r="U271" i="94" s="1"/>
  <c r="V271" i="94" s="1"/>
  <c r="W271" i="94" s="1"/>
  <c r="X271" i="94" s="1"/>
  <c r="Y271" i="94" s="1"/>
  <c r="Z271" i="94" s="1"/>
  <c r="AA271" i="94" s="1"/>
  <c r="AB271" i="94" s="1"/>
  <c r="AC271" i="94" s="1"/>
  <c r="AD271" i="94" s="1"/>
  <c r="AE271" i="94" s="1"/>
  <c r="AF271" i="94" s="1"/>
  <c r="C270" i="94"/>
  <c r="D270" i="94" s="1"/>
  <c r="E270" i="94" s="1"/>
  <c r="F270" i="94" s="1"/>
  <c r="G270" i="94" s="1"/>
  <c r="H270" i="94" s="1"/>
  <c r="I270" i="94" s="1"/>
  <c r="J270" i="94" s="1"/>
  <c r="K270" i="94" s="1"/>
  <c r="L270" i="94" s="1"/>
  <c r="M270" i="94" s="1"/>
  <c r="N270" i="94" s="1"/>
  <c r="O270" i="94" s="1"/>
  <c r="P270" i="94" s="1"/>
  <c r="Q270" i="94" s="1"/>
  <c r="R270" i="94" s="1"/>
  <c r="S270" i="94" s="1"/>
  <c r="T270" i="94" s="1"/>
  <c r="U270" i="94" s="1"/>
  <c r="V270" i="94" s="1"/>
  <c r="W270" i="94" s="1"/>
  <c r="X270" i="94" s="1"/>
  <c r="Y270" i="94" s="1"/>
  <c r="Z270" i="94" s="1"/>
  <c r="AA270" i="94" s="1"/>
  <c r="AB270" i="94" s="1"/>
  <c r="AC270" i="94" s="1"/>
  <c r="AD270" i="94" s="1"/>
  <c r="AE270" i="94" s="1"/>
  <c r="AF270" i="94" s="1"/>
  <c r="J269" i="94"/>
  <c r="K269" i="94" s="1"/>
  <c r="L269" i="94" s="1"/>
  <c r="M269" i="94" s="1"/>
  <c r="N269" i="94" s="1"/>
  <c r="O269" i="94" s="1"/>
  <c r="P269" i="94" s="1"/>
  <c r="Q269" i="94" s="1"/>
  <c r="R269" i="94" s="1"/>
  <c r="S269" i="94" s="1"/>
  <c r="T269" i="94" s="1"/>
  <c r="U269" i="94" s="1"/>
  <c r="V269" i="94" s="1"/>
  <c r="W269" i="94" s="1"/>
  <c r="X269" i="94" s="1"/>
  <c r="Y269" i="94" s="1"/>
  <c r="Z269" i="94" s="1"/>
  <c r="AA269" i="94" s="1"/>
  <c r="AB269" i="94" s="1"/>
  <c r="AC269" i="94" s="1"/>
  <c r="AD269" i="94" s="1"/>
  <c r="AE269" i="94" s="1"/>
  <c r="AF269" i="94" s="1"/>
  <c r="C269" i="94"/>
  <c r="D269" i="94" s="1"/>
  <c r="E269" i="94" s="1"/>
  <c r="F269" i="94" s="1"/>
  <c r="G269" i="94" s="1"/>
  <c r="H269" i="94" s="1"/>
  <c r="I269" i="94" s="1"/>
  <c r="C268" i="94"/>
  <c r="D268" i="94" s="1"/>
  <c r="E268" i="94" s="1"/>
  <c r="F268" i="94" s="1"/>
  <c r="G268" i="94" s="1"/>
  <c r="H268" i="94" s="1"/>
  <c r="I268" i="94" s="1"/>
  <c r="J268" i="94" s="1"/>
  <c r="K268" i="94" s="1"/>
  <c r="L268" i="94" s="1"/>
  <c r="M268" i="94" s="1"/>
  <c r="N268" i="94" s="1"/>
  <c r="O268" i="94" s="1"/>
  <c r="P268" i="94" s="1"/>
  <c r="Q268" i="94" s="1"/>
  <c r="R268" i="94" s="1"/>
  <c r="S268" i="94" s="1"/>
  <c r="T268" i="94" s="1"/>
  <c r="U268" i="94" s="1"/>
  <c r="V268" i="94" s="1"/>
  <c r="W268" i="94" s="1"/>
  <c r="X268" i="94" s="1"/>
  <c r="Y268" i="94" s="1"/>
  <c r="Z268" i="94" s="1"/>
  <c r="AA268" i="94" s="1"/>
  <c r="AB268" i="94" s="1"/>
  <c r="AC268" i="94" s="1"/>
  <c r="AD268" i="94" s="1"/>
  <c r="AE268" i="94" s="1"/>
  <c r="AF268" i="94" s="1"/>
  <c r="C267" i="94"/>
  <c r="D267" i="94" s="1"/>
  <c r="E267" i="94" s="1"/>
  <c r="F267" i="94" s="1"/>
  <c r="G267" i="94" s="1"/>
  <c r="H267" i="94" s="1"/>
  <c r="I267" i="94" s="1"/>
  <c r="J267" i="94" s="1"/>
  <c r="K267" i="94" s="1"/>
  <c r="L267" i="94" s="1"/>
  <c r="M267" i="94" s="1"/>
  <c r="N267" i="94" s="1"/>
  <c r="O267" i="94" s="1"/>
  <c r="P267" i="94" s="1"/>
  <c r="Q267" i="94" s="1"/>
  <c r="R267" i="94" s="1"/>
  <c r="S267" i="94" s="1"/>
  <c r="T267" i="94" s="1"/>
  <c r="U267" i="94" s="1"/>
  <c r="V267" i="94" s="1"/>
  <c r="W267" i="94" s="1"/>
  <c r="X267" i="94" s="1"/>
  <c r="Y267" i="94" s="1"/>
  <c r="Z267" i="94" s="1"/>
  <c r="AA267" i="94" s="1"/>
  <c r="AB267" i="94" s="1"/>
  <c r="AC267" i="94" s="1"/>
  <c r="AD267" i="94" s="1"/>
  <c r="AE267" i="94" s="1"/>
  <c r="AF267" i="94" s="1"/>
  <c r="C266" i="94"/>
  <c r="D266" i="94" s="1"/>
  <c r="E266" i="94" s="1"/>
  <c r="F266" i="94" s="1"/>
  <c r="G266" i="94" s="1"/>
  <c r="H266" i="94" s="1"/>
  <c r="I266" i="94" s="1"/>
  <c r="J266" i="94" s="1"/>
  <c r="K266" i="94" s="1"/>
  <c r="L266" i="94" s="1"/>
  <c r="M266" i="94" s="1"/>
  <c r="N266" i="94" s="1"/>
  <c r="O266" i="94" s="1"/>
  <c r="P266" i="94" s="1"/>
  <c r="Q266" i="94" s="1"/>
  <c r="R266" i="94" s="1"/>
  <c r="S266" i="94" s="1"/>
  <c r="T266" i="94" s="1"/>
  <c r="U266" i="94" s="1"/>
  <c r="V266" i="94" s="1"/>
  <c r="W266" i="94" s="1"/>
  <c r="X266" i="94" s="1"/>
  <c r="Y266" i="94" s="1"/>
  <c r="Z266" i="94" s="1"/>
  <c r="AA266" i="94" s="1"/>
  <c r="AB266" i="94" s="1"/>
  <c r="AC266" i="94" s="1"/>
  <c r="AD266" i="94" s="1"/>
  <c r="AE266" i="94" s="1"/>
  <c r="AF266" i="94" s="1"/>
  <c r="K265" i="94"/>
  <c r="L265" i="94" s="1"/>
  <c r="M265" i="94" s="1"/>
  <c r="N265" i="94" s="1"/>
  <c r="O265" i="94" s="1"/>
  <c r="P265" i="94" s="1"/>
  <c r="Q265" i="94" s="1"/>
  <c r="R265" i="94" s="1"/>
  <c r="S265" i="94" s="1"/>
  <c r="T265" i="94" s="1"/>
  <c r="U265" i="94" s="1"/>
  <c r="V265" i="94" s="1"/>
  <c r="W265" i="94" s="1"/>
  <c r="X265" i="94" s="1"/>
  <c r="Y265" i="94" s="1"/>
  <c r="Z265" i="94" s="1"/>
  <c r="AA265" i="94" s="1"/>
  <c r="AB265" i="94" s="1"/>
  <c r="AC265" i="94" s="1"/>
  <c r="AD265" i="94" s="1"/>
  <c r="AE265" i="94" s="1"/>
  <c r="AF265" i="94" s="1"/>
  <c r="C265" i="94"/>
  <c r="D265" i="94" s="1"/>
  <c r="E265" i="94" s="1"/>
  <c r="F265" i="94" s="1"/>
  <c r="G265" i="94" s="1"/>
  <c r="H265" i="94" s="1"/>
  <c r="I265" i="94" s="1"/>
  <c r="J265" i="94" s="1"/>
  <c r="C264" i="94"/>
  <c r="D264" i="94" s="1"/>
  <c r="E264" i="94" s="1"/>
  <c r="F264" i="94" s="1"/>
  <c r="G264" i="94" s="1"/>
  <c r="H264" i="94" s="1"/>
  <c r="I264" i="94" s="1"/>
  <c r="J264" i="94" s="1"/>
  <c r="K264" i="94" s="1"/>
  <c r="L264" i="94" s="1"/>
  <c r="M264" i="94" s="1"/>
  <c r="N264" i="94" s="1"/>
  <c r="O264" i="94" s="1"/>
  <c r="P264" i="94" s="1"/>
  <c r="Q264" i="94" s="1"/>
  <c r="R264" i="94" s="1"/>
  <c r="S264" i="94" s="1"/>
  <c r="T264" i="94" s="1"/>
  <c r="U264" i="94" s="1"/>
  <c r="V264" i="94" s="1"/>
  <c r="W264" i="94" s="1"/>
  <c r="X264" i="94" s="1"/>
  <c r="Y264" i="94" s="1"/>
  <c r="Z264" i="94" s="1"/>
  <c r="AA264" i="94" s="1"/>
  <c r="AB264" i="94" s="1"/>
  <c r="AC264" i="94" s="1"/>
  <c r="AD264" i="94" s="1"/>
  <c r="AE264" i="94" s="1"/>
  <c r="AF264" i="94" s="1"/>
  <c r="C263" i="94"/>
  <c r="D263" i="94" s="1"/>
  <c r="E263" i="94" s="1"/>
  <c r="F263" i="94" s="1"/>
  <c r="G263" i="94" s="1"/>
  <c r="H263" i="94" s="1"/>
  <c r="I263" i="94" s="1"/>
  <c r="J263" i="94" s="1"/>
  <c r="K263" i="94" s="1"/>
  <c r="L263" i="94" s="1"/>
  <c r="M263" i="94" s="1"/>
  <c r="N263" i="94" s="1"/>
  <c r="O263" i="94" s="1"/>
  <c r="P263" i="94" s="1"/>
  <c r="Q263" i="94" s="1"/>
  <c r="R263" i="94" s="1"/>
  <c r="S263" i="94" s="1"/>
  <c r="T263" i="94" s="1"/>
  <c r="U263" i="94" s="1"/>
  <c r="V263" i="94" s="1"/>
  <c r="W263" i="94" s="1"/>
  <c r="X263" i="94" s="1"/>
  <c r="Y263" i="94" s="1"/>
  <c r="Z263" i="94" s="1"/>
  <c r="AA263" i="94" s="1"/>
  <c r="AB263" i="94" s="1"/>
  <c r="AC263" i="94" s="1"/>
  <c r="AD263" i="94" s="1"/>
  <c r="AE263" i="94" s="1"/>
  <c r="AF263" i="94" s="1"/>
  <c r="F262" i="94"/>
  <c r="G262" i="94" s="1"/>
  <c r="H262" i="94" s="1"/>
  <c r="I262" i="94" s="1"/>
  <c r="J262" i="94" s="1"/>
  <c r="K262" i="94" s="1"/>
  <c r="L262" i="94" s="1"/>
  <c r="M262" i="94" s="1"/>
  <c r="N262" i="94" s="1"/>
  <c r="O262" i="94" s="1"/>
  <c r="P262" i="94" s="1"/>
  <c r="Q262" i="94" s="1"/>
  <c r="R262" i="94" s="1"/>
  <c r="S262" i="94" s="1"/>
  <c r="T262" i="94" s="1"/>
  <c r="U262" i="94" s="1"/>
  <c r="V262" i="94" s="1"/>
  <c r="W262" i="94" s="1"/>
  <c r="X262" i="94" s="1"/>
  <c r="Y262" i="94" s="1"/>
  <c r="Z262" i="94" s="1"/>
  <c r="AA262" i="94" s="1"/>
  <c r="AB262" i="94" s="1"/>
  <c r="AC262" i="94" s="1"/>
  <c r="AD262" i="94" s="1"/>
  <c r="AE262" i="94" s="1"/>
  <c r="AF262" i="94" s="1"/>
  <c r="C262" i="94"/>
  <c r="D262" i="94" s="1"/>
  <c r="E262" i="94" s="1"/>
  <c r="C261" i="94"/>
  <c r="D261" i="94" s="1"/>
  <c r="E261" i="94" s="1"/>
  <c r="F261" i="94" s="1"/>
  <c r="G261" i="94" s="1"/>
  <c r="H261" i="94" s="1"/>
  <c r="I261" i="94" s="1"/>
  <c r="J261" i="94" s="1"/>
  <c r="K261" i="94" s="1"/>
  <c r="L261" i="94" s="1"/>
  <c r="M261" i="94" s="1"/>
  <c r="N261" i="94" s="1"/>
  <c r="O261" i="94" s="1"/>
  <c r="P261" i="94" s="1"/>
  <c r="Q261" i="94" s="1"/>
  <c r="R261" i="94" s="1"/>
  <c r="S261" i="94" s="1"/>
  <c r="T261" i="94" s="1"/>
  <c r="U261" i="94" s="1"/>
  <c r="V261" i="94" s="1"/>
  <c r="W261" i="94" s="1"/>
  <c r="X261" i="94" s="1"/>
  <c r="Y261" i="94" s="1"/>
  <c r="Z261" i="94" s="1"/>
  <c r="AA261" i="94" s="1"/>
  <c r="AB261" i="94" s="1"/>
  <c r="AC261" i="94" s="1"/>
  <c r="AD261" i="94" s="1"/>
  <c r="AE261" i="94" s="1"/>
  <c r="AF261" i="94" s="1"/>
  <c r="C260" i="94"/>
  <c r="D260" i="94" s="1"/>
  <c r="E260" i="94" s="1"/>
  <c r="F260" i="94" s="1"/>
  <c r="G260" i="94" s="1"/>
  <c r="H260" i="94" s="1"/>
  <c r="I260" i="94" s="1"/>
  <c r="J260" i="94" s="1"/>
  <c r="K260" i="94" s="1"/>
  <c r="L260" i="94" s="1"/>
  <c r="M260" i="94" s="1"/>
  <c r="N260" i="94" s="1"/>
  <c r="O260" i="94" s="1"/>
  <c r="P260" i="94" s="1"/>
  <c r="Q260" i="94" s="1"/>
  <c r="R260" i="94" s="1"/>
  <c r="S260" i="94" s="1"/>
  <c r="T260" i="94" s="1"/>
  <c r="U260" i="94" s="1"/>
  <c r="V260" i="94" s="1"/>
  <c r="W260" i="94" s="1"/>
  <c r="X260" i="94" s="1"/>
  <c r="Y260" i="94" s="1"/>
  <c r="Z260" i="94" s="1"/>
  <c r="AA260" i="94" s="1"/>
  <c r="AB260" i="94" s="1"/>
  <c r="AC260" i="94" s="1"/>
  <c r="AD260" i="94" s="1"/>
  <c r="AE260" i="94" s="1"/>
  <c r="AF260" i="94" s="1"/>
  <c r="F259" i="94"/>
  <c r="G259" i="94" s="1"/>
  <c r="H259" i="94" s="1"/>
  <c r="I259" i="94" s="1"/>
  <c r="J259" i="94" s="1"/>
  <c r="K259" i="94" s="1"/>
  <c r="L259" i="94" s="1"/>
  <c r="M259" i="94" s="1"/>
  <c r="N259" i="94" s="1"/>
  <c r="O259" i="94" s="1"/>
  <c r="P259" i="94" s="1"/>
  <c r="Q259" i="94" s="1"/>
  <c r="R259" i="94" s="1"/>
  <c r="S259" i="94" s="1"/>
  <c r="T259" i="94" s="1"/>
  <c r="U259" i="94" s="1"/>
  <c r="V259" i="94" s="1"/>
  <c r="W259" i="94" s="1"/>
  <c r="X259" i="94" s="1"/>
  <c r="Y259" i="94" s="1"/>
  <c r="Z259" i="94" s="1"/>
  <c r="AA259" i="94" s="1"/>
  <c r="AB259" i="94" s="1"/>
  <c r="AC259" i="94" s="1"/>
  <c r="AD259" i="94" s="1"/>
  <c r="AE259" i="94" s="1"/>
  <c r="AF259" i="94" s="1"/>
  <c r="E259" i="94"/>
  <c r="C259" i="94"/>
  <c r="D259" i="94" s="1"/>
  <c r="C258" i="94"/>
  <c r="D258" i="94" s="1"/>
  <c r="E258" i="94" s="1"/>
  <c r="F258" i="94" s="1"/>
  <c r="G258" i="94" s="1"/>
  <c r="H258" i="94" s="1"/>
  <c r="I258" i="94" s="1"/>
  <c r="J258" i="94" s="1"/>
  <c r="K258" i="94" s="1"/>
  <c r="L258" i="94" s="1"/>
  <c r="M258" i="94" s="1"/>
  <c r="N258" i="94" s="1"/>
  <c r="O258" i="94" s="1"/>
  <c r="P258" i="94" s="1"/>
  <c r="Q258" i="94" s="1"/>
  <c r="R258" i="94" s="1"/>
  <c r="S258" i="94" s="1"/>
  <c r="T258" i="94" s="1"/>
  <c r="U258" i="94" s="1"/>
  <c r="V258" i="94" s="1"/>
  <c r="W258" i="94" s="1"/>
  <c r="X258" i="94" s="1"/>
  <c r="Y258" i="94" s="1"/>
  <c r="Z258" i="94" s="1"/>
  <c r="AA258" i="94" s="1"/>
  <c r="AB258" i="94" s="1"/>
  <c r="AC258" i="94" s="1"/>
  <c r="AD258" i="94" s="1"/>
  <c r="AE258" i="94" s="1"/>
  <c r="AF258" i="94" s="1"/>
  <c r="C257" i="94"/>
  <c r="D257" i="94" s="1"/>
  <c r="E257" i="94" s="1"/>
  <c r="F257" i="94" s="1"/>
  <c r="G257" i="94" s="1"/>
  <c r="H257" i="94" s="1"/>
  <c r="I257" i="94" s="1"/>
  <c r="J257" i="94" s="1"/>
  <c r="K257" i="94" s="1"/>
  <c r="L257" i="94" s="1"/>
  <c r="M257" i="94" s="1"/>
  <c r="N257" i="94" s="1"/>
  <c r="O257" i="94" s="1"/>
  <c r="P257" i="94" s="1"/>
  <c r="Q257" i="94" s="1"/>
  <c r="R257" i="94" s="1"/>
  <c r="S257" i="94" s="1"/>
  <c r="T257" i="94" s="1"/>
  <c r="U257" i="94" s="1"/>
  <c r="V257" i="94" s="1"/>
  <c r="W257" i="94" s="1"/>
  <c r="X257" i="94" s="1"/>
  <c r="Y257" i="94" s="1"/>
  <c r="Z257" i="94" s="1"/>
  <c r="AA257" i="94" s="1"/>
  <c r="AB257" i="94" s="1"/>
  <c r="AC257" i="94" s="1"/>
  <c r="AD257" i="94" s="1"/>
  <c r="AE257" i="94" s="1"/>
  <c r="AF257" i="94" s="1"/>
  <c r="C256" i="94"/>
  <c r="D256" i="94" s="1"/>
  <c r="E256" i="94" s="1"/>
  <c r="F256" i="94" s="1"/>
  <c r="G256" i="94" s="1"/>
  <c r="H256" i="94" s="1"/>
  <c r="I256" i="94" s="1"/>
  <c r="J256" i="94" s="1"/>
  <c r="K256" i="94" s="1"/>
  <c r="L256" i="94" s="1"/>
  <c r="M256" i="94" s="1"/>
  <c r="N256" i="94" s="1"/>
  <c r="O256" i="94" s="1"/>
  <c r="P256" i="94" s="1"/>
  <c r="Q256" i="94" s="1"/>
  <c r="R256" i="94" s="1"/>
  <c r="S256" i="94" s="1"/>
  <c r="T256" i="94" s="1"/>
  <c r="U256" i="94" s="1"/>
  <c r="V256" i="94" s="1"/>
  <c r="W256" i="94" s="1"/>
  <c r="X256" i="94" s="1"/>
  <c r="Y256" i="94" s="1"/>
  <c r="Z256" i="94" s="1"/>
  <c r="AA256" i="94" s="1"/>
  <c r="AB256" i="94" s="1"/>
  <c r="AC256" i="94" s="1"/>
  <c r="AD256" i="94" s="1"/>
  <c r="AE256" i="94" s="1"/>
  <c r="AF256" i="94" s="1"/>
  <c r="J255" i="94"/>
  <c r="K255" i="94" s="1"/>
  <c r="L255" i="94" s="1"/>
  <c r="M255" i="94" s="1"/>
  <c r="N255" i="94" s="1"/>
  <c r="O255" i="94" s="1"/>
  <c r="P255" i="94" s="1"/>
  <c r="Q255" i="94" s="1"/>
  <c r="R255" i="94" s="1"/>
  <c r="S255" i="94" s="1"/>
  <c r="T255" i="94" s="1"/>
  <c r="U255" i="94" s="1"/>
  <c r="V255" i="94" s="1"/>
  <c r="W255" i="94" s="1"/>
  <c r="X255" i="94" s="1"/>
  <c r="Y255" i="94" s="1"/>
  <c r="Z255" i="94" s="1"/>
  <c r="AA255" i="94" s="1"/>
  <c r="AB255" i="94" s="1"/>
  <c r="AC255" i="94" s="1"/>
  <c r="AD255" i="94" s="1"/>
  <c r="AE255" i="94" s="1"/>
  <c r="AF255" i="94" s="1"/>
  <c r="C255" i="94"/>
  <c r="D255" i="94" s="1"/>
  <c r="E255" i="94" s="1"/>
  <c r="F255" i="94" s="1"/>
  <c r="G255" i="94" s="1"/>
  <c r="H255" i="94" s="1"/>
  <c r="I255" i="94" s="1"/>
  <c r="D254" i="94"/>
  <c r="E254" i="94" s="1"/>
  <c r="F254" i="94" s="1"/>
  <c r="G254" i="94" s="1"/>
  <c r="H254" i="94" s="1"/>
  <c r="I254" i="94" s="1"/>
  <c r="J254" i="94" s="1"/>
  <c r="K254" i="94" s="1"/>
  <c r="L254" i="94" s="1"/>
  <c r="M254" i="94" s="1"/>
  <c r="N254" i="94" s="1"/>
  <c r="O254" i="94" s="1"/>
  <c r="P254" i="94" s="1"/>
  <c r="Q254" i="94" s="1"/>
  <c r="R254" i="94" s="1"/>
  <c r="S254" i="94" s="1"/>
  <c r="T254" i="94" s="1"/>
  <c r="U254" i="94" s="1"/>
  <c r="V254" i="94" s="1"/>
  <c r="W254" i="94" s="1"/>
  <c r="X254" i="94" s="1"/>
  <c r="Y254" i="94" s="1"/>
  <c r="Z254" i="94" s="1"/>
  <c r="AA254" i="94" s="1"/>
  <c r="AB254" i="94" s="1"/>
  <c r="AC254" i="94" s="1"/>
  <c r="AD254" i="94" s="1"/>
  <c r="AE254" i="94" s="1"/>
  <c r="AF254" i="94" s="1"/>
  <c r="C254" i="94"/>
  <c r="C253" i="94"/>
  <c r="D253" i="94" s="1"/>
  <c r="E253" i="94" s="1"/>
  <c r="F253" i="94" s="1"/>
  <c r="G253" i="94" s="1"/>
  <c r="H253" i="94" s="1"/>
  <c r="I253" i="94" s="1"/>
  <c r="J253" i="94" s="1"/>
  <c r="K253" i="94" s="1"/>
  <c r="L253" i="94" s="1"/>
  <c r="M253" i="94" s="1"/>
  <c r="N253" i="94" s="1"/>
  <c r="O253" i="94" s="1"/>
  <c r="P253" i="94" s="1"/>
  <c r="Q253" i="94" s="1"/>
  <c r="R253" i="94" s="1"/>
  <c r="S253" i="94" s="1"/>
  <c r="T253" i="94" s="1"/>
  <c r="U253" i="94" s="1"/>
  <c r="V253" i="94" s="1"/>
  <c r="W253" i="94" s="1"/>
  <c r="X253" i="94" s="1"/>
  <c r="Y253" i="94" s="1"/>
  <c r="Z253" i="94" s="1"/>
  <c r="AA253" i="94" s="1"/>
  <c r="AB253" i="94" s="1"/>
  <c r="AC253" i="94" s="1"/>
  <c r="AD253" i="94" s="1"/>
  <c r="AE253" i="94" s="1"/>
  <c r="AF253" i="94" s="1"/>
  <c r="C252" i="94"/>
  <c r="D252" i="94" s="1"/>
  <c r="E252" i="94" s="1"/>
  <c r="F252" i="94" s="1"/>
  <c r="G252" i="94" s="1"/>
  <c r="H252" i="94" s="1"/>
  <c r="I252" i="94" s="1"/>
  <c r="J252" i="94" s="1"/>
  <c r="K252" i="94" s="1"/>
  <c r="L252" i="94" s="1"/>
  <c r="M252" i="94" s="1"/>
  <c r="N252" i="94" s="1"/>
  <c r="O252" i="94" s="1"/>
  <c r="P252" i="94" s="1"/>
  <c r="Q252" i="94" s="1"/>
  <c r="R252" i="94" s="1"/>
  <c r="S252" i="94" s="1"/>
  <c r="T252" i="94" s="1"/>
  <c r="U252" i="94" s="1"/>
  <c r="V252" i="94" s="1"/>
  <c r="W252" i="94" s="1"/>
  <c r="X252" i="94" s="1"/>
  <c r="Y252" i="94" s="1"/>
  <c r="Z252" i="94" s="1"/>
  <c r="AA252" i="94" s="1"/>
  <c r="AB252" i="94" s="1"/>
  <c r="AC252" i="94" s="1"/>
  <c r="AD252" i="94" s="1"/>
  <c r="AE252" i="94" s="1"/>
  <c r="AF252" i="94" s="1"/>
  <c r="G251" i="94"/>
  <c r="H251" i="94" s="1"/>
  <c r="I251" i="94" s="1"/>
  <c r="J251" i="94" s="1"/>
  <c r="K251" i="94" s="1"/>
  <c r="L251" i="94" s="1"/>
  <c r="M251" i="94" s="1"/>
  <c r="N251" i="94" s="1"/>
  <c r="O251" i="94" s="1"/>
  <c r="P251" i="94" s="1"/>
  <c r="Q251" i="94" s="1"/>
  <c r="R251" i="94" s="1"/>
  <c r="S251" i="94" s="1"/>
  <c r="T251" i="94" s="1"/>
  <c r="U251" i="94" s="1"/>
  <c r="V251" i="94" s="1"/>
  <c r="W251" i="94" s="1"/>
  <c r="X251" i="94" s="1"/>
  <c r="Y251" i="94" s="1"/>
  <c r="Z251" i="94" s="1"/>
  <c r="AA251" i="94" s="1"/>
  <c r="AB251" i="94" s="1"/>
  <c r="AC251" i="94" s="1"/>
  <c r="AD251" i="94" s="1"/>
  <c r="AE251" i="94" s="1"/>
  <c r="AF251" i="94" s="1"/>
  <c r="C251" i="94"/>
  <c r="D251" i="94" s="1"/>
  <c r="E251" i="94" s="1"/>
  <c r="F251" i="94" s="1"/>
  <c r="C250" i="94"/>
  <c r="D250" i="94" s="1"/>
  <c r="E250" i="94" s="1"/>
  <c r="F250" i="94" s="1"/>
  <c r="G250" i="94" s="1"/>
  <c r="H250" i="94" s="1"/>
  <c r="I250" i="94" s="1"/>
  <c r="J250" i="94" s="1"/>
  <c r="K250" i="94" s="1"/>
  <c r="L250" i="94" s="1"/>
  <c r="M250" i="94" s="1"/>
  <c r="N250" i="94" s="1"/>
  <c r="O250" i="94" s="1"/>
  <c r="P250" i="94" s="1"/>
  <c r="Q250" i="94" s="1"/>
  <c r="R250" i="94" s="1"/>
  <c r="S250" i="94" s="1"/>
  <c r="T250" i="94" s="1"/>
  <c r="U250" i="94" s="1"/>
  <c r="V250" i="94" s="1"/>
  <c r="W250" i="94" s="1"/>
  <c r="X250" i="94" s="1"/>
  <c r="Y250" i="94" s="1"/>
  <c r="Z250" i="94" s="1"/>
  <c r="AA250" i="94" s="1"/>
  <c r="AB250" i="94" s="1"/>
  <c r="AC250" i="94" s="1"/>
  <c r="AD250" i="94" s="1"/>
  <c r="AE250" i="94" s="1"/>
  <c r="AF250" i="94" s="1"/>
  <c r="E249" i="94"/>
  <c r="F249" i="94" s="1"/>
  <c r="G249" i="94" s="1"/>
  <c r="H249" i="94" s="1"/>
  <c r="I249" i="94" s="1"/>
  <c r="J249" i="94" s="1"/>
  <c r="K249" i="94" s="1"/>
  <c r="L249" i="94" s="1"/>
  <c r="M249" i="94" s="1"/>
  <c r="N249" i="94" s="1"/>
  <c r="O249" i="94" s="1"/>
  <c r="P249" i="94" s="1"/>
  <c r="Q249" i="94" s="1"/>
  <c r="R249" i="94" s="1"/>
  <c r="S249" i="94" s="1"/>
  <c r="T249" i="94" s="1"/>
  <c r="U249" i="94" s="1"/>
  <c r="V249" i="94" s="1"/>
  <c r="W249" i="94" s="1"/>
  <c r="X249" i="94" s="1"/>
  <c r="Y249" i="94" s="1"/>
  <c r="Z249" i="94" s="1"/>
  <c r="AA249" i="94" s="1"/>
  <c r="AB249" i="94" s="1"/>
  <c r="AC249" i="94" s="1"/>
  <c r="AD249" i="94" s="1"/>
  <c r="AE249" i="94" s="1"/>
  <c r="AF249" i="94" s="1"/>
  <c r="C249" i="94"/>
  <c r="D249" i="94" s="1"/>
  <c r="C248" i="94"/>
  <c r="D248" i="94" s="1"/>
  <c r="E248" i="94" s="1"/>
  <c r="F248" i="94" s="1"/>
  <c r="G248" i="94" s="1"/>
  <c r="H248" i="94" s="1"/>
  <c r="I248" i="94" s="1"/>
  <c r="J248" i="94" s="1"/>
  <c r="K248" i="94" s="1"/>
  <c r="L248" i="94" s="1"/>
  <c r="M248" i="94" s="1"/>
  <c r="N248" i="94" s="1"/>
  <c r="O248" i="94" s="1"/>
  <c r="P248" i="94" s="1"/>
  <c r="Q248" i="94" s="1"/>
  <c r="R248" i="94" s="1"/>
  <c r="S248" i="94" s="1"/>
  <c r="T248" i="94" s="1"/>
  <c r="U248" i="94" s="1"/>
  <c r="V248" i="94" s="1"/>
  <c r="W248" i="94" s="1"/>
  <c r="X248" i="94" s="1"/>
  <c r="Y248" i="94" s="1"/>
  <c r="Z248" i="94" s="1"/>
  <c r="AA248" i="94" s="1"/>
  <c r="AB248" i="94" s="1"/>
  <c r="AC248" i="94" s="1"/>
  <c r="AD248" i="94" s="1"/>
  <c r="AE248" i="94" s="1"/>
  <c r="AF248" i="94" s="1"/>
  <c r="C247" i="94"/>
  <c r="D247" i="94" s="1"/>
  <c r="E247" i="94" s="1"/>
  <c r="F247" i="94" s="1"/>
  <c r="G247" i="94" s="1"/>
  <c r="H247" i="94" s="1"/>
  <c r="I247" i="94" s="1"/>
  <c r="J247" i="94" s="1"/>
  <c r="K247" i="94" s="1"/>
  <c r="L247" i="94" s="1"/>
  <c r="M247" i="94" s="1"/>
  <c r="N247" i="94" s="1"/>
  <c r="O247" i="94" s="1"/>
  <c r="P247" i="94" s="1"/>
  <c r="Q247" i="94" s="1"/>
  <c r="R247" i="94" s="1"/>
  <c r="S247" i="94" s="1"/>
  <c r="T247" i="94" s="1"/>
  <c r="U247" i="94" s="1"/>
  <c r="V247" i="94" s="1"/>
  <c r="W247" i="94" s="1"/>
  <c r="X247" i="94" s="1"/>
  <c r="Y247" i="94" s="1"/>
  <c r="Z247" i="94" s="1"/>
  <c r="AA247" i="94" s="1"/>
  <c r="AB247" i="94" s="1"/>
  <c r="AC247" i="94" s="1"/>
  <c r="AD247" i="94" s="1"/>
  <c r="AE247" i="94" s="1"/>
  <c r="AF247" i="94" s="1"/>
  <c r="C246" i="94"/>
  <c r="D246" i="94" s="1"/>
  <c r="E246" i="94" s="1"/>
  <c r="F246" i="94" s="1"/>
  <c r="G246" i="94" s="1"/>
  <c r="H246" i="94" s="1"/>
  <c r="I246" i="94" s="1"/>
  <c r="J246" i="94" s="1"/>
  <c r="K246" i="94" s="1"/>
  <c r="L246" i="94" s="1"/>
  <c r="M246" i="94" s="1"/>
  <c r="N246" i="94" s="1"/>
  <c r="O246" i="94" s="1"/>
  <c r="P246" i="94" s="1"/>
  <c r="Q246" i="94" s="1"/>
  <c r="R246" i="94" s="1"/>
  <c r="S246" i="94" s="1"/>
  <c r="T246" i="94" s="1"/>
  <c r="U246" i="94" s="1"/>
  <c r="V246" i="94" s="1"/>
  <c r="W246" i="94" s="1"/>
  <c r="X246" i="94" s="1"/>
  <c r="Y246" i="94" s="1"/>
  <c r="Z246" i="94" s="1"/>
  <c r="AA246" i="94" s="1"/>
  <c r="AB246" i="94" s="1"/>
  <c r="AC246" i="94" s="1"/>
  <c r="AD246" i="94" s="1"/>
  <c r="AE246" i="94" s="1"/>
  <c r="AF246" i="94" s="1"/>
  <c r="C245" i="94"/>
  <c r="D245" i="94" s="1"/>
  <c r="E245" i="94" s="1"/>
  <c r="F245" i="94" s="1"/>
  <c r="G245" i="94" s="1"/>
  <c r="H245" i="94" s="1"/>
  <c r="I245" i="94" s="1"/>
  <c r="J245" i="94" s="1"/>
  <c r="K245" i="94" s="1"/>
  <c r="L245" i="94" s="1"/>
  <c r="M245" i="94" s="1"/>
  <c r="N245" i="94" s="1"/>
  <c r="O245" i="94" s="1"/>
  <c r="P245" i="94" s="1"/>
  <c r="Q245" i="94" s="1"/>
  <c r="R245" i="94" s="1"/>
  <c r="S245" i="94" s="1"/>
  <c r="T245" i="94" s="1"/>
  <c r="U245" i="94" s="1"/>
  <c r="V245" i="94" s="1"/>
  <c r="W245" i="94" s="1"/>
  <c r="X245" i="94" s="1"/>
  <c r="Y245" i="94" s="1"/>
  <c r="Z245" i="94" s="1"/>
  <c r="AA245" i="94" s="1"/>
  <c r="AB245" i="94" s="1"/>
  <c r="AC245" i="94" s="1"/>
  <c r="AD245" i="94" s="1"/>
  <c r="AE245" i="94" s="1"/>
  <c r="AF245" i="94" s="1"/>
  <c r="C244" i="94"/>
  <c r="D244" i="94" s="1"/>
  <c r="E244" i="94" s="1"/>
  <c r="F244" i="94" s="1"/>
  <c r="G244" i="94" s="1"/>
  <c r="H244" i="94" s="1"/>
  <c r="I244" i="94" s="1"/>
  <c r="J244" i="94" s="1"/>
  <c r="K244" i="94" s="1"/>
  <c r="L244" i="94" s="1"/>
  <c r="M244" i="94" s="1"/>
  <c r="N244" i="94" s="1"/>
  <c r="O244" i="94" s="1"/>
  <c r="P244" i="94" s="1"/>
  <c r="Q244" i="94" s="1"/>
  <c r="R244" i="94" s="1"/>
  <c r="S244" i="94" s="1"/>
  <c r="T244" i="94" s="1"/>
  <c r="U244" i="94" s="1"/>
  <c r="V244" i="94" s="1"/>
  <c r="W244" i="94" s="1"/>
  <c r="X244" i="94" s="1"/>
  <c r="Y244" i="94" s="1"/>
  <c r="Z244" i="94" s="1"/>
  <c r="AA244" i="94" s="1"/>
  <c r="AB244" i="94" s="1"/>
  <c r="AC244" i="94" s="1"/>
  <c r="AD244" i="94" s="1"/>
  <c r="AE244" i="94" s="1"/>
  <c r="AF244" i="94" s="1"/>
  <c r="C243" i="94"/>
  <c r="D243" i="94" s="1"/>
  <c r="E243" i="94" s="1"/>
  <c r="F243" i="94" s="1"/>
  <c r="G243" i="94" s="1"/>
  <c r="H243" i="94" s="1"/>
  <c r="I243" i="94" s="1"/>
  <c r="J243" i="94" s="1"/>
  <c r="K243" i="94" s="1"/>
  <c r="L243" i="94" s="1"/>
  <c r="M243" i="94" s="1"/>
  <c r="N243" i="94" s="1"/>
  <c r="O243" i="94" s="1"/>
  <c r="P243" i="94" s="1"/>
  <c r="Q243" i="94" s="1"/>
  <c r="R243" i="94" s="1"/>
  <c r="S243" i="94" s="1"/>
  <c r="T243" i="94" s="1"/>
  <c r="U243" i="94" s="1"/>
  <c r="V243" i="94" s="1"/>
  <c r="W243" i="94" s="1"/>
  <c r="X243" i="94" s="1"/>
  <c r="Y243" i="94" s="1"/>
  <c r="Z243" i="94" s="1"/>
  <c r="AA243" i="94" s="1"/>
  <c r="AB243" i="94" s="1"/>
  <c r="AC243" i="94" s="1"/>
  <c r="AD243" i="94" s="1"/>
  <c r="AE243" i="94" s="1"/>
  <c r="AF243" i="94" s="1"/>
  <c r="N242" i="94"/>
  <c r="O242" i="94" s="1"/>
  <c r="P242" i="94" s="1"/>
  <c r="Q242" i="94" s="1"/>
  <c r="R242" i="94" s="1"/>
  <c r="S242" i="94" s="1"/>
  <c r="T242" i="94" s="1"/>
  <c r="U242" i="94" s="1"/>
  <c r="V242" i="94" s="1"/>
  <c r="W242" i="94" s="1"/>
  <c r="X242" i="94" s="1"/>
  <c r="Y242" i="94" s="1"/>
  <c r="Z242" i="94" s="1"/>
  <c r="AA242" i="94" s="1"/>
  <c r="AB242" i="94" s="1"/>
  <c r="AC242" i="94" s="1"/>
  <c r="AD242" i="94" s="1"/>
  <c r="AE242" i="94" s="1"/>
  <c r="AF242" i="94" s="1"/>
  <c r="C242" i="94"/>
  <c r="D242" i="94" s="1"/>
  <c r="E242" i="94" s="1"/>
  <c r="F242" i="94" s="1"/>
  <c r="G242" i="94" s="1"/>
  <c r="H242" i="94" s="1"/>
  <c r="I242" i="94" s="1"/>
  <c r="J242" i="94" s="1"/>
  <c r="K242" i="94" s="1"/>
  <c r="L242" i="94" s="1"/>
  <c r="M242" i="94" s="1"/>
  <c r="C241" i="94"/>
  <c r="D241" i="94" s="1"/>
  <c r="E241" i="94" s="1"/>
  <c r="F241" i="94" s="1"/>
  <c r="G241" i="94" s="1"/>
  <c r="H241" i="94" s="1"/>
  <c r="I241" i="94" s="1"/>
  <c r="J241" i="94" s="1"/>
  <c r="K241" i="94" s="1"/>
  <c r="L241" i="94" s="1"/>
  <c r="M241" i="94" s="1"/>
  <c r="N241" i="94" s="1"/>
  <c r="O241" i="94" s="1"/>
  <c r="P241" i="94" s="1"/>
  <c r="Q241" i="94" s="1"/>
  <c r="R241" i="94" s="1"/>
  <c r="S241" i="94" s="1"/>
  <c r="T241" i="94" s="1"/>
  <c r="U241" i="94" s="1"/>
  <c r="V241" i="94" s="1"/>
  <c r="W241" i="94" s="1"/>
  <c r="X241" i="94" s="1"/>
  <c r="Y241" i="94" s="1"/>
  <c r="Z241" i="94" s="1"/>
  <c r="AA241" i="94" s="1"/>
  <c r="AB241" i="94" s="1"/>
  <c r="AC241" i="94" s="1"/>
  <c r="AD241" i="94" s="1"/>
  <c r="AE241" i="94" s="1"/>
  <c r="AF241" i="94" s="1"/>
  <c r="D240" i="94"/>
  <c r="E240" i="94" s="1"/>
  <c r="F240" i="94" s="1"/>
  <c r="G240" i="94" s="1"/>
  <c r="H240" i="94" s="1"/>
  <c r="I240" i="94" s="1"/>
  <c r="J240" i="94" s="1"/>
  <c r="K240" i="94" s="1"/>
  <c r="L240" i="94" s="1"/>
  <c r="M240" i="94" s="1"/>
  <c r="N240" i="94" s="1"/>
  <c r="O240" i="94" s="1"/>
  <c r="P240" i="94" s="1"/>
  <c r="Q240" i="94" s="1"/>
  <c r="R240" i="94" s="1"/>
  <c r="S240" i="94" s="1"/>
  <c r="T240" i="94" s="1"/>
  <c r="U240" i="94" s="1"/>
  <c r="V240" i="94" s="1"/>
  <c r="W240" i="94" s="1"/>
  <c r="X240" i="94" s="1"/>
  <c r="Y240" i="94" s="1"/>
  <c r="Z240" i="94" s="1"/>
  <c r="AA240" i="94" s="1"/>
  <c r="AB240" i="94" s="1"/>
  <c r="AC240" i="94" s="1"/>
  <c r="AD240" i="94" s="1"/>
  <c r="AE240" i="94" s="1"/>
  <c r="AF240" i="94" s="1"/>
  <c r="C240" i="94"/>
  <c r="C239" i="94"/>
  <c r="D239" i="94" s="1"/>
  <c r="E239" i="94" s="1"/>
  <c r="F239" i="94" s="1"/>
  <c r="G239" i="94" s="1"/>
  <c r="H239" i="94" s="1"/>
  <c r="I239" i="94" s="1"/>
  <c r="J239" i="94" s="1"/>
  <c r="K239" i="94" s="1"/>
  <c r="L239" i="94" s="1"/>
  <c r="M239" i="94" s="1"/>
  <c r="N239" i="94" s="1"/>
  <c r="O239" i="94" s="1"/>
  <c r="P239" i="94" s="1"/>
  <c r="Q239" i="94" s="1"/>
  <c r="R239" i="94" s="1"/>
  <c r="S239" i="94" s="1"/>
  <c r="T239" i="94" s="1"/>
  <c r="U239" i="94" s="1"/>
  <c r="V239" i="94" s="1"/>
  <c r="W239" i="94" s="1"/>
  <c r="X239" i="94" s="1"/>
  <c r="Y239" i="94" s="1"/>
  <c r="Z239" i="94" s="1"/>
  <c r="AA239" i="94" s="1"/>
  <c r="AB239" i="94" s="1"/>
  <c r="AC239" i="94" s="1"/>
  <c r="AD239" i="94" s="1"/>
  <c r="AE239" i="94" s="1"/>
  <c r="AF239" i="94" s="1"/>
  <c r="F238" i="94"/>
  <c r="G238" i="94" s="1"/>
  <c r="H238" i="94" s="1"/>
  <c r="I238" i="94" s="1"/>
  <c r="J238" i="94" s="1"/>
  <c r="K238" i="94" s="1"/>
  <c r="L238" i="94" s="1"/>
  <c r="M238" i="94" s="1"/>
  <c r="N238" i="94" s="1"/>
  <c r="O238" i="94" s="1"/>
  <c r="P238" i="94" s="1"/>
  <c r="Q238" i="94" s="1"/>
  <c r="R238" i="94" s="1"/>
  <c r="S238" i="94" s="1"/>
  <c r="T238" i="94" s="1"/>
  <c r="U238" i="94" s="1"/>
  <c r="V238" i="94" s="1"/>
  <c r="W238" i="94" s="1"/>
  <c r="X238" i="94" s="1"/>
  <c r="Y238" i="94" s="1"/>
  <c r="Z238" i="94" s="1"/>
  <c r="AA238" i="94" s="1"/>
  <c r="AB238" i="94" s="1"/>
  <c r="AC238" i="94" s="1"/>
  <c r="AD238" i="94" s="1"/>
  <c r="AE238" i="94" s="1"/>
  <c r="AF238" i="94" s="1"/>
  <c r="E238" i="94"/>
  <c r="C238" i="94"/>
  <c r="D238" i="94" s="1"/>
  <c r="C237" i="94"/>
  <c r="D237" i="94" s="1"/>
  <c r="E237" i="94" s="1"/>
  <c r="F237" i="94" s="1"/>
  <c r="G237" i="94" s="1"/>
  <c r="H237" i="94" s="1"/>
  <c r="I237" i="94" s="1"/>
  <c r="J237" i="94" s="1"/>
  <c r="K237" i="94" s="1"/>
  <c r="L237" i="94" s="1"/>
  <c r="M237" i="94" s="1"/>
  <c r="N237" i="94" s="1"/>
  <c r="O237" i="94" s="1"/>
  <c r="P237" i="94" s="1"/>
  <c r="Q237" i="94" s="1"/>
  <c r="R237" i="94" s="1"/>
  <c r="S237" i="94" s="1"/>
  <c r="T237" i="94" s="1"/>
  <c r="U237" i="94" s="1"/>
  <c r="V237" i="94" s="1"/>
  <c r="W237" i="94" s="1"/>
  <c r="X237" i="94" s="1"/>
  <c r="Y237" i="94" s="1"/>
  <c r="Z237" i="94" s="1"/>
  <c r="AA237" i="94" s="1"/>
  <c r="AB237" i="94" s="1"/>
  <c r="AC237" i="94" s="1"/>
  <c r="AD237" i="94" s="1"/>
  <c r="AE237" i="94" s="1"/>
  <c r="AF237" i="94" s="1"/>
  <c r="M236" i="94"/>
  <c r="N236" i="94" s="1"/>
  <c r="O236" i="94" s="1"/>
  <c r="P236" i="94" s="1"/>
  <c r="Q236" i="94" s="1"/>
  <c r="R236" i="94" s="1"/>
  <c r="S236" i="94" s="1"/>
  <c r="T236" i="94" s="1"/>
  <c r="U236" i="94" s="1"/>
  <c r="V236" i="94" s="1"/>
  <c r="W236" i="94" s="1"/>
  <c r="X236" i="94" s="1"/>
  <c r="Y236" i="94" s="1"/>
  <c r="Z236" i="94" s="1"/>
  <c r="AA236" i="94" s="1"/>
  <c r="AB236" i="94" s="1"/>
  <c r="AC236" i="94" s="1"/>
  <c r="AD236" i="94" s="1"/>
  <c r="AE236" i="94" s="1"/>
  <c r="AF236" i="94" s="1"/>
  <c r="C236" i="94"/>
  <c r="D236" i="94" s="1"/>
  <c r="E236" i="94" s="1"/>
  <c r="F236" i="94" s="1"/>
  <c r="G236" i="94" s="1"/>
  <c r="H236" i="94" s="1"/>
  <c r="I236" i="94" s="1"/>
  <c r="J236" i="94" s="1"/>
  <c r="K236" i="94" s="1"/>
  <c r="L236" i="94" s="1"/>
  <c r="L235" i="94"/>
  <c r="M235" i="94" s="1"/>
  <c r="N235" i="94" s="1"/>
  <c r="O235" i="94" s="1"/>
  <c r="P235" i="94" s="1"/>
  <c r="Q235" i="94" s="1"/>
  <c r="R235" i="94" s="1"/>
  <c r="S235" i="94" s="1"/>
  <c r="T235" i="94" s="1"/>
  <c r="U235" i="94" s="1"/>
  <c r="V235" i="94" s="1"/>
  <c r="W235" i="94" s="1"/>
  <c r="X235" i="94" s="1"/>
  <c r="Y235" i="94" s="1"/>
  <c r="Z235" i="94" s="1"/>
  <c r="AA235" i="94" s="1"/>
  <c r="AB235" i="94" s="1"/>
  <c r="AC235" i="94" s="1"/>
  <c r="AD235" i="94" s="1"/>
  <c r="AE235" i="94" s="1"/>
  <c r="AF235" i="94" s="1"/>
  <c r="C235" i="94"/>
  <c r="D235" i="94" s="1"/>
  <c r="E235" i="94" s="1"/>
  <c r="F235" i="94" s="1"/>
  <c r="G235" i="94" s="1"/>
  <c r="H235" i="94" s="1"/>
  <c r="I235" i="94" s="1"/>
  <c r="J235" i="94" s="1"/>
  <c r="K235" i="94" s="1"/>
  <c r="C234" i="94"/>
  <c r="D234" i="94" s="1"/>
  <c r="E234" i="94" s="1"/>
  <c r="F234" i="94" s="1"/>
  <c r="G234" i="94" s="1"/>
  <c r="H234" i="94" s="1"/>
  <c r="I234" i="94" s="1"/>
  <c r="J234" i="94" s="1"/>
  <c r="K234" i="94" s="1"/>
  <c r="L234" i="94" s="1"/>
  <c r="M234" i="94" s="1"/>
  <c r="N234" i="94" s="1"/>
  <c r="O234" i="94" s="1"/>
  <c r="P234" i="94" s="1"/>
  <c r="Q234" i="94" s="1"/>
  <c r="R234" i="94" s="1"/>
  <c r="S234" i="94" s="1"/>
  <c r="T234" i="94" s="1"/>
  <c r="U234" i="94" s="1"/>
  <c r="V234" i="94" s="1"/>
  <c r="W234" i="94" s="1"/>
  <c r="X234" i="94" s="1"/>
  <c r="Y234" i="94" s="1"/>
  <c r="Z234" i="94" s="1"/>
  <c r="AA234" i="94" s="1"/>
  <c r="AB234" i="94" s="1"/>
  <c r="AC234" i="94" s="1"/>
  <c r="AD234" i="94" s="1"/>
  <c r="AE234" i="94" s="1"/>
  <c r="AF234" i="94" s="1"/>
  <c r="C233" i="94"/>
  <c r="D233" i="94" s="1"/>
  <c r="E233" i="94" s="1"/>
  <c r="F233" i="94" s="1"/>
  <c r="G233" i="94" s="1"/>
  <c r="H233" i="94" s="1"/>
  <c r="I233" i="94" s="1"/>
  <c r="J233" i="94" s="1"/>
  <c r="K233" i="94" s="1"/>
  <c r="L233" i="94" s="1"/>
  <c r="M233" i="94" s="1"/>
  <c r="N233" i="94" s="1"/>
  <c r="O233" i="94" s="1"/>
  <c r="P233" i="94" s="1"/>
  <c r="Q233" i="94" s="1"/>
  <c r="R233" i="94" s="1"/>
  <c r="S233" i="94" s="1"/>
  <c r="T233" i="94" s="1"/>
  <c r="U233" i="94" s="1"/>
  <c r="V233" i="94" s="1"/>
  <c r="W233" i="94" s="1"/>
  <c r="X233" i="94" s="1"/>
  <c r="Y233" i="94" s="1"/>
  <c r="Z233" i="94" s="1"/>
  <c r="AA233" i="94" s="1"/>
  <c r="AB233" i="94" s="1"/>
  <c r="AC233" i="94" s="1"/>
  <c r="AD233" i="94" s="1"/>
  <c r="AE233" i="94" s="1"/>
  <c r="AF233" i="94" s="1"/>
  <c r="C232" i="94"/>
  <c r="D232" i="94" s="1"/>
  <c r="E232" i="94" s="1"/>
  <c r="F232" i="94" s="1"/>
  <c r="G232" i="94" s="1"/>
  <c r="H232" i="94" s="1"/>
  <c r="I232" i="94" s="1"/>
  <c r="J232" i="94" s="1"/>
  <c r="K232" i="94" s="1"/>
  <c r="L232" i="94" s="1"/>
  <c r="M232" i="94" s="1"/>
  <c r="N232" i="94" s="1"/>
  <c r="O232" i="94" s="1"/>
  <c r="P232" i="94" s="1"/>
  <c r="Q232" i="94" s="1"/>
  <c r="R232" i="94" s="1"/>
  <c r="S232" i="94" s="1"/>
  <c r="T232" i="94" s="1"/>
  <c r="U232" i="94" s="1"/>
  <c r="V232" i="94" s="1"/>
  <c r="W232" i="94" s="1"/>
  <c r="X232" i="94" s="1"/>
  <c r="Y232" i="94" s="1"/>
  <c r="Z232" i="94" s="1"/>
  <c r="AA232" i="94" s="1"/>
  <c r="AB232" i="94" s="1"/>
  <c r="AC232" i="94" s="1"/>
  <c r="AD232" i="94" s="1"/>
  <c r="AE232" i="94" s="1"/>
  <c r="AF232" i="94" s="1"/>
  <c r="C231" i="94"/>
  <c r="D231" i="94" s="1"/>
  <c r="E231" i="94" s="1"/>
  <c r="F231" i="94" s="1"/>
  <c r="G231" i="94" s="1"/>
  <c r="H231" i="94" s="1"/>
  <c r="I231" i="94" s="1"/>
  <c r="J231" i="94" s="1"/>
  <c r="K231" i="94" s="1"/>
  <c r="L231" i="94" s="1"/>
  <c r="M231" i="94" s="1"/>
  <c r="N231" i="94" s="1"/>
  <c r="O231" i="94" s="1"/>
  <c r="P231" i="94" s="1"/>
  <c r="Q231" i="94" s="1"/>
  <c r="R231" i="94" s="1"/>
  <c r="S231" i="94" s="1"/>
  <c r="T231" i="94" s="1"/>
  <c r="U231" i="94" s="1"/>
  <c r="V231" i="94" s="1"/>
  <c r="W231" i="94" s="1"/>
  <c r="X231" i="94" s="1"/>
  <c r="Y231" i="94" s="1"/>
  <c r="Z231" i="94" s="1"/>
  <c r="AA231" i="94" s="1"/>
  <c r="AB231" i="94" s="1"/>
  <c r="AC231" i="94" s="1"/>
  <c r="AD231" i="94" s="1"/>
  <c r="AE231" i="94" s="1"/>
  <c r="AF231" i="94" s="1"/>
  <c r="C230" i="94"/>
  <c r="D230" i="94" s="1"/>
  <c r="E230" i="94" s="1"/>
  <c r="F230" i="94" s="1"/>
  <c r="G230" i="94" s="1"/>
  <c r="H230" i="94" s="1"/>
  <c r="I230" i="94" s="1"/>
  <c r="J230" i="94" s="1"/>
  <c r="K230" i="94" s="1"/>
  <c r="L230" i="94" s="1"/>
  <c r="M230" i="94" s="1"/>
  <c r="N230" i="94" s="1"/>
  <c r="O230" i="94" s="1"/>
  <c r="P230" i="94" s="1"/>
  <c r="Q230" i="94" s="1"/>
  <c r="R230" i="94" s="1"/>
  <c r="S230" i="94" s="1"/>
  <c r="T230" i="94" s="1"/>
  <c r="U230" i="94" s="1"/>
  <c r="V230" i="94" s="1"/>
  <c r="W230" i="94" s="1"/>
  <c r="X230" i="94" s="1"/>
  <c r="Y230" i="94" s="1"/>
  <c r="Z230" i="94" s="1"/>
  <c r="AA230" i="94" s="1"/>
  <c r="AB230" i="94" s="1"/>
  <c r="AC230" i="94" s="1"/>
  <c r="AD230" i="94" s="1"/>
  <c r="AE230" i="94" s="1"/>
  <c r="AF230" i="94" s="1"/>
  <c r="C229" i="94"/>
  <c r="D229" i="94" s="1"/>
  <c r="E229" i="94" s="1"/>
  <c r="F229" i="94" s="1"/>
  <c r="G229" i="94" s="1"/>
  <c r="H229" i="94" s="1"/>
  <c r="I229" i="94" s="1"/>
  <c r="J229" i="94" s="1"/>
  <c r="K229" i="94" s="1"/>
  <c r="L229" i="94" s="1"/>
  <c r="M229" i="94" s="1"/>
  <c r="N229" i="94" s="1"/>
  <c r="O229" i="94" s="1"/>
  <c r="P229" i="94" s="1"/>
  <c r="Q229" i="94" s="1"/>
  <c r="R229" i="94" s="1"/>
  <c r="S229" i="94" s="1"/>
  <c r="T229" i="94" s="1"/>
  <c r="U229" i="94" s="1"/>
  <c r="V229" i="94" s="1"/>
  <c r="W229" i="94" s="1"/>
  <c r="X229" i="94" s="1"/>
  <c r="Y229" i="94" s="1"/>
  <c r="Z229" i="94" s="1"/>
  <c r="AA229" i="94" s="1"/>
  <c r="AB229" i="94" s="1"/>
  <c r="AC229" i="94" s="1"/>
  <c r="AD229" i="94" s="1"/>
  <c r="AE229" i="94" s="1"/>
  <c r="AF229" i="94" s="1"/>
  <c r="C228" i="94"/>
  <c r="D228" i="94" s="1"/>
  <c r="E228" i="94" s="1"/>
  <c r="F228" i="94" s="1"/>
  <c r="G228" i="94" s="1"/>
  <c r="H228" i="94" s="1"/>
  <c r="I228" i="94" s="1"/>
  <c r="J228" i="94" s="1"/>
  <c r="K228" i="94" s="1"/>
  <c r="L228" i="94" s="1"/>
  <c r="M228" i="94" s="1"/>
  <c r="N228" i="94" s="1"/>
  <c r="O228" i="94" s="1"/>
  <c r="P228" i="94" s="1"/>
  <c r="Q228" i="94" s="1"/>
  <c r="R228" i="94" s="1"/>
  <c r="S228" i="94" s="1"/>
  <c r="T228" i="94" s="1"/>
  <c r="U228" i="94" s="1"/>
  <c r="V228" i="94" s="1"/>
  <c r="W228" i="94" s="1"/>
  <c r="X228" i="94" s="1"/>
  <c r="Y228" i="94" s="1"/>
  <c r="Z228" i="94" s="1"/>
  <c r="AA228" i="94" s="1"/>
  <c r="AB228" i="94" s="1"/>
  <c r="AC228" i="94" s="1"/>
  <c r="AD228" i="94" s="1"/>
  <c r="AE228" i="94" s="1"/>
  <c r="AF228" i="94" s="1"/>
  <c r="C227" i="94"/>
  <c r="D227" i="94" s="1"/>
  <c r="E227" i="94" s="1"/>
  <c r="F227" i="94" s="1"/>
  <c r="G227" i="94" s="1"/>
  <c r="H227" i="94" s="1"/>
  <c r="I227" i="94" s="1"/>
  <c r="J227" i="94" s="1"/>
  <c r="K227" i="94" s="1"/>
  <c r="L227" i="94" s="1"/>
  <c r="M227" i="94" s="1"/>
  <c r="N227" i="94" s="1"/>
  <c r="O227" i="94" s="1"/>
  <c r="P227" i="94" s="1"/>
  <c r="Q227" i="94" s="1"/>
  <c r="R227" i="94" s="1"/>
  <c r="S227" i="94" s="1"/>
  <c r="T227" i="94" s="1"/>
  <c r="U227" i="94" s="1"/>
  <c r="V227" i="94" s="1"/>
  <c r="W227" i="94" s="1"/>
  <c r="X227" i="94" s="1"/>
  <c r="Y227" i="94" s="1"/>
  <c r="Z227" i="94" s="1"/>
  <c r="AA227" i="94" s="1"/>
  <c r="AB227" i="94" s="1"/>
  <c r="AC227" i="94" s="1"/>
  <c r="AD227" i="94" s="1"/>
  <c r="AE227" i="94" s="1"/>
  <c r="AF227" i="94" s="1"/>
  <c r="C226" i="94"/>
  <c r="D226" i="94" s="1"/>
  <c r="E226" i="94" s="1"/>
  <c r="F226" i="94" s="1"/>
  <c r="G226" i="94" s="1"/>
  <c r="H226" i="94" s="1"/>
  <c r="I226" i="94" s="1"/>
  <c r="J226" i="94" s="1"/>
  <c r="K226" i="94" s="1"/>
  <c r="L226" i="94" s="1"/>
  <c r="M226" i="94" s="1"/>
  <c r="N226" i="94" s="1"/>
  <c r="O226" i="94" s="1"/>
  <c r="P226" i="94" s="1"/>
  <c r="Q226" i="94" s="1"/>
  <c r="R226" i="94" s="1"/>
  <c r="S226" i="94" s="1"/>
  <c r="T226" i="94" s="1"/>
  <c r="U226" i="94" s="1"/>
  <c r="V226" i="94" s="1"/>
  <c r="W226" i="94" s="1"/>
  <c r="X226" i="94" s="1"/>
  <c r="Y226" i="94" s="1"/>
  <c r="Z226" i="94" s="1"/>
  <c r="AA226" i="94" s="1"/>
  <c r="AB226" i="94" s="1"/>
  <c r="AC226" i="94" s="1"/>
  <c r="AD226" i="94" s="1"/>
  <c r="AE226" i="94" s="1"/>
  <c r="AF226" i="94" s="1"/>
  <c r="C225" i="94"/>
  <c r="D225" i="94" s="1"/>
  <c r="E225" i="94" s="1"/>
  <c r="F225" i="94" s="1"/>
  <c r="G225" i="94" s="1"/>
  <c r="H225" i="94" s="1"/>
  <c r="I225" i="94" s="1"/>
  <c r="J225" i="94" s="1"/>
  <c r="K225" i="94" s="1"/>
  <c r="L225" i="94" s="1"/>
  <c r="M225" i="94" s="1"/>
  <c r="N225" i="94" s="1"/>
  <c r="O225" i="94" s="1"/>
  <c r="P225" i="94" s="1"/>
  <c r="Q225" i="94" s="1"/>
  <c r="R225" i="94" s="1"/>
  <c r="S225" i="94" s="1"/>
  <c r="T225" i="94" s="1"/>
  <c r="U225" i="94" s="1"/>
  <c r="V225" i="94" s="1"/>
  <c r="W225" i="94" s="1"/>
  <c r="X225" i="94" s="1"/>
  <c r="Y225" i="94" s="1"/>
  <c r="Z225" i="94" s="1"/>
  <c r="AA225" i="94" s="1"/>
  <c r="AB225" i="94" s="1"/>
  <c r="AC225" i="94" s="1"/>
  <c r="AD225" i="94" s="1"/>
  <c r="AE225" i="94" s="1"/>
  <c r="AF225" i="94" s="1"/>
  <c r="C224" i="94"/>
  <c r="D224" i="94" s="1"/>
  <c r="E224" i="94" s="1"/>
  <c r="F224" i="94" s="1"/>
  <c r="G224" i="94" s="1"/>
  <c r="H224" i="94" s="1"/>
  <c r="I224" i="94" s="1"/>
  <c r="J224" i="94" s="1"/>
  <c r="K224" i="94" s="1"/>
  <c r="L224" i="94" s="1"/>
  <c r="M224" i="94" s="1"/>
  <c r="N224" i="94" s="1"/>
  <c r="O224" i="94" s="1"/>
  <c r="P224" i="94" s="1"/>
  <c r="Q224" i="94" s="1"/>
  <c r="R224" i="94" s="1"/>
  <c r="S224" i="94" s="1"/>
  <c r="T224" i="94" s="1"/>
  <c r="U224" i="94" s="1"/>
  <c r="V224" i="94" s="1"/>
  <c r="W224" i="94" s="1"/>
  <c r="X224" i="94" s="1"/>
  <c r="Y224" i="94" s="1"/>
  <c r="Z224" i="94" s="1"/>
  <c r="AA224" i="94" s="1"/>
  <c r="AB224" i="94" s="1"/>
  <c r="AC224" i="94" s="1"/>
  <c r="AD224" i="94" s="1"/>
  <c r="AE224" i="94" s="1"/>
  <c r="AF224" i="94" s="1"/>
  <c r="C223" i="94"/>
  <c r="D223" i="94" s="1"/>
  <c r="E223" i="94" s="1"/>
  <c r="F223" i="94" s="1"/>
  <c r="G223" i="94" s="1"/>
  <c r="H223" i="94" s="1"/>
  <c r="I223" i="94" s="1"/>
  <c r="J223" i="94" s="1"/>
  <c r="K223" i="94" s="1"/>
  <c r="L223" i="94" s="1"/>
  <c r="M223" i="94" s="1"/>
  <c r="N223" i="94" s="1"/>
  <c r="O223" i="94" s="1"/>
  <c r="P223" i="94" s="1"/>
  <c r="Q223" i="94" s="1"/>
  <c r="R223" i="94" s="1"/>
  <c r="S223" i="94" s="1"/>
  <c r="T223" i="94" s="1"/>
  <c r="U223" i="94" s="1"/>
  <c r="V223" i="94" s="1"/>
  <c r="W223" i="94" s="1"/>
  <c r="X223" i="94" s="1"/>
  <c r="Y223" i="94" s="1"/>
  <c r="Z223" i="94" s="1"/>
  <c r="AA223" i="94" s="1"/>
  <c r="AB223" i="94" s="1"/>
  <c r="AC223" i="94" s="1"/>
  <c r="AD223" i="94" s="1"/>
  <c r="AE223" i="94" s="1"/>
  <c r="AF223" i="94" s="1"/>
  <c r="D222" i="94"/>
  <c r="E222" i="94" s="1"/>
  <c r="F222" i="94" s="1"/>
  <c r="G222" i="94" s="1"/>
  <c r="H222" i="94" s="1"/>
  <c r="I222" i="94" s="1"/>
  <c r="J222" i="94" s="1"/>
  <c r="K222" i="94" s="1"/>
  <c r="L222" i="94" s="1"/>
  <c r="M222" i="94" s="1"/>
  <c r="N222" i="94" s="1"/>
  <c r="O222" i="94" s="1"/>
  <c r="P222" i="94" s="1"/>
  <c r="Q222" i="94" s="1"/>
  <c r="R222" i="94" s="1"/>
  <c r="S222" i="94" s="1"/>
  <c r="T222" i="94" s="1"/>
  <c r="U222" i="94" s="1"/>
  <c r="V222" i="94" s="1"/>
  <c r="W222" i="94" s="1"/>
  <c r="X222" i="94" s="1"/>
  <c r="Y222" i="94" s="1"/>
  <c r="Z222" i="94" s="1"/>
  <c r="AA222" i="94" s="1"/>
  <c r="AB222" i="94" s="1"/>
  <c r="AC222" i="94" s="1"/>
  <c r="AD222" i="94" s="1"/>
  <c r="AE222" i="94" s="1"/>
  <c r="AF222" i="94" s="1"/>
  <c r="C222" i="94"/>
  <c r="C221" i="94"/>
  <c r="D221" i="94" s="1"/>
  <c r="E221" i="94" s="1"/>
  <c r="F221" i="94" s="1"/>
  <c r="G221" i="94" s="1"/>
  <c r="H221" i="94" s="1"/>
  <c r="I221" i="94" s="1"/>
  <c r="J221" i="94" s="1"/>
  <c r="K221" i="94" s="1"/>
  <c r="L221" i="94" s="1"/>
  <c r="M221" i="94" s="1"/>
  <c r="N221" i="94" s="1"/>
  <c r="O221" i="94" s="1"/>
  <c r="P221" i="94" s="1"/>
  <c r="Q221" i="94" s="1"/>
  <c r="R221" i="94" s="1"/>
  <c r="S221" i="94" s="1"/>
  <c r="T221" i="94" s="1"/>
  <c r="U221" i="94" s="1"/>
  <c r="V221" i="94" s="1"/>
  <c r="W221" i="94" s="1"/>
  <c r="X221" i="94" s="1"/>
  <c r="Y221" i="94" s="1"/>
  <c r="Z221" i="94" s="1"/>
  <c r="AA221" i="94" s="1"/>
  <c r="AB221" i="94" s="1"/>
  <c r="AC221" i="94" s="1"/>
  <c r="AD221" i="94" s="1"/>
  <c r="AE221" i="94" s="1"/>
  <c r="AF221" i="94" s="1"/>
  <c r="E220" i="94"/>
  <c r="F220" i="94" s="1"/>
  <c r="G220" i="94" s="1"/>
  <c r="H220" i="94" s="1"/>
  <c r="I220" i="94" s="1"/>
  <c r="J220" i="94" s="1"/>
  <c r="K220" i="94" s="1"/>
  <c r="L220" i="94" s="1"/>
  <c r="M220" i="94" s="1"/>
  <c r="N220" i="94" s="1"/>
  <c r="O220" i="94" s="1"/>
  <c r="P220" i="94" s="1"/>
  <c r="Q220" i="94" s="1"/>
  <c r="R220" i="94" s="1"/>
  <c r="S220" i="94" s="1"/>
  <c r="T220" i="94" s="1"/>
  <c r="U220" i="94" s="1"/>
  <c r="V220" i="94" s="1"/>
  <c r="W220" i="94" s="1"/>
  <c r="X220" i="94" s="1"/>
  <c r="Y220" i="94" s="1"/>
  <c r="Z220" i="94" s="1"/>
  <c r="AA220" i="94" s="1"/>
  <c r="AB220" i="94" s="1"/>
  <c r="AC220" i="94" s="1"/>
  <c r="AD220" i="94" s="1"/>
  <c r="AE220" i="94" s="1"/>
  <c r="AF220" i="94" s="1"/>
  <c r="C220" i="94"/>
  <c r="D220" i="94" s="1"/>
  <c r="C219" i="94"/>
  <c r="D219" i="94" s="1"/>
  <c r="E219" i="94" s="1"/>
  <c r="F219" i="94" s="1"/>
  <c r="G219" i="94" s="1"/>
  <c r="H219" i="94" s="1"/>
  <c r="I219" i="94" s="1"/>
  <c r="J219" i="94" s="1"/>
  <c r="K219" i="94" s="1"/>
  <c r="L219" i="94" s="1"/>
  <c r="M219" i="94" s="1"/>
  <c r="N219" i="94" s="1"/>
  <c r="O219" i="94" s="1"/>
  <c r="P219" i="94" s="1"/>
  <c r="Q219" i="94" s="1"/>
  <c r="R219" i="94" s="1"/>
  <c r="S219" i="94" s="1"/>
  <c r="T219" i="94" s="1"/>
  <c r="U219" i="94" s="1"/>
  <c r="V219" i="94" s="1"/>
  <c r="W219" i="94" s="1"/>
  <c r="X219" i="94" s="1"/>
  <c r="Y219" i="94" s="1"/>
  <c r="Z219" i="94" s="1"/>
  <c r="AA219" i="94" s="1"/>
  <c r="AB219" i="94" s="1"/>
  <c r="AC219" i="94" s="1"/>
  <c r="AD219" i="94" s="1"/>
  <c r="AE219" i="94" s="1"/>
  <c r="AF219" i="94" s="1"/>
  <c r="C218" i="94"/>
  <c r="D218" i="94" s="1"/>
  <c r="E218" i="94" s="1"/>
  <c r="F218" i="94" s="1"/>
  <c r="G218" i="94" s="1"/>
  <c r="H218" i="94" s="1"/>
  <c r="I218" i="94" s="1"/>
  <c r="J218" i="94" s="1"/>
  <c r="K218" i="94" s="1"/>
  <c r="L218" i="94" s="1"/>
  <c r="M218" i="94" s="1"/>
  <c r="N218" i="94" s="1"/>
  <c r="O218" i="94" s="1"/>
  <c r="P218" i="94" s="1"/>
  <c r="Q218" i="94" s="1"/>
  <c r="R218" i="94" s="1"/>
  <c r="S218" i="94" s="1"/>
  <c r="T218" i="94" s="1"/>
  <c r="U218" i="94" s="1"/>
  <c r="V218" i="94" s="1"/>
  <c r="W218" i="94" s="1"/>
  <c r="X218" i="94" s="1"/>
  <c r="Y218" i="94" s="1"/>
  <c r="Z218" i="94" s="1"/>
  <c r="AA218" i="94" s="1"/>
  <c r="AB218" i="94" s="1"/>
  <c r="AC218" i="94" s="1"/>
  <c r="AD218" i="94" s="1"/>
  <c r="AE218" i="94" s="1"/>
  <c r="AF218" i="94" s="1"/>
  <c r="C217" i="94"/>
  <c r="D217" i="94" s="1"/>
  <c r="E217" i="94" s="1"/>
  <c r="F217" i="94" s="1"/>
  <c r="G217" i="94" s="1"/>
  <c r="H217" i="94" s="1"/>
  <c r="I217" i="94" s="1"/>
  <c r="J217" i="94" s="1"/>
  <c r="K217" i="94" s="1"/>
  <c r="L217" i="94" s="1"/>
  <c r="M217" i="94" s="1"/>
  <c r="N217" i="94" s="1"/>
  <c r="O217" i="94" s="1"/>
  <c r="P217" i="94" s="1"/>
  <c r="Q217" i="94" s="1"/>
  <c r="R217" i="94" s="1"/>
  <c r="S217" i="94" s="1"/>
  <c r="T217" i="94" s="1"/>
  <c r="U217" i="94" s="1"/>
  <c r="V217" i="94" s="1"/>
  <c r="W217" i="94" s="1"/>
  <c r="X217" i="94" s="1"/>
  <c r="Y217" i="94" s="1"/>
  <c r="Z217" i="94" s="1"/>
  <c r="AA217" i="94" s="1"/>
  <c r="AB217" i="94" s="1"/>
  <c r="AC217" i="94" s="1"/>
  <c r="AD217" i="94" s="1"/>
  <c r="AE217" i="94" s="1"/>
  <c r="AF217" i="94" s="1"/>
  <c r="D216" i="94"/>
  <c r="E216" i="94" s="1"/>
  <c r="F216" i="94" s="1"/>
  <c r="G216" i="94" s="1"/>
  <c r="H216" i="94" s="1"/>
  <c r="I216" i="94" s="1"/>
  <c r="J216" i="94" s="1"/>
  <c r="K216" i="94" s="1"/>
  <c r="L216" i="94" s="1"/>
  <c r="M216" i="94" s="1"/>
  <c r="N216" i="94" s="1"/>
  <c r="O216" i="94" s="1"/>
  <c r="P216" i="94" s="1"/>
  <c r="Q216" i="94" s="1"/>
  <c r="R216" i="94" s="1"/>
  <c r="S216" i="94" s="1"/>
  <c r="T216" i="94" s="1"/>
  <c r="U216" i="94" s="1"/>
  <c r="V216" i="94" s="1"/>
  <c r="W216" i="94" s="1"/>
  <c r="X216" i="94" s="1"/>
  <c r="Y216" i="94" s="1"/>
  <c r="Z216" i="94" s="1"/>
  <c r="AA216" i="94" s="1"/>
  <c r="AB216" i="94" s="1"/>
  <c r="AC216" i="94" s="1"/>
  <c r="AD216" i="94" s="1"/>
  <c r="AE216" i="94" s="1"/>
  <c r="AF216" i="94" s="1"/>
  <c r="C216" i="94"/>
  <c r="C215" i="94"/>
  <c r="D215" i="94" s="1"/>
  <c r="E215" i="94" s="1"/>
  <c r="F215" i="94" s="1"/>
  <c r="G215" i="94" s="1"/>
  <c r="H215" i="94" s="1"/>
  <c r="I215" i="94" s="1"/>
  <c r="J215" i="94" s="1"/>
  <c r="K215" i="94" s="1"/>
  <c r="L215" i="94" s="1"/>
  <c r="M215" i="94" s="1"/>
  <c r="N215" i="94" s="1"/>
  <c r="O215" i="94" s="1"/>
  <c r="P215" i="94" s="1"/>
  <c r="Q215" i="94" s="1"/>
  <c r="R215" i="94" s="1"/>
  <c r="S215" i="94" s="1"/>
  <c r="T215" i="94" s="1"/>
  <c r="U215" i="94" s="1"/>
  <c r="V215" i="94" s="1"/>
  <c r="W215" i="94" s="1"/>
  <c r="X215" i="94" s="1"/>
  <c r="Y215" i="94" s="1"/>
  <c r="Z215" i="94" s="1"/>
  <c r="AA215" i="94" s="1"/>
  <c r="AB215" i="94" s="1"/>
  <c r="AC215" i="94" s="1"/>
  <c r="AD215" i="94" s="1"/>
  <c r="AE215" i="94" s="1"/>
  <c r="AF215" i="94" s="1"/>
  <c r="D214" i="94"/>
  <c r="E214" i="94" s="1"/>
  <c r="F214" i="94" s="1"/>
  <c r="G214" i="94" s="1"/>
  <c r="H214" i="94" s="1"/>
  <c r="I214" i="94" s="1"/>
  <c r="J214" i="94" s="1"/>
  <c r="K214" i="94" s="1"/>
  <c r="L214" i="94" s="1"/>
  <c r="M214" i="94" s="1"/>
  <c r="N214" i="94" s="1"/>
  <c r="O214" i="94" s="1"/>
  <c r="P214" i="94" s="1"/>
  <c r="Q214" i="94" s="1"/>
  <c r="R214" i="94" s="1"/>
  <c r="S214" i="94" s="1"/>
  <c r="T214" i="94" s="1"/>
  <c r="U214" i="94" s="1"/>
  <c r="V214" i="94" s="1"/>
  <c r="W214" i="94" s="1"/>
  <c r="X214" i="94" s="1"/>
  <c r="Y214" i="94" s="1"/>
  <c r="Z214" i="94" s="1"/>
  <c r="AA214" i="94" s="1"/>
  <c r="AB214" i="94" s="1"/>
  <c r="AC214" i="94" s="1"/>
  <c r="AD214" i="94" s="1"/>
  <c r="AE214" i="94" s="1"/>
  <c r="AF214" i="94" s="1"/>
  <c r="C214" i="94"/>
  <c r="C213" i="94"/>
  <c r="D213" i="94" s="1"/>
  <c r="E213" i="94" s="1"/>
  <c r="F213" i="94" s="1"/>
  <c r="G213" i="94" s="1"/>
  <c r="H213" i="94" s="1"/>
  <c r="I213" i="94" s="1"/>
  <c r="J213" i="94" s="1"/>
  <c r="K213" i="94" s="1"/>
  <c r="L213" i="94" s="1"/>
  <c r="M213" i="94" s="1"/>
  <c r="N213" i="94" s="1"/>
  <c r="O213" i="94" s="1"/>
  <c r="P213" i="94" s="1"/>
  <c r="Q213" i="94" s="1"/>
  <c r="R213" i="94" s="1"/>
  <c r="S213" i="94" s="1"/>
  <c r="T213" i="94" s="1"/>
  <c r="U213" i="94" s="1"/>
  <c r="V213" i="94" s="1"/>
  <c r="W213" i="94" s="1"/>
  <c r="X213" i="94" s="1"/>
  <c r="Y213" i="94" s="1"/>
  <c r="Z213" i="94" s="1"/>
  <c r="AA213" i="94" s="1"/>
  <c r="AB213" i="94" s="1"/>
  <c r="AC213" i="94" s="1"/>
  <c r="AD213" i="94" s="1"/>
  <c r="AE213" i="94" s="1"/>
  <c r="AF213" i="94" s="1"/>
  <c r="C212" i="94"/>
  <c r="D212" i="94" s="1"/>
  <c r="E212" i="94" s="1"/>
  <c r="F212" i="94" s="1"/>
  <c r="G212" i="94" s="1"/>
  <c r="H212" i="94" s="1"/>
  <c r="I212" i="94" s="1"/>
  <c r="J212" i="94" s="1"/>
  <c r="K212" i="94" s="1"/>
  <c r="L212" i="94" s="1"/>
  <c r="M212" i="94" s="1"/>
  <c r="N212" i="94" s="1"/>
  <c r="O212" i="94" s="1"/>
  <c r="P212" i="94" s="1"/>
  <c r="Q212" i="94" s="1"/>
  <c r="R212" i="94" s="1"/>
  <c r="S212" i="94" s="1"/>
  <c r="T212" i="94" s="1"/>
  <c r="U212" i="94" s="1"/>
  <c r="V212" i="94" s="1"/>
  <c r="W212" i="94" s="1"/>
  <c r="X212" i="94" s="1"/>
  <c r="Y212" i="94" s="1"/>
  <c r="Z212" i="94" s="1"/>
  <c r="AA212" i="94" s="1"/>
  <c r="AB212" i="94" s="1"/>
  <c r="AC212" i="94" s="1"/>
  <c r="AD212" i="94" s="1"/>
  <c r="AE212" i="94" s="1"/>
  <c r="AF212" i="94" s="1"/>
  <c r="C211" i="94"/>
  <c r="D211" i="94" s="1"/>
  <c r="E211" i="94" s="1"/>
  <c r="F211" i="94" s="1"/>
  <c r="G211" i="94" s="1"/>
  <c r="H211" i="94" s="1"/>
  <c r="I211" i="94" s="1"/>
  <c r="J211" i="94" s="1"/>
  <c r="K211" i="94" s="1"/>
  <c r="L211" i="94" s="1"/>
  <c r="M211" i="94" s="1"/>
  <c r="N211" i="94" s="1"/>
  <c r="O211" i="94" s="1"/>
  <c r="P211" i="94" s="1"/>
  <c r="Q211" i="94" s="1"/>
  <c r="R211" i="94" s="1"/>
  <c r="S211" i="94" s="1"/>
  <c r="T211" i="94" s="1"/>
  <c r="U211" i="94" s="1"/>
  <c r="V211" i="94" s="1"/>
  <c r="W211" i="94" s="1"/>
  <c r="X211" i="94" s="1"/>
  <c r="Y211" i="94" s="1"/>
  <c r="Z211" i="94" s="1"/>
  <c r="AA211" i="94" s="1"/>
  <c r="AB211" i="94" s="1"/>
  <c r="AC211" i="94" s="1"/>
  <c r="AD211" i="94" s="1"/>
  <c r="AE211" i="94" s="1"/>
  <c r="AF211" i="94" s="1"/>
  <c r="C210" i="94"/>
  <c r="D210" i="94" s="1"/>
  <c r="E210" i="94" s="1"/>
  <c r="F210" i="94" s="1"/>
  <c r="G210" i="94" s="1"/>
  <c r="H210" i="94" s="1"/>
  <c r="I210" i="94" s="1"/>
  <c r="J210" i="94" s="1"/>
  <c r="K210" i="94" s="1"/>
  <c r="L210" i="94" s="1"/>
  <c r="M210" i="94" s="1"/>
  <c r="N210" i="94" s="1"/>
  <c r="O210" i="94" s="1"/>
  <c r="P210" i="94" s="1"/>
  <c r="Q210" i="94" s="1"/>
  <c r="R210" i="94" s="1"/>
  <c r="S210" i="94" s="1"/>
  <c r="T210" i="94" s="1"/>
  <c r="U210" i="94" s="1"/>
  <c r="V210" i="94" s="1"/>
  <c r="W210" i="94" s="1"/>
  <c r="X210" i="94" s="1"/>
  <c r="Y210" i="94" s="1"/>
  <c r="Z210" i="94" s="1"/>
  <c r="AA210" i="94" s="1"/>
  <c r="AB210" i="94" s="1"/>
  <c r="AC210" i="94" s="1"/>
  <c r="AD210" i="94" s="1"/>
  <c r="AE210" i="94" s="1"/>
  <c r="AF210" i="94" s="1"/>
  <c r="C209" i="94"/>
  <c r="D209" i="94" s="1"/>
  <c r="E209" i="94" s="1"/>
  <c r="F209" i="94" s="1"/>
  <c r="G209" i="94" s="1"/>
  <c r="H209" i="94" s="1"/>
  <c r="I209" i="94" s="1"/>
  <c r="J209" i="94" s="1"/>
  <c r="K209" i="94" s="1"/>
  <c r="L209" i="94" s="1"/>
  <c r="M209" i="94" s="1"/>
  <c r="N209" i="94" s="1"/>
  <c r="O209" i="94" s="1"/>
  <c r="P209" i="94" s="1"/>
  <c r="Q209" i="94" s="1"/>
  <c r="R209" i="94" s="1"/>
  <c r="S209" i="94" s="1"/>
  <c r="T209" i="94" s="1"/>
  <c r="U209" i="94" s="1"/>
  <c r="V209" i="94" s="1"/>
  <c r="W209" i="94" s="1"/>
  <c r="X209" i="94" s="1"/>
  <c r="Y209" i="94" s="1"/>
  <c r="Z209" i="94" s="1"/>
  <c r="AA209" i="94" s="1"/>
  <c r="AB209" i="94" s="1"/>
  <c r="AC209" i="94" s="1"/>
  <c r="AD209" i="94" s="1"/>
  <c r="AE209" i="94" s="1"/>
  <c r="AF209" i="94" s="1"/>
  <c r="C208" i="94"/>
  <c r="D208" i="94" s="1"/>
  <c r="E208" i="94" s="1"/>
  <c r="F208" i="94" s="1"/>
  <c r="G208" i="94" s="1"/>
  <c r="H208" i="94" s="1"/>
  <c r="I208" i="94" s="1"/>
  <c r="J208" i="94" s="1"/>
  <c r="K208" i="94" s="1"/>
  <c r="L208" i="94" s="1"/>
  <c r="M208" i="94" s="1"/>
  <c r="N208" i="94" s="1"/>
  <c r="O208" i="94" s="1"/>
  <c r="P208" i="94" s="1"/>
  <c r="Q208" i="94" s="1"/>
  <c r="R208" i="94" s="1"/>
  <c r="S208" i="94" s="1"/>
  <c r="T208" i="94" s="1"/>
  <c r="U208" i="94" s="1"/>
  <c r="V208" i="94" s="1"/>
  <c r="W208" i="94" s="1"/>
  <c r="X208" i="94" s="1"/>
  <c r="Y208" i="94" s="1"/>
  <c r="Z208" i="94" s="1"/>
  <c r="AA208" i="94" s="1"/>
  <c r="AB208" i="94" s="1"/>
  <c r="AC208" i="94" s="1"/>
  <c r="AD208" i="94" s="1"/>
  <c r="AE208" i="94" s="1"/>
  <c r="AF208" i="94" s="1"/>
  <c r="C207" i="94"/>
  <c r="D207" i="94" s="1"/>
  <c r="E207" i="94" s="1"/>
  <c r="F207" i="94" s="1"/>
  <c r="G207" i="94" s="1"/>
  <c r="H207" i="94" s="1"/>
  <c r="I207" i="94" s="1"/>
  <c r="J207" i="94" s="1"/>
  <c r="K207" i="94" s="1"/>
  <c r="L207" i="94" s="1"/>
  <c r="M207" i="94" s="1"/>
  <c r="N207" i="94" s="1"/>
  <c r="O207" i="94" s="1"/>
  <c r="P207" i="94" s="1"/>
  <c r="Q207" i="94" s="1"/>
  <c r="R207" i="94" s="1"/>
  <c r="S207" i="94" s="1"/>
  <c r="T207" i="94" s="1"/>
  <c r="U207" i="94" s="1"/>
  <c r="V207" i="94" s="1"/>
  <c r="W207" i="94" s="1"/>
  <c r="X207" i="94" s="1"/>
  <c r="Y207" i="94" s="1"/>
  <c r="Z207" i="94" s="1"/>
  <c r="AA207" i="94" s="1"/>
  <c r="AB207" i="94" s="1"/>
  <c r="AC207" i="94" s="1"/>
  <c r="AD207" i="94" s="1"/>
  <c r="AE207" i="94" s="1"/>
  <c r="AF207" i="94" s="1"/>
  <c r="D206" i="94"/>
  <c r="E206" i="94" s="1"/>
  <c r="F206" i="94" s="1"/>
  <c r="G206" i="94" s="1"/>
  <c r="H206" i="94" s="1"/>
  <c r="I206" i="94" s="1"/>
  <c r="J206" i="94" s="1"/>
  <c r="K206" i="94" s="1"/>
  <c r="L206" i="94" s="1"/>
  <c r="M206" i="94" s="1"/>
  <c r="N206" i="94" s="1"/>
  <c r="O206" i="94" s="1"/>
  <c r="P206" i="94" s="1"/>
  <c r="Q206" i="94" s="1"/>
  <c r="R206" i="94" s="1"/>
  <c r="S206" i="94" s="1"/>
  <c r="T206" i="94" s="1"/>
  <c r="U206" i="94" s="1"/>
  <c r="V206" i="94" s="1"/>
  <c r="W206" i="94" s="1"/>
  <c r="X206" i="94" s="1"/>
  <c r="Y206" i="94" s="1"/>
  <c r="Z206" i="94" s="1"/>
  <c r="AA206" i="94" s="1"/>
  <c r="AB206" i="94" s="1"/>
  <c r="AC206" i="94" s="1"/>
  <c r="AD206" i="94" s="1"/>
  <c r="AE206" i="94" s="1"/>
  <c r="AF206" i="94" s="1"/>
  <c r="C206" i="94"/>
  <c r="Q205" i="94"/>
  <c r="R205" i="94" s="1"/>
  <c r="S205" i="94" s="1"/>
  <c r="T205" i="94" s="1"/>
  <c r="U205" i="94" s="1"/>
  <c r="V205" i="94" s="1"/>
  <c r="W205" i="94" s="1"/>
  <c r="X205" i="94" s="1"/>
  <c r="Y205" i="94" s="1"/>
  <c r="Z205" i="94" s="1"/>
  <c r="AA205" i="94" s="1"/>
  <c r="AB205" i="94" s="1"/>
  <c r="AC205" i="94" s="1"/>
  <c r="AD205" i="94" s="1"/>
  <c r="AE205" i="94" s="1"/>
  <c r="AF205" i="94" s="1"/>
  <c r="C205" i="94"/>
  <c r="D205" i="94" s="1"/>
  <c r="E205" i="94" s="1"/>
  <c r="F205" i="94" s="1"/>
  <c r="G205" i="94" s="1"/>
  <c r="H205" i="94" s="1"/>
  <c r="I205" i="94" s="1"/>
  <c r="J205" i="94" s="1"/>
  <c r="K205" i="94" s="1"/>
  <c r="L205" i="94" s="1"/>
  <c r="M205" i="94" s="1"/>
  <c r="N205" i="94" s="1"/>
  <c r="O205" i="94" s="1"/>
  <c r="P205" i="94" s="1"/>
  <c r="D204" i="94"/>
  <c r="E204" i="94" s="1"/>
  <c r="F204" i="94" s="1"/>
  <c r="G204" i="94" s="1"/>
  <c r="H204" i="94" s="1"/>
  <c r="I204" i="94" s="1"/>
  <c r="J204" i="94" s="1"/>
  <c r="K204" i="94" s="1"/>
  <c r="L204" i="94" s="1"/>
  <c r="M204" i="94" s="1"/>
  <c r="N204" i="94" s="1"/>
  <c r="O204" i="94" s="1"/>
  <c r="P204" i="94" s="1"/>
  <c r="Q204" i="94" s="1"/>
  <c r="R204" i="94" s="1"/>
  <c r="S204" i="94" s="1"/>
  <c r="T204" i="94" s="1"/>
  <c r="U204" i="94" s="1"/>
  <c r="V204" i="94" s="1"/>
  <c r="W204" i="94" s="1"/>
  <c r="X204" i="94" s="1"/>
  <c r="Y204" i="94" s="1"/>
  <c r="Z204" i="94" s="1"/>
  <c r="AA204" i="94" s="1"/>
  <c r="AB204" i="94" s="1"/>
  <c r="AC204" i="94" s="1"/>
  <c r="AD204" i="94" s="1"/>
  <c r="AE204" i="94" s="1"/>
  <c r="AF204" i="94" s="1"/>
  <c r="C204" i="94"/>
  <c r="D203" i="94"/>
  <c r="E203" i="94" s="1"/>
  <c r="F203" i="94" s="1"/>
  <c r="G203" i="94" s="1"/>
  <c r="H203" i="94" s="1"/>
  <c r="I203" i="94" s="1"/>
  <c r="J203" i="94" s="1"/>
  <c r="K203" i="94" s="1"/>
  <c r="L203" i="94" s="1"/>
  <c r="M203" i="94" s="1"/>
  <c r="N203" i="94" s="1"/>
  <c r="O203" i="94" s="1"/>
  <c r="P203" i="94" s="1"/>
  <c r="Q203" i="94" s="1"/>
  <c r="R203" i="94" s="1"/>
  <c r="S203" i="94" s="1"/>
  <c r="T203" i="94" s="1"/>
  <c r="U203" i="94" s="1"/>
  <c r="V203" i="94" s="1"/>
  <c r="W203" i="94" s="1"/>
  <c r="X203" i="94" s="1"/>
  <c r="Y203" i="94" s="1"/>
  <c r="Z203" i="94" s="1"/>
  <c r="AA203" i="94" s="1"/>
  <c r="AB203" i="94" s="1"/>
  <c r="AC203" i="94" s="1"/>
  <c r="AD203" i="94" s="1"/>
  <c r="AE203" i="94" s="1"/>
  <c r="AF203" i="94" s="1"/>
  <c r="C203" i="94"/>
  <c r="C202" i="94"/>
  <c r="D202" i="94" s="1"/>
  <c r="E202" i="94" s="1"/>
  <c r="F202" i="94" s="1"/>
  <c r="G202" i="94" s="1"/>
  <c r="H202" i="94" s="1"/>
  <c r="I202" i="94" s="1"/>
  <c r="J202" i="94" s="1"/>
  <c r="K202" i="94" s="1"/>
  <c r="L202" i="94" s="1"/>
  <c r="M202" i="94" s="1"/>
  <c r="N202" i="94" s="1"/>
  <c r="O202" i="94" s="1"/>
  <c r="P202" i="94" s="1"/>
  <c r="Q202" i="94" s="1"/>
  <c r="R202" i="94" s="1"/>
  <c r="S202" i="94" s="1"/>
  <c r="T202" i="94" s="1"/>
  <c r="U202" i="94" s="1"/>
  <c r="V202" i="94" s="1"/>
  <c r="W202" i="94" s="1"/>
  <c r="X202" i="94" s="1"/>
  <c r="Y202" i="94" s="1"/>
  <c r="Z202" i="94" s="1"/>
  <c r="AA202" i="94" s="1"/>
  <c r="AB202" i="94" s="1"/>
  <c r="AC202" i="94" s="1"/>
  <c r="AD202" i="94" s="1"/>
  <c r="AE202" i="94" s="1"/>
  <c r="AF202" i="94" s="1"/>
  <c r="C201" i="94"/>
  <c r="D201" i="94" s="1"/>
  <c r="E201" i="94" s="1"/>
  <c r="F201" i="94" s="1"/>
  <c r="G201" i="94" s="1"/>
  <c r="H201" i="94" s="1"/>
  <c r="I201" i="94" s="1"/>
  <c r="J201" i="94" s="1"/>
  <c r="K201" i="94" s="1"/>
  <c r="L201" i="94" s="1"/>
  <c r="M201" i="94" s="1"/>
  <c r="N201" i="94" s="1"/>
  <c r="O201" i="94" s="1"/>
  <c r="P201" i="94" s="1"/>
  <c r="Q201" i="94" s="1"/>
  <c r="R201" i="94" s="1"/>
  <c r="S201" i="94" s="1"/>
  <c r="T201" i="94" s="1"/>
  <c r="U201" i="94" s="1"/>
  <c r="V201" i="94" s="1"/>
  <c r="W201" i="94" s="1"/>
  <c r="X201" i="94" s="1"/>
  <c r="Y201" i="94" s="1"/>
  <c r="Z201" i="94" s="1"/>
  <c r="AA201" i="94" s="1"/>
  <c r="AB201" i="94" s="1"/>
  <c r="AC201" i="94" s="1"/>
  <c r="AD201" i="94" s="1"/>
  <c r="AE201" i="94" s="1"/>
  <c r="AF201" i="94" s="1"/>
  <c r="C200" i="94"/>
  <c r="D200" i="94" s="1"/>
  <c r="C199" i="94"/>
  <c r="D199" i="94" s="1"/>
  <c r="E199" i="94" s="1"/>
  <c r="F199" i="94" s="1"/>
  <c r="G199" i="94" s="1"/>
  <c r="H199" i="94" s="1"/>
  <c r="I199" i="94" s="1"/>
  <c r="J199" i="94" s="1"/>
  <c r="K199" i="94" s="1"/>
  <c r="L199" i="94" s="1"/>
  <c r="M199" i="94" s="1"/>
  <c r="N199" i="94" s="1"/>
  <c r="O199" i="94" s="1"/>
  <c r="P199" i="94" s="1"/>
  <c r="Q199" i="94" s="1"/>
  <c r="R199" i="94" s="1"/>
  <c r="S199" i="94" s="1"/>
  <c r="T199" i="94" s="1"/>
  <c r="U199" i="94" s="1"/>
  <c r="V199" i="94" s="1"/>
  <c r="W199" i="94" s="1"/>
  <c r="X199" i="94" s="1"/>
  <c r="Y199" i="94" s="1"/>
  <c r="Z199" i="94" s="1"/>
  <c r="AA199" i="94" s="1"/>
  <c r="AB199" i="94" s="1"/>
  <c r="AC199" i="94" s="1"/>
  <c r="AD199" i="94" s="1"/>
  <c r="AE199" i="94" s="1"/>
  <c r="AF199" i="94" s="1"/>
  <c r="C198" i="94"/>
  <c r="D198" i="94" s="1"/>
  <c r="E198" i="94" s="1"/>
  <c r="C197" i="94"/>
  <c r="D197" i="94" s="1"/>
  <c r="E197" i="94" s="1"/>
  <c r="F197" i="94" s="1"/>
  <c r="G197" i="94" s="1"/>
  <c r="H197" i="94" s="1"/>
  <c r="I197" i="94" s="1"/>
  <c r="J197" i="94" s="1"/>
  <c r="K197" i="94" s="1"/>
  <c r="L197" i="94" s="1"/>
  <c r="M197" i="94" s="1"/>
  <c r="N197" i="94" s="1"/>
  <c r="O197" i="94" s="1"/>
  <c r="P197" i="94" s="1"/>
  <c r="Q197" i="94" s="1"/>
  <c r="R197" i="94" s="1"/>
  <c r="S197" i="94" s="1"/>
  <c r="T197" i="94" s="1"/>
  <c r="U197" i="94" s="1"/>
  <c r="V197" i="94" s="1"/>
  <c r="W197" i="94" s="1"/>
  <c r="X197" i="94" s="1"/>
  <c r="Y197" i="94" s="1"/>
  <c r="Z197" i="94" s="1"/>
  <c r="AA197" i="94" s="1"/>
  <c r="AB197" i="94" s="1"/>
  <c r="AC197" i="94" s="1"/>
  <c r="AD197" i="94" s="1"/>
  <c r="AE197" i="94" s="1"/>
  <c r="AF197" i="94" s="1"/>
  <c r="C196" i="94"/>
  <c r="D196" i="94" s="1"/>
  <c r="E196" i="94" s="1"/>
  <c r="F196" i="94" s="1"/>
  <c r="G196" i="94" s="1"/>
  <c r="H196" i="94" s="1"/>
  <c r="I196" i="94" s="1"/>
  <c r="J196" i="94" s="1"/>
  <c r="K196" i="94" s="1"/>
  <c r="L196" i="94" s="1"/>
  <c r="M196" i="94" s="1"/>
  <c r="N196" i="94" s="1"/>
  <c r="O196" i="94" s="1"/>
  <c r="P196" i="94" s="1"/>
  <c r="Q196" i="94" s="1"/>
  <c r="R196" i="94" s="1"/>
  <c r="S196" i="94" s="1"/>
  <c r="T196" i="94" s="1"/>
  <c r="U196" i="94" s="1"/>
  <c r="V196" i="94" s="1"/>
  <c r="W196" i="94" s="1"/>
  <c r="X196" i="94" s="1"/>
  <c r="Y196" i="94" s="1"/>
  <c r="Z196" i="94" s="1"/>
  <c r="AA196" i="94" s="1"/>
  <c r="AB196" i="94" s="1"/>
  <c r="AC196" i="94" s="1"/>
  <c r="AD196" i="94" s="1"/>
  <c r="AE196" i="94" s="1"/>
  <c r="AF196" i="94" s="1"/>
  <c r="C195" i="94"/>
  <c r="D195" i="94" s="1"/>
  <c r="E195" i="94" s="1"/>
  <c r="F195" i="94" s="1"/>
  <c r="G195" i="94" s="1"/>
  <c r="H195" i="94" s="1"/>
  <c r="I195" i="94" s="1"/>
  <c r="J195" i="94" s="1"/>
  <c r="K195" i="94" s="1"/>
  <c r="L195" i="94" s="1"/>
  <c r="M195" i="94" s="1"/>
  <c r="N195" i="94" s="1"/>
  <c r="O195" i="94" s="1"/>
  <c r="P195" i="94" s="1"/>
  <c r="Q195" i="94" s="1"/>
  <c r="R195" i="94" s="1"/>
  <c r="S195" i="94" s="1"/>
  <c r="T195" i="94" s="1"/>
  <c r="U195" i="94" s="1"/>
  <c r="V195" i="94" s="1"/>
  <c r="W195" i="94" s="1"/>
  <c r="X195" i="94" s="1"/>
  <c r="Y195" i="94" s="1"/>
  <c r="Z195" i="94" s="1"/>
  <c r="AA195" i="94" s="1"/>
  <c r="AB195" i="94" s="1"/>
  <c r="AC195" i="94" s="1"/>
  <c r="AD195" i="94" s="1"/>
  <c r="AE195" i="94" s="1"/>
  <c r="AF195" i="94" s="1"/>
  <c r="C194" i="94"/>
  <c r="D194" i="94" s="1"/>
  <c r="E194" i="94" s="1"/>
  <c r="F194" i="94" s="1"/>
  <c r="G194" i="94" s="1"/>
  <c r="H194" i="94" s="1"/>
  <c r="I194" i="94" s="1"/>
  <c r="J194" i="94" s="1"/>
  <c r="K194" i="94" s="1"/>
  <c r="L194" i="94" s="1"/>
  <c r="M194" i="94" s="1"/>
  <c r="N194" i="94" s="1"/>
  <c r="O194" i="94" s="1"/>
  <c r="P194" i="94" s="1"/>
  <c r="Q194" i="94" s="1"/>
  <c r="R194" i="94" s="1"/>
  <c r="S194" i="94" s="1"/>
  <c r="T194" i="94" s="1"/>
  <c r="U194" i="94" s="1"/>
  <c r="V194" i="94" s="1"/>
  <c r="W194" i="94" s="1"/>
  <c r="X194" i="94" s="1"/>
  <c r="Y194" i="94" s="1"/>
  <c r="Z194" i="94" s="1"/>
  <c r="AA194" i="94" s="1"/>
  <c r="AB194" i="94" s="1"/>
  <c r="AC194" i="94" s="1"/>
  <c r="AD194" i="94" s="1"/>
  <c r="AE194" i="94" s="1"/>
  <c r="AF194" i="94" s="1"/>
  <c r="R193" i="94"/>
  <c r="S193" i="94" s="1"/>
  <c r="T193" i="94" s="1"/>
  <c r="U193" i="94" s="1"/>
  <c r="V193" i="94" s="1"/>
  <c r="W193" i="94" s="1"/>
  <c r="X193" i="94" s="1"/>
  <c r="Y193" i="94" s="1"/>
  <c r="Z193" i="94" s="1"/>
  <c r="AA193" i="94" s="1"/>
  <c r="AB193" i="94" s="1"/>
  <c r="AC193" i="94" s="1"/>
  <c r="AD193" i="94" s="1"/>
  <c r="AE193" i="94" s="1"/>
  <c r="AF193" i="94" s="1"/>
  <c r="C193" i="94"/>
  <c r="D193" i="94" s="1"/>
  <c r="E193" i="94" s="1"/>
  <c r="F193" i="94" s="1"/>
  <c r="G193" i="94" s="1"/>
  <c r="H193" i="94" s="1"/>
  <c r="I193" i="94" s="1"/>
  <c r="J193" i="94" s="1"/>
  <c r="K193" i="94" s="1"/>
  <c r="L193" i="94" s="1"/>
  <c r="M193" i="94" s="1"/>
  <c r="N193" i="94" s="1"/>
  <c r="O193" i="94" s="1"/>
  <c r="P193" i="94" s="1"/>
  <c r="Q193" i="94" s="1"/>
  <c r="D192" i="94"/>
  <c r="E192" i="94" s="1"/>
  <c r="F192" i="94" s="1"/>
  <c r="G192" i="94" s="1"/>
  <c r="H192" i="94" s="1"/>
  <c r="I192" i="94" s="1"/>
  <c r="J192" i="94" s="1"/>
  <c r="K192" i="94" s="1"/>
  <c r="L192" i="94" s="1"/>
  <c r="M192" i="94" s="1"/>
  <c r="N192" i="94" s="1"/>
  <c r="O192" i="94" s="1"/>
  <c r="P192" i="94" s="1"/>
  <c r="Q192" i="94" s="1"/>
  <c r="R192" i="94" s="1"/>
  <c r="S192" i="94" s="1"/>
  <c r="T192" i="94" s="1"/>
  <c r="U192" i="94" s="1"/>
  <c r="V192" i="94" s="1"/>
  <c r="W192" i="94" s="1"/>
  <c r="X192" i="94" s="1"/>
  <c r="Y192" i="94" s="1"/>
  <c r="Z192" i="94" s="1"/>
  <c r="AA192" i="94" s="1"/>
  <c r="AB192" i="94" s="1"/>
  <c r="AC192" i="94" s="1"/>
  <c r="AD192" i="94" s="1"/>
  <c r="AE192" i="94" s="1"/>
  <c r="AF192" i="94" s="1"/>
  <c r="C192" i="94"/>
  <c r="C191" i="94"/>
  <c r="D191" i="94" s="1"/>
  <c r="E191" i="94" s="1"/>
  <c r="F191" i="94" s="1"/>
  <c r="G191" i="94" s="1"/>
  <c r="H191" i="94" s="1"/>
  <c r="I191" i="94" s="1"/>
  <c r="J191" i="94" s="1"/>
  <c r="K191" i="94" s="1"/>
  <c r="L191" i="94" s="1"/>
  <c r="M191" i="94" s="1"/>
  <c r="N191" i="94" s="1"/>
  <c r="O191" i="94" s="1"/>
  <c r="P191" i="94" s="1"/>
  <c r="Q191" i="94" s="1"/>
  <c r="R191" i="94" s="1"/>
  <c r="S191" i="94" s="1"/>
  <c r="T191" i="94" s="1"/>
  <c r="U191" i="94" s="1"/>
  <c r="V191" i="94" s="1"/>
  <c r="W191" i="94" s="1"/>
  <c r="X191" i="94" s="1"/>
  <c r="Y191" i="94" s="1"/>
  <c r="Z191" i="94" s="1"/>
  <c r="AA191" i="94" s="1"/>
  <c r="AB191" i="94" s="1"/>
  <c r="AC191" i="94" s="1"/>
  <c r="AD191" i="94" s="1"/>
  <c r="AE191" i="94" s="1"/>
  <c r="AF191" i="94" s="1"/>
  <c r="C190" i="94"/>
  <c r="D190" i="94" s="1"/>
  <c r="E190" i="94" s="1"/>
  <c r="F190" i="94" s="1"/>
  <c r="G190" i="94" s="1"/>
  <c r="H190" i="94" s="1"/>
  <c r="I190" i="94" s="1"/>
  <c r="J190" i="94" s="1"/>
  <c r="K190" i="94" s="1"/>
  <c r="L190" i="94" s="1"/>
  <c r="M190" i="94" s="1"/>
  <c r="N190" i="94" s="1"/>
  <c r="O190" i="94" s="1"/>
  <c r="P190" i="94" s="1"/>
  <c r="Q190" i="94" s="1"/>
  <c r="R190" i="94" s="1"/>
  <c r="S190" i="94" s="1"/>
  <c r="T190" i="94" s="1"/>
  <c r="U190" i="94" s="1"/>
  <c r="V190" i="94" s="1"/>
  <c r="W190" i="94" s="1"/>
  <c r="X190" i="94" s="1"/>
  <c r="Y190" i="94" s="1"/>
  <c r="Z190" i="94" s="1"/>
  <c r="AA190" i="94" s="1"/>
  <c r="AB190" i="94" s="1"/>
  <c r="AC190" i="94" s="1"/>
  <c r="AD190" i="94" s="1"/>
  <c r="AE190" i="94" s="1"/>
  <c r="AF190" i="94" s="1"/>
  <c r="F189" i="94"/>
  <c r="G189" i="94" s="1"/>
  <c r="H189" i="94" s="1"/>
  <c r="I189" i="94" s="1"/>
  <c r="J189" i="94" s="1"/>
  <c r="K189" i="94" s="1"/>
  <c r="L189" i="94" s="1"/>
  <c r="M189" i="94" s="1"/>
  <c r="N189" i="94" s="1"/>
  <c r="O189" i="94" s="1"/>
  <c r="P189" i="94" s="1"/>
  <c r="Q189" i="94" s="1"/>
  <c r="R189" i="94" s="1"/>
  <c r="S189" i="94" s="1"/>
  <c r="T189" i="94" s="1"/>
  <c r="U189" i="94" s="1"/>
  <c r="V189" i="94" s="1"/>
  <c r="W189" i="94" s="1"/>
  <c r="X189" i="94" s="1"/>
  <c r="Y189" i="94" s="1"/>
  <c r="Z189" i="94" s="1"/>
  <c r="AA189" i="94" s="1"/>
  <c r="AB189" i="94" s="1"/>
  <c r="AC189" i="94" s="1"/>
  <c r="AD189" i="94" s="1"/>
  <c r="AE189" i="94" s="1"/>
  <c r="AF189" i="94" s="1"/>
  <c r="C189" i="94"/>
  <c r="D189" i="94" s="1"/>
  <c r="E189" i="94" s="1"/>
  <c r="L188" i="94"/>
  <c r="M188" i="94" s="1"/>
  <c r="N188" i="94" s="1"/>
  <c r="O188" i="94" s="1"/>
  <c r="P188" i="94" s="1"/>
  <c r="Q188" i="94" s="1"/>
  <c r="R188" i="94" s="1"/>
  <c r="S188" i="94" s="1"/>
  <c r="T188" i="94" s="1"/>
  <c r="U188" i="94" s="1"/>
  <c r="V188" i="94" s="1"/>
  <c r="W188" i="94" s="1"/>
  <c r="X188" i="94" s="1"/>
  <c r="Y188" i="94" s="1"/>
  <c r="Z188" i="94" s="1"/>
  <c r="AA188" i="94" s="1"/>
  <c r="AB188" i="94" s="1"/>
  <c r="AC188" i="94" s="1"/>
  <c r="AD188" i="94" s="1"/>
  <c r="AE188" i="94" s="1"/>
  <c r="AF188" i="94" s="1"/>
  <c r="D188" i="94"/>
  <c r="E188" i="94" s="1"/>
  <c r="F188" i="94" s="1"/>
  <c r="G188" i="94" s="1"/>
  <c r="H188" i="94" s="1"/>
  <c r="I188" i="94" s="1"/>
  <c r="J188" i="94" s="1"/>
  <c r="K188" i="94" s="1"/>
  <c r="C188" i="94"/>
  <c r="E187" i="94"/>
  <c r="F187" i="94" s="1"/>
  <c r="G187" i="94" s="1"/>
  <c r="H187" i="94" s="1"/>
  <c r="I187" i="94" s="1"/>
  <c r="J187" i="94" s="1"/>
  <c r="K187" i="94" s="1"/>
  <c r="L187" i="94" s="1"/>
  <c r="M187" i="94" s="1"/>
  <c r="N187" i="94" s="1"/>
  <c r="O187" i="94" s="1"/>
  <c r="P187" i="94" s="1"/>
  <c r="Q187" i="94" s="1"/>
  <c r="R187" i="94" s="1"/>
  <c r="S187" i="94" s="1"/>
  <c r="T187" i="94" s="1"/>
  <c r="U187" i="94" s="1"/>
  <c r="V187" i="94" s="1"/>
  <c r="W187" i="94" s="1"/>
  <c r="X187" i="94" s="1"/>
  <c r="Y187" i="94" s="1"/>
  <c r="Z187" i="94" s="1"/>
  <c r="AA187" i="94" s="1"/>
  <c r="AB187" i="94" s="1"/>
  <c r="AC187" i="94" s="1"/>
  <c r="AD187" i="94" s="1"/>
  <c r="AE187" i="94" s="1"/>
  <c r="AF187" i="94" s="1"/>
  <c r="C187" i="94"/>
  <c r="D187" i="94" s="1"/>
  <c r="C186" i="94"/>
  <c r="D186" i="94" s="1"/>
  <c r="E186" i="94" s="1"/>
  <c r="F186" i="94" s="1"/>
  <c r="G186" i="94" s="1"/>
  <c r="H186" i="94" s="1"/>
  <c r="I186" i="94" s="1"/>
  <c r="J186" i="94" s="1"/>
  <c r="K186" i="94" s="1"/>
  <c r="L186" i="94" s="1"/>
  <c r="M186" i="94" s="1"/>
  <c r="N186" i="94" s="1"/>
  <c r="O186" i="94" s="1"/>
  <c r="P186" i="94" s="1"/>
  <c r="Q186" i="94" s="1"/>
  <c r="R186" i="94" s="1"/>
  <c r="S186" i="94" s="1"/>
  <c r="T186" i="94" s="1"/>
  <c r="U186" i="94" s="1"/>
  <c r="V186" i="94" s="1"/>
  <c r="W186" i="94" s="1"/>
  <c r="X186" i="94" s="1"/>
  <c r="Y186" i="94" s="1"/>
  <c r="Z186" i="94" s="1"/>
  <c r="AA186" i="94" s="1"/>
  <c r="AB186" i="94" s="1"/>
  <c r="AC186" i="94" s="1"/>
  <c r="AD186" i="94" s="1"/>
  <c r="AE186" i="94" s="1"/>
  <c r="AF186" i="94" s="1"/>
  <c r="C185" i="94"/>
  <c r="D185" i="94" s="1"/>
  <c r="E185" i="94" s="1"/>
  <c r="F185" i="94" s="1"/>
  <c r="G185" i="94" s="1"/>
  <c r="H185" i="94" s="1"/>
  <c r="I185" i="94" s="1"/>
  <c r="J185" i="94" s="1"/>
  <c r="K185" i="94" s="1"/>
  <c r="L185" i="94" s="1"/>
  <c r="M185" i="94" s="1"/>
  <c r="N185" i="94" s="1"/>
  <c r="O185" i="94" s="1"/>
  <c r="P185" i="94" s="1"/>
  <c r="Q185" i="94" s="1"/>
  <c r="R185" i="94" s="1"/>
  <c r="S185" i="94" s="1"/>
  <c r="T185" i="94" s="1"/>
  <c r="U185" i="94" s="1"/>
  <c r="V185" i="94" s="1"/>
  <c r="W185" i="94" s="1"/>
  <c r="X185" i="94" s="1"/>
  <c r="Y185" i="94" s="1"/>
  <c r="Z185" i="94" s="1"/>
  <c r="AA185" i="94" s="1"/>
  <c r="AB185" i="94" s="1"/>
  <c r="AC185" i="94" s="1"/>
  <c r="AD185" i="94" s="1"/>
  <c r="AE185" i="94" s="1"/>
  <c r="AF185" i="94" s="1"/>
  <c r="C184" i="94"/>
  <c r="D184" i="94" s="1"/>
  <c r="E184" i="94" s="1"/>
  <c r="F184" i="94" s="1"/>
  <c r="G184" i="94" s="1"/>
  <c r="H184" i="94" s="1"/>
  <c r="I184" i="94" s="1"/>
  <c r="J184" i="94" s="1"/>
  <c r="K184" i="94" s="1"/>
  <c r="L184" i="94" s="1"/>
  <c r="M184" i="94" s="1"/>
  <c r="N184" i="94" s="1"/>
  <c r="O184" i="94" s="1"/>
  <c r="P184" i="94" s="1"/>
  <c r="Q184" i="94" s="1"/>
  <c r="R184" i="94" s="1"/>
  <c r="S184" i="94" s="1"/>
  <c r="T184" i="94" s="1"/>
  <c r="U184" i="94" s="1"/>
  <c r="V184" i="94" s="1"/>
  <c r="W184" i="94" s="1"/>
  <c r="X184" i="94" s="1"/>
  <c r="Y184" i="94" s="1"/>
  <c r="Z184" i="94" s="1"/>
  <c r="AA184" i="94" s="1"/>
  <c r="AB184" i="94" s="1"/>
  <c r="AC184" i="94" s="1"/>
  <c r="AD184" i="94" s="1"/>
  <c r="AE184" i="94" s="1"/>
  <c r="AF184" i="94" s="1"/>
  <c r="D183" i="94"/>
  <c r="E183" i="94" s="1"/>
  <c r="F183" i="94" s="1"/>
  <c r="G183" i="94" s="1"/>
  <c r="H183" i="94" s="1"/>
  <c r="I183" i="94" s="1"/>
  <c r="J183" i="94" s="1"/>
  <c r="K183" i="94" s="1"/>
  <c r="L183" i="94" s="1"/>
  <c r="M183" i="94" s="1"/>
  <c r="N183" i="94" s="1"/>
  <c r="O183" i="94" s="1"/>
  <c r="P183" i="94" s="1"/>
  <c r="Q183" i="94" s="1"/>
  <c r="R183" i="94" s="1"/>
  <c r="S183" i="94" s="1"/>
  <c r="T183" i="94" s="1"/>
  <c r="U183" i="94" s="1"/>
  <c r="V183" i="94" s="1"/>
  <c r="W183" i="94" s="1"/>
  <c r="X183" i="94" s="1"/>
  <c r="Y183" i="94" s="1"/>
  <c r="Z183" i="94" s="1"/>
  <c r="AA183" i="94" s="1"/>
  <c r="AB183" i="94" s="1"/>
  <c r="AC183" i="94" s="1"/>
  <c r="AD183" i="94" s="1"/>
  <c r="AE183" i="94" s="1"/>
  <c r="AF183" i="94" s="1"/>
  <c r="C183" i="94"/>
  <c r="C182" i="94"/>
  <c r="D182" i="94" s="1"/>
  <c r="E182" i="94" s="1"/>
  <c r="F182" i="94" s="1"/>
  <c r="G182" i="94" s="1"/>
  <c r="H182" i="94" s="1"/>
  <c r="I182" i="94" s="1"/>
  <c r="J182" i="94" s="1"/>
  <c r="K182" i="94" s="1"/>
  <c r="L182" i="94" s="1"/>
  <c r="M182" i="94" s="1"/>
  <c r="N182" i="94" s="1"/>
  <c r="O182" i="94" s="1"/>
  <c r="P182" i="94" s="1"/>
  <c r="Q182" i="94" s="1"/>
  <c r="R182" i="94" s="1"/>
  <c r="S182" i="94" s="1"/>
  <c r="T182" i="94" s="1"/>
  <c r="U182" i="94" s="1"/>
  <c r="V182" i="94" s="1"/>
  <c r="W182" i="94" s="1"/>
  <c r="X182" i="94" s="1"/>
  <c r="Y182" i="94" s="1"/>
  <c r="Z182" i="94" s="1"/>
  <c r="AA182" i="94" s="1"/>
  <c r="AB182" i="94" s="1"/>
  <c r="AC182" i="94" s="1"/>
  <c r="AD182" i="94" s="1"/>
  <c r="AE182" i="94" s="1"/>
  <c r="AF182" i="94" s="1"/>
  <c r="C181" i="94"/>
  <c r="D181" i="94" s="1"/>
  <c r="E181" i="94" s="1"/>
  <c r="F181" i="94" s="1"/>
  <c r="G181" i="94" s="1"/>
  <c r="H181" i="94" s="1"/>
  <c r="I181" i="94" s="1"/>
  <c r="J181" i="94" s="1"/>
  <c r="K181" i="94" s="1"/>
  <c r="L181" i="94" s="1"/>
  <c r="M181" i="94" s="1"/>
  <c r="N181" i="94" s="1"/>
  <c r="O181" i="94" s="1"/>
  <c r="P181" i="94" s="1"/>
  <c r="Q181" i="94" s="1"/>
  <c r="R181" i="94" s="1"/>
  <c r="S181" i="94" s="1"/>
  <c r="T181" i="94" s="1"/>
  <c r="U181" i="94" s="1"/>
  <c r="V181" i="94" s="1"/>
  <c r="W181" i="94" s="1"/>
  <c r="X181" i="94" s="1"/>
  <c r="Y181" i="94" s="1"/>
  <c r="Z181" i="94" s="1"/>
  <c r="AA181" i="94" s="1"/>
  <c r="AB181" i="94" s="1"/>
  <c r="AC181" i="94" s="1"/>
  <c r="AD181" i="94" s="1"/>
  <c r="AE181" i="94" s="1"/>
  <c r="AF181" i="94" s="1"/>
  <c r="G180" i="94"/>
  <c r="H180" i="94" s="1"/>
  <c r="I180" i="94" s="1"/>
  <c r="J180" i="94" s="1"/>
  <c r="K180" i="94" s="1"/>
  <c r="L180" i="94" s="1"/>
  <c r="M180" i="94" s="1"/>
  <c r="N180" i="94" s="1"/>
  <c r="O180" i="94" s="1"/>
  <c r="P180" i="94" s="1"/>
  <c r="Q180" i="94" s="1"/>
  <c r="R180" i="94" s="1"/>
  <c r="S180" i="94" s="1"/>
  <c r="T180" i="94" s="1"/>
  <c r="U180" i="94" s="1"/>
  <c r="V180" i="94" s="1"/>
  <c r="W180" i="94" s="1"/>
  <c r="X180" i="94" s="1"/>
  <c r="Y180" i="94" s="1"/>
  <c r="Z180" i="94" s="1"/>
  <c r="AA180" i="94" s="1"/>
  <c r="AB180" i="94" s="1"/>
  <c r="AC180" i="94" s="1"/>
  <c r="AD180" i="94" s="1"/>
  <c r="AE180" i="94" s="1"/>
  <c r="AF180" i="94" s="1"/>
  <c r="D180" i="94"/>
  <c r="E180" i="94" s="1"/>
  <c r="F180" i="94" s="1"/>
  <c r="C180" i="94"/>
  <c r="C179" i="94"/>
  <c r="D179" i="94" s="1"/>
  <c r="E179" i="94" s="1"/>
  <c r="F179" i="94" s="1"/>
  <c r="G179" i="94" s="1"/>
  <c r="H179" i="94" s="1"/>
  <c r="I179" i="94" s="1"/>
  <c r="J179" i="94" s="1"/>
  <c r="K179" i="94" s="1"/>
  <c r="L179" i="94" s="1"/>
  <c r="M179" i="94" s="1"/>
  <c r="N179" i="94" s="1"/>
  <c r="O179" i="94" s="1"/>
  <c r="P179" i="94" s="1"/>
  <c r="Q179" i="94" s="1"/>
  <c r="R179" i="94" s="1"/>
  <c r="S179" i="94" s="1"/>
  <c r="T179" i="94" s="1"/>
  <c r="U179" i="94" s="1"/>
  <c r="V179" i="94" s="1"/>
  <c r="W179" i="94" s="1"/>
  <c r="X179" i="94" s="1"/>
  <c r="Y179" i="94" s="1"/>
  <c r="Z179" i="94" s="1"/>
  <c r="AA179" i="94" s="1"/>
  <c r="AB179" i="94" s="1"/>
  <c r="AC179" i="94" s="1"/>
  <c r="AD179" i="94" s="1"/>
  <c r="AE179" i="94" s="1"/>
  <c r="AF179" i="94" s="1"/>
  <c r="C178" i="94"/>
  <c r="D178" i="94" s="1"/>
  <c r="E178" i="94" s="1"/>
  <c r="F178" i="94" s="1"/>
  <c r="G178" i="94" s="1"/>
  <c r="H178" i="94" s="1"/>
  <c r="I178" i="94" s="1"/>
  <c r="J178" i="94" s="1"/>
  <c r="K178" i="94" s="1"/>
  <c r="L178" i="94" s="1"/>
  <c r="M178" i="94" s="1"/>
  <c r="N178" i="94" s="1"/>
  <c r="O178" i="94" s="1"/>
  <c r="P178" i="94" s="1"/>
  <c r="Q178" i="94" s="1"/>
  <c r="R178" i="94" s="1"/>
  <c r="S178" i="94" s="1"/>
  <c r="T178" i="94" s="1"/>
  <c r="U178" i="94" s="1"/>
  <c r="V178" i="94" s="1"/>
  <c r="W178" i="94" s="1"/>
  <c r="X178" i="94" s="1"/>
  <c r="Y178" i="94" s="1"/>
  <c r="Z178" i="94" s="1"/>
  <c r="AA178" i="94" s="1"/>
  <c r="AB178" i="94" s="1"/>
  <c r="AC178" i="94" s="1"/>
  <c r="AD178" i="94" s="1"/>
  <c r="AE178" i="94" s="1"/>
  <c r="AF178" i="94" s="1"/>
  <c r="C177" i="94"/>
  <c r="D177" i="94" s="1"/>
  <c r="E177" i="94" s="1"/>
  <c r="F177" i="94" s="1"/>
  <c r="G177" i="94" s="1"/>
  <c r="H177" i="94" s="1"/>
  <c r="C176" i="94"/>
  <c r="D176" i="94" s="1"/>
  <c r="E176" i="94" s="1"/>
  <c r="F176" i="94" s="1"/>
  <c r="G176" i="94" s="1"/>
  <c r="H176" i="94" s="1"/>
  <c r="I176" i="94" s="1"/>
  <c r="J176" i="94" s="1"/>
  <c r="K176" i="94" s="1"/>
  <c r="L176" i="94" s="1"/>
  <c r="M176" i="94" s="1"/>
  <c r="N176" i="94" s="1"/>
  <c r="O176" i="94" s="1"/>
  <c r="P176" i="94" s="1"/>
  <c r="Q176" i="94" s="1"/>
  <c r="R176" i="94" s="1"/>
  <c r="S176" i="94" s="1"/>
  <c r="T176" i="94" s="1"/>
  <c r="U176" i="94" s="1"/>
  <c r="V176" i="94" s="1"/>
  <c r="W176" i="94" s="1"/>
  <c r="X176" i="94" s="1"/>
  <c r="Y176" i="94" s="1"/>
  <c r="Z176" i="94" s="1"/>
  <c r="AA176" i="94" s="1"/>
  <c r="AB176" i="94" s="1"/>
  <c r="AC176" i="94" s="1"/>
  <c r="AD176" i="94" s="1"/>
  <c r="AE176" i="94" s="1"/>
  <c r="AF176" i="94" s="1"/>
  <c r="C175" i="94"/>
  <c r="D175" i="94" s="1"/>
  <c r="E175" i="94" s="1"/>
  <c r="F175" i="94" s="1"/>
  <c r="G175" i="94" s="1"/>
  <c r="H175" i="94" s="1"/>
  <c r="I175" i="94" s="1"/>
  <c r="J175" i="94" s="1"/>
  <c r="K175" i="94" s="1"/>
  <c r="L175" i="94" s="1"/>
  <c r="M175" i="94" s="1"/>
  <c r="N175" i="94" s="1"/>
  <c r="O175" i="94" s="1"/>
  <c r="P175" i="94" s="1"/>
  <c r="Q175" i="94" s="1"/>
  <c r="R175" i="94" s="1"/>
  <c r="S175" i="94" s="1"/>
  <c r="T175" i="94" s="1"/>
  <c r="U175" i="94" s="1"/>
  <c r="V175" i="94" s="1"/>
  <c r="W175" i="94" s="1"/>
  <c r="X175" i="94" s="1"/>
  <c r="Y175" i="94" s="1"/>
  <c r="Z175" i="94" s="1"/>
  <c r="AA175" i="94" s="1"/>
  <c r="AB175" i="94" s="1"/>
  <c r="AC175" i="94" s="1"/>
  <c r="AD175" i="94" s="1"/>
  <c r="AE175" i="94" s="1"/>
  <c r="AF175" i="94" s="1"/>
  <c r="D174" i="94"/>
  <c r="E174" i="94" s="1"/>
  <c r="F174" i="94" s="1"/>
  <c r="G174" i="94" s="1"/>
  <c r="H174" i="94" s="1"/>
  <c r="I174" i="94" s="1"/>
  <c r="J174" i="94" s="1"/>
  <c r="K174" i="94" s="1"/>
  <c r="L174" i="94" s="1"/>
  <c r="M174" i="94" s="1"/>
  <c r="N174" i="94" s="1"/>
  <c r="O174" i="94" s="1"/>
  <c r="P174" i="94" s="1"/>
  <c r="Q174" i="94" s="1"/>
  <c r="R174" i="94" s="1"/>
  <c r="S174" i="94" s="1"/>
  <c r="T174" i="94" s="1"/>
  <c r="U174" i="94" s="1"/>
  <c r="V174" i="94" s="1"/>
  <c r="W174" i="94" s="1"/>
  <c r="X174" i="94" s="1"/>
  <c r="Y174" i="94" s="1"/>
  <c r="Z174" i="94" s="1"/>
  <c r="AA174" i="94" s="1"/>
  <c r="AB174" i="94" s="1"/>
  <c r="AC174" i="94" s="1"/>
  <c r="AD174" i="94" s="1"/>
  <c r="AE174" i="94" s="1"/>
  <c r="AF174" i="94" s="1"/>
  <c r="C174" i="94"/>
  <c r="H173" i="94"/>
  <c r="I173" i="94" s="1"/>
  <c r="J173" i="94" s="1"/>
  <c r="K173" i="94" s="1"/>
  <c r="L173" i="94" s="1"/>
  <c r="M173" i="94" s="1"/>
  <c r="N173" i="94" s="1"/>
  <c r="O173" i="94" s="1"/>
  <c r="P173" i="94" s="1"/>
  <c r="Q173" i="94" s="1"/>
  <c r="R173" i="94" s="1"/>
  <c r="S173" i="94" s="1"/>
  <c r="T173" i="94" s="1"/>
  <c r="U173" i="94" s="1"/>
  <c r="V173" i="94" s="1"/>
  <c r="W173" i="94" s="1"/>
  <c r="X173" i="94" s="1"/>
  <c r="Y173" i="94" s="1"/>
  <c r="Z173" i="94" s="1"/>
  <c r="AA173" i="94" s="1"/>
  <c r="AB173" i="94" s="1"/>
  <c r="AC173" i="94" s="1"/>
  <c r="AD173" i="94" s="1"/>
  <c r="AE173" i="94" s="1"/>
  <c r="AF173" i="94" s="1"/>
  <c r="D173" i="94"/>
  <c r="E173" i="94" s="1"/>
  <c r="F173" i="94" s="1"/>
  <c r="G173" i="94" s="1"/>
  <c r="C173" i="94"/>
  <c r="C172" i="94"/>
  <c r="D172" i="94" s="1"/>
  <c r="E172" i="94" s="1"/>
  <c r="F172" i="94" s="1"/>
  <c r="G172" i="94" s="1"/>
  <c r="H172" i="94" s="1"/>
  <c r="I172" i="94" s="1"/>
  <c r="J172" i="94" s="1"/>
  <c r="K172" i="94" s="1"/>
  <c r="L172" i="94" s="1"/>
  <c r="M172" i="94" s="1"/>
  <c r="N172" i="94" s="1"/>
  <c r="O172" i="94" s="1"/>
  <c r="P172" i="94" s="1"/>
  <c r="Q172" i="94" s="1"/>
  <c r="R172" i="94" s="1"/>
  <c r="S172" i="94" s="1"/>
  <c r="T172" i="94" s="1"/>
  <c r="U172" i="94" s="1"/>
  <c r="V172" i="94" s="1"/>
  <c r="W172" i="94" s="1"/>
  <c r="X172" i="94" s="1"/>
  <c r="Y172" i="94" s="1"/>
  <c r="Z172" i="94" s="1"/>
  <c r="AA172" i="94" s="1"/>
  <c r="AB172" i="94" s="1"/>
  <c r="AC172" i="94" s="1"/>
  <c r="AD172" i="94" s="1"/>
  <c r="AE172" i="94" s="1"/>
  <c r="AF172" i="94" s="1"/>
  <c r="D171" i="94"/>
  <c r="E171" i="94" s="1"/>
  <c r="F171" i="94" s="1"/>
  <c r="G171" i="94" s="1"/>
  <c r="H171" i="94" s="1"/>
  <c r="I171" i="94" s="1"/>
  <c r="J171" i="94" s="1"/>
  <c r="K171" i="94" s="1"/>
  <c r="L171" i="94" s="1"/>
  <c r="M171" i="94" s="1"/>
  <c r="N171" i="94" s="1"/>
  <c r="O171" i="94" s="1"/>
  <c r="P171" i="94" s="1"/>
  <c r="Q171" i="94" s="1"/>
  <c r="R171" i="94" s="1"/>
  <c r="S171" i="94" s="1"/>
  <c r="T171" i="94" s="1"/>
  <c r="U171" i="94" s="1"/>
  <c r="V171" i="94" s="1"/>
  <c r="W171" i="94" s="1"/>
  <c r="X171" i="94" s="1"/>
  <c r="Y171" i="94" s="1"/>
  <c r="Z171" i="94" s="1"/>
  <c r="AA171" i="94" s="1"/>
  <c r="AB171" i="94" s="1"/>
  <c r="AC171" i="94" s="1"/>
  <c r="AD171" i="94" s="1"/>
  <c r="AE171" i="94" s="1"/>
  <c r="AF171" i="94" s="1"/>
  <c r="C171" i="94"/>
  <c r="C170" i="94"/>
  <c r="D170" i="94" s="1"/>
  <c r="E170" i="94" s="1"/>
  <c r="F170" i="94" s="1"/>
  <c r="G170" i="94" s="1"/>
  <c r="H170" i="94" s="1"/>
  <c r="I170" i="94" s="1"/>
  <c r="J170" i="94" s="1"/>
  <c r="K170" i="94" s="1"/>
  <c r="L170" i="94" s="1"/>
  <c r="M170" i="94" s="1"/>
  <c r="N170" i="94" s="1"/>
  <c r="O170" i="94" s="1"/>
  <c r="P170" i="94" s="1"/>
  <c r="Q170" i="94" s="1"/>
  <c r="R170" i="94" s="1"/>
  <c r="S170" i="94" s="1"/>
  <c r="T170" i="94" s="1"/>
  <c r="U170" i="94" s="1"/>
  <c r="V170" i="94" s="1"/>
  <c r="W170" i="94" s="1"/>
  <c r="X170" i="94" s="1"/>
  <c r="Y170" i="94" s="1"/>
  <c r="C169" i="94"/>
  <c r="AG167" i="94"/>
  <c r="D166" i="94"/>
  <c r="E166" i="94" s="1"/>
  <c r="F166" i="94" s="1"/>
  <c r="G166" i="94" s="1"/>
  <c r="H166" i="94" s="1"/>
  <c r="I166" i="94" s="1"/>
  <c r="J166" i="94" s="1"/>
  <c r="K166" i="94" s="1"/>
  <c r="L166" i="94" s="1"/>
  <c r="M166" i="94" s="1"/>
  <c r="N166" i="94" s="1"/>
  <c r="O166" i="94" s="1"/>
  <c r="P166" i="94" s="1"/>
  <c r="Q166" i="94" s="1"/>
  <c r="R166" i="94" s="1"/>
  <c r="S166" i="94" s="1"/>
  <c r="T166" i="94" s="1"/>
  <c r="U166" i="94" s="1"/>
  <c r="V166" i="94" s="1"/>
  <c r="W166" i="94" s="1"/>
  <c r="X166" i="94" s="1"/>
  <c r="Y166" i="94" s="1"/>
  <c r="Z166" i="94" s="1"/>
  <c r="AA166" i="94" s="1"/>
  <c r="AB166" i="94" s="1"/>
  <c r="AC166" i="94" s="1"/>
  <c r="AD166" i="94" s="1"/>
  <c r="AE166" i="94" s="1"/>
  <c r="AF166" i="94" s="1"/>
  <c r="C166" i="94"/>
  <c r="C165" i="94"/>
  <c r="D165" i="94" s="1"/>
  <c r="E165" i="94" s="1"/>
  <c r="F165" i="94" s="1"/>
  <c r="G165" i="94" s="1"/>
  <c r="H165" i="94" s="1"/>
  <c r="I165" i="94" s="1"/>
  <c r="J165" i="94" s="1"/>
  <c r="K165" i="94" s="1"/>
  <c r="L165" i="94" s="1"/>
  <c r="M165" i="94" s="1"/>
  <c r="N165" i="94" s="1"/>
  <c r="O165" i="94" s="1"/>
  <c r="P165" i="94" s="1"/>
  <c r="Q165" i="94" s="1"/>
  <c r="R165" i="94" s="1"/>
  <c r="S165" i="94" s="1"/>
  <c r="T165" i="94" s="1"/>
  <c r="U165" i="94" s="1"/>
  <c r="V165" i="94" s="1"/>
  <c r="W165" i="94" s="1"/>
  <c r="X165" i="94" s="1"/>
  <c r="Y165" i="94" s="1"/>
  <c r="Z165" i="94" s="1"/>
  <c r="AA165" i="94" s="1"/>
  <c r="AB165" i="94" s="1"/>
  <c r="AC165" i="94" s="1"/>
  <c r="AD165" i="94" s="1"/>
  <c r="AE165" i="94" s="1"/>
  <c r="AF165" i="94" s="1"/>
  <c r="C164" i="94"/>
  <c r="D164" i="94" s="1"/>
  <c r="E164" i="94" s="1"/>
  <c r="F164" i="94" s="1"/>
  <c r="G164" i="94" s="1"/>
  <c r="H164" i="94" s="1"/>
  <c r="I164" i="94" s="1"/>
  <c r="J164" i="94" s="1"/>
  <c r="K164" i="94" s="1"/>
  <c r="L164" i="94" s="1"/>
  <c r="M164" i="94" s="1"/>
  <c r="N164" i="94" s="1"/>
  <c r="O164" i="94" s="1"/>
  <c r="P164" i="94" s="1"/>
  <c r="Q164" i="94" s="1"/>
  <c r="R164" i="94" s="1"/>
  <c r="S164" i="94" s="1"/>
  <c r="T164" i="94" s="1"/>
  <c r="U164" i="94" s="1"/>
  <c r="V164" i="94" s="1"/>
  <c r="W164" i="94" s="1"/>
  <c r="X164" i="94" s="1"/>
  <c r="Y164" i="94" s="1"/>
  <c r="Z164" i="94" s="1"/>
  <c r="AA164" i="94" s="1"/>
  <c r="AB164" i="94" s="1"/>
  <c r="AC164" i="94" s="1"/>
  <c r="AD164" i="94" s="1"/>
  <c r="AE164" i="94" s="1"/>
  <c r="AF164" i="94" s="1"/>
  <c r="C163" i="94"/>
  <c r="D163" i="94" s="1"/>
  <c r="E163" i="94" s="1"/>
  <c r="F163" i="94" s="1"/>
  <c r="G163" i="94" s="1"/>
  <c r="H163" i="94" s="1"/>
  <c r="I163" i="94" s="1"/>
  <c r="J163" i="94" s="1"/>
  <c r="K163" i="94" s="1"/>
  <c r="L163" i="94" s="1"/>
  <c r="M163" i="94" s="1"/>
  <c r="N163" i="94" s="1"/>
  <c r="O163" i="94" s="1"/>
  <c r="P163" i="94" s="1"/>
  <c r="Q163" i="94" s="1"/>
  <c r="R163" i="94" s="1"/>
  <c r="S163" i="94" s="1"/>
  <c r="T163" i="94" s="1"/>
  <c r="U163" i="94" s="1"/>
  <c r="V163" i="94" s="1"/>
  <c r="W163" i="94" s="1"/>
  <c r="X163" i="94" s="1"/>
  <c r="Y163" i="94" s="1"/>
  <c r="Z163" i="94" s="1"/>
  <c r="AA163" i="94" s="1"/>
  <c r="AB163" i="94" s="1"/>
  <c r="AC163" i="94" s="1"/>
  <c r="AD163" i="94" s="1"/>
  <c r="AE163" i="94" s="1"/>
  <c r="AF163" i="94" s="1"/>
  <c r="E162" i="94"/>
  <c r="F162" i="94" s="1"/>
  <c r="G162" i="94" s="1"/>
  <c r="H162" i="94" s="1"/>
  <c r="I162" i="94" s="1"/>
  <c r="J162" i="94" s="1"/>
  <c r="K162" i="94" s="1"/>
  <c r="L162" i="94" s="1"/>
  <c r="M162" i="94" s="1"/>
  <c r="N162" i="94" s="1"/>
  <c r="O162" i="94" s="1"/>
  <c r="P162" i="94" s="1"/>
  <c r="Q162" i="94" s="1"/>
  <c r="R162" i="94" s="1"/>
  <c r="S162" i="94" s="1"/>
  <c r="T162" i="94" s="1"/>
  <c r="U162" i="94" s="1"/>
  <c r="V162" i="94" s="1"/>
  <c r="W162" i="94" s="1"/>
  <c r="X162" i="94" s="1"/>
  <c r="Y162" i="94" s="1"/>
  <c r="Z162" i="94" s="1"/>
  <c r="AA162" i="94" s="1"/>
  <c r="AB162" i="94" s="1"/>
  <c r="AC162" i="94" s="1"/>
  <c r="AD162" i="94" s="1"/>
  <c r="AE162" i="94" s="1"/>
  <c r="AF162" i="94" s="1"/>
  <c r="D162" i="94"/>
  <c r="C162" i="94"/>
  <c r="C161" i="94"/>
  <c r="AI158" i="94"/>
  <c r="AH158" i="94"/>
  <c r="A158" i="94" a="1"/>
  <c r="A158" i="94" s="1"/>
  <c r="AI157" i="94"/>
  <c r="AH157" i="94"/>
  <c r="AI156" i="94"/>
  <c r="AH156" i="94"/>
  <c r="AI155" i="94"/>
  <c r="AH155" i="94"/>
  <c r="AI154" i="94"/>
  <c r="AH154" i="94"/>
  <c r="AL153" i="94"/>
  <c r="AI153" i="94"/>
  <c r="AH153" i="94"/>
  <c r="A153" i="94" a="1"/>
  <c r="A153" i="94" s="1"/>
  <c r="AI152" i="94"/>
  <c r="AH152" i="94"/>
  <c r="AI151" i="94"/>
  <c r="AH151" i="94"/>
  <c r="AI150" i="94"/>
  <c r="AH150" i="94"/>
  <c r="AI149" i="94"/>
  <c r="AH149" i="94"/>
  <c r="AI148" i="94"/>
  <c r="AH148" i="94"/>
  <c r="AI147" i="94"/>
  <c r="AH147" i="94"/>
  <c r="AI146" i="94"/>
  <c r="AH146" i="94"/>
  <c r="AI142" i="94"/>
  <c r="AH142" i="94"/>
  <c r="AI141" i="94"/>
  <c r="AH141" i="94"/>
  <c r="AI140" i="94"/>
  <c r="AH140" i="94"/>
  <c r="AI139" i="94"/>
  <c r="AH139" i="94"/>
  <c r="AI138" i="94"/>
  <c r="AH138" i="94"/>
  <c r="AI137" i="94"/>
  <c r="AH137" i="94"/>
  <c r="AI136" i="94"/>
  <c r="AH136" i="94"/>
  <c r="AI134" i="94"/>
  <c r="AH134" i="94"/>
  <c r="AI133" i="94"/>
  <c r="AH133" i="94"/>
  <c r="AI132" i="94"/>
  <c r="AH132" i="94"/>
  <c r="AI131" i="94"/>
  <c r="AH131" i="94"/>
  <c r="AI130" i="94"/>
  <c r="AH130" i="94"/>
  <c r="AI129" i="94"/>
  <c r="AH129" i="94"/>
  <c r="AI128" i="94"/>
  <c r="AH128" i="94"/>
  <c r="AI127" i="94"/>
  <c r="AH127" i="94"/>
  <c r="AI126" i="94"/>
  <c r="AH126" i="94"/>
  <c r="AI125" i="94"/>
  <c r="AH125" i="94"/>
  <c r="AF122" i="94"/>
  <c r="AE122" i="94"/>
  <c r="AD122" i="94"/>
  <c r="AC122" i="94"/>
  <c r="AB122" i="94"/>
  <c r="Z122" i="94"/>
  <c r="Y122" i="94"/>
  <c r="X122" i="94"/>
  <c r="W122" i="94"/>
  <c r="V122" i="94"/>
  <c r="U122" i="94"/>
  <c r="T122" i="94"/>
  <c r="S122" i="94"/>
  <c r="L122" i="94"/>
  <c r="K122" i="94"/>
  <c r="J122" i="94"/>
  <c r="I122" i="94"/>
  <c r="H122" i="94"/>
  <c r="G122" i="94"/>
  <c r="F122" i="94"/>
  <c r="E122" i="94"/>
  <c r="D122" i="94"/>
  <c r="C122" i="94"/>
  <c r="AF121" i="94"/>
  <c r="AE121" i="94"/>
  <c r="AD121" i="94"/>
  <c r="AC121" i="94"/>
  <c r="AB121" i="94"/>
  <c r="Z121" i="94"/>
  <c r="Y121" i="94"/>
  <c r="X121" i="94"/>
  <c r="W121" i="94"/>
  <c r="V121" i="94"/>
  <c r="U121" i="94"/>
  <c r="T121" i="94"/>
  <c r="S121" i="94"/>
  <c r="L121" i="94"/>
  <c r="K121" i="94"/>
  <c r="J121" i="94"/>
  <c r="I121" i="94"/>
  <c r="H121" i="94"/>
  <c r="G121" i="94"/>
  <c r="F121" i="94"/>
  <c r="E121" i="94"/>
  <c r="D121" i="94"/>
  <c r="C121" i="94"/>
  <c r="AF120" i="94"/>
  <c r="AE120" i="94"/>
  <c r="AD120" i="94"/>
  <c r="AC120" i="94"/>
  <c r="AB120" i="94"/>
  <c r="Z120" i="94"/>
  <c r="Y120" i="94"/>
  <c r="X120" i="94"/>
  <c r="W120" i="94"/>
  <c r="V120" i="94"/>
  <c r="U120" i="94"/>
  <c r="T120" i="94"/>
  <c r="S120" i="94"/>
  <c r="AU23" i="94"/>
  <c r="L120" i="94"/>
  <c r="K120" i="94"/>
  <c r="J120" i="94"/>
  <c r="I120" i="94"/>
  <c r="H120" i="94"/>
  <c r="G120" i="94"/>
  <c r="F120" i="94"/>
  <c r="E120" i="94"/>
  <c r="D120" i="94"/>
  <c r="C120" i="94"/>
  <c r="AF119" i="94"/>
  <c r="AE119" i="94"/>
  <c r="AD119" i="94"/>
  <c r="AC119" i="94"/>
  <c r="AB119" i="94"/>
  <c r="Z119" i="94"/>
  <c r="Y119" i="94"/>
  <c r="X119" i="94"/>
  <c r="W119" i="94"/>
  <c r="V119" i="94"/>
  <c r="U119" i="94"/>
  <c r="T119" i="94"/>
  <c r="S119" i="94"/>
  <c r="AV23" i="94"/>
  <c r="L119" i="94"/>
  <c r="K119" i="94"/>
  <c r="J119" i="94"/>
  <c r="I119" i="94"/>
  <c r="H119" i="94"/>
  <c r="G119" i="94"/>
  <c r="F119" i="94"/>
  <c r="E119" i="94"/>
  <c r="D119" i="94"/>
  <c r="C119" i="94"/>
  <c r="AF118" i="94"/>
  <c r="AE118" i="94"/>
  <c r="AD118" i="94"/>
  <c r="AC118" i="94"/>
  <c r="AB118" i="94"/>
  <c r="Z118" i="94"/>
  <c r="Y118" i="94"/>
  <c r="X118" i="94"/>
  <c r="W118" i="94"/>
  <c r="V118" i="94"/>
  <c r="U118" i="94"/>
  <c r="T118" i="94"/>
  <c r="S118" i="94"/>
  <c r="L118" i="94"/>
  <c r="K118" i="94"/>
  <c r="J118" i="94"/>
  <c r="I118" i="94"/>
  <c r="H118" i="94"/>
  <c r="G118" i="94"/>
  <c r="F118" i="94"/>
  <c r="E118" i="94"/>
  <c r="D118" i="94"/>
  <c r="C118" i="94"/>
  <c r="AF117" i="94"/>
  <c r="AE117" i="94"/>
  <c r="AD117" i="94"/>
  <c r="AC117" i="94"/>
  <c r="AB117" i="94"/>
  <c r="Z117" i="94"/>
  <c r="Y117" i="94"/>
  <c r="X117" i="94"/>
  <c r="W117" i="94"/>
  <c r="V117" i="94"/>
  <c r="U117" i="94"/>
  <c r="T117" i="94"/>
  <c r="S117" i="94"/>
  <c r="AX23" i="94"/>
  <c r="L117" i="94"/>
  <c r="K117" i="94"/>
  <c r="J117" i="94"/>
  <c r="I117" i="94"/>
  <c r="H117" i="94"/>
  <c r="G117" i="94"/>
  <c r="F117" i="94"/>
  <c r="E117" i="94"/>
  <c r="D117" i="94"/>
  <c r="C117" i="94"/>
  <c r="AI114" i="94"/>
  <c r="AH114" i="94"/>
  <c r="AI112" i="94"/>
  <c r="AH112" i="94"/>
  <c r="AG112" i="94"/>
  <c r="AI111" i="94"/>
  <c r="AH111" i="94"/>
  <c r="AI110" i="94"/>
  <c r="AH110" i="94"/>
  <c r="AI109" i="94"/>
  <c r="AH109" i="94"/>
  <c r="AG108" i="94"/>
  <c r="AF108" i="94"/>
  <c r="AE5" i="94" s="1"/>
  <c r="AE108" i="94"/>
  <c r="BI19" i="94" s="1"/>
  <c r="AD108" i="94"/>
  <c r="AC5" i="94" s="1"/>
  <c r="AC108" i="94"/>
  <c r="AB108" i="94"/>
  <c r="Z5" i="94"/>
  <c r="Z108" i="94"/>
  <c r="Y108" i="94"/>
  <c r="X5" i="94" s="1"/>
  <c r="X108" i="94"/>
  <c r="BE19" i="94" s="1"/>
  <c r="W108" i="94"/>
  <c r="V5" i="94" s="1"/>
  <c r="V108" i="94"/>
  <c r="U5" i="94" s="1"/>
  <c r="U108" i="94"/>
  <c r="T5" i="94" s="1"/>
  <c r="T108" i="94"/>
  <c r="S5" i="94" s="1"/>
  <c r="S108" i="94"/>
  <c r="R5" i="94" s="1"/>
  <c r="L108" i="94"/>
  <c r="K5" i="94" s="1"/>
  <c r="K108" i="94"/>
  <c r="J5" i="94" s="1"/>
  <c r="J108" i="94"/>
  <c r="I108" i="94"/>
  <c r="AS19" i="94" s="1"/>
  <c r="H108" i="94"/>
  <c r="G5" i="94" s="1"/>
  <c r="G108" i="94"/>
  <c r="F5" i="94" s="1"/>
  <c r="F108" i="94"/>
  <c r="E5" i="94" s="1"/>
  <c r="E108" i="94"/>
  <c r="AP19" i="94" s="1"/>
  <c r="D108" i="94"/>
  <c r="C108" i="94"/>
  <c r="AI107" i="94"/>
  <c r="AH107" i="94"/>
  <c r="AI106" i="94"/>
  <c r="AH106" i="94"/>
  <c r="AI105" i="94"/>
  <c r="AH105" i="94"/>
  <c r="AI104" i="94"/>
  <c r="AH104" i="94"/>
  <c r="AI103" i="94"/>
  <c r="AH103" i="94"/>
  <c r="AI102" i="94"/>
  <c r="AH102" i="94"/>
  <c r="AI101" i="94"/>
  <c r="AH101" i="94"/>
  <c r="AI100" i="94"/>
  <c r="AH100" i="94"/>
  <c r="AI99" i="94"/>
  <c r="AH99" i="94"/>
  <c r="AI98" i="94"/>
  <c r="AH98" i="94"/>
  <c r="AI97" i="94"/>
  <c r="AH97" i="94"/>
  <c r="AG96" i="94"/>
  <c r="AF96" i="94"/>
  <c r="BJ20" i="94" s="1"/>
  <c r="AE96" i="94"/>
  <c r="BI20" i="94" s="1"/>
  <c r="AD96" i="94"/>
  <c r="AC96" i="94"/>
  <c r="AB96" i="94"/>
  <c r="BG20" i="94" s="1"/>
  <c r="BE20" i="94"/>
  <c r="V96" i="94"/>
  <c r="U96" i="94"/>
  <c r="T96" i="94"/>
  <c r="S96" i="94"/>
  <c r="AW20" i="94"/>
  <c r="L96" i="94"/>
  <c r="K96" i="94"/>
  <c r="AT20" i="94" s="1"/>
  <c r="J96" i="94"/>
  <c r="I96" i="94"/>
  <c r="H96" i="94"/>
  <c r="G96" i="94"/>
  <c r="AR20" i="94" s="1"/>
  <c r="F96" i="94"/>
  <c r="E96" i="94"/>
  <c r="D96" i="94"/>
  <c r="C96" i="94"/>
  <c r="AI95" i="94"/>
  <c r="AH95" i="94"/>
  <c r="AI94" i="94"/>
  <c r="AH94" i="94"/>
  <c r="AI93" i="94"/>
  <c r="AH93" i="94"/>
  <c r="AG92" i="94"/>
  <c r="AF92" i="94"/>
  <c r="BJ18" i="94" s="1"/>
  <c r="AE92" i="94"/>
  <c r="AD92" i="94"/>
  <c r="AC92" i="94"/>
  <c r="AB92" i="94"/>
  <c r="BG18" i="94" s="1"/>
  <c r="BF18" i="94"/>
  <c r="BE18" i="94"/>
  <c r="V92" i="94"/>
  <c r="U92" i="94"/>
  <c r="BC18" i="94" s="1"/>
  <c r="T92" i="94"/>
  <c r="S92" i="94"/>
  <c r="BA18" i="94" s="1"/>
  <c r="AU18" i="94"/>
  <c r="L92" i="94"/>
  <c r="K92" i="94"/>
  <c r="J92" i="94"/>
  <c r="I92" i="94"/>
  <c r="AS18" i="94" s="1"/>
  <c r="H92" i="94"/>
  <c r="G92" i="94"/>
  <c r="F92" i="94"/>
  <c r="E92" i="94"/>
  <c r="AP18" i="94" s="1"/>
  <c r="D92" i="94"/>
  <c r="C92" i="94"/>
  <c r="AM18" i="94"/>
  <c r="BS91" i="94"/>
  <c r="BF91" i="94"/>
  <c r="BA91" i="94"/>
  <c r="AI91" i="94"/>
  <c r="AH91" i="94"/>
  <c r="AG91" i="94"/>
  <c r="BS90" i="94"/>
  <c r="AI90" i="94"/>
  <c r="AH90" i="94"/>
  <c r="AI89" i="94"/>
  <c r="AH89" i="94"/>
  <c r="AI88" i="94"/>
  <c r="AH88" i="94"/>
  <c r="BA87" i="94"/>
  <c r="AI87" i="94"/>
  <c r="AH87" i="94"/>
  <c r="AI86" i="94"/>
  <c r="AH86" i="94"/>
  <c r="AI85" i="94"/>
  <c r="AH85" i="94"/>
  <c r="BW84" i="94"/>
  <c r="BW91" i="94" s="1"/>
  <c r="BV84" i="94"/>
  <c r="BV91" i="94" s="1"/>
  <c r="BU84" i="94"/>
  <c r="BU91" i="94" s="1"/>
  <c r="BT84" i="94"/>
  <c r="BT91" i="94" s="1"/>
  <c r="BS84" i="94"/>
  <c r="BR84" i="94"/>
  <c r="BR91" i="94" s="1"/>
  <c r="BQ84" i="94"/>
  <c r="BQ91" i="94" s="1"/>
  <c r="BP84" i="94"/>
  <c r="BP91" i="94" s="1"/>
  <c r="BO84" i="94"/>
  <c r="BO91" i="94" s="1"/>
  <c r="BN84" i="94"/>
  <c r="BN91" i="94" s="1"/>
  <c r="BM84" i="94"/>
  <c r="BM91" i="94" s="1"/>
  <c r="BL84" i="94"/>
  <c r="BL91" i="94" s="1"/>
  <c r="BK84" i="94"/>
  <c r="BK91" i="94" s="1"/>
  <c r="BJ84" i="94"/>
  <c r="BJ91" i="94" s="1"/>
  <c r="BI84" i="94"/>
  <c r="BI91" i="94" s="1"/>
  <c r="BH84" i="94"/>
  <c r="BH91" i="94" s="1"/>
  <c r="BG84" i="94"/>
  <c r="BG91" i="94" s="1"/>
  <c r="BF84" i="94"/>
  <c r="BE84" i="94"/>
  <c r="BE91" i="94" s="1"/>
  <c r="BD84" i="94"/>
  <c r="BD91" i="94" s="1"/>
  <c r="BC84" i="94"/>
  <c r="BC91" i="94" s="1"/>
  <c r="BB84" i="94"/>
  <c r="BB91" i="94" s="1"/>
  <c r="BA84" i="94"/>
  <c r="AZ84" i="94"/>
  <c r="AZ91" i="94" s="1"/>
  <c r="AI84" i="94"/>
  <c r="AH84" i="94"/>
  <c r="BW83" i="94"/>
  <c r="BW90" i="94" s="1"/>
  <c r="BV83" i="94"/>
  <c r="BV90" i="94" s="1"/>
  <c r="BU83" i="94"/>
  <c r="BU90" i="94" s="1"/>
  <c r="BT83" i="94"/>
  <c r="BT90" i="94" s="1"/>
  <c r="BS83" i="94"/>
  <c r="BR83" i="94"/>
  <c r="BR90" i="94" s="1"/>
  <c r="BQ83" i="94"/>
  <c r="BQ90" i="94" s="1"/>
  <c r="BP83" i="94"/>
  <c r="BP90" i="94" s="1"/>
  <c r="BO83" i="94"/>
  <c r="BO90" i="94" s="1"/>
  <c r="BN83" i="94"/>
  <c r="BN90" i="94" s="1"/>
  <c r="BM83" i="94"/>
  <c r="BM90" i="94" s="1"/>
  <c r="BL83" i="94"/>
  <c r="BL90" i="94" s="1"/>
  <c r="BK83" i="94"/>
  <c r="BK90" i="94" s="1"/>
  <c r="BJ83" i="94"/>
  <c r="BJ90" i="94" s="1"/>
  <c r="BI83" i="94"/>
  <c r="BI90" i="94" s="1"/>
  <c r="BH83" i="94"/>
  <c r="BH90" i="94" s="1"/>
  <c r="BG83" i="94"/>
  <c r="BG90" i="94" s="1"/>
  <c r="BF83" i="94"/>
  <c r="BF90" i="94" s="1"/>
  <c r="BE83" i="94"/>
  <c r="BE90" i="94" s="1"/>
  <c r="BD83" i="94"/>
  <c r="BD90" i="94" s="1"/>
  <c r="BC83" i="94"/>
  <c r="BC90" i="94" s="1"/>
  <c r="BB83" i="94"/>
  <c r="BB90" i="94" s="1"/>
  <c r="BA83" i="94"/>
  <c r="BA90" i="94" s="1"/>
  <c r="AZ83" i="94"/>
  <c r="AZ90" i="94" s="1"/>
  <c r="AI83" i="94"/>
  <c r="AH83" i="94"/>
  <c r="BW82" i="94"/>
  <c r="BW89" i="94" s="1"/>
  <c r="BV82" i="94"/>
  <c r="BV89" i="94" s="1"/>
  <c r="BU82" i="94"/>
  <c r="BU89" i="94" s="1"/>
  <c r="BT82" i="94"/>
  <c r="BT89" i="94" s="1"/>
  <c r="BS82" i="94"/>
  <c r="BS89" i="94" s="1"/>
  <c r="BR82" i="94"/>
  <c r="BR89" i="94" s="1"/>
  <c r="BQ82" i="94"/>
  <c r="BQ89" i="94" s="1"/>
  <c r="BP82" i="94"/>
  <c r="BP89" i="94" s="1"/>
  <c r="BO82" i="94"/>
  <c r="BO89" i="94" s="1"/>
  <c r="BN82" i="94"/>
  <c r="BN89" i="94" s="1"/>
  <c r="BM82" i="94"/>
  <c r="BM89" i="94" s="1"/>
  <c r="BL82" i="94"/>
  <c r="BL89" i="94" s="1"/>
  <c r="BK82" i="94"/>
  <c r="BK89" i="94" s="1"/>
  <c r="BJ82" i="94"/>
  <c r="BJ89" i="94" s="1"/>
  <c r="BI82" i="94"/>
  <c r="BI89" i="94" s="1"/>
  <c r="BH82" i="94"/>
  <c r="BH89" i="94" s="1"/>
  <c r="BG82" i="94"/>
  <c r="BG89" i="94" s="1"/>
  <c r="BF82" i="94"/>
  <c r="BF89" i="94" s="1"/>
  <c r="BE82" i="94"/>
  <c r="BE89" i="94" s="1"/>
  <c r="BD82" i="94"/>
  <c r="BD89" i="94" s="1"/>
  <c r="BC82" i="94"/>
  <c r="BC89" i="94" s="1"/>
  <c r="BB82" i="94"/>
  <c r="BB89" i="94" s="1"/>
  <c r="BA82" i="94"/>
  <c r="BA89" i="94" s="1"/>
  <c r="AZ82" i="94"/>
  <c r="AZ89" i="94" s="1"/>
  <c r="AI82" i="94"/>
  <c r="AH82" i="94"/>
  <c r="BW81" i="94"/>
  <c r="BW88" i="94" s="1"/>
  <c r="BV81" i="94"/>
  <c r="BV88" i="94" s="1"/>
  <c r="BU81" i="94"/>
  <c r="BU88" i="94" s="1"/>
  <c r="BT81" i="94"/>
  <c r="BT88" i="94" s="1"/>
  <c r="BS81" i="94"/>
  <c r="BS88" i="94" s="1"/>
  <c r="BR81" i="94"/>
  <c r="BR88" i="94" s="1"/>
  <c r="BQ81" i="94"/>
  <c r="BQ88" i="94" s="1"/>
  <c r="BP81" i="94"/>
  <c r="BP88" i="94" s="1"/>
  <c r="BO81" i="94"/>
  <c r="BO88" i="94" s="1"/>
  <c r="BN81" i="94"/>
  <c r="BN88" i="94" s="1"/>
  <c r="BM81" i="94"/>
  <c r="BM88" i="94" s="1"/>
  <c r="BL81" i="94"/>
  <c r="BL88" i="94" s="1"/>
  <c r="BK81" i="94"/>
  <c r="BK88" i="94" s="1"/>
  <c r="BJ81" i="94"/>
  <c r="BJ88" i="94" s="1"/>
  <c r="BI81" i="94"/>
  <c r="BI88" i="94" s="1"/>
  <c r="BH81" i="94"/>
  <c r="BH88" i="94" s="1"/>
  <c r="BG81" i="94"/>
  <c r="BG88" i="94" s="1"/>
  <c r="BF81" i="94"/>
  <c r="BF88" i="94" s="1"/>
  <c r="BE81" i="94"/>
  <c r="BE88" i="94" s="1"/>
  <c r="BD81" i="94"/>
  <c r="BD88" i="94" s="1"/>
  <c r="BC81" i="94"/>
  <c r="BC88" i="94" s="1"/>
  <c r="BB81" i="94"/>
  <c r="BB88" i="94" s="1"/>
  <c r="BA81" i="94"/>
  <c r="BA88" i="94" s="1"/>
  <c r="AZ81" i="94"/>
  <c r="AZ88" i="94" s="1"/>
  <c r="AI81" i="94"/>
  <c r="AH81" i="94"/>
  <c r="BW80" i="94"/>
  <c r="BW87" i="94" s="1"/>
  <c r="BV80" i="94"/>
  <c r="BV87" i="94" s="1"/>
  <c r="BU80" i="94"/>
  <c r="BU87" i="94" s="1"/>
  <c r="BT80" i="94"/>
  <c r="BT87" i="94" s="1"/>
  <c r="BS80" i="94"/>
  <c r="BS87" i="94" s="1"/>
  <c r="BR80" i="94"/>
  <c r="BR87" i="94" s="1"/>
  <c r="BQ80" i="94"/>
  <c r="BQ87" i="94" s="1"/>
  <c r="BP80" i="94"/>
  <c r="BP87" i="94" s="1"/>
  <c r="BO80" i="94"/>
  <c r="BO87" i="94" s="1"/>
  <c r="BN80" i="94"/>
  <c r="BN87" i="94" s="1"/>
  <c r="BM80" i="94"/>
  <c r="BM87" i="94" s="1"/>
  <c r="BL80" i="94"/>
  <c r="BL87" i="94" s="1"/>
  <c r="BK80" i="94"/>
  <c r="BK87" i="94" s="1"/>
  <c r="BJ80" i="94"/>
  <c r="BJ87" i="94" s="1"/>
  <c r="BI80" i="94"/>
  <c r="BI87" i="94" s="1"/>
  <c r="BH80" i="94"/>
  <c r="BH87" i="94" s="1"/>
  <c r="BG80" i="94"/>
  <c r="BG87" i="94" s="1"/>
  <c r="BF80" i="94"/>
  <c r="BF87" i="94" s="1"/>
  <c r="BE80" i="94"/>
  <c r="BE87" i="94" s="1"/>
  <c r="BD80" i="94"/>
  <c r="BD87" i="94" s="1"/>
  <c r="BC80" i="94"/>
  <c r="BC87" i="94" s="1"/>
  <c r="BB80" i="94"/>
  <c r="BB87" i="94" s="1"/>
  <c r="BA80" i="94"/>
  <c r="AZ80" i="94"/>
  <c r="AZ87" i="94" s="1"/>
  <c r="AI80" i="94"/>
  <c r="AH80" i="94"/>
  <c r="BW79" i="94"/>
  <c r="BW86" i="94" s="1"/>
  <c r="BV79" i="94"/>
  <c r="BV86" i="94" s="1"/>
  <c r="BU79" i="94"/>
  <c r="BU86" i="94" s="1"/>
  <c r="BT79" i="94"/>
  <c r="BT86" i="94" s="1"/>
  <c r="BS79" i="94"/>
  <c r="BS86" i="94" s="1"/>
  <c r="BR79" i="94"/>
  <c r="BR86" i="94" s="1"/>
  <c r="BQ79" i="94"/>
  <c r="BQ86" i="94" s="1"/>
  <c r="BP79" i="94"/>
  <c r="BP86" i="94" s="1"/>
  <c r="BO79" i="94"/>
  <c r="BO86" i="94" s="1"/>
  <c r="BN79" i="94"/>
  <c r="BN86" i="94" s="1"/>
  <c r="BM79" i="94"/>
  <c r="BM86" i="94" s="1"/>
  <c r="BL79" i="94"/>
  <c r="BL86" i="94" s="1"/>
  <c r="BK79" i="94"/>
  <c r="BK86" i="94" s="1"/>
  <c r="BJ79" i="94"/>
  <c r="BJ86" i="94" s="1"/>
  <c r="BI79" i="94"/>
  <c r="BI86" i="94" s="1"/>
  <c r="BH79" i="94"/>
  <c r="BH86" i="94" s="1"/>
  <c r="BG79" i="94"/>
  <c r="BG86" i="94" s="1"/>
  <c r="BF79" i="94"/>
  <c r="BF86" i="94" s="1"/>
  <c r="BE79" i="94"/>
  <c r="BE86" i="94" s="1"/>
  <c r="BD79" i="94"/>
  <c r="BD86" i="94" s="1"/>
  <c r="BC79" i="94"/>
  <c r="BC86" i="94" s="1"/>
  <c r="BB79" i="94"/>
  <c r="BB86" i="94" s="1"/>
  <c r="BA79" i="94"/>
  <c r="BA86" i="94" s="1"/>
  <c r="AZ79" i="94"/>
  <c r="AZ86" i="94" s="1"/>
  <c r="AI79" i="94"/>
  <c r="AH79" i="94"/>
  <c r="AG78" i="94"/>
  <c r="AF78" i="94"/>
  <c r="AE78" i="94"/>
  <c r="AD78" i="94"/>
  <c r="BH17" i="94" s="1"/>
  <c r="AC78" i="94"/>
  <c r="AB78" i="94"/>
  <c r="BF17" i="94"/>
  <c r="BE17" i="94"/>
  <c r="BD17" i="94"/>
  <c r="U78" i="94"/>
  <c r="BC17" i="94" s="1"/>
  <c r="BB17" i="94"/>
  <c r="AZ17" i="94"/>
  <c r="AY17" i="94"/>
  <c r="AW17" i="94"/>
  <c r="L78" i="94"/>
  <c r="K78" i="94"/>
  <c r="AT17" i="94" s="1"/>
  <c r="J78" i="94"/>
  <c r="I78" i="94"/>
  <c r="AS17" i="94" s="1"/>
  <c r="H78" i="94"/>
  <c r="G78" i="94"/>
  <c r="AR17" i="94" s="1"/>
  <c r="F78" i="94"/>
  <c r="E78" i="94"/>
  <c r="AP17" i="94" s="1"/>
  <c r="D78" i="94"/>
  <c r="C78" i="94"/>
  <c r="AN17" i="94" s="1"/>
  <c r="AI77" i="94"/>
  <c r="AH77" i="94"/>
  <c r="AI76" i="94"/>
  <c r="AH76" i="94"/>
  <c r="AI75" i="94"/>
  <c r="AH75" i="94"/>
  <c r="AI74" i="94"/>
  <c r="AH74" i="94"/>
  <c r="AI73" i="94"/>
  <c r="AH73" i="94"/>
  <c r="AI72" i="94"/>
  <c r="AH72" i="94"/>
  <c r="AG71" i="94"/>
  <c r="AF71" i="94"/>
  <c r="AE71" i="94"/>
  <c r="AD71" i="94"/>
  <c r="AD113" i="94" s="1"/>
  <c r="AD115" i="94" s="1"/>
  <c r="AC71" i="94"/>
  <c r="AB71" i="94"/>
  <c r="Z71" i="94"/>
  <c r="Z113" i="94" s="1"/>
  <c r="Z115" i="94" s="1"/>
  <c r="Y71" i="94"/>
  <c r="X71" i="94"/>
  <c r="BE16" i="94" s="1"/>
  <c r="W71" i="94"/>
  <c r="V71" i="94"/>
  <c r="U71" i="94"/>
  <c r="T71" i="94"/>
  <c r="BB16" i="94" s="1"/>
  <c r="S71" i="94"/>
  <c r="BA16" i="94" s="1"/>
  <c r="L71" i="94"/>
  <c r="K71" i="94"/>
  <c r="AT16" i="94" s="1"/>
  <c r="J71" i="94"/>
  <c r="J113" i="94" s="1"/>
  <c r="J115" i="94" s="1"/>
  <c r="I71" i="94"/>
  <c r="H71" i="94"/>
  <c r="G71" i="94"/>
  <c r="F71" i="94"/>
  <c r="E71" i="94"/>
  <c r="AP16" i="94" s="1"/>
  <c r="D71" i="94"/>
  <c r="AO16" i="94" s="1"/>
  <c r="C71" i="94"/>
  <c r="AN16" i="94" s="1"/>
  <c r="AI70" i="94"/>
  <c r="AH70" i="94"/>
  <c r="AI69" i="94"/>
  <c r="AH69" i="94"/>
  <c r="AI68" i="94"/>
  <c r="AH68" i="94"/>
  <c r="AI67" i="94"/>
  <c r="AH67" i="94"/>
  <c r="AI66" i="94"/>
  <c r="AH66" i="94"/>
  <c r="AI65" i="94"/>
  <c r="AH65" i="94"/>
  <c r="AI64" i="94"/>
  <c r="AH64" i="94"/>
  <c r="AI63" i="94"/>
  <c r="AH63" i="94"/>
  <c r="AI62" i="94"/>
  <c r="AH62" i="94"/>
  <c r="AI61" i="94"/>
  <c r="AH61" i="94"/>
  <c r="AI60" i="94"/>
  <c r="AH60" i="94"/>
  <c r="AI59" i="94"/>
  <c r="AH59" i="94"/>
  <c r="AI58" i="94"/>
  <c r="AH58" i="94"/>
  <c r="AI57" i="94"/>
  <c r="AH57" i="94"/>
  <c r="AI56" i="94"/>
  <c r="AH56" i="94"/>
  <c r="AI55" i="94"/>
  <c r="AH55" i="94"/>
  <c r="AI54" i="94"/>
  <c r="AH54" i="94"/>
  <c r="AI53" i="94"/>
  <c r="AH53" i="94"/>
  <c r="AI52" i="94"/>
  <c r="AH52" i="94"/>
  <c r="AI51" i="94"/>
  <c r="AH51" i="94"/>
  <c r="AI50" i="94"/>
  <c r="AH50" i="94"/>
  <c r="AI49" i="94"/>
  <c r="AH49" i="94"/>
  <c r="AI48" i="94"/>
  <c r="AH48" i="94"/>
  <c r="AI47" i="94"/>
  <c r="AH47" i="94"/>
  <c r="AI46" i="94"/>
  <c r="AH46" i="94"/>
  <c r="AI45" i="94"/>
  <c r="AH45" i="94"/>
  <c r="AI44" i="94"/>
  <c r="AH44" i="94"/>
  <c r="AI43" i="94"/>
  <c r="AH43" i="94"/>
  <c r="AI42" i="94"/>
  <c r="AH42" i="94"/>
  <c r="AI41" i="94"/>
  <c r="AH41" i="94"/>
  <c r="AI40" i="94"/>
  <c r="AH40" i="94"/>
  <c r="AI39" i="94"/>
  <c r="AH39" i="94"/>
  <c r="AI38" i="94"/>
  <c r="AH38" i="94"/>
  <c r="AI37" i="94"/>
  <c r="AH37" i="94"/>
  <c r="AI36" i="94"/>
  <c r="AH36" i="94"/>
  <c r="AI35" i="94"/>
  <c r="AH35" i="94"/>
  <c r="AI34" i="94"/>
  <c r="AH34" i="94"/>
  <c r="AI33" i="94"/>
  <c r="AH33" i="94"/>
  <c r="AI32" i="94"/>
  <c r="AH32" i="94"/>
  <c r="AI31" i="94"/>
  <c r="AH31" i="94"/>
  <c r="AI30" i="94"/>
  <c r="AH30" i="94"/>
  <c r="AI29" i="94"/>
  <c r="AH29" i="94"/>
  <c r="AI28" i="94"/>
  <c r="AH28" i="94"/>
  <c r="AI27" i="94"/>
  <c r="AH27" i="94"/>
  <c r="AI26" i="94"/>
  <c r="AH26" i="94"/>
  <c r="AI25" i="94"/>
  <c r="AH25" i="94"/>
  <c r="AI24" i="94"/>
  <c r="AH24" i="94"/>
  <c r="AZ23" i="94"/>
  <c r="AI23" i="94"/>
  <c r="AH23" i="94"/>
  <c r="AI22" i="94"/>
  <c r="AH22" i="94"/>
  <c r="BJ21" i="94"/>
  <c r="BI21" i="94"/>
  <c r="BH21" i="94"/>
  <c r="BG21" i="94"/>
  <c r="BF21" i="94"/>
  <c r="BE21" i="94"/>
  <c r="BD21" i="94"/>
  <c r="BC21" i="94"/>
  <c r="BB21" i="94"/>
  <c r="BA21" i="94"/>
  <c r="AZ21" i="94"/>
  <c r="AY21" i="94"/>
  <c r="AX21" i="94"/>
  <c r="AW21" i="94"/>
  <c r="AV21" i="94"/>
  <c r="AU21" i="94"/>
  <c r="AT21" i="94"/>
  <c r="AS21" i="94"/>
  <c r="AR21" i="94"/>
  <c r="AQ21" i="94"/>
  <c r="AP21" i="94"/>
  <c r="AO21" i="94"/>
  <c r="AN21" i="94"/>
  <c r="AM21" i="94"/>
  <c r="AI21" i="94"/>
  <c r="AH21" i="94"/>
  <c r="BH20" i="94"/>
  <c r="BF20" i="94"/>
  <c r="BD20" i="94"/>
  <c r="BC20" i="94"/>
  <c r="BB20" i="94"/>
  <c r="BA20" i="94"/>
  <c r="AZ20" i="94"/>
  <c r="AY20" i="94"/>
  <c r="AX20" i="94"/>
  <c r="AV20" i="94"/>
  <c r="AU20" i="94"/>
  <c r="AS20" i="94"/>
  <c r="AQ20" i="94"/>
  <c r="AP20" i="94"/>
  <c r="AO20" i="94"/>
  <c r="AN20" i="94"/>
  <c r="AM20" i="94"/>
  <c r="AI20" i="94"/>
  <c r="AH20" i="94"/>
  <c r="BG19" i="94"/>
  <c r="BF19" i="94"/>
  <c r="AZ19" i="94"/>
  <c r="AY19" i="94"/>
  <c r="AX19" i="94"/>
  <c r="AW19" i="94"/>
  <c r="AV19" i="94"/>
  <c r="AU19" i="94"/>
  <c r="AO19" i="94"/>
  <c r="AM19" i="94"/>
  <c r="AI19" i="94"/>
  <c r="AH19" i="94"/>
  <c r="BI18" i="94"/>
  <c r="BH18" i="94"/>
  <c r="BD18" i="94"/>
  <c r="BB18" i="94"/>
  <c r="AZ18" i="94"/>
  <c r="AY18" i="94"/>
  <c r="AX18" i="94"/>
  <c r="AW18" i="94"/>
  <c r="AV18" i="94"/>
  <c r="AT18" i="94"/>
  <c r="AR18" i="94"/>
  <c r="AQ18" i="94"/>
  <c r="AO18" i="94"/>
  <c r="AN18" i="94"/>
  <c r="AI18" i="94"/>
  <c r="AH18" i="94"/>
  <c r="BJ17" i="94"/>
  <c r="BI17" i="94"/>
  <c r="BG17" i="94"/>
  <c r="BA17" i="94"/>
  <c r="AX17" i="94"/>
  <c r="AV17" i="94"/>
  <c r="AU17" i="94"/>
  <c r="AQ17" i="94"/>
  <c r="AO17" i="94"/>
  <c r="AI17" i="94"/>
  <c r="AH17" i="94"/>
  <c r="BJ16" i="94"/>
  <c r="BG16" i="94"/>
  <c r="AZ16" i="94"/>
  <c r="AX16" i="94"/>
  <c r="AW16" i="94"/>
  <c r="AV16" i="94"/>
  <c r="AR16" i="94"/>
  <c r="AM16" i="94"/>
  <c r="AI16" i="94"/>
  <c r="AH16" i="94"/>
  <c r="AI15" i="94"/>
  <c r="AH15" i="94"/>
  <c r="AI14" i="94"/>
  <c r="AH14" i="94"/>
  <c r="AI13" i="94"/>
  <c r="AH13" i="94"/>
  <c r="AL12" i="94"/>
  <c r="AI12" i="94"/>
  <c r="AH12" i="94"/>
  <c r="AI11" i="94"/>
  <c r="AH11" i="94"/>
  <c r="K6" i="94"/>
  <c r="AB5" i="94"/>
  <c r="AA5" i="94"/>
  <c r="Y5" i="94"/>
  <c r="Q5" i="94"/>
  <c r="P5" i="94"/>
  <c r="O5" i="94"/>
  <c r="N5" i="94"/>
  <c r="M5" i="94"/>
  <c r="L5" i="94"/>
  <c r="I5" i="94"/>
  <c r="C5" i="94"/>
  <c r="AG4" i="94"/>
  <c r="K4" i="94"/>
  <c r="E4" i="94"/>
  <c r="H4" i="94" s="1"/>
  <c r="B4" i="94"/>
  <c r="AL13" i="94" s="1"/>
  <c r="AG3" i="94"/>
  <c r="AG2" i="94"/>
  <c r="AG6" i="94" s="1"/>
  <c r="AF70" i="92"/>
  <c r="AF71" i="92"/>
  <c r="AF78" i="92"/>
  <c r="AF92" i="92"/>
  <c r="AF96" i="92"/>
  <c r="AF108" i="92"/>
  <c r="AF117" i="92"/>
  <c r="AF123" i="92" s="1"/>
  <c r="AF118" i="92"/>
  <c r="AF119" i="92"/>
  <c r="AF120" i="92"/>
  <c r="AF121" i="92"/>
  <c r="AF122" i="92"/>
  <c r="BJ19" i="94" l="1"/>
  <c r="N162" i="96"/>
  <c r="M167" i="96"/>
  <c r="Q161" i="96"/>
  <c r="P169" i="96"/>
  <c r="O177" i="96"/>
  <c r="O274" i="96" s="1"/>
  <c r="BH19" i="94"/>
  <c r="W5" i="94"/>
  <c r="BD19" i="94"/>
  <c r="V113" i="94"/>
  <c r="V115" i="94" s="1"/>
  <c r="V116" i="94" s="1"/>
  <c r="V7" i="94" s="1"/>
  <c r="BB19" i="94"/>
  <c r="BC19" i="94"/>
  <c r="V123" i="94"/>
  <c r="BD23" i="94" s="1"/>
  <c r="AR19" i="94"/>
  <c r="AD123" i="94"/>
  <c r="BH23" i="94" s="1"/>
  <c r="C135" i="94"/>
  <c r="AD116" i="94"/>
  <c r="AD7" i="94" s="1"/>
  <c r="BF16" i="94"/>
  <c r="BE22" i="94"/>
  <c r="BG22" i="94"/>
  <c r="X113" i="94"/>
  <c r="X115" i="94" s="1"/>
  <c r="X116" i="94" s="1"/>
  <c r="X7" i="94" s="1"/>
  <c r="AF113" i="94"/>
  <c r="AF115" i="94" s="1"/>
  <c r="AF116" i="94" s="1"/>
  <c r="AF7" i="94" s="1"/>
  <c r="Y113" i="94"/>
  <c r="Y115" i="94" s="1"/>
  <c r="AG115" i="94"/>
  <c r="S123" i="94"/>
  <c r="BA23" i="94" s="1"/>
  <c r="H123" i="94"/>
  <c r="U123" i="94"/>
  <c r="BC23" i="94" s="1"/>
  <c r="AC123" i="94"/>
  <c r="AC124" i="94" s="1"/>
  <c r="S113" i="94"/>
  <c r="S115" i="94" s="1"/>
  <c r="AD5" i="94"/>
  <c r="BA19" i="94"/>
  <c r="BA22" i="94" s="1"/>
  <c r="C123" i="94"/>
  <c r="AN23" i="94" s="1"/>
  <c r="X123" i="94"/>
  <c r="BE23" i="94" s="1"/>
  <c r="AF123" i="94"/>
  <c r="BJ23" i="94" s="1"/>
  <c r="BB22" i="94"/>
  <c r="Z123" i="94"/>
  <c r="Z124" i="94" s="1"/>
  <c r="D5" i="94"/>
  <c r="H5" i="94"/>
  <c r="T123" i="94"/>
  <c r="BB23" i="94" s="1"/>
  <c r="AB123" i="94"/>
  <c r="BG23" i="94" s="1"/>
  <c r="BJ22" i="94"/>
  <c r="AB124" i="94"/>
  <c r="AZ22" i="94"/>
  <c r="AZ25" i="94" s="1"/>
  <c r="AX22" i="94"/>
  <c r="AX25" i="94" s="1"/>
  <c r="AV22" i="94"/>
  <c r="AV25" i="94" s="1"/>
  <c r="L123" i="94"/>
  <c r="L124" i="94" s="1"/>
  <c r="J123" i="94"/>
  <c r="J124" i="94" s="1"/>
  <c r="K123" i="94"/>
  <c r="AT23" i="94" s="1"/>
  <c r="K124" i="94"/>
  <c r="AT19" i="94"/>
  <c r="AT22" i="94" s="1"/>
  <c r="K113" i="94"/>
  <c r="K115" i="94" s="1"/>
  <c r="H113" i="94"/>
  <c r="H115" i="94" s="1"/>
  <c r="H116" i="94" s="1"/>
  <c r="H7" i="94" s="1"/>
  <c r="F123" i="94"/>
  <c r="AQ23" i="94" s="1"/>
  <c r="AQ19" i="94"/>
  <c r="AP22" i="94"/>
  <c r="D123" i="94"/>
  <c r="AO23" i="94" s="1"/>
  <c r="AN19" i="94"/>
  <c r="AN22" i="94" s="1"/>
  <c r="B5" i="94"/>
  <c r="AI118" i="94"/>
  <c r="AI78" i="94"/>
  <c r="B123" i="94"/>
  <c r="AM23" i="94" s="1"/>
  <c r="AH119" i="94"/>
  <c r="B113" i="94"/>
  <c r="B115" i="94" s="1"/>
  <c r="Z170" i="94"/>
  <c r="AR22" i="94"/>
  <c r="BF22" i="94"/>
  <c r="AI71" i="94"/>
  <c r="AW22" i="94"/>
  <c r="AH71" i="94"/>
  <c r="R7" i="94"/>
  <c r="N7" i="94"/>
  <c r="AI119" i="94"/>
  <c r="AO22" i="94"/>
  <c r="BH16" i="94"/>
  <c r="C167" i="94"/>
  <c r="D161" i="94"/>
  <c r="E113" i="94"/>
  <c r="E115" i="94" s="1"/>
  <c r="U113" i="94"/>
  <c r="U115" i="94" s="1"/>
  <c r="U116" i="94" s="1"/>
  <c r="U7" i="94" s="1"/>
  <c r="F113" i="94"/>
  <c r="F115" i="94" s="1"/>
  <c r="F116" i="94" s="1"/>
  <c r="F7" i="94" s="1"/>
  <c r="AQ16" i="94"/>
  <c r="AH78" i="94"/>
  <c r="AH92" i="94"/>
  <c r="BG95" i="94" a="1"/>
  <c r="Q7" i="94"/>
  <c r="M7" i="94"/>
  <c r="AC113" i="94"/>
  <c r="AC115" i="94" s="1"/>
  <c r="AC116" i="94" s="1"/>
  <c r="AC7" i="94" s="1"/>
  <c r="BC16" i="94"/>
  <c r="BC22" i="94" s="1"/>
  <c r="BC25" i="94" s="1"/>
  <c r="G113" i="94"/>
  <c r="G115" i="94" s="1"/>
  <c r="W113" i="94"/>
  <c r="W115" i="94" s="1"/>
  <c r="W116" i="94" s="1"/>
  <c r="W7" i="94" s="1"/>
  <c r="AE113" i="94"/>
  <c r="AE115" i="94" s="1"/>
  <c r="AI92" i="94"/>
  <c r="G123" i="94"/>
  <c r="AR23" i="94" s="1"/>
  <c r="AW23" i="94"/>
  <c r="W123" i="94"/>
  <c r="W124" i="94" s="1"/>
  <c r="AE123" i="94"/>
  <c r="I113" i="94"/>
  <c r="I115" i="94" s="1"/>
  <c r="AS16" i="94"/>
  <c r="AS22" i="94" s="1"/>
  <c r="E123" i="94"/>
  <c r="AP23" i="94" s="1"/>
  <c r="AH120" i="94"/>
  <c r="AU16" i="94"/>
  <c r="AU22" i="94" s="1"/>
  <c r="AU25" i="94" s="1"/>
  <c r="BD16" i="94"/>
  <c r="AM17" i="94"/>
  <c r="AM22" i="94" s="1"/>
  <c r="P7" i="94"/>
  <c r="H124" i="94"/>
  <c r="X124" i="94"/>
  <c r="AF124" i="94"/>
  <c r="AI108" i="94"/>
  <c r="AJ108" i="94" a="1"/>
  <c r="AJ108" i="94" s="1"/>
  <c r="I177" i="94"/>
  <c r="AG113" i="94"/>
  <c r="AI96" i="94"/>
  <c r="I123" i="94"/>
  <c r="AS23" i="94" s="1"/>
  <c r="AY23" i="94"/>
  <c r="Y123" i="94"/>
  <c r="AH118" i="94"/>
  <c r="AI122" i="94"/>
  <c r="E200" i="94"/>
  <c r="F200" i="94" s="1"/>
  <c r="G200" i="94" s="1"/>
  <c r="H200" i="94" s="1"/>
  <c r="I200" i="94" s="1"/>
  <c r="J200" i="94" s="1"/>
  <c r="K200" i="94" s="1"/>
  <c r="L200" i="94" s="1"/>
  <c r="M200" i="94" s="1"/>
  <c r="N200" i="94" s="1"/>
  <c r="O200" i="94" s="1"/>
  <c r="P200" i="94" s="1"/>
  <c r="Q200" i="94" s="1"/>
  <c r="R200" i="94" s="1"/>
  <c r="S200" i="94" s="1"/>
  <c r="T200" i="94" s="1"/>
  <c r="U200" i="94" s="1"/>
  <c r="V200" i="94" s="1"/>
  <c r="W200" i="94" s="1"/>
  <c r="X200" i="94" s="1"/>
  <c r="Y200" i="94" s="1"/>
  <c r="Z200" i="94" s="1"/>
  <c r="AA200" i="94" s="1"/>
  <c r="AB200" i="94" s="1"/>
  <c r="AC200" i="94" s="1"/>
  <c r="AD200" i="94" s="1"/>
  <c r="AE200" i="94" s="1"/>
  <c r="AF200" i="94" s="1"/>
  <c r="D135" i="94"/>
  <c r="AY16" i="94"/>
  <c r="AY22" i="94" s="1"/>
  <c r="U124" i="94"/>
  <c r="C113" i="94"/>
  <c r="C115" i="94" s="1"/>
  <c r="AI117" i="94"/>
  <c r="AI120" i="94"/>
  <c r="AI121" i="94"/>
  <c r="F124" i="94"/>
  <c r="AD124" i="94"/>
  <c r="F198" i="94"/>
  <c r="BI16" i="94"/>
  <c r="BI22" i="94" s="1"/>
  <c r="D113" i="94"/>
  <c r="D115" i="94" s="1"/>
  <c r="L113" i="94"/>
  <c r="L115" i="94" s="1"/>
  <c r="T113" i="94"/>
  <c r="T115" i="94" s="1"/>
  <c r="AB113" i="94"/>
  <c r="AB115" i="94" s="1"/>
  <c r="AB116" i="94" s="1"/>
  <c r="AB7" i="94" s="1"/>
  <c r="AH121" i="94"/>
  <c r="AH96" i="94"/>
  <c r="AH108" i="94"/>
  <c r="AH122" i="94"/>
  <c r="C274" i="94"/>
  <c r="D169" i="94"/>
  <c r="AH117" i="94"/>
  <c r="AF124" i="92"/>
  <c r="AF113" i="92"/>
  <c r="AF115" i="92" s="1"/>
  <c r="AF116" i="92" s="1"/>
  <c r="AE70" i="92"/>
  <c r="AE71" i="92"/>
  <c r="AE78" i="92"/>
  <c r="AE92" i="92"/>
  <c r="AE96" i="92"/>
  <c r="AE108" i="92"/>
  <c r="AE117" i="92"/>
  <c r="AE123" i="92" s="1"/>
  <c r="AE118" i="92"/>
  <c r="AE119" i="92"/>
  <c r="AE120" i="92"/>
  <c r="AE121" i="92"/>
  <c r="AE122" i="92"/>
  <c r="P177" i="96" l="1"/>
  <c r="Q177" i="96" s="1"/>
  <c r="P274" i="96"/>
  <c r="Q169" i="96"/>
  <c r="R161" i="96"/>
  <c r="O162" i="96"/>
  <c r="N167" i="96"/>
  <c r="BH22" i="94"/>
  <c r="BH25" i="94" s="1"/>
  <c r="BG25" i="94"/>
  <c r="Z116" i="94"/>
  <c r="Z7" i="94" s="1"/>
  <c r="BF23" i="94"/>
  <c r="Y116" i="94"/>
  <c r="Y7" i="94" s="1"/>
  <c r="BE25" i="94"/>
  <c r="V124" i="94"/>
  <c r="BD22" i="94"/>
  <c r="BD25" i="94" s="1"/>
  <c r="T116" i="94"/>
  <c r="T7" i="94" s="1"/>
  <c r="S124" i="94"/>
  <c r="BA25" i="94"/>
  <c r="BF25" i="94"/>
  <c r="T124" i="94"/>
  <c r="J116" i="94"/>
  <c r="J7" i="94" s="1"/>
  <c r="S116" i="94"/>
  <c r="S7" i="94" s="1"/>
  <c r="B124" i="94"/>
  <c r="BJ25" i="94"/>
  <c r="AT25" i="94"/>
  <c r="AN25" i="94"/>
  <c r="BB25" i="94"/>
  <c r="C124" i="94"/>
  <c r="K116" i="94"/>
  <c r="K7" i="94" s="1"/>
  <c r="AA7" i="94"/>
  <c r="C116" i="94"/>
  <c r="C7" i="94" s="1"/>
  <c r="D124" i="94"/>
  <c r="L116" i="94"/>
  <c r="L7" i="94" s="1"/>
  <c r="I124" i="94"/>
  <c r="AS25" i="94"/>
  <c r="I116" i="94"/>
  <c r="I7" i="94" s="1"/>
  <c r="G124" i="94"/>
  <c r="G116" i="94"/>
  <c r="G7" i="94" s="1"/>
  <c r="AR25" i="94"/>
  <c r="AQ22" i="94"/>
  <c r="AQ25" i="94" s="1"/>
  <c r="AP25" i="94"/>
  <c r="AH123" i="94"/>
  <c r="AO25" i="94"/>
  <c r="D116" i="94"/>
  <c r="D7" i="94" s="1"/>
  <c r="B116" i="94"/>
  <c r="AM25" i="94"/>
  <c r="AJ123" i="94" a="1"/>
  <c r="AJ123" i="94" s="1"/>
  <c r="AE116" i="94"/>
  <c r="AE7" i="94" s="1"/>
  <c r="J177" i="94"/>
  <c r="D167" i="94"/>
  <c r="E161" i="94"/>
  <c r="AW25" i="94"/>
  <c r="E116" i="94"/>
  <c r="E7" i="94" s="1"/>
  <c r="BI118" i="94"/>
  <c r="BH118" i="94"/>
  <c r="BL117" i="94"/>
  <c r="BK117" i="94"/>
  <c r="BL118" i="94"/>
  <c r="BI117" i="94"/>
  <c r="BG116" i="94"/>
  <c r="BK114" i="94"/>
  <c r="BI113" i="94"/>
  <c r="BG112" i="94"/>
  <c r="BK110" i="94"/>
  <c r="BI109" i="94"/>
  <c r="BG108" i="94"/>
  <c r="BK106" i="94"/>
  <c r="BI105" i="94"/>
  <c r="BG104" i="94"/>
  <c r="BK102" i="94"/>
  <c r="BI101" i="94"/>
  <c r="BG100" i="94"/>
  <c r="BK98" i="94"/>
  <c r="BI97" i="94"/>
  <c r="BG96" i="94"/>
  <c r="BH117" i="94"/>
  <c r="BL115" i="94"/>
  <c r="BJ114" i="94"/>
  <c r="BH113" i="94"/>
  <c r="BL111" i="94"/>
  <c r="BJ110" i="94"/>
  <c r="BH109" i="94"/>
  <c r="BL107" i="94"/>
  <c r="BJ106" i="94"/>
  <c r="BH105" i="94"/>
  <c r="BL103" i="94"/>
  <c r="BJ102" i="94"/>
  <c r="BH101" i="94"/>
  <c r="BL99" i="94"/>
  <c r="BJ98" i="94"/>
  <c r="BH97" i="94"/>
  <c r="BL95" i="94"/>
  <c r="BG117" i="94"/>
  <c r="BK115" i="94"/>
  <c r="BI114" i="94"/>
  <c r="BG113" i="94"/>
  <c r="BK111" i="94"/>
  <c r="BI110" i="94"/>
  <c r="BG109" i="94"/>
  <c r="BK107" i="94"/>
  <c r="BI106" i="94"/>
  <c r="BG105" i="94"/>
  <c r="BK103" i="94"/>
  <c r="BI102" i="94"/>
  <c r="BG101" i="94"/>
  <c r="BK99" i="94"/>
  <c r="BI98" i="94"/>
  <c r="BG97" i="94"/>
  <c r="BK95" i="94"/>
  <c r="BL116" i="94"/>
  <c r="BJ115" i="94"/>
  <c r="BH114" i="94"/>
  <c r="BL112" i="94"/>
  <c r="BJ111" i="94"/>
  <c r="BH110" i="94"/>
  <c r="BL108" i="94"/>
  <c r="BJ107" i="94"/>
  <c r="BH106" i="94"/>
  <c r="BL104" i="94"/>
  <c r="BJ103" i="94"/>
  <c r="BH102" i="94"/>
  <c r="BL100" i="94"/>
  <c r="BJ99" i="94"/>
  <c r="BH98" i="94"/>
  <c r="BL96" i="94"/>
  <c r="BJ95" i="94"/>
  <c r="BJ118" i="94"/>
  <c r="BJ116" i="94"/>
  <c r="BH115" i="94"/>
  <c r="BL113" i="94"/>
  <c r="BJ112" i="94"/>
  <c r="BH111" i="94"/>
  <c r="BL109" i="94"/>
  <c r="BJ108" i="94"/>
  <c r="BH107" i="94"/>
  <c r="BL105" i="94"/>
  <c r="BJ104" i="94"/>
  <c r="BH103" i="94"/>
  <c r="BL101" i="94"/>
  <c r="BJ100" i="94"/>
  <c r="BH99" i="94"/>
  <c r="BL97" i="94"/>
  <c r="BJ96" i="94"/>
  <c r="BH95" i="94"/>
  <c r="BK116" i="94"/>
  <c r="BJ113" i="94"/>
  <c r="BK109" i="94"/>
  <c r="BG106" i="94"/>
  <c r="BL102" i="94"/>
  <c r="BG99" i="94"/>
  <c r="BI95" i="94"/>
  <c r="BI116" i="94"/>
  <c r="BK112" i="94"/>
  <c r="BJ109" i="94"/>
  <c r="BK105" i="94"/>
  <c r="BG102" i="94"/>
  <c r="BL98" i="94"/>
  <c r="BG95" i="94"/>
  <c r="BI115" i="94"/>
  <c r="BH112" i="94"/>
  <c r="BI108" i="94"/>
  <c r="BK104" i="94"/>
  <c r="BJ101" i="94"/>
  <c r="BK97" i="94"/>
  <c r="BK113" i="94"/>
  <c r="BI99" i="94"/>
  <c r="BH116" i="94"/>
  <c r="BI112" i="94"/>
  <c r="BK108" i="94"/>
  <c r="BJ105" i="94"/>
  <c r="BK101" i="94"/>
  <c r="BG98" i="94"/>
  <c r="BG115" i="94"/>
  <c r="BI111" i="94"/>
  <c r="BH108" i="94"/>
  <c r="BI104" i="94"/>
  <c r="BK100" i="94"/>
  <c r="BJ97" i="94"/>
  <c r="BG118" i="94"/>
  <c r="BL110" i="94"/>
  <c r="BG107" i="94"/>
  <c r="BH100" i="94"/>
  <c r="BI96" i="94"/>
  <c r="BJ117" i="94"/>
  <c r="BG110" i="94"/>
  <c r="BG103" i="94"/>
  <c r="BH96" i="94"/>
  <c r="BK118" i="94"/>
  <c r="BL114" i="94"/>
  <c r="BG111" i="94"/>
  <c r="BI107" i="94"/>
  <c r="BH104" i="94"/>
  <c r="BI100" i="94"/>
  <c r="BK96" i="94"/>
  <c r="BG114" i="94"/>
  <c r="BI103" i="94"/>
  <c r="BL106" i="94"/>
  <c r="Y124" i="94"/>
  <c r="O7" i="94"/>
  <c r="BI23" i="94"/>
  <c r="BI25" i="94" s="1"/>
  <c r="AE124" i="94"/>
  <c r="D274" i="94"/>
  <c r="E169" i="94"/>
  <c r="E124" i="94"/>
  <c r="AA170" i="94"/>
  <c r="AB170" i="94" s="1"/>
  <c r="AC170" i="94" s="1"/>
  <c r="AD170" i="94" s="1"/>
  <c r="AE170" i="94" s="1"/>
  <c r="AF170" i="94" s="1"/>
  <c r="G198" i="94"/>
  <c r="AY25" i="94"/>
  <c r="AI113" i="94"/>
  <c r="AH113" i="94"/>
  <c r="AI123" i="94"/>
  <c r="AE124" i="92"/>
  <c r="AE113" i="92"/>
  <c r="AE115" i="92" s="1"/>
  <c r="AE116" i="92" s="1"/>
  <c r="P162" i="96" l="1"/>
  <c r="O167" i="96"/>
  <c r="Q274" i="96"/>
  <c r="R169" i="96"/>
  <c r="R177" i="96"/>
  <c r="AT8" i="94"/>
  <c r="H198" i="94"/>
  <c r="K177" i="94"/>
  <c r="AH115" i="94"/>
  <c r="AI115" i="94"/>
  <c r="AI124" i="94"/>
  <c r="AH124" i="94"/>
  <c r="E274" i="94"/>
  <c r="F169" i="94"/>
  <c r="E167" i="94"/>
  <c r="F161" i="94"/>
  <c r="E135" i="94"/>
  <c r="AT9" i="94"/>
  <c r="AD70" i="92"/>
  <c r="AD71" i="92"/>
  <c r="AD78" i="92"/>
  <c r="AD92" i="92"/>
  <c r="AD96" i="92"/>
  <c r="AD108" i="92"/>
  <c r="AD117" i="92"/>
  <c r="AD118" i="92"/>
  <c r="AD119" i="92"/>
  <c r="AD120" i="92"/>
  <c r="AD121" i="92"/>
  <c r="AD122" i="92"/>
  <c r="AC70" i="92"/>
  <c r="AB70" i="92"/>
  <c r="AB71" i="92"/>
  <c r="AB78" i="92"/>
  <c r="AB92" i="92"/>
  <c r="AB96" i="92"/>
  <c r="AB108" i="92"/>
  <c r="AB117" i="92"/>
  <c r="AB123" i="92" s="1"/>
  <c r="AB118" i="92"/>
  <c r="AB119" i="92"/>
  <c r="AB120" i="92"/>
  <c r="AB121" i="92"/>
  <c r="AB122" i="92"/>
  <c r="AA70" i="92"/>
  <c r="Y143" i="92"/>
  <c r="Y149" i="92"/>
  <c r="Z70" i="92"/>
  <c r="Y70" i="92"/>
  <c r="Y71" i="92"/>
  <c r="Y78" i="92"/>
  <c r="F37" i="3"/>
  <c r="W143" i="92"/>
  <c r="W149" i="92"/>
  <c r="X149" i="92"/>
  <c r="X143" i="92"/>
  <c r="W70" i="92"/>
  <c r="X70" i="92"/>
  <c r="W71" i="92"/>
  <c r="X71" i="92"/>
  <c r="W78" i="92"/>
  <c r="X78" i="92"/>
  <c r="V149" i="92"/>
  <c r="U70" i="92"/>
  <c r="V70" i="92"/>
  <c r="U78" i="92"/>
  <c r="U149" i="92"/>
  <c r="T149" i="92"/>
  <c r="T70" i="92"/>
  <c r="T71" i="92"/>
  <c r="T78" i="92"/>
  <c r="S149" i="92"/>
  <c r="S70" i="92"/>
  <c r="S71" i="92"/>
  <c r="S78" i="92"/>
  <c r="R78" i="92"/>
  <c r="R92" i="92"/>
  <c r="R96" i="92"/>
  <c r="O70" i="92"/>
  <c r="P70" i="92"/>
  <c r="Q70" i="92"/>
  <c r="R70" i="92"/>
  <c r="Q78" i="92"/>
  <c r="P78" i="92"/>
  <c r="O78" i="92"/>
  <c r="R274" i="96" l="1"/>
  <c r="Q162" i="96"/>
  <c r="P167" i="96"/>
  <c r="F167" i="94"/>
  <c r="G161" i="94"/>
  <c r="F135" i="94"/>
  <c r="F274" i="94"/>
  <c r="G169" i="94"/>
  <c r="L177" i="94"/>
  <c r="AI116" i="94"/>
  <c r="AH116" i="94"/>
  <c r="B7" i="94"/>
  <c r="A7" i="94" s="1"/>
  <c r="I198" i="94"/>
  <c r="AD123" i="92"/>
  <c r="AD124" i="92" s="1"/>
  <c r="AD113" i="92"/>
  <c r="AD115" i="92" s="1"/>
  <c r="AD116" i="92" s="1"/>
  <c r="AB124" i="92"/>
  <c r="AB113" i="92"/>
  <c r="AB115" i="92" s="1"/>
  <c r="AB116" i="92" s="1"/>
  <c r="N78" i="92"/>
  <c r="N70" i="92"/>
  <c r="M70" i="92"/>
  <c r="M78" i="92"/>
  <c r="L70" i="92"/>
  <c r="K70" i="92"/>
  <c r="J70" i="92"/>
  <c r="I70" i="92"/>
  <c r="H70" i="92"/>
  <c r="G70" i="92"/>
  <c r="AH145" i="92"/>
  <c r="AI145" i="92"/>
  <c r="AH144" i="92"/>
  <c r="AI144" i="92"/>
  <c r="AH143" i="92"/>
  <c r="AI143" i="92"/>
  <c r="F70" i="92"/>
  <c r="E70" i="92"/>
  <c r="E71" i="92"/>
  <c r="E78" i="92"/>
  <c r="E92" i="92"/>
  <c r="E96" i="92"/>
  <c r="E108" i="92"/>
  <c r="E117" i="92"/>
  <c r="E123" i="92" s="1"/>
  <c r="E118" i="92"/>
  <c r="E119" i="92"/>
  <c r="E120" i="92"/>
  <c r="E121" i="92"/>
  <c r="E122" i="92"/>
  <c r="E161" i="92"/>
  <c r="E162" i="92"/>
  <c r="E163" i="92"/>
  <c r="E164" i="92"/>
  <c r="E165" i="92"/>
  <c r="E166" i="92"/>
  <c r="E167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135" i="92" s="1"/>
  <c r="E250" i="92"/>
  <c r="E251" i="92"/>
  <c r="E252" i="92"/>
  <c r="E253" i="92"/>
  <c r="E254" i="92"/>
  <c r="E255" i="92"/>
  <c r="E256" i="92"/>
  <c r="E257" i="92"/>
  <c r="E258" i="92"/>
  <c r="E259" i="92"/>
  <c r="E260" i="92"/>
  <c r="E261" i="92"/>
  <c r="E262" i="92"/>
  <c r="E263" i="92"/>
  <c r="E264" i="92"/>
  <c r="E265" i="92"/>
  <c r="E274" i="92" s="1"/>
  <c r="E266" i="92"/>
  <c r="E267" i="92"/>
  <c r="E268" i="92"/>
  <c r="E269" i="92"/>
  <c r="E270" i="92"/>
  <c r="E271" i="92"/>
  <c r="E272" i="92"/>
  <c r="E273" i="92"/>
  <c r="D70" i="92"/>
  <c r="D71" i="92"/>
  <c r="D78" i="92"/>
  <c r="D92" i="92"/>
  <c r="D96" i="92"/>
  <c r="D108" i="92"/>
  <c r="D117" i="92"/>
  <c r="D118" i="92"/>
  <c r="D119" i="92"/>
  <c r="D120" i="92"/>
  <c r="D121" i="92"/>
  <c r="D122" i="92"/>
  <c r="D161" i="92"/>
  <c r="D162" i="92"/>
  <c r="D167" i="92" s="1"/>
  <c r="D163" i="92"/>
  <c r="D164" i="92"/>
  <c r="D165" i="92"/>
  <c r="D166" i="92"/>
  <c r="D169" i="92"/>
  <c r="D170" i="92"/>
  <c r="D171" i="92"/>
  <c r="D274" i="92" s="1"/>
  <c r="D172" i="92"/>
  <c r="D173" i="92"/>
  <c r="D174" i="92"/>
  <c r="D175" i="92"/>
  <c r="D176" i="92"/>
  <c r="D177" i="92"/>
  <c r="D135" i="92" s="1"/>
  <c r="D178" i="92"/>
  <c r="D179" i="92"/>
  <c r="D180" i="92"/>
  <c r="D181" i="92"/>
  <c r="D182" i="92"/>
  <c r="D183" i="92"/>
  <c r="D184" i="92"/>
  <c r="D185" i="92"/>
  <c r="D186" i="92"/>
  <c r="D187" i="92"/>
  <c r="D188" i="92"/>
  <c r="D189" i="92"/>
  <c r="D190" i="92"/>
  <c r="D191" i="92"/>
  <c r="D192" i="92"/>
  <c r="D193" i="92"/>
  <c r="D194" i="92"/>
  <c r="D195" i="92"/>
  <c r="D196" i="92"/>
  <c r="D197" i="92"/>
  <c r="D198" i="92"/>
  <c r="D199" i="92"/>
  <c r="D200" i="92"/>
  <c r="D201" i="92"/>
  <c r="D202" i="92"/>
  <c r="D203" i="92"/>
  <c r="D204" i="92"/>
  <c r="D205" i="92"/>
  <c r="D206" i="92"/>
  <c r="D207" i="92"/>
  <c r="D208" i="92"/>
  <c r="D209" i="92"/>
  <c r="D210" i="92"/>
  <c r="D211" i="92"/>
  <c r="D212" i="92"/>
  <c r="D213" i="92"/>
  <c r="D214" i="92"/>
  <c r="D215" i="92"/>
  <c r="D216" i="92"/>
  <c r="D217" i="92"/>
  <c r="D218" i="92"/>
  <c r="D219" i="92"/>
  <c r="D220" i="92"/>
  <c r="D221" i="92"/>
  <c r="D222" i="92"/>
  <c r="D223" i="92"/>
  <c r="D224" i="92"/>
  <c r="D225" i="92"/>
  <c r="D226" i="92"/>
  <c r="D227" i="92"/>
  <c r="D228" i="92"/>
  <c r="D229" i="92"/>
  <c r="D230" i="92"/>
  <c r="D231" i="92"/>
  <c r="D232" i="92"/>
  <c r="D233" i="92"/>
  <c r="D234" i="92"/>
  <c r="D235" i="92"/>
  <c r="D236" i="92"/>
  <c r="D237" i="92"/>
  <c r="D238" i="92"/>
  <c r="D239" i="92"/>
  <c r="D240" i="92"/>
  <c r="D241" i="92"/>
  <c r="D242" i="92"/>
  <c r="D243" i="92"/>
  <c r="D244" i="92"/>
  <c r="D245" i="92"/>
  <c r="D246" i="92"/>
  <c r="D247" i="92"/>
  <c r="D248" i="92"/>
  <c r="D249" i="92"/>
  <c r="D250" i="92"/>
  <c r="D251" i="92"/>
  <c r="D252" i="92"/>
  <c r="D253" i="92"/>
  <c r="D254" i="92"/>
  <c r="D255" i="92"/>
  <c r="D256" i="92"/>
  <c r="D257" i="92"/>
  <c r="D258" i="92"/>
  <c r="D259" i="92"/>
  <c r="D260" i="92"/>
  <c r="D261" i="92"/>
  <c r="D262" i="92"/>
  <c r="D263" i="92"/>
  <c r="D264" i="92"/>
  <c r="D265" i="92"/>
  <c r="D266" i="92"/>
  <c r="D267" i="92"/>
  <c r="D268" i="92"/>
  <c r="D269" i="92"/>
  <c r="D270" i="92"/>
  <c r="D271" i="92"/>
  <c r="D272" i="92"/>
  <c r="D273" i="92"/>
  <c r="R162" i="96" l="1"/>
  <c r="Q167" i="96"/>
  <c r="M177" i="94"/>
  <c r="G274" i="94"/>
  <c r="H169" i="94"/>
  <c r="G167" i="94"/>
  <c r="H161" i="94"/>
  <c r="G135" i="94"/>
  <c r="J198" i="94"/>
  <c r="E124" i="92"/>
  <c r="E113" i="92"/>
  <c r="E115" i="92" s="1"/>
  <c r="E116" i="92" s="1"/>
  <c r="D123" i="92"/>
  <c r="D113" i="92"/>
  <c r="D115" i="92" s="1"/>
  <c r="D116" i="92" s="1"/>
  <c r="D124" i="92"/>
  <c r="T274" i="96" l="1"/>
  <c r="R167" i="96"/>
  <c r="K198" i="94"/>
  <c r="I161" i="94"/>
  <c r="H167" i="94"/>
  <c r="H135" i="94"/>
  <c r="H274" i="94"/>
  <c r="I169" i="94"/>
  <c r="N177" i="94"/>
  <c r="C70" i="92"/>
  <c r="AI70" i="92" s="1"/>
  <c r="C71" i="92"/>
  <c r="C78" i="92"/>
  <c r="C92" i="92"/>
  <c r="C96" i="92"/>
  <c r="C108" i="92"/>
  <c r="AN19" i="92" s="1"/>
  <c r="C117" i="92"/>
  <c r="C123" i="92" s="1"/>
  <c r="C118" i="92"/>
  <c r="C119" i="92"/>
  <c r="C120" i="92"/>
  <c r="C121" i="92"/>
  <c r="C122" i="92"/>
  <c r="C161" i="92"/>
  <c r="C162" i="92"/>
  <c r="C163" i="92"/>
  <c r="C164" i="92"/>
  <c r="C165" i="92"/>
  <c r="C166" i="92"/>
  <c r="C167" i="92"/>
  <c r="C169" i="92"/>
  <c r="C274" i="92" s="1"/>
  <c r="C170" i="92"/>
  <c r="C171" i="92"/>
  <c r="C172" i="92"/>
  <c r="C173" i="92"/>
  <c r="C174" i="92"/>
  <c r="C175" i="92"/>
  <c r="C176" i="92"/>
  <c r="F176" i="92" s="1"/>
  <c r="G176" i="92" s="1"/>
  <c r="H176" i="92" s="1"/>
  <c r="I176" i="92" s="1"/>
  <c r="J176" i="92" s="1"/>
  <c r="L176" i="92" s="1"/>
  <c r="M176" i="92" s="1"/>
  <c r="N176" i="92" s="1"/>
  <c r="O176" i="92" s="1"/>
  <c r="P176" i="92" s="1"/>
  <c r="Q176" i="92" s="1"/>
  <c r="R176" i="92" s="1"/>
  <c r="S176" i="92" s="1"/>
  <c r="T176" i="92" s="1"/>
  <c r="U176" i="92" s="1"/>
  <c r="V176" i="92" s="1"/>
  <c r="W176" i="92" s="1"/>
  <c r="X176" i="92" s="1"/>
  <c r="Y176" i="92" s="1"/>
  <c r="Z176" i="92" s="1"/>
  <c r="AA176" i="92" s="1"/>
  <c r="C177" i="92"/>
  <c r="C135" i="92" s="1"/>
  <c r="C178" i="92"/>
  <c r="C179" i="92"/>
  <c r="C180" i="92"/>
  <c r="C181" i="92"/>
  <c r="C182" i="92"/>
  <c r="C183" i="92"/>
  <c r="C184" i="92"/>
  <c r="F184" i="92" s="1"/>
  <c r="G184" i="92" s="1"/>
  <c r="H184" i="92" s="1"/>
  <c r="I184" i="92" s="1"/>
  <c r="J184" i="92" s="1"/>
  <c r="L184" i="92" s="1"/>
  <c r="M184" i="92" s="1"/>
  <c r="N184" i="92" s="1"/>
  <c r="O184" i="92" s="1"/>
  <c r="P184" i="92" s="1"/>
  <c r="Q184" i="92" s="1"/>
  <c r="R184" i="92" s="1"/>
  <c r="S184" i="92" s="1"/>
  <c r="T184" i="92" s="1"/>
  <c r="U184" i="92" s="1"/>
  <c r="V184" i="92" s="1"/>
  <c r="W184" i="92" s="1"/>
  <c r="X184" i="92" s="1"/>
  <c r="Y184" i="92" s="1"/>
  <c r="Z184" i="92" s="1"/>
  <c r="AA184" i="92" s="1"/>
  <c r="C185" i="92"/>
  <c r="F185" i="92" s="1"/>
  <c r="G185" i="92" s="1"/>
  <c r="H185" i="92" s="1"/>
  <c r="I185" i="92" s="1"/>
  <c r="J185" i="92" s="1"/>
  <c r="L185" i="92" s="1"/>
  <c r="M185" i="92" s="1"/>
  <c r="N185" i="92" s="1"/>
  <c r="O185" i="92" s="1"/>
  <c r="P185" i="92" s="1"/>
  <c r="Q185" i="92" s="1"/>
  <c r="R185" i="92" s="1"/>
  <c r="S185" i="92" s="1"/>
  <c r="T185" i="92" s="1"/>
  <c r="U185" i="92" s="1"/>
  <c r="V185" i="92" s="1"/>
  <c r="W185" i="92" s="1"/>
  <c r="X185" i="92" s="1"/>
  <c r="Y185" i="92" s="1"/>
  <c r="Z185" i="92" s="1"/>
  <c r="AA185" i="92" s="1"/>
  <c r="C186" i="92"/>
  <c r="C187" i="92"/>
  <c r="C188" i="92"/>
  <c r="C189" i="92"/>
  <c r="C190" i="92"/>
  <c r="C191" i="92"/>
  <c r="C192" i="92"/>
  <c r="F192" i="92" s="1"/>
  <c r="G192" i="92" s="1"/>
  <c r="H192" i="92" s="1"/>
  <c r="I192" i="92" s="1"/>
  <c r="J192" i="92" s="1"/>
  <c r="L192" i="92" s="1"/>
  <c r="M192" i="92" s="1"/>
  <c r="N192" i="92" s="1"/>
  <c r="O192" i="92" s="1"/>
  <c r="P192" i="92" s="1"/>
  <c r="Q192" i="92" s="1"/>
  <c r="R192" i="92" s="1"/>
  <c r="S192" i="92" s="1"/>
  <c r="T192" i="92" s="1"/>
  <c r="U192" i="92" s="1"/>
  <c r="V192" i="92" s="1"/>
  <c r="W192" i="92" s="1"/>
  <c r="X192" i="92" s="1"/>
  <c r="Y192" i="92" s="1"/>
  <c r="Z192" i="92" s="1"/>
  <c r="AA192" i="92" s="1"/>
  <c r="C193" i="92"/>
  <c r="F193" i="92" s="1"/>
  <c r="G193" i="92" s="1"/>
  <c r="H193" i="92" s="1"/>
  <c r="I193" i="92" s="1"/>
  <c r="J193" i="92" s="1"/>
  <c r="L193" i="92" s="1"/>
  <c r="M193" i="92" s="1"/>
  <c r="N193" i="92" s="1"/>
  <c r="O193" i="92" s="1"/>
  <c r="P193" i="92" s="1"/>
  <c r="Q193" i="92" s="1"/>
  <c r="R193" i="92" s="1"/>
  <c r="S193" i="92" s="1"/>
  <c r="T193" i="92" s="1"/>
  <c r="U193" i="92" s="1"/>
  <c r="V193" i="92" s="1"/>
  <c r="W193" i="92" s="1"/>
  <c r="X193" i="92" s="1"/>
  <c r="Y193" i="92" s="1"/>
  <c r="Z193" i="92" s="1"/>
  <c r="AA193" i="92" s="1"/>
  <c r="C194" i="92"/>
  <c r="F194" i="92" s="1"/>
  <c r="G194" i="92" s="1"/>
  <c r="H194" i="92" s="1"/>
  <c r="I194" i="92" s="1"/>
  <c r="J194" i="92" s="1"/>
  <c r="L194" i="92" s="1"/>
  <c r="M194" i="92" s="1"/>
  <c r="N194" i="92" s="1"/>
  <c r="O194" i="92" s="1"/>
  <c r="P194" i="92" s="1"/>
  <c r="Q194" i="92" s="1"/>
  <c r="R194" i="92" s="1"/>
  <c r="S194" i="92" s="1"/>
  <c r="T194" i="92" s="1"/>
  <c r="U194" i="92" s="1"/>
  <c r="V194" i="92" s="1"/>
  <c r="W194" i="92" s="1"/>
  <c r="X194" i="92" s="1"/>
  <c r="Y194" i="92" s="1"/>
  <c r="Z194" i="92" s="1"/>
  <c r="AA194" i="92" s="1"/>
  <c r="C195" i="92"/>
  <c r="C196" i="92"/>
  <c r="C197" i="92"/>
  <c r="C198" i="92"/>
  <c r="C199" i="92"/>
  <c r="C200" i="92"/>
  <c r="F200" i="92" s="1"/>
  <c r="G200" i="92" s="1"/>
  <c r="H200" i="92" s="1"/>
  <c r="I200" i="92" s="1"/>
  <c r="J200" i="92" s="1"/>
  <c r="L200" i="92" s="1"/>
  <c r="M200" i="92" s="1"/>
  <c r="N200" i="92" s="1"/>
  <c r="O200" i="92" s="1"/>
  <c r="P200" i="92" s="1"/>
  <c r="Q200" i="92" s="1"/>
  <c r="R200" i="92" s="1"/>
  <c r="S200" i="92" s="1"/>
  <c r="T200" i="92" s="1"/>
  <c r="U200" i="92" s="1"/>
  <c r="V200" i="92" s="1"/>
  <c r="W200" i="92" s="1"/>
  <c r="X200" i="92" s="1"/>
  <c r="Y200" i="92" s="1"/>
  <c r="Z200" i="92" s="1"/>
  <c r="AA200" i="92" s="1"/>
  <c r="C201" i="92"/>
  <c r="C202" i="92"/>
  <c r="F202" i="92" s="1"/>
  <c r="G202" i="92" s="1"/>
  <c r="H202" i="92" s="1"/>
  <c r="I202" i="92" s="1"/>
  <c r="J202" i="92" s="1"/>
  <c r="L202" i="92" s="1"/>
  <c r="M202" i="92" s="1"/>
  <c r="N202" i="92" s="1"/>
  <c r="O202" i="92" s="1"/>
  <c r="P202" i="92" s="1"/>
  <c r="Q202" i="92" s="1"/>
  <c r="R202" i="92" s="1"/>
  <c r="S202" i="92" s="1"/>
  <c r="T202" i="92" s="1"/>
  <c r="U202" i="92" s="1"/>
  <c r="V202" i="92" s="1"/>
  <c r="W202" i="92" s="1"/>
  <c r="X202" i="92" s="1"/>
  <c r="Y202" i="92" s="1"/>
  <c r="Z202" i="92" s="1"/>
  <c r="AA202" i="92" s="1"/>
  <c r="C203" i="92"/>
  <c r="C204" i="92"/>
  <c r="C205" i="92"/>
  <c r="C206" i="92"/>
  <c r="C207" i="92"/>
  <c r="C208" i="92"/>
  <c r="F208" i="92" s="1"/>
  <c r="G208" i="92" s="1"/>
  <c r="H208" i="92" s="1"/>
  <c r="I208" i="92" s="1"/>
  <c r="J208" i="92" s="1"/>
  <c r="L208" i="92" s="1"/>
  <c r="M208" i="92" s="1"/>
  <c r="N208" i="92" s="1"/>
  <c r="O208" i="92" s="1"/>
  <c r="P208" i="92" s="1"/>
  <c r="Q208" i="92" s="1"/>
  <c r="R208" i="92" s="1"/>
  <c r="S208" i="92" s="1"/>
  <c r="T208" i="92" s="1"/>
  <c r="U208" i="92" s="1"/>
  <c r="V208" i="92" s="1"/>
  <c r="W208" i="92" s="1"/>
  <c r="X208" i="92" s="1"/>
  <c r="Y208" i="92" s="1"/>
  <c r="Z208" i="92" s="1"/>
  <c r="AA208" i="92" s="1"/>
  <c r="C209" i="92"/>
  <c r="C210" i="92"/>
  <c r="F210" i="92" s="1"/>
  <c r="G210" i="92" s="1"/>
  <c r="H210" i="92" s="1"/>
  <c r="I210" i="92" s="1"/>
  <c r="J210" i="92" s="1"/>
  <c r="L210" i="92" s="1"/>
  <c r="M210" i="92" s="1"/>
  <c r="N210" i="92" s="1"/>
  <c r="O210" i="92" s="1"/>
  <c r="P210" i="92" s="1"/>
  <c r="Q210" i="92" s="1"/>
  <c r="R210" i="92" s="1"/>
  <c r="S210" i="92" s="1"/>
  <c r="T210" i="92" s="1"/>
  <c r="U210" i="92" s="1"/>
  <c r="V210" i="92" s="1"/>
  <c r="W210" i="92" s="1"/>
  <c r="X210" i="92" s="1"/>
  <c r="Y210" i="92" s="1"/>
  <c r="Z210" i="92" s="1"/>
  <c r="AA210" i="92" s="1"/>
  <c r="C211" i="92"/>
  <c r="C212" i="92"/>
  <c r="C213" i="92"/>
  <c r="C214" i="92"/>
  <c r="C215" i="92"/>
  <c r="C216" i="92"/>
  <c r="F216" i="92" s="1"/>
  <c r="G216" i="92" s="1"/>
  <c r="H216" i="92" s="1"/>
  <c r="I216" i="92" s="1"/>
  <c r="J216" i="92" s="1"/>
  <c r="L216" i="92" s="1"/>
  <c r="M216" i="92" s="1"/>
  <c r="N216" i="92" s="1"/>
  <c r="O216" i="92" s="1"/>
  <c r="P216" i="92" s="1"/>
  <c r="Q216" i="92" s="1"/>
  <c r="R216" i="92" s="1"/>
  <c r="S216" i="92" s="1"/>
  <c r="T216" i="92" s="1"/>
  <c r="U216" i="92" s="1"/>
  <c r="V216" i="92" s="1"/>
  <c r="W216" i="92" s="1"/>
  <c r="X216" i="92" s="1"/>
  <c r="Y216" i="92" s="1"/>
  <c r="Z216" i="92" s="1"/>
  <c r="AA216" i="92" s="1"/>
  <c r="C217" i="92"/>
  <c r="C218" i="92"/>
  <c r="C219" i="92"/>
  <c r="C220" i="92"/>
  <c r="F220" i="92" s="1"/>
  <c r="G220" i="92" s="1"/>
  <c r="H220" i="92" s="1"/>
  <c r="I220" i="92" s="1"/>
  <c r="J220" i="92" s="1"/>
  <c r="L220" i="92" s="1"/>
  <c r="M220" i="92" s="1"/>
  <c r="N220" i="92" s="1"/>
  <c r="O220" i="92" s="1"/>
  <c r="P220" i="92" s="1"/>
  <c r="Q220" i="92" s="1"/>
  <c r="R220" i="92" s="1"/>
  <c r="S220" i="92" s="1"/>
  <c r="T220" i="92" s="1"/>
  <c r="U220" i="92" s="1"/>
  <c r="V220" i="92" s="1"/>
  <c r="W220" i="92" s="1"/>
  <c r="X220" i="92" s="1"/>
  <c r="Y220" i="92" s="1"/>
  <c r="Z220" i="92" s="1"/>
  <c r="AA220" i="92" s="1"/>
  <c r="C221" i="92"/>
  <c r="F221" i="92" s="1"/>
  <c r="G221" i="92" s="1"/>
  <c r="H221" i="92" s="1"/>
  <c r="I221" i="92" s="1"/>
  <c r="J221" i="92" s="1"/>
  <c r="L221" i="92" s="1"/>
  <c r="M221" i="92" s="1"/>
  <c r="N221" i="92" s="1"/>
  <c r="O221" i="92" s="1"/>
  <c r="P221" i="92" s="1"/>
  <c r="Q221" i="92" s="1"/>
  <c r="R221" i="92" s="1"/>
  <c r="S221" i="92" s="1"/>
  <c r="T221" i="92" s="1"/>
  <c r="U221" i="92" s="1"/>
  <c r="V221" i="92" s="1"/>
  <c r="W221" i="92" s="1"/>
  <c r="X221" i="92" s="1"/>
  <c r="Y221" i="92" s="1"/>
  <c r="Z221" i="92" s="1"/>
  <c r="AA221" i="92" s="1"/>
  <c r="C222" i="92"/>
  <c r="C223" i="92"/>
  <c r="C224" i="92"/>
  <c r="F224" i="92" s="1"/>
  <c r="G224" i="92" s="1"/>
  <c r="H224" i="92" s="1"/>
  <c r="I224" i="92" s="1"/>
  <c r="J224" i="92" s="1"/>
  <c r="L224" i="92" s="1"/>
  <c r="M224" i="92" s="1"/>
  <c r="N224" i="92" s="1"/>
  <c r="O224" i="92" s="1"/>
  <c r="P224" i="92" s="1"/>
  <c r="Q224" i="92" s="1"/>
  <c r="R224" i="92" s="1"/>
  <c r="S224" i="92" s="1"/>
  <c r="T224" i="92" s="1"/>
  <c r="U224" i="92" s="1"/>
  <c r="V224" i="92" s="1"/>
  <c r="W224" i="92" s="1"/>
  <c r="X224" i="92" s="1"/>
  <c r="Y224" i="92" s="1"/>
  <c r="Z224" i="92" s="1"/>
  <c r="AA224" i="92" s="1"/>
  <c r="C225" i="92"/>
  <c r="F225" i="92" s="1"/>
  <c r="G225" i="92" s="1"/>
  <c r="H225" i="92" s="1"/>
  <c r="I225" i="92" s="1"/>
  <c r="J225" i="92" s="1"/>
  <c r="L225" i="92" s="1"/>
  <c r="M225" i="92" s="1"/>
  <c r="N225" i="92" s="1"/>
  <c r="O225" i="92" s="1"/>
  <c r="P225" i="92" s="1"/>
  <c r="Q225" i="92" s="1"/>
  <c r="R225" i="92" s="1"/>
  <c r="S225" i="92" s="1"/>
  <c r="T225" i="92" s="1"/>
  <c r="U225" i="92" s="1"/>
  <c r="V225" i="92" s="1"/>
  <c r="W225" i="92" s="1"/>
  <c r="X225" i="92" s="1"/>
  <c r="Y225" i="92" s="1"/>
  <c r="Z225" i="92" s="1"/>
  <c r="AA225" i="92" s="1"/>
  <c r="C226" i="92"/>
  <c r="C227" i="92"/>
  <c r="C228" i="92"/>
  <c r="C229" i="92"/>
  <c r="C230" i="92"/>
  <c r="C231" i="92"/>
  <c r="C232" i="92"/>
  <c r="F232" i="92" s="1"/>
  <c r="G232" i="92" s="1"/>
  <c r="H232" i="92" s="1"/>
  <c r="I232" i="92" s="1"/>
  <c r="J232" i="92" s="1"/>
  <c r="L232" i="92" s="1"/>
  <c r="M232" i="92" s="1"/>
  <c r="N232" i="92" s="1"/>
  <c r="O232" i="92" s="1"/>
  <c r="P232" i="92" s="1"/>
  <c r="Q232" i="92" s="1"/>
  <c r="R232" i="92" s="1"/>
  <c r="S232" i="92" s="1"/>
  <c r="T232" i="92" s="1"/>
  <c r="U232" i="92" s="1"/>
  <c r="V232" i="92" s="1"/>
  <c r="W232" i="92" s="1"/>
  <c r="X232" i="92" s="1"/>
  <c r="Y232" i="92" s="1"/>
  <c r="Z232" i="92" s="1"/>
  <c r="AA232" i="92" s="1"/>
  <c r="C233" i="92"/>
  <c r="F233" i="92" s="1"/>
  <c r="G233" i="92" s="1"/>
  <c r="H233" i="92" s="1"/>
  <c r="I233" i="92" s="1"/>
  <c r="J233" i="92" s="1"/>
  <c r="L233" i="92" s="1"/>
  <c r="M233" i="92" s="1"/>
  <c r="N233" i="92" s="1"/>
  <c r="O233" i="92" s="1"/>
  <c r="P233" i="92" s="1"/>
  <c r="Q233" i="92" s="1"/>
  <c r="R233" i="92" s="1"/>
  <c r="S233" i="92" s="1"/>
  <c r="T233" i="92" s="1"/>
  <c r="U233" i="92" s="1"/>
  <c r="V233" i="92" s="1"/>
  <c r="W233" i="92" s="1"/>
  <c r="X233" i="92" s="1"/>
  <c r="Y233" i="92" s="1"/>
  <c r="Z233" i="92" s="1"/>
  <c r="AA233" i="92" s="1"/>
  <c r="C234" i="92"/>
  <c r="C235" i="92"/>
  <c r="C236" i="92"/>
  <c r="F236" i="92" s="1"/>
  <c r="G236" i="92" s="1"/>
  <c r="H236" i="92" s="1"/>
  <c r="I236" i="92" s="1"/>
  <c r="J236" i="92" s="1"/>
  <c r="L236" i="92" s="1"/>
  <c r="M236" i="92" s="1"/>
  <c r="N236" i="92" s="1"/>
  <c r="O236" i="92" s="1"/>
  <c r="P236" i="92" s="1"/>
  <c r="Q236" i="92" s="1"/>
  <c r="R236" i="92" s="1"/>
  <c r="S236" i="92" s="1"/>
  <c r="T236" i="92" s="1"/>
  <c r="U236" i="92" s="1"/>
  <c r="V236" i="92" s="1"/>
  <c r="W236" i="92" s="1"/>
  <c r="X236" i="92" s="1"/>
  <c r="Y236" i="92" s="1"/>
  <c r="Z236" i="92" s="1"/>
  <c r="AA236" i="92" s="1"/>
  <c r="C237" i="92"/>
  <c r="C238" i="92"/>
  <c r="C239" i="92"/>
  <c r="C240" i="92"/>
  <c r="F240" i="92" s="1"/>
  <c r="G240" i="92" s="1"/>
  <c r="H240" i="92" s="1"/>
  <c r="I240" i="92" s="1"/>
  <c r="J240" i="92" s="1"/>
  <c r="L240" i="92" s="1"/>
  <c r="M240" i="92" s="1"/>
  <c r="N240" i="92" s="1"/>
  <c r="O240" i="92" s="1"/>
  <c r="P240" i="92" s="1"/>
  <c r="Q240" i="92" s="1"/>
  <c r="R240" i="92" s="1"/>
  <c r="S240" i="92" s="1"/>
  <c r="T240" i="92" s="1"/>
  <c r="U240" i="92" s="1"/>
  <c r="V240" i="92" s="1"/>
  <c r="W240" i="92" s="1"/>
  <c r="X240" i="92" s="1"/>
  <c r="Y240" i="92" s="1"/>
  <c r="Z240" i="92" s="1"/>
  <c r="AA240" i="92" s="1"/>
  <c r="C241" i="92"/>
  <c r="C242" i="92"/>
  <c r="F242" i="92" s="1"/>
  <c r="G242" i="92" s="1"/>
  <c r="H242" i="92" s="1"/>
  <c r="I242" i="92" s="1"/>
  <c r="J242" i="92" s="1"/>
  <c r="L242" i="92" s="1"/>
  <c r="M242" i="92" s="1"/>
  <c r="N242" i="92" s="1"/>
  <c r="O242" i="92" s="1"/>
  <c r="P242" i="92" s="1"/>
  <c r="Q242" i="92" s="1"/>
  <c r="R242" i="92" s="1"/>
  <c r="S242" i="92" s="1"/>
  <c r="T242" i="92" s="1"/>
  <c r="U242" i="92" s="1"/>
  <c r="V242" i="92" s="1"/>
  <c r="W242" i="92" s="1"/>
  <c r="X242" i="92" s="1"/>
  <c r="Y242" i="92" s="1"/>
  <c r="Z242" i="92" s="1"/>
  <c r="AA242" i="92" s="1"/>
  <c r="C243" i="92"/>
  <c r="C244" i="92"/>
  <c r="F244" i="92" s="1"/>
  <c r="G244" i="92" s="1"/>
  <c r="H244" i="92" s="1"/>
  <c r="I244" i="92" s="1"/>
  <c r="J244" i="92" s="1"/>
  <c r="L244" i="92" s="1"/>
  <c r="M244" i="92" s="1"/>
  <c r="N244" i="92" s="1"/>
  <c r="O244" i="92" s="1"/>
  <c r="P244" i="92" s="1"/>
  <c r="Q244" i="92" s="1"/>
  <c r="R244" i="92" s="1"/>
  <c r="S244" i="92" s="1"/>
  <c r="T244" i="92" s="1"/>
  <c r="U244" i="92" s="1"/>
  <c r="V244" i="92" s="1"/>
  <c r="W244" i="92" s="1"/>
  <c r="X244" i="92" s="1"/>
  <c r="Y244" i="92" s="1"/>
  <c r="Z244" i="92" s="1"/>
  <c r="AA244" i="92" s="1"/>
  <c r="C245" i="92"/>
  <c r="C246" i="92"/>
  <c r="C247" i="92"/>
  <c r="C248" i="92"/>
  <c r="C249" i="92"/>
  <c r="F249" i="92" s="1"/>
  <c r="G249" i="92" s="1"/>
  <c r="H249" i="92" s="1"/>
  <c r="I249" i="92" s="1"/>
  <c r="J249" i="92" s="1"/>
  <c r="L249" i="92" s="1"/>
  <c r="M249" i="92" s="1"/>
  <c r="N249" i="92" s="1"/>
  <c r="O249" i="92" s="1"/>
  <c r="P249" i="92" s="1"/>
  <c r="Q249" i="92" s="1"/>
  <c r="R249" i="92" s="1"/>
  <c r="S249" i="92" s="1"/>
  <c r="T249" i="92" s="1"/>
  <c r="U249" i="92" s="1"/>
  <c r="V249" i="92" s="1"/>
  <c r="W249" i="92" s="1"/>
  <c r="X249" i="92" s="1"/>
  <c r="Y249" i="92" s="1"/>
  <c r="Z249" i="92" s="1"/>
  <c r="AA249" i="92" s="1"/>
  <c r="C250" i="92"/>
  <c r="F250" i="92" s="1"/>
  <c r="G250" i="92" s="1"/>
  <c r="H250" i="92" s="1"/>
  <c r="I250" i="92" s="1"/>
  <c r="J250" i="92" s="1"/>
  <c r="L250" i="92" s="1"/>
  <c r="M250" i="92" s="1"/>
  <c r="N250" i="92" s="1"/>
  <c r="O250" i="92" s="1"/>
  <c r="P250" i="92" s="1"/>
  <c r="Q250" i="92" s="1"/>
  <c r="R250" i="92" s="1"/>
  <c r="S250" i="92" s="1"/>
  <c r="T250" i="92" s="1"/>
  <c r="U250" i="92" s="1"/>
  <c r="V250" i="92" s="1"/>
  <c r="W250" i="92" s="1"/>
  <c r="X250" i="92" s="1"/>
  <c r="Y250" i="92" s="1"/>
  <c r="Z250" i="92" s="1"/>
  <c r="AA250" i="92" s="1"/>
  <c r="C251" i="92"/>
  <c r="C252" i="92"/>
  <c r="C253" i="92"/>
  <c r="C254" i="92"/>
  <c r="C255" i="92"/>
  <c r="C256" i="92"/>
  <c r="F256" i="92" s="1"/>
  <c r="G256" i="92" s="1"/>
  <c r="H256" i="92" s="1"/>
  <c r="I256" i="92" s="1"/>
  <c r="J256" i="92" s="1"/>
  <c r="L256" i="92" s="1"/>
  <c r="M256" i="92" s="1"/>
  <c r="N256" i="92" s="1"/>
  <c r="O256" i="92" s="1"/>
  <c r="P256" i="92" s="1"/>
  <c r="Q256" i="92" s="1"/>
  <c r="R256" i="92" s="1"/>
  <c r="S256" i="92" s="1"/>
  <c r="T256" i="92" s="1"/>
  <c r="U256" i="92" s="1"/>
  <c r="V256" i="92" s="1"/>
  <c r="W256" i="92" s="1"/>
  <c r="X256" i="92" s="1"/>
  <c r="Y256" i="92" s="1"/>
  <c r="Z256" i="92" s="1"/>
  <c r="AA256" i="92" s="1"/>
  <c r="C257" i="92"/>
  <c r="C258" i="92"/>
  <c r="F258" i="92" s="1"/>
  <c r="G258" i="92" s="1"/>
  <c r="H258" i="92" s="1"/>
  <c r="I258" i="92" s="1"/>
  <c r="J258" i="92" s="1"/>
  <c r="L258" i="92" s="1"/>
  <c r="M258" i="92" s="1"/>
  <c r="N258" i="92" s="1"/>
  <c r="O258" i="92" s="1"/>
  <c r="P258" i="92" s="1"/>
  <c r="Q258" i="92" s="1"/>
  <c r="R258" i="92" s="1"/>
  <c r="S258" i="92" s="1"/>
  <c r="T258" i="92" s="1"/>
  <c r="U258" i="92" s="1"/>
  <c r="V258" i="92" s="1"/>
  <c r="W258" i="92" s="1"/>
  <c r="X258" i="92" s="1"/>
  <c r="Y258" i="92" s="1"/>
  <c r="Z258" i="92" s="1"/>
  <c r="AA258" i="92" s="1"/>
  <c r="C259" i="92"/>
  <c r="C260" i="92"/>
  <c r="C261" i="92"/>
  <c r="C262" i="92"/>
  <c r="C263" i="92"/>
  <c r="C264" i="92"/>
  <c r="F264" i="92" s="1"/>
  <c r="G264" i="92" s="1"/>
  <c r="H264" i="92" s="1"/>
  <c r="I264" i="92" s="1"/>
  <c r="J264" i="92" s="1"/>
  <c r="L264" i="92" s="1"/>
  <c r="M264" i="92" s="1"/>
  <c r="N264" i="92" s="1"/>
  <c r="O264" i="92" s="1"/>
  <c r="P264" i="92" s="1"/>
  <c r="Q264" i="92" s="1"/>
  <c r="R264" i="92" s="1"/>
  <c r="S264" i="92" s="1"/>
  <c r="T264" i="92" s="1"/>
  <c r="U264" i="92" s="1"/>
  <c r="V264" i="92" s="1"/>
  <c r="W264" i="92" s="1"/>
  <c r="X264" i="92" s="1"/>
  <c r="Y264" i="92" s="1"/>
  <c r="Z264" i="92" s="1"/>
  <c r="AA264" i="92" s="1"/>
  <c r="C265" i="92"/>
  <c r="C266" i="92"/>
  <c r="C267" i="92"/>
  <c r="F267" i="92" s="1"/>
  <c r="G267" i="92" s="1"/>
  <c r="H267" i="92" s="1"/>
  <c r="I267" i="92" s="1"/>
  <c r="J267" i="92" s="1"/>
  <c r="L267" i="92" s="1"/>
  <c r="M267" i="92" s="1"/>
  <c r="N267" i="92" s="1"/>
  <c r="O267" i="92" s="1"/>
  <c r="P267" i="92" s="1"/>
  <c r="Q267" i="92" s="1"/>
  <c r="R267" i="92" s="1"/>
  <c r="S267" i="92" s="1"/>
  <c r="T267" i="92" s="1"/>
  <c r="U267" i="92" s="1"/>
  <c r="V267" i="92" s="1"/>
  <c r="W267" i="92" s="1"/>
  <c r="X267" i="92" s="1"/>
  <c r="Y267" i="92" s="1"/>
  <c r="Z267" i="92" s="1"/>
  <c r="AA267" i="92" s="1"/>
  <c r="C268" i="92"/>
  <c r="F268" i="92" s="1"/>
  <c r="G268" i="92" s="1"/>
  <c r="H268" i="92" s="1"/>
  <c r="I268" i="92" s="1"/>
  <c r="J268" i="92" s="1"/>
  <c r="L268" i="92" s="1"/>
  <c r="M268" i="92" s="1"/>
  <c r="N268" i="92" s="1"/>
  <c r="O268" i="92" s="1"/>
  <c r="P268" i="92" s="1"/>
  <c r="Q268" i="92" s="1"/>
  <c r="R268" i="92" s="1"/>
  <c r="S268" i="92" s="1"/>
  <c r="T268" i="92" s="1"/>
  <c r="U268" i="92" s="1"/>
  <c r="V268" i="92" s="1"/>
  <c r="W268" i="92" s="1"/>
  <c r="X268" i="92" s="1"/>
  <c r="Y268" i="92" s="1"/>
  <c r="Z268" i="92" s="1"/>
  <c r="AA268" i="92" s="1"/>
  <c r="C269" i="92"/>
  <c r="C270" i="92"/>
  <c r="C271" i="92"/>
  <c r="C272" i="92"/>
  <c r="F272" i="92" s="1"/>
  <c r="G272" i="92" s="1"/>
  <c r="H272" i="92" s="1"/>
  <c r="I272" i="92" s="1"/>
  <c r="J272" i="92" s="1"/>
  <c r="L272" i="92" s="1"/>
  <c r="M272" i="92" s="1"/>
  <c r="N272" i="92" s="1"/>
  <c r="O272" i="92" s="1"/>
  <c r="P272" i="92" s="1"/>
  <c r="Q272" i="92" s="1"/>
  <c r="R272" i="92" s="1"/>
  <c r="S272" i="92" s="1"/>
  <c r="T272" i="92" s="1"/>
  <c r="U272" i="92" s="1"/>
  <c r="V272" i="92" s="1"/>
  <c r="W272" i="92" s="1"/>
  <c r="X272" i="92" s="1"/>
  <c r="Y272" i="92" s="1"/>
  <c r="Z272" i="92" s="1"/>
  <c r="AA272" i="92" s="1"/>
  <c r="C273" i="92"/>
  <c r="F273" i="92" s="1"/>
  <c r="G273" i="92" s="1"/>
  <c r="H273" i="92" s="1"/>
  <c r="I273" i="92" s="1"/>
  <c r="J273" i="92" s="1"/>
  <c r="L273" i="92" s="1"/>
  <c r="M273" i="92" s="1"/>
  <c r="N273" i="92" s="1"/>
  <c r="O273" i="92" s="1"/>
  <c r="P273" i="92" s="1"/>
  <c r="Q273" i="92" s="1"/>
  <c r="R273" i="92" s="1"/>
  <c r="S273" i="92" s="1"/>
  <c r="T273" i="92" s="1"/>
  <c r="U273" i="92" s="1"/>
  <c r="V273" i="92" s="1"/>
  <c r="W273" i="92" s="1"/>
  <c r="X273" i="92" s="1"/>
  <c r="Y273" i="92" s="1"/>
  <c r="Z273" i="92" s="1"/>
  <c r="AA273" i="92" s="1"/>
  <c r="B273" i="92"/>
  <c r="B272" i="92"/>
  <c r="B271" i="92"/>
  <c r="B270" i="92"/>
  <c r="B269" i="92"/>
  <c r="B268" i="92"/>
  <c r="B267" i="92"/>
  <c r="B266" i="92"/>
  <c r="B265" i="92"/>
  <c r="B264" i="92"/>
  <c r="B263" i="92"/>
  <c r="B262" i="92"/>
  <c r="B261" i="92"/>
  <c r="B260" i="92"/>
  <c r="B259" i="92"/>
  <c r="F259" i="92" s="1"/>
  <c r="G259" i="92" s="1"/>
  <c r="H259" i="92" s="1"/>
  <c r="I259" i="92" s="1"/>
  <c r="J259" i="92" s="1"/>
  <c r="L259" i="92" s="1"/>
  <c r="M259" i="92" s="1"/>
  <c r="N259" i="92" s="1"/>
  <c r="O259" i="92" s="1"/>
  <c r="P259" i="92" s="1"/>
  <c r="Q259" i="92" s="1"/>
  <c r="R259" i="92" s="1"/>
  <c r="S259" i="92" s="1"/>
  <c r="T259" i="92" s="1"/>
  <c r="U259" i="92" s="1"/>
  <c r="V259" i="92" s="1"/>
  <c r="W259" i="92" s="1"/>
  <c r="X259" i="92" s="1"/>
  <c r="Y259" i="92" s="1"/>
  <c r="Z259" i="92" s="1"/>
  <c r="AA259" i="92" s="1"/>
  <c r="B258" i="92"/>
  <c r="B257" i="92"/>
  <c r="B256" i="92"/>
  <c r="B255" i="92"/>
  <c r="B254" i="92"/>
  <c r="B253" i="92"/>
  <c r="B252" i="92"/>
  <c r="B251" i="92"/>
  <c r="F251" i="92" s="1"/>
  <c r="G251" i="92" s="1"/>
  <c r="H251" i="92" s="1"/>
  <c r="I251" i="92" s="1"/>
  <c r="J251" i="92" s="1"/>
  <c r="L251" i="92" s="1"/>
  <c r="M251" i="92" s="1"/>
  <c r="N251" i="92" s="1"/>
  <c r="O251" i="92" s="1"/>
  <c r="P251" i="92" s="1"/>
  <c r="Q251" i="92" s="1"/>
  <c r="R251" i="92" s="1"/>
  <c r="S251" i="92" s="1"/>
  <c r="T251" i="92" s="1"/>
  <c r="U251" i="92" s="1"/>
  <c r="V251" i="92" s="1"/>
  <c r="W251" i="92" s="1"/>
  <c r="X251" i="92" s="1"/>
  <c r="Y251" i="92" s="1"/>
  <c r="Z251" i="92" s="1"/>
  <c r="AA251" i="92" s="1"/>
  <c r="B250" i="92"/>
  <c r="B249" i="92"/>
  <c r="B248" i="92"/>
  <c r="B247" i="92"/>
  <c r="B246" i="92"/>
  <c r="B245" i="92"/>
  <c r="B244" i="92"/>
  <c r="B243" i="92"/>
  <c r="F243" i="92" s="1"/>
  <c r="G243" i="92" s="1"/>
  <c r="H243" i="92" s="1"/>
  <c r="I243" i="92" s="1"/>
  <c r="J243" i="92" s="1"/>
  <c r="L243" i="92" s="1"/>
  <c r="M243" i="92" s="1"/>
  <c r="N243" i="92" s="1"/>
  <c r="O243" i="92" s="1"/>
  <c r="P243" i="92" s="1"/>
  <c r="Q243" i="92" s="1"/>
  <c r="R243" i="92" s="1"/>
  <c r="S243" i="92" s="1"/>
  <c r="T243" i="92" s="1"/>
  <c r="U243" i="92" s="1"/>
  <c r="V243" i="92" s="1"/>
  <c r="W243" i="92" s="1"/>
  <c r="X243" i="92" s="1"/>
  <c r="Y243" i="92" s="1"/>
  <c r="Z243" i="92" s="1"/>
  <c r="AA243" i="92" s="1"/>
  <c r="B242" i="92"/>
  <c r="B241" i="92"/>
  <c r="B240" i="92"/>
  <c r="B239" i="92"/>
  <c r="B238" i="92"/>
  <c r="B237" i="92"/>
  <c r="B236" i="92"/>
  <c r="B235" i="92"/>
  <c r="F235" i="92" s="1"/>
  <c r="G235" i="92" s="1"/>
  <c r="H235" i="92" s="1"/>
  <c r="I235" i="92" s="1"/>
  <c r="J235" i="92" s="1"/>
  <c r="L235" i="92" s="1"/>
  <c r="M235" i="92" s="1"/>
  <c r="N235" i="92" s="1"/>
  <c r="O235" i="92" s="1"/>
  <c r="P235" i="92" s="1"/>
  <c r="Q235" i="92" s="1"/>
  <c r="R235" i="92" s="1"/>
  <c r="S235" i="92" s="1"/>
  <c r="T235" i="92" s="1"/>
  <c r="U235" i="92" s="1"/>
  <c r="V235" i="92" s="1"/>
  <c r="W235" i="92" s="1"/>
  <c r="X235" i="92" s="1"/>
  <c r="Y235" i="92" s="1"/>
  <c r="Z235" i="92" s="1"/>
  <c r="AA235" i="92" s="1"/>
  <c r="B234" i="92"/>
  <c r="B233" i="92"/>
  <c r="B232" i="92"/>
  <c r="B231" i="92"/>
  <c r="B230" i="92"/>
  <c r="B229" i="92"/>
  <c r="B228" i="92"/>
  <c r="B227" i="92"/>
  <c r="F227" i="92" s="1"/>
  <c r="G227" i="92" s="1"/>
  <c r="H227" i="92" s="1"/>
  <c r="I227" i="92" s="1"/>
  <c r="J227" i="92" s="1"/>
  <c r="L227" i="92" s="1"/>
  <c r="M227" i="92" s="1"/>
  <c r="N227" i="92" s="1"/>
  <c r="O227" i="92" s="1"/>
  <c r="P227" i="92" s="1"/>
  <c r="Q227" i="92" s="1"/>
  <c r="R227" i="92" s="1"/>
  <c r="S227" i="92" s="1"/>
  <c r="T227" i="92" s="1"/>
  <c r="U227" i="92" s="1"/>
  <c r="V227" i="92" s="1"/>
  <c r="W227" i="92" s="1"/>
  <c r="X227" i="92" s="1"/>
  <c r="Y227" i="92" s="1"/>
  <c r="Z227" i="92" s="1"/>
  <c r="AA227" i="92" s="1"/>
  <c r="B226" i="92"/>
  <c r="B225" i="92"/>
  <c r="B224" i="92"/>
  <c r="B223" i="92"/>
  <c r="B222" i="92"/>
  <c r="B221" i="92"/>
  <c r="B220" i="92"/>
  <c r="B219" i="92"/>
  <c r="F219" i="92" s="1"/>
  <c r="G219" i="92" s="1"/>
  <c r="H219" i="92" s="1"/>
  <c r="I219" i="92" s="1"/>
  <c r="J219" i="92" s="1"/>
  <c r="L219" i="92" s="1"/>
  <c r="M219" i="92" s="1"/>
  <c r="N219" i="92" s="1"/>
  <c r="O219" i="92" s="1"/>
  <c r="P219" i="92" s="1"/>
  <c r="Q219" i="92" s="1"/>
  <c r="R219" i="92" s="1"/>
  <c r="S219" i="92" s="1"/>
  <c r="T219" i="92" s="1"/>
  <c r="U219" i="92" s="1"/>
  <c r="V219" i="92" s="1"/>
  <c r="W219" i="92" s="1"/>
  <c r="X219" i="92" s="1"/>
  <c r="Y219" i="92" s="1"/>
  <c r="Z219" i="92" s="1"/>
  <c r="AA219" i="92" s="1"/>
  <c r="B218" i="92"/>
  <c r="B217" i="92"/>
  <c r="B216" i="92"/>
  <c r="B215" i="92"/>
  <c r="B214" i="92"/>
  <c r="B213" i="92"/>
  <c r="B212" i="92"/>
  <c r="B211" i="92"/>
  <c r="F211" i="92" s="1"/>
  <c r="G211" i="92" s="1"/>
  <c r="H211" i="92" s="1"/>
  <c r="I211" i="92" s="1"/>
  <c r="J211" i="92" s="1"/>
  <c r="L211" i="92" s="1"/>
  <c r="M211" i="92" s="1"/>
  <c r="N211" i="92" s="1"/>
  <c r="O211" i="92" s="1"/>
  <c r="P211" i="92" s="1"/>
  <c r="Q211" i="92" s="1"/>
  <c r="R211" i="92" s="1"/>
  <c r="S211" i="92" s="1"/>
  <c r="T211" i="92" s="1"/>
  <c r="U211" i="92" s="1"/>
  <c r="V211" i="92" s="1"/>
  <c r="W211" i="92" s="1"/>
  <c r="X211" i="92" s="1"/>
  <c r="Y211" i="92" s="1"/>
  <c r="Z211" i="92" s="1"/>
  <c r="AA211" i="92" s="1"/>
  <c r="B210" i="92"/>
  <c r="B209" i="92"/>
  <c r="B208" i="92"/>
  <c r="B207" i="92"/>
  <c r="B206" i="92"/>
  <c r="B205" i="92"/>
  <c r="B204" i="92"/>
  <c r="B203" i="92"/>
  <c r="F203" i="92" s="1"/>
  <c r="G203" i="92" s="1"/>
  <c r="H203" i="92" s="1"/>
  <c r="I203" i="92" s="1"/>
  <c r="J203" i="92" s="1"/>
  <c r="L203" i="92" s="1"/>
  <c r="M203" i="92" s="1"/>
  <c r="N203" i="92" s="1"/>
  <c r="O203" i="92" s="1"/>
  <c r="P203" i="92" s="1"/>
  <c r="Q203" i="92" s="1"/>
  <c r="R203" i="92" s="1"/>
  <c r="S203" i="92" s="1"/>
  <c r="T203" i="92" s="1"/>
  <c r="U203" i="92" s="1"/>
  <c r="V203" i="92" s="1"/>
  <c r="W203" i="92" s="1"/>
  <c r="X203" i="92" s="1"/>
  <c r="Y203" i="92" s="1"/>
  <c r="Z203" i="92" s="1"/>
  <c r="AA203" i="92" s="1"/>
  <c r="B202" i="92"/>
  <c r="B201" i="92"/>
  <c r="B200" i="92"/>
  <c r="B199" i="92"/>
  <c r="B198" i="92"/>
  <c r="B197" i="92"/>
  <c r="B196" i="92"/>
  <c r="B195" i="92"/>
  <c r="F195" i="92" s="1"/>
  <c r="G195" i="92" s="1"/>
  <c r="H195" i="92" s="1"/>
  <c r="I195" i="92" s="1"/>
  <c r="J195" i="92" s="1"/>
  <c r="L195" i="92" s="1"/>
  <c r="M195" i="92" s="1"/>
  <c r="N195" i="92" s="1"/>
  <c r="O195" i="92" s="1"/>
  <c r="P195" i="92" s="1"/>
  <c r="Q195" i="92" s="1"/>
  <c r="R195" i="92" s="1"/>
  <c r="S195" i="92" s="1"/>
  <c r="T195" i="92" s="1"/>
  <c r="U195" i="92" s="1"/>
  <c r="V195" i="92" s="1"/>
  <c r="W195" i="92" s="1"/>
  <c r="X195" i="92" s="1"/>
  <c r="Y195" i="92" s="1"/>
  <c r="Z195" i="92" s="1"/>
  <c r="AA195" i="92" s="1"/>
  <c r="B194" i="92"/>
  <c r="B193" i="92"/>
  <c r="B192" i="92"/>
  <c r="B191" i="92"/>
  <c r="B190" i="92"/>
  <c r="B189" i="92"/>
  <c r="B135" i="92" s="1"/>
  <c r="B188" i="92"/>
  <c r="B187" i="92"/>
  <c r="F187" i="92" s="1"/>
  <c r="G187" i="92" s="1"/>
  <c r="H187" i="92" s="1"/>
  <c r="I187" i="92" s="1"/>
  <c r="J187" i="92" s="1"/>
  <c r="L187" i="92" s="1"/>
  <c r="M187" i="92" s="1"/>
  <c r="N187" i="92" s="1"/>
  <c r="O187" i="92" s="1"/>
  <c r="P187" i="92" s="1"/>
  <c r="Q187" i="92" s="1"/>
  <c r="R187" i="92" s="1"/>
  <c r="S187" i="92" s="1"/>
  <c r="T187" i="92" s="1"/>
  <c r="U187" i="92" s="1"/>
  <c r="V187" i="92" s="1"/>
  <c r="W187" i="92" s="1"/>
  <c r="X187" i="92" s="1"/>
  <c r="Y187" i="92" s="1"/>
  <c r="Z187" i="92" s="1"/>
  <c r="AA187" i="92" s="1"/>
  <c r="B186" i="92"/>
  <c r="B185" i="92"/>
  <c r="B184" i="92"/>
  <c r="B183" i="92"/>
  <c r="B182" i="92"/>
  <c r="B181" i="92"/>
  <c r="B180" i="92"/>
  <c r="B179" i="92"/>
  <c r="F179" i="92" s="1"/>
  <c r="G179" i="92" s="1"/>
  <c r="H179" i="92" s="1"/>
  <c r="I179" i="92" s="1"/>
  <c r="J179" i="92" s="1"/>
  <c r="L179" i="92" s="1"/>
  <c r="M179" i="92" s="1"/>
  <c r="N179" i="92" s="1"/>
  <c r="O179" i="92" s="1"/>
  <c r="P179" i="92" s="1"/>
  <c r="Q179" i="92" s="1"/>
  <c r="R179" i="92" s="1"/>
  <c r="S179" i="92" s="1"/>
  <c r="T179" i="92" s="1"/>
  <c r="U179" i="92" s="1"/>
  <c r="V179" i="92" s="1"/>
  <c r="W179" i="92" s="1"/>
  <c r="X179" i="92" s="1"/>
  <c r="Y179" i="92" s="1"/>
  <c r="Z179" i="92" s="1"/>
  <c r="AA179" i="92" s="1"/>
  <c r="B178" i="92"/>
  <c r="B177" i="92"/>
  <c r="B176" i="92"/>
  <c r="B175" i="92"/>
  <c r="B174" i="92"/>
  <c r="B173" i="92"/>
  <c r="B172" i="92"/>
  <c r="B171" i="92"/>
  <c r="F171" i="92" s="1"/>
  <c r="G171" i="92" s="1"/>
  <c r="H171" i="92" s="1"/>
  <c r="I171" i="92" s="1"/>
  <c r="J171" i="92" s="1"/>
  <c r="L171" i="92" s="1"/>
  <c r="M171" i="92" s="1"/>
  <c r="N171" i="92" s="1"/>
  <c r="O171" i="92" s="1"/>
  <c r="P171" i="92" s="1"/>
  <c r="Q171" i="92" s="1"/>
  <c r="R171" i="92" s="1"/>
  <c r="S171" i="92" s="1"/>
  <c r="T171" i="92" s="1"/>
  <c r="U171" i="92" s="1"/>
  <c r="V171" i="92" s="1"/>
  <c r="W171" i="92" s="1"/>
  <c r="X171" i="92" s="1"/>
  <c r="Y171" i="92" s="1"/>
  <c r="Z171" i="92" s="1"/>
  <c r="AA171" i="92" s="1"/>
  <c r="B170" i="92"/>
  <c r="B169" i="92"/>
  <c r="B274" i="92" s="1"/>
  <c r="B166" i="92"/>
  <c r="B165" i="92"/>
  <c r="B164" i="92"/>
  <c r="B163" i="92"/>
  <c r="B162" i="92"/>
  <c r="B161" i="92"/>
  <c r="B167" i="92" s="1"/>
  <c r="B122" i="92"/>
  <c r="B121" i="92"/>
  <c r="B120" i="92"/>
  <c r="B119" i="92"/>
  <c r="B118" i="92"/>
  <c r="B117" i="92"/>
  <c r="B108" i="92"/>
  <c r="AM19" i="92" s="1"/>
  <c r="B96" i="92"/>
  <c r="B92" i="92"/>
  <c r="AM18" i="92" s="1"/>
  <c r="B78" i="92"/>
  <c r="B71" i="92"/>
  <c r="B70" i="92"/>
  <c r="AG274" i="92"/>
  <c r="F271" i="92"/>
  <c r="G271" i="92" s="1"/>
  <c r="H271" i="92" s="1"/>
  <c r="I271" i="92" s="1"/>
  <c r="J271" i="92" s="1"/>
  <c r="L271" i="92" s="1"/>
  <c r="M271" i="92" s="1"/>
  <c r="N271" i="92" s="1"/>
  <c r="O271" i="92" s="1"/>
  <c r="P271" i="92" s="1"/>
  <c r="Q271" i="92" s="1"/>
  <c r="R271" i="92" s="1"/>
  <c r="S271" i="92" s="1"/>
  <c r="T271" i="92" s="1"/>
  <c r="U271" i="92" s="1"/>
  <c r="V271" i="92" s="1"/>
  <c r="W271" i="92" s="1"/>
  <c r="X271" i="92" s="1"/>
  <c r="Y271" i="92" s="1"/>
  <c r="Z271" i="92" s="1"/>
  <c r="AA271" i="92" s="1"/>
  <c r="F270" i="92"/>
  <c r="G270" i="92" s="1"/>
  <c r="H270" i="92" s="1"/>
  <c r="I270" i="92" s="1"/>
  <c r="J270" i="92" s="1"/>
  <c r="L270" i="92" s="1"/>
  <c r="M270" i="92" s="1"/>
  <c r="N270" i="92" s="1"/>
  <c r="O270" i="92" s="1"/>
  <c r="P270" i="92" s="1"/>
  <c r="Q270" i="92" s="1"/>
  <c r="R270" i="92" s="1"/>
  <c r="S270" i="92" s="1"/>
  <c r="T270" i="92" s="1"/>
  <c r="U270" i="92" s="1"/>
  <c r="V270" i="92" s="1"/>
  <c r="W270" i="92" s="1"/>
  <c r="X270" i="92" s="1"/>
  <c r="Y270" i="92" s="1"/>
  <c r="Z270" i="92" s="1"/>
  <c r="AA270" i="92" s="1"/>
  <c r="F269" i="92"/>
  <c r="G269" i="92" s="1"/>
  <c r="H269" i="92" s="1"/>
  <c r="I269" i="92" s="1"/>
  <c r="J269" i="92" s="1"/>
  <c r="L269" i="92" s="1"/>
  <c r="M269" i="92" s="1"/>
  <c r="N269" i="92" s="1"/>
  <c r="O269" i="92" s="1"/>
  <c r="P269" i="92" s="1"/>
  <c r="Q269" i="92" s="1"/>
  <c r="R269" i="92" s="1"/>
  <c r="S269" i="92" s="1"/>
  <c r="T269" i="92" s="1"/>
  <c r="U269" i="92" s="1"/>
  <c r="V269" i="92" s="1"/>
  <c r="W269" i="92" s="1"/>
  <c r="X269" i="92" s="1"/>
  <c r="Y269" i="92" s="1"/>
  <c r="Z269" i="92" s="1"/>
  <c r="AA269" i="92" s="1"/>
  <c r="F266" i="92"/>
  <c r="G266" i="92" s="1"/>
  <c r="H266" i="92" s="1"/>
  <c r="I266" i="92" s="1"/>
  <c r="J266" i="92" s="1"/>
  <c r="L266" i="92" s="1"/>
  <c r="M266" i="92" s="1"/>
  <c r="N266" i="92" s="1"/>
  <c r="O266" i="92" s="1"/>
  <c r="P266" i="92" s="1"/>
  <c r="Q266" i="92" s="1"/>
  <c r="R266" i="92" s="1"/>
  <c r="S266" i="92" s="1"/>
  <c r="T266" i="92" s="1"/>
  <c r="U266" i="92" s="1"/>
  <c r="V266" i="92" s="1"/>
  <c r="W266" i="92" s="1"/>
  <c r="X266" i="92" s="1"/>
  <c r="Y266" i="92" s="1"/>
  <c r="Z266" i="92" s="1"/>
  <c r="AA266" i="92" s="1"/>
  <c r="F265" i="92"/>
  <c r="G265" i="92" s="1"/>
  <c r="H265" i="92" s="1"/>
  <c r="I265" i="92" s="1"/>
  <c r="J265" i="92" s="1"/>
  <c r="L265" i="92" s="1"/>
  <c r="M265" i="92" s="1"/>
  <c r="N265" i="92" s="1"/>
  <c r="O265" i="92" s="1"/>
  <c r="P265" i="92" s="1"/>
  <c r="Q265" i="92" s="1"/>
  <c r="R265" i="92" s="1"/>
  <c r="S265" i="92" s="1"/>
  <c r="T265" i="92" s="1"/>
  <c r="U265" i="92" s="1"/>
  <c r="V265" i="92" s="1"/>
  <c r="W265" i="92" s="1"/>
  <c r="X265" i="92" s="1"/>
  <c r="Y265" i="92" s="1"/>
  <c r="Z265" i="92" s="1"/>
  <c r="AA265" i="92" s="1"/>
  <c r="F263" i="92"/>
  <c r="G263" i="92" s="1"/>
  <c r="H263" i="92" s="1"/>
  <c r="I263" i="92" s="1"/>
  <c r="J263" i="92" s="1"/>
  <c r="L263" i="92" s="1"/>
  <c r="M263" i="92" s="1"/>
  <c r="N263" i="92" s="1"/>
  <c r="O263" i="92" s="1"/>
  <c r="P263" i="92" s="1"/>
  <c r="Q263" i="92" s="1"/>
  <c r="R263" i="92" s="1"/>
  <c r="S263" i="92" s="1"/>
  <c r="T263" i="92" s="1"/>
  <c r="U263" i="92" s="1"/>
  <c r="V263" i="92" s="1"/>
  <c r="W263" i="92" s="1"/>
  <c r="X263" i="92" s="1"/>
  <c r="Y263" i="92" s="1"/>
  <c r="Z263" i="92" s="1"/>
  <c r="AA263" i="92" s="1"/>
  <c r="F262" i="92"/>
  <c r="G262" i="92" s="1"/>
  <c r="H262" i="92" s="1"/>
  <c r="I262" i="92" s="1"/>
  <c r="J262" i="92" s="1"/>
  <c r="L262" i="92" s="1"/>
  <c r="M262" i="92" s="1"/>
  <c r="N262" i="92" s="1"/>
  <c r="O262" i="92" s="1"/>
  <c r="P262" i="92" s="1"/>
  <c r="Q262" i="92" s="1"/>
  <c r="R262" i="92" s="1"/>
  <c r="S262" i="92" s="1"/>
  <c r="T262" i="92" s="1"/>
  <c r="U262" i="92" s="1"/>
  <c r="V262" i="92" s="1"/>
  <c r="W262" i="92" s="1"/>
  <c r="X262" i="92" s="1"/>
  <c r="Y262" i="92" s="1"/>
  <c r="Z262" i="92" s="1"/>
  <c r="AA262" i="92" s="1"/>
  <c r="F260" i="92"/>
  <c r="G260" i="92" s="1"/>
  <c r="H260" i="92" s="1"/>
  <c r="I260" i="92" s="1"/>
  <c r="J260" i="92" s="1"/>
  <c r="L260" i="92" s="1"/>
  <c r="M260" i="92" s="1"/>
  <c r="N260" i="92" s="1"/>
  <c r="O260" i="92" s="1"/>
  <c r="P260" i="92" s="1"/>
  <c r="Q260" i="92" s="1"/>
  <c r="R260" i="92" s="1"/>
  <c r="S260" i="92" s="1"/>
  <c r="T260" i="92" s="1"/>
  <c r="U260" i="92" s="1"/>
  <c r="V260" i="92" s="1"/>
  <c r="W260" i="92" s="1"/>
  <c r="X260" i="92" s="1"/>
  <c r="Y260" i="92" s="1"/>
  <c r="Z260" i="92" s="1"/>
  <c r="AA260" i="92" s="1"/>
  <c r="F257" i="92"/>
  <c r="G257" i="92" s="1"/>
  <c r="H257" i="92" s="1"/>
  <c r="I257" i="92" s="1"/>
  <c r="J257" i="92" s="1"/>
  <c r="L257" i="92" s="1"/>
  <c r="M257" i="92" s="1"/>
  <c r="N257" i="92" s="1"/>
  <c r="O257" i="92" s="1"/>
  <c r="P257" i="92" s="1"/>
  <c r="Q257" i="92" s="1"/>
  <c r="R257" i="92" s="1"/>
  <c r="S257" i="92" s="1"/>
  <c r="T257" i="92" s="1"/>
  <c r="U257" i="92" s="1"/>
  <c r="V257" i="92" s="1"/>
  <c r="W257" i="92" s="1"/>
  <c r="X257" i="92" s="1"/>
  <c r="Y257" i="92" s="1"/>
  <c r="Z257" i="92" s="1"/>
  <c r="AA257" i="92" s="1"/>
  <c r="F255" i="92"/>
  <c r="G255" i="92" s="1"/>
  <c r="H255" i="92" s="1"/>
  <c r="I255" i="92" s="1"/>
  <c r="J255" i="92" s="1"/>
  <c r="L255" i="92" s="1"/>
  <c r="M255" i="92" s="1"/>
  <c r="N255" i="92" s="1"/>
  <c r="O255" i="92" s="1"/>
  <c r="P255" i="92" s="1"/>
  <c r="Q255" i="92" s="1"/>
  <c r="R255" i="92" s="1"/>
  <c r="S255" i="92" s="1"/>
  <c r="T255" i="92" s="1"/>
  <c r="U255" i="92" s="1"/>
  <c r="V255" i="92" s="1"/>
  <c r="W255" i="92" s="1"/>
  <c r="X255" i="92" s="1"/>
  <c r="Y255" i="92" s="1"/>
  <c r="Z255" i="92" s="1"/>
  <c r="AA255" i="92" s="1"/>
  <c r="F254" i="92"/>
  <c r="G254" i="92" s="1"/>
  <c r="H254" i="92" s="1"/>
  <c r="I254" i="92" s="1"/>
  <c r="J254" i="92" s="1"/>
  <c r="L254" i="92" s="1"/>
  <c r="M254" i="92" s="1"/>
  <c r="N254" i="92" s="1"/>
  <c r="O254" i="92" s="1"/>
  <c r="P254" i="92" s="1"/>
  <c r="Q254" i="92" s="1"/>
  <c r="R254" i="92" s="1"/>
  <c r="S254" i="92" s="1"/>
  <c r="T254" i="92" s="1"/>
  <c r="U254" i="92" s="1"/>
  <c r="V254" i="92" s="1"/>
  <c r="W254" i="92" s="1"/>
  <c r="X254" i="92" s="1"/>
  <c r="Y254" i="92" s="1"/>
  <c r="Z254" i="92" s="1"/>
  <c r="AA254" i="92" s="1"/>
  <c r="F252" i="92"/>
  <c r="G252" i="92" s="1"/>
  <c r="H252" i="92" s="1"/>
  <c r="I252" i="92" s="1"/>
  <c r="J252" i="92" s="1"/>
  <c r="L252" i="92" s="1"/>
  <c r="M252" i="92" s="1"/>
  <c r="N252" i="92" s="1"/>
  <c r="O252" i="92" s="1"/>
  <c r="P252" i="92" s="1"/>
  <c r="Q252" i="92" s="1"/>
  <c r="R252" i="92" s="1"/>
  <c r="S252" i="92" s="1"/>
  <c r="T252" i="92" s="1"/>
  <c r="U252" i="92" s="1"/>
  <c r="V252" i="92" s="1"/>
  <c r="W252" i="92" s="1"/>
  <c r="X252" i="92" s="1"/>
  <c r="Y252" i="92" s="1"/>
  <c r="Z252" i="92" s="1"/>
  <c r="AA252" i="92" s="1"/>
  <c r="F248" i="92"/>
  <c r="G248" i="92" s="1"/>
  <c r="H248" i="92" s="1"/>
  <c r="I248" i="92" s="1"/>
  <c r="J248" i="92" s="1"/>
  <c r="L248" i="92" s="1"/>
  <c r="M248" i="92" s="1"/>
  <c r="N248" i="92" s="1"/>
  <c r="O248" i="92" s="1"/>
  <c r="P248" i="92" s="1"/>
  <c r="Q248" i="92" s="1"/>
  <c r="R248" i="92" s="1"/>
  <c r="S248" i="92" s="1"/>
  <c r="T248" i="92" s="1"/>
  <c r="U248" i="92" s="1"/>
  <c r="V248" i="92" s="1"/>
  <c r="W248" i="92" s="1"/>
  <c r="X248" i="92" s="1"/>
  <c r="Y248" i="92" s="1"/>
  <c r="Z248" i="92" s="1"/>
  <c r="AA248" i="92" s="1"/>
  <c r="F247" i="92"/>
  <c r="G247" i="92" s="1"/>
  <c r="H247" i="92" s="1"/>
  <c r="I247" i="92" s="1"/>
  <c r="J247" i="92" s="1"/>
  <c r="L247" i="92" s="1"/>
  <c r="M247" i="92" s="1"/>
  <c r="N247" i="92" s="1"/>
  <c r="O247" i="92" s="1"/>
  <c r="P247" i="92" s="1"/>
  <c r="Q247" i="92" s="1"/>
  <c r="R247" i="92" s="1"/>
  <c r="S247" i="92" s="1"/>
  <c r="T247" i="92" s="1"/>
  <c r="U247" i="92" s="1"/>
  <c r="V247" i="92" s="1"/>
  <c r="W247" i="92" s="1"/>
  <c r="X247" i="92" s="1"/>
  <c r="Y247" i="92" s="1"/>
  <c r="Z247" i="92" s="1"/>
  <c r="AA247" i="92" s="1"/>
  <c r="F246" i="92"/>
  <c r="G246" i="92" s="1"/>
  <c r="H246" i="92" s="1"/>
  <c r="I246" i="92" s="1"/>
  <c r="J246" i="92" s="1"/>
  <c r="L246" i="92" s="1"/>
  <c r="M246" i="92" s="1"/>
  <c r="N246" i="92" s="1"/>
  <c r="O246" i="92" s="1"/>
  <c r="P246" i="92" s="1"/>
  <c r="Q246" i="92" s="1"/>
  <c r="R246" i="92" s="1"/>
  <c r="S246" i="92" s="1"/>
  <c r="T246" i="92" s="1"/>
  <c r="U246" i="92" s="1"/>
  <c r="V246" i="92" s="1"/>
  <c r="W246" i="92" s="1"/>
  <c r="X246" i="92" s="1"/>
  <c r="Y246" i="92" s="1"/>
  <c r="Z246" i="92" s="1"/>
  <c r="AA246" i="92" s="1"/>
  <c r="F245" i="92"/>
  <c r="G245" i="92" s="1"/>
  <c r="H245" i="92" s="1"/>
  <c r="I245" i="92" s="1"/>
  <c r="J245" i="92" s="1"/>
  <c r="L245" i="92" s="1"/>
  <c r="M245" i="92" s="1"/>
  <c r="N245" i="92" s="1"/>
  <c r="O245" i="92" s="1"/>
  <c r="P245" i="92" s="1"/>
  <c r="Q245" i="92" s="1"/>
  <c r="R245" i="92" s="1"/>
  <c r="S245" i="92" s="1"/>
  <c r="T245" i="92" s="1"/>
  <c r="U245" i="92" s="1"/>
  <c r="V245" i="92" s="1"/>
  <c r="W245" i="92" s="1"/>
  <c r="X245" i="92" s="1"/>
  <c r="Y245" i="92" s="1"/>
  <c r="Z245" i="92" s="1"/>
  <c r="AA245" i="92" s="1"/>
  <c r="F241" i="92"/>
  <c r="G241" i="92" s="1"/>
  <c r="H241" i="92" s="1"/>
  <c r="I241" i="92" s="1"/>
  <c r="J241" i="92" s="1"/>
  <c r="L241" i="92" s="1"/>
  <c r="M241" i="92" s="1"/>
  <c r="N241" i="92" s="1"/>
  <c r="O241" i="92" s="1"/>
  <c r="P241" i="92" s="1"/>
  <c r="Q241" i="92" s="1"/>
  <c r="R241" i="92" s="1"/>
  <c r="S241" i="92" s="1"/>
  <c r="T241" i="92" s="1"/>
  <c r="U241" i="92" s="1"/>
  <c r="V241" i="92" s="1"/>
  <c r="W241" i="92" s="1"/>
  <c r="X241" i="92" s="1"/>
  <c r="Y241" i="92" s="1"/>
  <c r="Z241" i="92" s="1"/>
  <c r="AA241" i="92" s="1"/>
  <c r="F239" i="92"/>
  <c r="G239" i="92" s="1"/>
  <c r="H239" i="92" s="1"/>
  <c r="I239" i="92" s="1"/>
  <c r="J239" i="92" s="1"/>
  <c r="L239" i="92" s="1"/>
  <c r="M239" i="92" s="1"/>
  <c r="N239" i="92" s="1"/>
  <c r="O239" i="92" s="1"/>
  <c r="P239" i="92" s="1"/>
  <c r="Q239" i="92" s="1"/>
  <c r="R239" i="92" s="1"/>
  <c r="S239" i="92" s="1"/>
  <c r="T239" i="92" s="1"/>
  <c r="U239" i="92" s="1"/>
  <c r="V239" i="92" s="1"/>
  <c r="W239" i="92" s="1"/>
  <c r="X239" i="92" s="1"/>
  <c r="Y239" i="92" s="1"/>
  <c r="Z239" i="92" s="1"/>
  <c r="AA239" i="92" s="1"/>
  <c r="F238" i="92"/>
  <c r="G238" i="92" s="1"/>
  <c r="H238" i="92" s="1"/>
  <c r="I238" i="92" s="1"/>
  <c r="J238" i="92" s="1"/>
  <c r="L238" i="92" s="1"/>
  <c r="M238" i="92" s="1"/>
  <c r="N238" i="92" s="1"/>
  <c r="O238" i="92" s="1"/>
  <c r="P238" i="92" s="1"/>
  <c r="Q238" i="92" s="1"/>
  <c r="R238" i="92" s="1"/>
  <c r="S238" i="92" s="1"/>
  <c r="T238" i="92" s="1"/>
  <c r="U238" i="92" s="1"/>
  <c r="V238" i="92" s="1"/>
  <c r="W238" i="92" s="1"/>
  <c r="X238" i="92" s="1"/>
  <c r="Y238" i="92" s="1"/>
  <c r="Z238" i="92" s="1"/>
  <c r="AA238" i="92" s="1"/>
  <c r="F234" i="92"/>
  <c r="G234" i="92" s="1"/>
  <c r="H234" i="92" s="1"/>
  <c r="I234" i="92" s="1"/>
  <c r="J234" i="92" s="1"/>
  <c r="L234" i="92" s="1"/>
  <c r="M234" i="92" s="1"/>
  <c r="N234" i="92" s="1"/>
  <c r="O234" i="92" s="1"/>
  <c r="P234" i="92" s="1"/>
  <c r="Q234" i="92" s="1"/>
  <c r="R234" i="92" s="1"/>
  <c r="S234" i="92" s="1"/>
  <c r="T234" i="92" s="1"/>
  <c r="U234" i="92" s="1"/>
  <c r="V234" i="92" s="1"/>
  <c r="W234" i="92" s="1"/>
  <c r="X234" i="92" s="1"/>
  <c r="Y234" i="92" s="1"/>
  <c r="Z234" i="92" s="1"/>
  <c r="AA234" i="92" s="1"/>
  <c r="F231" i="92"/>
  <c r="G231" i="92" s="1"/>
  <c r="H231" i="92" s="1"/>
  <c r="I231" i="92" s="1"/>
  <c r="J231" i="92" s="1"/>
  <c r="L231" i="92" s="1"/>
  <c r="M231" i="92" s="1"/>
  <c r="N231" i="92" s="1"/>
  <c r="O231" i="92" s="1"/>
  <c r="P231" i="92" s="1"/>
  <c r="Q231" i="92" s="1"/>
  <c r="R231" i="92" s="1"/>
  <c r="S231" i="92" s="1"/>
  <c r="T231" i="92" s="1"/>
  <c r="U231" i="92" s="1"/>
  <c r="V231" i="92" s="1"/>
  <c r="W231" i="92" s="1"/>
  <c r="X231" i="92" s="1"/>
  <c r="Y231" i="92" s="1"/>
  <c r="Z231" i="92" s="1"/>
  <c r="AA231" i="92" s="1"/>
  <c r="F230" i="92"/>
  <c r="G230" i="92" s="1"/>
  <c r="H230" i="92" s="1"/>
  <c r="I230" i="92" s="1"/>
  <c r="J230" i="92" s="1"/>
  <c r="L230" i="92" s="1"/>
  <c r="M230" i="92" s="1"/>
  <c r="N230" i="92" s="1"/>
  <c r="O230" i="92" s="1"/>
  <c r="P230" i="92" s="1"/>
  <c r="Q230" i="92" s="1"/>
  <c r="R230" i="92" s="1"/>
  <c r="S230" i="92" s="1"/>
  <c r="T230" i="92" s="1"/>
  <c r="U230" i="92" s="1"/>
  <c r="V230" i="92" s="1"/>
  <c r="W230" i="92" s="1"/>
  <c r="X230" i="92" s="1"/>
  <c r="Y230" i="92" s="1"/>
  <c r="Z230" i="92" s="1"/>
  <c r="AA230" i="92" s="1"/>
  <c r="F228" i="92"/>
  <c r="G228" i="92" s="1"/>
  <c r="H228" i="92" s="1"/>
  <c r="I228" i="92" s="1"/>
  <c r="J228" i="92" s="1"/>
  <c r="L228" i="92" s="1"/>
  <c r="M228" i="92" s="1"/>
  <c r="N228" i="92" s="1"/>
  <c r="O228" i="92" s="1"/>
  <c r="P228" i="92" s="1"/>
  <c r="Q228" i="92" s="1"/>
  <c r="R228" i="92" s="1"/>
  <c r="S228" i="92" s="1"/>
  <c r="T228" i="92" s="1"/>
  <c r="U228" i="92" s="1"/>
  <c r="V228" i="92" s="1"/>
  <c r="W228" i="92" s="1"/>
  <c r="X228" i="92" s="1"/>
  <c r="Y228" i="92" s="1"/>
  <c r="Z228" i="92" s="1"/>
  <c r="AA228" i="92" s="1"/>
  <c r="F226" i="92"/>
  <c r="G226" i="92" s="1"/>
  <c r="H226" i="92" s="1"/>
  <c r="I226" i="92" s="1"/>
  <c r="J226" i="92" s="1"/>
  <c r="L226" i="92" s="1"/>
  <c r="M226" i="92" s="1"/>
  <c r="N226" i="92" s="1"/>
  <c r="O226" i="92" s="1"/>
  <c r="P226" i="92" s="1"/>
  <c r="Q226" i="92" s="1"/>
  <c r="R226" i="92" s="1"/>
  <c r="S226" i="92" s="1"/>
  <c r="T226" i="92" s="1"/>
  <c r="U226" i="92" s="1"/>
  <c r="V226" i="92" s="1"/>
  <c r="W226" i="92" s="1"/>
  <c r="X226" i="92" s="1"/>
  <c r="Y226" i="92" s="1"/>
  <c r="Z226" i="92" s="1"/>
  <c r="AA226" i="92" s="1"/>
  <c r="F223" i="92"/>
  <c r="G223" i="92" s="1"/>
  <c r="H223" i="92" s="1"/>
  <c r="I223" i="92" s="1"/>
  <c r="J223" i="92" s="1"/>
  <c r="L223" i="92" s="1"/>
  <c r="M223" i="92" s="1"/>
  <c r="N223" i="92" s="1"/>
  <c r="O223" i="92" s="1"/>
  <c r="P223" i="92" s="1"/>
  <c r="Q223" i="92" s="1"/>
  <c r="R223" i="92" s="1"/>
  <c r="S223" i="92" s="1"/>
  <c r="T223" i="92" s="1"/>
  <c r="U223" i="92" s="1"/>
  <c r="V223" i="92" s="1"/>
  <c r="W223" i="92" s="1"/>
  <c r="X223" i="92" s="1"/>
  <c r="Y223" i="92" s="1"/>
  <c r="Z223" i="92" s="1"/>
  <c r="AA223" i="92" s="1"/>
  <c r="F222" i="92"/>
  <c r="G222" i="92" s="1"/>
  <c r="H222" i="92" s="1"/>
  <c r="I222" i="92" s="1"/>
  <c r="J222" i="92" s="1"/>
  <c r="L222" i="92" s="1"/>
  <c r="M222" i="92" s="1"/>
  <c r="N222" i="92" s="1"/>
  <c r="O222" i="92" s="1"/>
  <c r="P222" i="92" s="1"/>
  <c r="Q222" i="92" s="1"/>
  <c r="R222" i="92" s="1"/>
  <c r="S222" i="92" s="1"/>
  <c r="T222" i="92" s="1"/>
  <c r="U222" i="92" s="1"/>
  <c r="V222" i="92" s="1"/>
  <c r="W222" i="92" s="1"/>
  <c r="X222" i="92" s="1"/>
  <c r="Y222" i="92" s="1"/>
  <c r="Z222" i="92" s="1"/>
  <c r="AA222" i="92" s="1"/>
  <c r="F218" i="92"/>
  <c r="G218" i="92" s="1"/>
  <c r="H218" i="92" s="1"/>
  <c r="I218" i="92" s="1"/>
  <c r="J218" i="92" s="1"/>
  <c r="L218" i="92" s="1"/>
  <c r="M218" i="92" s="1"/>
  <c r="N218" i="92" s="1"/>
  <c r="O218" i="92" s="1"/>
  <c r="P218" i="92" s="1"/>
  <c r="Q218" i="92" s="1"/>
  <c r="R218" i="92" s="1"/>
  <c r="S218" i="92" s="1"/>
  <c r="T218" i="92" s="1"/>
  <c r="U218" i="92" s="1"/>
  <c r="V218" i="92" s="1"/>
  <c r="W218" i="92" s="1"/>
  <c r="X218" i="92" s="1"/>
  <c r="Y218" i="92" s="1"/>
  <c r="Z218" i="92" s="1"/>
  <c r="AA218" i="92" s="1"/>
  <c r="F217" i="92"/>
  <c r="G217" i="92" s="1"/>
  <c r="H217" i="92" s="1"/>
  <c r="I217" i="92" s="1"/>
  <c r="J217" i="92" s="1"/>
  <c r="L217" i="92" s="1"/>
  <c r="M217" i="92" s="1"/>
  <c r="N217" i="92" s="1"/>
  <c r="O217" i="92" s="1"/>
  <c r="P217" i="92" s="1"/>
  <c r="Q217" i="92" s="1"/>
  <c r="R217" i="92" s="1"/>
  <c r="S217" i="92" s="1"/>
  <c r="T217" i="92" s="1"/>
  <c r="U217" i="92" s="1"/>
  <c r="V217" i="92" s="1"/>
  <c r="W217" i="92" s="1"/>
  <c r="X217" i="92" s="1"/>
  <c r="Y217" i="92" s="1"/>
  <c r="Z217" i="92" s="1"/>
  <c r="AA217" i="92" s="1"/>
  <c r="F215" i="92"/>
  <c r="G215" i="92" s="1"/>
  <c r="H215" i="92" s="1"/>
  <c r="I215" i="92" s="1"/>
  <c r="J215" i="92" s="1"/>
  <c r="L215" i="92" s="1"/>
  <c r="M215" i="92" s="1"/>
  <c r="N215" i="92" s="1"/>
  <c r="O215" i="92" s="1"/>
  <c r="P215" i="92" s="1"/>
  <c r="Q215" i="92" s="1"/>
  <c r="R215" i="92" s="1"/>
  <c r="S215" i="92" s="1"/>
  <c r="T215" i="92" s="1"/>
  <c r="U215" i="92" s="1"/>
  <c r="V215" i="92" s="1"/>
  <c r="W215" i="92" s="1"/>
  <c r="X215" i="92" s="1"/>
  <c r="Y215" i="92" s="1"/>
  <c r="Z215" i="92" s="1"/>
  <c r="AA215" i="92" s="1"/>
  <c r="F214" i="92"/>
  <c r="G214" i="92" s="1"/>
  <c r="H214" i="92" s="1"/>
  <c r="I214" i="92" s="1"/>
  <c r="J214" i="92" s="1"/>
  <c r="L214" i="92" s="1"/>
  <c r="M214" i="92" s="1"/>
  <c r="N214" i="92" s="1"/>
  <c r="O214" i="92" s="1"/>
  <c r="P214" i="92" s="1"/>
  <c r="Q214" i="92" s="1"/>
  <c r="R214" i="92" s="1"/>
  <c r="S214" i="92" s="1"/>
  <c r="T214" i="92" s="1"/>
  <c r="U214" i="92" s="1"/>
  <c r="V214" i="92" s="1"/>
  <c r="W214" i="92" s="1"/>
  <c r="X214" i="92" s="1"/>
  <c r="Y214" i="92" s="1"/>
  <c r="Z214" i="92" s="1"/>
  <c r="AA214" i="92" s="1"/>
  <c r="F212" i="92"/>
  <c r="G212" i="92" s="1"/>
  <c r="H212" i="92" s="1"/>
  <c r="I212" i="92" s="1"/>
  <c r="J212" i="92" s="1"/>
  <c r="L212" i="92" s="1"/>
  <c r="M212" i="92" s="1"/>
  <c r="N212" i="92" s="1"/>
  <c r="O212" i="92" s="1"/>
  <c r="P212" i="92" s="1"/>
  <c r="Q212" i="92" s="1"/>
  <c r="R212" i="92" s="1"/>
  <c r="S212" i="92" s="1"/>
  <c r="T212" i="92" s="1"/>
  <c r="U212" i="92" s="1"/>
  <c r="V212" i="92" s="1"/>
  <c r="W212" i="92" s="1"/>
  <c r="X212" i="92" s="1"/>
  <c r="Y212" i="92" s="1"/>
  <c r="Z212" i="92" s="1"/>
  <c r="AA212" i="92" s="1"/>
  <c r="F209" i="92"/>
  <c r="G209" i="92" s="1"/>
  <c r="H209" i="92" s="1"/>
  <c r="I209" i="92" s="1"/>
  <c r="J209" i="92" s="1"/>
  <c r="L209" i="92" s="1"/>
  <c r="M209" i="92" s="1"/>
  <c r="N209" i="92" s="1"/>
  <c r="O209" i="92" s="1"/>
  <c r="P209" i="92" s="1"/>
  <c r="Q209" i="92" s="1"/>
  <c r="R209" i="92" s="1"/>
  <c r="S209" i="92" s="1"/>
  <c r="T209" i="92" s="1"/>
  <c r="U209" i="92" s="1"/>
  <c r="V209" i="92" s="1"/>
  <c r="W209" i="92" s="1"/>
  <c r="X209" i="92" s="1"/>
  <c r="Y209" i="92" s="1"/>
  <c r="Z209" i="92" s="1"/>
  <c r="AA209" i="92" s="1"/>
  <c r="F207" i="92"/>
  <c r="G207" i="92" s="1"/>
  <c r="H207" i="92" s="1"/>
  <c r="I207" i="92" s="1"/>
  <c r="J207" i="92" s="1"/>
  <c r="L207" i="92" s="1"/>
  <c r="M207" i="92" s="1"/>
  <c r="N207" i="92" s="1"/>
  <c r="O207" i="92" s="1"/>
  <c r="P207" i="92" s="1"/>
  <c r="Q207" i="92" s="1"/>
  <c r="R207" i="92" s="1"/>
  <c r="S207" i="92" s="1"/>
  <c r="T207" i="92" s="1"/>
  <c r="U207" i="92" s="1"/>
  <c r="V207" i="92" s="1"/>
  <c r="W207" i="92" s="1"/>
  <c r="X207" i="92" s="1"/>
  <c r="Y207" i="92" s="1"/>
  <c r="Z207" i="92" s="1"/>
  <c r="AA207" i="92" s="1"/>
  <c r="F206" i="92"/>
  <c r="G206" i="92" s="1"/>
  <c r="H206" i="92" s="1"/>
  <c r="I206" i="92" s="1"/>
  <c r="J206" i="92" s="1"/>
  <c r="L206" i="92" s="1"/>
  <c r="M206" i="92" s="1"/>
  <c r="N206" i="92" s="1"/>
  <c r="O206" i="92" s="1"/>
  <c r="P206" i="92" s="1"/>
  <c r="Q206" i="92" s="1"/>
  <c r="R206" i="92" s="1"/>
  <c r="S206" i="92" s="1"/>
  <c r="T206" i="92" s="1"/>
  <c r="U206" i="92" s="1"/>
  <c r="V206" i="92" s="1"/>
  <c r="W206" i="92" s="1"/>
  <c r="X206" i="92" s="1"/>
  <c r="Y206" i="92" s="1"/>
  <c r="Z206" i="92" s="1"/>
  <c r="AA206" i="92" s="1"/>
  <c r="F204" i="92"/>
  <c r="G204" i="92" s="1"/>
  <c r="H204" i="92" s="1"/>
  <c r="I204" i="92" s="1"/>
  <c r="J204" i="92" s="1"/>
  <c r="L204" i="92" s="1"/>
  <c r="M204" i="92" s="1"/>
  <c r="N204" i="92" s="1"/>
  <c r="O204" i="92" s="1"/>
  <c r="P204" i="92" s="1"/>
  <c r="Q204" i="92" s="1"/>
  <c r="R204" i="92" s="1"/>
  <c r="S204" i="92" s="1"/>
  <c r="T204" i="92" s="1"/>
  <c r="U204" i="92" s="1"/>
  <c r="V204" i="92" s="1"/>
  <c r="W204" i="92" s="1"/>
  <c r="X204" i="92" s="1"/>
  <c r="Y204" i="92" s="1"/>
  <c r="Z204" i="92" s="1"/>
  <c r="AA204" i="92" s="1"/>
  <c r="F201" i="92"/>
  <c r="G201" i="92" s="1"/>
  <c r="H201" i="92" s="1"/>
  <c r="I201" i="92" s="1"/>
  <c r="J201" i="92" s="1"/>
  <c r="L201" i="92" s="1"/>
  <c r="M201" i="92" s="1"/>
  <c r="N201" i="92" s="1"/>
  <c r="O201" i="92" s="1"/>
  <c r="P201" i="92" s="1"/>
  <c r="Q201" i="92" s="1"/>
  <c r="R201" i="92" s="1"/>
  <c r="S201" i="92" s="1"/>
  <c r="T201" i="92" s="1"/>
  <c r="U201" i="92" s="1"/>
  <c r="V201" i="92" s="1"/>
  <c r="W201" i="92" s="1"/>
  <c r="X201" i="92" s="1"/>
  <c r="Y201" i="92" s="1"/>
  <c r="Z201" i="92" s="1"/>
  <c r="AA201" i="92" s="1"/>
  <c r="F199" i="92"/>
  <c r="G199" i="92" s="1"/>
  <c r="H199" i="92" s="1"/>
  <c r="I199" i="92" s="1"/>
  <c r="J199" i="92" s="1"/>
  <c r="L199" i="92" s="1"/>
  <c r="M199" i="92" s="1"/>
  <c r="N199" i="92" s="1"/>
  <c r="O199" i="92" s="1"/>
  <c r="P199" i="92" s="1"/>
  <c r="Q199" i="92" s="1"/>
  <c r="R199" i="92" s="1"/>
  <c r="S199" i="92" s="1"/>
  <c r="T199" i="92" s="1"/>
  <c r="U199" i="92" s="1"/>
  <c r="V199" i="92" s="1"/>
  <c r="W199" i="92" s="1"/>
  <c r="X199" i="92" s="1"/>
  <c r="Y199" i="92" s="1"/>
  <c r="Z199" i="92" s="1"/>
  <c r="AA199" i="92" s="1"/>
  <c r="F198" i="92"/>
  <c r="G198" i="92" s="1"/>
  <c r="H198" i="92" s="1"/>
  <c r="I198" i="92" s="1"/>
  <c r="J198" i="92" s="1"/>
  <c r="L198" i="92" s="1"/>
  <c r="M198" i="92" s="1"/>
  <c r="N198" i="92" s="1"/>
  <c r="O198" i="92" s="1"/>
  <c r="P198" i="92" s="1"/>
  <c r="Q198" i="92" s="1"/>
  <c r="R198" i="92" s="1"/>
  <c r="S198" i="92" s="1"/>
  <c r="T198" i="92" s="1"/>
  <c r="U198" i="92" s="1"/>
  <c r="V198" i="92" s="1"/>
  <c r="W198" i="92" s="1"/>
  <c r="X198" i="92" s="1"/>
  <c r="Y198" i="92" s="1"/>
  <c r="Z198" i="92" s="1"/>
  <c r="AA198" i="92" s="1"/>
  <c r="F196" i="92"/>
  <c r="G196" i="92" s="1"/>
  <c r="H196" i="92" s="1"/>
  <c r="I196" i="92" s="1"/>
  <c r="J196" i="92" s="1"/>
  <c r="L196" i="92" s="1"/>
  <c r="M196" i="92" s="1"/>
  <c r="N196" i="92" s="1"/>
  <c r="O196" i="92" s="1"/>
  <c r="P196" i="92" s="1"/>
  <c r="Q196" i="92" s="1"/>
  <c r="R196" i="92" s="1"/>
  <c r="S196" i="92" s="1"/>
  <c r="T196" i="92" s="1"/>
  <c r="U196" i="92" s="1"/>
  <c r="V196" i="92" s="1"/>
  <c r="W196" i="92" s="1"/>
  <c r="X196" i="92" s="1"/>
  <c r="Y196" i="92" s="1"/>
  <c r="Z196" i="92" s="1"/>
  <c r="AA196" i="92" s="1"/>
  <c r="F191" i="92"/>
  <c r="G191" i="92" s="1"/>
  <c r="H191" i="92" s="1"/>
  <c r="I191" i="92" s="1"/>
  <c r="J191" i="92" s="1"/>
  <c r="L191" i="92" s="1"/>
  <c r="M191" i="92" s="1"/>
  <c r="N191" i="92" s="1"/>
  <c r="O191" i="92" s="1"/>
  <c r="P191" i="92" s="1"/>
  <c r="Q191" i="92" s="1"/>
  <c r="R191" i="92" s="1"/>
  <c r="S191" i="92" s="1"/>
  <c r="T191" i="92" s="1"/>
  <c r="U191" i="92" s="1"/>
  <c r="V191" i="92" s="1"/>
  <c r="W191" i="92" s="1"/>
  <c r="X191" i="92" s="1"/>
  <c r="Y191" i="92" s="1"/>
  <c r="Z191" i="92" s="1"/>
  <c r="AA191" i="92" s="1"/>
  <c r="F190" i="92"/>
  <c r="G190" i="92" s="1"/>
  <c r="H190" i="92" s="1"/>
  <c r="I190" i="92" s="1"/>
  <c r="J190" i="92" s="1"/>
  <c r="L190" i="92" s="1"/>
  <c r="M190" i="92" s="1"/>
  <c r="N190" i="92" s="1"/>
  <c r="O190" i="92" s="1"/>
  <c r="P190" i="92" s="1"/>
  <c r="Q190" i="92" s="1"/>
  <c r="R190" i="92" s="1"/>
  <c r="S190" i="92" s="1"/>
  <c r="T190" i="92" s="1"/>
  <c r="U190" i="92" s="1"/>
  <c r="V190" i="92" s="1"/>
  <c r="W190" i="92" s="1"/>
  <c r="X190" i="92" s="1"/>
  <c r="Y190" i="92" s="1"/>
  <c r="Z190" i="92" s="1"/>
  <c r="AA190" i="92" s="1"/>
  <c r="F188" i="92"/>
  <c r="G188" i="92" s="1"/>
  <c r="H188" i="92" s="1"/>
  <c r="I188" i="92" s="1"/>
  <c r="J188" i="92" s="1"/>
  <c r="L188" i="92" s="1"/>
  <c r="M188" i="92" s="1"/>
  <c r="N188" i="92" s="1"/>
  <c r="O188" i="92" s="1"/>
  <c r="P188" i="92" s="1"/>
  <c r="Q188" i="92" s="1"/>
  <c r="R188" i="92" s="1"/>
  <c r="S188" i="92" s="1"/>
  <c r="T188" i="92" s="1"/>
  <c r="U188" i="92" s="1"/>
  <c r="V188" i="92" s="1"/>
  <c r="W188" i="92" s="1"/>
  <c r="X188" i="92" s="1"/>
  <c r="Y188" i="92" s="1"/>
  <c r="Z188" i="92" s="1"/>
  <c r="AA188" i="92" s="1"/>
  <c r="F186" i="92"/>
  <c r="G186" i="92" s="1"/>
  <c r="H186" i="92" s="1"/>
  <c r="I186" i="92" s="1"/>
  <c r="J186" i="92" s="1"/>
  <c r="L186" i="92" s="1"/>
  <c r="M186" i="92" s="1"/>
  <c r="N186" i="92" s="1"/>
  <c r="O186" i="92" s="1"/>
  <c r="P186" i="92" s="1"/>
  <c r="Q186" i="92" s="1"/>
  <c r="R186" i="92" s="1"/>
  <c r="S186" i="92" s="1"/>
  <c r="T186" i="92" s="1"/>
  <c r="U186" i="92" s="1"/>
  <c r="V186" i="92" s="1"/>
  <c r="W186" i="92" s="1"/>
  <c r="X186" i="92" s="1"/>
  <c r="Y186" i="92" s="1"/>
  <c r="Z186" i="92" s="1"/>
  <c r="AA186" i="92" s="1"/>
  <c r="F183" i="92"/>
  <c r="G183" i="92" s="1"/>
  <c r="H183" i="92" s="1"/>
  <c r="I183" i="92" s="1"/>
  <c r="J183" i="92" s="1"/>
  <c r="L183" i="92" s="1"/>
  <c r="M183" i="92" s="1"/>
  <c r="N183" i="92" s="1"/>
  <c r="O183" i="92" s="1"/>
  <c r="P183" i="92" s="1"/>
  <c r="Q183" i="92" s="1"/>
  <c r="R183" i="92" s="1"/>
  <c r="S183" i="92" s="1"/>
  <c r="T183" i="92" s="1"/>
  <c r="U183" i="92" s="1"/>
  <c r="V183" i="92" s="1"/>
  <c r="W183" i="92" s="1"/>
  <c r="X183" i="92" s="1"/>
  <c r="Y183" i="92" s="1"/>
  <c r="Z183" i="92" s="1"/>
  <c r="AA183" i="92" s="1"/>
  <c r="F182" i="92"/>
  <c r="G182" i="92" s="1"/>
  <c r="H182" i="92" s="1"/>
  <c r="I182" i="92" s="1"/>
  <c r="J182" i="92" s="1"/>
  <c r="L182" i="92" s="1"/>
  <c r="M182" i="92" s="1"/>
  <c r="N182" i="92" s="1"/>
  <c r="O182" i="92" s="1"/>
  <c r="P182" i="92" s="1"/>
  <c r="Q182" i="92" s="1"/>
  <c r="R182" i="92" s="1"/>
  <c r="S182" i="92" s="1"/>
  <c r="T182" i="92" s="1"/>
  <c r="U182" i="92" s="1"/>
  <c r="V182" i="92" s="1"/>
  <c r="W182" i="92" s="1"/>
  <c r="X182" i="92" s="1"/>
  <c r="Y182" i="92" s="1"/>
  <c r="Z182" i="92" s="1"/>
  <c r="AA182" i="92" s="1"/>
  <c r="F180" i="92"/>
  <c r="G180" i="92" s="1"/>
  <c r="H180" i="92" s="1"/>
  <c r="I180" i="92" s="1"/>
  <c r="J180" i="92" s="1"/>
  <c r="L180" i="92" s="1"/>
  <c r="M180" i="92" s="1"/>
  <c r="N180" i="92" s="1"/>
  <c r="O180" i="92" s="1"/>
  <c r="P180" i="92" s="1"/>
  <c r="Q180" i="92" s="1"/>
  <c r="R180" i="92" s="1"/>
  <c r="S180" i="92" s="1"/>
  <c r="T180" i="92" s="1"/>
  <c r="U180" i="92" s="1"/>
  <c r="V180" i="92" s="1"/>
  <c r="W180" i="92" s="1"/>
  <c r="X180" i="92" s="1"/>
  <c r="Y180" i="92" s="1"/>
  <c r="Z180" i="92" s="1"/>
  <c r="AA180" i="92" s="1"/>
  <c r="F178" i="92"/>
  <c r="G178" i="92" s="1"/>
  <c r="H178" i="92" s="1"/>
  <c r="I178" i="92" s="1"/>
  <c r="J178" i="92" s="1"/>
  <c r="L178" i="92" s="1"/>
  <c r="M178" i="92" s="1"/>
  <c r="N178" i="92" s="1"/>
  <c r="O178" i="92" s="1"/>
  <c r="P178" i="92" s="1"/>
  <c r="Q178" i="92" s="1"/>
  <c r="R178" i="92" s="1"/>
  <c r="S178" i="92" s="1"/>
  <c r="T178" i="92" s="1"/>
  <c r="U178" i="92" s="1"/>
  <c r="V178" i="92" s="1"/>
  <c r="W178" i="92" s="1"/>
  <c r="X178" i="92" s="1"/>
  <c r="Y178" i="92" s="1"/>
  <c r="Z178" i="92" s="1"/>
  <c r="AA178" i="92" s="1"/>
  <c r="F175" i="92"/>
  <c r="G175" i="92" s="1"/>
  <c r="H175" i="92" s="1"/>
  <c r="I175" i="92" s="1"/>
  <c r="J175" i="92" s="1"/>
  <c r="L175" i="92" s="1"/>
  <c r="M175" i="92" s="1"/>
  <c r="N175" i="92" s="1"/>
  <c r="O175" i="92" s="1"/>
  <c r="P175" i="92" s="1"/>
  <c r="Q175" i="92" s="1"/>
  <c r="R175" i="92" s="1"/>
  <c r="S175" i="92" s="1"/>
  <c r="T175" i="92" s="1"/>
  <c r="U175" i="92" s="1"/>
  <c r="V175" i="92" s="1"/>
  <c r="W175" i="92" s="1"/>
  <c r="X175" i="92" s="1"/>
  <c r="Y175" i="92" s="1"/>
  <c r="Z175" i="92" s="1"/>
  <c r="AA175" i="92" s="1"/>
  <c r="F174" i="92"/>
  <c r="G174" i="92" s="1"/>
  <c r="H174" i="92" s="1"/>
  <c r="I174" i="92" s="1"/>
  <c r="J174" i="92" s="1"/>
  <c r="L174" i="92" s="1"/>
  <c r="M174" i="92" s="1"/>
  <c r="N174" i="92" s="1"/>
  <c r="O174" i="92" s="1"/>
  <c r="P174" i="92" s="1"/>
  <c r="Q174" i="92" s="1"/>
  <c r="R174" i="92" s="1"/>
  <c r="S174" i="92" s="1"/>
  <c r="T174" i="92" s="1"/>
  <c r="U174" i="92" s="1"/>
  <c r="V174" i="92" s="1"/>
  <c r="W174" i="92" s="1"/>
  <c r="X174" i="92" s="1"/>
  <c r="Y174" i="92" s="1"/>
  <c r="Z174" i="92" s="1"/>
  <c r="AA174" i="92" s="1"/>
  <c r="F173" i="92"/>
  <c r="G173" i="92" s="1"/>
  <c r="H173" i="92" s="1"/>
  <c r="I173" i="92" s="1"/>
  <c r="J173" i="92" s="1"/>
  <c r="L173" i="92" s="1"/>
  <c r="M173" i="92" s="1"/>
  <c r="N173" i="92" s="1"/>
  <c r="O173" i="92" s="1"/>
  <c r="P173" i="92" s="1"/>
  <c r="Q173" i="92" s="1"/>
  <c r="R173" i="92" s="1"/>
  <c r="S173" i="92" s="1"/>
  <c r="T173" i="92" s="1"/>
  <c r="U173" i="92" s="1"/>
  <c r="V173" i="92" s="1"/>
  <c r="W173" i="92" s="1"/>
  <c r="X173" i="92" s="1"/>
  <c r="Y173" i="92" s="1"/>
  <c r="Z173" i="92" s="1"/>
  <c r="AA173" i="92" s="1"/>
  <c r="F172" i="92"/>
  <c r="G172" i="92" s="1"/>
  <c r="H172" i="92" s="1"/>
  <c r="I172" i="92" s="1"/>
  <c r="J172" i="92" s="1"/>
  <c r="L172" i="92" s="1"/>
  <c r="M172" i="92" s="1"/>
  <c r="N172" i="92" s="1"/>
  <c r="O172" i="92" s="1"/>
  <c r="P172" i="92" s="1"/>
  <c r="Q172" i="92" s="1"/>
  <c r="R172" i="92" s="1"/>
  <c r="S172" i="92" s="1"/>
  <c r="T172" i="92" s="1"/>
  <c r="U172" i="92" s="1"/>
  <c r="V172" i="92" s="1"/>
  <c r="W172" i="92" s="1"/>
  <c r="X172" i="92" s="1"/>
  <c r="Y172" i="92" s="1"/>
  <c r="Z172" i="92" s="1"/>
  <c r="AA172" i="92" s="1"/>
  <c r="F170" i="92"/>
  <c r="G170" i="92" s="1"/>
  <c r="H170" i="92" s="1"/>
  <c r="I170" i="92" s="1"/>
  <c r="J170" i="92" s="1"/>
  <c r="L170" i="92" s="1"/>
  <c r="M170" i="92" s="1"/>
  <c r="N170" i="92" s="1"/>
  <c r="O170" i="92" s="1"/>
  <c r="P170" i="92" s="1"/>
  <c r="Q170" i="92" s="1"/>
  <c r="R170" i="92" s="1"/>
  <c r="S170" i="92" s="1"/>
  <c r="T170" i="92" s="1"/>
  <c r="U170" i="92" s="1"/>
  <c r="V170" i="92" s="1"/>
  <c r="W170" i="92" s="1"/>
  <c r="X170" i="92" s="1"/>
  <c r="Y170" i="92" s="1"/>
  <c r="AG167" i="92"/>
  <c r="F166" i="92"/>
  <c r="G166" i="92" s="1"/>
  <c r="H166" i="92" s="1"/>
  <c r="I166" i="92" s="1"/>
  <c r="J166" i="92" s="1"/>
  <c r="L166" i="92" s="1"/>
  <c r="M166" i="92" s="1"/>
  <c r="N166" i="92" s="1"/>
  <c r="O166" i="92" s="1"/>
  <c r="P166" i="92" s="1"/>
  <c r="Q166" i="92" s="1"/>
  <c r="R166" i="92" s="1"/>
  <c r="S166" i="92" s="1"/>
  <c r="T166" i="92" s="1"/>
  <c r="U166" i="92" s="1"/>
  <c r="V166" i="92" s="1"/>
  <c r="W166" i="92" s="1"/>
  <c r="X166" i="92" s="1"/>
  <c r="Y166" i="92" s="1"/>
  <c r="Z166" i="92" s="1"/>
  <c r="AA166" i="92" s="1"/>
  <c r="F165" i="92"/>
  <c r="G165" i="92" s="1"/>
  <c r="H165" i="92" s="1"/>
  <c r="I165" i="92" s="1"/>
  <c r="J165" i="92" s="1"/>
  <c r="L165" i="92" s="1"/>
  <c r="M165" i="92" s="1"/>
  <c r="N165" i="92" s="1"/>
  <c r="O165" i="92" s="1"/>
  <c r="P165" i="92" s="1"/>
  <c r="Q165" i="92" s="1"/>
  <c r="R165" i="92" s="1"/>
  <c r="S165" i="92" s="1"/>
  <c r="T165" i="92" s="1"/>
  <c r="U165" i="92" s="1"/>
  <c r="V165" i="92" s="1"/>
  <c r="W165" i="92" s="1"/>
  <c r="X165" i="92" s="1"/>
  <c r="Y165" i="92" s="1"/>
  <c r="Z165" i="92" s="1"/>
  <c r="AA165" i="92" s="1"/>
  <c r="F163" i="92"/>
  <c r="G163" i="92" s="1"/>
  <c r="H163" i="92" s="1"/>
  <c r="I163" i="92" s="1"/>
  <c r="J163" i="92" s="1"/>
  <c r="L163" i="92" s="1"/>
  <c r="M163" i="92" s="1"/>
  <c r="N163" i="92" s="1"/>
  <c r="O163" i="92" s="1"/>
  <c r="P163" i="92" s="1"/>
  <c r="Q163" i="92" s="1"/>
  <c r="R163" i="92" s="1"/>
  <c r="S163" i="92" s="1"/>
  <c r="T163" i="92" s="1"/>
  <c r="U163" i="92" s="1"/>
  <c r="V163" i="92" s="1"/>
  <c r="W163" i="92" s="1"/>
  <c r="X163" i="92" s="1"/>
  <c r="Y163" i="92" s="1"/>
  <c r="Z163" i="92" s="1"/>
  <c r="AA163" i="92" s="1"/>
  <c r="F161" i="92"/>
  <c r="G161" i="92" s="1"/>
  <c r="AI158" i="92"/>
  <c r="AH158" i="92"/>
  <c r="A158" i="92" a="1"/>
  <c r="A158" i="92" s="1"/>
  <c r="AI157" i="92"/>
  <c r="AH157" i="92"/>
  <c r="AI156" i="92"/>
  <c r="AH156" i="92"/>
  <c r="AI155" i="92"/>
  <c r="AH155" i="92"/>
  <c r="AI154" i="92"/>
  <c r="AH154" i="92"/>
  <c r="AL153" i="92"/>
  <c r="AI153" i="92"/>
  <c r="AH153" i="92"/>
  <c r="A153" i="92" a="1"/>
  <c r="A153" i="92" s="1"/>
  <c r="AI152" i="92"/>
  <c r="AH152" i="92"/>
  <c r="AI151" i="92"/>
  <c r="AH151" i="92"/>
  <c r="AI150" i="92"/>
  <c r="AH150" i="92"/>
  <c r="AI149" i="92"/>
  <c r="AH149" i="92"/>
  <c r="AI148" i="92"/>
  <c r="AH148" i="92"/>
  <c r="AI147" i="92"/>
  <c r="AH147" i="92"/>
  <c r="AI146" i="92"/>
  <c r="AH146" i="92"/>
  <c r="AI142" i="92"/>
  <c r="AH142" i="92"/>
  <c r="AI141" i="92"/>
  <c r="AH141" i="92"/>
  <c r="AI140" i="92"/>
  <c r="AH140" i="92"/>
  <c r="AI139" i="92"/>
  <c r="AH139" i="92"/>
  <c r="AI138" i="92"/>
  <c r="AH138" i="92"/>
  <c r="AI137" i="92"/>
  <c r="AH137" i="92"/>
  <c r="AI136" i="92"/>
  <c r="AH136" i="92"/>
  <c r="AI134" i="92"/>
  <c r="AH134" i="92"/>
  <c r="AI133" i="92"/>
  <c r="AH133" i="92"/>
  <c r="AI132" i="92"/>
  <c r="AH132" i="92"/>
  <c r="AI131" i="92"/>
  <c r="AH131" i="92"/>
  <c r="AI130" i="92"/>
  <c r="AH130" i="92"/>
  <c r="AI129" i="92"/>
  <c r="AH129" i="92"/>
  <c r="AI128" i="92"/>
  <c r="AH128" i="92"/>
  <c r="AI127" i="92"/>
  <c r="AH127" i="92"/>
  <c r="AI126" i="92"/>
  <c r="AH126" i="92"/>
  <c r="AI125" i="92"/>
  <c r="AH125" i="92"/>
  <c r="U123" i="92"/>
  <c r="BC23" i="92" s="1"/>
  <c r="AC122" i="92"/>
  <c r="AA122" i="92"/>
  <c r="Z122" i="92"/>
  <c r="Y122" i="92"/>
  <c r="X122" i="92"/>
  <c r="W122" i="92"/>
  <c r="V122" i="92"/>
  <c r="U122" i="92"/>
  <c r="T122" i="92"/>
  <c r="S122" i="92"/>
  <c r="R122" i="92"/>
  <c r="Q122" i="92"/>
  <c r="P122" i="92"/>
  <c r="O122" i="92"/>
  <c r="N122" i="92"/>
  <c r="M122" i="92"/>
  <c r="L122" i="92"/>
  <c r="K122" i="92"/>
  <c r="J122" i="92"/>
  <c r="I122" i="92"/>
  <c r="H122" i="92"/>
  <c r="G122" i="92"/>
  <c r="F122" i="92"/>
  <c r="AC121" i="92"/>
  <c r="AA121" i="92"/>
  <c r="Z121" i="92"/>
  <c r="Y121" i="92"/>
  <c r="X121" i="92"/>
  <c r="W121" i="92"/>
  <c r="V121" i="92"/>
  <c r="U121" i="92"/>
  <c r="T121" i="92"/>
  <c r="S121" i="92"/>
  <c r="R121" i="92"/>
  <c r="Q121" i="92"/>
  <c r="P121" i="92"/>
  <c r="O121" i="92"/>
  <c r="N121" i="92"/>
  <c r="M121" i="92"/>
  <c r="L121" i="92"/>
  <c r="K121" i="92"/>
  <c r="J121" i="92"/>
  <c r="I121" i="92"/>
  <c r="H121" i="92"/>
  <c r="G121" i="92"/>
  <c r="F121" i="92"/>
  <c r="AC120" i="92"/>
  <c r="AA120" i="92"/>
  <c r="Z120" i="92"/>
  <c r="Y120" i="92"/>
  <c r="X120" i="92"/>
  <c r="W120" i="92"/>
  <c r="V120" i="92"/>
  <c r="U120" i="92"/>
  <c r="T120" i="92"/>
  <c r="S120" i="92"/>
  <c r="R120" i="92"/>
  <c r="Q120" i="92"/>
  <c r="P120" i="92"/>
  <c r="O120" i="92"/>
  <c r="N120" i="92"/>
  <c r="M120" i="92"/>
  <c r="L120" i="92"/>
  <c r="K120" i="92"/>
  <c r="J120" i="92"/>
  <c r="J123" i="92" s="1"/>
  <c r="I120" i="92"/>
  <c r="H120" i="92"/>
  <c r="G120" i="92"/>
  <c r="F120" i="92"/>
  <c r="AC119" i="92"/>
  <c r="AA119" i="92"/>
  <c r="Z119" i="92"/>
  <c r="Y119" i="92"/>
  <c r="X119" i="92"/>
  <c r="W119" i="92"/>
  <c r="V119" i="92"/>
  <c r="U119" i="92"/>
  <c r="T119" i="92"/>
  <c r="S119" i="92"/>
  <c r="R119" i="92"/>
  <c r="Q119" i="92"/>
  <c r="P119" i="92"/>
  <c r="O119" i="92"/>
  <c r="N119" i="92"/>
  <c r="M119" i="92"/>
  <c r="L119" i="92"/>
  <c r="K119" i="92"/>
  <c r="J119" i="92"/>
  <c r="I119" i="92"/>
  <c r="H119" i="92"/>
  <c r="G119" i="92"/>
  <c r="F119" i="92"/>
  <c r="AC118" i="92"/>
  <c r="AA118" i="92"/>
  <c r="Z118" i="92"/>
  <c r="Y118" i="92"/>
  <c r="X118" i="92"/>
  <c r="W118" i="92"/>
  <c r="V118" i="92"/>
  <c r="U118" i="92"/>
  <c r="T118" i="92"/>
  <c r="S118" i="92"/>
  <c r="R118" i="92"/>
  <c r="Q118" i="92"/>
  <c r="P118" i="92"/>
  <c r="O118" i="92"/>
  <c r="N118" i="92"/>
  <c r="M118" i="92"/>
  <c r="L118" i="92"/>
  <c r="K118" i="92"/>
  <c r="J118" i="92"/>
  <c r="I118" i="92"/>
  <c r="H118" i="92"/>
  <c r="G118" i="92"/>
  <c r="F118" i="92"/>
  <c r="BJ23" i="92"/>
  <c r="AC117" i="92"/>
  <c r="AA117" i="92"/>
  <c r="Z117" i="92"/>
  <c r="Z123" i="92" s="1"/>
  <c r="BF23" i="92" s="1"/>
  <c r="Y117" i="92"/>
  <c r="X117" i="92"/>
  <c r="W117" i="92"/>
  <c r="V117" i="92"/>
  <c r="U117" i="92"/>
  <c r="T117" i="92"/>
  <c r="S117" i="92"/>
  <c r="R117" i="92"/>
  <c r="Q117" i="92"/>
  <c r="Q123" i="92" s="1"/>
  <c r="AY23" i="92" s="1"/>
  <c r="P117" i="92"/>
  <c r="O117" i="92"/>
  <c r="N117" i="92"/>
  <c r="M117" i="92"/>
  <c r="L117" i="92"/>
  <c r="K117" i="92"/>
  <c r="J117" i="92"/>
  <c r="I117" i="92"/>
  <c r="H117" i="92"/>
  <c r="H123" i="92" s="1"/>
  <c r="G117" i="92"/>
  <c r="F117" i="92"/>
  <c r="AI114" i="92"/>
  <c r="AH114" i="92"/>
  <c r="AI112" i="92"/>
  <c r="AH112" i="92"/>
  <c r="AG112" i="92"/>
  <c r="AI111" i="92"/>
  <c r="AH111" i="92"/>
  <c r="AI110" i="92"/>
  <c r="AH110" i="92"/>
  <c r="AI109" i="92"/>
  <c r="AH109" i="92"/>
  <c r="AG108" i="92"/>
  <c r="AC108" i="92"/>
  <c r="AA108" i="92"/>
  <c r="Z108" i="92"/>
  <c r="BF19" i="92" s="1"/>
  <c r="Y108" i="92"/>
  <c r="X108" i="92"/>
  <c r="BE19" i="92" s="1"/>
  <c r="W108" i="92"/>
  <c r="V108" i="92"/>
  <c r="U108" i="92"/>
  <c r="T108" i="92"/>
  <c r="S108" i="92"/>
  <c r="BA19" i="92" s="1"/>
  <c r="R108" i="92"/>
  <c r="AZ19" i="92" s="1"/>
  <c r="Q108" i="92"/>
  <c r="P5" i="92" s="1"/>
  <c r="P108" i="92"/>
  <c r="AX19" i="92" s="1"/>
  <c r="O108" i="92"/>
  <c r="N5" i="92" s="1"/>
  <c r="N108" i="92"/>
  <c r="AV19" i="92" s="1"/>
  <c r="M108" i="92"/>
  <c r="AU19" i="92" s="1"/>
  <c r="L108" i="92"/>
  <c r="K108" i="92"/>
  <c r="J108" i="92"/>
  <c r="I5" i="92" s="1"/>
  <c r="I108" i="92"/>
  <c r="H108" i="92"/>
  <c r="G108" i="92"/>
  <c r="F108" i="92"/>
  <c r="AI107" i="92"/>
  <c r="AH107" i="92"/>
  <c r="AI106" i="92"/>
  <c r="AH106" i="92"/>
  <c r="AI105" i="92"/>
  <c r="AH105" i="92"/>
  <c r="AI104" i="92"/>
  <c r="AH104" i="92"/>
  <c r="AI103" i="92"/>
  <c r="AH103" i="92"/>
  <c r="AI102" i="92"/>
  <c r="AH102" i="92"/>
  <c r="AI101" i="92"/>
  <c r="AH101" i="92"/>
  <c r="AI100" i="92"/>
  <c r="AH100" i="92"/>
  <c r="AI99" i="92"/>
  <c r="AH99" i="92"/>
  <c r="AI98" i="92"/>
  <c r="AH98" i="92"/>
  <c r="AI97" i="92"/>
  <c r="AH97" i="92"/>
  <c r="AG96" i="92"/>
  <c r="BJ20" i="92"/>
  <c r="BI20" i="92"/>
  <c r="AC96" i="92"/>
  <c r="AA96" i="92"/>
  <c r="Z96" i="92"/>
  <c r="Y96" i="92"/>
  <c r="X96" i="92"/>
  <c r="W96" i="92"/>
  <c r="V96" i="92"/>
  <c r="U96" i="92"/>
  <c r="T96" i="92"/>
  <c r="S96" i="92"/>
  <c r="Q96" i="92"/>
  <c r="P96" i="92"/>
  <c r="O96" i="92"/>
  <c r="N96" i="92"/>
  <c r="M96" i="92"/>
  <c r="L96" i="92"/>
  <c r="K96" i="92"/>
  <c r="J96" i="92"/>
  <c r="AS20" i="92"/>
  <c r="H96" i="92"/>
  <c r="G96" i="92"/>
  <c r="F96" i="92"/>
  <c r="AI95" i="92"/>
  <c r="AH95" i="92"/>
  <c r="AI94" i="92"/>
  <c r="AH94" i="92"/>
  <c r="AI93" i="92"/>
  <c r="AH93" i="92"/>
  <c r="AC92" i="92"/>
  <c r="AA92" i="92"/>
  <c r="Z92" i="92"/>
  <c r="Y92" i="92"/>
  <c r="X92" i="92"/>
  <c r="W92" i="92"/>
  <c r="V92" i="92"/>
  <c r="BD18" i="92" s="1"/>
  <c r="U92" i="92"/>
  <c r="BC18" i="92" s="1"/>
  <c r="T92" i="92"/>
  <c r="BB18" i="92" s="1"/>
  <c r="S92" i="92"/>
  <c r="BA18" i="92" s="1"/>
  <c r="Q92" i="92"/>
  <c r="P92" i="92"/>
  <c r="O92" i="92"/>
  <c r="AW18" i="92" s="1"/>
  <c r="N92" i="92"/>
  <c r="AV18" i="92" s="1"/>
  <c r="M92" i="92"/>
  <c r="AU18" i="92" s="1"/>
  <c r="L92" i="92"/>
  <c r="K92" i="92"/>
  <c r="AT18" i="92" s="1"/>
  <c r="J92" i="92"/>
  <c r="I92" i="92"/>
  <c r="H92" i="92"/>
  <c r="G92" i="92"/>
  <c r="AR18" i="92" s="1"/>
  <c r="F92" i="92"/>
  <c r="AQ18" i="92" s="1"/>
  <c r="AP18" i="92"/>
  <c r="AO18" i="92"/>
  <c r="BS91" i="92"/>
  <c r="BR91" i="92"/>
  <c r="BQ91" i="92"/>
  <c r="BN91" i="92"/>
  <c r="BM91" i="92"/>
  <c r="BL91" i="92"/>
  <c r="BK91" i="92"/>
  <c r="BJ91" i="92"/>
  <c r="BI91" i="92"/>
  <c r="BF91" i="92"/>
  <c r="BE91" i="92"/>
  <c r="BD91" i="92"/>
  <c r="BC91" i="92"/>
  <c r="BB91" i="92"/>
  <c r="AI91" i="92"/>
  <c r="AH91" i="92"/>
  <c r="AG91" i="92"/>
  <c r="AG92" i="92" s="1"/>
  <c r="AG3" i="92" s="1"/>
  <c r="BW90" i="92"/>
  <c r="BF90" i="92"/>
  <c r="BE90" i="92"/>
  <c r="BD90" i="92"/>
  <c r="AI90" i="92"/>
  <c r="AH90" i="92"/>
  <c r="BQ89" i="92"/>
  <c r="BO89" i="92"/>
  <c r="BJ89" i="92"/>
  <c r="BA89" i="92"/>
  <c r="AI89" i="92"/>
  <c r="AH89" i="92"/>
  <c r="BP88" i="92"/>
  <c r="BL88" i="92"/>
  <c r="BH88" i="92"/>
  <c r="AI88" i="92"/>
  <c r="AH88" i="92"/>
  <c r="BU87" i="92"/>
  <c r="BT87" i="92"/>
  <c r="BS87" i="92"/>
  <c r="BR87" i="92"/>
  <c r="BN87" i="92"/>
  <c r="BM87" i="92"/>
  <c r="BK87" i="92"/>
  <c r="BJ87" i="92"/>
  <c r="BF87" i="92"/>
  <c r="BE87" i="92"/>
  <c r="BB87" i="92"/>
  <c r="AI87" i="92"/>
  <c r="AH87" i="92"/>
  <c r="BO86" i="92"/>
  <c r="BF86" i="92"/>
  <c r="BE86" i="92"/>
  <c r="BD86" i="92"/>
  <c r="AI86" i="92"/>
  <c r="AH86" i="92"/>
  <c r="AI85" i="92"/>
  <c r="AH85" i="92"/>
  <c r="BW84" i="92"/>
  <c r="BW91" i="92" s="1"/>
  <c r="BV84" i="92"/>
  <c r="BV91" i="92" s="1"/>
  <c r="BU84" i="92"/>
  <c r="BU91" i="92" s="1"/>
  <c r="BT84" i="92"/>
  <c r="BT91" i="92" s="1"/>
  <c r="BS84" i="92"/>
  <c r="BR84" i="92"/>
  <c r="BQ84" i="92"/>
  <c r="BP84" i="92"/>
  <c r="BP91" i="92" s="1"/>
  <c r="BO84" i="92"/>
  <c r="BO91" i="92" s="1"/>
  <c r="BN84" i="92"/>
  <c r="BM84" i="92"/>
  <c r="BL84" i="92"/>
  <c r="BK84" i="92"/>
  <c r="BJ84" i="92"/>
  <c r="BI84" i="92"/>
  <c r="BH84" i="92"/>
  <c r="BH91" i="92" s="1"/>
  <c r="BG84" i="92"/>
  <c r="BG91" i="92" s="1"/>
  <c r="BF84" i="92"/>
  <c r="BE84" i="92"/>
  <c r="BD84" i="92"/>
  <c r="BC84" i="92"/>
  <c r="BB84" i="92"/>
  <c r="BA84" i="92"/>
  <c r="BA91" i="92" s="1"/>
  <c r="AZ84" i="92"/>
  <c r="AZ91" i="92" s="1"/>
  <c r="AI84" i="92"/>
  <c r="AH84" i="92"/>
  <c r="BW83" i="92"/>
  <c r="BV83" i="92"/>
  <c r="BV90" i="92" s="1"/>
  <c r="BU83" i="92"/>
  <c r="BU90" i="92" s="1"/>
  <c r="BT83" i="92"/>
  <c r="BT90" i="92" s="1"/>
  <c r="BS83" i="92"/>
  <c r="BS90" i="92" s="1"/>
  <c r="BR83" i="92"/>
  <c r="BR90" i="92" s="1"/>
  <c r="BQ83" i="92"/>
  <c r="BQ90" i="92" s="1"/>
  <c r="BP83" i="92"/>
  <c r="BP90" i="92" s="1"/>
  <c r="BO83" i="92"/>
  <c r="BO90" i="92" s="1"/>
  <c r="BN83" i="92"/>
  <c r="BN90" i="92" s="1"/>
  <c r="BM83" i="92"/>
  <c r="BM90" i="92" s="1"/>
  <c r="BL83" i="92"/>
  <c r="BL90" i="92" s="1"/>
  <c r="BK83" i="92"/>
  <c r="BK90" i="92" s="1"/>
  <c r="BJ83" i="92"/>
  <c r="BJ90" i="92" s="1"/>
  <c r="BI83" i="92"/>
  <c r="BI90" i="92" s="1"/>
  <c r="BH83" i="92"/>
  <c r="BH90" i="92" s="1"/>
  <c r="BG83" i="92"/>
  <c r="BG90" i="92" s="1"/>
  <c r="BF83" i="92"/>
  <c r="BE83" i="92"/>
  <c r="BD83" i="92"/>
  <c r="BC83" i="92"/>
  <c r="BC90" i="92" s="1"/>
  <c r="BB83" i="92"/>
  <c r="BB90" i="92" s="1"/>
  <c r="BA83" i="92"/>
  <c r="BA90" i="92" s="1"/>
  <c r="AZ83" i="92"/>
  <c r="AZ90" i="92" s="1"/>
  <c r="AI83" i="92"/>
  <c r="AH83" i="92"/>
  <c r="BW82" i="92"/>
  <c r="BW89" i="92" s="1"/>
  <c r="BV82" i="92"/>
  <c r="BV89" i="92" s="1"/>
  <c r="BU82" i="92"/>
  <c r="BU89" i="92" s="1"/>
  <c r="BT82" i="92"/>
  <c r="BT89" i="92" s="1"/>
  <c r="BS82" i="92"/>
  <c r="BS89" i="92" s="1"/>
  <c r="BR82" i="92"/>
  <c r="BR89" i="92" s="1"/>
  <c r="BQ82" i="92"/>
  <c r="BP82" i="92"/>
  <c r="BP89" i="92" s="1"/>
  <c r="BO82" i="92"/>
  <c r="BN82" i="92"/>
  <c r="BN89" i="92" s="1"/>
  <c r="BM82" i="92"/>
  <c r="BM89" i="92" s="1"/>
  <c r="BL82" i="92"/>
  <c r="BL89" i="92" s="1"/>
  <c r="BK82" i="92"/>
  <c r="BK89" i="92" s="1"/>
  <c r="BJ82" i="92"/>
  <c r="BI82" i="92"/>
  <c r="BI89" i="92" s="1"/>
  <c r="BH82" i="92"/>
  <c r="BH89" i="92" s="1"/>
  <c r="BG82" i="92"/>
  <c r="BG89" i="92" s="1"/>
  <c r="BF82" i="92"/>
  <c r="BF89" i="92" s="1"/>
  <c r="BE82" i="92"/>
  <c r="BE89" i="92" s="1"/>
  <c r="BD82" i="92"/>
  <c r="BD89" i="92" s="1"/>
  <c r="BC82" i="92"/>
  <c r="BC89" i="92" s="1"/>
  <c r="BB82" i="92"/>
  <c r="BB89" i="92" s="1"/>
  <c r="BA82" i="92"/>
  <c r="AZ82" i="92"/>
  <c r="AZ89" i="92" s="1"/>
  <c r="AI82" i="92"/>
  <c r="AH82" i="92"/>
  <c r="BW81" i="92"/>
  <c r="BW88" i="92" s="1"/>
  <c r="BV81" i="92"/>
  <c r="BV88" i="92" s="1"/>
  <c r="BU81" i="92"/>
  <c r="BU88" i="92" s="1"/>
  <c r="BT81" i="92"/>
  <c r="BT88" i="92" s="1"/>
  <c r="BS81" i="92"/>
  <c r="BS88" i="92" s="1"/>
  <c r="BR81" i="92"/>
  <c r="BR88" i="92" s="1"/>
  <c r="BQ81" i="92"/>
  <c r="BQ88" i="92" s="1"/>
  <c r="BP81" i="92"/>
  <c r="BO81" i="92"/>
  <c r="BO88" i="92" s="1"/>
  <c r="BN81" i="92"/>
  <c r="BN88" i="92" s="1"/>
  <c r="BM81" i="92"/>
  <c r="BM88" i="92" s="1"/>
  <c r="BL81" i="92"/>
  <c r="BK81" i="92"/>
  <c r="BK88" i="92" s="1"/>
  <c r="BJ81" i="92"/>
  <c r="BJ88" i="92" s="1"/>
  <c r="BI81" i="92"/>
  <c r="BI88" i="92" s="1"/>
  <c r="BH81" i="92"/>
  <c r="BG81" i="92"/>
  <c r="BG88" i="92" s="1"/>
  <c r="BF81" i="92"/>
  <c r="BF88" i="92" s="1"/>
  <c r="BE81" i="92"/>
  <c r="BE88" i="92" s="1"/>
  <c r="BD81" i="92"/>
  <c r="BD88" i="92" s="1"/>
  <c r="BC81" i="92"/>
  <c r="BC88" i="92" s="1"/>
  <c r="BB81" i="92"/>
  <c r="BB88" i="92" s="1"/>
  <c r="BA81" i="92"/>
  <c r="BA88" i="92" s="1"/>
  <c r="AZ81" i="92"/>
  <c r="AZ88" i="92" s="1"/>
  <c r="AI81" i="92"/>
  <c r="AH81" i="92"/>
  <c r="BW80" i="92"/>
  <c r="BW87" i="92" s="1"/>
  <c r="BV80" i="92"/>
  <c r="BV87" i="92" s="1"/>
  <c r="BU80" i="92"/>
  <c r="BT80" i="92"/>
  <c r="BS80" i="92"/>
  <c r="BR80" i="92"/>
  <c r="BQ80" i="92"/>
  <c r="BQ87" i="92" s="1"/>
  <c r="BP80" i="92"/>
  <c r="BP87" i="92" s="1"/>
  <c r="BO80" i="92"/>
  <c r="BO87" i="92" s="1"/>
  <c r="BN80" i="92"/>
  <c r="BM80" i="92"/>
  <c r="BL80" i="92"/>
  <c r="BL87" i="92" s="1"/>
  <c r="BK80" i="92"/>
  <c r="BJ80" i="92"/>
  <c r="BI80" i="92"/>
  <c r="BI87" i="92" s="1"/>
  <c r="BH80" i="92"/>
  <c r="BH87" i="92" s="1"/>
  <c r="BG80" i="92"/>
  <c r="BG87" i="92" s="1"/>
  <c r="BF80" i="92"/>
  <c r="BE80" i="92"/>
  <c r="BD80" i="92"/>
  <c r="BD87" i="92" s="1"/>
  <c r="BC80" i="92"/>
  <c r="BC87" i="92" s="1"/>
  <c r="BB80" i="92"/>
  <c r="BA80" i="92"/>
  <c r="BA87" i="92" s="1"/>
  <c r="AZ80" i="92"/>
  <c r="AZ87" i="92" s="1"/>
  <c r="AI80" i="92"/>
  <c r="AH80" i="92"/>
  <c r="BW79" i="92"/>
  <c r="BW86" i="92" s="1"/>
  <c r="BV79" i="92"/>
  <c r="BV86" i="92" s="1"/>
  <c r="BU79" i="92"/>
  <c r="BU86" i="92" s="1"/>
  <c r="BT79" i="92"/>
  <c r="BT86" i="92" s="1"/>
  <c r="BS79" i="92"/>
  <c r="BS86" i="92" s="1"/>
  <c r="BR79" i="92"/>
  <c r="BR86" i="92" s="1"/>
  <c r="BQ79" i="92"/>
  <c r="BQ86" i="92" s="1"/>
  <c r="BP79" i="92"/>
  <c r="BP86" i="92" s="1"/>
  <c r="BO79" i="92"/>
  <c r="BN79" i="92"/>
  <c r="BN86" i="92" s="1"/>
  <c r="BM79" i="92"/>
  <c r="BM86" i="92" s="1"/>
  <c r="BL79" i="92"/>
  <c r="BL86" i="92" s="1"/>
  <c r="BK79" i="92"/>
  <c r="BK86" i="92" s="1"/>
  <c r="BJ79" i="92"/>
  <c r="BJ86" i="92" s="1"/>
  <c r="BI79" i="92"/>
  <c r="BI86" i="92" s="1"/>
  <c r="BH79" i="92"/>
  <c r="BH86" i="92" s="1"/>
  <c r="BG79" i="92"/>
  <c r="BG86" i="92" s="1"/>
  <c r="BF79" i="92"/>
  <c r="BE79" i="92"/>
  <c r="BD79" i="92"/>
  <c r="BC79" i="92"/>
  <c r="BC86" i="92" s="1"/>
  <c r="BB79" i="92"/>
  <c r="BB86" i="92" s="1"/>
  <c r="BA79" i="92"/>
  <c r="BA86" i="92" s="1"/>
  <c r="AZ79" i="92"/>
  <c r="AZ86" i="92" s="1"/>
  <c r="AI79" i="92"/>
  <c r="AH79" i="92"/>
  <c r="AG78" i="92"/>
  <c r="BJ17" i="92"/>
  <c r="AC78" i="92"/>
  <c r="AA78" i="92"/>
  <c r="Z78" i="92"/>
  <c r="BF17" i="92" s="1"/>
  <c r="BE17" i="92"/>
  <c r="V78" i="92"/>
  <c r="AZ17" i="92"/>
  <c r="AY17" i="92"/>
  <c r="AX17" i="92"/>
  <c r="L78" i="92"/>
  <c r="K78" i="92"/>
  <c r="J78" i="92"/>
  <c r="I78" i="92"/>
  <c r="H78" i="92"/>
  <c r="G78" i="92"/>
  <c r="F78" i="92"/>
  <c r="AI77" i="92"/>
  <c r="AH77" i="92"/>
  <c r="AI76" i="92"/>
  <c r="AH76" i="92"/>
  <c r="AI75" i="92"/>
  <c r="AH75" i="92"/>
  <c r="AI74" i="92"/>
  <c r="AH74" i="92"/>
  <c r="AI73" i="92"/>
  <c r="AH73" i="92"/>
  <c r="AI72" i="92"/>
  <c r="AH72" i="92"/>
  <c r="AG71" i="92"/>
  <c r="AC71" i="92"/>
  <c r="AA71" i="92"/>
  <c r="Z71" i="92"/>
  <c r="V71" i="92"/>
  <c r="U71" i="92"/>
  <c r="R71" i="92"/>
  <c r="R113" i="92" s="1"/>
  <c r="R115" i="92" s="1"/>
  <c r="Q71" i="92"/>
  <c r="P71" i="92"/>
  <c r="O71" i="92"/>
  <c r="N71" i="92"/>
  <c r="M71" i="92"/>
  <c r="AU16" i="92" s="1"/>
  <c r="L71" i="92"/>
  <c r="K71" i="92"/>
  <c r="K113" i="92" s="1"/>
  <c r="K115" i="92" s="1"/>
  <c r="J71" i="92"/>
  <c r="I71" i="92"/>
  <c r="H71" i="92"/>
  <c r="G71" i="92"/>
  <c r="AR16" i="92" s="1"/>
  <c r="F71" i="92"/>
  <c r="AI69" i="92"/>
  <c r="AH69" i="92"/>
  <c r="AI68" i="92"/>
  <c r="AH68" i="92"/>
  <c r="AI67" i="92"/>
  <c r="AH67" i="92"/>
  <c r="AI66" i="92"/>
  <c r="AH66" i="92"/>
  <c r="AI65" i="92"/>
  <c r="AH65" i="92"/>
  <c r="AI64" i="92"/>
  <c r="AH64" i="92"/>
  <c r="AI63" i="92"/>
  <c r="AH63" i="92"/>
  <c r="AI62" i="92"/>
  <c r="AH62" i="92"/>
  <c r="AI61" i="92"/>
  <c r="AH61" i="92"/>
  <c r="AI60" i="92"/>
  <c r="AH60" i="92"/>
  <c r="AI59" i="92"/>
  <c r="AH59" i="92"/>
  <c r="AI58" i="92"/>
  <c r="AH58" i="92"/>
  <c r="AI57" i="92"/>
  <c r="AH57" i="92"/>
  <c r="AI56" i="92"/>
  <c r="AH56" i="92"/>
  <c r="AI55" i="92"/>
  <c r="AH55" i="92"/>
  <c r="AI54" i="92"/>
  <c r="AH54" i="92"/>
  <c r="AI53" i="92"/>
  <c r="AH53" i="92"/>
  <c r="AI52" i="92"/>
  <c r="AH52" i="92"/>
  <c r="AI51" i="92"/>
  <c r="AH51" i="92"/>
  <c r="AI50" i="92"/>
  <c r="AH50" i="92"/>
  <c r="AI49" i="92"/>
  <c r="AH49" i="92"/>
  <c r="AI48" i="92"/>
  <c r="AH48" i="92"/>
  <c r="AI47" i="92"/>
  <c r="AH47" i="92"/>
  <c r="AI46" i="92"/>
  <c r="AH46" i="92"/>
  <c r="AI45" i="92"/>
  <c r="AH45" i="92"/>
  <c r="AI44" i="92"/>
  <c r="AH44" i="92"/>
  <c r="AI43" i="92"/>
  <c r="AH43" i="92"/>
  <c r="AI42" i="92"/>
  <c r="AH42" i="92"/>
  <c r="AI41" i="92"/>
  <c r="AH41" i="92"/>
  <c r="AI40" i="92"/>
  <c r="AH40" i="92"/>
  <c r="AI39" i="92"/>
  <c r="AH39" i="92"/>
  <c r="AI38" i="92"/>
  <c r="AH38" i="92"/>
  <c r="AI37" i="92"/>
  <c r="AH37" i="92"/>
  <c r="AI36" i="92"/>
  <c r="AH36" i="92"/>
  <c r="AI35" i="92"/>
  <c r="AH35" i="92"/>
  <c r="AI34" i="92"/>
  <c r="AH34" i="92"/>
  <c r="AI33" i="92"/>
  <c r="AH33" i="92"/>
  <c r="AI32" i="92"/>
  <c r="AH32" i="92"/>
  <c r="AI31" i="92"/>
  <c r="AH31" i="92"/>
  <c r="AI30" i="92"/>
  <c r="AH30" i="92"/>
  <c r="AI29" i="92"/>
  <c r="AH29" i="92"/>
  <c r="AI28" i="92"/>
  <c r="AH28" i="92"/>
  <c r="AI27" i="92"/>
  <c r="AH27" i="92"/>
  <c r="AI26" i="92"/>
  <c r="AH26" i="92"/>
  <c r="AI25" i="92"/>
  <c r="AH25" i="92"/>
  <c r="AI24" i="92"/>
  <c r="AH24" i="92"/>
  <c r="AP23" i="92"/>
  <c r="AI23" i="92"/>
  <c r="AH23" i="92"/>
  <c r="AI22" i="92"/>
  <c r="AH22" i="92"/>
  <c r="BJ21" i="92"/>
  <c r="BI21" i="92"/>
  <c r="BH21" i="92"/>
  <c r="BG21" i="92"/>
  <c r="BF21" i="92"/>
  <c r="BE21" i="92"/>
  <c r="BD21" i="92"/>
  <c r="BC21" i="92"/>
  <c r="BB21" i="92"/>
  <c r="BA21" i="92"/>
  <c r="AZ21" i="92"/>
  <c r="AY21" i="92"/>
  <c r="AX21" i="92"/>
  <c r="AW21" i="92"/>
  <c r="AV21" i="92"/>
  <c r="AU21" i="92"/>
  <c r="AT21" i="92"/>
  <c r="AS21" i="92"/>
  <c r="AR21" i="92"/>
  <c r="AQ21" i="92"/>
  <c r="AP21" i="92"/>
  <c r="AO21" i="92"/>
  <c r="AN21" i="92"/>
  <c r="AM21" i="92"/>
  <c r="AI21" i="92"/>
  <c r="AH21" i="92"/>
  <c r="BH20" i="92"/>
  <c r="BG20" i="92"/>
  <c r="BF20" i="92"/>
  <c r="BE20" i="92"/>
  <c r="BD20" i="92"/>
  <c r="BC20" i="92"/>
  <c r="BB20" i="92"/>
  <c r="BA20" i="92"/>
  <c r="AZ20" i="92"/>
  <c r="AY20" i="92"/>
  <c r="AX20" i="92"/>
  <c r="AW20" i="92"/>
  <c r="AV20" i="92"/>
  <c r="AU20" i="92"/>
  <c r="AT20" i="92"/>
  <c r="AQ20" i="92"/>
  <c r="AP20" i="92"/>
  <c r="AO20" i="92"/>
  <c r="AN20" i="92"/>
  <c r="AM20" i="92"/>
  <c r="AI20" i="92"/>
  <c r="AH20" i="92"/>
  <c r="BH19" i="92"/>
  <c r="BG19" i="92"/>
  <c r="BD19" i="92"/>
  <c r="BC19" i="92"/>
  <c r="BB19" i="92"/>
  <c r="AT19" i="92"/>
  <c r="AS19" i="92"/>
  <c r="AQ19" i="92"/>
  <c r="AP19" i="92"/>
  <c r="AO19" i="92"/>
  <c r="AI19" i="92"/>
  <c r="AH19" i="92"/>
  <c r="BJ18" i="92"/>
  <c r="BI18" i="92"/>
  <c r="BH18" i="92"/>
  <c r="BG18" i="92"/>
  <c r="BF18" i="92"/>
  <c r="BE18" i="92"/>
  <c r="AZ18" i="92"/>
  <c r="AY18" i="92"/>
  <c r="AX18" i="92"/>
  <c r="AS18" i="92"/>
  <c r="AI18" i="92"/>
  <c r="AH18" i="92"/>
  <c r="BI17" i="92"/>
  <c r="BH17" i="92"/>
  <c r="BG17" i="92"/>
  <c r="BD17" i="92"/>
  <c r="BC17" i="92"/>
  <c r="BB17" i="92"/>
  <c r="BA17" i="92"/>
  <c r="AW17" i="92"/>
  <c r="AV17" i="92"/>
  <c r="AU17" i="92"/>
  <c r="AT17" i="92"/>
  <c r="AS17" i="92"/>
  <c r="AR17" i="92"/>
  <c r="AQ17" i="92"/>
  <c r="AP17" i="92"/>
  <c r="AO17" i="92"/>
  <c r="AN17" i="92"/>
  <c r="AM17" i="92"/>
  <c r="AI17" i="92"/>
  <c r="AH17" i="92"/>
  <c r="BG16" i="92"/>
  <c r="BF16" i="92"/>
  <c r="BE16" i="92"/>
  <c r="BC16" i="92"/>
  <c r="BB16" i="92"/>
  <c r="BA16" i="92"/>
  <c r="AZ16" i="92"/>
  <c r="AX16" i="92"/>
  <c r="AT16" i="92"/>
  <c r="AP16" i="92"/>
  <c r="AO16" i="92"/>
  <c r="AN16" i="92"/>
  <c r="AM16" i="92"/>
  <c r="AI16" i="92"/>
  <c r="AH16" i="92"/>
  <c r="AI15" i="92"/>
  <c r="AH15" i="92"/>
  <c r="AI14" i="92"/>
  <c r="AH14" i="92"/>
  <c r="AI13" i="92"/>
  <c r="AH13" i="92"/>
  <c r="AL12" i="92"/>
  <c r="AI12" i="92"/>
  <c r="AH12" i="92"/>
  <c r="AI11" i="92"/>
  <c r="AH11" i="92"/>
  <c r="K6" i="92"/>
  <c r="AC5" i="92"/>
  <c r="AB5" i="92"/>
  <c r="AA5" i="92"/>
  <c r="Z5" i="92"/>
  <c r="X5" i="92"/>
  <c r="U5" i="92"/>
  <c r="T5" i="92"/>
  <c r="S5" i="92"/>
  <c r="Q5" i="92"/>
  <c r="K5" i="92"/>
  <c r="J5" i="92"/>
  <c r="H5" i="92"/>
  <c r="E5" i="92"/>
  <c r="D5" i="92"/>
  <c r="C5" i="92"/>
  <c r="B5" i="92"/>
  <c r="AG4" i="92"/>
  <c r="K4" i="92"/>
  <c r="E4" i="92"/>
  <c r="H4" i="92" s="1"/>
  <c r="B4" i="92"/>
  <c r="AL13" i="92" s="1"/>
  <c r="AG2" i="92"/>
  <c r="AG6" i="92" s="1"/>
  <c r="AF70" i="91"/>
  <c r="AF71" i="91"/>
  <c r="AF78" i="91"/>
  <c r="AF92" i="91"/>
  <c r="AF96" i="91"/>
  <c r="AF108" i="91"/>
  <c r="AF117" i="91"/>
  <c r="AF118" i="91"/>
  <c r="AF119" i="91"/>
  <c r="AF120" i="91"/>
  <c r="AF121" i="91"/>
  <c r="AF122" i="91"/>
  <c r="AF161" i="91"/>
  <c r="AF162" i="91"/>
  <c r="AF163" i="91"/>
  <c r="AF167" i="91" s="1"/>
  <c r="AF164" i="91"/>
  <c r="AF165" i="91"/>
  <c r="AF166" i="91"/>
  <c r="AF169" i="91"/>
  <c r="AF274" i="91" s="1"/>
  <c r="AF170" i="91"/>
  <c r="AF171" i="91"/>
  <c r="AF172" i="91"/>
  <c r="AF173" i="91"/>
  <c r="AF174" i="91"/>
  <c r="AF175" i="91"/>
  <c r="AF176" i="91"/>
  <c r="AF177" i="91"/>
  <c r="AF135" i="91" s="1"/>
  <c r="AF178" i="91"/>
  <c r="AF179" i="91"/>
  <c r="AF180" i="91"/>
  <c r="AF181" i="91"/>
  <c r="AF182" i="91"/>
  <c r="AF183" i="91"/>
  <c r="AF184" i="91"/>
  <c r="AF185" i="91"/>
  <c r="AF186" i="91"/>
  <c r="AF187" i="91"/>
  <c r="AF188" i="91"/>
  <c r="AF189" i="91"/>
  <c r="AF190" i="91"/>
  <c r="AF191" i="91"/>
  <c r="AF192" i="91"/>
  <c r="AF193" i="91"/>
  <c r="AF194" i="91"/>
  <c r="AF195" i="91"/>
  <c r="AF196" i="91"/>
  <c r="AF197" i="91"/>
  <c r="AF198" i="91"/>
  <c r="AF199" i="91"/>
  <c r="AF200" i="91"/>
  <c r="AF201" i="91"/>
  <c r="AF202" i="91"/>
  <c r="AF203" i="91"/>
  <c r="AF204" i="91"/>
  <c r="AF205" i="91"/>
  <c r="AF206" i="91"/>
  <c r="AF207" i="91"/>
  <c r="AF208" i="91"/>
  <c r="AF209" i="91"/>
  <c r="AF210" i="91"/>
  <c r="AF211" i="91"/>
  <c r="AF212" i="91"/>
  <c r="AF213" i="91"/>
  <c r="AF214" i="91"/>
  <c r="AF215" i="91"/>
  <c r="AF216" i="91"/>
  <c r="AF217" i="91"/>
  <c r="AF218" i="91"/>
  <c r="AF219" i="91"/>
  <c r="AF220" i="91"/>
  <c r="AF221" i="91"/>
  <c r="AF222" i="91"/>
  <c r="AF223" i="91"/>
  <c r="AF224" i="91"/>
  <c r="AF225" i="91"/>
  <c r="AF226" i="91"/>
  <c r="AF227" i="91"/>
  <c r="AF228" i="91"/>
  <c r="AF229" i="91"/>
  <c r="AF230" i="91"/>
  <c r="AF231" i="91"/>
  <c r="AF232" i="91"/>
  <c r="AF233" i="91"/>
  <c r="AF234" i="91"/>
  <c r="AF235" i="91"/>
  <c r="AF236" i="91"/>
  <c r="AF237" i="91"/>
  <c r="AF238" i="91"/>
  <c r="AF239" i="91"/>
  <c r="AF240" i="91"/>
  <c r="AF241" i="91"/>
  <c r="AF242" i="91"/>
  <c r="AF243" i="91"/>
  <c r="AF244" i="91"/>
  <c r="AF245" i="91"/>
  <c r="AF246" i="91"/>
  <c r="AF247" i="91"/>
  <c r="AF248" i="91"/>
  <c r="AF249" i="91"/>
  <c r="AF250" i="91"/>
  <c r="AF251" i="91"/>
  <c r="AF252" i="91"/>
  <c r="AF253" i="91"/>
  <c r="AF254" i="91"/>
  <c r="AF255" i="91"/>
  <c r="AF256" i="91"/>
  <c r="AF257" i="91"/>
  <c r="AF258" i="91"/>
  <c r="AF259" i="91"/>
  <c r="AF260" i="91"/>
  <c r="AF261" i="91"/>
  <c r="AF262" i="91"/>
  <c r="AF263" i="91"/>
  <c r="AF264" i="91"/>
  <c r="AF265" i="91"/>
  <c r="AF266" i="91"/>
  <c r="AF267" i="91"/>
  <c r="AF268" i="91"/>
  <c r="AF269" i="91"/>
  <c r="AF270" i="91"/>
  <c r="AF271" i="91"/>
  <c r="AF272" i="91"/>
  <c r="AF273" i="91"/>
  <c r="AE70" i="91"/>
  <c r="AE71" i="91"/>
  <c r="AE78" i="91"/>
  <c r="AE92" i="91"/>
  <c r="AE96" i="91"/>
  <c r="AE108" i="91"/>
  <c r="AE117" i="91"/>
  <c r="AE118" i="91"/>
  <c r="AE119" i="91"/>
  <c r="AE120" i="91"/>
  <c r="AE121" i="91"/>
  <c r="AE122" i="91"/>
  <c r="AE161" i="91"/>
  <c r="AE167" i="91" s="1"/>
  <c r="AE162" i="91"/>
  <c r="AE163" i="91"/>
  <c r="AE164" i="91"/>
  <c r="AE165" i="91"/>
  <c r="AE166" i="91"/>
  <c r="AE169" i="91"/>
  <c r="AE170" i="91"/>
  <c r="AE171" i="91"/>
  <c r="AE274" i="91" s="1"/>
  <c r="AE172" i="91"/>
  <c r="AE173" i="91"/>
  <c r="AE174" i="91"/>
  <c r="AE175" i="91"/>
  <c r="AE176" i="91"/>
  <c r="AE177" i="91"/>
  <c r="AE135" i="91" s="1"/>
  <c r="AE178" i="91"/>
  <c r="AE179" i="91"/>
  <c r="AE180" i="91"/>
  <c r="AE181" i="91"/>
  <c r="AE182" i="91"/>
  <c r="AE183" i="91"/>
  <c r="AE184" i="91"/>
  <c r="AE185" i="91"/>
  <c r="AE186" i="91"/>
  <c r="AE187" i="91"/>
  <c r="AE188" i="91"/>
  <c r="AE189" i="91"/>
  <c r="AE190" i="91"/>
  <c r="AE191" i="91"/>
  <c r="AE192" i="91"/>
  <c r="AE193" i="91"/>
  <c r="AE194" i="91"/>
  <c r="AE195" i="91"/>
  <c r="AE196" i="91"/>
  <c r="AE197" i="91"/>
  <c r="AE198" i="91"/>
  <c r="AE199" i="91"/>
  <c r="AE200" i="91"/>
  <c r="AE201" i="91"/>
  <c r="AE202" i="91"/>
  <c r="AE203" i="91"/>
  <c r="AE204" i="91"/>
  <c r="AE205" i="91"/>
  <c r="AE206" i="91"/>
  <c r="AE207" i="91"/>
  <c r="AE208" i="91"/>
  <c r="AE209" i="91"/>
  <c r="AE210" i="91"/>
  <c r="AE211" i="91"/>
  <c r="AE212" i="91"/>
  <c r="AE213" i="91"/>
  <c r="AE214" i="91"/>
  <c r="AE215" i="91"/>
  <c r="AE216" i="91"/>
  <c r="AE217" i="91"/>
  <c r="AE218" i="91"/>
  <c r="AE219" i="91"/>
  <c r="AE220" i="91"/>
  <c r="AE221" i="91"/>
  <c r="AE222" i="91"/>
  <c r="AE223" i="91"/>
  <c r="AE224" i="91"/>
  <c r="AE225" i="91"/>
  <c r="AE226" i="91"/>
  <c r="AE227" i="91"/>
  <c r="AE228" i="91"/>
  <c r="AE229" i="91"/>
  <c r="AE230" i="91"/>
  <c r="AE231" i="91"/>
  <c r="AE232" i="91"/>
  <c r="AE233" i="91"/>
  <c r="AE234" i="91"/>
  <c r="AE235" i="91"/>
  <c r="AE236" i="91"/>
  <c r="AE237" i="91"/>
  <c r="AE238" i="91"/>
  <c r="AE239" i="91"/>
  <c r="AE240" i="91"/>
  <c r="AE241" i="91"/>
  <c r="AE242" i="91"/>
  <c r="AE243" i="91"/>
  <c r="AE244" i="91"/>
  <c r="AE245" i="91"/>
  <c r="AE246" i="91"/>
  <c r="AE247" i="91"/>
  <c r="AE248" i="91"/>
  <c r="AE249" i="91"/>
  <c r="AE250" i="91"/>
  <c r="AE251" i="91"/>
  <c r="AE252" i="91"/>
  <c r="AE253" i="91"/>
  <c r="AE254" i="91"/>
  <c r="AE255" i="91"/>
  <c r="AE256" i="91"/>
  <c r="AE257" i="91"/>
  <c r="AE258" i="91"/>
  <c r="AE259" i="91"/>
  <c r="AE260" i="91"/>
  <c r="AE261" i="91"/>
  <c r="AE262" i="91"/>
  <c r="AE263" i="91"/>
  <c r="AE264" i="91"/>
  <c r="AE265" i="91"/>
  <c r="AE266" i="91"/>
  <c r="AE267" i="91"/>
  <c r="AE268" i="91"/>
  <c r="AE269" i="91"/>
  <c r="AE270" i="91"/>
  <c r="AE271" i="91"/>
  <c r="AE272" i="91"/>
  <c r="AE273" i="91"/>
  <c r="AC70" i="91"/>
  <c r="AD70" i="91"/>
  <c r="AC71" i="91"/>
  <c r="AC113" i="91" s="1"/>
  <c r="AC115" i="91" s="1"/>
  <c r="AC116" i="91" s="1"/>
  <c r="AD71" i="91"/>
  <c r="AC78" i="91"/>
  <c r="AD78" i="91"/>
  <c r="AC92" i="91"/>
  <c r="AD92" i="91"/>
  <c r="AD113" i="91" s="1"/>
  <c r="AD115" i="91" s="1"/>
  <c r="AC96" i="91"/>
  <c r="AD96" i="91"/>
  <c r="AC108" i="91"/>
  <c r="AD108" i="91"/>
  <c r="AC117" i="91"/>
  <c r="AD117" i="91"/>
  <c r="AC118" i="91"/>
  <c r="AD118" i="91"/>
  <c r="AC119" i="91"/>
  <c r="AC123" i="91" s="1"/>
  <c r="AC124" i="91" s="1"/>
  <c r="AD119" i="91"/>
  <c r="AC120" i="91"/>
  <c r="AD120" i="91"/>
  <c r="AC121" i="91"/>
  <c r="AD121" i="91"/>
  <c r="AC122" i="91"/>
  <c r="AD122" i="91"/>
  <c r="AC161" i="91"/>
  <c r="AD161" i="91"/>
  <c r="AC162" i="91"/>
  <c r="AC167" i="91" s="1"/>
  <c r="AC163" i="91"/>
  <c r="AD163" i="91" s="1"/>
  <c r="AC164" i="91"/>
  <c r="AD164" i="91"/>
  <c r="AC165" i="91"/>
  <c r="AD165" i="91"/>
  <c r="AC166" i="91"/>
  <c r="AD166" i="91" s="1"/>
  <c r="AC169" i="91"/>
  <c r="AC274" i="91" s="1"/>
  <c r="AD169" i="91"/>
  <c r="AC170" i="91"/>
  <c r="AD170" i="91"/>
  <c r="AC171" i="91"/>
  <c r="AD171" i="91" s="1"/>
  <c r="AC172" i="91"/>
  <c r="AD172" i="91" s="1"/>
  <c r="AC173" i="91"/>
  <c r="AD173" i="91"/>
  <c r="AC174" i="91"/>
  <c r="AD174" i="91"/>
  <c r="AC175" i="91"/>
  <c r="AD175" i="91" s="1"/>
  <c r="AC176" i="91"/>
  <c r="AD176" i="91" s="1"/>
  <c r="AC177" i="91"/>
  <c r="AC135" i="91" s="1"/>
  <c r="AD177" i="91"/>
  <c r="AD135" i="91" s="1"/>
  <c r="AC178" i="91"/>
  <c r="AD178" i="91"/>
  <c r="AC179" i="91"/>
  <c r="AD179" i="91" s="1"/>
  <c r="AC180" i="91"/>
  <c r="AD180" i="91" s="1"/>
  <c r="AC181" i="91"/>
  <c r="AD181" i="91"/>
  <c r="AC182" i="91"/>
  <c r="AD182" i="91"/>
  <c r="AC183" i="91"/>
  <c r="AD183" i="91" s="1"/>
  <c r="AC184" i="91"/>
  <c r="AD184" i="91" s="1"/>
  <c r="AC185" i="91"/>
  <c r="AD185" i="91"/>
  <c r="AC186" i="91"/>
  <c r="AD186" i="91"/>
  <c r="AC187" i="91"/>
  <c r="AD187" i="91" s="1"/>
  <c r="AC188" i="91"/>
  <c r="AD188" i="91" s="1"/>
  <c r="AC189" i="91"/>
  <c r="AD189" i="91"/>
  <c r="AC190" i="91"/>
  <c r="AD190" i="91"/>
  <c r="AC191" i="91"/>
  <c r="AD191" i="91" s="1"/>
  <c r="AC192" i="91"/>
  <c r="AD192" i="91" s="1"/>
  <c r="AC193" i="91"/>
  <c r="AD193" i="91"/>
  <c r="AC194" i="91"/>
  <c r="AD194" i="91"/>
  <c r="AC195" i="91"/>
  <c r="AD195" i="91" s="1"/>
  <c r="AC196" i="91"/>
  <c r="AD196" i="91" s="1"/>
  <c r="AC197" i="91"/>
  <c r="AD197" i="91"/>
  <c r="AC198" i="91"/>
  <c r="AD198" i="91"/>
  <c r="AC199" i="91"/>
  <c r="AD199" i="91" s="1"/>
  <c r="AC200" i="91"/>
  <c r="AD200" i="91" s="1"/>
  <c r="AC201" i="91"/>
  <c r="AD201" i="91"/>
  <c r="AC202" i="91"/>
  <c r="AD202" i="91"/>
  <c r="AC203" i="91"/>
  <c r="AD203" i="91" s="1"/>
  <c r="AC204" i="91"/>
  <c r="AD204" i="91" s="1"/>
  <c r="AC205" i="91"/>
  <c r="AD205" i="91"/>
  <c r="AC206" i="91"/>
  <c r="AD206" i="91"/>
  <c r="AC207" i="91"/>
  <c r="AD207" i="91" s="1"/>
  <c r="AC208" i="91"/>
  <c r="AD208" i="91" s="1"/>
  <c r="AC209" i="91"/>
  <c r="AD209" i="91"/>
  <c r="AC210" i="91"/>
  <c r="AD210" i="91"/>
  <c r="AC211" i="91"/>
  <c r="AD211" i="91" s="1"/>
  <c r="AC212" i="91"/>
  <c r="AD212" i="91" s="1"/>
  <c r="AC213" i="91"/>
  <c r="AD213" i="91"/>
  <c r="AC214" i="91"/>
  <c r="AD214" i="91"/>
  <c r="AC215" i="91"/>
  <c r="AD215" i="91" s="1"/>
  <c r="AC216" i="91"/>
  <c r="AD216" i="91" s="1"/>
  <c r="AC217" i="91"/>
  <c r="AD217" i="91"/>
  <c r="AC218" i="91"/>
  <c r="AD218" i="91"/>
  <c r="AC219" i="91"/>
  <c r="AD219" i="91" s="1"/>
  <c r="AC220" i="91"/>
  <c r="AD220" i="91" s="1"/>
  <c r="AC221" i="91"/>
  <c r="AD221" i="91"/>
  <c r="AC222" i="91"/>
  <c r="AD222" i="91"/>
  <c r="AC223" i="91"/>
  <c r="AD223" i="91" s="1"/>
  <c r="AC224" i="91"/>
  <c r="AD224" i="91" s="1"/>
  <c r="AC225" i="91"/>
  <c r="AD225" i="91"/>
  <c r="AC226" i="91"/>
  <c r="AD226" i="91"/>
  <c r="AC227" i="91"/>
  <c r="AD227" i="91" s="1"/>
  <c r="AC228" i="91"/>
  <c r="AD228" i="91" s="1"/>
  <c r="AC229" i="91"/>
  <c r="AD229" i="91"/>
  <c r="AC230" i="91"/>
  <c r="AD230" i="91"/>
  <c r="AC231" i="91"/>
  <c r="AD231" i="91" s="1"/>
  <c r="AC232" i="91"/>
  <c r="AD232" i="91" s="1"/>
  <c r="AC233" i="91"/>
  <c r="AD233" i="91"/>
  <c r="AC234" i="91"/>
  <c r="AD234" i="91"/>
  <c r="AC235" i="91"/>
  <c r="AD235" i="91" s="1"/>
  <c r="AC236" i="91"/>
  <c r="AD236" i="91" s="1"/>
  <c r="AC237" i="91"/>
  <c r="AD237" i="91"/>
  <c r="AC238" i="91"/>
  <c r="AD238" i="91"/>
  <c r="AC239" i="91"/>
  <c r="AD239" i="91" s="1"/>
  <c r="AC240" i="91"/>
  <c r="AD240" i="91" s="1"/>
  <c r="AC241" i="91"/>
  <c r="AD241" i="91"/>
  <c r="AC242" i="91"/>
  <c r="AD242" i="91"/>
  <c r="AC243" i="91"/>
  <c r="AD243" i="91" s="1"/>
  <c r="AC244" i="91"/>
  <c r="AD244" i="91" s="1"/>
  <c r="AC245" i="91"/>
  <c r="AD245" i="91"/>
  <c r="AC246" i="91"/>
  <c r="AD246" i="91"/>
  <c r="AC247" i="91"/>
  <c r="AD247" i="91" s="1"/>
  <c r="AC248" i="91"/>
  <c r="AD248" i="91" s="1"/>
  <c r="AC249" i="91"/>
  <c r="AD249" i="91"/>
  <c r="AC250" i="91"/>
  <c r="AD250" i="91"/>
  <c r="AC251" i="91"/>
  <c r="AD251" i="91" s="1"/>
  <c r="AC252" i="91"/>
  <c r="AD252" i="91" s="1"/>
  <c r="AC253" i="91"/>
  <c r="AD253" i="91"/>
  <c r="AC254" i="91"/>
  <c r="AD254" i="91"/>
  <c r="AC255" i="91"/>
  <c r="AD255" i="91" s="1"/>
  <c r="AC256" i="91"/>
  <c r="AD256" i="91" s="1"/>
  <c r="AC257" i="91"/>
  <c r="AD257" i="91"/>
  <c r="AC258" i="91"/>
  <c r="AD258" i="91"/>
  <c r="AC259" i="91"/>
  <c r="AD259" i="91" s="1"/>
  <c r="AC260" i="91"/>
  <c r="AD260" i="91" s="1"/>
  <c r="AC261" i="91"/>
  <c r="AD261" i="91"/>
  <c r="AC262" i="91"/>
  <c r="AD262" i="91"/>
  <c r="AC263" i="91"/>
  <c r="AD263" i="91" s="1"/>
  <c r="AC264" i="91"/>
  <c r="AD264" i="91" s="1"/>
  <c r="AC265" i="91"/>
  <c r="AD265" i="91"/>
  <c r="AC266" i="91"/>
  <c r="AD266" i="91"/>
  <c r="AC267" i="91"/>
  <c r="AD267" i="91" s="1"/>
  <c r="AC268" i="91"/>
  <c r="AD268" i="91" s="1"/>
  <c r="AC269" i="91"/>
  <c r="AD269" i="91"/>
  <c r="AC270" i="91"/>
  <c r="AD270" i="91"/>
  <c r="AC271" i="91"/>
  <c r="AD271" i="91" s="1"/>
  <c r="AC272" i="91"/>
  <c r="AD272" i="91" s="1"/>
  <c r="AC273" i="91"/>
  <c r="AD273" i="91"/>
  <c r="AB70" i="91"/>
  <c r="AB71" i="91"/>
  <c r="AB78" i="91"/>
  <c r="AB92" i="91"/>
  <c r="AB96" i="91"/>
  <c r="AB108" i="91"/>
  <c r="AB117" i="91"/>
  <c r="AB118" i="91"/>
  <c r="AB123" i="91" s="1"/>
  <c r="AB119" i="91"/>
  <c r="AB120" i="91"/>
  <c r="AB121" i="91"/>
  <c r="AB122" i="91"/>
  <c r="AB161" i="91"/>
  <c r="AB162" i="91"/>
  <c r="AB167" i="91" s="1"/>
  <c r="AB163" i="91"/>
  <c r="AB164" i="91"/>
  <c r="AB165" i="91"/>
  <c r="AB166" i="91"/>
  <c r="AB169" i="91"/>
  <c r="AB170" i="91"/>
  <c r="AB171" i="91"/>
  <c r="AB172" i="91"/>
  <c r="AB173" i="91"/>
  <c r="AB174" i="91"/>
  <c r="AB175" i="91"/>
  <c r="AB176" i="91"/>
  <c r="AB177" i="91"/>
  <c r="AB135" i="91" s="1"/>
  <c r="AB178" i="91"/>
  <c r="AB179" i="91"/>
  <c r="AB180" i="91"/>
  <c r="AB181" i="91"/>
  <c r="AB182" i="91"/>
  <c r="AB183" i="91"/>
  <c r="AB184" i="91"/>
  <c r="AB185" i="91"/>
  <c r="AB186" i="91"/>
  <c r="AB187" i="91"/>
  <c r="AB188" i="91"/>
  <c r="AB189" i="91"/>
  <c r="AB190" i="91"/>
  <c r="AB191" i="91"/>
  <c r="AB192" i="91"/>
  <c r="AB193" i="91"/>
  <c r="AB194" i="91"/>
  <c r="AB195" i="91"/>
  <c r="AB196" i="91"/>
  <c r="AB197" i="91"/>
  <c r="AB198" i="91"/>
  <c r="AB199" i="91"/>
  <c r="AB200" i="91"/>
  <c r="AB201" i="91"/>
  <c r="AB202" i="91"/>
  <c r="AB203" i="91"/>
  <c r="AB204" i="91"/>
  <c r="AB205" i="91"/>
  <c r="AB206" i="91"/>
  <c r="AB207" i="91"/>
  <c r="AB208" i="91"/>
  <c r="AB209" i="91"/>
  <c r="AB210" i="91"/>
  <c r="AB211" i="91"/>
  <c r="AB212" i="91"/>
  <c r="AB213" i="91"/>
  <c r="AB214" i="91"/>
  <c r="AB215" i="91"/>
  <c r="AB216" i="91"/>
  <c r="AB217" i="91"/>
  <c r="AB218" i="91"/>
  <c r="AB219" i="91"/>
  <c r="AB220" i="91"/>
  <c r="AB221" i="91"/>
  <c r="AB222" i="91"/>
  <c r="AB223" i="91"/>
  <c r="AB224" i="91"/>
  <c r="AB225" i="91"/>
  <c r="AB226" i="91"/>
  <c r="AB227" i="91"/>
  <c r="AB228" i="91"/>
  <c r="AB229" i="91"/>
  <c r="AB230" i="91"/>
  <c r="AB231" i="91"/>
  <c r="AB232" i="91"/>
  <c r="AB233" i="91"/>
  <c r="AB234" i="91"/>
  <c r="AB235" i="91"/>
  <c r="AB236" i="91"/>
  <c r="AB237" i="91"/>
  <c r="AB238" i="91"/>
  <c r="AB239" i="91"/>
  <c r="AB240" i="91"/>
  <c r="AB241" i="91"/>
  <c r="AB242" i="91"/>
  <c r="AB243" i="91"/>
  <c r="AB244" i="91"/>
  <c r="AB245" i="91"/>
  <c r="AB246" i="91"/>
  <c r="AB247" i="91"/>
  <c r="AB248" i="91"/>
  <c r="AB249" i="91"/>
  <c r="AB250" i="91"/>
  <c r="AB251" i="91"/>
  <c r="AB252" i="91"/>
  <c r="AB253" i="91"/>
  <c r="AB254" i="91"/>
  <c r="AB255" i="91"/>
  <c r="AB256" i="91"/>
  <c r="AB257" i="91"/>
  <c r="AB258" i="91"/>
  <c r="AB259" i="91"/>
  <c r="AB260" i="91"/>
  <c r="AB261" i="91"/>
  <c r="AB262" i="91"/>
  <c r="AB263" i="91"/>
  <c r="AB264" i="91"/>
  <c r="AB265" i="91"/>
  <c r="AB266" i="91"/>
  <c r="AB267" i="91"/>
  <c r="AB268" i="91"/>
  <c r="T70" i="91"/>
  <c r="U70" i="91"/>
  <c r="V70" i="91"/>
  <c r="W70" i="91"/>
  <c r="X70" i="91"/>
  <c r="Y70" i="91"/>
  <c r="Z70" i="91"/>
  <c r="AA70" i="91"/>
  <c r="S70" i="91"/>
  <c r="Y143" i="91"/>
  <c r="Z143" i="91"/>
  <c r="Y149" i="91"/>
  <c r="Z149" i="91"/>
  <c r="Y71" i="91"/>
  <c r="Z71" i="91"/>
  <c r="Y78" i="91"/>
  <c r="Z78" i="91"/>
  <c r="X149" i="91"/>
  <c r="X143" i="91"/>
  <c r="X71" i="91"/>
  <c r="X78" i="91"/>
  <c r="W149" i="91"/>
  <c r="W71" i="91"/>
  <c r="W78" i="91"/>
  <c r="R70" i="91"/>
  <c r="Q70" i="91"/>
  <c r="P70" i="91"/>
  <c r="O70" i="91"/>
  <c r="N70" i="91"/>
  <c r="M70" i="91"/>
  <c r="L70" i="91"/>
  <c r="K70" i="91"/>
  <c r="J70" i="91"/>
  <c r="I70" i="91"/>
  <c r="H149" i="91"/>
  <c r="H70" i="91"/>
  <c r="U274" i="96" l="1"/>
  <c r="AB174" i="92"/>
  <c r="AC174" i="92" s="1"/>
  <c r="AD174" i="92" s="1"/>
  <c r="AE174" i="92" s="1"/>
  <c r="AF174" i="92" s="1"/>
  <c r="AB190" i="92"/>
  <c r="AC190" i="92" s="1"/>
  <c r="AD190" i="92" s="1"/>
  <c r="AE190" i="92" s="1"/>
  <c r="AF190" i="92" s="1"/>
  <c r="AB207" i="92"/>
  <c r="AC207" i="92" s="1"/>
  <c r="AD207" i="92" s="1"/>
  <c r="AE207" i="92" s="1"/>
  <c r="AF207" i="92" s="1"/>
  <c r="AC223" i="92"/>
  <c r="AD223" i="92" s="1"/>
  <c r="AE223" i="92" s="1"/>
  <c r="AF223" i="92" s="1"/>
  <c r="AB223" i="92"/>
  <c r="AB241" i="92"/>
  <c r="AC241" i="92" s="1"/>
  <c r="AD241" i="92" s="1"/>
  <c r="AE241" i="92" s="1"/>
  <c r="AF241" i="92" s="1"/>
  <c r="AB257" i="92"/>
  <c r="AC257" i="92" s="1"/>
  <c r="AD257" i="92" s="1"/>
  <c r="AE257" i="92" s="1"/>
  <c r="AF257" i="92" s="1"/>
  <c r="AB271" i="92"/>
  <c r="AC271" i="92" s="1"/>
  <c r="AD271" i="92" s="1"/>
  <c r="AE271" i="92" s="1"/>
  <c r="AF271" i="92" s="1"/>
  <c r="AC163" i="92"/>
  <c r="AD163" i="92" s="1"/>
  <c r="AE163" i="92" s="1"/>
  <c r="AF163" i="92" s="1"/>
  <c r="AB163" i="92"/>
  <c r="AB175" i="92"/>
  <c r="AC175" i="92" s="1"/>
  <c r="AD175" i="92" s="1"/>
  <c r="AE175" i="92" s="1"/>
  <c r="AF175" i="92" s="1"/>
  <c r="AB191" i="92"/>
  <c r="AC191" i="92" s="1"/>
  <c r="AD191" i="92" s="1"/>
  <c r="AE191" i="92" s="1"/>
  <c r="AF191" i="92" s="1"/>
  <c r="AB209" i="92"/>
  <c r="AC209" i="92" s="1"/>
  <c r="AD209" i="92" s="1"/>
  <c r="AE209" i="92" s="1"/>
  <c r="AF209" i="92" s="1"/>
  <c r="AC226" i="92"/>
  <c r="AD226" i="92" s="1"/>
  <c r="AE226" i="92" s="1"/>
  <c r="AF226" i="92" s="1"/>
  <c r="AB226" i="92"/>
  <c r="AB245" i="92"/>
  <c r="AC245" i="92" s="1"/>
  <c r="AD245" i="92" s="1"/>
  <c r="AE245" i="92" s="1"/>
  <c r="AF245" i="92" s="1"/>
  <c r="AB260" i="92"/>
  <c r="AC260" i="92" s="1"/>
  <c r="AD260" i="92" s="1"/>
  <c r="AE260" i="92" s="1"/>
  <c r="AF260" i="92" s="1"/>
  <c r="AB221" i="92"/>
  <c r="AC221" i="92" s="1"/>
  <c r="AD221" i="92" s="1"/>
  <c r="AE221" i="92" s="1"/>
  <c r="AF221" i="92" s="1"/>
  <c r="AC165" i="92"/>
  <c r="AD165" i="92" s="1"/>
  <c r="AE165" i="92" s="1"/>
  <c r="AF165" i="92" s="1"/>
  <c r="AB165" i="92"/>
  <c r="AB178" i="92"/>
  <c r="AC178" i="92" s="1"/>
  <c r="AD178" i="92" s="1"/>
  <c r="AE178" i="92" s="1"/>
  <c r="AF178" i="92" s="1"/>
  <c r="AB196" i="92"/>
  <c r="AC196" i="92" s="1"/>
  <c r="AD196" i="92" s="1"/>
  <c r="AE196" i="92" s="1"/>
  <c r="AF196" i="92" s="1"/>
  <c r="AB212" i="92"/>
  <c r="AC212" i="92" s="1"/>
  <c r="AD212" i="92" s="1"/>
  <c r="AE212" i="92" s="1"/>
  <c r="AF212" i="92" s="1"/>
  <c r="AC228" i="92"/>
  <c r="AD228" i="92" s="1"/>
  <c r="AE228" i="92" s="1"/>
  <c r="AF228" i="92" s="1"/>
  <c r="AB228" i="92"/>
  <c r="AB246" i="92"/>
  <c r="AC246" i="92" s="1"/>
  <c r="AD246" i="92" s="1"/>
  <c r="AE246" i="92" s="1"/>
  <c r="AF246" i="92" s="1"/>
  <c r="AB262" i="92"/>
  <c r="AC262" i="92" s="1"/>
  <c r="AD262" i="92" s="1"/>
  <c r="AE262" i="92" s="1"/>
  <c r="AF262" i="92" s="1"/>
  <c r="AB268" i="92"/>
  <c r="AC268" i="92" s="1"/>
  <c r="AD268" i="92" s="1"/>
  <c r="AE268" i="92" s="1"/>
  <c r="AF268" i="92" s="1"/>
  <c r="AC244" i="92"/>
  <c r="AD244" i="92" s="1"/>
  <c r="AE244" i="92" s="1"/>
  <c r="AF244" i="92" s="1"/>
  <c r="AB244" i="92"/>
  <c r="AC236" i="92"/>
  <c r="AD236" i="92" s="1"/>
  <c r="AE236" i="92" s="1"/>
  <c r="AF236" i="92" s="1"/>
  <c r="AB236" i="92"/>
  <c r="AB220" i="92"/>
  <c r="AC220" i="92" s="1"/>
  <c r="AD220" i="92" s="1"/>
  <c r="AE220" i="92" s="1"/>
  <c r="AF220" i="92" s="1"/>
  <c r="AB166" i="92"/>
  <c r="AC166" i="92" s="1"/>
  <c r="AD166" i="92" s="1"/>
  <c r="AE166" i="92" s="1"/>
  <c r="AF166" i="92" s="1"/>
  <c r="AC180" i="92"/>
  <c r="AD180" i="92" s="1"/>
  <c r="AE180" i="92" s="1"/>
  <c r="AF180" i="92" s="1"/>
  <c r="AB180" i="92"/>
  <c r="AC198" i="92"/>
  <c r="AD198" i="92" s="1"/>
  <c r="AE198" i="92" s="1"/>
  <c r="AF198" i="92" s="1"/>
  <c r="AB198" i="92"/>
  <c r="AB214" i="92"/>
  <c r="AC214" i="92" s="1"/>
  <c r="AD214" i="92" s="1"/>
  <c r="AE214" i="92" s="1"/>
  <c r="AF214" i="92" s="1"/>
  <c r="AB230" i="92"/>
  <c r="AC230" i="92" s="1"/>
  <c r="AD230" i="92" s="1"/>
  <c r="AE230" i="92" s="1"/>
  <c r="AF230" i="92" s="1"/>
  <c r="AC247" i="92"/>
  <c r="AD247" i="92" s="1"/>
  <c r="AE247" i="92" s="1"/>
  <c r="AF247" i="92" s="1"/>
  <c r="AB247" i="92"/>
  <c r="AC263" i="92"/>
  <c r="AD263" i="92" s="1"/>
  <c r="AE263" i="92" s="1"/>
  <c r="AF263" i="92" s="1"/>
  <c r="AB263" i="92"/>
  <c r="AB267" i="92"/>
  <c r="AC267" i="92" s="1"/>
  <c r="AD267" i="92" s="1"/>
  <c r="AE267" i="92" s="1"/>
  <c r="AF267" i="92" s="1"/>
  <c r="AB182" i="92"/>
  <c r="AC182" i="92" s="1"/>
  <c r="AD182" i="92" s="1"/>
  <c r="AE182" i="92" s="1"/>
  <c r="AF182" i="92" s="1"/>
  <c r="AC199" i="92"/>
  <c r="AD199" i="92" s="1"/>
  <c r="AE199" i="92" s="1"/>
  <c r="AF199" i="92" s="1"/>
  <c r="AB199" i="92"/>
  <c r="AC215" i="92"/>
  <c r="AD215" i="92" s="1"/>
  <c r="AE215" i="92" s="1"/>
  <c r="AF215" i="92" s="1"/>
  <c r="AB215" i="92"/>
  <c r="AB231" i="92"/>
  <c r="AC231" i="92" s="1"/>
  <c r="AD231" i="92" s="1"/>
  <c r="AE231" i="92" s="1"/>
  <c r="AF231" i="92" s="1"/>
  <c r="AB248" i="92"/>
  <c r="AC248" i="92" s="1"/>
  <c r="AD248" i="92" s="1"/>
  <c r="AE248" i="92" s="1"/>
  <c r="AF248" i="92" s="1"/>
  <c r="AC265" i="92"/>
  <c r="AD265" i="92" s="1"/>
  <c r="AE265" i="92" s="1"/>
  <c r="AF265" i="92" s="1"/>
  <c r="AB265" i="92"/>
  <c r="AC258" i="92"/>
  <c r="AD258" i="92" s="1"/>
  <c r="AE258" i="92" s="1"/>
  <c r="AF258" i="92" s="1"/>
  <c r="AB258" i="92"/>
  <c r="AB250" i="92"/>
  <c r="AC250" i="92" s="1"/>
  <c r="AD250" i="92" s="1"/>
  <c r="AE250" i="92" s="1"/>
  <c r="AF250" i="92" s="1"/>
  <c r="AB242" i="92"/>
  <c r="AC242" i="92" s="1"/>
  <c r="AD242" i="92" s="1"/>
  <c r="AE242" i="92" s="1"/>
  <c r="AF242" i="92" s="1"/>
  <c r="AC210" i="92"/>
  <c r="AD210" i="92" s="1"/>
  <c r="AE210" i="92" s="1"/>
  <c r="AF210" i="92" s="1"/>
  <c r="AB210" i="92"/>
  <c r="AC202" i="92"/>
  <c r="AD202" i="92" s="1"/>
  <c r="AE202" i="92" s="1"/>
  <c r="AF202" i="92" s="1"/>
  <c r="AB202" i="92"/>
  <c r="AB194" i="92"/>
  <c r="AC194" i="92" s="1"/>
  <c r="AD194" i="92" s="1"/>
  <c r="AE194" i="92" s="1"/>
  <c r="AF194" i="92" s="1"/>
  <c r="AB183" i="92"/>
  <c r="AC183" i="92" s="1"/>
  <c r="AD183" i="92" s="1"/>
  <c r="AE183" i="92" s="1"/>
  <c r="AF183" i="92" s="1"/>
  <c r="AC201" i="92"/>
  <c r="AD201" i="92" s="1"/>
  <c r="AE201" i="92" s="1"/>
  <c r="AF201" i="92" s="1"/>
  <c r="AB201" i="92"/>
  <c r="AC217" i="92"/>
  <c r="AD217" i="92" s="1"/>
  <c r="AE217" i="92" s="1"/>
  <c r="AF217" i="92" s="1"/>
  <c r="AB217" i="92"/>
  <c r="AB234" i="92"/>
  <c r="AC234" i="92" s="1"/>
  <c r="AD234" i="92" s="1"/>
  <c r="AE234" i="92" s="1"/>
  <c r="AF234" i="92" s="1"/>
  <c r="AB252" i="92"/>
  <c r="AC252" i="92" s="1"/>
  <c r="AD252" i="92" s="1"/>
  <c r="AE252" i="92" s="1"/>
  <c r="AF252" i="92" s="1"/>
  <c r="AC266" i="92"/>
  <c r="AD266" i="92" s="1"/>
  <c r="AE266" i="92" s="1"/>
  <c r="AF266" i="92" s="1"/>
  <c r="AB266" i="92"/>
  <c r="AC273" i="92"/>
  <c r="AD273" i="92" s="1"/>
  <c r="AE273" i="92" s="1"/>
  <c r="AF273" i="92" s="1"/>
  <c r="AB273" i="92"/>
  <c r="AB249" i="92"/>
  <c r="AC249" i="92" s="1"/>
  <c r="AD249" i="92" s="1"/>
  <c r="AE249" i="92" s="1"/>
  <c r="AF249" i="92" s="1"/>
  <c r="AB233" i="92"/>
  <c r="AC233" i="92" s="1"/>
  <c r="AD233" i="92" s="1"/>
  <c r="AE233" i="92" s="1"/>
  <c r="AF233" i="92" s="1"/>
  <c r="AC225" i="92"/>
  <c r="AD225" i="92" s="1"/>
  <c r="AE225" i="92" s="1"/>
  <c r="AF225" i="92" s="1"/>
  <c r="AB225" i="92"/>
  <c r="AC193" i="92"/>
  <c r="AD193" i="92" s="1"/>
  <c r="AE193" i="92" s="1"/>
  <c r="AF193" i="92" s="1"/>
  <c r="AB193" i="92"/>
  <c r="AB185" i="92"/>
  <c r="AC185" i="92" s="1"/>
  <c r="AD185" i="92" s="1"/>
  <c r="AE185" i="92" s="1"/>
  <c r="AF185" i="92" s="1"/>
  <c r="AB172" i="92"/>
  <c r="AC172" i="92" s="1"/>
  <c r="AD172" i="92" s="1"/>
  <c r="AE172" i="92" s="1"/>
  <c r="AF172" i="92" s="1"/>
  <c r="AC186" i="92"/>
  <c r="AD186" i="92" s="1"/>
  <c r="AE186" i="92" s="1"/>
  <c r="AF186" i="92" s="1"/>
  <c r="AB186" i="92"/>
  <c r="AC204" i="92"/>
  <c r="AD204" i="92" s="1"/>
  <c r="AE204" i="92" s="1"/>
  <c r="AF204" i="92" s="1"/>
  <c r="AB204" i="92"/>
  <c r="AB218" i="92"/>
  <c r="AC218" i="92" s="1"/>
  <c r="AD218" i="92" s="1"/>
  <c r="AE218" i="92" s="1"/>
  <c r="AF218" i="92" s="1"/>
  <c r="AB238" i="92"/>
  <c r="AC238" i="92" s="1"/>
  <c r="AD238" i="92" s="1"/>
  <c r="AE238" i="92" s="1"/>
  <c r="AF238" i="92" s="1"/>
  <c r="AC254" i="92"/>
  <c r="AD254" i="92" s="1"/>
  <c r="AE254" i="92" s="1"/>
  <c r="AF254" i="92" s="1"/>
  <c r="AB254" i="92"/>
  <c r="AC269" i="92"/>
  <c r="AD269" i="92" s="1"/>
  <c r="AE269" i="92" s="1"/>
  <c r="AF269" i="92" s="1"/>
  <c r="AB269" i="92"/>
  <c r="AB171" i="92"/>
  <c r="AC171" i="92" s="1"/>
  <c r="AD171" i="92" s="1"/>
  <c r="AE171" i="92" s="1"/>
  <c r="AF171" i="92" s="1"/>
  <c r="AB179" i="92"/>
  <c r="AC179" i="92" s="1"/>
  <c r="AD179" i="92" s="1"/>
  <c r="AE179" i="92" s="1"/>
  <c r="AF179" i="92" s="1"/>
  <c r="AC187" i="92"/>
  <c r="AD187" i="92" s="1"/>
  <c r="AE187" i="92" s="1"/>
  <c r="AF187" i="92" s="1"/>
  <c r="AB187" i="92"/>
  <c r="AC195" i="92"/>
  <c r="AD195" i="92" s="1"/>
  <c r="AE195" i="92" s="1"/>
  <c r="AF195" i="92" s="1"/>
  <c r="AB195" i="92"/>
  <c r="AB203" i="92"/>
  <c r="AC203" i="92" s="1"/>
  <c r="AD203" i="92" s="1"/>
  <c r="AE203" i="92" s="1"/>
  <c r="AF203" i="92" s="1"/>
  <c r="AB211" i="92"/>
  <c r="AC211" i="92" s="1"/>
  <c r="AD211" i="92" s="1"/>
  <c r="AE211" i="92" s="1"/>
  <c r="AF211" i="92" s="1"/>
  <c r="AC219" i="92"/>
  <c r="AD219" i="92" s="1"/>
  <c r="AE219" i="92" s="1"/>
  <c r="AF219" i="92" s="1"/>
  <c r="AB219" i="92"/>
  <c r="AC227" i="92"/>
  <c r="AD227" i="92" s="1"/>
  <c r="AE227" i="92" s="1"/>
  <c r="AF227" i="92" s="1"/>
  <c r="AB227" i="92"/>
  <c r="AB235" i="92"/>
  <c r="AC235" i="92" s="1"/>
  <c r="AD235" i="92" s="1"/>
  <c r="AE235" i="92" s="1"/>
  <c r="AF235" i="92" s="1"/>
  <c r="AB243" i="92"/>
  <c r="AC243" i="92" s="1"/>
  <c r="AD243" i="92" s="1"/>
  <c r="AE243" i="92" s="1"/>
  <c r="AF243" i="92" s="1"/>
  <c r="AC251" i="92"/>
  <c r="AD251" i="92" s="1"/>
  <c r="AE251" i="92" s="1"/>
  <c r="AF251" i="92" s="1"/>
  <c r="AB251" i="92"/>
  <c r="AC259" i="92"/>
  <c r="AD259" i="92" s="1"/>
  <c r="AE259" i="92" s="1"/>
  <c r="AF259" i="92" s="1"/>
  <c r="AB259" i="92"/>
  <c r="AB272" i="92"/>
  <c r="AC272" i="92" s="1"/>
  <c r="AD272" i="92" s="1"/>
  <c r="AE272" i="92" s="1"/>
  <c r="AF272" i="92" s="1"/>
  <c r="AB264" i="92"/>
  <c r="AC264" i="92" s="1"/>
  <c r="AD264" i="92" s="1"/>
  <c r="AE264" i="92" s="1"/>
  <c r="AF264" i="92" s="1"/>
  <c r="AC256" i="92"/>
  <c r="AD256" i="92" s="1"/>
  <c r="AE256" i="92" s="1"/>
  <c r="AF256" i="92" s="1"/>
  <c r="AB256" i="92"/>
  <c r="AC240" i="92"/>
  <c r="AD240" i="92" s="1"/>
  <c r="AE240" i="92" s="1"/>
  <c r="AF240" i="92" s="1"/>
  <c r="AB240" i="92"/>
  <c r="AB232" i="92"/>
  <c r="AC232" i="92" s="1"/>
  <c r="AD232" i="92" s="1"/>
  <c r="AE232" i="92" s="1"/>
  <c r="AF232" i="92" s="1"/>
  <c r="AB224" i="92"/>
  <c r="AC224" i="92" s="1"/>
  <c r="AD224" i="92" s="1"/>
  <c r="AE224" i="92" s="1"/>
  <c r="AF224" i="92" s="1"/>
  <c r="AC216" i="92"/>
  <c r="AD216" i="92" s="1"/>
  <c r="AE216" i="92" s="1"/>
  <c r="AF216" i="92" s="1"/>
  <c r="AB216" i="92"/>
  <c r="AC208" i="92"/>
  <c r="AD208" i="92" s="1"/>
  <c r="AE208" i="92" s="1"/>
  <c r="AF208" i="92" s="1"/>
  <c r="AB208" i="92"/>
  <c r="AB200" i="92"/>
  <c r="AC200" i="92" s="1"/>
  <c r="AD200" i="92" s="1"/>
  <c r="AE200" i="92" s="1"/>
  <c r="AF200" i="92" s="1"/>
  <c r="AB192" i="92"/>
  <c r="AC192" i="92" s="1"/>
  <c r="AD192" i="92" s="1"/>
  <c r="AE192" i="92" s="1"/>
  <c r="AF192" i="92" s="1"/>
  <c r="AC184" i="92"/>
  <c r="AD184" i="92" s="1"/>
  <c r="AE184" i="92" s="1"/>
  <c r="AF184" i="92" s="1"/>
  <c r="AB184" i="92"/>
  <c r="AC176" i="92"/>
  <c r="AD176" i="92" s="1"/>
  <c r="AE176" i="92" s="1"/>
  <c r="AF176" i="92" s="1"/>
  <c r="AB176" i="92"/>
  <c r="AB173" i="92"/>
  <c r="AC173" i="92" s="1"/>
  <c r="AD173" i="92" s="1"/>
  <c r="AE173" i="92" s="1"/>
  <c r="AF173" i="92" s="1"/>
  <c r="AB188" i="92"/>
  <c r="AC188" i="92" s="1"/>
  <c r="AD188" i="92" s="1"/>
  <c r="AE188" i="92" s="1"/>
  <c r="AF188" i="92" s="1"/>
  <c r="AC206" i="92"/>
  <c r="AD206" i="92" s="1"/>
  <c r="AE206" i="92" s="1"/>
  <c r="AF206" i="92" s="1"/>
  <c r="AB206" i="92"/>
  <c r="AC222" i="92"/>
  <c r="AD222" i="92" s="1"/>
  <c r="AE222" i="92" s="1"/>
  <c r="AF222" i="92" s="1"/>
  <c r="AB222" i="92"/>
  <c r="AB239" i="92"/>
  <c r="AC239" i="92" s="1"/>
  <c r="AD239" i="92" s="1"/>
  <c r="AE239" i="92" s="1"/>
  <c r="AF239" i="92" s="1"/>
  <c r="AB255" i="92"/>
  <c r="AC255" i="92" s="1"/>
  <c r="AD255" i="92" s="1"/>
  <c r="AE255" i="92" s="1"/>
  <c r="AF255" i="92" s="1"/>
  <c r="AC270" i="92"/>
  <c r="AD270" i="92" s="1"/>
  <c r="AE270" i="92" s="1"/>
  <c r="AF270" i="92" s="1"/>
  <c r="AB270" i="92"/>
  <c r="I274" i="94"/>
  <c r="J169" i="94"/>
  <c r="I167" i="94"/>
  <c r="J161" i="94"/>
  <c r="I135" i="94"/>
  <c r="L198" i="94"/>
  <c r="O177" i="94"/>
  <c r="AC123" i="92"/>
  <c r="BG22" i="92"/>
  <c r="AA123" i="92"/>
  <c r="AA113" i="92"/>
  <c r="AA115" i="92" s="1"/>
  <c r="AA116" i="92" s="1"/>
  <c r="AA7" i="92" s="1"/>
  <c r="Y5" i="92"/>
  <c r="Z124" i="92"/>
  <c r="BF22" i="92"/>
  <c r="BF25" i="92" s="1"/>
  <c r="Y123" i="92"/>
  <c r="X123" i="92"/>
  <c r="BE23" i="92" s="1"/>
  <c r="BE22" i="92"/>
  <c r="BE25" i="92" s="1"/>
  <c r="W113" i="92"/>
  <c r="W115" i="92" s="1"/>
  <c r="V113" i="92"/>
  <c r="V115" i="92" s="1"/>
  <c r="BC22" i="92"/>
  <c r="BC25" i="92" s="1"/>
  <c r="BB22" i="92"/>
  <c r="S123" i="92"/>
  <c r="BA23" i="92" s="1"/>
  <c r="R5" i="92"/>
  <c r="BA22" i="92"/>
  <c r="BA25" i="92" s="1"/>
  <c r="R123" i="92"/>
  <c r="R124" i="92"/>
  <c r="AZ23" i="92"/>
  <c r="R116" i="92"/>
  <c r="R7" i="92" s="1"/>
  <c r="AZ22" i="92"/>
  <c r="AY19" i="92"/>
  <c r="P123" i="92"/>
  <c r="AX23" i="92" s="1"/>
  <c r="AX22" i="92"/>
  <c r="AW19" i="92"/>
  <c r="O113" i="92"/>
  <c r="O115" i="92" s="1"/>
  <c r="M5" i="92"/>
  <c r="N113" i="92"/>
  <c r="N115" i="92" s="1"/>
  <c r="M123" i="92"/>
  <c r="AU23" i="92" s="1"/>
  <c r="L5" i="92"/>
  <c r="AU22" i="92"/>
  <c r="K123" i="92"/>
  <c r="AT23" i="92" s="1"/>
  <c r="AT22" i="92"/>
  <c r="AI120" i="92"/>
  <c r="J124" i="92"/>
  <c r="J113" i="92"/>
  <c r="J115" i="92" s="1"/>
  <c r="J116" i="92" s="1"/>
  <c r="J7" i="92" s="1"/>
  <c r="I123" i="92"/>
  <c r="AS23" i="92" s="1"/>
  <c r="AI119" i="92"/>
  <c r="AI96" i="92"/>
  <c r="F113" i="92"/>
  <c r="F115" i="92" s="1"/>
  <c r="AI78" i="92"/>
  <c r="AP22" i="92"/>
  <c r="AP25" i="92" s="1"/>
  <c r="AO22" i="92"/>
  <c r="C113" i="92"/>
  <c r="C115" i="92" s="1"/>
  <c r="C116" i="92" s="1"/>
  <c r="C7" i="92" s="1"/>
  <c r="C124" i="92"/>
  <c r="AN23" i="92"/>
  <c r="F181" i="92"/>
  <c r="G181" i="92" s="1"/>
  <c r="H181" i="92" s="1"/>
  <c r="I181" i="92" s="1"/>
  <c r="J181" i="92" s="1"/>
  <c r="L181" i="92" s="1"/>
  <c r="M181" i="92" s="1"/>
  <c r="N181" i="92" s="1"/>
  <c r="O181" i="92" s="1"/>
  <c r="P181" i="92" s="1"/>
  <c r="Q181" i="92" s="1"/>
  <c r="R181" i="92" s="1"/>
  <c r="S181" i="92" s="1"/>
  <c r="T181" i="92" s="1"/>
  <c r="U181" i="92" s="1"/>
  <c r="V181" i="92" s="1"/>
  <c r="W181" i="92" s="1"/>
  <c r="X181" i="92" s="1"/>
  <c r="Y181" i="92" s="1"/>
  <c r="Z181" i="92" s="1"/>
  <c r="AA181" i="92" s="1"/>
  <c r="F197" i="92"/>
  <c r="G197" i="92" s="1"/>
  <c r="H197" i="92" s="1"/>
  <c r="I197" i="92" s="1"/>
  <c r="J197" i="92" s="1"/>
  <c r="L197" i="92" s="1"/>
  <c r="M197" i="92" s="1"/>
  <c r="N197" i="92" s="1"/>
  <c r="O197" i="92" s="1"/>
  <c r="P197" i="92" s="1"/>
  <c r="Q197" i="92" s="1"/>
  <c r="R197" i="92" s="1"/>
  <c r="S197" i="92" s="1"/>
  <c r="T197" i="92" s="1"/>
  <c r="U197" i="92" s="1"/>
  <c r="V197" i="92" s="1"/>
  <c r="W197" i="92" s="1"/>
  <c r="X197" i="92" s="1"/>
  <c r="Y197" i="92" s="1"/>
  <c r="Z197" i="92" s="1"/>
  <c r="AA197" i="92" s="1"/>
  <c r="F205" i="92"/>
  <c r="G205" i="92" s="1"/>
  <c r="H205" i="92" s="1"/>
  <c r="I205" i="92" s="1"/>
  <c r="J205" i="92" s="1"/>
  <c r="L205" i="92" s="1"/>
  <c r="M205" i="92" s="1"/>
  <c r="N205" i="92" s="1"/>
  <c r="O205" i="92" s="1"/>
  <c r="P205" i="92" s="1"/>
  <c r="Q205" i="92" s="1"/>
  <c r="R205" i="92" s="1"/>
  <c r="S205" i="92" s="1"/>
  <c r="T205" i="92" s="1"/>
  <c r="U205" i="92" s="1"/>
  <c r="V205" i="92" s="1"/>
  <c r="W205" i="92" s="1"/>
  <c r="X205" i="92" s="1"/>
  <c r="Y205" i="92" s="1"/>
  <c r="Z205" i="92" s="1"/>
  <c r="AA205" i="92" s="1"/>
  <c r="F213" i="92"/>
  <c r="G213" i="92" s="1"/>
  <c r="H213" i="92" s="1"/>
  <c r="I213" i="92" s="1"/>
  <c r="J213" i="92" s="1"/>
  <c r="L213" i="92" s="1"/>
  <c r="M213" i="92" s="1"/>
  <c r="N213" i="92" s="1"/>
  <c r="O213" i="92" s="1"/>
  <c r="P213" i="92" s="1"/>
  <c r="Q213" i="92" s="1"/>
  <c r="R213" i="92" s="1"/>
  <c r="S213" i="92" s="1"/>
  <c r="T213" i="92" s="1"/>
  <c r="U213" i="92" s="1"/>
  <c r="V213" i="92" s="1"/>
  <c r="W213" i="92" s="1"/>
  <c r="X213" i="92" s="1"/>
  <c r="Y213" i="92" s="1"/>
  <c r="Z213" i="92" s="1"/>
  <c r="AA213" i="92" s="1"/>
  <c r="F229" i="92"/>
  <c r="G229" i="92" s="1"/>
  <c r="H229" i="92" s="1"/>
  <c r="I229" i="92" s="1"/>
  <c r="J229" i="92" s="1"/>
  <c r="L229" i="92" s="1"/>
  <c r="M229" i="92" s="1"/>
  <c r="N229" i="92" s="1"/>
  <c r="O229" i="92" s="1"/>
  <c r="P229" i="92" s="1"/>
  <c r="Q229" i="92" s="1"/>
  <c r="R229" i="92" s="1"/>
  <c r="S229" i="92" s="1"/>
  <c r="T229" i="92" s="1"/>
  <c r="U229" i="92" s="1"/>
  <c r="V229" i="92" s="1"/>
  <c r="W229" i="92" s="1"/>
  <c r="X229" i="92" s="1"/>
  <c r="Y229" i="92" s="1"/>
  <c r="Z229" i="92" s="1"/>
  <c r="AA229" i="92" s="1"/>
  <c r="F237" i="92"/>
  <c r="G237" i="92" s="1"/>
  <c r="H237" i="92" s="1"/>
  <c r="I237" i="92" s="1"/>
  <c r="J237" i="92" s="1"/>
  <c r="L237" i="92" s="1"/>
  <c r="M237" i="92" s="1"/>
  <c r="N237" i="92" s="1"/>
  <c r="O237" i="92" s="1"/>
  <c r="P237" i="92" s="1"/>
  <c r="Q237" i="92" s="1"/>
  <c r="R237" i="92" s="1"/>
  <c r="S237" i="92" s="1"/>
  <c r="T237" i="92" s="1"/>
  <c r="U237" i="92" s="1"/>
  <c r="V237" i="92" s="1"/>
  <c r="W237" i="92" s="1"/>
  <c r="X237" i="92" s="1"/>
  <c r="Y237" i="92" s="1"/>
  <c r="Z237" i="92" s="1"/>
  <c r="AA237" i="92" s="1"/>
  <c r="F253" i="92"/>
  <c r="G253" i="92" s="1"/>
  <c r="H253" i="92" s="1"/>
  <c r="I253" i="92" s="1"/>
  <c r="J253" i="92" s="1"/>
  <c r="L253" i="92" s="1"/>
  <c r="M253" i="92" s="1"/>
  <c r="N253" i="92" s="1"/>
  <c r="O253" i="92" s="1"/>
  <c r="P253" i="92" s="1"/>
  <c r="Q253" i="92" s="1"/>
  <c r="R253" i="92" s="1"/>
  <c r="S253" i="92" s="1"/>
  <c r="T253" i="92" s="1"/>
  <c r="U253" i="92" s="1"/>
  <c r="V253" i="92" s="1"/>
  <c r="W253" i="92" s="1"/>
  <c r="X253" i="92" s="1"/>
  <c r="Y253" i="92" s="1"/>
  <c r="Z253" i="92" s="1"/>
  <c r="AA253" i="92" s="1"/>
  <c r="F261" i="92"/>
  <c r="G261" i="92" s="1"/>
  <c r="H261" i="92" s="1"/>
  <c r="I261" i="92" s="1"/>
  <c r="J261" i="92" s="1"/>
  <c r="L261" i="92" s="1"/>
  <c r="M261" i="92" s="1"/>
  <c r="N261" i="92" s="1"/>
  <c r="O261" i="92" s="1"/>
  <c r="P261" i="92" s="1"/>
  <c r="Q261" i="92" s="1"/>
  <c r="R261" i="92" s="1"/>
  <c r="S261" i="92" s="1"/>
  <c r="T261" i="92" s="1"/>
  <c r="U261" i="92" s="1"/>
  <c r="V261" i="92" s="1"/>
  <c r="W261" i="92" s="1"/>
  <c r="X261" i="92" s="1"/>
  <c r="Y261" i="92" s="1"/>
  <c r="Z261" i="92" s="1"/>
  <c r="AA261" i="92" s="1"/>
  <c r="F164" i="92"/>
  <c r="G164" i="92" s="1"/>
  <c r="H164" i="92" s="1"/>
  <c r="I164" i="92" s="1"/>
  <c r="J164" i="92" s="1"/>
  <c r="L164" i="92" s="1"/>
  <c r="M164" i="92" s="1"/>
  <c r="N164" i="92" s="1"/>
  <c r="O164" i="92" s="1"/>
  <c r="P164" i="92" s="1"/>
  <c r="Q164" i="92" s="1"/>
  <c r="R164" i="92" s="1"/>
  <c r="S164" i="92" s="1"/>
  <c r="T164" i="92" s="1"/>
  <c r="U164" i="92" s="1"/>
  <c r="V164" i="92" s="1"/>
  <c r="W164" i="92" s="1"/>
  <c r="X164" i="92" s="1"/>
  <c r="Y164" i="92" s="1"/>
  <c r="Z164" i="92" s="1"/>
  <c r="AA164" i="92" s="1"/>
  <c r="AH70" i="92"/>
  <c r="B123" i="92"/>
  <c r="AM23" i="92" s="1"/>
  <c r="AI108" i="92"/>
  <c r="AH92" i="92"/>
  <c r="AM22" i="92"/>
  <c r="AM25" i="92" s="1"/>
  <c r="B113" i="92"/>
  <c r="B115" i="92" s="1"/>
  <c r="B116" i="92" s="1"/>
  <c r="AF5" i="92"/>
  <c r="B124" i="92"/>
  <c r="BG95" i="92" a="1"/>
  <c r="BG115" i="92" s="1"/>
  <c r="Y135" i="92"/>
  <c r="Z170" i="92"/>
  <c r="S113" i="92"/>
  <c r="S115" i="92" s="1"/>
  <c r="S116" i="92" s="1"/>
  <c r="S7" i="92" s="1"/>
  <c r="AW16" i="92"/>
  <c r="AW22" i="92" s="1"/>
  <c r="AW25" i="92" s="1"/>
  <c r="H113" i="92"/>
  <c r="H115" i="92" s="1"/>
  <c r="H116" i="92" s="1"/>
  <c r="H7" i="92" s="1"/>
  <c r="P113" i="92"/>
  <c r="P115" i="92" s="1"/>
  <c r="X113" i="92"/>
  <c r="X115" i="92" s="1"/>
  <c r="X116" i="92" s="1"/>
  <c r="X7" i="92" s="1"/>
  <c r="AF7" i="92"/>
  <c r="AH78" i="92"/>
  <c r="H124" i="92"/>
  <c r="P124" i="92"/>
  <c r="X124" i="92"/>
  <c r="G113" i="92"/>
  <c r="G115" i="92" s="1"/>
  <c r="AH117" i="92"/>
  <c r="AO23" i="92"/>
  <c r="L123" i="92"/>
  <c r="L124" i="92" s="1"/>
  <c r="T123" i="92"/>
  <c r="BB23" i="92" s="1"/>
  <c r="BB25" i="92" s="1"/>
  <c r="BG23" i="92"/>
  <c r="BG25" i="92" s="1"/>
  <c r="F5" i="92"/>
  <c r="V5" i="92"/>
  <c r="AD5" i="92"/>
  <c r="AR19" i="92"/>
  <c r="I113" i="92"/>
  <c r="I115" i="92" s="1"/>
  <c r="I116" i="92" s="1"/>
  <c r="I7" i="92" s="1"/>
  <c r="Q113" i="92"/>
  <c r="Q115" i="92" s="1"/>
  <c r="Q116" i="92" s="1"/>
  <c r="Q7" i="92" s="1"/>
  <c r="Y113" i="92"/>
  <c r="Y115" i="92" s="1"/>
  <c r="Y116" i="92" s="1"/>
  <c r="Y7" i="92" s="1"/>
  <c r="AG113" i="92"/>
  <c r="I124" i="92"/>
  <c r="Q124" i="92"/>
  <c r="Y124" i="92"/>
  <c r="Z113" i="92"/>
  <c r="Z115" i="92" s="1"/>
  <c r="Z116" i="92" s="1"/>
  <c r="Z7" i="92" s="1"/>
  <c r="AI117" i="92"/>
  <c r="AI118" i="92"/>
  <c r="H161" i="92"/>
  <c r="AV16" i="92"/>
  <c r="AV22" i="92" s="1"/>
  <c r="G5" i="92"/>
  <c r="O5" i="92"/>
  <c r="W5" i="92"/>
  <c r="AE5" i="92"/>
  <c r="AQ16" i="92"/>
  <c r="AQ22" i="92" s="1"/>
  <c r="AY16" i="92"/>
  <c r="AY22" i="92" s="1"/>
  <c r="AY25" i="92" s="1"/>
  <c r="BI19" i="92"/>
  <c r="AH71" i="92"/>
  <c r="AH108" i="92"/>
  <c r="AG115" i="92"/>
  <c r="BH16" i="92"/>
  <c r="BH22" i="92" s="1"/>
  <c r="AN18" i="92"/>
  <c r="AN22" i="92" s="1"/>
  <c r="AN25" i="92" s="1"/>
  <c r="BJ19" i="92"/>
  <c r="AR20" i="92"/>
  <c r="AI71" i="92"/>
  <c r="AH96" i="92"/>
  <c r="S124" i="92"/>
  <c r="AA124" i="92"/>
  <c r="AJ108" i="92" a="1"/>
  <c r="AJ108" i="92" s="1"/>
  <c r="AI92" i="92"/>
  <c r="BD16" i="92"/>
  <c r="BD22" i="92" s="1"/>
  <c r="AS16" i="92"/>
  <c r="AS22" i="92" s="1"/>
  <c r="AS25" i="92" s="1"/>
  <c r="BI16" i="92"/>
  <c r="BI22" i="92" s="1"/>
  <c r="D7" i="92"/>
  <c r="L113" i="92"/>
  <c r="L115" i="92" s="1"/>
  <c r="T113" i="92"/>
  <c r="T115" i="92" s="1"/>
  <c r="AB7" i="92"/>
  <c r="AH119" i="92"/>
  <c r="F177" i="92"/>
  <c r="BJ16" i="92"/>
  <c r="E7" i="92"/>
  <c r="M113" i="92"/>
  <c r="M115" i="92" s="1"/>
  <c r="M116" i="92" s="1"/>
  <c r="M7" i="92" s="1"/>
  <c r="U113" i="92"/>
  <c r="U115" i="92" s="1"/>
  <c r="U116" i="92" s="1"/>
  <c r="U7" i="92" s="1"/>
  <c r="AC113" i="92"/>
  <c r="AC115" i="92" s="1"/>
  <c r="AC116" i="92" s="1"/>
  <c r="AC7" i="92" s="1"/>
  <c r="M124" i="92"/>
  <c r="U124" i="92"/>
  <c r="AC124" i="92"/>
  <c r="F123" i="92"/>
  <c r="AQ23" i="92" s="1"/>
  <c r="N123" i="92"/>
  <c r="AV23" i="92" s="1"/>
  <c r="V123" i="92"/>
  <c r="BD23" i="92" s="1"/>
  <c r="BH23" i="92"/>
  <c r="G123" i="92"/>
  <c r="AR23" i="92" s="1"/>
  <c r="O123" i="92"/>
  <c r="AW23" i="92" s="1"/>
  <c r="W123" i="92"/>
  <c r="W116" i="92" s="1"/>
  <c r="W7" i="92" s="1"/>
  <c r="BI23" i="92"/>
  <c r="AH118" i="92"/>
  <c r="AI122" i="92"/>
  <c r="AI121" i="92"/>
  <c r="AH120" i="92"/>
  <c r="AH121" i="92"/>
  <c r="AH122" i="92"/>
  <c r="AF123" i="91"/>
  <c r="AF124" i="91" s="1"/>
  <c r="AF113" i="91"/>
  <c r="AF115" i="91" s="1"/>
  <c r="AF116" i="91" s="1"/>
  <c r="AE113" i="91"/>
  <c r="AE115" i="91" s="1"/>
  <c r="AE123" i="91"/>
  <c r="AE124" i="91" s="1"/>
  <c r="AD123" i="91"/>
  <c r="AD124" i="91" s="1"/>
  <c r="AD274" i="91"/>
  <c r="AD162" i="91"/>
  <c r="AD167" i="91" s="1"/>
  <c r="AB124" i="91"/>
  <c r="AB113" i="91"/>
  <c r="AB115" i="91" s="1"/>
  <c r="AB116" i="91" s="1"/>
  <c r="G149" i="91"/>
  <c r="AH145" i="91"/>
  <c r="AI145" i="91"/>
  <c r="AH144" i="91"/>
  <c r="AI144" i="91"/>
  <c r="AH143" i="91"/>
  <c r="AI143" i="91"/>
  <c r="G70" i="91"/>
  <c r="AB205" i="92" l="1"/>
  <c r="AC205" i="92" s="1"/>
  <c r="AD205" i="92" s="1"/>
  <c r="AE205" i="92" s="1"/>
  <c r="AF205" i="92" s="1"/>
  <c r="AC197" i="92"/>
  <c r="AD197" i="92" s="1"/>
  <c r="AE197" i="92" s="1"/>
  <c r="AF197" i="92" s="1"/>
  <c r="AB197" i="92"/>
  <c r="AB164" i="92"/>
  <c r="AC164" i="92" s="1"/>
  <c r="AD164" i="92" s="1"/>
  <c r="AE164" i="92" s="1"/>
  <c r="AF164" i="92" s="1"/>
  <c r="AB261" i="92"/>
  <c r="AC261" i="92" s="1"/>
  <c r="AD261" i="92" s="1"/>
  <c r="AE261" i="92" s="1"/>
  <c r="AF261" i="92" s="1"/>
  <c r="AB181" i="92"/>
  <c r="AC181" i="92" s="1"/>
  <c r="AD181" i="92" s="1"/>
  <c r="AE181" i="92" s="1"/>
  <c r="AF181" i="92" s="1"/>
  <c r="AB253" i="92"/>
  <c r="AC253" i="92" s="1"/>
  <c r="AD253" i="92" s="1"/>
  <c r="AE253" i="92" s="1"/>
  <c r="AF253" i="92" s="1"/>
  <c r="AB237" i="92"/>
  <c r="AC237" i="92" s="1"/>
  <c r="AD237" i="92" s="1"/>
  <c r="AE237" i="92" s="1"/>
  <c r="AF237" i="92" s="1"/>
  <c r="AB229" i="92"/>
  <c r="AC229" i="92" s="1"/>
  <c r="AD229" i="92" s="1"/>
  <c r="AE229" i="92" s="1"/>
  <c r="AF229" i="92" s="1"/>
  <c r="AB213" i="92"/>
  <c r="AC213" i="92" s="1"/>
  <c r="AD213" i="92" s="1"/>
  <c r="AE213" i="92" s="1"/>
  <c r="AF213" i="92" s="1"/>
  <c r="M198" i="94"/>
  <c r="J167" i="94"/>
  <c r="K161" i="94"/>
  <c r="J135" i="94"/>
  <c r="P177" i="94"/>
  <c r="J274" i="94"/>
  <c r="K169" i="94"/>
  <c r="BH25" i="92"/>
  <c r="W124" i="92"/>
  <c r="BD25" i="92"/>
  <c r="V124" i="92"/>
  <c r="T116" i="92"/>
  <c r="T7" i="92" s="1"/>
  <c r="AZ25" i="92"/>
  <c r="P116" i="92"/>
  <c r="P7" i="92" s="1"/>
  <c r="AX25" i="92"/>
  <c r="AU25" i="92"/>
  <c r="L116" i="92"/>
  <c r="L7" i="92" s="1"/>
  <c r="K124" i="92"/>
  <c r="AT25" i="92"/>
  <c r="K116" i="92"/>
  <c r="K7" i="92" s="1"/>
  <c r="AR22" i="92"/>
  <c r="AR25" i="92" s="1"/>
  <c r="AI123" i="92"/>
  <c r="AO25" i="92"/>
  <c r="BK96" i="92"/>
  <c r="BH109" i="92"/>
  <c r="BL113" i="92"/>
  <c r="BJ112" i="92"/>
  <c r="BI108" i="92"/>
  <c r="BG102" i="92"/>
  <c r="BH103" i="92"/>
  <c r="BL96" i="92"/>
  <c r="BH96" i="92"/>
  <c r="BI109" i="92"/>
  <c r="BK108" i="92"/>
  <c r="BG97" i="92"/>
  <c r="BH118" i="92"/>
  <c r="BL109" i="92"/>
  <c r="BJ105" i="92"/>
  <c r="BG95" i="92"/>
  <c r="BL99" i="92"/>
  <c r="BH116" i="92"/>
  <c r="BH99" i="92"/>
  <c r="BL105" i="92"/>
  <c r="BL97" i="92"/>
  <c r="BL117" i="92"/>
  <c r="BG106" i="92"/>
  <c r="BH115" i="92"/>
  <c r="BH106" i="92"/>
  <c r="BH97" i="92"/>
  <c r="BG110" i="92"/>
  <c r="BL108" i="92"/>
  <c r="BG100" i="92"/>
  <c r="BG114" i="92"/>
  <c r="BG105" i="92"/>
  <c r="BJ115" i="92"/>
  <c r="BL102" i="92"/>
  <c r="BJ113" i="92"/>
  <c r="BK105" i="92"/>
  <c r="BI116" i="92"/>
  <c r="BI95" i="92"/>
  <c r="BJ107" i="92"/>
  <c r="BJ100" i="92"/>
  <c r="BJ95" i="92"/>
  <c r="BK107" i="92"/>
  <c r="BK95" i="92"/>
  <c r="BL107" i="92"/>
  <c r="BJ98" i="92"/>
  <c r="BK111" i="92"/>
  <c r="BJ110" i="92"/>
  <c r="BI101" i="92"/>
  <c r="BK116" i="92"/>
  <c r="BK106" i="92"/>
  <c r="BL116" i="92"/>
  <c r="BH104" i="92"/>
  <c r="BL114" i="92"/>
  <c r="BG107" i="92"/>
  <c r="BK117" i="92"/>
  <c r="BK97" i="92"/>
  <c r="BG98" i="92"/>
  <c r="BH111" i="92"/>
  <c r="BK103" i="92"/>
  <c r="BH98" i="92"/>
  <c r="BI111" i="92"/>
  <c r="BI98" i="92"/>
  <c r="BJ111" i="92"/>
  <c r="BH101" i="92"/>
  <c r="BJ116" i="92"/>
  <c r="BI117" i="92"/>
  <c r="BL104" i="92"/>
  <c r="BJ97" i="92"/>
  <c r="BI110" i="92"/>
  <c r="BG113" i="92"/>
  <c r="BL106" i="92"/>
  <c r="BJ117" i="92"/>
  <c r="BK109" i="92"/>
  <c r="BI100" i="92"/>
  <c r="BI99" i="92"/>
  <c r="BL112" i="92"/>
  <c r="BI105" i="92"/>
  <c r="BJ99" i="92"/>
  <c r="BH113" i="92"/>
  <c r="BK99" i="92"/>
  <c r="BI113" i="92"/>
  <c r="BK102" i="92"/>
  <c r="BI96" i="92"/>
  <c r="BI107" i="92"/>
  <c r="BJ106" i="92"/>
  <c r="BL98" i="92"/>
  <c r="BG112" i="92"/>
  <c r="BI114" i="92"/>
  <c r="BH108" i="92"/>
  <c r="BL118" i="92"/>
  <c r="BG111" i="92"/>
  <c r="BJ103" i="92"/>
  <c r="BK100" i="92"/>
  <c r="BI115" i="92"/>
  <c r="BG109" i="92"/>
  <c r="BL100" i="92"/>
  <c r="BL115" i="92"/>
  <c r="BG101" i="92"/>
  <c r="BG116" i="92"/>
  <c r="BK104" i="92"/>
  <c r="BG99" i="92"/>
  <c r="BG96" i="92"/>
  <c r="BJ108" i="92"/>
  <c r="BH100" i="92"/>
  <c r="BJ114" i="92"/>
  <c r="BK115" i="92"/>
  <c r="BJ109" i="92"/>
  <c r="BK101" i="92"/>
  <c r="BI112" i="92"/>
  <c r="BH107" i="92"/>
  <c r="BH102" i="92"/>
  <c r="BG118" i="92"/>
  <c r="BK110" i="92"/>
  <c r="BI102" i="92"/>
  <c r="BJ118" i="92"/>
  <c r="BJ102" i="92"/>
  <c r="BK118" i="92"/>
  <c r="BI106" i="92"/>
  <c r="BL101" i="92"/>
  <c r="BI97" i="92"/>
  <c r="BH110" i="92"/>
  <c r="BJ101" i="92"/>
  <c r="BH117" i="92"/>
  <c r="BG117" i="92"/>
  <c r="BL110" i="92"/>
  <c r="BG103" i="92"/>
  <c r="BK113" i="92"/>
  <c r="BK114" i="92"/>
  <c r="BL103" i="92"/>
  <c r="BH95" i="92"/>
  <c r="BK112" i="92"/>
  <c r="BG104" i="92"/>
  <c r="BJ96" i="92"/>
  <c r="BJ104" i="92"/>
  <c r="BL95" i="92"/>
  <c r="BG108" i="92"/>
  <c r="BH105" i="92"/>
  <c r="BK98" i="92"/>
  <c r="BL111" i="92"/>
  <c r="BI103" i="92"/>
  <c r="BH114" i="92"/>
  <c r="BI118" i="92"/>
  <c r="BH112" i="92"/>
  <c r="BI104" i="92"/>
  <c r="Z135" i="92"/>
  <c r="AA170" i="92"/>
  <c r="AJ123" i="92" a="1"/>
  <c r="AJ123" i="92" s="1"/>
  <c r="AQ25" i="92"/>
  <c r="O124" i="92"/>
  <c r="N124" i="92"/>
  <c r="AH123" i="92"/>
  <c r="F124" i="92"/>
  <c r="G124" i="92"/>
  <c r="AD7" i="92"/>
  <c r="AH115" i="92"/>
  <c r="AI115" i="92"/>
  <c r="BI25" i="92"/>
  <c r="AE7" i="92"/>
  <c r="V116" i="92"/>
  <c r="V7" i="92" s="1"/>
  <c r="AI113" i="92"/>
  <c r="BJ22" i="92"/>
  <c r="BJ25" i="92" s="1"/>
  <c r="T124" i="92"/>
  <c r="N116" i="92"/>
  <c r="N7" i="92" s="1"/>
  <c r="AH113" i="92"/>
  <c r="F169" i="92"/>
  <c r="AV25" i="92"/>
  <c r="G116" i="92"/>
  <c r="G7" i="92" s="1"/>
  <c r="O116" i="92"/>
  <c r="O7" i="92" s="1"/>
  <c r="F116" i="92"/>
  <c r="F7" i="92" s="1"/>
  <c r="G177" i="92"/>
  <c r="I161" i="92"/>
  <c r="AE116" i="91"/>
  <c r="AD116" i="91"/>
  <c r="F96" i="91"/>
  <c r="F70" i="91"/>
  <c r="F71" i="91"/>
  <c r="F78" i="91"/>
  <c r="F92" i="91"/>
  <c r="F108" i="91"/>
  <c r="F113" i="91" s="1"/>
  <c r="F115" i="91" s="1"/>
  <c r="F117" i="91"/>
  <c r="F123" i="91" s="1"/>
  <c r="F118" i="91"/>
  <c r="F119" i="91"/>
  <c r="F120" i="91"/>
  <c r="F121" i="91"/>
  <c r="F122" i="91"/>
  <c r="F135" i="91"/>
  <c r="W274" i="96" l="1"/>
  <c r="Q177" i="94"/>
  <c r="AB170" i="92"/>
  <c r="AC170" i="92" s="1"/>
  <c r="AD170" i="92" s="1"/>
  <c r="AE170" i="92" s="1"/>
  <c r="AF170" i="92" s="1"/>
  <c r="R177" i="94"/>
  <c r="K167" i="94"/>
  <c r="L161" i="94"/>
  <c r="K135" i="94"/>
  <c r="K274" i="94"/>
  <c r="L169" i="94"/>
  <c r="N198" i="94"/>
  <c r="AI124" i="92"/>
  <c r="AT9" i="92"/>
  <c r="F162" i="92"/>
  <c r="AH116" i="92"/>
  <c r="AI116" i="92"/>
  <c r="B7" i="92"/>
  <c r="A7" i="92" s="1"/>
  <c r="J161" i="92"/>
  <c r="G169" i="92"/>
  <c r="H177" i="92"/>
  <c r="AH124" i="92"/>
  <c r="AT8" i="92"/>
  <c r="F116" i="91"/>
  <c r="F124" i="91"/>
  <c r="X274" i="96" l="1"/>
  <c r="O198" i="94"/>
  <c r="L274" i="94"/>
  <c r="M169" i="94"/>
  <c r="L167" i="94"/>
  <c r="M161" i="94"/>
  <c r="M135" i="94" s="1"/>
  <c r="L135" i="94"/>
  <c r="S177" i="94"/>
  <c r="F189" i="92"/>
  <c r="I177" i="92"/>
  <c r="H169" i="92"/>
  <c r="G162" i="92"/>
  <c r="F167" i="92"/>
  <c r="E70" i="91"/>
  <c r="E71" i="91"/>
  <c r="E78" i="91"/>
  <c r="E92" i="91"/>
  <c r="E96" i="91"/>
  <c r="E108" i="91"/>
  <c r="E117" i="91"/>
  <c r="E123" i="91" s="1"/>
  <c r="E118" i="91"/>
  <c r="E119" i="91"/>
  <c r="E120" i="91"/>
  <c r="E121" i="91"/>
  <c r="E122" i="91"/>
  <c r="E135" i="91"/>
  <c r="AA161" i="96" l="1"/>
  <c r="Y274" i="96"/>
  <c r="M167" i="94"/>
  <c r="N161" i="94"/>
  <c r="N135" i="94" s="1"/>
  <c r="T177" i="94"/>
  <c r="M274" i="94"/>
  <c r="N169" i="94"/>
  <c r="P198" i="94"/>
  <c r="G189" i="92"/>
  <c r="F135" i="92"/>
  <c r="F274" i="92"/>
  <c r="H162" i="92"/>
  <c r="G167" i="92"/>
  <c r="I169" i="92"/>
  <c r="J177" i="92"/>
  <c r="L161" i="92"/>
  <c r="E124" i="91"/>
  <c r="E113" i="91"/>
  <c r="E115" i="91" s="1"/>
  <c r="E116" i="91" s="1"/>
  <c r="AA177" i="96" l="1"/>
  <c r="Z274" i="96"/>
  <c r="AA169" i="96"/>
  <c r="AB161" i="96"/>
  <c r="Q198" i="94"/>
  <c r="R198" i="94"/>
  <c r="N274" i="94"/>
  <c r="O169" i="94"/>
  <c r="U177" i="94"/>
  <c r="O161" i="94"/>
  <c r="O135" i="94" s="1"/>
  <c r="N167" i="94"/>
  <c r="H189" i="92"/>
  <c r="G135" i="92"/>
  <c r="G274" i="92"/>
  <c r="M161" i="92"/>
  <c r="J169" i="92"/>
  <c r="I162" i="92"/>
  <c r="H167" i="92"/>
  <c r="D135" i="91"/>
  <c r="D70" i="91"/>
  <c r="D71" i="91"/>
  <c r="D78" i="91"/>
  <c r="D92" i="91"/>
  <c r="D96" i="91"/>
  <c r="C70" i="91"/>
  <c r="C71" i="91"/>
  <c r="C78" i="91"/>
  <c r="C92" i="91"/>
  <c r="C96" i="91"/>
  <c r="C108" i="91"/>
  <c r="C117" i="91"/>
  <c r="C118" i="91"/>
  <c r="C119" i="91"/>
  <c r="C120" i="91"/>
  <c r="C121" i="91"/>
  <c r="C122" i="91"/>
  <c r="C135" i="91"/>
  <c r="B135" i="91"/>
  <c r="B122" i="91"/>
  <c r="B121" i="91"/>
  <c r="B120" i="91"/>
  <c r="B119" i="91"/>
  <c r="B118" i="91"/>
  <c r="B117" i="91"/>
  <c r="B123" i="91" s="1"/>
  <c r="B108" i="91"/>
  <c r="B124" i="91" s="1"/>
  <c r="B96" i="91"/>
  <c r="AM20" i="91" s="1"/>
  <c r="B92" i="91"/>
  <c r="B78" i="91"/>
  <c r="B71" i="91"/>
  <c r="B70" i="91"/>
  <c r="AG274" i="91"/>
  <c r="B274" i="91"/>
  <c r="D273" i="91"/>
  <c r="E273" i="91" s="1"/>
  <c r="F273" i="91" s="1"/>
  <c r="G273" i="91" s="1"/>
  <c r="H273" i="91" s="1"/>
  <c r="I273" i="91" s="1"/>
  <c r="J273" i="91" s="1"/>
  <c r="K273" i="91" s="1"/>
  <c r="L273" i="91" s="1"/>
  <c r="M273" i="91" s="1"/>
  <c r="N273" i="91" s="1"/>
  <c r="O273" i="91" s="1"/>
  <c r="P273" i="91" s="1"/>
  <c r="Q273" i="91" s="1"/>
  <c r="R273" i="91" s="1"/>
  <c r="S273" i="91" s="1"/>
  <c r="T273" i="91" s="1"/>
  <c r="U273" i="91" s="1"/>
  <c r="V273" i="91" s="1"/>
  <c r="W273" i="91" s="1"/>
  <c r="X273" i="91" s="1"/>
  <c r="Y273" i="91" s="1"/>
  <c r="Z273" i="91" s="1"/>
  <c r="AA273" i="91" s="1"/>
  <c r="AB273" i="91" s="1"/>
  <c r="C273" i="91"/>
  <c r="J272" i="91"/>
  <c r="K272" i="91" s="1"/>
  <c r="L272" i="91" s="1"/>
  <c r="M272" i="91" s="1"/>
  <c r="N272" i="91" s="1"/>
  <c r="O272" i="91" s="1"/>
  <c r="P272" i="91" s="1"/>
  <c r="Q272" i="91" s="1"/>
  <c r="R272" i="91" s="1"/>
  <c r="S272" i="91" s="1"/>
  <c r="T272" i="91" s="1"/>
  <c r="U272" i="91" s="1"/>
  <c r="V272" i="91" s="1"/>
  <c r="W272" i="91" s="1"/>
  <c r="X272" i="91" s="1"/>
  <c r="Y272" i="91" s="1"/>
  <c r="Z272" i="91" s="1"/>
  <c r="AA272" i="91" s="1"/>
  <c r="AB272" i="91" s="1"/>
  <c r="G272" i="91"/>
  <c r="H272" i="91" s="1"/>
  <c r="I272" i="91" s="1"/>
  <c r="C272" i="91"/>
  <c r="D272" i="91" s="1"/>
  <c r="E272" i="91" s="1"/>
  <c r="F272" i="91" s="1"/>
  <c r="W271" i="91"/>
  <c r="X271" i="91" s="1"/>
  <c r="Y271" i="91" s="1"/>
  <c r="Z271" i="91" s="1"/>
  <c r="AA271" i="91" s="1"/>
  <c r="AB271" i="91" s="1"/>
  <c r="G271" i="91"/>
  <c r="H271" i="91" s="1"/>
  <c r="I271" i="91" s="1"/>
  <c r="J271" i="91" s="1"/>
  <c r="K271" i="91" s="1"/>
  <c r="L271" i="91" s="1"/>
  <c r="M271" i="91" s="1"/>
  <c r="N271" i="91" s="1"/>
  <c r="O271" i="91" s="1"/>
  <c r="P271" i="91" s="1"/>
  <c r="Q271" i="91" s="1"/>
  <c r="R271" i="91" s="1"/>
  <c r="S271" i="91" s="1"/>
  <c r="T271" i="91" s="1"/>
  <c r="U271" i="91" s="1"/>
  <c r="V271" i="91" s="1"/>
  <c r="E271" i="91"/>
  <c r="F271" i="91" s="1"/>
  <c r="D271" i="91"/>
  <c r="C271" i="91"/>
  <c r="E270" i="91"/>
  <c r="F270" i="91" s="1"/>
  <c r="G270" i="91" s="1"/>
  <c r="H270" i="91" s="1"/>
  <c r="I270" i="91" s="1"/>
  <c r="J270" i="91" s="1"/>
  <c r="K270" i="91" s="1"/>
  <c r="L270" i="91" s="1"/>
  <c r="M270" i="91" s="1"/>
  <c r="N270" i="91" s="1"/>
  <c r="O270" i="91" s="1"/>
  <c r="P270" i="91" s="1"/>
  <c r="Q270" i="91" s="1"/>
  <c r="R270" i="91" s="1"/>
  <c r="S270" i="91" s="1"/>
  <c r="T270" i="91" s="1"/>
  <c r="U270" i="91" s="1"/>
  <c r="V270" i="91" s="1"/>
  <c r="W270" i="91" s="1"/>
  <c r="X270" i="91" s="1"/>
  <c r="Y270" i="91" s="1"/>
  <c r="Z270" i="91" s="1"/>
  <c r="AA270" i="91" s="1"/>
  <c r="AB270" i="91" s="1"/>
  <c r="C270" i="91"/>
  <c r="D270" i="91" s="1"/>
  <c r="C269" i="91"/>
  <c r="D269" i="91" s="1"/>
  <c r="E269" i="91" s="1"/>
  <c r="F269" i="91" s="1"/>
  <c r="G269" i="91" s="1"/>
  <c r="H269" i="91" s="1"/>
  <c r="I269" i="91" s="1"/>
  <c r="J269" i="91" s="1"/>
  <c r="K269" i="91" s="1"/>
  <c r="L269" i="91" s="1"/>
  <c r="M269" i="91" s="1"/>
  <c r="N269" i="91" s="1"/>
  <c r="O269" i="91" s="1"/>
  <c r="P269" i="91" s="1"/>
  <c r="Q269" i="91" s="1"/>
  <c r="R269" i="91" s="1"/>
  <c r="S269" i="91" s="1"/>
  <c r="T269" i="91" s="1"/>
  <c r="U269" i="91" s="1"/>
  <c r="V269" i="91" s="1"/>
  <c r="W269" i="91" s="1"/>
  <c r="X269" i="91" s="1"/>
  <c r="Y269" i="91" s="1"/>
  <c r="Z269" i="91" s="1"/>
  <c r="AA269" i="91" s="1"/>
  <c r="AB269" i="91" s="1"/>
  <c r="J268" i="91"/>
  <c r="K268" i="91" s="1"/>
  <c r="L268" i="91" s="1"/>
  <c r="M268" i="91" s="1"/>
  <c r="N268" i="91" s="1"/>
  <c r="O268" i="91" s="1"/>
  <c r="P268" i="91" s="1"/>
  <c r="Q268" i="91" s="1"/>
  <c r="R268" i="91" s="1"/>
  <c r="S268" i="91" s="1"/>
  <c r="T268" i="91" s="1"/>
  <c r="U268" i="91" s="1"/>
  <c r="V268" i="91" s="1"/>
  <c r="W268" i="91" s="1"/>
  <c r="X268" i="91" s="1"/>
  <c r="Y268" i="91" s="1"/>
  <c r="Z268" i="91" s="1"/>
  <c r="AA268" i="91" s="1"/>
  <c r="G268" i="91"/>
  <c r="H268" i="91" s="1"/>
  <c r="I268" i="91" s="1"/>
  <c r="C268" i="91"/>
  <c r="D268" i="91" s="1"/>
  <c r="E268" i="91" s="1"/>
  <c r="F268" i="91" s="1"/>
  <c r="E267" i="91"/>
  <c r="F267" i="91" s="1"/>
  <c r="G267" i="91" s="1"/>
  <c r="H267" i="91" s="1"/>
  <c r="I267" i="91" s="1"/>
  <c r="J267" i="91" s="1"/>
  <c r="K267" i="91" s="1"/>
  <c r="L267" i="91" s="1"/>
  <c r="M267" i="91" s="1"/>
  <c r="N267" i="91" s="1"/>
  <c r="O267" i="91" s="1"/>
  <c r="P267" i="91" s="1"/>
  <c r="Q267" i="91" s="1"/>
  <c r="R267" i="91" s="1"/>
  <c r="S267" i="91" s="1"/>
  <c r="T267" i="91" s="1"/>
  <c r="U267" i="91" s="1"/>
  <c r="V267" i="91" s="1"/>
  <c r="W267" i="91" s="1"/>
  <c r="X267" i="91" s="1"/>
  <c r="Y267" i="91" s="1"/>
  <c r="Z267" i="91" s="1"/>
  <c r="AA267" i="91" s="1"/>
  <c r="D267" i="91"/>
  <c r="C267" i="91"/>
  <c r="N266" i="91"/>
  <c r="O266" i="91" s="1"/>
  <c r="P266" i="91" s="1"/>
  <c r="Q266" i="91" s="1"/>
  <c r="R266" i="91" s="1"/>
  <c r="S266" i="91" s="1"/>
  <c r="T266" i="91" s="1"/>
  <c r="U266" i="91" s="1"/>
  <c r="V266" i="91" s="1"/>
  <c r="W266" i="91" s="1"/>
  <c r="X266" i="91" s="1"/>
  <c r="Y266" i="91" s="1"/>
  <c r="Z266" i="91" s="1"/>
  <c r="AA266" i="91" s="1"/>
  <c r="E266" i="91"/>
  <c r="F266" i="91" s="1"/>
  <c r="G266" i="91" s="1"/>
  <c r="H266" i="91" s="1"/>
  <c r="I266" i="91" s="1"/>
  <c r="J266" i="91" s="1"/>
  <c r="K266" i="91" s="1"/>
  <c r="L266" i="91" s="1"/>
  <c r="M266" i="91" s="1"/>
  <c r="C266" i="91"/>
  <c r="D266" i="91" s="1"/>
  <c r="C265" i="91"/>
  <c r="D265" i="91" s="1"/>
  <c r="E265" i="91" s="1"/>
  <c r="F265" i="91" s="1"/>
  <c r="G265" i="91" s="1"/>
  <c r="H265" i="91" s="1"/>
  <c r="I265" i="91" s="1"/>
  <c r="J265" i="91" s="1"/>
  <c r="K265" i="91" s="1"/>
  <c r="L265" i="91" s="1"/>
  <c r="M265" i="91" s="1"/>
  <c r="N265" i="91" s="1"/>
  <c r="O265" i="91" s="1"/>
  <c r="P265" i="91" s="1"/>
  <c r="Q265" i="91" s="1"/>
  <c r="R265" i="91" s="1"/>
  <c r="S265" i="91" s="1"/>
  <c r="T265" i="91" s="1"/>
  <c r="U265" i="91" s="1"/>
  <c r="V265" i="91" s="1"/>
  <c r="W265" i="91" s="1"/>
  <c r="X265" i="91" s="1"/>
  <c r="Y265" i="91" s="1"/>
  <c r="Z265" i="91" s="1"/>
  <c r="AA265" i="91" s="1"/>
  <c r="W264" i="91"/>
  <c r="X264" i="91" s="1"/>
  <c r="Y264" i="91" s="1"/>
  <c r="Z264" i="91" s="1"/>
  <c r="AA264" i="91" s="1"/>
  <c r="Q264" i="91"/>
  <c r="R264" i="91" s="1"/>
  <c r="S264" i="91" s="1"/>
  <c r="T264" i="91" s="1"/>
  <c r="U264" i="91" s="1"/>
  <c r="V264" i="91" s="1"/>
  <c r="J264" i="91"/>
  <c r="K264" i="91" s="1"/>
  <c r="L264" i="91" s="1"/>
  <c r="M264" i="91" s="1"/>
  <c r="N264" i="91" s="1"/>
  <c r="O264" i="91" s="1"/>
  <c r="P264" i="91" s="1"/>
  <c r="G264" i="91"/>
  <c r="H264" i="91" s="1"/>
  <c r="I264" i="91" s="1"/>
  <c r="C264" i="91"/>
  <c r="D264" i="91" s="1"/>
  <c r="E264" i="91" s="1"/>
  <c r="F264" i="91" s="1"/>
  <c r="E263" i="91"/>
  <c r="F263" i="91" s="1"/>
  <c r="G263" i="91" s="1"/>
  <c r="H263" i="91" s="1"/>
  <c r="I263" i="91" s="1"/>
  <c r="J263" i="91" s="1"/>
  <c r="K263" i="91" s="1"/>
  <c r="L263" i="91" s="1"/>
  <c r="M263" i="91" s="1"/>
  <c r="N263" i="91" s="1"/>
  <c r="O263" i="91" s="1"/>
  <c r="P263" i="91" s="1"/>
  <c r="Q263" i="91" s="1"/>
  <c r="R263" i="91" s="1"/>
  <c r="S263" i="91" s="1"/>
  <c r="T263" i="91" s="1"/>
  <c r="U263" i="91" s="1"/>
  <c r="V263" i="91" s="1"/>
  <c r="W263" i="91" s="1"/>
  <c r="X263" i="91" s="1"/>
  <c r="Y263" i="91" s="1"/>
  <c r="Z263" i="91" s="1"/>
  <c r="AA263" i="91" s="1"/>
  <c r="D263" i="91"/>
  <c r="C263" i="91"/>
  <c r="C262" i="91"/>
  <c r="D262" i="91" s="1"/>
  <c r="E262" i="91" s="1"/>
  <c r="F262" i="91" s="1"/>
  <c r="G262" i="91" s="1"/>
  <c r="H262" i="91" s="1"/>
  <c r="I262" i="91" s="1"/>
  <c r="J262" i="91" s="1"/>
  <c r="K262" i="91" s="1"/>
  <c r="L262" i="91" s="1"/>
  <c r="M262" i="91" s="1"/>
  <c r="N262" i="91" s="1"/>
  <c r="O262" i="91" s="1"/>
  <c r="P262" i="91" s="1"/>
  <c r="Q262" i="91" s="1"/>
  <c r="R262" i="91" s="1"/>
  <c r="S262" i="91" s="1"/>
  <c r="T262" i="91" s="1"/>
  <c r="U262" i="91" s="1"/>
  <c r="V262" i="91" s="1"/>
  <c r="W262" i="91" s="1"/>
  <c r="X262" i="91" s="1"/>
  <c r="Y262" i="91" s="1"/>
  <c r="Z262" i="91" s="1"/>
  <c r="AA262" i="91" s="1"/>
  <c r="K261" i="91"/>
  <c r="L261" i="91" s="1"/>
  <c r="M261" i="91" s="1"/>
  <c r="N261" i="91" s="1"/>
  <c r="O261" i="91" s="1"/>
  <c r="P261" i="91" s="1"/>
  <c r="Q261" i="91" s="1"/>
  <c r="R261" i="91" s="1"/>
  <c r="S261" i="91" s="1"/>
  <c r="T261" i="91" s="1"/>
  <c r="U261" i="91" s="1"/>
  <c r="V261" i="91" s="1"/>
  <c r="W261" i="91" s="1"/>
  <c r="X261" i="91" s="1"/>
  <c r="Y261" i="91" s="1"/>
  <c r="Z261" i="91" s="1"/>
  <c r="AA261" i="91" s="1"/>
  <c r="I261" i="91"/>
  <c r="J261" i="91" s="1"/>
  <c r="D261" i="91"/>
  <c r="E261" i="91" s="1"/>
  <c r="F261" i="91" s="1"/>
  <c r="G261" i="91" s="1"/>
  <c r="H261" i="91" s="1"/>
  <c r="C261" i="91"/>
  <c r="G260" i="91"/>
  <c r="H260" i="91" s="1"/>
  <c r="I260" i="91" s="1"/>
  <c r="J260" i="91" s="1"/>
  <c r="K260" i="91" s="1"/>
  <c r="L260" i="91" s="1"/>
  <c r="M260" i="91" s="1"/>
  <c r="N260" i="91" s="1"/>
  <c r="O260" i="91" s="1"/>
  <c r="P260" i="91" s="1"/>
  <c r="Q260" i="91" s="1"/>
  <c r="R260" i="91" s="1"/>
  <c r="S260" i="91" s="1"/>
  <c r="T260" i="91" s="1"/>
  <c r="U260" i="91" s="1"/>
  <c r="V260" i="91" s="1"/>
  <c r="W260" i="91" s="1"/>
  <c r="X260" i="91" s="1"/>
  <c r="Y260" i="91" s="1"/>
  <c r="Z260" i="91" s="1"/>
  <c r="AA260" i="91" s="1"/>
  <c r="C260" i="91"/>
  <c r="D260" i="91" s="1"/>
  <c r="E260" i="91" s="1"/>
  <c r="F260" i="91" s="1"/>
  <c r="U259" i="91"/>
  <c r="V259" i="91" s="1"/>
  <c r="W259" i="91" s="1"/>
  <c r="X259" i="91" s="1"/>
  <c r="Y259" i="91" s="1"/>
  <c r="Z259" i="91" s="1"/>
  <c r="AA259" i="91" s="1"/>
  <c r="H259" i="91"/>
  <c r="I259" i="91" s="1"/>
  <c r="J259" i="91" s="1"/>
  <c r="K259" i="91" s="1"/>
  <c r="L259" i="91" s="1"/>
  <c r="M259" i="91" s="1"/>
  <c r="N259" i="91" s="1"/>
  <c r="O259" i="91" s="1"/>
  <c r="P259" i="91" s="1"/>
  <c r="Q259" i="91" s="1"/>
  <c r="R259" i="91" s="1"/>
  <c r="S259" i="91" s="1"/>
  <c r="T259" i="91" s="1"/>
  <c r="G259" i="91"/>
  <c r="E259" i="91"/>
  <c r="F259" i="91" s="1"/>
  <c r="D259" i="91"/>
  <c r="C259" i="91"/>
  <c r="W258" i="91"/>
  <c r="X258" i="91" s="1"/>
  <c r="Y258" i="91" s="1"/>
  <c r="Z258" i="91" s="1"/>
  <c r="AA258" i="91" s="1"/>
  <c r="C258" i="91"/>
  <c r="D258" i="91" s="1"/>
  <c r="E258" i="91" s="1"/>
  <c r="F258" i="91" s="1"/>
  <c r="G258" i="91" s="1"/>
  <c r="H258" i="91" s="1"/>
  <c r="I258" i="91" s="1"/>
  <c r="J258" i="91" s="1"/>
  <c r="K258" i="91" s="1"/>
  <c r="L258" i="91" s="1"/>
  <c r="M258" i="91" s="1"/>
  <c r="N258" i="91" s="1"/>
  <c r="O258" i="91" s="1"/>
  <c r="P258" i="91" s="1"/>
  <c r="Q258" i="91" s="1"/>
  <c r="R258" i="91" s="1"/>
  <c r="S258" i="91" s="1"/>
  <c r="T258" i="91" s="1"/>
  <c r="U258" i="91" s="1"/>
  <c r="V258" i="91" s="1"/>
  <c r="T257" i="91"/>
  <c r="U257" i="91" s="1"/>
  <c r="V257" i="91" s="1"/>
  <c r="W257" i="91" s="1"/>
  <c r="X257" i="91" s="1"/>
  <c r="Y257" i="91" s="1"/>
  <c r="Z257" i="91" s="1"/>
  <c r="AA257" i="91" s="1"/>
  <c r="D257" i="91"/>
  <c r="E257" i="91" s="1"/>
  <c r="F257" i="91" s="1"/>
  <c r="G257" i="91" s="1"/>
  <c r="H257" i="91" s="1"/>
  <c r="I257" i="91" s="1"/>
  <c r="J257" i="91" s="1"/>
  <c r="K257" i="91" s="1"/>
  <c r="L257" i="91" s="1"/>
  <c r="M257" i="91" s="1"/>
  <c r="N257" i="91" s="1"/>
  <c r="O257" i="91" s="1"/>
  <c r="P257" i="91" s="1"/>
  <c r="Q257" i="91" s="1"/>
  <c r="R257" i="91" s="1"/>
  <c r="S257" i="91" s="1"/>
  <c r="C257" i="91"/>
  <c r="G256" i="91"/>
  <c r="H256" i="91" s="1"/>
  <c r="I256" i="91" s="1"/>
  <c r="J256" i="91" s="1"/>
  <c r="K256" i="91" s="1"/>
  <c r="L256" i="91" s="1"/>
  <c r="M256" i="91" s="1"/>
  <c r="N256" i="91" s="1"/>
  <c r="O256" i="91" s="1"/>
  <c r="P256" i="91" s="1"/>
  <c r="Q256" i="91" s="1"/>
  <c r="R256" i="91" s="1"/>
  <c r="S256" i="91" s="1"/>
  <c r="T256" i="91" s="1"/>
  <c r="U256" i="91" s="1"/>
  <c r="V256" i="91" s="1"/>
  <c r="W256" i="91" s="1"/>
  <c r="X256" i="91" s="1"/>
  <c r="Y256" i="91" s="1"/>
  <c r="Z256" i="91" s="1"/>
  <c r="AA256" i="91" s="1"/>
  <c r="C256" i="91"/>
  <c r="D256" i="91" s="1"/>
  <c r="E256" i="91" s="1"/>
  <c r="F256" i="91" s="1"/>
  <c r="G255" i="91"/>
  <c r="H255" i="91" s="1"/>
  <c r="I255" i="91" s="1"/>
  <c r="J255" i="91" s="1"/>
  <c r="K255" i="91" s="1"/>
  <c r="L255" i="91" s="1"/>
  <c r="M255" i="91" s="1"/>
  <c r="N255" i="91" s="1"/>
  <c r="O255" i="91" s="1"/>
  <c r="P255" i="91" s="1"/>
  <c r="Q255" i="91" s="1"/>
  <c r="R255" i="91" s="1"/>
  <c r="S255" i="91" s="1"/>
  <c r="T255" i="91" s="1"/>
  <c r="U255" i="91" s="1"/>
  <c r="V255" i="91" s="1"/>
  <c r="W255" i="91" s="1"/>
  <c r="X255" i="91" s="1"/>
  <c r="Y255" i="91" s="1"/>
  <c r="Z255" i="91" s="1"/>
  <c r="AA255" i="91" s="1"/>
  <c r="E255" i="91"/>
  <c r="F255" i="91" s="1"/>
  <c r="D255" i="91"/>
  <c r="C255" i="91"/>
  <c r="C254" i="91"/>
  <c r="D254" i="91" s="1"/>
  <c r="E254" i="91" s="1"/>
  <c r="F254" i="91" s="1"/>
  <c r="G254" i="91" s="1"/>
  <c r="H254" i="91" s="1"/>
  <c r="I254" i="91" s="1"/>
  <c r="J254" i="91" s="1"/>
  <c r="K254" i="91" s="1"/>
  <c r="L254" i="91" s="1"/>
  <c r="M254" i="91" s="1"/>
  <c r="N254" i="91" s="1"/>
  <c r="O254" i="91" s="1"/>
  <c r="P254" i="91" s="1"/>
  <c r="Q254" i="91" s="1"/>
  <c r="R254" i="91" s="1"/>
  <c r="S254" i="91" s="1"/>
  <c r="T254" i="91" s="1"/>
  <c r="U254" i="91" s="1"/>
  <c r="V254" i="91" s="1"/>
  <c r="W254" i="91" s="1"/>
  <c r="X254" i="91" s="1"/>
  <c r="Y254" i="91" s="1"/>
  <c r="Z254" i="91" s="1"/>
  <c r="AA254" i="91" s="1"/>
  <c r="Z253" i="91"/>
  <c r="AA253" i="91" s="1"/>
  <c r="S253" i="91"/>
  <c r="T253" i="91" s="1"/>
  <c r="U253" i="91" s="1"/>
  <c r="V253" i="91" s="1"/>
  <c r="W253" i="91" s="1"/>
  <c r="X253" i="91" s="1"/>
  <c r="Y253" i="91" s="1"/>
  <c r="C253" i="91"/>
  <c r="D253" i="91" s="1"/>
  <c r="E253" i="91" s="1"/>
  <c r="F253" i="91" s="1"/>
  <c r="G253" i="91" s="1"/>
  <c r="H253" i="91" s="1"/>
  <c r="I253" i="91" s="1"/>
  <c r="J253" i="91" s="1"/>
  <c r="K253" i="91" s="1"/>
  <c r="L253" i="91" s="1"/>
  <c r="M253" i="91" s="1"/>
  <c r="N253" i="91" s="1"/>
  <c r="O253" i="91" s="1"/>
  <c r="P253" i="91" s="1"/>
  <c r="Q253" i="91" s="1"/>
  <c r="R253" i="91" s="1"/>
  <c r="J252" i="91"/>
  <c r="K252" i="91" s="1"/>
  <c r="L252" i="91" s="1"/>
  <c r="M252" i="91" s="1"/>
  <c r="N252" i="91" s="1"/>
  <c r="O252" i="91" s="1"/>
  <c r="P252" i="91" s="1"/>
  <c r="Q252" i="91" s="1"/>
  <c r="R252" i="91" s="1"/>
  <c r="S252" i="91" s="1"/>
  <c r="T252" i="91" s="1"/>
  <c r="U252" i="91" s="1"/>
  <c r="V252" i="91" s="1"/>
  <c r="W252" i="91" s="1"/>
  <c r="X252" i="91" s="1"/>
  <c r="Y252" i="91" s="1"/>
  <c r="Z252" i="91" s="1"/>
  <c r="AA252" i="91" s="1"/>
  <c r="D252" i="91"/>
  <c r="E252" i="91" s="1"/>
  <c r="F252" i="91" s="1"/>
  <c r="G252" i="91" s="1"/>
  <c r="H252" i="91" s="1"/>
  <c r="I252" i="91" s="1"/>
  <c r="C252" i="91"/>
  <c r="D251" i="91"/>
  <c r="E251" i="91" s="1"/>
  <c r="F251" i="91" s="1"/>
  <c r="G251" i="91" s="1"/>
  <c r="H251" i="91" s="1"/>
  <c r="I251" i="91" s="1"/>
  <c r="J251" i="91" s="1"/>
  <c r="K251" i="91" s="1"/>
  <c r="L251" i="91" s="1"/>
  <c r="M251" i="91" s="1"/>
  <c r="N251" i="91" s="1"/>
  <c r="O251" i="91" s="1"/>
  <c r="P251" i="91" s="1"/>
  <c r="Q251" i="91" s="1"/>
  <c r="R251" i="91" s="1"/>
  <c r="S251" i="91" s="1"/>
  <c r="T251" i="91" s="1"/>
  <c r="U251" i="91" s="1"/>
  <c r="V251" i="91" s="1"/>
  <c r="W251" i="91" s="1"/>
  <c r="X251" i="91" s="1"/>
  <c r="Y251" i="91" s="1"/>
  <c r="Z251" i="91" s="1"/>
  <c r="AA251" i="91" s="1"/>
  <c r="C251" i="91"/>
  <c r="C250" i="91"/>
  <c r="D250" i="91" s="1"/>
  <c r="E250" i="91" s="1"/>
  <c r="F250" i="91" s="1"/>
  <c r="G250" i="91" s="1"/>
  <c r="H250" i="91" s="1"/>
  <c r="I250" i="91" s="1"/>
  <c r="J250" i="91" s="1"/>
  <c r="K250" i="91" s="1"/>
  <c r="L250" i="91" s="1"/>
  <c r="M250" i="91" s="1"/>
  <c r="N250" i="91" s="1"/>
  <c r="O250" i="91" s="1"/>
  <c r="P250" i="91" s="1"/>
  <c r="Q250" i="91" s="1"/>
  <c r="R250" i="91" s="1"/>
  <c r="S250" i="91" s="1"/>
  <c r="T250" i="91" s="1"/>
  <c r="U250" i="91" s="1"/>
  <c r="V250" i="91" s="1"/>
  <c r="W250" i="91" s="1"/>
  <c r="X250" i="91" s="1"/>
  <c r="Y250" i="91" s="1"/>
  <c r="Z250" i="91" s="1"/>
  <c r="AA250" i="91" s="1"/>
  <c r="L249" i="91"/>
  <c r="M249" i="91" s="1"/>
  <c r="N249" i="91" s="1"/>
  <c r="O249" i="91" s="1"/>
  <c r="P249" i="91" s="1"/>
  <c r="Q249" i="91" s="1"/>
  <c r="R249" i="91" s="1"/>
  <c r="S249" i="91" s="1"/>
  <c r="T249" i="91" s="1"/>
  <c r="U249" i="91" s="1"/>
  <c r="V249" i="91" s="1"/>
  <c r="W249" i="91" s="1"/>
  <c r="X249" i="91" s="1"/>
  <c r="Y249" i="91" s="1"/>
  <c r="Z249" i="91" s="1"/>
  <c r="AA249" i="91" s="1"/>
  <c r="H249" i="91"/>
  <c r="I249" i="91" s="1"/>
  <c r="J249" i="91" s="1"/>
  <c r="K249" i="91" s="1"/>
  <c r="D249" i="91"/>
  <c r="E249" i="91" s="1"/>
  <c r="F249" i="91" s="1"/>
  <c r="G249" i="91" s="1"/>
  <c r="C249" i="91"/>
  <c r="Z248" i="91"/>
  <c r="AA248" i="91" s="1"/>
  <c r="D248" i="91"/>
  <c r="E248" i="91" s="1"/>
  <c r="F248" i="91" s="1"/>
  <c r="G248" i="91" s="1"/>
  <c r="H248" i="91" s="1"/>
  <c r="I248" i="91" s="1"/>
  <c r="J248" i="91" s="1"/>
  <c r="K248" i="91" s="1"/>
  <c r="L248" i="91" s="1"/>
  <c r="M248" i="91" s="1"/>
  <c r="N248" i="91" s="1"/>
  <c r="O248" i="91" s="1"/>
  <c r="P248" i="91" s="1"/>
  <c r="Q248" i="91" s="1"/>
  <c r="R248" i="91" s="1"/>
  <c r="S248" i="91" s="1"/>
  <c r="T248" i="91" s="1"/>
  <c r="U248" i="91" s="1"/>
  <c r="V248" i="91" s="1"/>
  <c r="W248" i="91" s="1"/>
  <c r="X248" i="91" s="1"/>
  <c r="Y248" i="91" s="1"/>
  <c r="C248" i="91"/>
  <c r="M247" i="91"/>
  <c r="N247" i="91" s="1"/>
  <c r="O247" i="91" s="1"/>
  <c r="P247" i="91" s="1"/>
  <c r="Q247" i="91" s="1"/>
  <c r="R247" i="91" s="1"/>
  <c r="S247" i="91" s="1"/>
  <c r="T247" i="91" s="1"/>
  <c r="U247" i="91" s="1"/>
  <c r="V247" i="91" s="1"/>
  <c r="W247" i="91" s="1"/>
  <c r="X247" i="91" s="1"/>
  <c r="Y247" i="91" s="1"/>
  <c r="Z247" i="91" s="1"/>
  <c r="AA247" i="91" s="1"/>
  <c r="H247" i="91"/>
  <c r="I247" i="91" s="1"/>
  <c r="J247" i="91" s="1"/>
  <c r="K247" i="91" s="1"/>
  <c r="L247" i="91" s="1"/>
  <c r="D247" i="91"/>
  <c r="E247" i="91" s="1"/>
  <c r="F247" i="91" s="1"/>
  <c r="G247" i="91" s="1"/>
  <c r="C247" i="91"/>
  <c r="J246" i="91"/>
  <c r="K246" i="91" s="1"/>
  <c r="L246" i="91" s="1"/>
  <c r="M246" i="91" s="1"/>
  <c r="N246" i="91" s="1"/>
  <c r="O246" i="91" s="1"/>
  <c r="P246" i="91" s="1"/>
  <c r="Q246" i="91" s="1"/>
  <c r="R246" i="91" s="1"/>
  <c r="S246" i="91" s="1"/>
  <c r="T246" i="91" s="1"/>
  <c r="U246" i="91" s="1"/>
  <c r="V246" i="91" s="1"/>
  <c r="W246" i="91" s="1"/>
  <c r="X246" i="91" s="1"/>
  <c r="Y246" i="91" s="1"/>
  <c r="Z246" i="91" s="1"/>
  <c r="AA246" i="91" s="1"/>
  <c r="C246" i="91"/>
  <c r="D246" i="91" s="1"/>
  <c r="E246" i="91" s="1"/>
  <c r="F246" i="91" s="1"/>
  <c r="G246" i="91" s="1"/>
  <c r="H246" i="91" s="1"/>
  <c r="I246" i="91" s="1"/>
  <c r="X245" i="91"/>
  <c r="Y245" i="91" s="1"/>
  <c r="Z245" i="91" s="1"/>
  <c r="AA245" i="91" s="1"/>
  <c r="Q245" i="91"/>
  <c r="R245" i="91" s="1"/>
  <c r="S245" i="91" s="1"/>
  <c r="T245" i="91" s="1"/>
  <c r="U245" i="91" s="1"/>
  <c r="V245" i="91" s="1"/>
  <c r="W245" i="91" s="1"/>
  <c r="H245" i="91"/>
  <c r="I245" i="91" s="1"/>
  <c r="J245" i="91" s="1"/>
  <c r="K245" i="91" s="1"/>
  <c r="L245" i="91" s="1"/>
  <c r="M245" i="91" s="1"/>
  <c r="N245" i="91" s="1"/>
  <c r="O245" i="91" s="1"/>
  <c r="P245" i="91" s="1"/>
  <c r="D245" i="91"/>
  <c r="E245" i="91" s="1"/>
  <c r="F245" i="91" s="1"/>
  <c r="G245" i="91" s="1"/>
  <c r="C245" i="91"/>
  <c r="J244" i="91"/>
  <c r="K244" i="91" s="1"/>
  <c r="L244" i="91" s="1"/>
  <c r="M244" i="91" s="1"/>
  <c r="N244" i="91" s="1"/>
  <c r="O244" i="91" s="1"/>
  <c r="P244" i="91" s="1"/>
  <c r="Q244" i="91" s="1"/>
  <c r="R244" i="91" s="1"/>
  <c r="S244" i="91" s="1"/>
  <c r="T244" i="91" s="1"/>
  <c r="U244" i="91" s="1"/>
  <c r="V244" i="91" s="1"/>
  <c r="W244" i="91" s="1"/>
  <c r="X244" i="91" s="1"/>
  <c r="Y244" i="91" s="1"/>
  <c r="Z244" i="91" s="1"/>
  <c r="AA244" i="91" s="1"/>
  <c r="G244" i="91"/>
  <c r="H244" i="91" s="1"/>
  <c r="I244" i="91" s="1"/>
  <c r="D244" i="91"/>
  <c r="E244" i="91" s="1"/>
  <c r="F244" i="91" s="1"/>
  <c r="C244" i="91"/>
  <c r="R243" i="91"/>
  <c r="S243" i="91" s="1"/>
  <c r="T243" i="91" s="1"/>
  <c r="U243" i="91" s="1"/>
  <c r="V243" i="91" s="1"/>
  <c r="W243" i="91" s="1"/>
  <c r="X243" i="91" s="1"/>
  <c r="Y243" i="91" s="1"/>
  <c r="Z243" i="91" s="1"/>
  <c r="AA243" i="91" s="1"/>
  <c r="D243" i="91"/>
  <c r="E243" i="91" s="1"/>
  <c r="F243" i="91" s="1"/>
  <c r="G243" i="91" s="1"/>
  <c r="H243" i="91" s="1"/>
  <c r="I243" i="91" s="1"/>
  <c r="J243" i="91" s="1"/>
  <c r="K243" i="91" s="1"/>
  <c r="L243" i="91" s="1"/>
  <c r="M243" i="91" s="1"/>
  <c r="N243" i="91" s="1"/>
  <c r="O243" i="91" s="1"/>
  <c r="P243" i="91" s="1"/>
  <c r="Q243" i="91" s="1"/>
  <c r="C243" i="91"/>
  <c r="D242" i="91"/>
  <c r="E242" i="91" s="1"/>
  <c r="F242" i="91" s="1"/>
  <c r="G242" i="91" s="1"/>
  <c r="H242" i="91" s="1"/>
  <c r="I242" i="91" s="1"/>
  <c r="J242" i="91" s="1"/>
  <c r="K242" i="91" s="1"/>
  <c r="L242" i="91" s="1"/>
  <c r="M242" i="91" s="1"/>
  <c r="N242" i="91" s="1"/>
  <c r="O242" i="91" s="1"/>
  <c r="P242" i="91" s="1"/>
  <c r="Q242" i="91" s="1"/>
  <c r="R242" i="91" s="1"/>
  <c r="S242" i="91" s="1"/>
  <c r="T242" i="91" s="1"/>
  <c r="U242" i="91" s="1"/>
  <c r="V242" i="91" s="1"/>
  <c r="W242" i="91" s="1"/>
  <c r="X242" i="91" s="1"/>
  <c r="Y242" i="91" s="1"/>
  <c r="Z242" i="91" s="1"/>
  <c r="AA242" i="91" s="1"/>
  <c r="C242" i="91"/>
  <c r="Y241" i="91"/>
  <c r="Z241" i="91" s="1"/>
  <c r="AA241" i="91" s="1"/>
  <c r="V241" i="91"/>
  <c r="W241" i="91" s="1"/>
  <c r="X241" i="91" s="1"/>
  <c r="D241" i="91"/>
  <c r="E241" i="91" s="1"/>
  <c r="F241" i="91" s="1"/>
  <c r="G241" i="91" s="1"/>
  <c r="H241" i="91" s="1"/>
  <c r="I241" i="91" s="1"/>
  <c r="J241" i="91" s="1"/>
  <c r="K241" i="91" s="1"/>
  <c r="L241" i="91" s="1"/>
  <c r="M241" i="91" s="1"/>
  <c r="N241" i="91" s="1"/>
  <c r="O241" i="91" s="1"/>
  <c r="P241" i="91" s="1"/>
  <c r="Q241" i="91" s="1"/>
  <c r="R241" i="91" s="1"/>
  <c r="S241" i="91" s="1"/>
  <c r="T241" i="91" s="1"/>
  <c r="U241" i="91" s="1"/>
  <c r="C241" i="91"/>
  <c r="C240" i="91"/>
  <c r="D240" i="91" s="1"/>
  <c r="E240" i="91" s="1"/>
  <c r="F240" i="91" s="1"/>
  <c r="G240" i="91" s="1"/>
  <c r="H240" i="91" s="1"/>
  <c r="I240" i="91" s="1"/>
  <c r="J240" i="91" s="1"/>
  <c r="K240" i="91" s="1"/>
  <c r="L240" i="91" s="1"/>
  <c r="M240" i="91" s="1"/>
  <c r="N240" i="91" s="1"/>
  <c r="O240" i="91" s="1"/>
  <c r="P240" i="91" s="1"/>
  <c r="Q240" i="91" s="1"/>
  <c r="R240" i="91" s="1"/>
  <c r="S240" i="91" s="1"/>
  <c r="T240" i="91" s="1"/>
  <c r="U240" i="91" s="1"/>
  <c r="V240" i="91" s="1"/>
  <c r="W240" i="91" s="1"/>
  <c r="X240" i="91" s="1"/>
  <c r="Y240" i="91" s="1"/>
  <c r="Z240" i="91" s="1"/>
  <c r="AA240" i="91" s="1"/>
  <c r="E239" i="91"/>
  <c r="F239" i="91" s="1"/>
  <c r="G239" i="91" s="1"/>
  <c r="H239" i="91" s="1"/>
  <c r="I239" i="91" s="1"/>
  <c r="J239" i="91" s="1"/>
  <c r="K239" i="91" s="1"/>
  <c r="L239" i="91" s="1"/>
  <c r="M239" i="91" s="1"/>
  <c r="N239" i="91" s="1"/>
  <c r="O239" i="91" s="1"/>
  <c r="P239" i="91" s="1"/>
  <c r="Q239" i="91" s="1"/>
  <c r="R239" i="91" s="1"/>
  <c r="S239" i="91" s="1"/>
  <c r="T239" i="91" s="1"/>
  <c r="U239" i="91" s="1"/>
  <c r="V239" i="91" s="1"/>
  <c r="W239" i="91" s="1"/>
  <c r="X239" i="91" s="1"/>
  <c r="Y239" i="91" s="1"/>
  <c r="Z239" i="91" s="1"/>
  <c r="AA239" i="91" s="1"/>
  <c r="D239" i="91"/>
  <c r="C239" i="91"/>
  <c r="J238" i="91"/>
  <c r="K238" i="91" s="1"/>
  <c r="L238" i="91" s="1"/>
  <c r="M238" i="91" s="1"/>
  <c r="N238" i="91" s="1"/>
  <c r="O238" i="91" s="1"/>
  <c r="P238" i="91" s="1"/>
  <c r="Q238" i="91" s="1"/>
  <c r="R238" i="91" s="1"/>
  <c r="S238" i="91" s="1"/>
  <c r="T238" i="91" s="1"/>
  <c r="U238" i="91" s="1"/>
  <c r="V238" i="91" s="1"/>
  <c r="W238" i="91" s="1"/>
  <c r="X238" i="91" s="1"/>
  <c r="Y238" i="91" s="1"/>
  <c r="Z238" i="91" s="1"/>
  <c r="AA238" i="91" s="1"/>
  <c r="H238" i="91"/>
  <c r="I238" i="91" s="1"/>
  <c r="D238" i="91"/>
  <c r="E238" i="91" s="1"/>
  <c r="F238" i="91" s="1"/>
  <c r="G238" i="91" s="1"/>
  <c r="C238" i="91"/>
  <c r="K237" i="91"/>
  <c r="L237" i="91" s="1"/>
  <c r="M237" i="91" s="1"/>
  <c r="N237" i="91" s="1"/>
  <c r="O237" i="91" s="1"/>
  <c r="P237" i="91" s="1"/>
  <c r="Q237" i="91" s="1"/>
  <c r="R237" i="91" s="1"/>
  <c r="S237" i="91" s="1"/>
  <c r="T237" i="91" s="1"/>
  <c r="U237" i="91" s="1"/>
  <c r="V237" i="91" s="1"/>
  <c r="W237" i="91" s="1"/>
  <c r="X237" i="91" s="1"/>
  <c r="Y237" i="91" s="1"/>
  <c r="Z237" i="91" s="1"/>
  <c r="AA237" i="91" s="1"/>
  <c r="C237" i="91"/>
  <c r="D237" i="91" s="1"/>
  <c r="E237" i="91" s="1"/>
  <c r="F237" i="91" s="1"/>
  <c r="G237" i="91" s="1"/>
  <c r="H237" i="91" s="1"/>
  <c r="I237" i="91" s="1"/>
  <c r="J237" i="91" s="1"/>
  <c r="P236" i="91"/>
  <c r="Q236" i="91" s="1"/>
  <c r="R236" i="91" s="1"/>
  <c r="S236" i="91" s="1"/>
  <c r="T236" i="91" s="1"/>
  <c r="U236" i="91" s="1"/>
  <c r="V236" i="91" s="1"/>
  <c r="W236" i="91" s="1"/>
  <c r="X236" i="91" s="1"/>
  <c r="Y236" i="91" s="1"/>
  <c r="Z236" i="91" s="1"/>
  <c r="AA236" i="91" s="1"/>
  <c r="G236" i="91"/>
  <c r="H236" i="91" s="1"/>
  <c r="I236" i="91" s="1"/>
  <c r="J236" i="91" s="1"/>
  <c r="K236" i="91" s="1"/>
  <c r="L236" i="91" s="1"/>
  <c r="M236" i="91" s="1"/>
  <c r="N236" i="91" s="1"/>
  <c r="O236" i="91" s="1"/>
  <c r="D236" i="91"/>
  <c r="E236" i="91" s="1"/>
  <c r="F236" i="91" s="1"/>
  <c r="C236" i="91"/>
  <c r="D235" i="91"/>
  <c r="E235" i="91" s="1"/>
  <c r="F235" i="91" s="1"/>
  <c r="G235" i="91" s="1"/>
  <c r="H235" i="91" s="1"/>
  <c r="I235" i="91" s="1"/>
  <c r="J235" i="91" s="1"/>
  <c r="K235" i="91" s="1"/>
  <c r="L235" i="91" s="1"/>
  <c r="M235" i="91" s="1"/>
  <c r="N235" i="91" s="1"/>
  <c r="O235" i="91" s="1"/>
  <c r="P235" i="91" s="1"/>
  <c r="Q235" i="91" s="1"/>
  <c r="R235" i="91" s="1"/>
  <c r="S235" i="91" s="1"/>
  <c r="T235" i="91" s="1"/>
  <c r="U235" i="91" s="1"/>
  <c r="V235" i="91" s="1"/>
  <c r="W235" i="91" s="1"/>
  <c r="X235" i="91" s="1"/>
  <c r="Y235" i="91" s="1"/>
  <c r="Z235" i="91" s="1"/>
  <c r="AA235" i="91" s="1"/>
  <c r="C235" i="91"/>
  <c r="S234" i="91"/>
  <c r="T234" i="91" s="1"/>
  <c r="U234" i="91" s="1"/>
  <c r="V234" i="91" s="1"/>
  <c r="W234" i="91" s="1"/>
  <c r="X234" i="91" s="1"/>
  <c r="Y234" i="91" s="1"/>
  <c r="Z234" i="91" s="1"/>
  <c r="AA234" i="91" s="1"/>
  <c r="R234" i="91"/>
  <c r="E234" i="91"/>
  <c r="F234" i="91" s="1"/>
  <c r="G234" i="91" s="1"/>
  <c r="H234" i="91" s="1"/>
  <c r="I234" i="91" s="1"/>
  <c r="J234" i="91" s="1"/>
  <c r="K234" i="91" s="1"/>
  <c r="L234" i="91" s="1"/>
  <c r="M234" i="91" s="1"/>
  <c r="N234" i="91" s="1"/>
  <c r="O234" i="91" s="1"/>
  <c r="P234" i="91" s="1"/>
  <c r="Q234" i="91" s="1"/>
  <c r="D234" i="91"/>
  <c r="C234" i="91"/>
  <c r="H233" i="91"/>
  <c r="I233" i="91" s="1"/>
  <c r="J233" i="91" s="1"/>
  <c r="K233" i="91" s="1"/>
  <c r="L233" i="91" s="1"/>
  <c r="M233" i="91" s="1"/>
  <c r="N233" i="91" s="1"/>
  <c r="O233" i="91" s="1"/>
  <c r="P233" i="91" s="1"/>
  <c r="Q233" i="91" s="1"/>
  <c r="R233" i="91" s="1"/>
  <c r="S233" i="91" s="1"/>
  <c r="T233" i="91" s="1"/>
  <c r="U233" i="91" s="1"/>
  <c r="V233" i="91" s="1"/>
  <c r="W233" i="91" s="1"/>
  <c r="X233" i="91" s="1"/>
  <c r="Y233" i="91" s="1"/>
  <c r="Z233" i="91" s="1"/>
  <c r="AA233" i="91" s="1"/>
  <c r="C233" i="91"/>
  <c r="D233" i="91" s="1"/>
  <c r="E233" i="91" s="1"/>
  <c r="F233" i="91" s="1"/>
  <c r="G233" i="91" s="1"/>
  <c r="E232" i="91"/>
  <c r="F232" i="91" s="1"/>
  <c r="G232" i="91" s="1"/>
  <c r="H232" i="91" s="1"/>
  <c r="I232" i="91" s="1"/>
  <c r="J232" i="91" s="1"/>
  <c r="K232" i="91" s="1"/>
  <c r="L232" i="91" s="1"/>
  <c r="M232" i="91" s="1"/>
  <c r="N232" i="91" s="1"/>
  <c r="O232" i="91" s="1"/>
  <c r="P232" i="91" s="1"/>
  <c r="Q232" i="91" s="1"/>
  <c r="R232" i="91" s="1"/>
  <c r="S232" i="91" s="1"/>
  <c r="T232" i="91" s="1"/>
  <c r="U232" i="91" s="1"/>
  <c r="V232" i="91" s="1"/>
  <c r="W232" i="91" s="1"/>
  <c r="X232" i="91" s="1"/>
  <c r="Y232" i="91" s="1"/>
  <c r="Z232" i="91" s="1"/>
  <c r="AA232" i="91" s="1"/>
  <c r="D232" i="91"/>
  <c r="C232" i="91"/>
  <c r="L231" i="91"/>
  <c r="M231" i="91" s="1"/>
  <c r="N231" i="91" s="1"/>
  <c r="O231" i="91" s="1"/>
  <c r="P231" i="91" s="1"/>
  <c r="Q231" i="91" s="1"/>
  <c r="R231" i="91" s="1"/>
  <c r="S231" i="91" s="1"/>
  <c r="T231" i="91" s="1"/>
  <c r="U231" i="91" s="1"/>
  <c r="V231" i="91" s="1"/>
  <c r="W231" i="91" s="1"/>
  <c r="X231" i="91" s="1"/>
  <c r="Y231" i="91" s="1"/>
  <c r="Z231" i="91" s="1"/>
  <c r="AA231" i="91" s="1"/>
  <c r="D231" i="91"/>
  <c r="E231" i="91" s="1"/>
  <c r="F231" i="91" s="1"/>
  <c r="G231" i="91" s="1"/>
  <c r="H231" i="91" s="1"/>
  <c r="I231" i="91" s="1"/>
  <c r="J231" i="91" s="1"/>
  <c r="K231" i="91" s="1"/>
  <c r="C231" i="91"/>
  <c r="K230" i="91"/>
  <c r="L230" i="91" s="1"/>
  <c r="M230" i="91" s="1"/>
  <c r="N230" i="91" s="1"/>
  <c r="O230" i="91" s="1"/>
  <c r="P230" i="91" s="1"/>
  <c r="Q230" i="91" s="1"/>
  <c r="R230" i="91" s="1"/>
  <c r="S230" i="91" s="1"/>
  <c r="T230" i="91" s="1"/>
  <c r="U230" i="91" s="1"/>
  <c r="V230" i="91" s="1"/>
  <c r="W230" i="91" s="1"/>
  <c r="X230" i="91" s="1"/>
  <c r="Y230" i="91" s="1"/>
  <c r="Z230" i="91" s="1"/>
  <c r="AA230" i="91" s="1"/>
  <c r="J230" i="91"/>
  <c r="C230" i="91"/>
  <c r="D230" i="91" s="1"/>
  <c r="E230" i="91" s="1"/>
  <c r="F230" i="91" s="1"/>
  <c r="G230" i="91" s="1"/>
  <c r="H230" i="91" s="1"/>
  <c r="I230" i="91" s="1"/>
  <c r="H229" i="91"/>
  <c r="I229" i="91" s="1"/>
  <c r="J229" i="91" s="1"/>
  <c r="K229" i="91" s="1"/>
  <c r="L229" i="91" s="1"/>
  <c r="M229" i="91" s="1"/>
  <c r="N229" i="91" s="1"/>
  <c r="O229" i="91" s="1"/>
  <c r="P229" i="91" s="1"/>
  <c r="Q229" i="91" s="1"/>
  <c r="R229" i="91" s="1"/>
  <c r="S229" i="91" s="1"/>
  <c r="T229" i="91" s="1"/>
  <c r="U229" i="91" s="1"/>
  <c r="V229" i="91" s="1"/>
  <c r="W229" i="91" s="1"/>
  <c r="X229" i="91" s="1"/>
  <c r="Y229" i="91" s="1"/>
  <c r="Z229" i="91" s="1"/>
  <c r="AA229" i="91" s="1"/>
  <c r="F229" i="91"/>
  <c r="G229" i="91" s="1"/>
  <c r="C229" i="91"/>
  <c r="D229" i="91" s="1"/>
  <c r="E229" i="91" s="1"/>
  <c r="G228" i="91"/>
  <c r="H228" i="91" s="1"/>
  <c r="I228" i="91" s="1"/>
  <c r="J228" i="91" s="1"/>
  <c r="K228" i="91" s="1"/>
  <c r="L228" i="91" s="1"/>
  <c r="M228" i="91" s="1"/>
  <c r="N228" i="91" s="1"/>
  <c r="O228" i="91" s="1"/>
  <c r="P228" i="91" s="1"/>
  <c r="Q228" i="91" s="1"/>
  <c r="R228" i="91" s="1"/>
  <c r="S228" i="91" s="1"/>
  <c r="T228" i="91" s="1"/>
  <c r="U228" i="91" s="1"/>
  <c r="V228" i="91" s="1"/>
  <c r="W228" i="91" s="1"/>
  <c r="X228" i="91" s="1"/>
  <c r="Y228" i="91" s="1"/>
  <c r="Z228" i="91" s="1"/>
  <c r="AA228" i="91" s="1"/>
  <c r="F228" i="91"/>
  <c r="D228" i="91"/>
  <c r="E228" i="91" s="1"/>
  <c r="C228" i="91"/>
  <c r="J227" i="91"/>
  <c r="K227" i="91" s="1"/>
  <c r="L227" i="91" s="1"/>
  <c r="M227" i="91" s="1"/>
  <c r="N227" i="91" s="1"/>
  <c r="O227" i="91" s="1"/>
  <c r="P227" i="91" s="1"/>
  <c r="Q227" i="91" s="1"/>
  <c r="R227" i="91" s="1"/>
  <c r="S227" i="91" s="1"/>
  <c r="T227" i="91" s="1"/>
  <c r="U227" i="91" s="1"/>
  <c r="V227" i="91" s="1"/>
  <c r="W227" i="91" s="1"/>
  <c r="X227" i="91" s="1"/>
  <c r="Y227" i="91" s="1"/>
  <c r="Z227" i="91" s="1"/>
  <c r="AA227" i="91" s="1"/>
  <c r="H227" i="91"/>
  <c r="I227" i="91" s="1"/>
  <c r="C227" i="91"/>
  <c r="D227" i="91" s="1"/>
  <c r="E227" i="91" s="1"/>
  <c r="F227" i="91" s="1"/>
  <c r="G227" i="91" s="1"/>
  <c r="C226" i="91"/>
  <c r="D226" i="91" s="1"/>
  <c r="E226" i="91" s="1"/>
  <c r="F226" i="91" s="1"/>
  <c r="G226" i="91" s="1"/>
  <c r="H226" i="91" s="1"/>
  <c r="I226" i="91" s="1"/>
  <c r="J226" i="91" s="1"/>
  <c r="K226" i="91" s="1"/>
  <c r="L226" i="91" s="1"/>
  <c r="M226" i="91" s="1"/>
  <c r="N226" i="91" s="1"/>
  <c r="O226" i="91" s="1"/>
  <c r="P226" i="91" s="1"/>
  <c r="Q226" i="91" s="1"/>
  <c r="R226" i="91" s="1"/>
  <c r="S226" i="91" s="1"/>
  <c r="T226" i="91" s="1"/>
  <c r="U226" i="91" s="1"/>
  <c r="V226" i="91" s="1"/>
  <c r="W226" i="91" s="1"/>
  <c r="X226" i="91" s="1"/>
  <c r="Y226" i="91" s="1"/>
  <c r="Z226" i="91" s="1"/>
  <c r="AA226" i="91" s="1"/>
  <c r="H225" i="91"/>
  <c r="I225" i="91" s="1"/>
  <c r="J225" i="91" s="1"/>
  <c r="K225" i="91" s="1"/>
  <c r="L225" i="91" s="1"/>
  <c r="M225" i="91" s="1"/>
  <c r="N225" i="91" s="1"/>
  <c r="O225" i="91" s="1"/>
  <c r="P225" i="91" s="1"/>
  <c r="Q225" i="91" s="1"/>
  <c r="R225" i="91" s="1"/>
  <c r="S225" i="91" s="1"/>
  <c r="T225" i="91" s="1"/>
  <c r="U225" i="91" s="1"/>
  <c r="V225" i="91" s="1"/>
  <c r="W225" i="91" s="1"/>
  <c r="X225" i="91" s="1"/>
  <c r="Y225" i="91" s="1"/>
  <c r="Z225" i="91" s="1"/>
  <c r="AA225" i="91" s="1"/>
  <c r="D225" i="91"/>
  <c r="E225" i="91" s="1"/>
  <c r="F225" i="91" s="1"/>
  <c r="G225" i="91" s="1"/>
  <c r="C225" i="91"/>
  <c r="V224" i="91"/>
  <c r="W224" i="91" s="1"/>
  <c r="X224" i="91" s="1"/>
  <c r="Y224" i="91" s="1"/>
  <c r="Z224" i="91" s="1"/>
  <c r="AA224" i="91" s="1"/>
  <c r="D224" i="91"/>
  <c r="E224" i="91" s="1"/>
  <c r="F224" i="91" s="1"/>
  <c r="G224" i="91" s="1"/>
  <c r="H224" i="91" s="1"/>
  <c r="I224" i="91" s="1"/>
  <c r="J224" i="91" s="1"/>
  <c r="K224" i="91" s="1"/>
  <c r="L224" i="91" s="1"/>
  <c r="M224" i="91" s="1"/>
  <c r="N224" i="91" s="1"/>
  <c r="O224" i="91" s="1"/>
  <c r="P224" i="91" s="1"/>
  <c r="Q224" i="91" s="1"/>
  <c r="R224" i="91" s="1"/>
  <c r="S224" i="91" s="1"/>
  <c r="T224" i="91" s="1"/>
  <c r="U224" i="91" s="1"/>
  <c r="C224" i="91"/>
  <c r="T223" i="91"/>
  <c r="U223" i="91" s="1"/>
  <c r="V223" i="91" s="1"/>
  <c r="W223" i="91" s="1"/>
  <c r="X223" i="91" s="1"/>
  <c r="Y223" i="91" s="1"/>
  <c r="Z223" i="91" s="1"/>
  <c r="AA223" i="91" s="1"/>
  <c r="N223" i="91"/>
  <c r="O223" i="91" s="1"/>
  <c r="P223" i="91" s="1"/>
  <c r="Q223" i="91" s="1"/>
  <c r="R223" i="91" s="1"/>
  <c r="S223" i="91" s="1"/>
  <c r="M223" i="91"/>
  <c r="L223" i="91"/>
  <c r="D223" i="91"/>
  <c r="E223" i="91" s="1"/>
  <c r="F223" i="91" s="1"/>
  <c r="G223" i="91" s="1"/>
  <c r="H223" i="91" s="1"/>
  <c r="I223" i="91" s="1"/>
  <c r="J223" i="91" s="1"/>
  <c r="K223" i="91" s="1"/>
  <c r="C223" i="91"/>
  <c r="T222" i="91"/>
  <c r="U222" i="91" s="1"/>
  <c r="V222" i="91" s="1"/>
  <c r="W222" i="91" s="1"/>
  <c r="X222" i="91" s="1"/>
  <c r="Y222" i="91" s="1"/>
  <c r="Z222" i="91" s="1"/>
  <c r="AA222" i="91" s="1"/>
  <c r="J222" i="91"/>
  <c r="K222" i="91" s="1"/>
  <c r="L222" i="91" s="1"/>
  <c r="M222" i="91" s="1"/>
  <c r="N222" i="91" s="1"/>
  <c r="O222" i="91" s="1"/>
  <c r="P222" i="91" s="1"/>
  <c r="Q222" i="91" s="1"/>
  <c r="R222" i="91" s="1"/>
  <c r="S222" i="91" s="1"/>
  <c r="D222" i="91"/>
  <c r="E222" i="91" s="1"/>
  <c r="F222" i="91" s="1"/>
  <c r="G222" i="91" s="1"/>
  <c r="H222" i="91" s="1"/>
  <c r="I222" i="91" s="1"/>
  <c r="C222" i="91"/>
  <c r="J221" i="91"/>
  <c r="K221" i="91" s="1"/>
  <c r="L221" i="91" s="1"/>
  <c r="M221" i="91" s="1"/>
  <c r="N221" i="91" s="1"/>
  <c r="O221" i="91" s="1"/>
  <c r="P221" i="91" s="1"/>
  <c r="Q221" i="91" s="1"/>
  <c r="R221" i="91" s="1"/>
  <c r="S221" i="91" s="1"/>
  <c r="T221" i="91" s="1"/>
  <c r="U221" i="91" s="1"/>
  <c r="V221" i="91" s="1"/>
  <c r="W221" i="91" s="1"/>
  <c r="X221" i="91" s="1"/>
  <c r="Y221" i="91" s="1"/>
  <c r="Z221" i="91" s="1"/>
  <c r="AA221" i="91" s="1"/>
  <c r="I221" i="91"/>
  <c r="H221" i="91"/>
  <c r="D221" i="91"/>
  <c r="E221" i="91" s="1"/>
  <c r="F221" i="91" s="1"/>
  <c r="G221" i="91" s="1"/>
  <c r="C221" i="91"/>
  <c r="G220" i="91"/>
  <c r="H220" i="91" s="1"/>
  <c r="I220" i="91" s="1"/>
  <c r="J220" i="91" s="1"/>
  <c r="K220" i="91" s="1"/>
  <c r="L220" i="91" s="1"/>
  <c r="M220" i="91" s="1"/>
  <c r="N220" i="91" s="1"/>
  <c r="O220" i="91" s="1"/>
  <c r="P220" i="91" s="1"/>
  <c r="Q220" i="91" s="1"/>
  <c r="R220" i="91" s="1"/>
  <c r="S220" i="91" s="1"/>
  <c r="T220" i="91" s="1"/>
  <c r="U220" i="91" s="1"/>
  <c r="V220" i="91" s="1"/>
  <c r="W220" i="91" s="1"/>
  <c r="X220" i="91" s="1"/>
  <c r="Y220" i="91" s="1"/>
  <c r="Z220" i="91" s="1"/>
  <c r="AA220" i="91" s="1"/>
  <c r="F220" i="91"/>
  <c r="D220" i="91"/>
  <c r="E220" i="91" s="1"/>
  <c r="C220" i="91"/>
  <c r="D219" i="91"/>
  <c r="E219" i="91" s="1"/>
  <c r="F219" i="91" s="1"/>
  <c r="G219" i="91" s="1"/>
  <c r="H219" i="91" s="1"/>
  <c r="I219" i="91" s="1"/>
  <c r="J219" i="91" s="1"/>
  <c r="K219" i="91" s="1"/>
  <c r="L219" i="91" s="1"/>
  <c r="M219" i="91" s="1"/>
  <c r="N219" i="91" s="1"/>
  <c r="O219" i="91" s="1"/>
  <c r="P219" i="91" s="1"/>
  <c r="Q219" i="91" s="1"/>
  <c r="R219" i="91" s="1"/>
  <c r="S219" i="91" s="1"/>
  <c r="T219" i="91" s="1"/>
  <c r="U219" i="91" s="1"/>
  <c r="V219" i="91" s="1"/>
  <c r="W219" i="91" s="1"/>
  <c r="X219" i="91" s="1"/>
  <c r="Y219" i="91" s="1"/>
  <c r="Z219" i="91" s="1"/>
  <c r="AA219" i="91" s="1"/>
  <c r="C219" i="91"/>
  <c r="J218" i="91"/>
  <c r="K218" i="91" s="1"/>
  <c r="L218" i="91" s="1"/>
  <c r="M218" i="91" s="1"/>
  <c r="N218" i="91" s="1"/>
  <c r="O218" i="91" s="1"/>
  <c r="P218" i="91" s="1"/>
  <c r="Q218" i="91" s="1"/>
  <c r="R218" i="91" s="1"/>
  <c r="S218" i="91" s="1"/>
  <c r="T218" i="91" s="1"/>
  <c r="U218" i="91" s="1"/>
  <c r="V218" i="91" s="1"/>
  <c r="W218" i="91" s="1"/>
  <c r="X218" i="91" s="1"/>
  <c r="Y218" i="91" s="1"/>
  <c r="Z218" i="91" s="1"/>
  <c r="AA218" i="91" s="1"/>
  <c r="D218" i="91"/>
  <c r="E218" i="91" s="1"/>
  <c r="F218" i="91" s="1"/>
  <c r="G218" i="91" s="1"/>
  <c r="H218" i="91" s="1"/>
  <c r="I218" i="91" s="1"/>
  <c r="C218" i="91"/>
  <c r="F217" i="91"/>
  <c r="G217" i="91" s="1"/>
  <c r="H217" i="91" s="1"/>
  <c r="I217" i="91" s="1"/>
  <c r="J217" i="91" s="1"/>
  <c r="K217" i="91" s="1"/>
  <c r="L217" i="91" s="1"/>
  <c r="M217" i="91" s="1"/>
  <c r="N217" i="91" s="1"/>
  <c r="O217" i="91" s="1"/>
  <c r="P217" i="91" s="1"/>
  <c r="Q217" i="91" s="1"/>
  <c r="R217" i="91" s="1"/>
  <c r="S217" i="91" s="1"/>
  <c r="T217" i="91" s="1"/>
  <c r="U217" i="91" s="1"/>
  <c r="V217" i="91" s="1"/>
  <c r="W217" i="91" s="1"/>
  <c r="X217" i="91" s="1"/>
  <c r="Y217" i="91" s="1"/>
  <c r="Z217" i="91" s="1"/>
  <c r="AA217" i="91" s="1"/>
  <c r="D217" i="91"/>
  <c r="E217" i="91" s="1"/>
  <c r="C217" i="91"/>
  <c r="Z216" i="91"/>
  <c r="AA216" i="91" s="1"/>
  <c r="E216" i="91"/>
  <c r="F216" i="91" s="1"/>
  <c r="G216" i="91" s="1"/>
  <c r="H216" i="91" s="1"/>
  <c r="I216" i="91" s="1"/>
  <c r="J216" i="91" s="1"/>
  <c r="K216" i="91" s="1"/>
  <c r="L216" i="91" s="1"/>
  <c r="M216" i="91" s="1"/>
  <c r="N216" i="91" s="1"/>
  <c r="O216" i="91" s="1"/>
  <c r="P216" i="91" s="1"/>
  <c r="Q216" i="91" s="1"/>
  <c r="R216" i="91" s="1"/>
  <c r="S216" i="91" s="1"/>
  <c r="T216" i="91" s="1"/>
  <c r="U216" i="91" s="1"/>
  <c r="V216" i="91" s="1"/>
  <c r="W216" i="91" s="1"/>
  <c r="X216" i="91" s="1"/>
  <c r="Y216" i="91" s="1"/>
  <c r="D216" i="91"/>
  <c r="C216" i="91"/>
  <c r="R215" i="91"/>
  <c r="S215" i="91" s="1"/>
  <c r="T215" i="91" s="1"/>
  <c r="U215" i="91" s="1"/>
  <c r="V215" i="91" s="1"/>
  <c r="W215" i="91" s="1"/>
  <c r="X215" i="91" s="1"/>
  <c r="Y215" i="91" s="1"/>
  <c r="Z215" i="91" s="1"/>
  <c r="AA215" i="91" s="1"/>
  <c r="N215" i="91"/>
  <c r="O215" i="91" s="1"/>
  <c r="P215" i="91" s="1"/>
  <c r="Q215" i="91" s="1"/>
  <c r="E215" i="91"/>
  <c r="F215" i="91" s="1"/>
  <c r="G215" i="91" s="1"/>
  <c r="H215" i="91" s="1"/>
  <c r="I215" i="91" s="1"/>
  <c r="J215" i="91" s="1"/>
  <c r="K215" i="91" s="1"/>
  <c r="L215" i="91" s="1"/>
  <c r="M215" i="91" s="1"/>
  <c r="D215" i="91"/>
  <c r="C215" i="91"/>
  <c r="F214" i="91"/>
  <c r="G214" i="91" s="1"/>
  <c r="H214" i="91" s="1"/>
  <c r="I214" i="91" s="1"/>
  <c r="J214" i="91" s="1"/>
  <c r="K214" i="91" s="1"/>
  <c r="L214" i="91" s="1"/>
  <c r="M214" i="91" s="1"/>
  <c r="N214" i="91" s="1"/>
  <c r="O214" i="91" s="1"/>
  <c r="P214" i="91" s="1"/>
  <c r="Q214" i="91" s="1"/>
  <c r="R214" i="91" s="1"/>
  <c r="S214" i="91" s="1"/>
  <c r="T214" i="91" s="1"/>
  <c r="U214" i="91" s="1"/>
  <c r="V214" i="91" s="1"/>
  <c r="W214" i="91" s="1"/>
  <c r="X214" i="91" s="1"/>
  <c r="Y214" i="91" s="1"/>
  <c r="Z214" i="91" s="1"/>
  <c r="AA214" i="91" s="1"/>
  <c r="D214" i="91"/>
  <c r="E214" i="91" s="1"/>
  <c r="C214" i="91"/>
  <c r="D213" i="91"/>
  <c r="E213" i="91" s="1"/>
  <c r="F213" i="91" s="1"/>
  <c r="G213" i="91" s="1"/>
  <c r="H213" i="91" s="1"/>
  <c r="I213" i="91" s="1"/>
  <c r="J213" i="91" s="1"/>
  <c r="K213" i="91" s="1"/>
  <c r="L213" i="91" s="1"/>
  <c r="M213" i="91" s="1"/>
  <c r="N213" i="91" s="1"/>
  <c r="O213" i="91" s="1"/>
  <c r="P213" i="91" s="1"/>
  <c r="Q213" i="91" s="1"/>
  <c r="R213" i="91" s="1"/>
  <c r="S213" i="91" s="1"/>
  <c r="T213" i="91" s="1"/>
  <c r="U213" i="91" s="1"/>
  <c r="V213" i="91" s="1"/>
  <c r="W213" i="91" s="1"/>
  <c r="X213" i="91" s="1"/>
  <c r="Y213" i="91" s="1"/>
  <c r="Z213" i="91" s="1"/>
  <c r="AA213" i="91" s="1"/>
  <c r="C213" i="91"/>
  <c r="H212" i="91"/>
  <c r="I212" i="91" s="1"/>
  <c r="J212" i="91" s="1"/>
  <c r="K212" i="91" s="1"/>
  <c r="L212" i="91" s="1"/>
  <c r="M212" i="91" s="1"/>
  <c r="N212" i="91" s="1"/>
  <c r="O212" i="91" s="1"/>
  <c r="P212" i="91" s="1"/>
  <c r="Q212" i="91" s="1"/>
  <c r="R212" i="91" s="1"/>
  <c r="S212" i="91" s="1"/>
  <c r="T212" i="91" s="1"/>
  <c r="U212" i="91" s="1"/>
  <c r="V212" i="91" s="1"/>
  <c r="W212" i="91" s="1"/>
  <c r="X212" i="91" s="1"/>
  <c r="Y212" i="91" s="1"/>
  <c r="Z212" i="91" s="1"/>
  <c r="AA212" i="91" s="1"/>
  <c r="E212" i="91"/>
  <c r="F212" i="91" s="1"/>
  <c r="G212" i="91" s="1"/>
  <c r="D212" i="91"/>
  <c r="C212" i="91"/>
  <c r="J211" i="91"/>
  <c r="K211" i="91" s="1"/>
  <c r="L211" i="91" s="1"/>
  <c r="M211" i="91" s="1"/>
  <c r="N211" i="91" s="1"/>
  <c r="O211" i="91" s="1"/>
  <c r="P211" i="91" s="1"/>
  <c r="Q211" i="91" s="1"/>
  <c r="R211" i="91" s="1"/>
  <c r="S211" i="91" s="1"/>
  <c r="T211" i="91" s="1"/>
  <c r="U211" i="91" s="1"/>
  <c r="V211" i="91" s="1"/>
  <c r="W211" i="91" s="1"/>
  <c r="X211" i="91" s="1"/>
  <c r="Y211" i="91" s="1"/>
  <c r="Z211" i="91" s="1"/>
  <c r="AA211" i="91" s="1"/>
  <c r="H211" i="91"/>
  <c r="I211" i="91" s="1"/>
  <c r="D211" i="91"/>
  <c r="E211" i="91" s="1"/>
  <c r="F211" i="91" s="1"/>
  <c r="G211" i="91" s="1"/>
  <c r="C211" i="91"/>
  <c r="H210" i="91"/>
  <c r="I210" i="91" s="1"/>
  <c r="J210" i="91" s="1"/>
  <c r="K210" i="91" s="1"/>
  <c r="L210" i="91" s="1"/>
  <c r="M210" i="91" s="1"/>
  <c r="N210" i="91" s="1"/>
  <c r="O210" i="91" s="1"/>
  <c r="P210" i="91" s="1"/>
  <c r="Q210" i="91" s="1"/>
  <c r="R210" i="91" s="1"/>
  <c r="S210" i="91" s="1"/>
  <c r="T210" i="91" s="1"/>
  <c r="U210" i="91" s="1"/>
  <c r="V210" i="91" s="1"/>
  <c r="W210" i="91" s="1"/>
  <c r="X210" i="91" s="1"/>
  <c r="Y210" i="91" s="1"/>
  <c r="Z210" i="91" s="1"/>
  <c r="AA210" i="91" s="1"/>
  <c r="F210" i="91"/>
  <c r="G210" i="91" s="1"/>
  <c r="D210" i="91"/>
  <c r="E210" i="91" s="1"/>
  <c r="C210" i="91"/>
  <c r="D209" i="91"/>
  <c r="E209" i="91" s="1"/>
  <c r="F209" i="91" s="1"/>
  <c r="G209" i="91" s="1"/>
  <c r="H209" i="91" s="1"/>
  <c r="I209" i="91" s="1"/>
  <c r="J209" i="91" s="1"/>
  <c r="K209" i="91" s="1"/>
  <c r="L209" i="91" s="1"/>
  <c r="M209" i="91" s="1"/>
  <c r="N209" i="91" s="1"/>
  <c r="O209" i="91" s="1"/>
  <c r="P209" i="91" s="1"/>
  <c r="Q209" i="91" s="1"/>
  <c r="R209" i="91" s="1"/>
  <c r="S209" i="91" s="1"/>
  <c r="T209" i="91" s="1"/>
  <c r="U209" i="91" s="1"/>
  <c r="V209" i="91" s="1"/>
  <c r="W209" i="91" s="1"/>
  <c r="X209" i="91" s="1"/>
  <c r="Y209" i="91" s="1"/>
  <c r="Z209" i="91" s="1"/>
  <c r="AA209" i="91" s="1"/>
  <c r="C209" i="91"/>
  <c r="F208" i="91"/>
  <c r="G208" i="91" s="1"/>
  <c r="H208" i="91" s="1"/>
  <c r="I208" i="91" s="1"/>
  <c r="J208" i="91" s="1"/>
  <c r="K208" i="91" s="1"/>
  <c r="L208" i="91" s="1"/>
  <c r="M208" i="91" s="1"/>
  <c r="N208" i="91" s="1"/>
  <c r="O208" i="91" s="1"/>
  <c r="P208" i="91" s="1"/>
  <c r="Q208" i="91" s="1"/>
  <c r="R208" i="91" s="1"/>
  <c r="S208" i="91" s="1"/>
  <c r="T208" i="91" s="1"/>
  <c r="U208" i="91" s="1"/>
  <c r="V208" i="91" s="1"/>
  <c r="W208" i="91" s="1"/>
  <c r="X208" i="91" s="1"/>
  <c r="Y208" i="91" s="1"/>
  <c r="Z208" i="91" s="1"/>
  <c r="AA208" i="91" s="1"/>
  <c r="E208" i="91"/>
  <c r="D208" i="91"/>
  <c r="C208" i="91"/>
  <c r="C207" i="91"/>
  <c r="D207" i="91" s="1"/>
  <c r="E207" i="91" s="1"/>
  <c r="F207" i="91" s="1"/>
  <c r="G207" i="91" s="1"/>
  <c r="H207" i="91" s="1"/>
  <c r="I207" i="91" s="1"/>
  <c r="J207" i="91" s="1"/>
  <c r="K207" i="91" s="1"/>
  <c r="L207" i="91" s="1"/>
  <c r="M207" i="91" s="1"/>
  <c r="N207" i="91" s="1"/>
  <c r="O207" i="91" s="1"/>
  <c r="P207" i="91" s="1"/>
  <c r="Q207" i="91" s="1"/>
  <c r="R207" i="91" s="1"/>
  <c r="S207" i="91" s="1"/>
  <c r="T207" i="91" s="1"/>
  <c r="U207" i="91" s="1"/>
  <c r="V207" i="91" s="1"/>
  <c r="W207" i="91" s="1"/>
  <c r="X207" i="91" s="1"/>
  <c r="Y207" i="91" s="1"/>
  <c r="Z207" i="91" s="1"/>
  <c r="AA207" i="91" s="1"/>
  <c r="L206" i="91"/>
  <c r="M206" i="91" s="1"/>
  <c r="N206" i="91" s="1"/>
  <c r="O206" i="91" s="1"/>
  <c r="P206" i="91" s="1"/>
  <c r="Q206" i="91" s="1"/>
  <c r="R206" i="91" s="1"/>
  <c r="S206" i="91" s="1"/>
  <c r="T206" i="91" s="1"/>
  <c r="U206" i="91" s="1"/>
  <c r="V206" i="91" s="1"/>
  <c r="W206" i="91" s="1"/>
  <c r="X206" i="91" s="1"/>
  <c r="Y206" i="91" s="1"/>
  <c r="Z206" i="91" s="1"/>
  <c r="AA206" i="91" s="1"/>
  <c r="K206" i="91"/>
  <c r="C206" i="91"/>
  <c r="D206" i="91" s="1"/>
  <c r="E206" i="91" s="1"/>
  <c r="F206" i="91" s="1"/>
  <c r="G206" i="91" s="1"/>
  <c r="H206" i="91" s="1"/>
  <c r="I206" i="91" s="1"/>
  <c r="J206" i="91" s="1"/>
  <c r="L205" i="91"/>
  <c r="M205" i="91" s="1"/>
  <c r="N205" i="91" s="1"/>
  <c r="O205" i="91" s="1"/>
  <c r="P205" i="91" s="1"/>
  <c r="Q205" i="91" s="1"/>
  <c r="R205" i="91" s="1"/>
  <c r="S205" i="91" s="1"/>
  <c r="T205" i="91" s="1"/>
  <c r="U205" i="91" s="1"/>
  <c r="V205" i="91" s="1"/>
  <c r="W205" i="91" s="1"/>
  <c r="X205" i="91" s="1"/>
  <c r="Y205" i="91" s="1"/>
  <c r="Z205" i="91" s="1"/>
  <c r="AA205" i="91" s="1"/>
  <c r="F205" i="91"/>
  <c r="G205" i="91" s="1"/>
  <c r="H205" i="91" s="1"/>
  <c r="I205" i="91" s="1"/>
  <c r="J205" i="91" s="1"/>
  <c r="K205" i="91" s="1"/>
  <c r="D205" i="91"/>
  <c r="E205" i="91" s="1"/>
  <c r="C205" i="91"/>
  <c r="H204" i="91"/>
  <c r="I204" i="91" s="1"/>
  <c r="J204" i="91" s="1"/>
  <c r="K204" i="91" s="1"/>
  <c r="L204" i="91" s="1"/>
  <c r="M204" i="91" s="1"/>
  <c r="N204" i="91" s="1"/>
  <c r="O204" i="91" s="1"/>
  <c r="P204" i="91" s="1"/>
  <c r="Q204" i="91" s="1"/>
  <c r="R204" i="91" s="1"/>
  <c r="S204" i="91" s="1"/>
  <c r="T204" i="91" s="1"/>
  <c r="U204" i="91" s="1"/>
  <c r="V204" i="91" s="1"/>
  <c r="W204" i="91" s="1"/>
  <c r="X204" i="91" s="1"/>
  <c r="Y204" i="91" s="1"/>
  <c r="Z204" i="91" s="1"/>
  <c r="AA204" i="91" s="1"/>
  <c r="E204" i="91"/>
  <c r="F204" i="91" s="1"/>
  <c r="G204" i="91" s="1"/>
  <c r="D204" i="91"/>
  <c r="C204" i="91"/>
  <c r="D203" i="91"/>
  <c r="E203" i="91" s="1"/>
  <c r="F203" i="91" s="1"/>
  <c r="G203" i="91" s="1"/>
  <c r="H203" i="91" s="1"/>
  <c r="I203" i="91" s="1"/>
  <c r="J203" i="91" s="1"/>
  <c r="K203" i="91" s="1"/>
  <c r="L203" i="91" s="1"/>
  <c r="M203" i="91" s="1"/>
  <c r="N203" i="91" s="1"/>
  <c r="O203" i="91" s="1"/>
  <c r="P203" i="91" s="1"/>
  <c r="Q203" i="91" s="1"/>
  <c r="R203" i="91" s="1"/>
  <c r="S203" i="91" s="1"/>
  <c r="T203" i="91" s="1"/>
  <c r="U203" i="91" s="1"/>
  <c r="V203" i="91" s="1"/>
  <c r="W203" i="91" s="1"/>
  <c r="X203" i="91" s="1"/>
  <c r="Y203" i="91" s="1"/>
  <c r="Z203" i="91" s="1"/>
  <c r="AA203" i="91" s="1"/>
  <c r="C203" i="91"/>
  <c r="AA202" i="91"/>
  <c r="F202" i="91"/>
  <c r="G202" i="91" s="1"/>
  <c r="H202" i="91" s="1"/>
  <c r="I202" i="91" s="1"/>
  <c r="J202" i="91" s="1"/>
  <c r="K202" i="91" s="1"/>
  <c r="L202" i="91" s="1"/>
  <c r="M202" i="91" s="1"/>
  <c r="N202" i="91" s="1"/>
  <c r="O202" i="91" s="1"/>
  <c r="P202" i="91" s="1"/>
  <c r="Q202" i="91" s="1"/>
  <c r="R202" i="91" s="1"/>
  <c r="S202" i="91" s="1"/>
  <c r="T202" i="91" s="1"/>
  <c r="U202" i="91" s="1"/>
  <c r="V202" i="91" s="1"/>
  <c r="W202" i="91" s="1"/>
  <c r="X202" i="91" s="1"/>
  <c r="Y202" i="91" s="1"/>
  <c r="Z202" i="91" s="1"/>
  <c r="D202" i="91"/>
  <c r="E202" i="91" s="1"/>
  <c r="C202" i="91"/>
  <c r="Y201" i="91"/>
  <c r="Z201" i="91" s="1"/>
  <c r="AA201" i="91" s="1"/>
  <c r="R201" i="91"/>
  <c r="S201" i="91" s="1"/>
  <c r="T201" i="91" s="1"/>
  <c r="U201" i="91" s="1"/>
  <c r="V201" i="91" s="1"/>
  <c r="W201" i="91" s="1"/>
  <c r="X201" i="91" s="1"/>
  <c r="P201" i="91"/>
  <c r="Q201" i="91" s="1"/>
  <c r="D201" i="91"/>
  <c r="E201" i="91" s="1"/>
  <c r="F201" i="91" s="1"/>
  <c r="G201" i="91" s="1"/>
  <c r="H201" i="91" s="1"/>
  <c r="I201" i="91" s="1"/>
  <c r="J201" i="91" s="1"/>
  <c r="K201" i="91" s="1"/>
  <c r="L201" i="91" s="1"/>
  <c r="M201" i="91" s="1"/>
  <c r="N201" i="91" s="1"/>
  <c r="O201" i="91" s="1"/>
  <c r="C201" i="91"/>
  <c r="H200" i="91"/>
  <c r="I200" i="91" s="1"/>
  <c r="J200" i="91" s="1"/>
  <c r="K200" i="91" s="1"/>
  <c r="L200" i="91" s="1"/>
  <c r="M200" i="91" s="1"/>
  <c r="N200" i="91" s="1"/>
  <c r="O200" i="91" s="1"/>
  <c r="P200" i="91" s="1"/>
  <c r="Q200" i="91" s="1"/>
  <c r="R200" i="91" s="1"/>
  <c r="S200" i="91" s="1"/>
  <c r="T200" i="91" s="1"/>
  <c r="U200" i="91" s="1"/>
  <c r="V200" i="91" s="1"/>
  <c r="W200" i="91" s="1"/>
  <c r="X200" i="91" s="1"/>
  <c r="Y200" i="91" s="1"/>
  <c r="Z200" i="91" s="1"/>
  <c r="AA200" i="91" s="1"/>
  <c r="C200" i="91"/>
  <c r="D200" i="91" s="1"/>
  <c r="E200" i="91" s="1"/>
  <c r="F200" i="91" s="1"/>
  <c r="G200" i="91" s="1"/>
  <c r="N199" i="91"/>
  <c r="O199" i="91" s="1"/>
  <c r="P199" i="91" s="1"/>
  <c r="Q199" i="91" s="1"/>
  <c r="R199" i="91" s="1"/>
  <c r="S199" i="91" s="1"/>
  <c r="T199" i="91" s="1"/>
  <c r="U199" i="91" s="1"/>
  <c r="V199" i="91" s="1"/>
  <c r="W199" i="91" s="1"/>
  <c r="X199" i="91" s="1"/>
  <c r="Y199" i="91" s="1"/>
  <c r="Z199" i="91" s="1"/>
  <c r="AA199" i="91" s="1"/>
  <c r="D199" i="91"/>
  <c r="E199" i="91" s="1"/>
  <c r="F199" i="91" s="1"/>
  <c r="G199" i="91" s="1"/>
  <c r="H199" i="91" s="1"/>
  <c r="I199" i="91" s="1"/>
  <c r="J199" i="91" s="1"/>
  <c r="K199" i="91" s="1"/>
  <c r="L199" i="91" s="1"/>
  <c r="M199" i="91" s="1"/>
  <c r="C199" i="91"/>
  <c r="C198" i="91"/>
  <c r="D198" i="91" s="1"/>
  <c r="E198" i="91" s="1"/>
  <c r="F198" i="91" s="1"/>
  <c r="G198" i="91" s="1"/>
  <c r="H198" i="91" s="1"/>
  <c r="I198" i="91" s="1"/>
  <c r="J198" i="91" s="1"/>
  <c r="K198" i="91" s="1"/>
  <c r="L198" i="91" s="1"/>
  <c r="M198" i="91" s="1"/>
  <c r="N198" i="91" s="1"/>
  <c r="O198" i="91" s="1"/>
  <c r="P198" i="91" s="1"/>
  <c r="Q198" i="91" s="1"/>
  <c r="R198" i="91" s="1"/>
  <c r="S198" i="91" s="1"/>
  <c r="T198" i="91" s="1"/>
  <c r="U198" i="91" s="1"/>
  <c r="V198" i="91" s="1"/>
  <c r="W198" i="91" s="1"/>
  <c r="X198" i="91" s="1"/>
  <c r="Y198" i="91" s="1"/>
  <c r="Z198" i="91" s="1"/>
  <c r="AA198" i="91" s="1"/>
  <c r="Z197" i="91"/>
  <c r="AA197" i="91" s="1"/>
  <c r="H197" i="91"/>
  <c r="I197" i="91" s="1"/>
  <c r="J197" i="91" s="1"/>
  <c r="K197" i="91" s="1"/>
  <c r="L197" i="91" s="1"/>
  <c r="M197" i="91" s="1"/>
  <c r="N197" i="91" s="1"/>
  <c r="O197" i="91" s="1"/>
  <c r="P197" i="91" s="1"/>
  <c r="Q197" i="91" s="1"/>
  <c r="R197" i="91" s="1"/>
  <c r="S197" i="91" s="1"/>
  <c r="T197" i="91" s="1"/>
  <c r="U197" i="91" s="1"/>
  <c r="V197" i="91" s="1"/>
  <c r="W197" i="91" s="1"/>
  <c r="X197" i="91" s="1"/>
  <c r="Y197" i="91" s="1"/>
  <c r="C197" i="91"/>
  <c r="D197" i="91" s="1"/>
  <c r="E197" i="91" s="1"/>
  <c r="F197" i="91" s="1"/>
  <c r="G197" i="91" s="1"/>
  <c r="G196" i="91"/>
  <c r="H196" i="91" s="1"/>
  <c r="I196" i="91" s="1"/>
  <c r="J196" i="91" s="1"/>
  <c r="K196" i="91" s="1"/>
  <c r="L196" i="91" s="1"/>
  <c r="M196" i="91" s="1"/>
  <c r="N196" i="91" s="1"/>
  <c r="O196" i="91" s="1"/>
  <c r="P196" i="91" s="1"/>
  <c r="Q196" i="91" s="1"/>
  <c r="R196" i="91" s="1"/>
  <c r="S196" i="91" s="1"/>
  <c r="T196" i="91" s="1"/>
  <c r="U196" i="91" s="1"/>
  <c r="V196" i="91" s="1"/>
  <c r="W196" i="91" s="1"/>
  <c r="X196" i="91" s="1"/>
  <c r="Y196" i="91" s="1"/>
  <c r="Z196" i="91" s="1"/>
  <c r="AA196" i="91" s="1"/>
  <c r="F196" i="91"/>
  <c r="C196" i="91"/>
  <c r="D196" i="91" s="1"/>
  <c r="E196" i="91" s="1"/>
  <c r="F195" i="91"/>
  <c r="G195" i="91" s="1"/>
  <c r="H195" i="91" s="1"/>
  <c r="I195" i="91" s="1"/>
  <c r="J195" i="91" s="1"/>
  <c r="K195" i="91" s="1"/>
  <c r="L195" i="91" s="1"/>
  <c r="M195" i="91" s="1"/>
  <c r="N195" i="91" s="1"/>
  <c r="O195" i="91" s="1"/>
  <c r="P195" i="91" s="1"/>
  <c r="Q195" i="91" s="1"/>
  <c r="R195" i="91" s="1"/>
  <c r="S195" i="91" s="1"/>
  <c r="T195" i="91" s="1"/>
  <c r="U195" i="91" s="1"/>
  <c r="V195" i="91" s="1"/>
  <c r="W195" i="91" s="1"/>
  <c r="X195" i="91" s="1"/>
  <c r="Y195" i="91" s="1"/>
  <c r="Z195" i="91" s="1"/>
  <c r="AA195" i="91" s="1"/>
  <c r="E195" i="91"/>
  <c r="D195" i="91"/>
  <c r="C195" i="91"/>
  <c r="D194" i="91"/>
  <c r="E194" i="91" s="1"/>
  <c r="F194" i="91" s="1"/>
  <c r="G194" i="91" s="1"/>
  <c r="H194" i="91" s="1"/>
  <c r="I194" i="91" s="1"/>
  <c r="J194" i="91" s="1"/>
  <c r="K194" i="91" s="1"/>
  <c r="L194" i="91" s="1"/>
  <c r="M194" i="91" s="1"/>
  <c r="N194" i="91" s="1"/>
  <c r="O194" i="91" s="1"/>
  <c r="P194" i="91" s="1"/>
  <c r="Q194" i="91" s="1"/>
  <c r="R194" i="91" s="1"/>
  <c r="S194" i="91" s="1"/>
  <c r="T194" i="91" s="1"/>
  <c r="U194" i="91" s="1"/>
  <c r="V194" i="91" s="1"/>
  <c r="W194" i="91" s="1"/>
  <c r="X194" i="91" s="1"/>
  <c r="Y194" i="91" s="1"/>
  <c r="Z194" i="91" s="1"/>
  <c r="AA194" i="91" s="1"/>
  <c r="C194" i="91"/>
  <c r="C193" i="91"/>
  <c r="D193" i="91" s="1"/>
  <c r="E193" i="91" s="1"/>
  <c r="F193" i="91" s="1"/>
  <c r="G193" i="91" s="1"/>
  <c r="H193" i="91" s="1"/>
  <c r="I193" i="91" s="1"/>
  <c r="J193" i="91" s="1"/>
  <c r="K193" i="91" s="1"/>
  <c r="L193" i="91" s="1"/>
  <c r="M193" i="91" s="1"/>
  <c r="N193" i="91" s="1"/>
  <c r="O193" i="91" s="1"/>
  <c r="P193" i="91" s="1"/>
  <c r="Q193" i="91" s="1"/>
  <c r="R193" i="91" s="1"/>
  <c r="S193" i="91" s="1"/>
  <c r="T193" i="91" s="1"/>
  <c r="U193" i="91" s="1"/>
  <c r="V193" i="91" s="1"/>
  <c r="W193" i="91" s="1"/>
  <c r="X193" i="91" s="1"/>
  <c r="Y193" i="91" s="1"/>
  <c r="Z193" i="91" s="1"/>
  <c r="AA193" i="91" s="1"/>
  <c r="C192" i="91"/>
  <c r="D192" i="91" s="1"/>
  <c r="E192" i="91" s="1"/>
  <c r="F192" i="91" s="1"/>
  <c r="G192" i="91" s="1"/>
  <c r="H192" i="91" s="1"/>
  <c r="I192" i="91" s="1"/>
  <c r="J192" i="91" s="1"/>
  <c r="K192" i="91" s="1"/>
  <c r="L192" i="91" s="1"/>
  <c r="M192" i="91" s="1"/>
  <c r="N192" i="91" s="1"/>
  <c r="O192" i="91" s="1"/>
  <c r="P192" i="91" s="1"/>
  <c r="Q192" i="91" s="1"/>
  <c r="R192" i="91" s="1"/>
  <c r="S192" i="91" s="1"/>
  <c r="T192" i="91" s="1"/>
  <c r="U192" i="91" s="1"/>
  <c r="V192" i="91" s="1"/>
  <c r="W192" i="91" s="1"/>
  <c r="X192" i="91" s="1"/>
  <c r="Y192" i="91" s="1"/>
  <c r="Z192" i="91" s="1"/>
  <c r="AA192" i="91" s="1"/>
  <c r="D191" i="91"/>
  <c r="E191" i="91" s="1"/>
  <c r="F191" i="91" s="1"/>
  <c r="G191" i="91" s="1"/>
  <c r="H191" i="91" s="1"/>
  <c r="I191" i="91" s="1"/>
  <c r="J191" i="91" s="1"/>
  <c r="K191" i="91" s="1"/>
  <c r="L191" i="91" s="1"/>
  <c r="M191" i="91" s="1"/>
  <c r="N191" i="91" s="1"/>
  <c r="O191" i="91" s="1"/>
  <c r="P191" i="91" s="1"/>
  <c r="Q191" i="91" s="1"/>
  <c r="R191" i="91" s="1"/>
  <c r="S191" i="91" s="1"/>
  <c r="T191" i="91" s="1"/>
  <c r="U191" i="91" s="1"/>
  <c r="V191" i="91" s="1"/>
  <c r="W191" i="91" s="1"/>
  <c r="X191" i="91" s="1"/>
  <c r="Y191" i="91" s="1"/>
  <c r="Z191" i="91" s="1"/>
  <c r="AA191" i="91" s="1"/>
  <c r="C191" i="91"/>
  <c r="E190" i="91"/>
  <c r="F190" i="91" s="1"/>
  <c r="G190" i="91" s="1"/>
  <c r="H190" i="91" s="1"/>
  <c r="I190" i="91" s="1"/>
  <c r="J190" i="91" s="1"/>
  <c r="K190" i="91" s="1"/>
  <c r="L190" i="91" s="1"/>
  <c r="M190" i="91" s="1"/>
  <c r="N190" i="91" s="1"/>
  <c r="O190" i="91" s="1"/>
  <c r="P190" i="91" s="1"/>
  <c r="Q190" i="91" s="1"/>
  <c r="R190" i="91" s="1"/>
  <c r="S190" i="91" s="1"/>
  <c r="T190" i="91" s="1"/>
  <c r="U190" i="91" s="1"/>
  <c r="V190" i="91" s="1"/>
  <c r="W190" i="91" s="1"/>
  <c r="X190" i="91" s="1"/>
  <c r="Y190" i="91" s="1"/>
  <c r="Z190" i="91" s="1"/>
  <c r="AA190" i="91" s="1"/>
  <c r="C190" i="91"/>
  <c r="D190" i="91" s="1"/>
  <c r="C189" i="91"/>
  <c r="D189" i="91" s="1"/>
  <c r="E189" i="91" s="1"/>
  <c r="F189" i="91" s="1"/>
  <c r="C188" i="91"/>
  <c r="D188" i="91" s="1"/>
  <c r="E188" i="91" s="1"/>
  <c r="F188" i="91" s="1"/>
  <c r="G188" i="91" s="1"/>
  <c r="H188" i="91" s="1"/>
  <c r="I188" i="91" s="1"/>
  <c r="J188" i="91" s="1"/>
  <c r="K188" i="91" s="1"/>
  <c r="L188" i="91" s="1"/>
  <c r="M188" i="91" s="1"/>
  <c r="N188" i="91" s="1"/>
  <c r="O188" i="91" s="1"/>
  <c r="P188" i="91" s="1"/>
  <c r="Q188" i="91" s="1"/>
  <c r="R188" i="91" s="1"/>
  <c r="S188" i="91" s="1"/>
  <c r="T188" i="91" s="1"/>
  <c r="U188" i="91" s="1"/>
  <c r="V188" i="91" s="1"/>
  <c r="W188" i="91" s="1"/>
  <c r="X188" i="91" s="1"/>
  <c r="Y188" i="91" s="1"/>
  <c r="Z188" i="91" s="1"/>
  <c r="AA188" i="91" s="1"/>
  <c r="N187" i="91"/>
  <c r="O187" i="91" s="1"/>
  <c r="P187" i="91" s="1"/>
  <c r="Q187" i="91" s="1"/>
  <c r="R187" i="91" s="1"/>
  <c r="S187" i="91" s="1"/>
  <c r="T187" i="91" s="1"/>
  <c r="U187" i="91" s="1"/>
  <c r="V187" i="91" s="1"/>
  <c r="W187" i="91" s="1"/>
  <c r="X187" i="91" s="1"/>
  <c r="Y187" i="91" s="1"/>
  <c r="Z187" i="91" s="1"/>
  <c r="AA187" i="91" s="1"/>
  <c r="M187" i="91"/>
  <c r="D187" i="91"/>
  <c r="E187" i="91" s="1"/>
  <c r="F187" i="91" s="1"/>
  <c r="G187" i="91" s="1"/>
  <c r="H187" i="91" s="1"/>
  <c r="I187" i="91" s="1"/>
  <c r="J187" i="91" s="1"/>
  <c r="K187" i="91" s="1"/>
  <c r="L187" i="91" s="1"/>
  <c r="C187" i="91"/>
  <c r="C186" i="91"/>
  <c r="D186" i="91" s="1"/>
  <c r="E186" i="91" s="1"/>
  <c r="F186" i="91" s="1"/>
  <c r="G186" i="91" s="1"/>
  <c r="H186" i="91" s="1"/>
  <c r="I186" i="91" s="1"/>
  <c r="J186" i="91" s="1"/>
  <c r="K186" i="91" s="1"/>
  <c r="L186" i="91" s="1"/>
  <c r="M186" i="91" s="1"/>
  <c r="N186" i="91" s="1"/>
  <c r="O186" i="91" s="1"/>
  <c r="P186" i="91" s="1"/>
  <c r="Q186" i="91" s="1"/>
  <c r="R186" i="91" s="1"/>
  <c r="S186" i="91" s="1"/>
  <c r="T186" i="91" s="1"/>
  <c r="U186" i="91" s="1"/>
  <c r="V186" i="91" s="1"/>
  <c r="W186" i="91" s="1"/>
  <c r="X186" i="91" s="1"/>
  <c r="Y186" i="91" s="1"/>
  <c r="Z186" i="91" s="1"/>
  <c r="AA186" i="91" s="1"/>
  <c r="J185" i="91"/>
  <c r="K185" i="91" s="1"/>
  <c r="L185" i="91" s="1"/>
  <c r="M185" i="91" s="1"/>
  <c r="N185" i="91" s="1"/>
  <c r="O185" i="91" s="1"/>
  <c r="P185" i="91" s="1"/>
  <c r="Q185" i="91" s="1"/>
  <c r="R185" i="91" s="1"/>
  <c r="S185" i="91" s="1"/>
  <c r="T185" i="91" s="1"/>
  <c r="U185" i="91" s="1"/>
  <c r="V185" i="91" s="1"/>
  <c r="W185" i="91" s="1"/>
  <c r="X185" i="91" s="1"/>
  <c r="Y185" i="91" s="1"/>
  <c r="Z185" i="91" s="1"/>
  <c r="AA185" i="91" s="1"/>
  <c r="C185" i="91"/>
  <c r="D185" i="91" s="1"/>
  <c r="E185" i="91" s="1"/>
  <c r="F185" i="91" s="1"/>
  <c r="G185" i="91" s="1"/>
  <c r="H185" i="91" s="1"/>
  <c r="I185" i="91" s="1"/>
  <c r="H184" i="91"/>
  <c r="I184" i="91" s="1"/>
  <c r="J184" i="91" s="1"/>
  <c r="K184" i="91" s="1"/>
  <c r="L184" i="91" s="1"/>
  <c r="M184" i="91" s="1"/>
  <c r="N184" i="91" s="1"/>
  <c r="O184" i="91" s="1"/>
  <c r="P184" i="91" s="1"/>
  <c r="Q184" i="91" s="1"/>
  <c r="R184" i="91" s="1"/>
  <c r="S184" i="91" s="1"/>
  <c r="T184" i="91" s="1"/>
  <c r="U184" i="91" s="1"/>
  <c r="V184" i="91" s="1"/>
  <c r="W184" i="91" s="1"/>
  <c r="X184" i="91" s="1"/>
  <c r="Y184" i="91" s="1"/>
  <c r="Z184" i="91" s="1"/>
  <c r="AA184" i="91" s="1"/>
  <c r="C184" i="91"/>
  <c r="D184" i="91" s="1"/>
  <c r="E184" i="91" s="1"/>
  <c r="F184" i="91" s="1"/>
  <c r="G184" i="91" s="1"/>
  <c r="L183" i="91"/>
  <c r="M183" i="91" s="1"/>
  <c r="N183" i="91" s="1"/>
  <c r="O183" i="91" s="1"/>
  <c r="P183" i="91" s="1"/>
  <c r="Q183" i="91" s="1"/>
  <c r="R183" i="91" s="1"/>
  <c r="S183" i="91" s="1"/>
  <c r="T183" i="91" s="1"/>
  <c r="U183" i="91" s="1"/>
  <c r="V183" i="91" s="1"/>
  <c r="W183" i="91" s="1"/>
  <c r="X183" i="91" s="1"/>
  <c r="Y183" i="91" s="1"/>
  <c r="Z183" i="91" s="1"/>
  <c r="AA183" i="91" s="1"/>
  <c r="D183" i="91"/>
  <c r="E183" i="91" s="1"/>
  <c r="F183" i="91" s="1"/>
  <c r="G183" i="91" s="1"/>
  <c r="H183" i="91" s="1"/>
  <c r="I183" i="91" s="1"/>
  <c r="J183" i="91" s="1"/>
  <c r="K183" i="91" s="1"/>
  <c r="C183" i="91"/>
  <c r="Z182" i="91"/>
  <c r="AA182" i="91" s="1"/>
  <c r="M182" i="91"/>
  <c r="N182" i="91" s="1"/>
  <c r="O182" i="91" s="1"/>
  <c r="P182" i="91" s="1"/>
  <c r="Q182" i="91" s="1"/>
  <c r="R182" i="91" s="1"/>
  <c r="S182" i="91" s="1"/>
  <c r="T182" i="91" s="1"/>
  <c r="U182" i="91" s="1"/>
  <c r="V182" i="91" s="1"/>
  <c r="W182" i="91" s="1"/>
  <c r="X182" i="91" s="1"/>
  <c r="Y182" i="91" s="1"/>
  <c r="C182" i="91"/>
  <c r="D182" i="91" s="1"/>
  <c r="E182" i="91" s="1"/>
  <c r="F182" i="91" s="1"/>
  <c r="G182" i="91" s="1"/>
  <c r="H182" i="91" s="1"/>
  <c r="I182" i="91" s="1"/>
  <c r="J182" i="91" s="1"/>
  <c r="K182" i="91" s="1"/>
  <c r="L182" i="91" s="1"/>
  <c r="H181" i="91"/>
  <c r="I181" i="91" s="1"/>
  <c r="J181" i="91" s="1"/>
  <c r="K181" i="91" s="1"/>
  <c r="L181" i="91" s="1"/>
  <c r="M181" i="91" s="1"/>
  <c r="N181" i="91" s="1"/>
  <c r="O181" i="91" s="1"/>
  <c r="P181" i="91" s="1"/>
  <c r="Q181" i="91" s="1"/>
  <c r="R181" i="91" s="1"/>
  <c r="S181" i="91" s="1"/>
  <c r="T181" i="91" s="1"/>
  <c r="U181" i="91" s="1"/>
  <c r="V181" i="91" s="1"/>
  <c r="W181" i="91" s="1"/>
  <c r="X181" i="91" s="1"/>
  <c r="Y181" i="91" s="1"/>
  <c r="Z181" i="91" s="1"/>
  <c r="AA181" i="91" s="1"/>
  <c r="C181" i="91"/>
  <c r="D181" i="91" s="1"/>
  <c r="E181" i="91" s="1"/>
  <c r="F181" i="91" s="1"/>
  <c r="G181" i="91" s="1"/>
  <c r="G180" i="91"/>
  <c r="H180" i="91" s="1"/>
  <c r="I180" i="91" s="1"/>
  <c r="J180" i="91" s="1"/>
  <c r="K180" i="91" s="1"/>
  <c r="L180" i="91" s="1"/>
  <c r="M180" i="91" s="1"/>
  <c r="N180" i="91" s="1"/>
  <c r="O180" i="91" s="1"/>
  <c r="P180" i="91" s="1"/>
  <c r="Q180" i="91" s="1"/>
  <c r="R180" i="91" s="1"/>
  <c r="S180" i="91" s="1"/>
  <c r="T180" i="91" s="1"/>
  <c r="U180" i="91" s="1"/>
  <c r="V180" i="91" s="1"/>
  <c r="W180" i="91" s="1"/>
  <c r="X180" i="91" s="1"/>
  <c r="Y180" i="91" s="1"/>
  <c r="Z180" i="91" s="1"/>
  <c r="AA180" i="91" s="1"/>
  <c r="F180" i="91"/>
  <c r="C180" i="91"/>
  <c r="D180" i="91" s="1"/>
  <c r="E180" i="91" s="1"/>
  <c r="G179" i="91"/>
  <c r="H179" i="91" s="1"/>
  <c r="I179" i="91" s="1"/>
  <c r="J179" i="91" s="1"/>
  <c r="K179" i="91" s="1"/>
  <c r="L179" i="91" s="1"/>
  <c r="M179" i="91" s="1"/>
  <c r="N179" i="91" s="1"/>
  <c r="O179" i="91" s="1"/>
  <c r="P179" i="91" s="1"/>
  <c r="Q179" i="91" s="1"/>
  <c r="R179" i="91" s="1"/>
  <c r="S179" i="91" s="1"/>
  <c r="T179" i="91" s="1"/>
  <c r="U179" i="91" s="1"/>
  <c r="V179" i="91" s="1"/>
  <c r="W179" i="91" s="1"/>
  <c r="X179" i="91" s="1"/>
  <c r="Y179" i="91" s="1"/>
  <c r="Z179" i="91" s="1"/>
  <c r="AA179" i="91" s="1"/>
  <c r="D179" i="91"/>
  <c r="E179" i="91" s="1"/>
  <c r="F179" i="91" s="1"/>
  <c r="C179" i="91"/>
  <c r="C178" i="91"/>
  <c r="D178" i="91" s="1"/>
  <c r="E178" i="91" s="1"/>
  <c r="F178" i="91" s="1"/>
  <c r="G178" i="91" s="1"/>
  <c r="H178" i="91" s="1"/>
  <c r="I178" i="91" s="1"/>
  <c r="J178" i="91" s="1"/>
  <c r="K178" i="91" s="1"/>
  <c r="L178" i="91" s="1"/>
  <c r="M178" i="91" s="1"/>
  <c r="N178" i="91" s="1"/>
  <c r="O178" i="91" s="1"/>
  <c r="P178" i="91" s="1"/>
  <c r="Q178" i="91" s="1"/>
  <c r="R178" i="91" s="1"/>
  <c r="S178" i="91" s="1"/>
  <c r="T178" i="91" s="1"/>
  <c r="U178" i="91" s="1"/>
  <c r="V178" i="91" s="1"/>
  <c r="W178" i="91" s="1"/>
  <c r="X178" i="91" s="1"/>
  <c r="Y178" i="91" s="1"/>
  <c r="Z178" i="91" s="1"/>
  <c r="AA178" i="91" s="1"/>
  <c r="C177" i="91"/>
  <c r="D177" i="91" s="1"/>
  <c r="E177" i="91" s="1"/>
  <c r="F177" i="91" s="1"/>
  <c r="G177" i="91" s="1"/>
  <c r="H176" i="91"/>
  <c r="I176" i="91" s="1"/>
  <c r="J176" i="91" s="1"/>
  <c r="K176" i="91" s="1"/>
  <c r="L176" i="91" s="1"/>
  <c r="M176" i="91" s="1"/>
  <c r="N176" i="91" s="1"/>
  <c r="O176" i="91" s="1"/>
  <c r="P176" i="91" s="1"/>
  <c r="Q176" i="91" s="1"/>
  <c r="R176" i="91" s="1"/>
  <c r="S176" i="91" s="1"/>
  <c r="T176" i="91" s="1"/>
  <c r="U176" i="91" s="1"/>
  <c r="V176" i="91" s="1"/>
  <c r="W176" i="91" s="1"/>
  <c r="X176" i="91" s="1"/>
  <c r="Y176" i="91" s="1"/>
  <c r="Z176" i="91" s="1"/>
  <c r="AA176" i="91" s="1"/>
  <c r="E176" i="91"/>
  <c r="F176" i="91" s="1"/>
  <c r="G176" i="91" s="1"/>
  <c r="C176" i="91"/>
  <c r="D176" i="91" s="1"/>
  <c r="C175" i="91"/>
  <c r="D175" i="91" s="1"/>
  <c r="E175" i="91" s="1"/>
  <c r="F175" i="91" s="1"/>
  <c r="G175" i="91" s="1"/>
  <c r="H175" i="91" s="1"/>
  <c r="I175" i="91" s="1"/>
  <c r="J175" i="91" s="1"/>
  <c r="K175" i="91" s="1"/>
  <c r="L175" i="91" s="1"/>
  <c r="M175" i="91" s="1"/>
  <c r="N175" i="91" s="1"/>
  <c r="O175" i="91" s="1"/>
  <c r="P175" i="91" s="1"/>
  <c r="Q175" i="91" s="1"/>
  <c r="R175" i="91" s="1"/>
  <c r="S175" i="91" s="1"/>
  <c r="T175" i="91" s="1"/>
  <c r="U175" i="91" s="1"/>
  <c r="V175" i="91" s="1"/>
  <c r="W175" i="91" s="1"/>
  <c r="X175" i="91" s="1"/>
  <c r="Y175" i="91" s="1"/>
  <c r="Z175" i="91" s="1"/>
  <c r="AA175" i="91" s="1"/>
  <c r="M174" i="91"/>
  <c r="N174" i="91" s="1"/>
  <c r="O174" i="91" s="1"/>
  <c r="P174" i="91" s="1"/>
  <c r="Q174" i="91" s="1"/>
  <c r="R174" i="91" s="1"/>
  <c r="S174" i="91" s="1"/>
  <c r="T174" i="91" s="1"/>
  <c r="U174" i="91" s="1"/>
  <c r="V174" i="91" s="1"/>
  <c r="W174" i="91" s="1"/>
  <c r="X174" i="91" s="1"/>
  <c r="Y174" i="91" s="1"/>
  <c r="Z174" i="91" s="1"/>
  <c r="AA174" i="91" s="1"/>
  <c r="L174" i="91"/>
  <c r="J174" i="91"/>
  <c r="K174" i="91" s="1"/>
  <c r="C174" i="91"/>
  <c r="D174" i="91" s="1"/>
  <c r="E174" i="91" s="1"/>
  <c r="F174" i="91" s="1"/>
  <c r="G174" i="91" s="1"/>
  <c r="H174" i="91" s="1"/>
  <c r="I174" i="91" s="1"/>
  <c r="C173" i="91"/>
  <c r="D173" i="91" s="1"/>
  <c r="E173" i="91" s="1"/>
  <c r="F173" i="91" s="1"/>
  <c r="G173" i="91" s="1"/>
  <c r="H173" i="91" s="1"/>
  <c r="I173" i="91" s="1"/>
  <c r="J173" i="91" s="1"/>
  <c r="K173" i="91" s="1"/>
  <c r="L173" i="91" s="1"/>
  <c r="M173" i="91" s="1"/>
  <c r="N173" i="91" s="1"/>
  <c r="O173" i="91" s="1"/>
  <c r="P173" i="91" s="1"/>
  <c r="Q173" i="91" s="1"/>
  <c r="R173" i="91" s="1"/>
  <c r="S173" i="91" s="1"/>
  <c r="T173" i="91" s="1"/>
  <c r="U173" i="91" s="1"/>
  <c r="V173" i="91" s="1"/>
  <c r="W173" i="91" s="1"/>
  <c r="X173" i="91" s="1"/>
  <c r="Y173" i="91" s="1"/>
  <c r="Z173" i="91" s="1"/>
  <c r="AA173" i="91" s="1"/>
  <c r="I172" i="91"/>
  <c r="J172" i="91" s="1"/>
  <c r="K172" i="91" s="1"/>
  <c r="L172" i="91" s="1"/>
  <c r="M172" i="91" s="1"/>
  <c r="N172" i="91" s="1"/>
  <c r="O172" i="91" s="1"/>
  <c r="P172" i="91" s="1"/>
  <c r="Q172" i="91" s="1"/>
  <c r="R172" i="91" s="1"/>
  <c r="S172" i="91" s="1"/>
  <c r="T172" i="91" s="1"/>
  <c r="U172" i="91" s="1"/>
  <c r="V172" i="91" s="1"/>
  <c r="W172" i="91" s="1"/>
  <c r="X172" i="91" s="1"/>
  <c r="Y172" i="91" s="1"/>
  <c r="Z172" i="91" s="1"/>
  <c r="AA172" i="91" s="1"/>
  <c r="G172" i="91"/>
  <c r="H172" i="91" s="1"/>
  <c r="F172" i="91"/>
  <c r="E172" i="91"/>
  <c r="C172" i="91"/>
  <c r="D172" i="91" s="1"/>
  <c r="I171" i="91"/>
  <c r="J171" i="91" s="1"/>
  <c r="K171" i="91" s="1"/>
  <c r="L171" i="91" s="1"/>
  <c r="M171" i="91" s="1"/>
  <c r="N171" i="91" s="1"/>
  <c r="O171" i="91" s="1"/>
  <c r="P171" i="91" s="1"/>
  <c r="Q171" i="91" s="1"/>
  <c r="R171" i="91" s="1"/>
  <c r="S171" i="91" s="1"/>
  <c r="T171" i="91" s="1"/>
  <c r="U171" i="91" s="1"/>
  <c r="V171" i="91" s="1"/>
  <c r="W171" i="91" s="1"/>
  <c r="X171" i="91" s="1"/>
  <c r="Y171" i="91" s="1"/>
  <c r="Z171" i="91" s="1"/>
  <c r="AA171" i="91" s="1"/>
  <c r="C171" i="91"/>
  <c r="D171" i="91" s="1"/>
  <c r="E171" i="91" s="1"/>
  <c r="F171" i="91" s="1"/>
  <c r="G171" i="91" s="1"/>
  <c r="H171" i="91" s="1"/>
  <c r="C170" i="91"/>
  <c r="D170" i="91" s="1"/>
  <c r="E170" i="91" s="1"/>
  <c r="F170" i="91" s="1"/>
  <c r="G170" i="91" s="1"/>
  <c r="H170" i="91" s="1"/>
  <c r="I170" i="91" s="1"/>
  <c r="J170" i="91" s="1"/>
  <c r="K170" i="91" s="1"/>
  <c r="L170" i="91" s="1"/>
  <c r="M170" i="91" s="1"/>
  <c r="N170" i="91" s="1"/>
  <c r="O170" i="91" s="1"/>
  <c r="P170" i="91" s="1"/>
  <c r="Q170" i="91" s="1"/>
  <c r="R170" i="91" s="1"/>
  <c r="S170" i="91" s="1"/>
  <c r="T170" i="91" s="1"/>
  <c r="U170" i="91" s="1"/>
  <c r="V170" i="91" s="1"/>
  <c r="W170" i="91" s="1"/>
  <c r="X170" i="91" s="1"/>
  <c r="Y170" i="91" s="1"/>
  <c r="E169" i="91"/>
  <c r="D169" i="91"/>
  <c r="C169" i="91"/>
  <c r="AG167" i="91"/>
  <c r="D166" i="91"/>
  <c r="E166" i="91" s="1"/>
  <c r="F166" i="91" s="1"/>
  <c r="G166" i="91" s="1"/>
  <c r="H166" i="91" s="1"/>
  <c r="I166" i="91" s="1"/>
  <c r="J166" i="91" s="1"/>
  <c r="K166" i="91" s="1"/>
  <c r="L166" i="91" s="1"/>
  <c r="M166" i="91" s="1"/>
  <c r="N166" i="91" s="1"/>
  <c r="O166" i="91" s="1"/>
  <c r="P166" i="91" s="1"/>
  <c r="Q166" i="91" s="1"/>
  <c r="R166" i="91" s="1"/>
  <c r="S166" i="91" s="1"/>
  <c r="T166" i="91" s="1"/>
  <c r="U166" i="91" s="1"/>
  <c r="V166" i="91" s="1"/>
  <c r="W166" i="91" s="1"/>
  <c r="X166" i="91" s="1"/>
  <c r="Y166" i="91" s="1"/>
  <c r="Z166" i="91" s="1"/>
  <c r="AA166" i="91" s="1"/>
  <c r="C166" i="91"/>
  <c r="C167" i="91" s="1"/>
  <c r="G165" i="91"/>
  <c r="H165" i="91" s="1"/>
  <c r="I165" i="91" s="1"/>
  <c r="J165" i="91" s="1"/>
  <c r="K165" i="91" s="1"/>
  <c r="L165" i="91" s="1"/>
  <c r="M165" i="91" s="1"/>
  <c r="N165" i="91" s="1"/>
  <c r="O165" i="91" s="1"/>
  <c r="P165" i="91" s="1"/>
  <c r="Q165" i="91" s="1"/>
  <c r="R165" i="91" s="1"/>
  <c r="S165" i="91" s="1"/>
  <c r="T165" i="91" s="1"/>
  <c r="U165" i="91" s="1"/>
  <c r="V165" i="91" s="1"/>
  <c r="W165" i="91" s="1"/>
  <c r="X165" i="91" s="1"/>
  <c r="Y165" i="91" s="1"/>
  <c r="Z165" i="91" s="1"/>
  <c r="AA165" i="91" s="1"/>
  <c r="D165" i="91"/>
  <c r="E165" i="91" s="1"/>
  <c r="F165" i="91" s="1"/>
  <c r="C165" i="91"/>
  <c r="D164" i="91"/>
  <c r="E164" i="91" s="1"/>
  <c r="F164" i="91" s="1"/>
  <c r="G164" i="91" s="1"/>
  <c r="H164" i="91" s="1"/>
  <c r="I164" i="91" s="1"/>
  <c r="J164" i="91" s="1"/>
  <c r="K164" i="91" s="1"/>
  <c r="L164" i="91" s="1"/>
  <c r="M164" i="91" s="1"/>
  <c r="N164" i="91" s="1"/>
  <c r="O164" i="91" s="1"/>
  <c r="P164" i="91" s="1"/>
  <c r="Q164" i="91" s="1"/>
  <c r="R164" i="91" s="1"/>
  <c r="S164" i="91" s="1"/>
  <c r="T164" i="91" s="1"/>
  <c r="U164" i="91" s="1"/>
  <c r="V164" i="91" s="1"/>
  <c r="W164" i="91" s="1"/>
  <c r="X164" i="91" s="1"/>
  <c r="Y164" i="91" s="1"/>
  <c r="Z164" i="91" s="1"/>
  <c r="AA164" i="91" s="1"/>
  <c r="C164" i="91"/>
  <c r="D163" i="91"/>
  <c r="E163" i="91" s="1"/>
  <c r="F163" i="91" s="1"/>
  <c r="G163" i="91" s="1"/>
  <c r="H163" i="91" s="1"/>
  <c r="I163" i="91" s="1"/>
  <c r="J163" i="91" s="1"/>
  <c r="K163" i="91" s="1"/>
  <c r="L163" i="91" s="1"/>
  <c r="M163" i="91" s="1"/>
  <c r="N163" i="91" s="1"/>
  <c r="O163" i="91" s="1"/>
  <c r="P163" i="91" s="1"/>
  <c r="Q163" i="91" s="1"/>
  <c r="R163" i="91" s="1"/>
  <c r="S163" i="91" s="1"/>
  <c r="T163" i="91" s="1"/>
  <c r="U163" i="91" s="1"/>
  <c r="V163" i="91" s="1"/>
  <c r="W163" i="91" s="1"/>
  <c r="X163" i="91" s="1"/>
  <c r="Y163" i="91" s="1"/>
  <c r="Z163" i="91" s="1"/>
  <c r="AA163" i="91" s="1"/>
  <c r="C163" i="91"/>
  <c r="D162" i="91"/>
  <c r="E162" i="91" s="1"/>
  <c r="F162" i="91" s="1"/>
  <c r="G162" i="91" s="1"/>
  <c r="H162" i="91" s="1"/>
  <c r="I162" i="91" s="1"/>
  <c r="J162" i="91" s="1"/>
  <c r="K162" i="91" s="1"/>
  <c r="L162" i="91" s="1"/>
  <c r="M162" i="91" s="1"/>
  <c r="N162" i="91" s="1"/>
  <c r="O162" i="91" s="1"/>
  <c r="P162" i="91" s="1"/>
  <c r="Q162" i="91" s="1"/>
  <c r="R162" i="91" s="1"/>
  <c r="S162" i="91" s="1"/>
  <c r="T162" i="91" s="1"/>
  <c r="U162" i="91" s="1"/>
  <c r="V162" i="91" s="1"/>
  <c r="W162" i="91" s="1"/>
  <c r="X162" i="91" s="1"/>
  <c r="Y162" i="91" s="1"/>
  <c r="Z162" i="91" s="1"/>
  <c r="AA162" i="91" s="1"/>
  <c r="C162" i="91"/>
  <c r="D161" i="91"/>
  <c r="E161" i="91" s="1"/>
  <c r="C161" i="91"/>
  <c r="AI158" i="91"/>
  <c r="AH158" i="91"/>
  <c r="A158" i="91" a="1"/>
  <c r="A158" i="91" s="1"/>
  <c r="AI157" i="91"/>
  <c r="AH157" i="91"/>
  <c r="AI156" i="91"/>
  <c r="AH156" i="91"/>
  <c r="AI155" i="91"/>
  <c r="AH155" i="91"/>
  <c r="AI154" i="91"/>
  <c r="AH154" i="91"/>
  <c r="AL153" i="91"/>
  <c r="AI153" i="91"/>
  <c r="AH153" i="91"/>
  <c r="A153" i="91" a="1"/>
  <c r="A153" i="91" s="1"/>
  <c r="AI152" i="91"/>
  <c r="AH152" i="91"/>
  <c r="AI151" i="91"/>
  <c r="AH151" i="91"/>
  <c r="AI150" i="91"/>
  <c r="AH150" i="91"/>
  <c r="AI149" i="91"/>
  <c r="AH149" i="91"/>
  <c r="AI148" i="91"/>
  <c r="AH148" i="91"/>
  <c r="AI147" i="91"/>
  <c r="AH147" i="91"/>
  <c r="AI146" i="91"/>
  <c r="AH146" i="91"/>
  <c r="AI142" i="91"/>
  <c r="AH142" i="91"/>
  <c r="AI141" i="91"/>
  <c r="AH141" i="91"/>
  <c r="AI140" i="91"/>
  <c r="AH140" i="91"/>
  <c r="AI139" i="91"/>
  <c r="AH139" i="91"/>
  <c r="AI138" i="91"/>
  <c r="AH138" i="91"/>
  <c r="AI137" i="91"/>
  <c r="AH137" i="91"/>
  <c r="AI136" i="91"/>
  <c r="AH136" i="91"/>
  <c r="AI134" i="91"/>
  <c r="AH134" i="91"/>
  <c r="AI133" i="91"/>
  <c r="AH133" i="91"/>
  <c r="AI132" i="91"/>
  <c r="AH132" i="91"/>
  <c r="AI131" i="91"/>
  <c r="AH131" i="91"/>
  <c r="AI130" i="91"/>
  <c r="AH130" i="91"/>
  <c r="AI129" i="91"/>
  <c r="AH129" i="91"/>
  <c r="AI128" i="91"/>
  <c r="AH128" i="91"/>
  <c r="AI127" i="91"/>
  <c r="AH127" i="91"/>
  <c r="AI126" i="91"/>
  <c r="AH126" i="91"/>
  <c r="AI125" i="91"/>
  <c r="AH125" i="91"/>
  <c r="BG23" i="91"/>
  <c r="AA122" i="91"/>
  <c r="Z122" i="91"/>
  <c r="Y122" i="91"/>
  <c r="X122" i="91"/>
  <c r="W122" i="91"/>
  <c r="V122" i="91"/>
  <c r="U122" i="91"/>
  <c r="T122" i="91"/>
  <c r="S122" i="91"/>
  <c r="R122" i="91"/>
  <c r="Q122" i="91"/>
  <c r="P122" i="91"/>
  <c r="O122" i="91"/>
  <c r="N122" i="91"/>
  <c r="M122" i="91"/>
  <c r="L122" i="91"/>
  <c r="K122" i="91"/>
  <c r="J122" i="91"/>
  <c r="I122" i="91"/>
  <c r="H122" i="91"/>
  <c r="G122" i="91"/>
  <c r="AP23" i="91"/>
  <c r="D122" i="91"/>
  <c r="AA121" i="91"/>
  <c r="Z121" i="91"/>
  <c r="Y121" i="91"/>
  <c r="X121" i="91"/>
  <c r="W121" i="91"/>
  <c r="V121" i="91"/>
  <c r="U121" i="91"/>
  <c r="T121" i="91"/>
  <c r="S121" i="91"/>
  <c r="R121" i="91"/>
  <c r="Q121" i="91"/>
  <c r="P121" i="91"/>
  <c r="O121" i="91"/>
  <c r="N121" i="91"/>
  <c r="M121" i="91"/>
  <c r="L121" i="91"/>
  <c r="K121" i="91"/>
  <c r="J121" i="91"/>
  <c r="I121" i="91"/>
  <c r="H121" i="91"/>
  <c r="G121" i="91"/>
  <c r="D121" i="91"/>
  <c r="AA120" i="91"/>
  <c r="Z120" i="91"/>
  <c r="Y120" i="91"/>
  <c r="X120" i="91"/>
  <c r="W120" i="91"/>
  <c r="V120" i="91"/>
  <c r="U120" i="91"/>
  <c r="T120" i="91"/>
  <c r="S120" i="91"/>
  <c r="R120" i="91"/>
  <c r="Q120" i="91"/>
  <c r="P120" i="91"/>
  <c r="O120" i="91"/>
  <c r="N120" i="91"/>
  <c r="M120" i="91"/>
  <c r="L120" i="91"/>
  <c r="K120" i="91"/>
  <c r="J120" i="91"/>
  <c r="I120" i="91"/>
  <c r="H120" i="91"/>
  <c r="G120" i="91"/>
  <c r="D120" i="91"/>
  <c r="AA119" i="91"/>
  <c r="Z119" i="91"/>
  <c r="Y119" i="91"/>
  <c r="X119" i="91"/>
  <c r="W119" i="91"/>
  <c r="V119" i="91"/>
  <c r="U119" i="91"/>
  <c r="T119" i="91"/>
  <c r="S119" i="91"/>
  <c r="R119" i="91"/>
  <c r="Q119" i="91"/>
  <c r="P119" i="91"/>
  <c r="O119" i="91"/>
  <c r="N119" i="91"/>
  <c r="M119" i="91"/>
  <c r="L119" i="91"/>
  <c r="K119" i="91"/>
  <c r="J119" i="91"/>
  <c r="I119" i="91"/>
  <c r="H119" i="91"/>
  <c r="G119" i="91"/>
  <c r="D119" i="91"/>
  <c r="AA118" i="91"/>
  <c r="Z118" i="91"/>
  <c r="Y118" i="91"/>
  <c r="X118" i="91"/>
  <c r="W118" i="91"/>
  <c r="V118" i="91"/>
  <c r="U118" i="91"/>
  <c r="T118" i="91"/>
  <c r="S118" i="91"/>
  <c r="R118" i="91"/>
  <c r="Q118" i="91"/>
  <c r="P118" i="91"/>
  <c r="O118" i="91"/>
  <c r="N118" i="91"/>
  <c r="M118" i="91"/>
  <c r="L118" i="91"/>
  <c r="K118" i="91"/>
  <c r="J118" i="91"/>
  <c r="I118" i="91"/>
  <c r="H118" i="91"/>
  <c r="G118" i="91"/>
  <c r="D118" i="91"/>
  <c r="AA117" i="91"/>
  <c r="Z117" i="91"/>
  <c r="Y117" i="91"/>
  <c r="X117" i="91"/>
  <c r="W117" i="91"/>
  <c r="V117" i="91"/>
  <c r="U117" i="91"/>
  <c r="T117" i="91"/>
  <c r="S117" i="91"/>
  <c r="R117" i="91"/>
  <c r="R123" i="91" s="1"/>
  <c r="Q117" i="91"/>
  <c r="P117" i="91"/>
  <c r="O117" i="91"/>
  <c r="N117" i="91"/>
  <c r="M117" i="91"/>
  <c r="L117" i="91"/>
  <c r="K117" i="91"/>
  <c r="J117" i="91"/>
  <c r="I117" i="91"/>
  <c r="H117" i="91"/>
  <c r="G117" i="91"/>
  <c r="D117" i="91"/>
  <c r="AI114" i="91"/>
  <c r="AH114" i="91"/>
  <c r="AI112" i="91"/>
  <c r="AH112" i="91"/>
  <c r="AG112" i="91"/>
  <c r="AI111" i="91"/>
  <c r="AH111" i="91"/>
  <c r="AI110" i="91"/>
  <c r="AH110" i="91"/>
  <c r="AI109" i="91"/>
  <c r="AH109" i="91"/>
  <c r="AG108" i="91"/>
  <c r="AA108" i="91"/>
  <c r="Z108" i="91"/>
  <c r="BF19" i="91" s="1"/>
  <c r="Y108" i="91"/>
  <c r="X5" i="91" s="1"/>
  <c r="X108" i="91"/>
  <c r="W108" i="91"/>
  <c r="V108" i="91"/>
  <c r="BD19" i="91" s="1"/>
  <c r="U108" i="91"/>
  <c r="BC19" i="91" s="1"/>
  <c r="T108" i="91"/>
  <c r="BB19" i="91" s="1"/>
  <c r="S108" i="91"/>
  <c r="R108" i="91"/>
  <c r="Q108" i="91"/>
  <c r="AY19" i="91" s="1"/>
  <c r="P108" i="91"/>
  <c r="O108" i="91"/>
  <c r="AW19" i="91" s="1"/>
  <c r="N108" i="91"/>
  <c r="M5" i="91" s="1"/>
  <c r="M108" i="91"/>
  <c r="AU19" i="91" s="1"/>
  <c r="L108" i="91"/>
  <c r="K108" i="91"/>
  <c r="J108" i="91"/>
  <c r="I5" i="91" s="1"/>
  <c r="I108" i="91"/>
  <c r="H108" i="91"/>
  <c r="G108" i="91"/>
  <c r="D108" i="91"/>
  <c r="AI107" i="91"/>
  <c r="AH107" i="91"/>
  <c r="AI106" i="91"/>
  <c r="AH106" i="91"/>
  <c r="AI105" i="91"/>
  <c r="AH105" i="91"/>
  <c r="AI104" i="91"/>
  <c r="AH104" i="91"/>
  <c r="AI103" i="91"/>
  <c r="AH103" i="91"/>
  <c r="AI102" i="91"/>
  <c r="AH102" i="91"/>
  <c r="AI101" i="91"/>
  <c r="AH101" i="91"/>
  <c r="AI100" i="91"/>
  <c r="AH100" i="91"/>
  <c r="AI99" i="91"/>
  <c r="AH99" i="91"/>
  <c r="AI98" i="91"/>
  <c r="AH98" i="91"/>
  <c r="AI97" i="91"/>
  <c r="AH97" i="91"/>
  <c r="AG96" i="91"/>
  <c r="AA96" i="91"/>
  <c r="Z96" i="91"/>
  <c r="Y96" i="91"/>
  <c r="X96" i="91"/>
  <c r="W96" i="91"/>
  <c r="V96" i="91"/>
  <c r="BD20" i="91" s="1"/>
  <c r="U96" i="91"/>
  <c r="BC20" i="91" s="1"/>
  <c r="T96" i="91"/>
  <c r="S96" i="91"/>
  <c r="R96" i="91"/>
  <c r="Q96" i="91"/>
  <c r="P96" i="91"/>
  <c r="O96" i="91"/>
  <c r="N96" i="91"/>
  <c r="AV20" i="91" s="1"/>
  <c r="M96" i="91"/>
  <c r="AU20" i="91" s="1"/>
  <c r="L96" i="91"/>
  <c r="K96" i="91"/>
  <c r="J96" i="91"/>
  <c r="I96" i="91"/>
  <c r="H96" i="91"/>
  <c r="G96" i="91"/>
  <c r="AI95" i="91"/>
  <c r="AH95" i="91"/>
  <c r="AI94" i="91"/>
  <c r="AH94" i="91"/>
  <c r="AI93" i="91"/>
  <c r="AH93" i="91"/>
  <c r="BG18" i="91"/>
  <c r="AA92" i="91"/>
  <c r="Z92" i="91"/>
  <c r="BF18" i="91" s="1"/>
  <c r="Y92" i="91"/>
  <c r="X92" i="91"/>
  <c r="W92" i="91"/>
  <c r="V92" i="91"/>
  <c r="U92" i="91"/>
  <c r="BC18" i="91" s="1"/>
  <c r="T92" i="91"/>
  <c r="S92" i="91"/>
  <c r="BA18" i="91" s="1"/>
  <c r="R92" i="91"/>
  <c r="AZ18" i="91" s="1"/>
  <c r="Q92" i="91"/>
  <c r="P92" i="91"/>
  <c r="AX18" i="91" s="1"/>
  <c r="O92" i="91"/>
  <c r="AW18" i="91" s="1"/>
  <c r="N92" i="91"/>
  <c r="M92" i="91"/>
  <c r="L92" i="91"/>
  <c r="K92" i="91"/>
  <c r="AT18" i="91" s="1"/>
  <c r="J92" i="91"/>
  <c r="I92" i="91"/>
  <c r="H92" i="91"/>
  <c r="G92" i="91"/>
  <c r="BQ91" i="91"/>
  <c r="BP91" i="91"/>
  <c r="BL91" i="91"/>
  <c r="BI91" i="91"/>
  <c r="BA91" i="91"/>
  <c r="AZ91" i="91"/>
  <c r="AI91" i="91"/>
  <c r="AH91" i="91"/>
  <c r="AG91" i="91"/>
  <c r="AG92" i="91" s="1"/>
  <c r="AG3" i="91" s="1"/>
  <c r="BS90" i="91"/>
  <c r="BQ90" i="91"/>
  <c r="AI90" i="91"/>
  <c r="AH90" i="91"/>
  <c r="AI89" i="91"/>
  <c r="AH89" i="91"/>
  <c r="BO88" i="91"/>
  <c r="BM88" i="91"/>
  <c r="BF88" i="91"/>
  <c r="AI88" i="91"/>
  <c r="AH88" i="91"/>
  <c r="BW87" i="91"/>
  <c r="BV87" i="91"/>
  <c r="BQ87" i="91"/>
  <c r="AI87" i="91"/>
  <c r="AH87" i="91"/>
  <c r="BS86" i="91"/>
  <c r="AI86" i="91"/>
  <c r="AH86" i="91"/>
  <c r="AI85" i="91"/>
  <c r="AH85" i="91"/>
  <c r="BW84" i="91"/>
  <c r="BW91" i="91" s="1"/>
  <c r="BV84" i="91"/>
  <c r="BV91" i="91" s="1"/>
  <c r="BU84" i="91"/>
  <c r="BU91" i="91" s="1"/>
  <c r="BT84" i="91"/>
  <c r="BT91" i="91" s="1"/>
  <c r="BS84" i="91"/>
  <c r="BS91" i="91" s="1"/>
  <c r="BR84" i="91"/>
  <c r="BR91" i="91" s="1"/>
  <c r="BQ84" i="91"/>
  <c r="BP84" i="91"/>
  <c r="BO84" i="91"/>
  <c r="BO91" i="91" s="1"/>
  <c r="BN84" i="91"/>
  <c r="BN91" i="91" s="1"/>
  <c r="BM84" i="91"/>
  <c r="BM91" i="91" s="1"/>
  <c r="BL84" i="91"/>
  <c r="BK84" i="91"/>
  <c r="BK91" i="91" s="1"/>
  <c r="BJ84" i="91"/>
  <c r="BJ91" i="91" s="1"/>
  <c r="BI84" i="91"/>
  <c r="BH84" i="91"/>
  <c r="BH91" i="91" s="1"/>
  <c r="BG84" i="91"/>
  <c r="BG91" i="91" s="1"/>
  <c r="BF84" i="91"/>
  <c r="BF91" i="91" s="1"/>
  <c r="BE84" i="91"/>
  <c r="BE91" i="91" s="1"/>
  <c r="BD84" i="91"/>
  <c r="BD91" i="91" s="1"/>
  <c r="BC84" i="91"/>
  <c r="BC91" i="91" s="1"/>
  <c r="BB84" i="91"/>
  <c r="BB91" i="91" s="1"/>
  <c r="BA84" i="91"/>
  <c r="AZ84" i="91"/>
  <c r="AI84" i="91"/>
  <c r="AH84" i="91"/>
  <c r="BW83" i="91"/>
  <c r="BW90" i="91" s="1"/>
  <c r="BV83" i="91"/>
  <c r="BV90" i="91" s="1"/>
  <c r="BU83" i="91"/>
  <c r="BU90" i="91" s="1"/>
  <c r="BT83" i="91"/>
  <c r="BT90" i="91" s="1"/>
  <c r="BS83" i="91"/>
  <c r="BR83" i="91"/>
  <c r="BR90" i="91" s="1"/>
  <c r="BQ83" i="91"/>
  <c r="BP83" i="91"/>
  <c r="BP90" i="91" s="1"/>
  <c r="BO83" i="91"/>
  <c r="BO90" i="91" s="1"/>
  <c r="BN83" i="91"/>
  <c r="BN90" i="91" s="1"/>
  <c r="BM83" i="91"/>
  <c r="BM90" i="91" s="1"/>
  <c r="BL83" i="91"/>
  <c r="BL90" i="91" s="1"/>
  <c r="BK83" i="91"/>
  <c r="BK90" i="91" s="1"/>
  <c r="BJ83" i="91"/>
  <c r="BJ90" i="91" s="1"/>
  <c r="BI83" i="91"/>
  <c r="BI90" i="91" s="1"/>
  <c r="BH83" i="91"/>
  <c r="BH90" i="91" s="1"/>
  <c r="BG83" i="91"/>
  <c r="BG90" i="91" s="1"/>
  <c r="BF83" i="91"/>
  <c r="BF90" i="91" s="1"/>
  <c r="BE83" i="91"/>
  <c r="BE90" i="91" s="1"/>
  <c r="BD83" i="91"/>
  <c r="BD90" i="91" s="1"/>
  <c r="BC83" i="91"/>
  <c r="BC90" i="91" s="1"/>
  <c r="BB83" i="91"/>
  <c r="BB90" i="91" s="1"/>
  <c r="BA83" i="91"/>
  <c r="BA90" i="91" s="1"/>
  <c r="AZ83" i="91"/>
  <c r="AZ90" i="91" s="1"/>
  <c r="AI83" i="91"/>
  <c r="AH83" i="91"/>
  <c r="BW82" i="91"/>
  <c r="BW89" i="91" s="1"/>
  <c r="BV82" i="91"/>
  <c r="BV89" i="91" s="1"/>
  <c r="BU82" i="91"/>
  <c r="BU89" i="91" s="1"/>
  <c r="BT82" i="91"/>
  <c r="BT89" i="91" s="1"/>
  <c r="BS82" i="91"/>
  <c r="BS89" i="91" s="1"/>
  <c r="BR82" i="91"/>
  <c r="BR89" i="91" s="1"/>
  <c r="BQ82" i="91"/>
  <c r="BQ89" i="91" s="1"/>
  <c r="BP82" i="91"/>
  <c r="BP89" i="91" s="1"/>
  <c r="BO82" i="91"/>
  <c r="BO89" i="91" s="1"/>
  <c r="BN82" i="91"/>
  <c r="BN89" i="91" s="1"/>
  <c r="BM82" i="91"/>
  <c r="BM89" i="91" s="1"/>
  <c r="BL82" i="91"/>
  <c r="BL89" i="91" s="1"/>
  <c r="BK82" i="91"/>
  <c r="BK89" i="91" s="1"/>
  <c r="BJ82" i="91"/>
  <c r="BJ89" i="91" s="1"/>
  <c r="BI82" i="91"/>
  <c r="BI89" i="91" s="1"/>
  <c r="BH82" i="91"/>
  <c r="BH89" i="91" s="1"/>
  <c r="BG82" i="91"/>
  <c r="BG89" i="91" s="1"/>
  <c r="BF82" i="91"/>
  <c r="BF89" i="91" s="1"/>
  <c r="BE82" i="91"/>
  <c r="BE89" i="91" s="1"/>
  <c r="BD82" i="91"/>
  <c r="BD89" i="91" s="1"/>
  <c r="BC82" i="91"/>
  <c r="BC89" i="91" s="1"/>
  <c r="BB82" i="91"/>
  <c r="BB89" i="91" s="1"/>
  <c r="BA82" i="91"/>
  <c r="BA89" i="91" s="1"/>
  <c r="AZ82" i="91"/>
  <c r="AZ89" i="91" s="1"/>
  <c r="AI82" i="91"/>
  <c r="AH82" i="91"/>
  <c r="BW81" i="91"/>
  <c r="BW88" i="91" s="1"/>
  <c r="BV81" i="91"/>
  <c r="BV88" i="91" s="1"/>
  <c r="BU81" i="91"/>
  <c r="BU88" i="91" s="1"/>
  <c r="BT81" i="91"/>
  <c r="BT88" i="91" s="1"/>
  <c r="BS81" i="91"/>
  <c r="BS88" i="91" s="1"/>
  <c r="BR81" i="91"/>
  <c r="BR88" i="91" s="1"/>
  <c r="BQ81" i="91"/>
  <c r="BQ88" i="91" s="1"/>
  <c r="BP81" i="91"/>
  <c r="BP88" i="91" s="1"/>
  <c r="BO81" i="91"/>
  <c r="BN81" i="91"/>
  <c r="BN88" i="91" s="1"/>
  <c r="BM81" i="91"/>
  <c r="BL81" i="91"/>
  <c r="BL88" i="91" s="1"/>
  <c r="BK81" i="91"/>
  <c r="BK88" i="91" s="1"/>
  <c r="BJ81" i="91"/>
  <c r="BJ88" i="91" s="1"/>
  <c r="BI81" i="91"/>
  <c r="BI88" i="91" s="1"/>
  <c r="BH81" i="91"/>
  <c r="BH88" i="91" s="1"/>
  <c r="BG81" i="91"/>
  <c r="BG88" i="91" s="1"/>
  <c r="BF81" i="91"/>
  <c r="BE81" i="91"/>
  <c r="BE88" i="91" s="1"/>
  <c r="BD81" i="91"/>
  <c r="BD88" i="91" s="1"/>
  <c r="BC81" i="91"/>
  <c r="BC88" i="91" s="1"/>
  <c r="BB81" i="91"/>
  <c r="BB88" i="91" s="1"/>
  <c r="BA81" i="91"/>
  <c r="BA88" i="91" s="1"/>
  <c r="AZ81" i="91"/>
  <c r="AZ88" i="91" s="1"/>
  <c r="AI81" i="91"/>
  <c r="AH81" i="91"/>
  <c r="BW80" i="91"/>
  <c r="BV80" i="91"/>
  <c r="BU80" i="91"/>
  <c r="BU87" i="91" s="1"/>
  <c r="BT80" i="91"/>
  <c r="BT87" i="91" s="1"/>
  <c r="BS80" i="91"/>
  <c r="BS87" i="91" s="1"/>
  <c r="BR80" i="91"/>
  <c r="BR87" i="91" s="1"/>
  <c r="BQ80" i="91"/>
  <c r="BP80" i="91"/>
  <c r="BP87" i="91" s="1"/>
  <c r="BO80" i="91"/>
  <c r="BO87" i="91" s="1"/>
  <c r="BN80" i="91"/>
  <c r="BN87" i="91" s="1"/>
  <c r="BM80" i="91"/>
  <c r="BM87" i="91" s="1"/>
  <c r="BL80" i="91"/>
  <c r="BL87" i="91" s="1"/>
  <c r="BK80" i="91"/>
  <c r="BK87" i="91" s="1"/>
  <c r="BJ80" i="91"/>
  <c r="BJ87" i="91" s="1"/>
  <c r="BI80" i="91"/>
  <c r="BI87" i="91" s="1"/>
  <c r="BH80" i="91"/>
  <c r="BH87" i="91" s="1"/>
  <c r="BG80" i="91"/>
  <c r="BG87" i="91" s="1"/>
  <c r="BF80" i="91"/>
  <c r="BF87" i="91" s="1"/>
  <c r="BE80" i="91"/>
  <c r="BE87" i="91" s="1"/>
  <c r="BD80" i="91"/>
  <c r="BD87" i="91" s="1"/>
  <c r="BC80" i="91"/>
  <c r="BC87" i="91" s="1"/>
  <c r="BB80" i="91"/>
  <c r="BB87" i="91" s="1"/>
  <c r="BA80" i="91"/>
  <c r="BA87" i="91" s="1"/>
  <c r="AZ80" i="91"/>
  <c r="AZ87" i="91" s="1"/>
  <c r="AI80" i="91"/>
  <c r="AH80" i="91"/>
  <c r="BW79" i="91"/>
  <c r="BW86" i="91" s="1"/>
  <c r="BV79" i="91"/>
  <c r="BV86" i="91" s="1"/>
  <c r="BU79" i="91"/>
  <c r="BU86" i="91" s="1"/>
  <c r="BT79" i="91"/>
  <c r="BT86" i="91" s="1"/>
  <c r="BS79" i="91"/>
  <c r="BR79" i="91"/>
  <c r="BR86" i="91" s="1"/>
  <c r="BQ79" i="91"/>
  <c r="BQ86" i="91" s="1"/>
  <c r="BP79" i="91"/>
  <c r="BP86" i="91" s="1"/>
  <c r="BO79" i="91"/>
  <c r="BO86" i="91" s="1"/>
  <c r="BN79" i="91"/>
  <c r="BN86" i="91" s="1"/>
  <c r="BM79" i="91"/>
  <c r="BM86" i="91" s="1"/>
  <c r="BL79" i="91"/>
  <c r="BL86" i="91" s="1"/>
  <c r="BK79" i="91"/>
  <c r="BK86" i="91" s="1"/>
  <c r="BJ79" i="91"/>
  <c r="BJ86" i="91" s="1"/>
  <c r="BI79" i="91"/>
  <c r="BI86" i="91" s="1"/>
  <c r="BH79" i="91"/>
  <c r="BH86" i="91" s="1"/>
  <c r="BG79" i="91"/>
  <c r="BG86" i="91" s="1"/>
  <c r="BF79" i="91"/>
  <c r="BF86" i="91" s="1"/>
  <c r="BE79" i="91"/>
  <c r="BE86" i="91" s="1"/>
  <c r="BD79" i="91"/>
  <c r="BD86" i="91" s="1"/>
  <c r="BC79" i="91"/>
  <c r="BC86" i="91" s="1"/>
  <c r="BB79" i="91"/>
  <c r="BB86" i="91" s="1"/>
  <c r="BA79" i="91"/>
  <c r="BA86" i="91" s="1"/>
  <c r="AZ79" i="91"/>
  <c r="AZ86" i="91" s="1"/>
  <c r="AI79" i="91"/>
  <c r="AH79" i="91"/>
  <c r="AG78" i="91"/>
  <c r="BI17" i="91"/>
  <c r="AA78" i="91"/>
  <c r="V78" i="91"/>
  <c r="BD17" i="91" s="1"/>
  <c r="U78" i="91"/>
  <c r="BC17" i="91" s="1"/>
  <c r="T78" i="91"/>
  <c r="BB17" i="91" s="1"/>
  <c r="S78" i="91"/>
  <c r="BA17" i="91" s="1"/>
  <c r="R78" i="91"/>
  <c r="Q78" i="91"/>
  <c r="P78" i="91"/>
  <c r="AX17" i="91" s="1"/>
  <c r="O78" i="91"/>
  <c r="AW17" i="91" s="1"/>
  <c r="N78" i="91"/>
  <c r="M78" i="91"/>
  <c r="AU17" i="91" s="1"/>
  <c r="L78" i="91"/>
  <c r="K78" i="91"/>
  <c r="AT17" i="91" s="1"/>
  <c r="J78" i="91"/>
  <c r="I78" i="91"/>
  <c r="H78" i="91"/>
  <c r="G78" i="91"/>
  <c r="AP17" i="91"/>
  <c r="AO17" i="91"/>
  <c r="AI77" i="91"/>
  <c r="AH77" i="91"/>
  <c r="AI76" i="91"/>
  <c r="AH76" i="91"/>
  <c r="AI75" i="91"/>
  <c r="AH75" i="91"/>
  <c r="AI74" i="91"/>
  <c r="AH74" i="91"/>
  <c r="AI73" i="91"/>
  <c r="AH73" i="91"/>
  <c r="AI72" i="91"/>
  <c r="AH72" i="91"/>
  <c r="AG71" i="91"/>
  <c r="AG2" i="91" s="1"/>
  <c r="BJ16" i="91"/>
  <c r="AA71" i="91"/>
  <c r="X113" i="91"/>
  <c r="X115" i="91" s="1"/>
  <c r="V71" i="91"/>
  <c r="U71" i="91"/>
  <c r="T71" i="91"/>
  <c r="BB16" i="91" s="1"/>
  <c r="S71" i="91"/>
  <c r="R71" i="91"/>
  <c r="R113" i="91" s="1"/>
  <c r="R115" i="91" s="1"/>
  <c r="Q71" i="91"/>
  <c r="P71" i="91"/>
  <c r="O71" i="91"/>
  <c r="AW16" i="91" s="1"/>
  <c r="N71" i="91"/>
  <c r="M71" i="91"/>
  <c r="AU16" i="91" s="1"/>
  <c r="L71" i="91"/>
  <c r="K71" i="91"/>
  <c r="K113" i="91" s="1"/>
  <c r="K115" i="91" s="1"/>
  <c r="J71" i="91"/>
  <c r="I71" i="91"/>
  <c r="AS16" i="91" s="1"/>
  <c r="H71" i="91"/>
  <c r="G71" i="91"/>
  <c r="AM16" i="91"/>
  <c r="AI70" i="91"/>
  <c r="AH70" i="91"/>
  <c r="AI69" i="91"/>
  <c r="AH69" i="91"/>
  <c r="AI68" i="91"/>
  <c r="AH68" i="91"/>
  <c r="AI67" i="91"/>
  <c r="AH67" i="91"/>
  <c r="AI66" i="91"/>
  <c r="AH66" i="91"/>
  <c r="AI65" i="91"/>
  <c r="AH65" i="91"/>
  <c r="AI64" i="91"/>
  <c r="AH64" i="91"/>
  <c r="AI63" i="91"/>
  <c r="AH63" i="91"/>
  <c r="AI62" i="91"/>
  <c r="AH62" i="91"/>
  <c r="AI61" i="91"/>
  <c r="AH61" i="91"/>
  <c r="AI60" i="91"/>
  <c r="AH60" i="91"/>
  <c r="AI59" i="91"/>
  <c r="AH59" i="91"/>
  <c r="AI58" i="91"/>
  <c r="AH58" i="91"/>
  <c r="AI57" i="91"/>
  <c r="AH57" i="91"/>
  <c r="AI56" i="91"/>
  <c r="AH56" i="91"/>
  <c r="AI55" i="91"/>
  <c r="AH55" i="91"/>
  <c r="AI54" i="91"/>
  <c r="AH54" i="91"/>
  <c r="AI53" i="91"/>
  <c r="AH53" i="91"/>
  <c r="AI52" i="91"/>
  <c r="AH52" i="91"/>
  <c r="AI51" i="91"/>
  <c r="AH51" i="91"/>
  <c r="AI50" i="91"/>
  <c r="AH50" i="91"/>
  <c r="AI49" i="91"/>
  <c r="AH49" i="91"/>
  <c r="AI48" i="91"/>
  <c r="AH48" i="91"/>
  <c r="AI47" i="91"/>
  <c r="AH47" i="91"/>
  <c r="AI46" i="91"/>
  <c r="AH46" i="91"/>
  <c r="AI45" i="91"/>
  <c r="AH45" i="91"/>
  <c r="AI44" i="91"/>
  <c r="AH44" i="91"/>
  <c r="AI43" i="91"/>
  <c r="AH43" i="91"/>
  <c r="AI42" i="91"/>
  <c r="AH42" i="91"/>
  <c r="AI41" i="91"/>
  <c r="AH41" i="91"/>
  <c r="AI40" i="91"/>
  <c r="AH40" i="91"/>
  <c r="AI39" i="91"/>
  <c r="AH39" i="91"/>
  <c r="AI38" i="91"/>
  <c r="AH38" i="91"/>
  <c r="AI37" i="91"/>
  <c r="AH37" i="91"/>
  <c r="AI36" i="91"/>
  <c r="AH36" i="91"/>
  <c r="AI35" i="91"/>
  <c r="AH35" i="91"/>
  <c r="AI34" i="91"/>
  <c r="AH34" i="91"/>
  <c r="AI33" i="91"/>
  <c r="AH33" i="91"/>
  <c r="AI32" i="91"/>
  <c r="AH32" i="91"/>
  <c r="AI31" i="91"/>
  <c r="AH31" i="91"/>
  <c r="AI30" i="91"/>
  <c r="AH30" i="91"/>
  <c r="AI29" i="91"/>
  <c r="AH29" i="91"/>
  <c r="AI28" i="91"/>
  <c r="AH28" i="91"/>
  <c r="AI27" i="91"/>
  <c r="AH27" i="91"/>
  <c r="AI26" i="91"/>
  <c r="AH26" i="91"/>
  <c r="AI25" i="91"/>
  <c r="AH25" i="91"/>
  <c r="AI24" i="91"/>
  <c r="AH24" i="91"/>
  <c r="BJ23" i="91"/>
  <c r="AI23" i="91"/>
  <c r="AH23" i="91"/>
  <c r="AI22" i="91"/>
  <c r="AH22" i="91"/>
  <c r="BJ21" i="91"/>
  <c r="BI21" i="91"/>
  <c r="BH21" i="91"/>
  <c r="BG21" i="91"/>
  <c r="BF21" i="91"/>
  <c r="BE21" i="91"/>
  <c r="BD21" i="91"/>
  <c r="BC21" i="91"/>
  <c r="BB21" i="91"/>
  <c r="BA21" i="91"/>
  <c r="AZ21" i="91"/>
  <c r="AY21" i="91"/>
  <c r="AX21" i="91"/>
  <c r="AW21" i="91"/>
  <c r="AV21" i="91"/>
  <c r="AU21" i="91"/>
  <c r="AT21" i="91"/>
  <c r="AS21" i="91"/>
  <c r="AR21" i="91"/>
  <c r="AQ21" i="91"/>
  <c r="AP21" i="91"/>
  <c r="AO21" i="91"/>
  <c r="AN21" i="91"/>
  <c r="AM21" i="91"/>
  <c r="AI21" i="91"/>
  <c r="AH21" i="91"/>
  <c r="BJ20" i="91"/>
  <c r="BI20" i="91"/>
  <c r="BH20" i="91"/>
  <c r="BG20" i="91"/>
  <c r="BF20" i="91"/>
  <c r="BE20" i="91"/>
  <c r="BB20" i="91"/>
  <c r="BA20" i="91"/>
  <c r="AZ20" i="91"/>
  <c r="AY20" i="91"/>
  <c r="AX20" i="91"/>
  <c r="AW20" i="91"/>
  <c r="AT20" i="91"/>
  <c r="AS20" i="91"/>
  <c r="AR20" i="91"/>
  <c r="AQ20" i="91"/>
  <c r="AP20" i="91"/>
  <c r="AO20" i="91"/>
  <c r="AN20" i="91"/>
  <c r="AI20" i="91"/>
  <c r="AH20" i="91"/>
  <c r="BJ19" i="91"/>
  <c r="BI19" i="91"/>
  <c r="BH19" i="91"/>
  <c r="BG19" i="91"/>
  <c r="BE19" i="91"/>
  <c r="BA19" i="91"/>
  <c r="AZ19" i="91"/>
  <c r="AX19" i="91"/>
  <c r="AT19" i="91"/>
  <c r="AS19" i="91"/>
  <c r="AR19" i="91"/>
  <c r="AQ19" i="91"/>
  <c r="AP19" i="91"/>
  <c r="AO19" i="91"/>
  <c r="AN19" i="91"/>
  <c r="AI19" i="91"/>
  <c r="AH19" i="91"/>
  <c r="BJ18" i="91"/>
  <c r="BI18" i="91"/>
  <c r="BH18" i="91"/>
  <c r="BE18" i="91"/>
  <c r="BD18" i="91"/>
  <c r="BB18" i="91"/>
  <c r="AY18" i="91"/>
  <c r="AV18" i="91"/>
  <c r="AU18" i="91"/>
  <c r="AS18" i="91"/>
  <c r="AR18" i="91"/>
  <c r="AQ18" i="91"/>
  <c r="AP18" i="91"/>
  <c r="AO18" i="91"/>
  <c r="AN18" i="91"/>
  <c r="AM18" i="91"/>
  <c r="AI18" i="91"/>
  <c r="AH18" i="91"/>
  <c r="BJ17" i="91"/>
  <c r="BH17" i="91"/>
  <c r="BG17" i="91"/>
  <c r="BF17" i="91"/>
  <c r="BE17" i="91"/>
  <c r="AZ17" i="91"/>
  <c r="AY17" i="91"/>
  <c r="AV17" i="91"/>
  <c r="AS17" i="91"/>
  <c r="AR17" i="91"/>
  <c r="AQ17" i="91"/>
  <c r="AN17" i="91"/>
  <c r="AM17" i="91"/>
  <c r="AI17" i="91"/>
  <c r="AH17" i="91"/>
  <c r="BI16" i="91"/>
  <c r="BH16" i="91"/>
  <c r="BG16" i="91"/>
  <c r="BF16" i="91"/>
  <c r="BE16" i="91"/>
  <c r="BD16" i="91"/>
  <c r="AZ16" i="91"/>
  <c r="AX16" i="91"/>
  <c r="AV16" i="91"/>
  <c r="AT16" i="91"/>
  <c r="AR16" i="91"/>
  <c r="AQ16" i="91"/>
  <c r="AP16" i="91"/>
  <c r="AO16" i="91"/>
  <c r="AI16" i="91"/>
  <c r="AH16" i="91"/>
  <c r="AI15" i="91"/>
  <c r="AH15" i="91"/>
  <c r="AI14" i="91"/>
  <c r="AH14" i="91"/>
  <c r="AI13" i="91"/>
  <c r="AH13" i="91"/>
  <c r="AL12" i="91"/>
  <c r="AI12" i="91"/>
  <c r="AH12" i="91"/>
  <c r="AI11" i="91"/>
  <c r="AH11" i="91"/>
  <c r="AG6" i="91"/>
  <c r="K6" i="91"/>
  <c r="AE5" i="91"/>
  <c r="AD5" i="91"/>
  <c r="AC5" i="91"/>
  <c r="AB5" i="91"/>
  <c r="AA5" i="91"/>
  <c r="Z5" i="91"/>
  <c r="W5" i="91"/>
  <c r="V5" i="91"/>
  <c r="U5" i="91"/>
  <c r="R5" i="91"/>
  <c r="Q5" i="91"/>
  <c r="O5" i="91"/>
  <c r="K5" i="91"/>
  <c r="J5" i="91"/>
  <c r="H5" i="91"/>
  <c r="G5" i="91"/>
  <c r="F5" i="91"/>
  <c r="E5" i="91"/>
  <c r="D5" i="91"/>
  <c r="C5" i="91"/>
  <c r="B5" i="91"/>
  <c r="AG4" i="91"/>
  <c r="K4" i="91"/>
  <c r="E4" i="91"/>
  <c r="H4" i="91" s="1"/>
  <c r="B4" i="91"/>
  <c r="AL13" i="91" s="1"/>
  <c r="AE70" i="90"/>
  <c r="AF70" i="90"/>
  <c r="AE71" i="90"/>
  <c r="AF71" i="90"/>
  <c r="AE78" i="90"/>
  <c r="AF78" i="90"/>
  <c r="AE92" i="90"/>
  <c r="AF92" i="90"/>
  <c r="AE96" i="90"/>
  <c r="AF96" i="90"/>
  <c r="AE108" i="90"/>
  <c r="AF108" i="90"/>
  <c r="AE117" i="90"/>
  <c r="AE123" i="90" s="1"/>
  <c r="AF117" i="90"/>
  <c r="AE118" i="90"/>
  <c r="AF118" i="90"/>
  <c r="AE119" i="90"/>
  <c r="AF119" i="90"/>
  <c r="AE120" i="90"/>
  <c r="AF120" i="90"/>
  <c r="AE121" i="90"/>
  <c r="AF121" i="90"/>
  <c r="AE122" i="90"/>
  <c r="AF122" i="90"/>
  <c r="AE135" i="90"/>
  <c r="AF135" i="90"/>
  <c r="AB177" i="96" l="1"/>
  <c r="AC161" i="96"/>
  <c r="AA274" i="96"/>
  <c r="AB169" i="96"/>
  <c r="P161" i="94"/>
  <c r="P135" i="94" s="1"/>
  <c r="O167" i="94"/>
  <c r="V177" i="94"/>
  <c r="O274" i="94"/>
  <c r="P169" i="94"/>
  <c r="S198" i="94"/>
  <c r="I189" i="92"/>
  <c r="H135" i="92"/>
  <c r="H274" i="92"/>
  <c r="J162" i="92"/>
  <c r="I167" i="92"/>
  <c r="L177" i="92"/>
  <c r="N161" i="92"/>
  <c r="BJ22" i="91"/>
  <c r="BJ25" i="91" s="1"/>
  <c r="BI22" i="91"/>
  <c r="AA113" i="91"/>
  <c r="AA115" i="91" s="1"/>
  <c r="AA116" i="91" s="1"/>
  <c r="AA7" i="91" s="1"/>
  <c r="AA123" i="91"/>
  <c r="AA124" i="91" s="1"/>
  <c r="Z113" i="91"/>
  <c r="Z115" i="91" s="1"/>
  <c r="Y5" i="91"/>
  <c r="Z123" i="91"/>
  <c r="Y123" i="91"/>
  <c r="Y124" i="91" s="1"/>
  <c r="Y113" i="91"/>
  <c r="Y115" i="91" s="1"/>
  <c r="X123" i="91"/>
  <c r="X116" i="91" s="1"/>
  <c r="X7" i="91" s="1"/>
  <c r="BE22" i="91"/>
  <c r="W113" i="91"/>
  <c r="W115" i="91" s="1"/>
  <c r="V113" i="91"/>
  <c r="V115" i="91" s="1"/>
  <c r="BD22" i="91"/>
  <c r="T5" i="91"/>
  <c r="U123" i="91"/>
  <c r="BC23" i="91" s="1"/>
  <c r="S5" i="91"/>
  <c r="BB22" i="91"/>
  <c r="S123" i="91"/>
  <c r="BA23" i="91" s="1"/>
  <c r="S113" i="91"/>
  <c r="S115" i="91" s="1"/>
  <c r="S116" i="91" s="1"/>
  <c r="S7" i="91" s="1"/>
  <c r="P5" i="91"/>
  <c r="Q123" i="91"/>
  <c r="Q113" i="91"/>
  <c r="Q115" i="91" s="1"/>
  <c r="P123" i="91"/>
  <c r="AX23" i="91" s="1"/>
  <c r="P113" i="91"/>
  <c r="P115" i="91" s="1"/>
  <c r="P116" i="91" s="1"/>
  <c r="P7" i="91" s="1"/>
  <c r="N5" i="91"/>
  <c r="AW22" i="91"/>
  <c r="N113" i="91"/>
  <c r="N115" i="91" s="1"/>
  <c r="L5" i="91"/>
  <c r="M123" i="91"/>
  <c r="AU23" i="91" s="1"/>
  <c r="AU22" i="91"/>
  <c r="L123" i="91"/>
  <c r="L124" i="91" s="1"/>
  <c r="K123" i="91"/>
  <c r="AT23" i="91" s="1"/>
  <c r="AT22" i="91"/>
  <c r="AT25" i="91" s="1"/>
  <c r="J113" i="91"/>
  <c r="J115" i="91" s="1"/>
  <c r="AS22" i="91"/>
  <c r="H123" i="91"/>
  <c r="H124" i="91" s="1"/>
  <c r="AI118" i="91"/>
  <c r="H113" i="91"/>
  <c r="H115" i="91" s="1"/>
  <c r="AI92" i="91"/>
  <c r="AI78" i="91"/>
  <c r="AH78" i="91"/>
  <c r="G113" i="91"/>
  <c r="G115" i="91" s="1"/>
  <c r="D123" i="91"/>
  <c r="AO23" i="91" s="1"/>
  <c r="C113" i="91"/>
  <c r="C115" i="91" s="1"/>
  <c r="C123" i="91"/>
  <c r="AN23" i="91" s="1"/>
  <c r="AI122" i="91"/>
  <c r="AM19" i="91"/>
  <c r="AM22" i="91" s="1"/>
  <c r="AH119" i="91"/>
  <c r="AI108" i="91"/>
  <c r="AF5" i="91"/>
  <c r="B113" i="91"/>
  <c r="B115" i="91" s="1"/>
  <c r="B116" i="91" s="1"/>
  <c r="AH92" i="91"/>
  <c r="BG95" i="91" a="1"/>
  <c r="BK113" i="91" s="1"/>
  <c r="AO22" i="91"/>
  <c r="AO25" i="91" s="1"/>
  <c r="Q124" i="91"/>
  <c r="AY23" i="91"/>
  <c r="Z170" i="91"/>
  <c r="Y135" i="91"/>
  <c r="Q116" i="91"/>
  <c r="Q7" i="91" s="1"/>
  <c r="R116" i="91"/>
  <c r="R7" i="91" s="1"/>
  <c r="BF23" i="91"/>
  <c r="Z124" i="91"/>
  <c r="K116" i="91"/>
  <c r="K7" i="91" s="1"/>
  <c r="AM23" i="91"/>
  <c r="R124" i="91"/>
  <c r="AZ23" i="91"/>
  <c r="BF22" i="91"/>
  <c r="AV19" i="91"/>
  <c r="AV22" i="91" s="1"/>
  <c r="X124" i="91"/>
  <c r="BE23" i="91"/>
  <c r="BE25" i="91" s="1"/>
  <c r="AN16" i="91"/>
  <c r="AN22" i="91" s="1"/>
  <c r="AN25" i="91" s="1"/>
  <c r="AX22" i="91"/>
  <c r="AX25" i="91" s="1"/>
  <c r="D113" i="91"/>
  <c r="D115" i="91" s="1"/>
  <c r="D116" i="91" s="1"/>
  <c r="D7" i="91" s="1"/>
  <c r="L113" i="91"/>
  <c r="L115" i="91" s="1"/>
  <c r="T113" i="91"/>
  <c r="T115" i="91" s="1"/>
  <c r="AB7" i="91"/>
  <c r="AI96" i="91"/>
  <c r="I123" i="91"/>
  <c r="AH117" i="91"/>
  <c r="D167" i="91"/>
  <c r="AI71" i="91"/>
  <c r="BG22" i="91"/>
  <c r="BG25" i="91" s="1"/>
  <c r="AP22" i="91"/>
  <c r="AP25" i="91" s="1"/>
  <c r="AY16" i="91"/>
  <c r="AY22" i="91" s="1"/>
  <c r="AY25" i="91" s="1"/>
  <c r="BH22" i="91"/>
  <c r="I113" i="91"/>
  <c r="I115" i="91" s="1"/>
  <c r="AF7" i="91"/>
  <c r="J123" i="91"/>
  <c r="J124" i="91" s="1"/>
  <c r="AI117" i="91"/>
  <c r="AH118" i="91"/>
  <c r="AH122" i="91"/>
  <c r="AZ22" i="91"/>
  <c r="AG113" i="91"/>
  <c r="AI121" i="91"/>
  <c r="E167" i="91"/>
  <c r="AR22" i="91"/>
  <c r="BA16" i="91"/>
  <c r="BA22" i="91" s="1"/>
  <c r="BA25" i="91" s="1"/>
  <c r="O113" i="91"/>
  <c r="O115" i="91" s="1"/>
  <c r="AH108" i="91"/>
  <c r="AI119" i="91"/>
  <c r="AI120" i="91"/>
  <c r="F161" i="91"/>
  <c r="AQ22" i="91"/>
  <c r="AJ108" i="91" a="1"/>
  <c r="AJ108" i="91" s="1"/>
  <c r="P124" i="91"/>
  <c r="H177" i="91"/>
  <c r="T123" i="91"/>
  <c r="BB23" i="91" s="1"/>
  <c r="BB25" i="91" s="1"/>
  <c r="AH71" i="91"/>
  <c r="G189" i="91"/>
  <c r="H189" i="91" s="1"/>
  <c r="I189" i="91" s="1"/>
  <c r="J189" i="91" s="1"/>
  <c r="K189" i="91" s="1"/>
  <c r="L189" i="91" s="1"/>
  <c r="M189" i="91" s="1"/>
  <c r="N189" i="91" s="1"/>
  <c r="O189" i="91" s="1"/>
  <c r="P189" i="91" s="1"/>
  <c r="Q189" i="91" s="1"/>
  <c r="R189" i="91" s="1"/>
  <c r="S189" i="91" s="1"/>
  <c r="T189" i="91" s="1"/>
  <c r="U189" i="91" s="1"/>
  <c r="V189" i="91" s="1"/>
  <c r="W189" i="91" s="1"/>
  <c r="X189" i="91" s="1"/>
  <c r="Y189" i="91" s="1"/>
  <c r="Z189" i="91" s="1"/>
  <c r="AA189" i="91" s="1"/>
  <c r="D274" i="91"/>
  <c r="E7" i="91"/>
  <c r="U113" i="91"/>
  <c r="U115" i="91" s="1"/>
  <c r="U116" i="91" s="1"/>
  <c r="U7" i="91" s="1"/>
  <c r="BC16" i="91"/>
  <c r="BC22" i="91" s="1"/>
  <c r="BC25" i="91" s="1"/>
  <c r="D124" i="91"/>
  <c r="AQ23" i="91"/>
  <c r="N123" i="91"/>
  <c r="AV23" i="91" s="1"/>
  <c r="V123" i="91"/>
  <c r="BD23" i="91" s="1"/>
  <c r="BD25" i="91" s="1"/>
  <c r="BH23" i="91"/>
  <c r="E274" i="91"/>
  <c r="F169" i="91"/>
  <c r="M113" i="91"/>
  <c r="M115" i="91" s="1"/>
  <c r="M116" i="91" s="1"/>
  <c r="M7" i="91" s="1"/>
  <c r="AC7" i="91"/>
  <c r="AH96" i="91"/>
  <c r="K124" i="91"/>
  <c r="S124" i="91"/>
  <c r="AG115" i="91"/>
  <c r="M124" i="91"/>
  <c r="U124" i="91"/>
  <c r="G123" i="91"/>
  <c r="AR23" i="91" s="1"/>
  <c r="O123" i="91"/>
  <c r="AW23" i="91" s="1"/>
  <c r="W123" i="91"/>
  <c r="W124" i="91" s="1"/>
  <c r="AE7" i="91"/>
  <c r="AH120" i="91"/>
  <c r="AH121" i="91"/>
  <c r="C274" i="91"/>
  <c r="AE113" i="90"/>
  <c r="AE115" i="90" s="1"/>
  <c r="AE116" i="90" s="1"/>
  <c r="AF123" i="90"/>
  <c r="AF124" i="90" s="1"/>
  <c r="AF113" i="90"/>
  <c r="AF115" i="90" s="1"/>
  <c r="AF116" i="90" s="1"/>
  <c r="AE124" i="90"/>
  <c r="AD70" i="90"/>
  <c r="AD71" i="90"/>
  <c r="AB135" i="96" l="1"/>
  <c r="AC177" i="96"/>
  <c r="AB274" i="96"/>
  <c r="AC169" i="96"/>
  <c r="AA162" i="96"/>
  <c r="AD161" i="96"/>
  <c r="T198" i="94"/>
  <c r="P274" i="94"/>
  <c r="Q169" i="94"/>
  <c r="W177" i="94"/>
  <c r="Q161" i="94"/>
  <c r="Q135" i="94" s="1"/>
  <c r="P167" i="94"/>
  <c r="J189" i="92"/>
  <c r="I135" i="92"/>
  <c r="I274" i="92"/>
  <c r="O161" i="92"/>
  <c r="M177" i="92"/>
  <c r="L169" i="92"/>
  <c r="J167" i="92"/>
  <c r="BH25" i="91"/>
  <c r="Z116" i="91"/>
  <c r="Z7" i="91" s="1"/>
  <c r="BF25" i="91"/>
  <c r="Y116" i="91"/>
  <c r="Y7" i="91" s="1"/>
  <c r="AZ25" i="91"/>
  <c r="AW25" i="91"/>
  <c r="O116" i="91"/>
  <c r="O7" i="91" s="1"/>
  <c r="AV25" i="91"/>
  <c r="AU25" i="91"/>
  <c r="L116" i="91"/>
  <c r="L7" i="91" s="1"/>
  <c r="H116" i="91"/>
  <c r="H7" i="91" s="1"/>
  <c r="AR25" i="91"/>
  <c r="C116" i="91"/>
  <c r="C7" i="91" s="1"/>
  <c r="C124" i="91"/>
  <c r="AM25" i="91"/>
  <c r="BG114" i="91"/>
  <c r="BI114" i="91"/>
  <c r="BK115" i="91"/>
  <c r="BJ116" i="91"/>
  <c r="BK108" i="91"/>
  <c r="BH100" i="91"/>
  <c r="BL116" i="91"/>
  <c r="BG100" i="91"/>
  <c r="BK110" i="91"/>
  <c r="BL102" i="91"/>
  <c r="BJ113" i="91"/>
  <c r="BK105" i="91"/>
  <c r="BI116" i="91"/>
  <c r="BI95" i="91"/>
  <c r="BH96" i="91"/>
  <c r="BI96" i="91"/>
  <c r="BJ96" i="91"/>
  <c r="BK96" i="91"/>
  <c r="BL96" i="91"/>
  <c r="BK97" i="91"/>
  <c r="BH97" i="91"/>
  <c r="BL112" i="91"/>
  <c r="BL103" i="91"/>
  <c r="BJ97" i="91"/>
  <c r="BG113" i="91"/>
  <c r="BK102" i="91"/>
  <c r="BI113" i="91"/>
  <c r="BJ105" i="91"/>
  <c r="BH116" i="91"/>
  <c r="BI108" i="91"/>
  <c r="BG110" i="91"/>
  <c r="BI111" i="91"/>
  <c r="BJ111" i="91"/>
  <c r="BL111" i="91"/>
  <c r="BH113" i="91"/>
  <c r="BJ98" i="91"/>
  <c r="BJ106" i="91"/>
  <c r="BI109" i="91"/>
  <c r="BH112" i="91"/>
  <c r="BG115" i="91"/>
  <c r="BL113" i="91"/>
  <c r="BH114" i="91"/>
  <c r="BL115" i="91"/>
  <c r="BL108" i="91"/>
  <c r="BL97" i="91"/>
  <c r="BH98" i="91"/>
  <c r="BH99" i="91"/>
  <c r="BJ99" i="91"/>
  <c r="BL98" i="91"/>
  <c r="BH106" i="91"/>
  <c r="BI115" i="91"/>
  <c r="BK114" i="91"/>
  <c r="BJ117" i="91"/>
  <c r="BL99" i="91"/>
  <c r="BK100" i="91"/>
  <c r="BL100" i="91"/>
  <c r="BG101" i="91"/>
  <c r="BH101" i="91"/>
  <c r="BL101" i="91"/>
  <c r="BJ102" i="91"/>
  <c r="BH103" i="91"/>
  <c r="BI100" i="91"/>
  <c r="BG117" i="91"/>
  <c r="BJ108" i="91"/>
  <c r="BJ100" i="91"/>
  <c r="BH117" i="91"/>
  <c r="BI105" i="91"/>
  <c r="BG116" i="91"/>
  <c r="BH108" i="91"/>
  <c r="BL118" i="91"/>
  <c r="BG111" i="91"/>
  <c r="BK116" i="91"/>
  <c r="BL117" i="91"/>
  <c r="BG118" i="91"/>
  <c r="BH118" i="91"/>
  <c r="BI118" i="91"/>
  <c r="BJ118" i="91"/>
  <c r="BG95" i="91"/>
  <c r="BK95" i="91"/>
  <c r="BJ110" i="91"/>
  <c r="BG102" i="91"/>
  <c r="BL95" i="91"/>
  <c r="BH111" i="91"/>
  <c r="BI101" i="91"/>
  <c r="BG112" i="91"/>
  <c r="BH104" i="91"/>
  <c r="BL114" i="91"/>
  <c r="BG107" i="91"/>
  <c r="BK117" i="91"/>
  <c r="BH95" i="91"/>
  <c r="BG98" i="91"/>
  <c r="BI98" i="91"/>
  <c r="BI99" i="91"/>
  <c r="BK99" i="91"/>
  <c r="BH115" i="91"/>
  <c r="BG99" i="91"/>
  <c r="BG104" i="91"/>
  <c r="BL106" i="91"/>
  <c r="BK109" i="91"/>
  <c r="BI103" i="91"/>
  <c r="BJ103" i="91"/>
  <c r="BK103" i="91"/>
  <c r="BL104" i="91"/>
  <c r="BG105" i="91"/>
  <c r="BH105" i="91"/>
  <c r="BL105" i="91"/>
  <c r="BG106" i="91"/>
  <c r="BH102" i="91"/>
  <c r="BJ95" i="91"/>
  <c r="BI110" i="91"/>
  <c r="BI102" i="91"/>
  <c r="BG96" i="91"/>
  <c r="BK106" i="91"/>
  <c r="BI117" i="91"/>
  <c r="BJ109" i="91"/>
  <c r="BK101" i="91"/>
  <c r="BI112" i="91"/>
  <c r="BH110" i="91"/>
  <c r="BK111" i="91"/>
  <c r="BJ112" i="91"/>
  <c r="BI106" i="91"/>
  <c r="BJ114" i="91"/>
  <c r="BK98" i="91"/>
  <c r="BJ101" i="91"/>
  <c r="BI104" i="91"/>
  <c r="BJ115" i="91"/>
  <c r="BH107" i="91"/>
  <c r="BI107" i="91"/>
  <c r="BJ107" i="91"/>
  <c r="BK107" i="91"/>
  <c r="BL107" i="91"/>
  <c r="BG109" i="91"/>
  <c r="BH109" i="91"/>
  <c r="BL109" i="91"/>
  <c r="BJ104" i="91"/>
  <c r="BG97" i="91"/>
  <c r="BK112" i="91"/>
  <c r="BK104" i="91"/>
  <c r="BI97" i="91"/>
  <c r="BG108" i="91"/>
  <c r="BK118" i="91"/>
  <c r="BL110" i="91"/>
  <c r="BG103" i="91"/>
  <c r="F274" i="91"/>
  <c r="G169" i="91"/>
  <c r="AI113" i="91"/>
  <c r="AH113" i="91"/>
  <c r="O124" i="91"/>
  <c r="I177" i="91"/>
  <c r="N124" i="91"/>
  <c r="AI123" i="91"/>
  <c r="AT8" i="91"/>
  <c r="W116" i="91"/>
  <c r="W7" i="91" s="1"/>
  <c r="I116" i="91"/>
  <c r="I7" i="91" s="1"/>
  <c r="AH123" i="91"/>
  <c r="G116" i="91"/>
  <c r="G7" i="91" s="1"/>
  <c r="AJ123" i="91" a="1"/>
  <c r="AJ123" i="91" s="1"/>
  <c r="AD7" i="91"/>
  <c r="V116" i="91"/>
  <c r="V7" i="91" s="1"/>
  <c r="N116" i="91"/>
  <c r="N7" i="91" s="1"/>
  <c r="T124" i="91"/>
  <c r="AQ25" i="91"/>
  <c r="V124" i="91"/>
  <c r="F7" i="91"/>
  <c r="AA170" i="91"/>
  <c r="Z135" i="91"/>
  <c r="G124" i="91"/>
  <c r="I124" i="91"/>
  <c r="AS23" i="91"/>
  <c r="AS25" i="91" s="1"/>
  <c r="BI23" i="91"/>
  <c r="BI25" i="91" s="1"/>
  <c r="F167" i="91"/>
  <c r="G161" i="91"/>
  <c r="T116" i="91"/>
  <c r="T7" i="91" s="1"/>
  <c r="J116" i="91"/>
  <c r="J7" i="91" s="1"/>
  <c r="AC70" i="90"/>
  <c r="AC71" i="90"/>
  <c r="AC78" i="90"/>
  <c r="AC92" i="90"/>
  <c r="AC96" i="90"/>
  <c r="AC108" i="90"/>
  <c r="AC124" i="90" s="1"/>
  <c r="AC117" i="90"/>
  <c r="AC118" i="90"/>
  <c r="AC119" i="90"/>
  <c r="AC120" i="90"/>
  <c r="AC121" i="90"/>
  <c r="AC122" i="90"/>
  <c r="AC123" i="90"/>
  <c r="AC135" i="90"/>
  <c r="AB70" i="90"/>
  <c r="AA122" i="90"/>
  <c r="AA121" i="90"/>
  <c r="AA120" i="90"/>
  <c r="AA119" i="90"/>
  <c r="AA118" i="90"/>
  <c r="AA123" i="90" s="1"/>
  <c r="AA117" i="90"/>
  <c r="AA108" i="90"/>
  <c r="AA124" i="90" s="1"/>
  <c r="AA96" i="90"/>
  <c r="AA92" i="90"/>
  <c r="AA78" i="90"/>
  <c r="AA113" i="90" s="1"/>
  <c r="AA115" i="90" s="1"/>
  <c r="AA71" i="90"/>
  <c r="AA70" i="90"/>
  <c r="Z70" i="90"/>
  <c r="Z71" i="90"/>
  <c r="Z78" i="90"/>
  <c r="Z92" i="90"/>
  <c r="Z96" i="90"/>
  <c r="Z108" i="90"/>
  <c r="Z117" i="90"/>
  <c r="Z123" i="90" s="1"/>
  <c r="Z118" i="90"/>
  <c r="Z119" i="90"/>
  <c r="Z120" i="90"/>
  <c r="Z121" i="90"/>
  <c r="Z122" i="90"/>
  <c r="Z161" i="90"/>
  <c r="Z162" i="90"/>
  <c r="Z163" i="90"/>
  <c r="Z164" i="90"/>
  <c r="Z165" i="90"/>
  <c r="Z167" i="90" s="1"/>
  <c r="Z166" i="90"/>
  <c r="Z169" i="90"/>
  <c r="Z274" i="90" s="1"/>
  <c r="Z170" i="90"/>
  <c r="Z171" i="90"/>
  <c r="Z172" i="90"/>
  <c r="Z173" i="90"/>
  <c r="Z174" i="90"/>
  <c r="Z175" i="90"/>
  <c r="Z176" i="90"/>
  <c r="Z177" i="90"/>
  <c r="Z135" i="90" s="1"/>
  <c r="Z178" i="90"/>
  <c r="Z179" i="90"/>
  <c r="Z180" i="90"/>
  <c r="Z181" i="90"/>
  <c r="Z182" i="90"/>
  <c r="Z183" i="90"/>
  <c r="Z184" i="90"/>
  <c r="Z185" i="90"/>
  <c r="Z186" i="90"/>
  <c r="Z187" i="90"/>
  <c r="Z188" i="90"/>
  <c r="Z189" i="90"/>
  <c r="Z190" i="90"/>
  <c r="Z191" i="90"/>
  <c r="Z192" i="90"/>
  <c r="Z193" i="90"/>
  <c r="Z194" i="90"/>
  <c r="Z195" i="90"/>
  <c r="Z196" i="90"/>
  <c r="Z197" i="90"/>
  <c r="Z198" i="90"/>
  <c r="Z199" i="90"/>
  <c r="Z200" i="90"/>
  <c r="Z201" i="90"/>
  <c r="Z202" i="90"/>
  <c r="Z203" i="90"/>
  <c r="Z204" i="90"/>
  <c r="Z205" i="90"/>
  <c r="Z206" i="90"/>
  <c r="Z207" i="90"/>
  <c r="Z208" i="90"/>
  <c r="Z209" i="90"/>
  <c r="Z210" i="90"/>
  <c r="Z211" i="90"/>
  <c r="Z212" i="90"/>
  <c r="Z213" i="90"/>
  <c r="Z214" i="90"/>
  <c r="Z215" i="90"/>
  <c r="Z216" i="90"/>
  <c r="Z217" i="90"/>
  <c r="Z218" i="90"/>
  <c r="Z219" i="90"/>
  <c r="Z220" i="90"/>
  <c r="Z221" i="90"/>
  <c r="Z222" i="90"/>
  <c r="Z223" i="90"/>
  <c r="Z224" i="90"/>
  <c r="Z225" i="90"/>
  <c r="Z226" i="90"/>
  <c r="Z227" i="90"/>
  <c r="Z228" i="90"/>
  <c r="Z229" i="90"/>
  <c r="Z230" i="90"/>
  <c r="Z231" i="90"/>
  <c r="Z232" i="90"/>
  <c r="Z233" i="90"/>
  <c r="Z234" i="90"/>
  <c r="Z235" i="90"/>
  <c r="Z236" i="90"/>
  <c r="Z237" i="90"/>
  <c r="Z238" i="90"/>
  <c r="Z239" i="90"/>
  <c r="Z240" i="90"/>
  <c r="Z241" i="90"/>
  <c r="Z242" i="90"/>
  <c r="Z243" i="90"/>
  <c r="Z244" i="90"/>
  <c r="Z245" i="90"/>
  <c r="Z246" i="90"/>
  <c r="Z247" i="90"/>
  <c r="Z248" i="90"/>
  <c r="Z249" i="90"/>
  <c r="Z250" i="90"/>
  <c r="Z251" i="90"/>
  <c r="Z252" i="90"/>
  <c r="Z253" i="90"/>
  <c r="Z254" i="90"/>
  <c r="Z255" i="90"/>
  <c r="Z256" i="90"/>
  <c r="Z257" i="90"/>
  <c r="Z258" i="90"/>
  <c r="Z259" i="90"/>
  <c r="Z260" i="90"/>
  <c r="Z261" i="90"/>
  <c r="Z262" i="90"/>
  <c r="Z263" i="90"/>
  <c r="Z264" i="90"/>
  <c r="Z265" i="90"/>
  <c r="Z266" i="90"/>
  <c r="Z267" i="90"/>
  <c r="Z268" i="90"/>
  <c r="Z269" i="90"/>
  <c r="Z270" i="90"/>
  <c r="Z271" i="90"/>
  <c r="Z272" i="90"/>
  <c r="Z273" i="90"/>
  <c r="AC135" i="96" l="1"/>
  <c r="AD177" i="96"/>
  <c r="AE161" i="96"/>
  <c r="AB162" i="96"/>
  <c r="AA167" i="96"/>
  <c r="AC274" i="96"/>
  <c r="AD169" i="96"/>
  <c r="Q167" i="94"/>
  <c r="R161" i="94"/>
  <c r="R135" i="94" s="1"/>
  <c r="X177" i="94"/>
  <c r="Q274" i="94"/>
  <c r="R169" i="94"/>
  <c r="U198" i="94"/>
  <c r="J135" i="92"/>
  <c r="J274" i="92"/>
  <c r="L162" i="92"/>
  <c r="M169" i="92"/>
  <c r="N177" i="92"/>
  <c r="P161" i="92"/>
  <c r="AH124" i="91"/>
  <c r="AI124" i="91"/>
  <c r="AT9" i="91"/>
  <c r="AI115" i="91"/>
  <c r="AH115" i="91"/>
  <c r="G167" i="91"/>
  <c r="H161" i="91"/>
  <c r="G135" i="91"/>
  <c r="G274" i="91"/>
  <c r="H169" i="91"/>
  <c r="J177" i="91"/>
  <c r="AC113" i="90"/>
  <c r="AC115" i="90" s="1"/>
  <c r="AC116" i="90" s="1"/>
  <c r="AA116" i="90"/>
  <c r="AA134" i="90" s="1"/>
  <c r="Z124" i="90"/>
  <c r="Z113" i="90"/>
  <c r="Z115" i="90" s="1"/>
  <c r="Z116" i="90" s="1"/>
  <c r="AD135" i="96" l="1"/>
  <c r="AE177" i="96"/>
  <c r="AC162" i="96"/>
  <c r="AB167" i="96"/>
  <c r="AD274" i="96"/>
  <c r="AE169" i="96"/>
  <c r="AF161" i="96"/>
  <c r="R274" i="94"/>
  <c r="S169" i="94"/>
  <c r="V198" i="94"/>
  <c r="Y177" i="94"/>
  <c r="Z177" i="94" s="1"/>
  <c r="AA177" i="94" s="1"/>
  <c r="S161" i="94"/>
  <c r="R167" i="94"/>
  <c r="L189" i="92"/>
  <c r="K135" i="92"/>
  <c r="Q161" i="92"/>
  <c r="O177" i="92"/>
  <c r="N169" i="92"/>
  <c r="M162" i="92"/>
  <c r="L167" i="92"/>
  <c r="H274" i="91"/>
  <c r="I169" i="91"/>
  <c r="H167" i="91"/>
  <c r="I161" i="91"/>
  <c r="H135" i="91"/>
  <c r="K177" i="91"/>
  <c r="B7" i="91"/>
  <c r="A7" i="91" s="1"/>
  <c r="AI116" i="91"/>
  <c r="AH116" i="91"/>
  <c r="AE135" i="96" l="1"/>
  <c r="AF177" i="96"/>
  <c r="AF135" i="96" s="1"/>
  <c r="AE274" i="96"/>
  <c r="AF169" i="96"/>
  <c r="AF274" i="96" s="1"/>
  <c r="AD162" i="96"/>
  <c r="AC167" i="96"/>
  <c r="T161" i="94"/>
  <c r="S167" i="94"/>
  <c r="AB177" i="94"/>
  <c r="W198" i="94"/>
  <c r="S274" i="94"/>
  <c r="T169" i="94"/>
  <c r="M189" i="92"/>
  <c r="L135" i="92"/>
  <c r="L274" i="92"/>
  <c r="N162" i="92"/>
  <c r="M167" i="92"/>
  <c r="O169" i="92"/>
  <c r="P177" i="92"/>
  <c r="R161" i="92"/>
  <c r="L177" i="91"/>
  <c r="I167" i="91"/>
  <c r="J161" i="91"/>
  <c r="I135" i="91"/>
  <c r="I274" i="91"/>
  <c r="J169" i="91"/>
  <c r="AH135" i="96" l="1"/>
  <c r="AI135" i="96"/>
  <c r="AE162" i="96"/>
  <c r="AD167" i="96"/>
  <c r="Q177" i="92"/>
  <c r="X198" i="94"/>
  <c r="AC177" i="94"/>
  <c r="T274" i="94"/>
  <c r="U169" i="94"/>
  <c r="T167" i="94"/>
  <c r="U161" i="94"/>
  <c r="N189" i="92"/>
  <c r="N135" i="92" s="1"/>
  <c r="M135" i="92"/>
  <c r="M274" i="92"/>
  <c r="S161" i="92"/>
  <c r="R177" i="92"/>
  <c r="P169" i="92"/>
  <c r="O162" i="92"/>
  <c r="N167" i="92"/>
  <c r="J167" i="91"/>
  <c r="K161" i="91"/>
  <c r="J135" i="91"/>
  <c r="M177" i="91"/>
  <c r="J274" i="91"/>
  <c r="K169" i="91"/>
  <c r="AF162" i="96" l="1"/>
  <c r="AF167" i="96" s="1"/>
  <c r="AE167" i="96"/>
  <c r="U274" i="94"/>
  <c r="V169" i="94"/>
  <c r="AD177" i="94"/>
  <c r="U167" i="94"/>
  <c r="V161" i="94"/>
  <c r="U135" i="94"/>
  <c r="Y198" i="94"/>
  <c r="Z198" i="94" s="1"/>
  <c r="AA198" i="94" s="1"/>
  <c r="O189" i="92"/>
  <c r="O135" i="92" s="1"/>
  <c r="N274" i="92"/>
  <c r="P162" i="92"/>
  <c r="O167" i="92"/>
  <c r="Q169" i="92"/>
  <c r="T161" i="92"/>
  <c r="S177" i="92"/>
  <c r="N177" i="91"/>
  <c r="L161" i="91"/>
  <c r="K167" i="91"/>
  <c r="K135" i="91"/>
  <c r="K274" i="91"/>
  <c r="L169" i="91"/>
  <c r="AB198" i="94" l="1"/>
  <c r="W161" i="94"/>
  <c r="V167" i="94"/>
  <c r="V135" i="94"/>
  <c r="AE177" i="94"/>
  <c r="V274" i="94"/>
  <c r="W169" i="94"/>
  <c r="P189" i="92"/>
  <c r="P135" i="92" s="1"/>
  <c r="O274" i="92"/>
  <c r="T177" i="92"/>
  <c r="U161" i="92"/>
  <c r="R169" i="92"/>
  <c r="Q162" i="92"/>
  <c r="P167" i="92"/>
  <c r="L274" i="91"/>
  <c r="M169" i="91"/>
  <c r="M161" i="91"/>
  <c r="L167" i="91"/>
  <c r="L135" i="91"/>
  <c r="O177" i="91"/>
  <c r="AF177" i="94" l="1"/>
  <c r="X161" i="94"/>
  <c r="W167" i="94"/>
  <c r="W135" i="94"/>
  <c r="W274" i="94"/>
  <c r="X169" i="94"/>
  <c r="AC198" i="94"/>
  <c r="Q189" i="92"/>
  <c r="Q135" i="92" s="1"/>
  <c r="P274" i="92"/>
  <c r="R162" i="92"/>
  <c r="Q167" i="92"/>
  <c r="V161" i="92"/>
  <c r="S169" i="92"/>
  <c r="U177" i="92"/>
  <c r="M167" i="91"/>
  <c r="N161" i="91"/>
  <c r="M135" i="91"/>
  <c r="P177" i="91"/>
  <c r="Q177" i="91" s="1"/>
  <c r="M274" i="91"/>
  <c r="N169" i="91"/>
  <c r="AD198" i="94" l="1"/>
  <c r="X274" i="94"/>
  <c r="Y169" i="94"/>
  <c r="Y161" i="94"/>
  <c r="X167" i="94"/>
  <c r="R189" i="92"/>
  <c r="R135" i="92" s="1"/>
  <c r="Q274" i="92"/>
  <c r="T169" i="92"/>
  <c r="V177" i="92"/>
  <c r="W161" i="92"/>
  <c r="S162" i="92"/>
  <c r="R167" i="92"/>
  <c r="N274" i="91"/>
  <c r="O169" i="91"/>
  <c r="R177" i="91"/>
  <c r="O161" i="91"/>
  <c r="N167" i="91"/>
  <c r="N135" i="91"/>
  <c r="Z161" i="94" l="1"/>
  <c r="Y167" i="94"/>
  <c r="Y274" i="94"/>
  <c r="Z169" i="94"/>
  <c r="AE198" i="94"/>
  <c r="S189" i="92"/>
  <c r="R274" i="92"/>
  <c r="T162" i="92"/>
  <c r="S167" i="92"/>
  <c r="W177" i="92"/>
  <c r="U169" i="92"/>
  <c r="X161" i="92"/>
  <c r="S177" i="91"/>
  <c r="O167" i="91"/>
  <c r="P161" i="91"/>
  <c r="O135" i="91"/>
  <c r="O274" i="91"/>
  <c r="P169" i="91"/>
  <c r="AF198" i="94" l="1"/>
  <c r="Z274" i="94"/>
  <c r="AA169" i="94"/>
  <c r="AA161" i="94"/>
  <c r="Z167" i="94"/>
  <c r="T189" i="92"/>
  <c r="T135" i="92" s="1"/>
  <c r="S135" i="92"/>
  <c r="S274" i="92"/>
  <c r="V169" i="92"/>
  <c r="Y161" i="92"/>
  <c r="X177" i="92"/>
  <c r="U162" i="92"/>
  <c r="T167" i="92"/>
  <c r="P274" i="91"/>
  <c r="Q169" i="91"/>
  <c r="P167" i="91"/>
  <c r="Q161" i="91"/>
  <c r="T177" i="91"/>
  <c r="AA167" i="94" l="1"/>
  <c r="AB161" i="94"/>
  <c r="AA274" i="94"/>
  <c r="AB169" i="94"/>
  <c r="U189" i="92"/>
  <c r="T274" i="92"/>
  <c r="V162" i="92"/>
  <c r="U167" i="92"/>
  <c r="Y177" i="92"/>
  <c r="Z177" i="92" s="1"/>
  <c r="AA177" i="92" s="1"/>
  <c r="AB177" i="92" s="1"/>
  <c r="Z161" i="92"/>
  <c r="W169" i="92"/>
  <c r="U177" i="91"/>
  <c r="Q167" i="91"/>
  <c r="R161" i="91"/>
  <c r="Q135" i="91"/>
  <c r="Q274" i="91"/>
  <c r="R169" i="91"/>
  <c r="AB167" i="94" l="1"/>
  <c r="AC161" i="94"/>
  <c r="AB135" i="94"/>
  <c r="AB274" i="94"/>
  <c r="AC169" i="94"/>
  <c r="V189" i="92"/>
  <c r="U135" i="92"/>
  <c r="U274" i="92"/>
  <c r="X169" i="92"/>
  <c r="AA161" i="92"/>
  <c r="AB161" i="92" s="1"/>
  <c r="W162" i="92"/>
  <c r="V167" i="92"/>
  <c r="R274" i="91"/>
  <c r="S169" i="91"/>
  <c r="R167" i="91"/>
  <c r="S161" i="91"/>
  <c r="R135" i="91"/>
  <c r="V177" i="91"/>
  <c r="AC274" i="94" l="1"/>
  <c r="AD169" i="94"/>
  <c r="AC167" i="94"/>
  <c r="AD161" i="94"/>
  <c r="AC135" i="94"/>
  <c r="W189" i="92"/>
  <c r="W135" i="92" s="1"/>
  <c r="V135" i="92"/>
  <c r="V274" i="92"/>
  <c r="Y169" i="92"/>
  <c r="X162" i="92"/>
  <c r="W167" i="92"/>
  <c r="AC177" i="92"/>
  <c r="W177" i="91"/>
  <c r="T161" i="91"/>
  <c r="S167" i="91"/>
  <c r="S135" i="91"/>
  <c r="S274" i="91"/>
  <c r="T169" i="91"/>
  <c r="AE161" i="94" l="1"/>
  <c r="AD167" i="94"/>
  <c r="AD135" i="94"/>
  <c r="AD274" i="94"/>
  <c r="AE169" i="94"/>
  <c r="X189" i="92"/>
  <c r="W274" i="92"/>
  <c r="AD177" i="92"/>
  <c r="Y162" i="92"/>
  <c r="X167" i="92"/>
  <c r="Z169" i="92"/>
  <c r="AC161" i="92"/>
  <c r="T274" i="91"/>
  <c r="U169" i="91"/>
  <c r="U161" i="91"/>
  <c r="T167" i="91"/>
  <c r="T135" i="91"/>
  <c r="X177" i="91"/>
  <c r="AE274" i="94" l="1"/>
  <c r="AF169" i="94"/>
  <c r="AF274" i="94" s="1"/>
  <c r="AF161" i="94"/>
  <c r="AE167" i="94"/>
  <c r="AE135" i="94"/>
  <c r="Y189" i="92"/>
  <c r="X135" i="92"/>
  <c r="X274" i="92"/>
  <c r="Z162" i="92"/>
  <c r="Y167" i="92"/>
  <c r="AD161" i="92"/>
  <c r="AA169" i="92"/>
  <c r="AB169" i="92" s="1"/>
  <c r="AE177" i="92"/>
  <c r="Y177" i="91"/>
  <c r="Z177" i="91" s="1"/>
  <c r="AA177" i="91" s="1"/>
  <c r="U167" i="91"/>
  <c r="V161" i="91"/>
  <c r="U135" i="91"/>
  <c r="U274" i="91"/>
  <c r="V169" i="91"/>
  <c r="AF167" i="94" l="1"/>
  <c r="AF135" i="94"/>
  <c r="Z189" i="92"/>
  <c r="Y274" i="92"/>
  <c r="AF177" i="92"/>
  <c r="AE161" i="92"/>
  <c r="AA162" i="92"/>
  <c r="AB162" i="92" s="1"/>
  <c r="AB167" i="92" s="1"/>
  <c r="Z167" i="92"/>
  <c r="V274" i="91"/>
  <c r="W169" i="91"/>
  <c r="V167" i="91"/>
  <c r="W161" i="91"/>
  <c r="V135" i="91"/>
  <c r="AI135" i="94" l="1"/>
  <c r="AH135" i="94"/>
  <c r="AA189" i="92"/>
  <c r="AB189" i="92" s="1"/>
  <c r="Z274" i="92"/>
  <c r="AC169" i="92"/>
  <c r="AA167" i="92"/>
  <c r="AF161" i="92"/>
  <c r="W167" i="91"/>
  <c r="X161" i="91"/>
  <c r="W135" i="91"/>
  <c r="W274" i="91"/>
  <c r="X169" i="91"/>
  <c r="AB135" i="92" l="1"/>
  <c r="AB274" i="92"/>
  <c r="AA135" i="92"/>
  <c r="AA274" i="92"/>
  <c r="AC162" i="92"/>
  <c r="AD169" i="92"/>
  <c r="X274" i="91"/>
  <c r="Y169" i="91"/>
  <c r="X167" i="91"/>
  <c r="Y161" i="91"/>
  <c r="X135" i="91"/>
  <c r="AC189" i="92" l="1"/>
  <c r="AE169" i="92"/>
  <c r="AD162" i="92"/>
  <c r="AC167" i="92"/>
  <c r="Y167" i="91"/>
  <c r="Z161" i="91"/>
  <c r="Y274" i="91"/>
  <c r="Z169" i="91"/>
  <c r="AD189" i="92" l="1"/>
  <c r="AD135" i="92" s="1"/>
  <c r="AC135" i="92"/>
  <c r="AC274" i="92"/>
  <c r="AE162" i="92"/>
  <c r="AD167" i="92"/>
  <c r="AF169" i="92"/>
  <c r="Z274" i="91"/>
  <c r="AA169" i="91"/>
  <c r="Z167" i="91"/>
  <c r="AA161" i="91"/>
  <c r="AE189" i="92" l="1"/>
  <c r="AE135" i="92" s="1"/>
  <c r="AD274" i="92"/>
  <c r="AF162" i="92"/>
  <c r="AF167" i="92" s="1"/>
  <c r="AE167" i="92"/>
  <c r="AA167" i="91"/>
  <c r="AA135" i="91"/>
  <c r="AA274" i="91"/>
  <c r="AF189" i="92" l="1"/>
  <c r="AF135" i="92" s="1"/>
  <c r="AE274" i="92"/>
  <c r="AB274" i="91"/>
  <c r="AI135" i="92" l="1"/>
  <c r="AF274" i="92"/>
  <c r="AH135" i="92" l="1"/>
  <c r="AI135" i="91" l="1"/>
  <c r="AH135" i="91"/>
  <c r="Y70" i="90" l="1"/>
  <c r="Y71" i="90"/>
  <c r="Y78" i="90"/>
  <c r="Y92" i="90"/>
  <c r="Y96" i="90"/>
  <c r="Y108" i="90"/>
  <c r="Y117" i="90"/>
  <c r="Y118" i="90"/>
  <c r="Y119" i="90"/>
  <c r="Y120" i="90"/>
  <c r="Y121" i="90"/>
  <c r="Y122" i="90"/>
  <c r="Y161" i="90"/>
  <c r="Y162" i="90"/>
  <c r="Y167" i="90" s="1"/>
  <c r="Y163" i="90"/>
  <c r="Y164" i="90"/>
  <c r="Y165" i="90"/>
  <c r="Y166" i="90"/>
  <c r="Y169" i="90"/>
  <c r="Y274" i="90" s="1"/>
  <c r="Y170" i="90"/>
  <c r="Y171" i="90"/>
  <c r="Y172" i="90"/>
  <c r="Y173" i="90"/>
  <c r="Y174" i="90"/>
  <c r="Y175" i="90"/>
  <c r="Y176" i="90"/>
  <c r="Y177" i="90"/>
  <c r="Y135" i="90" s="1"/>
  <c r="Y178" i="90"/>
  <c r="Y179" i="90"/>
  <c r="Y180" i="90"/>
  <c r="Y181" i="90"/>
  <c r="Y182" i="90"/>
  <c r="Y183" i="90"/>
  <c r="Y184" i="90"/>
  <c r="Y185" i="90"/>
  <c r="Y186" i="90"/>
  <c r="Y187" i="90"/>
  <c r="Y188" i="90"/>
  <c r="Y189" i="90"/>
  <c r="Y190" i="90"/>
  <c r="Y191" i="90"/>
  <c r="Y192" i="90"/>
  <c r="Y193" i="90"/>
  <c r="Y194" i="90"/>
  <c r="Y195" i="90"/>
  <c r="Y196" i="90"/>
  <c r="Y197" i="90"/>
  <c r="Y198" i="90"/>
  <c r="Y199" i="90"/>
  <c r="Y200" i="90"/>
  <c r="Y201" i="90"/>
  <c r="Y202" i="90"/>
  <c r="Y203" i="90"/>
  <c r="Y204" i="90"/>
  <c r="Y205" i="90"/>
  <c r="Y206" i="90"/>
  <c r="Y207" i="90"/>
  <c r="Y208" i="90"/>
  <c r="Y209" i="90"/>
  <c r="Y210" i="90"/>
  <c r="Y211" i="90"/>
  <c r="Y212" i="90"/>
  <c r="Y213" i="90"/>
  <c r="Y214" i="90"/>
  <c r="Y215" i="90"/>
  <c r="Y216" i="90"/>
  <c r="Y217" i="90"/>
  <c r="Y218" i="90"/>
  <c r="Y219" i="90"/>
  <c r="Y220" i="90"/>
  <c r="Y221" i="90"/>
  <c r="Y222" i="90"/>
  <c r="Y223" i="90"/>
  <c r="Y224" i="90"/>
  <c r="Y225" i="90"/>
  <c r="Y226" i="90"/>
  <c r="Y227" i="90"/>
  <c r="Y228" i="90"/>
  <c r="Y229" i="90"/>
  <c r="Y230" i="90"/>
  <c r="Y231" i="90"/>
  <c r="Y232" i="90"/>
  <c r="Y233" i="90"/>
  <c r="Y234" i="90"/>
  <c r="Y235" i="90"/>
  <c r="Y236" i="90"/>
  <c r="Y237" i="90"/>
  <c r="Y238" i="90"/>
  <c r="Y239" i="90"/>
  <c r="Y240" i="90"/>
  <c r="Y241" i="90"/>
  <c r="Y242" i="90"/>
  <c r="Y243" i="90"/>
  <c r="Y244" i="90"/>
  <c r="Y245" i="90"/>
  <c r="Y246" i="90"/>
  <c r="Y247" i="90"/>
  <c r="Y248" i="90"/>
  <c r="Y249" i="90"/>
  <c r="Y250" i="90"/>
  <c r="Y251" i="90"/>
  <c r="Y252" i="90"/>
  <c r="Y253" i="90"/>
  <c r="Y254" i="90"/>
  <c r="Y255" i="90"/>
  <c r="Y256" i="90"/>
  <c r="Y257" i="90"/>
  <c r="Y258" i="90"/>
  <c r="Y259" i="90"/>
  <c r="Y260" i="90"/>
  <c r="Y261" i="90"/>
  <c r="Y262" i="90"/>
  <c r="Y263" i="90"/>
  <c r="Y264" i="90"/>
  <c r="Y265" i="90"/>
  <c r="Y266" i="90"/>
  <c r="Y267" i="90"/>
  <c r="Y268" i="90"/>
  <c r="Y269" i="90"/>
  <c r="Y270" i="90"/>
  <c r="Y271" i="90"/>
  <c r="Y272" i="90"/>
  <c r="Y273" i="90"/>
  <c r="X70" i="90"/>
  <c r="X71" i="90"/>
  <c r="X78" i="90"/>
  <c r="X92" i="90"/>
  <c r="X96" i="90"/>
  <c r="X108" i="90"/>
  <c r="X117" i="90"/>
  <c r="X118" i="90"/>
  <c r="X119" i="90"/>
  <c r="X120" i="90"/>
  <c r="X121" i="90"/>
  <c r="X122" i="90"/>
  <c r="X161" i="90"/>
  <c r="X162" i="90"/>
  <c r="X167" i="90" s="1"/>
  <c r="X163" i="90"/>
  <c r="X164" i="90"/>
  <c r="X165" i="90"/>
  <c r="X166" i="90"/>
  <c r="X169" i="90"/>
  <c r="X274" i="90" s="1"/>
  <c r="X170" i="90"/>
  <c r="X171" i="90"/>
  <c r="X172" i="90"/>
  <c r="X173" i="90"/>
  <c r="X174" i="90"/>
  <c r="X175" i="90"/>
  <c r="X176" i="90"/>
  <c r="X177" i="90"/>
  <c r="X135" i="90" s="1"/>
  <c r="X178" i="90"/>
  <c r="X179" i="90"/>
  <c r="X180" i="90"/>
  <c r="X181" i="90"/>
  <c r="X182" i="90"/>
  <c r="X183" i="90"/>
  <c r="X184" i="90"/>
  <c r="X185" i="90"/>
  <c r="X186" i="90"/>
  <c r="X187" i="90"/>
  <c r="X188" i="90"/>
  <c r="X189" i="90"/>
  <c r="X190" i="90"/>
  <c r="X191" i="90"/>
  <c r="X192" i="90"/>
  <c r="X193" i="90"/>
  <c r="X194" i="90"/>
  <c r="X195" i="90"/>
  <c r="X196" i="90"/>
  <c r="X197" i="90"/>
  <c r="X198" i="90"/>
  <c r="X199" i="90"/>
  <c r="X200" i="90"/>
  <c r="X201" i="90"/>
  <c r="X202" i="90"/>
  <c r="X203" i="90"/>
  <c r="X204" i="90"/>
  <c r="X205" i="90"/>
  <c r="X206" i="90"/>
  <c r="X207" i="90"/>
  <c r="X208" i="90"/>
  <c r="X209" i="90"/>
  <c r="X210" i="90"/>
  <c r="X211" i="90"/>
  <c r="X212" i="90"/>
  <c r="X213" i="90"/>
  <c r="X214" i="90"/>
  <c r="X215" i="90"/>
  <c r="X216" i="90"/>
  <c r="X217" i="90"/>
  <c r="X218" i="90"/>
  <c r="X219" i="90"/>
  <c r="X220" i="90"/>
  <c r="X221" i="90"/>
  <c r="X222" i="90"/>
  <c r="X223" i="90"/>
  <c r="X224" i="90"/>
  <c r="X225" i="90"/>
  <c r="X226" i="90"/>
  <c r="X227" i="90"/>
  <c r="X228" i="90"/>
  <c r="X229" i="90"/>
  <c r="X230" i="90"/>
  <c r="X231" i="90"/>
  <c r="X232" i="90"/>
  <c r="X233" i="90"/>
  <c r="X234" i="90"/>
  <c r="X235" i="90"/>
  <c r="X236" i="90"/>
  <c r="X237" i="90"/>
  <c r="X238" i="90"/>
  <c r="X239" i="90"/>
  <c r="X240" i="90"/>
  <c r="X241" i="90"/>
  <c r="X242" i="90"/>
  <c r="X243" i="90"/>
  <c r="X244" i="90"/>
  <c r="X245" i="90"/>
  <c r="X246" i="90"/>
  <c r="X247" i="90"/>
  <c r="X248" i="90"/>
  <c r="X249" i="90"/>
  <c r="X250" i="90"/>
  <c r="X251" i="90"/>
  <c r="X252" i="90"/>
  <c r="X253" i="90"/>
  <c r="X254" i="90"/>
  <c r="X255" i="90"/>
  <c r="X256" i="90"/>
  <c r="X257" i="90"/>
  <c r="X258" i="90"/>
  <c r="X259" i="90"/>
  <c r="X260" i="90"/>
  <c r="X261" i="90"/>
  <c r="X262" i="90"/>
  <c r="X263" i="90"/>
  <c r="X264" i="90"/>
  <c r="X265" i="90"/>
  <c r="X266" i="90"/>
  <c r="X267" i="90"/>
  <c r="X268" i="90"/>
  <c r="X269" i="90"/>
  <c r="X270" i="90"/>
  <c r="X271" i="90"/>
  <c r="X272" i="90"/>
  <c r="X273" i="90"/>
  <c r="W70" i="90"/>
  <c r="W71" i="90"/>
  <c r="W78" i="90"/>
  <c r="W92" i="90"/>
  <c r="W96" i="90"/>
  <c r="W108" i="90"/>
  <c r="W113" i="90" s="1"/>
  <c r="W115" i="90" s="1"/>
  <c r="W117" i="90"/>
  <c r="W118" i="90"/>
  <c r="W119" i="90"/>
  <c r="W120" i="90"/>
  <c r="W121" i="90"/>
  <c r="W122" i="90"/>
  <c r="W135" i="90"/>
  <c r="W161" i="90"/>
  <c r="W162" i="90"/>
  <c r="W163" i="90"/>
  <c r="V70" i="90"/>
  <c r="V71" i="90"/>
  <c r="V78" i="90"/>
  <c r="V92" i="90"/>
  <c r="V96" i="90"/>
  <c r="V108" i="90"/>
  <c r="V117" i="90"/>
  <c r="V118" i="90"/>
  <c r="V119" i="90"/>
  <c r="V120" i="90"/>
  <c r="V121" i="90"/>
  <c r="V122" i="90"/>
  <c r="V161" i="90"/>
  <c r="V162" i="90"/>
  <c r="V163" i="90"/>
  <c r="V164" i="90"/>
  <c r="V167" i="90" s="1"/>
  <c r="V165" i="90"/>
  <c r="V166" i="90"/>
  <c r="V169" i="90"/>
  <c r="V170" i="90"/>
  <c r="V171" i="90"/>
  <c r="V172" i="90"/>
  <c r="V173" i="90"/>
  <c r="V174" i="90"/>
  <c r="V175" i="90"/>
  <c r="V176" i="90"/>
  <c r="V177" i="90"/>
  <c r="V135" i="90" s="1"/>
  <c r="V178" i="90"/>
  <c r="V179" i="90"/>
  <c r="V180" i="90"/>
  <c r="V181" i="90"/>
  <c r="V182" i="90"/>
  <c r="V183" i="90"/>
  <c r="V184" i="90"/>
  <c r="V185" i="90"/>
  <c r="V186" i="90"/>
  <c r="V187" i="90"/>
  <c r="V188" i="90"/>
  <c r="V189" i="90"/>
  <c r="V190" i="90"/>
  <c r="V191" i="90"/>
  <c r="V192" i="90"/>
  <c r="V193" i="90"/>
  <c r="V194" i="90"/>
  <c r="V195" i="90"/>
  <c r="V196" i="90"/>
  <c r="V197" i="90"/>
  <c r="V198" i="90"/>
  <c r="V199" i="90"/>
  <c r="V200" i="90"/>
  <c r="V201" i="90"/>
  <c r="V202" i="90"/>
  <c r="V203" i="90"/>
  <c r="V204" i="90"/>
  <c r="V205" i="90"/>
  <c r="V206" i="90"/>
  <c r="V207" i="90"/>
  <c r="V208" i="90"/>
  <c r="V209" i="90"/>
  <c r="V210" i="90"/>
  <c r="V211" i="90"/>
  <c r="V212" i="90"/>
  <c r="V213" i="90"/>
  <c r="V214" i="90"/>
  <c r="V215" i="90"/>
  <c r="V216" i="90"/>
  <c r="V217" i="90"/>
  <c r="V218" i="90"/>
  <c r="V219" i="90"/>
  <c r="V220" i="90"/>
  <c r="V221" i="90"/>
  <c r="V222" i="90"/>
  <c r="V223" i="90"/>
  <c r="V224" i="90"/>
  <c r="V225" i="90"/>
  <c r="V226" i="90"/>
  <c r="V227" i="90"/>
  <c r="V228" i="90"/>
  <c r="V229" i="90"/>
  <c r="V230" i="90"/>
  <c r="V231" i="90"/>
  <c r="V232" i="90"/>
  <c r="V233" i="90"/>
  <c r="V234" i="90"/>
  <c r="V235" i="90"/>
  <c r="V236" i="90"/>
  <c r="V237" i="90"/>
  <c r="V238" i="90"/>
  <c r="V239" i="90"/>
  <c r="V240" i="90"/>
  <c r="V241" i="90"/>
  <c r="V242" i="90"/>
  <c r="V243" i="90"/>
  <c r="V244" i="90"/>
  <c r="V245" i="90"/>
  <c r="V246" i="90"/>
  <c r="V247" i="90"/>
  <c r="V248" i="90"/>
  <c r="V249" i="90"/>
  <c r="V250" i="90"/>
  <c r="V251" i="90"/>
  <c r="V252" i="90"/>
  <c r="V253" i="90"/>
  <c r="V254" i="90"/>
  <c r="V255" i="90"/>
  <c r="V256" i="90"/>
  <c r="V257" i="90"/>
  <c r="V258" i="90"/>
  <c r="V259" i="90"/>
  <c r="V260" i="90"/>
  <c r="V261" i="90"/>
  <c r="V262" i="90"/>
  <c r="V263" i="90"/>
  <c r="V264" i="90"/>
  <c r="V265" i="90"/>
  <c r="V266" i="90"/>
  <c r="V267" i="90"/>
  <c r="V268" i="90"/>
  <c r="U70" i="90"/>
  <c r="U71" i="90"/>
  <c r="U78" i="90"/>
  <c r="U92" i="90"/>
  <c r="U96" i="90"/>
  <c r="U108" i="90"/>
  <c r="U117" i="90"/>
  <c r="U118" i="90"/>
  <c r="U119" i="90"/>
  <c r="U120" i="90"/>
  <c r="U121" i="90"/>
  <c r="U122" i="90"/>
  <c r="U161" i="90"/>
  <c r="U162" i="90"/>
  <c r="U163" i="90"/>
  <c r="U164" i="90"/>
  <c r="U165" i="90"/>
  <c r="U167" i="90" s="1"/>
  <c r="U166" i="90"/>
  <c r="U169" i="90"/>
  <c r="U170" i="90"/>
  <c r="U171" i="90"/>
  <c r="U172" i="90"/>
  <c r="U173" i="90"/>
  <c r="U174" i="90"/>
  <c r="U175" i="90"/>
  <c r="U176" i="90"/>
  <c r="U177" i="90"/>
  <c r="U135" i="90" s="1"/>
  <c r="U178" i="90"/>
  <c r="U179" i="90"/>
  <c r="U180" i="90"/>
  <c r="U181" i="90"/>
  <c r="U182" i="90"/>
  <c r="U183" i="90"/>
  <c r="U184" i="90"/>
  <c r="U185" i="90"/>
  <c r="U186" i="90"/>
  <c r="U187" i="90"/>
  <c r="U188" i="90"/>
  <c r="U189" i="90"/>
  <c r="U190" i="90"/>
  <c r="U191" i="90"/>
  <c r="U192" i="90"/>
  <c r="U193" i="90"/>
  <c r="U194" i="90"/>
  <c r="U195" i="90"/>
  <c r="U196" i="90"/>
  <c r="U197" i="90"/>
  <c r="U198" i="90"/>
  <c r="U199" i="90"/>
  <c r="U200" i="90"/>
  <c r="U201" i="90"/>
  <c r="U202" i="90"/>
  <c r="U203" i="90"/>
  <c r="U204" i="90"/>
  <c r="U205" i="90"/>
  <c r="U206" i="90"/>
  <c r="U207" i="90"/>
  <c r="U208" i="90"/>
  <c r="U209" i="90"/>
  <c r="U210" i="90"/>
  <c r="U211" i="90"/>
  <c r="U212" i="90"/>
  <c r="U213" i="90"/>
  <c r="U214" i="90"/>
  <c r="U215" i="90"/>
  <c r="U216" i="90"/>
  <c r="U217" i="90"/>
  <c r="U218" i="90"/>
  <c r="U219" i="90"/>
  <c r="U220" i="90"/>
  <c r="U221" i="90"/>
  <c r="U222" i="90"/>
  <c r="U223" i="90"/>
  <c r="U224" i="90"/>
  <c r="U225" i="90"/>
  <c r="U226" i="90"/>
  <c r="U227" i="90"/>
  <c r="U228" i="90"/>
  <c r="U229" i="90"/>
  <c r="U230" i="90"/>
  <c r="U231" i="90"/>
  <c r="U232" i="90"/>
  <c r="U233" i="90"/>
  <c r="U234" i="90"/>
  <c r="U235" i="90"/>
  <c r="U236" i="90"/>
  <c r="U237" i="90"/>
  <c r="U238" i="90"/>
  <c r="U239" i="90"/>
  <c r="U240" i="90"/>
  <c r="U241" i="90"/>
  <c r="U242" i="90"/>
  <c r="U243" i="90"/>
  <c r="U244" i="90"/>
  <c r="U245" i="90"/>
  <c r="U246" i="90"/>
  <c r="U247" i="90"/>
  <c r="U248" i="90"/>
  <c r="U249" i="90"/>
  <c r="U250" i="90"/>
  <c r="U251" i="90"/>
  <c r="U252" i="90"/>
  <c r="U253" i="90"/>
  <c r="U254" i="90"/>
  <c r="U255" i="90"/>
  <c r="U256" i="90"/>
  <c r="U257" i="90"/>
  <c r="U258" i="90"/>
  <c r="U259" i="90"/>
  <c r="U260" i="90"/>
  <c r="U261" i="90"/>
  <c r="U262" i="90"/>
  <c r="U263" i="90"/>
  <c r="U264" i="90"/>
  <c r="U265" i="90"/>
  <c r="U266" i="90"/>
  <c r="U267" i="90"/>
  <c r="U268" i="90"/>
  <c r="U269" i="90"/>
  <c r="U270" i="90"/>
  <c r="U271" i="90"/>
  <c r="T70" i="90"/>
  <c r="T71" i="90"/>
  <c r="T78" i="90"/>
  <c r="T92" i="90"/>
  <c r="T96" i="90"/>
  <c r="T108" i="90"/>
  <c r="T117" i="90"/>
  <c r="T118" i="90"/>
  <c r="T119" i="90"/>
  <c r="T120" i="90"/>
  <c r="T121" i="90"/>
  <c r="T122" i="90"/>
  <c r="T161" i="90"/>
  <c r="T162" i="90"/>
  <c r="T163" i="90"/>
  <c r="T164" i="90"/>
  <c r="T165" i="90"/>
  <c r="T167" i="90" s="1"/>
  <c r="T166" i="90"/>
  <c r="T169" i="90"/>
  <c r="T170" i="90"/>
  <c r="T171" i="90"/>
  <c r="T172" i="90"/>
  <c r="T173" i="90"/>
  <c r="T174" i="90"/>
  <c r="T175" i="90"/>
  <c r="T176" i="90"/>
  <c r="T177" i="90"/>
  <c r="T135" i="90" s="1"/>
  <c r="T178" i="90"/>
  <c r="T179" i="90"/>
  <c r="T180" i="90"/>
  <c r="T181" i="90"/>
  <c r="T182" i="90"/>
  <c r="T183" i="90"/>
  <c r="T184" i="90"/>
  <c r="T185" i="90"/>
  <c r="T186" i="90"/>
  <c r="T187" i="90"/>
  <c r="T188" i="90"/>
  <c r="T189" i="90"/>
  <c r="T190" i="90"/>
  <c r="T191" i="90"/>
  <c r="T192" i="90"/>
  <c r="T193" i="90"/>
  <c r="T194" i="90"/>
  <c r="T195" i="90"/>
  <c r="T196" i="90"/>
  <c r="T197" i="90"/>
  <c r="T198" i="90"/>
  <c r="T199" i="90"/>
  <c r="T200" i="90"/>
  <c r="T201" i="90"/>
  <c r="T202" i="90"/>
  <c r="T203" i="90"/>
  <c r="T204" i="90"/>
  <c r="T205" i="90"/>
  <c r="T206" i="90"/>
  <c r="T207" i="90"/>
  <c r="T208" i="90"/>
  <c r="T209" i="90"/>
  <c r="T210" i="90"/>
  <c r="T211" i="90"/>
  <c r="T212" i="90"/>
  <c r="T213" i="90"/>
  <c r="T214" i="90"/>
  <c r="T215" i="90"/>
  <c r="T216" i="90"/>
  <c r="T217" i="90"/>
  <c r="T218" i="90"/>
  <c r="T219" i="90"/>
  <c r="T220" i="90"/>
  <c r="T221" i="90"/>
  <c r="T222" i="90"/>
  <c r="T223" i="90"/>
  <c r="T224" i="90"/>
  <c r="T225" i="90"/>
  <c r="S70" i="90"/>
  <c r="S71" i="90"/>
  <c r="S78" i="90"/>
  <c r="S92" i="90"/>
  <c r="S96" i="90"/>
  <c r="S108" i="90"/>
  <c r="S117" i="90"/>
  <c r="S118" i="90"/>
  <c r="S119" i="90"/>
  <c r="S120" i="90"/>
  <c r="S121" i="90"/>
  <c r="S122" i="90"/>
  <c r="S161" i="90"/>
  <c r="S162" i="90"/>
  <c r="S163" i="90"/>
  <c r="S164" i="90"/>
  <c r="S167" i="90" s="1"/>
  <c r="S165" i="90"/>
  <c r="S166" i="90"/>
  <c r="S169" i="90"/>
  <c r="S170" i="90"/>
  <c r="S171" i="90"/>
  <c r="S172" i="90"/>
  <c r="S173" i="90"/>
  <c r="S174" i="90"/>
  <c r="S175" i="90"/>
  <c r="S176" i="90"/>
  <c r="S177" i="90"/>
  <c r="S135" i="90" s="1"/>
  <c r="S178" i="90"/>
  <c r="S179" i="90"/>
  <c r="S180" i="90"/>
  <c r="S181" i="90"/>
  <c r="S182" i="90"/>
  <c r="S183" i="90"/>
  <c r="S184" i="90"/>
  <c r="S185" i="90"/>
  <c r="S186" i="90"/>
  <c r="S187" i="90"/>
  <c r="S188" i="90"/>
  <c r="S189" i="90"/>
  <c r="S190" i="90"/>
  <c r="S191" i="90"/>
  <c r="S192" i="90"/>
  <c r="S193" i="90"/>
  <c r="S194" i="90"/>
  <c r="S195" i="90"/>
  <c r="S196" i="90"/>
  <c r="S197" i="90"/>
  <c r="S198" i="90"/>
  <c r="S199" i="90"/>
  <c r="S200" i="90"/>
  <c r="S201" i="90"/>
  <c r="S202" i="90"/>
  <c r="S203" i="90"/>
  <c r="S204" i="90"/>
  <c r="S205" i="90"/>
  <c r="S206" i="90"/>
  <c r="S207" i="90"/>
  <c r="S208" i="90"/>
  <c r="S209" i="90"/>
  <c r="S210" i="90"/>
  <c r="S211" i="90"/>
  <c r="S212" i="90"/>
  <c r="S213" i="90"/>
  <c r="S214" i="90"/>
  <c r="S215" i="90"/>
  <c r="S216" i="90"/>
  <c r="S217" i="90"/>
  <c r="S218" i="90"/>
  <c r="S219" i="90"/>
  <c r="S220" i="90"/>
  <c r="S221" i="90"/>
  <c r="S222" i="90"/>
  <c r="S223" i="90"/>
  <c r="S224" i="90"/>
  <c r="S225" i="90"/>
  <c r="S226" i="90"/>
  <c r="S227" i="90"/>
  <c r="S228" i="90"/>
  <c r="S229" i="90"/>
  <c r="S230" i="90"/>
  <c r="S231" i="90"/>
  <c r="S232" i="90"/>
  <c r="S233" i="90"/>
  <c r="S234" i="90"/>
  <c r="S235" i="90"/>
  <c r="S236" i="90"/>
  <c r="S237" i="90"/>
  <c r="S238" i="90"/>
  <c r="S239" i="90"/>
  <c r="S240" i="90"/>
  <c r="S241" i="90"/>
  <c r="S242" i="90"/>
  <c r="S243" i="90"/>
  <c r="S244" i="90"/>
  <c r="S245" i="90"/>
  <c r="S246" i="90"/>
  <c r="S247" i="90"/>
  <c r="S248" i="90"/>
  <c r="S249" i="90"/>
  <c r="S250" i="90"/>
  <c r="S251" i="90"/>
  <c r="S252" i="90"/>
  <c r="S253" i="90"/>
  <c r="S254" i="90"/>
  <c r="S255" i="90"/>
  <c r="S256" i="90"/>
  <c r="S257" i="90"/>
  <c r="S258" i="90"/>
  <c r="S259" i="90"/>
  <c r="S260" i="90"/>
  <c r="S261" i="90"/>
  <c r="S262" i="90"/>
  <c r="S263" i="90"/>
  <c r="S264" i="90"/>
  <c r="S265" i="90"/>
  <c r="S266" i="90"/>
  <c r="S267" i="90"/>
  <c r="R70" i="90"/>
  <c r="Q70" i="90"/>
  <c r="P70" i="90"/>
  <c r="O70" i="90"/>
  <c r="N70" i="90"/>
  <c r="N71" i="90"/>
  <c r="N78" i="90"/>
  <c r="N92" i="90"/>
  <c r="N96" i="90"/>
  <c r="N108" i="90"/>
  <c r="N117" i="90"/>
  <c r="N118" i="90"/>
  <c r="N119" i="90"/>
  <c r="N120" i="90"/>
  <c r="N121" i="90"/>
  <c r="N122" i="90"/>
  <c r="N135" i="90"/>
  <c r="N161" i="90"/>
  <c r="N167" i="90" s="1"/>
  <c r="N162" i="90"/>
  <c r="N163" i="90"/>
  <c r="N164" i="90"/>
  <c r="N165" i="90"/>
  <c r="N166" i="90"/>
  <c r="N169" i="90"/>
  <c r="N170" i="90"/>
  <c r="N171" i="90"/>
  <c r="N274" i="90" s="1"/>
  <c r="N172" i="90"/>
  <c r="N173" i="90"/>
  <c r="N174" i="90"/>
  <c r="N175" i="90"/>
  <c r="N176" i="90"/>
  <c r="N177" i="90"/>
  <c r="N178" i="90"/>
  <c r="N179" i="90"/>
  <c r="N180" i="90"/>
  <c r="N181" i="90"/>
  <c r="N182" i="90"/>
  <c r="N183" i="90"/>
  <c r="N184" i="90"/>
  <c r="N185" i="90"/>
  <c r="N186" i="90"/>
  <c r="N187" i="90"/>
  <c r="N188" i="90"/>
  <c r="N189" i="90"/>
  <c r="N190" i="90"/>
  <c r="N191" i="90"/>
  <c r="N192" i="90"/>
  <c r="N193" i="90"/>
  <c r="N194" i="90"/>
  <c r="N195" i="90"/>
  <c r="N196" i="90"/>
  <c r="N197" i="90"/>
  <c r="N198" i="90"/>
  <c r="N199" i="90"/>
  <c r="N200" i="90"/>
  <c r="N201" i="90"/>
  <c r="N202" i="90"/>
  <c r="N203" i="90"/>
  <c r="N204" i="90"/>
  <c r="N205" i="90"/>
  <c r="N206" i="90"/>
  <c r="N207" i="90"/>
  <c r="N208" i="90"/>
  <c r="N209" i="90"/>
  <c r="N210" i="90"/>
  <c r="N211" i="90"/>
  <c r="N212" i="90"/>
  <c r="N213" i="90"/>
  <c r="N214" i="90"/>
  <c r="N215" i="90"/>
  <c r="N216" i="90"/>
  <c r="N217" i="90"/>
  <c r="N218" i="90"/>
  <c r="N219" i="90"/>
  <c r="N220" i="90"/>
  <c r="N221" i="90"/>
  <c r="N222" i="90"/>
  <c r="N223" i="90"/>
  <c r="N224" i="90"/>
  <c r="N225" i="90"/>
  <c r="N226" i="90"/>
  <c r="N227" i="90"/>
  <c r="N228" i="90"/>
  <c r="N229" i="90"/>
  <c r="N230" i="90"/>
  <c r="N231" i="90"/>
  <c r="N232" i="90"/>
  <c r="N233" i="90"/>
  <c r="N234" i="90"/>
  <c r="N235" i="90"/>
  <c r="N236" i="90"/>
  <c r="N237" i="90"/>
  <c r="N238" i="90"/>
  <c r="N239" i="90"/>
  <c r="N240" i="90"/>
  <c r="N241" i="90"/>
  <c r="N242" i="90"/>
  <c r="N243" i="90"/>
  <c r="N244" i="90"/>
  <c r="N245" i="90"/>
  <c r="N246" i="90"/>
  <c r="N247" i="90"/>
  <c r="N248" i="90"/>
  <c r="N249" i="90"/>
  <c r="N250" i="90"/>
  <c r="N251" i="90"/>
  <c r="N252" i="90"/>
  <c r="N253" i="90"/>
  <c r="N254" i="90"/>
  <c r="N255" i="90"/>
  <c r="N256" i="90"/>
  <c r="N257" i="90"/>
  <c r="N258" i="90"/>
  <c r="N259" i="90"/>
  <c r="N260" i="90"/>
  <c r="N261" i="90"/>
  <c r="N262" i="90"/>
  <c r="N263" i="90"/>
  <c r="N264" i="90"/>
  <c r="N265" i="90"/>
  <c r="N266" i="90"/>
  <c r="N267" i="90"/>
  <c r="N268" i="90"/>
  <c r="N269" i="90"/>
  <c r="N270" i="90"/>
  <c r="N271" i="90"/>
  <c r="N272" i="90"/>
  <c r="N273" i="90"/>
  <c r="K149" i="90"/>
  <c r="L149" i="90"/>
  <c r="AH145" i="90"/>
  <c r="AI145" i="90"/>
  <c r="AH144" i="90"/>
  <c r="AI144" i="90"/>
  <c r="AH143" i="90"/>
  <c r="AI143" i="90"/>
  <c r="M70" i="90"/>
  <c r="M71" i="90"/>
  <c r="M78" i="90"/>
  <c r="M92" i="90"/>
  <c r="M96" i="90"/>
  <c r="M108" i="90"/>
  <c r="M117" i="90"/>
  <c r="M118" i="90"/>
  <c r="M119" i="90"/>
  <c r="M120" i="90"/>
  <c r="M121" i="90"/>
  <c r="M122" i="90"/>
  <c r="M161" i="90"/>
  <c r="M167" i="90" s="1"/>
  <c r="M162" i="90"/>
  <c r="M163" i="90"/>
  <c r="M164" i="90"/>
  <c r="M165" i="90"/>
  <c r="M166" i="90"/>
  <c r="M169" i="90"/>
  <c r="M170" i="90"/>
  <c r="M171" i="90"/>
  <c r="M274" i="90" s="1"/>
  <c r="M172" i="90"/>
  <c r="M173" i="90"/>
  <c r="M174" i="90"/>
  <c r="M175" i="90"/>
  <c r="M176" i="90"/>
  <c r="M177" i="90"/>
  <c r="M135" i="90" s="1"/>
  <c r="M178" i="90"/>
  <c r="M179" i="90"/>
  <c r="M180" i="90"/>
  <c r="M181" i="90"/>
  <c r="M182" i="90"/>
  <c r="M183" i="90"/>
  <c r="M184" i="90"/>
  <c r="M185" i="90"/>
  <c r="M186" i="90"/>
  <c r="M187" i="90"/>
  <c r="M188" i="90"/>
  <c r="M189" i="90"/>
  <c r="M190" i="90"/>
  <c r="M191" i="90"/>
  <c r="M192" i="90"/>
  <c r="M193" i="90"/>
  <c r="M194" i="90"/>
  <c r="M195" i="90"/>
  <c r="M196" i="90"/>
  <c r="M197" i="90"/>
  <c r="M198" i="90"/>
  <c r="M199" i="90"/>
  <c r="M200" i="90"/>
  <c r="M201" i="90"/>
  <c r="M202" i="90"/>
  <c r="M203" i="90"/>
  <c r="M204" i="90"/>
  <c r="M205" i="90"/>
  <c r="M206" i="90"/>
  <c r="M207" i="90"/>
  <c r="M208" i="90"/>
  <c r="M209" i="90"/>
  <c r="M210" i="90"/>
  <c r="M211" i="90"/>
  <c r="M212" i="90"/>
  <c r="M213" i="90"/>
  <c r="M214" i="90"/>
  <c r="M215" i="90"/>
  <c r="M216" i="90"/>
  <c r="M217" i="90"/>
  <c r="M218" i="90"/>
  <c r="M219" i="90"/>
  <c r="M220" i="90"/>
  <c r="M221" i="90"/>
  <c r="M222" i="90"/>
  <c r="M223" i="90"/>
  <c r="M224" i="90"/>
  <c r="M225" i="90"/>
  <c r="M226" i="90"/>
  <c r="M227" i="90"/>
  <c r="M228" i="90"/>
  <c r="M229" i="90"/>
  <c r="M230" i="90"/>
  <c r="M231" i="90"/>
  <c r="M232" i="90"/>
  <c r="M233" i="90"/>
  <c r="M234" i="90"/>
  <c r="M235" i="90"/>
  <c r="M236" i="90"/>
  <c r="M237" i="90"/>
  <c r="M238" i="90"/>
  <c r="M239" i="90"/>
  <c r="M240" i="90"/>
  <c r="M241" i="90"/>
  <c r="M242" i="90"/>
  <c r="M243" i="90"/>
  <c r="M244" i="90"/>
  <c r="M245" i="90"/>
  <c r="M246" i="90"/>
  <c r="M247" i="90"/>
  <c r="M248" i="90"/>
  <c r="M249" i="90"/>
  <c r="M250" i="90"/>
  <c r="M251" i="90"/>
  <c r="M252" i="90"/>
  <c r="M253" i="90"/>
  <c r="M254" i="90"/>
  <c r="M255" i="90"/>
  <c r="M256" i="90"/>
  <c r="M257" i="90"/>
  <c r="M258" i="90"/>
  <c r="M259" i="90"/>
  <c r="M260" i="90"/>
  <c r="M261" i="90"/>
  <c r="M262" i="90"/>
  <c r="M263" i="90"/>
  <c r="M264" i="90"/>
  <c r="M265" i="90"/>
  <c r="M266" i="90"/>
  <c r="M267" i="90"/>
  <c r="M268" i="90"/>
  <c r="M269" i="90"/>
  <c r="M270" i="90"/>
  <c r="M271" i="90"/>
  <c r="M272" i="90"/>
  <c r="M273" i="90"/>
  <c r="L70" i="90"/>
  <c r="K70" i="90"/>
  <c r="J149" i="90"/>
  <c r="I149" i="90"/>
  <c r="J70" i="90"/>
  <c r="H149" i="90"/>
  <c r="I70" i="90"/>
  <c r="G149" i="90"/>
  <c r="H70" i="90"/>
  <c r="G70" i="90"/>
  <c r="F149" i="90"/>
  <c r="F70" i="90"/>
  <c r="C70" i="90"/>
  <c r="D70" i="90"/>
  <c r="E70" i="90"/>
  <c r="B70" i="90"/>
  <c r="E78" i="90"/>
  <c r="D135" i="90"/>
  <c r="E135" i="90"/>
  <c r="D78" i="90"/>
  <c r="C78" i="90"/>
  <c r="Y123" i="90" l="1"/>
  <c r="Y124" i="90" s="1"/>
  <c r="Y113" i="90"/>
  <c r="Y115" i="90" s="1"/>
  <c r="X123" i="90"/>
  <c r="X124" i="90" s="1"/>
  <c r="X113" i="90"/>
  <c r="X115" i="90" s="1"/>
  <c r="W123" i="90"/>
  <c r="W124" i="90" s="1"/>
  <c r="V123" i="90"/>
  <c r="V124" i="90" s="1"/>
  <c r="U113" i="90"/>
  <c r="U115" i="90" s="1"/>
  <c r="V113" i="90"/>
  <c r="V115" i="90" s="1"/>
  <c r="U123" i="90"/>
  <c r="U124" i="90" s="1"/>
  <c r="T123" i="90"/>
  <c r="T124" i="90" s="1"/>
  <c r="T113" i="90"/>
  <c r="T115" i="90" s="1"/>
  <c r="S123" i="90"/>
  <c r="S124" i="90" s="1"/>
  <c r="S113" i="90"/>
  <c r="S115" i="90" s="1"/>
  <c r="S116" i="90" s="1"/>
  <c r="N123" i="90"/>
  <c r="N113" i="90"/>
  <c r="N115" i="90" s="1"/>
  <c r="N116" i="90" s="1"/>
  <c r="N124" i="90"/>
  <c r="M123" i="90"/>
  <c r="M124" i="90"/>
  <c r="M113" i="90"/>
  <c r="M115" i="90" s="1"/>
  <c r="M116" i="90" s="1"/>
  <c r="B135" i="90"/>
  <c r="B122" i="90"/>
  <c r="B121" i="90"/>
  <c r="B120" i="90"/>
  <c r="B119" i="90"/>
  <c r="B118" i="90"/>
  <c r="B117" i="90"/>
  <c r="B123" i="90" s="1"/>
  <c r="B108" i="90"/>
  <c r="B96" i="90"/>
  <c r="B92" i="90"/>
  <c r="B78" i="90"/>
  <c r="AM17" i="90" s="1"/>
  <c r="B71" i="90"/>
  <c r="AG274" i="90"/>
  <c r="B274" i="90"/>
  <c r="D273" i="90"/>
  <c r="E273" i="90" s="1"/>
  <c r="F273" i="90" s="1"/>
  <c r="G273" i="90" s="1"/>
  <c r="H273" i="90" s="1"/>
  <c r="I273" i="90" s="1"/>
  <c r="J273" i="90" s="1"/>
  <c r="K273" i="90" s="1"/>
  <c r="L273" i="90" s="1"/>
  <c r="O273" i="90" s="1"/>
  <c r="P273" i="90" s="1"/>
  <c r="Q273" i="90" s="1"/>
  <c r="R273" i="90" s="1"/>
  <c r="S273" i="90" s="1"/>
  <c r="T273" i="90" s="1"/>
  <c r="U273" i="90" s="1"/>
  <c r="V273" i="90" s="1"/>
  <c r="W273" i="90" s="1"/>
  <c r="AA273" i="90" s="1"/>
  <c r="AB273" i="90" s="1"/>
  <c r="AC273" i="90" s="1"/>
  <c r="AD273" i="90" s="1"/>
  <c r="AE273" i="90" s="1"/>
  <c r="AF273" i="90" s="1"/>
  <c r="C273" i="90"/>
  <c r="D272" i="90"/>
  <c r="E272" i="90" s="1"/>
  <c r="F272" i="90" s="1"/>
  <c r="G272" i="90" s="1"/>
  <c r="H272" i="90" s="1"/>
  <c r="I272" i="90" s="1"/>
  <c r="J272" i="90" s="1"/>
  <c r="K272" i="90" s="1"/>
  <c r="L272" i="90" s="1"/>
  <c r="O272" i="90" s="1"/>
  <c r="P272" i="90" s="1"/>
  <c r="Q272" i="90" s="1"/>
  <c r="R272" i="90" s="1"/>
  <c r="S272" i="90" s="1"/>
  <c r="T272" i="90" s="1"/>
  <c r="U272" i="90" s="1"/>
  <c r="V272" i="90" s="1"/>
  <c r="W272" i="90" s="1"/>
  <c r="AA272" i="90" s="1"/>
  <c r="AB272" i="90" s="1"/>
  <c r="AC272" i="90" s="1"/>
  <c r="AD272" i="90" s="1"/>
  <c r="AE272" i="90" s="1"/>
  <c r="AF272" i="90" s="1"/>
  <c r="C272" i="90"/>
  <c r="O271" i="90"/>
  <c r="P271" i="90" s="1"/>
  <c r="Q271" i="90" s="1"/>
  <c r="R271" i="90" s="1"/>
  <c r="S271" i="90" s="1"/>
  <c r="T271" i="90" s="1"/>
  <c r="V271" i="90" s="1"/>
  <c r="W271" i="90" s="1"/>
  <c r="AA271" i="90" s="1"/>
  <c r="AB271" i="90" s="1"/>
  <c r="AC271" i="90" s="1"/>
  <c r="AD271" i="90" s="1"/>
  <c r="AE271" i="90" s="1"/>
  <c r="AF271" i="90" s="1"/>
  <c r="G271" i="90"/>
  <c r="H271" i="90" s="1"/>
  <c r="I271" i="90" s="1"/>
  <c r="J271" i="90" s="1"/>
  <c r="K271" i="90" s="1"/>
  <c r="L271" i="90" s="1"/>
  <c r="E271" i="90"/>
  <c r="F271" i="90" s="1"/>
  <c r="D271" i="90"/>
  <c r="C271" i="90"/>
  <c r="O270" i="90"/>
  <c r="P270" i="90" s="1"/>
  <c r="Q270" i="90" s="1"/>
  <c r="R270" i="90" s="1"/>
  <c r="S270" i="90" s="1"/>
  <c r="T270" i="90" s="1"/>
  <c r="V270" i="90" s="1"/>
  <c r="W270" i="90" s="1"/>
  <c r="AA270" i="90" s="1"/>
  <c r="AB270" i="90" s="1"/>
  <c r="AC270" i="90" s="1"/>
  <c r="AD270" i="90" s="1"/>
  <c r="AE270" i="90" s="1"/>
  <c r="AF270" i="90" s="1"/>
  <c r="C270" i="90"/>
  <c r="D270" i="90" s="1"/>
  <c r="E270" i="90" s="1"/>
  <c r="F270" i="90" s="1"/>
  <c r="G270" i="90" s="1"/>
  <c r="H270" i="90" s="1"/>
  <c r="I270" i="90" s="1"/>
  <c r="J270" i="90" s="1"/>
  <c r="K270" i="90" s="1"/>
  <c r="L270" i="90" s="1"/>
  <c r="F269" i="90"/>
  <c r="G269" i="90" s="1"/>
  <c r="H269" i="90" s="1"/>
  <c r="I269" i="90" s="1"/>
  <c r="J269" i="90" s="1"/>
  <c r="K269" i="90" s="1"/>
  <c r="L269" i="90" s="1"/>
  <c r="O269" i="90" s="1"/>
  <c r="P269" i="90" s="1"/>
  <c r="Q269" i="90" s="1"/>
  <c r="R269" i="90" s="1"/>
  <c r="S269" i="90" s="1"/>
  <c r="T269" i="90" s="1"/>
  <c r="V269" i="90" s="1"/>
  <c r="W269" i="90" s="1"/>
  <c r="AA269" i="90" s="1"/>
  <c r="AB269" i="90" s="1"/>
  <c r="AC269" i="90" s="1"/>
  <c r="AD269" i="90" s="1"/>
  <c r="AE269" i="90" s="1"/>
  <c r="AF269" i="90" s="1"/>
  <c r="C269" i="90"/>
  <c r="D269" i="90" s="1"/>
  <c r="E269" i="90" s="1"/>
  <c r="D268" i="90"/>
  <c r="E268" i="90" s="1"/>
  <c r="F268" i="90" s="1"/>
  <c r="G268" i="90" s="1"/>
  <c r="H268" i="90" s="1"/>
  <c r="I268" i="90" s="1"/>
  <c r="J268" i="90" s="1"/>
  <c r="K268" i="90" s="1"/>
  <c r="L268" i="90" s="1"/>
  <c r="O268" i="90" s="1"/>
  <c r="P268" i="90" s="1"/>
  <c r="Q268" i="90" s="1"/>
  <c r="R268" i="90" s="1"/>
  <c r="S268" i="90" s="1"/>
  <c r="T268" i="90" s="1"/>
  <c r="W268" i="90" s="1"/>
  <c r="AA268" i="90" s="1"/>
  <c r="AB268" i="90" s="1"/>
  <c r="AC268" i="90" s="1"/>
  <c r="AD268" i="90" s="1"/>
  <c r="AE268" i="90" s="1"/>
  <c r="AF268" i="90" s="1"/>
  <c r="C268" i="90"/>
  <c r="O267" i="90"/>
  <c r="P267" i="90" s="1"/>
  <c r="Q267" i="90" s="1"/>
  <c r="R267" i="90" s="1"/>
  <c r="T267" i="90" s="1"/>
  <c r="W267" i="90" s="1"/>
  <c r="AA267" i="90" s="1"/>
  <c r="AB267" i="90" s="1"/>
  <c r="AC267" i="90" s="1"/>
  <c r="AD267" i="90" s="1"/>
  <c r="AE267" i="90" s="1"/>
  <c r="AF267" i="90" s="1"/>
  <c r="J267" i="90"/>
  <c r="K267" i="90" s="1"/>
  <c r="L267" i="90" s="1"/>
  <c r="E267" i="90"/>
  <c r="F267" i="90" s="1"/>
  <c r="G267" i="90" s="1"/>
  <c r="H267" i="90" s="1"/>
  <c r="I267" i="90" s="1"/>
  <c r="D267" i="90"/>
  <c r="C267" i="90"/>
  <c r="F266" i="90"/>
  <c r="G266" i="90" s="1"/>
  <c r="H266" i="90" s="1"/>
  <c r="I266" i="90" s="1"/>
  <c r="J266" i="90" s="1"/>
  <c r="K266" i="90" s="1"/>
  <c r="L266" i="90" s="1"/>
  <c r="O266" i="90" s="1"/>
  <c r="P266" i="90" s="1"/>
  <c r="Q266" i="90" s="1"/>
  <c r="R266" i="90" s="1"/>
  <c r="T266" i="90" s="1"/>
  <c r="W266" i="90" s="1"/>
  <c r="AA266" i="90" s="1"/>
  <c r="AB266" i="90" s="1"/>
  <c r="AC266" i="90" s="1"/>
  <c r="AD266" i="90" s="1"/>
  <c r="AE266" i="90" s="1"/>
  <c r="AF266" i="90" s="1"/>
  <c r="E266" i="90"/>
  <c r="D266" i="90"/>
  <c r="C266" i="90"/>
  <c r="O265" i="90"/>
  <c r="P265" i="90" s="1"/>
  <c r="Q265" i="90" s="1"/>
  <c r="R265" i="90" s="1"/>
  <c r="T265" i="90" s="1"/>
  <c r="W265" i="90" s="1"/>
  <c r="AA265" i="90" s="1"/>
  <c r="AB265" i="90" s="1"/>
  <c r="AC265" i="90" s="1"/>
  <c r="AD265" i="90" s="1"/>
  <c r="AE265" i="90" s="1"/>
  <c r="AF265" i="90" s="1"/>
  <c r="L265" i="90"/>
  <c r="C265" i="90"/>
  <c r="D265" i="90" s="1"/>
  <c r="E265" i="90" s="1"/>
  <c r="F265" i="90" s="1"/>
  <c r="G265" i="90" s="1"/>
  <c r="H265" i="90" s="1"/>
  <c r="I265" i="90" s="1"/>
  <c r="J265" i="90" s="1"/>
  <c r="K265" i="90" s="1"/>
  <c r="L264" i="90"/>
  <c r="O264" i="90" s="1"/>
  <c r="P264" i="90" s="1"/>
  <c r="Q264" i="90" s="1"/>
  <c r="R264" i="90" s="1"/>
  <c r="T264" i="90" s="1"/>
  <c r="W264" i="90" s="1"/>
  <c r="AA264" i="90" s="1"/>
  <c r="AB264" i="90" s="1"/>
  <c r="AC264" i="90" s="1"/>
  <c r="AD264" i="90" s="1"/>
  <c r="AE264" i="90" s="1"/>
  <c r="AF264" i="90" s="1"/>
  <c r="J264" i="90"/>
  <c r="K264" i="90" s="1"/>
  <c r="F264" i="90"/>
  <c r="G264" i="90" s="1"/>
  <c r="H264" i="90" s="1"/>
  <c r="I264" i="90" s="1"/>
  <c r="D264" i="90"/>
  <c r="E264" i="90" s="1"/>
  <c r="C264" i="90"/>
  <c r="D263" i="90"/>
  <c r="E263" i="90" s="1"/>
  <c r="F263" i="90" s="1"/>
  <c r="G263" i="90" s="1"/>
  <c r="H263" i="90" s="1"/>
  <c r="I263" i="90" s="1"/>
  <c r="J263" i="90" s="1"/>
  <c r="K263" i="90" s="1"/>
  <c r="L263" i="90" s="1"/>
  <c r="O263" i="90" s="1"/>
  <c r="P263" i="90" s="1"/>
  <c r="Q263" i="90" s="1"/>
  <c r="R263" i="90" s="1"/>
  <c r="T263" i="90" s="1"/>
  <c r="W263" i="90" s="1"/>
  <c r="AA263" i="90" s="1"/>
  <c r="AB263" i="90" s="1"/>
  <c r="AC263" i="90" s="1"/>
  <c r="AD263" i="90" s="1"/>
  <c r="AE263" i="90" s="1"/>
  <c r="AF263" i="90" s="1"/>
  <c r="C263" i="90"/>
  <c r="C262" i="90"/>
  <c r="D262" i="90" s="1"/>
  <c r="E262" i="90" s="1"/>
  <c r="F262" i="90" s="1"/>
  <c r="G262" i="90" s="1"/>
  <c r="H262" i="90" s="1"/>
  <c r="I262" i="90" s="1"/>
  <c r="J262" i="90" s="1"/>
  <c r="K262" i="90" s="1"/>
  <c r="L262" i="90" s="1"/>
  <c r="O262" i="90" s="1"/>
  <c r="P262" i="90" s="1"/>
  <c r="Q262" i="90" s="1"/>
  <c r="R262" i="90" s="1"/>
  <c r="T262" i="90" s="1"/>
  <c r="W262" i="90" s="1"/>
  <c r="AA262" i="90" s="1"/>
  <c r="AB262" i="90" s="1"/>
  <c r="AC262" i="90" s="1"/>
  <c r="AD262" i="90" s="1"/>
  <c r="AE262" i="90" s="1"/>
  <c r="AF262" i="90" s="1"/>
  <c r="H261" i="90"/>
  <c r="I261" i="90" s="1"/>
  <c r="J261" i="90" s="1"/>
  <c r="K261" i="90" s="1"/>
  <c r="L261" i="90" s="1"/>
  <c r="O261" i="90" s="1"/>
  <c r="P261" i="90" s="1"/>
  <c r="Q261" i="90" s="1"/>
  <c r="R261" i="90" s="1"/>
  <c r="T261" i="90" s="1"/>
  <c r="W261" i="90" s="1"/>
  <c r="AA261" i="90" s="1"/>
  <c r="AB261" i="90" s="1"/>
  <c r="AC261" i="90" s="1"/>
  <c r="AD261" i="90" s="1"/>
  <c r="AE261" i="90" s="1"/>
  <c r="AF261" i="90" s="1"/>
  <c r="F261" i="90"/>
  <c r="G261" i="90" s="1"/>
  <c r="C261" i="90"/>
  <c r="D261" i="90" s="1"/>
  <c r="E261" i="90" s="1"/>
  <c r="R260" i="90"/>
  <c r="T260" i="90" s="1"/>
  <c r="W260" i="90" s="1"/>
  <c r="AA260" i="90" s="1"/>
  <c r="AB260" i="90" s="1"/>
  <c r="AC260" i="90" s="1"/>
  <c r="AD260" i="90" s="1"/>
  <c r="AE260" i="90" s="1"/>
  <c r="AF260" i="90" s="1"/>
  <c r="G260" i="90"/>
  <c r="H260" i="90" s="1"/>
  <c r="I260" i="90" s="1"/>
  <c r="J260" i="90" s="1"/>
  <c r="K260" i="90" s="1"/>
  <c r="L260" i="90" s="1"/>
  <c r="O260" i="90" s="1"/>
  <c r="P260" i="90" s="1"/>
  <c r="Q260" i="90" s="1"/>
  <c r="F260" i="90"/>
  <c r="D260" i="90"/>
  <c r="E260" i="90" s="1"/>
  <c r="C260" i="90"/>
  <c r="J259" i="90"/>
  <c r="K259" i="90" s="1"/>
  <c r="L259" i="90" s="1"/>
  <c r="O259" i="90" s="1"/>
  <c r="P259" i="90" s="1"/>
  <c r="Q259" i="90" s="1"/>
  <c r="R259" i="90" s="1"/>
  <c r="T259" i="90" s="1"/>
  <c r="W259" i="90" s="1"/>
  <c r="AA259" i="90" s="1"/>
  <c r="AB259" i="90" s="1"/>
  <c r="AC259" i="90" s="1"/>
  <c r="AD259" i="90" s="1"/>
  <c r="AE259" i="90" s="1"/>
  <c r="AF259" i="90" s="1"/>
  <c r="H259" i="90"/>
  <c r="I259" i="90" s="1"/>
  <c r="D259" i="90"/>
  <c r="E259" i="90" s="1"/>
  <c r="F259" i="90" s="1"/>
  <c r="G259" i="90" s="1"/>
  <c r="C259" i="90"/>
  <c r="C258" i="90"/>
  <c r="D258" i="90" s="1"/>
  <c r="E258" i="90" s="1"/>
  <c r="F258" i="90" s="1"/>
  <c r="G258" i="90" s="1"/>
  <c r="H258" i="90" s="1"/>
  <c r="I258" i="90" s="1"/>
  <c r="J258" i="90" s="1"/>
  <c r="K258" i="90" s="1"/>
  <c r="L258" i="90" s="1"/>
  <c r="O258" i="90" s="1"/>
  <c r="P258" i="90" s="1"/>
  <c r="Q258" i="90" s="1"/>
  <c r="R258" i="90" s="1"/>
  <c r="T258" i="90" s="1"/>
  <c r="W258" i="90" s="1"/>
  <c r="AA258" i="90" s="1"/>
  <c r="AB258" i="90" s="1"/>
  <c r="AC258" i="90" s="1"/>
  <c r="AD258" i="90" s="1"/>
  <c r="AE258" i="90" s="1"/>
  <c r="AF258" i="90" s="1"/>
  <c r="D257" i="90"/>
  <c r="E257" i="90" s="1"/>
  <c r="F257" i="90" s="1"/>
  <c r="G257" i="90" s="1"/>
  <c r="H257" i="90" s="1"/>
  <c r="I257" i="90" s="1"/>
  <c r="J257" i="90" s="1"/>
  <c r="K257" i="90" s="1"/>
  <c r="L257" i="90" s="1"/>
  <c r="O257" i="90" s="1"/>
  <c r="P257" i="90" s="1"/>
  <c r="Q257" i="90" s="1"/>
  <c r="R257" i="90" s="1"/>
  <c r="T257" i="90" s="1"/>
  <c r="W257" i="90" s="1"/>
  <c r="AA257" i="90" s="1"/>
  <c r="AB257" i="90" s="1"/>
  <c r="AC257" i="90" s="1"/>
  <c r="AD257" i="90" s="1"/>
  <c r="AE257" i="90" s="1"/>
  <c r="AF257" i="90" s="1"/>
  <c r="C257" i="90"/>
  <c r="O256" i="90"/>
  <c r="P256" i="90" s="1"/>
  <c r="Q256" i="90" s="1"/>
  <c r="R256" i="90" s="1"/>
  <c r="T256" i="90" s="1"/>
  <c r="W256" i="90" s="1"/>
  <c r="AA256" i="90" s="1"/>
  <c r="AB256" i="90" s="1"/>
  <c r="AC256" i="90" s="1"/>
  <c r="AD256" i="90" s="1"/>
  <c r="AE256" i="90" s="1"/>
  <c r="AF256" i="90" s="1"/>
  <c r="F256" i="90"/>
  <c r="G256" i="90" s="1"/>
  <c r="H256" i="90" s="1"/>
  <c r="I256" i="90" s="1"/>
  <c r="J256" i="90" s="1"/>
  <c r="K256" i="90" s="1"/>
  <c r="L256" i="90" s="1"/>
  <c r="E256" i="90"/>
  <c r="D256" i="90"/>
  <c r="C256" i="90"/>
  <c r="C255" i="90"/>
  <c r="D255" i="90" s="1"/>
  <c r="E255" i="90" s="1"/>
  <c r="F255" i="90" s="1"/>
  <c r="G255" i="90" s="1"/>
  <c r="H255" i="90" s="1"/>
  <c r="I255" i="90" s="1"/>
  <c r="J255" i="90" s="1"/>
  <c r="K255" i="90" s="1"/>
  <c r="L255" i="90" s="1"/>
  <c r="O255" i="90" s="1"/>
  <c r="P255" i="90" s="1"/>
  <c r="Q255" i="90" s="1"/>
  <c r="R255" i="90" s="1"/>
  <c r="T255" i="90" s="1"/>
  <c r="W255" i="90" s="1"/>
  <c r="AA255" i="90" s="1"/>
  <c r="AB255" i="90" s="1"/>
  <c r="AC255" i="90" s="1"/>
  <c r="AD255" i="90" s="1"/>
  <c r="AE255" i="90" s="1"/>
  <c r="AF255" i="90" s="1"/>
  <c r="E254" i="90"/>
  <c r="F254" i="90" s="1"/>
  <c r="G254" i="90" s="1"/>
  <c r="H254" i="90" s="1"/>
  <c r="I254" i="90" s="1"/>
  <c r="J254" i="90" s="1"/>
  <c r="K254" i="90" s="1"/>
  <c r="L254" i="90" s="1"/>
  <c r="O254" i="90" s="1"/>
  <c r="P254" i="90" s="1"/>
  <c r="Q254" i="90" s="1"/>
  <c r="R254" i="90" s="1"/>
  <c r="T254" i="90" s="1"/>
  <c r="W254" i="90" s="1"/>
  <c r="AA254" i="90" s="1"/>
  <c r="AB254" i="90" s="1"/>
  <c r="AC254" i="90" s="1"/>
  <c r="AD254" i="90" s="1"/>
  <c r="AE254" i="90" s="1"/>
  <c r="AF254" i="90" s="1"/>
  <c r="D254" i="90"/>
  <c r="C254" i="90"/>
  <c r="C253" i="90"/>
  <c r="D253" i="90" s="1"/>
  <c r="E253" i="90" s="1"/>
  <c r="F253" i="90" s="1"/>
  <c r="G253" i="90" s="1"/>
  <c r="H253" i="90" s="1"/>
  <c r="I253" i="90" s="1"/>
  <c r="J253" i="90" s="1"/>
  <c r="K253" i="90" s="1"/>
  <c r="L253" i="90" s="1"/>
  <c r="O253" i="90" s="1"/>
  <c r="P253" i="90" s="1"/>
  <c r="Q253" i="90" s="1"/>
  <c r="R253" i="90" s="1"/>
  <c r="T253" i="90" s="1"/>
  <c r="W253" i="90" s="1"/>
  <c r="AA253" i="90" s="1"/>
  <c r="AB253" i="90" s="1"/>
  <c r="AC253" i="90" s="1"/>
  <c r="AD253" i="90" s="1"/>
  <c r="AE253" i="90" s="1"/>
  <c r="AF253" i="90" s="1"/>
  <c r="H252" i="90"/>
  <c r="I252" i="90" s="1"/>
  <c r="J252" i="90" s="1"/>
  <c r="K252" i="90" s="1"/>
  <c r="L252" i="90" s="1"/>
  <c r="O252" i="90" s="1"/>
  <c r="P252" i="90" s="1"/>
  <c r="Q252" i="90" s="1"/>
  <c r="R252" i="90" s="1"/>
  <c r="T252" i="90" s="1"/>
  <c r="W252" i="90" s="1"/>
  <c r="AA252" i="90" s="1"/>
  <c r="AB252" i="90" s="1"/>
  <c r="AC252" i="90" s="1"/>
  <c r="AD252" i="90" s="1"/>
  <c r="AE252" i="90" s="1"/>
  <c r="AF252" i="90" s="1"/>
  <c r="F252" i="90"/>
  <c r="G252" i="90" s="1"/>
  <c r="E252" i="90"/>
  <c r="D252" i="90"/>
  <c r="C252" i="90"/>
  <c r="O251" i="90"/>
  <c r="P251" i="90" s="1"/>
  <c r="Q251" i="90" s="1"/>
  <c r="R251" i="90" s="1"/>
  <c r="T251" i="90" s="1"/>
  <c r="W251" i="90" s="1"/>
  <c r="AA251" i="90" s="1"/>
  <c r="AB251" i="90" s="1"/>
  <c r="AC251" i="90" s="1"/>
  <c r="AD251" i="90" s="1"/>
  <c r="AE251" i="90" s="1"/>
  <c r="AF251" i="90" s="1"/>
  <c r="E251" i="90"/>
  <c r="F251" i="90" s="1"/>
  <c r="G251" i="90" s="1"/>
  <c r="H251" i="90" s="1"/>
  <c r="I251" i="90" s="1"/>
  <c r="J251" i="90" s="1"/>
  <c r="K251" i="90" s="1"/>
  <c r="L251" i="90" s="1"/>
  <c r="D251" i="90"/>
  <c r="C251" i="90"/>
  <c r="I250" i="90"/>
  <c r="J250" i="90" s="1"/>
  <c r="K250" i="90" s="1"/>
  <c r="L250" i="90" s="1"/>
  <c r="O250" i="90" s="1"/>
  <c r="P250" i="90" s="1"/>
  <c r="Q250" i="90" s="1"/>
  <c r="R250" i="90" s="1"/>
  <c r="T250" i="90" s="1"/>
  <c r="W250" i="90" s="1"/>
  <c r="AA250" i="90" s="1"/>
  <c r="AB250" i="90" s="1"/>
  <c r="AC250" i="90" s="1"/>
  <c r="AD250" i="90" s="1"/>
  <c r="AE250" i="90" s="1"/>
  <c r="AF250" i="90" s="1"/>
  <c r="F250" i="90"/>
  <c r="G250" i="90" s="1"/>
  <c r="H250" i="90" s="1"/>
  <c r="E250" i="90"/>
  <c r="C250" i="90"/>
  <c r="D250" i="90" s="1"/>
  <c r="C249" i="90"/>
  <c r="D249" i="90" s="1"/>
  <c r="E249" i="90" s="1"/>
  <c r="F249" i="90" s="1"/>
  <c r="G249" i="90" s="1"/>
  <c r="H249" i="90" s="1"/>
  <c r="I249" i="90" s="1"/>
  <c r="J249" i="90" s="1"/>
  <c r="K249" i="90" s="1"/>
  <c r="L249" i="90" s="1"/>
  <c r="O249" i="90" s="1"/>
  <c r="P249" i="90" s="1"/>
  <c r="Q249" i="90" s="1"/>
  <c r="R249" i="90" s="1"/>
  <c r="T249" i="90" s="1"/>
  <c r="W249" i="90" s="1"/>
  <c r="AA249" i="90" s="1"/>
  <c r="AB249" i="90" s="1"/>
  <c r="AC249" i="90" s="1"/>
  <c r="AD249" i="90" s="1"/>
  <c r="AE249" i="90" s="1"/>
  <c r="AF249" i="90" s="1"/>
  <c r="K248" i="90"/>
  <c r="L248" i="90" s="1"/>
  <c r="O248" i="90" s="1"/>
  <c r="P248" i="90" s="1"/>
  <c r="Q248" i="90" s="1"/>
  <c r="R248" i="90" s="1"/>
  <c r="T248" i="90" s="1"/>
  <c r="W248" i="90" s="1"/>
  <c r="AA248" i="90" s="1"/>
  <c r="AB248" i="90" s="1"/>
  <c r="AC248" i="90" s="1"/>
  <c r="AD248" i="90" s="1"/>
  <c r="AE248" i="90" s="1"/>
  <c r="AF248" i="90" s="1"/>
  <c r="C248" i="90"/>
  <c r="D248" i="90" s="1"/>
  <c r="E248" i="90" s="1"/>
  <c r="F248" i="90" s="1"/>
  <c r="G248" i="90" s="1"/>
  <c r="H248" i="90" s="1"/>
  <c r="I248" i="90" s="1"/>
  <c r="J248" i="90" s="1"/>
  <c r="T247" i="90"/>
  <c r="W247" i="90" s="1"/>
  <c r="AA247" i="90" s="1"/>
  <c r="AB247" i="90" s="1"/>
  <c r="AC247" i="90" s="1"/>
  <c r="AD247" i="90" s="1"/>
  <c r="AE247" i="90" s="1"/>
  <c r="AF247" i="90" s="1"/>
  <c r="K247" i="90"/>
  <c r="L247" i="90" s="1"/>
  <c r="O247" i="90" s="1"/>
  <c r="P247" i="90" s="1"/>
  <c r="Q247" i="90" s="1"/>
  <c r="R247" i="90" s="1"/>
  <c r="G247" i="90"/>
  <c r="H247" i="90" s="1"/>
  <c r="I247" i="90" s="1"/>
  <c r="J247" i="90" s="1"/>
  <c r="D247" i="90"/>
  <c r="E247" i="90" s="1"/>
  <c r="F247" i="90" s="1"/>
  <c r="C247" i="90"/>
  <c r="P246" i="90"/>
  <c r="Q246" i="90" s="1"/>
  <c r="R246" i="90" s="1"/>
  <c r="T246" i="90" s="1"/>
  <c r="W246" i="90" s="1"/>
  <c r="AA246" i="90" s="1"/>
  <c r="AB246" i="90" s="1"/>
  <c r="AC246" i="90" s="1"/>
  <c r="AD246" i="90" s="1"/>
  <c r="AE246" i="90" s="1"/>
  <c r="AF246" i="90" s="1"/>
  <c r="C246" i="90"/>
  <c r="D246" i="90" s="1"/>
  <c r="E246" i="90" s="1"/>
  <c r="F246" i="90" s="1"/>
  <c r="G246" i="90" s="1"/>
  <c r="H246" i="90" s="1"/>
  <c r="I246" i="90" s="1"/>
  <c r="J246" i="90" s="1"/>
  <c r="K246" i="90" s="1"/>
  <c r="L246" i="90" s="1"/>
  <c r="O246" i="90" s="1"/>
  <c r="E245" i="90"/>
  <c r="F245" i="90" s="1"/>
  <c r="G245" i="90" s="1"/>
  <c r="H245" i="90" s="1"/>
  <c r="I245" i="90" s="1"/>
  <c r="J245" i="90" s="1"/>
  <c r="K245" i="90" s="1"/>
  <c r="L245" i="90" s="1"/>
  <c r="O245" i="90" s="1"/>
  <c r="P245" i="90" s="1"/>
  <c r="Q245" i="90" s="1"/>
  <c r="R245" i="90" s="1"/>
  <c r="T245" i="90" s="1"/>
  <c r="W245" i="90" s="1"/>
  <c r="AA245" i="90" s="1"/>
  <c r="AB245" i="90" s="1"/>
  <c r="AC245" i="90" s="1"/>
  <c r="AD245" i="90" s="1"/>
  <c r="AE245" i="90" s="1"/>
  <c r="AF245" i="90" s="1"/>
  <c r="D245" i="90"/>
  <c r="C245" i="90"/>
  <c r="G244" i="90"/>
  <c r="H244" i="90" s="1"/>
  <c r="I244" i="90" s="1"/>
  <c r="J244" i="90" s="1"/>
  <c r="K244" i="90" s="1"/>
  <c r="L244" i="90" s="1"/>
  <c r="O244" i="90" s="1"/>
  <c r="P244" i="90" s="1"/>
  <c r="Q244" i="90" s="1"/>
  <c r="R244" i="90" s="1"/>
  <c r="T244" i="90" s="1"/>
  <c r="W244" i="90" s="1"/>
  <c r="AA244" i="90" s="1"/>
  <c r="AB244" i="90" s="1"/>
  <c r="AC244" i="90" s="1"/>
  <c r="AD244" i="90" s="1"/>
  <c r="AE244" i="90" s="1"/>
  <c r="AF244" i="90" s="1"/>
  <c r="C244" i="90"/>
  <c r="D244" i="90" s="1"/>
  <c r="E244" i="90" s="1"/>
  <c r="F244" i="90" s="1"/>
  <c r="O243" i="90"/>
  <c r="P243" i="90" s="1"/>
  <c r="Q243" i="90" s="1"/>
  <c r="R243" i="90" s="1"/>
  <c r="T243" i="90" s="1"/>
  <c r="W243" i="90" s="1"/>
  <c r="AA243" i="90" s="1"/>
  <c r="AB243" i="90" s="1"/>
  <c r="AC243" i="90" s="1"/>
  <c r="AD243" i="90" s="1"/>
  <c r="AE243" i="90" s="1"/>
  <c r="AF243" i="90" s="1"/>
  <c r="E243" i="90"/>
  <c r="F243" i="90" s="1"/>
  <c r="G243" i="90" s="1"/>
  <c r="H243" i="90" s="1"/>
  <c r="I243" i="90" s="1"/>
  <c r="J243" i="90" s="1"/>
  <c r="K243" i="90" s="1"/>
  <c r="L243" i="90" s="1"/>
  <c r="C243" i="90"/>
  <c r="D243" i="90" s="1"/>
  <c r="D242" i="90"/>
  <c r="E242" i="90" s="1"/>
  <c r="F242" i="90" s="1"/>
  <c r="G242" i="90" s="1"/>
  <c r="H242" i="90" s="1"/>
  <c r="I242" i="90" s="1"/>
  <c r="J242" i="90" s="1"/>
  <c r="K242" i="90" s="1"/>
  <c r="L242" i="90" s="1"/>
  <c r="O242" i="90" s="1"/>
  <c r="P242" i="90" s="1"/>
  <c r="Q242" i="90" s="1"/>
  <c r="R242" i="90" s="1"/>
  <c r="T242" i="90" s="1"/>
  <c r="W242" i="90" s="1"/>
  <c r="AA242" i="90" s="1"/>
  <c r="AB242" i="90" s="1"/>
  <c r="AC242" i="90" s="1"/>
  <c r="AD242" i="90" s="1"/>
  <c r="AE242" i="90" s="1"/>
  <c r="AF242" i="90" s="1"/>
  <c r="C242" i="90"/>
  <c r="R241" i="90"/>
  <c r="T241" i="90" s="1"/>
  <c r="W241" i="90" s="1"/>
  <c r="AA241" i="90" s="1"/>
  <c r="AB241" i="90" s="1"/>
  <c r="AC241" i="90" s="1"/>
  <c r="AD241" i="90" s="1"/>
  <c r="AE241" i="90" s="1"/>
  <c r="AF241" i="90" s="1"/>
  <c r="F241" i="90"/>
  <c r="G241" i="90" s="1"/>
  <c r="H241" i="90" s="1"/>
  <c r="I241" i="90" s="1"/>
  <c r="J241" i="90" s="1"/>
  <c r="K241" i="90" s="1"/>
  <c r="L241" i="90" s="1"/>
  <c r="O241" i="90" s="1"/>
  <c r="P241" i="90" s="1"/>
  <c r="Q241" i="90" s="1"/>
  <c r="C241" i="90"/>
  <c r="D241" i="90" s="1"/>
  <c r="E241" i="90" s="1"/>
  <c r="G240" i="90"/>
  <c r="H240" i="90" s="1"/>
  <c r="I240" i="90" s="1"/>
  <c r="J240" i="90" s="1"/>
  <c r="K240" i="90" s="1"/>
  <c r="L240" i="90" s="1"/>
  <c r="O240" i="90" s="1"/>
  <c r="P240" i="90" s="1"/>
  <c r="Q240" i="90" s="1"/>
  <c r="R240" i="90" s="1"/>
  <c r="T240" i="90" s="1"/>
  <c r="W240" i="90" s="1"/>
  <c r="AA240" i="90" s="1"/>
  <c r="AB240" i="90" s="1"/>
  <c r="AC240" i="90" s="1"/>
  <c r="AD240" i="90" s="1"/>
  <c r="AE240" i="90" s="1"/>
  <c r="AF240" i="90" s="1"/>
  <c r="D240" i="90"/>
  <c r="E240" i="90" s="1"/>
  <c r="F240" i="90" s="1"/>
  <c r="C240" i="90"/>
  <c r="O239" i="90"/>
  <c r="P239" i="90" s="1"/>
  <c r="Q239" i="90" s="1"/>
  <c r="R239" i="90" s="1"/>
  <c r="T239" i="90" s="1"/>
  <c r="W239" i="90" s="1"/>
  <c r="AA239" i="90" s="1"/>
  <c r="AB239" i="90" s="1"/>
  <c r="AC239" i="90" s="1"/>
  <c r="AD239" i="90" s="1"/>
  <c r="AE239" i="90" s="1"/>
  <c r="AF239" i="90" s="1"/>
  <c r="F239" i="90"/>
  <c r="G239" i="90" s="1"/>
  <c r="H239" i="90" s="1"/>
  <c r="I239" i="90" s="1"/>
  <c r="J239" i="90" s="1"/>
  <c r="K239" i="90" s="1"/>
  <c r="L239" i="90" s="1"/>
  <c r="E239" i="90"/>
  <c r="C239" i="90"/>
  <c r="D239" i="90" s="1"/>
  <c r="C238" i="90"/>
  <c r="D238" i="90" s="1"/>
  <c r="E238" i="90" s="1"/>
  <c r="F238" i="90" s="1"/>
  <c r="G238" i="90" s="1"/>
  <c r="H238" i="90" s="1"/>
  <c r="I238" i="90" s="1"/>
  <c r="J238" i="90" s="1"/>
  <c r="K238" i="90" s="1"/>
  <c r="L238" i="90" s="1"/>
  <c r="O238" i="90" s="1"/>
  <c r="P238" i="90" s="1"/>
  <c r="Q238" i="90" s="1"/>
  <c r="R238" i="90" s="1"/>
  <c r="T238" i="90" s="1"/>
  <c r="W238" i="90" s="1"/>
  <c r="AA238" i="90" s="1"/>
  <c r="AB238" i="90" s="1"/>
  <c r="AC238" i="90" s="1"/>
  <c r="AD238" i="90" s="1"/>
  <c r="AE238" i="90" s="1"/>
  <c r="AF238" i="90" s="1"/>
  <c r="O237" i="90"/>
  <c r="P237" i="90" s="1"/>
  <c r="Q237" i="90" s="1"/>
  <c r="R237" i="90" s="1"/>
  <c r="T237" i="90" s="1"/>
  <c r="W237" i="90" s="1"/>
  <c r="AA237" i="90" s="1"/>
  <c r="AB237" i="90" s="1"/>
  <c r="AC237" i="90" s="1"/>
  <c r="AD237" i="90" s="1"/>
  <c r="AE237" i="90" s="1"/>
  <c r="AF237" i="90" s="1"/>
  <c r="D237" i="90"/>
  <c r="E237" i="90" s="1"/>
  <c r="F237" i="90" s="1"/>
  <c r="G237" i="90" s="1"/>
  <c r="H237" i="90" s="1"/>
  <c r="I237" i="90" s="1"/>
  <c r="J237" i="90" s="1"/>
  <c r="K237" i="90" s="1"/>
  <c r="L237" i="90" s="1"/>
  <c r="C237" i="90"/>
  <c r="O236" i="90"/>
  <c r="P236" i="90" s="1"/>
  <c r="Q236" i="90" s="1"/>
  <c r="R236" i="90" s="1"/>
  <c r="T236" i="90" s="1"/>
  <c r="W236" i="90" s="1"/>
  <c r="AA236" i="90" s="1"/>
  <c r="AB236" i="90" s="1"/>
  <c r="AC236" i="90" s="1"/>
  <c r="AD236" i="90" s="1"/>
  <c r="AE236" i="90" s="1"/>
  <c r="AF236" i="90" s="1"/>
  <c r="H236" i="90"/>
  <c r="I236" i="90" s="1"/>
  <c r="J236" i="90" s="1"/>
  <c r="K236" i="90" s="1"/>
  <c r="L236" i="90" s="1"/>
  <c r="C236" i="90"/>
  <c r="D236" i="90" s="1"/>
  <c r="E236" i="90" s="1"/>
  <c r="F236" i="90" s="1"/>
  <c r="G236" i="90" s="1"/>
  <c r="C235" i="90"/>
  <c r="D235" i="90" s="1"/>
  <c r="E235" i="90" s="1"/>
  <c r="F235" i="90" s="1"/>
  <c r="G235" i="90" s="1"/>
  <c r="H235" i="90" s="1"/>
  <c r="I235" i="90" s="1"/>
  <c r="J235" i="90" s="1"/>
  <c r="K235" i="90" s="1"/>
  <c r="L235" i="90" s="1"/>
  <c r="O235" i="90" s="1"/>
  <c r="P235" i="90" s="1"/>
  <c r="Q235" i="90" s="1"/>
  <c r="R235" i="90" s="1"/>
  <c r="T235" i="90" s="1"/>
  <c r="W235" i="90" s="1"/>
  <c r="AA235" i="90" s="1"/>
  <c r="AB235" i="90" s="1"/>
  <c r="AC235" i="90" s="1"/>
  <c r="AD235" i="90" s="1"/>
  <c r="AE235" i="90" s="1"/>
  <c r="AF235" i="90" s="1"/>
  <c r="D234" i="90"/>
  <c r="E234" i="90" s="1"/>
  <c r="F234" i="90" s="1"/>
  <c r="G234" i="90" s="1"/>
  <c r="H234" i="90" s="1"/>
  <c r="I234" i="90" s="1"/>
  <c r="J234" i="90" s="1"/>
  <c r="K234" i="90" s="1"/>
  <c r="L234" i="90" s="1"/>
  <c r="O234" i="90" s="1"/>
  <c r="P234" i="90" s="1"/>
  <c r="Q234" i="90" s="1"/>
  <c r="R234" i="90" s="1"/>
  <c r="T234" i="90" s="1"/>
  <c r="W234" i="90" s="1"/>
  <c r="AA234" i="90" s="1"/>
  <c r="AB234" i="90" s="1"/>
  <c r="AC234" i="90" s="1"/>
  <c r="AD234" i="90" s="1"/>
  <c r="AE234" i="90" s="1"/>
  <c r="AF234" i="90" s="1"/>
  <c r="C234" i="90"/>
  <c r="L233" i="90"/>
  <c r="O233" i="90" s="1"/>
  <c r="P233" i="90" s="1"/>
  <c r="Q233" i="90" s="1"/>
  <c r="R233" i="90" s="1"/>
  <c r="T233" i="90" s="1"/>
  <c r="W233" i="90" s="1"/>
  <c r="AA233" i="90" s="1"/>
  <c r="AB233" i="90" s="1"/>
  <c r="AC233" i="90" s="1"/>
  <c r="AD233" i="90" s="1"/>
  <c r="AE233" i="90" s="1"/>
  <c r="AF233" i="90" s="1"/>
  <c r="J233" i="90"/>
  <c r="K233" i="90" s="1"/>
  <c r="I233" i="90"/>
  <c r="H233" i="90"/>
  <c r="C233" i="90"/>
  <c r="D233" i="90" s="1"/>
  <c r="E233" i="90" s="1"/>
  <c r="F233" i="90" s="1"/>
  <c r="G233" i="90" s="1"/>
  <c r="F232" i="90"/>
  <c r="G232" i="90" s="1"/>
  <c r="H232" i="90" s="1"/>
  <c r="I232" i="90" s="1"/>
  <c r="J232" i="90" s="1"/>
  <c r="K232" i="90" s="1"/>
  <c r="L232" i="90" s="1"/>
  <c r="O232" i="90" s="1"/>
  <c r="P232" i="90" s="1"/>
  <c r="Q232" i="90" s="1"/>
  <c r="R232" i="90" s="1"/>
  <c r="T232" i="90" s="1"/>
  <c r="W232" i="90" s="1"/>
  <c r="AA232" i="90" s="1"/>
  <c r="AB232" i="90" s="1"/>
  <c r="AC232" i="90" s="1"/>
  <c r="AD232" i="90" s="1"/>
  <c r="AE232" i="90" s="1"/>
  <c r="AF232" i="90" s="1"/>
  <c r="E232" i="90"/>
  <c r="C232" i="90"/>
  <c r="D232" i="90" s="1"/>
  <c r="E231" i="90"/>
  <c r="F231" i="90" s="1"/>
  <c r="G231" i="90" s="1"/>
  <c r="H231" i="90" s="1"/>
  <c r="I231" i="90" s="1"/>
  <c r="J231" i="90" s="1"/>
  <c r="K231" i="90" s="1"/>
  <c r="L231" i="90" s="1"/>
  <c r="O231" i="90" s="1"/>
  <c r="P231" i="90" s="1"/>
  <c r="Q231" i="90" s="1"/>
  <c r="R231" i="90" s="1"/>
  <c r="T231" i="90" s="1"/>
  <c r="W231" i="90" s="1"/>
  <c r="AA231" i="90" s="1"/>
  <c r="AB231" i="90" s="1"/>
  <c r="AC231" i="90" s="1"/>
  <c r="AD231" i="90" s="1"/>
  <c r="AE231" i="90" s="1"/>
  <c r="AF231" i="90" s="1"/>
  <c r="D231" i="90"/>
  <c r="C231" i="90"/>
  <c r="O230" i="90"/>
  <c r="P230" i="90" s="1"/>
  <c r="Q230" i="90" s="1"/>
  <c r="R230" i="90" s="1"/>
  <c r="T230" i="90" s="1"/>
  <c r="W230" i="90" s="1"/>
  <c r="AA230" i="90" s="1"/>
  <c r="AB230" i="90" s="1"/>
  <c r="AC230" i="90" s="1"/>
  <c r="AD230" i="90" s="1"/>
  <c r="AE230" i="90" s="1"/>
  <c r="AF230" i="90" s="1"/>
  <c r="I230" i="90"/>
  <c r="J230" i="90" s="1"/>
  <c r="K230" i="90" s="1"/>
  <c r="L230" i="90" s="1"/>
  <c r="E230" i="90"/>
  <c r="F230" i="90" s="1"/>
  <c r="G230" i="90" s="1"/>
  <c r="H230" i="90" s="1"/>
  <c r="D230" i="90"/>
  <c r="C230" i="90"/>
  <c r="C229" i="90"/>
  <c r="D229" i="90" s="1"/>
  <c r="E229" i="90" s="1"/>
  <c r="F229" i="90" s="1"/>
  <c r="G229" i="90" s="1"/>
  <c r="H229" i="90" s="1"/>
  <c r="I229" i="90" s="1"/>
  <c r="J229" i="90" s="1"/>
  <c r="K229" i="90" s="1"/>
  <c r="L229" i="90" s="1"/>
  <c r="O229" i="90" s="1"/>
  <c r="P229" i="90" s="1"/>
  <c r="Q229" i="90" s="1"/>
  <c r="R229" i="90" s="1"/>
  <c r="T229" i="90" s="1"/>
  <c r="W229" i="90" s="1"/>
  <c r="AA229" i="90" s="1"/>
  <c r="AB229" i="90" s="1"/>
  <c r="AC229" i="90" s="1"/>
  <c r="AD229" i="90" s="1"/>
  <c r="AE229" i="90" s="1"/>
  <c r="AF229" i="90" s="1"/>
  <c r="I228" i="90"/>
  <c r="J228" i="90" s="1"/>
  <c r="K228" i="90" s="1"/>
  <c r="L228" i="90" s="1"/>
  <c r="O228" i="90" s="1"/>
  <c r="P228" i="90" s="1"/>
  <c r="Q228" i="90" s="1"/>
  <c r="R228" i="90" s="1"/>
  <c r="T228" i="90" s="1"/>
  <c r="W228" i="90" s="1"/>
  <c r="AA228" i="90" s="1"/>
  <c r="AB228" i="90" s="1"/>
  <c r="AC228" i="90" s="1"/>
  <c r="AD228" i="90" s="1"/>
  <c r="AE228" i="90" s="1"/>
  <c r="AF228" i="90" s="1"/>
  <c r="E228" i="90"/>
  <c r="F228" i="90" s="1"/>
  <c r="G228" i="90" s="1"/>
  <c r="H228" i="90" s="1"/>
  <c r="C228" i="90"/>
  <c r="D228" i="90" s="1"/>
  <c r="D227" i="90"/>
  <c r="E227" i="90" s="1"/>
  <c r="F227" i="90" s="1"/>
  <c r="G227" i="90" s="1"/>
  <c r="H227" i="90" s="1"/>
  <c r="I227" i="90" s="1"/>
  <c r="J227" i="90" s="1"/>
  <c r="K227" i="90" s="1"/>
  <c r="L227" i="90" s="1"/>
  <c r="O227" i="90" s="1"/>
  <c r="P227" i="90" s="1"/>
  <c r="Q227" i="90" s="1"/>
  <c r="R227" i="90" s="1"/>
  <c r="T227" i="90" s="1"/>
  <c r="W227" i="90" s="1"/>
  <c r="AA227" i="90" s="1"/>
  <c r="AB227" i="90" s="1"/>
  <c r="AC227" i="90" s="1"/>
  <c r="AD227" i="90" s="1"/>
  <c r="AE227" i="90" s="1"/>
  <c r="AF227" i="90" s="1"/>
  <c r="C227" i="90"/>
  <c r="J226" i="90"/>
  <c r="K226" i="90" s="1"/>
  <c r="L226" i="90" s="1"/>
  <c r="O226" i="90" s="1"/>
  <c r="P226" i="90" s="1"/>
  <c r="Q226" i="90" s="1"/>
  <c r="R226" i="90" s="1"/>
  <c r="T226" i="90" s="1"/>
  <c r="W226" i="90" s="1"/>
  <c r="AA226" i="90" s="1"/>
  <c r="AB226" i="90" s="1"/>
  <c r="AC226" i="90" s="1"/>
  <c r="AD226" i="90" s="1"/>
  <c r="AE226" i="90" s="1"/>
  <c r="AF226" i="90" s="1"/>
  <c r="I226" i="90"/>
  <c r="F226" i="90"/>
  <c r="G226" i="90" s="1"/>
  <c r="H226" i="90" s="1"/>
  <c r="C226" i="90"/>
  <c r="D226" i="90" s="1"/>
  <c r="E226" i="90" s="1"/>
  <c r="P225" i="90"/>
  <c r="Q225" i="90" s="1"/>
  <c r="R225" i="90" s="1"/>
  <c r="W225" i="90" s="1"/>
  <c r="AA225" i="90" s="1"/>
  <c r="AB225" i="90" s="1"/>
  <c r="AC225" i="90" s="1"/>
  <c r="AD225" i="90" s="1"/>
  <c r="AE225" i="90" s="1"/>
  <c r="AF225" i="90" s="1"/>
  <c r="J225" i="90"/>
  <c r="K225" i="90" s="1"/>
  <c r="L225" i="90" s="1"/>
  <c r="O225" i="90" s="1"/>
  <c r="I225" i="90"/>
  <c r="H225" i="90"/>
  <c r="G225" i="90"/>
  <c r="D225" i="90"/>
  <c r="E225" i="90" s="1"/>
  <c r="F225" i="90" s="1"/>
  <c r="C225" i="90"/>
  <c r="F224" i="90"/>
  <c r="G224" i="90" s="1"/>
  <c r="H224" i="90" s="1"/>
  <c r="I224" i="90" s="1"/>
  <c r="J224" i="90" s="1"/>
  <c r="K224" i="90" s="1"/>
  <c r="L224" i="90" s="1"/>
  <c r="O224" i="90" s="1"/>
  <c r="P224" i="90" s="1"/>
  <c r="Q224" i="90" s="1"/>
  <c r="R224" i="90" s="1"/>
  <c r="W224" i="90" s="1"/>
  <c r="AA224" i="90" s="1"/>
  <c r="AB224" i="90" s="1"/>
  <c r="AC224" i="90" s="1"/>
  <c r="AD224" i="90" s="1"/>
  <c r="AE224" i="90" s="1"/>
  <c r="AF224" i="90" s="1"/>
  <c r="E224" i="90"/>
  <c r="C224" i="90"/>
  <c r="D224" i="90" s="1"/>
  <c r="D223" i="90"/>
  <c r="E223" i="90" s="1"/>
  <c r="F223" i="90" s="1"/>
  <c r="G223" i="90" s="1"/>
  <c r="H223" i="90" s="1"/>
  <c r="I223" i="90" s="1"/>
  <c r="J223" i="90" s="1"/>
  <c r="K223" i="90" s="1"/>
  <c r="L223" i="90" s="1"/>
  <c r="O223" i="90" s="1"/>
  <c r="P223" i="90" s="1"/>
  <c r="Q223" i="90" s="1"/>
  <c r="R223" i="90" s="1"/>
  <c r="W223" i="90" s="1"/>
  <c r="AA223" i="90" s="1"/>
  <c r="AB223" i="90" s="1"/>
  <c r="AC223" i="90" s="1"/>
  <c r="AD223" i="90" s="1"/>
  <c r="AE223" i="90" s="1"/>
  <c r="AF223" i="90" s="1"/>
  <c r="C223" i="90"/>
  <c r="C222" i="90"/>
  <c r="D222" i="90" s="1"/>
  <c r="E222" i="90" s="1"/>
  <c r="F222" i="90" s="1"/>
  <c r="G222" i="90" s="1"/>
  <c r="H222" i="90" s="1"/>
  <c r="I222" i="90" s="1"/>
  <c r="J222" i="90" s="1"/>
  <c r="K222" i="90" s="1"/>
  <c r="L222" i="90" s="1"/>
  <c r="O222" i="90" s="1"/>
  <c r="P222" i="90" s="1"/>
  <c r="Q222" i="90" s="1"/>
  <c r="R222" i="90" s="1"/>
  <c r="W222" i="90" s="1"/>
  <c r="AA222" i="90" s="1"/>
  <c r="AB222" i="90" s="1"/>
  <c r="AC222" i="90" s="1"/>
  <c r="AD222" i="90" s="1"/>
  <c r="AE222" i="90" s="1"/>
  <c r="AF222" i="90" s="1"/>
  <c r="L221" i="90"/>
  <c r="O221" i="90" s="1"/>
  <c r="P221" i="90" s="1"/>
  <c r="Q221" i="90" s="1"/>
  <c r="R221" i="90" s="1"/>
  <c r="W221" i="90" s="1"/>
  <c r="AA221" i="90" s="1"/>
  <c r="AB221" i="90" s="1"/>
  <c r="AC221" i="90" s="1"/>
  <c r="AD221" i="90" s="1"/>
  <c r="AE221" i="90" s="1"/>
  <c r="AF221" i="90" s="1"/>
  <c r="K221" i="90"/>
  <c r="J221" i="90"/>
  <c r="I221" i="90"/>
  <c r="C221" i="90"/>
  <c r="D221" i="90" s="1"/>
  <c r="E221" i="90" s="1"/>
  <c r="F221" i="90" s="1"/>
  <c r="G221" i="90" s="1"/>
  <c r="H221" i="90" s="1"/>
  <c r="H220" i="90"/>
  <c r="I220" i="90" s="1"/>
  <c r="J220" i="90" s="1"/>
  <c r="K220" i="90" s="1"/>
  <c r="L220" i="90" s="1"/>
  <c r="O220" i="90" s="1"/>
  <c r="P220" i="90" s="1"/>
  <c r="Q220" i="90" s="1"/>
  <c r="R220" i="90" s="1"/>
  <c r="W220" i="90" s="1"/>
  <c r="AA220" i="90" s="1"/>
  <c r="AB220" i="90" s="1"/>
  <c r="AC220" i="90" s="1"/>
  <c r="AD220" i="90" s="1"/>
  <c r="AE220" i="90" s="1"/>
  <c r="AF220" i="90" s="1"/>
  <c r="G220" i="90"/>
  <c r="C220" i="90"/>
  <c r="D220" i="90" s="1"/>
  <c r="E220" i="90" s="1"/>
  <c r="F220" i="90" s="1"/>
  <c r="H219" i="90"/>
  <c r="I219" i="90" s="1"/>
  <c r="J219" i="90" s="1"/>
  <c r="K219" i="90" s="1"/>
  <c r="L219" i="90" s="1"/>
  <c r="O219" i="90" s="1"/>
  <c r="P219" i="90" s="1"/>
  <c r="Q219" i="90" s="1"/>
  <c r="R219" i="90" s="1"/>
  <c r="W219" i="90" s="1"/>
  <c r="AA219" i="90" s="1"/>
  <c r="AB219" i="90" s="1"/>
  <c r="AC219" i="90" s="1"/>
  <c r="AD219" i="90" s="1"/>
  <c r="AE219" i="90" s="1"/>
  <c r="AF219" i="90" s="1"/>
  <c r="G219" i="90"/>
  <c r="F219" i="90"/>
  <c r="C219" i="90"/>
  <c r="D219" i="90" s="1"/>
  <c r="E219" i="90" s="1"/>
  <c r="D218" i="90"/>
  <c r="E218" i="90" s="1"/>
  <c r="F218" i="90" s="1"/>
  <c r="G218" i="90" s="1"/>
  <c r="H218" i="90" s="1"/>
  <c r="I218" i="90" s="1"/>
  <c r="J218" i="90" s="1"/>
  <c r="K218" i="90" s="1"/>
  <c r="L218" i="90" s="1"/>
  <c r="O218" i="90" s="1"/>
  <c r="P218" i="90" s="1"/>
  <c r="Q218" i="90" s="1"/>
  <c r="R218" i="90" s="1"/>
  <c r="W218" i="90" s="1"/>
  <c r="AA218" i="90" s="1"/>
  <c r="AB218" i="90" s="1"/>
  <c r="AC218" i="90" s="1"/>
  <c r="AD218" i="90" s="1"/>
  <c r="AE218" i="90" s="1"/>
  <c r="AF218" i="90" s="1"/>
  <c r="C218" i="90"/>
  <c r="D217" i="90"/>
  <c r="E217" i="90" s="1"/>
  <c r="F217" i="90" s="1"/>
  <c r="G217" i="90" s="1"/>
  <c r="H217" i="90" s="1"/>
  <c r="I217" i="90" s="1"/>
  <c r="J217" i="90" s="1"/>
  <c r="K217" i="90" s="1"/>
  <c r="L217" i="90" s="1"/>
  <c r="O217" i="90" s="1"/>
  <c r="P217" i="90" s="1"/>
  <c r="Q217" i="90" s="1"/>
  <c r="R217" i="90" s="1"/>
  <c r="W217" i="90" s="1"/>
  <c r="AA217" i="90" s="1"/>
  <c r="AB217" i="90" s="1"/>
  <c r="AC217" i="90" s="1"/>
  <c r="AD217" i="90" s="1"/>
  <c r="AE217" i="90" s="1"/>
  <c r="AF217" i="90" s="1"/>
  <c r="C217" i="90"/>
  <c r="E216" i="90"/>
  <c r="F216" i="90" s="1"/>
  <c r="G216" i="90" s="1"/>
  <c r="H216" i="90" s="1"/>
  <c r="I216" i="90" s="1"/>
  <c r="J216" i="90" s="1"/>
  <c r="K216" i="90" s="1"/>
  <c r="L216" i="90" s="1"/>
  <c r="O216" i="90" s="1"/>
  <c r="P216" i="90" s="1"/>
  <c r="Q216" i="90" s="1"/>
  <c r="R216" i="90" s="1"/>
  <c r="W216" i="90" s="1"/>
  <c r="AA216" i="90" s="1"/>
  <c r="AB216" i="90" s="1"/>
  <c r="AC216" i="90" s="1"/>
  <c r="AD216" i="90" s="1"/>
  <c r="AE216" i="90" s="1"/>
  <c r="AF216" i="90" s="1"/>
  <c r="C216" i="90"/>
  <c r="D216" i="90" s="1"/>
  <c r="D215" i="90"/>
  <c r="E215" i="90" s="1"/>
  <c r="F215" i="90" s="1"/>
  <c r="G215" i="90" s="1"/>
  <c r="H215" i="90" s="1"/>
  <c r="I215" i="90" s="1"/>
  <c r="J215" i="90" s="1"/>
  <c r="K215" i="90" s="1"/>
  <c r="L215" i="90" s="1"/>
  <c r="O215" i="90" s="1"/>
  <c r="P215" i="90" s="1"/>
  <c r="Q215" i="90" s="1"/>
  <c r="R215" i="90" s="1"/>
  <c r="W215" i="90" s="1"/>
  <c r="AA215" i="90" s="1"/>
  <c r="AB215" i="90" s="1"/>
  <c r="AC215" i="90" s="1"/>
  <c r="AD215" i="90" s="1"/>
  <c r="AE215" i="90" s="1"/>
  <c r="AF215" i="90" s="1"/>
  <c r="C215" i="90"/>
  <c r="F214" i="90"/>
  <c r="G214" i="90" s="1"/>
  <c r="H214" i="90" s="1"/>
  <c r="I214" i="90" s="1"/>
  <c r="J214" i="90" s="1"/>
  <c r="K214" i="90" s="1"/>
  <c r="L214" i="90" s="1"/>
  <c r="O214" i="90" s="1"/>
  <c r="P214" i="90" s="1"/>
  <c r="Q214" i="90" s="1"/>
  <c r="R214" i="90" s="1"/>
  <c r="W214" i="90" s="1"/>
  <c r="AA214" i="90" s="1"/>
  <c r="AB214" i="90" s="1"/>
  <c r="AC214" i="90" s="1"/>
  <c r="AD214" i="90" s="1"/>
  <c r="AE214" i="90" s="1"/>
  <c r="AF214" i="90" s="1"/>
  <c r="C214" i="90"/>
  <c r="D214" i="90" s="1"/>
  <c r="E214" i="90" s="1"/>
  <c r="K213" i="90"/>
  <c r="L213" i="90" s="1"/>
  <c r="O213" i="90" s="1"/>
  <c r="P213" i="90" s="1"/>
  <c r="Q213" i="90" s="1"/>
  <c r="R213" i="90" s="1"/>
  <c r="W213" i="90" s="1"/>
  <c r="AA213" i="90" s="1"/>
  <c r="AB213" i="90" s="1"/>
  <c r="AC213" i="90" s="1"/>
  <c r="AD213" i="90" s="1"/>
  <c r="AE213" i="90" s="1"/>
  <c r="AF213" i="90" s="1"/>
  <c r="J213" i="90"/>
  <c r="I213" i="90"/>
  <c r="H213" i="90"/>
  <c r="G213" i="90"/>
  <c r="D213" i="90"/>
  <c r="E213" i="90" s="1"/>
  <c r="F213" i="90" s="1"/>
  <c r="C213" i="90"/>
  <c r="E212" i="90"/>
  <c r="F212" i="90" s="1"/>
  <c r="G212" i="90" s="1"/>
  <c r="H212" i="90" s="1"/>
  <c r="I212" i="90" s="1"/>
  <c r="J212" i="90" s="1"/>
  <c r="K212" i="90" s="1"/>
  <c r="L212" i="90" s="1"/>
  <c r="O212" i="90" s="1"/>
  <c r="P212" i="90" s="1"/>
  <c r="Q212" i="90" s="1"/>
  <c r="R212" i="90" s="1"/>
  <c r="W212" i="90" s="1"/>
  <c r="AA212" i="90" s="1"/>
  <c r="AB212" i="90" s="1"/>
  <c r="AC212" i="90" s="1"/>
  <c r="AD212" i="90" s="1"/>
  <c r="AE212" i="90" s="1"/>
  <c r="AF212" i="90" s="1"/>
  <c r="C212" i="90"/>
  <c r="D212" i="90" s="1"/>
  <c r="P211" i="90"/>
  <c r="Q211" i="90" s="1"/>
  <c r="R211" i="90" s="1"/>
  <c r="W211" i="90" s="1"/>
  <c r="AA211" i="90" s="1"/>
  <c r="AB211" i="90" s="1"/>
  <c r="AC211" i="90" s="1"/>
  <c r="AD211" i="90" s="1"/>
  <c r="AE211" i="90" s="1"/>
  <c r="AF211" i="90" s="1"/>
  <c r="O211" i="90"/>
  <c r="C211" i="90"/>
  <c r="D211" i="90" s="1"/>
  <c r="E211" i="90" s="1"/>
  <c r="F211" i="90" s="1"/>
  <c r="G211" i="90" s="1"/>
  <c r="H211" i="90" s="1"/>
  <c r="I211" i="90" s="1"/>
  <c r="J211" i="90" s="1"/>
  <c r="K211" i="90" s="1"/>
  <c r="L211" i="90" s="1"/>
  <c r="C210" i="90"/>
  <c r="D210" i="90" s="1"/>
  <c r="E210" i="90" s="1"/>
  <c r="F210" i="90" s="1"/>
  <c r="G210" i="90" s="1"/>
  <c r="H210" i="90" s="1"/>
  <c r="I210" i="90" s="1"/>
  <c r="J210" i="90" s="1"/>
  <c r="K210" i="90" s="1"/>
  <c r="L210" i="90" s="1"/>
  <c r="O210" i="90" s="1"/>
  <c r="P210" i="90" s="1"/>
  <c r="Q210" i="90" s="1"/>
  <c r="R210" i="90" s="1"/>
  <c r="W210" i="90" s="1"/>
  <c r="AA210" i="90" s="1"/>
  <c r="AB210" i="90" s="1"/>
  <c r="AC210" i="90" s="1"/>
  <c r="AD210" i="90" s="1"/>
  <c r="AE210" i="90" s="1"/>
  <c r="AF210" i="90" s="1"/>
  <c r="C209" i="90"/>
  <c r="D209" i="90" s="1"/>
  <c r="E209" i="90" s="1"/>
  <c r="F209" i="90" s="1"/>
  <c r="G209" i="90" s="1"/>
  <c r="H209" i="90" s="1"/>
  <c r="I209" i="90" s="1"/>
  <c r="J209" i="90" s="1"/>
  <c r="K209" i="90" s="1"/>
  <c r="L209" i="90" s="1"/>
  <c r="O209" i="90" s="1"/>
  <c r="P209" i="90" s="1"/>
  <c r="Q209" i="90" s="1"/>
  <c r="R209" i="90" s="1"/>
  <c r="W209" i="90" s="1"/>
  <c r="AA209" i="90" s="1"/>
  <c r="AB209" i="90" s="1"/>
  <c r="AC209" i="90" s="1"/>
  <c r="AD209" i="90" s="1"/>
  <c r="AE209" i="90" s="1"/>
  <c r="AF209" i="90" s="1"/>
  <c r="I208" i="90"/>
  <c r="J208" i="90" s="1"/>
  <c r="K208" i="90" s="1"/>
  <c r="L208" i="90" s="1"/>
  <c r="O208" i="90" s="1"/>
  <c r="P208" i="90" s="1"/>
  <c r="Q208" i="90" s="1"/>
  <c r="R208" i="90" s="1"/>
  <c r="W208" i="90" s="1"/>
  <c r="AA208" i="90" s="1"/>
  <c r="AB208" i="90" s="1"/>
  <c r="AC208" i="90" s="1"/>
  <c r="AD208" i="90" s="1"/>
  <c r="AE208" i="90" s="1"/>
  <c r="AF208" i="90" s="1"/>
  <c r="H208" i="90"/>
  <c r="G208" i="90"/>
  <c r="C208" i="90"/>
  <c r="D208" i="90" s="1"/>
  <c r="E208" i="90" s="1"/>
  <c r="F208" i="90" s="1"/>
  <c r="F207" i="90"/>
  <c r="G207" i="90" s="1"/>
  <c r="H207" i="90" s="1"/>
  <c r="I207" i="90" s="1"/>
  <c r="J207" i="90" s="1"/>
  <c r="K207" i="90" s="1"/>
  <c r="L207" i="90" s="1"/>
  <c r="O207" i="90" s="1"/>
  <c r="P207" i="90" s="1"/>
  <c r="Q207" i="90" s="1"/>
  <c r="R207" i="90" s="1"/>
  <c r="W207" i="90" s="1"/>
  <c r="AA207" i="90" s="1"/>
  <c r="AB207" i="90" s="1"/>
  <c r="AC207" i="90" s="1"/>
  <c r="AD207" i="90" s="1"/>
  <c r="AE207" i="90" s="1"/>
  <c r="AF207" i="90" s="1"/>
  <c r="C207" i="90"/>
  <c r="D207" i="90" s="1"/>
  <c r="E207" i="90" s="1"/>
  <c r="D206" i="90"/>
  <c r="E206" i="90" s="1"/>
  <c r="F206" i="90" s="1"/>
  <c r="G206" i="90" s="1"/>
  <c r="H206" i="90" s="1"/>
  <c r="I206" i="90" s="1"/>
  <c r="J206" i="90" s="1"/>
  <c r="K206" i="90" s="1"/>
  <c r="L206" i="90" s="1"/>
  <c r="O206" i="90" s="1"/>
  <c r="P206" i="90" s="1"/>
  <c r="Q206" i="90" s="1"/>
  <c r="R206" i="90" s="1"/>
  <c r="W206" i="90" s="1"/>
  <c r="AA206" i="90" s="1"/>
  <c r="AB206" i="90" s="1"/>
  <c r="AC206" i="90" s="1"/>
  <c r="AD206" i="90" s="1"/>
  <c r="AE206" i="90" s="1"/>
  <c r="AF206" i="90" s="1"/>
  <c r="C206" i="90"/>
  <c r="D205" i="90"/>
  <c r="E205" i="90" s="1"/>
  <c r="F205" i="90" s="1"/>
  <c r="G205" i="90" s="1"/>
  <c r="H205" i="90" s="1"/>
  <c r="I205" i="90" s="1"/>
  <c r="J205" i="90" s="1"/>
  <c r="K205" i="90" s="1"/>
  <c r="L205" i="90" s="1"/>
  <c r="O205" i="90" s="1"/>
  <c r="P205" i="90" s="1"/>
  <c r="Q205" i="90" s="1"/>
  <c r="R205" i="90" s="1"/>
  <c r="W205" i="90" s="1"/>
  <c r="AA205" i="90" s="1"/>
  <c r="AB205" i="90" s="1"/>
  <c r="AC205" i="90" s="1"/>
  <c r="AD205" i="90" s="1"/>
  <c r="AE205" i="90" s="1"/>
  <c r="AF205" i="90" s="1"/>
  <c r="C205" i="90"/>
  <c r="C204" i="90"/>
  <c r="D204" i="90" s="1"/>
  <c r="E204" i="90" s="1"/>
  <c r="F204" i="90" s="1"/>
  <c r="G204" i="90" s="1"/>
  <c r="H204" i="90" s="1"/>
  <c r="I204" i="90" s="1"/>
  <c r="J204" i="90" s="1"/>
  <c r="K204" i="90" s="1"/>
  <c r="L204" i="90" s="1"/>
  <c r="O204" i="90" s="1"/>
  <c r="P204" i="90" s="1"/>
  <c r="Q204" i="90" s="1"/>
  <c r="R204" i="90" s="1"/>
  <c r="W204" i="90" s="1"/>
  <c r="AA204" i="90" s="1"/>
  <c r="AB204" i="90" s="1"/>
  <c r="AC204" i="90" s="1"/>
  <c r="AD204" i="90" s="1"/>
  <c r="AE204" i="90" s="1"/>
  <c r="AF204" i="90" s="1"/>
  <c r="E203" i="90"/>
  <c r="F203" i="90" s="1"/>
  <c r="G203" i="90" s="1"/>
  <c r="H203" i="90" s="1"/>
  <c r="I203" i="90" s="1"/>
  <c r="J203" i="90" s="1"/>
  <c r="K203" i="90" s="1"/>
  <c r="L203" i="90" s="1"/>
  <c r="O203" i="90" s="1"/>
  <c r="P203" i="90" s="1"/>
  <c r="Q203" i="90" s="1"/>
  <c r="R203" i="90" s="1"/>
  <c r="W203" i="90" s="1"/>
  <c r="AA203" i="90" s="1"/>
  <c r="AB203" i="90" s="1"/>
  <c r="AC203" i="90" s="1"/>
  <c r="AD203" i="90" s="1"/>
  <c r="AE203" i="90" s="1"/>
  <c r="AF203" i="90" s="1"/>
  <c r="C203" i="90"/>
  <c r="D203" i="90" s="1"/>
  <c r="L202" i="90"/>
  <c r="O202" i="90" s="1"/>
  <c r="P202" i="90" s="1"/>
  <c r="Q202" i="90" s="1"/>
  <c r="R202" i="90" s="1"/>
  <c r="W202" i="90" s="1"/>
  <c r="AA202" i="90" s="1"/>
  <c r="AB202" i="90" s="1"/>
  <c r="AC202" i="90" s="1"/>
  <c r="AD202" i="90" s="1"/>
  <c r="AE202" i="90" s="1"/>
  <c r="AF202" i="90" s="1"/>
  <c r="K202" i="90"/>
  <c r="F202" i="90"/>
  <c r="G202" i="90" s="1"/>
  <c r="H202" i="90" s="1"/>
  <c r="I202" i="90" s="1"/>
  <c r="J202" i="90" s="1"/>
  <c r="E202" i="90"/>
  <c r="D202" i="90"/>
  <c r="C202" i="90"/>
  <c r="J201" i="90"/>
  <c r="K201" i="90" s="1"/>
  <c r="L201" i="90" s="1"/>
  <c r="O201" i="90" s="1"/>
  <c r="P201" i="90" s="1"/>
  <c r="Q201" i="90" s="1"/>
  <c r="R201" i="90" s="1"/>
  <c r="W201" i="90" s="1"/>
  <c r="AA201" i="90" s="1"/>
  <c r="AB201" i="90" s="1"/>
  <c r="AC201" i="90" s="1"/>
  <c r="AD201" i="90" s="1"/>
  <c r="AE201" i="90" s="1"/>
  <c r="AF201" i="90" s="1"/>
  <c r="I201" i="90"/>
  <c r="D201" i="90"/>
  <c r="E201" i="90" s="1"/>
  <c r="F201" i="90" s="1"/>
  <c r="G201" i="90" s="1"/>
  <c r="H201" i="90" s="1"/>
  <c r="C201" i="90"/>
  <c r="C200" i="90"/>
  <c r="D200" i="90" s="1"/>
  <c r="E200" i="90" s="1"/>
  <c r="F200" i="90" s="1"/>
  <c r="G200" i="90" s="1"/>
  <c r="H200" i="90" s="1"/>
  <c r="I200" i="90" s="1"/>
  <c r="J200" i="90" s="1"/>
  <c r="K200" i="90" s="1"/>
  <c r="L200" i="90" s="1"/>
  <c r="O200" i="90" s="1"/>
  <c r="P200" i="90" s="1"/>
  <c r="Q200" i="90" s="1"/>
  <c r="R200" i="90" s="1"/>
  <c r="W200" i="90" s="1"/>
  <c r="AA200" i="90" s="1"/>
  <c r="AB200" i="90" s="1"/>
  <c r="AC200" i="90" s="1"/>
  <c r="AD200" i="90" s="1"/>
  <c r="AE200" i="90" s="1"/>
  <c r="AF200" i="90" s="1"/>
  <c r="E199" i="90"/>
  <c r="F199" i="90" s="1"/>
  <c r="G199" i="90" s="1"/>
  <c r="H199" i="90" s="1"/>
  <c r="I199" i="90" s="1"/>
  <c r="J199" i="90" s="1"/>
  <c r="K199" i="90" s="1"/>
  <c r="L199" i="90" s="1"/>
  <c r="O199" i="90" s="1"/>
  <c r="P199" i="90" s="1"/>
  <c r="Q199" i="90" s="1"/>
  <c r="R199" i="90" s="1"/>
  <c r="W199" i="90" s="1"/>
  <c r="AA199" i="90" s="1"/>
  <c r="AB199" i="90" s="1"/>
  <c r="AC199" i="90" s="1"/>
  <c r="AD199" i="90" s="1"/>
  <c r="AE199" i="90" s="1"/>
  <c r="AF199" i="90" s="1"/>
  <c r="C199" i="90"/>
  <c r="D199" i="90" s="1"/>
  <c r="F198" i="90"/>
  <c r="G198" i="90" s="1"/>
  <c r="H198" i="90" s="1"/>
  <c r="I198" i="90" s="1"/>
  <c r="J198" i="90" s="1"/>
  <c r="K198" i="90" s="1"/>
  <c r="L198" i="90" s="1"/>
  <c r="O198" i="90" s="1"/>
  <c r="P198" i="90" s="1"/>
  <c r="Q198" i="90" s="1"/>
  <c r="R198" i="90" s="1"/>
  <c r="W198" i="90" s="1"/>
  <c r="AA198" i="90" s="1"/>
  <c r="AB198" i="90" s="1"/>
  <c r="AC198" i="90" s="1"/>
  <c r="AD198" i="90" s="1"/>
  <c r="AE198" i="90" s="1"/>
  <c r="AF198" i="90" s="1"/>
  <c r="E198" i="90"/>
  <c r="D198" i="90"/>
  <c r="C198" i="90"/>
  <c r="I197" i="90"/>
  <c r="J197" i="90" s="1"/>
  <c r="K197" i="90" s="1"/>
  <c r="L197" i="90" s="1"/>
  <c r="O197" i="90" s="1"/>
  <c r="P197" i="90" s="1"/>
  <c r="Q197" i="90" s="1"/>
  <c r="R197" i="90" s="1"/>
  <c r="W197" i="90" s="1"/>
  <c r="AA197" i="90" s="1"/>
  <c r="AB197" i="90" s="1"/>
  <c r="AC197" i="90" s="1"/>
  <c r="AD197" i="90" s="1"/>
  <c r="AE197" i="90" s="1"/>
  <c r="AF197" i="90" s="1"/>
  <c r="F197" i="90"/>
  <c r="G197" i="90" s="1"/>
  <c r="H197" i="90" s="1"/>
  <c r="E197" i="90"/>
  <c r="D197" i="90"/>
  <c r="C197" i="90"/>
  <c r="D196" i="90"/>
  <c r="E196" i="90" s="1"/>
  <c r="F196" i="90" s="1"/>
  <c r="G196" i="90" s="1"/>
  <c r="H196" i="90" s="1"/>
  <c r="I196" i="90" s="1"/>
  <c r="J196" i="90" s="1"/>
  <c r="K196" i="90" s="1"/>
  <c r="L196" i="90" s="1"/>
  <c r="O196" i="90" s="1"/>
  <c r="P196" i="90" s="1"/>
  <c r="Q196" i="90" s="1"/>
  <c r="R196" i="90" s="1"/>
  <c r="W196" i="90" s="1"/>
  <c r="AA196" i="90" s="1"/>
  <c r="AB196" i="90" s="1"/>
  <c r="AC196" i="90" s="1"/>
  <c r="AD196" i="90" s="1"/>
  <c r="AE196" i="90" s="1"/>
  <c r="AF196" i="90" s="1"/>
  <c r="C196" i="90"/>
  <c r="C195" i="90"/>
  <c r="D195" i="90" s="1"/>
  <c r="E195" i="90" s="1"/>
  <c r="F195" i="90" s="1"/>
  <c r="G195" i="90" s="1"/>
  <c r="H195" i="90" s="1"/>
  <c r="I195" i="90" s="1"/>
  <c r="J195" i="90" s="1"/>
  <c r="K195" i="90" s="1"/>
  <c r="L195" i="90" s="1"/>
  <c r="O195" i="90" s="1"/>
  <c r="P195" i="90" s="1"/>
  <c r="Q195" i="90" s="1"/>
  <c r="R195" i="90" s="1"/>
  <c r="W195" i="90" s="1"/>
  <c r="AA195" i="90" s="1"/>
  <c r="AB195" i="90" s="1"/>
  <c r="AC195" i="90" s="1"/>
  <c r="AD195" i="90" s="1"/>
  <c r="AE195" i="90" s="1"/>
  <c r="AF195" i="90" s="1"/>
  <c r="C194" i="90"/>
  <c r="D194" i="90" s="1"/>
  <c r="E194" i="90" s="1"/>
  <c r="F194" i="90" s="1"/>
  <c r="G194" i="90" s="1"/>
  <c r="H194" i="90" s="1"/>
  <c r="I194" i="90" s="1"/>
  <c r="J194" i="90" s="1"/>
  <c r="K194" i="90" s="1"/>
  <c r="L194" i="90" s="1"/>
  <c r="O194" i="90" s="1"/>
  <c r="P194" i="90" s="1"/>
  <c r="Q194" i="90" s="1"/>
  <c r="R194" i="90" s="1"/>
  <c r="W194" i="90" s="1"/>
  <c r="AA194" i="90" s="1"/>
  <c r="AB194" i="90" s="1"/>
  <c r="AC194" i="90" s="1"/>
  <c r="AD194" i="90" s="1"/>
  <c r="AE194" i="90" s="1"/>
  <c r="AF194" i="90" s="1"/>
  <c r="E193" i="90"/>
  <c r="F193" i="90" s="1"/>
  <c r="G193" i="90" s="1"/>
  <c r="H193" i="90" s="1"/>
  <c r="I193" i="90" s="1"/>
  <c r="J193" i="90" s="1"/>
  <c r="K193" i="90" s="1"/>
  <c r="L193" i="90" s="1"/>
  <c r="O193" i="90" s="1"/>
  <c r="P193" i="90" s="1"/>
  <c r="Q193" i="90" s="1"/>
  <c r="R193" i="90" s="1"/>
  <c r="W193" i="90" s="1"/>
  <c r="AA193" i="90" s="1"/>
  <c r="AB193" i="90" s="1"/>
  <c r="AC193" i="90" s="1"/>
  <c r="AD193" i="90" s="1"/>
  <c r="AE193" i="90" s="1"/>
  <c r="AF193" i="90" s="1"/>
  <c r="C193" i="90"/>
  <c r="D193" i="90" s="1"/>
  <c r="D192" i="90"/>
  <c r="E192" i="90" s="1"/>
  <c r="F192" i="90" s="1"/>
  <c r="G192" i="90" s="1"/>
  <c r="H192" i="90" s="1"/>
  <c r="I192" i="90" s="1"/>
  <c r="J192" i="90" s="1"/>
  <c r="K192" i="90" s="1"/>
  <c r="L192" i="90" s="1"/>
  <c r="O192" i="90" s="1"/>
  <c r="P192" i="90" s="1"/>
  <c r="Q192" i="90" s="1"/>
  <c r="R192" i="90" s="1"/>
  <c r="W192" i="90" s="1"/>
  <c r="AA192" i="90" s="1"/>
  <c r="AB192" i="90" s="1"/>
  <c r="AC192" i="90" s="1"/>
  <c r="AD192" i="90" s="1"/>
  <c r="AE192" i="90" s="1"/>
  <c r="AF192" i="90" s="1"/>
  <c r="C192" i="90"/>
  <c r="C191" i="90"/>
  <c r="D191" i="90" s="1"/>
  <c r="E191" i="90" s="1"/>
  <c r="F191" i="90" s="1"/>
  <c r="G191" i="90" s="1"/>
  <c r="H191" i="90" s="1"/>
  <c r="I191" i="90" s="1"/>
  <c r="J191" i="90" s="1"/>
  <c r="K191" i="90" s="1"/>
  <c r="L191" i="90" s="1"/>
  <c r="O191" i="90" s="1"/>
  <c r="P191" i="90" s="1"/>
  <c r="Q191" i="90" s="1"/>
  <c r="R191" i="90" s="1"/>
  <c r="W191" i="90" s="1"/>
  <c r="AA191" i="90" s="1"/>
  <c r="AB191" i="90" s="1"/>
  <c r="AC191" i="90" s="1"/>
  <c r="AD191" i="90" s="1"/>
  <c r="AE191" i="90" s="1"/>
  <c r="AF191" i="90" s="1"/>
  <c r="L190" i="90"/>
  <c r="O190" i="90" s="1"/>
  <c r="P190" i="90" s="1"/>
  <c r="Q190" i="90" s="1"/>
  <c r="R190" i="90" s="1"/>
  <c r="W190" i="90" s="1"/>
  <c r="AA190" i="90" s="1"/>
  <c r="AB190" i="90" s="1"/>
  <c r="AC190" i="90" s="1"/>
  <c r="AD190" i="90" s="1"/>
  <c r="AE190" i="90" s="1"/>
  <c r="AF190" i="90" s="1"/>
  <c r="G190" i="90"/>
  <c r="H190" i="90" s="1"/>
  <c r="I190" i="90" s="1"/>
  <c r="J190" i="90" s="1"/>
  <c r="K190" i="90" s="1"/>
  <c r="C190" i="90"/>
  <c r="D190" i="90" s="1"/>
  <c r="E190" i="90" s="1"/>
  <c r="F190" i="90" s="1"/>
  <c r="K189" i="90"/>
  <c r="L189" i="90" s="1"/>
  <c r="O189" i="90" s="1"/>
  <c r="P189" i="90" s="1"/>
  <c r="Q189" i="90" s="1"/>
  <c r="R189" i="90" s="1"/>
  <c r="W189" i="90" s="1"/>
  <c r="AA189" i="90" s="1"/>
  <c r="AB189" i="90" s="1"/>
  <c r="AC189" i="90" s="1"/>
  <c r="AD189" i="90" s="1"/>
  <c r="AE189" i="90" s="1"/>
  <c r="AF189" i="90" s="1"/>
  <c r="C189" i="90"/>
  <c r="D189" i="90" s="1"/>
  <c r="E189" i="90" s="1"/>
  <c r="F189" i="90" s="1"/>
  <c r="G189" i="90" s="1"/>
  <c r="H189" i="90" s="1"/>
  <c r="I189" i="90" s="1"/>
  <c r="J189" i="90" s="1"/>
  <c r="H188" i="90"/>
  <c r="I188" i="90" s="1"/>
  <c r="J188" i="90" s="1"/>
  <c r="K188" i="90" s="1"/>
  <c r="L188" i="90" s="1"/>
  <c r="O188" i="90" s="1"/>
  <c r="P188" i="90" s="1"/>
  <c r="Q188" i="90" s="1"/>
  <c r="R188" i="90" s="1"/>
  <c r="W188" i="90" s="1"/>
  <c r="AA188" i="90" s="1"/>
  <c r="AB188" i="90" s="1"/>
  <c r="AC188" i="90" s="1"/>
  <c r="AD188" i="90" s="1"/>
  <c r="AE188" i="90" s="1"/>
  <c r="AF188" i="90" s="1"/>
  <c r="C188" i="90"/>
  <c r="D188" i="90" s="1"/>
  <c r="E188" i="90" s="1"/>
  <c r="F188" i="90" s="1"/>
  <c r="G188" i="90" s="1"/>
  <c r="C187" i="90"/>
  <c r="D187" i="90" s="1"/>
  <c r="E187" i="90" s="1"/>
  <c r="F187" i="90" s="1"/>
  <c r="G187" i="90" s="1"/>
  <c r="H187" i="90" s="1"/>
  <c r="I187" i="90" s="1"/>
  <c r="J187" i="90" s="1"/>
  <c r="K187" i="90" s="1"/>
  <c r="L187" i="90" s="1"/>
  <c r="O187" i="90" s="1"/>
  <c r="P187" i="90" s="1"/>
  <c r="Q187" i="90" s="1"/>
  <c r="R187" i="90" s="1"/>
  <c r="W187" i="90" s="1"/>
  <c r="AA187" i="90" s="1"/>
  <c r="AB187" i="90" s="1"/>
  <c r="AC187" i="90" s="1"/>
  <c r="AD187" i="90" s="1"/>
  <c r="AE187" i="90" s="1"/>
  <c r="AF187" i="90" s="1"/>
  <c r="C186" i="90"/>
  <c r="D186" i="90" s="1"/>
  <c r="E186" i="90" s="1"/>
  <c r="F186" i="90" s="1"/>
  <c r="G186" i="90" s="1"/>
  <c r="H186" i="90" s="1"/>
  <c r="I186" i="90" s="1"/>
  <c r="J186" i="90" s="1"/>
  <c r="K186" i="90" s="1"/>
  <c r="L186" i="90" s="1"/>
  <c r="O186" i="90" s="1"/>
  <c r="P186" i="90" s="1"/>
  <c r="Q186" i="90" s="1"/>
  <c r="R186" i="90" s="1"/>
  <c r="W186" i="90" s="1"/>
  <c r="AA186" i="90" s="1"/>
  <c r="AB186" i="90" s="1"/>
  <c r="AC186" i="90" s="1"/>
  <c r="AD186" i="90" s="1"/>
  <c r="AE186" i="90" s="1"/>
  <c r="AF186" i="90" s="1"/>
  <c r="C185" i="90"/>
  <c r="D185" i="90" s="1"/>
  <c r="E185" i="90" s="1"/>
  <c r="F185" i="90" s="1"/>
  <c r="G185" i="90" s="1"/>
  <c r="H185" i="90" s="1"/>
  <c r="I185" i="90" s="1"/>
  <c r="J185" i="90" s="1"/>
  <c r="K185" i="90" s="1"/>
  <c r="L185" i="90" s="1"/>
  <c r="O185" i="90" s="1"/>
  <c r="P185" i="90" s="1"/>
  <c r="Q185" i="90" s="1"/>
  <c r="R185" i="90" s="1"/>
  <c r="W185" i="90" s="1"/>
  <c r="AA185" i="90" s="1"/>
  <c r="AB185" i="90" s="1"/>
  <c r="AC185" i="90" s="1"/>
  <c r="AD185" i="90" s="1"/>
  <c r="AE185" i="90" s="1"/>
  <c r="AF185" i="90" s="1"/>
  <c r="C184" i="90"/>
  <c r="D184" i="90" s="1"/>
  <c r="E184" i="90" s="1"/>
  <c r="F184" i="90" s="1"/>
  <c r="G184" i="90" s="1"/>
  <c r="H184" i="90" s="1"/>
  <c r="I184" i="90" s="1"/>
  <c r="J184" i="90" s="1"/>
  <c r="K184" i="90" s="1"/>
  <c r="L184" i="90" s="1"/>
  <c r="O184" i="90" s="1"/>
  <c r="P184" i="90" s="1"/>
  <c r="Q184" i="90" s="1"/>
  <c r="R184" i="90" s="1"/>
  <c r="W184" i="90" s="1"/>
  <c r="AA184" i="90" s="1"/>
  <c r="AB184" i="90" s="1"/>
  <c r="AC184" i="90" s="1"/>
  <c r="AD184" i="90" s="1"/>
  <c r="AE184" i="90" s="1"/>
  <c r="AF184" i="90" s="1"/>
  <c r="K183" i="90"/>
  <c r="L183" i="90" s="1"/>
  <c r="O183" i="90" s="1"/>
  <c r="P183" i="90" s="1"/>
  <c r="Q183" i="90" s="1"/>
  <c r="R183" i="90" s="1"/>
  <c r="W183" i="90" s="1"/>
  <c r="AA183" i="90" s="1"/>
  <c r="AB183" i="90" s="1"/>
  <c r="AC183" i="90" s="1"/>
  <c r="AD183" i="90" s="1"/>
  <c r="AE183" i="90" s="1"/>
  <c r="AF183" i="90" s="1"/>
  <c r="H183" i="90"/>
  <c r="I183" i="90" s="1"/>
  <c r="J183" i="90" s="1"/>
  <c r="C183" i="90"/>
  <c r="D183" i="90" s="1"/>
  <c r="E183" i="90" s="1"/>
  <c r="F183" i="90" s="1"/>
  <c r="G183" i="90" s="1"/>
  <c r="D182" i="90"/>
  <c r="E182" i="90" s="1"/>
  <c r="F182" i="90" s="1"/>
  <c r="G182" i="90" s="1"/>
  <c r="H182" i="90" s="1"/>
  <c r="I182" i="90" s="1"/>
  <c r="J182" i="90" s="1"/>
  <c r="K182" i="90" s="1"/>
  <c r="L182" i="90" s="1"/>
  <c r="O182" i="90" s="1"/>
  <c r="P182" i="90" s="1"/>
  <c r="Q182" i="90" s="1"/>
  <c r="R182" i="90" s="1"/>
  <c r="W182" i="90" s="1"/>
  <c r="AA182" i="90" s="1"/>
  <c r="AB182" i="90" s="1"/>
  <c r="AC182" i="90" s="1"/>
  <c r="AD182" i="90" s="1"/>
  <c r="AE182" i="90" s="1"/>
  <c r="AF182" i="90" s="1"/>
  <c r="C182" i="90"/>
  <c r="D181" i="90"/>
  <c r="E181" i="90" s="1"/>
  <c r="F181" i="90" s="1"/>
  <c r="G181" i="90" s="1"/>
  <c r="H181" i="90" s="1"/>
  <c r="I181" i="90" s="1"/>
  <c r="J181" i="90" s="1"/>
  <c r="K181" i="90" s="1"/>
  <c r="L181" i="90" s="1"/>
  <c r="O181" i="90" s="1"/>
  <c r="P181" i="90" s="1"/>
  <c r="Q181" i="90" s="1"/>
  <c r="R181" i="90" s="1"/>
  <c r="W181" i="90" s="1"/>
  <c r="AA181" i="90" s="1"/>
  <c r="AB181" i="90" s="1"/>
  <c r="AC181" i="90" s="1"/>
  <c r="AD181" i="90" s="1"/>
  <c r="AE181" i="90" s="1"/>
  <c r="AF181" i="90" s="1"/>
  <c r="C181" i="90"/>
  <c r="C180" i="90"/>
  <c r="D180" i="90" s="1"/>
  <c r="E180" i="90" s="1"/>
  <c r="F180" i="90" s="1"/>
  <c r="G180" i="90" s="1"/>
  <c r="H180" i="90" s="1"/>
  <c r="I180" i="90" s="1"/>
  <c r="J180" i="90" s="1"/>
  <c r="K180" i="90" s="1"/>
  <c r="L180" i="90" s="1"/>
  <c r="O180" i="90" s="1"/>
  <c r="P180" i="90" s="1"/>
  <c r="Q180" i="90" s="1"/>
  <c r="R180" i="90" s="1"/>
  <c r="W180" i="90" s="1"/>
  <c r="AA180" i="90" s="1"/>
  <c r="AB180" i="90" s="1"/>
  <c r="AC180" i="90" s="1"/>
  <c r="AD180" i="90" s="1"/>
  <c r="AE180" i="90" s="1"/>
  <c r="AF180" i="90" s="1"/>
  <c r="D179" i="90"/>
  <c r="E179" i="90" s="1"/>
  <c r="F179" i="90" s="1"/>
  <c r="G179" i="90" s="1"/>
  <c r="H179" i="90" s="1"/>
  <c r="I179" i="90" s="1"/>
  <c r="J179" i="90" s="1"/>
  <c r="K179" i="90" s="1"/>
  <c r="L179" i="90" s="1"/>
  <c r="O179" i="90" s="1"/>
  <c r="P179" i="90" s="1"/>
  <c r="Q179" i="90" s="1"/>
  <c r="R179" i="90" s="1"/>
  <c r="W179" i="90" s="1"/>
  <c r="AA179" i="90" s="1"/>
  <c r="AB179" i="90" s="1"/>
  <c r="AC179" i="90" s="1"/>
  <c r="AD179" i="90" s="1"/>
  <c r="AE179" i="90" s="1"/>
  <c r="AF179" i="90" s="1"/>
  <c r="C179" i="90"/>
  <c r="C178" i="90"/>
  <c r="D178" i="90" s="1"/>
  <c r="E178" i="90" s="1"/>
  <c r="F178" i="90" s="1"/>
  <c r="G178" i="90" s="1"/>
  <c r="H178" i="90" s="1"/>
  <c r="I178" i="90" s="1"/>
  <c r="J178" i="90" s="1"/>
  <c r="K178" i="90" s="1"/>
  <c r="L178" i="90" s="1"/>
  <c r="O178" i="90" s="1"/>
  <c r="P178" i="90" s="1"/>
  <c r="Q178" i="90" s="1"/>
  <c r="R178" i="90" s="1"/>
  <c r="W178" i="90" s="1"/>
  <c r="AA178" i="90" s="1"/>
  <c r="AB178" i="90" s="1"/>
  <c r="AC178" i="90" s="1"/>
  <c r="AD178" i="90" s="1"/>
  <c r="AE178" i="90" s="1"/>
  <c r="AF178" i="90" s="1"/>
  <c r="C177" i="90"/>
  <c r="D177" i="90" s="1"/>
  <c r="G176" i="90"/>
  <c r="H176" i="90" s="1"/>
  <c r="I176" i="90" s="1"/>
  <c r="J176" i="90" s="1"/>
  <c r="K176" i="90" s="1"/>
  <c r="L176" i="90" s="1"/>
  <c r="O176" i="90" s="1"/>
  <c r="P176" i="90" s="1"/>
  <c r="Q176" i="90" s="1"/>
  <c r="R176" i="90" s="1"/>
  <c r="W176" i="90" s="1"/>
  <c r="AA176" i="90" s="1"/>
  <c r="AB176" i="90" s="1"/>
  <c r="AC176" i="90" s="1"/>
  <c r="AD176" i="90" s="1"/>
  <c r="AE176" i="90" s="1"/>
  <c r="AF176" i="90" s="1"/>
  <c r="F176" i="90"/>
  <c r="E176" i="90"/>
  <c r="C176" i="90"/>
  <c r="D176" i="90" s="1"/>
  <c r="D175" i="90"/>
  <c r="E175" i="90" s="1"/>
  <c r="F175" i="90" s="1"/>
  <c r="G175" i="90" s="1"/>
  <c r="H175" i="90" s="1"/>
  <c r="I175" i="90" s="1"/>
  <c r="J175" i="90" s="1"/>
  <c r="K175" i="90" s="1"/>
  <c r="L175" i="90" s="1"/>
  <c r="O175" i="90" s="1"/>
  <c r="P175" i="90" s="1"/>
  <c r="Q175" i="90" s="1"/>
  <c r="R175" i="90" s="1"/>
  <c r="W175" i="90" s="1"/>
  <c r="AA175" i="90" s="1"/>
  <c r="AB175" i="90" s="1"/>
  <c r="AC175" i="90" s="1"/>
  <c r="AD175" i="90" s="1"/>
  <c r="AE175" i="90" s="1"/>
  <c r="AF175" i="90" s="1"/>
  <c r="C175" i="90"/>
  <c r="D174" i="90"/>
  <c r="E174" i="90" s="1"/>
  <c r="F174" i="90" s="1"/>
  <c r="G174" i="90" s="1"/>
  <c r="H174" i="90" s="1"/>
  <c r="I174" i="90" s="1"/>
  <c r="J174" i="90" s="1"/>
  <c r="K174" i="90" s="1"/>
  <c r="L174" i="90" s="1"/>
  <c r="O174" i="90" s="1"/>
  <c r="P174" i="90" s="1"/>
  <c r="Q174" i="90" s="1"/>
  <c r="R174" i="90" s="1"/>
  <c r="W174" i="90" s="1"/>
  <c r="AA174" i="90" s="1"/>
  <c r="AB174" i="90" s="1"/>
  <c r="AC174" i="90" s="1"/>
  <c r="AD174" i="90" s="1"/>
  <c r="AE174" i="90" s="1"/>
  <c r="AF174" i="90" s="1"/>
  <c r="C174" i="90"/>
  <c r="D173" i="90"/>
  <c r="E173" i="90" s="1"/>
  <c r="F173" i="90" s="1"/>
  <c r="G173" i="90" s="1"/>
  <c r="H173" i="90" s="1"/>
  <c r="I173" i="90" s="1"/>
  <c r="J173" i="90" s="1"/>
  <c r="K173" i="90" s="1"/>
  <c r="L173" i="90" s="1"/>
  <c r="O173" i="90" s="1"/>
  <c r="P173" i="90" s="1"/>
  <c r="Q173" i="90" s="1"/>
  <c r="R173" i="90" s="1"/>
  <c r="W173" i="90" s="1"/>
  <c r="AA173" i="90" s="1"/>
  <c r="AB173" i="90" s="1"/>
  <c r="AC173" i="90" s="1"/>
  <c r="AD173" i="90" s="1"/>
  <c r="AE173" i="90" s="1"/>
  <c r="AF173" i="90" s="1"/>
  <c r="C173" i="90"/>
  <c r="C172" i="90"/>
  <c r="D172" i="90" s="1"/>
  <c r="E172" i="90" s="1"/>
  <c r="F172" i="90" s="1"/>
  <c r="G172" i="90" s="1"/>
  <c r="H172" i="90" s="1"/>
  <c r="I172" i="90" s="1"/>
  <c r="J172" i="90" s="1"/>
  <c r="K172" i="90" s="1"/>
  <c r="L172" i="90" s="1"/>
  <c r="O172" i="90" s="1"/>
  <c r="P172" i="90" s="1"/>
  <c r="Q172" i="90" s="1"/>
  <c r="R172" i="90" s="1"/>
  <c r="W172" i="90" s="1"/>
  <c r="AA172" i="90" s="1"/>
  <c r="AB172" i="90" s="1"/>
  <c r="AC172" i="90" s="1"/>
  <c r="AD172" i="90" s="1"/>
  <c r="AE172" i="90" s="1"/>
  <c r="AF172" i="90" s="1"/>
  <c r="K171" i="90"/>
  <c r="L171" i="90" s="1"/>
  <c r="O171" i="90" s="1"/>
  <c r="P171" i="90" s="1"/>
  <c r="Q171" i="90" s="1"/>
  <c r="R171" i="90" s="1"/>
  <c r="W171" i="90" s="1"/>
  <c r="AA171" i="90" s="1"/>
  <c r="AB171" i="90" s="1"/>
  <c r="AC171" i="90" s="1"/>
  <c r="AD171" i="90" s="1"/>
  <c r="AE171" i="90" s="1"/>
  <c r="AF171" i="90" s="1"/>
  <c r="G171" i="90"/>
  <c r="H171" i="90" s="1"/>
  <c r="I171" i="90" s="1"/>
  <c r="J171" i="90" s="1"/>
  <c r="D171" i="90"/>
  <c r="E171" i="90" s="1"/>
  <c r="F171" i="90" s="1"/>
  <c r="C171" i="90"/>
  <c r="F170" i="90"/>
  <c r="G170" i="90" s="1"/>
  <c r="H170" i="90" s="1"/>
  <c r="I170" i="90" s="1"/>
  <c r="J170" i="90" s="1"/>
  <c r="K170" i="90" s="1"/>
  <c r="L170" i="90" s="1"/>
  <c r="O170" i="90" s="1"/>
  <c r="P170" i="90" s="1"/>
  <c r="Q170" i="90" s="1"/>
  <c r="R170" i="90" s="1"/>
  <c r="W170" i="90" s="1"/>
  <c r="D170" i="90"/>
  <c r="E170" i="90" s="1"/>
  <c r="C170" i="90"/>
  <c r="C169" i="90"/>
  <c r="AG167" i="90"/>
  <c r="C166" i="90"/>
  <c r="C135" i="90" s="1"/>
  <c r="E165" i="90"/>
  <c r="F165" i="90" s="1"/>
  <c r="G165" i="90" s="1"/>
  <c r="H165" i="90" s="1"/>
  <c r="I165" i="90" s="1"/>
  <c r="J165" i="90" s="1"/>
  <c r="K165" i="90" s="1"/>
  <c r="L165" i="90" s="1"/>
  <c r="O165" i="90" s="1"/>
  <c r="P165" i="90" s="1"/>
  <c r="Q165" i="90" s="1"/>
  <c r="R165" i="90" s="1"/>
  <c r="W165" i="90" s="1"/>
  <c r="AA165" i="90" s="1"/>
  <c r="AB165" i="90" s="1"/>
  <c r="AC165" i="90" s="1"/>
  <c r="AD165" i="90" s="1"/>
  <c r="AE165" i="90" s="1"/>
  <c r="AF165" i="90" s="1"/>
  <c r="C165" i="90"/>
  <c r="D165" i="90" s="1"/>
  <c r="D164" i="90"/>
  <c r="E164" i="90" s="1"/>
  <c r="F164" i="90" s="1"/>
  <c r="G164" i="90" s="1"/>
  <c r="H164" i="90" s="1"/>
  <c r="I164" i="90" s="1"/>
  <c r="J164" i="90" s="1"/>
  <c r="K164" i="90" s="1"/>
  <c r="L164" i="90" s="1"/>
  <c r="O164" i="90" s="1"/>
  <c r="P164" i="90" s="1"/>
  <c r="Q164" i="90" s="1"/>
  <c r="R164" i="90" s="1"/>
  <c r="W164" i="90" s="1"/>
  <c r="AA164" i="90" s="1"/>
  <c r="AB164" i="90" s="1"/>
  <c r="AC164" i="90" s="1"/>
  <c r="AD164" i="90" s="1"/>
  <c r="AE164" i="90" s="1"/>
  <c r="AF164" i="90" s="1"/>
  <c r="C164" i="90"/>
  <c r="E163" i="90"/>
  <c r="F163" i="90" s="1"/>
  <c r="G163" i="90" s="1"/>
  <c r="H163" i="90" s="1"/>
  <c r="I163" i="90" s="1"/>
  <c r="J163" i="90" s="1"/>
  <c r="K163" i="90" s="1"/>
  <c r="L163" i="90" s="1"/>
  <c r="O163" i="90" s="1"/>
  <c r="P163" i="90" s="1"/>
  <c r="Q163" i="90" s="1"/>
  <c r="R163" i="90" s="1"/>
  <c r="AA163" i="90" s="1"/>
  <c r="AB163" i="90" s="1"/>
  <c r="AC163" i="90" s="1"/>
  <c r="AD163" i="90" s="1"/>
  <c r="AE163" i="90" s="1"/>
  <c r="AF163" i="90" s="1"/>
  <c r="D163" i="90"/>
  <c r="C163" i="90"/>
  <c r="C162" i="90"/>
  <c r="E161" i="90"/>
  <c r="C161" i="90"/>
  <c r="D161" i="90" s="1"/>
  <c r="AI158" i="90"/>
  <c r="AH158" i="90"/>
  <c r="A158" i="90" a="1"/>
  <c r="A158" i="90" s="1"/>
  <c r="AI157" i="90"/>
  <c r="AH157" i="90"/>
  <c r="AI156" i="90"/>
  <c r="AH156" i="90"/>
  <c r="AI155" i="90"/>
  <c r="AH155" i="90"/>
  <c r="AI154" i="90"/>
  <c r="AH154" i="90"/>
  <c r="AL153" i="90"/>
  <c r="AI153" i="90"/>
  <c r="AH153" i="90"/>
  <c r="A153" i="90" a="1"/>
  <c r="A153" i="90" s="1"/>
  <c r="AI152" i="90"/>
  <c r="AH152" i="90"/>
  <c r="AI151" i="90"/>
  <c r="AH151" i="90"/>
  <c r="AI150" i="90"/>
  <c r="AH150" i="90"/>
  <c r="AI149" i="90"/>
  <c r="AH149" i="90"/>
  <c r="AI148" i="90"/>
  <c r="AH148" i="90"/>
  <c r="AI147" i="90"/>
  <c r="AH147" i="90"/>
  <c r="AI146" i="90"/>
  <c r="AH146" i="90"/>
  <c r="AI142" i="90"/>
  <c r="AH142" i="90"/>
  <c r="AI141" i="90"/>
  <c r="AH141" i="90"/>
  <c r="AI140" i="90"/>
  <c r="AH140" i="90"/>
  <c r="AI139" i="90"/>
  <c r="AH139" i="90"/>
  <c r="AI138" i="90"/>
  <c r="AH138" i="90"/>
  <c r="AI137" i="90"/>
  <c r="AH137" i="90"/>
  <c r="AI136" i="90"/>
  <c r="AH136" i="90"/>
  <c r="AI134" i="90"/>
  <c r="AH134" i="90"/>
  <c r="AI133" i="90"/>
  <c r="AH133" i="90"/>
  <c r="AI132" i="90"/>
  <c r="AH132" i="90"/>
  <c r="AI131" i="90"/>
  <c r="AH131" i="90"/>
  <c r="AI130" i="90"/>
  <c r="AH130" i="90"/>
  <c r="AI129" i="90"/>
  <c r="AH129" i="90"/>
  <c r="AI128" i="90"/>
  <c r="AH128" i="90"/>
  <c r="AI127" i="90"/>
  <c r="AH127" i="90"/>
  <c r="AI126" i="90"/>
  <c r="AH126" i="90"/>
  <c r="AI125" i="90"/>
  <c r="AH125" i="90"/>
  <c r="AD122" i="90"/>
  <c r="AB122" i="90"/>
  <c r="BF23" i="90"/>
  <c r="R122" i="90"/>
  <c r="Q122" i="90"/>
  <c r="P122" i="90"/>
  <c r="O122" i="90"/>
  <c r="L122" i="90"/>
  <c r="K122" i="90"/>
  <c r="J122" i="90"/>
  <c r="I122" i="90"/>
  <c r="H122" i="90"/>
  <c r="G122" i="90"/>
  <c r="F122" i="90"/>
  <c r="E122" i="90"/>
  <c r="D122" i="90"/>
  <c r="C122" i="90"/>
  <c r="AD121" i="90"/>
  <c r="AB121" i="90"/>
  <c r="R121" i="90"/>
  <c r="Q121" i="90"/>
  <c r="P121" i="90"/>
  <c r="O121" i="90"/>
  <c r="L121" i="90"/>
  <c r="K121" i="90"/>
  <c r="J121" i="90"/>
  <c r="I121" i="90"/>
  <c r="H121" i="90"/>
  <c r="G121" i="90"/>
  <c r="F121" i="90"/>
  <c r="E121" i="90"/>
  <c r="D121" i="90"/>
  <c r="C121" i="90"/>
  <c r="AD120" i="90"/>
  <c r="AB120" i="90"/>
  <c r="R120" i="90"/>
  <c r="Q120" i="90"/>
  <c r="P120" i="90"/>
  <c r="O120" i="90"/>
  <c r="L120" i="90"/>
  <c r="K120" i="90"/>
  <c r="J120" i="90"/>
  <c r="I120" i="90"/>
  <c r="H120" i="90"/>
  <c r="G120" i="90"/>
  <c r="F120" i="90"/>
  <c r="E120" i="90"/>
  <c r="D120" i="90"/>
  <c r="C120" i="90"/>
  <c r="AD119" i="90"/>
  <c r="AB119" i="90"/>
  <c r="BB23" i="90"/>
  <c r="R119" i="90"/>
  <c r="Q119" i="90"/>
  <c r="P119" i="90"/>
  <c r="O119" i="90"/>
  <c r="L119" i="90"/>
  <c r="L123" i="90" s="1"/>
  <c r="K119" i="90"/>
  <c r="J119" i="90"/>
  <c r="I119" i="90"/>
  <c r="H119" i="90"/>
  <c r="G119" i="90"/>
  <c r="F119" i="90"/>
  <c r="E119" i="90"/>
  <c r="D119" i="90"/>
  <c r="D123" i="90" s="1"/>
  <c r="AO23" i="90" s="1"/>
  <c r="C119" i="90"/>
  <c r="AD118" i="90"/>
  <c r="AB118" i="90"/>
  <c r="R118" i="90"/>
  <c r="Q118" i="90"/>
  <c r="P118" i="90"/>
  <c r="O118" i="90"/>
  <c r="AU23" i="90"/>
  <c r="L118" i="90"/>
  <c r="K118" i="90"/>
  <c r="J118" i="90"/>
  <c r="I118" i="90"/>
  <c r="H118" i="90"/>
  <c r="G118" i="90"/>
  <c r="F118" i="90"/>
  <c r="E118" i="90"/>
  <c r="D118" i="90"/>
  <c r="C118" i="90"/>
  <c r="AD117" i="90"/>
  <c r="AB117" i="90"/>
  <c r="R117" i="90"/>
  <c r="Q117" i="90"/>
  <c r="P117" i="90"/>
  <c r="O117" i="90"/>
  <c r="L117" i="90"/>
  <c r="K117" i="90"/>
  <c r="J117" i="90"/>
  <c r="I117" i="90"/>
  <c r="H117" i="90"/>
  <c r="G117" i="90"/>
  <c r="F117" i="90"/>
  <c r="E117" i="90"/>
  <c r="D117" i="90"/>
  <c r="C117" i="90"/>
  <c r="AI114" i="90"/>
  <c r="AH114" i="90"/>
  <c r="M7" i="90"/>
  <c r="AI112" i="90"/>
  <c r="AH112" i="90"/>
  <c r="AG112" i="90"/>
  <c r="AI111" i="90"/>
  <c r="AH111" i="90"/>
  <c r="AI110" i="90"/>
  <c r="AH110" i="90"/>
  <c r="AI109" i="90"/>
  <c r="AH109" i="90"/>
  <c r="AG108" i="90"/>
  <c r="AD108" i="90"/>
  <c r="AB108" i="90"/>
  <c r="BG19" i="90" s="1"/>
  <c r="V5" i="90"/>
  <c r="R108" i="90"/>
  <c r="AZ19" i="90" s="1"/>
  <c r="Q108" i="90"/>
  <c r="P108" i="90"/>
  <c r="AX19" i="90" s="1"/>
  <c r="O108" i="90"/>
  <c r="N5" i="90" s="1"/>
  <c r="M5" i="90"/>
  <c r="L108" i="90"/>
  <c r="K108" i="90"/>
  <c r="J108" i="90"/>
  <c r="I108" i="90"/>
  <c r="H108" i="90"/>
  <c r="G5" i="90" s="1"/>
  <c r="G108" i="90"/>
  <c r="F108" i="90"/>
  <c r="E108" i="90"/>
  <c r="AP19" i="90" s="1"/>
  <c r="D108" i="90"/>
  <c r="C5" i="90" s="1"/>
  <c r="C108" i="90"/>
  <c r="AN19" i="90" s="1"/>
  <c r="AI107" i="90"/>
  <c r="AH107" i="90"/>
  <c r="AI106" i="90"/>
  <c r="AH106" i="90"/>
  <c r="AI105" i="90"/>
  <c r="AH105" i="90"/>
  <c r="AI104" i="90"/>
  <c r="AH104" i="90"/>
  <c r="AI103" i="90"/>
  <c r="AH103" i="90"/>
  <c r="AI102" i="90"/>
  <c r="AH102" i="90"/>
  <c r="AI101" i="90"/>
  <c r="AH101" i="90"/>
  <c r="AI100" i="90"/>
  <c r="AH100" i="90"/>
  <c r="AI99" i="90"/>
  <c r="AH99" i="90"/>
  <c r="AI98" i="90"/>
  <c r="AH98" i="90"/>
  <c r="AI97" i="90"/>
  <c r="AH97" i="90"/>
  <c r="AG96" i="90"/>
  <c r="AG115" i="90" s="1"/>
  <c r="AD96" i="90"/>
  <c r="BH20" i="90" s="1"/>
  <c r="AB96" i="90"/>
  <c r="BG20" i="90" s="1"/>
  <c r="BF20" i="90"/>
  <c r="BA20" i="90"/>
  <c r="R96" i="90"/>
  <c r="AZ20" i="90" s="1"/>
  <c r="Q96" i="90"/>
  <c r="P96" i="90"/>
  <c r="AX20" i="90" s="1"/>
  <c r="O96" i="90"/>
  <c r="L96" i="90"/>
  <c r="K96" i="90"/>
  <c r="J96" i="90"/>
  <c r="I96" i="90"/>
  <c r="AS20" i="90" s="1"/>
  <c r="H96" i="90"/>
  <c r="G96" i="90"/>
  <c r="F96" i="90"/>
  <c r="E96" i="90"/>
  <c r="D96" i="90"/>
  <c r="C96" i="90"/>
  <c r="AM20" i="90"/>
  <c r="AI95" i="90"/>
  <c r="AH95" i="90"/>
  <c r="AI94" i="90"/>
  <c r="AH94" i="90"/>
  <c r="AI93" i="90"/>
  <c r="AH93" i="90"/>
  <c r="BJ18" i="90"/>
  <c r="BI18" i="90"/>
  <c r="AD92" i="90"/>
  <c r="BH18" i="90" s="1"/>
  <c r="AB92" i="90"/>
  <c r="BF18" i="90"/>
  <c r="BB18" i="90"/>
  <c r="BA18" i="90"/>
  <c r="R92" i="90"/>
  <c r="AZ18" i="90" s="1"/>
  <c r="Q92" i="90"/>
  <c r="P92" i="90"/>
  <c r="AX18" i="90" s="1"/>
  <c r="O92" i="90"/>
  <c r="AW18" i="90" s="1"/>
  <c r="L92" i="90"/>
  <c r="K92" i="90"/>
  <c r="AT18" i="90" s="1"/>
  <c r="J92" i="90"/>
  <c r="I92" i="90"/>
  <c r="AS18" i="90" s="1"/>
  <c r="H92" i="90"/>
  <c r="G92" i="90"/>
  <c r="F92" i="90"/>
  <c r="AQ18" i="90" s="1"/>
  <c r="E92" i="90"/>
  <c r="AP18" i="90" s="1"/>
  <c r="D92" i="90"/>
  <c r="AO18" i="90" s="1"/>
  <c r="C92" i="90"/>
  <c r="AN18" i="90" s="1"/>
  <c r="BS91" i="90"/>
  <c r="BM91" i="90"/>
  <c r="BK91" i="90"/>
  <c r="BJ91" i="90"/>
  <c r="BE91" i="90"/>
  <c r="BC91" i="90"/>
  <c r="BB91" i="90"/>
  <c r="AI91" i="90"/>
  <c r="AH91" i="90"/>
  <c r="AG91" i="90"/>
  <c r="AG92" i="90" s="1"/>
  <c r="AG3" i="90" s="1"/>
  <c r="BU90" i="90"/>
  <c r="BT90" i="90"/>
  <c r="AZ90" i="90"/>
  <c r="AI90" i="90"/>
  <c r="AH90" i="90"/>
  <c r="BW89" i="90"/>
  <c r="BN89" i="90"/>
  <c r="BF89" i="90"/>
  <c r="BE89" i="90"/>
  <c r="BB89" i="90"/>
  <c r="AI89" i="90"/>
  <c r="AH89" i="90"/>
  <c r="BH88" i="90"/>
  <c r="AI88" i="90"/>
  <c r="AH88" i="90"/>
  <c r="BV87" i="90"/>
  <c r="BS87" i="90"/>
  <c r="BJ87" i="90"/>
  <c r="BF87" i="90"/>
  <c r="BC87" i="90"/>
  <c r="BB87" i="90"/>
  <c r="AI87" i="90"/>
  <c r="AH87" i="90"/>
  <c r="BD86" i="90"/>
  <c r="AI86" i="90"/>
  <c r="AH86" i="90"/>
  <c r="AI85" i="90"/>
  <c r="AH85" i="90"/>
  <c r="BW84" i="90"/>
  <c r="BW91" i="90" s="1"/>
  <c r="BV84" i="90"/>
  <c r="BV91" i="90" s="1"/>
  <c r="BU84" i="90"/>
  <c r="BU91" i="90" s="1"/>
  <c r="BT84" i="90"/>
  <c r="BT91" i="90" s="1"/>
  <c r="BS84" i="90"/>
  <c r="BR84" i="90"/>
  <c r="BR91" i="90" s="1"/>
  <c r="BQ84" i="90"/>
  <c r="BQ91" i="90" s="1"/>
  <c r="BP84" i="90"/>
  <c r="BP91" i="90" s="1"/>
  <c r="BO84" i="90"/>
  <c r="BO91" i="90" s="1"/>
  <c r="BN84" i="90"/>
  <c r="BN91" i="90" s="1"/>
  <c r="BM84" i="90"/>
  <c r="BL84" i="90"/>
  <c r="BL91" i="90" s="1"/>
  <c r="BK84" i="90"/>
  <c r="BJ84" i="90"/>
  <c r="BI84" i="90"/>
  <c r="BI91" i="90" s="1"/>
  <c r="BH84" i="90"/>
  <c r="BH91" i="90" s="1"/>
  <c r="BG84" i="90"/>
  <c r="BG91" i="90" s="1"/>
  <c r="BF84" i="90"/>
  <c r="BF91" i="90" s="1"/>
  <c r="BE84" i="90"/>
  <c r="BD84" i="90"/>
  <c r="BD91" i="90" s="1"/>
  <c r="BC84" i="90"/>
  <c r="BB84" i="90"/>
  <c r="BA84" i="90"/>
  <c r="BA91" i="90" s="1"/>
  <c r="AZ84" i="90"/>
  <c r="AZ91" i="90" s="1"/>
  <c r="AI84" i="90"/>
  <c r="AH84" i="90"/>
  <c r="BW83" i="90"/>
  <c r="BW90" i="90" s="1"/>
  <c r="BV83" i="90"/>
  <c r="BV90" i="90" s="1"/>
  <c r="BU83" i="90"/>
  <c r="BT83" i="90"/>
  <c r="BS83" i="90"/>
  <c r="BS90" i="90" s="1"/>
  <c r="BR83" i="90"/>
  <c r="BR90" i="90" s="1"/>
  <c r="BQ83" i="90"/>
  <c r="BQ90" i="90" s="1"/>
  <c r="BP83" i="90"/>
  <c r="BP90" i="90" s="1"/>
  <c r="BO83" i="90"/>
  <c r="BO90" i="90" s="1"/>
  <c r="BN83" i="90"/>
  <c r="BN90" i="90" s="1"/>
  <c r="BM83" i="90"/>
  <c r="BM90" i="90" s="1"/>
  <c r="BL83" i="90"/>
  <c r="BL90" i="90" s="1"/>
  <c r="BK83" i="90"/>
  <c r="BK90" i="90" s="1"/>
  <c r="BJ83" i="90"/>
  <c r="BJ90" i="90" s="1"/>
  <c r="BI83" i="90"/>
  <c r="BI90" i="90" s="1"/>
  <c r="BH83" i="90"/>
  <c r="BH90" i="90" s="1"/>
  <c r="BG83" i="90"/>
  <c r="BG90" i="90" s="1"/>
  <c r="BF83" i="90"/>
  <c r="BF90" i="90" s="1"/>
  <c r="BE83" i="90"/>
  <c r="BE90" i="90" s="1"/>
  <c r="BD83" i="90"/>
  <c r="BD90" i="90" s="1"/>
  <c r="BC83" i="90"/>
  <c r="BC90" i="90" s="1"/>
  <c r="BB83" i="90"/>
  <c r="BB90" i="90" s="1"/>
  <c r="BA83" i="90"/>
  <c r="BA90" i="90" s="1"/>
  <c r="AZ83" i="90"/>
  <c r="AI83" i="90"/>
  <c r="AH83" i="90"/>
  <c r="BW82" i="90"/>
  <c r="BV82" i="90"/>
  <c r="BV89" i="90" s="1"/>
  <c r="BU82" i="90"/>
  <c r="BU89" i="90" s="1"/>
  <c r="BT82" i="90"/>
  <c r="BT89" i="90" s="1"/>
  <c r="BS82" i="90"/>
  <c r="BS89" i="90" s="1"/>
  <c r="BR82" i="90"/>
  <c r="BR89" i="90" s="1"/>
  <c r="BQ82" i="90"/>
  <c r="BQ89" i="90" s="1"/>
  <c r="BP82" i="90"/>
  <c r="BP89" i="90" s="1"/>
  <c r="BO82" i="90"/>
  <c r="BO89" i="90" s="1"/>
  <c r="BN82" i="90"/>
  <c r="BM82" i="90"/>
  <c r="BM89" i="90" s="1"/>
  <c r="BL82" i="90"/>
  <c r="BL89" i="90" s="1"/>
  <c r="BK82" i="90"/>
  <c r="BK89" i="90" s="1"/>
  <c r="BJ82" i="90"/>
  <c r="BJ89" i="90" s="1"/>
  <c r="BI82" i="90"/>
  <c r="BI89" i="90" s="1"/>
  <c r="BH82" i="90"/>
  <c r="BH89" i="90" s="1"/>
  <c r="BG82" i="90"/>
  <c r="BG89" i="90" s="1"/>
  <c r="BF82" i="90"/>
  <c r="BE82" i="90"/>
  <c r="BD82" i="90"/>
  <c r="BD89" i="90" s="1"/>
  <c r="BC82" i="90"/>
  <c r="BC89" i="90" s="1"/>
  <c r="BB82" i="90"/>
  <c r="BA82" i="90"/>
  <c r="BA89" i="90" s="1"/>
  <c r="AZ82" i="90"/>
  <c r="AZ89" i="90" s="1"/>
  <c r="AI82" i="90"/>
  <c r="AH82" i="90"/>
  <c r="BW81" i="90"/>
  <c r="BW88" i="90" s="1"/>
  <c r="BV81" i="90"/>
  <c r="BV88" i="90" s="1"/>
  <c r="BU81" i="90"/>
  <c r="BU88" i="90" s="1"/>
  <c r="BT81" i="90"/>
  <c r="BT88" i="90" s="1"/>
  <c r="BS81" i="90"/>
  <c r="BS88" i="90" s="1"/>
  <c r="BR81" i="90"/>
  <c r="BR88" i="90" s="1"/>
  <c r="BQ81" i="90"/>
  <c r="BQ88" i="90" s="1"/>
  <c r="BP81" i="90"/>
  <c r="BP88" i="90" s="1"/>
  <c r="BO81" i="90"/>
  <c r="BO88" i="90" s="1"/>
  <c r="BN81" i="90"/>
  <c r="BN88" i="90" s="1"/>
  <c r="BM81" i="90"/>
  <c r="BM88" i="90" s="1"/>
  <c r="BL81" i="90"/>
  <c r="BL88" i="90" s="1"/>
  <c r="BK81" i="90"/>
  <c r="BK88" i="90" s="1"/>
  <c r="BJ81" i="90"/>
  <c r="BJ88" i="90" s="1"/>
  <c r="BI81" i="90"/>
  <c r="BI88" i="90" s="1"/>
  <c r="BH81" i="90"/>
  <c r="BG81" i="90"/>
  <c r="BG88" i="90" s="1"/>
  <c r="BF81" i="90"/>
  <c r="BF88" i="90" s="1"/>
  <c r="BE81" i="90"/>
  <c r="BE88" i="90" s="1"/>
  <c r="BD81" i="90"/>
  <c r="BD88" i="90" s="1"/>
  <c r="BC81" i="90"/>
  <c r="BC88" i="90" s="1"/>
  <c r="BB81" i="90"/>
  <c r="BB88" i="90" s="1"/>
  <c r="BA81" i="90"/>
  <c r="BA88" i="90" s="1"/>
  <c r="AZ81" i="90"/>
  <c r="AZ88" i="90" s="1"/>
  <c r="AI81" i="90"/>
  <c r="AH81" i="90"/>
  <c r="BW80" i="90"/>
  <c r="BW87" i="90" s="1"/>
  <c r="BV80" i="90"/>
  <c r="BU80" i="90"/>
  <c r="BU87" i="90" s="1"/>
  <c r="BT80" i="90"/>
  <c r="BT87" i="90" s="1"/>
  <c r="BS80" i="90"/>
  <c r="BR80" i="90"/>
  <c r="BR87" i="90" s="1"/>
  <c r="BQ80" i="90"/>
  <c r="BQ87" i="90" s="1"/>
  <c r="BP80" i="90"/>
  <c r="BP87" i="90" s="1"/>
  <c r="BO80" i="90"/>
  <c r="BO87" i="90" s="1"/>
  <c r="BN80" i="90"/>
  <c r="BN87" i="90" s="1"/>
  <c r="BM80" i="90"/>
  <c r="BM87" i="90" s="1"/>
  <c r="BL80" i="90"/>
  <c r="BL87" i="90" s="1"/>
  <c r="BK80" i="90"/>
  <c r="BK87" i="90" s="1"/>
  <c r="BJ80" i="90"/>
  <c r="BI80" i="90"/>
  <c r="BI87" i="90" s="1"/>
  <c r="BH80" i="90"/>
  <c r="BH87" i="90" s="1"/>
  <c r="BG80" i="90"/>
  <c r="BG87" i="90" s="1"/>
  <c r="BF80" i="90"/>
  <c r="BE80" i="90"/>
  <c r="BE87" i="90" s="1"/>
  <c r="BD80" i="90"/>
  <c r="BD87" i="90" s="1"/>
  <c r="BC80" i="90"/>
  <c r="BB80" i="90"/>
  <c r="BA80" i="90"/>
  <c r="BA87" i="90" s="1"/>
  <c r="AZ80" i="90"/>
  <c r="AZ87" i="90" s="1"/>
  <c r="AI80" i="90"/>
  <c r="AH80" i="90"/>
  <c r="BW79" i="90"/>
  <c r="BW86" i="90" s="1"/>
  <c r="BV79" i="90"/>
  <c r="BV86" i="90" s="1"/>
  <c r="BU79" i="90"/>
  <c r="BU86" i="90" s="1"/>
  <c r="BT79" i="90"/>
  <c r="BT86" i="90" s="1"/>
  <c r="BS79" i="90"/>
  <c r="BS86" i="90" s="1"/>
  <c r="BR79" i="90"/>
  <c r="BR86" i="90" s="1"/>
  <c r="BQ79" i="90"/>
  <c r="BQ86" i="90" s="1"/>
  <c r="BP79" i="90"/>
  <c r="BP86" i="90" s="1"/>
  <c r="BO79" i="90"/>
  <c r="BO86" i="90" s="1"/>
  <c r="BN79" i="90"/>
  <c r="BN86" i="90" s="1"/>
  <c r="BM79" i="90"/>
  <c r="BM86" i="90" s="1"/>
  <c r="BL79" i="90"/>
  <c r="BL86" i="90" s="1"/>
  <c r="BK79" i="90"/>
  <c r="BK86" i="90" s="1"/>
  <c r="BJ79" i="90"/>
  <c r="BJ86" i="90" s="1"/>
  <c r="BI79" i="90"/>
  <c r="BI86" i="90" s="1"/>
  <c r="BH79" i="90"/>
  <c r="BH86" i="90" s="1"/>
  <c r="BG79" i="90"/>
  <c r="BG86" i="90" s="1"/>
  <c r="BF79" i="90"/>
  <c r="BF86" i="90" s="1"/>
  <c r="BE79" i="90"/>
  <c r="BE86" i="90" s="1"/>
  <c r="BD79" i="90"/>
  <c r="BC79" i="90"/>
  <c r="BC86" i="90" s="1"/>
  <c r="BB79" i="90"/>
  <c r="BB86" i="90" s="1"/>
  <c r="BA79" i="90"/>
  <c r="BA86" i="90" s="1"/>
  <c r="AZ79" i="90"/>
  <c r="AZ86" i="90" s="1"/>
  <c r="AI79" i="90"/>
  <c r="AH79" i="90"/>
  <c r="AG78" i="90"/>
  <c r="BJ17" i="90"/>
  <c r="BI17" i="90"/>
  <c r="AD78" i="90"/>
  <c r="AB78" i="90"/>
  <c r="BG17" i="90" s="1"/>
  <c r="BF17" i="90"/>
  <c r="BD17" i="90"/>
  <c r="R78" i="90"/>
  <c r="AZ17" i="90" s="1"/>
  <c r="Q78" i="90"/>
  <c r="AY17" i="90" s="1"/>
  <c r="P78" i="90"/>
  <c r="AX17" i="90" s="1"/>
  <c r="O78" i="90"/>
  <c r="AW17" i="90" s="1"/>
  <c r="AV17" i="90"/>
  <c r="L78" i="90"/>
  <c r="K78" i="90"/>
  <c r="AT17" i="90" s="1"/>
  <c r="J78" i="90"/>
  <c r="I78" i="90"/>
  <c r="AS17" i="90" s="1"/>
  <c r="H78" i="90"/>
  <c r="G78" i="90"/>
  <c r="AR17" i="90" s="1"/>
  <c r="F78" i="90"/>
  <c r="AQ17" i="90" s="1"/>
  <c r="AI77" i="90"/>
  <c r="AH77" i="90"/>
  <c r="AI76" i="90"/>
  <c r="AH76" i="90"/>
  <c r="AI75" i="90"/>
  <c r="AH75" i="90"/>
  <c r="AI74" i="90"/>
  <c r="AH74" i="90"/>
  <c r="AI73" i="90"/>
  <c r="AH73" i="90"/>
  <c r="AI72" i="90"/>
  <c r="AH72" i="90"/>
  <c r="AG71" i="90"/>
  <c r="BH16" i="90"/>
  <c r="AB71" i="90"/>
  <c r="BF16" i="90"/>
  <c r="R71" i="90"/>
  <c r="AZ16" i="90" s="1"/>
  <c r="Q71" i="90"/>
  <c r="P71" i="90"/>
  <c r="AX16" i="90" s="1"/>
  <c r="O71" i="90"/>
  <c r="L71" i="90"/>
  <c r="K71" i="90"/>
  <c r="AT16" i="90" s="1"/>
  <c r="J71" i="90"/>
  <c r="I71" i="90"/>
  <c r="AS16" i="90" s="1"/>
  <c r="H71" i="90"/>
  <c r="G71" i="90"/>
  <c r="AR16" i="90" s="1"/>
  <c r="F71" i="90"/>
  <c r="AQ16" i="90" s="1"/>
  <c r="E71" i="90"/>
  <c r="D71" i="90"/>
  <c r="C71" i="90"/>
  <c r="AI70" i="90"/>
  <c r="AH70" i="90"/>
  <c r="AI69" i="90"/>
  <c r="AH69" i="90"/>
  <c r="AI68" i="90"/>
  <c r="AH68" i="90"/>
  <c r="AI67" i="90"/>
  <c r="AH67" i="90"/>
  <c r="AI66" i="90"/>
  <c r="AH66" i="90"/>
  <c r="AI65" i="90"/>
  <c r="AH65" i="90"/>
  <c r="AI64" i="90"/>
  <c r="AH64" i="90"/>
  <c r="AI63" i="90"/>
  <c r="AH63" i="90"/>
  <c r="AI62" i="90"/>
  <c r="AH62" i="90"/>
  <c r="AI61" i="90"/>
  <c r="AH61" i="90"/>
  <c r="AI60" i="90"/>
  <c r="AH60" i="90"/>
  <c r="AI59" i="90"/>
  <c r="AH59" i="90"/>
  <c r="AI58" i="90"/>
  <c r="AH58" i="90"/>
  <c r="AI57" i="90"/>
  <c r="AH57" i="90"/>
  <c r="AI56" i="90"/>
  <c r="AH56" i="90"/>
  <c r="AI55" i="90"/>
  <c r="AH55" i="90"/>
  <c r="AI54" i="90"/>
  <c r="AH54" i="90"/>
  <c r="AI53" i="90"/>
  <c r="AH53" i="90"/>
  <c r="AI52" i="90"/>
  <c r="AH52" i="90"/>
  <c r="AI51" i="90"/>
  <c r="AH51" i="90"/>
  <c r="AI50" i="90"/>
  <c r="AH50" i="90"/>
  <c r="AI49" i="90"/>
  <c r="AH49" i="90"/>
  <c r="AI48" i="90"/>
  <c r="AH48" i="90"/>
  <c r="AI47" i="90"/>
  <c r="AH47" i="90"/>
  <c r="AI46" i="90"/>
  <c r="AH46" i="90"/>
  <c r="AI45" i="90"/>
  <c r="AH45" i="90"/>
  <c r="AI44" i="90"/>
  <c r="AH44" i="90"/>
  <c r="AI43" i="90"/>
  <c r="AH43" i="90"/>
  <c r="AI42" i="90"/>
  <c r="AH42" i="90"/>
  <c r="AI41" i="90"/>
  <c r="AH41" i="90"/>
  <c r="AI40" i="90"/>
  <c r="AH40" i="90"/>
  <c r="AI39" i="90"/>
  <c r="AH39" i="90"/>
  <c r="AI38" i="90"/>
  <c r="AH38" i="90"/>
  <c r="AI37" i="90"/>
  <c r="AH37" i="90"/>
  <c r="AI36" i="90"/>
  <c r="AH36" i="90"/>
  <c r="AI35" i="90"/>
  <c r="AH35" i="90"/>
  <c r="AI34" i="90"/>
  <c r="AH34" i="90"/>
  <c r="AI33" i="90"/>
  <c r="AH33" i="90"/>
  <c r="AI32" i="90"/>
  <c r="AH32" i="90"/>
  <c r="AI31" i="90"/>
  <c r="AH31" i="90"/>
  <c r="AI30" i="90"/>
  <c r="AH30" i="90"/>
  <c r="AI29" i="90"/>
  <c r="AH29" i="90"/>
  <c r="AI28" i="90"/>
  <c r="AH28" i="90"/>
  <c r="AI27" i="90"/>
  <c r="AH27" i="90"/>
  <c r="AI26" i="90"/>
  <c r="AH26" i="90"/>
  <c r="AI25" i="90"/>
  <c r="AH25" i="90"/>
  <c r="AI24" i="90"/>
  <c r="AH24" i="90"/>
  <c r="BE23" i="90"/>
  <c r="BA23" i="90"/>
  <c r="AI23" i="90"/>
  <c r="AH23" i="90"/>
  <c r="AI22" i="90"/>
  <c r="AH22" i="90"/>
  <c r="BJ21" i="90"/>
  <c r="BI21" i="90"/>
  <c r="BH21" i="90"/>
  <c r="BG21" i="90"/>
  <c r="BF21" i="90"/>
  <c r="BE21" i="90"/>
  <c r="BD21" i="90"/>
  <c r="BC21" i="90"/>
  <c r="BB21" i="90"/>
  <c r="BA21" i="90"/>
  <c r="AZ21" i="90"/>
  <c r="AY21" i="90"/>
  <c r="AX21" i="90"/>
  <c r="AW21" i="90"/>
  <c r="AV21" i="90"/>
  <c r="AU21" i="90"/>
  <c r="AT21" i="90"/>
  <c r="AS21" i="90"/>
  <c r="AR21" i="90"/>
  <c r="AQ21" i="90"/>
  <c r="AP21" i="90"/>
  <c r="AO21" i="90"/>
  <c r="AN21" i="90"/>
  <c r="AM21" i="90"/>
  <c r="AI21" i="90"/>
  <c r="AH21" i="90"/>
  <c r="BJ20" i="90"/>
  <c r="BI20" i="90"/>
  <c r="BE20" i="90"/>
  <c r="BD20" i="90"/>
  <c r="BC20" i="90"/>
  <c r="BB20" i="90"/>
  <c r="AY20" i="90"/>
  <c r="AW20" i="90"/>
  <c r="AV20" i="90"/>
  <c r="AU20" i="90"/>
  <c r="AT20" i="90"/>
  <c r="AR20" i="90"/>
  <c r="AQ20" i="90"/>
  <c r="AP20" i="90"/>
  <c r="AO20" i="90"/>
  <c r="AN20" i="90"/>
  <c r="AI20" i="90"/>
  <c r="AH20" i="90"/>
  <c r="BJ19" i="90"/>
  <c r="BI19" i="90"/>
  <c r="BF19" i="90"/>
  <c r="BE19" i="90"/>
  <c r="BD19" i="90"/>
  <c r="BC19" i="90"/>
  <c r="BB19" i="90"/>
  <c r="BA19" i="90"/>
  <c r="AV19" i="90"/>
  <c r="AU19" i="90"/>
  <c r="AI19" i="90"/>
  <c r="AH19" i="90"/>
  <c r="BG18" i="90"/>
  <c r="BE18" i="90"/>
  <c r="BD18" i="90"/>
  <c r="BC18" i="90"/>
  <c r="AY18" i="90"/>
  <c r="AV18" i="90"/>
  <c r="AU18" i="90"/>
  <c r="AM18" i="90"/>
  <c r="AI18" i="90"/>
  <c r="AH18" i="90"/>
  <c r="BE17" i="90"/>
  <c r="BC17" i="90"/>
  <c r="BB17" i="90"/>
  <c r="BA17" i="90"/>
  <c r="AU17" i="90"/>
  <c r="AP17" i="90"/>
  <c r="AO17" i="90"/>
  <c r="AN17" i="90"/>
  <c r="AI17" i="90"/>
  <c r="AH17" i="90"/>
  <c r="BJ16" i="90"/>
  <c r="BG16" i="90"/>
  <c r="BE16" i="90"/>
  <c r="BD16" i="90"/>
  <c r="BB16" i="90"/>
  <c r="BA16" i="90"/>
  <c r="AY16" i="90"/>
  <c r="AV16" i="90"/>
  <c r="AU16" i="90"/>
  <c r="AO16" i="90"/>
  <c r="AN16" i="90"/>
  <c r="AI16" i="90"/>
  <c r="AH16" i="90"/>
  <c r="AI15" i="90"/>
  <c r="AH15" i="90"/>
  <c r="AI14" i="90"/>
  <c r="AH14" i="90"/>
  <c r="AI13" i="90"/>
  <c r="AH13" i="90"/>
  <c r="AL12" i="90"/>
  <c r="AI12" i="90"/>
  <c r="AH12" i="90"/>
  <c r="AI11" i="90"/>
  <c r="AH11" i="90"/>
  <c r="K6" i="90"/>
  <c r="AE5" i="90"/>
  <c r="AB5" i="90"/>
  <c r="Z5" i="90"/>
  <c r="Y5" i="90"/>
  <c r="X5" i="90"/>
  <c r="W5" i="90"/>
  <c r="T5" i="90"/>
  <c r="S5" i="90"/>
  <c r="R5" i="90"/>
  <c r="L5" i="90"/>
  <c r="K5" i="90"/>
  <c r="J5" i="90"/>
  <c r="I5" i="90"/>
  <c r="B5" i="90"/>
  <c r="AG4" i="90"/>
  <c r="K4" i="90"/>
  <c r="E4" i="90"/>
  <c r="H4" i="90" s="1"/>
  <c r="B4" i="90"/>
  <c r="AL13" i="90" s="1"/>
  <c r="AG2" i="90"/>
  <c r="AG6" i="90" s="1"/>
  <c r="AI152" i="88"/>
  <c r="AF70" i="88"/>
  <c r="AD113" i="90" l="1"/>
  <c r="AD115" i="90" s="1"/>
  <c r="BH17" i="90"/>
  <c r="AB123" i="90"/>
  <c r="BG23" i="90" s="1"/>
  <c r="AA5" i="90"/>
  <c r="BG22" i="90"/>
  <c r="BG25" i="90" s="1"/>
  <c r="BF22" i="90"/>
  <c r="BF25" i="90" s="1"/>
  <c r="Y116" i="90"/>
  <c r="X116" i="90"/>
  <c r="BE22" i="90"/>
  <c r="BE25" i="90" s="1"/>
  <c r="W116" i="90"/>
  <c r="V116" i="90"/>
  <c r="U116" i="90"/>
  <c r="U7" i="90" s="1"/>
  <c r="T116" i="90"/>
  <c r="Q5" i="90"/>
  <c r="R123" i="90"/>
  <c r="AZ23" i="90" s="1"/>
  <c r="AZ22" i="90"/>
  <c r="AZ25" i="90" s="1"/>
  <c r="Q123" i="90"/>
  <c r="AY23" i="90" s="1"/>
  <c r="Q113" i="90"/>
  <c r="Q115" i="90" s="1"/>
  <c r="Q116" i="90" s="1"/>
  <c r="Q7" i="90" s="1"/>
  <c r="O5" i="90"/>
  <c r="P123" i="90"/>
  <c r="AX22" i="90"/>
  <c r="P113" i="90"/>
  <c r="P115" i="90" s="1"/>
  <c r="AW19" i="90"/>
  <c r="AU22" i="90"/>
  <c r="AU25" i="90" s="1"/>
  <c r="K123" i="90"/>
  <c r="AT23" i="90" s="1"/>
  <c r="I123" i="90"/>
  <c r="AS23" i="90" s="1"/>
  <c r="J113" i="90"/>
  <c r="J115" i="90" s="1"/>
  <c r="H123" i="90"/>
  <c r="H124" i="90" s="1"/>
  <c r="H113" i="90"/>
  <c r="H115" i="90" s="1"/>
  <c r="AH122" i="90"/>
  <c r="F113" i="90"/>
  <c r="F115" i="90" s="1"/>
  <c r="AH71" i="90"/>
  <c r="AH92" i="90"/>
  <c r="D5" i="90"/>
  <c r="E123" i="90"/>
  <c r="E124" i="90" s="1"/>
  <c r="AO19" i="90"/>
  <c r="AI122" i="90"/>
  <c r="AO22" i="90"/>
  <c r="AO25" i="90" s="1"/>
  <c r="AH119" i="90"/>
  <c r="AI92" i="90"/>
  <c r="AI118" i="90"/>
  <c r="B124" i="90"/>
  <c r="B113" i="90"/>
  <c r="B115" i="90" s="1"/>
  <c r="B116" i="90" s="1"/>
  <c r="P124" i="90"/>
  <c r="AX23" i="90"/>
  <c r="AX25" i="90" s="1"/>
  <c r="V7" i="90"/>
  <c r="AP23" i="90"/>
  <c r="BC23" i="90"/>
  <c r="P116" i="90"/>
  <c r="P7" i="90" s="1"/>
  <c r="AC7" i="90"/>
  <c r="E177" i="90"/>
  <c r="AG113" i="90"/>
  <c r="AH96" i="90"/>
  <c r="AM19" i="90"/>
  <c r="AF5" i="90"/>
  <c r="AJ108" i="90" a="1"/>
  <c r="AJ108" i="90" s="1"/>
  <c r="AH108" i="90"/>
  <c r="G123" i="90"/>
  <c r="AR23" i="90" s="1"/>
  <c r="O123" i="90"/>
  <c r="BI23" i="90"/>
  <c r="C167" i="90"/>
  <c r="D162" i="90"/>
  <c r="BA22" i="90"/>
  <c r="BA25" i="90" s="1"/>
  <c r="AI71" i="90"/>
  <c r="AV22" i="90"/>
  <c r="AV25" i="90" s="1"/>
  <c r="BG95" i="90" a="1"/>
  <c r="P5" i="90"/>
  <c r="Q124" i="90"/>
  <c r="AY19" i="90"/>
  <c r="AY22" i="90" s="1"/>
  <c r="AY25" i="90" s="1"/>
  <c r="AV23" i="90"/>
  <c r="BD23" i="90"/>
  <c r="AD123" i="90"/>
  <c r="AN22" i="90"/>
  <c r="AR18" i="90"/>
  <c r="N7" i="90"/>
  <c r="I113" i="90"/>
  <c r="I115" i="90" s="1"/>
  <c r="Y7" i="90"/>
  <c r="AI96" i="90"/>
  <c r="K124" i="90"/>
  <c r="AT19" i="90"/>
  <c r="AT22" i="90" s="1"/>
  <c r="AT25" i="90" s="1"/>
  <c r="AI108" i="90"/>
  <c r="R113" i="90"/>
  <c r="R115" i="90" s="1"/>
  <c r="R116" i="90" s="1"/>
  <c r="R7" i="90" s="1"/>
  <c r="BJ23" i="90"/>
  <c r="AH121" i="90"/>
  <c r="AI121" i="90"/>
  <c r="O113" i="90"/>
  <c r="O115" i="90" s="1"/>
  <c r="AW16" i="90"/>
  <c r="AW22" i="90" s="1"/>
  <c r="AH118" i="90"/>
  <c r="C274" i="90"/>
  <c r="D169" i="90"/>
  <c r="BJ22" i="90"/>
  <c r="BJ25" i="90" s="1"/>
  <c r="I124" i="90"/>
  <c r="H5" i="90"/>
  <c r="F123" i="90"/>
  <c r="AQ23" i="90" s="1"/>
  <c r="AM16" i="90"/>
  <c r="E113" i="90"/>
  <c r="E115" i="90" s="1"/>
  <c r="E116" i="90" s="1"/>
  <c r="E7" i="90" s="1"/>
  <c r="AP16" i="90"/>
  <c r="AP22" i="90" s="1"/>
  <c r="AI78" i="90"/>
  <c r="BC16" i="90"/>
  <c r="BC22" i="90" s="1"/>
  <c r="BC25" i="90" s="1"/>
  <c r="AS19" i="90"/>
  <c r="AS22" i="90" s="1"/>
  <c r="AS25" i="90" s="1"/>
  <c r="X7" i="90"/>
  <c r="AF7" i="90"/>
  <c r="Z7" i="90"/>
  <c r="AI117" i="90"/>
  <c r="J123" i="90"/>
  <c r="J124" i="90" s="1"/>
  <c r="R124" i="90"/>
  <c r="F161" i="90"/>
  <c r="BB22" i="90"/>
  <c r="BB25" i="90" s="1"/>
  <c r="BI16" i="90"/>
  <c r="BI22" i="90" s="1"/>
  <c r="BI25" i="90" s="1"/>
  <c r="BD22" i="90"/>
  <c r="AQ19" i="90"/>
  <c r="AQ22" i="90" s="1"/>
  <c r="E5" i="90"/>
  <c r="U5" i="90"/>
  <c r="BH19" i="90"/>
  <c r="BH22" i="90" s="1"/>
  <c r="AC5" i="90"/>
  <c r="G113" i="90"/>
  <c r="G115" i="90" s="1"/>
  <c r="G116" i="90" s="1"/>
  <c r="G7" i="90" s="1"/>
  <c r="C123" i="90"/>
  <c r="AN23" i="90" s="1"/>
  <c r="AH117" i="90"/>
  <c r="AH78" i="90"/>
  <c r="D124" i="90"/>
  <c r="L124" i="90"/>
  <c r="AB124" i="90"/>
  <c r="F5" i="90"/>
  <c r="AD5" i="90"/>
  <c r="AR19" i="90"/>
  <c r="D166" i="90"/>
  <c r="E166" i="90" s="1"/>
  <c r="F166" i="90" s="1"/>
  <c r="G166" i="90" s="1"/>
  <c r="H166" i="90" s="1"/>
  <c r="I166" i="90" s="1"/>
  <c r="J166" i="90" s="1"/>
  <c r="K166" i="90" s="1"/>
  <c r="L166" i="90" s="1"/>
  <c r="O166" i="90" s="1"/>
  <c r="P166" i="90" s="1"/>
  <c r="Q166" i="90" s="1"/>
  <c r="R166" i="90" s="1"/>
  <c r="W166" i="90" s="1"/>
  <c r="AA166" i="90" s="1"/>
  <c r="AB166" i="90" s="1"/>
  <c r="AC166" i="90" s="1"/>
  <c r="AD166" i="90" s="1"/>
  <c r="AE166" i="90" s="1"/>
  <c r="AF166" i="90" s="1"/>
  <c r="C113" i="90"/>
  <c r="C115" i="90" s="1"/>
  <c r="K113" i="90"/>
  <c r="K115" i="90" s="1"/>
  <c r="K116" i="90" s="1"/>
  <c r="K7" i="90" s="1"/>
  <c r="S7" i="90"/>
  <c r="AA7" i="90"/>
  <c r="AI119" i="90"/>
  <c r="AI120" i="90"/>
  <c r="D113" i="90"/>
  <c r="D115" i="90" s="1"/>
  <c r="D116" i="90" s="1"/>
  <c r="D7" i="90" s="1"/>
  <c r="L113" i="90"/>
  <c r="L115" i="90" s="1"/>
  <c r="L116" i="90" s="1"/>
  <c r="L7" i="90" s="1"/>
  <c r="T7" i="90"/>
  <c r="AB113" i="90"/>
  <c r="AB115" i="90" s="1"/>
  <c r="AB116" i="90" s="1"/>
  <c r="AB7" i="90" s="1"/>
  <c r="AH120" i="90"/>
  <c r="BD25" i="90" l="1"/>
  <c r="O116" i="90"/>
  <c r="O7" i="90" s="1"/>
  <c r="I116" i="90"/>
  <c r="I7" i="90" s="1"/>
  <c r="H116" i="90"/>
  <c r="H7" i="90" s="1"/>
  <c r="AR22" i="90"/>
  <c r="AR25" i="90" s="1"/>
  <c r="AQ25" i="90"/>
  <c r="AP25" i="90"/>
  <c r="C116" i="90"/>
  <c r="C7" i="90" s="1"/>
  <c r="AN25" i="90"/>
  <c r="AM22" i="90"/>
  <c r="BK118" i="90"/>
  <c r="BI117" i="90"/>
  <c r="BG116" i="90"/>
  <c r="BK114" i="90"/>
  <c r="BI113" i="90"/>
  <c r="BG112" i="90"/>
  <c r="BK110" i="90"/>
  <c r="BI109" i="90"/>
  <c r="BG108" i="90"/>
  <c r="BK106" i="90"/>
  <c r="BI105" i="90"/>
  <c r="BG104" i="90"/>
  <c r="BK102" i="90"/>
  <c r="BI101" i="90"/>
  <c r="BG100" i="90"/>
  <c r="BK98" i="90"/>
  <c r="BI97" i="90"/>
  <c r="BG96" i="90"/>
  <c r="BJ118" i="90"/>
  <c r="BH117" i="90"/>
  <c r="BL115" i="90"/>
  <c r="BJ114" i="90"/>
  <c r="BH113" i="90"/>
  <c r="BL111" i="90"/>
  <c r="BJ110" i="90"/>
  <c r="BH109" i="90"/>
  <c r="BL107" i="90"/>
  <c r="BJ106" i="90"/>
  <c r="BH105" i="90"/>
  <c r="BL103" i="90"/>
  <c r="BJ102" i="90"/>
  <c r="BH101" i="90"/>
  <c r="BL99" i="90"/>
  <c r="BJ98" i="90"/>
  <c r="BH97" i="90"/>
  <c r="BL95" i="90"/>
  <c r="BH118" i="90"/>
  <c r="BL116" i="90"/>
  <c r="BJ115" i="90"/>
  <c r="BH114" i="90"/>
  <c r="BL112" i="90"/>
  <c r="BJ111" i="90"/>
  <c r="BH110" i="90"/>
  <c r="BL108" i="90"/>
  <c r="BJ107" i="90"/>
  <c r="BH106" i="90"/>
  <c r="BL104" i="90"/>
  <c r="BJ103" i="90"/>
  <c r="BH102" i="90"/>
  <c r="BL100" i="90"/>
  <c r="BJ99" i="90"/>
  <c r="BH98" i="90"/>
  <c r="BL96" i="90"/>
  <c r="BJ95" i="90"/>
  <c r="BG118" i="90"/>
  <c r="BK116" i="90"/>
  <c r="BI115" i="90"/>
  <c r="BG114" i="90"/>
  <c r="BK112" i="90"/>
  <c r="BI111" i="90"/>
  <c r="BG110" i="90"/>
  <c r="BK108" i="90"/>
  <c r="BI107" i="90"/>
  <c r="BG106" i="90"/>
  <c r="BK104" i="90"/>
  <c r="BI103" i="90"/>
  <c r="BG102" i="90"/>
  <c r="BK100" i="90"/>
  <c r="BI99" i="90"/>
  <c r="BG98" i="90"/>
  <c r="BK96" i="90"/>
  <c r="BI95" i="90"/>
  <c r="BK117" i="90"/>
  <c r="BG115" i="90"/>
  <c r="BI112" i="90"/>
  <c r="BK109" i="90"/>
  <c r="BG107" i="90"/>
  <c r="BI104" i="90"/>
  <c r="BK101" i="90"/>
  <c r="BG99" i="90"/>
  <c r="BI96" i="90"/>
  <c r="BJ117" i="90"/>
  <c r="BL114" i="90"/>
  <c r="BH112" i="90"/>
  <c r="BJ109" i="90"/>
  <c r="BL106" i="90"/>
  <c r="BH104" i="90"/>
  <c r="BJ101" i="90"/>
  <c r="BL98" i="90"/>
  <c r="BH96" i="90"/>
  <c r="BG117" i="90"/>
  <c r="BI114" i="90"/>
  <c r="BK111" i="90"/>
  <c r="BG109" i="90"/>
  <c r="BI106" i="90"/>
  <c r="BK103" i="90"/>
  <c r="BG101" i="90"/>
  <c r="BI98" i="90"/>
  <c r="BK95" i="90"/>
  <c r="BJ116" i="90"/>
  <c r="BL113" i="90"/>
  <c r="BH111" i="90"/>
  <c r="BJ108" i="90"/>
  <c r="BL105" i="90"/>
  <c r="BH103" i="90"/>
  <c r="BJ100" i="90"/>
  <c r="BL97" i="90"/>
  <c r="BH95" i="90"/>
  <c r="BK113" i="90"/>
  <c r="BL118" i="90"/>
  <c r="BH116" i="90"/>
  <c r="BJ113" i="90"/>
  <c r="BL110" i="90"/>
  <c r="BH108" i="90"/>
  <c r="BJ105" i="90"/>
  <c r="BL102" i="90"/>
  <c r="BH100" i="90"/>
  <c r="BJ97" i="90"/>
  <c r="BH115" i="90"/>
  <c r="BL109" i="90"/>
  <c r="BJ104" i="90"/>
  <c r="BH99" i="90"/>
  <c r="BI116" i="90"/>
  <c r="BG111" i="90"/>
  <c r="BI108" i="90"/>
  <c r="BK105" i="90"/>
  <c r="BG103" i="90"/>
  <c r="BI100" i="90"/>
  <c r="BK97" i="90"/>
  <c r="BG95" i="90"/>
  <c r="BI118" i="90"/>
  <c r="BK115" i="90"/>
  <c r="BG113" i="90"/>
  <c r="BI110" i="90"/>
  <c r="BK107" i="90"/>
  <c r="BG105" i="90"/>
  <c r="BI102" i="90"/>
  <c r="BK99" i="90"/>
  <c r="BG97" i="90"/>
  <c r="BL117" i="90"/>
  <c r="BJ112" i="90"/>
  <c r="BH107" i="90"/>
  <c r="BL101" i="90"/>
  <c r="BJ96" i="90"/>
  <c r="F177" i="90"/>
  <c r="J116" i="90"/>
  <c r="J7" i="90" s="1"/>
  <c r="C124" i="90"/>
  <c r="G124" i="90"/>
  <c r="F124" i="90"/>
  <c r="BH23" i="90"/>
  <c r="BH25" i="90" s="1"/>
  <c r="AD124" i="90"/>
  <c r="AW23" i="90"/>
  <c r="AW25" i="90" s="1"/>
  <c r="O124" i="90"/>
  <c r="AA170" i="90"/>
  <c r="AB170" i="90" s="1"/>
  <c r="AC170" i="90" s="1"/>
  <c r="AD170" i="90" s="1"/>
  <c r="AE170" i="90" s="1"/>
  <c r="AF170" i="90" s="1"/>
  <c r="D274" i="90"/>
  <c r="E169" i="90"/>
  <c r="AI113" i="90"/>
  <c r="AH113" i="90"/>
  <c r="AE7" i="90"/>
  <c r="AD116" i="90"/>
  <c r="AD7" i="90" s="1"/>
  <c r="G161" i="90"/>
  <c r="E162" i="90"/>
  <c r="D167" i="90"/>
  <c r="AM25" i="90"/>
  <c r="AT8" i="90"/>
  <c r="AJ123" i="90" a="1"/>
  <c r="AJ123" i="90" s="1"/>
  <c r="AM23" i="90"/>
  <c r="AI123" i="90"/>
  <c r="AH123" i="90"/>
  <c r="W7" i="90"/>
  <c r="F116" i="90"/>
  <c r="F7" i="90" s="1"/>
  <c r="AE70" i="88"/>
  <c r="AE71" i="88"/>
  <c r="AE78" i="88"/>
  <c r="AE92" i="88"/>
  <c r="AE96" i="88"/>
  <c r="AE108" i="88"/>
  <c r="AE117" i="88"/>
  <c r="AE123" i="88" s="1"/>
  <c r="AE118" i="88"/>
  <c r="AE119" i="88"/>
  <c r="AE120" i="88"/>
  <c r="AE121" i="88"/>
  <c r="AE122" i="88"/>
  <c r="AE135" i="88"/>
  <c r="AD70" i="88"/>
  <c r="AD71" i="88"/>
  <c r="AD78" i="88"/>
  <c r="AD92" i="88"/>
  <c r="AD96" i="88"/>
  <c r="AD108" i="88"/>
  <c r="AD117" i="88"/>
  <c r="AD123" i="88" s="1"/>
  <c r="AD118" i="88"/>
  <c r="AD119" i="88"/>
  <c r="AD120" i="88"/>
  <c r="AD121" i="88"/>
  <c r="AD122" i="88"/>
  <c r="AD135" i="88"/>
  <c r="AC70" i="88"/>
  <c r="AB135" i="88"/>
  <c r="AB122" i="88"/>
  <c r="AB121" i="88"/>
  <c r="AB120" i="88"/>
  <c r="AB119" i="88"/>
  <c r="AB118" i="88"/>
  <c r="AB117" i="88"/>
  <c r="AB123" i="88" s="1"/>
  <c r="AB108" i="88"/>
  <c r="AB96" i="88"/>
  <c r="AB92" i="88"/>
  <c r="AB78" i="88"/>
  <c r="AB71" i="88"/>
  <c r="AB70" i="88"/>
  <c r="AH115" i="90" l="1"/>
  <c r="AI115" i="90"/>
  <c r="G177" i="90"/>
  <c r="F135" i="90"/>
  <c r="AT9" i="90"/>
  <c r="AI124" i="90"/>
  <c r="AH124" i="90"/>
  <c r="F162" i="90"/>
  <c r="E167" i="90"/>
  <c r="H161" i="90"/>
  <c r="E274" i="90"/>
  <c r="F169" i="90"/>
  <c r="AE124" i="88"/>
  <c r="AE113" i="88"/>
  <c r="AE115" i="88" s="1"/>
  <c r="AE116" i="88" s="1"/>
  <c r="AD124" i="88"/>
  <c r="AD113" i="88"/>
  <c r="AD115" i="88" s="1"/>
  <c r="AD116" i="88" s="1"/>
  <c r="AB124" i="88"/>
  <c r="AB113" i="88"/>
  <c r="AB115" i="88" s="1"/>
  <c r="AB116" i="88" s="1"/>
  <c r="F274" i="90" l="1"/>
  <c r="G169" i="90"/>
  <c r="I161" i="90"/>
  <c r="G135" i="90"/>
  <c r="H177" i="90"/>
  <c r="G162" i="90"/>
  <c r="F167" i="90"/>
  <c r="AI116" i="90"/>
  <c r="AH116" i="90"/>
  <c r="B7" i="90"/>
  <c r="A7" i="90" s="1"/>
  <c r="J161" i="90" l="1"/>
  <c r="H162" i="90"/>
  <c r="G167" i="90"/>
  <c r="G274" i="90"/>
  <c r="H169" i="90"/>
  <c r="H135" i="90"/>
  <c r="I177" i="90"/>
  <c r="I162" i="90" l="1"/>
  <c r="H167" i="90"/>
  <c r="H274" i="90"/>
  <c r="I169" i="90"/>
  <c r="K161" i="90"/>
  <c r="J177" i="90"/>
  <c r="I135" i="90"/>
  <c r="K177" i="90" l="1"/>
  <c r="J135" i="90"/>
  <c r="L161" i="90"/>
  <c r="I274" i="90"/>
  <c r="J169" i="90"/>
  <c r="J162" i="90"/>
  <c r="I167" i="90"/>
  <c r="K162" i="90" l="1"/>
  <c r="J167" i="90"/>
  <c r="J274" i="90"/>
  <c r="K169" i="90"/>
  <c r="L177" i="90"/>
  <c r="K135" i="90"/>
  <c r="L135" i="90" l="1"/>
  <c r="K274" i="90"/>
  <c r="L169" i="90"/>
  <c r="L162" i="90"/>
  <c r="K167" i="90"/>
  <c r="L167" i="90" l="1"/>
  <c r="O161" i="90"/>
  <c r="L274" i="90"/>
  <c r="O177" i="90" l="1"/>
  <c r="P161" i="90"/>
  <c r="Q161" i="90" l="1"/>
  <c r="O162" i="90"/>
  <c r="O169" i="90"/>
  <c r="P177" i="90"/>
  <c r="Q177" i="90" s="1"/>
  <c r="O135" i="90"/>
  <c r="Q135" i="90" l="1"/>
  <c r="R177" i="90"/>
  <c r="O274" i="90"/>
  <c r="P169" i="90"/>
  <c r="P162" i="90"/>
  <c r="O167" i="90"/>
  <c r="R161" i="90"/>
  <c r="P274" i="90" l="1"/>
  <c r="Q169" i="90"/>
  <c r="R135" i="90"/>
  <c r="Q162" i="90"/>
  <c r="P167" i="90"/>
  <c r="R162" i="90" l="1"/>
  <c r="Q167" i="90"/>
  <c r="Q274" i="90"/>
  <c r="R169" i="90"/>
  <c r="R274" i="90" l="1"/>
  <c r="R167" i="90"/>
  <c r="S274" i="90" l="1"/>
  <c r="W177" i="90" l="1"/>
  <c r="T274" i="90"/>
  <c r="U274" i="90" l="1"/>
  <c r="AA177" i="90" l="1"/>
  <c r="V274" i="90"/>
  <c r="W169" i="90"/>
  <c r="W167" i="90" l="1"/>
  <c r="W274" i="90"/>
  <c r="AB177" i="90"/>
  <c r="AA161" i="90" l="1"/>
  <c r="AC177" i="90"/>
  <c r="AD177" i="90" l="1"/>
  <c r="AB161" i="90"/>
  <c r="AE177" i="90" l="1"/>
  <c r="AA169" i="90"/>
  <c r="AC161" i="90"/>
  <c r="AB135" i="90"/>
  <c r="AA162" i="90"/>
  <c r="AD161" i="90" l="1"/>
  <c r="AA274" i="90"/>
  <c r="AB169" i="90"/>
  <c r="AB162" i="90"/>
  <c r="AA167" i="90"/>
  <c r="AF177" i="90"/>
  <c r="AB274" i="90" l="1"/>
  <c r="AC169" i="90"/>
  <c r="AE161" i="90"/>
  <c r="AD135" i="90"/>
  <c r="AC162" i="90"/>
  <c r="AB167" i="90"/>
  <c r="AD162" i="90" l="1"/>
  <c r="AC167" i="90"/>
  <c r="AF161" i="90"/>
  <c r="AC274" i="90"/>
  <c r="AD169" i="90"/>
  <c r="AD274" i="90" l="1"/>
  <c r="AE169" i="90"/>
  <c r="AE162" i="90"/>
  <c r="AD167" i="90"/>
  <c r="AH135" i="90" l="1"/>
  <c r="AI135" i="90"/>
  <c r="AF162" i="90"/>
  <c r="AF167" i="90" s="1"/>
  <c r="AE167" i="90"/>
  <c r="AE274" i="90"/>
  <c r="AF169" i="90"/>
  <c r="AF274" i="90" s="1"/>
  <c r="AM158" i="88" l="1"/>
  <c r="W70" i="88"/>
  <c r="W71" i="88"/>
  <c r="W78" i="88"/>
  <c r="W92" i="88"/>
  <c r="W96" i="88"/>
  <c r="W108" i="88"/>
  <c r="W117" i="88"/>
  <c r="W123" i="88" s="1"/>
  <c r="W124" i="88" s="1"/>
  <c r="W118" i="88"/>
  <c r="W119" i="88"/>
  <c r="W120" i="88"/>
  <c r="W121" i="88"/>
  <c r="W122" i="88"/>
  <c r="W161" i="88"/>
  <c r="W162" i="88"/>
  <c r="W163" i="88"/>
  <c r="W164" i="88"/>
  <c r="W165" i="88"/>
  <c r="W166" i="88"/>
  <c r="W167" i="88"/>
  <c r="W169" i="88"/>
  <c r="W274" i="88" s="1"/>
  <c r="W170" i="88"/>
  <c r="W171" i="88"/>
  <c r="W172" i="88"/>
  <c r="W173" i="88"/>
  <c r="W174" i="88"/>
  <c r="W175" i="88"/>
  <c r="W176" i="88"/>
  <c r="W177" i="88"/>
  <c r="W135" i="88" s="1"/>
  <c r="W178" i="88"/>
  <c r="W179" i="88"/>
  <c r="W180" i="88"/>
  <c r="W181" i="88"/>
  <c r="W182" i="88"/>
  <c r="W183" i="88"/>
  <c r="W184" i="88"/>
  <c r="W185" i="88"/>
  <c r="W186" i="88"/>
  <c r="W187" i="88"/>
  <c r="W188" i="88"/>
  <c r="W189" i="88"/>
  <c r="W190" i="88"/>
  <c r="W191" i="88"/>
  <c r="W192" i="88"/>
  <c r="W193" i="88"/>
  <c r="W194" i="88"/>
  <c r="W195" i="88"/>
  <c r="W196" i="88"/>
  <c r="W197" i="88"/>
  <c r="W198" i="88"/>
  <c r="W199" i="88"/>
  <c r="W200" i="88"/>
  <c r="W201" i="88"/>
  <c r="W202" i="88"/>
  <c r="W203" i="88"/>
  <c r="W204" i="88"/>
  <c r="W205" i="88"/>
  <c r="W206" i="88"/>
  <c r="W207" i="88"/>
  <c r="W208" i="88"/>
  <c r="W209" i="88"/>
  <c r="W210" i="88"/>
  <c r="W211" i="88"/>
  <c r="W212" i="88"/>
  <c r="W213" i="88"/>
  <c r="W214" i="88"/>
  <c r="W215" i="88"/>
  <c r="W216" i="88"/>
  <c r="W217" i="88"/>
  <c r="W218" i="88"/>
  <c r="W219" i="88"/>
  <c r="W220" i="88"/>
  <c r="W221" i="88"/>
  <c r="W222" i="88"/>
  <c r="W223" i="88"/>
  <c r="W224" i="88"/>
  <c r="W225" i="88"/>
  <c r="W226" i="88"/>
  <c r="W227" i="88"/>
  <c r="W228" i="88"/>
  <c r="W229" i="88"/>
  <c r="W230" i="88"/>
  <c r="W231" i="88"/>
  <c r="W232" i="88"/>
  <c r="W233" i="88"/>
  <c r="W234" i="88"/>
  <c r="W235" i="88"/>
  <c r="W236" i="88"/>
  <c r="W237" i="88"/>
  <c r="W238" i="88"/>
  <c r="W239" i="88"/>
  <c r="W240" i="88"/>
  <c r="W241" i="88"/>
  <c r="W242" i="88"/>
  <c r="W243" i="88"/>
  <c r="W244" i="88"/>
  <c r="W245" i="88"/>
  <c r="W246" i="88"/>
  <c r="W247" i="88"/>
  <c r="W248" i="88"/>
  <c r="W249" i="88"/>
  <c r="W250" i="88"/>
  <c r="W251" i="88"/>
  <c r="W252" i="88"/>
  <c r="W253" i="88"/>
  <c r="W254" i="88"/>
  <c r="W255" i="88"/>
  <c r="W256" i="88"/>
  <c r="W257" i="88"/>
  <c r="W258" i="88"/>
  <c r="W259" i="88"/>
  <c r="W260" i="88"/>
  <c r="W261" i="88"/>
  <c r="W262" i="88"/>
  <c r="W263" i="88"/>
  <c r="W264" i="88"/>
  <c r="W265" i="88"/>
  <c r="W266" i="88"/>
  <c r="W267" i="88"/>
  <c r="W268" i="88"/>
  <c r="W269" i="88"/>
  <c r="W270" i="88"/>
  <c r="W271" i="88"/>
  <c r="W272" i="88"/>
  <c r="W273" i="88"/>
  <c r="V70" i="88"/>
  <c r="V71" i="88"/>
  <c r="V78" i="88"/>
  <c r="V92" i="88"/>
  <c r="V96" i="88"/>
  <c r="V108" i="88"/>
  <c r="V117" i="88"/>
  <c r="V123" i="88" s="1"/>
  <c r="V118" i="88"/>
  <c r="V119" i="88"/>
  <c r="V120" i="88"/>
  <c r="V121" i="88"/>
  <c r="V122" i="88"/>
  <c r="V161" i="88"/>
  <c r="V162" i="88"/>
  <c r="V163" i="88"/>
  <c r="V164" i="88"/>
  <c r="V165" i="88"/>
  <c r="V166" i="88"/>
  <c r="V167" i="88"/>
  <c r="V169" i="88"/>
  <c r="V170" i="88"/>
  <c r="V171" i="88"/>
  <c r="V172" i="88"/>
  <c r="V173" i="88"/>
  <c r="V174" i="88"/>
  <c r="V175" i="88"/>
  <c r="V176" i="88"/>
  <c r="V177" i="88"/>
  <c r="V135" i="88" s="1"/>
  <c r="V178" i="88"/>
  <c r="V179" i="88"/>
  <c r="V180" i="88"/>
  <c r="V181" i="88"/>
  <c r="V182" i="88"/>
  <c r="V183" i="88"/>
  <c r="V184" i="88"/>
  <c r="V185" i="88"/>
  <c r="V186" i="88"/>
  <c r="V187" i="88"/>
  <c r="V188" i="88"/>
  <c r="V189" i="88"/>
  <c r="V190" i="88"/>
  <c r="V191" i="88"/>
  <c r="V192" i="88"/>
  <c r="V193" i="88"/>
  <c r="V194" i="88"/>
  <c r="V195" i="88"/>
  <c r="V196" i="88"/>
  <c r="V197" i="88"/>
  <c r="V198" i="88"/>
  <c r="V199" i="88"/>
  <c r="V200" i="88"/>
  <c r="V201" i="88"/>
  <c r="V202" i="88"/>
  <c r="V203" i="88"/>
  <c r="V204" i="88"/>
  <c r="V205" i="88"/>
  <c r="V206" i="88"/>
  <c r="V207" i="88"/>
  <c r="V208" i="88"/>
  <c r="V209" i="88"/>
  <c r="V210" i="88"/>
  <c r="V211" i="88"/>
  <c r="V212" i="88"/>
  <c r="V213" i="88"/>
  <c r="V214" i="88"/>
  <c r="V215" i="88"/>
  <c r="V216" i="88"/>
  <c r="V217" i="88"/>
  <c r="V218" i="88"/>
  <c r="V219" i="88"/>
  <c r="V220" i="88"/>
  <c r="V221" i="88"/>
  <c r="V222" i="88"/>
  <c r="V223" i="88"/>
  <c r="V224" i="88"/>
  <c r="V225" i="88"/>
  <c r="V226" i="88"/>
  <c r="V227" i="88"/>
  <c r="V228" i="88"/>
  <c r="V229" i="88"/>
  <c r="V230" i="88"/>
  <c r="V231" i="88"/>
  <c r="V232" i="88"/>
  <c r="V233" i="88"/>
  <c r="V234" i="88"/>
  <c r="V235" i="88"/>
  <c r="V236" i="88"/>
  <c r="V237" i="88"/>
  <c r="V238" i="88"/>
  <c r="V239" i="88"/>
  <c r="V240" i="88"/>
  <c r="V241" i="88"/>
  <c r="V242" i="88"/>
  <c r="V243" i="88"/>
  <c r="V244" i="88"/>
  <c r="V245" i="88"/>
  <c r="V246" i="88"/>
  <c r="V247" i="88"/>
  <c r="V248" i="88"/>
  <c r="V249" i="88"/>
  <c r="V250" i="88"/>
  <c r="V251" i="88"/>
  <c r="V252" i="88"/>
  <c r="V253" i="88"/>
  <c r="V254" i="88"/>
  <c r="V255" i="88"/>
  <c r="V256" i="88"/>
  <c r="V257" i="88"/>
  <c r="V258" i="88"/>
  <c r="V259" i="88"/>
  <c r="V260" i="88"/>
  <c r="V261" i="88"/>
  <c r="V262" i="88"/>
  <c r="V263" i="88"/>
  <c r="V264" i="88"/>
  <c r="V265" i="88"/>
  <c r="V266" i="88"/>
  <c r="V267" i="88"/>
  <c r="V268" i="88"/>
  <c r="V269" i="88"/>
  <c r="V270" i="88"/>
  <c r="U70" i="88"/>
  <c r="U71" i="88"/>
  <c r="U78" i="88"/>
  <c r="U92" i="88"/>
  <c r="U96" i="88"/>
  <c r="U108" i="88"/>
  <c r="U117" i="88"/>
  <c r="U118" i="88"/>
  <c r="U119" i="88"/>
  <c r="U120" i="88"/>
  <c r="U121" i="88"/>
  <c r="U122" i="88"/>
  <c r="U161" i="88"/>
  <c r="U162" i="88"/>
  <c r="U163" i="88"/>
  <c r="U164" i="88"/>
  <c r="U165" i="88"/>
  <c r="U167" i="88" s="1"/>
  <c r="U166" i="88"/>
  <c r="U169" i="88"/>
  <c r="U170" i="88"/>
  <c r="U171" i="88"/>
  <c r="U172" i="88"/>
  <c r="U173" i="88"/>
  <c r="U174" i="88"/>
  <c r="U175" i="88"/>
  <c r="U176" i="88"/>
  <c r="U177" i="88"/>
  <c r="U135" i="88" s="1"/>
  <c r="U178" i="88"/>
  <c r="U179" i="88"/>
  <c r="U180" i="88"/>
  <c r="U181" i="88"/>
  <c r="U182" i="88"/>
  <c r="U183" i="88"/>
  <c r="U184" i="88"/>
  <c r="U185" i="88"/>
  <c r="U186" i="88"/>
  <c r="U187" i="88"/>
  <c r="U188" i="88"/>
  <c r="U189" i="88"/>
  <c r="U190" i="88"/>
  <c r="U191" i="88"/>
  <c r="U192" i="88"/>
  <c r="U193" i="88"/>
  <c r="U194" i="88"/>
  <c r="U195" i="88"/>
  <c r="U196" i="88"/>
  <c r="U197" i="88"/>
  <c r="U198" i="88"/>
  <c r="U199" i="88"/>
  <c r="U200" i="88"/>
  <c r="U201" i="88"/>
  <c r="U202" i="88"/>
  <c r="U203" i="88"/>
  <c r="U204" i="88"/>
  <c r="U205" i="88"/>
  <c r="U206" i="88"/>
  <c r="U207" i="88"/>
  <c r="U208" i="88"/>
  <c r="U209" i="88"/>
  <c r="U210" i="88"/>
  <c r="U211" i="88"/>
  <c r="U212" i="88"/>
  <c r="U213" i="88"/>
  <c r="U214" i="88"/>
  <c r="U215" i="88"/>
  <c r="U216" i="88"/>
  <c r="U217" i="88"/>
  <c r="U218" i="88"/>
  <c r="U219" i="88"/>
  <c r="U220" i="88"/>
  <c r="U221" i="88"/>
  <c r="U222" i="88"/>
  <c r="U223" i="88"/>
  <c r="U224" i="88"/>
  <c r="U225" i="88"/>
  <c r="U226" i="88"/>
  <c r="U227" i="88"/>
  <c r="U228" i="88"/>
  <c r="U229" i="88"/>
  <c r="U230" i="88"/>
  <c r="U231" i="88"/>
  <c r="T70" i="88"/>
  <c r="T71" i="88"/>
  <c r="T78" i="88"/>
  <c r="T92" i="88"/>
  <c r="T96" i="88"/>
  <c r="T108" i="88"/>
  <c r="T117" i="88"/>
  <c r="T118" i="88"/>
  <c r="T119" i="88"/>
  <c r="T120" i="88"/>
  <c r="T121" i="88"/>
  <c r="T122" i="88"/>
  <c r="T161" i="88"/>
  <c r="T162" i="88"/>
  <c r="T163" i="88"/>
  <c r="T167" i="88" s="1"/>
  <c r="T164" i="88"/>
  <c r="T165" i="88"/>
  <c r="T166" i="88"/>
  <c r="T169" i="88"/>
  <c r="T274" i="88" s="1"/>
  <c r="T170" i="88"/>
  <c r="T171" i="88"/>
  <c r="T172" i="88"/>
  <c r="T173" i="88"/>
  <c r="T174" i="88"/>
  <c r="T175" i="88"/>
  <c r="T176" i="88"/>
  <c r="T177" i="88"/>
  <c r="T135" i="88" s="1"/>
  <c r="T178" i="88"/>
  <c r="T179" i="88"/>
  <c r="T180" i="88"/>
  <c r="T181" i="88"/>
  <c r="T182" i="88"/>
  <c r="T183" i="88"/>
  <c r="T184" i="88"/>
  <c r="T185" i="88"/>
  <c r="T186" i="88"/>
  <c r="T187" i="88"/>
  <c r="T188" i="88"/>
  <c r="T189" i="88"/>
  <c r="T190" i="88"/>
  <c r="T191" i="88"/>
  <c r="T192" i="88"/>
  <c r="T193" i="88"/>
  <c r="T194" i="88"/>
  <c r="T195" i="88"/>
  <c r="T196" i="88"/>
  <c r="T197" i="88"/>
  <c r="T198" i="88"/>
  <c r="T199" i="88"/>
  <c r="T200" i="88"/>
  <c r="T201" i="88"/>
  <c r="T202" i="88"/>
  <c r="T203" i="88"/>
  <c r="T204" i="88"/>
  <c r="T205" i="88"/>
  <c r="T206" i="88"/>
  <c r="T207" i="88"/>
  <c r="T208" i="88"/>
  <c r="T209" i="88"/>
  <c r="T210" i="88"/>
  <c r="T211" i="88"/>
  <c r="T212" i="88"/>
  <c r="T213" i="88"/>
  <c r="T214" i="88"/>
  <c r="T215" i="88"/>
  <c r="T216" i="88"/>
  <c r="T217" i="88"/>
  <c r="T218" i="88"/>
  <c r="T219" i="88"/>
  <c r="T220" i="88"/>
  <c r="T221" i="88"/>
  <c r="T222" i="88"/>
  <c r="T223" i="88"/>
  <c r="T224" i="88"/>
  <c r="T225" i="88"/>
  <c r="T226" i="88"/>
  <c r="T227" i="88"/>
  <c r="T228" i="88"/>
  <c r="T229" i="88"/>
  <c r="T230" i="88"/>
  <c r="T231" i="88"/>
  <c r="T232" i="88"/>
  <c r="T233" i="88"/>
  <c r="T234" i="88"/>
  <c r="T235" i="88"/>
  <c r="T236" i="88"/>
  <c r="T237" i="88"/>
  <c r="T238" i="88"/>
  <c r="T239" i="88"/>
  <c r="T240" i="88"/>
  <c r="T241" i="88"/>
  <c r="T242" i="88"/>
  <c r="T243" i="88"/>
  <c r="T244" i="88"/>
  <c r="T245" i="88"/>
  <c r="T246" i="88"/>
  <c r="T247" i="88"/>
  <c r="T248" i="88"/>
  <c r="T249" i="88"/>
  <c r="T250" i="88"/>
  <c r="T251" i="88"/>
  <c r="T252" i="88"/>
  <c r="T253" i="88"/>
  <c r="T254" i="88"/>
  <c r="T255" i="88"/>
  <c r="T256" i="88"/>
  <c r="T257" i="88"/>
  <c r="T258" i="88"/>
  <c r="T259" i="88"/>
  <c r="T260" i="88"/>
  <c r="T261" i="88"/>
  <c r="T262" i="88"/>
  <c r="T263" i="88"/>
  <c r="T264" i="88"/>
  <c r="T265" i="88"/>
  <c r="T266" i="88"/>
  <c r="T267" i="88"/>
  <c r="T268" i="88"/>
  <c r="T269" i="88"/>
  <c r="T270" i="88"/>
  <c r="T271" i="88"/>
  <c r="T272" i="88"/>
  <c r="T273" i="88"/>
  <c r="S70" i="88"/>
  <c r="S71" i="88"/>
  <c r="S78" i="88"/>
  <c r="S92" i="88"/>
  <c r="S96" i="88"/>
  <c r="S108" i="88"/>
  <c r="S117" i="88"/>
  <c r="S118" i="88"/>
  <c r="S119" i="88"/>
  <c r="S120" i="88"/>
  <c r="S121" i="88"/>
  <c r="S122" i="88"/>
  <c r="S161" i="88"/>
  <c r="S162" i="88"/>
  <c r="S163" i="88"/>
  <c r="S164" i="88"/>
  <c r="S165" i="88"/>
  <c r="S166" i="88"/>
  <c r="S167" i="88"/>
  <c r="S169" i="88"/>
  <c r="S170" i="88"/>
  <c r="S171" i="88"/>
  <c r="S172" i="88"/>
  <c r="S173" i="88"/>
  <c r="S174" i="88"/>
  <c r="S175" i="88"/>
  <c r="S176" i="88"/>
  <c r="S177" i="88"/>
  <c r="S135" i="88" s="1"/>
  <c r="S178" i="88"/>
  <c r="S179" i="88"/>
  <c r="S180" i="88"/>
  <c r="S181" i="88"/>
  <c r="S182" i="88"/>
  <c r="S183" i="88"/>
  <c r="S184" i="88"/>
  <c r="S185" i="88"/>
  <c r="S186" i="88"/>
  <c r="S187" i="88"/>
  <c r="S188" i="88"/>
  <c r="S189" i="88"/>
  <c r="S190" i="88"/>
  <c r="S191" i="88"/>
  <c r="S192" i="88"/>
  <c r="S193" i="88"/>
  <c r="S194" i="88"/>
  <c r="S195" i="88"/>
  <c r="S196" i="88"/>
  <c r="S197" i="88"/>
  <c r="S198" i="88"/>
  <c r="S199" i="88"/>
  <c r="S200" i="88"/>
  <c r="S201" i="88"/>
  <c r="S202" i="88"/>
  <c r="S203" i="88"/>
  <c r="S204" i="88"/>
  <c r="S205" i="88"/>
  <c r="S206" i="88"/>
  <c r="S207" i="88"/>
  <c r="S208" i="88"/>
  <c r="S209" i="88"/>
  <c r="S210" i="88"/>
  <c r="S211" i="88"/>
  <c r="S212" i="88"/>
  <c r="S213" i="88"/>
  <c r="S214" i="88"/>
  <c r="S215" i="88"/>
  <c r="S216" i="88"/>
  <c r="S217" i="88"/>
  <c r="S218" i="88"/>
  <c r="S219" i="88"/>
  <c r="S220" i="88"/>
  <c r="S221" i="88"/>
  <c r="S222" i="88"/>
  <c r="S223" i="88"/>
  <c r="S224" i="88"/>
  <c r="S225" i="88"/>
  <c r="S226" i="88"/>
  <c r="S227" i="88"/>
  <c r="S228" i="88"/>
  <c r="S229" i="88"/>
  <c r="S230" i="88"/>
  <c r="S231" i="88"/>
  <c r="S232" i="88"/>
  <c r="S233" i="88"/>
  <c r="S234" i="88"/>
  <c r="S235" i="88"/>
  <c r="S236" i="88"/>
  <c r="S237" i="88"/>
  <c r="S238" i="88"/>
  <c r="S239" i="88"/>
  <c r="S240" i="88"/>
  <c r="S241" i="88"/>
  <c r="S242" i="88"/>
  <c r="S243" i="88"/>
  <c r="S244" i="88"/>
  <c r="S245" i="88"/>
  <c r="S246" i="88"/>
  <c r="S247" i="88"/>
  <c r="S248" i="88"/>
  <c r="S249" i="88"/>
  <c r="S250" i="88"/>
  <c r="S251" i="88"/>
  <c r="S252" i="88"/>
  <c r="S253" i="88"/>
  <c r="S254" i="88"/>
  <c r="S255" i="88"/>
  <c r="S256" i="88"/>
  <c r="S257" i="88"/>
  <c r="R70" i="88"/>
  <c r="R71" i="88"/>
  <c r="R78" i="88"/>
  <c r="R92" i="88"/>
  <c r="R96" i="88"/>
  <c r="R108" i="88"/>
  <c r="R117" i="88"/>
  <c r="R118" i="88"/>
  <c r="R123" i="88" s="1"/>
  <c r="R119" i="88"/>
  <c r="R120" i="88"/>
  <c r="R121" i="88"/>
  <c r="R122" i="88"/>
  <c r="R135" i="88"/>
  <c r="Q135" i="88"/>
  <c r="Q70" i="88"/>
  <c r="Q71" i="88"/>
  <c r="Q78" i="88"/>
  <c r="Q92" i="88"/>
  <c r="Q96" i="88"/>
  <c r="P70" i="88"/>
  <c r="P71" i="88"/>
  <c r="P78" i="88"/>
  <c r="P92" i="88"/>
  <c r="P96" i="88"/>
  <c r="P108" i="88"/>
  <c r="P117" i="88"/>
  <c r="P118" i="88"/>
  <c r="P119" i="88"/>
  <c r="P120" i="88"/>
  <c r="P121" i="88"/>
  <c r="P122" i="88"/>
  <c r="P135" i="88"/>
  <c r="O70" i="88"/>
  <c r="O71" i="88"/>
  <c r="O78" i="88"/>
  <c r="O92" i="88"/>
  <c r="O96" i="88"/>
  <c r="O108" i="88"/>
  <c r="O117" i="88"/>
  <c r="O123" i="88" s="1"/>
  <c r="O118" i="88"/>
  <c r="O119" i="88"/>
  <c r="O120" i="88"/>
  <c r="O121" i="88"/>
  <c r="O122" i="88"/>
  <c r="O135" i="88"/>
  <c r="W113" i="88" l="1"/>
  <c r="W115" i="88" s="1"/>
  <c r="W116" i="88" s="1"/>
  <c r="V124" i="88"/>
  <c r="V113" i="88"/>
  <c r="V115" i="88" s="1"/>
  <c r="V116" i="88" s="1"/>
  <c r="U113" i="88"/>
  <c r="U115" i="88" s="1"/>
  <c r="U116" i="88" s="1"/>
  <c r="U123" i="88"/>
  <c r="U124" i="88" s="1"/>
  <c r="T123" i="88"/>
  <c r="T113" i="88"/>
  <c r="T115" i="88" s="1"/>
  <c r="T116" i="88" s="1"/>
  <c r="T124" i="88"/>
  <c r="S123" i="88"/>
  <c r="S124" i="88" s="1"/>
  <c r="S113" i="88"/>
  <c r="S115" i="88" s="1"/>
  <c r="R113" i="88"/>
  <c r="R115" i="88" s="1"/>
  <c r="R116" i="88" s="1"/>
  <c r="R124" i="88"/>
  <c r="P123" i="88"/>
  <c r="P124" i="88" s="1"/>
  <c r="P113" i="88"/>
  <c r="P115" i="88" s="1"/>
  <c r="O124" i="88"/>
  <c r="O113" i="88"/>
  <c r="O115" i="88" s="1"/>
  <c r="O116" i="88" s="1"/>
  <c r="S116" i="88" l="1"/>
  <c r="P116" i="88"/>
  <c r="N70" i="88" l="1"/>
  <c r="N71" i="88"/>
  <c r="N78" i="88"/>
  <c r="N92" i="88"/>
  <c r="N96" i="88"/>
  <c r="N108" i="88"/>
  <c r="N117" i="88"/>
  <c r="N118" i="88"/>
  <c r="N119" i="88"/>
  <c r="N120" i="88"/>
  <c r="N121" i="88"/>
  <c r="N122" i="88"/>
  <c r="N135" i="88"/>
  <c r="N123" i="88" l="1"/>
  <c r="N124" i="88" s="1"/>
  <c r="N113" i="88"/>
  <c r="N115" i="88" s="1"/>
  <c r="N116" i="88" s="1"/>
  <c r="M70" i="88" l="1"/>
  <c r="M71" i="88"/>
  <c r="M78" i="88"/>
  <c r="M92" i="88"/>
  <c r="M96" i="88"/>
  <c r="M108" i="88"/>
  <c r="M117" i="88"/>
  <c r="M123" i="88" s="1"/>
  <c r="M118" i="88"/>
  <c r="M119" i="88"/>
  <c r="M120" i="88"/>
  <c r="M121" i="88"/>
  <c r="M122" i="88"/>
  <c r="M135" i="88"/>
  <c r="AI143" i="88"/>
  <c r="L70" i="88"/>
  <c r="K149" i="88"/>
  <c r="K143" i="88"/>
  <c r="K70" i="88"/>
  <c r="K71" i="88"/>
  <c r="K78" i="88"/>
  <c r="K92" i="88"/>
  <c r="J149" i="88"/>
  <c r="J143" i="88"/>
  <c r="H149" i="88"/>
  <c r="I149" i="88"/>
  <c r="H119" i="88"/>
  <c r="I119" i="88"/>
  <c r="H120" i="88"/>
  <c r="I120" i="88"/>
  <c r="H121" i="88"/>
  <c r="I121" i="88"/>
  <c r="I123" i="88" s="1"/>
  <c r="H122" i="88"/>
  <c r="H123" i="88" s="1"/>
  <c r="I122" i="88"/>
  <c r="E123" i="88"/>
  <c r="F123" i="88"/>
  <c r="G123" i="88"/>
  <c r="G116" i="88" s="1"/>
  <c r="J123" i="88"/>
  <c r="E124" i="88"/>
  <c r="F124" i="88"/>
  <c r="G124" i="88"/>
  <c r="J124" i="88"/>
  <c r="C116" i="88"/>
  <c r="D116" i="88"/>
  <c r="E116" i="88"/>
  <c r="F116" i="88"/>
  <c r="I70" i="88"/>
  <c r="J70" i="88"/>
  <c r="I71" i="88"/>
  <c r="J71" i="88"/>
  <c r="I78" i="88"/>
  <c r="J78" i="88"/>
  <c r="I92" i="88"/>
  <c r="J92" i="88"/>
  <c r="H70" i="88"/>
  <c r="H71" i="88"/>
  <c r="H78" i="88"/>
  <c r="H92" i="88"/>
  <c r="G70" i="88"/>
  <c r="G149" i="88"/>
  <c r="AH145" i="88"/>
  <c r="AI145" i="88"/>
  <c r="AH144" i="88"/>
  <c r="AI144" i="88"/>
  <c r="F71" i="88"/>
  <c r="F78" i="88"/>
  <c r="F92" i="88"/>
  <c r="E71" i="88"/>
  <c r="E78" i="88"/>
  <c r="E92" i="88"/>
  <c r="E96" i="88"/>
  <c r="E108" i="88"/>
  <c r="E117" i="88"/>
  <c r="E118" i="88"/>
  <c r="E119" i="88"/>
  <c r="E120" i="88"/>
  <c r="E121" i="88"/>
  <c r="E122" i="88"/>
  <c r="D71" i="88"/>
  <c r="D78" i="88"/>
  <c r="D92" i="88"/>
  <c r="D96" i="88"/>
  <c r="D108" i="88"/>
  <c r="D117" i="88"/>
  <c r="D118" i="88"/>
  <c r="D119" i="88"/>
  <c r="D120" i="88"/>
  <c r="D121" i="88"/>
  <c r="D122" i="88"/>
  <c r="M113" i="88" l="1"/>
  <c r="M115" i="88" s="1"/>
  <c r="M116" i="88" s="1"/>
  <c r="M124" i="88"/>
  <c r="AH143" i="88"/>
  <c r="H124" i="88"/>
  <c r="H116" i="88"/>
  <c r="H7" i="88" s="1"/>
  <c r="I116" i="88"/>
  <c r="I124" i="88"/>
  <c r="D113" i="88"/>
  <c r="D115" i="88" s="1"/>
  <c r="E113" i="88"/>
  <c r="E115" i="88" s="1"/>
  <c r="D123" i="88"/>
  <c r="D124" i="88" l="1"/>
  <c r="C71" i="88" l="1"/>
  <c r="AN16" i="88" s="1"/>
  <c r="C78" i="88"/>
  <c r="AN17" i="88" s="1"/>
  <c r="C92" i="88"/>
  <c r="AN18" i="88" s="1"/>
  <c r="C96" i="88"/>
  <c r="C108" i="88"/>
  <c r="C161" i="88"/>
  <c r="D161" i="88" s="1"/>
  <c r="C162" i="88"/>
  <c r="D162" i="88" s="1"/>
  <c r="E162" i="88" s="1"/>
  <c r="C163" i="88"/>
  <c r="D163" i="88" s="1"/>
  <c r="E163" i="88" s="1"/>
  <c r="C164" i="88"/>
  <c r="C165" i="88"/>
  <c r="D165" i="88" s="1"/>
  <c r="E165" i="88" s="1"/>
  <c r="C166" i="88"/>
  <c r="D166" i="88" s="1"/>
  <c r="E166" i="88" s="1"/>
  <c r="F166" i="88" s="1"/>
  <c r="G166" i="88" s="1"/>
  <c r="H166" i="88" s="1"/>
  <c r="I166" i="88" s="1"/>
  <c r="J166" i="88" s="1"/>
  <c r="K166" i="88" s="1"/>
  <c r="L166" i="88" s="1"/>
  <c r="M166" i="88" s="1"/>
  <c r="N166" i="88" s="1"/>
  <c r="O166" i="88" s="1"/>
  <c r="P166" i="88" s="1"/>
  <c r="Q166" i="88" s="1"/>
  <c r="R166" i="88" s="1"/>
  <c r="X166" i="88" s="1"/>
  <c r="Y166" i="88" s="1"/>
  <c r="Z166" i="88" s="1"/>
  <c r="AA166" i="88" s="1"/>
  <c r="AB166" i="88" s="1"/>
  <c r="AC166" i="88" s="1"/>
  <c r="AD166" i="88" s="1"/>
  <c r="AE166" i="88" s="1"/>
  <c r="AF166" i="88" s="1"/>
  <c r="C169" i="88"/>
  <c r="D169" i="88" s="1"/>
  <c r="C170" i="88"/>
  <c r="D170" i="88" s="1"/>
  <c r="E170" i="88" s="1"/>
  <c r="C171" i="88"/>
  <c r="D171" i="88" s="1"/>
  <c r="E171" i="88" s="1"/>
  <c r="C172" i="88"/>
  <c r="D172" i="88" s="1"/>
  <c r="E172" i="88" s="1"/>
  <c r="C173" i="88"/>
  <c r="C174" i="88"/>
  <c r="D174" i="88" s="1"/>
  <c r="E174" i="88" s="1"/>
  <c r="C175" i="88"/>
  <c r="D175" i="88" s="1"/>
  <c r="E175" i="88" s="1"/>
  <c r="F175" i="88" s="1"/>
  <c r="G175" i="88" s="1"/>
  <c r="H175" i="88" s="1"/>
  <c r="I175" i="88" s="1"/>
  <c r="J175" i="88" s="1"/>
  <c r="K175" i="88" s="1"/>
  <c r="L175" i="88" s="1"/>
  <c r="M175" i="88" s="1"/>
  <c r="N175" i="88" s="1"/>
  <c r="O175" i="88" s="1"/>
  <c r="P175" i="88" s="1"/>
  <c r="Q175" i="88" s="1"/>
  <c r="R175" i="88" s="1"/>
  <c r="X175" i="88" s="1"/>
  <c r="Y175" i="88" s="1"/>
  <c r="Z175" i="88" s="1"/>
  <c r="AA175" i="88" s="1"/>
  <c r="AB175" i="88" s="1"/>
  <c r="AC175" i="88" s="1"/>
  <c r="AD175" i="88" s="1"/>
  <c r="AE175" i="88" s="1"/>
  <c r="AF175" i="88" s="1"/>
  <c r="C176" i="88"/>
  <c r="D176" i="88" s="1"/>
  <c r="E176" i="88" s="1"/>
  <c r="C177" i="88"/>
  <c r="C178" i="88"/>
  <c r="D178" i="88" s="1"/>
  <c r="E178" i="88" s="1"/>
  <c r="C179" i="88"/>
  <c r="D179" i="88" s="1"/>
  <c r="E179" i="88" s="1"/>
  <c r="C180" i="88"/>
  <c r="D180" i="88" s="1"/>
  <c r="E180" i="88" s="1"/>
  <c r="C181" i="88"/>
  <c r="D181" i="88" s="1"/>
  <c r="E181" i="88" s="1"/>
  <c r="F181" i="88" s="1"/>
  <c r="G181" i="88" s="1"/>
  <c r="H181" i="88" s="1"/>
  <c r="I181" i="88" s="1"/>
  <c r="J181" i="88" s="1"/>
  <c r="K181" i="88" s="1"/>
  <c r="L181" i="88" s="1"/>
  <c r="M181" i="88" s="1"/>
  <c r="N181" i="88" s="1"/>
  <c r="O181" i="88" s="1"/>
  <c r="P181" i="88" s="1"/>
  <c r="Q181" i="88" s="1"/>
  <c r="R181" i="88" s="1"/>
  <c r="X181" i="88" s="1"/>
  <c r="Y181" i="88" s="1"/>
  <c r="Z181" i="88" s="1"/>
  <c r="AA181" i="88" s="1"/>
  <c r="AB181" i="88" s="1"/>
  <c r="AC181" i="88" s="1"/>
  <c r="AD181" i="88" s="1"/>
  <c r="AE181" i="88" s="1"/>
  <c r="AF181" i="88" s="1"/>
  <c r="C182" i="88"/>
  <c r="C183" i="88"/>
  <c r="D183" i="88" s="1"/>
  <c r="E183" i="88" s="1"/>
  <c r="F183" i="88" s="1"/>
  <c r="G183" i="88" s="1"/>
  <c r="H183" i="88" s="1"/>
  <c r="I183" i="88" s="1"/>
  <c r="J183" i="88" s="1"/>
  <c r="K183" i="88" s="1"/>
  <c r="L183" i="88" s="1"/>
  <c r="M183" i="88" s="1"/>
  <c r="N183" i="88" s="1"/>
  <c r="O183" i="88" s="1"/>
  <c r="P183" i="88" s="1"/>
  <c r="Q183" i="88" s="1"/>
  <c r="R183" i="88" s="1"/>
  <c r="X183" i="88" s="1"/>
  <c r="Y183" i="88" s="1"/>
  <c r="Z183" i="88" s="1"/>
  <c r="AA183" i="88" s="1"/>
  <c r="AB183" i="88" s="1"/>
  <c r="AC183" i="88" s="1"/>
  <c r="AD183" i="88" s="1"/>
  <c r="AE183" i="88" s="1"/>
  <c r="AF183" i="88" s="1"/>
  <c r="C184" i="88"/>
  <c r="C185" i="88"/>
  <c r="D185" i="88" s="1"/>
  <c r="E185" i="88" s="1"/>
  <c r="C186" i="88"/>
  <c r="D186" i="88" s="1"/>
  <c r="E186" i="88" s="1"/>
  <c r="C187" i="88"/>
  <c r="D187" i="88" s="1"/>
  <c r="E187" i="88" s="1"/>
  <c r="C188" i="88"/>
  <c r="D188" i="88" s="1"/>
  <c r="E188" i="88" s="1"/>
  <c r="C189" i="88"/>
  <c r="D189" i="88" s="1"/>
  <c r="E189" i="88" s="1"/>
  <c r="C190" i="88"/>
  <c r="C191" i="88"/>
  <c r="D191" i="88" s="1"/>
  <c r="E191" i="88" s="1"/>
  <c r="F191" i="88" s="1"/>
  <c r="G191" i="88" s="1"/>
  <c r="H191" i="88" s="1"/>
  <c r="I191" i="88" s="1"/>
  <c r="J191" i="88" s="1"/>
  <c r="K191" i="88" s="1"/>
  <c r="L191" i="88" s="1"/>
  <c r="M191" i="88" s="1"/>
  <c r="N191" i="88" s="1"/>
  <c r="O191" i="88" s="1"/>
  <c r="P191" i="88" s="1"/>
  <c r="Q191" i="88" s="1"/>
  <c r="R191" i="88" s="1"/>
  <c r="X191" i="88" s="1"/>
  <c r="Y191" i="88" s="1"/>
  <c r="Z191" i="88" s="1"/>
  <c r="AA191" i="88" s="1"/>
  <c r="AB191" i="88" s="1"/>
  <c r="AC191" i="88" s="1"/>
  <c r="AD191" i="88" s="1"/>
  <c r="AE191" i="88" s="1"/>
  <c r="AF191" i="88" s="1"/>
  <c r="C192" i="88"/>
  <c r="C193" i="88"/>
  <c r="D193" i="88" s="1"/>
  <c r="E193" i="88" s="1"/>
  <c r="C194" i="88"/>
  <c r="D194" i="88" s="1"/>
  <c r="E194" i="88" s="1"/>
  <c r="C195" i="88"/>
  <c r="D195" i="88" s="1"/>
  <c r="E195" i="88" s="1"/>
  <c r="C196" i="88"/>
  <c r="D196" i="88" s="1"/>
  <c r="E196" i="88" s="1"/>
  <c r="C197" i="88"/>
  <c r="C198" i="88"/>
  <c r="C199" i="88"/>
  <c r="D199" i="88" s="1"/>
  <c r="E199" i="88" s="1"/>
  <c r="F199" i="88" s="1"/>
  <c r="G199" i="88" s="1"/>
  <c r="H199" i="88" s="1"/>
  <c r="I199" i="88" s="1"/>
  <c r="J199" i="88" s="1"/>
  <c r="K199" i="88" s="1"/>
  <c r="L199" i="88" s="1"/>
  <c r="M199" i="88" s="1"/>
  <c r="N199" i="88" s="1"/>
  <c r="O199" i="88" s="1"/>
  <c r="P199" i="88" s="1"/>
  <c r="Q199" i="88" s="1"/>
  <c r="R199" i="88" s="1"/>
  <c r="X199" i="88" s="1"/>
  <c r="Y199" i="88" s="1"/>
  <c r="Z199" i="88" s="1"/>
  <c r="AA199" i="88" s="1"/>
  <c r="AB199" i="88" s="1"/>
  <c r="AC199" i="88" s="1"/>
  <c r="AD199" i="88" s="1"/>
  <c r="AE199" i="88" s="1"/>
  <c r="AF199" i="88" s="1"/>
  <c r="C200" i="88"/>
  <c r="D200" i="88" s="1"/>
  <c r="E200" i="88" s="1"/>
  <c r="C201" i="88"/>
  <c r="D201" i="88" s="1"/>
  <c r="E201" i="88" s="1"/>
  <c r="C202" i="88"/>
  <c r="D202" i="88" s="1"/>
  <c r="E202" i="88" s="1"/>
  <c r="C203" i="88"/>
  <c r="D203" i="88" s="1"/>
  <c r="E203" i="88" s="1"/>
  <c r="F203" i="88" s="1"/>
  <c r="G203" i="88" s="1"/>
  <c r="H203" i="88" s="1"/>
  <c r="I203" i="88" s="1"/>
  <c r="J203" i="88" s="1"/>
  <c r="K203" i="88" s="1"/>
  <c r="L203" i="88" s="1"/>
  <c r="M203" i="88" s="1"/>
  <c r="N203" i="88" s="1"/>
  <c r="O203" i="88" s="1"/>
  <c r="P203" i="88" s="1"/>
  <c r="Q203" i="88" s="1"/>
  <c r="R203" i="88" s="1"/>
  <c r="X203" i="88" s="1"/>
  <c r="Y203" i="88" s="1"/>
  <c r="Z203" i="88" s="1"/>
  <c r="AA203" i="88" s="1"/>
  <c r="AB203" i="88" s="1"/>
  <c r="AC203" i="88" s="1"/>
  <c r="AD203" i="88" s="1"/>
  <c r="AE203" i="88" s="1"/>
  <c r="AF203" i="88" s="1"/>
  <c r="C204" i="88"/>
  <c r="D204" i="88" s="1"/>
  <c r="E204" i="88" s="1"/>
  <c r="C205" i="88"/>
  <c r="C206" i="88"/>
  <c r="C207" i="88"/>
  <c r="D207" i="88" s="1"/>
  <c r="E207" i="88" s="1"/>
  <c r="F207" i="88" s="1"/>
  <c r="G207" i="88" s="1"/>
  <c r="H207" i="88" s="1"/>
  <c r="I207" i="88" s="1"/>
  <c r="J207" i="88" s="1"/>
  <c r="K207" i="88" s="1"/>
  <c r="L207" i="88" s="1"/>
  <c r="M207" i="88" s="1"/>
  <c r="N207" i="88" s="1"/>
  <c r="O207" i="88" s="1"/>
  <c r="P207" i="88" s="1"/>
  <c r="Q207" i="88" s="1"/>
  <c r="R207" i="88" s="1"/>
  <c r="X207" i="88" s="1"/>
  <c r="Y207" i="88" s="1"/>
  <c r="Z207" i="88" s="1"/>
  <c r="AA207" i="88" s="1"/>
  <c r="AB207" i="88" s="1"/>
  <c r="AC207" i="88" s="1"/>
  <c r="AD207" i="88" s="1"/>
  <c r="AE207" i="88" s="1"/>
  <c r="AF207" i="88" s="1"/>
  <c r="C208" i="88"/>
  <c r="D208" i="88" s="1"/>
  <c r="E208" i="88" s="1"/>
  <c r="C209" i="88"/>
  <c r="D209" i="88" s="1"/>
  <c r="E209" i="88" s="1"/>
  <c r="F209" i="88" s="1"/>
  <c r="G209" i="88" s="1"/>
  <c r="H209" i="88" s="1"/>
  <c r="I209" i="88" s="1"/>
  <c r="J209" i="88" s="1"/>
  <c r="K209" i="88" s="1"/>
  <c r="L209" i="88" s="1"/>
  <c r="M209" i="88" s="1"/>
  <c r="N209" i="88" s="1"/>
  <c r="O209" i="88" s="1"/>
  <c r="P209" i="88" s="1"/>
  <c r="Q209" i="88" s="1"/>
  <c r="R209" i="88" s="1"/>
  <c r="X209" i="88" s="1"/>
  <c r="Y209" i="88" s="1"/>
  <c r="Z209" i="88" s="1"/>
  <c r="AA209" i="88" s="1"/>
  <c r="AB209" i="88" s="1"/>
  <c r="AC209" i="88" s="1"/>
  <c r="AD209" i="88" s="1"/>
  <c r="AE209" i="88" s="1"/>
  <c r="AF209" i="88" s="1"/>
  <c r="C210" i="88"/>
  <c r="D210" i="88" s="1"/>
  <c r="E210" i="88" s="1"/>
  <c r="C211" i="88"/>
  <c r="D211" i="88" s="1"/>
  <c r="E211" i="88" s="1"/>
  <c r="C212" i="88"/>
  <c r="D212" i="88" s="1"/>
  <c r="E212" i="88" s="1"/>
  <c r="C213" i="88"/>
  <c r="D213" i="88" s="1"/>
  <c r="E213" i="88" s="1"/>
  <c r="F213" i="88" s="1"/>
  <c r="G213" i="88" s="1"/>
  <c r="H213" i="88" s="1"/>
  <c r="I213" i="88" s="1"/>
  <c r="J213" i="88" s="1"/>
  <c r="K213" i="88" s="1"/>
  <c r="L213" i="88" s="1"/>
  <c r="M213" i="88" s="1"/>
  <c r="N213" i="88" s="1"/>
  <c r="O213" i="88" s="1"/>
  <c r="P213" i="88" s="1"/>
  <c r="Q213" i="88" s="1"/>
  <c r="R213" i="88" s="1"/>
  <c r="X213" i="88" s="1"/>
  <c r="Y213" i="88" s="1"/>
  <c r="Z213" i="88" s="1"/>
  <c r="AA213" i="88" s="1"/>
  <c r="AB213" i="88" s="1"/>
  <c r="AC213" i="88" s="1"/>
  <c r="AD213" i="88" s="1"/>
  <c r="AE213" i="88" s="1"/>
  <c r="AF213" i="88" s="1"/>
  <c r="C214" i="88"/>
  <c r="C215" i="88"/>
  <c r="D215" i="88" s="1"/>
  <c r="E215" i="88" s="1"/>
  <c r="F215" i="88" s="1"/>
  <c r="G215" i="88" s="1"/>
  <c r="H215" i="88" s="1"/>
  <c r="I215" i="88" s="1"/>
  <c r="J215" i="88" s="1"/>
  <c r="K215" i="88" s="1"/>
  <c r="L215" i="88" s="1"/>
  <c r="M215" i="88" s="1"/>
  <c r="N215" i="88" s="1"/>
  <c r="O215" i="88" s="1"/>
  <c r="P215" i="88" s="1"/>
  <c r="Q215" i="88" s="1"/>
  <c r="R215" i="88" s="1"/>
  <c r="X215" i="88" s="1"/>
  <c r="Y215" i="88" s="1"/>
  <c r="Z215" i="88" s="1"/>
  <c r="AA215" i="88" s="1"/>
  <c r="AB215" i="88" s="1"/>
  <c r="AC215" i="88" s="1"/>
  <c r="AD215" i="88" s="1"/>
  <c r="AE215" i="88" s="1"/>
  <c r="AF215" i="88" s="1"/>
  <c r="C216" i="88"/>
  <c r="C217" i="88"/>
  <c r="D217" i="88" s="1"/>
  <c r="E217" i="88" s="1"/>
  <c r="F217" i="88" s="1"/>
  <c r="G217" i="88" s="1"/>
  <c r="H217" i="88" s="1"/>
  <c r="I217" i="88" s="1"/>
  <c r="J217" i="88" s="1"/>
  <c r="K217" i="88" s="1"/>
  <c r="L217" i="88" s="1"/>
  <c r="M217" i="88" s="1"/>
  <c r="N217" i="88" s="1"/>
  <c r="O217" i="88" s="1"/>
  <c r="P217" i="88" s="1"/>
  <c r="Q217" i="88" s="1"/>
  <c r="R217" i="88" s="1"/>
  <c r="X217" i="88" s="1"/>
  <c r="Y217" i="88" s="1"/>
  <c r="Z217" i="88" s="1"/>
  <c r="AA217" i="88" s="1"/>
  <c r="AB217" i="88" s="1"/>
  <c r="AC217" i="88" s="1"/>
  <c r="AD217" i="88" s="1"/>
  <c r="AE217" i="88" s="1"/>
  <c r="AF217" i="88" s="1"/>
  <c r="C218" i="88"/>
  <c r="D218" i="88" s="1"/>
  <c r="E218" i="88" s="1"/>
  <c r="C219" i="88"/>
  <c r="D219" i="88" s="1"/>
  <c r="E219" i="88" s="1"/>
  <c r="C220" i="88"/>
  <c r="D220" i="88" s="1"/>
  <c r="E220" i="88" s="1"/>
  <c r="C221" i="88"/>
  <c r="C222" i="88"/>
  <c r="C223" i="88"/>
  <c r="D223" i="88" s="1"/>
  <c r="E223" i="88" s="1"/>
  <c r="F223" i="88" s="1"/>
  <c r="G223" i="88" s="1"/>
  <c r="H223" i="88" s="1"/>
  <c r="I223" i="88" s="1"/>
  <c r="J223" i="88" s="1"/>
  <c r="K223" i="88" s="1"/>
  <c r="L223" i="88" s="1"/>
  <c r="M223" i="88" s="1"/>
  <c r="N223" i="88" s="1"/>
  <c r="O223" i="88" s="1"/>
  <c r="P223" i="88" s="1"/>
  <c r="Q223" i="88" s="1"/>
  <c r="R223" i="88" s="1"/>
  <c r="X223" i="88" s="1"/>
  <c r="Y223" i="88" s="1"/>
  <c r="Z223" i="88" s="1"/>
  <c r="AA223" i="88" s="1"/>
  <c r="AB223" i="88" s="1"/>
  <c r="AC223" i="88" s="1"/>
  <c r="AD223" i="88" s="1"/>
  <c r="AE223" i="88" s="1"/>
  <c r="AF223" i="88" s="1"/>
  <c r="C224" i="88"/>
  <c r="C225" i="88"/>
  <c r="D225" i="88" s="1"/>
  <c r="E225" i="88" s="1"/>
  <c r="F225" i="88" s="1"/>
  <c r="G225" i="88" s="1"/>
  <c r="H225" i="88" s="1"/>
  <c r="I225" i="88" s="1"/>
  <c r="J225" i="88" s="1"/>
  <c r="K225" i="88" s="1"/>
  <c r="L225" i="88" s="1"/>
  <c r="M225" i="88" s="1"/>
  <c r="N225" i="88" s="1"/>
  <c r="O225" i="88" s="1"/>
  <c r="P225" i="88" s="1"/>
  <c r="Q225" i="88" s="1"/>
  <c r="R225" i="88" s="1"/>
  <c r="X225" i="88" s="1"/>
  <c r="Y225" i="88" s="1"/>
  <c r="Z225" i="88" s="1"/>
  <c r="AA225" i="88" s="1"/>
  <c r="AB225" i="88" s="1"/>
  <c r="AC225" i="88" s="1"/>
  <c r="AD225" i="88" s="1"/>
  <c r="AE225" i="88" s="1"/>
  <c r="AF225" i="88" s="1"/>
  <c r="C226" i="88"/>
  <c r="D226" i="88" s="1"/>
  <c r="E226" i="88" s="1"/>
  <c r="C227" i="88"/>
  <c r="D227" i="88" s="1"/>
  <c r="E227" i="88" s="1"/>
  <c r="C228" i="88"/>
  <c r="D228" i="88" s="1"/>
  <c r="E228" i="88" s="1"/>
  <c r="C229" i="88"/>
  <c r="D229" i="88" s="1"/>
  <c r="E229" i="88" s="1"/>
  <c r="F229" i="88" s="1"/>
  <c r="G229" i="88" s="1"/>
  <c r="H229" i="88" s="1"/>
  <c r="I229" i="88" s="1"/>
  <c r="J229" i="88" s="1"/>
  <c r="K229" i="88" s="1"/>
  <c r="L229" i="88" s="1"/>
  <c r="M229" i="88" s="1"/>
  <c r="N229" i="88" s="1"/>
  <c r="O229" i="88" s="1"/>
  <c r="P229" i="88" s="1"/>
  <c r="Q229" i="88" s="1"/>
  <c r="R229" i="88" s="1"/>
  <c r="X229" i="88" s="1"/>
  <c r="Y229" i="88" s="1"/>
  <c r="Z229" i="88" s="1"/>
  <c r="AA229" i="88" s="1"/>
  <c r="AB229" i="88" s="1"/>
  <c r="AC229" i="88" s="1"/>
  <c r="AD229" i="88" s="1"/>
  <c r="AE229" i="88" s="1"/>
  <c r="AF229" i="88" s="1"/>
  <c r="C230" i="88"/>
  <c r="C231" i="88"/>
  <c r="D231" i="88" s="1"/>
  <c r="E231" i="88" s="1"/>
  <c r="F231" i="88" s="1"/>
  <c r="G231" i="88" s="1"/>
  <c r="H231" i="88" s="1"/>
  <c r="I231" i="88" s="1"/>
  <c r="J231" i="88" s="1"/>
  <c r="K231" i="88" s="1"/>
  <c r="L231" i="88" s="1"/>
  <c r="M231" i="88" s="1"/>
  <c r="N231" i="88" s="1"/>
  <c r="O231" i="88" s="1"/>
  <c r="P231" i="88" s="1"/>
  <c r="Q231" i="88" s="1"/>
  <c r="R231" i="88" s="1"/>
  <c r="X231" i="88" s="1"/>
  <c r="Y231" i="88" s="1"/>
  <c r="Z231" i="88" s="1"/>
  <c r="AA231" i="88" s="1"/>
  <c r="AB231" i="88" s="1"/>
  <c r="AC231" i="88" s="1"/>
  <c r="AD231" i="88" s="1"/>
  <c r="AE231" i="88" s="1"/>
  <c r="AF231" i="88" s="1"/>
  <c r="C232" i="88"/>
  <c r="D232" i="88" s="1"/>
  <c r="E232" i="88" s="1"/>
  <c r="C233" i="88"/>
  <c r="D233" i="88" s="1"/>
  <c r="E233" i="88" s="1"/>
  <c r="C234" i="88"/>
  <c r="D234" i="88" s="1"/>
  <c r="E234" i="88" s="1"/>
  <c r="C235" i="88"/>
  <c r="D235" i="88" s="1"/>
  <c r="E235" i="88" s="1"/>
  <c r="F235" i="88" s="1"/>
  <c r="G235" i="88" s="1"/>
  <c r="H235" i="88" s="1"/>
  <c r="I235" i="88" s="1"/>
  <c r="J235" i="88" s="1"/>
  <c r="K235" i="88" s="1"/>
  <c r="L235" i="88" s="1"/>
  <c r="M235" i="88" s="1"/>
  <c r="N235" i="88" s="1"/>
  <c r="O235" i="88" s="1"/>
  <c r="P235" i="88" s="1"/>
  <c r="Q235" i="88" s="1"/>
  <c r="R235" i="88" s="1"/>
  <c r="U235" i="88" s="1"/>
  <c r="X235" i="88" s="1"/>
  <c r="Y235" i="88" s="1"/>
  <c r="Z235" i="88" s="1"/>
  <c r="AA235" i="88" s="1"/>
  <c r="AB235" i="88" s="1"/>
  <c r="AC235" i="88" s="1"/>
  <c r="AD235" i="88" s="1"/>
  <c r="AE235" i="88" s="1"/>
  <c r="AF235" i="88" s="1"/>
  <c r="C236" i="88"/>
  <c r="D236" i="88" s="1"/>
  <c r="E236" i="88" s="1"/>
  <c r="C237" i="88"/>
  <c r="C238" i="88"/>
  <c r="C239" i="88"/>
  <c r="D239" i="88" s="1"/>
  <c r="E239" i="88" s="1"/>
  <c r="F239" i="88" s="1"/>
  <c r="G239" i="88" s="1"/>
  <c r="H239" i="88" s="1"/>
  <c r="I239" i="88" s="1"/>
  <c r="J239" i="88" s="1"/>
  <c r="K239" i="88" s="1"/>
  <c r="L239" i="88" s="1"/>
  <c r="M239" i="88" s="1"/>
  <c r="N239" i="88" s="1"/>
  <c r="O239" i="88" s="1"/>
  <c r="P239" i="88" s="1"/>
  <c r="Q239" i="88" s="1"/>
  <c r="R239" i="88" s="1"/>
  <c r="U239" i="88" s="1"/>
  <c r="X239" i="88" s="1"/>
  <c r="Y239" i="88" s="1"/>
  <c r="Z239" i="88" s="1"/>
  <c r="AA239" i="88" s="1"/>
  <c r="AB239" i="88" s="1"/>
  <c r="AC239" i="88" s="1"/>
  <c r="AD239" i="88" s="1"/>
  <c r="AE239" i="88" s="1"/>
  <c r="AF239" i="88" s="1"/>
  <c r="C240" i="88"/>
  <c r="D240" i="88" s="1"/>
  <c r="E240" i="88" s="1"/>
  <c r="C241" i="88"/>
  <c r="D241" i="88" s="1"/>
  <c r="E241" i="88" s="1"/>
  <c r="C242" i="88"/>
  <c r="D242" i="88" s="1"/>
  <c r="E242" i="88" s="1"/>
  <c r="C243" i="88"/>
  <c r="D243" i="88" s="1"/>
  <c r="E243" i="88" s="1"/>
  <c r="F243" i="88" s="1"/>
  <c r="G243" i="88" s="1"/>
  <c r="H243" i="88" s="1"/>
  <c r="I243" i="88" s="1"/>
  <c r="J243" i="88" s="1"/>
  <c r="K243" i="88" s="1"/>
  <c r="L243" i="88" s="1"/>
  <c r="M243" i="88" s="1"/>
  <c r="N243" i="88" s="1"/>
  <c r="O243" i="88" s="1"/>
  <c r="P243" i="88" s="1"/>
  <c r="Q243" i="88" s="1"/>
  <c r="R243" i="88" s="1"/>
  <c r="U243" i="88" s="1"/>
  <c r="X243" i="88" s="1"/>
  <c r="Y243" i="88" s="1"/>
  <c r="Z243" i="88" s="1"/>
  <c r="AA243" i="88" s="1"/>
  <c r="AB243" i="88" s="1"/>
  <c r="AC243" i="88" s="1"/>
  <c r="AD243" i="88" s="1"/>
  <c r="AE243" i="88" s="1"/>
  <c r="AF243" i="88" s="1"/>
  <c r="C244" i="88"/>
  <c r="D244" i="88" s="1"/>
  <c r="E244" i="88" s="1"/>
  <c r="C245" i="88"/>
  <c r="C246" i="88"/>
  <c r="C247" i="88"/>
  <c r="D247" i="88" s="1"/>
  <c r="E247" i="88" s="1"/>
  <c r="F247" i="88" s="1"/>
  <c r="G247" i="88" s="1"/>
  <c r="H247" i="88" s="1"/>
  <c r="I247" i="88" s="1"/>
  <c r="J247" i="88" s="1"/>
  <c r="K247" i="88" s="1"/>
  <c r="L247" i="88" s="1"/>
  <c r="M247" i="88" s="1"/>
  <c r="N247" i="88" s="1"/>
  <c r="O247" i="88" s="1"/>
  <c r="P247" i="88" s="1"/>
  <c r="Q247" i="88" s="1"/>
  <c r="R247" i="88" s="1"/>
  <c r="U247" i="88" s="1"/>
  <c r="X247" i="88" s="1"/>
  <c r="Y247" i="88" s="1"/>
  <c r="Z247" i="88" s="1"/>
  <c r="AA247" i="88" s="1"/>
  <c r="AB247" i="88" s="1"/>
  <c r="AC247" i="88" s="1"/>
  <c r="AD247" i="88" s="1"/>
  <c r="AE247" i="88" s="1"/>
  <c r="AF247" i="88" s="1"/>
  <c r="C248" i="88"/>
  <c r="C249" i="88"/>
  <c r="D249" i="88" s="1"/>
  <c r="E249" i="88" s="1"/>
  <c r="C250" i="88"/>
  <c r="D250" i="88" s="1"/>
  <c r="E250" i="88" s="1"/>
  <c r="F250" i="88" s="1"/>
  <c r="G250" i="88" s="1"/>
  <c r="H250" i="88" s="1"/>
  <c r="I250" i="88" s="1"/>
  <c r="J250" i="88" s="1"/>
  <c r="K250" i="88" s="1"/>
  <c r="L250" i="88" s="1"/>
  <c r="M250" i="88" s="1"/>
  <c r="N250" i="88" s="1"/>
  <c r="O250" i="88" s="1"/>
  <c r="P250" i="88" s="1"/>
  <c r="Q250" i="88" s="1"/>
  <c r="R250" i="88" s="1"/>
  <c r="U250" i="88" s="1"/>
  <c r="X250" i="88" s="1"/>
  <c r="Y250" i="88" s="1"/>
  <c r="Z250" i="88" s="1"/>
  <c r="AA250" i="88" s="1"/>
  <c r="AB250" i="88" s="1"/>
  <c r="AC250" i="88" s="1"/>
  <c r="AD250" i="88" s="1"/>
  <c r="AE250" i="88" s="1"/>
  <c r="AF250" i="88" s="1"/>
  <c r="C251" i="88"/>
  <c r="D251" i="88" s="1"/>
  <c r="E251" i="88" s="1"/>
  <c r="C252" i="88"/>
  <c r="D252" i="88" s="1"/>
  <c r="E252" i="88" s="1"/>
  <c r="C253" i="88"/>
  <c r="D253" i="88" s="1"/>
  <c r="E253" i="88" s="1"/>
  <c r="C254" i="88"/>
  <c r="C255" i="88"/>
  <c r="D255" i="88" s="1"/>
  <c r="E255" i="88" s="1"/>
  <c r="F255" i="88" s="1"/>
  <c r="G255" i="88" s="1"/>
  <c r="H255" i="88" s="1"/>
  <c r="I255" i="88" s="1"/>
  <c r="J255" i="88" s="1"/>
  <c r="K255" i="88" s="1"/>
  <c r="L255" i="88" s="1"/>
  <c r="M255" i="88" s="1"/>
  <c r="N255" i="88" s="1"/>
  <c r="O255" i="88" s="1"/>
  <c r="P255" i="88" s="1"/>
  <c r="Q255" i="88" s="1"/>
  <c r="R255" i="88" s="1"/>
  <c r="U255" i="88" s="1"/>
  <c r="X255" i="88" s="1"/>
  <c r="Y255" i="88" s="1"/>
  <c r="Z255" i="88" s="1"/>
  <c r="AA255" i="88" s="1"/>
  <c r="AB255" i="88" s="1"/>
  <c r="AC255" i="88" s="1"/>
  <c r="AD255" i="88" s="1"/>
  <c r="AE255" i="88" s="1"/>
  <c r="AF255" i="88" s="1"/>
  <c r="C256" i="88"/>
  <c r="D256" i="88" s="1"/>
  <c r="E256" i="88" s="1"/>
  <c r="C257" i="88"/>
  <c r="D257" i="88" s="1"/>
  <c r="E257" i="88" s="1"/>
  <c r="F257" i="88" s="1"/>
  <c r="G257" i="88" s="1"/>
  <c r="H257" i="88" s="1"/>
  <c r="I257" i="88" s="1"/>
  <c r="J257" i="88" s="1"/>
  <c r="K257" i="88" s="1"/>
  <c r="L257" i="88" s="1"/>
  <c r="M257" i="88" s="1"/>
  <c r="N257" i="88" s="1"/>
  <c r="O257" i="88" s="1"/>
  <c r="P257" i="88" s="1"/>
  <c r="Q257" i="88" s="1"/>
  <c r="R257" i="88" s="1"/>
  <c r="U257" i="88" s="1"/>
  <c r="X257" i="88" s="1"/>
  <c r="Y257" i="88" s="1"/>
  <c r="Z257" i="88" s="1"/>
  <c r="AA257" i="88" s="1"/>
  <c r="AB257" i="88" s="1"/>
  <c r="AC257" i="88" s="1"/>
  <c r="AD257" i="88" s="1"/>
  <c r="AE257" i="88" s="1"/>
  <c r="AF257" i="88" s="1"/>
  <c r="C258" i="88"/>
  <c r="D258" i="88" s="1"/>
  <c r="E258" i="88" s="1"/>
  <c r="C259" i="88"/>
  <c r="D259" i="88" s="1"/>
  <c r="E259" i="88" s="1"/>
  <c r="C260" i="88"/>
  <c r="D260" i="88" s="1"/>
  <c r="E260" i="88" s="1"/>
  <c r="C261" i="88"/>
  <c r="D261" i="88" s="1"/>
  <c r="E261" i="88" s="1"/>
  <c r="F261" i="88" s="1"/>
  <c r="G261" i="88" s="1"/>
  <c r="H261" i="88" s="1"/>
  <c r="I261" i="88" s="1"/>
  <c r="J261" i="88" s="1"/>
  <c r="K261" i="88" s="1"/>
  <c r="L261" i="88" s="1"/>
  <c r="M261" i="88" s="1"/>
  <c r="N261" i="88" s="1"/>
  <c r="O261" i="88" s="1"/>
  <c r="P261" i="88" s="1"/>
  <c r="Q261" i="88" s="1"/>
  <c r="R261" i="88" s="1"/>
  <c r="S261" i="88" s="1"/>
  <c r="U261" i="88" s="1"/>
  <c r="X261" i="88" s="1"/>
  <c r="Y261" i="88" s="1"/>
  <c r="Z261" i="88" s="1"/>
  <c r="AA261" i="88" s="1"/>
  <c r="AB261" i="88" s="1"/>
  <c r="AC261" i="88" s="1"/>
  <c r="AD261" i="88" s="1"/>
  <c r="AE261" i="88" s="1"/>
  <c r="AF261" i="88" s="1"/>
  <c r="C262" i="88"/>
  <c r="D262" i="88" s="1"/>
  <c r="E262" i="88" s="1"/>
  <c r="C263" i="88"/>
  <c r="D263" i="88" s="1"/>
  <c r="E263" i="88" s="1"/>
  <c r="F263" i="88" s="1"/>
  <c r="G263" i="88" s="1"/>
  <c r="H263" i="88" s="1"/>
  <c r="I263" i="88" s="1"/>
  <c r="J263" i="88" s="1"/>
  <c r="K263" i="88" s="1"/>
  <c r="L263" i="88" s="1"/>
  <c r="M263" i="88" s="1"/>
  <c r="N263" i="88" s="1"/>
  <c r="O263" i="88" s="1"/>
  <c r="P263" i="88" s="1"/>
  <c r="Q263" i="88" s="1"/>
  <c r="R263" i="88" s="1"/>
  <c r="S263" i="88" s="1"/>
  <c r="U263" i="88" s="1"/>
  <c r="X263" i="88" s="1"/>
  <c r="Y263" i="88" s="1"/>
  <c r="Z263" i="88" s="1"/>
  <c r="AA263" i="88" s="1"/>
  <c r="AB263" i="88" s="1"/>
  <c r="AC263" i="88" s="1"/>
  <c r="AD263" i="88" s="1"/>
  <c r="AE263" i="88" s="1"/>
  <c r="AF263" i="88" s="1"/>
  <c r="C264" i="88"/>
  <c r="C265" i="88"/>
  <c r="D265" i="88" s="1"/>
  <c r="E265" i="88" s="1"/>
  <c r="F265" i="88" s="1"/>
  <c r="G265" i="88" s="1"/>
  <c r="H265" i="88" s="1"/>
  <c r="I265" i="88" s="1"/>
  <c r="J265" i="88" s="1"/>
  <c r="K265" i="88" s="1"/>
  <c r="L265" i="88" s="1"/>
  <c r="M265" i="88" s="1"/>
  <c r="N265" i="88" s="1"/>
  <c r="O265" i="88" s="1"/>
  <c r="P265" i="88" s="1"/>
  <c r="Q265" i="88" s="1"/>
  <c r="R265" i="88" s="1"/>
  <c r="S265" i="88" s="1"/>
  <c r="U265" i="88" s="1"/>
  <c r="X265" i="88" s="1"/>
  <c r="Y265" i="88" s="1"/>
  <c r="Z265" i="88" s="1"/>
  <c r="AA265" i="88" s="1"/>
  <c r="AB265" i="88" s="1"/>
  <c r="AC265" i="88" s="1"/>
  <c r="AD265" i="88" s="1"/>
  <c r="AE265" i="88" s="1"/>
  <c r="AF265" i="88" s="1"/>
  <c r="C266" i="88"/>
  <c r="D266" i="88" s="1"/>
  <c r="E266" i="88" s="1"/>
  <c r="C267" i="88"/>
  <c r="D267" i="88" s="1"/>
  <c r="E267" i="88" s="1"/>
  <c r="C268" i="88"/>
  <c r="D268" i="88" s="1"/>
  <c r="E268" i="88" s="1"/>
  <c r="C269" i="88"/>
  <c r="C270" i="88"/>
  <c r="D270" i="88" s="1"/>
  <c r="E270" i="88" s="1"/>
  <c r="F270" i="88" s="1"/>
  <c r="G270" i="88" s="1"/>
  <c r="H270" i="88" s="1"/>
  <c r="I270" i="88" s="1"/>
  <c r="J270" i="88" s="1"/>
  <c r="K270" i="88" s="1"/>
  <c r="L270" i="88" s="1"/>
  <c r="M270" i="88" s="1"/>
  <c r="N270" i="88" s="1"/>
  <c r="O270" i="88" s="1"/>
  <c r="P270" i="88" s="1"/>
  <c r="Q270" i="88" s="1"/>
  <c r="R270" i="88" s="1"/>
  <c r="S270" i="88" s="1"/>
  <c r="U270" i="88" s="1"/>
  <c r="X270" i="88" s="1"/>
  <c r="Y270" i="88" s="1"/>
  <c r="Z270" i="88" s="1"/>
  <c r="AA270" i="88" s="1"/>
  <c r="AB270" i="88" s="1"/>
  <c r="AC270" i="88" s="1"/>
  <c r="AD270" i="88" s="1"/>
  <c r="AE270" i="88" s="1"/>
  <c r="AF270" i="88" s="1"/>
  <c r="C271" i="88"/>
  <c r="D271" i="88" s="1"/>
  <c r="E271" i="88" s="1"/>
  <c r="F271" i="88" s="1"/>
  <c r="G271" i="88" s="1"/>
  <c r="H271" i="88" s="1"/>
  <c r="I271" i="88" s="1"/>
  <c r="J271" i="88" s="1"/>
  <c r="K271" i="88" s="1"/>
  <c r="L271" i="88" s="1"/>
  <c r="M271" i="88" s="1"/>
  <c r="N271" i="88" s="1"/>
  <c r="O271" i="88" s="1"/>
  <c r="P271" i="88" s="1"/>
  <c r="Q271" i="88" s="1"/>
  <c r="R271" i="88" s="1"/>
  <c r="S271" i="88" s="1"/>
  <c r="U271" i="88" s="1"/>
  <c r="V271" i="88" s="1"/>
  <c r="X271" i="88" s="1"/>
  <c r="Y271" i="88" s="1"/>
  <c r="Z271" i="88" s="1"/>
  <c r="AA271" i="88" s="1"/>
  <c r="AB271" i="88" s="1"/>
  <c r="AC271" i="88" s="1"/>
  <c r="AD271" i="88" s="1"/>
  <c r="AE271" i="88" s="1"/>
  <c r="AF271" i="88" s="1"/>
  <c r="C272" i="88"/>
  <c r="C273" i="88"/>
  <c r="D273" i="88" s="1"/>
  <c r="E273" i="88" s="1"/>
  <c r="F268" i="88"/>
  <c r="G268" i="88" s="1"/>
  <c r="H268" i="88" s="1"/>
  <c r="I268" i="88" s="1"/>
  <c r="J268" i="88" s="1"/>
  <c r="K268" i="88" s="1"/>
  <c r="L268" i="88" s="1"/>
  <c r="M268" i="88" s="1"/>
  <c r="N268" i="88" s="1"/>
  <c r="O268" i="88" s="1"/>
  <c r="P268" i="88" s="1"/>
  <c r="Q268" i="88" s="1"/>
  <c r="R268" i="88" s="1"/>
  <c r="S268" i="88" s="1"/>
  <c r="U268" i="88" s="1"/>
  <c r="X268" i="88" s="1"/>
  <c r="Y268" i="88" s="1"/>
  <c r="Z268" i="88" s="1"/>
  <c r="AA268" i="88" s="1"/>
  <c r="AB268" i="88" s="1"/>
  <c r="AC268" i="88" s="1"/>
  <c r="AD268" i="88" s="1"/>
  <c r="AE268" i="88" s="1"/>
  <c r="AF268" i="88" s="1"/>
  <c r="F260" i="88"/>
  <c r="G260" i="88" s="1"/>
  <c r="H260" i="88" s="1"/>
  <c r="I260" i="88" s="1"/>
  <c r="J260" i="88" s="1"/>
  <c r="K260" i="88" s="1"/>
  <c r="L260" i="88" s="1"/>
  <c r="M260" i="88" s="1"/>
  <c r="N260" i="88" s="1"/>
  <c r="O260" i="88" s="1"/>
  <c r="P260" i="88" s="1"/>
  <c r="Q260" i="88" s="1"/>
  <c r="R260" i="88" s="1"/>
  <c r="S260" i="88" s="1"/>
  <c r="U260" i="88" s="1"/>
  <c r="X260" i="88" s="1"/>
  <c r="Y260" i="88" s="1"/>
  <c r="Z260" i="88" s="1"/>
  <c r="AA260" i="88" s="1"/>
  <c r="AB260" i="88" s="1"/>
  <c r="AC260" i="88" s="1"/>
  <c r="AD260" i="88" s="1"/>
  <c r="AE260" i="88" s="1"/>
  <c r="AF260" i="88" s="1"/>
  <c r="F259" i="88"/>
  <c r="G259" i="88" s="1"/>
  <c r="H259" i="88" s="1"/>
  <c r="I259" i="88" s="1"/>
  <c r="J259" i="88" s="1"/>
  <c r="K259" i="88" s="1"/>
  <c r="L259" i="88" s="1"/>
  <c r="M259" i="88" s="1"/>
  <c r="N259" i="88" s="1"/>
  <c r="O259" i="88" s="1"/>
  <c r="P259" i="88" s="1"/>
  <c r="Q259" i="88" s="1"/>
  <c r="R259" i="88" s="1"/>
  <c r="S259" i="88" s="1"/>
  <c r="U259" i="88" s="1"/>
  <c r="X259" i="88" s="1"/>
  <c r="Y259" i="88" s="1"/>
  <c r="Z259" i="88" s="1"/>
  <c r="AA259" i="88" s="1"/>
  <c r="AB259" i="88" s="1"/>
  <c r="AC259" i="88" s="1"/>
  <c r="AD259" i="88" s="1"/>
  <c r="AE259" i="88" s="1"/>
  <c r="AF259" i="88" s="1"/>
  <c r="F253" i="88"/>
  <c r="G253" i="88" s="1"/>
  <c r="H253" i="88" s="1"/>
  <c r="I253" i="88" s="1"/>
  <c r="J253" i="88" s="1"/>
  <c r="K253" i="88" s="1"/>
  <c r="L253" i="88" s="1"/>
  <c r="M253" i="88" s="1"/>
  <c r="N253" i="88" s="1"/>
  <c r="O253" i="88" s="1"/>
  <c r="P253" i="88" s="1"/>
  <c r="Q253" i="88" s="1"/>
  <c r="R253" i="88" s="1"/>
  <c r="U253" i="88" s="1"/>
  <c r="X253" i="88" s="1"/>
  <c r="Y253" i="88" s="1"/>
  <c r="Z253" i="88" s="1"/>
  <c r="AA253" i="88" s="1"/>
  <c r="AB253" i="88" s="1"/>
  <c r="AC253" i="88" s="1"/>
  <c r="AD253" i="88" s="1"/>
  <c r="AE253" i="88" s="1"/>
  <c r="AF253" i="88" s="1"/>
  <c r="F251" i="88"/>
  <c r="G251" i="88" s="1"/>
  <c r="H251" i="88" s="1"/>
  <c r="I251" i="88" s="1"/>
  <c r="J251" i="88" s="1"/>
  <c r="K251" i="88" s="1"/>
  <c r="L251" i="88" s="1"/>
  <c r="M251" i="88" s="1"/>
  <c r="N251" i="88" s="1"/>
  <c r="O251" i="88" s="1"/>
  <c r="P251" i="88" s="1"/>
  <c r="Q251" i="88" s="1"/>
  <c r="R251" i="88" s="1"/>
  <c r="U251" i="88" s="1"/>
  <c r="X251" i="88" s="1"/>
  <c r="Y251" i="88" s="1"/>
  <c r="Z251" i="88" s="1"/>
  <c r="AA251" i="88" s="1"/>
  <c r="AB251" i="88" s="1"/>
  <c r="AC251" i="88" s="1"/>
  <c r="AD251" i="88" s="1"/>
  <c r="AE251" i="88" s="1"/>
  <c r="AF251" i="88" s="1"/>
  <c r="F227" i="88"/>
  <c r="G227" i="88" s="1"/>
  <c r="H227" i="88" s="1"/>
  <c r="I227" i="88" s="1"/>
  <c r="J227" i="88" s="1"/>
  <c r="K227" i="88" s="1"/>
  <c r="L227" i="88" s="1"/>
  <c r="M227" i="88" s="1"/>
  <c r="N227" i="88" s="1"/>
  <c r="O227" i="88" s="1"/>
  <c r="P227" i="88" s="1"/>
  <c r="Q227" i="88" s="1"/>
  <c r="R227" i="88" s="1"/>
  <c r="X227" i="88" s="1"/>
  <c r="Y227" i="88" s="1"/>
  <c r="Z227" i="88" s="1"/>
  <c r="AA227" i="88" s="1"/>
  <c r="AB227" i="88" s="1"/>
  <c r="AC227" i="88" s="1"/>
  <c r="AD227" i="88" s="1"/>
  <c r="AE227" i="88" s="1"/>
  <c r="AF227" i="88" s="1"/>
  <c r="F219" i="88"/>
  <c r="G219" i="88" s="1"/>
  <c r="H219" i="88" s="1"/>
  <c r="I219" i="88" s="1"/>
  <c r="J219" i="88" s="1"/>
  <c r="K219" i="88" s="1"/>
  <c r="L219" i="88" s="1"/>
  <c r="M219" i="88" s="1"/>
  <c r="N219" i="88" s="1"/>
  <c r="O219" i="88" s="1"/>
  <c r="P219" i="88" s="1"/>
  <c r="Q219" i="88" s="1"/>
  <c r="R219" i="88" s="1"/>
  <c r="X219" i="88" s="1"/>
  <c r="Y219" i="88" s="1"/>
  <c r="Z219" i="88" s="1"/>
  <c r="AA219" i="88" s="1"/>
  <c r="AB219" i="88" s="1"/>
  <c r="AC219" i="88" s="1"/>
  <c r="AD219" i="88" s="1"/>
  <c r="AE219" i="88" s="1"/>
  <c r="AF219" i="88" s="1"/>
  <c r="F211" i="88"/>
  <c r="G211" i="88" s="1"/>
  <c r="H211" i="88" s="1"/>
  <c r="I211" i="88" s="1"/>
  <c r="J211" i="88" s="1"/>
  <c r="K211" i="88" s="1"/>
  <c r="L211" i="88" s="1"/>
  <c r="M211" i="88" s="1"/>
  <c r="N211" i="88" s="1"/>
  <c r="O211" i="88" s="1"/>
  <c r="P211" i="88" s="1"/>
  <c r="Q211" i="88" s="1"/>
  <c r="R211" i="88" s="1"/>
  <c r="X211" i="88" s="1"/>
  <c r="Y211" i="88" s="1"/>
  <c r="Z211" i="88" s="1"/>
  <c r="AA211" i="88" s="1"/>
  <c r="AB211" i="88" s="1"/>
  <c r="AC211" i="88" s="1"/>
  <c r="AD211" i="88" s="1"/>
  <c r="AE211" i="88" s="1"/>
  <c r="AF211" i="88" s="1"/>
  <c r="F195" i="88"/>
  <c r="G195" i="88" s="1"/>
  <c r="H195" i="88" s="1"/>
  <c r="I195" i="88" s="1"/>
  <c r="J195" i="88" s="1"/>
  <c r="K195" i="88" s="1"/>
  <c r="L195" i="88" s="1"/>
  <c r="M195" i="88" s="1"/>
  <c r="N195" i="88" s="1"/>
  <c r="O195" i="88" s="1"/>
  <c r="P195" i="88" s="1"/>
  <c r="Q195" i="88" s="1"/>
  <c r="R195" i="88" s="1"/>
  <c r="X195" i="88" s="1"/>
  <c r="Y195" i="88" s="1"/>
  <c r="Z195" i="88" s="1"/>
  <c r="AA195" i="88" s="1"/>
  <c r="AB195" i="88" s="1"/>
  <c r="AC195" i="88" s="1"/>
  <c r="AD195" i="88" s="1"/>
  <c r="AE195" i="88" s="1"/>
  <c r="AF195" i="88" s="1"/>
  <c r="F187" i="88"/>
  <c r="G187" i="88" s="1"/>
  <c r="H187" i="88" s="1"/>
  <c r="I187" i="88" s="1"/>
  <c r="J187" i="88" s="1"/>
  <c r="K187" i="88" s="1"/>
  <c r="L187" i="88" s="1"/>
  <c r="M187" i="88" s="1"/>
  <c r="N187" i="88" s="1"/>
  <c r="O187" i="88" s="1"/>
  <c r="P187" i="88" s="1"/>
  <c r="Q187" i="88" s="1"/>
  <c r="R187" i="88" s="1"/>
  <c r="X187" i="88" s="1"/>
  <c r="Y187" i="88" s="1"/>
  <c r="Z187" i="88" s="1"/>
  <c r="AA187" i="88" s="1"/>
  <c r="AB187" i="88" s="1"/>
  <c r="AC187" i="88" s="1"/>
  <c r="AD187" i="88" s="1"/>
  <c r="AE187" i="88" s="1"/>
  <c r="AF187" i="88" s="1"/>
  <c r="F179" i="88"/>
  <c r="G179" i="88" s="1"/>
  <c r="H179" i="88" s="1"/>
  <c r="I179" i="88" s="1"/>
  <c r="J179" i="88" s="1"/>
  <c r="K179" i="88" s="1"/>
  <c r="L179" i="88" s="1"/>
  <c r="M179" i="88" s="1"/>
  <c r="N179" i="88" s="1"/>
  <c r="O179" i="88" s="1"/>
  <c r="P179" i="88" s="1"/>
  <c r="Q179" i="88" s="1"/>
  <c r="R179" i="88" s="1"/>
  <c r="X179" i="88" s="1"/>
  <c r="Y179" i="88" s="1"/>
  <c r="Z179" i="88" s="1"/>
  <c r="AA179" i="88" s="1"/>
  <c r="AB179" i="88" s="1"/>
  <c r="AC179" i="88" s="1"/>
  <c r="AD179" i="88" s="1"/>
  <c r="AE179" i="88" s="1"/>
  <c r="AF179" i="88" s="1"/>
  <c r="F171" i="88"/>
  <c r="G171" i="88" s="1"/>
  <c r="H171" i="88" s="1"/>
  <c r="I171" i="88" s="1"/>
  <c r="J171" i="88" s="1"/>
  <c r="K171" i="88" s="1"/>
  <c r="L171" i="88" s="1"/>
  <c r="M171" i="88" s="1"/>
  <c r="N171" i="88" s="1"/>
  <c r="O171" i="88" s="1"/>
  <c r="P171" i="88" s="1"/>
  <c r="Q171" i="88" s="1"/>
  <c r="R171" i="88" s="1"/>
  <c r="X171" i="88" s="1"/>
  <c r="Y171" i="88" s="1"/>
  <c r="Z171" i="88" s="1"/>
  <c r="AA171" i="88" s="1"/>
  <c r="AB171" i="88" s="1"/>
  <c r="AC171" i="88" s="1"/>
  <c r="AD171" i="88" s="1"/>
  <c r="AE171" i="88" s="1"/>
  <c r="AF171" i="88" s="1"/>
  <c r="F162" i="88"/>
  <c r="G162" i="88" s="1"/>
  <c r="H162" i="88" s="1"/>
  <c r="I162" i="88" s="1"/>
  <c r="J162" i="88" s="1"/>
  <c r="K162" i="88" s="1"/>
  <c r="L162" i="88" s="1"/>
  <c r="M162" i="88" s="1"/>
  <c r="N162" i="88" s="1"/>
  <c r="O162" i="88" s="1"/>
  <c r="P162" i="88" s="1"/>
  <c r="Q162" i="88" s="1"/>
  <c r="R162" i="88" s="1"/>
  <c r="X162" i="88" s="1"/>
  <c r="Y162" i="88" s="1"/>
  <c r="Z162" i="88" s="1"/>
  <c r="AA162" i="88" s="1"/>
  <c r="AB162" i="88" s="1"/>
  <c r="AC162" i="88" s="1"/>
  <c r="AD162" i="88" s="1"/>
  <c r="AE162" i="88" s="1"/>
  <c r="AF162" i="88" s="1"/>
  <c r="AG274" i="88"/>
  <c r="B274" i="88"/>
  <c r="F273" i="88"/>
  <c r="G273" i="88" s="1"/>
  <c r="H273" i="88" s="1"/>
  <c r="I273" i="88" s="1"/>
  <c r="J273" i="88" s="1"/>
  <c r="K273" i="88" s="1"/>
  <c r="L273" i="88" s="1"/>
  <c r="M273" i="88" s="1"/>
  <c r="N273" i="88" s="1"/>
  <c r="O273" i="88" s="1"/>
  <c r="P273" i="88" s="1"/>
  <c r="Q273" i="88" s="1"/>
  <c r="R273" i="88" s="1"/>
  <c r="S273" i="88" s="1"/>
  <c r="U273" i="88" s="1"/>
  <c r="V273" i="88" s="1"/>
  <c r="X273" i="88" s="1"/>
  <c r="Y273" i="88" s="1"/>
  <c r="Z273" i="88" s="1"/>
  <c r="AA273" i="88" s="1"/>
  <c r="AB273" i="88" s="1"/>
  <c r="AC273" i="88" s="1"/>
  <c r="AD273" i="88" s="1"/>
  <c r="AE273" i="88" s="1"/>
  <c r="AF273" i="88" s="1"/>
  <c r="F267" i="88"/>
  <c r="G267" i="88" s="1"/>
  <c r="H267" i="88" s="1"/>
  <c r="I267" i="88" s="1"/>
  <c r="J267" i="88" s="1"/>
  <c r="K267" i="88" s="1"/>
  <c r="L267" i="88" s="1"/>
  <c r="M267" i="88" s="1"/>
  <c r="N267" i="88" s="1"/>
  <c r="O267" i="88" s="1"/>
  <c r="P267" i="88" s="1"/>
  <c r="Q267" i="88" s="1"/>
  <c r="R267" i="88" s="1"/>
  <c r="S267" i="88" s="1"/>
  <c r="U267" i="88" s="1"/>
  <c r="X267" i="88" s="1"/>
  <c r="Y267" i="88" s="1"/>
  <c r="Z267" i="88" s="1"/>
  <c r="AA267" i="88" s="1"/>
  <c r="AB267" i="88" s="1"/>
  <c r="AC267" i="88" s="1"/>
  <c r="AD267" i="88" s="1"/>
  <c r="AE267" i="88" s="1"/>
  <c r="AF267" i="88" s="1"/>
  <c r="F266" i="88"/>
  <c r="G266" i="88" s="1"/>
  <c r="H266" i="88" s="1"/>
  <c r="I266" i="88" s="1"/>
  <c r="J266" i="88" s="1"/>
  <c r="K266" i="88" s="1"/>
  <c r="L266" i="88" s="1"/>
  <c r="M266" i="88" s="1"/>
  <c r="N266" i="88" s="1"/>
  <c r="O266" i="88" s="1"/>
  <c r="P266" i="88" s="1"/>
  <c r="Q266" i="88" s="1"/>
  <c r="R266" i="88" s="1"/>
  <c r="S266" i="88" s="1"/>
  <c r="U266" i="88" s="1"/>
  <c r="X266" i="88" s="1"/>
  <c r="Y266" i="88" s="1"/>
  <c r="Z266" i="88" s="1"/>
  <c r="AA266" i="88" s="1"/>
  <c r="AB266" i="88" s="1"/>
  <c r="AC266" i="88" s="1"/>
  <c r="AD266" i="88" s="1"/>
  <c r="AE266" i="88" s="1"/>
  <c r="AF266" i="88" s="1"/>
  <c r="F262" i="88"/>
  <c r="G262" i="88" s="1"/>
  <c r="H262" i="88" s="1"/>
  <c r="I262" i="88" s="1"/>
  <c r="J262" i="88" s="1"/>
  <c r="K262" i="88" s="1"/>
  <c r="L262" i="88" s="1"/>
  <c r="M262" i="88" s="1"/>
  <c r="N262" i="88" s="1"/>
  <c r="O262" i="88" s="1"/>
  <c r="P262" i="88" s="1"/>
  <c r="Q262" i="88" s="1"/>
  <c r="R262" i="88" s="1"/>
  <c r="S262" i="88" s="1"/>
  <c r="U262" i="88" s="1"/>
  <c r="X262" i="88" s="1"/>
  <c r="Y262" i="88" s="1"/>
  <c r="Z262" i="88" s="1"/>
  <c r="AA262" i="88" s="1"/>
  <c r="AB262" i="88" s="1"/>
  <c r="AC262" i="88" s="1"/>
  <c r="AD262" i="88" s="1"/>
  <c r="AE262" i="88" s="1"/>
  <c r="AF262" i="88" s="1"/>
  <c r="F258" i="88"/>
  <c r="G258" i="88" s="1"/>
  <c r="H258" i="88" s="1"/>
  <c r="I258" i="88" s="1"/>
  <c r="J258" i="88" s="1"/>
  <c r="K258" i="88" s="1"/>
  <c r="L258" i="88" s="1"/>
  <c r="M258" i="88" s="1"/>
  <c r="N258" i="88" s="1"/>
  <c r="O258" i="88" s="1"/>
  <c r="P258" i="88" s="1"/>
  <c r="Q258" i="88" s="1"/>
  <c r="R258" i="88" s="1"/>
  <c r="S258" i="88" s="1"/>
  <c r="U258" i="88" s="1"/>
  <c r="X258" i="88" s="1"/>
  <c r="Y258" i="88" s="1"/>
  <c r="Z258" i="88" s="1"/>
  <c r="AA258" i="88" s="1"/>
  <c r="AB258" i="88" s="1"/>
  <c r="AC258" i="88" s="1"/>
  <c r="AD258" i="88" s="1"/>
  <c r="AE258" i="88" s="1"/>
  <c r="AF258" i="88" s="1"/>
  <c r="F256" i="88"/>
  <c r="G256" i="88" s="1"/>
  <c r="H256" i="88" s="1"/>
  <c r="I256" i="88" s="1"/>
  <c r="J256" i="88" s="1"/>
  <c r="K256" i="88" s="1"/>
  <c r="L256" i="88" s="1"/>
  <c r="M256" i="88" s="1"/>
  <c r="N256" i="88" s="1"/>
  <c r="O256" i="88" s="1"/>
  <c r="P256" i="88" s="1"/>
  <c r="Q256" i="88" s="1"/>
  <c r="R256" i="88" s="1"/>
  <c r="U256" i="88" s="1"/>
  <c r="X256" i="88" s="1"/>
  <c r="Y256" i="88" s="1"/>
  <c r="Z256" i="88" s="1"/>
  <c r="AA256" i="88" s="1"/>
  <c r="AB256" i="88" s="1"/>
  <c r="AC256" i="88" s="1"/>
  <c r="AD256" i="88" s="1"/>
  <c r="AE256" i="88" s="1"/>
  <c r="AF256" i="88" s="1"/>
  <c r="F252" i="88"/>
  <c r="G252" i="88" s="1"/>
  <c r="H252" i="88" s="1"/>
  <c r="I252" i="88" s="1"/>
  <c r="J252" i="88" s="1"/>
  <c r="K252" i="88" s="1"/>
  <c r="L252" i="88" s="1"/>
  <c r="M252" i="88" s="1"/>
  <c r="N252" i="88" s="1"/>
  <c r="O252" i="88" s="1"/>
  <c r="P252" i="88" s="1"/>
  <c r="Q252" i="88" s="1"/>
  <c r="R252" i="88" s="1"/>
  <c r="U252" i="88" s="1"/>
  <c r="X252" i="88" s="1"/>
  <c r="Y252" i="88" s="1"/>
  <c r="Z252" i="88" s="1"/>
  <c r="AA252" i="88" s="1"/>
  <c r="AB252" i="88" s="1"/>
  <c r="AC252" i="88" s="1"/>
  <c r="AD252" i="88" s="1"/>
  <c r="AE252" i="88" s="1"/>
  <c r="AF252" i="88" s="1"/>
  <c r="F249" i="88"/>
  <c r="G249" i="88" s="1"/>
  <c r="H249" i="88" s="1"/>
  <c r="I249" i="88" s="1"/>
  <c r="J249" i="88" s="1"/>
  <c r="K249" i="88" s="1"/>
  <c r="L249" i="88" s="1"/>
  <c r="M249" i="88" s="1"/>
  <c r="N249" i="88" s="1"/>
  <c r="O249" i="88" s="1"/>
  <c r="P249" i="88" s="1"/>
  <c r="Q249" i="88" s="1"/>
  <c r="R249" i="88" s="1"/>
  <c r="U249" i="88" s="1"/>
  <c r="X249" i="88" s="1"/>
  <c r="Y249" i="88" s="1"/>
  <c r="Z249" i="88" s="1"/>
  <c r="AA249" i="88" s="1"/>
  <c r="AB249" i="88" s="1"/>
  <c r="AC249" i="88" s="1"/>
  <c r="AD249" i="88" s="1"/>
  <c r="AE249" i="88" s="1"/>
  <c r="AF249" i="88" s="1"/>
  <c r="F244" i="88"/>
  <c r="G244" i="88" s="1"/>
  <c r="H244" i="88" s="1"/>
  <c r="I244" i="88" s="1"/>
  <c r="J244" i="88" s="1"/>
  <c r="K244" i="88" s="1"/>
  <c r="L244" i="88" s="1"/>
  <c r="M244" i="88" s="1"/>
  <c r="N244" i="88" s="1"/>
  <c r="O244" i="88" s="1"/>
  <c r="P244" i="88" s="1"/>
  <c r="Q244" i="88" s="1"/>
  <c r="R244" i="88" s="1"/>
  <c r="U244" i="88" s="1"/>
  <c r="X244" i="88" s="1"/>
  <c r="Y244" i="88" s="1"/>
  <c r="Z244" i="88" s="1"/>
  <c r="AA244" i="88" s="1"/>
  <c r="AB244" i="88" s="1"/>
  <c r="AC244" i="88" s="1"/>
  <c r="AD244" i="88" s="1"/>
  <c r="AE244" i="88" s="1"/>
  <c r="AF244" i="88" s="1"/>
  <c r="F242" i="88"/>
  <c r="G242" i="88" s="1"/>
  <c r="H242" i="88" s="1"/>
  <c r="I242" i="88" s="1"/>
  <c r="J242" i="88" s="1"/>
  <c r="K242" i="88" s="1"/>
  <c r="L242" i="88" s="1"/>
  <c r="M242" i="88" s="1"/>
  <c r="N242" i="88" s="1"/>
  <c r="O242" i="88" s="1"/>
  <c r="P242" i="88" s="1"/>
  <c r="Q242" i="88" s="1"/>
  <c r="R242" i="88" s="1"/>
  <c r="U242" i="88" s="1"/>
  <c r="X242" i="88" s="1"/>
  <c r="Y242" i="88" s="1"/>
  <c r="Z242" i="88" s="1"/>
  <c r="AA242" i="88" s="1"/>
  <c r="AB242" i="88" s="1"/>
  <c r="AC242" i="88" s="1"/>
  <c r="AD242" i="88" s="1"/>
  <c r="AE242" i="88" s="1"/>
  <c r="AF242" i="88" s="1"/>
  <c r="F241" i="88"/>
  <c r="G241" i="88" s="1"/>
  <c r="H241" i="88" s="1"/>
  <c r="I241" i="88" s="1"/>
  <c r="J241" i="88" s="1"/>
  <c r="K241" i="88" s="1"/>
  <c r="L241" i="88" s="1"/>
  <c r="M241" i="88" s="1"/>
  <c r="N241" i="88" s="1"/>
  <c r="O241" i="88" s="1"/>
  <c r="P241" i="88" s="1"/>
  <c r="Q241" i="88" s="1"/>
  <c r="R241" i="88" s="1"/>
  <c r="U241" i="88" s="1"/>
  <c r="X241" i="88" s="1"/>
  <c r="Y241" i="88" s="1"/>
  <c r="Z241" i="88" s="1"/>
  <c r="AA241" i="88" s="1"/>
  <c r="AB241" i="88" s="1"/>
  <c r="AC241" i="88" s="1"/>
  <c r="AD241" i="88" s="1"/>
  <c r="AE241" i="88" s="1"/>
  <c r="AF241" i="88" s="1"/>
  <c r="F240" i="88"/>
  <c r="G240" i="88" s="1"/>
  <c r="H240" i="88" s="1"/>
  <c r="I240" i="88" s="1"/>
  <c r="J240" i="88" s="1"/>
  <c r="K240" i="88" s="1"/>
  <c r="L240" i="88" s="1"/>
  <c r="M240" i="88" s="1"/>
  <c r="N240" i="88" s="1"/>
  <c r="O240" i="88" s="1"/>
  <c r="P240" i="88" s="1"/>
  <c r="Q240" i="88" s="1"/>
  <c r="R240" i="88" s="1"/>
  <c r="U240" i="88" s="1"/>
  <c r="X240" i="88" s="1"/>
  <c r="Y240" i="88" s="1"/>
  <c r="Z240" i="88" s="1"/>
  <c r="AA240" i="88" s="1"/>
  <c r="AB240" i="88" s="1"/>
  <c r="AC240" i="88" s="1"/>
  <c r="AD240" i="88" s="1"/>
  <c r="AE240" i="88" s="1"/>
  <c r="AF240" i="88" s="1"/>
  <c r="F236" i="88"/>
  <c r="G236" i="88" s="1"/>
  <c r="H236" i="88" s="1"/>
  <c r="I236" i="88" s="1"/>
  <c r="J236" i="88" s="1"/>
  <c r="K236" i="88" s="1"/>
  <c r="L236" i="88" s="1"/>
  <c r="M236" i="88" s="1"/>
  <c r="N236" i="88" s="1"/>
  <c r="O236" i="88" s="1"/>
  <c r="P236" i="88" s="1"/>
  <c r="Q236" i="88" s="1"/>
  <c r="R236" i="88" s="1"/>
  <c r="U236" i="88" s="1"/>
  <c r="X236" i="88" s="1"/>
  <c r="Y236" i="88" s="1"/>
  <c r="Z236" i="88" s="1"/>
  <c r="AA236" i="88" s="1"/>
  <c r="AB236" i="88" s="1"/>
  <c r="AC236" i="88" s="1"/>
  <c r="AD236" i="88" s="1"/>
  <c r="AE236" i="88" s="1"/>
  <c r="AF236" i="88" s="1"/>
  <c r="F234" i="88"/>
  <c r="G234" i="88" s="1"/>
  <c r="H234" i="88" s="1"/>
  <c r="I234" i="88" s="1"/>
  <c r="J234" i="88" s="1"/>
  <c r="K234" i="88" s="1"/>
  <c r="L234" i="88" s="1"/>
  <c r="M234" i="88" s="1"/>
  <c r="N234" i="88" s="1"/>
  <c r="O234" i="88" s="1"/>
  <c r="P234" i="88" s="1"/>
  <c r="Q234" i="88" s="1"/>
  <c r="R234" i="88" s="1"/>
  <c r="U234" i="88" s="1"/>
  <c r="X234" i="88" s="1"/>
  <c r="Y234" i="88" s="1"/>
  <c r="Z234" i="88" s="1"/>
  <c r="AA234" i="88" s="1"/>
  <c r="AB234" i="88" s="1"/>
  <c r="AC234" i="88" s="1"/>
  <c r="AD234" i="88" s="1"/>
  <c r="AE234" i="88" s="1"/>
  <c r="AF234" i="88" s="1"/>
  <c r="F233" i="88"/>
  <c r="G233" i="88" s="1"/>
  <c r="H233" i="88" s="1"/>
  <c r="I233" i="88" s="1"/>
  <c r="J233" i="88" s="1"/>
  <c r="K233" i="88" s="1"/>
  <c r="L233" i="88" s="1"/>
  <c r="M233" i="88" s="1"/>
  <c r="N233" i="88" s="1"/>
  <c r="O233" i="88" s="1"/>
  <c r="P233" i="88" s="1"/>
  <c r="Q233" i="88" s="1"/>
  <c r="R233" i="88" s="1"/>
  <c r="U233" i="88" s="1"/>
  <c r="X233" i="88" s="1"/>
  <c r="Y233" i="88" s="1"/>
  <c r="Z233" i="88" s="1"/>
  <c r="AA233" i="88" s="1"/>
  <c r="AB233" i="88" s="1"/>
  <c r="AC233" i="88" s="1"/>
  <c r="AD233" i="88" s="1"/>
  <c r="AE233" i="88" s="1"/>
  <c r="AF233" i="88" s="1"/>
  <c r="F232" i="88"/>
  <c r="G232" i="88" s="1"/>
  <c r="H232" i="88" s="1"/>
  <c r="I232" i="88" s="1"/>
  <c r="J232" i="88" s="1"/>
  <c r="K232" i="88" s="1"/>
  <c r="L232" i="88" s="1"/>
  <c r="M232" i="88" s="1"/>
  <c r="N232" i="88" s="1"/>
  <c r="O232" i="88" s="1"/>
  <c r="P232" i="88" s="1"/>
  <c r="Q232" i="88" s="1"/>
  <c r="R232" i="88" s="1"/>
  <c r="U232" i="88" s="1"/>
  <c r="X232" i="88" s="1"/>
  <c r="Y232" i="88" s="1"/>
  <c r="Z232" i="88" s="1"/>
  <c r="AA232" i="88" s="1"/>
  <c r="AB232" i="88" s="1"/>
  <c r="AC232" i="88" s="1"/>
  <c r="AD232" i="88" s="1"/>
  <c r="AE232" i="88" s="1"/>
  <c r="AF232" i="88" s="1"/>
  <c r="F228" i="88"/>
  <c r="G228" i="88" s="1"/>
  <c r="H228" i="88" s="1"/>
  <c r="I228" i="88" s="1"/>
  <c r="J228" i="88" s="1"/>
  <c r="K228" i="88" s="1"/>
  <c r="L228" i="88" s="1"/>
  <c r="M228" i="88" s="1"/>
  <c r="N228" i="88" s="1"/>
  <c r="O228" i="88" s="1"/>
  <c r="P228" i="88" s="1"/>
  <c r="Q228" i="88" s="1"/>
  <c r="R228" i="88" s="1"/>
  <c r="X228" i="88" s="1"/>
  <c r="Y228" i="88" s="1"/>
  <c r="Z228" i="88" s="1"/>
  <c r="AA228" i="88" s="1"/>
  <c r="AB228" i="88" s="1"/>
  <c r="AC228" i="88" s="1"/>
  <c r="AD228" i="88" s="1"/>
  <c r="AE228" i="88" s="1"/>
  <c r="AF228" i="88" s="1"/>
  <c r="F226" i="88"/>
  <c r="G226" i="88" s="1"/>
  <c r="H226" i="88" s="1"/>
  <c r="I226" i="88" s="1"/>
  <c r="J226" i="88" s="1"/>
  <c r="K226" i="88" s="1"/>
  <c r="L226" i="88" s="1"/>
  <c r="M226" i="88" s="1"/>
  <c r="N226" i="88" s="1"/>
  <c r="O226" i="88" s="1"/>
  <c r="P226" i="88" s="1"/>
  <c r="Q226" i="88" s="1"/>
  <c r="R226" i="88" s="1"/>
  <c r="X226" i="88" s="1"/>
  <c r="Y226" i="88" s="1"/>
  <c r="Z226" i="88" s="1"/>
  <c r="AA226" i="88" s="1"/>
  <c r="AB226" i="88" s="1"/>
  <c r="AC226" i="88" s="1"/>
  <c r="AD226" i="88" s="1"/>
  <c r="AE226" i="88" s="1"/>
  <c r="AF226" i="88" s="1"/>
  <c r="F220" i="88"/>
  <c r="G220" i="88" s="1"/>
  <c r="H220" i="88" s="1"/>
  <c r="I220" i="88" s="1"/>
  <c r="J220" i="88" s="1"/>
  <c r="K220" i="88" s="1"/>
  <c r="L220" i="88" s="1"/>
  <c r="M220" i="88" s="1"/>
  <c r="N220" i="88" s="1"/>
  <c r="O220" i="88" s="1"/>
  <c r="P220" i="88" s="1"/>
  <c r="Q220" i="88" s="1"/>
  <c r="R220" i="88" s="1"/>
  <c r="X220" i="88" s="1"/>
  <c r="Y220" i="88" s="1"/>
  <c r="Z220" i="88" s="1"/>
  <c r="AA220" i="88" s="1"/>
  <c r="AB220" i="88" s="1"/>
  <c r="AC220" i="88" s="1"/>
  <c r="AD220" i="88" s="1"/>
  <c r="AE220" i="88" s="1"/>
  <c r="AF220" i="88" s="1"/>
  <c r="F218" i="88"/>
  <c r="G218" i="88" s="1"/>
  <c r="H218" i="88" s="1"/>
  <c r="I218" i="88" s="1"/>
  <c r="J218" i="88" s="1"/>
  <c r="K218" i="88" s="1"/>
  <c r="L218" i="88" s="1"/>
  <c r="M218" i="88" s="1"/>
  <c r="N218" i="88" s="1"/>
  <c r="O218" i="88" s="1"/>
  <c r="P218" i="88" s="1"/>
  <c r="Q218" i="88" s="1"/>
  <c r="R218" i="88" s="1"/>
  <c r="X218" i="88" s="1"/>
  <c r="Y218" i="88" s="1"/>
  <c r="Z218" i="88" s="1"/>
  <c r="AA218" i="88" s="1"/>
  <c r="AB218" i="88" s="1"/>
  <c r="AC218" i="88" s="1"/>
  <c r="AD218" i="88" s="1"/>
  <c r="AE218" i="88" s="1"/>
  <c r="AF218" i="88" s="1"/>
  <c r="F212" i="88"/>
  <c r="G212" i="88" s="1"/>
  <c r="H212" i="88" s="1"/>
  <c r="I212" i="88" s="1"/>
  <c r="J212" i="88" s="1"/>
  <c r="K212" i="88" s="1"/>
  <c r="L212" i="88" s="1"/>
  <c r="M212" i="88" s="1"/>
  <c r="N212" i="88" s="1"/>
  <c r="O212" i="88" s="1"/>
  <c r="P212" i="88" s="1"/>
  <c r="Q212" i="88" s="1"/>
  <c r="R212" i="88" s="1"/>
  <c r="X212" i="88" s="1"/>
  <c r="Y212" i="88" s="1"/>
  <c r="Z212" i="88" s="1"/>
  <c r="AA212" i="88" s="1"/>
  <c r="AB212" i="88" s="1"/>
  <c r="AC212" i="88" s="1"/>
  <c r="AD212" i="88" s="1"/>
  <c r="AE212" i="88" s="1"/>
  <c r="AF212" i="88" s="1"/>
  <c r="F210" i="88"/>
  <c r="G210" i="88" s="1"/>
  <c r="H210" i="88" s="1"/>
  <c r="I210" i="88" s="1"/>
  <c r="J210" i="88" s="1"/>
  <c r="K210" i="88" s="1"/>
  <c r="L210" i="88" s="1"/>
  <c r="M210" i="88" s="1"/>
  <c r="N210" i="88" s="1"/>
  <c r="O210" i="88" s="1"/>
  <c r="P210" i="88" s="1"/>
  <c r="Q210" i="88" s="1"/>
  <c r="R210" i="88" s="1"/>
  <c r="X210" i="88" s="1"/>
  <c r="Y210" i="88" s="1"/>
  <c r="Z210" i="88" s="1"/>
  <c r="AA210" i="88" s="1"/>
  <c r="AB210" i="88" s="1"/>
  <c r="AC210" i="88" s="1"/>
  <c r="AD210" i="88" s="1"/>
  <c r="AE210" i="88" s="1"/>
  <c r="AF210" i="88" s="1"/>
  <c r="F208" i="88"/>
  <c r="G208" i="88" s="1"/>
  <c r="H208" i="88" s="1"/>
  <c r="I208" i="88" s="1"/>
  <c r="J208" i="88" s="1"/>
  <c r="K208" i="88" s="1"/>
  <c r="L208" i="88" s="1"/>
  <c r="M208" i="88" s="1"/>
  <c r="N208" i="88" s="1"/>
  <c r="O208" i="88" s="1"/>
  <c r="P208" i="88" s="1"/>
  <c r="Q208" i="88" s="1"/>
  <c r="R208" i="88" s="1"/>
  <c r="X208" i="88" s="1"/>
  <c r="Y208" i="88" s="1"/>
  <c r="Z208" i="88" s="1"/>
  <c r="AA208" i="88" s="1"/>
  <c r="AB208" i="88" s="1"/>
  <c r="AC208" i="88" s="1"/>
  <c r="AD208" i="88" s="1"/>
  <c r="AE208" i="88" s="1"/>
  <c r="AF208" i="88" s="1"/>
  <c r="F204" i="88"/>
  <c r="G204" i="88" s="1"/>
  <c r="H204" i="88" s="1"/>
  <c r="I204" i="88" s="1"/>
  <c r="J204" i="88" s="1"/>
  <c r="K204" i="88" s="1"/>
  <c r="L204" i="88" s="1"/>
  <c r="M204" i="88" s="1"/>
  <c r="N204" i="88" s="1"/>
  <c r="O204" i="88" s="1"/>
  <c r="P204" i="88" s="1"/>
  <c r="Q204" i="88" s="1"/>
  <c r="R204" i="88" s="1"/>
  <c r="X204" i="88" s="1"/>
  <c r="Y204" i="88" s="1"/>
  <c r="Z204" i="88" s="1"/>
  <c r="AA204" i="88" s="1"/>
  <c r="AB204" i="88" s="1"/>
  <c r="AC204" i="88" s="1"/>
  <c r="AD204" i="88" s="1"/>
  <c r="AE204" i="88" s="1"/>
  <c r="AF204" i="88" s="1"/>
  <c r="F202" i="88"/>
  <c r="G202" i="88" s="1"/>
  <c r="H202" i="88" s="1"/>
  <c r="I202" i="88" s="1"/>
  <c r="J202" i="88" s="1"/>
  <c r="K202" i="88" s="1"/>
  <c r="L202" i="88" s="1"/>
  <c r="M202" i="88" s="1"/>
  <c r="N202" i="88" s="1"/>
  <c r="O202" i="88" s="1"/>
  <c r="P202" i="88" s="1"/>
  <c r="Q202" i="88" s="1"/>
  <c r="R202" i="88" s="1"/>
  <c r="X202" i="88" s="1"/>
  <c r="Y202" i="88" s="1"/>
  <c r="Z202" i="88" s="1"/>
  <c r="AA202" i="88" s="1"/>
  <c r="AB202" i="88" s="1"/>
  <c r="AC202" i="88" s="1"/>
  <c r="AD202" i="88" s="1"/>
  <c r="AE202" i="88" s="1"/>
  <c r="AF202" i="88" s="1"/>
  <c r="F201" i="88"/>
  <c r="G201" i="88" s="1"/>
  <c r="H201" i="88" s="1"/>
  <c r="I201" i="88" s="1"/>
  <c r="J201" i="88" s="1"/>
  <c r="K201" i="88" s="1"/>
  <c r="L201" i="88" s="1"/>
  <c r="M201" i="88" s="1"/>
  <c r="N201" i="88" s="1"/>
  <c r="O201" i="88" s="1"/>
  <c r="P201" i="88" s="1"/>
  <c r="Q201" i="88" s="1"/>
  <c r="R201" i="88" s="1"/>
  <c r="X201" i="88" s="1"/>
  <c r="Y201" i="88" s="1"/>
  <c r="Z201" i="88" s="1"/>
  <c r="AA201" i="88" s="1"/>
  <c r="AB201" i="88" s="1"/>
  <c r="AC201" i="88" s="1"/>
  <c r="AD201" i="88" s="1"/>
  <c r="AE201" i="88" s="1"/>
  <c r="AF201" i="88" s="1"/>
  <c r="F200" i="88"/>
  <c r="G200" i="88" s="1"/>
  <c r="H200" i="88" s="1"/>
  <c r="I200" i="88" s="1"/>
  <c r="J200" i="88" s="1"/>
  <c r="K200" i="88" s="1"/>
  <c r="L200" i="88" s="1"/>
  <c r="M200" i="88" s="1"/>
  <c r="N200" i="88" s="1"/>
  <c r="O200" i="88" s="1"/>
  <c r="P200" i="88" s="1"/>
  <c r="Q200" i="88" s="1"/>
  <c r="R200" i="88" s="1"/>
  <c r="X200" i="88" s="1"/>
  <c r="Y200" i="88" s="1"/>
  <c r="Z200" i="88" s="1"/>
  <c r="AA200" i="88" s="1"/>
  <c r="AB200" i="88" s="1"/>
  <c r="AC200" i="88" s="1"/>
  <c r="AD200" i="88" s="1"/>
  <c r="AE200" i="88" s="1"/>
  <c r="AF200" i="88" s="1"/>
  <c r="F196" i="88"/>
  <c r="G196" i="88" s="1"/>
  <c r="H196" i="88" s="1"/>
  <c r="I196" i="88" s="1"/>
  <c r="J196" i="88" s="1"/>
  <c r="K196" i="88" s="1"/>
  <c r="L196" i="88" s="1"/>
  <c r="M196" i="88" s="1"/>
  <c r="N196" i="88" s="1"/>
  <c r="O196" i="88" s="1"/>
  <c r="P196" i="88" s="1"/>
  <c r="Q196" i="88" s="1"/>
  <c r="R196" i="88" s="1"/>
  <c r="X196" i="88" s="1"/>
  <c r="Y196" i="88" s="1"/>
  <c r="Z196" i="88" s="1"/>
  <c r="AA196" i="88" s="1"/>
  <c r="AB196" i="88" s="1"/>
  <c r="AC196" i="88" s="1"/>
  <c r="AD196" i="88" s="1"/>
  <c r="AE196" i="88" s="1"/>
  <c r="AF196" i="88" s="1"/>
  <c r="F194" i="88"/>
  <c r="G194" i="88" s="1"/>
  <c r="H194" i="88" s="1"/>
  <c r="I194" i="88" s="1"/>
  <c r="J194" i="88" s="1"/>
  <c r="K194" i="88" s="1"/>
  <c r="L194" i="88" s="1"/>
  <c r="M194" i="88" s="1"/>
  <c r="N194" i="88" s="1"/>
  <c r="O194" i="88" s="1"/>
  <c r="P194" i="88" s="1"/>
  <c r="Q194" i="88" s="1"/>
  <c r="R194" i="88" s="1"/>
  <c r="X194" i="88" s="1"/>
  <c r="Y194" i="88" s="1"/>
  <c r="Z194" i="88" s="1"/>
  <c r="AA194" i="88" s="1"/>
  <c r="AB194" i="88" s="1"/>
  <c r="AC194" i="88" s="1"/>
  <c r="AD194" i="88" s="1"/>
  <c r="AE194" i="88" s="1"/>
  <c r="AF194" i="88" s="1"/>
  <c r="F193" i="88"/>
  <c r="G193" i="88" s="1"/>
  <c r="H193" i="88" s="1"/>
  <c r="I193" i="88" s="1"/>
  <c r="J193" i="88" s="1"/>
  <c r="K193" i="88" s="1"/>
  <c r="L193" i="88" s="1"/>
  <c r="M193" i="88" s="1"/>
  <c r="N193" i="88" s="1"/>
  <c r="O193" i="88" s="1"/>
  <c r="P193" i="88" s="1"/>
  <c r="Q193" i="88" s="1"/>
  <c r="R193" i="88" s="1"/>
  <c r="X193" i="88" s="1"/>
  <c r="Y193" i="88" s="1"/>
  <c r="Z193" i="88" s="1"/>
  <c r="AA193" i="88" s="1"/>
  <c r="AB193" i="88" s="1"/>
  <c r="AC193" i="88" s="1"/>
  <c r="AD193" i="88" s="1"/>
  <c r="AE193" i="88" s="1"/>
  <c r="AF193" i="88" s="1"/>
  <c r="F188" i="88"/>
  <c r="G188" i="88" s="1"/>
  <c r="H188" i="88" s="1"/>
  <c r="I188" i="88" s="1"/>
  <c r="J188" i="88" s="1"/>
  <c r="K188" i="88" s="1"/>
  <c r="L188" i="88" s="1"/>
  <c r="M188" i="88" s="1"/>
  <c r="N188" i="88" s="1"/>
  <c r="O188" i="88" s="1"/>
  <c r="P188" i="88" s="1"/>
  <c r="Q188" i="88" s="1"/>
  <c r="R188" i="88" s="1"/>
  <c r="X188" i="88" s="1"/>
  <c r="Y188" i="88" s="1"/>
  <c r="Z188" i="88" s="1"/>
  <c r="AA188" i="88" s="1"/>
  <c r="AB188" i="88" s="1"/>
  <c r="AC188" i="88" s="1"/>
  <c r="AD188" i="88" s="1"/>
  <c r="AE188" i="88" s="1"/>
  <c r="AF188" i="88" s="1"/>
  <c r="F186" i="88"/>
  <c r="G186" i="88" s="1"/>
  <c r="H186" i="88" s="1"/>
  <c r="I186" i="88" s="1"/>
  <c r="J186" i="88" s="1"/>
  <c r="K186" i="88" s="1"/>
  <c r="L186" i="88" s="1"/>
  <c r="M186" i="88" s="1"/>
  <c r="N186" i="88" s="1"/>
  <c r="O186" i="88" s="1"/>
  <c r="P186" i="88" s="1"/>
  <c r="Q186" i="88" s="1"/>
  <c r="R186" i="88" s="1"/>
  <c r="X186" i="88" s="1"/>
  <c r="Y186" i="88" s="1"/>
  <c r="Z186" i="88" s="1"/>
  <c r="AA186" i="88" s="1"/>
  <c r="AB186" i="88" s="1"/>
  <c r="AC186" i="88" s="1"/>
  <c r="AD186" i="88" s="1"/>
  <c r="AE186" i="88" s="1"/>
  <c r="AF186" i="88" s="1"/>
  <c r="F185" i="88"/>
  <c r="G185" i="88" s="1"/>
  <c r="H185" i="88" s="1"/>
  <c r="I185" i="88" s="1"/>
  <c r="J185" i="88" s="1"/>
  <c r="K185" i="88" s="1"/>
  <c r="L185" i="88" s="1"/>
  <c r="M185" i="88" s="1"/>
  <c r="N185" i="88" s="1"/>
  <c r="O185" i="88" s="1"/>
  <c r="P185" i="88" s="1"/>
  <c r="Q185" i="88" s="1"/>
  <c r="R185" i="88" s="1"/>
  <c r="X185" i="88" s="1"/>
  <c r="Y185" i="88" s="1"/>
  <c r="Z185" i="88" s="1"/>
  <c r="AA185" i="88" s="1"/>
  <c r="AB185" i="88" s="1"/>
  <c r="AC185" i="88" s="1"/>
  <c r="AD185" i="88" s="1"/>
  <c r="AE185" i="88" s="1"/>
  <c r="AF185" i="88" s="1"/>
  <c r="F180" i="88"/>
  <c r="G180" i="88" s="1"/>
  <c r="H180" i="88" s="1"/>
  <c r="I180" i="88" s="1"/>
  <c r="J180" i="88" s="1"/>
  <c r="K180" i="88" s="1"/>
  <c r="L180" i="88" s="1"/>
  <c r="M180" i="88" s="1"/>
  <c r="N180" i="88" s="1"/>
  <c r="O180" i="88" s="1"/>
  <c r="P180" i="88" s="1"/>
  <c r="Q180" i="88" s="1"/>
  <c r="R180" i="88" s="1"/>
  <c r="X180" i="88" s="1"/>
  <c r="Y180" i="88" s="1"/>
  <c r="Z180" i="88" s="1"/>
  <c r="AA180" i="88" s="1"/>
  <c r="AB180" i="88" s="1"/>
  <c r="AC180" i="88" s="1"/>
  <c r="AD180" i="88" s="1"/>
  <c r="AE180" i="88" s="1"/>
  <c r="AF180" i="88" s="1"/>
  <c r="F178" i="88"/>
  <c r="G178" i="88" s="1"/>
  <c r="H178" i="88" s="1"/>
  <c r="I178" i="88" s="1"/>
  <c r="J178" i="88" s="1"/>
  <c r="K178" i="88" s="1"/>
  <c r="L178" i="88" s="1"/>
  <c r="M178" i="88" s="1"/>
  <c r="N178" i="88" s="1"/>
  <c r="O178" i="88" s="1"/>
  <c r="P178" i="88" s="1"/>
  <c r="Q178" i="88" s="1"/>
  <c r="R178" i="88" s="1"/>
  <c r="X178" i="88" s="1"/>
  <c r="Y178" i="88" s="1"/>
  <c r="Z178" i="88" s="1"/>
  <c r="AA178" i="88" s="1"/>
  <c r="AB178" i="88" s="1"/>
  <c r="AC178" i="88" s="1"/>
  <c r="AD178" i="88" s="1"/>
  <c r="AE178" i="88" s="1"/>
  <c r="AF178" i="88" s="1"/>
  <c r="F176" i="88"/>
  <c r="G176" i="88" s="1"/>
  <c r="H176" i="88" s="1"/>
  <c r="I176" i="88" s="1"/>
  <c r="J176" i="88" s="1"/>
  <c r="K176" i="88" s="1"/>
  <c r="L176" i="88" s="1"/>
  <c r="M176" i="88" s="1"/>
  <c r="N176" i="88" s="1"/>
  <c r="O176" i="88" s="1"/>
  <c r="P176" i="88" s="1"/>
  <c r="Q176" i="88" s="1"/>
  <c r="R176" i="88" s="1"/>
  <c r="X176" i="88" s="1"/>
  <c r="Y176" i="88" s="1"/>
  <c r="Z176" i="88" s="1"/>
  <c r="AA176" i="88" s="1"/>
  <c r="AB176" i="88" s="1"/>
  <c r="AC176" i="88" s="1"/>
  <c r="AD176" i="88" s="1"/>
  <c r="AE176" i="88" s="1"/>
  <c r="AF176" i="88" s="1"/>
  <c r="F174" i="88"/>
  <c r="G174" i="88" s="1"/>
  <c r="H174" i="88" s="1"/>
  <c r="I174" i="88" s="1"/>
  <c r="J174" i="88" s="1"/>
  <c r="K174" i="88" s="1"/>
  <c r="L174" i="88" s="1"/>
  <c r="M174" i="88" s="1"/>
  <c r="N174" i="88" s="1"/>
  <c r="O174" i="88" s="1"/>
  <c r="P174" i="88" s="1"/>
  <c r="Q174" i="88" s="1"/>
  <c r="R174" i="88" s="1"/>
  <c r="X174" i="88" s="1"/>
  <c r="Y174" i="88" s="1"/>
  <c r="Z174" i="88" s="1"/>
  <c r="AA174" i="88" s="1"/>
  <c r="AB174" i="88" s="1"/>
  <c r="AC174" i="88" s="1"/>
  <c r="AD174" i="88" s="1"/>
  <c r="AE174" i="88" s="1"/>
  <c r="AF174" i="88" s="1"/>
  <c r="F172" i="88"/>
  <c r="G172" i="88" s="1"/>
  <c r="H172" i="88" s="1"/>
  <c r="I172" i="88" s="1"/>
  <c r="J172" i="88" s="1"/>
  <c r="K172" i="88" s="1"/>
  <c r="L172" i="88" s="1"/>
  <c r="M172" i="88" s="1"/>
  <c r="N172" i="88" s="1"/>
  <c r="O172" i="88" s="1"/>
  <c r="P172" i="88" s="1"/>
  <c r="Q172" i="88" s="1"/>
  <c r="R172" i="88" s="1"/>
  <c r="X172" i="88" s="1"/>
  <c r="Y172" i="88" s="1"/>
  <c r="Z172" i="88" s="1"/>
  <c r="AA172" i="88" s="1"/>
  <c r="AB172" i="88" s="1"/>
  <c r="AC172" i="88" s="1"/>
  <c r="AD172" i="88" s="1"/>
  <c r="AE172" i="88" s="1"/>
  <c r="AF172" i="88" s="1"/>
  <c r="F170" i="88"/>
  <c r="G170" i="88" s="1"/>
  <c r="H170" i="88" s="1"/>
  <c r="I170" i="88" s="1"/>
  <c r="J170" i="88" s="1"/>
  <c r="K170" i="88" s="1"/>
  <c r="L170" i="88" s="1"/>
  <c r="M170" i="88" s="1"/>
  <c r="N170" i="88" s="1"/>
  <c r="O170" i="88" s="1"/>
  <c r="P170" i="88" s="1"/>
  <c r="Q170" i="88" s="1"/>
  <c r="R170" i="88" s="1"/>
  <c r="X170" i="88" s="1"/>
  <c r="Y170" i="88" s="1"/>
  <c r="AG167" i="88"/>
  <c r="F165" i="88"/>
  <c r="G165" i="88" s="1"/>
  <c r="H165" i="88" s="1"/>
  <c r="I165" i="88" s="1"/>
  <c r="J165" i="88" s="1"/>
  <c r="K165" i="88" s="1"/>
  <c r="L165" i="88" s="1"/>
  <c r="M165" i="88" s="1"/>
  <c r="N165" i="88" s="1"/>
  <c r="O165" i="88" s="1"/>
  <c r="P165" i="88" s="1"/>
  <c r="Q165" i="88" s="1"/>
  <c r="R165" i="88" s="1"/>
  <c r="X165" i="88" s="1"/>
  <c r="Y165" i="88" s="1"/>
  <c r="Z165" i="88" s="1"/>
  <c r="AA165" i="88" s="1"/>
  <c r="AB165" i="88" s="1"/>
  <c r="AC165" i="88" s="1"/>
  <c r="AD165" i="88" s="1"/>
  <c r="AE165" i="88" s="1"/>
  <c r="AF165" i="88" s="1"/>
  <c r="F163" i="88"/>
  <c r="G163" i="88" s="1"/>
  <c r="H163" i="88" s="1"/>
  <c r="I163" i="88" s="1"/>
  <c r="J163" i="88" s="1"/>
  <c r="K163" i="88" s="1"/>
  <c r="L163" i="88" s="1"/>
  <c r="M163" i="88" s="1"/>
  <c r="N163" i="88" s="1"/>
  <c r="O163" i="88" s="1"/>
  <c r="P163" i="88" s="1"/>
  <c r="Q163" i="88" s="1"/>
  <c r="R163" i="88" s="1"/>
  <c r="X163" i="88" s="1"/>
  <c r="Y163" i="88" s="1"/>
  <c r="Z163" i="88" s="1"/>
  <c r="AA163" i="88" s="1"/>
  <c r="AB163" i="88" s="1"/>
  <c r="AC163" i="88" s="1"/>
  <c r="AD163" i="88" s="1"/>
  <c r="AE163" i="88" s="1"/>
  <c r="AF163" i="88" s="1"/>
  <c r="AI158" i="88"/>
  <c r="AH158" i="88"/>
  <c r="A158" i="88" a="1"/>
  <c r="A158" i="88" s="1"/>
  <c r="AI157" i="88"/>
  <c r="AH157" i="88"/>
  <c r="AI156" i="88"/>
  <c r="AH156" i="88"/>
  <c r="AI155" i="88"/>
  <c r="AH155" i="88"/>
  <c r="AI154" i="88"/>
  <c r="AH154" i="88"/>
  <c r="AL153" i="88"/>
  <c r="AI153" i="88"/>
  <c r="AH153" i="88"/>
  <c r="A153" i="88" a="1"/>
  <c r="A153" i="88" s="1"/>
  <c r="AH152" i="88"/>
  <c r="AI151" i="88"/>
  <c r="AH151" i="88"/>
  <c r="AI150" i="88"/>
  <c r="AH150" i="88"/>
  <c r="AI149" i="88"/>
  <c r="AH149" i="88"/>
  <c r="AI148" i="88"/>
  <c r="AH148" i="88"/>
  <c r="AI147" i="88"/>
  <c r="AH147" i="88"/>
  <c r="AI146" i="88"/>
  <c r="AH146" i="88"/>
  <c r="AI142" i="88"/>
  <c r="AH142" i="88"/>
  <c r="AI141" i="88"/>
  <c r="AH141" i="88"/>
  <c r="AI140" i="88"/>
  <c r="AH140" i="88"/>
  <c r="AI139" i="88"/>
  <c r="AH139" i="88"/>
  <c r="AI138" i="88"/>
  <c r="AH138" i="88"/>
  <c r="AI137" i="88"/>
  <c r="AH137" i="88"/>
  <c r="AI136" i="88"/>
  <c r="AH136" i="88"/>
  <c r="AI134" i="88"/>
  <c r="AH134" i="88"/>
  <c r="AI133" i="88"/>
  <c r="AH133" i="88"/>
  <c r="AI132" i="88"/>
  <c r="AH132" i="88"/>
  <c r="AI131" i="88"/>
  <c r="AH131" i="88"/>
  <c r="AI130" i="88"/>
  <c r="AH130" i="88"/>
  <c r="AI129" i="88"/>
  <c r="AH129" i="88"/>
  <c r="AI128" i="88"/>
  <c r="AH128" i="88"/>
  <c r="AI127" i="88"/>
  <c r="AH127" i="88"/>
  <c r="AI126" i="88"/>
  <c r="AH126" i="88"/>
  <c r="AI125" i="88"/>
  <c r="AH125" i="88"/>
  <c r="AP23" i="88"/>
  <c r="AF122" i="88"/>
  <c r="AC122" i="88"/>
  <c r="AA122" i="88"/>
  <c r="Z122" i="88"/>
  <c r="Y122" i="88"/>
  <c r="X122" i="88"/>
  <c r="Q122" i="88"/>
  <c r="L122" i="88"/>
  <c r="K122" i="88"/>
  <c r="J122" i="88"/>
  <c r="G122" i="88"/>
  <c r="F122" i="88"/>
  <c r="B122" i="88"/>
  <c r="AF121" i="88"/>
  <c r="AC121" i="88"/>
  <c r="AA121" i="88"/>
  <c r="Z121" i="88"/>
  <c r="Y121" i="88"/>
  <c r="X121" i="88"/>
  <c r="Q121" i="88"/>
  <c r="L121" i="88"/>
  <c r="K121" i="88"/>
  <c r="J121" i="88"/>
  <c r="G121" i="88"/>
  <c r="F121" i="88"/>
  <c r="B121" i="88"/>
  <c r="AF120" i="88"/>
  <c r="AC120" i="88"/>
  <c r="AA120" i="88"/>
  <c r="Z120" i="88"/>
  <c r="Y120" i="88"/>
  <c r="X120" i="88"/>
  <c r="Q120" i="88"/>
  <c r="L120" i="88"/>
  <c r="K120" i="88"/>
  <c r="J120" i="88"/>
  <c r="G120" i="88"/>
  <c r="F120" i="88"/>
  <c r="B120" i="88"/>
  <c r="AF119" i="88"/>
  <c r="AC119" i="88"/>
  <c r="AA119" i="88"/>
  <c r="Z119" i="88"/>
  <c r="Y119" i="88"/>
  <c r="X119" i="88"/>
  <c r="Q119" i="88"/>
  <c r="L119" i="88"/>
  <c r="K119" i="88"/>
  <c r="J119" i="88"/>
  <c r="G119" i="88"/>
  <c r="F119" i="88"/>
  <c r="B119" i="88"/>
  <c r="AF118" i="88"/>
  <c r="AC118" i="88"/>
  <c r="AA118" i="88"/>
  <c r="Z118" i="88"/>
  <c r="Y118" i="88"/>
  <c r="X118" i="88"/>
  <c r="Q118" i="88"/>
  <c r="L118" i="88"/>
  <c r="K118" i="88"/>
  <c r="J118" i="88"/>
  <c r="I118" i="88"/>
  <c r="H118" i="88"/>
  <c r="G118" i="88"/>
  <c r="F118" i="88"/>
  <c r="B118" i="88"/>
  <c r="AF117" i="88"/>
  <c r="AC117" i="88"/>
  <c r="AA117" i="88"/>
  <c r="Z117" i="88"/>
  <c r="Y117" i="88"/>
  <c r="Y123" i="88" s="1"/>
  <c r="X117" i="88"/>
  <c r="Q117" i="88"/>
  <c r="AW23" i="88"/>
  <c r="AU23" i="88"/>
  <c r="L117" i="88"/>
  <c r="K117" i="88"/>
  <c r="K123" i="88" s="1"/>
  <c r="J117" i="88"/>
  <c r="I117" i="88"/>
  <c r="H117" i="88"/>
  <c r="G117" i="88"/>
  <c r="F117" i="88"/>
  <c r="B117" i="88"/>
  <c r="AI114" i="88"/>
  <c r="AH114" i="88"/>
  <c r="AI112" i="88"/>
  <c r="AH112" i="88"/>
  <c r="AG112" i="88"/>
  <c r="AI111" i="88"/>
  <c r="AH111" i="88"/>
  <c r="AI110" i="88"/>
  <c r="AH110" i="88"/>
  <c r="AI109" i="88"/>
  <c r="AH109" i="88"/>
  <c r="AG108" i="88"/>
  <c r="AF108" i="88"/>
  <c r="BJ19" i="88" s="1"/>
  <c r="AD5" i="88"/>
  <c r="AC5" i="88"/>
  <c r="AC108" i="88"/>
  <c r="AA5" i="88"/>
  <c r="AA108" i="88"/>
  <c r="Z5" i="88" s="1"/>
  <c r="Z108" i="88"/>
  <c r="Y5" i="88" s="1"/>
  <c r="Y108" i="88"/>
  <c r="X5" i="88" s="1"/>
  <c r="X108" i="88"/>
  <c r="BE19" i="88" s="1"/>
  <c r="V5" i="88"/>
  <c r="BD19" i="88"/>
  <c r="R5" i="88"/>
  <c r="Q5" i="88"/>
  <c r="Q108" i="88"/>
  <c r="P5" i="88" s="1"/>
  <c r="AX19" i="88"/>
  <c r="AW19" i="88"/>
  <c r="M5" i="88"/>
  <c r="L108" i="88"/>
  <c r="K5" i="88" s="1"/>
  <c r="K108" i="88"/>
  <c r="AT19" i="88" s="1"/>
  <c r="J108" i="88"/>
  <c r="I5" i="88" s="1"/>
  <c r="I108" i="88"/>
  <c r="H5" i="88" s="1"/>
  <c r="H108" i="88"/>
  <c r="G5" i="88" s="1"/>
  <c r="G108" i="88"/>
  <c r="AR19" i="88" s="1"/>
  <c r="F108" i="88"/>
  <c r="AQ19" i="88" s="1"/>
  <c r="B108" i="88"/>
  <c r="AF5" i="88" s="1"/>
  <c r="AI107" i="88"/>
  <c r="AH107" i="88"/>
  <c r="AI106" i="88"/>
  <c r="AH106" i="88"/>
  <c r="AI105" i="88"/>
  <c r="AH105" i="88"/>
  <c r="AI104" i="88"/>
  <c r="AH104" i="88"/>
  <c r="AI103" i="88"/>
  <c r="AH103" i="88"/>
  <c r="AI102" i="88"/>
  <c r="AH102" i="88"/>
  <c r="AI101" i="88"/>
  <c r="AH101" i="88"/>
  <c r="AI100" i="88"/>
  <c r="AH100" i="88"/>
  <c r="AI99" i="88"/>
  <c r="AH99" i="88"/>
  <c r="AI98" i="88"/>
  <c r="AH98" i="88"/>
  <c r="AI97" i="88"/>
  <c r="AH97" i="88"/>
  <c r="AG96" i="88"/>
  <c r="AG4" i="88" s="1"/>
  <c r="AF96" i="88"/>
  <c r="BH20" i="88"/>
  <c r="AC96" i="88"/>
  <c r="AA96" i="88"/>
  <c r="Z96" i="88"/>
  <c r="BF20" i="88" s="1"/>
  <c r="Y96" i="88"/>
  <c r="X96" i="88"/>
  <c r="BD20" i="88"/>
  <c r="BA20" i="88"/>
  <c r="AZ20" i="88"/>
  <c r="AY20" i="88"/>
  <c r="AW20" i="88"/>
  <c r="AV20" i="88"/>
  <c r="L96" i="88"/>
  <c r="K96" i="88"/>
  <c r="AT20" i="88" s="1"/>
  <c r="J96" i="88"/>
  <c r="I96" i="88"/>
  <c r="H96" i="88"/>
  <c r="G96" i="88"/>
  <c r="AR20" i="88" s="1"/>
  <c r="F96" i="88"/>
  <c r="AQ20" i="88" s="1"/>
  <c r="AP20" i="88"/>
  <c r="B96" i="88"/>
  <c r="AI95" i="88"/>
  <c r="AH95" i="88"/>
  <c r="AI94" i="88"/>
  <c r="AH94" i="88"/>
  <c r="AI93" i="88"/>
  <c r="AH93" i="88"/>
  <c r="AF92" i="88"/>
  <c r="BJ18" i="88" s="1"/>
  <c r="BH18" i="88"/>
  <c r="AC92" i="88"/>
  <c r="AA92" i="88"/>
  <c r="Z92" i="88"/>
  <c r="BF18" i="88" s="1"/>
  <c r="Y92" i="88"/>
  <c r="X92" i="88"/>
  <c r="AY18" i="88"/>
  <c r="AW18" i="88"/>
  <c r="AV18" i="88"/>
  <c r="AU18" i="88"/>
  <c r="L92" i="88"/>
  <c r="AS18" i="88"/>
  <c r="G92" i="88"/>
  <c r="AR18" i="88" s="1"/>
  <c r="AQ18" i="88"/>
  <c r="AP18" i="88"/>
  <c r="B92" i="88"/>
  <c r="BC91" i="88"/>
  <c r="AI91" i="88"/>
  <c r="AH91" i="88"/>
  <c r="AG91" i="88"/>
  <c r="AG92" i="88" s="1"/>
  <c r="AG3" i="88" s="1"/>
  <c r="AI90" i="88"/>
  <c r="AH90" i="88"/>
  <c r="BE89" i="88"/>
  <c r="AI89" i="88"/>
  <c r="AH89" i="88"/>
  <c r="BV88" i="88"/>
  <c r="BF88" i="88"/>
  <c r="AI88" i="88"/>
  <c r="AH88" i="88"/>
  <c r="AI87" i="88"/>
  <c r="AH87" i="88"/>
  <c r="BR86" i="88"/>
  <c r="AI86" i="88"/>
  <c r="AH86" i="88"/>
  <c r="AI85" i="88"/>
  <c r="AH85" i="88"/>
  <c r="BW84" i="88"/>
  <c r="BW91" i="88" s="1"/>
  <c r="BV84" i="88"/>
  <c r="BV91" i="88" s="1"/>
  <c r="BU84" i="88"/>
  <c r="BU91" i="88" s="1"/>
  <c r="BT84" i="88"/>
  <c r="BT91" i="88" s="1"/>
  <c r="BS84" i="88"/>
  <c r="BS91" i="88" s="1"/>
  <c r="BR84" i="88"/>
  <c r="BR91" i="88" s="1"/>
  <c r="BQ84" i="88"/>
  <c r="BQ91" i="88" s="1"/>
  <c r="BP84" i="88"/>
  <c r="BP91" i="88" s="1"/>
  <c r="BO84" i="88"/>
  <c r="BO91" i="88" s="1"/>
  <c r="BN84" i="88"/>
  <c r="BN91" i="88" s="1"/>
  <c r="BM84" i="88"/>
  <c r="BM91" i="88" s="1"/>
  <c r="BL84" i="88"/>
  <c r="BL91" i="88" s="1"/>
  <c r="BK84" i="88"/>
  <c r="BK91" i="88" s="1"/>
  <c r="BJ84" i="88"/>
  <c r="BJ91" i="88" s="1"/>
  <c r="BI84" i="88"/>
  <c r="BI91" i="88" s="1"/>
  <c r="BH84" i="88"/>
  <c r="BH91" i="88" s="1"/>
  <c r="BG84" i="88"/>
  <c r="BG91" i="88" s="1"/>
  <c r="BF84" i="88"/>
  <c r="BF91" i="88" s="1"/>
  <c r="BE84" i="88"/>
  <c r="BE91" i="88" s="1"/>
  <c r="BD84" i="88"/>
  <c r="BD91" i="88" s="1"/>
  <c r="BC84" i="88"/>
  <c r="BB84" i="88"/>
  <c r="BB91" i="88" s="1"/>
  <c r="BA84" i="88"/>
  <c r="BA91" i="88" s="1"/>
  <c r="AZ84" i="88"/>
  <c r="AZ91" i="88" s="1"/>
  <c r="AI84" i="88"/>
  <c r="AH84" i="88"/>
  <c r="BW83" i="88"/>
  <c r="BW90" i="88" s="1"/>
  <c r="BV83" i="88"/>
  <c r="BV90" i="88" s="1"/>
  <c r="BU83" i="88"/>
  <c r="BU90" i="88" s="1"/>
  <c r="BT83" i="88"/>
  <c r="BT90" i="88" s="1"/>
  <c r="BS83" i="88"/>
  <c r="BS90" i="88" s="1"/>
  <c r="BR83" i="88"/>
  <c r="BR90" i="88" s="1"/>
  <c r="BQ83" i="88"/>
  <c r="BQ90" i="88" s="1"/>
  <c r="BP83" i="88"/>
  <c r="BP90" i="88" s="1"/>
  <c r="BO83" i="88"/>
  <c r="BO90" i="88" s="1"/>
  <c r="BN83" i="88"/>
  <c r="BN90" i="88" s="1"/>
  <c r="BM83" i="88"/>
  <c r="BM90" i="88" s="1"/>
  <c r="BL83" i="88"/>
  <c r="BL90" i="88" s="1"/>
  <c r="BK83" i="88"/>
  <c r="BK90" i="88" s="1"/>
  <c r="BJ83" i="88"/>
  <c r="BJ90" i="88" s="1"/>
  <c r="BI83" i="88"/>
  <c r="BI90" i="88" s="1"/>
  <c r="BH83" i="88"/>
  <c r="BH90" i="88" s="1"/>
  <c r="BG83" i="88"/>
  <c r="BG90" i="88" s="1"/>
  <c r="BF83" i="88"/>
  <c r="BF90" i="88" s="1"/>
  <c r="BE83" i="88"/>
  <c r="BE90" i="88" s="1"/>
  <c r="BD83" i="88"/>
  <c r="BD90" i="88" s="1"/>
  <c r="BC83" i="88"/>
  <c r="BC90" i="88" s="1"/>
  <c r="BB83" i="88"/>
  <c r="BB90" i="88" s="1"/>
  <c r="BA83" i="88"/>
  <c r="BA90" i="88" s="1"/>
  <c r="AZ83" i="88"/>
  <c r="AZ90" i="88" s="1"/>
  <c r="AI83" i="88"/>
  <c r="AH83" i="88"/>
  <c r="BW82" i="88"/>
  <c r="BW89" i="88" s="1"/>
  <c r="BV82" i="88"/>
  <c r="BV89" i="88" s="1"/>
  <c r="BU82" i="88"/>
  <c r="BU89" i="88" s="1"/>
  <c r="BT82" i="88"/>
  <c r="BT89" i="88" s="1"/>
  <c r="BS82" i="88"/>
  <c r="BS89" i="88" s="1"/>
  <c r="BR82" i="88"/>
  <c r="BR89" i="88" s="1"/>
  <c r="BQ82" i="88"/>
  <c r="BQ89" i="88" s="1"/>
  <c r="BP82" i="88"/>
  <c r="BP89" i="88" s="1"/>
  <c r="BO82" i="88"/>
  <c r="BO89" i="88" s="1"/>
  <c r="BN82" i="88"/>
  <c r="BN89" i="88" s="1"/>
  <c r="BM82" i="88"/>
  <c r="BM89" i="88" s="1"/>
  <c r="BL82" i="88"/>
  <c r="BL89" i="88" s="1"/>
  <c r="BK82" i="88"/>
  <c r="BK89" i="88" s="1"/>
  <c r="BJ82" i="88"/>
  <c r="BJ89" i="88" s="1"/>
  <c r="BI82" i="88"/>
  <c r="BI89" i="88" s="1"/>
  <c r="BH82" i="88"/>
  <c r="BH89" i="88" s="1"/>
  <c r="BG82" i="88"/>
  <c r="BG89" i="88" s="1"/>
  <c r="BF82" i="88"/>
  <c r="BF89" i="88" s="1"/>
  <c r="BE82" i="88"/>
  <c r="BD82" i="88"/>
  <c r="BD89" i="88" s="1"/>
  <c r="BC82" i="88"/>
  <c r="BC89" i="88" s="1"/>
  <c r="BB82" i="88"/>
  <c r="BB89" i="88" s="1"/>
  <c r="BA82" i="88"/>
  <c r="BA89" i="88" s="1"/>
  <c r="AZ82" i="88"/>
  <c r="AZ89" i="88" s="1"/>
  <c r="AI82" i="88"/>
  <c r="AH82" i="88"/>
  <c r="BW81" i="88"/>
  <c r="BW88" i="88" s="1"/>
  <c r="BV81" i="88"/>
  <c r="BU81" i="88"/>
  <c r="BU88" i="88" s="1"/>
  <c r="BT81" i="88"/>
  <c r="BT88" i="88" s="1"/>
  <c r="BS81" i="88"/>
  <c r="BS88" i="88" s="1"/>
  <c r="BR81" i="88"/>
  <c r="BR88" i="88" s="1"/>
  <c r="BQ81" i="88"/>
  <c r="BQ88" i="88" s="1"/>
  <c r="BP81" i="88"/>
  <c r="BP88" i="88" s="1"/>
  <c r="BO81" i="88"/>
  <c r="BO88" i="88" s="1"/>
  <c r="BN81" i="88"/>
  <c r="BN88" i="88" s="1"/>
  <c r="BM81" i="88"/>
  <c r="BM88" i="88" s="1"/>
  <c r="BL81" i="88"/>
  <c r="BL88" i="88" s="1"/>
  <c r="BK81" i="88"/>
  <c r="BK88" i="88" s="1"/>
  <c r="BJ81" i="88"/>
  <c r="BJ88" i="88" s="1"/>
  <c r="BI81" i="88"/>
  <c r="BI88" i="88" s="1"/>
  <c r="BH81" i="88"/>
  <c r="BH88" i="88" s="1"/>
  <c r="BG81" i="88"/>
  <c r="BG88" i="88" s="1"/>
  <c r="BF81" i="88"/>
  <c r="BE81" i="88"/>
  <c r="BE88" i="88" s="1"/>
  <c r="BD81" i="88"/>
  <c r="BD88" i="88" s="1"/>
  <c r="BC81" i="88"/>
  <c r="BC88" i="88" s="1"/>
  <c r="BB81" i="88"/>
  <c r="BB88" i="88" s="1"/>
  <c r="BA81" i="88"/>
  <c r="BA88" i="88" s="1"/>
  <c r="AZ81" i="88"/>
  <c r="AZ88" i="88" s="1"/>
  <c r="AI81" i="88"/>
  <c r="AH81" i="88"/>
  <c r="BW80" i="88"/>
  <c r="BW87" i="88" s="1"/>
  <c r="BV80" i="88"/>
  <c r="BV87" i="88" s="1"/>
  <c r="BU80" i="88"/>
  <c r="BU87" i="88" s="1"/>
  <c r="BT80" i="88"/>
  <c r="BT87" i="88" s="1"/>
  <c r="BS80" i="88"/>
  <c r="BS87" i="88" s="1"/>
  <c r="BR80" i="88"/>
  <c r="BR87" i="88" s="1"/>
  <c r="BQ80" i="88"/>
  <c r="BQ87" i="88" s="1"/>
  <c r="BP80" i="88"/>
  <c r="BP87" i="88" s="1"/>
  <c r="BO80" i="88"/>
  <c r="BO87" i="88" s="1"/>
  <c r="BN80" i="88"/>
  <c r="BN87" i="88" s="1"/>
  <c r="BM80" i="88"/>
  <c r="BM87" i="88" s="1"/>
  <c r="BL80" i="88"/>
  <c r="BL87" i="88" s="1"/>
  <c r="BK80" i="88"/>
  <c r="BK87" i="88" s="1"/>
  <c r="BJ80" i="88"/>
  <c r="BJ87" i="88" s="1"/>
  <c r="BI80" i="88"/>
  <c r="BI87" i="88" s="1"/>
  <c r="BH80" i="88"/>
  <c r="BH87" i="88" s="1"/>
  <c r="BG80" i="88"/>
  <c r="BG87" i="88" s="1"/>
  <c r="BF80" i="88"/>
  <c r="BF87" i="88" s="1"/>
  <c r="BE80" i="88"/>
  <c r="BE87" i="88" s="1"/>
  <c r="BD80" i="88"/>
  <c r="BD87" i="88" s="1"/>
  <c r="BC80" i="88"/>
  <c r="BC87" i="88" s="1"/>
  <c r="BB80" i="88"/>
  <c r="BB87" i="88" s="1"/>
  <c r="BA80" i="88"/>
  <c r="BA87" i="88" s="1"/>
  <c r="AZ80" i="88"/>
  <c r="AZ87" i="88" s="1"/>
  <c r="AI80" i="88"/>
  <c r="AH80" i="88"/>
  <c r="BW79" i="88"/>
  <c r="BW86" i="88" s="1"/>
  <c r="BV79" i="88"/>
  <c r="BV86" i="88" s="1"/>
  <c r="BU79" i="88"/>
  <c r="BU86" i="88" s="1"/>
  <c r="BT79" i="88"/>
  <c r="BT86" i="88" s="1"/>
  <c r="BS79" i="88"/>
  <c r="BS86" i="88" s="1"/>
  <c r="BR79" i="88"/>
  <c r="BQ79" i="88"/>
  <c r="BQ86" i="88" s="1"/>
  <c r="BP79" i="88"/>
  <c r="BP86" i="88" s="1"/>
  <c r="BO79" i="88"/>
  <c r="BO86" i="88" s="1"/>
  <c r="BN79" i="88"/>
  <c r="BN86" i="88" s="1"/>
  <c r="BM79" i="88"/>
  <c r="BM86" i="88" s="1"/>
  <c r="BL79" i="88"/>
  <c r="BL86" i="88" s="1"/>
  <c r="BK79" i="88"/>
  <c r="BK86" i="88" s="1"/>
  <c r="BJ79" i="88"/>
  <c r="BJ86" i="88" s="1"/>
  <c r="BI79" i="88"/>
  <c r="BI86" i="88" s="1"/>
  <c r="BH79" i="88"/>
  <c r="BH86" i="88" s="1"/>
  <c r="BG79" i="88"/>
  <c r="BG86" i="88" s="1"/>
  <c r="BF79" i="88"/>
  <c r="BF86" i="88" s="1"/>
  <c r="BE79" i="88"/>
  <c r="BE86" i="88" s="1"/>
  <c r="BD79" i="88"/>
  <c r="BD86" i="88" s="1"/>
  <c r="BC79" i="88"/>
  <c r="BC86" i="88" s="1"/>
  <c r="BB79" i="88"/>
  <c r="BB86" i="88" s="1"/>
  <c r="BA79" i="88"/>
  <c r="BA86" i="88" s="1"/>
  <c r="AZ79" i="88"/>
  <c r="AZ86" i="88" s="1"/>
  <c r="AI79" i="88"/>
  <c r="AH79" i="88"/>
  <c r="AG78" i="88"/>
  <c r="AF78" i="88"/>
  <c r="BJ17" i="88" s="1"/>
  <c r="BH17" i="88"/>
  <c r="AC78" i="88"/>
  <c r="BG17" i="88"/>
  <c r="AA78" i="88"/>
  <c r="Z78" i="88"/>
  <c r="BF17" i="88" s="1"/>
  <c r="Y78" i="88"/>
  <c r="X78" i="88"/>
  <c r="BE17" i="88" s="1"/>
  <c r="BD17" i="88"/>
  <c r="BC17" i="88"/>
  <c r="BB17" i="88"/>
  <c r="AZ17" i="88"/>
  <c r="AX17" i="88"/>
  <c r="AV17" i="88"/>
  <c r="AU17" i="88"/>
  <c r="L78" i="88"/>
  <c r="G78" i="88"/>
  <c r="B78" i="88"/>
  <c r="AM17" i="88" s="1"/>
  <c r="AI77" i="88"/>
  <c r="AH77" i="88"/>
  <c r="AI76" i="88"/>
  <c r="AH76" i="88"/>
  <c r="AI75" i="88"/>
  <c r="AH75" i="88"/>
  <c r="AI74" i="88"/>
  <c r="AH74" i="88"/>
  <c r="AI73" i="88"/>
  <c r="AH73" i="88"/>
  <c r="AI72" i="88"/>
  <c r="AH72" i="88"/>
  <c r="AG71" i="88"/>
  <c r="AF71" i="88"/>
  <c r="AC71" i="88"/>
  <c r="AA71" i="88"/>
  <c r="Z71" i="88"/>
  <c r="Y71" i="88"/>
  <c r="X71" i="88"/>
  <c r="BD16" i="88"/>
  <c r="BC16" i="88"/>
  <c r="AY16" i="88"/>
  <c r="AX16" i="88"/>
  <c r="AU16" i="88"/>
  <c r="L71" i="88"/>
  <c r="AS16" i="88"/>
  <c r="G71" i="88"/>
  <c r="AR16" i="88" s="1"/>
  <c r="D7" i="88"/>
  <c r="B71" i="88"/>
  <c r="AM16" i="88" s="1"/>
  <c r="AI70" i="88"/>
  <c r="AH70" i="88"/>
  <c r="AI69" i="88"/>
  <c r="AH69" i="88"/>
  <c r="AI68" i="88"/>
  <c r="AH68" i="88"/>
  <c r="AI67" i="88"/>
  <c r="AH67" i="88"/>
  <c r="AI66" i="88"/>
  <c r="AH66" i="88"/>
  <c r="AI65" i="88"/>
  <c r="AH65" i="88"/>
  <c r="AI64" i="88"/>
  <c r="AH64" i="88"/>
  <c r="AI63" i="88"/>
  <c r="AH63" i="88"/>
  <c r="AI62" i="88"/>
  <c r="AH62" i="88"/>
  <c r="AI61" i="88"/>
  <c r="AH61" i="88"/>
  <c r="AI60" i="88"/>
  <c r="AH60" i="88"/>
  <c r="AI59" i="88"/>
  <c r="AH59" i="88"/>
  <c r="AI58" i="88"/>
  <c r="AH58" i="88"/>
  <c r="AI57" i="88"/>
  <c r="AH57" i="88"/>
  <c r="AI56" i="88"/>
  <c r="AH56" i="88"/>
  <c r="AI55" i="88"/>
  <c r="AH55" i="88"/>
  <c r="AI54" i="88"/>
  <c r="AH54" i="88"/>
  <c r="AI53" i="88"/>
  <c r="AH53" i="88"/>
  <c r="AI52" i="88"/>
  <c r="AH52" i="88"/>
  <c r="AI51" i="88"/>
  <c r="AH51" i="88"/>
  <c r="AI50" i="88"/>
  <c r="AH50" i="88"/>
  <c r="AI49" i="88"/>
  <c r="AH49" i="88"/>
  <c r="AI48" i="88"/>
  <c r="AH48" i="88"/>
  <c r="AI47" i="88"/>
  <c r="AH47" i="88"/>
  <c r="AI46" i="88"/>
  <c r="AH46" i="88"/>
  <c r="AI45" i="88"/>
  <c r="AH45" i="88"/>
  <c r="AI44" i="88"/>
  <c r="AH44" i="88"/>
  <c r="AI43" i="88"/>
  <c r="AH43" i="88"/>
  <c r="AI42" i="88"/>
  <c r="AH42" i="88"/>
  <c r="AI41" i="88"/>
  <c r="AH41" i="88"/>
  <c r="AI40" i="88"/>
  <c r="AH40" i="88"/>
  <c r="AI39" i="88"/>
  <c r="AH39" i="88"/>
  <c r="AI38" i="88"/>
  <c r="AH38" i="88"/>
  <c r="AI37" i="88"/>
  <c r="AH37" i="88"/>
  <c r="AI36" i="88"/>
  <c r="AH36" i="88"/>
  <c r="AI35" i="88"/>
  <c r="AH35" i="88"/>
  <c r="AI34" i="88"/>
  <c r="AH34" i="88"/>
  <c r="AI33" i="88"/>
  <c r="AH33" i="88"/>
  <c r="AI32" i="88"/>
  <c r="AH32" i="88"/>
  <c r="AI31" i="88"/>
  <c r="AH31" i="88"/>
  <c r="AI30" i="88"/>
  <c r="AH30" i="88"/>
  <c r="AI29" i="88"/>
  <c r="AH29" i="88"/>
  <c r="AI28" i="88"/>
  <c r="AH28" i="88"/>
  <c r="AI27" i="88"/>
  <c r="AH27" i="88"/>
  <c r="AI26" i="88"/>
  <c r="AH26" i="88"/>
  <c r="AI25" i="88"/>
  <c r="AH25" i="88"/>
  <c r="AI24" i="88"/>
  <c r="AH24" i="88"/>
  <c r="AO23" i="88"/>
  <c r="AI23" i="88"/>
  <c r="AH23" i="88"/>
  <c r="AI22" i="88"/>
  <c r="AH22" i="88"/>
  <c r="BJ21" i="88"/>
  <c r="BI21" i="88"/>
  <c r="BH21" i="88"/>
  <c r="BG21" i="88"/>
  <c r="BF21" i="88"/>
  <c r="BE21" i="88"/>
  <c r="BD21" i="88"/>
  <c r="BC21" i="88"/>
  <c r="BB21" i="88"/>
  <c r="BA21" i="88"/>
  <c r="AZ21" i="88"/>
  <c r="AY21" i="88"/>
  <c r="AX21" i="88"/>
  <c r="AW21" i="88"/>
  <c r="AV21" i="88"/>
  <c r="AU21" i="88"/>
  <c r="AT21" i="88"/>
  <c r="AS21" i="88"/>
  <c r="AR21" i="88"/>
  <c r="AQ21" i="88"/>
  <c r="AP21" i="88"/>
  <c r="AO21" i="88"/>
  <c r="AN21" i="88"/>
  <c r="AM21" i="88"/>
  <c r="AI21" i="88"/>
  <c r="AH21" i="88"/>
  <c r="BJ20" i="88"/>
  <c r="BG20" i="88"/>
  <c r="BE20" i="88"/>
  <c r="BC20" i="88"/>
  <c r="BB20" i="88"/>
  <c r="AX20" i="88"/>
  <c r="AU20" i="88"/>
  <c r="AS20" i="88"/>
  <c r="AO20" i="88"/>
  <c r="AM20" i="88"/>
  <c r="AI20" i="88"/>
  <c r="AH20" i="88"/>
  <c r="BH19" i="88"/>
  <c r="BC19" i="88"/>
  <c r="AZ19" i="88"/>
  <c r="AY19" i="88"/>
  <c r="AV19" i="88"/>
  <c r="AU19" i="88"/>
  <c r="AP19" i="88"/>
  <c r="AO19" i="88"/>
  <c r="AN19" i="88"/>
  <c r="AI19" i="88"/>
  <c r="AH19" i="88"/>
  <c r="BI18" i="88"/>
  <c r="BG18" i="88"/>
  <c r="BE18" i="88"/>
  <c r="BD18" i="88"/>
  <c r="BC18" i="88"/>
  <c r="BB18" i="88"/>
  <c r="BA18" i="88"/>
  <c r="AZ18" i="88"/>
  <c r="AX18" i="88"/>
  <c r="AT18" i="88"/>
  <c r="AO18" i="88"/>
  <c r="AM18" i="88"/>
  <c r="AI18" i="88"/>
  <c r="AH18" i="88"/>
  <c r="BI17" i="88"/>
  <c r="BA17" i="88"/>
  <c r="AY17" i="88"/>
  <c r="AW17" i="88"/>
  <c r="AT17" i="88"/>
  <c r="AS17" i="88"/>
  <c r="AR17" i="88"/>
  <c r="AQ17" i="88"/>
  <c r="AP17" i="88"/>
  <c r="AO17" i="88"/>
  <c r="AI17" i="88"/>
  <c r="AH17" i="88"/>
  <c r="BI16" i="88"/>
  <c r="BG16" i="88"/>
  <c r="BE16" i="88"/>
  <c r="BA16" i="88"/>
  <c r="AW16" i="88"/>
  <c r="AT16" i="88"/>
  <c r="AP16" i="88"/>
  <c r="AO16" i="88"/>
  <c r="AI16" i="88"/>
  <c r="AH16" i="88"/>
  <c r="AI15" i="88"/>
  <c r="AH15" i="88"/>
  <c r="AI14" i="88"/>
  <c r="AH14" i="88"/>
  <c r="AI13" i="88"/>
  <c r="AH13" i="88"/>
  <c r="AL12" i="88"/>
  <c r="AI12" i="88"/>
  <c r="AH12" i="88"/>
  <c r="AI11" i="88"/>
  <c r="AH11" i="88"/>
  <c r="K6" i="88"/>
  <c r="AE5" i="88"/>
  <c r="AB5" i="88"/>
  <c r="T5" i="88"/>
  <c r="S5" i="88"/>
  <c r="L5" i="88"/>
  <c r="E5" i="88"/>
  <c r="D5" i="88"/>
  <c r="C5" i="88"/>
  <c r="B5" i="88"/>
  <c r="K4" i="88"/>
  <c r="E4" i="88"/>
  <c r="H4" i="88" s="1"/>
  <c r="B4" i="88"/>
  <c r="AL13" i="88" s="1"/>
  <c r="AG2" i="88"/>
  <c r="AE71" i="86"/>
  <c r="AF71" i="86"/>
  <c r="AE78" i="86"/>
  <c r="AF78" i="86"/>
  <c r="AE92" i="86"/>
  <c r="AF92" i="86"/>
  <c r="AE96" i="86"/>
  <c r="AE113" i="86" s="1"/>
  <c r="AE115" i="86" s="1"/>
  <c r="AE116" i="86" s="1"/>
  <c r="AF96" i="86"/>
  <c r="AF113" i="86" s="1"/>
  <c r="AF115" i="86" s="1"/>
  <c r="AF116" i="86" s="1"/>
  <c r="AE108" i="86"/>
  <c r="AF108" i="86"/>
  <c r="AE117" i="86"/>
  <c r="AE123" i="86" s="1"/>
  <c r="AF117" i="86"/>
  <c r="AF123" i="86" s="1"/>
  <c r="AE118" i="86"/>
  <c r="AF118" i="86"/>
  <c r="AE119" i="86"/>
  <c r="AF119" i="86"/>
  <c r="AE120" i="86"/>
  <c r="AF120" i="86"/>
  <c r="AE121" i="86"/>
  <c r="AF121" i="86"/>
  <c r="AE122" i="86"/>
  <c r="AF122" i="86"/>
  <c r="AE149" i="86"/>
  <c r="AF149" i="86"/>
  <c r="AC123" i="88" l="1"/>
  <c r="Q123" i="88"/>
  <c r="AY23" i="88" s="1"/>
  <c r="L123" i="88"/>
  <c r="L124" i="88" s="1"/>
  <c r="K124" i="88"/>
  <c r="W5" i="88"/>
  <c r="BA19" i="88"/>
  <c r="BI19" i="88"/>
  <c r="O5" i="88"/>
  <c r="AS23" i="88"/>
  <c r="AH119" i="88"/>
  <c r="F5" i="88"/>
  <c r="AU22" i="88"/>
  <c r="BC22" i="88"/>
  <c r="D254" i="88"/>
  <c r="E254" i="88" s="1"/>
  <c r="F254" i="88" s="1"/>
  <c r="G254" i="88" s="1"/>
  <c r="H254" i="88" s="1"/>
  <c r="I254" i="88" s="1"/>
  <c r="J254" i="88" s="1"/>
  <c r="K254" i="88" s="1"/>
  <c r="L254" i="88" s="1"/>
  <c r="M254" i="88" s="1"/>
  <c r="N254" i="88" s="1"/>
  <c r="O254" i="88" s="1"/>
  <c r="P254" i="88" s="1"/>
  <c r="Q254" i="88" s="1"/>
  <c r="R254" i="88" s="1"/>
  <c r="U254" i="88" s="1"/>
  <c r="X254" i="88" s="1"/>
  <c r="Y254" i="88" s="1"/>
  <c r="Z254" i="88" s="1"/>
  <c r="AA254" i="88" s="1"/>
  <c r="AB254" i="88" s="1"/>
  <c r="AC254" i="88" s="1"/>
  <c r="AD254" i="88" s="1"/>
  <c r="AE254" i="88" s="1"/>
  <c r="AF254" i="88" s="1"/>
  <c r="F246" i="88"/>
  <c r="G246" i="88" s="1"/>
  <c r="H246" i="88" s="1"/>
  <c r="I246" i="88" s="1"/>
  <c r="J246" i="88" s="1"/>
  <c r="K246" i="88" s="1"/>
  <c r="L246" i="88" s="1"/>
  <c r="M246" i="88" s="1"/>
  <c r="N246" i="88" s="1"/>
  <c r="O246" i="88" s="1"/>
  <c r="P246" i="88" s="1"/>
  <c r="Q246" i="88" s="1"/>
  <c r="R246" i="88" s="1"/>
  <c r="U246" i="88" s="1"/>
  <c r="X246" i="88" s="1"/>
  <c r="Y246" i="88" s="1"/>
  <c r="Z246" i="88" s="1"/>
  <c r="AA246" i="88" s="1"/>
  <c r="AB246" i="88" s="1"/>
  <c r="AC246" i="88" s="1"/>
  <c r="AD246" i="88" s="1"/>
  <c r="AE246" i="88" s="1"/>
  <c r="AF246" i="88" s="1"/>
  <c r="D246" i="88"/>
  <c r="E246" i="88" s="1"/>
  <c r="D238" i="88"/>
  <c r="E238" i="88" s="1"/>
  <c r="F238" i="88" s="1"/>
  <c r="G238" i="88" s="1"/>
  <c r="H238" i="88" s="1"/>
  <c r="I238" i="88" s="1"/>
  <c r="J238" i="88" s="1"/>
  <c r="K238" i="88" s="1"/>
  <c r="L238" i="88" s="1"/>
  <c r="M238" i="88" s="1"/>
  <c r="N238" i="88" s="1"/>
  <c r="O238" i="88" s="1"/>
  <c r="P238" i="88" s="1"/>
  <c r="Q238" i="88" s="1"/>
  <c r="R238" i="88" s="1"/>
  <c r="U238" i="88" s="1"/>
  <c r="X238" i="88" s="1"/>
  <c r="Y238" i="88" s="1"/>
  <c r="Z238" i="88" s="1"/>
  <c r="AA238" i="88" s="1"/>
  <c r="AB238" i="88" s="1"/>
  <c r="AC238" i="88" s="1"/>
  <c r="AD238" i="88" s="1"/>
  <c r="AE238" i="88" s="1"/>
  <c r="AF238" i="88" s="1"/>
  <c r="D230" i="88"/>
  <c r="E230" i="88" s="1"/>
  <c r="F230" i="88" s="1"/>
  <c r="G230" i="88" s="1"/>
  <c r="H230" i="88" s="1"/>
  <c r="I230" i="88" s="1"/>
  <c r="J230" i="88" s="1"/>
  <c r="K230" i="88" s="1"/>
  <c r="L230" i="88" s="1"/>
  <c r="M230" i="88" s="1"/>
  <c r="N230" i="88" s="1"/>
  <c r="O230" i="88" s="1"/>
  <c r="P230" i="88" s="1"/>
  <c r="Q230" i="88" s="1"/>
  <c r="R230" i="88" s="1"/>
  <c r="X230" i="88" s="1"/>
  <c r="Y230" i="88" s="1"/>
  <c r="Z230" i="88" s="1"/>
  <c r="AA230" i="88" s="1"/>
  <c r="AB230" i="88" s="1"/>
  <c r="AC230" i="88" s="1"/>
  <c r="AD230" i="88" s="1"/>
  <c r="AE230" i="88" s="1"/>
  <c r="AF230" i="88" s="1"/>
  <c r="D222" i="88"/>
  <c r="E222" i="88" s="1"/>
  <c r="F222" i="88" s="1"/>
  <c r="G222" i="88" s="1"/>
  <c r="H222" i="88" s="1"/>
  <c r="I222" i="88" s="1"/>
  <c r="J222" i="88" s="1"/>
  <c r="K222" i="88" s="1"/>
  <c r="L222" i="88" s="1"/>
  <c r="M222" i="88" s="1"/>
  <c r="N222" i="88" s="1"/>
  <c r="O222" i="88" s="1"/>
  <c r="P222" i="88" s="1"/>
  <c r="Q222" i="88" s="1"/>
  <c r="R222" i="88" s="1"/>
  <c r="X222" i="88" s="1"/>
  <c r="Y222" i="88" s="1"/>
  <c r="Z222" i="88" s="1"/>
  <c r="AA222" i="88" s="1"/>
  <c r="AB222" i="88" s="1"/>
  <c r="AC222" i="88" s="1"/>
  <c r="AD222" i="88" s="1"/>
  <c r="AE222" i="88" s="1"/>
  <c r="AF222" i="88" s="1"/>
  <c r="F214" i="88"/>
  <c r="G214" i="88" s="1"/>
  <c r="H214" i="88" s="1"/>
  <c r="I214" i="88" s="1"/>
  <c r="J214" i="88" s="1"/>
  <c r="K214" i="88" s="1"/>
  <c r="L214" i="88" s="1"/>
  <c r="M214" i="88" s="1"/>
  <c r="N214" i="88" s="1"/>
  <c r="O214" i="88" s="1"/>
  <c r="P214" i="88" s="1"/>
  <c r="Q214" i="88" s="1"/>
  <c r="R214" i="88" s="1"/>
  <c r="X214" i="88" s="1"/>
  <c r="Y214" i="88" s="1"/>
  <c r="Z214" i="88" s="1"/>
  <c r="AA214" i="88" s="1"/>
  <c r="AB214" i="88" s="1"/>
  <c r="AC214" i="88" s="1"/>
  <c r="AD214" i="88" s="1"/>
  <c r="AE214" i="88" s="1"/>
  <c r="AF214" i="88" s="1"/>
  <c r="D214" i="88"/>
  <c r="E214" i="88" s="1"/>
  <c r="D206" i="88"/>
  <c r="E206" i="88" s="1"/>
  <c r="F206" i="88" s="1"/>
  <c r="G206" i="88" s="1"/>
  <c r="H206" i="88" s="1"/>
  <c r="I206" i="88" s="1"/>
  <c r="J206" i="88" s="1"/>
  <c r="K206" i="88" s="1"/>
  <c r="L206" i="88" s="1"/>
  <c r="M206" i="88" s="1"/>
  <c r="N206" i="88" s="1"/>
  <c r="O206" i="88" s="1"/>
  <c r="P206" i="88" s="1"/>
  <c r="Q206" i="88" s="1"/>
  <c r="R206" i="88" s="1"/>
  <c r="X206" i="88" s="1"/>
  <c r="Y206" i="88" s="1"/>
  <c r="Z206" i="88" s="1"/>
  <c r="AA206" i="88" s="1"/>
  <c r="AB206" i="88" s="1"/>
  <c r="AC206" i="88" s="1"/>
  <c r="AD206" i="88" s="1"/>
  <c r="AE206" i="88" s="1"/>
  <c r="AF206" i="88" s="1"/>
  <c r="D198" i="88"/>
  <c r="E198" i="88" s="1"/>
  <c r="F198" i="88" s="1"/>
  <c r="G198" i="88" s="1"/>
  <c r="H198" i="88" s="1"/>
  <c r="I198" i="88" s="1"/>
  <c r="J198" i="88" s="1"/>
  <c r="K198" i="88" s="1"/>
  <c r="L198" i="88" s="1"/>
  <c r="M198" i="88" s="1"/>
  <c r="N198" i="88" s="1"/>
  <c r="O198" i="88" s="1"/>
  <c r="P198" i="88" s="1"/>
  <c r="Q198" i="88" s="1"/>
  <c r="R198" i="88" s="1"/>
  <c r="X198" i="88" s="1"/>
  <c r="Y198" i="88" s="1"/>
  <c r="Z198" i="88" s="1"/>
  <c r="AA198" i="88" s="1"/>
  <c r="AB198" i="88" s="1"/>
  <c r="AC198" i="88" s="1"/>
  <c r="AD198" i="88" s="1"/>
  <c r="AE198" i="88" s="1"/>
  <c r="AF198" i="88" s="1"/>
  <c r="D190" i="88"/>
  <c r="E190" i="88" s="1"/>
  <c r="F190" i="88" s="1"/>
  <c r="G190" i="88" s="1"/>
  <c r="H190" i="88" s="1"/>
  <c r="I190" i="88" s="1"/>
  <c r="J190" i="88" s="1"/>
  <c r="K190" i="88" s="1"/>
  <c r="L190" i="88" s="1"/>
  <c r="M190" i="88" s="1"/>
  <c r="N190" i="88" s="1"/>
  <c r="O190" i="88" s="1"/>
  <c r="P190" i="88" s="1"/>
  <c r="Q190" i="88" s="1"/>
  <c r="R190" i="88" s="1"/>
  <c r="X190" i="88" s="1"/>
  <c r="Y190" i="88" s="1"/>
  <c r="Z190" i="88" s="1"/>
  <c r="AA190" i="88" s="1"/>
  <c r="AB190" i="88" s="1"/>
  <c r="AC190" i="88" s="1"/>
  <c r="AD190" i="88" s="1"/>
  <c r="AE190" i="88" s="1"/>
  <c r="AF190" i="88" s="1"/>
  <c r="F182" i="88"/>
  <c r="G182" i="88" s="1"/>
  <c r="H182" i="88" s="1"/>
  <c r="I182" i="88" s="1"/>
  <c r="J182" i="88" s="1"/>
  <c r="K182" i="88" s="1"/>
  <c r="L182" i="88" s="1"/>
  <c r="M182" i="88" s="1"/>
  <c r="N182" i="88" s="1"/>
  <c r="O182" i="88" s="1"/>
  <c r="P182" i="88" s="1"/>
  <c r="Q182" i="88" s="1"/>
  <c r="R182" i="88" s="1"/>
  <c r="X182" i="88" s="1"/>
  <c r="Y182" i="88" s="1"/>
  <c r="Z182" i="88" s="1"/>
  <c r="AA182" i="88" s="1"/>
  <c r="AB182" i="88" s="1"/>
  <c r="AC182" i="88" s="1"/>
  <c r="AD182" i="88" s="1"/>
  <c r="AE182" i="88" s="1"/>
  <c r="AF182" i="88" s="1"/>
  <c r="D182" i="88"/>
  <c r="E182" i="88" s="1"/>
  <c r="AG6" i="88"/>
  <c r="D269" i="88"/>
  <c r="E269" i="88" s="1"/>
  <c r="F269" i="88" s="1"/>
  <c r="G269" i="88" s="1"/>
  <c r="H269" i="88" s="1"/>
  <c r="I269" i="88" s="1"/>
  <c r="J269" i="88" s="1"/>
  <c r="K269" i="88" s="1"/>
  <c r="L269" i="88" s="1"/>
  <c r="M269" i="88" s="1"/>
  <c r="N269" i="88" s="1"/>
  <c r="O269" i="88" s="1"/>
  <c r="P269" i="88" s="1"/>
  <c r="Q269" i="88" s="1"/>
  <c r="R269" i="88" s="1"/>
  <c r="S269" i="88" s="1"/>
  <c r="U269" i="88" s="1"/>
  <c r="X269" i="88" s="1"/>
  <c r="Y269" i="88" s="1"/>
  <c r="Z269" i="88" s="1"/>
  <c r="AA269" i="88" s="1"/>
  <c r="AB269" i="88" s="1"/>
  <c r="AC269" i="88" s="1"/>
  <c r="AD269" i="88" s="1"/>
  <c r="AE269" i="88" s="1"/>
  <c r="AF269" i="88" s="1"/>
  <c r="D245" i="88"/>
  <c r="E245" i="88" s="1"/>
  <c r="F245" i="88" s="1"/>
  <c r="G245" i="88" s="1"/>
  <c r="H245" i="88" s="1"/>
  <c r="I245" i="88" s="1"/>
  <c r="J245" i="88" s="1"/>
  <c r="K245" i="88" s="1"/>
  <c r="L245" i="88" s="1"/>
  <c r="M245" i="88" s="1"/>
  <c r="N245" i="88" s="1"/>
  <c r="O245" i="88" s="1"/>
  <c r="P245" i="88" s="1"/>
  <c r="Q245" i="88" s="1"/>
  <c r="R245" i="88" s="1"/>
  <c r="U245" i="88" s="1"/>
  <c r="X245" i="88" s="1"/>
  <c r="Y245" i="88" s="1"/>
  <c r="Z245" i="88" s="1"/>
  <c r="AA245" i="88" s="1"/>
  <c r="AB245" i="88" s="1"/>
  <c r="AC245" i="88" s="1"/>
  <c r="AD245" i="88" s="1"/>
  <c r="AE245" i="88" s="1"/>
  <c r="AF245" i="88" s="1"/>
  <c r="D237" i="88"/>
  <c r="E237" i="88" s="1"/>
  <c r="F237" i="88" s="1"/>
  <c r="G237" i="88" s="1"/>
  <c r="H237" i="88" s="1"/>
  <c r="I237" i="88" s="1"/>
  <c r="J237" i="88" s="1"/>
  <c r="K237" i="88" s="1"/>
  <c r="L237" i="88" s="1"/>
  <c r="M237" i="88" s="1"/>
  <c r="N237" i="88" s="1"/>
  <c r="O237" i="88" s="1"/>
  <c r="P237" i="88" s="1"/>
  <c r="Q237" i="88" s="1"/>
  <c r="R237" i="88" s="1"/>
  <c r="U237" i="88" s="1"/>
  <c r="X237" i="88" s="1"/>
  <c r="Y237" i="88" s="1"/>
  <c r="Z237" i="88" s="1"/>
  <c r="AA237" i="88" s="1"/>
  <c r="AB237" i="88" s="1"/>
  <c r="AC237" i="88" s="1"/>
  <c r="AD237" i="88" s="1"/>
  <c r="AE237" i="88" s="1"/>
  <c r="AF237" i="88" s="1"/>
  <c r="F221" i="88"/>
  <c r="G221" i="88" s="1"/>
  <c r="H221" i="88" s="1"/>
  <c r="I221" i="88" s="1"/>
  <c r="J221" i="88" s="1"/>
  <c r="K221" i="88" s="1"/>
  <c r="L221" i="88" s="1"/>
  <c r="M221" i="88" s="1"/>
  <c r="N221" i="88" s="1"/>
  <c r="O221" i="88" s="1"/>
  <c r="P221" i="88" s="1"/>
  <c r="Q221" i="88" s="1"/>
  <c r="R221" i="88" s="1"/>
  <c r="X221" i="88" s="1"/>
  <c r="Y221" i="88" s="1"/>
  <c r="Z221" i="88" s="1"/>
  <c r="AA221" i="88" s="1"/>
  <c r="AB221" i="88" s="1"/>
  <c r="AC221" i="88" s="1"/>
  <c r="AD221" i="88" s="1"/>
  <c r="AE221" i="88" s="1"/>
  <c r="AF221" i="88" s="1"/>
  <c r="D221" i="88"/>
  <c r="E221" i="88" s="1"/>
  <c r="D205" i="88"/>
  <c r="E205" i="88" s="1"/>
  <c r="F205" i="88" s="1"/>
  <c r="G205" i="88" s="1"/>
  <c r="H205" i="88" s="1"/>
  <c r="I205" i="88" s="1"/>
  <c r="J205" i="88" s="1"/>
  <c r="K205" i="88" s="1"/>
  <c r="L205" i="88" s="1"/>
  <c r="M205" i="88" s="1"/>
  <c r="N205" i="88" s="1"/>
  <c r="O205" i="88" s="1"/>
  <c r="P205" i="88" s="1"/>
  <c r="Q205" i="88" s="1"/>
  <c r="R205" i="88" s="1"/>
  <c r="X205" i="88" s="1"/>
  <c r="Y205" i="88" s="1"/>
  <c r="Z205" i="88" s="1"/>
  <c r="AA205" i="88" s="1"/>
  <c r="AB205" i="88" s="1"/>
  <c r="AC205" i="88" s="1"/>
  <c r="AD205" i="88" s="1"/>
  <c r="AE205" i="88" s="1"/>
  <c r="AF205" i="88" s="1"/>
  <c r="D197" i="88"/>
  <c r="E197" i="88" s="1"/>
  <c r="F197" i="88" s="1"/>
  <c r="G197" i="88" s="1"/>
  <c r="H197" i="88" s="1"/>
  <c r="I197" i="88" s="1"/>
  <c r="J197" i="88" s="1"/>
  <c r="K197" i="88" s="1"/>
  <c r="L197" i="88" s="1"/>
  <c r="M197" i="88" s="1"/>
  <c r="N197" i="88" s="1"/>
  <c r="O197" i="88" s="1"/>
  <c r="P197" i="88" s="1"/>
  <c r="Q197" i="88" s="1"/>
  <c r="R197" i="88" s="1"/>
  <c r="X197" i="88" s="1"/>
  <c r="Y197" i="88" s="1"/>
  <c r="Z197" i="88" s="1"/>
  <c r="AA197" i="88" s="1"/>
  <c r="AB197" i="88" s="1"/>
  <c r="AC197" i="88" s="1"/>
  <c r="AD197" i="88" s="1"/>
  <c r="AE197" i="88" s="1"/>
  <c r="AF197" i="88" s="1"/>
  <c r="C274" i="88"/>
  <c r="D173" i="88"/>
  <c r="E173" i="88" s="1"/>
  <c r="F164" i="88"/>
  <c r="G164" i="88" s="1"/>
  <c r="H164" i="88" s="1"/>
  <c r="I164" i="88" s="1"/>
  <c r="J164" i="88" s="1"/>
  <c r="K164" i="88" s="1"/>
  <c r="L164" i="88" s="1"/>
  <c r="M164" i="88" s="1"/>
  <c r="N164" i="88" s="1"/>
  <c r="O164" i="88" s="1"/>
  <c r="P164" i="88" s="1"/>
  <c r="Q164" i="88" s="1"/>
  <c r="R164" i="88" s="1"/>
  <c r="X164" i="88" s="1"/>
  <c r="Y164" i="88" s="1"/>
  <c r="Z164" i="88" s="1"/>
  <c r="AA164" i="88" s="1"/>
  <c r="AB164" i="88" s="1"/>
  <c r="AC164" i="88" s="1"/>
  <c r="AD164" i="88" s="1"/>
  <c r="AE164" i="88" s="1"/>
  <c r="AF164" i="88" s="1"/>
  <c r="D164" i="88"/>
  <c r="E164" i="88" s="1"/>
  <c r="G113" i="88"/>
  <c r="G115" i="88" s="1"/>
  <c r="J5" i="88"/>
  <c r="H113" i="88"/>
  <c r="H115" i="88" s="1"/>
  <c r="AX22" i="88"/>
  <c r="X113" i="88"/>
  <c r="X115" i="88" s="1"/>
  <c r="AF113" i="88"/>
  <c r="AF115" i="88" s="1"/>
  <c r="AI96" i="88"/>
  <c r="BC23" i="88"/>
  <c r="AI120" i="88"/>
  <c r="AI122" i="88"/>
  <c r="E161" i="88"/>
  <c r="E167" i="88" s="1"/>
  <c r="D167" i="88"/>
  <c r="BA23" i="88"/>
  <c r="C135" i="88"/>
  <c r="D177" i="88"/>
  <c r="E169" i="88"/>
  <c r="F113" i="88"/>
  <c r="F115" i="88" s="1"/>
  <c r="U5" i="88"/>
  <c r="AQ16" i="88"/>
  <c r="AT23" i="88"/>
  <c r="AA123" i="88"/>
  <c r="AA124" i="88" s="1"/>
  <c r="BI23" i="88"/>
  <c r="AR22" i="88"/>
  <c r="BE22" i="88"/>
  <c r="BA22" i="88"/>
  <c r="O7" i="88"/>
  <c r="BB23" i="88"/>
  <c r="BG23" i="88"/>
  <c r="N5" i="88"/>
  <c r="BI20" i="88"/>
  <c r="AI119" i="88"/>
  <c r="AH121" i="88"/>
  <c r="D272" i="88"/>
  <c r="E272" i="88" s="1"/>
  <c r="F272" i="88" s="1"/>
  <c r="G272" i="88" s="1"/>
  <c r="H272" i="88" s="1"/>
  <c r="I272" i="88" s="1"/>
  <c r="J272" i="88" s="1"/>
  <c r="K272" i="88" s="1"/>
  <c r="L272" i="88" s="1"/>
  <c r="M272" i="88" s="1"/>
  <c r="N272" i="88" s="1"/>
  <c r="O272" i="88" s="1"/>
  <c r="P272" i="88" s="1"/>
  <c r="Q272" i="88" s="1"/>
  <c r="R272" i="88" s="1"/>
  <c r="S272" i="88" s="1"/>
  <c r="U272" i="88" s="1"/>
  <c r="V272" i="88" s="1"/>
  <c r="X272" i="88" s="1"/>
  <c r="Y272" i="88" s="1"/>
  <c r="Z272" i="88" s="1"/>
  <c r="AA272" i="88" s="1"/>
  <c r="AB272" i="88" s="1"/>
  <c r="AC272" i="88" s="1"/>
  <c r="AD272" i="88" s="1"/>
  <c r="AE272" i="88" s="1"/>
  <c r="AF272" i="88" s="1"/>
  <c r="F264" i="88"/>
  <c r="G264" i="88" s="1"/>
  <c r="H264" i="88" s="1"/>
  <c r="I264" i="88" s="1"/>
  <c r="J264" i="88" s="1"/>
  <c r="K264" i="88" s="1"/>
  <c r="L264" i="88" s="1"/>
  <c r="M264" i="88" s="1"/>
  <c r="N264" i="88" s="1"/>
  <c r="O264" i="88" s="1"/>
  <c r="P264" i="88" s="1"/>
  <c r="Q264" i="88" s="1"/>
  <c r="R264" i="88" s="1"/>
  <c r="S264" i="88" s="1"/>
  <c r="U264" i="88" s="1"/>
  <c r="X264" i="88" s="1"/>
  <c r="Y264" i="88" s="1"/>
  <c r="Z264" i="88" s="1"/>
  <c r="AA264" i="88" s="1"/>
  <c r="AB264" i="88" s="1"/>
  <c r="AC264" i="88" s="1"/>
  <c r="AD264" i="88" s="1"/>
  <c r="AE264" i="88" s="1"/>
  <c r="AF264" i="88" s="1"/>
  <c r="D264" i="88"/>
  <c r="E264" i="88" s="1"/>
  <c r="D248" i="88"/>
  <c r="E248" i="88" s="1"/>
  <c r="F248" i="88" s="1"/>
  <c r="G248" i="88" s="1"/>
  <c r="H248" i="88" s="1"/>
  <c r="I248" i="88" s="1"/>
  <c r="J248" i="88" s="1"/>
  <c r="K248" i="88" s="1"/>
  <c r="L248" i="88" s="1"/>
  <c r="M248" i="88" s="1"/>
  <c r="N248" i="88" s="1"/>
  <c r="O248" i="88" s="1"/>
  <c r="P248" i="88" s="1"/>
  <c r="Q248" i="88" s="1"/>
  <c r="R248" i="88" s="1"/>
  <c r="U248" i="88" s="1"/>
  <c r="X248" i="88" s="1"/>
  <c r="Y248" i="88" s="1"/>
  <c r="Z248" i="88" s="1"/>
  <c r="AA248" i="88" s="1"/>
  <c r="AB248" i="88" s="1"/>
  <c r="AC248" i="88" s="1"/>
  <c r="AD248" i="88" s="1"/>
  <c r="AE248" i="88" s="1"/>
  <c r="AF248" i="88" s="1"/>
  <c r="D224" i="88"/>
  <c r="E224" i="88" s="1"/>
  <c r="F224" i="88" s="1"/>
  <c r="G224" i="88" s="1"/>
  <c r="H224" i="88" s="1"/>
  <c r="I224" i="88" s="1"/>
  <c r="J224" i="88" s="1"/>
  <c r="K224" i="88" s="1"/>
  <c r="L224" i="88" s="1"/>
  <c r="M224" i="88" s="1"/>
  <c r="N224" i="88" s="1"/>
  <c r="O224" i="88" s="1"/>
  <c r="P224" i="88" s="1"/>
  <c r="Q224" i="88" s="1"/>
  <c r="R224" i="88" s="1"/>
  <c r="X224" i="88" s="1"/>
  <c r="Y224" i="88" s="1"/>
  <c r="Z224" i="88" s="1"/>
  <c r="AA224" i="88" s="1"/>
  <c r="AB224" i="88" s="1"/>
  <c r="AC224" i="88" s="1"/>
  <c r="AD224" i="88" s="1"/>
  <c r="AE224" i="88" s="1"/>
  <c r="AF224" i="88" s="1"/>
  <c r="D216" i="88"/>
  <c r="E216" i="88" s="1"/>
  <c r="F216" i="88" s="1"/>
  <c r="G216" i="88" s="1"/>
  <c r="H216" i="88" s="1"/>
  <c r="I216" i="88" s="1"/>
  <c r="J216" i="88" s="1"/>
  <c r="K216" i="88" s="1"/>
  <c r="L216" i="88" s="1"/>
  <c r="M216" i="88" s="1"/>
  <c r="N216" i="88" s="1"/>
  <c r="O216" i="88" s="1"/>
  <c r="P216" i="88" s="1"/>
  <c r="Q216" i="88" s="1"/>
  <c r="R216" i="88" s="1"/>
  <c r="X216" i="88" s="1"/>
  <c r="Y216" i="88" s="1"/>
  <c r="Z216" i="88" s="1"/>
  <c r="AA216" i="88" s="1"/>
  <c r="AB216" i="88" s="1"/>
  <c r="AC216" i="88" s="1"/>
  <c r="AD216" i="88" s="1"/>
  <c r="AE216" i="88" s="1"/>
  <c r="AF216" i="88" s="1"/>
  <c r="F192" i="88"/>
  <c r="G192" i="88" s="1"/>
  <c r="H192" i="88" s="1"/>
  <c r="I192" i="88" s="1"/>
  <c r="J192" i="88" s="1"/>
  <c r="K192" i="88" s="1"/>
  <c r="L192" i="88" s="1"/>
  <c r="M192" i="88" s="1"/>
  <c r="N192" i="88" s="1"/>
  <c r="O192" i="88" s="1"/>
  <c r="P192" i="88" s="1"/>
  <c r="Q192" i="88" s="1"/>
  <c r="R192" i="88" s="1"/>
  <c r="X192" i="88" s="1"/>
  <c r="Y192" i="88" s="1"/>
  <c r="Z192" i="88" s="1"/>
  <c r="AA192" i="88" s="1"/>
  <c r="AB192" i="88" s="1"/>
  <c r="AC192" i="88" s="1"/>
  <c r="AD192" i="88" s="1"/>
  <c r="AE192" i="88" s="1"/>
  <c r="AF192" i="88" s="1"/>
  <c r="D192" i="88"/>
  <c r="E192" i="88" s="1"/>
  <c r="D184" i="88"/>
  <c r="E184" i="88" s="1"/>
  <c r="F184" i="88" s="1"/>
  <c r="G184" i="88" s="1"/>
  <c r="H184" i="88" s="1"/>
  <c r="I184" i="88" s="1"/>
  <c r="J184" i="88" s="1"/>
  <c r="K184" i="88" s="1"/>
  <c r="L184" i="88" s="1"/>
  <c r="M184" i="88" s="1"/>
  <c r="N184" i="88" s="1"/>
  <c r="O184" i="88" s="1"/>
  <c r="P184" i="88" s="1"/>
  <c r="Q184" i="88" s="1"/>
  <c r="R184" i="88" s="1"/>
  <c r="X184" i="88" s="1"/>
  <c r="Y184" i="88" s="1"/>
  <c r="Z184" i="88" s="1"/>
  <c r="AA184" i="88" s="1"/>
  <c r="AB184" i="88" s="1"/>
  <c r="AC184" i="88" s="1"/>
  <c r="AD184" i="88" s="1"/>
  <c r="AE184" i="88" s="1"/>
  <c r="AF184" i="88" s="1"/>
  <c r="C167" i="88"/>
  <c r="AW22" i="88"/>
  <c r="AW25" i="88" s="1"/>
  <c r="AU25" i="88"/>
  <c r="AM19" i="88"/>
  <c r="AM22" i="88" s="1"/>
  <c r="J113" i="88"/>
  <c r="J115" i="88" s="1"/>
  <c r="J116" i="88" s="1"/>
  <c r="Z113" i="88"/>
  <c r="Z115" i="88" s="1"/>
  <c r="Z116" i="88" s="1"/>
  <c r="Z7" i="88" s="1"/>
  <c r="AI108" i="88"/>
  <c r="AC124" i="88"/>
  <c r="BH23" i="88"/>
  <c r="AR23" i="88"/>
  <c r="BD22" i="88"/>
  <c r="AS19" i="88"/>
  <c r="AS22" i="88" s="1"/>
  <c r="AS25" i="88" s="1"/>
  <c r="AY22" i="88"/>
  <c r="AQ23" i="88"/>
  <c r="R7" i="88"/>
  <c r="Z123" i="88"/>
  <c r="BF19" i="88"/>
  <c r="L113" i="88"/>
  <c r="L115" i="88" s="1"/>
  <c r="AB7" i="88"/>
  <c r="AQ22" i="88"/>
  <c r="BG19" i="88"/>
  <c r="BG22" i="88" s="1"/>
  <c r="BG25" i="88" s="1"/>
  <c r="AX23" i="88"/>
  <c r="X123" i="88"/>
  <c r="AF123" i="88"/>
  <c r="AF124" i="88" s="1"/>
  <c r="AO22" i="88"/>
  <c r="AO25" i="88" s="1"/>
  <c r="AI78" i="88"/>
  <c r="C113" i="88"/>
  <c r="C115" i="88" s="1"/>
  <c r="AI118" i="88"/>
  <c r="C123" i="88"/>
  <c r="AN23" i="88"/>
  <c r="C124" i="88"/>
  <c r="AI121" i="88"/>
  <c r="BG95" i="88" a="1"/>
  <c r="BK115" i="88" s="1"/>
  <c r="F189" i="88"/>
  <c r="G189" i="88" s="1"/>
  <c r="H189" i="88" s="1"/>
  <c r="I189" i="88" s="1"/>
  <c r="J189" i="88" s="1"/>
  <c r="K189" i="88" s="1"/>
  <c r="L189" i="88" s="1"/>
  <c r="M189" i="88" s="1"/>
  <c r="N189" i="88" s="1"/>
  <c r="O189" i="88" s="1"/>
  <c r="P189" i="88" s="1"/>
  <c r="Q189" i="88" s="1"/>
  <c r="R189" i="88" s="1"/>
  <c r="X189" i="88" s="1"/>
  <c r="Y189" i="88" s="1"/>
  <c r="Z189" i="88" s="1"/>
  <c r="AA189" i="88" s="1"/>
  <c r="AB189" i="88" s="1"/>
  <c r="AC189" i="88" s="1"/>
  <c r="AD189" i="88" s="1"/>
  <c r="AE189" i="88" s="1"/>
  <c r="AF189" i="88" s="1"/>
  <c r="AP22" i="88"/>
  <c r="AP25" i="88" s="1"/>
  <c r="AT22" i="88"/>
  <c r="Z124" i="88"/>
  <c r="BF23" i="88"/>
  <c r="Z170" i="88"/>
  <c r="AH71" i="88"/>
  <c r="B113" i="88"/>
  <c r="AZ16" i="88"/>
  <c r="AZ22" i="88" s="1"/>
  <c r="BH16" i="88"/>
  <c r="BH22" i="88" s="1"/>
  <c r="BB19" i="88"/>
  <c r="K113" i="88"/>
  <c r="K115" i="88" s="1"/>
  <c r="K116" i="88" s="1"/>
  <c r="AA113" i="88"/>
  <c r="AA115" i="88" s="1"/>
  <c r="AI71" i="88"/>
  <c r="AI92" i="88"/>
  <c r="AH92" i="88"/>
  <c r="P7" i="88"/>
  <c r="AH117" i="88"/>
  <c r="AI117" i="88"/>
  <c r="AH118" i="88"/>
  <c r="AH120" i="88"/>
  <c r="AH122" i="88"/>
  <c r="B123" i="88"/>
  <c r="BB16" i="88"/>
  <c r="BJ16" i="88"/>
  <c r="BJ22" i="88" s="1"/>
  <c r="E7" i="88"/>
  <c r="M7" i="88"/>
  <c r="AC113" i="88"/>
  <c r="AC115" i="88" s="1"/>
  <c r="AC116" i="88" s="1"/>
  <c r="AC7" i="88" s="1"/>
  <c r="Y124" i="88"/>
  <c r="AH108" i="88"/>
  <c r="AV16" i="88"/>
  <c r="AV22" i="88" s="1"/>
  <c r="AN20" i="88"/>
  <c r="AN22" i="88" s="1"/>
  <c r="AN25" i="88" s="1"/>
  <c r="AH96" i="88"/>
  <c r="AJ108" i="88" a="1"/>
  <c r="AJ108" i="88" s="1"/>
  <c r="AG115" i="88"/>
  <c r="AH78" i="88"/>
  <c r="BF16" i="88"/>
  <c r="BF22" i="88" s="1"/>
  <c r="I113" i="88"/>
  <c r="I115" i="88" s="1"/>
  <c r="I7" i="88" s="1"/>
  <c r="Q113" i="88"/>
  <c r="Q115" i="88" s="1"/>
  <c r="Y113" i="88"/>
  <c r="Y115" i="88" s="1"/>
  <c r="Y116" i="88" s="1"/>
  <c r="Y7" i="88" s="1"/>
  <c r="AG113" i="88"/>
  <c r="AF124" i="86"/>
  <c r="AE124" i="86"/>
  <c r="BH25" i="88" l="1"/>
  <c r="BC25" i="88"/>
  <c r="Q124" i="88"/>
  <c r="AY25" i="88"/>
  <c r="Q116" i="88"/>
  <c r="Q7" i="88" s="1"/>
  <c r="L116" i="88"/>
  <c r="L7" i="88" s="1"/>
  <c r="AT25" i="88"/>
  <c r="BA25" i="88"/>
  <c r="AD7" i="88"/>
  <c r="BI22" i="88"/>
  <c r="BI25" i="88" s="1"/>
  <c r="U7" i="88"/>
  <c r="AE7" i="88"/>
  <c r="X116" i="88"/>
  <c r="X7" i="88" s="1"/>
  <c r="K7" i="88"/>
  <c r="BJ23" i="88"/>
  <c r="BJ25" i="88" s="1"/>
  <c r="W7" i="88"/>
  <c r="AR25" i="88"/>
  <c r="F173" i="88"/>
  <c r="G173" i="88" s="1"/>
  <c r="H173" i="88" s="1"/>
  <c r="I173" i="88" s="1"/>
  <c r="J173" i="88" s="1"/>
  <c r="K173" i="88" s="1"/>
  <c r="L173" i="88" s="1"/>
  <c r="M173" i="88" s="1"/>
  <c r="N173" i="88" s="1"/>
  <c r="O173" i="88" s="1"/>
  <c r="P173" i="88" s="1"/>
  <c r="Q173" i="88" s="1"/>
  <c r="R173" i="88" s="1"/>
  <c r="X173" i="88" s="1"/>
  <c r="Y173" i="88" s="1"/>
  <c r="Z173" i="88" s="1"/>
  <c r="AA173" i="88" s="1"/>
  <c r="AB173" i="88" s="1"/>
  <c r="AC173" i="88" s="1"/>
  <c r="AD173" i="88" s="1"/>
  <c r="AE173" i="88" s="1"/>
  <c r="AF173" i="88" s="1"/>
  <c r="D274" i="88"/>
  <c r="G7" i="88"/>
  <c r="BD23" i="88"/>
  <c r="BD25" i="88" s="1"/>
  <c r="T7" i="88"/>
  <c r="D135" i="88"/>
  <c r="E177" i="88"/>
  <c r="V7" i="88"/>
  <c r="AA116" i="88"/>
  <c r="AA7" i="88" s="1"/>
  <c r="AV23" i="88"/>
  <c r="S7" i="88"/>
  <c r="Y135" i="88"/>
  <c r="AX25" i="88"/>
  <c r="N7" i="88"/>
  <c r="J7" i="88"/>
  <c r="AQ25" i="88"/>
  <c r="F7" i="88"/>
  <c r="AZ23" i="88"/>
  <c r="AZ25" i="88" s="1"/>
  <c r="X124" i="88"/>
  <c r="BE23" i="88"/>
  <c r="BE25" i="88" s="1"/>
  <c r="AF116" i="88"/>
  <c r="AF7" i="88" s="1"/>
  <c r="BF25" i="88"/>
  <c r="C7" i="88"/>
  <c r="BK95" i="88"/>
  <c r="BG97" i="88"/>
  <c r="BK98" i="88"/>
  <c r="BJ99" i="88"/>
  <c r="BK97" i="88"/>
  <c r="BL96" i="88"/>
  <c r="BK100" i="88"/>
  <c r="BL97" i="88"/>
  <c r="BH108" i="88"/>
  <c r="BG99" i="88"/>
  <c r="BH111" i="88"/>
  <c r="BI108" i="88"/>
  <c r="BG112" i="88"/>
  <c r="BJ102" i="88"/>
  <c r="BJ101" i="88"/>
  <c r="BJ95" i="88"/>
  <c r="BI103" i="88"/>
  <c r="BI106" i="88"/>
  <c r="BJ104" i="88"/>
  <c r="BJ96" i="88"/>
  <c r="BI107" i="88"/>
  <c r="BL95" i="88"/>
  <c r="BL108" i="88"/>
  <c r="BH109" i="88"/>
  <c r="BK116" i="88"/>
  <c r="BG110" i="88"/>
  <c r="BI118" i="88"/>
  <c r="BK96" i="88"/>
  <c r="BL110" i="88"/>
  <c r="BJ100" i="88"/>
  <c r="BK114" i="88"/>
  <c r="BH104" i="88"/>
  <c r="BJ118" i="88"/>
  <c r="BG108" i="88"/>
  <c r="BJ97" i="88"/>
  <c r="BL111" i="88"/>
  <c r="BI101" i="88"/>
  <c r="BJ115" i="88"/>
  <c r="BH105" i="88"/>
  <c r="BH98" i="88"/>
  <c r="BJ112" i="88"/>
  <c r="BI100" i="88"/>
  <c r="BG111" i="88"/>
  <c r="BI98" i="88"/>
  <c r="BG109" i="88"/>
  <c r="BL114" i="88"/>
  <c r="BK107" i="88"/>
  <c r="BJ98" i="88"/>
  <c r="BK112" i="88"/>
  <c r="BH102" i="88"/>
  <c r="BJ116" i="88"/>
  <c r="BG106" i="88"/>
  <c r="BL109" i="88"/>
  <c r="BI99" i="88"/>
  <c r="BJ113" i="88"/>
  <c r="BH103" i="88"/>
  <c r="BI117" i="88"/>
  <c r="BL106" i="88"/>
  <c r="BG100" i="88"/>
  <c r="BH114" i="88"/>
  <c r="BK101" i="88"/>
  <c r="BI112" i="88"/>
  <c r="BK99" i="88"/>
  <c r="BI110" i="88"/>
  <c r="BH106" i="88"/>
  <c r="BL113" i="88"/>
  <c r="BK110" i="88"/>
  <c r="BK109" i="88"/>
  <c r="BH100" i="88"/>
  <c r="BJ114" i="88"/>
  <c r="BG104" i="88"/>
  <c r="BH118" i="88"/>
  <c r="BL107" i="88"/>
  <c r="BI97" i="88"/>
  <c r="BJ111" i="88"/>
  <c r="BH101" i="88"/>
  <c r="BI115" i="88"/>
  <c r="BL104" i="88"/>
  <c r="BJ110" i="88"/>
  <c r="BK108" i="88"/>
  <c r="BL101" i="88"/>
  <c r="BG116" i="88"/>
  <c r="BG103" i="88"/>
  <c r="BK113" i="88"/>
  <c r="BG101" i="88"/>
  <c r="BK111" i="88"/>
  <c r="BG117" i="88"/>
  <c r="BG102" i="88"/>
  <c r="BH116" i="88"/>
  <c r="BL105" i="88"/>
  <c r="BI95" i="88"/>
  <c r="BJ109" i="88"/>
  <c r="BH99" i="88"/>
  <c r="BI113" i="88"/>
  <c r="BL102" i="88"/>
  <c r="BH117" i="88"/>
  <c r="BK106" i="88"/>
  <c r="BH96" i="88"/>
  <c r="BH112" i="88"/>
  <c r="BJ103" i="88"/>
  <c r="BL117" i="88"/>
  <c r="BI104" i="88"/>
  <c r="BG115" i="88"/>
  <c r="BI102" i="88"/>
  <c r="BG113" i="88"/>
  <c r="BK118" i="88"/>
  <c r="BJ117" i="88"/>
  <c r="BL112" i="88"/>
  <c r="BG118" i="88"/>
  <c r="BJ107" i="88"/>
  <c r="BH97" i="88"/>
  <c r="BI111" i="88"/>
  <c r="BL100" i="88"/>
  <c r="BH115" i="88"/>
  <c r="BK104" i="88"/>
  <c r="BL118" i="88"/>
  <c r="BJ108" i="88"/>
  <c r="BG98" i="88"/>
  <c r="BG114" i="88"/>
  <c r="BI105" i="88"/>
  <c r="BG95" i="88"/>
  <c r="BK105" i="88"/>
  <c r="BI116" i="88"/>
  <c r="BK103" i="88"/>
  <c r="BI114" i="88"/>
  <c r="BL103" i="88"/>
  <c r="BJ105" i="88"/>
  <c r="BH95" i="88"/>
  <c r="BI109" i="88"/>
  <c r="BL98" i="88"/>
  <c r="BH113" i="88"/>
  <c r="BK102" i="88"/>
  <c r="BL116" i="88"/>
  <c r="BJ106" i="88"/>
  <c r="BG96" i="88"/>
  <c r="BH110" i="88"/>
  <c r="BL99" i="88"/>
  <c r="BL115" i="88"/>
  <c r="BH107" i="88"/>
  <c r="BI96" i="88"/>
  <c r="BG107" i="88"/>
  <c r="BK117" i="88"/>
  <c r="BG105" i="88"/>
  <c r="AJ123" i="88" a="1"/>
  <c r="AJ123" i="88" s="1"/>
  <c r="AI123" i="88"/>
  <c r="AH123" i="88"/>
  <c r="AM23" i="88"/>
  <c r="AM25" i="88" s="1"/>
  <c r="B124" i="88"/>
  <c r="AI113" i="88"/>
  <c r="B115" i="88"/>
  <c r="AH113" i="88"/>
  <c r="AV25" i="88"/>
  <c r="AA170" i="88"/>
  <c r="AB170" i="88" s="1"/>
  <c r="AC170" i="88" s="1"/>
  <c r="AD170" i="88" s="1"/>
  <c r="AE170" i="88" s="1"/>
  <c r="AF170" i="88" s="1"/>
  <c r="Z135" i="88"/>
  <c r="F161" i="88"/>
  <c r="BB22" i="88"/>
  <c r="BB25" i="88" s="1"/>
  <c r="AT8" i="88" l="1"/>
  <c r="AT9" i="88"/>
  <c r="E135" i="88"/>
  <c r="F177" i="88"/>
  <c r="G177" i="88" s="1"/>
  <c r="E274" i="88"/>
  <c r="AH124" i="88"/>
  <c r="AI124" i="88"/>
  <c r="F169" i="88"/>
  <c r="G161" i="88"/>
  <c r="G135" i="88" s="1"/>
  <c r="F167" i="88"/>
  <c r="B116" i="88"/>
  <c r="AI115" i="88"/>
  <c r="AH115" i="88"/>
  <c r="H177" i="88"/>
  <c r="F135" i="88" l="1"/>
  <c r="B7" i="88"/>
  <c r="A7" i="88" s="1"/>
  <c r="AI116" i="88"/>
  <c r="AH116" i="88"/>
  <c r="G167" i="88"/>
  <c r="H161" i="88"/>
  <c r="F274" i="88"/>
  <c r="G169" i="88"/>
  <c r="I177" i="88"/>
  <c r="H135" i="88"/>
  <c r="G274" i="88" l="1"/>
  <c r="H169" i="88"/>
  <c r="I161" i="88"/>
  <c r="H167" i="88"/>
  <c r="J177" i="88"/>
  <c r="I135" i="88"/>
  <c r="K177" i="88" l="1"/>
  <c r="I167" i="88"/>
  <c r="J161" i="88"/>
  <c r="H274" i="88"/>
  <c r="I169" i="88"/>
  <c r="I274" i="88" l="1"/>
  <c r="J169" i="88"/>
  <c r="K161" i="88"/>
  <c r="J167" i="88"/>
  <c r="J135" i="88"/>
  <c r="L177" i="88"/>
  <c r="K135" i="88"/>
  <c r="M177" i="88" l="1"/>
  <c r="K167" i="88"/>
  <c r="L161" i="88"/>
  <c r="L135" i="88" s="1"/>
  <c r="J274" i="88"/>
  <c r="K169" i="88"/>
  <c r="T106" i="87"/>
  <c r="T108" i="87" s="1"/>
  <c r="U98" i="87"/>
  <c r="Y98" i="87" s="1"/>
  <c r="U97" i="87"/>
  <c r="Y97" i="87" s="1"/>
  <c r="U96" i="87"/>
  <c r="Y96" i="87" s="1"/>
  <c r="U95" i="87"/>
  <c r="Y95" i="87" s="1"/>
  <c r="U94" i="87"/>
  <c r="Y94" i="87" s="1"/>
  <c r="U93" i="87"/>
  <c r="Y93" i="87" s="1"/>
  <c r="U92" i="87"/>
  <c r="Y92" i="87" s="1"/>
  <c r="U91" i="87"/>
  <c r="Y91" i="87" s="1"/>
  <c r="U90" i="87"/>
  <c r="Y90" i="87" s="1"/>
  <c r="U89" i="87"/>
  <c r="Y89" i="87" s="1"/>
  <c r="U88" i="87"/>
  <c r="Y88" i="87" s="1"/>
  <c r="U87" i="87"/>
  <c r="Y87" i="87" s="1"/>
  <c r="U86" i="87"/>
  <c r="Y86" i="87" s="1"/>
  <c r="U85" i="87"/>
  <c r="Y85" i="87" s="1"/>
  <c r="U84" i="87"/>
  <c r="Y84" i="87" s="1"/>
  <c r="U83" i="87"/>
  <c r="Y83" i="87" s="1"/>
  <c r="U82" i="87"/>
  <c r="Y82" i="87" s="1"/>
  <c r="U81" i="87"/>
  <c r="Y81" i="87" s="1"/>
  <c r="U80" i="87"/>
  <c r="Y80" i="87" s="1"/>
  <c r="U79" i="87"/>
  <c r="Y79" i="87" s="1"/>
  <c r="U78" i="87"/>
  <c r="Y78" i="87" s="1"/>
  <c r="U77" i="87"/>
  <c r="Y77" i="87" s="1"/>
  <c r="U76" i="87"/>
  <c r="Y76" i="87" s="1"/>
  <c r="U75" i="87"/>
  <c r="Y75" i="87" s="1"/>
  <c r="U74" i="87"/>
  <c r="Y74" i="87" s="1"/>
  <c r="U73" i="87"/>
  <c r="Y73" i="87" s="1"/>
  <c r="U72" i="87"/>
  <c r="Y72" i="87" s="1"/>
  <c r="Y71" i="87"/>
  <c r="Y70" i="87"/>
  <c r="Y69" i="87"/>
  <c r="Y68" i="87"/>
  <c r="Y67" i="87"/>
  <c r="Y66" i="87"/>
  <c r="Y65" i="87"/>
  <c r="Y64" i="87"/>
  <c r="Y63" i="87"/>
  <c r="Y62" i="87"/>
  <c r="Y61" i="87"/>
  <c r="Y60" i="87"/>
  <c r="Y59" i="87"/>
  <c r="Y58" i="87"/>
  <c r="Y57" i="87"/>
  <c r="Y56" i="87"/>
  <c r="Y55" i="87"/>
  <c r="Y54" i="87"/>
  <c r="Y53" i="87"/>
  <c r="Y52" i="87"/>
  <c r="Y51" i="87"/>
  <c r="U50" i="87"/>
  <c r="Y50" i="87" s="1"/>
  <c r="U49" i="87"/>
  <c r="Y49" i="87" s="1"/>
  <c r="U48" i="87"/>
  <c r="Y48" i="87" s="1"/>
  <c r="U47" i="87"/>
  <c r="Y47" i="87" s="1"/>
  <c r="U46" i="87"/>
  <c r="Y46" i="87" s="1"/>
  <c r="U45" i="87"/>
  <c r="Y45" i="87" s="1"/>
  <c r="U44" i="87"/>
  <c r="Y44" i="87" s="1"/>
  <c r="U43" i="87"/>
  <c r="Y43" i="87" s="1"/>
  <c r="U42" i="87"/>
  <c r="Y42" i="87" s="1"/>
  <c r="U41" i="87"/>
  <c r="Y41" i="87" s="1"/>
  <c r="U40" i="87"/>
  <c r="Y40" i="87" s="1"/>
  <c r="U39" i="87"/>
  <c r="Y39" i="87" s="1"/>
  <c r="U38" i="87"/>
  <c r="Y38" i="87" s="1"/>
  <c r="U37" i="87"/>
  <c r="Y37" i="87" s="1"/>
  <c r="U36" i="87"/>
  <c r="Y36" i="87" s="1"/>
  <c r="U35" i="87"/>
  <c r="Y35" i="87" s="1"/>
  <c r="U34" i="87"/>
  <c r="Y34" i="87" s="1"/>
  <c r="U33" i="87"/>
  <c r="Y33" i="87" s="1"/>
  <c r="U32" i="87"/>
  <c r="Y32" i="87" s="1"/>
  <c r="U31" i="87"/>
  <c r="Y31" i="87" s="1"/>
  <c r="U30" i="87"/>
  <c r="Y30" i="87" s="1"/>
  <c r="U29" i="87"/>
  <c r="Y29" i="87" s="1"/>
  <c r="U28" i="87"/>
  <c r="Y28" i="87" s="1"/>
  <c r="U27" i="87"/>
  <c r="Y27" i="87" s="1"/>
  <c r="U26" i="87"/>
  <c r="Y26" i="87" s="1"/>
  <c r="U25" i="87"/>
  <c r="Y25" i="87" s="1"/>
  <c r="U24" i="87"/>
  <c r="Y24" i="87" s="1"/>
  <c r="U23" i="87"/>
  <c r="Y23" i="87" s="1"/>
  <c r="U22" i="87"/>
  <c r="Y22" i="87" s="1"/>
  <c r="U21" i="87"/>
  <c r="Y21" i="87" s="1"/>
  <c r="U20" i="87"/>
  <c r="Y20" i="87" s="1"/>
  <c r="U19" i="87"/>
  <c r="Y19" i="87" s="1"/>
  <c r="U18" i="87"/>
  <c r="Y18" i="87" s="1"/>
  <c r="U17" i="87"/>
  <c r="Y17" i="87" s="1"/>
  <c r="U16" i="87"/>
  <c r="Y16" i="87" s="1"/>
  <c r="U15" i="87"/>
  <c r="Y15" i="87" s="1"/>
  <c r="U14" i="87"/>
  <c r="Y14" i="87" s="1"/>
  <c r="U13" i="87"/>
  <c r="Y13" i="87" s="1"/>
  <c r="U12" i="87"/>
  <c r="Y12" i="87" s="1"/>
  <c r="U11" i="87"/>
  <c r="Y11" i="87" s="1"/>
  <c r="U10" i="87"/>
  <c r="Y10" i="87" s="1"/>
  <c r="U9" i="87"/>
  <c r="Y9" i="87" s="1"/>
  <c r="U8" i="87"/>
  <c r="Y8" i="87" s="1"/>
  <c r="U7" i="87"/>
  <c r="Y7" i="87" s="1"/>
  <c r="U6" i="87"/>
  <c r="Y6" i="87" s="1"/>
  <c r="U5" i="87"/>
  <c r="Y5" i="87" s="1"/>
  <c r="U4" i="87"/>
  <c r="Y4" i="87" s="1"/>
  <c r="U3" i="87"/>
  <c r="Y3" i="87" s="1"/>
  <c r="AD149" i="86"/>
  <c r="AD71" i="86"/>
  <c r="AD78" i="86"/>
  <c r="AB71" i="86"/>
  <c r="AC71" i="86"/>
  <c r="AB78" i="86"/>
  <c r="AC78" i="86"/>
  <c r="AB92" i="86"/>
  <c r="AC92" i="86"/>
  <c r="W92" i="86"/>
  <c r="W96" i="86"/>
  <c r="K274" i="88" l="1"/>
  <c r="L169" i="88"/>
  <c r="L167" i="88"/>
  <c r="M161" i="88"/>
  <c r="N177" i="88"/>
  <c r="V78" i="86"/>
  <c r="V70" i="86"/>
  <c r="W70" i="86"/>
  <c r="U70" i="86"/>
  <c r="U149" i="86"/>
  <c r="S78" i="86"/>
  <c r="T78" i="86"/>
  <c r="R71" i="86"/>
  <c r="R113" i="86" s="1"/>
  <c r="R115" i="86" s="1"/>
  <c r="R78" i="86"/>
  <c r="R92" i="86"/>
  <c r="R96" i="86"/>
  <c r="R108" i="86"/>
  <c r="R117" i="86"/>
  <c r="R123" i="86" s="1"/>
  <c r="R124" i="86" s="1"/>
  <c r="R118" i="86"/>
  <c r="R119" i="86"/>
  <c r="R120" i="86"/>
  <c r="R121" i="86"/>
  <c r="R122" i="86"/>
  <c r="B108" i="86"/>
  <c r="C108" i="86"/>
  <c r="D108" i="86"/>
  <c r="E108" i="86"/>
  <c r="F108" i="86"/>
  <c r="B96" i="86"/>
  <c r="C96" i="86"/>
  <c r="D96" i="86"/>
  <c r="E96" i="86"/>
  <c r="F96" i="86"/>
  <c r="B92" i="86"/>
  <c r="C92" i="86"/>
  <c r="D92" i="86"/>
  <c r="E92" i="86"/>
  <c r="F92" i="86"/>
  <c r="G92" i="86"/>
  <c r="B78" i="86"/>
  <c r="C78" i="86"/>
  <c r="D78" i="86"/>
  <c r="E78" i="86"/>
  <c r="F78" i="86"/>
  <c r="G78" i="86"/>
  <c r="H78" i="86"/>
  <c r="B135" i="85"/>
  <c r="C135" i="85"/>
  <c r="D135" i="85"/>
  <c r="E135" i="85"/>
  <c r="F135" i="85"/>
  <c r="G135" i="85"/>
  <c r="H135" i="85"/>
  <c r="I135" i="85"/>
  <c r="J135" i="85"/>
  <c r="K135" i="85"/>
  <c r="L135" i="85"/>
  <c r="B113" i="85"/>
  <c r="C113" i="85"/>
  <c r="D113" i="85"/>
  <c r="E113" i="85"/>
  <c r="F113" i="85"/>
  <c r="G113" i="85"/>
  <c r="G115" i="85" s="1"/>
  <c r="G116" i="85" s="1"/>
  <c r="H113" i="85"/>
  <c r="H115" i="85" s="1"/>
  <c r="H116" i="85" s="1"/>
  <c r="I113" i="85"/>
  <c r="I115" i="85" s="1"/>
  <c r="I116" i="85" s="1"/>
  <c r="J113" i="85"/>
  <c r="K113" i="85"/>
  <c r="L113" i="85"/>
  <c r="B115" i="85"/>
  <c r="C115" i="85"/>
  <c r="D115" i="85"/>
  <c r="D116" i="85" s="1"/>
  <c r="E115" i="85"/>
  <c r="E116" i="85" s="1"/>
  <c r="F115" i="85"/>
  <c r="F116" i="85" s="1"/>
  <c r="J115" i="85"/>
  <c r="K115" i="85"/>
  <c r="L115" i="85"/>
  <c r="B117" i="85"/>
  <c r="C117" i="85"/>
  <c r="D117" i="85"/>
  <c r="E117" i="85"/>
  <c r="F117" i="85"/>
  <c r="G117" i="85"/>
  <c r="G123" i="85" s="1"/>
  <c r="G124" i="85" s="1"/>
  <c r="H117" i="85"/>
  <c r="H123" i="85" s="1"/>
  <c r="H124" i="85" s="1"/>
  <c r="I117" i="85"/>
  <c r="I123" i="85" s="1"/>
  <c r="I124" i="85" s="1"/>
  <c r="J117" i="85"/>
  <c r="K117" i="85"/>
  <c r="L117" i="85"/>
  <c r="B118" i="85"/>
  <c r="C118" i="85"/>
  <c r="C123" i="85" s="1"/>
  <c r="D118" i="85"/>
  <c r="D123" i="85" s="1"/>
  <c r="D124" i="85" s="1"/>
  <c r="E118" i="85"/>
  <c r="E123" i="85" s="1"/>
  <c r="E124" i="85" s="1"/>
  <c r="F118" i="85"/>
  <c r="G118" i="85"/>
  <c r="H118" i="85"/>
  <c r="I118" i="85"/>
  <c r="J118" i="85"/>
  <c r="K118" i="85"/>
  <c r="K123" i="85" s="1"/>
  <c r="L118" i="85"/>
  <c r="L123" i="85" s="1"/>
  <c r="L124" i="85" s="1"/>
  <c r="B119" i="85"/>
  <c r="B123" i="85" s="1"/>
  <c r="C119" i="85"/>
  <c r="D119" i="85"/>
  <c r="E119" i="85"/>
  <c r="F119" i="85"/>
  <c r="G119" i="85"/>
  <c r="H119" i="85"/>
  <c r="I119" i="85"/>
  <c r="J119" i="85"/>
  <c r="J123" i="85" s="1"/>
  <c r="K119" i="85"/>
  <c r="L119" i="85"/>
  <c r="B120" i="85"/>
  <c r="C120" i="85"/>
  <c r="D120" i="85"/>
  <c r="E120" i="85"/>
  <c r="F120" i="85"/>
  <c r="G120" i="85"/>
  <c r="H120" i="85"/>
  <c r="I120" i="85"/>
  <c r="J120" i="85"/>
  <c r="K120" i="85"/>
  <c r="L120" i="85"/>
  <c r="B121" i="85"/>
  <c r="C121" i="85"/>
  <c r="D121" i="85"/>
  <c r="E121" i="85"/>
  <c r="F121" i="85"/>
  <c r="G121" i="85"/>
  <c r="H121" i="85"/>
  <c r="I121" i="85"/>
  <c r="J121" i="85"/>
  <c r="K121" i="85"/>
  <c r="L121" i="85"/>
  <c r="B122" i="85"/>
  <c r="C122" i="85"/>
  <c r="D122" i="85"/>
  <c r="E122" i="85"/>
  <c r="F122" i="85"/>
  <c r="G122" i="85"/>
  <c r="H122" i="85"/>
  <c r="I122" i="85"/>
  <c r="J122" i="85"/>
  <c r="K122" i="85"/>
  <c r="L122" i="85"/>
  <c r="F123" i="85"/>
  <c r="F124" i="85" s="1"/>
  <c r="B108" i="85"/>
  <c r="C108" i="85"/>
  <c r="D108" i="85"/>
  <c r="E108" i="85"/>
  <c r="F108" i="85"/>
  <c r="G108" i="85"/>
  <c r="H108" i="85"/>
  <c r="I108" i="85"/>
  <c r="J108" i="85"/>
  <c r="K108" i="85"/>
  <c r="L108" i="85"/>
  <c r="B96" i="85"/>
  <c r="C96" i="85"/>
  <c r="D96" i="85"/>
  <c r="E96" i="85"/>
  <c r="F96" i="85"/>
  <c r="G96" i="85"/>
  <c r="H96" i="85"/>
  <c r="I96" i="85"/>
  <c r="J96" i="85"/>
  <c r="K96" i="85"/>
  <c r="L96" i="85"/>
  <c r="M96" i="85"/>
  <c r="B92" i="85"/>
  <c r="C92" i="85"/>
  <c r="D92" i="85"/>
  <c r="E92" i="85"/>
  <c r="F92" i="85"/>
  <c r="G92" i="85"/>
  <c r="H92" i="85"/>
  <c r="I92" i="85"/>
  <c r="J92" i="85"/>
  <c r="K92" i="85"/>
  <c r="L92" i="85"/>
  <c r="M92" i="85"/>
  <c r="B78" i="85"/>
  <c r="C78" i="85"/>
  <c r="D78" i="85"/>
  <c r="E78" i="85"/>
  <c r="F78" i="85"/>
  <c r="G78" i="85"/>
  <c r="H78" i="85"/>
  <c r="I78" i="85"/>
  <c r="J78" i="85"/>
  <c r="K78" i="85"/>
  <c r="L78" i="85"/>
  <c r="M78" i="85"/>
  <c r="B71" i="85"/>
  <c r="C71" i="85"/>
  <c r="D71" i="85"/>
  <c r="E71" i="85"/>
  <c r="F71" i="85"/>
  <c r="G71" i="85"/>
  <c r="H71" i="85"/>
  <c r="I71" i="85"/>
  <c r="J71" i="85"/>
  <c r="K71" i="85"/>
  <c r="L71" i="85"/>
  <c r="M71" i="85"/>
  <c r="B71" i="86"/>
  <c r="C71" i="86"/>
  <c r="D71" i="86"/>
  <c r="E71" i="86"/>
  <c r="F71" i="86"/>
  <c r="G71" i="86"/>
  <c r="H71" i="86"/>
  <c r="I71" i="86"/>
  <c r="J71" i="86"/>
  <c r="K71" i="86"/>
  <c r="L71" i="86"/>
  <c r="M71" i="86"/>
  <c r="N71" i="86"/>
  <c r="O71" i="86"/>
  <c r="P71" i="86"/>
  <c r="Q71" i="86"/>
  <c r="Q78" i="86"/>
  <c r="Q92" i="86"/>
  <c r="Q96" i="86"/>
  <c r="Q108" i="86"/>
  <c r="Q117" i="86"/>
  <c r="Q118" i="86"/>
  <c r="Q119" i="86"/>
  <c r="Q120" i="86"/>
  <c r="Q121" i="86"/>
  <c r="Q122" i="86"/>
  <c r="O177" i="88" l="1"/>
  <c r="M167" i="88"/>
  <c r="N161" i="88"/>
  <c r="L274" i="88"/>
  <c r="M169" i="88"/>
  <c r="R116" i="86"/>
  <c r="L116" i="85"/>
  <c r="K124" i="85"/>
  <c r="K116" i="85"/>
  <c r="C116" i="85"/>
  <c r="C124" i="85"/>
  <c r="J116" i="85"/>
  <c r="J124" i="85"/>
  <c r="B116" i="85"/>
  <c r="B124" i="85"/>
  <c r="Q123" i="86"/>
  <c r="Q113" i="86"/>
  <c r="Q115" i="86" s="1"/>
  <c r="Q124" i="86"/>
  <c r="Q116" i="86"/>
  <c r="O161" i="88" l="1"/>
  <c r="N167" i="88"/>
  <c r="M274" i="88"/>
  <c r="N169" i="88"/>
  <c r="P177" i="88"/>
  <c r="Q177" i="88" s="1"/>
  <c r="P78" i="86"/>
  <c r="P92" i="86"/>
  <c r="P96" i="86"/>
  <c r="P108" i="86"/>
  <c r="P117" i="86"/>
  <c r="P118" i="86"/>
  <c r="P119" i="86"/>
  <c r="P120" i="86"/>
  <c r="P121" i="86"/>
  <c r="P122" i="86"/>
  <c r="P135" i="86"/>
  <c r="R177" i="88" l="1"/>
  <c r="N274" i="88"/>
  <c r="O169" i="88"/>
  <c r="O167" i="88"/>
  <c r="P161" i="88"/>
  <c r="P123" i="86"/>
  <c r="P124" i="86"/>
  <c r="P113" i="86"/>
  <c r="P115" i="86" s="1"/>
  <c r="P116" i="86" s="1"/>
  <c r="M78" i="86"/>
  <c r="N78" i="86"/>
  <c r="O78" i="86"/>
  <c r="M92" i="86"/>
  <c r="N92" i="86"/>
  <c r="O92" i="86"/>
  <c r="M96" i="86"/>
  <c r="N96" i="86"/>
  <c r="O96" i="86"/>
  <c r="M108" i="86"/>
  <c r="N108" i="86"/>
  <c r="N124" i="86" s="1"/>
  <c r="O108" i="86"/>
  <c r="M117" i="86"/>
  <c r="N117" i="86"/>
  <c r="O117" i="86"/>
  <c r="M118" i="86"/>
  <c r="N118" i="86"/>
  <c r="N123" i="86" s="1"/>
  <c r="O118" i="86"/>
  <c r="M119" i="86"/>
  <c r="M123" i="86" s="1"/>
  <c r="N119" i="86"/>
  <c r="O119" i="86"/>
  <c r="M120" i="86"/>
  <c r="N120" i="86"/>
  <c r="O120" i="86"/>
  <c r="M121" i="86"/>
  <c r="N121" i="86"/>
  <c r="O121" i="86"/>
  <c r="M122" i="86"/>
  <c r="N122" i="86"/>
  <c r="O122" i="86"/>
  <c r="M135" i="86"/>
  <c r="N135" i="86"/>
  <c r="O135" i="86"/>
  <c r="Q161" i="88" l="1"/>
  <c r="P167" i="88"/>
  <c r="O274" i="88"/>
  <c r="P169" i="88"/>
  <c r="N113" i="86"/>
  <c r="N115" i="86" s="1"/>
  <c r="N116" i="86" s="1"/>
  <c r="O123" i="86"/>
  <c r="O124" i="86"/>
  <c r="O113" i="86"/>
  <c r="O115" i="86" s="1"/>
  <c r="M124" i="86"/>
  <c r="M113" i="86"/>
  <c r="M115" i="86" s="1"/>
  <c r="M116" i="86" s="1"/>
  <c r="AH145" i="86"/>
  <c r="AI145" i="86"/>
  <c r="AH144" i="86"/>
  <c r="AI144" i="86"/>
  <c r="AH143" i="86"/>
  <c r="AI143" i="86"/>
  <c r="P274" i="88" l="1"/>
  <c r="Q169" i="88"/>
  <c r="Q167" i="88"/>
  <c r="R161" i="88"/>
  <c r="O116" i="86"/>
  <c r="B273" i="86"/>
  <c r="B272" i="86"/>
  <c r="B271" i="86"/>
  <c r="B270" i="86"/>
  <c r="B269" i="86"/>
  <c r="B268" i="86"/>
  <c r="C268" i="86" s="1"/>
  <c r="D268" i="86" s="1"/>
  <c r="E268" i="86" s="1"/>
  <c r="F268" i="86" s="1"/>
  <c r="G268" i="86" s="1"/>
  <c r="H268" i="86" s="1"/>
  <c r="I268" i="86" s="1"/>
  <c r="J268" i="86" s="1"/>
  <c r="K268" i="86" s="1"/>
  <c r="L268" i="86" s="1"/>
  <c r="M268" i="86" s="1"/>
  <c r="N268" i="86" s="1"/>
  <c r="O268" i="86" s="1"/>
  <c r="Q268" i="86" s="1"/>
  <c r="R268" i="86" s="1"/>
  <c r="S268" i="86" s="1"/>
  <c r="T268" i="86" s="1"/>
  <c r="U268" i="86" s="1"/>
  <c r="V268" i="86" s="1"/>
  <c r="W268" i="86" s="1"/>
  <c r="X268" i="86" s="1"/>
  <c r="Y268" i="86" s="1"/>
  <c r="Z268" i="86" s="1"/>
  <c r="AA268" i="86" s="1"/>
  <c r="AB268" i="86" s="1"/>
  <c r="AC268" i="86" s="1"/>
  <c r="AD268" i="86" s="1"/>
  <c r="AE268" i="86" s="1"/>
  <c r="AF268" i="86" s="1"/>
  <c r="B267" i="86"/>
  <c r="C267" i="86" s="1"/>
  <c r="D267" i="86" s="1"/>
  <c r="E267" i="86" s="1"/>
  <c r="F267" i="86" s="1"/>
  <c r="G267" i="86" s="1"/>
  <c r="H267" i="86" s="1"/>
  <c r="I267" i="86" s="1"/>
  <c r="J267" i="86" s="1"/>
  <c r="K267" i="86" s="1"/>
  <c r="L267" i="86" s="1"/>
  <c r="M267" i="86" s="1"/>
  <c r="N267" i="86" s="1"/>
  <c r="O267" i="86" s="1"/>
  <c r="Q267" i="86" s="1"/>
  <c r="R267" i="86" s="1"/>
  <c r="S267" i="86" s="1"/>
  <c r="T267" i="86" s="1"/>
  <c r="U267" i="86" s="1"/>
  <c r="V267" i="86" s="1"/>
  <c r="W267" i="86" s="1"/>
  <c r="X267" i="86" s="1"/>
  <c r="Y267" i="86" s="1"/>
  <c r="Z267" i="86" s="1"/>
  <c r="AA267" i="86" s="1"/>
  <c r="AB267" i="86" s="1"/>
  <c r="AC267" i="86" s="1"/>
  <c r="AD267" i="86" s="1"/>
  <c r="AE267" i="86" s="1"/>
  <c r="AF267" i="86" s="1"/>
  <c r="B266" i="86"/>
  <c r="B265" i="86"/>
  <c r="B264" i="86"/>
  <c r="B263" i="86"/>
  <c r="B262" i="86"/>
  <c r="B261" i="86"/>
  <c r="B260" i="86"/>
  <c r="C260" i="86" s="1"/>
  <c r="D260" i="86" s="1"/>
  <c r="E260" i="86" s="1"/>
  <c r="F260" i="86" s="1"/>
  <c r="G260" i="86" s="1"/>
  <c r="H260" i="86" s="1"/>
  <c r="I260" i="86" s="1"/>
  <c r="J260" i="86" s="1"/>
  <c r="K260" i="86" s="1"/>
  <c r="L260" i="86" s="1"/>
  <c r="M260" i="86" s="1"/>
  <c r="N260" i="86" s="1"/>
  <c r="O260" i="86" s="1"/>
  <c r="Q260" i="86" s="1"/>
  <c r="R260" i="86" s="1"/>
  <c r="S260" i="86" s="1"/>
  <c r="T260" i="86" s="1"/>
  <c r="U260" i="86" s="1"/>
  <c r="V260" i="86" s="1"/>
  <c r="W260" i="86" s="1"/>
  <c r="X260" i="86" s="1"/>
  <c r="Y260" i="86" s="1"/>
  <c r="Z260" i="86" s="1"/>
  <c r="AA260" i="86" s="1"/>
  <c r="AB260" i="86" s="1"/>
  <c r="AC260" i="86" s="1"/>
  <c r="AD260" i="86" s="1"/>
  <c r="AE260" i="86" s="1"/>
  <c r="AF260" i="86" s="1"/>
  <c r="B259" i="86"/>
  <c r="C259" i="86" s="1"/>
  <c r="D259" i="86" s="1"/>
  <c r="E259" i="86" s="1"/>
  <c r="F259" i="86" s="1"/>
  <c r="G259" i="86" s="1"/>
  <c r="H259" i="86" s="1"/>
  <c r="I259" i="86" s="1"/>
  <c r="J259" i="86" s="1"/>
  <c r="K259" i="86" s="1"/>
  <c r="L259" i="86" s="1"/>
  <c r="M259" i="86" s="1"/>
  <c r="N259" i="86" s="1"/>
  <c r="O259" i="86" s="1"/>
  <c r="Q259" i="86" s="1"/>
  <c r="R259" i="86" s="1"/>
  <c r="S259" i="86" s="1"/>
  <c r="T259" i="86" s="1"/>
  <c r="U259" i="86" s="1"/>
  <c r="V259" i="86" s="1"/>
  <c r="W259" i="86" s="1"/>
  <c r="X259" i="86" s="1"/>
  <c r="Y259" i="86" s="1"/>
  <c r="Z259" i="86" s="1"/>
  <c r="AA259" i="86" s="1"/>
  <c r="AB259" i="86" s="1"/>
  <c r="AC259" i="86" s="1"/>
  <c r="AD259" i="86" s="1"/>
  <c r="AE259" i="86" s="1"/>
  <c r="AF259" i="86" s="1"/>
  <c r="B258" i="86"/>
  <c r="B257" i="86"/>
  <c r="B256" i="86"/>
  <c r="B255" i="86"/>
  <c r="B254" i="86"/>
  <c r="B253" i="86"/>
  <c r="B252" i="86"/>
  <c r="C252" i="86" s="1"/>
  <c r="D252" i="86" s="1"/>
  <c r="E252" i="86" s="1"/>
  <c r="F252" i="86" s="1"/>
  <c r="G252" i="86" s="1"/>
  <c r="H252" i="86" s="1"/>
  <c r="I252" i="86" s="1"/>
  <c r="J252" i="86" s="1"/>
  <c r="K252" i="86" s="1"/>
  <c r="L252" i="86" s="1"/>
  <c r="M252" i="86" s="1"/>
  <c r="N252" i="86" s="1"/>
  <c r="O252" i="86" s="1"/>
  <c r="Q252" i="86" s="1"/>
  <c r="R252" i="86" s="1"/>
  <c r="S252" i="86" s="1"/>
  <c r="T252" i="86" s="1"/>
  <c r="U252" i="86" s="1"/>
  <c r="V252" i="86" s="1"/>
  <c r="W252" i="86" s="1"/>
  <c r="X252" i="86" s="1"/>
  <c r="Y252" i="86" s="1"/>
  <c r="Z252" i="86" s="1"/>
  <c r="AA252" i="86" s="1"/>
  <c r="AB252" i="86" s="1"/>
  <c r="AC252" i="86" s="1"/>
  <c r="AD252" i="86" s="1"/>
  <c r="AE252" i="86" s="1"/>
  <c r="AF252" i="86" s="1"/>
  <c r="B251" i="86"/>
  <c r="C251" i="86" s="1"/>
  <c r="D251" i="86" s="1"/>
  <c r="E251" i="86" s="1"/>
  <c r="F251" i="86" s="1"/>
  <c r="G251" i="86" s="1"/>
  <c r="H251" i="86" s="1"/>
  <c r="I251" i="86" s="1"/>
  <c r="J251" i="86" s="1"/>
  <c r="K251" i="86" s="1"/>
  <c r="L251" i="86" s="1"/>
  <c r="M251" i="86" s="1"/>
  <c r="N251" i="86" s="1"/>
  <c r="O251" i="86" s="1"/>
  <c r="Q251" i="86" s="1"/>
  <c r="R251" i="86" s="1"/>
  <c r="S251" i="86" s="1"/>
  <c r="T251" i="86" s="1"/>
  <c r="U251" i="86" s="1"/>
  <c r="V251" i="86" s="1"/>
  <c r="W251" i="86" s="1"/>
  <c r="X251" i="86" s="1"/>
  <c r="Y251" i="86" s="1"/>
  <c r="Z251" i="86" s="1"/>
  <c r="AA251" i="86" s="1"/>
  <c r="AB251" i="86" s="1"/>
  <c r="AC251" i="86" s="1"/>
  <c r="AD251" i="86" s="1"/>
  <c r="AE251" i="86" s="1"/>
  <c r="AF251" i="86" s="1"/>
  <c r="B250" i="86"/>
  <c r="B249" i="86"/>
  <c r="B248" i="86"/>
  <c r="B247" i="86"/>
  <c r="B246" i="86"/>
  <c r="B245" i="86"/>
  <c r="B244" i="86"/>
  <c r="C244" i="86" s="1"/>
  <c r="D244" i="86" s="1"/>
  <c r="E244" i="86" s="1"/>
  <c r="F244" i="86" s="1"/>
  <c r="G244" i="86" s="1"/>
  <c r="H244" i="86" s="1"/>
  <c r="I244" i="86" s="1"/>
  <c r="J244" i="86" s="1"/>
  <c r="K244" i="86" s="1"/>
  <c r="L244" i="86" s="1"/>
  <c r="M244" i="86" s="1"/>
  <c r="N244" i="86" s="1"/>
  <c r="O244" i="86" s="1"/>
  <c r="Q244" i="86" s="1"/>
  <c r="R244" i="86" s="1"/>
  <c r="S244" i="86" s="1"/>
  <c r="T244" i="86" s="1"/>
  <c r="U244" i="86" s="1"/>
  <c r="V244" i="86" s="1"/>
  <c r="W244" i="86" s="1"/>
  <c r="X244" i="86" s="1"/>
  <c r="Y244" i="86" s="1"/>
  <c r="Z244" i="86" s="1"/>
  <c r="AA244" i="86" s="1"/>
  <c r="AB244" i="86" s="1"/>
  <c r="AC244" i="86" s="1"/>
  <c r="AD244" i="86" s="1"/>
  <c r="AE244" i="86" s="1"/>
  <c r="AF244" i="86" s="1"/>
  <c r="B243" i="86"/>
  <c r="B242" i="86"/>
  <c r="B241" i="86"/>
  <c r="B240" i="86"/>
  <c r="B239" i="86"/>
  <c r="B238" i="86"/>
  <c r="B237" i="86"/>
  <c r="B236" i="86"/>
  <c r="C236" i="86" s="1"/>
  <c r="D236" i="86" s="1"/>
  <c r="E236" i="86" s="1"/>
  <c r="F236" i="86" s="1"/>
  <c r="G236" i="86" s="1"/>
  <c r="H236" i="86" s="1"/>
  <c r="I236" i="86" s="1"/>
  <c r="J236" i="86" s="1"/>
  <c r="K236" i="86" s="1"/>
  <c r="L236" i="86" s="1"/>
  <c r="M236" i="86" s="1"/>
  <c r="N236" i="86" s="1"/>
  <c r="O236" i="86" s="1"/>
  <c r="Q236" i="86" s="1"/>
  <c r="R236" i="86" s="1"/>
  <c r="S236" i="86" s="1"/>
  <c r="T236" i="86" s="1"/>
  <c r="U236" i="86" s="1"/>
  <c r="V236" i="86" s="1"/>
  <c r="W236" i="86" s="1"/>
  <c r="X236" i="86" s="1"/>
  <c r="Y236" i="86" s="1"/>
  <c r="Z236" i="86" s="1"/>
  <c r="AA236" i="86" s="1"/>
  <c r="AB236" i="86" s="1"/>
  <c r="AC236" i="86" s="1"/>
  <c r="AD236" i="86" s="1"/>
  <c r="AE236" i="86" s="1"/>
  <c r="AF236" i="86" s="1"/>
  <c r="B235" i="86"/>
  <c r="C235" i="86" s="1"/>
  <c r="D235" i="86" s="1"/>
  <c r="E235" i="86" s="1"/>
  <c r="F235" i="86" s="1"/>
  <c r="G235" i="86" s="1"/>
  <c r="H235" i="86" s="1"/>
  <c r="I235" i="86" s="1"/>
  <c r="J235" i="86" s="1"/>
  <c r="K235" i="86" s="1"/>
  <c r="L235" i="86" s="1"/>
  <c r="M235" i="86" s="1"/>
  <c r="N235" i="86" s="1"/>
  <c r="O235" i="86" s="1"/>
  <c r="Q235" i="86" s="1"/>
  <c r="R235" i="86" s="1"/>
  <c r="S235" i="86" s="1"/>
  <c r="T235" i="86" s="1"/>
  <c r="U235" i="86" s="1"/>
  <c r="V235" i="86" s="1"/>
  <c r="W235" i="86" s="1"/>
  <c r="X235" i="86" s="1"/>
  <c r="Y235" i="86" s="1"/>
  <c r="Z235" i="86" s="1"/>
  <c r="AA235" i="86" s="1"/>
  <c r="AB235" i="86" s="1"/>
  <c r="AC235" i="86" s="1"/>
  <c r="AD235" i="86" s="1"/>
  <c r="AE235" i="86" s="1"/>
  <c r="AF235" i="86" s="1"/>
  <c r="B234" i="86"/>
  <c r="B233" i="86"/>
  <c r="B232" i="86"/>
  <c r="B231" i="86"/>
  <c r="B230" i="86"/>
  <c r="B229" i="86"/>
  <c r="B228" i="86"/>
  <c r="B227" i="86"/>
  <c r="B226" i="86"/>
  <c r="B225" i="86"/>
  <c r="B224" i="86"/>
  <c r="B223" i="86"/>
  <c r="B222" i="86"/>
  <c r="B221" i="86"/>
  <c r="B220" i="86"/>
  <c r="B219" i="86"/>
  <c r="C219" i="86" s="1"/>
  <c r="D219" i="86" s="1"/>
  <c r="E219" i="86" s="1"/>
  <c r="F219" i="86" s="1"/>
  <c r="G219" i="86" s="1"/>
  <c r="H219" i="86" s="1"/>
  <c r="I219" i="86" s="1"/>
  <c r="J219" i="86" s="1"/>
  <c r="K219" i="86" s="1"/>
  <c r="L219" i="86" s="1"/>
  <c r="M219" i="86" s="1"/>
  <c r="N219" i="86" s="1"/>
  <c r="O219" i="86" s="1"/>
  <c r="Q219" i="86" s="1"/>
  <c r="R219" i="86" s="1"/>
  <c r="S219" i="86" s="1"/>
  <c r="T219" i="86" s="1"/>
  <c r="U219" i="86" s="1"/>
  <c r="V219" i="86" s="1"/>
  <c r="W219" i="86" s="1"/>
  <c r="X219" i="86" s="1"/>
  <c r="Y219" i="86" s="1"/>
  <c r="Z219" i="86" s="1"/>
  <c r="AA219" i="86" s="1"/>
  <c r="AB219" i="86" s="1"/>
  <c r="AC219" i="86" s="1"/>
  <c r="AD219" i="86" s="1"/>
  <c r="AE219" i="86" s="1"/>
  <c r="AF219" i="86" s="1"/>
  <c r="B218" i="86"/>
  <c r="B217" i="86"/>
  <c r="B216" i="86"/>
  <c r="B215" i="86"/>
  <c r="B214" i="86"/>
  <c r="B213" i="86"/>
  <c r="B212" i="86"/>
  <c r="B135" i="86" s="1"/>
  <c r="B211" i="86"/>
  <c r="C211" i="86" s="1"/>
  <c r="D211" i="86" s="1"/>
  <c r="E211" i="86" s="1"/>
  <c r="F211" i="86" s="1"/>
  <c r="G211" i="86" s="1"/>
  <c r="H211" i="86" s="1"/>
  <c r="I211" i="86" s="1"/>
  <c r="J211" i="86" s="1"/>
  <c r="K211" i="86" s="1"/>
  <c r="L211" i="86" s="1"/>
  <c r="M211" i="86" s="1"/>
  <c r="N211" i="86" s="1"/>
  <c r="O211" i="86" s="1"/>
  <c r="Q211" i="86" s="1"/>
  <c r="R211" i="86" s="1"/>
  <c r="S211" i="86" s="1"/>
  <c r="T211" i="86" s="1"/>
  <c r="U211" i="86" s="1"/>
  <c r="V211" i="86" s="1"/>
  <c r="W211" i="86" s="1"/>
  <c r="X211" i="86" s="1"/>
  <c r="Y211" i="86" s="1"/>
  <c r="Z211" i="86" s="1"/>
  <c r="AA211" i="86" s="1"/>
  <c r="AB211" i="86" s="1"/>
  <c r="AC211" i="86" s="1"/>
  <c r="AD211" i="86" s="1"/>
  <c r="AE211" i="86" s="1"/>
  <c r="AF211" i="86" s="1"/>
  <c r="B210" i="86"/>
  <c r="B209" i="86"/>
  <c r="B208" i="86"/>
  <c r="B207" i="86"/>
  <c r="B206" i="86"/>
  <c r="B205" i="86"/>
  <c r="B204" i="86"/>
  <c r="C204" i="86" s="1"/>
  <c r="D204" i="86" s="1"/>
  <c r="E204" i="86" s="1"/>
  <c r="F204" i="86" s="1"/>
  <c r="G204" i="86" s="1"/>
  <c r="H204" i="86" s="1"/>
  <c r="I204" i="86" s="1"/>
  <c r="J204" i="86" s="1"/>
  <c r="K204" i="86" s="1"/>
  <c r="L204" i="86" s="1"/>
  <c r="M204" i="86" s="1"/>
  <c r="N204" i="86" s="1"/>
  <c r="O204" i="86" s="1"/>
  <c r="Q204" i="86" s="1"/>
  <c r="R204" i="86" s="1"/>
  <c r="S204" i="86" s="1"/>
  <c r="T204" i="86" s="1"/>
  <c r="U204" i="86" s="1"/>
  <c r="V204" i="86" s="1"/>
  <c r="W204" i="86" s="1"/>
  <c r="X204" i="86" s="1"/>
  <c r="Y204" i="86" s="1"/>
  <c r="Z204" i="86" s="1"/>
  <c r="AA204" i="86" s="1"/>
  <c r="AB204" i="86" s="1"/>
  <c r="AC204" i="86" s="1"/>
  <c r="AD204" i="86" s="1"/>
  <c r="AE204" i="86" s="1"/>
  <c r="AF204" i="86" s="1"/>
  <c r="B203" i="86"/>
  <c r="C203" i="86" s="1"/>
  <c r="D203" i="86" s="1"/>
  <c r="E203" i="86" s="1"/>
  <c r="F203" i="86" s="1"/>
  <c r="G203" i="86" s="1"/>
  <c r="H203" i="86" s="1"/>
  <c r="I203" i="86" s="1"/>
  <c r="J203" i="86" s="1"/>
  <c r="K203" i="86" s="1"/>
  <c r="L203" i="86" s="1"/>
  <c r="M203" i="86" s="1"/>
  <c r="N203" i="86" s="1"/>
  <c r="O203" i="86" s="1"/>
  <c r="Q203" i="86" s="1"/>
  <c r="R203" i="86" s="1"/>
  <c r="S203" i="86" s="1"/>
  <c r="T203" i="86" s="1"/>
  <c r="U203" i="86" s="1"/>
  <c r="V203" i="86" s="1"/>
  <c r="W203" i="86" s="1"/>
  <c r="X203" i="86" s="1"/>
  <c r="Y203" i="86" s="1"/>
  <c r="Z203" i="86" s="1"/>
  <c r="AA203" i="86" s="1"/>
  <c r="AB203" i="86" s="1"/>
  <c r="AC203" i="86" s="1"/>
  <c r="AD203" i="86" s="1"/>
  <c r="AE203" i="86" s="1"/>
  <c r="AF203" i="86" s="1"/>
  <c r="B202" i="86"/>
  <c r="B201" i="86"/>
  <c r="B200" i="86"/>
  <c r="B199" i="86"/>
  <c r="B198" i="86"/>
  <c r="B197" i="86"/>
  <c r="B196" i="86"/>
  <c r="C196" i="86" s="1"/>
  <c r="D196" i="86" s="1"/>
  <c r="E196" i="86" s="1"/>
  <c r="F196" i="86" s="1"/>
  <c r="G196" i="86" s="1"/>
  <c r="H196" i="86" s="1"/>
  <c r="I196" i="86" s="1"/>
  <c r="J196" i="86" s="1"/>
  <c r="K196" i="86" s="1"/>
  <c r="L196" i="86" s="1"/>
  <c r="M196" i="86" s="1"/>
  <c r="N196" i="86" s="1"/>
  <c r="O196" i="86" s="1"/>
  <c r="Q196" i="86" s="1"/>
  <c r="R196" i="86" s="1"/>
  <c r="S196" i="86" s="1"/>
  <c r="T196" i="86" s="1"/>
  <c r="U196" i="86" s="1"/>
  <c r="V196" i="86" s="1"/>
  <c r="W196" i="86" s="1"/>
  <c r="X196" i="86" s="1"/>
  <c r="Y196" i="86" s="1"/>
  <c r="Z196" i="86" s="1"/>
  <c r="AA196" i="86" s="1"/>
  <c r="AB196" i="86" s="1"/>
  <c r="AC196" i="86" s="1"/>
  <c r="AD196" i="86" s="1"/>
  <c r="AE196" i="86" s="1"/>
  <c r="AF196" i="86" s="1"/>
  <c r="B195" i="86"/>
  <c r="C195" i="86" s="1"/>
  <c r="D195" i="86" s="1"/>
  <c r="E195" i="86" s="1"/>
  <c r="F195" i="86" s="1"/>
  <c r="G195" i="86" s="1"/>
  <c r="H195" i="86" s="1"/>
  <c r="I195" i="86" s="1"/>
  <c r="J195" i="86" s="1"/>
  <c r="K195" i="86" s="1"/>
  <c r="L195" i="86" s="1"/>
  <c r="M195" i="86" s="1"/>
  <c r="N195" i="86" s="1"/>
  <c r="O195" i="86" s="1"/>
  <c r="Q195" i="86" s="1"/>
  <c r="R195" i="86" s="1"/>
  <c r="S195" i="86" s="1"/>
  <c r="T195" i="86" s="1"/>
  <c r="U195" i="86" s="1"/>
  <c r="V195" i="86" s="1"/>
  <c r="W195" i="86" s="1"/>
  <c r="X195" i="86" s="1"/>
  <c r="Y195" i="86" s="1"/>
  <c r="Z195" i="86" s="1"/>
  <c r="AA195" i="86" s="1"/>
  <c r="AB195" i="86" s="1"/>
  <c r="AC195" i="86" s="1"/>
  <c r="AD195" i="86" s="1"/>
  <c r="AE195" i="86" s="1"/>
  <c r="AF195" i="86" s="1"/>
  <c r="B194" i="86"/>
  <c r="B193" i="86"/>
  <c r="B192" i="86"/>
  <c r="B191" i="86"/>
  <c r="B190" i="86"/>
  <c r="B189" i="86"/>
  <c r="B188" i="86"/>
  <c r="C188" i="86" s="1"/>
  <c r="D188" i="86" s="1"/>
  <c r="E188" i="86" s="1"/>
  <c r="F188" i="86" s="1"/>
  <c r="G188" i="86" s="1"/>
  <c r="H188" i="86" s="1"/>
  <c r="I188" i="86" s="1"/>
  <c r="J188" i="86" s="1"/>
  <c r="K188" i="86" s="1"/>
  <c r="L188" i="86" s="1"/>
  <c r="M188" i="86" s="1"/>
  <c r="N188" i="86" s="1"/>
  <c r="O188" i="86" s="1"/>
  <c r="Q188" i="86" s="1"/>
  <c r="R188" i="86" s="1"/>
  <c r="S188" i="86" s="1"/>
  <c r="T188" i="86" s="1"/>
  <c r="U188" i="86" s="1"/>
  <c r="V188" i="86" s="1"/>
  <c r="W188" i="86" s="1"/>
  <c r="X188" i="86" s="1"/>
  <c r="Y188" i="86" s="1"/>
  <c r="Z188" i="86" s="1"/>
  <c r="AA188" i="86" s="1"/>
  <c r="AB188" i="86" s="1"/>
  <c r="AC188" i="86" s="1"/>
  <c r="AD188" i="86" s="1"/>
  <c r="AE188" i="86" s="1"/>
  <c r="AF188" i="86" s="1"/>
  <c r="B187" i="86"/>
  <c r="C187" i="86" s="1"/>
  <c r="D187" i="86" s="1"/>
  <c r="E187" i="86" s="1"/>
  <c r="F187" i="86" s="1"/>
  <c r="G187" i="86" s="1"/>
  <c r="H187" i="86" s="1"/>
  <c r="I187" i="86" s="1"/>
  <c r="J187" i="86" s="1"/>
  <c r="K187" i="86" s="1"/>
  <c r="L187" i="86" s="1"/>
  <c r="M187" i="86" s="1"/>
  <c r="N187" i="86" s="1"/>
  <c r="O187" i="86" s="1"/>
  <c r="Q187" i="86" s="1"/>
  <c r="R187" i="86" s="1"/>
  <c r="S187" i="86" s="1"/>
  <c r="T187" i="86" s="1"/>
  <c r="U187" i="86" s="1"/>
  <c r="V187" i="86" s="1"/>
  <c r="W187" i="86" s="1"/>
  <c r="X187" i="86" s="1"/>
  <c r="Y187" i="86" s="1"/>
  <c r="Z187" i="86" s="1"/>
  <c r="AA187" i="86" s="1"/>
  <c r="AB187" i="86" s="1"/>
  <c r="AC187" i="86" s="1"/>
  <c r="AD187" i="86" s="1"/>
  <c r="AE187" i="86" s="1"/>
  <c r="AF187" i="86" s="1"/>
  <c r="B186" i="86"/>
  <c r="B185" i="86"/>
  <c r="B184" i="86"/>
  <c r="B183" i="86"/>
  <c r="B182" i="86"/>
  <c r="B181" i="86"/>
  <c r="B180" i="86"/>
  <c r="C180" i="86" s="1"/>
  <c r="D180" i="86" s="1"/>
  <c r="E180" i="86" s="1"/>
  <c r="F180" i="86" s="1"/>
  <c r="G180" i="86" s="1"/>
  <c r="H180" i="86" s="1"/>
  <c r="I180" i="86" s="1"/>
  <c r="J180" i="86" s="1"/>
  <c r="K180" i="86" s="1"/>
  <c r="L180" i="86" s="1"/>
  <c r="M180" i="86" s="1"/>
  <c r="N180" i="86" s="1"/>
  <c r="O180" i="86" s="1"/>
  <c r="Q180" i="86" s="1"/>
  <c r="R180" i="86" s="1"/>
  <c r="S180" i="86" s="1"/>
  <c r="T180" i="86" s="1"/>
  <c r="U180" i="86" s="1"/>
  <c r="V180" i="86" s="1"/>
  <c r="W180" i="86" s="1"/>
  <c r="X180" i="86" s="1"/>
  <c r="Y180" i="86" s="1"/>
  <c r="Z180" i="86" s="1"/>
  <c r="AA180" i="86" s="1"/>
  <c r="AB180" i="86" s="1"/>
  <c r="AC180" i="86" s="1"/>
  <c r="AD180" i="86" s="1"/>
  <c r="AE180" i="86" s="1"/>
  <c r="AF180" i="86" s="1"/>
  <c r="B179" i="86"/>
  <c r="C179" i="86" s="1"/>
  <c r="D179" i="86" s="1"/>
  <c r="E179" i="86" s="1"/>
  <c r="F179" i="86" s="1"/>
  <c r="G179" i="86" s="1"/>
  <c r="H179" i="86" s="1"/>
  <c r="I179" i="86" s="1"/>
  <c r="J179" i="86" s="1"/>
  <c r="K179" i="86" s="1"/>
  <c r="L179" i="86" s="1"/>
  <c r="M179" i="86" s="1"/>
  <c r="N179" i="86" s="1"/>
  <c r="O179" i="86" s="1"/>
  <c r="Q179" i="86" s="1"/>
  <c r="R179" i="86" s="1"/>
  <c r="S179" i="86" s="1"/>
  <c r="T179" i="86" s="1"/>
  <c r="U179" i="86" s="1"/>
  <c r="V179" i="86" s="1"/>
  <c r="W179" i="86" s="1"/>
  <c r="X179" i="86" s="1"/>
  <c r="Y179" i="86" s="1"/>
  <c r="Z179" i="86" s="1"/>
  <c r="AA179" i="86" s="1"/>
  <c r="AB179" i="86" s="1"/>
  <c r="AC179" i="86" s="1"/>
  <c r="AD179" i="86" s="1"/>
  <c r="AE179" i="86" s="1"/>
  <c r="AF179" i="86" s="1"/>
  <c r="B178" i="86"/>
  <c r="B177" i="86"/>
  <c r="B176" i="86"/>
  <c r="B175" i="86"/>
  <c r="B174" i="86"/>
  <c r="B173" i="86"/>
  <c r="B172" i="86"/>
  <c r="B171" i="86"/>
  <c r="C171" i="86" s="1"/>
  <c r="D171" i="86" s="1"/>
  <c r="E171" i="86" s="1"/>
  <c r="F171" i="86" s="1"/>
  <c r="G171" i="86" s="1"/>
  <c r="H171" i="86" s="1"/>
  <c r="I171" i="86" s="1"/>
  <c r="J171" i="86" s="1"/>
  <c r="K171" i="86" s="1"/>
  <c r="L171" i="86" s="1"/>
  <c r="M171" i="86" s="1"/>
  <c r="N171" i="86" s="1"/>
  <c r="O171" i="86" s="1"/>
  <c r="Q171" i="86" s="1"/>
  <c r="R171" i="86" s="1"/>
  <c r="S171" i="86" s="1"/>
  <c r="T171" i="86" s="1"/>
  <c r="U171" i="86" s="1"/>
  <c r="V171" i="86" s="1"/>
  <c r="W171" i="86" s="1"/>
  <c r="X171" i="86" s="1"/>
  <c r="Y171" i="86" s="1"/>
  <c r="Z171" i="86" s="1"/>
  <c r="AA171" i="86" s="1"/>
  <c r="AB171" i="86" s="1"/>
  <c r="AC171" i="86" s="1"/>
  <c r="AD171" i="86" s="1"/>
  <c r="AE171" i="86" s="1"/>
  <c r="AF171" i="86" s="1"/>
  <c r="B170" i="86"/>
  <c r="B169" i="86"/>
  <c r="B274" i="86" s="1"/>
  <c r="B166" i="86"/>
  <c r="B165" i="86"/>
  <c r="B164" i="86"/>
  <c r="B163" i="86"/>
  <c r="C163" i="86" s="1"/>
  <c r="D163" i="86" s="1"/>
  <c r="E163" i="86" s="1"/>
  <c r="F163" i="86" s="1"/>
  <c r="G163" i="86" s="1"/>
  <c r="H163" i="86" s="1"/>
  <c r="I163" i="86" s="1"/>
  <c r="J163" i="86" s="1"/>
  <c r="K163" i="86" s="1"/>
  <c r="L163" i="86" s="1"/>
  <c r="M163" i="86" s="1"/>
  <c r="N163" i="86" s="1"/>
  <c r="O163" i="86" s="1"/>
  <c r="Q163" i="86" s="1"/>
  <c r="R163" i="86" s="1"/>
  <c r="S163" i="86" s="1"/>
  <c r="T163" i="86" s="1"/>
  <c r="U163" i="86" s="1"/>
  <c r="V163" i="86" s="1"/>
  <c r="W163" i="86" s="1"/>
  <c r="X163" i="86" s="1"/>
  <c r="Y163" i="86" s="1"/>
  <c r="Z163" i="86" s="1"/>
  <c r="AA163" i="86" s="1"/>
  <c r="AB163" i="86" s="1"/>
  <c r="AC163" i="86" s="1"/>
  <c r="AD163" i="86" s="1"/>
  <c r="AE163" i="86" s="1"/>
  <c r="B162" i="86"/>
  <c r="C162" i="86" s="1"/>
  <c r="B161" i="86"/>
  <c r="B167" i="86" s="1"/>
  <c r="B122" i="86"/>
  <c r="B121" i="86"/>
  <c r="B120" i="86"/>
  <c r="B119" i="86"/>
  <c r="B118" i="86"/>
  <c r="B117" i="86"/>
  <c r="B123" i="86" s="1"/>
  <c r="B124" i="86"/>
  <c r="AG274" i="86"/>
  <c r="C273" i="86"/>
  <c r="D273" i="86" s="1"/>
  <c r="E273" i="86" s="1"/>
  <c r="F273" i="86" s="1"/>
  <c r="G273" i="86" s="1"/>
  <c r="H273" i="86" s="1"/>
  <c r="I273" i="86" s="1"/>
  <c r="J273" i="86" s="1"/>
  <c r="K273" i="86" s="1"/>
  <c r="L273" i="86" s="1"/>
  <c r="M273" i="86" s="1"/>
  <c r="N273" i="86" s="1"/>
  <c r="O273" i="86" s="1"/>
  <c r="Q273" i="86" s="1"/>
  <c r="R273" i="86" s="1"/>
  <c r="S273" i="86" s="1"/>
  <c r="T273" i="86" s="1"/>
  <c r="U273" i="86" s="1"/>
  <c r="V273" i="86" s="1"/>
  <c r="W273" i="86" s="1"/>
  <c r="X273" i="86" s="1"/>
  <c r="Y273" i="86" s="1"/>
  <c r="Z273" i="86" s="1"/>
  <c r="AA273" i="86" s="1"/>
  <c r="AB273" i="86" s="1"/>
  <c r="AC273" i="86" s="1"/>
  <c r="AD273" i="86" s="1"/>
  <c r="AE273" i="86" s="1"/>
  <c r="AF273" i="86" s="1"/>
  <c r="H272" i="86"/>
  <c r="I272" i="86" s="1"/>
  <c r="J272" i="86" s="1"/>
  <c r="K272" i="86" s="1"/>
  <c r="L272" i="86" s="1"/>
  <c r="M272" i="86" s="1"/>
  <c r="N272" i="86" s="1"/>
  <c r="O272" i="86" s="1"/>
  <c r="Q272" i="86" s="1"/>
  <c r="R272" i="86" s="1"/>
  <c r="S272" i="86" s="1"/>
  <c r="T272" i="86" s="1"/>
  <c r="U272" i="86" s="1"/>
  <c r="V272" i="86" s="1"/>
  <c r="W272" i="86" s="1"/>
  <c r="X272" i="86" s="1"/>
  <c r="Y272" i="86" s="1"/>
  <c r="Z272" i="86" s="1"/>
  <c r="AA272" i="86" s="1"/>
  <c r="AB272" i="86" s="1"/>
  <c r="AC272" i="86" s="1"/>
  <c r="AD272" i="86" s="1"/>
  <c r="AE272" i="86" s="1"/>
  <c r="AF272" i="86" s="1"/>
  <c r="C272" i="86"/>
  <c r="D272" i="86" s="1"/>
  <c r="E272" i="86" s="1"/>
  <c r="F272" i="86" s="1"/>
  <c r="G272" i="86" s="1"/>
  <c r="C271" i="86"/>
  <c r="D271" i="86" s="1"/>
  <c r="E271" i="86" s="1"/>
  <c r="F271" i="86" s="1"/>
  <c r="G271" i="86" s="1"/>
  <c r="H271" i="86" s="1"/>
  <c r="I271" i="86" s="1"/>
  <c r="J271" i="86" s="1"/>
  <c r="K271" i="86" s="1"/>
  <c r="L271" i="86" s="1"/>
  <c r="M271" i="86" s="1"/>
  <c r="N271" i="86" s="1"/>
  <c r="O271" i="86" s="1"/>
  <c r="Q271" i="86" s="1"/>
  <c r="R271" i="86" s="1"/>
  <c r="S271" i="86" s="1"/>
  <c r="T271" i="86" s="1"/>
  <c r="U271" i="86" s="1"/>
  <c r="V271" i="86" s="1"/>
  <c r="W271" i="86" s="1"/>
  <c r="X271" i="86" s="1"/>
  <c r="Y271" i="86" s="1"/>
  <c r="Z271" i="86" s="1"/>
  <c r="AA271" i="86" s="1"/>
  <c r="AB271" i="86" s="1"/>
  <c r="AC271" i="86" s="1"/>
  <c r="AD271" i="86" s="1"/>
  <c r="AE271" i="86" s="1"/>
  <c r="AF271" i="86" s="1"/>
  <c r="C270" i="86"/>
  <c r="D270" i="86" s="1"/>
  <c r="E270" i="86" s="1"/>
  <c r="F270" i="86" s="1"/>
  <c r="G270" i="86" s="1"/>
  <c r="H270" i="86" s="1"/>
  <c r="I270" i="86" s="1"/>
  <c r="J270" i="86" s="1"/>
  <c r="K270" i="86" s="1"/>
  <c r="L270" i="86" s="1"/>
  <c r="M270" i="86" s="1"/>
  <c r="N270" i="86" s="1"/>
  <c r="O270" i="86" s="1"/>
  <c r="Q270" i="86" s="1"/>
  <c r="R270" i="86" s="1"/>
  <c r="S270" i="86" s="1"/>
  <c r="T270" i="86" s="1"/>
  <c r="U270" i="86" s="1"/>
  <c r="V270" i="86" s="1"/>
  <c r="W270" i="86" s="1"/>
  <c r="X270" i="86" s="1"/>
  <c r="Y270" i="86" s="1"/>
  <c r="Z270" i="86" s="1"/>
  <c r="AA270" i="86" s="1"/>
  <c r="AB270" i="86" s="1"/>
  <c r="AC270" i="86" s="1"/>
  <c r="AD270" i="86" s="1"/>
  <c r="AE270" i="86" s="1"/>
  <c r="AF270" i="86" s="1"/>
  <c r="C269" i="86"/>
  <c r="D269" i="86" s="1"/>
  <c r="E269" i="86" s="1"/>
  <c r="F269" i="86" s="1"/>
  <c r="G269" i="86" s="1"/>
  <c r="H269" i="86" s="1"/>
  <c r="I269" i="86" s="1"/>
  <c r="J269" i="86" s="1"/>
  <c r="K269" i="86" s="1"/>
  <c r="L269" i="86" s="1"/>
  <c r="M269" i="86" s="1"/>
  <c r="N269" i="86" s="1"/>
  <c r="O269" i="86" s="1"/>
  <c r="Q269" i="86" s="1"/>
  <c r="R269" i="86" s="1"/>
  <c r="S269" i="86" s="1"/>
  <c r="T269" i="86" s="1"/>
  <c r="U269" i="86" s="1"/>
  <c r="V269" i="86" s="1"/>
  <c r="W269" i="86" s="1"/>
  <c r="X269" i="86" s="1"/>
  <c r="Y269" i="86" s="1"/>
  <c r="Z269" i="86" s="1"/>
  <c r="AA269" i="86" s="1"/>
  <c r="AB269" i="86" s="1"/>
  <c r="AC269" i="86" s="1"/>
  <c r="AD269" i="86" s="1"/>
  <c r="AE269" i="86" s="1"/>
  <c r="AF269" i="86" s="1"/>
  <c r="C266" i="86"/>
  <c r="D266" i="86" s="1"/>
  <c r="E266" i="86" s="1"/>
  <c r="F266" i="86" s="1"/>
  <c r="G266" i="86" s="1"/>
  <c r="H266" i="86" s="1"/>
  <c r="I266" i="86" s="1"/>
  <c r="J266" i="86" s="1"/>
  <c r="K266" i="86" s="1"/>
  <c r="L266" i="86" s="1"/>
  <c r="M266" i="86" s="1"/>
  <c r="N266" i="86" s="1"/>
  <c r="O266" i="86" s="1"/>
  <c r="Q266" i="86" s="1"/>
  <c r="R266" i="86" s="1"/>
  <c r="S266" i="86" s="1"/>
  <c r="T266" i="86" s="1"/>
  <c r="U266" i="86" s="1"/>
  <c r="V266" i="86" s="1"/>
  <c r="W266" i="86" s="1"/>
  <c r="X266" i="86" s="1"/>
  <c r="Y266" i="86" s="1"/>
  <c r="Z266" i="86" s="1"/>
  <c r="AA266" i="86" s="1"/>
  <c r="AB266" i="86" s="1"/>
  <c r="AC266" i="86" s="1"/>
  <c r="AD266" i="86" s="1"/>
  <c r="AE266" i="86" s="1"/>
  <c r="AF266" i="86" s="1"/>
  <c r="C265" i="86"/>
  <c r="D265" i="86" s="1"/>
  <c r="E265" i="86" s="1"/>
  <c r="F265" i="86" s="1"/>
  <c r="G265" i="86" s="1"/>
  <c r="H265" i="86" s="1"/>
  <c r="I265" i="86" s="1"/>
  <c r="J265" i="86" s="1"/>
  <c r="K265" i="86" s="1"/>
  <c r="L265" i="86" s="1"/>
  <c r="M265" i="86" s="1"/>
  <c r="N265" i="86" s="1"/>
  <c r="O265" i="86" s="1"/>
  <c r="Q265" i="86" s="1"/>
  <c r="R265" i="86" s="1"/>
  <c r="S265" i="86" s="1"/>
  <c r="T265" i="86" s="1"/>
  <c r="U265" i="86" s="1"/>
  <c r="V265" i="86" s="1"/>
  <c r="W265" i="86" s="1"/>
  <c r="X265" i="86" s="1"/>
  <c r="Y265" i="86" s="1"/>
  <c r="Z265" i="86" s="1"/>
  <c r="AA265" i="86" s="1"/>
  <c r="AB265" i="86" s="1"/>
  <c r="AC265" i="86" s="1"/>
  <c r="AD265" i="86" s="1"/>
  <c r="AE265" i="86" s="1"/>
  <c r="AF265" i="86" s="1"/>
  <c r="C264" i="86"/>
  <c r="D264" i="86" s="1"/>
  <c r="E264" i="86" s="1"/>
  <c r="F264" i="86" s="1"/>
  <c r="G264" i="86" s="1"/>
  <c r="H264" i="86" s="1"/>
  <c r="I264" i="86" s="1"/>
  <c r="J264" i="86" s="1"/>
  <c r="K264" i="86" s="1"/>
  <c r="L264" i="86" s="1"/>
  <c r="M264" i="86" s="1"/>
  <c r="N264" i="86" s="1"/>
  <c r="O264" i="86" s="1"/>
  <c r="Q264" i="86" s="1"/>
  <c r="R264" i="86" s="1"/>
  <c r="S264" i="86" s="1"/>
  <c r="T264" i="86" s="1"/>
  <c r="U264" i="86" s="1"/>
  <c r="V264" i="86" s="1"/>
  <c r="W264" i="86" s="1"/>
  <c r="X264" i="86" s="1"/>
  <c r="Y264" i="86" s="1"/>
  <c r="Z264" i="86" s="1"/>
  <c r="AA264" i="86" s="1"/>
  <c r="AB264" i="86" s="1"/>
  <c r="AC264" i="86" s="1"/>
  <c r="AD264" i="86" s="1"/>
  <c r="AE264" i="86" s="1"/>
  <c r="AF264" i="86" s="1"/>
  <c r="C263" i="86"/>
  <c r="D263" i="86" s="1"/>
  <c r="E263" i="86" s="1"/>
  <c r="F263" i="86" s="1"/>
  <c r="G263" i="86" s="1"/>
  <c r="H263" i="86" s="1"/>
  <c r="I263" i="86" s="1"/>
  <c r="J263" i="86" s="1"/>
  <c r="K263" i="86" s="1"/>
  <c r="L263" i="86" s="1"/>
  <c r="M263" i="86" s="1"/>
  <c r="N263" i="86" s="1"/>
  <c r="O263" i="86" s="1"/>
  <c r="Q263" i="86" s="1"/>
  <c r="R263" i="86" s="1"/>
  <c r="S263" i="86" s="1"/>
  <c r="T263" i="86" s="1"/>
  <c r="U263" i="86" s="1"/>
  <c r="V263" i="86" s="1"/>
  <c r="W263" i="86" s="1"/>
  <c r="X263" i="86" s="1"/>
  <c r="Y263" i="86" s="1"/>
  <c r="Z263" i="86" s="1"/>
  <c r="AA263" i="86" s="1"/>
  <c r="AB263" i="86" s="1"/>
  <c r="AC263" i="86" s="1"/>
  <c r="AD263" i="86" s="1"/>
  <c r="AE263" i="86" s="1"/>
  <c r="AF263" i="86" s="1"/>
  <c r="C262" i="86"/>
  <c r="D262" i="86" s="1"/>
  <c r="E262" i="86" s="1"/>
  <c r="F262" i="86" s="1"/>
  <c r="G262" i="86" s="1"/>
  <c r="H262" i="86" s="1"/>
  <c r="I262" i="86" s="1"/>
  <c r="J262" i="86" s="1"/>
  <c r="K262" i="86" s="1"/>
  <c r="L262" i="86" s="1"/>
  <c r="M262" i="86" s="1"/>
  <c r="N262" i="86" s="1"/>
  <c r="O262" i="86" s="1"/>
  <c r="Q262" i="86" s="1"/>
  <c r="R262" i="86" s="1"/>
  <c r="S262" i="86" s="1"/>
  <c r="T262" i="86" s="1"/>
  <c r="U262" i="86" s="1"/>
  <c r="V262" i="86" s="1"/>
  <c r="W262" i="86" s="1"/>
  <c r="X262" i="86" s="1"/>
  <c r="Y262" i="86" s="1"/>
  <c r="Z262" i="86" s="1"/>
  <c r="AA262" i="86" s="1"/>
  <c r="AB262" i="86" s="1"/>
  <c r="AC262" i="86" s="1"/>
  <c r="AD262" i="86" s="1"/>
  <c r="AE262" i="86" s="1"/>
  <c r="AF262" i="86" s="1"/>
  <c r="C261" i="86"/>
  <c r="D261" i="86" s="1"/>
  <c r="E261" i="86" s="1"/>
  <c r="F261" i="86" s="1"/>
  <c r="G261" i="86" s="1"/>
  <c r="H261" i="86" s="1"/>
  <c r="I261" i="86" s="1"/>
  <c r="J261" i="86" s="1"/>
  <c r="K261" i="86" s="1"/>
  <c r="L261" i="86" s="1"/>
  <c r="M261" i="86" s="1"/>
  <c r="N261" i="86" s="1"/>
  <c r="O261" i="86" s="1"/>
  <c r="Q261" i="86" s="1"/>
  <c r="R261" i="86" s="1"/>
  <c r="S261" i="86" s="1"/>
  <c r="T261" i="86" s="1"/>
  <c r="U261" i="86" s="1"/>
  <c r="V261" i="86" s="1"/>
  <c r="W261" i="86" s="1"/>
  <c r="X261" i="86" s="1"/>
  <c r="Y261" i="86" s="1"/>
  <c r="Z261" i="86" s="1"/>
  <c r="AA261" i="86" s="1"/>
  <c r="AB261" i="86" s="1"/>
  <c r="AC261" i="86" s="1"/>
  <c r="AD261" i="86" s="1"/>
  <c r="AE261" i="86" s="1"/>
  <c r="AF261" i="86" s="1"/>
  <c r="C258" i="86"/>
  <c r="D258" i="86" s="1"/>
  <c r="E258" i="86" s="1"/>
  <c r="F258" i="86" s="1"/>
  <c r="G258" i="86" s="1"/>
  <c r="H258" i="86" s="1"/>
  <c r="I258" i="86" s="1"/>
  <c r="J258" i="86" s="1"/>
  <c r="K258" i="86" s="1"/>
  <c r="L258" i="86" s="1"/>
  <c r="M258" i="86" s="1"/>
  <c r="N258" i="86" s="1"/>
  <c r="O258" i="86" s="1"/>
  <c r="Q258" i="86" s="1"/>
  <c r="R258" i="86" s="1"/>
  <c r="S258" i="86" s="1"/>
  <c r="T258" i="86" s="1"/>
  <c r="U258" i="86" s="1"/>
  <c r="V258" i="86" s="1"/>
  <c r="W258" i="86" s="1"/>
  <c r="X258" i="86" s="1"/>
  <c r="Y258" i="86" s="1"/>
  <c r="Z258" i="86" s="1"/>
  <c r="AA258" i="86" s="1"/>
  <c r="AB258" i="86" s="1"/>
  <c r="AC258" i="86" s="1"/>
  <c r="AD258" i="86" s="1"/>
  <c r="AE258" i="86" s="1"/>
  <c r="AF258" i="86" s="1"/>
  <c r="C257" i="86"/>
  <c r="D257" i="86" s="1"/>
  <c r="E257" i="86" s="1"/>
  <c r="F257" i="86" s="1"/>
  <c r="G257" i="86" s="1"/>
  <c r="H257" i="86" s="1"/>
  <c r="I257" i="86" s="1"/>
  <c r="J257" i="86" s="1"/>
  <c r="K257" i="86" s="1"/>
  <c r="L257" i="86" s="1"/>
  <c r="M257" i="86" s="1"/>
  <c r="N257" i="86" s="1"/>
  <c r="O257" i="86" s="1"/>
  <c r="Q257" i="86" s="1"/>
  <c r="R257" i="86" s="1"/>
  <c r="S257" i="86" s="1"/>
  <c r="T257" i="86" s="1"/>
  <c r="U257" i="86" s="1"/>
  <c r="V257" i="86" s="1"/>
  <c r="W257" i="86" s="1"/>
  <c r="X257" i="86" s="1"/>
  <c r="Y257" i="86" s="1"/>
  <c r="Z257" i="86" s="1"/>
  <c r="AA257" i="86" s="1"/>
  <c r="AB257" i="86" s="1"/>
  <c r="AC257" i="86" s="1"/>
  <c r="AD257" i="86" s="1"/>
  <c r="AE257" i="86" s="1"/>
  <c r="AF257" i="86" s="1"/>
  <c r="C256" i="86"/>
  <c r="D256" i="86" s="1"/>
  <c r="E256" i="86" s="1"/>
  <c r="F256" i="86" s="1"/>
  <c r="G256" i="86" s="1"/>
  <c r="H256" i="86" s="1"/>
  <c r="I256" i="86" s="1"/>
  <c r="J256" i="86" s="1"/>
  <c r="K256" i="86" s="1"/>
  <c r="L256" i="86" s="1"/>
  <c r="M256" i="86" s="1"/>
  <c r="N256" i="86" s="1"/>
  <c r="O256" i="86" s="1"/>
  <c r="Q256" i="86" s="1"/>
  <c r="R256" i="86" s="1"/>
  <c r="S256" i="86" s="1"/>
  <c r="T256" i="86" s="1"/>
  <c r="U256" i="86" s="1"/>
  <c r="V256" i="86" s="1"/>
  <c r="W256" i="86" s="1"/>
  <c r="X256" i="86" s="1"/>
  <c r="Y256" i="86" s="1"/>
  <c r="Z256" i="86" s="1"/>
  <c r="AA256" i="86" s="1"/>
  <c r="AB256" i="86" s="1"/>
  <c r="AC256" i="86" s="1"/>
  <c r="AD256" i="86" s="1"/>
  <c r="AE256" i="86" s="1"/>
  <c r="AF256" i="86" s="1"/>
  <c r="C255" i="86"/>
  <c r="D255" i="86" s="1"/>
  <c r="E255" i="86" s="1"/>
  <c r="F255" i="86" s="1"/>
  <c r="G255" i="86" s="1"/>
  <c r="H255" i="86" s="1"/>
  <c r="I255" i="86" s="1"/>
  <c r="J255" i="86" s="1"/>
  <c r="K255" i="86" s="1"/>
  <c r="L255" i="86" s="1"/>
  <c r="M255" i="86" s="1"/>
  <c r="N255" i="86" s="1"/>
  <c r="O255" i="86" s="1"/>
  <c r="Q255" i="86" s="1"/>
  <c r="R255" i="86" s="1"/>
  <c r="S255" i="86" s="1"/>
  <c r="T255" i="86" s="1"/>
  <c r="U255" i="86" s="1"/>
  <c r="V255" i="86" s="1"/>
  <c r="W255" i="86" s="1"/>
  <c r="X255" i="86" s="1"/>
  <c r="Y255" i="86" s="1"/>
  <c r="Z255" i="86" s="1"/>
  <c r="AA255" i="86" s="1"/>
  <c r="AB255" i="86" s="1"/>
  <c r="AC255" i="86" s="1"/>
  <c r="AD255" i="86" s="1"/>
  <c r="AE255" i="86" s="1"/>
  <c r="AF255" i="86" s="1"/>
  <c r="C254" i="86"/>
  <c r="D254" i="86" s="1"/>
  <c r="E254" i="86" s="1"/>
  <c r="F254" i="86" s="1"/>
  <c r="G254" i="86" s="1"/>
  <c r="H254" i="86" s="1"/>
  <c r="I254" i="86" s="1"/>
  <c r="J254" i="86" s="1"/>
  <c r="K254" i="86" s="1"/>
  <c r="L254" i="86" s="1"/>
  <c r="M254" i="86" s="1"/>
  <c r="N254" i="86" s="1"/>
  <c r="O254" i="86" s="1"/>
  <c r="Q254" i="86" s="1"/>
  <c r="R254" i="86" s="1"/>
  <c r="S254" i="86" s="1"/>
  <c r="T254" i="86" s="1"/>
  <c r="U254" i="86" s="1"/>
  <c r="V254" i="86" s="1"/>
  <c r="W254" i="86" s="1"/>
  <c r="X254" i="86" s="1"/>
  <c r="Y254" i="86" s="1"/>
  <c r="Z254" i="86" s="1"/>
  <c r="AA254" i="86" s="1"/>
  <c r="AB254" i="86" s="1"/>
  <c r="AC254" i="86" s="1"/>
  <c r="AD254" i="86" s="1"/>
  <c r="AE254" i="86" s="1"/>
  <c r="AF254" i="86" s="1"/>
  <c r="C253" i="86"/>
  <c r="D253" i="86" s="1"/>
  <c r="E253" i="86" s="1"/>
  <c r="F253" i="86" s="1"/>
  <c r="G253" i="86" s="1"/>
  <c r="H253" i="86" s="1"/>
  <c r="I253" i="86" s="1"/>
  <c r="J253" i="86" s="1"/>
  <c r="K253" i="86" s="1"/>
  <c r="L253" i="86" s="1"/>
  <c r="M253" i="86" s="1"/>
  <c r="N253" i="86" s="1"/>
  <c r="O253" i="86" s="1"/>
  <c r="Q253" i="86" s="1"/>
  <c r="R253" i="86" s="1"/>
  <c r="S253" i="86" s="1"/>
  <c r="T253" i="86" s="1"/>
  <c r="U253" i="86" s="1"/>
  <c r="V253" i="86" s="1"/>
  <c r="W253" i="86" s="1"/>
  <c r="X253" i="86" s="1"/>
  <c r="Y253" i="86" s="1"/>
  <c r="Z253" i="86" s="1"/>
  <c r="AA253" i="86" s="1"/>
  <c r="AB253" i="86" s="1"/>
  <c r="AC253" i="86" s="1"/>
  <c r="AD253" i="86" s="1"/>
  <c r="AE253" i="86" s="1"/>
  <c r="AF253" i="86" s="1"/>
  <c r="C250" i="86"/>
  <c r="D250" i="86" s="1"/>
  <c r="E250" i="86" s="1"/>
  <c r="F250" i="86" s="1"/>
  <c r="G250" i="86" s="1"/>
  <c r="H250" i="86" s="1"/>
  <c r="I250" i="86" s="1"/>
  <c r="J250" i="86" s="1"/>
  <c r="K250" i="86" s="1"/>
  <c r="L250" i="86" s="1"/>
  <c r="M250" i="86" s="1"/>
  <c r="N250" i="86" s="1"/>
  <c r="O250" i="86" s="1"/>
  <c r="Q250" i="86" s="1"/>
  <c r="R250" i="86" s="1"/>
  <c r="S250" i="86" s="1"/>
  <c r="T250" i="86" s="1"/>
  <c r="U250" i="86" s="1"/>
  <c r="V250" i="86" s="1"/>
  <c r="W250" i="86" s="1"/>
  <c r="X250" i="86" s="1"/>
  <c r="Y250" i="86" s="1"/>
  <c r="Z250" i="86" s="1"/>
  <c r="AA250" i="86" s="1"/>
  <c r="AB250" i="86" s="1"/>
  <c r="AC250" i="86" s="1"/>
  <c r="AD250" i="86" s="1"/>
  <c r="AE250" i="86" s="1"/>
  <c r="AF250" i="86" s="1"/>
  <c r="C249" i="86"/>
  <c r="D249" i="86" s="1"/>
  <c r="E249" i="86" s="1"/>
  <c r="F249" i="86" s="1"/>
  <c r="G249" i="86" s="1"/>
  <c r="H249" i="86" s="1"/>
  <c r="I249" i="86" s="1"/>
  <c r="J249" i="86" s="1"/>
  <c r="K249" i="86" s="1"/>
  <c r="L249" i="86" s="1"/>
  <c r="M249" i="86" s="1"/>
  <c r="N249" i="86" s="1"/>
  <c r="O249" i="86" s="1"/>
  <c r="Q249" i="86" s="1"/>
  <c r="R249" i="86" s="1"/>
  <c r="S249" i="86" s="1"/>
  <c r="T249" i="86" s="1"/>
  <c r="U249" i="86" s="1"/>
  <c r="V249" i="86" s="1"/>
  <c r="W249" i="86" s="1"/>
  <c r="X249" i="86" s="1"/>
  <c r="Y249" i="86" s="1"/>
  <c r="Z249" i="86" s="1"/>
  <c r="AA249" i="86" s="1"/>
  <c r="AB249" i="86" s="1"/>
  <c r="AC249" i="86" s="1"/>
  <c r="AD249" i="86" s="1"/>
  <c r="AE249" i="86" s="1"/>
  <c r="AF249" i="86" s="1"/>
  <c r="C248" i="86"/>
  <c r="D248" i="86" s="1"/>
  <c r="E248" i="86" s="1"/>
  <c r="F248" i="86" s="1"/>
  <c r="G248" i="86" s="1"/>
  <c r="H248" i="86" s="1"/>
  <c r="I248" i="86" s="1"/>
  <c r="J248" i="86" s="1"/>
  <c r="K248" i="86" s="1"/>
  <c r="L248" i="86" s="1"/>
  <c r="M248" i="86" s="1"/>
  <c r="N248" i="86" s="1"/>
  <c r="O248" i="86" s="1"/>
  <c r="Q248" i="86" s="1"/>
  <c r="R248" i="86" s="1"/>
  <c r="S248" i="86" s="1"/>
  <c r="T248" i="86" s="1"/>
  <c r="U248" i="86" s="1"/>
  <c r="V248" i="86" s="1"/>
  <c r="W248" i="86" s="1"/>
  <c r="X248" i="86" s="1"/>
  <c r="Y248" i="86" s="1"/>
  <c r="Z248" i="86" s="1"/>
  <c r="AA248" i="86" s="1"/>
  <c r="AB248" i="86" s="1"/>
  <c r="AC248" i="86" s="1"/>
  <c r="AD248" i="86" s="1"/>
  <c r="AE248" i="86" s="1"/>
  <c r="AF248" i="86" s="1"/>
  <c r="N247" i="86"/>
  <c r="O247" i="86" s="1"/>
  <c r="Q247" i="86" s="1"/>
  <c r="R247" i="86" s="1"/>
  <c r="S247" i="86" s="1"/>
  <c r="T247" i="86" s="1"/>
  <c r="U247" i="86" s="1"/>
  <c r="V247" i="86" s="1"/>
  <c r="W247" i="86" s="1"/>
  <c r="X247" i="86" s="1"/>
  <c r="Y247" i="86" s="1"/>
  <c r="Z247" i="86" s="1"/>
  <c r="AA247" i="86" s="1"/>
  <c r="AB247" i="86" s="1"/>
  <c r="AC247" i="86" s="1"/>
  <c r="AD247" i="86" s="1"/>
  <c r="AE247" i="86" s="1"/>
  <c r="AF247" i="86" s="1"/>
  <c r="C247" i="86"/>
  <c r="D247" i="86" s="1"/>
  <c r="E247" i="86" s="1"/>
  <c r="F247" i="86" s="1"/>
  <c r="G247" i="86" s="1"/>
  <c r="H247" i="86" s="1"/>
  <c r="I247" i="86" s="1"/>
  <c r="J247" i="86" s="1"/>
  <c r="K247" i="86" s="1"/>
  <c r="L247" i="86" s="1"/>
  <c r="M247" i="86" s="1"/>
  <c r="C246" i="86"/>
  <c r="D246" i="86" s="1"/>
  <c r="E246" i="86" s="1"/>
  <c r="F246" i="86" s="1"/>
  <c r="G246" i="86" s="1"/>
  <c r="H246" i="86" s="1"/>
  <c r="I246" i="86" s="1"/>
  <c r="J246" i="86" s="1"/>
  <c r="K246" i="86" s="1"/>
  <c r="L246" i="86" s="1"/>
  <c r="M246" i="86" s="1"/>
  <c r="N246" i="86" s="1"/>
  <c r="O246" i="86" s="1"/>
  <c r="Q246" i="86" s="1"/>
  <c r="R246" i="86" s="1"/>
  <c r="S246" i="86" s="1"/>
  <c r="T246" i="86" s="1"/>
  <c r="U246" i="86" s="1"/>
  <c r="V246" i="86" s="1"/>
  <c r="W246" i="86" s="1"/>
  <c r="X246" i="86" s="1"/>
  <c r="Y246" i="86" s="1"/>
  <c r="Z246" i="86" s="1"/>
  <c r="AA246" i="86" s="1"/>
  <c r="AB246" i="86" s="1"/>
  <c r="AC246" i="86" s="1"/>
  <c r="AD246" i="86" s="1"/>
  <c r="AE246" i="86" s="1"/>
  <c r="AF246" i="86" s="1"/>
  <c r="C245" i="86"/>
  <c r="D245" i="86" s="1"/>
  <c r="E245" i="86" s="1"/>
  <c r="F245" i="86" s="1"/>
  <c r="G245" i="86" s="1"/>
  <c r="H245" i="86" s="1"/>
  <c r="I245" i="86" s="1"/>
  <c r="J245" i="86" s="1"/>
  <c r="K245" i="86" s="1"/>
  <c r="L245" i="86" s="1"/>
  <c r="M245" i="86" s="1"/>
  <c r="N245" i="86" s="1"/>
  <c r="O245" i="86" s="1"/>
  <c r="Q245" i="86" s="1"/>
  <c r="R245" i="86" s="1"/>
  <c r="S245" i="86" s="1"/>
  <c r="T245" i="86" s="1"/>
  <c r="U245" i="86" s="1"/>
  <c r="V245" i="86" s="1"/>
  <c r="W245" i="86" s="1"/>
  <c r="X245" i="86" s="1"/>
  <c r="Y245" i="86" s="1"/>
  <c r="Z245" i="86" s="1"/>
  <c r="AA245" i="86" s="1"/>
  <c r="AB245" i="86" s="1"/>
  <c r="AC245" i="86" s="1"/>
  <c r="AD245" i="86" s="1"/>
  <c r="AE245" i="86" s="1"/>
  <c r="AF245" i="86" s="1"/>
  <c r="C243" i="86"/>
  <c r="D243" i="86" s="1"/>
  <c r="E243" i="86" s="1"/>
  <c r="F243" i="86" s="1"/>
  <c r="G243" i="86" s="1"/>
  <c r="H243" i="86" s="1"/>
  <c r="I243" i="86" s="1"/>
  <c r="J243" i="86" s="1"/>
  <c r="K243" i="86" s="1"/>
  <c r="L243" i="86" s="1"/>
  <c r="M243" i="86" s="1"/>
  <c r="N243" i="86" s="1"/>
  <c r="O243" i="86" s="1"/>
  <c r="Q243" i="86" s="1"/>
  <c r="R243" i="86" s="1"/>
  <c r="S243" i="86" s="1"/>
  <c r="T243" i="86" s="1"/>
  <c r="U243" i="86" s="1"/>
  <c r="V243" i="86" s="1"/>
  <c r="W243" i="86" s="1"/>
  <c r="X243" i="86" s="1"/>
  <c r="Y243" i="86" s="1"/>
  <c r="Z243" i="86" s="1"/>
  <c r="AA243" i="86" s="1"/>
  <c r="AB243" i="86" s="1"/>
  <c r="AC243" i="86" s="1"/>
  <c r="AD243" i="86" s="1"/>
  <c r="AE243" i="86" s="1"/>
  <c r="AF243" i="86" s="1"/>
  <c r="C242" i="86"/>
  <c r="D242" i="86" s="1"/>
  <c r="E242" i="86" s="1"/>
  <c r="F242" i="86" s="1"/>
  <c r="G242" i="86" s="1"/>
  <c r="H242" i="86" s="1"/>
  <c r="I242" i="86" s="1"/>
  <c r="J242" i="86" s="1"/>
  <c r="K242" i="86" s="1"/>
  <c r="L242" i="86" s="1"/>
  <c r="M242" i="86" s="1"/>
  <c r="N242" i="86" s="1"/>
  <c r="O242" i="86" s="1"/>
  <c r="Q242" i="86" s="1"/>
  <c r="R242" i="86" s="1"/>
  <c r="S242" i="86" s="1"/>
  <c r="T242" i="86" s="1"/>
  <c r="U242" i="86" s="1"/>
  <c r="V242" i="86" s="1"/>
  <c r="W242" i="86" s="1"/>
  <c r="X242" i="86" s="1"/>
  <c r="Y242" i="86" s="1"/>
  <c r="Z242" i="86" s="1"/>
  <c r="AA242" i="86" s="1"/>
  <c r="AB242" i="86" s="1"/>
  <c r="AC242" i="86" s="1"/>
  <c r="AD242" i="86" s="1"/>
  <c r="AE242" i="86" s="1"/>
  <c r="AF242" i="86" s="1"/>
  <c r="C241" i="86"/>
  <c r="D241" i="86" s="1"/>
  <c r="E241" i="86" s="1"/>
  <c r="F241" i="86" s="1"/>
  <c r="G241" i="86" s="1"/>
  <c r="H241" i="86" s="1"/>
  <c r="I241" i="86" s="1"/>
  <c r="J241" i="86" s="1"/>
  <c r="K241" i="86" s="1"/>
  <c r="L241" i="86" s="1"/>
  <c r="M241" i="86" s="1"/>
  <c r="N241" i="86" s="1"/>
  <c r="O241" i="86" s="1"/>
  <c r="Q241" i="86" s="1"/>
  <c r="R241" i="86" s="1"/>
  <c r="S241" i="86" s="1"/>
  <c r="T241" i="86" s="1"/>
  <c r="U241" i="86" s="1"/>
  <c r="V241" i="86" s="1"/>
  <c r="W241" i="86" s="1"/>
  <c r="X241" i="86" s="1"/>
  <c r="Y241" i="86" s="1"/>
  <c r="Z241" i="86" s="1"/>
  <c r="AA241" i="86" s="1"/>
  <c r="AB241" i="86" s="1"/>
  <c r="AC241" i="86" s="1"/>
  <c r="AD241" i="86" s="1"/>
  <c r="AE241" i="86" s="1"/>
  <c r="AF241" i="86" s="1"/>
  <c r="C240" i="86"/>
  <c r="D240" i="86" s="1"/>
  <c r="E240" i="86" s="1"/>
  <c r="F240" i="86" s="1"/>
  <c r="G240" i="86" s="1"/>
  <c r="H240" i="86" s="1"/>
  <c r="I240" i="86" s="1"/>
  <c r="J240" i="86" s="1"/>
  <c r="K240" i="86" s="1"/>
  <c r="L240" i="86" s="1"/>
  <c r="M240" i="86" s="1"/>
  <c r="N240" i="86" s="1"/>
  <c r="O240" i="86" s="1"/>
  <c r="Q240" i="86" s="1"/>
  <c r="R240" i="86" s="1"/>
  <c r="S240" i="86" s="1"/>
  <c r="T240" i="86" s="1"/>
  <c r="U240" i="86" s="1"/>
  <c r="V240" i="86" s="1"/>
  <c r="W240" i="86" s="1"/>
  <c r="X240" i="86" s="1"/>
  <c r="Y240" i="86" s="1"/>
  <c r="Z240" i="86" s="1"/>
  <c r="AA240" i="86" s="1"/>
  <c r="AB240" i="86" s="1"/>
  <c r="AC240" i="86" s="1"/>
  <c r="AD240" i="86" s="1"/>
  <c r="AE240" i="86" s="1"/>
  <c r="AF240" i="86" s="1"/>
  <c r="C239" i="86"/>
  <c r="D239" i="86" s="1"/>
  <c r="E239" i="86" s="1"/>
  <c r="F239" i="86" s="1"/>
  <c r="G239" i="86" s="1"/>
  <c r="H239" i="86" s="1"/>
  <c r="I239" i="86" s="1"/>
  <c r="J239" i="86" s="1"/>
  <c r="K239" i="86" s="1"/>
  <c r="L239" i="86" s="1"/>
  <c r="M239" i="86" s="1"/>
  <c r="N239" i="86" s="1"/>
  <c r="O239" i="86" s="1"/>
  <c r="Q239" i="86" s="1"/>
  <c r="R239" i="86" s="1"/>
  <c r="S239" i="86" s="1"/>
  <c r="T239" i="86" s="1"/>
  <c r="U239" i="86" s="1"/>
  <c r="V239" i="86" s="1"/>
  <c r="W239" i="86" s="1"/>
  <c r="X239" i="86" s="1"/>
  <c r="Y239" i="86" s="1"/>
  <c r="Z239" i="86" s="1"/>
  <c r="AA239" i="86" s="1"/>
  <c r="AB239" i="86" s="1"/>
  <c r="AC239" i="86" s="1"/>
  <c r="AD239" i="86" s="1"/>
  <c r="AE239" i="86" s="1"/>
  <c r="AF239" i="86" s="1"/>
  <c r="C238" i="86"/>
  <c r="D238" i="86" s="1"/>
  <c r="E238" i="86" s="1"/>
  <c r="F238" i="86" s="1"/>
  <c r="G238" i="86" s="1"/>
  <c r="H238" i="86" s="1"/>
  <c r="I238" i="86" s="1"/>
  <c r="J238" i="86" s="1"/>
  <c r="K238" i="86" s="1"/>
  <c r="L238" i="86" s="1"/>
  <c r="M238" i="86" s="1"/>
  <c r="N238" i="86" s="1"/>
  <c r="O238" i="86" s="1"/>
  <c r="Q238" i="86" s="1"/>
  <c r="R238" i="86" s="1"/>
  <c r="S238" i="86" s="1"/>
  <c r="T238" i="86" s="1"/>
  <c r="U238" i="86" s="1"/>
  <c r="V238" i="86" s="1"/>
  <c r="W238" i="86" s="1"/>
  <c r="X238" i="86" s="1"/>
  <c r="Y238" i="86" s="1"/>
  <c r="Z238" i="86" s="1"/>
  <c r="AA238" i="86" s="1"/>
  <c r="AB238" i="86" s="1"/>
  <c r="AC238" i="86" s="1"/>
  <c r="AD238" i="86" s="1"/>
  <c r="AE238" i="86" s="1"/>
  <c r="AF238" i="86" s="1"/>
  <c r="D237" i="86"/>
  <c r="E237" i="86" s="1"/>
  <c r="F237" i="86" s="1"/>
  <c r="G237" i="86" s="1"/>
  <c r="H237" i="86" s="1"/>
  <c r="I237" i="86" s="1"/>
  <c r="J237" i="86" s="1"/>
  <c r="K237" i="86" s="1"/>
  <c r="L237" i="86" s="1"/>
  <c r="M237" i="86" s="1"/>
  <c r="N237" i="86" s="1"/>
  <c r="O237" i="86" s="1"/>
  <c r="Q237" i="86" s="1"/>
  <c r="R237" i="86" s="1"/>
  <c r="S237" i="86" s="1"/>
  <c r="T237" i="86" s="1"/>
  <c r="U237" i="86" s="1"/>
  <c r="V237" i="86" s="1"/>
  <c r="W237" i="86" s="1"/>
  <c r="X237" i="86" s="1"/>
  <c r="Y237" i="86" s="1"/>
  <c r="Z237" i="86" s="1"/>
  <c r="AA237" i="86" s="1"/>
  <c r="AB237" i="86" s="1"/>
  <c r="AC237" i="86" s="1"/>
  <c r="AD237" i="86" s="1"/>
  <c r="AE237" i="86" s="1"/>
  <c r="AF237" i="86" s="1"/>
  <c r="C237" i="86"/>
  <c r="D234" i="86"/>
  <c r="E234" i="86" s="1"/>
  <c r="F234" i="86" s="1"/>
  <c r="G234" i="86" s="1"/>
  <c r="H234" i="86" s="1"/>
  <c r="I234" i="86" s="1"/>
  <c r="J234" i="86" s="1"/>
  <c r="K234" i="86" s="1"/>
  <c r="L234" i="86" s="1"/>
  <c r="M234" i="86" s="1"/>
  <c r="N234" i="86" s="1"/>
  <c r="O234" i="86" s="1"/>
  <c r="Q234" i="86" s="1"/>
  <c r="R234" i="86" s="1"/>
  <c r="S234" i="86" s="1"/>
  <c r="T234" i="86" s="1"/>
  <c r="U234" i="86" s="1"/>
  <c r="V234" i="86" s="1"/>
  <c r="W234" i="86" s="1"/>
  <c r="X234" i="86" s="1"/>
  <c r="Y234" i="86" s="1"/>
  <c r="Z234" i="86" s="1"/>
  <c r="AA234" i="86" s="1"/>
  <c r="AB234" i="86" s="1"/>
  <c r="AC234" i="86" s="1"/>
  <c r="AD234" i="86" s="1"/>
  <c r="AE234" i="86" s="1"/>
  <c r="AF234" i="86" s="1"/>
  <c r="C234" i="86"/>
  <c r="D233" i="86"/>
  <c r="E233" i="86" s="1"/>
  <c r="F233" i="86" s="1"/>
  <c r="G233" i="86" s="1"/>
  <c r="H233" i="86" s="1"/>
  <c r="I233" i="86" s="1"/>
  <c r="J233" i="86" s="1"/>
  <c r="K233" i="86" s="1"/>
  <c r="L233" i="86" s="1"/>
  <c r="M233" i="86" s="1"/>
  <c r="N233" i="86" s="1"/>
  <c r="O233" i="86" s="1"/>
  <c r="Q233" i="86" s="1"/>
  <c r="R233" i="86" s="1"/>
  <c r="S233" i="86" s="1"/>
  <c r="T233" i="86" s="1"/>
  <c r="U233" i="86" s="1"/>
  <c r="V233" i="86" s="1"/>
  <c r="W233" i="86" s="1"/>
  <c r="X233" i="86" s="1"/>
  <c r="Y233" i="86" s="1"/>
  <c r="Z233" i="86" s="1"/>
  <c r="AA233" i="86" s="1"/>
  <c r="AB233" i="86" s="1"/>
  <c r="AC233" i="86" s="1"/>
  <c r="AD233" i="86" s="1"/>
  <c r="AE233" i="86" s="1"/>
  <c r="AF233" i="86" s="1"/>
  <c r="C233" i="86"/>
  <c r="C232" i="86"/>
  <c r="D232" i="86" s="1"/>
  <c r="E232" i="86" s="1"/>
  <c r="F232" i="86" s="1"/>
  <c r="G232" i="86" s="1"/>
  <c r="H232" i="86" s="1"/>
  <c r="I232" i="86" s="1"/>
  <c r="J232" i="86" s="1"/>
  <c r="K232" i="86" s="1"/>
  <c r="L232" i="86" s="1"/>
  <c r="M232" i="86" s="1"/>
  <c r="N232" i="86" s="1"/>
  <c r="O232" i="86" s="1"/>
  <c r="Q232" i="86" s="1"/>
  <c r="R232" i="86" s="1"/>
  <c r="S232" i="86" s="1"/>
  <c r="T232" i="86" s="1"/>
  <c r="U232" i="86" s="1"/>
  <c r="V232" i="86" s="1"/>
  <c r="W232" i="86" s="1"/>
  <c r="X232" i="86" s="1"/>
  <c r="Y232" i="86" s="1"/>
  <c r="Z232" i="86" s="1"/>
  <c r="AA232" i="86" s="1"/>
  <c r="AB232" i="86" s="1"/>
  <c r="AC232" i="86" s="1"/>
  <c r="AD232" i="86" s="1"/>
  <c r="AE232" i="86" s="1"/>
  <c r="AF232" i="86" s="1"/>
  <c r="C231" i="86"/>
  <c r="D231" i="86" s="1"/>
  <c r="E231" i="86" s="1"/>
  <c r="F231" i="86" s="1"/>
  <c r="G231" i="86" s="1"/>
  <c r="H231" i="86" s="1"/>
  <c r="I231" i="86" s="1"/>
  <c r="J231" i="86" s="1"/>
  <c r="K231" i="86" s="1"/>
  <c r="L231" i="86" s="1"/>
  <c r="M231" i="86" s="1"/>
  <c r="N231" i="86" s="1"/>
  <c r="O231" i="86" s="1"/>
  <c r="Q231" i="86" s="1"/>
  <c r="R231" i="86" s="1"/>
  <c r="S231" i="86" s="1"/>
  <c r="T231" i="86" s="1"/>
  <c r="U231" i="86" s="1"/>
  <c r="V231" i="86" s="1"/>
  <c r="W231" i="86" s="1"/>
  <c r="X231" i="86" s="1"/>
  <c r="Y231" i="86" s="1"/>
  <c r="Z231" i="86" s="1"/>
  <c r="AA231" i="86" s="1"/>
  <c r="AB231" i="86" s="1"/>
  <c r="AC231" i="86" s="1"/>
  <c r="AD231" i="86" s="1"/>
  <c r="AE231" i="86" s="1"/>
  <c r="AF231" i="86" s="1"/>
  <c r="D230" i="86"/>
  <c r="E230" i="86" s="1"/>
  <c r="F230" i="86" s="1"/>
  <c r="G230" i="86" s="1"/>
  <c r="H230" i="86" s="1"/>
  <c r="I230" i="86" s="1"/>
  <c r="J230" i="86" s="1"/>
  <c r="K230" i="86" s="1"/>
  <c r="L230" i="86" s="1"/>
  <c r="M230" i="86" s="1"/>
  <c r="N230" i="86" s="1"/>
  <c r="O230" i="86" s="1"/>
  <c r="Q230" i="86" s="1"/>
  <c r="R230" i="86" s="1"/>
  <c r="S230" i="86" s="1"/>
  <c r="T230" i="86" s="1"/>
  <c r="U230" i="86" s="1"/>
  <c r="V230" i="86" s="1"/>
  <c r="W230" i="86" s="1"/>
  <c r="X230" i="86" s="1"/>
  <c r="Y230" i="86" s="1"/>
  <c r="Z230" i="86" s="1"/>
  <c r="AA230" i="86" s="1"/>
  <c r="AB230" i="86" s="1"/>
  <c r="AC230" i="86" s="1"/>
  <c r="AD230" i="86" s="1"/>
  <c r="AE230" i="86" s="1"/>
  <c r="AF230" i="86" s="1"/>
  <c r="C230" i="86"/>
  <c r="C229" i="86"/>
  <c r="D229" i="86" s="1"/>
  <c r="E229" i="86" s="1"/>
  <c r="F229" i="86" s="1"/>
  <c r="G229" i="86" s="1"/>
  <c r="H229" i="86" s="1"/>
  <c r="I229" i="86" s="1"/>
  <c r="J229" i="86" s="1"/>
  <c r="K229" i="86" s="1"/>
  <c r="L229" i="86" s="1"/>
  <c r="M229" i="86" s="1"/>
  <c r="N229" i="86" s="1"/>
  <c r="O229" i="86" s="1"/>
  <c r="Q229" i="86" s="1"/>
  <c r="R229" i="86" s="1"/>
  <c r="S229" i="86" s="1"/>
  <c r="T229" i="86" s="1"/>
  <c r="U229" i="86" s="1"/>
  <c r="V229" i="86" s="1"/>
  <c r="W229" i="86" s="1"/>
  <c r="X229" i="86" s="1"/>
  <c r="Y229" i="86" s="1"/>
  <c r="Z229" i="86" s="1"/>
  <c r="AA229" i="86" s="1"/>
  <c r="AB229" i="86" s="1"/>
  <c r="AC229" i="86" s="1"/>
  <c r="AD229" i="86" s="1"/>
  <c r="AE229" i="86" s="1"/>
  <c r="AF229" i="86" s="1"/>
  <c r="C228" i="86"/>
  <c r="D228" i="86" s="1"/>
  <c r="E228" i="86" s="1"/>
  <c r="F228" i="86" s="1"/>
  <c r="G228" i="86" s="1"/>
  <c r="H228" i="86" s="1"/>
  <c r="I228" i="86" s="1"/>
  <c r="J228" i="86" s="1"/>
  <c r="K228" i="86" s="1"/>
  <c r="L228" i="86" s="1"/>
  <c r="M228" i="86" s="1"/>
  <c r="N228" i="86" s="1"/>
  <c r="O228" i="86" s="1"/>
  <c r="Q228" i="86" s="1"/>
  <c r="R228" i="86" s="1"/>
  <c r="S228" i="86" s="1"/>
  <c r="T228" i="86" s="1"/>
  <c r="U228" i="86" s="1"/>
  <c r="V228" i="86" s="1"/>
  <c r="W228" i="86" s="1"/>
  <c r="X228" i="86" s="1"/>
  <c r="Y228" i="86" s="1"/>
  <c r="Z228" i="86" s="1"/>
  <c r="AA228" i="86" s="1"/>
  <c r="AB228" i="86" s="1"/>
  <c r="AC228" i="86" s="1"/>
  <c r="AD228" i="86" s="1"/>
  <c r="AE228" i="86" s="1"/>
  <c r="AF228" i="86" s="1"/>
  <c r="C227" i="86"/>
  <c r="D227" i="86" s="1"/>
  <c r="E227" i="86" s="1"/>
  <c r="F227" i="86" s="1"/>
  <c r="G227" i="86" s="1"/>
  <c r="H227" i="86" s="1"/>
  <c r="I227" i="86" s="1"/>
  <c r="J227" i="86" s="1"/>
  <c r="K227" i="86" s="1"/>
  <c r="L227" i="86" s="1"/>
  <c r="M227" i="86" s="1"/>
  <c r="N227" i="86" s="1"/>
  <c r="O227" i="86" s="1"/>
  <c r="Q227" i="86" s="1"/>
  <c r="R227" i="86" s="1"/>
  <c r="S227" i="86" s="1"/>
  <c r="T227" i="86" s="1"/>
  <c r="U227" i="86" s="1"/>
  <c r="V227" i="86" s="1"/>
  <c r="W227" i="86" s="1"/>
  <c r="X227" i="86" s="1"/>
  <c r="Y227" i="86" s="1"/>
  <c r="Z227" i="86" s="1"/>
  <c r="AA227" i="86" s="1"/>
  <c r="AB227" i="86" s="1"/>
  <c r="AC227" i="86" s="1"/>
  <c r="AD227" i="86" s="1"/>
  <c r="AE227" i="86" s="1"/>
  <c r="AF227" i="86" s="1"/>
  <c r="C226" i="86"/>
  <c r="D226" i="86" s="1"/>
  <c r="E226" i="86" s="1"/>
  <c r="F226" i="86" s="1"/>
  <c r="G226" i="86" s="1"/>
  <c r="H226" i="86" s="1"/>
  <c r="I226" i="86" s="1"/>
  <c r="J226" i="86" s="1"/>
  <c r="K226" i="86" s="1"/>
  <c r="L226" i="86" s="1"/>
  <c r="M226" i="86" s="1"/>
  <c r="N226" i="86" s="1"/>
  <c r="O226" i="86" s="1"/>
  <c r="Q226" i="86" s="1"/>
  <c r="R226" i="86" s="1"/>
  <c r="S226" i="86" s="1"/>
  <c r="T226" i="86" s="1"/>
  <c r="U226" i="86" s="1"/>
  <c r="V226" i="86" s="1"/>
  <c r="W226" i="86" s="1"/>
  <c r="X226" i="86" s="1"/>
  <c r="Y226" i="86" s="1"/>
  <c r="Z226" i="86" s="1"/>
  <c r="AA226" i="86" s="1"/>
  <c r="AB226" i="86" s="1"/>
  <c r="AC226" i="86" s="1"/>
  <c r="AD226" i="86" s="1"/>
  <c r="AE226" i="86" s="1"/>
  <c r="AF226" i="86" s="1"/>
  <c r="C225" i="86"/>
  <c r="D225" i="86" s="1"/>
  <c r="E225" i="86" s="1"/>
  <c r="F225" i="86" s="1"/>
  <c r="G225" i="86" s="1"/>
  <c r="H225" i="86" s="1"/>
  <c r="I225" i="86" s="1"/>
  <c r="J225" i="86" s="1"/>
  <c r="K225" i="86" s="1"/>
  <c r="L225" i="86" s="1"/>
  <c r="M225" i="86" s="1"/>
  <c r="N225" i="86" s="1"/>
  <c r="O225" i="86" s="1"/>
  <c r="Q225" i="86" s="1"/>
  <c r="R225" i="86" s="1"/>
  <c r="S225" i="86" s="1"/>
  <c r="T225" i="86" s="1"/>
  <c r="U225" i="86" s="1"/>
  <c r="V225" i="86" s="1"/>
  <c r="W225" i="86" s="1"/>
  <c r="X225" i="86" s="1"/>
  <c r="Y225" i="86" s="1"/>
  <c r="Z225" i="86" s="1"/>
  <c r="AA225" i="86" s="1"/>
  <c r="AB225" i="86" s="1"/>
  <c r="AC225" i="86" s="1"/>
  <c r="AD225" i="86" s="1"/>
  <c r="AE225" i="86" s="1"/>
  <c r="AF225" i="86" s="1"/>
  <c r="C224" i="86"/>
  <c r="D224" i="86" s="1"/>
  <c r="E224" i="86" s="1"/>
  <c r="F224" i="86" s="1"/>
  <c r="G224" i="86" s="1"/>
  <c r="H224" i="86" s="1"/>
  <c r="I224" i="86" s="1"/>
  <c r="J224" i="86" s="1"/>
  <c r="K224" i="86" s="1"/>
  <c r="L224" i="86" s="1"/>
  <c r="M224" i="86" s="1"/>
  <c r="N224" i="86" s="1"/>
  <c r="O224" i="86" s="1"/>
  <c r="Q224" i="86" s="1"/>
  <c r="R224" i="86" s="1"/>
  <c r="S224" i="86" s="1"/>
  <c r="T224" i="86" s="1"/>
  <c r="U224" i="86" s="1"/>
  <c r="V224" i="86" s="1"/>
  <c r="W224" i="86" s="1"/>
  <c r="X224" i="86" s="1"/>
  <c r="Y224" i="86" s="1"/>
  <c r="Z224" i="86" s="1"/>
  <c r="AA224" i="86" s="1"/>
  <c r="AB224" i="86" s="1"/>
  <c r="AC224" i="86" s="1"/>
  <c r="AD224" i="86" s="1"/>
  <c r="AE224" i="86" s="1"/>
  <c r="AF224" i="86" s="1"/>
  <c r="C223" i="86"/>
  <c r="D223" i="86" s="1"/>
  <c r="E223" i="86" s="1"/>
  <c r="F223" i="86" s="1"/>
  <c r="G223" i="86" s="1"/>
  <c r="H223" i="86" s="1"/>
  <c r="I223" i="86" s="1"/>
  <c r="J223" i="86" s="1"/>
  <c r="K223" i="86" s="1"/>
  <c r="L223" i="86" s="1"/>
  <c r="M223" i="86" s="1"/>
  <c r="N223" i="86" s="1"/>
  <c r="O223" i="86" s="1"/>
  <c r="Q223" i="86" s="1"/>
  <c r="R223" i="86" s="1"/>
  <c r="S223" i="86" s="1"/>
  <c r="T223" i="86" s="1"/>
  <c r="U223" i="86" s="1"/>
  <c r="V223" i="86" s="1"/>
  <c r="W223" i="86" s="1"/>
  <c r="X223" i="86" s="1"/>
  <c r="Y223" i="86" s="1"/>
  <c r="Z223" i="86" s="1"/>
  <c r="AA223" i="86" s="1"/>
  <c r="AB223" i="86" s="1"/>
  <c r="AC223" i="86" s="1"/>
  <c r="AD223" i="86" s="1"/>
  <c r="AE223" i="86" s="1"/>
  <c r="AF223" i="86" s="1"/>
  <c r="C222" i="86"/>
  <c r="D222" i="86" s="1"/>
  <c r="E222" i="86" s="1"/>
  <c r="F222" i="86" s="1"/>
  <c r="G222" i="86" s="1"/>
  <c r="H222" i="86" s="1"/>
  <c r="I222" i="86" s="1"/>
  <c r="J222" i="86" s="1"/>
  <c r="K222" i="86" s="1"/>
  <c r="L222" i="86" s="1"/>
  <c r="M222" i="86" s="1"/>
  <c r="N222" i="86" s="1"/>
  <c r="O222" i="86" s="1"/>
  <c r="Q222" i="86" s="1"/>
  <c r="R222" i="86" s="1"/>
  <c r="S222" i="86" s="1"/>
  <c r="T222" i="86" s="1"/>
  <c r="U222" i="86" s="1"/>
  <c r="V222" i="86" s="1"/>
  <c r="W222" i="86" s="1"/>
  <c r="X222" i="86" s="1"/>
  <c r="Y222" i="86" s="1"/>
  <c r="Z222" i="86" s="1"/>
  <c r="AA222" i="86" s="1"/>
  <c r="AB222" i="86" s="1"/>
  <c r="AC222" i="86" s="1"/>
  <c r="AD222" i="86" s="1"/>
  <c r="AE222" i="86" s="1"/>
  <c r="AF222" i="86" s="1"/>
  <c r="C221" i="86"/>
  <c r="D221" i="86" s="1"/>
  <c r="E221" i="86" s="1"/>
  <c r="F221" i="86" s="1"/>
  <c r="G221" i="86" s="1"/>
  <c r="H221" i="86" s="1"/>
  <c r="I221" i="86" s="1"/>
  <c r="J221" i="86" s="1"/>
  <c r="K221" i="86" s="1"/>
  <c r="L221" i="86" s="1"/>
  <c r="M221" i="86" s="1"/>
  <c r="N221" i="86" s="1"/>
  <c r="O221" i="86" s="1"/>
  <c r="Q221" i="86" s="1"/>
  <c r="R221" i="86" s="1"/>
  <c r="S221" i="86" s="1"/>
  <c r="T221" i="86" s="1"/>
  <c r="U221" i="86" s="1"/>
  <c r="V221" i="86" s="1"/>
  <c r="W221" i="86" s="1"/>
  <c r="X221" i="86" s="1"/>
  <c r="Y221" i="86" s="1"/>
  <c r="Z221" i="86" s="1"/>
  <c r="AA221" i="86" s="1"/>
  <c r="AB221" i="86" s="1"/>
  <c r="AC221" i="86" s="1"/>
  <c r="AD221" i="86" s="1"/>
  <c r="AE221" i="86" s="1"/>
  <c r="AF221" i="86" s="1"/>
  <c r="C220" i="86"/>
  <c r="D220" i="86" s="1"/>
  <c r="E220" i="86" s="1"/>
  <c r="F220" i="86" s="1"/>
  <c r="G220" i="86" s="1"/>
  <c r="H220" i="86" s="1"/>
  <c r="I220" i="86" s="1"/>
  <c r="J220" i="86" s="1"/>
  <c r="K220" i="86" s="1"/>
  <c r="L220" i="86" s="1"/>
  <c r="M220" i="86" s="1"/>
  <c r="N220" i="86" s="1"/>
  <c r="O220" i="86" s="1"/>
  <c r="Q220" i="86" s="1"/>
  <c r="R220" i="86" s="1"/>
  <c r="S220" i="86" s="1"/>
  <c r="T220" i="86" s="1"/>
  <c r="U220" i="86" s="1"/>
  <c r="V220" i="86" s="1"/>
  <c r="W220" i="86" s="1"/>
  <c r="X220" i="86" s="1"/>
  <c r="Y220" i="86" s="1"/>
  <c r="Z220" i="86" s="1"/>
  <c r="AA220" i="86" s="1"/>
  <c r="AB220" i="86" s="1"/>
  <c r="AC220" i="86" s="1"/>
  <c r="AD220" i="86" s="1"/>
  <c r="AE220" i="86" s="1"/>
  <c r="AF220" i="86" s="1"/>
  <c r="C218" i="86"/>
  <c r="D218" i="86" s="1"/>
  <c r="E218" i="86" s="1"/>
  <c r="F218" i="86" s="1"/>
  <c r="G218" i="86" s="1"/>
  <c r="H218" i="86" s="1"/>
  <c r="I218" i="86" s="1"/>
  <c r="J218" i="86" s="1"/>
  <c r="K218" i="86" s="1"/>
  <c r="L218" i="86" s="1"/>
  <c r="M218" i="86" s="1"/>
  <c r="N218" i="86" s="1"/>
  <c r="O218" i="86" s="1"/>
  <c r="Q218" i="86" s="1"/>
  <c r="R218" i="86" s="1"/>
  <c r="S218" i="86" s="1"/>
  <c r="T218" i="86" s="1"/>
  <c r="U218" i="86" s="1"/>
  <c r="V218" i="86" s="1"/>
  <c r="W218" i="86" s="1"/>
  <c r="X218" i="86" s="1"/>
  <c r="Y218" i="86" s="1"/>
  <c r="Z218" i="86" s="1"/>
  <c r="AA218" i="86" s="1"/>
  <c r="AB218" i="86" s="1"/>
  <c r="AC218" i="86" s="1"/>
  <c r="AD218" i="86" s="1"/>
  <c r="AE218" i="86" s="1"/>
  <c r="AF218" i="86" s="1"/>
  <c r="C217" i="86"/>
  <c r="D217" i="86" s="1"/>
  <c r="E217" i="86" s="1"/>
  <c r="F217" i="86" s="1"/>
  <c r="G217" i="86" s="1"/>
  <c r="H217" i="86" s="1"/>
  <c r="I217" i="86" s="1"/>
  <c r="J217" i="86" s="1"/>
  <c r="K217" i="86" s="1"/>
  <c r="L217" i="86" s="1"/>
  <c r="M217" i="86" s="1"/>
  <c r="N217" i="86" s="1"/>
  <c r="O217" i="86" s="1"/>
  <c r="Q217" i="86" s="1"/>
  <c r="R217" i="86" s="1"/>
  <c r="S217" i="86" s="1"/>
  <c r="T217" i="86" s="1"/>
  <c r="U217" i="86" s="1"/>
  <c r="V217" i="86" s="1"/>
  <c r="W217" i="86" s="1"/>
  <c r="X217" i="86" s="1"/>
  <c r="Y217" i="86" s="1"/>
  <c r="Z217" i="86" s="1"/>
  <c r="AA217" i="86" s="1"/>
  <c r="AB217" i="86" s="1"/>
  <c r="AC217" i="86" s="1"/>
  <c r="AD217" i="86" s="1"/>
  <c r="AE217" i="86" s="1"/>
  <c r="AF217" i="86" s="1"/>
  <c r="C216" i="86"/>
  <c r="D216" i="86" s="1"/>
  <c r="E216" i="86" s="1"/>
  <c r="F216" i="86" s="1"/>
  <c r="G216" i="86" s="1"/>
  <c r="H216" i="86" s="1"/>
  <c r="I216" i="86" s="1"/>
  <c r="J216" i="86" s="1"/>
  <c r="K216" i="86" s="1"/>
  <c r="L216" i="86" s="1"/>
  <c r="M216" i="86" s="1"/>
  <c r="N216" i="86" s="1"/>
  <c r="O216" i="86" s="1"/>
  <c r="Q216" i="86" s="1"/>
  <c r="R216" i="86" s="1"/>
  <c r="S216" i="86" s="1"/>
  <c r="T216" i="86" s="1"/>
  <c r="U216" i="86" s="1"/>
  <c r="V216" i="86" s="1"/>
  <c r="W216" i="86" s="1"/>
  <c r="X216" i="86" s="1"/>
  <c r="Y216" i="86" s="1"/>
  <c r="Z216" i="86" s="1"/>
  <c r="AA216" i="86" s="1"/>
  <c r="AB216" i="86" s="1"/>
  <c r="AC216" i="86" s="1"/>
  <c r="AD216" i="86" s="1"/>
  <c r="AE216" i="86" s="1"/>
  <c r="AF216" i="86" s="1"/>
  <c r="C215" i="86"/>
  <c r="D215" i="86" s="1"/>
  <c r="E215" i="86" s="1"/>
  <c r="F215" i="86" s="1"/>
  <c r="G215" i="86" s="1"/>
  <c r="H215" i="86" s="1"/>
  <c r="I215" i="86" s="1"/>
  <c r="J215" i="86" s="1"/>
  <c r="K215" i="86" s="1"/>
  <c r="L215" i="86" s="1"/>
  <c r="M215" i="86" s="1"/>
  <c r="N215" i="86" s="1"/>
  <c r="O215" i="86" s="1"/>
  <c r="Q215" i="86" s="1"/>
  <c r="R215" i="86" s="1"/>
  <c r="S215" i="86" s="1"/>
  <c r="T215" i="86" s="1"/>
  <c r="U215" i="86" s="1"/>
  <c r="V215" i="86" s="1"/>
  <c r="W215" i="86" s="1"/>
  <c r="X215" i="86" s="1"/>
  <c r="Y215" i="86" s="1"/>
  <c r="Z215" i="86" s="1"/>
  <c r="AA215" i="86" s="1"/>
  <c r="AB215" i="86" s="1"/>
  <c r="AC215" i="86" s="1"/>
  <c r="AD215" i="86" s="1"/>
  <c r="AE215" i="86" s="1"/>
  <c r="AF215" i="86" s="1"/>
  <c r="C214" i="86"/>
  <c r="D214" i="86" s="1"/>
  <c r="E214" i="86" s="1"/>
  <c r="F214" i="86" s="1"/>
  <c r="G214" i="86" s="1"/>
  <c r="H214" i="86" s="1"/>
  <c r="I214" i="86" s="1"/>
  <c r="J214" i="86" s="1"/>
  <c r="K214" i="86" s="1"/>
  <c r="L214" i="86" s="1"/>
  <c r="M214" i="86" s="1"/>
  <c r="N214" i="86" s="1"/>
  <c r="O214" i="86" s="1"/>
  <c r="Q214" i="86" s="1"/>
  <c r="R214" i="86" s="1"/>
  <c r="S214" i="86" s="1"/>
  <c r="T214" i="86" s="1"/>
  <c r="U214" i="86" s="1"/>
  <c r="V214" i="86" s="1"/>
  <c r="W214" i="86" s="1"/>
  <c r="X214" i="86" s="1"/>
  <c r="Y214" i="86" s="1"/>
  <c r="Z214" i="86" s="1"/>
  <c r="AA214" i="86" s="1"/>
  <c r="AB214" i="86" s="1"/>
  <c r="AC214" i="86" s="1"/>
  <c r="AD214" i="86" s="1"/>
  <c r="AE214" i="86" s="1"/>
  <c r="AF214" i="86" s="1"/>
  <c r="C213" i="86"/>
  <c r="D213" i="86" s="1"/>
  <c r="E213" i="86" s="1"/>
  <c r="F213" i="86" s="1"/>
  <c r="G213" i="86" s="1"/>
  <c r="H213" i="86" s="1"/>
  <c r="I213" i="86" s="1"/>
  <c r="J213" i="86" s="1"/>
  <c r="K213" i="86" s="1"/>
  <c r="L213" i="86" s="1"/>
  <c r="M213" i="86" s="1"/>
  <c r="N213" i="86" s="1"/>
  <c r="O213" i="86" s="1"/>
  <c r="Q213" i="86" s="1"/>
  <c r="R213" i="86" s="1"/>
  <c r="S213" i="86" s="1"/>
  <c r="T213" i="86" s="1"/>
  <c r="U213" i="86" s="1"/>
  <c r="V213" i="86" s="1"/>
  <c r="W213" i="86" s="1"/>
  <c r="X213" i="86" s="1"/>
  <c r="Y213" i="86" s="1"/>
  <c r="Z213" i="86" s="1"/>
  <c r="AA213" i="86" s="1"/>
  <c r="AB213" i="86" s="1"/>
  <c r="AC213" i="86" s="1"/>
  <c r="AD213" i="86" s="1"/>
  <c r="AE213" i="86" s="1"/>
  <c r="AF213" i="86" s="1"/>
  <c r="K210" i="86"/>
  <c r="L210" i="86" s="1"/>
  <c r="M210" i="86" s="1"/>
  <c r="N210" i="86" s="1"/>
  <c r="O210" i="86" s="1"/>
  <c r="Q210" i="86" s="1"/>
  <c r="R210" i="86" s="1"/>
  <c r="S210" i="86" s="1"/>
  <c r="T210" i="86" s="1"/>
  <c r="U210" i="86" s="1"/>
  <c r="V210" i="86" s="1"/>
  <c r="W210" i="86" s="1"/>
  <c r="X210" i="86" s="1"/>
  <c r="Y210" i="86" s="1"/>
  <c r="Z210" i="86" s="1"/>
  <c r="AA210" i="86" s="1"/>
  <c r="AB210" i="86" s="1"/>
  <c r="AC210" i="86" s="1"/>
  <c r="AD210" i="86" s="1"/>
  <c r="AE210" i="86" s="1"/>
  <c r="AF210" i="86" s="1"/>
  <c r="C210" i="86"/>
  <c r="D210" i="86" s="1"/>
  <c r="E210" i="86" s="1"/>
  <c r="F210" i="86" s="1"/>
  <c r="G210" i="86" s="1"/>
  <c r="H210" i="86" s="1"/>
  <c r="I210" i="86" s="1"/>
  <c r="J210" i="86" s="1"/>
  <c r="E209" i="86"/>
  <c r="F209" i="86" s="1"/>
  <c r="G209" i="86" s="1"/>
  <c r="H209" i="86" s="1"/>
  <c r="I209" i="86" s="1"/>
  <c r="J209" i="86" s="1"/>
  <c r="K209" i="86" s="1"/>
  <c r="L209" i="86" s="1"/>
  <c r="M209" i="86" s="1"/>
  <c r="N209" i="86" s="1"/>
  <c r="O209" i="86" s="1"/>
  <c r="Q209" i="86" s="1"/>
  <c r="R209" i="86" s="1"/>
  <c r="S209" i="86" s="1"/>
  <c r="T209" i="86" s="1"/>
  <c r="U209" i="86" s="1"/>
  <c r="V209" i="86" s="1"/>
  <c r="W209" i="86" s="1"/>
  <c r="X209" i="86" s="1"/>
  <c r="Y209" i="86" s="1"/>
  <c r="Z209" i="86" s="1"/>
  <c r="AA209" i="86" s="1"/>
  <c r="AB209" i="86" s="1"/>
  <c r="AC209" i="86" s="1"/>
  <c r="AD209" i="86" s="1"/>
  <c r="AE209" i="86" s="1"/>
  <c r="AF209" i="86" s="1"/>
  <c r="C209" i="86"/>
  <c r="D209" i="86" s="1"/>
  <c r="C208" i="86"/>
  <c r="D208" i="86" s="1"/>
  <c r="E208" i="86" s="1"/>
  <c r="F208" i="86" s="1"/>
  <c r="G208" i="86" s="1"/>
  <c r="H208" i="86" s="1"/>
  <c r="I208" i="86" s="1"/>
  <c r="J208" i="86" s="1"/>
  <c r="K208" i="86" s="1"/>
  <c r="L208" i="86" s="1"/>
  <c r="M208" i="86" s="1"/>
  <c r="N208" i="86" s="1"/>
  <c r="O208" i="86" s="1"/>
  <c r="Q208" i="86" s="1"/>
  <c r="R208" i="86" s="1"/>
  <c r="S208" i="86" s="1"/>
  <c r="T208" i="86" s="1"/>
  <c r="U208" i="86" s="1"/>
  <c r="V208" i="86" s="1"/>
  <c r="W208" i="86" s="1"/>
  <c r="X208" i="86" s="1"/>
  <c r="Y208" i="86" s="1"/>
  <c r="Z208" i="86" s="1"/>
  <c r="AA208" i="86" s="1"/>
  <c r="AB208" i="86" s="1"/>
  <c r="AC208" i="86" s="1"/>
  <c r="AD208" i="86" s="1"/>
  <c r="AE208" i="86" s="1"/>
  <c r="AF208" i="86" s="1"/>
  <c r="C207" i="86"/>
  <c r="D207" i="86" s="1"/>
  <c r="E207" i="86" s="1"/>
  <c r="F207" i="86" s="1"/>
  <c r="G207" i="86" s="1"/>
  <c r="H207" i="86" s="1"/>
  <c r="I207" i="86" s="1"/>
  <c r="J207" i="86" s="1"/>
  <c r="K207" i="86" s="1"/>
  <c r="L207" i="86" s="1"/>
  <c r="M207" i="86" s="1"/>
  <c r="N207" i="86" s="1"/>
  <c r="O207" i="86" s="1"/>
  <c r="Q207" i="86" s="1"/>
  <c r="R207" i="86" s="1"/>
  <c r="S207" i="86" s="1"/>
  <c r="T207" i="86" s="1"/>
  <c r="U207" i="86" s="1"/>
  <c r="V207" i="86" s="1"/>
  <c r="W207" i="86" s="1"/>
  <c r="X207" i="86" s="1"/>
  <c r="Y207" i="86" s="1"/>
  <c r="Z207" i="86" s="1"/>
  <c r="AA207" i="86" s="1"/>
  <c r="AB207" i="86" s="1"/>
  <c r="AC207" i="86" s="1"/>
  <c r="AD207" i="86" s="1"/>
  <c r="AE207" i="86" s="1"/>
  <c r="AF207" i="86" s="1"/>
  <c r="C206" i="86"/>
  <c r="D206" i="86" s="1"/>
  <c r="E206" i="86" s="1"/>
  <c r="F206" i="86" s="1"/>
  <c r="G206" i="86" s="1"/>
  <c r="H206" i="86" s="1"/>
  <c r="I206" i="86" s="1"/>
  <c r="J206" i="86" s="1"/>
  <c r="K206" i="86" s="1"/>
  <c r="L206" i="86" s="1"/>
  <c r="M206" i="86" s="1"/>
  <c r="N206" i="86" s="1"/>
  <c r="O206" i="86" s="1"/>
  <c r="Q206" i="86" s="1"/>
  <c r="R206" i="86" s="1"/>
  <c r="S206" i="86" s="1"/>
  <c r="T206" i="86" s="1"/>
  <c r="U206" i="86" s="1"/>
  <c r="V206" i="86" s="1"/>
  <c r="W206" i="86" s="1"/>
  <c r="X206" i="86" s="1"/>
  <c r="Y206" i="86" s="1"/>
  <c r="Z206" i="86" s="1"/>
  <c r="AA206" i="86" s="1"/>
  <c r="AB206" i="86" s="1"/>
  <c r="AC206" i="86" s="1"/>
  <c r="AD206" i="86" s="1"/>
  <c r="AE206" i="86" s="1"/>
  <c r="AF206" i="86" s="1"/>
  <c r="C205" i="86"/>
  <c r="D205" i="86" s="1"/>
  <c r="E205" i="86" s="1"/>
  <c r="F205" i="86" s="1"/>
  <c r="G205" i="86" s="1"/>
  <c r="H205" i="86" s="1"/>
  <c r="I205" i="86" s="1"/>
  <c r="J205" i="86" s="1"/>
  <c r="K205" i="86" s="1"/>
  <c r="L205" i="86" s="1"/>
  <c r="M205" i="86" s="1"/>
  <c r="N205" i="86" s="1"/>
  <c r="O205" i="86" s="1"/>
  <c r="Q205" i="86" s="1"/>
  <c r="R205" i="86" s="1"/>
  <c r="S205" i="86" s="1"/>
  <c r="T205" i="86" s="1"/>
  <c r="U205" i="86" s="1"/>
  <c r="V205" i="86" s="1"/>
  <c r="W205" i="86" s="1"/>
  <c r="X205" i="86" s="1"/>
  <c r="Y205" i="86" s="1"/>
  <c r="Z205" i="86" s="1"/>
  <c r="AA205" i="86" s="1"/>
  <c r="AB205" i="86" s="1"/>
  <c r="AC205" i="86" s="1"/>
  <c r="AD205" i="86" s="1"/>
  <c r="AE205" i="86" s="1"/>
  <c r="AF205" i="86" s="1"/>
  <c r="C202" i="86"/>
  <c r="D202" i="86" s="1"/>
  <c r="E202" i="86" s="1"/>
  <c r="F202" i="86" s="1"/>
  <c r="G202" i="86" s="1"/>
  <c r="H202" i="86" s="1"/>
  <c r="I202" i="86" s="1"/>
  <c r="J202" i="86" s="1"/>
  <c r="K202" i="86" s="1"/>
  <c r="L202" i="86" s="1"/>
  <c r="M202" i="86" s="1"/>
  <c r="N202" i="86" s="1"/>
  <c r="O202" i="86" s="1"/>
  <c r="Q202" i="86" s="1"/>
  <c r="R202" i="86" s="1"/>
  <c r="S202" i="86" s="1"/>
  <c r="T202" i="86" s="1"/>
  <c r="U202" i="86" s="1"/>
  <c r="V202" i="86" s="1"/>
  <c r="W202" i="86" s="1"/>
  <c r="X202" i="86" s="1"/>
  <c r="Y202" i="86" s="1"/>
  <c r="Z202" i="86" s="1"/>
  <c r="AA202" i="86" s="1"/>
  <c r="AB202" i="86" s="1"/>
  <c r="AC202" i="86" s="1"/>
  <c r="AD202" i="86" s="1"/>
  <c r="AE202" i="86" s="1"/>
  <c r="AF202" i="86" s="1"/>
  <c r="C201" i="86"/>
  <c r="D201" i="86" s="1"/>
  <c r="E201" i="86" s="1"/>
  <c r="F201" i="86" s="1"/>
  <c r="G201" i="86" s="1"/>
  <c r="H201" i="86" s="1"/>
  <c r="I201" i="86" s="1"/>
  <c r="J201" i="86" s="1"/>
  <c r="K201" i="86" s="1"/>
  <c r="L201" i="86" s="1"/>
  <c r="M201" i="86" s="1"/>
  <c r="N201" i="86" s="1"/>
  <c r="O201" i="86" s="1"/>
  <c r="Q201" i="86" s="1"/>
  <c r="R201" i="86" s="1"/>
  <c r="S201" i="86" s="1"/>
  <c r="T201" i="86" s="1"/>
  <c r="U201" i="86" s="1"/>
  <c r="V201" i="86" s="1"/>
  <c r="W201" i="86" s="1"/>
  <c r="X201" i="86" s="1"/>
  <c r="Y201" i="86" s="1"/>
  <c r="Z201" i="86" s="1"/>
  <c r="AA201" i="86" s="1"/>
  <c r="AB201" i="86" s="1"/>
  <c r="AC201" i="86" s="1"/>
  <c r="AD201" i="86" s="1"/>
  <c r="AE201" i="86" s="1"/>
  <c r="AF201" i="86" s="1"/>
  <c r="C200" i="86"/>
  <c r="D200" i="86" s="1"/>
  <c r="E200" i="86" s="1"/>
  <c r="F200" i="86" s="1"/>
  <c r="G200" i="86" s="1"/>
  <c r="H200" i="86" s="1"/>
  <c r="I200" i="86" s="1"/>
  <c r="J200" i="86" s="1"/>
  <c r="K200" i="86" s="1"/>
  <c r="L200" i="86" s="1"/>
  <c r="M200" i="86" s="1"/>
  <c r="N200" i="86" s="1"/>
  <c r="O200" i="86" s="1"/>
  <c r="Q200" i="86" s="1"/>
  <c r="R200" i="86" s="1"/>
  <c r="S200" i="86" s="1"/>
  <c r="T200" i="86" s="1"/>
  <c r="U200" i="86" s="1"/>
  <c r="V200" i="86" s="1"/>
  <c r="W200" i="86" s="1"/>
  <c r="X200" i="86" s="1"/>
  <c r="Y200" i="86" s="1"/>
  <c r="Z200" i="86" s="1"/>
  <c r="AA200" i="86" s="1"/>
  <c r="AB200" i="86" s="1"/>
  <c r="AC200" i="86" s="1"/>
  <c r="AD200" i="86" s="1"/>
  <c r="AE200" i="86" s="1"/>
  <c r="C199" i="86"/>
  <c r="D199" i="86" s="1"/>
  <c r="E199" i="86" s="1"/>
  <c r="F199" i="86" s="1"/>
  <c r="G199" i="86" s="1"/>
  <c r="H199" i="86" s="1"/>
  <c r="I199" i="86" s="1"/>
  <c r="J199" i="86" s="1"/>
  <c r="K199" i="86" s="1"/>
  <c r="L199" i="86" s="1"/>
  <c r="M199" i="86" s="1"/>
  <c r="N199" i="86" s="1"/>
  <c r="O199" i="86" s="1"/>
  <c r="Q199" i="86" s="1"/>
  <c r="R199" i="86" s="1"/>
  <c r="S199" i="86" s="1"/>
  <c r="T199" i="86" s="1"/>
  <c r="U199" i="86" s="1"/>
  <c r="V199" i="86" s="1"/>
  <c r="W199" i="86" s="1"/>
  <c r="X199" i="86" s="1"/>
  <c r="Y199" i="86" s="1"/>
  <c r="Z199" i="86" s="1"/>
  <c r="AA199" i="86" s="1"/>
  <c r="AB199" i="86" s="1"/>
  <c r="AC199" i="86" s="1"/>
  <c r="AD199" i="86" s="1"/>
  <c r="AE199" i="86" s="1"/>
  <c r="AF199" i="86" s="1"/>
  <c r="C198" i="86"/>
  <c r="D198" i="86" s="1"/>
  <c r="E198" i="86" s="1"/>
  <c r="F198" i="86" s="1"/>
  <c r="G198" i="86" s="1"/>
  <c r="H198" i="86" s="1"/>
  <c r="I198" i="86" s="1"/>
  <c r="J198" i="86" s="1"/>
  <c r="K198" i="86" s="1"/>
  <c r="L198" i="86" s="1"/>
  <c r="M198" i="86" s="1"/>
  <c r="N198" i="86" s="1"/>
  <c r="O198" i="86" s="1"/>
  <c r="Q198" i="86" s="1"/>
  <c r="R198" i="86" s="1"/>
  <c r="S198" i="86" s="1"/>
  <c r="T198" i="86" s="1"/>
  <c r="U198" i="86" s="1"/>
  <c r="V198" i="86" s="1"/>
  <c r="W198" i="86" s="1"/>
  <c r="X198" i="86" s="1"/>
  <c r="Y198" i="86" s="1"/>
  <c r="Z198" i="86" s="1"/>
  <c r="AA198" i="86" s="1"/>
  <c r="AB198" i="86" s="1"/>
  <c r="AC198" i="86" s="1"/>
  <c r="AD198" i="86" s="1"/>
  <c r="AE198" i="86" s="1"/>
  <c r="AF198" i="86" s="1"/>
  <c r="C197" i="86"/>
  <c r="D197" i="86" s="1"/>
  <c r="E197" i="86" s="1"/>
  <c r="F197" i="86" s="1"/>
  <c r="G197" i="86" s="1"/>
  <c r="H197" i="86" s="1"/>
  <c r="I197" i="86" s="1"/>
  <c r="J197" i="86" s="1"/>
  <c r="K197" i="86" s="1"/>
  <c r="L197" i="86" s="1"/>
  <c r="M197" i="86" s="1"/>
  <c r="N197" i="86" s="1"/>
  <c r="O197" i="86" s="1"/>
  <c r="Q197" i="86" s="1"/>
  <c r="R197" i="86" s="1"/>
  <c r="S197" i="86" s="1"/>
  <c r="T197" i="86" s="1"/>
  <c r="U197" i="86" s="1"/>
  <c r="V197" i="86" s="1"/>
  <c r="W197" i="86" s="1"/>
  <c r="X197" i="86" s="1"/>
  <c r="Y197" i="86" s="1"/>
  <c r="Z197" i="86" s="1"/>
  <c r="AA197" i="86" s="1"/>
  <c r="AB197" i="86" s="1"/>
  <c r="AC197" i="86" s="1"/>
  <c r="AD197" i="86" s="1"/>
  <c r="AE197" i="86" s="1"/>
  <c r="AF197" i="86" s="1"/>
  <c r="C194" i="86"/>
  <c r="D194" i="86" s="1"/>
  <c r="E194" i="86" s="1"/>
  <c r="F194" i="86" s="1"/>
  <c r="G194" i="86" s="1"/>
  <c r="H194" i="86" s="1"/>
  <c r="I194" i="86" s="1"/>
  <c r="J194" i="86" s="1"/>
  <c r="K194" i="86" s="1"/>
  <c r="L194" i="86" s="1"/>
  <c r="M194" i="86" s="1"/>
  <c r="N194" i="86" s="1"/>
  <c r="O194" i="86" s="1"/>
  <c r="Q194" i="86" s="1"/>
  <c r="R194" i="86" s="1"/>
  <c r="S194" i="86" s="1"/>
  <c r="T194" i="86" s="1"/>
  <c r="U194" i="86" s="1"/>
  <c r="V194" i="86" s="1"/>
  <c r="W194" i="86" s="1"/>
  <c r="X194" i="86" s="1"/>
  <c r="Y194" i="86" s="1"/>
  <c r="Z194" i="86" s="1"/>
  <c r="AA194" i="86" s="1"/>
  <c r="AB194" i="86" s="1"/>
  <c r="AC194" i="86" s="1"/>
  <c r="AD194" i="86" s="1"/>
  <c r="AE194" i="86" s="1"/>
  <c r="AF194" i="86" s="1"/>
  <c r="C193" i="86"/>
  <c r="D193" i="86" s="1"/>
  <c r="E193" i="86" s="1"/>
  <c r="F193" i="86" s="1"/>
  <c r="G193" i="86" s="1"/>
  <c r="H193" i="86" s="1"/>
  <c r="I193" i="86" s="1"/>
  <c r="J193" i="86" s="1"/>
  <c r="K193" i="86" s="1"/>
  <c r="L193" i="86" s="1"/>
  <c r="M193" i="86" s="1"/>
  <c r="N193" i="86" s="1"/>
  <c r="O193" i="86" s="1"/>
  <c r="Q193" i="86" s="1"/>
  <c r="R193" i="86" s="1"/>
  <c r="S193" i="86" s="1"/>
  <c r="T193" i="86" s="1"/>
  <c r="U193" i="86" s="1"/>
  <c r="V193" i="86" s="1"/>
  <c r="W193" i="86" s="1"/>
  <c r="X193" i="86" s="1"/>
  <c r="Y193" i="86" s="1"/>
  <c r="Z193" i="86" s="1"/>
  <c r="AA193" i="86" s="1"/>
  <c r="AB193" i="86" s="1"/>
  <c r="AC193" i="86" s="1"/>
  <c r="AD193" i="86" s="1"/>
  <c r="AE193" i="86" s="1"/>
  <c r="AF193" i="86" s="1"/>
  <c r="C192" i="86"/>
  <c r="D192" i="86" s="1"/>
  <c r="E192" i="86" s="1"/>
  <c r="F192" i="86" s="1"/>
  <c r="G192" i="86" s="1"/>
  <c r="H192" i="86" s="1"/>
  <c r="I192" i="86" s="1"/>
  <c r="J192" i="86" s="1"/>
  <c r="K192" i="86" s="1"/>
  <c r="L192" i="86" s="1"/>
  <c r="M192" i="86" s="1"/>
  <c r="N192" i="86" s="1"/>
  <c r="O192" i="86" s="1"/>
  <c r="Q192" i="86" s="1"/>
  <c r="R192" i="86" s="1"/>
  <c r="S192" i="86" s="1"/>
  <c r="T192" i="86" s="1"/>
  <c r="U192" i="86" s="1"/>
  <c r="V192" i="86" s="1"/>
  <c r="W192" i="86" s="1"/>
  <c r="X192" i="86" s="1"/>
  <c r="Y192" i="86" s="1"/>
  <c r="Z192" i="86" s="1"/>
  <c r="AA192" i="86" s="1"/>
  <c r="AB192" i="86" s="1"/>
  <c r="AC192" i="86" s="1"/>
  <c r="AD192" i="86" s="1"/>
  <c r="AE192" i="86" s="1"/>
  <c r="AF192" i="86" s="1"/>
  <c r="C191" i="86"/>
  <c r="D191" i="86" s="1"/>
  <c r="E191" i="86" s="1"/>
  <c r="F191" i="86" s="1"/>
  <c r="G191" i="86" s="1"/>
  <c r="H191" i="86" s="1"/>
  <c r="I191" i="86" s="1"/>
  <c r="J191" i="86" s="1"/>
  <c r="K191" i="86" s="1"/>
  <c r="L191" i="86" s="1"/>
  <c r="M191" i="86" s="1"/>
  <c r="N191" i="86" s="1"/>
  <c r="O191" i="86" s="1"/>
  <c r="Q191" i="86" s="1"/>
  <c r="R191" i="86" s="1"/>
  <c r="S191" i="86" s="1"/>
  <c r="T191" i="86" s="1"/>
  <c r="U191" i="86" s="1"/>
  <c r="V191" i="86" s="1"/>
  <c r="W191" i="86" s="1"/>
  <c r="X191" i="86" s="1"/>
  <c r="Y191" i="86" s="1"/>
  <c r="Z191" i="86" s="1"/>
  <c r="AA191" i="86" s="1"/>
  <c r="AB191" i="86" s="1"/>
  <c r="AC191" i="86" s="1"/>
  <c r="AD191" i="86" s="1"/>
  <c r="AE191" i="86" s="1"/>
  <c r="AF191" i="86" s="1"/>
  <c r="C190" i="86"/>
  <c r="D190" i="86" s="1"/>
  <c r="E190" i="86" s="1"/>
  <c r="F190" i="86" s="1"/>
  <c r="G190" i="86" s="1"/>
  <c r="H190" i="86" s="1"/>
  <c r="I190" i="86" s="1"/>
  <c r="J190" i="86" s="1"/>
  <c r="K190" i="86" s="1"/>
  <c r="L190" i="86" s="1"/>
  <c r="M190" i="86" s="1"/>
  <c r="N190" i="86" s="1"/>
  <c r="O190" i="86" s="1"/>
  <c r="Q190" i="86" s="1"/>
  <c r="R190" i="86" s="1"/>
  <c r="S190" i="86" s="1"/>
  <c r="T190" i="86" s="1"/>
  <c r="U190" i="86" s="1"/>
  <c r="V190" i="86" s="1"/>
  <c r="W190" i="86" s="1"/>
  <c r="X190" i="86" s="1"/>
  <c r="Y190" i="86" s="1"/>
  <c r="Z190" i="86" s="1"/>
  <c r="AA190" i="86" s="1"/>
  <c r="AB190" i="86" s="1"/>
  <c r="AC190" i="86" s="1"/>
  <c r="AD190" i="86" s="1"/>
  <c r="AE190" i="86" s="1"/>
  <c r="AF190" i="86" s="1"/>
  <c r="C189" i="86"/>
  <c r="D189" i="86" s="1"/>
  <c r="E189" i="86" s="1"/>
  <c r="F189" i="86" s="1"/>
  <c r="G189" i="86" s="1"/>
  <c r="H189" i="86" s="1"/>
  <c r="I189" i="86" s="1"/>
  <c r="J189" i="86" s="1"/>
  <c r="K189" i="86" s="1"/>
  <c r="L189" i="86" s="1"/>
  <c r="M189" i="86" s="1"/>
  <c r="N189" i="86" s="1"/>
  <c r="O189" i="86" s="1"/>
  <c r="Q189" i="86" s="1"/>
  <c r="R189" i="86" s="1"/>
  <c r="S189" i="86" s="1"/>
  <c r="T189" i="86" s="1"/>
  <c r="U189" i="86" s="1"/>
  <c r="V189" i="86" s="1"/>
  <c r="W189" i="86" s="1"/>
  <c r="X189" i="86" s="1"/>
  <c r="Y189" i="86" s="1"/>
  <c r="Z189" i="86" s="1"/>
  <c r="AA189" i="86" s="1"/>
  <c r="AB189" i="86" s="1"/>
  <c r="AC189" i="86" s="1"/>
  <c r="AD189" i="86" s="1"/>
  <c r="AE189" i="86" s="1"/>
  <c r="AF189" i="86" s="1"/>
  <c r="D186" i="86"/>
  <c r="E186" i="86" s="1"/>
  <c r="F186" i="86" s="1"/>
  <c r="G186" i="86" s="1"/>
  <c r="H186" i="86" s="1"/>
  <c r="I186" i="86" s="1"/>
  <c r="J186" i="86" s="1"/>
  <c r="K186" i="86" s="1"/>
  <c r="L186" i="86" s="1"/>
  <c r="M186" i="86" s="1"/>
  <c r="N186" i="86" s="1"/>
  <c r="O186" i="86" s="1"/>
  <c r="Q186" i="86" s="1"/>
  <c r="R186" i="86" s="1"/>
  <c r="S186" i="86" s="1"/>
  <c r="T186" i="86" s="1"/>
  <c r="U186" i="86" s="1"/>
  <c r="V186" i="86" s="1"/>
  <c r="W186" i="86" s="1"/>
  <c r="X186" i="86" s="1"/>
  <c r="Y186" i="86" s="1"/>
  <c r="Z186" i="86" s="1"/>
  <c r="AA186" i="86" s="1"/>
  <c r="AB186" i="86" s="1"/>
  <c r="AC186" i="86" s="1"/>
  <c r="AD186" i="86" s="1"/>
  <c r="AE186" i="86" s="1"/>
  <c r="AF186" i="86" s="1"/>
  <c r="C186" i="86"/>
  <c r="E185" i="86"/>
  <c r="F185" i="86" s="1"/>
  <c r="G185" i="86" s="1"/>
  <c r="H185" i="86" s="1"/>
  <c r="I185" i="86" s="1"/>
  <c r="J185" i="86" s="1"/>
  <c r="K185" i="86" s="1"/>
  <c r="L185" i="86" s="1"/>
  <c r="M185" i="86" s="1"/>
  <c r="N185" i="86" s="1"/>
  <c r="O185" i="86" s="1"/>
  <c r="Q185" i="86" s="1"/>
  <c r="R185" i="86" s="1"/>
  <c r="S185" i="86" s="1"/>
  <c r="T185" i="86" s="1"/>
  <c r="U185" i="86" s="1"/>
  <c r="V185" i="86" s="1"/>
  <c r="W185" i="86" s="1"/>
  <c r="X185" i="86" s="1"/>
  <c r="Y185" i="86" s="1"/>
  <c r="Z185" i="86" s="1"/>
  <c r="AA185" i="86" s="1"/>
  <c r="AB185" i="86" s="1"/>
  <c r="AC185" i="86" s="1"/>
  <c r="AD185" i="86" s="1"/>
  <c r="AE185" i="86" s="1"/>
  <c r="AF185" i="86" s="1"/>
  <c r="C185" i="86"/>
  <c r="D185" i="86" s="1"/>
  <c r="C184" i="86"/>
  <c r="D184" i="86" s="1"/>
  <c r="E184" i="86" s="1"/>
  <c r="F184" i="86" s="1"/>
  <c r="G184" i="86" s="1"/>
  <c r="H184" i="86" s="1"/>
  <c r="I184" i="86" s="1"/>
  <c r="J184" i="86" s="1"/>
  <c r="K184" i="86" s="1"/>
  <c r="L184" i="86" s="1"/>
  <c r="M184" i="86" s="1"/>
  <c r="N184" i="86" s="1"/>
  <c r="O184" i="86" s="1"/>
  <c r="Q184" i="86" s="1"/>
  <c r="R184" i="86" s="1"/>
  <c r="S184" i="86" s="1"/>
  <c r="T184" i="86" s="1"/>
  <c r="U184" i="86" s="1"/>
  <c r="V184" i="86" s="1"/>
  <c r="W184" i="86" s="1"/>
  <c r="X184" i="86" s="1"/>
  <c r="Y184" i="86" s="1"/>
  <c r="Z184" i="86" s="1"/>
  <c r="AA184" i="86" s="1"/>
  <c r="AB184" i="86" s="1"/>
  <c r="AC184" i="86" s="1"/>
  <c r="AD184" i="86" s="1"/>
  <c r="AE184" i="86" s="1"/>
  <c r="AF184" i="86" s="1"/>
  <c r="C183" i="86"/>
  <c r="C182" i="86"/>
  <c r="D182" i="86" s="1"/>
  <c r="E182" i="86" s="1"/>
  <c r="F182" i="86" s="1"/>
  <c r="G182" i="86" s="1"/>
  <c r="H182" i="86" s="1"/>
  <c r="I182" i="86" s="1"/>
  <c r="J182" i="86" s="1"/>
  <c r="K182" i="86" s="1"/>
  <c r="L182" i="86" s="1"/>
  <c r="M182" i="86" s="1"/>
  <c r="N182" i="86" s="1"/>
  <c r="O182" i="86" s="1"/>
  <c r="Q182" i="86" s="1"/>
  <c r="R182" i="86" s="1"/>
  <c r="S182" i="86" s="1"/>
  <c r="T182" i="86" s="1"/>
  <c r="U182" i="86" s="1"/>
  <c r="V182" i="86" s="1"/>
  <c r="W182" i="86" s="1"/>
  <c r="X182" i="86" s="1"/>
  <c r="Y182" i="86" s="1"/>
  <c r="Z182" i="86" s="1"/>
  <c r="AA182" i="86" s="1"/>
  <c r="AB182" i="86" s="1"/>
  <c r="AC182" i="86" s="1"/>
  <c r="AD182" i="86" s="1"/>
  <c r="AE182" i="86" s="1"/>
  <c r="AF182" i="86" s="1"/>
  <c r="C181" i="86"/>
  <c r="D181" i="86" s="1"/>
  <c r="E181" i="86" s="1"/>
  <c r="F181" i="86" s="1"/>
  <c r="G181" i="86" s="1"/>
  <c r="H181" i="86" s="1"/>
  <c r="I181" i="86" s="1"/>
  <c r="J181" i="86" s="1"/>
  <c r="K181" i="86" s="1"/>
  <c r="L181" i="86" s="1"/>
  <c r="M181" i="86" s="1"/>
  <c r="N181" i="86" s="1"/>
  <c r="O181" i="86" s="1"/>
  <c r="Q181" i="86" s="1"/>
  <c r="R181" i="86" s="1"/>
  <c r="S181" i="86" s="1"/>
  <c r="T181" i="86" s="1"/>
  <c r="U181" i="86" s="1"/>
  <c r="V181" i="86" s="1"/>
  <c r="W181" i="86" s="1"/>
  <c r="X181" i="86" s="1"/>
  <c r="Y181" i="86" s="1"/>
  <c r="Z181" i="86" s="1"/>
  <c r="AA181" i="86" s="1"/>
  <c r="AB181" i="86" s="1"/>
  <c r="AC181" i="86" s="1"/>
  <c r="AD181" i="86" s="1"/>
  <c r="AE181" i="86" s="1"/>
  <c r="AF181" i="86" s="1"/>
  <c r="C178" i="86"/>
  <c r="D178" i="86" s="1"/>
  <c r="E178" i="86" s="1"/>
  <c r="F178" i="86" s="1"/>
  <c r="G178" i="86" s="1"/>
  <c r="H178" i="86" s="1"/>
  <c r="I178" i="86" s="1"/>
  <c r="J178" i="86" s="1"/>
  <c r="K178" i="86" s="1"/>
  <c r="L178" i="86" s="1"/>
  <c r="M178" i="86" s="1"/>
  <c r="N178" i="86" s="1"/>
  <c r="O178" i="86" s="1"/>
  <c r="Q178" i="86" s="1"/>
  <c r="R178" i="86" s="1"/>
  <c r="S178" i="86" s="1"/>
  <c r="T178" i="86" s="1"/>
  <c r="U178" i="86" s="1"/>
  <c r="V178" i="86" s="1"/>
  <c r="W178" i="86" s="1"/>
  <c r="X178" i="86" s="1"/>
  <c r="Y178" i="86" s="1"/>
  <c r="Z178" i="86" s="1"/>
  <c r="AA178" i="86" s="1"/>
  <c r="AB178" i="86" s="1"/>
  <c r="AC178" i="86" s="1"/>
  <c r="AD178" i="86" s="1"/>
  <c r="AE178" i="86" s="1"/>
  <c r="AF178" i="86" s="1"/>
  <c r="C177" i="86"/>
  <c r="D177" i="86" s="1"/>
  <c r="E177" i="86" s="1"/>
  <c r="F177" i="86" s="1"/>
  <c r="G177" i="86" s="1"/>
  <c r="H177" i="86" s="1"/>
  <c r="I177" i="86" s="1"/>
  <c r="C176" i="86"/>
  <c r="D176" i="86" s="1"/>
  <c r="E176" i="86" s="1"/>
  <c r="F176" i="86" s="1"/>
  <c r="G176" i="86" s="1"/>
  <c r="H176" i="86" s="1"/>
  <c r="I176" i="86" s="1"/>
  <c r="J176" i="86" s="1"/>
  <c r="K176" i="86" s="1"/>
  <c r="L176" i="86" s="1"/>
  <c r="M176" i="86" s="1"/>
  <c r="N176" i="86" s="1"/>
  <c r="O176" i="86" s="1"/>
  <c r="Q176" i="86" s="1"/>
  <c r="R176" i="86" s="1"/>
  <c r="S176" i="86" s="1"/>
  <c r="T176" i="86" s="1"/>
  <c r="U176" i="86" s="1"/>
  <c r="V176" i="86" s="1"/>
  <c r="W176" i="86" s="1"/>
  <c r="X176" i="86" s="1"/>
  <c r="Y176" i="86" s="1"/>
  <c r="Z176" i="86" s="1"/>
  <c r="AA176" i="86" s="1"/>
  <c r="AB176" i="86" s="1"/>
  <c r="AC176" i="86" s="1"/>
  <c r="AD176" i="86" s="1"/>
  <c r="AE176" i="86" s="1"/>
  <c r="AF176" i="86" s="1"/>
  <c r="C175" i="86"/>
  <c r="D175" i="86" s="1"/>
  <c r="E175" i="86" s="1"/>
  <c r="F175" i="86" s="1"/>
  <c r="G175" i="86" s="1"/>
  <c r="H175" i="86" s="1"/>
  <c r="I175" i="86" s="1"/>
  <c r="J175" i="86" s="1"/>
  <c r="K175" i="86" s="1"/>
  <c r="L175" i="86" s="1"/>
  <c r="M175" i="86" s="1"/>
  <c r="N175" i="86" s="1"/>
  <c r="O175" i="86" s="1"/>
  <c r="Q175" i="86" s="1"/>
  <c r="R175" i="86" s="1"/>
  <c r="S175" i="86" s="1"/>
  <c r="T175" i="86" s="1"/>
  <c r="U175" i="86" s="1"/>
  <c r="V175" i="86" s="1"/>
  <c r="W175" i="86" s="1"/>
  <c r="X175" i="86" s="1"/>
  <c r="Y175" i="86" s="1"/>
  <c r="Z175" i="86" s="1"/>
  <c r="AA175" i="86" s="1"/>
  <c r="AB175" i="86" s="1"/>
  <c r="AC175" i="86" s="1"/>
  <c r="AD175" i="86" s="1"/>
  <c r="AE175" i="86" s="1"/>
  <c r="AF175" i="86" s="1"/>
  <c r="C174" i="86"/>
  <c r="D174" i="86" s="1"/>
  <c r="E174" i="86" s="1"/>
  <c r="F174" i="86" s="1"/>
  <c r="G174" i="86" s="1"/>
  <c r="H174" i="86" s="1"/>
  <c r="I174" i="86" s="1"/>
  <c r="J174" i="86" s="1"/>
  <c r="K174" i="86" s="1"/>
  <c r="L174" i="86" s="1"/>
  <c r="M174" i="86" s="1"/>
  <c r="N174" i="86" s="1"/>
  <c r="O174" i="86" s="1"/>
  <c r="Q174" i="86" s="1"/>
  <c r="R174" i="86" s="1"/>
  <c r="S174" i="86" s="1"/>
  <c r="T174" i="86" s="1"/>
  <c r="U174" i="86" s="1"/>
  <c r="V174" i="86" s="1"/>
  <c r="W174" i="86" s="1"/>
  <c r="X174" i="86" s="1"/>
  <c r="Y174" i="86" s="1"/>
  <c r="Z174" i="86" s="1"/>
  <c r="AA174" i="86" s="1"/>
  <c r="AB174" i="86" s="1"/>
  <c r="AC174" i="86" s="1"/>
  <c r="AD174" i="86" s="1"/>
  <c r="AE174" i="86" s="1"/>
  <c r="AF174" i="86" s="1"/>
  <c r="C173" i="86"/>
  <c r="D173" i="86" s="1"/>
  <c r="E173" i="86" s="1"/>
  <c r="F173" i="86" s="1"/>
  <c r="G173" i="86" s="1"/>
  <c r="H173" i="86" s="1"/>
  <c r="I173" i="86" s="1"/>
  <c r="J173" i="86" s="1"/>
  <c r="K173" i="86" s="1"/>
  <c r="L173" i="86" s="1"/>
  <c r="M173" i="86" s="1"/>
  <c r="N173" i="86" s="1"/>
  <c r="O173" i="86" s="1"/>
  <c r="Q173" i="86" s="1"/>
  <c r="R173" i="86" s="1"/>
  <c r="S173" i="86" s="1"/>
  <c r="T173" i="86" s="1"/>
  <c r="U173" i="86" s="1"/>
  <c r="V173" i="86" s="1"/>
  <c r="W173" i="86" s="1"/>
  <c r="X173" i="86" s="1"/>
  <c r="Y173" i="86" s="1"/>
  <c r="Z173" i="86" s="1"/>
  <c r="AA173" i="86" s="1"/>
  <c r="AB173" i="86" s="1"/>
  <c r="AC173" i="86" s="1"/>
  <c r="AD173" i="86" s="1"/>
  <c r="AE173" i="86" s="1"/>
  <c r="AF173" i="86" s="1"/>
  <c r="C172" i="86"/>
  <c r="D172" i="86" s="1"/>
  <c r="E172" i="86" s="1"/>
  <c r="F172" i="86" s="1"/>
  <c r="G172" i="86" s="1"/>
  <c r="H172" i="86" s="1"/>
  <c r="I172" i="86" s="1"/>
  <c r="J172" i="86" s="1"/>
  <c r="K172" i="86" s="1"/>
  <c r="L172" i="86" s="1"/>
  <c r="M172" i="86" s="1"/>
  <c r="N172" i="86" s="1"/>
  <c r="O172" i="86" s="1"/>
  <c r="Q172" i="86" s="1"/>
  <c r="R172" i="86" s="1"/>
  <c r="S172" i="86" s="1"/>
  <c r="T172" i="86" s="1"/>
  <c r="U172" i="86" s="1"/>
  <c r="V172" i="86" s="1"/>
  <c r="W172" i="86" s="1"/>
  <c r="X172" i="86" s="1"/>
  <c r="Y172" i="86" s="1"/>
  <c r="Z172" i="86" s="1"/>
  <c r="AA172" i="86" s="1"/>
  <c r="AB172" i="86" s="1"/>
  <c r="AC172" i="86" s="1"/>
  <c r="AD172" i="86" s="1"/>
  <c r="AE172" i="86" s="1"/>
  <c r="C170" i="86"/>
  <c r="D170" i="86" s="1"/>
  <c r="E170" i="86" s="1"/>
  <c r="F170" i="86" s="1"/>
  <c r="G170" i="86" s="1"/>
  <c r="H170" i="86" s="1"/>
  <c r="I170" i="86" s="1"/>
  <c r="J170" i="86" s="1"/>
  <c r="K170" i="86" s="1"/>
  <c r="L170" i="86" s="1"/>
  <c r="M170" i="86" s="1"/>
  <c r="N170" i="86" s="1"/>
  <c r="O170" i="86" s="1"/>
  <c r="Q170" i="86" s="1"/>
  <c r="R170" i="86" s="1"/>
  <c r="S170" i="86" s="1"/>
  <c r="T170" i="86" s="1"/>
  <c r="U170" i="86" s="1"/>
  <c r="V170" i="86" s="1"/>
  <c r="W170" i="86" s="1"/>
  <c r="X170" i="86" s="1"/>
  <c r="Y170" i="86" s="1"/>
  <c r="C169" i="86"/>
  <c r="AG167" i="86"/>
  <c r="C166" i="86"/>
  <c r="D166" i="86" s="1"/>
  <c r="E166" i="86" s="1"/>
  <c r="F166" i="86" s="1"/>
  <c r="G166" i="86" s="1"/>
  <c r="H166" i="86" s="1"/>
  <c r="I166" i="86" s="1"/>
  <c r="J166" i="86" s="1"/>
  <c r="K166" i="86" s="1"/>
  <c r="L166" i="86" s="1"/>
  <c r="M166" i="86" s="1"/>
  <c r="N166" i="86" s="1"/>
  <c r="O166" i="86" s="1"/>
  <c r="Q166" i="86" s="1"/>
  <c r="R166" i="86" s="1"/>
  <c r="S166" i="86" s="1"/>
  <c r="T166" i="86" s="1"/>
  <c r="U166" i="86" s="1"/>
  <c r="V166" i="86" s="1"/>
  <c r="W166" i="86" s="1"/>
  <c r="X166" i="86" s="1"/>
  <c r="Y166" i="86" s="1"/>
  <c r="Z166" i="86" s="1"/>
  <c r="AA166" i="86" s="1"/>
  <c r="AB166" i="86" s="1"/>
  <c r="AC166" i="86" s="1"/>
  <c r="AD166" i="86" s="1"/>
  <c r="AE166" i="86" s="1"/>
  <c r="AF166" i="86" s="1"/>
  <c r="C165" i="86"/>
  <c r="D165" i="86" s="1"/>
  <c r="E165" i="86" s="1"/>
  <c r="F165" i="86" s="1"/>
  <c r="G165" i="86" s="1"/>
  <c r="H165" i="86" s="1"/>
  <c r="I165" i="86" s="1"/>
  <c r="J165" i="86" s="1"/>
  <c r="K165" i="86" s="1"/>
  <c r="L165" i="86" s="1"/>
  <c r="M165" i="86" s="1"/>
  <c r="N165" i="86" s="1"/>
  <c r="O165" i="86" s="1"/>
  <c r="Q165" i="86" s="1"/>
  <c r="R165" i="86" s="1"/>
  <c r="S165" i="86" s="1"/>
  <c r="T165" i="86" s="1"/>
  <c r="U165" i="86" s="1"/>
  <c r="V165" i="86" s="1"/>
  <c r="W165" i="86" s="1"/>
  <c r="X165" i="86" s="1"/>
  <c r="Y165" i="86" s="1"/>
  <c r="Z165" i="86" s="1"/>
  <c r="AA165" i="86" s="1"/>
  <c r="AB165" i="86" s="1"/>
  <c r="AC165" i="86" s="1"/>
  <c r="AD165" i="86" s="1"/>
  <c r="AE165" i="86" s="1"/>
  <c r="AF165" i="86" s="1"/>
  <c r="D164" i="86"/>
  <c r="E164" i="86" s="1"/>
  <c r="F164" i="86" s="1"/>
  <c r="G164" i="86" s="1"/>
  <c r="H164" i="86" s="1"/>
  <c r="I164" i="86" s="1"/>
  <c r="J164" i="86" s="1"/>
  <c r="K164" i="86" s="1"/>
  <c r="L164" i="86" s="1"/>
  <c r="M164" i="86" s="1"/>
  <c r="N164" i="86" s="1"/>
  <c r="O164" i="86" s="1"/>
  <c r="Q164" i="86" s="1"/>
  <c r="R164" i="86" s="1"/>
  <c r="S164" i="86" s="1"/>
  <c r="T164" i="86" s="1"/>
  <c r="U164" i="86" s="1"/>
  <c r="V164" i="86" s="1"/>
  <c r="W164" i="86" s="1"/>
  <c r="X164" i="86" s="1"/>
  <c r="Y164" i="86" s="1"/>
  <c r="Z164" i="86" s="1"/>
  <c r="AA164" i="86" s="1"/>
  <c r="AB164" i="86" s="1"/>
  <c r="AC164" i="86" s="1"/>
  <c r="AD164" i="86" s="1"/>
  <c r="AE164" i="86" s="1"/>
  <c r="AF164" i="86" s="1"/>
  <c r="C164" i="86"/>
  <c r="C161" i="86"/>
  <c r="D161" i="86" s="1"/>
  <c r="AI158" i="86"/>
  <c r="AH158" i="86"/>
  <c r="A158" i="86" a="1"/>
  <c r="A158" i="86" s="1"/>
  <c r="AI157" i="86"/>
  <c r="AH157" i="86"/>
  <c r="AI156" i="86"/>
  <c r="AH156" i="86"/>
  <c r="AI155" i="86"/>
  <c r="AH155" i="86"/>
  <c r="AI154" i="86"/>
  <c r="AH154" i="86"/>
  <c r="AL153" i="86"/>
  <c r="AI153" i="86"/>
  <c r="AH153" i="86"/>
  <c r="A153" i="86" a="1"/>
  <c r="A153" i="86" s="1"/>
  <c r="AI152" i="86"/>
  <c r="AH152" i="86"/>
  <c r="AI151" i="86"/>
  <c r="AH151" i="86"/>
  <c r="AI150" i="86"/>
  <c r="AH150" i="86"/>
  <c r="AI149" i="86"/>
  <c r="AH149" i="86"/>
  <c r="AI148" i="86"/>
  <c r="AH148" i="86"/>
  <c r="AI147" i="86"/>
  <c r="AH147" i="86"/>
  <c r="AI146" i="86"/>
  <c r="AH146" i="86"/>
  <c r="AI142" i="86"/>
  <c r="AH142" i="86"/>
  <c r="AI141" i="86"/>
  <c r="AH141" i="86"/>
  <c r="AI140" i="86"/>
  <c r="AH140" i="86"/>
  <c r="AI139" i="86"/>
  <c r="AH139" i="86"/>
  <c r="AI138" i="86"/>
  <c r="AH138" i="86"/>
  <c r="AI137" i="86"/>
  <c r="AH137" i="86"/>
  <c r="AI136" i="86"/>
  <c r="AH136" i="86"/>
  <c r="AI134" i="86"/>
  <c r="AH134" i="86"/>
  <c r="AI133" i="86"/>
  <c r="AH133" i="86"/>
  <c r="AI132" i="86"/>
  <c r="AH132" i="86"/>
  <c r="AI131" i="86"/>
  <c r="AH131" i="86"/>
  <c r="AI130" i="86"/>
  <c r="AH130" i="86"/>
  <c r="AI129" i="86"/>
  <c r="AH129" i="86"/>
  <c r="AI128" i="86"/>
  <c r="AH128" i="86"/>
  <c r="AI127" i="86"/>
  <c r="AH127" i="86"/>
  <c r="AI126" i="86"/>
  <c r="AH126" i="86"/>
  <c r="AI125" i="86"/>
  <c r="AH125" i="86"/>
  <c r="AD122" i="86"/>
  <c r="AC122" i="86"/>
  <c r="AB122" i="86"/>
  <c r="AA122" i="86"/>
  <c r="W122" i="86"/>
  <c r="V122" i="86"/>
  <c r="U122" i="86"/>
  <c r="T122" i="86"/>
  <c r="S122" i="86"/>
  <c r="L122" i="86"/>
  <c r="K122" i="86"/>
  <c r="J122" i="86"/>
  <c r="I122" i="86"/>
  <c r="H122" i="86"/>
  <c r="G122" i="86"/>
  <c r="F122" i="86"/>
  <c r="E122" i="86"/>
  <c r="D122" i="86"/>
  <c r="C122" i="86"/>
  <c r="AD121" i="86"/>
  <c r="AC121" i="86"/>
  <c r="AB121" i="86"/>
  <c r="AA121" i="86"/>
  <c r="W121" i="86"/>
  <c r="V121" i="86"/>
  <c r="U121" i="86"/>
  <c r="T121" i="86"/>
  <c r="S121" i="86"/>
  <c r="L121" i="86"/>
  <c r="K121" i="86"/>
  <c r="J121" i="86"/>
  <c r="I121" i="86"/>
  <c r="H121" i="86"/>
  <c r="G121" i="86"/>
  <c r="F121" i="86"/>
  <c r="E121" i="86"/>
  <c r="D121" i="86"/>
  <c r="C121" i="86"/>
  <c r="AD120" i="86"/>
  <c r="AC120" i="86"/>
  <c r="AB120" i="86"/>
  <c r="AA120" i="86"/>
  <c r="W120" i="86"/>
  <c r="V120" i="86"/>
  <c r="U120" i="86"/>
  <c r="T120" i="86"/>
  <c r="S120" i="86"/>
  <c r="L120" i="86"/>
  <c r="K120" i="86"/>
  <c r="J120" i="86"/>
  <c r="I120" i="86"/>
  <c r="H120" i="86"/>
  <c r="G120" i="86"/>
  <c r="F120" i="86"/>
  <c r="E120" i="86"/>
  <c r="D120" i="86"/>
  <c r="C120" i="86"/>
  <c r="AD119" i="86"/>
  <c r="AC119" i="86"/>
  <c r="AC123" i="86" s="1"/>
  <c r="AB119" i="86"/>
  <c r="AA119" i="86"/>
  <c r="W119" i="86"/>
  <c r="V119" i="86"/>
  <c r="U119" i="86"/>
  <c r="T119" i="86"/>
  <c r="S119" i="86"/>
  <c r="AU23" i="86"/>
  <c r="L119" i="86"/>
  <c r="K119" i="86"/>
  <c r="J119" i="86"/>
  <c r="I119" i="86"/>
  <c r="H119" i="86"/>
  <c r="G119" i="86"/>
  <c r="F119" i="86"/>
  <c r="E119" i="86"/>
  <c r="D119" i="86"/>
  <c r="C119" i="86"/>
  <c r="AD118" i="86"/>
  <c r="AC118" i="86"/>
  <c r="AB118" i="86"/>
  <c r="AA118" i="86"/>
  <c r="W118" i="86"/>
  <c r="V118" i="86"/>
  <c r="U118" i="86"/>
  <c r="T118" i="86"/>
  <c r="AI118" i="86" s="1"/>
  <c r="S118" i="86"/>
  <c r="AV23" i="86"/>
  <c r="L118" i="86"/>
  <c r="K118" i="86"/>
  <c r="J118" i="86"/>
  <c r="J123" i="86" s="1"/>
  <c r="I118" i="86"/>
  <c r="H118" i="86"/>
  <c r="G118" i="86"/>
  <c r="F118" i="86"/>
  <c r="E118" i="86"/>
  <c r="D118" i="86"/>
  <c r="C118" i="86"/>
  <c r="BI23" i="86"/>
  <c r="AD117" i="86"/>
  <c r="AC117" i="86"/>
  <c r="AB117" i="86"/>
  <c r="AB123" i="86" s="1"/>
  <c r="AA117" i="86"/>
  <c r="W117" i="86"/>
  <c r="V117" i="86"/>
  <c r="U117" i="86"/>
  <c r="T117" i="86"/>
  <c r="S117" i="86"/>
  <c r="L117" i="86"/>
  <c r="L123" i="86" s="1"/>
  <c r="K117" i="86"/>
  <c r="J117" i="86"/>
  <c r="I117" i="86"/>
  <c r="H117" i="86"/>
  <c r="G117" i="86"/>
  <c r="F117" i="86"/>
  <c r="E117" i="86"/>
  <c r="D117" i="86"/>
  <c r="C117" i="86"/>
  <c r="AI114" i="86"/>
  <c r="AH114" i="86"/>
  <c r="AI112" i="86"/>
  <c r="AH112" i="86"/>
  <c r="AG112" i="86"/>
  <c r="AI111" i="86"/>
  <c r="AH111" i="86"/>
  <c r="AI110" i="86"/>
  <c r="AH110" i="86"/>
  <c r="AI109" i="86"/>
  <c r="AH109" i="86"/>
  <c r="AG108" i="86"/>
  <c r="AD108" i="86"/>
  <c r="AC5" i="86" s="1"/>
  <c r="AC108" i="86"/>
  <c r="AB108" i="86"/>
  <c r="AA108" i="86"/>
  <c r="W108" i="86"/>
  <c r="V108" i="86"/>
  <c r="BD19" i="86" s="1"/>
  <c r="U108" i="86"/>
  <c r="T108" i="86"/>
  <c r="S108" i="86"/>
  <c r="L108" i="86"/>
  <c r="K5" i="86" s="1"/>
  <c r="K108" i="86"/>
  <c r="AT19" i="86" s="1"/>
  <c r="J108" i="86"/>
  <c r="I108" i="86"/>
  <c r="H108" i="86"/>
  <c r="G108" i="86"/>
  <c r="AQ19" i="86"/>
  <c r="C5" i="86"/>
  <c r="AI107" i="86"/>
  <c r="AH107" i="86"/>
  <c r="AI106" i="86"/>
  <c r="AH106" i="86"/>
  <c r="AI105" i="86"/>
  <c r="AH105" i="86"/>
  <c r="AI104" i="86"/>
  <c r="AH104" i="86"/>
  <c r="AI103" i="86"/>
  <c r="AH103" i="86"/>
  <c r="AI102" i="86"/>
  <c r="AH102" i="86"/>
  <c r="AI101" i="86"/>
  <c r="AH101" i="86"/>
  <c r="AI100" i="86"/>
  <c r="AH100" i="86"/>
  <c r="AI99" i="86"/>
  <c r="AH99" i="86"/>
  <c r="AI98" i="86"/>
  <c r="AH98" i="86"/>
  <c r="AI97" i="86"/>
  <c r="AH97" i="86"/>
  <c r="AG96" i="86"/>
  <c r="BI20" i="86"/>
  <c r="AD96" i="86"/>
  <c r="AC96" i="86"/>
  <c r="AB96" i="86"/>
  <c r="BG20" i="86" s="1"/>
  <c r="AA96" i="86"/>
  <c r="V96" i="86"/>
  <c r="BD20" i="86" s="1"/>
  <c r="U96" i="86"/>
  <c r="T96" i="86"/>
  <c r="BB20" i="86" s="1"/>
  <c r="S96" i="86"/>
  <c r="BA20" i="86" s="1"/>
  <c r="L96" i="86"/>
  <c r="K96" i="86"/>
  <c r="AT20" i="86" s="1"/>
  <c r="J96" i="86"/>
  <c r="I96" i="86"/>
  <c r="H96" i="86"/>
  <c r="G96" i="86"/>
  <c r="AR20" i="86" s="1"/>
  <c r="AI95" i="86"/>
  <c r="AH95" i="86"/>
  <c r="AI94" i="86"/>
  <c r="AH94" i="86"/>
  <c r="AI93" i="86"/>
  <c r="AH93" i="86"/>
  <c r="AD92" i="86"/>
  <c r="BH18" i="86" s="1"/>
  <c r="AA92" i="86"/>
  <c r="BE18" i="86"/>
  <c r="V92" i="86"/>
  <c r="BD18" i="86" s="1"/>
  <c r="U92" i="86"/>
  <c r="BC18" i="86" s="1"/>
  <c r="T92" i="86"/>
  <c r="BB18" i="86" s="1"/>
  <c r="S92" i="86"/>
  <c r="AX18" i="86"/>
  <c r="AU18" i="86"/>
  <c r="L92" i="86"/>
  <c r="K92" i="86"/>
  <c r="J92" i="86"/>
  <c r="I92" i="86"/>
  <c r="H92" i="86"/>
  <c r="AP18" i="86"/>
  <c r="AO18" i="86"/>
  <c r="BT91" i="86"/>
  <c r="BN91" i="86"/>
  <c r="BF91" i="86"/>
  <c r="BD91" i="86"/>
  <c r="BB91" i="86"/>
  <c r="AI91" i="86"/>
  <c r="AH91" i="86"/>
  <c r="AG91" i="86"/>
  <c r="AG92" i="86" s="1"/>
  <c r="AG3" i="86" s="1"/>
  <c r="BV90" i="86"/>
  <c r="BT90" i="86"/>
  <c r="BF90" i="86"/>
  <c r="BA90" i="86"/>
  <c r="AI90" i="86"/>
  <c r="AH90" i="86"/>
  <c r="BC89" i="86"/>
  <c r="AI89" i="86"/>
  <c r="AH89" i="86"/>
  <c r="BU88" i="86"/>
  <c r="BJ88" i="86"/>
  <c r="BH88" i="86"/>
  <c r="AI88" i="86"/>
  <c r="AH88" i="86"/>
  <c r="BW87" i="86"/>
  <c r="BT87" i="86"/>
  <c r="BO87" i="86"/>
  <c r="BD87" i="86"/>
  <c r="BB87" i="86"/>
  <c r="AI87" i="86"/>
  <c r="AH87" i="86"/>
  <c r="BN86" i="86"/>
  <c r="BF86" i="86"/>
  <c r="BD86" i="86"/>
  <c r="BA86" i="86"/>
  <c r="AI86" i="86"/>
  <c r="AH86" i="86"/>
  <c r="AI85" i="86"/>
  <c r="AH85" i="86"/>
  <c r="BW84" i="86"/>
  <c r="BW91" i="86" s="1"/>
  <c r="BV84" i="86"/>
  <c r="BV91" i="86" s="1"/>
  <c r="BU84" i="86"/>
  <c r="BU91" i="86" s="1"/>
  <c r="BT84" i="86"/>
  <c r="BS84" i="86"/>
  <c r="BS91" i="86" s="1"/>
  <c r="BR84" i="86"/>
  <c r="BR91" i="86" s="1"/>
  <c r="BQ84" i="86"/>
  <c r="BQ91" i="86" s="1"/>
  <c r="BP84" i="86"/>
  <c r="BP91" i="86" s="1"/>
  <c r="BO84" i="86"/>
  <c r="BO91" i="86" s="1"/>
  <c r="BN84" i="86"/>
  <c r="BM84" i="86"/>
  <c r="BM91" i="86" s="1"/>
  <c r="BL84" i="86"/>
  <c r="BL91" i="86" s="1"/>
  <c r="BK84" i="86"/>
  <c r="BK91" i="86" s="1"/>
  <c r="BJ84" i="86"/>
  <c r="BJ91" i="86" s="1"/>
  <c r="BI84" i="86"/>
  <c r="BI91" i="86" s="1"/>
  <c r="BH84" i="86"/>
  <c r="BH91" i="86" s="1"/>
  <c r="BG84" i="86"/>
  <c r="BG91" i="86" s="1"/>
  <c r="BF84" i="86"/>
  <c r="BE84" i="86"/>
  <c r="BE91" i="86" s="1"/>
  <c r="BD84" i="86"/>
  <c r="BC84" i="86"/>
  <c r="BC91" i="86" s="1"/>
  <c r="BB84" i="86"/>
  <c r="BA84" i="86"/>
  <c r="BA91" i="86" s="1"/>
  <c r="AZ84" i="86"/>
  <c r="AZ91" i="86" s="1"/>
  <c r="AI84" i="86"/>
  <c r="AH84" i="86"/>
  <c r="BW83" i="86"/>
  <c r="BW90" i="86" s="1"/>
  <c r="BV83" i="86"/>
  <c r="BU83" i="86"/>
  <c r="BU90" i="86" s="1"/>
  <c r="BT83" i="86"/>
  <c r="BS83" i="86"/>
  <c r="BS90" i="86" s="1"/>
  <c r="BR83" i="86"/>
  <c r="BR90" i="86" s="1"/>
  <c r="BQ83" i="86"/>
  <c r="BQ90" i="86" s="1"/>
  <c r="BP83" i="86"/>
  <c r="BP90" i="86" s="1"/>
  <c r="BO83" i="86"/>
  <c r="BO90" i="86" s="1"/>
  <c r="BN83" i="86"/>
  <c r="BN90" i="86" s="1"/>
  <c r="BM83" i="86"/>
  <c r="BM90" i="86" s="1"/>
  <c r="BL83" i="86"/>
  <c r="BL90" i="86" s="1"/>
  <c r="BK83" i="86"/>
  <c r="BK90" i="86" s="1"/>
  <c r="BJ83" i="86"/>
  <c r="BJ90" i="86" s="1"/>
  <c r="BI83" i="86"/>
  <c r="BI90" i="86" s="1"/>
  <c r="BH83" i="86"/>
  <c r="BH90" i="86" s="1"/>
  <c r="BG83" i="86"/>
  <c r="BG90" i="86" s="1"/>
  <c r="BF83" i="86"/>
  <c r="BE83" i="86"/>
  <c r="BE90" i="86" s="1"/>
  <c r="BD83" i="86"/>
  <c r="BD90" i="86" s="1"/>
  <c r="BC83" i="86"/>
  <c r="BC90" i="86" s="1"/>
  <c r="BB83" i="86"/>
  <c r="BB90" i="86" s="1"/>
  <c r="BA83" i="86"/>
  <c r="AZ83" i="86"/>
  <c r="AZ90" i="86" s="1"/>
  <c r="AI83" i="86"/>
  <c r="AH83" i="86"/>
  <c r="BW82" i="86"/>
  <c r="BW89" i="86" s="1"/>
  <c r="BV82" i="86"/>
  <c r="BV89" i="86" s="1"/>
  <c r="BU82" i="86"/>
  <c r="BU89" i="86" s="1"/>
  <c r="BT82" i="86"/>
  <c r="BT89" i="86" s="1"/>
  <c r="BS82" i="86"/>
  <c r="BS89" i="86" s="1"/>
  <c r="BR82" i="86"/>
  <c r="BR89" i="86" s="1"/>
  <c r="BQ82" i="86"/>
  <c r="BQ89" i="86" s="1"/>
  <c r="BP82" i="86"/>
  <c r="BP89" i="86" s="1"/>
  <c r="BO82" i="86"/>
  <c r="BO89" i="86" s="1"/>
  <c r="BN82" i="86"/>
  <c r="BN89" i="86" s="1"/>
  <c r="BM82" i="86"/>
  <c r="BM89" i="86" s="1"/>
  <c r="BL82" i="86"/>
  <c r="BL89" i="86" s="1"/>
  <c r="BK82" i="86"/>
  <c r="BK89" i="86" s="1"/>
  <c r="BJ82" i="86"/>
  <c r="BJ89" i="86" s="1"/>
  <c r="BI82" i="86"/>
  <c r="BI89" i="86" s="1"/>
  <c r="BH82" i="86"/>
  <c r="BH89" i="86" s="1"/>
  <c r="BG82" i="86"/>
  <c r="BG89" i="86" s="1"/>
  <c r="BF82" i="86"/>
  <c r="BF89" i="86" s="1"/>
  <c r="BE82" i="86"/>
  <c r="BE89" i="86" s="1"/>
  <c r="BD82" i="86"/>
  <c r="BD89" i="86" s="1"/>
  <c r="BC82" i="86"/>
  <c r="BB82" i="86"/>
  <c r="BB89" i="86" s="1"/>
  <c r="BA82" i="86"/>
  <c r="BA89" i="86" s="1"/>
  <c r="AZ82" i="86"/>
  <c r="AZ89" i="86" s="1"/>
  <c r="AI82" i="86"/>
  <c r="AH82" i="86"/>
  <c r="BW81" i="86"/>
  <c r="BW88" i="86" s="1"/>
  <c r="BV81" i="86"/>
  <c r="BV88" i="86" s="1"/>
  <c r="BU81" i="86"/>
  <c r="BT81" i="86"/>
  <c r="BT88" i="86" s="1"/>
  <c r="BS81" i="86"/>
  <c r="BS88" i="86" s="1"/>
  <c r="BR81" i="86"/>
  <c r="BR88" i="86" s="1"/>
  <c r="BQ81" i="86"/>
  <c r="BQ88" i="86" s="1"/>
  <c r="BP81" i="86"/>
  <c r="BP88" i="86" s="1"/>
  <c r="BO81" i="86"/>
  <c r="BO88" i="86" s="1"/>
  <c r="BN81" i="86"/>
  <c r="BN88" i="86" s="1"/>
  <c r="BM81" i="86"/>
  <c r="BM88" i="86" s="1"/>
  <c r="BL81" i="86"/>
  <c r="BL88" i="86" s="1"/>
  <c r="BK81" i="86"/>
  <c r="BK88" i="86" s="1"/>
  <c r="BJ81" i="86"/>
  <c r="BI81" i="86"/>
  <c r="BI88" i="86" s="1"/>
  <c r="BH81" i="86"/>
  <c r="BG81" i="86"/>
  <c r="BG88" i="86" s="1"/>
  <c r="BF81" i="86"/>
  <c r="BF88" i="86" s="1"/>
  <c r="BE81" i="86"/>
  <c r="BE88" i="86" s="1"/>
  <c r="BD81" i="86"/>
  <c r="BD88" i="86" s="1"/>
  <c r="BC81" i="86"/>
  <c r="BC88" i="86" s="1"/>
  <c r="BB81" i="86"/>
  <c r="BB88" i="86" s="1"/>
  <c r="BA81" i="86"/>
  <c r="BA88" i="86" s="1"/>
  <c r="AZ81" i="86"/>
  <c r="AZ88" i="86" s="1"/>
  <c r="AI81" i="86"/>
  <c r="AH81" i="86"/>
  <c r="BW80" i="86"/>
  <c r="BV80" i="86"/>
  <c r="BV87" i="86" s="1"/>
  <c r="BU80" i="86"/>
  <c r="BU87" i="86" s="1"/>
  <c r="BT80" i="86"/>
  <c r="BS80" i="86"/>
  <c r="BS87" i="86" s="1"/>
  <c r="BR80" i="86"/>
  <c r="BR87" i="86" s="1"/>
  <c r="BQ80" i="86"/>
  <c r="BQ87" i="86" s="1"/>
  <c r="BP80" i="86"/>
  <c r="BP87" i="86" s="1"/>
  <c r="BO80" i="86"/>
  <c r="BN80" i="86"/>
  <c r="BN87" i="86" s="1"/>
  <c r="BM80" i="86"/>
  <c r="BM87" i="86" s="1"/>
  <c r="BL80" i="86"/>
  <c r="BL87" i="86" s="1"/>
  <c r="BK80" i="86"/>
  <c r="BK87" i="86" s="1"/>
  <c r="BJ80" i="86"/>
  <c r="BJ87" i="86" s="1"/>
  <c r="BI80" i="86"/>
  <c r="BI87" i="86" s="1"/>
  <c r="BH80" i="86"/>
  <c r="BH87" i="86" s="1"/>
  <c r="BG80" i="86"/>
  <c r="BG87" i="86" s="1"/>
  <c r="BF80" i="86"/>
  <c r="BF87" i="86" s="1"/>
  <c r="BE80" i="86"/>
  <c r="BE87" i="86" s="1"/>
  <c r="BD80" i="86"/>
  <c r="BC80" i="86"/>
  <c r="BC87" i="86" s="1"/>
  <c r="BB80" i="86"/>
  <c r="BA80" i="86"/>
  <c r="BA87" i="86" s="1"/>
  <c r="AZ80" i="86"/>
  <c r="AZ87" i="86" s="1"/>
  <c r="AI80" i="86"/>
  <c r="AH80" i="86"/>
  <c r="BW79" i="86"/>
  <c r="BW86" i="86" s="1"/>
  <c r="BV79" i="86"/>
  <c r="BV86" i="86" s="1"/>
  <c r="BU79" i="86"/>
  <c r="BU86" i="86" s="1"/>
  <c r="BT79" i="86"/>
  <c r="BT86" i="86" s="1"/>
  <c r="BS79" i="86"/>
  <c r="BS86" i="86" s="1"/>
  <c r="BR79" i="86"/>
  <c r="BR86" i="86" s="1"/>
  <c r="BQ79" i="86"/>
  <c r="BQ86" i="86" s="1"/>
  <c r="BP79" i="86"/>
  <c r="BP86" i="86" s="1"/>
  <c r="BO79" i="86"/>
  <c r="BO86" i="86" s="1"/>
  <c r="BN79" i="86"/>
  <c r="BM79" i="86"/>
  <c r="BM86" i="86" s="1"/>
  <c r="BL79" i="86"/>
  <c r="BL86" i="86" s="1"/>
  <c r="BK79" i="86"/>
  <c r="BK86" i="86" s="1"/>
  <c r="BJ79" i="86"/>
  <c r="BJ86" i="86" s="1"/>
  <c r="BI79" i="86"/>
  <c r="BI86" i="86" s="1"/>
  <c r="BH79" i="86"/>
  <c r="BH86" i="86" s="1"/>
  <c r="BG79" i="86"/>
  <c r="BG86" i="86" s="1"/>
  <c r="BF79" i="86"/>
  <c r="BE79" i="86"/>
  <c r="BE86" i="86" s="1"/>
  <c r="BD79" i="86"/>
  <c r="BC79" i="86"/>
  <c r="BC86" i="86" s="1"/>
  <c r="BB79" i="86"/>
  <c r="BB86" i="86" s="1"/>
  <c r="BA79" i="86"/>
  <c r="AZ79" i="86"/>
  <c r="AI79" i="86"/>
  <c r="AH79" i="86"/>
  <c r="AG78" i="86"/>
  <c r="BJ17" i="86"/>
  <c r="AC113" i="86"/>
  <c r="AC115" i="86" s="1"/>
  <c r="AA78" i="86"/>
  <c r="BE17" i="86"/>
  <c r="W78" i="86"/>
  <c r="U78" i="86"/>
  <c r="BA17" i="86"/>
  <c r="AZ17" i="86"/>
  <c r="AY17" i="86"/>
  <c r="AW17" i="86"/>
  <c r="M7" i="86"/>
  <c r="L78" i="86"/>
  <c r="K78" i="86"/>
  <c r="AT17" i="86" s="1"/>
  <c r="J78" i="86"/>
  <c r="I78" i="86"/>
  <c r="AR17" i="86"/>
  <c r="AP17" i="86"/>
  <c r="AO17" i="86"/>
  <c r="AN17" i="86"/>
  <c r="AI77" i="86"/>
  <c r="AH77" i="86"/>
  <c r="AI76" i="86"/>
  <c r="AH76" i="86"/>
  <c r="AI75" i="86"/>
  <c r="AH75" i="86"/>
  <c r="AI74" i="86"/>
  <c r="AH74" i="86"/>
  <c r="AI73" i="86"/>
  <c r="AH73" i="86"/>
  <c r="AI72" i="86"/>
  <c r="AH72" i="86"/>
  <c r="AG71" i="86"/>
  <c r="AA71" i="86"/>
  <c r="BF16" i="86"/>
  <c r="X7" i="86"/>
  <c r="W71" i="86"/>
  <c r="V71" i="86"/>
  <c r="BD16" i="86" s="1"/>
  <c r="U71" i="86"/>
  <c r="BC16" i="86" s="1"/>
  <c r="T71" i="86"/>
  <c r="S71" i="86"/>
  <c r="P7" i="86"/>
  <c r="O7" i="86"/>
  <c r="N7" i="86"/>
  <c r="AQ16" i="86"/>
  <c r="AP16" i="86"/>
  <c r="AO16" i="86"/>
  <c r="AI70" i="86"/>
  <c r="AH70" i="86"/>
  <c r="AI69" i="86"/>
  <c r="AH69" i="86"/>
  <c r="AI68" i="86"/>
  <c r="AH68" i="86"/>
  <c r="AI67" i="86"/>
  <c r="AH67" i="86"/>
  <c r="AI66" i="86"/>
  <c r="AH66" i="86"/>
  <c r="AI65" i="86"/>
  <c r="AH65" i="86"/>
  <c r="AI64" i="86"/>
  <c r="AH64" i="86"/>
  <c r="AI63" i="86"/>
  <c r="AH63" i="86"/>
  <c r="AI62" i="86"/>
  <c r="AH62" i="86"/>
  <c r="AI61" i="86"/>
  <c r="AH61" i="86"/>
  <c r="AI60" i="86"/>
  <c r="AH60" i="86"/>
  <c r="AI59" i="86"/>
  <c r="AH59" i="86"/>
  <c r="AI58" i="86"/>
  <c r="AH58" i="86"/>
  <c r="AI57" i="86"/>
  <c r="AH57" i="86"/>
  <c r="AI56" i="86"/>
  <c r="AH56" i="86"/>
  <c r="AI55" i="86"/>
  <c r="AH55" i="86"/>
  <c r="AI54" i="86"/>
  <c r="AH54" i="86"/>
  <c r="AI53" i="86"/>
  <c r="AH53" i="86"/>
  <c r="AI52" i="86"/>
  <c r="AH52" i="86"/>
  <c r="AI51" i="86"/>
  <c r="AH51" i="86"/>
  <c r="AI50" i="86"/>
  <c r="AH50" i="86"/>
  <c r="AI49" i="86"/>
  <c r="AH49" i="86"/>
  <c r="AI48" i="86"/>
  <c r="AH48" i="86"/>
  <c r="AI47" i="86"/>
  <c r="AH47" i="86"/>
  <c r="AI46" i="86"/>
  <c r="AH46" i="86"/>
  <c r="AI45" i="86"/>
  <c r="AH45" i="86"/>
  <c r="AI44" i="86"/>
  <c r="AH44" i="86"/>
  <c r="AI43" i="86"/>
  <c r="AH43" i="86"/>
  <c r="AI42" i="86"/>
  <c r="AH42" i="86"/>
  <c r="AI41" i="86"/>
  <c r="AH41" i="86"/>
  <c r="AI40" i="86"/>
  <c r="AH40" i="86"/>
  <c r="AI39" i="86"/>
  <c r="AH39" i="86"/>
  <c r="AI38" i="86"/>
  <c r="AH38" i="86"/>
  <c r="AI37" i="86"/>
  <c r="AH37" i="86"/>
  <c r="AI36" i="86"/>
  <c r="AH36" i="86"/>
  <c r="AI35" i="86"/>
  <c r="AH35" i="86"/>
  <c r="AI34" i="86"/>
  <c r="AH34" i="86"/>
  <c r="AI33" i="86"/>
  <c r="AH33" i="86"/>
  <c r="AI32" i="86"/>
  <c r="AH32" i="86"/>
  <c r="AI31" i="86"/>
  <c r="AH31" i="86"/>
  <c r="AI30" i="86"/>
  <c r="AH30" i="86"/>
  <c r="AI29" i="86"/>
  <c r="AH29" i="86"/>
  <c r="AI28" i="86"/>
  <c r="AH28" i="86"/>
  <c r="AI27" i="86"/>
  <c r="AH27" i="86"/>
  <c r="AI26" i="86"/>
  <c r="AH26" i="86"/>
  <c r="AI25" i="86"/>
  <c r="AH25" i="86"/>
  <c r="AI24" i="86"/>
  <c r="AH24" i="86"/>
  <c r="BJ23" i="86"/>
  <c r="BG23" i="86"/>
  <c r="BF23" i="86"/>
  <c r="BE23" i="86"/>
  <c r="AZ23" i="86"/>
  <c r="AY23" i="86"/>
  <c r="AX23" i="86"/>
  <c r="AW23" i="86"/>
  <c r="AI23" i="86"/>
  <c r="AH23" i="86"/>
  <c r="AI22" i="86"/>
  <c r="AH22" i="86"/>
  <c r="BJ21" i="86"/>
  <c r="BI21" i="86"/>
  <c r="BH21" i="86"/>
  <c r="BG21" i="86"/>
  <c r="BF21" i="86"/>
  <c r="BE21" i="86"/>
  <c r="BD21" i="86"/>
  <c r="BC21" i="86"/>
  <c r="BB21" i="86"/>
  <c r="BA21" i="86"/>
  <c r="AZ21" i="86"/>
  <c r="AY21" i="86"/>
  <c r="AX21" i="86"/>
  <c r="AW21" i="86"/>
  <c r="AV21" i="86"/>
  <c r="AU21" i="86"/>
  <c r="AT21" i="86"/>
  <c r="AS21" i="86"/>
  <c r="AR21" i="86"/>
  <c r="AQ21" i="86"/>
  <c r="AP21" i="86"/>
  <c r="AO21" i="86"/>
  <c r="AN21" i="86"/>
  <c r="AM21" i="86"/>
  <c r="AI21" i="86"/>
  <c r="AH21" i="86"/>
  <c r="BJ20" i="86"/>
  <c r="BH20" i="86"/>
  <c r="BF20" i="86"/>
  <c r="BE20" i="86"/>
  <c r="BC20" i="86"/>
  <c r="AZ20" i="86"/>
  <c r="AY20" i="86"/>
  <c r="AX20" i="86"/>
  <c r="AW20" i="86"/>
  <c r="AV20" i="86"/>
  <c r="AU20" i="86"/>
  <c r="AS20" i="86"/>
  <c r="AQ20" i="86"/>
  <c r="AP20" i="86"/>
  <c r="AO20" i="86"/>
  <c r="AN20" i="86"/>
  <c r="AM20" i="86"/>
  <c r="AI20" i="86"/>
  <c r="AH20" i="86"/>
  <c r="BJ19" i="86"/>
  <c r="BG19" i="86"/>
  <c r="BF19" i="86"/>
  <c r="BE19" i="86"/>
  <c r="BB19" i="86"/>
  <c r="AZ19" i="86"/>
  <c r="AY19" i="86"/>
  <c r="AX19" i="86"/>
  <c r="AV19" i="86"/>
  <c r="AS19" i="86"/>
  <c r="AP19" i="86"/>
  <c r="AI19" i="86"/>
  <c r="AH19" i="86"/>
  <c r="BJ18" i="86"/>
  <c r="BI18" i="86"/>
  <c r="BG18" i="86"/>
  <c r="BF18" i="86"/>
  <c r="BA18" i="86"/>
  <c r="AZ18" i="86"/>
  <c r="AY18" i="86"/>
  <c r="AW18" i="86"/>
  <c r="AV18" i="86"/>
  <c r="AT18" i="86"/>
  <c r="AS18" i="86"/>
  <c r="AR18" i="86"/>
  <c r="AQ18" i="86"/>
  <c r="AN18" i="86"/>
  <c r="AM18" i="86"/>
  <c r="AI18" i="86"/>
  <c r="AH18" i="86"/>
  <c r="BI17" i="86"/>
  <c r="BH17" i="86"/>
  <c r="BG17" i="86"/>
  <c r="BF17" i="86"/>
  <c r="BD17" i="86"/>
  <c r="BC17" i="86"/>
  <c r="BB17" i="86"/>
  <c r="AX17" i="86"/>
  <c r="AV17" i="86"/>
  <c r="AU17" i="86"/>
  <c r="AS17" i="86"/>
  <c r="AQ17" i="86"/>
  <c r="AM17" i="86"/>
  <c r="AI17" i="86"/>
  <c r="AH17" i="86"/>
  <c r="BH16" i="86"/>
  <c r="BG16" i="86"/>
  <c r="BB16" i="86"/>
  <c r="AZ16" i="86"/>
  <c r="AW16" i="86"/>
  <c r="AU16" i="86"/>
  <c r="AN16" i="86"/>
  <c r="AM16" i="86"/>
  <c r="AI16" i="86"/>
  <c r="AH16" i="86"/>
  <c r="AI15" i="86"/>
  <c r="AH15" i="86"/>
  <c r="AI14" i="86"/>
  <c r="AH14" i="86"/>
  <c r="AI13" i="86"/>
  <c r="AH13" i="86"/>
  <c r="AL12" i="86"/>
  <c r="AI12" i="86"/>
  <c r="AH12" i="86"/>
  <c r="AI11" i="86"/>
  <c r="AH11" i="86"/>
  <c r="K6" i="86"/>
  <c r="AF5" i="86"/>
  <c r="AE5" i="86"/>
  <c r="AD5" i="86"/>
  <c r="AB5" i="86"/>
  <c r="AA5" i="86"/>
  <c r="X5" i="86"/>
  <c r="W5" i="86"/>
  <c r="T5" i="86"/>
  <c r="S5" i="86"/>
  <c r="P5" i="86"/>
  <c r="O5" i="86"/>
  <c r="M5" i="86"/>
  <c r="L5" i="86"/>
  <c r="H5" i="86"/>
  <c r="G5" i="86"/>
  <c r="D5" i="86"/>
  <c r="AG4" i="86"/>
  <c r="K4" i="86"/>
  <c r="E4" i="86"/>
  <c r="H4" i="86" s="1"/>
  <c r="B4" i="86"/>
  <c r="AL13" i="86" s="1"/>
  <c r="AG2" i="86"/>
  <c r="AF108" i="85"/>
  <c r="AF117" i="85"/>
  <c r="AF118" i="85"/>
  <c r="AF119" i="85"/>
  <c r="AF120" i="85"/>
  <c r="AF121" i="85"/>
  <c r="AF122" i="85"/>
  <c r="R167" i="88" l="1"/>
  <c r="Q274" i="88"/>
  <c r="R169" i="88"/>
  <c r="AF172" i="86"/>
  <c r="AF163" i="86"/>
  <c r="AF200" i="86"/>
  <c r="BH19" i="86"/>
  <c r="AD113" i="86"/>
  <c r="AD115" i="86" s="1"/>
  <c r="AD123" i="86"/>
  <c r="BH23" i="86" s="1"/>
  <c r="BH22" i="86"/>
  <c r="BH25" i="86" s="1"/>
  <c r="AC116" i="86"/>
  <c r="AC7" i="86" s="1"/>
  <c r="AC124" i="86"/>
  <c r="BG22" i="86"/>
  <c r="BG25" i="86"/>
  <c r="V5" i="86"/>
  <c r="W123" i="86"/>
  <c r="W124" i="86" s="1"/>
  <c r="W113" i="86"/>
  <c r="W115" i="86" s="1"/>
  <c r="W116" i="86" s="1"/>
  <c r="W7" i="86" s="1"/>
  <c r="AA123" i="86"/>
  <c r="Z7" i="86"/>
  <c r="BD22" i="86"/>
  <c r="U5" i="86"/>
  <c r="V123" i="86"/>
  <c r="BD23" i="86" s="1"/>
  <c r="V113" i="86"/>
  <c r="V115" i="86" s="1"/>
  <c r="V116" i="86" s="1"/>
  <c r="V7" i="86" s="1"/>
  <c r="U113" i="86"/>
  <c r="U115" i="86" s="1"/>
  <c r="U123" i="86"/>
  <c r="BC23" i="86" s="1"/>
  <c r="BB22" i="86"/>
  <c r="AH96" i="86"/>
  <c r="T123" i="86"/>
  <c r="BB23" i="86" s="1"/>
  <c r="S123" i="86"/>
  <c r="BA23" i="86" s="1"/>
  <c r="AZ22" i="86"/>
  <c r="AZ25" i="86" s="1"/>
  <c r="K123" i="86"/>
  <c r="AT23" i="86" s="1"/>
  <c r="J113" i="86"/>
  <c r="J115" i="86" s="1"/>
  <c r="J116" i="86" s="1"/>
  <c r="J7" i="86" s="1"/>
  <c r="I123" i="86"/>
  <c r="AS23" i="86" s="1"/>
  <c r="AI121" i="86"/>
  <c r="AH121" i="86"/>
  <c r="I124" i="86"/>
  <c r="H123" i="86"/>
  <c r="H124" i="86" s="1"/>
  <c r="H113" i="86"/>
  <c r="H115" i="86" s="1"/>
  <c r="H116" i="86" s="1"/>
  <c r="H7" i="86" s="1"/>
  <c r="F123" i="86"/>
  <c r="AQ23" i="86" s="1"/>
  <c r="F124" i="86"/>
  <c r="AQ22" i="86"/>
  <c r="E5" i="86"/>
  <c r="AH122" i="86"/>
  <c r="G123" i="86"/>
  <c r="AR23" i="86" s="1"/>
  <c r="G113" i="86"/>
  <c r="G115" i="86" s="1"/>
  <c r="AR19" i="86"/>
  <c r="AH78" i="86"/>
  <c r="AI122" i="86"/>
  <c r="D123" i="86"/>
  <c r="AO23" i="86" s="1"/>
  <c r="AO19" i="86"/>
  <c r="AI119" i="86"/>
  <c r="C123" i="86"/>
  <c r="AN23" i="86" s="1"/>
  <c r="AI108" i="86"/>
  <c r="AI117" i="86"/>
  <c r="C167" i="86"/>
  <c r="D162" i="86"/>
  <c r="E162" i="86" s="1"/>
  <c r="F162" i="86" s="1"/>
  <c r="G162" i="86" s="1"/>
  <c r="H162" i="86" s="1"/>
  <c r="I162" i="86" s="1"/>
  <c r="J162" i="86" s="1"/>
  <c r="K162" i="86" s="1"/>
  <c r="L162" i="86" s="1"/>
  <c r="M162" i="86" s="1"/>
  <c r="N162" i="86" s="1"/>
  <c r="O162" i="86" s="1"/>
  <c r="Q162" i="86" s="1"/>
  <c r="R162" i="86" s="1"/>
  <c r="S162" i="86" s="1"/>
  <c r="T162" i="86" s="1"/>
  <c r="U162" i="86" s="1"/>
  <c r="V162" i="86" s="1"/>
  <c r="W162" i="86" s="1"/>
  <c r="X162" i="86" s="1"/>
  <c r="Y162" i="86" s="1"/>
  <c r="Z162" i="86" s="1"/>
  <c r="AA162" i="86" s="1"/>
  <c r="AB162" i="86" s="1"/>
  <c r="AC162" i="86" s="1"/>
  <c r="AD162" i="86" s="1"/>
  <c r="AE162" i="86" s="1"/>
  <c r="AF162" i="86" s="1"/>
  <c r="C212" i="86"/>
  <c r="D212" i="86" s="1"/>
  <c r="E212" i="86" s="1"/>
  <c r="F212" i="86" s="1"/>
  <c r="G212" i="86" s="1"/>
  <c r="H212" i="86" s="1"/>
  <c r="I212" i="86" s="1"/>
  <c r="J212" i="86" s="1"/>
  <c r="K212" i="86" s="1"/>
  <c r="L212" i="86" s="1"/>
  <c r="M212" i="86" s="1"/>
  <c r="N212" i="86" s="1"/>
  <c r="O212" i="86" s="1"/>
  <c r="Q212" i="86" s="1"/>
  <c r="R212" i="86" s="1"/>
  <c r="S212" i="86" s="1"/>
  <c r="T212" i="86" s="1"/>
  <c r="U212" i="86" s="1"/>
  <c r="V212" i="86" s="1"/>
  <c r="W212" i="86" s="1"/>
  <c r="X212" i="86" s="1"/>
  <c r="Y212" i="86" s="1"/>
  <c r="Z212" i="86" s="1"/>
  <c r="AA212" i="86" s="1"/>
  <c r="AB212" i="86" s="1"/>
  <c r="AC212" i="86" s="1"/>
  <c r="AD212" i="86" s="1"/>
  <c r="AE212" i="86" s="1"/>
  <c r="AF212" i="86" s="1"/>
  <c r="B113" i="86"/>
  <c r="B115" i="86" s="1"/>
  <c r="B116" i="86" s="1"/>
  <c r="D183" i="86"/>
  <c r="E183" i="86" s="1"/>
  <c r="F183" i="86" s="1"/>
  <c r="G183" i="86" s="1"/>
  <c r="H183" i="86" s="1"/>
  <c r="I183" i="86" s="1"/>
  <c r="J183" i="86" s="1"/>
  <c r="K183" i="86" s="1"/>
  <c r="L183" i="86" s="1"/>
  <c r="M183" i="86" s="1"/>
  <c r="N183" i="86" s="1"/>
  <c r="O183" i="86" s="1"/>
  <c r="Q183" i="86" s="1"/>
  <c r="R183" i="86" s="1"/>
  <c r="S183" i="86" s="1"/>
  <c r="T183" i="86" s="1"/>
  <c r="U183" i="86" s="1"/>
  <c r="V183" i="86" s="1"/>
  <c r="W183" i="86" s="1"/>
  <c r="X183" i="86" s="1"/>
  <c r="Y183" i="86" s="1"/>
  <c r="Z183" i="86" s="1"/>
  <c r="AA183" i="86" s="1"/>
  <c r="AB183" i="86" s="1"/>
  <c r="AC183" i="86" s="1"/>
  <c r="AD183" i="86" s="1"/>
  <c r="AE183" i="86" s="1"/>
  <c r="AF183" i="86" s="1"/>
  <c r="AH120" i="86"/>
  <c r="AP22" i="86"/>
  <c r="AH92" i="86"/>
  <c r="AI96" i="86"/>
  <c r="AN19" i="86"/>
  <c r="AN22" i="86" s="1"/>
  <c r="B5" i="86"/>
  <c r="J5" i="86"/>
  <c r="K124" i="86"/>
  <c r="R5" i="86"/>
  <c r="S124" i="86"/>
  <c r="BA19" i="86"/>
  <c r="Z5" i="86"/>
  <c r="AA124" i="86"/>
  <c r="R7" i="86"/>
  <c r="AO22" i="86"/>
  <c r="AO25" i="86" s="1"/>
  <c r="BI16" i="86"/>
  <c r="AE7" i="86"/>
  <c r="L124" i="86"/>
  <c r="T124" i="86"/>
  <c r="AB124" i="86"/>
  <c r="AG115" i="86"/>
  <c r="D167" i="86"/>
  <c r="D135" i="86"/>
  <c r="E161" i="86"/>
  <c r="AI78" i="86"/>
  <c r="E124" i="86"/>
  <c r="N5" i="86"/>
  <c r="AR16" i="86"/>
  <c r="AR22" i="86" s="1"/>
  <c r="AR25" i="86" s="1"/>
  <c r="AW19" i="86"/>
  <c r="AW22" i="86" s="1"/>
  <c r="AW25" i="86" s="1"/>
  <c r="AS16" i="86"/>
  <c r="AS22" i="86" s="1"/>
  <c r="AS25" i="86" s="1"/>
  <c r="I113" i="86"/>
  <c r="I115" i="86" s="1"/>
  <c r="I116" i="86" s="1"/>
  <c r="I7" i="86" s="1"/>
  <c r="Q7" i="86"/>
  <c r="AY16" i="86"/>
  <c r="AY22" i="86" s="1"/>
  <c r="AY25" i="86" s="1"/>
  <c r="Y7" i="86"/>
  <c r="AG113" i="86"/>
  <c r="E113" i="86"/>
  <c r="E115" i="86" s="1"/>
  <c r="E123" i="86"/>
  <c r="AP23" i="86" s="1"/>
  <c r="AH119" i="86"/>
  <c r="V124" i="86"/>
  <c r="AH71" i="86"/>
  <c r="BI19" i="86"/>
  <c r="F113" i="86"/>
  <c r="F115" i="86" s="1"/>
  <c r="F116" i="86" s="1"/>
  <c r="F7" i="86" s="1"/>
  <c r="Z170" i="86"/>
  <c r="BJ16" i="86"/>
  <c r="BJ22" i="86" s="1"/>
  <c r="BJ25" i="86" s="1"/>
  <c r="AF7" i="86"/>
  <c r="AG6" i="86"/>
  <c r="BE16" i="86"/>
  <c r="BE22" i="86" s="1"/>
  <c r="BE25" i="86" s="1"/>
  <c r="AI71" i="86"/>
  <c r="F5" i="86"/>
  <c r="AV16" i="86"/>
  <c r="AV22" i="86" s="1"/>
  <c r="AV25" i="86" s="1"/>
  <c r="BF22" i="86"/>
  <c r="BF25" i="86" s="1"/>
  <c r="C113" i="86"/>
  <c r="C115" i="86" s="1"/>
  <c r="AT16" i="86"/>
  <c r="AT22" i="86" s="1"/>
  <c r="AT25" i="86" s="1"/>
  <c r="K113" i="86"/>
  <c r="K115" i="86" s="1"/>
  <c r="K116" i="86" s="1"/>
  <c r="K7" i="86" s="1"/>
  <c r="S113" i="86"/>
  <c r="S115" i="86" s="1"/>
  <c r="S116" i="86" s="1"/>
  <c r="S7" i="86" s="1"/>
  <c r="BA16" i="86"/>
  <c r="AA113" i="86"/>
  <c r="AA115" i="86" s="1"/>
  <c r="AA116" i="86" s="1"/>
  <c r="AA7" i="86" s="1"/>
  <c r="BG95" i="86" a="1"/>
  <c r="D113" i="86"/>
  <c r="D115" i="86" s="1"/>
  <c r="L113" i="86"/>
  <c r="L115" i="86" s="1"/>
  <c r="L116" i="86" s="1"/>
  <c r="L7" i="86" s="1"/>
  <c r="T113" i="86"/>
  <c r="T115" i="86" s="1"/>
  <c r="T116" i="86" s="1"/>
  <c r="T7" i="86" s="1"/>
  <c r="AB113" i="86"/>
  <c r="AB115" i="86" s="1"/>
  <c r="AB116" i="86" s="1"/>
  <c r="AB7" i="86" s="1"/>
  <c r="E135" i="86"/>
  <c r="AX16" i="86"/>
  <c r="AX22" i="86" s="1"/>
  <c r="AX25" i="86" s="1"/>
  <c r="AI92" i="86"/>
  <c r="AM19" i="86"/>
  <c r="AM22" i="86" s="1"/>
  <c r="AJ108" i="86" a="1"/>
  <c r="AJ108" i="86" s="1"/>
  <c r="I5" i="86"/>
  <c r="J124" i="86"/>
  <c r="Q5" i="86"/>
  <c r="Y5" i="86"/>
  <c r="AH108" i="86"/>
  <c r="AI120" i="86"/>
  <c r="AH117" i="86"/>
  <c r="AZ86" i="86"/>
  <c r="AH118" i="86"/>
  <c r="AU19" i="86"/>
  <c r="AU22" i="86" s="1"/>
  <c r="AU25" i="86" s="1"/>
  <c r="BC19" i="86"/>
  <c r="BC22" i="86" s="1"/>
  <c r="BC25" i="86" s="1"/>
  <c r="J177" i="86"/>
  <c r="C274" i="86"/>
  <c r="D169" i="86"/>
  <c r="AF123" i="85"/>
  <c r="AF124" i="85"/>
  <c r="AF113" i="85"/>
  <c r="AF115" i="85" s="1"/>
  <c r="AF116" i="85" s="1"/>
  <c r="R274" i="88" l="1"/>
  <c r="AD124" i="86"/>
  <c r="AD116" i="86"/>
  <c r="AD7" i="86" s="1"/>
  <c r="BD25" i="86"/>
  <c r="U124" i="86"/>
  <c r="U116" i="86"/>
  <c r="U7" i="86" s="1"/>
  <c r="BB25" i="86"/>
  <c r="AQ25" i="86"/>
  <c r="G116" i="86"/>
  <c r="G7" i="86" s="1"/>
  <c r="G124" i="86"/>
  <c r="D124" i="86"/>
  <c r="D116" i="86"/>
  <c r="D7" i="86" s="1"/>
  <c r="AN25" i="86"/>
  <c r="C124" i="86"/>
  <c r="C116" i="86"/>
  <c r="C7" i="86" s="1"/>
  <c r="C135" i="86"/>
  <c r="K177" i="86"/>
  <c r="E167" i="86"/>
  <c r="F161" i="86"/>
  <c r="AP25" i="86"/>
  <c r="BL118" i="86"/>
  <c r="BJ117" i="86"/>
  <c r="BH116" i="86"/>
  <c r="BL114" i="86"/>
  <c r="BJ113" i="86"/>
  <c r="BH112" i="86"/>
  <c r="BL110" i="86"/>
  <c r="BJ109" i="86"/>
  <c r="BH108" i="86"/>
  <c r="BL106" i="86"/>
  <c r="BJ105" i="86"/>
  <c r="BH104" i="86"/>
  <c r="BL102" i="86"/>
  <c r="BJ101" i="86"/>
  <c r="BH100" i="86"/>
  <c r="BL98" i="86"/>
  <c r="BJ97" i="86"/>
  <c r="BH96" i="86"/>
  <c r="BK118" i="86"/>
  <c r="BI117" i="86"/>
  <c r="BG116" i="86"/>
  <c r="BK114" i="86"/>
  <c r="BI113" i="86"/>
  <c r="BG112" i="86"/>
  <c r="BK110" i="86"/>
  <c r="BI109" i="86"/>
  <c r="BG108" i="86"/>
  <c r="BK106" i="86"/>
  <c r="BI105" i="86"/>
  <c r="BG104" i="86"/>
  <c r="BK102" i="86"/>
  <c r="BI101" i="86"/>
  <c r="BG100" i="86"/>
  <c r="BK98" i="86"/>
  <c r="BI97" i="86"/>
  <c r="BG96" i="86"/>
  <c r="BI118" i="86"/>
  <c r="BG117" i="86"/>
  <c r="BK115" i="86"/>
  <c r="BI114" i="86"/>
  <c r="BG113" i="86"/>
  <c r="BK111" i="86"/>
  <c r="BI110" i="86"/>
  <c r="BG109" i="86"/>
  <c r="BK107" i="86"/>
  <c r="BI106" i="86"/>
  <c r="BG105" i="86"/>
  <c r="BK103" i="86"/>
  <c r="BI102" i="86"/>
  <c r="BG101" i="86"/>
  <c r="BK99" i="86"/>
  <c r="BI98" i="86"/>
  <c r="BG97" i="86"/>
  <c r="BK95" i="86"/>
  <c r="BH118" i="86"/>
  <c r="BL116" i="86"/>
  <c r="BJ115" i="86"/>
  <c r="BH114" i="86"/>
  <c r="BL112" i="86"/>
  <c r="BJ111" i="86"/>
  <c r="BH110" i="86"/>
  <c r="BL108" i="86"/>
  <c r="BJ107" i="86"/>
  <c r="BI116" i="86"/>
  <c r="BK113" i="86"/>
  <c r="BG111" i="86"/>
  <c r="BI108" i="86"/>
  <c r="BL105" i="86"/>
  <c r="BJ103" i="86"/>
  <c r="BK101" i="86"/>
  <c r="BI99" i="86"/>
  <c r="BH97" i="86"/>
  <c r="BH95" i="86"/>
  <c r="BJ118" i="86"/>
  <c r="BL115" i="86"/>
  <c r="BH113" i="86"/>
  <c r="BJ110" i="86"/>
  <c r="BL107" i="86"/>
  <c r="BK105" i="86"/>
  <c r="BI103" i="86"/>
  <c r="BH101" i="86"/>
  <c r="BH99" i="86"/>
  <c r="BL96" i="86"/>
  <c r="BG95" i="86"/>
  <c r="BG118" i="86"/>
  <c r="BI115" i="86"/>
  <c r="BK112" i="86"/>
  <c r="BG110" i="86"/>
  <c r="BI107" i="86"/>
  <c r="BH105" i="86"/>
  <c r="BH103" i="86"/>
  <c r="BL100" i="86"/>
  <c r="BG99" i="86"/>
  <c r="BK96" i="86"/>
  <c r="BL117" i="86"/>
  <c r="BH115" i="86"/>
  <c r="BJ112" i="86"/>
  <c r="BL109" i="86"/>
  <c r="BH107" i="86"/>
  <c r="BL104" i="86"/>
  <c r="BG103" i="86"/>
  <c r="BK100" i="86"/>
  <c r="BJ98" i="86"/>
  <c r="BJ96" i="86"/>
  <c r="BK117" i="86"/>
  <c r="BG115" i="86"/>
  <c r="BI112" i="86"/>
  <c r="BK109" i="86"/>
  <c r="BG107" i="86"/>
  <c r="BK104" i="86"/>
  <c r="BJ102" i="86"/>
  <c r="BJ100" i="86"/>
  <c r="BH98" i="86"/>
  <c r="BI96" i="86"/>
  <c r="BH117" i="86"/>
  <c r="BJ114" i="86"/>
  <c r="BL111" i="86"/>
  <c r="BH109" i="86"/>
  <c r="BJ106" i="86"/>
  <c r="BJ104" i="86"/>
  <c r="BH102" i="86"/>
  <c r="BI100" i="86"/>
  <c r="BG98" i="86"/>
  <c r="BL95" i="86"/>
  <c r="BK116" i="86"/>
  <c r="BG114" i="86"/>
  <c r="BI111" i="86"/>
  <c r="BK108" i="86"/>
  <c r="BH106" i="86"/>
  <c r="BI104" i="86"/>
  <c r="BG102" i="86"/>
  <c r="BL99" i="86"/>
  <c r="BL97" i="86"/>
  <c r="BJ95" i="86"/>
  <c r="BJ116" i="86"/>
  <c r="BL113" i="86"/>
  <c r="BH111" i="86"/>
  <c r="BJ108" i="86"/>
  <c r="BG106" i="86"/>
  <c r="BL103" i="86"/>
  <c r="BL101" i="86"/>
  <c r="BJ99" i="86"/>
  <c r="BK97" i="86"/>
  <c r="BI95" i="86"/>
  <c r="AA170" i="86"/>
  <c r="AB170" i="86" s="1"/>
  <c r="AC170" i="86" s="1"/>
  <c r="AD170" i="86" s="1"/>
  <c r="AE170" i="86" s="1"/>
  <c r="AF170" i="86" s="1"/>
  <c r="BI22" i="86"/>
  <c r="BI25" i="86" s="1"/>
  <c r="D274" i="86"/>
  <c r="E169" i="86"/>
  <c r="AM23" i="86"/>
  <c r="AM25" i="86" s="1"/>
  <c r="AJ123" i="86" a="1"/>
  <c r="AJ123" i="86" s="1"/>
  <c r="AI123" i="86"/>
  <c r="AH123" i="86"/>
  <c r="E116" i="86"/>
  <c r="E7" i="86" s="1"/>
  <c r="AH115" i="86"/>
  <c r="AH113" i="86"/>
  <c r="AI115" i="86"/>
  <c r="BA22" i="86"/>
  <c r="BA25" i="86" s="1"/>
  <c r="AI113" i="86"/>
  <c r="S274" i="88" l="1"/>
  <c r="AT9" i="86"/>
  <c r="AI116" i="86"/>
  <c r="AH116" i="86"/>
  <c r="B7" i="86"/>
  <c r="A7" i="86" s="1"/>
  <c r="AI124" i="86"/>
  <c r="AH124" i="86"/>
  <c r="G161" i="86"/>
  <c r="F167" i="86"/>
  <c r="F135" i="86"/>
  <c r="L177" i="86"/>
  <c r="AT8" i="86"/>
  <c r="E274" i="86"/>
  <c r="F169" i="86"/>
  <c r="X177" i="88" l="1"/>
  <c r="G167" i="86"/>
  <c r="H161" i="86"/>
  <c r="G135" i="86"/>
  <c r="F274" i="86"/>
  <c r="G169" i="86"/>
  <c r="M177" i="86"/>
  <c r="Y177" i="88" l="1"/>
  <c r="Z177" i="88" s="1"/>
  <c r="AA177" i="88" s="1"/>
  <c r="U274" i="88"/>
  <c r="N177" i="86"/>
  <c r="G274" i="86"/>
  <c r="H169" i="86"/>
  <c r="H167" i="86"/>
  <c r="I161" i="86"/>
  <c r="H135" i="86"/>
  <c r="V274" i="88" l="1"/>
  <c r="X161" i="88"/>
  <c r="AB177" i="88"/>
  <c r="I167" i="86"/>
  <c r="J161" i="86"/>
  <c r="I135" i="86"/>
  <c r="H274" i="86"/>
  <c r="I169" i="86"/>
  <c r="O177" i="86"/>
  <c r="Y161" i="88" l="1"/>
  <c r="X167" i="88"/>
  <c r="X135" i="88"/>
  <c r="AC177" i="88"/>
  <c r="X169" i="88"/>
  <c r="Q177" i="86"/>
  <c r="I274" i="86"/>
  <c r="J169" i="86"/>
  <c r="K161" i="86"/>
  <c r="J167" i="86"/>
  <c r="J135" i="86"/>
  <c r="AD177" i="88" l="1"/>
  <c r="X274" i="88"/>
  <c r="Y169" i="88"/>
  <c r="Y167" i="88"/>
  <c r="Z161" i="88"/>
  <c r="L161" i="86"/>
  <c r="K167" i="86"/>
  <c r="K135" i="86"/>
  <c r="J274" i="86"/>
  <c r="K169" i="86"/>
  <c r="R177" i="86"/>
  <c r="AA161" i="88" l="1"/>
  <c r="Z167" i="88"/>
  <c r="Y274" i="88"/>
  <c r="Z169" i="88"/>
  <c r="AE177" i="88"/>
  <c r="S177" i="86"/>
  <c r="K274" i="86"/>
  <c r="L169" i="86"/>
  <c r="L167" i="86"/>
  <c r="M161" i="86"/>
  <c r="L135" i="86"/>
  <c r="Z274" i="88" l="1"/>
  <c r="AA169" i="88"/>
  <c r="AF177" i="88"/>
  <c r="AA167" i="88"/>
  <c r="AB161" i="88"/>
  <c r="AA135" i="88"/>
  <c r="M167" i="86"/>
  <c r="N161" i="86"/>
  <c r="L274" i="86"/>
  <c r="M169" i="86"/>
  <c r="T177" i="86"/>
  <c r="AB167" i="88" l="1"/>
  <c r="AC161" i="88"/>
  <c r="AA274" i="88"/>
  <c r="AB169" i="88"/>
  <c r="U177" i="86"/>
  <c r="M274" i="86"/>
  <c r="N169" i="86"/>
  <c r="O161" i="86"/>
  <c r="N167" i="86"/>
  <c r="AB274" i="88" l="1"/>
  <c r="AC169" i="88"/>
  <c r="AC167" i="88"/>
  <c r="AD161" i="88"/>
  <c r="AC135" i="88"/>
  <c r="O167" i="86"/>
  <c r="N274" i="86"/>
  <c r="O169" i="86"/>
  <c r="V177" i="86"/>
  <c r="AE161" i="88" l="1"/>
  <c r="AD167" i="88"/>
  <c r="AC274" i="88"/>
  <c r="AD169" i="88"/>
  <c r="W177" i="86"/>
  <c r="O274" i="86"/>
  <c r="Q161" i="86"/>
  <c r="Q135" i="86" s="1"/>
  <c r="AD274" i="88" l="1"/>
  <c r="AE169" i="88"/>
  <c r="AE167" i="88"/>
  <c r="AF161" i="88"/>
  <c r="X177" i="86"/>
  <c r="Q167" i="86"/>
  <c r="R161" i="86"/>
  <c r="R135" i="86" s="1"/>
  <c r="Q169" i="86"/>
  <c r="AF167" i="88" l="1"/>
  <c r="AF135" i="88"/>
  <c r="AE274" i="88"/>
  <c r="AF169" i="88"/>
  <c r="AF274" i="88" s="1"/>
  <c r="Q274" i="86"/>
  <c r="R169" i="86"/>
  <c r="S161" i="86"/>
  <c r="R167" i="86"/>
  <c r="Y177" i="86"/>
  <c r="Z177" i="86" s="1"/>
  <c r="AA177" i="86" s="1"/>
  <c r="AE108" i="85"/>
  <c r="AE113" i="85" s="1"/>
  <c r="AE115" i="85" s="1"/>
  <c r="AE117" i="85"/>
  <c r="AE118" i="85"/>
  <c r="AE119" i="85"/>
  <c r="AE120" i="85"/>
  <c r="AE121" i="85"/>
  <c r="AE122" i="85"/>
  <c r="AH135" i="88" l="1"/>
  <c r="AI135" i="88"/>
  <c r="AB177" i="86"/>
  <c r="T161" i="86"/>
  <c r="S167" i="86"/>
  <c r="S135" i="86"/>
  <c r="R274" i="86"/>
  <c r="S169" i="86"/>
  <c r="AE123" i="85"/>
  <c r="AE116" i="85" s="1"/>
  <c r="AE124" i="85"/>
  <c r="S274" i="86" l="1"/>
  <c r="T169" i="86"/>
  <c r="T167" i="86"/>
  <c r="U161" i="86"/>
  <c r="T135" i="86"/>
  <c r="AC177" i="86"/>
  <c r="O15" i="3"/>
  <c r="P15" i="3"/>
  <c r="W78" i="85"/>
  <c r="I42" i="3"/>
  <c r="I37" i="3"/>
  <c r="F38" i="3"/>
  <c r="H38" i="3" s="1"/>
  <c r="I38" i="3" s="1"/>
  <c r="I39" i="3" s="1"/>
  <c r="J43" i="3" s="1"/>
  <c r="J44" i="3" s="1"/>
  <c r="S70" i="85"/>
  <c r="T70" i="85"/>
  <c r="U70" i="85"/>
  <c r="V70" i="85"/>
  <c r="W70" i="85"/>
  <c r="V78" i="85"/>
  <c r="U78" i="85"/>
  <c r="S78" i="85"/>
  <c r="T78" i="85"/>
  <c r="R70" i="85"/>
  <c r="R71" i="85"/>
  <c r="R78" i="85"/>
  <c r="R92" i="85"/>
  <c r="R96" i="85"/>
  <c r="R108" i="85"/>
  <c r="R117" i="85"/>
  <c r="R118" i="85"/>
  <c r="R119" i="85"/>
  <c r="R120" i="85"/>
  <c r="R121" i="85"/>
  <c r="R122" i="85"/>
  <c r="R135" i="85"/>
  <c r="P149" i="85"/>
  <c r="Q149" i="85"/>
  <c r="Q70" i="85"/>
  <c r="P70" i="85"/>
  <c r="AD177" i="86" l="1"/>
  <c r="AE177" i="86" s="1"/>
  <c r="T274" i="86"/>
  <c r="U169" i="86"/>
  <c r="U167" i="86"/>
  <c r="V161" i="86"/>
  <c r="V135" i="86" s="1"/>
  <c r="U135" i="86"/>
  <c r="R123" i="85"/>
  <c r="R124" i="85"/>
  <c r="R113" i="85"/>
  <c r="R115" i="85" s="1"/>
  <c r="R116" i="85" s="1"/>
  <c r="AF177" i="86" l="1"/>
  <c r="W161" i="86"/>
  <c r="W135" i="86" s="1"/>
  <c r="V167" i="86"/>
  <c r="U274" i="86"/>
  <c r="V169" i="86"/>
  <c r="V274" i="86" l="1"/>
  <c r="W169" i="86"/>
  <c r="W167" i="86"/>
  <c r="X161" i="86"/>
  <c r="X167" i="86" l="1"/>
  <c r="Y161" i="86"/>
  <c r="W274" i="86"/>
  <c r="X169" i="86"/>
  <c r="X274" i="86" l="1"/>
  <c r="Y169" i="86"/>
  <c r="Z161" i="86"/>
  <c r="Y167" i="86"/>
  <c r="AA161" i="86" l="1"/>
  <c r="AA135" i="86" s="1"/>
  <c r="Z167" i="86"/>
  <c r="Y274" i="86"/>
  <c r="Z169" i="86"/>
  <c r="Z274" i="86" l="1"/>
  <c r="AA169" i="86"/>
  <c r="AB161" i="86"/>
  <c r="AA167" i="86"/>
  <c r="AB167" i="86" l="1"/>
  <c r="AC161" i="86"/>
  <c r="AB135" i="86"/>
  <c r="AA274" i="86"/>
  <c r="AB169" i="86"/>
  <c r="AB274" i="86" l="1"/>
  <c r="AC169" i="86"/>
  <c r="AC167" i="86"/>
  <c r="AD161" i="86"/>
  <c r="AE161" i="86" s="1"/>
  <c r="AC135" i="86"/>
  <c r="AF161" i="86" l="1"/>
  <c r="AE167" i="86"/>
  <c r="AE135" i="86"/>
  <c r="AD167" i="86"/>
  <c r="AD135" i="86"/>
  <c r="AC274" i="86"/>
  <c r="AD169" i="86"/>
  <c r="AE169" i="86" s="1"/>
  <c r="AF169" i="86" l="1"/>
  <c r="AF274" i="86" s="1"/>
  <c r="AE274" i="86"/>
  <c r="AF167" i="86"/>
  <c r="AF135" i="86"/>
  <c r="AD274" i="86"/>
  <c r="AH135" i="86" l="1"/>
  <c r="AI135" i="86"/>
  <c r="O149" i="85" l="1"/>
  <c r="O70" i="85"/>
  <c r="N70" i="85" l="1"/>
  <c r="M70" i="85"/>
  <c r="L70" i="85"/>
  <c r="K70" i="85"/>
  <c r="J70" i="85"/>
  <c r="I70" i="85"/>
  <c r="H70" i="85"/>
  <c r="G70" i="85"/>
  <c r="AH145" i="85"/>
  <c r="AI145" i="85"/>
  <c r="AH144" i="85"/>
  <c r="AI144" i="85"/>
  <c r="AH143" i="85"/>
  <c r="AI143" i="85"/>
  <c r="E274" i="85"/>
  <c r="D274" i="85" l="1"/>
  <c r="C274" i="85"/>
  <c r="AG274" i="85" l="1"/>
  <c r="B274" i="85"/>
  <c r="F273" i="85"/>
  <c r="G273" i="85" s="1"/>
  <c r="H273" i="85" s="1"/>
  <c r="I273" i="85" s="1"/>
  <c r="J273" i="85" s="1"/>
  <c r="K273" i="85" s="1"/>
  <c r="L273" i="85" s="1"/>
  <c r="M273" i="85" s="1"/>
  <c r="N273" i="85" s="1"/>
  <c r="O273" i="85" s="1"/>
  <c r="P273" i="85" s="1"/>
  <c r="Q273" i="85" s="1"/>
  <c r="R273" i="85" s="1"/>
  <c r="S273" i="85" s="1"/>
  <c r="T273" i="85" s="1"/>
  <c r="U273" i="85" s="1"/>
  <c r="V273" i="85" s="1"/>
  <c r="W273" i="85" s="1"/>
  <c r="X273" i="85" s="1"/>
  <c r="Y273" i="85" s="1"/>
  <c r="Z273" i="85" s="1"/>
  <c r="AA273" i="85" s="1"/>
  <c r="AB273" i="85" s="1"/>
  <c r="AC273" i="85" s="1"/>
  <c r="AD273" i="85" s="1"/>
  <c r="AE273" i="85" s="1"/>
  <c r="AF273" i="85" s="1"/>
  <c r="F272" i="85"/>
  <c r="G272" i="85" s="1"/>
  <c r="H272" i="85" s="1"/>
  <c r="I272" i="85" s="1"/>
  <c r="J272" i="85" s="1"/>
  <c r="K272" i="85" s="1"/>
  <c r="L272" i="85" s="1"/>
  <c r="M272" i="85" s="1"/>
  <c r="N272" i="85" s="1"/>
  <c r="O272" i="85" s="1"/>
  <c r="P272" i="85" s="1"/>
  <c r="Q272" i="85" s="1"/>
  <c r="R272" i="85" s="1"/>
  <c r="S272" i="85" s="1"/>
  <c r="T272" i="85" s="1"/>
  <c r="U272" i="85" s="1"/>
  <c r="V272" i="85" s="1"/>
  <c r="W272" i="85" s="1"/>
  <c r="X272" i="85" s="1"/>
  <c r="Y272" i="85" s="1"/>
  <c r="Z272" i="85" s="1"/>
  <c r="AA272" i="85" s="1"/>
  <c r="AB272" i="85" s="1"/>
  <c r="AC272" i="85" s="1"/>
  <c r="AD272" i="85" s="1"/>
  <c r="AE272" i="85" s="1"/>
  <c r="AF272" i="85" s="1"/>
  <c r="F271" i="85"/>
  <c r="G271" i="85" s="1"/>
  <c r="H271" i="85" s="1"/>
  <c r="I271" i="85" s="1"/>
  <c r="J271" i="85" s="1"/>
  <c r="K271" i="85" s="1"/>
  <c r="L271" i="85" s="1"/>
  <c r="M271" i="85" s="1"/>
  <c r="N271" i="85" s="1"/>
  <c r="O271" i="85" s="1"/>
  <c r="P271" i="85" s="1"/>
  <c r="Q271" i="85" s="1"/>
  <c r="R271" i="85" s="1"/>
  <c r="S271" i="85" s="1"/>
  <c r="T271" i="85" s="1"/>
  <c r="U271" i="85" s="1"/>
  <c r="V271" i="85" s="1"/>
  <c r="W271" i="85" s="1"/>
  <c r="X271" i="85" s="1"/>
  <c r="Y271" i="85" s="1"/>
  <c r="Z271" i="85" s="1"/>
  <c r="AA271" i="85" s="1"/>
  <c r="AB271" i="85" s="1"/>
  <c r="AC271" i="85" s="1"/>
  <c r="AD271" i="85" s="1"/>
  <c r="AE271" i="85" s="1"/>
  <c r="AF271" i="85" s="1"/>
  <c r="F270" i="85"/>
  <c r="G270" i="85" s="1"/>
  <c r="H270" i="85" s="1"/>
  <c r="I270" i="85" s="1"/>
  <c r="J270" i="85" s="1"/>
  <c r="K270" i="85" s="1"/>
  <c r="L270" i="85" s="1"/>
  <c r="M270" i="85" s="1"/>
  <c r="N270" i="85" s="1"/>
  <c r="O270" i="85" s="1"/>
  <c r="P270" i="85" s="1"/>
  <c r="Q270" i="85" s="1"/>
  <c r="R270" i="85" s="1"/>
  <c r="S270" i="85" s="1"/>
  <c r="T270" i="85" s="1"/>
  <c r="U270" i="85" s="1"/>
  <c r="V270" i="85" s="1"/>
  <c r="W270" i="85" s="1"/>
  <c r="X270" i="85" s="1"/>
  <c r="Y270" i="85" s="1"/>
  <c r="Z270" i="85" s="1"/>
  <c r="AA270" i="85" s="1"/>
  <c r="AB270" i="85" s="1"/>
  <c r="AC270" i="85" s="1"/>
  <c r="AD270" i="85" s="1"/>
  <c r="AE270" i="85" s="1"/>
  <c r="AF270" i="85" s="1"/>
  <c r="F269" i="85"/>
  <c r="G269" i="85" s="1"/>
  <c r="H269" i="85" s="1"/>
  <c r="I269" i="85" s="1"/>
  <c r="J269" i="85" s="1"/>
  <c r="K269" i="85" s="1"/>
  <c r="L269" i="85" s="1"/>
  <c r="M269" i="85" s="1"/>
  <c r="N269" i="85" s="1"/>
  <c r="O269" i="85" s="1"/>
  <c r="P269" i="85" s="1"/>
  <c r="Q269" i="85" s="1"/>
  <c r="R269" i="85" s="1"/>
  <c r="S269" i="85" s="1"/>
  <c r="T269" i="85" s="1"/>
  <c r="U269" i="85" s="1"/>
  <c r="V269" i="85" s="1"/>
  <c r="W269" i="85" s="1"/>
  <c r="X269" i="85" s="1"/>
  <c r="Y269" i="85" s="1"/>
  <c r="Z269" i="85" s="1"/>
  <c r="AA269" i="85" s="1"/>
  <c r="AB269" i="85" s="1"/>
  <c r="AC269" i="85" s="1"/>
  <c r="AD269" i="85" s="1"/>
  <c r="AE269" i="85" s="1"/>
  <c r="AF269" i="85" s="1"/>
  <c r="F268" i="85"/>
  <c r="G268" i="85" s="1"/>
  <c r="H268" i="85" s="1"/>
  <c r="I268" i="85" s="1"/>
  <c r="J268" i="85" s="1"/>
  <c r="K268" i="85" s="1"/>
  <c r="L268" i="85" s="1"/>
  <c r="M268" i="85" s="1"/>
  <c r="N268" i="85" s="1"/>
  <c r="O268" i="85" s="1"/>
  <c r="P268" i="85" s="1"/>
  <c r="Q268" i="85" s="1"/>
  <c r="R268" i="85" s="1"/>
  <c r="S268" i="85" s="1"/>
  <c r="T268" i="85" s="1"/>
  <c r="U268" i="85" s="1"/>
  <c r="V268" i="85" s="1"/>
  <c r="W268" i="85" s="1"/>
  <c r="X268" i="85" s="1"/>
  <c r="Y268" i="85" s="1"/>
  <c r="Z268" i="85" s="1"/>
  <c r="AA268" i="85" s="1"/>
  <c r="AB268" i="85" s="1"/>
  <c r="AC268" i="85" s="1"/>
  <c r="AD268" i="85" s="1"/>
  <c r="AE268" i="85" s="1"/>
  <c r="AF268" i="85" s="1"/>
  <c r="F267" i="85"/>
  <c r="G267" i="85" s="1"/>
  <c r="H267" i="85" s="1"/>
  <c r="I267" i="85" s="1"/>
  <c r="J267" i="85" s="1"/>
  <c r="K267" i="85" s="1"/>
  <c r="L267" i="85" s="1"/>
  <c r="M267" i="85" s="1"/>
  <c r="N267" i="85" s="1"/>
  <c r="O267" i="85" s="1"/>
  <c r="P267" i="85" s="1"/>
  <c r="Q267" i="85" s="1"/>
  <c r="R267" i="85" s="1"/>
  <c r="S267" i="85" s="1"/>
  <c r="T267" i="85" s="1"/>
  <c r="U267" i="85" s="1"/>
  <c r="V267" i="85" s="1"/>
  <c r="W267" i="85" s="1"/>
  <c r="X267" i="85" s="1"/>
  <c r="Y267" i="85" s="1"/>
  <c r="Z267" i="85" s="1"/>
  <c r="AA267" i="85" s="1"/>
  <c r="AB267" i="85" s="1"/>
  <c r="AC267" i="85" s="1"/>
  <c r="AD267" i="85" s="1"/>
  <c r="AE267" i="85" s="1"/>
  <c r="AF267" i="85" s="1"/>
  <c r="F266" i="85"/>
  <c r="G266" i="85" s="1"/>
  <c r="H266" i="85" s="1"/>
  <c r="I266" i="85" s="1"/>
  <c r="J266" i="85" s="1"/>
  <c r="K266" i="85" s="1"/>
  <c r="L266" i="85" s="1"/>
  <c r="M266" i="85" s="1"/>
  <c r="N266" i="85" s="1"/>
  <c r="O266" i="85" s="1"/>
  <c r="P266" i="85" s="1"/>
  <c r="Q266" i="85" s="1"/>
  <c r="R266" i="85" s="1"/>
  <c r="S266" i="85" s="1"/>
  <c r="T266" i="85" s="1"/>
  <c r="U266" i="85" s="1"/>
  <c r="V266" i="85" s="1"/>
  <c r="W266" i="85" s="1"/>
  <c r="X266" i="85" s="1"/>
  <c r="Y266" i="85" s="1"/>
  <c r="Z266" i="85" s="1"/>
  <c r="AA266" i="85" s="1"/>
  <c r="AB266" i="85" s="1"/>
  <c r="AC266" i="85" s="1"/>
  <c r="AD266" i="85" s="1"/>
  <c r="AE266" i="85" s="1"/>
  <c r="AF266" i="85" s="1"/>
  <c r="F265" i="85"/>
  <c r="G265" i="85" s="1"/>
  <c r="H265" i="85" s="1"/>
  <c r="I265" i="85" s="1"/>
  <c r="J265" i="85" s="1"/>
  <c r="K265" i="85" s="1"/>
  <c r="L265" i="85" s="1"/>
  <c r="M265" i="85" s="1"/>
  <c r="N265" i="85" s="1"/>
  <c r="O265" i="85" s="1"/>
  <c r="P265" i="85" s="1"/>
  <c r="Q265" i="85" s="1"/>
  <c r="R265" i="85" s="1"/>
  <c r="S265" i="85" s="1"/>
  <c r="T265" i="85" s="1"/>
  <c r="U265" i="85" s="1"/>
  <c r="V265" i="85" s="1"/>
  <c r="W265" i="85" s="1"/>
  <c r="X265" i="85" s="1"/>
  <c r="Y265" i="85" s="1"/>
  <c r="Z265" i="85" s="1"/>
  <c r="AA265" i="85" s="1"/>
  <c r="AB265" i="85" s="1"/>
  <c r="AC265" i="85" s="1"/>
  <c r="AD265" i="85" s="1"/>
  <c r="AE265" i="85" s="1"/>
  <c r="AF265" i="85" s="1"/>
  <c r="F264" i="85"/>
  <c r="G264" i="85" s="1"/>
  <c r="H264" i="85" s="1"/>
  <c r="I264" i="85" s="1"/>
  <c r="J264" i="85" s="1"/>
  <c r="K264" i="85" s="1"/>
  <c r="L264" i="85" s="1"/>
  <c r="M264" i="85" s="1"/>
  <c r="N264" i="85" s="1"/>
  <c r="O264" i="85" s="1"/>
  <c r="P264" i="85" s="1"/>
  <c r="Q264" i="85" s="1"/>
  <c r="R264" i="85" s="1"/>
  <c r="S264" i="85" s="1"/>
  <c r="T264" i="85" s="1"/>
  <c r="U264" i="85" s="1"/>
  <c r="V264" i="85" s="1"/>
  <c r="W264" i="85" s="1"/>
  <c r="X264" i="85" s="1"/>
  <c r="Y264" i="85" s="1"/>
  <c r="Z264" i="85" s="1"/>
  <c r="AA264" i="85" s="1"/>
  <c r="AB264" i="85" s="1"/>
  <c r="AC264" i="85" s="1"/>
  <c r="AD264" i="85" s="1"/>
  <c r="AE264" i="85" s="1"/>
  <c r="AF264" i="85" s="1"/>
  <c r="F263" i="85"/>
  <c r="G263" i="85" s="1"/>
  <c r="H263" i="85" s="1"/>
  <c r="I263" i="85" s="1"/>
  <c r="J263" i="85" s="1"/>
  <c r="K263" i="85" s="1"/>
  <c r="L263" i="85" s="1"/>
  <c r="M263" i="85" s="1"/>
  <c r="N263" i="85" s="1"/>
  <c r="O263" i="85" s="1"/>
  <c r="P263" i="85" s="1"/>
  <c r="Q263" i="85" s="1"/>
  <c r="R263" i="85" s="1"/>
  <c r="S263" i="85" s="1"/>
  <c r="T263" i="85" s="1"/>
  <c r="U263" i="85" s="1"/>
  <c r="V263" i="85" s="1"/>
  <c r="W263" i="85" s="1"/>
  <c r="X263" i="85" s="1"/>
  <c r="Y263" i="85" s="1"/>
  <c r="Z263" i="85" s="1"/>
  <c r="AA263" i="85" s="1"/>
  <c r="AB263" i="85" s="1"/>
  <c r="AC263" i="85" s="1"/>
  <c r="AD263" i="85" s="1"/>
  <c r="AE263" i="85" s="1"/>
  <c r="AF263" i="85" s="1"/>
  <c r="F262" i="85"/>
  <c r="G262" i="85" s="1"/>
  <c r="H262" i="85" s="1"/>
  <c r="I262" i="85" s="1"/>
  <c r="J262" i="85" s="1"/>
  <c r="K262" i="85" s="1"/>
  <c r="L262" i="85" s="1"/>
  <c r="M262" i="85" s="1"/>
  <c r="N262" i="85" s="1"/>
  <c r="O262" i="85" s="1"/>
  <c r="P262" i="85" s="1"/>
  <c r="Q262" i="85" s="1"/>
  <c r="R262" i="85" s="1"/>
  <c r="S262" i="85" s="1"/>
  <c r="T262" i="85" s="1"/>
  <c r="U262" i="85" s="1"/>
  <c r="V262" i="85" s="1"/>
  <c r="W262" i="85" s="1"/>
  <c r="X262" i="85" s="1"/>
  <c r="Y262" i="85" s="1"/>
  <c r="Z262" i="85" s="1"/>
  <c r="AA262" i="85" s="1"/>
  <c r="AB262" i="85" s="1"/>
  <c r="AC262" i="85" s="1"/>
  <c r="AD262" i="85" s="1"/>
  <c r="AE262" i="85" s="1"/>
  <c r="AF262" i="85" s="1"/>
  <c r="F261" i="85"/>
  <c r="G261" i="85" s="1"/>
  <c r="H261" i="85" s="1"/>
  <c r="I261" i="85" s="1"/>
  <c r="J261" i="85" s="1"/>
  <c r="K261" i="85" s="1"/>
  <c r="L261" i="85" s="1"/>
  <c r="M261" i="85" s="1"/>
  <c r="N261" i="85" s="1"/>
  <c r="O261" i="85" s="1"/>
  <c r="P261" i="85" s="1"/>
  <c r="Q261" i="85" s="1"/>
  <c r="R261" i="85" s="1"/>
  <c r="S261" i="85" s="1"/>
  <c r="T261" i="85" s="1"/>
  <c r="U261" i="85" s="1"/>
  <c r="V261" i="85" s="1"/>
  <c r="W261" i="85" s="1"/>
  <c r="X261" i="85" s="1"/>
  <c r="Y261" i="85" s="1"/>
  <c r="Z261" i="85" s="1"/>
  <c r="AA261" i="85" s="1"/>
  <c r="AB261" i="85" s="1"/>
  <c r="AC261" i="85" s="1"/>
  <c r="AD261" i="85" s="1"/>
  <c r="AE261" i="85" s="1"/>
  <c r="AF261" i="85" s="1"/>
  <c r="F260" i="85"/>
  <c r="G260" i="85" s="1"/>
  <c r="H260" i="85" s="1"/>
  <c r="I260" i="85" s="1"/>
  <c r="J260" i="85" s="1"/>
  <c r="K260" i="85" s="1"/>
  <c r="L260" i="85" s="1"/>
  <c r="M260" i="85" s="1"/>
  <c r="N260" i="85" s="1"/>
  <c r="O260" i="85" s="1"/>
  <c r="P260" i="85" s="1"/>
  <c r="Q260" i="85" s="1"/>
  <c r="R260" i="85" s="1"/>
  <c r="S260" i="85" s="1"/>
  <c r="T260" i="85" s="1"/>
  <c r="U260" i="85" s="1"/>
  <c r="V260" i="85" s="1"/>
  <c r="W260" i="85" s="1"/>
  <c r="X260" i="85" s="1"/>
  <c r="Y260" i="85" s="1"/>
  <c r="Z260" i="85" s="1"/>
  <c r="AA260" i="85" s="1"/>
  <c r="AB260" i="85" s="1"/>
  <c r="AC260" i="85" s="1"/>
  <c r="AD260" i="85" s="1"/>
  <c r="AE260" i="85" s="1"/>
  <c r="AF260" i="85" s="1"/>
  <c r="F259" i="85"/>
  <c r="G259" i="85" s="1"/>
  <c r="H259" i="85" s="1"/>
  <c r="I259" i="85" s="1"/>
  <c r="J259" i="85" s="1"/>
  <c r="K259" i="85" s="1"/>
  <c r="L259" i="85" s="1"/>
  <c r="M259" i="85" s="1"/>
  <c r="N259" i="85" s="1"/>
  <c r="O259" i="85" s="1"/>
  <c r="P259" i="85" s="1"/>
  <c r="Q259" i="85" s="1"/>
  <c r="R259" i="85" s="1"/>
  <c r="S259" i="85" s="1"/>
  <c r="T259" i="85" s="1"/>
  <c r="U259" i="85" s="1"/>
  <c r="V259" i="85" s="1"/>
  <c r="W259" i="85" s="1"/>
  <c r="X259" i="85" s="1"/>
  <c r="Y259" i="85" s="1"/>
  <c r="Z259" i="85" s="1"/>
  <c r="AA259" i="85" s="1"/>
  <c r="AB259" i="85" s="1"/>
  <c r="AC259" i="85" s="1"/>
  <c r="AD259" i="85" s="1"/>
  <c r="AE259" i="85" s="1"/>
  <c r="AF259" i="85" s="1"/>
  <c r="F258" i="85"/>
  <c r="G258" i="85" s="1"/>
  <c r="H258" i="85" s="1"/>
  <c r="I258" i="85" s="1"/>
  <c r="J258" i="85" s="1"/>
  <c r="K258" i="85" s="1"/>
  <c r="L258" i="85" s="1"/>
  <c r="M258" i="85" s="1"/>
  <c r="N258" i="85" s="1"/>
  <c r="O258" i="85" s="1"/>
  <c r="P258" i="85" s="1"/>
  <c r="Q258" i="85" s="1"/>
  <c r="R258" i="85" s="1"/>
  <c r="S258" i="85" s="1"/>
  <c r="T258" i="85" s="1"/>
  <c r="U258" i="85" s="1"/>
  <c r="V258" i="85" s="1"/>
  <c r="W258" i="85" s="1"/>
  <c r="X258" i="85" s="1"/>
  <c r="Y258" i="85" s="1"/>
  <c r="Z258" i="85" s="1"/>
  <c r="AA258" i="85" s="1"/>
  <c r="AB258" i="85" s="1"/>
  <c r="AC258" i="85" s="1"/>
  <c r="AD258" i="85" s="1"/>
  <c r="AE258" i="85" s="1"/>
  <c r="AF258" i="85" s="1"/>
  <c r="F257" i="85"/>
  <c r="G257" i="85" s="1"/>
  <c r="H257" i="85" s="1"/>
  <c r="I257" i="85" s="1"/>
  <c r="J257" i="85" s="1"/>
  <c r="K257" i="85" s="1"/>
  <c r="L257" i="85" s="1"/>
  <c r="M257" i="85" s="1"/>
  <c r="N257" i="85" s="1"/>
  <c r="O257" i="85" s="1"/>
  <c r="P257" i="85" s="1"/>
  <c r="Q257" i="85" s="1"/>
  <c r="R257" i="85" s="1"/>
  <c r="S257" i="85" s="1"/>
  <c r="T257" i="85" s="1"/>
  <c r="U257" i="85" s="1"/>
  <c r="V257" i="85" s="1"/>
  <c r="W257" i="85" s="1"/>
  <c r="X257" i="85" s="1"/>
  <c r="Y257" i="85" s="1"/>
  <c r="Z257" i="85" s="1"/>
  <c r="AA257" i="85" s="1"/>
  <c r="AB257" i="85" s="1"/>
  <c r="AC257" i="85" s="1"/>
  <c r="AD257" i="85" s="1"/>
  <c r="AE257" i="85" s="1"/>
  <c r="AF257" i="85" s="1"/>
  <c r="F256" i="85"/>
  <c r="G256" i="85" s="1"/>
  <c r="H256" i="85" s="1"/>
  <c r="I256" i="85" s="1"/>
  <c r="J256" i="85" s="1"/>
  <c r="K256" i="85" s="1"/>
  <c r="L256" i="85" s="1"/>
  <c r="M256" i="85" s="1"/>
  <c r="N256" i="85" s="1"/>
  <c r="O256" i="85" s="1"/>
  <c r="P256" i="85" s="1"/>
  <c r="Q256" i="85" s="1"/>
  <c r="R256" i="85" s="1"/>
  <c r="S256" i="85" s="1"/>
  <c r="T256" i="85" s="1"/>
  <c r="U256" i="85" s="1"/>
  <c r="V256" i="85" s="1"/>
  <c r="W256" i="85" s="1"/>
  <c r="X256" i="85" s="1"/>
  <c r="Y256" i="85" s="1"/>
  <c r="Z256" i="85" s="1"/>
  <c r="AA256" i="85" s="1"/>
  <c r="AB256" i="85" s="1"/>
  <c r="AC256" i="85" s="1"/>
  <c r="AD256" i="85" s="1"/>
  <c r="AE256" i="85" s="1"/>
  <c r="AF256" i="85" s="1"/>
  <c r="F255" i="85"/>
  <c r="G255" i="85" s="1"/>
  <c r="H255" i="85" s="1"/>
  <c r="I255" i="85" s="1"/>
  <c r="J255" i="85" s="1"/>
  <c r="K255" i="85" s="1"/>
  <c r="L255" i="85" s="1"/>
  <c r="M255" i="85" s="1"/>
  <c r="N255" i="85" s="1"/>
  <c r="O255" i="85" s="1"/>
  <c r="P255" i="85" s="1"/>
  <c r="Q255" i="85" s="1"/>
  <c r="R255" i="85" s="1"/>
  <c r="S255" i="85" s="1"/>
  <c r="T255" i="85" s="1"/>
  <c r="U255" i="85" s="1"/>
  <c r="V255" i="85" s="1"/>
  <c r="W255" i="85" s="1"/>
  <c r="X255" i="85" s="1"/>
  <c r="Y255" i="85" s="1"/>
  <c r="Z255" i="85" s="1"/>
  <c r="AA255" i="85" s="1"/>
  <c r="AB255" i="85" s="1"/>
  <c r="AC255" i="85" s="1"/>
  <c r="AD255" i="85" s="1"/>
  <c r="AE255" i="85" s="1"/>
  <c r="AF255" i="85" s="1"/>
  <c r="F254" i="85"/>
  <c r="G254" i="85" s="1"/>
  <c r="H254" i="85" s="1"/>
  <c r="I254" i="85" s="1"/>
  <c r="J254" i="85" s="1"/>
  <c r="K254" i="85" s="1"/>
  <c r="L254" i="85" s="1"/>
  <c r="M254" i="85" s="1"/>
  <c r="N254" i="85" s="1"/>
  <c r="O254" i="85" s="1"/>
  <c r="P254" i="85" s="1"/>
  <c r="Q254" i="85" s="1"/>
  <c r="R254" i="85" s="1"/>
  <c r="S254" i="85" s="1"/>
  <c r="T254" i="85" s="1"/>
  <c r="U254" i="85" s="1"/>
  <c r="V254" i="85" s="1"/>
  <c r="W254" i="85" s="1"/>
  <c r="X254" i="85" s="1"/>
  <c r="Y254" i="85" s="1"/>
  <c r="Z254" i="85" s="1"/>
  <c r="AA254" i="85" s="1"/>
  <c r="AB254" i="85" s="1"/>
  <c r="AC254" i="85" s="1"/>
  <c r="AD254" i="85" s="1"/>
  <c r="AE254" i="85" s="1"/>
  <c r="AF254" i="85" s="1"/>
  <c r="F253" i="85"/>
  <c r="G253" i="85" s="1"/>
  <c r="H253" i="85" s="1"/>
  <c r="I253" i="85" s="1"/>
  <c r="J253" i="85" s="1"/>
  <c r="K253" i="85" s="1"/>
  <c r="L253" i="85" s="1"/>
  <c r="M253" i="85" s="1"/>
  <c r="N253" i="85" s="1"/>
  <c r="O253" i="85" s="1"/>
  <c r="P253" i="85" s="1"/>
  <c r="Q253" i="85" s="1"/>
  <c r="R253" i="85" s="1"/>
  <c r="S253" i="85" s="1"/>
  <c r="T253" i="85" s="1"/>
  <c r="U253" i="85" s="1"/>
  <c r="V253" i="85" s="1"/>
  <c r="W253" i="85" s="1"/>
  <c r="X253" i="85" s="1"/>
  <c r="Y253" i="85" s="1"/>
  <c r="Z253" i="85" s="1"/>
  <c r="AA253" i="85" s="1"/>
  <c r="AB253" i="85" s="1"/>
  <c r="AC253" i="85" s="1"/>
  <c r="AD253" i="85" s="1"/>
  <c r="AE253" i="85" s="1"/>
  <c r="AF253" i="85" s="1"/>
  <c r="F252" i="85"/>
  <c r="G252" i="85" s="1"/>
  <c r="H252" i="85" s="1"/>
  <c r="I252" i="85" s="1"/>
  <c r="J252" i="85" s="1"/>
  <c r="K252" i="85" s="1"/>
  <c r="L252" i="85" s="1"/>
  <c r="M252" i="85" s="1"/>
  <c r="N252" i="85" s="1"/>
  <c r="O252" i="85" s="1"/>
  <c r="P252" i="85" s="1"/>
  <c r="Q252" i="85" s="1"/>
  <c r="R252" i="85" s="1"/>
  <c r="S252" i="85" s="1"/>
  <c r="T252" i="85" s="1"/>
  <c r="U252" i="85" s="1"/>
  <c r="V252" i="85" s="1"/>
  <c r="W252" i="85" s="1"/>
  <c r="X252" i="85" s="1"/>
  <c r="Y252" i="85" s="1"/>
  <c r="Z252" i="85" s="1"/>
  <c r="AA252" i="85" s="1"/>
  <c r="AB252" i="85" s="1"/>
  <c r="AC252" i="85" s="1"/>
  <c r="AD252" i="85" s="1"/>
  <c r="AE252" i="85" s="1"/>
  <c r="AF252" i="85" s="1"/>
  <c r="F251" i="85"/>
  <c r="G251" i="85" s="1"/>
  <c r="H251" i="85" s="1"/>
  <c r="I251" i="85" s="1"/>
  <c r="J251" i="85" s="1"/>
  <c r="K251" i="85" s="1"/>
  <c r="L251" i="85" s="1"/>
  <c r="M251" i="85" s="1"/>
  <c r="N251" i="85" s="1"/>
  <c r="O251" i="85" s="1"/>
  <c r="P251" i="85" s="1"/>
  <c r="Q251" i="85" s="1"/>
  <c r="R251" i="85" s="1"/>
  <c r="S251" i="85" s="1"/>
  <c r="T251" i="85" s="1"/>
  <c r="U251" i="85" s="1"/>
  <c r="V251" i="85" s="1"/>
  <c r="W251" i="85" s="1"/>
  <c r="X251" i="85" s="1"/>
  <c r="Y251" i="85" s="1"/>
  <c r="Z251" i="85" s="1"/>
  <c r="AA251" i="85" s="1"/>
  <c r="AB251" i="85" s="1"/>
  <c r="AC251" i="85" s="1"/>
  <c r="AD251" i="85" s="1"/>
  <c r="AE251" i="85" s="1"/>
  <c r="AF251" i="85" s="1"/>
  <c r="F250" i="85"/>
  <c r="G250" i="85" s="1"/>
  <c r="H250" i="85" s="1"/>
  <c r="I250" i="85" s="1"/>
  <c r="J250" i="85" s="1"/>
  <c r="K250" i="85" s="1"/>
  <c r="L250" i="85" s="1"/>
  <c r="M250" i="85" s="1"/>
  <c r="N250" i="85" s="1"/>
  <c r="O250" i="85" s="1"/>
  <c r="P250" i="85" s="1"/>
  <c r="Q250" i="85" s="1"/>
  <c r="R250" i="85" s="1"/>
  <c r="S250" i="85" s="1"/>
  <c r="T250" i="85" s="1"/>
  <c r="U250" i="85" s="1"/>
  <c r="V250" i="85" s="1"/>
  <c r="W250" i="85" s="1"/>
  <c r="X250" i="85" s="1"/>
  <c r="Y250" i="85" s="1"/>
  <c r="Z250" i="85" s="1"/>
  <c r="AA250" i="85" s="1"/>
  <c r="AB250" i="85" s="1"/>
  <c r="AC250" i="85" s="1"/>
  <c r="AD250" i="85" s="1"/>
  <c r="AE250" i="85" s="1"/>
  <c r="AF250" i="85" s="1"/>
  <c r="F249" i="85"/>
  <c r="G249" i="85" s="1"/>
  <c r="H249" i="85" s="1"/>
  <c r="I249" i="85" s="1"/>
  <c r="J249" i="85" s="1"/>
  <c r="K249" i="85" s="1"/>
  <c r="L249" i="85" s="1"/>
  <c r="M249" i="85" s="1"/>
  <c r="N249" i="85" s="1"/>
  <c r="O249" i="85" s="1"/>
  <c r="P249" i="85" s="1"/>
  <c r="Q249" i="85" s="1"/>
  <c r="R249" i="85" s="1"/>
  <c r="S249" i="85" s="1"/>
  <c r="T249" i="85" s="1"/>
  <c r="U249" i="85" s="1"/>
  <c r="V249" i="85" s="1"/>
  <c r="W249" i="85" s="1"/>
  <c r="X249" i="85" s="1"/>
  <c r="Y249" i="85" s="1"/>
  <c r="Z249" i="85" s="1"/>
  <c r="AA249" i="85" s="1"/>
  <c r="AB249" i="85" s="1"/>
  <c r="AC249" i="85" s="1"/>
  <c r="AD249" i="85" s="1"/>
  <c r="AE249" i="85" s="1"/>
  <c r="AF249" i="85" s="1"/>
  <c r="F248" i="85"/>
  <c r="G248" i="85" s="1"/>
  <c r="H248" i="85" s="1"/>
  <c r="I248" i="85" s="1"/>
  <c r="J248" i="85" s="1"/>
  <c r="K248" i="85" s="1"/>
  <c r="L248" i="85" s="1"/>
  <c r="M248" i="85" s="1"/>
  <c r="N248" i="85" s="1"/>
  <c r="O248" i="85" s="1"/>
  <c r="P248" i="85" s="1"/>
  <c r="Q248" i="85" s="1"/>
  <c r="R248" i="85" s="1"/>
  <c r="S248" i="85" s="1"/>
  <c r="T248" i="85" s="1"/>
  <c r="U248" i="85" s="1"/>
  <c r="V248" i="85" s="1"/>
  <c r="W248" i="85" s="1"/>
  <c r="X248" i="85" s="1"/>
  <c r="Y248" i="85" s="1"/>
  <c r="Z248" i="85" s="1"/>
  <c r="AA248" i="85" s="1"/>
  <c r="AB248" i="85" s="1"/>
  <c r="AC248" i="85" s="1"/>
  <c r="AD248" i="85" s="1"/>
  <c r="AE248" i="85" s="1"/>
  <c r="AF248" i="85" s="1"/>
  <c r="F247" i="85"/>
  <c r="G247" i="85" s="1"/>
  <c r="H247" i="85" s="1"/>
  <c r="I247" i="85" s="1"/>
  <c r="J247" i="85" s="1"/>
  <c r="K247" i="85" s="1"/>
  <c r="L247" i="85" s="1"/>
  <c r="M247" i="85" s="1"/>
  <c r="N247" i="85" s="1"/>
  <c r="O247" i="85" s="1"/>
  <c r="P247" i="85" s="1"/>
  <c r="Q247" i="85" s="1"/>
  <c r="R247" i="85" s="1"/>
  <c r="S247" i="85" s="1"/>
  <c r="T247" i="85" s="1"/>
  <c r="U247" i="85" s="1"/>
  <c r="V247" i="85" s="1"/>
  <c r="W247" i="85" s="1"/>
  <c r="X247" i="85" s="1"/>
  <c r="Y247" i="85" s="1"/>
  <c r="Z247" i="85" s="1"/>
  <c r="AA247" i="85" s="1"/>
  <c r="AB247" i="85" s="1"/>
  <c r="AC247" i="85" s="1"/>
  <c r="AD247" i="85" s="1"/>
  <c r="AE247" i="85" s="1"/>
  <c r="AF247" i="85" s="1"/>
  <c r="F246" i="85"/>
  <c r="G246" i="85" s="1"/>
  <c r="H246" i="85" s="1"/>
  <c r="I246" i="85" s="1"/>
  <c r="J246" i="85" s="1"/>
  <c r="K246" i="85" s="1"/>
  <c r="L246" i="85" s="1"/>
  <c r="M246" i="85" s="1"/>
  <c r="N246" i="85" s="1"/>
  <c r="O246" i="85" s="1"/>
  <c r="P246" i="85" s="1"/>
  <c r="Q246" i="85" s="1"/>
  <c r="R246" i="85" s="1"/>
  <c r="S246" i="85" s="1"/>
  <c r="T246" i="85" s="1"/>
  <c r="U246" i="85" s="1"/>
  <c r="V246" i="85" s="1"/>
  <c r="W246" i="85" s="1"/>
  <c r="X246" i="85" s="1"/>
  <c r="Y246" i="85" s="1"/>
  <c r="Z246" i="85" s="1"/>
  <c r="AA246" i="85" s="1"/>
  <c r="AB246" i="85" s="1"/>
  <c r="AC246" i="85" s="1"/>
  <c r="AD246" i="85" s="1"/>
  <c r="AE246" i="85" s="1"/>
  <c r="AF246" i="85" s="1"/>
  <c r="F245" i="85"/>
  <c r="G245" i="85" s="1"/>
  <c r="H245" i="85" s="1"/>
  <c r="I245" i="85" s="1"/>
  <c r="J245" i="85" s="1"/>
  <c r="K245" i="85" s="1"/>
  <c r="L245" i="85" s="1"/>
  <c r="M245" i="85" s="1"/>
  <c r="N245" i="85" s="1"/>
  <c r="O245" i="85" s="1"/>
  <c r="P245" i="85" s="1"/>
  <c r="Q245" i="85" s="1"/>
  <c r="R245" i="85" s="1"/>
  <c r="S245" i="85" s="1"/>
  <c r="T245" i="85" s="1"/>
  <c r="U245" i="85" s="1"/>
  <c r="V245" i="85" s="1"/>
  <c r="W245" i="85" s="1"/>
  <c r="X245" i="85" s="1"/>
  <c r="Y245" i="85" s="1"/>
  <c r="Z245" i="85" s="1"/>
  <c r="AA245" i="85" s="1"/>
  <c r="AB245" i="85" s="1"/>
  <c r="AC245" i="85" s="1"/>
  <c r="AD245" i="85" s="1"/>
  <c r="AE245" i="85" s="1"/>
  <c r="AF245" i="85" s="1"/>
  <c r="F244" i="85"/>
  <c r="G244" i="85" s="1"/>
  <c r="H244" i="85" s="1"/>
  <c r="I244" i="85" s="1"/>
  <c r="J244" i="85" s="1"/>
  <c r="K244" i="85" s="1"/>
  <c r="L244" i="85" s="1"/>
  <c r="M244" i="85" s="1"/>
  <c r="N244" i="85" s="1"/>
  <c r="O244" i="85" s="1"/>
  <c r="P244" i="85" s="1"/>
  <c r="Q244" i="85" s="1"/>
  <c r="R244" i="85" s="1"/>
  <c r="S244" i="85" s="1"/>
  <c r="T244" i="85" s="1"/>
  <c r="U244" i="85" s="1"/>
  <c r="V244" i="85" s="1"/>
  <c r="W244" i="85" s="1"/>
  <c r="X244" i="85" s="1"/>
  <c r="Y244" i="85" s="1"/>
  <c r="Z244" i="85" s="1"/>
  <c r="AA244" i="85" s="1"/>
  <c r="AB244" i="85" s="1"/>
  <c r="AC244" i="85" s="1"/>
  <c r="AD244" i="85" s="1"/>
  <c r="AE244" i="85" s="1"/>
  <c r="AF244" i="85" s="1"/>
  <c r="F243" i="85"/>
  <c r="G243" i="85" s="1"/>
  <c r="H243" i="85" s="1"/>
  <c r="I243" i="85" s="1"/>
  <c r="J243" i="85" s="1"/>
  <c r="K243" i="85" s="1"/>
  <c r="L243" i="85" s="1"/>
  <c r="M243" i="85" s="1"/>
  <c r="N243" i="85" s="1"/>
  <c r="O243" i="85" s="1"/>
  <c r="P243" i="85" s="1"/>
  <c r="Q243" i="85" s="1"/>
  <c r="R243" i="85" s="1"/>
  <c r="S243" i="85" s="1"/>
  <c r="T243" i="85" s="1"/>
  <c r="U243" i="85" s="1"/>
  <c r="V243" i="85" s="1"/>
  <c r="W243" i="85" s="1"/>
  <c r="X243" i="85" s="1"/>
  <c r="Y243" i="85" s="1"/>
  <c r="Z243" i="85" s="1"/>
  <c r="AA243" i="85" s="1"/>
  <c r="AB243" i="85" s="1"/>
  <c r="AC243" i="85" s="1"/>
  <c r="AD243" i="85" s="1"/>
  <c r="AE243" i="85" s="1"/>
  <c r="AF243" i="85" s="1"/>
  <c r="F242" i="85"/>
  <c r="G242" i="85" s="1"/>
  <c r="H242" i="85" s="1"/>
  <c r="I242" i="85" s="1"/>
  <c r="J242" i="85" s="1"/>
  <c r="K242" i="85" s="1"/>
  <c r="L242" i="85" s="1"/>
  <c r="M242" i="85" s="1"/>
  <c r="N242" i="85" s="1"/>
  <c r="O242" i="85" s="1"/>
  <c r="P242" i="85" s="1"/>
  <c r="Q242" i="85" s="1"/>
  <c r="R242" i="85" s="1"/>
  <c r="S242" i="85" s="1"/>
  <c r="T242" i="85" s="1"/>
  <c r="U242" i="85" s="1"/>
  <c r="V242" i="85" s="1"/>
  <c r="W242" i="85" s="1"/>
  <c r="X242" i="85" s="1"/>
  <c r="Y242" i="85" s="1"/>
  <c r="Z242" i="85" s="1"/>
  <c r="AA242" i="85" s="1"/>
  <c r="AB242" i="85" s="1"/>
  <c r="AC242" i="85" s="1"/>
  <c r="AD242" i="85" s="1"/>
  <c r="AE242" i="85" s="1"/>
  <c r="AF242" i="85" s="1"/>
  <c r="F241" i="85"/>
  <c r="G241" i="85" s="1"/>
  <c r="H241" i="85" s="1"/>
  <c r="I241" i="85" s="1"/>
  <c r="J241" i="85" s="1"/>
  <c r="K241" i="85" s="1"/>
  <c r="L241" i="85" s="1"/>
  <c r="M241" i="85" s="1"/>
  <c r="N241" i="85" s="1"/>
  <c r="O241" i="85" s="1"/>
  <c r="P241" i="85" s="1"/>
  <c r="Q241" i="85" s="1"/>
  <c r="R241" i="85" s="1"/>
  <c r="S241" i="85" s="1"/>
  <c r="T241" i="85" s="1"/>
  <c r="U241" i="85" s="1"/>
  <c r="V241" i="85" s="1"/>
  <c r="W241" i="85" s="1"/>
  <c r="X241" i="85" s="1"/>
  <c r="Y241" i="85" s="1"/>
  <c r="Z241" i="85" s="1"/>
  <c r="AA241" i="85" s="1"/>
  <c r="AB241" i="85" s="1"/>
  <c r="AC241" i="85" s="1"/>
  <c r="AD241" i="85" s="1"/>
  <c r="AE241" i="85" s="1"/>
  <c r="AF241" i="85" s="1"/>
  <c r="F240" i="85"/>
  <c r="G240" i="85" s="1"/>
  <c r="H240" i="85" s="1"/>
  <c r="I240" i="85" s="1"/>
  <c r="J240" i="85" s="1"/>
  <c r="K240" i="85" s="1"/>
  <c r="L240" i="85" s="1"/>
  <c r="M240" i="85" s="1"/>
  <c r="N240" i="85" s="1"/>
  <c r="O240" i="85" s="1"/>
  <c r="P240" i="85" s="1"/>
  <c r="Q240" i="85" s="1"/>
  <c r="R240" i="85" s="1"/>
  <c r="S240" i="85" s="1"/>
  <c r="T240" i="85" s="1"/>
  <c r="U240" i="85" s="1"/>
  <c r="V240" i="85" s="1"/>
  <c r="W240" i="85" s="1"/>
  <c r="X240" i="85" s="1"/>
  <c r="Y240" i="85" s="1"/>
  <c r="Z240" i="85" s="1"/>
  <c r="AA240" i="85" s="1"/>
  <c r="AB240" i="85" s="1"/>
  <c r="AC240" i="85" s="1"/>
  <c r="AD240" i="85" s="1"/>
  <c r="AE240" i="85" s="1"/>
  <c r="AF240" i="85" s="1"/>
  <c r="F239" i="85"/>
  <c r="G239" i="85" s="1"/>
  <c r="H239" i="85" s="1"/>
  <c r="I239" i="85" s="1"/>
  <c r="J239" i="85" s="1"/>
  <c r="K239" i="85" s="1"/>
  <c r="L239" i="85" s="1"/>
  <c r="M239" i="85" s="1"/>
  <c r="N239" i="85" s="1"/>
  <c r="O239" i="85" s="1"/>
  <c r="P239" i="85" s="1"/>
  <c r="Q239" i="85" s="1"/>
  <c r="R239" i="85" s="1"/>
  <c r="S239" i="85" s="1"/>
  <c r="T239" i="85" s="1"/>
  <c r="U239" i="85" s="1"/>
  <c r="V239" i="85" s="1"/>
  <c r="W239" i="85" s="1"/>
  <c r="X239" i="85" s="1"/>
  <c r="Y239" i="85" s="1"/>
  <c r="Z239" i="85" s="1"/>
  <c r="AA239" i="85" s="1"/>
  <c r="AB239" i="85" s="1"/>
  <c r="AC239" i="85" s="1"/>
  <c r="AD239" i="85" s="1"/>
  <c r="AE239" i="85" s="1"/>
  <c r="AF239" i="85" s="1"/>
  <c r="F238" i="85"/>
  <c r="G238" i="85" s="1"/>
  <c r="H238" i="85" s="1"/>
  <c r="I238" i="85" s="1"/>
  <c r="J238" i="85" s="1"/>
  <c r="K238" i="85" s="1"/>
  <c r="L238" i="85" s="1"/>
  <c r="M238" i="85" s="1"/>
  <c r="N238" i="85" s="1"/>
  <c r="O238" i="85" s="1"/>
  <c r="P238" i="85" s="1"/>
  <c r="Q238" i="85" s="1"/>
  <c r="R238" i="85" s="1"/>
  <c r="S238" i="85" s="1"/>
  <c r="T238" i="85" s="1"/>
  <c r="U238" i="85" s="1"/>
  <c r="V238" i="85" s="1"/>
  <c r="W238" i="85" s="1"/>
  <c r="X238" i="85" s="1"/>
  <c r="Y238" i="85" s="1"/>
  <c r="Z238" i="85" s="1"/>
  <c r="AA238" i="85" s="1"/>
  <c r="AB238" i="85" s="1"/>
  <c r="AC238" i="85" s="1"/>
  <c r="AD238" i="85" s="1"/>
  <c r="AE238" i="85" s="1"/>
  <c r="AF238" i="85" s="1"/>
  <c r="F237" i="85"/>
  <c r="G237" i="85" s="1"/>
  <c r="H237" i="85" s="1"/>
  <c r="I237" i="85" s="1"/>
  <c r="J237" i="85" s="1"/>
  <c r="K237" i="85" s="1"/>
  <c r="L237" i="85" s="1"/>
  <c r="M237" i="85" s="1"/>
  <c r="N237" i="85" s="1"/>
  <c r="O237" i="85" s="1"/>
  <c r="P237" i="85" s="1"/>
  <c r="Q237" i="85" s="1"/>
  <c r="R237" i="85" s="1"/>
  <c r="S237" i="85" s="1"/>
  <c r="T237" i="85" s="1"/>
  <c r="U237" i="85" s="1"/>
  <c r="V237" i="85" s="1"/>
  <c r="W237" i="85" s="1"/>
  <c r="X237" i="85" s="1"/>
  <c r="Y237" i="85" s="1"/>
  <c r="Z237" i="85" s="1"/>
  <c r="AA237" i="85" s="1"/>
  <c r="AB237" i="85" s="1"/>
  <c r="AC237" i="85" s="1"/>
  <c r="AD237" i="85" s="1"/>
  <c r="AE237" i="85" s="1"/>
  <c r="AF237" i="85" s="1"/>
  <c r="F236" i="85"/>
  <c r="G236" i="85" s="1"/>
  <c r="H236" i="85" s="1"/>
  <c r="I236" i="85" s="1"/>
  <c r="J236" i="85" s="1"/>
  <c r="K236" i="85" s="1"/>
  <c r="L236" i="85" s="1"/>
  <c r="M236" i="85" s="1"/>
  <c r="N236" i="85" s="1"/>
  <c r="O236" i="85" s="1"/>
  <c r="P236" i="85" s="1"/>
  <c r="Q236" i="85" s="1"/>
  <c r="R236" i="85" s="1"/>
  <c r="S236" i="85" s="1"/>
  <c r="T236" i="85" s="1"/>
  <c r="U236" i="85" s="1"/>
  <c r="V236" i="85" s="1"/>
  <c r="W236" i="85" s="1"/>
  <c r="X236" i="85" s="1"/>
  <c r="Y236" i="85" s="1"/>
  <c r="Z236" i="85" s="1"/>
  <c r="AA236" i="85" s="1"/>
  <c r="AB236" i="85" s="1"/>
  <c r="AC236" i="85" s="1"/>
  <c r="AD236" i="85" s="1"/>
  <c r="AE236" i="85" s="1"/>
  <c r="AF236" i="85" s="1"/>
  <c r="F235" i="85"/>
  <c r="G235" i="85" s="1"/>
  <c r="H235" i="85" s="1"/>
  <c r="I235" i="85" s="1"/>
  <c r="J235" i="85" s="1"/>
  <c r="K235" i="85" s="1"/>
  <c r="L235" i="85" s="1"/>
  <c r="M235" i="85" s="1"/>
  <c r="N235" i="85" s="1"/>
  <c r="O235" i="85" s="1"/>
  <c r="P235" i="85" s="1"/>
  <c r="Q235" i="85" s="1"/>
  <c r="R235" i="85" s="1"/>
  <c r="S235" i="85" s="1"/>
  <c r="T235" i="85" s="1"/>
  <c r="U235" i="85" s="1"/>
  <c r="V235" i="85" s="1"/>
  <c r="W235" i="85" s="1"/>
  <c r="X235" i="85" s="1"/>
  <c r="Y235" i="85" s="1"/>
  <c r="Z235" i="85" s="1"/>
  <c r="AA235" i="85" s="1"/>
  <c r="AB235" i="85" s="1"/>
  <c r="AC235" i="85" s="1"/>
  <c r="AD235" i="85" s="1"/>
  <c r="AE235" i="85" s="1"/>
  <c r="AF235" i="85" s="1"/>
  <c r="F234" i="85"/>
  <c r="G234" i="85" s="1"/>
  <c r="H234" i="85" s="1"/>
  <c r="I234" i="85" s="1"/>
  <c r="J234" i="85" s="1"/>
  <c r="K234" i="85" s="1"/>
  <c r="L234" i="85" s="1"/>
  <c r="M234" i="85" s="1"/>
  <c r="N234" i="85" s="1"/>
  <c r="O234" i="85" s="1"/>
  <c r="P234" i="85" s="1"/>
  <c r="Q234" i="85" s="1"/>
  <c r="R234" i="85" s="1"/>
  <c r="S234" i="85" s="1"/>
  <c r="T234" i="85" s="1"/>
  <c r="U234" i="85" s="1"/>
  <c r="V234" i="85" s="1"/>
  <c r="W234" i="85" s="1"/>
  <c r="X234" i="85" s="1"/>
  <c r="Y234" i="85" s="1"/>
  <c r="Z234" i="85" s="1"/>
  <c r="AA234" i="85" s="1"/>
  <c r="AB234" i="85" s="1"/>
  <c r="AC234" i="85" s="1"/>
  <c r="AD234" i="85" s="1"/>
  <c r="AE234" i="85" s="1"/>
  <c r="AF234" i="85" s="1"/>
  <c r="F233" i="85"/>
  <c r="G233" i="85" s="1"/>
  <c r="H233" i="85" s="1"/>
  <c r="I233" i="85" s="1"/>
  <c r="J233" i="85" s="1"/>
  <c r="K233" i="85" s="1"/>
  <c r="L233" i="85" s="1"/>
  <c r="M233" i="85" s="1"/>
  <c r="N233" i="85" s="1"/>
  <c r="O233" i="85" s="1"/>
  <c r="P233" i="85" s="1"/>
  <c r="Q233" i="85" s="1"/>
  <c r="R233" i="85" s="1"/>
  <c r="S233" i="85" s="1"/>
  <c r="T233" i="85" s="1"/>
  <c r="U233" i="85" s="1"/>
  <c r="V233" i="85" s="1"/>
  <c r="W233" i="85" s="1"/>
  <c r="X233" i="85" s="1"/>
  <c r="Y233" i="85" s="1"/>
  <c r="Z233" i="85" s="1"/>
  <c r="AA233" i="85" s="1"/>
  <c r="AB233" i="85" s="1"/>
  <c r="AC233" i="85" s="1"/>
  <c r="AD233" i="85" s="1"/>
  <c r="AE233" i="85" s="1"/>
  <c r="AF233" i="85" s="1"/>
  <c r="F232" i="85"/>
  <c r="G232" i="85" s="1"/>
  <c r="H232" i="85" s="1"/>
  <c r="I232" i="85" s="1"/>
  <c r="J232" i="85" s="1"/>
  <c r="K232" i="85" s="1"/>
  <c r="L232" i="85" s="1"/>
  <c r="M232" i="85" s="1"/>
  <c r="N232" i="85" s="1"/>
  <c r="O232" i="85" s="1"/>
  <c r="P232" i="85" s="1"/>
  <c r="Q232" i="85" s="1"/>
  <c r="R232" i="85" s="1"/>
  <c r="S232" i="85" s="1"/>
  <c r="T232" i="85" s="1"/>
  <c r="U232" i="85" s="1"/>
  <c r="V232" i="85" s="1"/>
  <c r="W232" i="85" s="1"/>
  <c r="X232" i="85" s="1"/>
  <c r="Y232" i="85" s="1"/>
  <c r="Z232" i="85" s="1"/>
  <c r="AA232" i="85" s="1"/>
  <c r="AB232" i="85" s="1"/>
  <c r="AC232" i="85" s="1"/>
  <c r="AD232" i="85" s="1"/>
  <c r="AE232" i="85" s="1"/>
  <c r="AF232" i="85" s="1"/>
  <c r="F231" i="85"/>
  <c r="G231" i="85" s="1"/>
  <c r="H231" i="85" s="1"/>
  <c r="I231" i="85" s="1"/>
  <c r="J231" i="85" s="1"/>
  <c r="K231" i="85" s="1"/>
  <c r="L231" i="85" s="1"/>
  <c r="M231" i="85" s="1"/>
  <c r="N231" i="85" s="1"/>
  <c r="O231" i="85" s="1"/>
  <c r="P231" i="85" s="1"/>
  <c r="Q231" i="85" s="1"/>
  <c r="R231" i="85" s="1"/>
  <c r="S231" i="85" s="1"/>
  <c r="T231" i="85" s="1"/>
  <c r="U231" i="85" s="1"/>
  <c r="V231" i="85" s="1"/>
  <c r="W231" i="85" s="1"/>
  <c r="X231" i="85" s="1"/>
  <c r="Y231" i="85" s="1"/>
  <c r="Z231" i="85" s="1"/>
  <c r="AA231" i="85" s="1"/>
  <c r="AB231" i="85" s="1"/>
  <c r="AC231" i="85" s="1"/>
  <c r="AD231" i="85" s="1"/>
  <c r="AE231" i="85" s="1"/>
  <c r="AF231" i="85" s="1"/>
  <c r="F230" i="85"/>
  <c r="G230" i="85" s="1"/>
  <c r="H230" i="85" s="1"/>
  <c r="I230" i="85" s="1"/>
  <c r="J230" i="85" s="1"/>
  <c r="K230" i="85" s="1"/>
  <c r="L230" i="85" s="1"/>
  <c r="M230" i="85" s="1"/>
  <c r="N230" i="85" s="1"/>
  <c r="O230" i="85" s="1"/>
  <c r="P230" i="85" s="1"/>
  <c r="Q230" i="85" s="1"/>
  <c r="R230" i="85" s="1"/>
  <c r="S230" i="85" s="1"/>
  <c r="T230" i="85" s="1"/>
  <c r="U230" i="85" s="1"/>
  <c r="V230" i="85" s="1"/>
  <c r="W230" i="85" s="1"/>
  <c r="X230" i="85" s="1"/>
  <c r="Y230" i="85" s="1"/>
  <c r="Z230" i="85" s="1"/>
  <c r="AA230" i="85" s="1"/>
  <c r="AB230" i="85" s="1"/>
  <c r="AC230" i="85" s="1"/>
  <c r="AD230" i="85" s="1"/>
  <c r="AE230" i="85" s="1"/>
  <c r="AF230" i="85" s="1"/>
  <c r="F229" i="85"/>
  <c r="G229" i="85" s="1"/>
  <c r="H229" i="85" s="1"/>
  <c r="I229" i="85" s="1"/>
  <c r="J229" i="85" s="1"/>
  <c r="K229" i="85" s="1"/>
  <c r="L229" i="85" s="1"/>
  <c r="M229" i="85" s="1"/>
  <c r="N229" i="85" s="1"/>
  <c r="O229" i="85" s="1"/>
  <c r="P229" i="85" s="1"/>
  <c r="Q229" i="85" s="1"/>
  <c r="R229" i="85" s="1"/>
  <c r="S229" i="85" s="1"/>
  <c r="T229" i="85" s="1"/>
  <c r="U229" i="85" s="1"/>
  <c r="V229" i="85" s="1"/>
  <c r="W229" i="85" s="1"/>
  <c r="X229" i="85" s="1"/>
  <c r="Y229" i="85" s="1"/>
  <c r="Z229" i="85" s="1"/>
  <c r="AA229" i="85" s="1"/>
  <c r="AB229" i="85" s="1"/>
  <c r="AC229" i="85" s="1"/>
  <c r="AD229" i="85" s="1"/>
  <c r="AE229" i="85" s="1"/>
  <c r="AF229" i="85" s="1"/>
  <c r="F228" i="85"/>
  <c r="G228" i="85" s="1"/>
  <c r="H228" i="85" s="1"/>
  <c r="I228" i="85" s="1"/>
  <c r="J228" i="85" s="1"/>
  <c r="K228" i="85" s="1"/>
  <c r="L228" i="85" s="1"/>
  <c r="M228" i="85" s="1"/>
  <c r="N228" i="85" s="1"/>
  <c r="O228" i="85" s="1"/>
  <c r="P228" i="85" s="1"/>
  <c r="Q228" i="85" s="1"/>
  <c r="R228" i="85" s="1"/>
  <c r="S228" i="85" s="1"/>
  <c r="T228" i="85" s="1"/>
  <c r="U228" i="85" s="1"/>
  <c r="V228" i="85" s="1"/>
  <c r="W228" i="85" s="1"/>
  <c r="X228" i="85" s="1"/>
  <c r="Y228" i="85" s="1"/>
  <c r="Z228" i="85" s="1"/>
  <c r="AA228" i="85" s="1"/>
  <c r="AB228" i="85" s="1"/>
  <c r="AC228" i="85" s="1"/>
  <c r="AD228" i="85" s="1"/>
  <c r="AE228" i="85" s="1"/>
  <c r="AF228" i="85" s="1"/>
  <c r="F227" i="85"/>
  <c r="G227" i="85" s="1"/>
  <c r="H227" i="85" s="1"/>
  <c r="I227" i="85" s="1"/>
  <c r="J227" i="85" s="1"/>
  <c r="K227" i="85" s="1"/>
  <c r="L227" i="85" s="1"/>
  <c r="M227" i="85" s="1"/>
  <c r="N227" i="85" s="1"/>
  <c r="O227" i="85" s="1"/>
  <c r="P227" i="85" s="1"/>
  <c r="Q227" i="85" s="1"/>
  <c r="R227" i="85" s="1"/>
  <c r="S227" i="85" s="1"/>
  <c r="T227" i="85" s="1"/>
  <c r="U227" i="85" s="1"/>
  <c r="V227" i="85" s="1"/>
  <c r="W227" i="85" s="1"/>
  <c r="X227" i="85" s="1"/>
  <c r="Y227" i="85" s="1"/>
  <c r="Z227" i="85" s="1"/>
  <c r="AA227" i="85" s="1"/>
  <c r="AB227" i="85" s="1"/>
  <c r="AC227" i="85" s="1"/>
  <c r="AD227" i="85" s="1"/>
  <c r="AE227" i="85" s="1"/>
  <c r="AF227" i="85" s="1"/>
  <c r="F226" i="85"/>
  <c r="G226" i="85" s="1"/>
  <c r="H226" i="85" s="1"/>
  <c r="I226" i="85" s="1"/>
  <c r="J226" i="85" s="1"/>
  <c r="K226" i="85" s="1"/>
  <c r="L226" i="85" s="1"/>
  <c r="M226" i="85" s="1"/>
  <c r="N226" i="85" s="1"/>
  <c r="O226" i="85" s="1"/>
  <c r="P226" i="85" s="1"/>
  <c r="Q226" i="85" s="1"/>
  <c r="R226" i="85" s="1"/>
  <c r="S226" i="85" s="1"/>
  <c r="T226" i="85" s="1"/>
  <c r="U226" i="85" s="1"/>
  <c r="V226" i="85" s="1"/>
  <c r="W226" i="85" s="1"/>
  <c r="X226" i="85" s="1"/>
  <c r="Y226" i="85" s="1"/>
  <c r="Z226" i="85" s="1"/>
  <c r="AA226" i="85" s="1"/>
  <c r="AB226" i="85" s="1"/>
  <c r="AC226" i="85" s="1"/>
  <c r="AD226" i="85" s="1"/>
  <c r="AE226" i="85" s="1"/>
  <c r="AF226" i="85" s="1"/>
  <c r="F225" i="85"/>
  <c r="G225" i="85" s="1"/>
  <c r="H225" i="85" s="1"/>
  <c r="I225" i="85" s="1"/>
  <c r="J225" i="85" s="1"/>
  <c r="K225" i="85" s="1"/>
  <c r="L225" i="85" s="1"/>
  <c r="M225" i="85" s="1"/>
  <c r="N225" i="85" s="1"/>
  <c r="O225" i="85" s="1"/>
  <c r="P225" i="85" s="1"/>
  <c r="Q225" i="85" s="1"/>
  <c r="R225" i="85" s="1"/>
  <c r="S225" i="85" s="1"/>
  <c r="T225" i="85" s="1"/>
  <c r="U225" i="85" s="1"/>
  <c r="V225" i="85" s="1"/>
  <c r="W225" i="85" s="1"/>
  <c r="X225" i="85" s="1"/>
  <c r="Y225" i="85" s="1"/>
  <c r="Z225" i="85" s="1"/>
  <c r="AA225" i="85" s="1"/>
  <c r="AB225" i="85" s="1"/>
  <c r="AC225" i="85" s="1"/>
  <c r="AD225" i="85" s="1"/>
  <c r="AE225" i="85" s="1"/>
  <c r="AF225" i="85" s="1"/>
  <c r="F224" i="85"/>
  <c r="G224" i="85" s="1"/>
  <c r="H224" i="85" s="1"/>
  <c r="I224" i="85" s="1"/>
  <c r="J224" i="85" s="1"/>
  <c r="K224" i="85" s="1"/>
  <c r="L224" i="85" s="1"/>
  <c r="M224" i="85" s="1"/>
  <c r="N224" i="85" s="1"/>
  <c r="O224" i="85" s="1"/>
  <c r="P224" i="85" s="1"/>
  <c r="Q224" i="85" s="1"/>
  <c r="R224" i="85" s="1"/>
  <c r="S224" i="85" s="1"/>
  <c r="T224" i="85" s="1"/>
  <c r="U224" i="85" s="1"/>
  <c r="V224" i="85" s="1"/>
  <c r="W224" i="85" s="1"/>
  <c r="X224" i="85" s="1"/>
  <c r="Y224" i="85" s="1"/>
  <c r="Z224" i="85" s="1"/>
  <c r="AA224" i="85" s="1"/>
  <c r="AB224" i="85" s="1"/>
  <c r="AC224" i="85" s="1"/>
  <c r="AD224" i="85" s="1"/>
  <c r="AE224" i="85" s="1"/>
  <c r="AF224" i="85" s="1"/>
  <c r="F223" i="85"/>
  <c r="G223" i="85" s="1"/>
  <c r="H223" i="85" s="1"/>
  <c r="I223" i="85" s="1"/>
  <c r="J223" i="85" s="1"/>
  <c r="K223" i="85" s="1"/>
  <c r="L223" i="85" s="1"/>
  <c r="M223" i="85" s="1"/>
  <c r="N223" i="85" s="1"/>
  <c r="O223" i="85" s="1"/>
  <c r="P223" i="85" s="1"/>
  <c r="Q223" i="85" s="1"/>
  <c r="R223" i="85" s="1"/>
  <c r="S223" i="85" s="1"/>
  <c r="T223" i="85" s="1"/>
  <c r="U223" i="85" s="1"/>
  <c r="V223" i="85" s="1"/>
  <c r="W223" i="85" s="1"/>
  <c r="X223" i="85" s="1"/>
  <c r="Y223" i="85" s="1"/>
  <c r="Z223" i="85" s="1"/>
  <c r="AA223" i="85" s="1"/>
  <c r="AB223" i="85" s="1"/>
  <c r="AC223" i="85" s="1"/>
  <c r="AD223" i="85" s="1"/>
  <c r="AE223" i="85" s="1"/>
  <c r="AF223" i="85" s="1"/>
  <c r="F222" i="85"/>
  <c r="G222" i="85" s="1"/>
  <c r="H222" i="85" s="1"/>
  <c r="I222" i="85" s="1"/>
  <c r="J222" i="85" s="1"/>
  <c r="K222" i="85" s="1"/>
  <c r="L222" i="85" s="1"/>
  <c r="M222" i="85" s="1"/>
  <c r="N222" i="85" s="1"/>
  <c r="O222" i="85" s="1"/>
  <c r="P222" i="85" s="1"/>
  <c r="Q222" i="85" s="1"/>
  <c r="R222" i="85" s="1"/>
  <c r="S222" i="85" s="1"/>
  <c r="T222" i="85" s="1"/>
  <c r="U222" i="85" s="1"/>
  <c r="V222" i="85" s="1"/>
  <c r="W222" i="85" s="1"/>
  <c r="X222" i="85" s="1"/>
  <c r="Y222" i="85" s="1"/>
  <c r="Z222" i="85" s="1"/>
  <c r="AA222" i="85" s="1"/>
  <c r="AB222" i="85" s="1"/>
  <c r="AC222" i="85" s="1"/>
  <c r="AD222" i="85" s="1"/>
  <c r="AE222" i="85" s="1"/>
  <c r="AF222" i="85" s="1"/>
  <c r="F221" i="85"/>
  <c r="G221" i="85" s="1"/>
  <c r="H221" i="85" s="1"/>
  <c r="I221" i="85" s="1"/>
  <c r="J221" i="85" s="1"/>
  <c r="K221" i="85" s="1"/>
  <c r="L221" i="85" s="1"/>
  <c r="M221" i="85" s="1"/>
  <c r="N221" i="85" s="1"/>
  <c r="O221" i="85" s="1"/>
  <c r="P221" i="85" s="1"/>
  <c r="Q221" i="85" s="1"/>
  <c r="R221" i="85" s="1"/>
  <c r="S221" i="85" s="1"/>
  <c r="T221" i="85" s="1"/>
  <c r="U221" i="85" s="1"/>
  <c r="V221" i="85" s="1"/>
  <c r="W221" i="85" s="1"/>
  <c r="X221" i="85" s="1"/>
  <c r="Y221" i="85" s="1"/>
  <c r="Z221" i="85" s="1"/>
  <c r="AA221" i="85" s="1"/>
  <c r="AB221" i="85" s="1"/>
  <c r="AC221" i="85" s="1"/>
  <c r="AD221" i="85" s="1"/>
  <c r="AE221" i="85" s="1"/>
  <c r="AF221" i="85" s="1"/>
  <c r="F220" i="85"/>
  <c r="G220" i="85" s="1"/>
  <c r="H220" i="85" s="1"/>
  <c r="I220" i="85" s="1"/>
  <c r="J220" i="85" s="1"/>
  <c r="K220" i="85" s="1"/>
  <c r="L220" i="85" s="1"/>
  <c r="M220" i="85" s="1"/>
  <c r="N220" i="85" s="1"/>
  <c r="O220" i="85" s="1"/>
  <c r="P220" i="85" s="1"/>
  <c r="Q220" i="85" s="1"/>
  <c r="R220" i="85" s="1"/>
  <c r="S220" i="85" s="1"/>
  <c r="T220" i="85" s="1"/>
  <c r="U220" i="85" s="1"/>
  <c r="V220" i="85" s="1"/>
  <c r="W220" i="85" s="1"/>
  <c r="X220" i="85" s="1"/>
  <c r="Y220" i="85" s="1"/>
  <c r="Z220" i="85" s="1"/>
  <c r="AA220" i="85" s="1"/>
  <c r="AB220" i="85" s="1"/>
  <c r="AC220" i="85" s="1"/>
  <c r="AD220" i="85" s="1"/>
  <c r="AE220" i="85" s="1"/>
  <c r="AF220" i="85" s="1"/>
  <c r="F219" i="85"/>
  <c r="G219" i="85" s="1"/>
  <c r="H219" i="85" s="1"/>
  <c r="I219" i="85" s="1"/>
  <c r="J219" i="85" s="1"/>
  <c r="K219" i="85" s="1"/>
  <c r="L219" i="85" s="1"/>
  <c r="M219" i="85" s="1"/>
  <c r="N219" i="85" s="1"/>
  <c r="O219" i="85" s="1"/>
  <c r="P219" i="85" s="1"/>
  <c r="Q219" i="85" s="1"/>
  <c r="R219" i="85" s="1"/>
  <c r="S219" i="85" s="1"/>
  <c r="T219" i="85" s="1"/>
  <c r="U219" i="85" s="1"/>
  <c r="V219" i="85" s="1"/>
  <c r="W219" i="85" s="1"/>
  <c r="X219" i="85" s="1"/>
  <c r="Y219" i="85" s="1"/>
  <c r="Z219" i="85" s="1"/>
  <c r="AA219" i="85" s="1"/>
  <c r="AB219" i="85" s="1"/>
  <c r="AC219" i="85" s="1"/>
  <c r="AD219" i="85" s="1"/>
  <c r="AE219" i="85" s="1"/>
  <c r="AF219" i="85" s="1"/>
  <c r="F218" i="85"/>
  <c r="G218" i="85" s="1"/>
  <c r="H218" i="85" s="1"/>
  <c r="I218" i="85" s="1"/>
  <c r="J218" i="85" s="1"/>
  <c r="K218" i="85" s="1"/>
  <c r="L218" i="85" s="1"/>
  <c r="M218" i="85" s="1"/>
  <c r="N218" i="85" s="1"/>
  <c r="O218" i="85" s="1"/>
  <c r="P218" i="85" s="1"/>
  <c r="Q218" i="85" s="1"/>
  <c r="R218" i="85" s="1"/>
  <c r="S218" i="85" s="1"/>
  <c r="T218" i="85" s="1"/>
  <c r="U218" i="85" s="1"/>
  <c r="V218" i="85" s="1"/>
  <c r="W218" i="85" s="1"/>
  <c r="X218" i="85" s="1"/>
  <c r="Y218" i="85" s="1"/>
  <c r="Z218" i="85" s="1"/>
  <c r="AA218" i="85" s="1"/>
  <c r="AB218" i="85" s="1"/>
  <c r="AC218" i="85" s="1"/>
  <c r="AD218" i="85" s="1"/>
  <c r="AE218" i="85" s="1"/>
  <c r="AF218" i="85" s="1"/>
  <c r="F217" i="85"/>
  <c r="G217" i="85" s="1"/>
  <c r="H217" i="85" s="1"/>
  <c r="I217" i="85" s="1"/>
  <c r="J217" i="85" s="1"/>
  <c r="K217" i="85" s="1"/>
  <c r="L217" i="85" s="1"/>
  <c r="M217" i="85" s="1"/>
  <c r="N217" i="85" s="1"/>
  <c r="O217" i="85" s="1"/>
  <c r="P217" i="85" s="1"/>
  <c r="Q217" i="85" s="1"/>
  <c r="R217" i="85" s="1"/>
  <c r="S217" i="85" s="1"/>
  <c r="T217" i="85" s="1"/>
  <c r="U217" i="85" s="1"/>
  <c r="V217" i="85" s="1"/>
  <c r="W217" i="85" s="1"/>
  <c r="X217" i="85" s="1"/>
  <c r="Y217" i="85" s="1"/>
  <c r="Z217" i="85" s="1"/>
  <c r="AA217" i="85" s="1"/>
  <c r="AB217" i="85" s="1"/>
  <c r="AC217" i="85" s="1"/>
  <c r="AD217" i="85" s="1"/>
  <c r="AE217" i="85" s="1"/>
  <c r="AF217" i="85" s="1"/>
  <c r="F216" i="85"/>
  <c r="G216" i="85" s="1"/>
  <c r="H216" i="85" s="1"/>
  <c r="I216" i="85" s="1"/>
  <c r="J216" i="85" s="1"/>
  <c r="K216" i="85" s="1"/>
  <c r="L216" i="85" s="1"/>
  <c r="M216" i="85" s="1"/>
  <c r="N216" i="85" s="1"/>
  <c r="O216" i="85" s="1"/>
  <c r="P216" i="85" s="1"/>
  <c r="Q216" i="85" s="1"/>
  <c r="R216" i="85" s="1"/>
  <c r="S216" i="85" s="1"/>
  <c r="T216" i="85" s="1"/>
  <c r="U216" i="85" s="1"/>
  <c r="V216" i="85" s="1"/>
  <c r="W216" i="85" s="1"/>
  <c r="X216" i="85" s="1"/>
  <c r="Y216" i="85" s="1"/>
  <c r="Z216" i="85" s="1"/>
  <c r="AA216" i="85" s="1"/>
  <c r="AB216" i="85" s="1"/>
  <c r="AC216" i="85" s="1"/>
  <c r="AD216" i="85" s="1"/>
  <c r="AE216" i="85" s="1"/>
  <c r="AF216" i="85" s="1"/>
  <c r="F215" i="85"/>
  <c r="G215" i="85" s="1"/>
  <c r="H215" i="85" s="1"/>
  <c r="I215" i="85" s="1"/>
  <c r="J215" i="85" s="1"/>
  <c r="K215" i="85" s="1"/>
  <c r="L215" i="85" s="1"/>
  <c r="M215" i="85" s="1"/>
  <c r="N215" i="85" s="1"/>
  <c r="O215" i="85" s="1"/>
  <c r="P215" i="85" s="1"/>
  <c r="Q215" i="85" s="1"/>
  <c r="R215" i="85" s="1"/>
  <c r="S215" i="85" s="1"/>
  <c r="T215" i="85" s="1"/>
  <c r="U215" i="85" s="1"/>
  <c r="V215" i="85" s="1"/>
  <c r="W215" i="85" s="1"/>
  <c r="X215" i="85" s="1"/>
  <c r="Y215" i="85" s="1"/>
  <c r="Z215" i="85" s="1"/>
  <c r="AA215" i="85" s="1"/>
  <c r="AB215" i="85" s="1"/>
  <c r="AC215" i="85" s="1"/>
  <c r="AD215" i="85" s="1"/>
  <c r="AE215" i="85" s="1"/>
  <c r="AF215" i="85" s="1"/>
  <c r="F214" i="85"/>
  <c r="G214" i="85" s="1"/>
  <c r="H214" i="85" s="1"/>
  <c r="I214" i="85" s="1"/>
  <c r="J214" i="85" s="1"/>
  <c r="K214" i="85" s="1"/>
  <c r="L214" i="85" s="1"/>
  <c r="M214" i="85" s="1"/>
  <c r="N214" i="85" s="1"/>
  <c r="O214" i="85" s="1"/>
  <c r="P214" i="85" s="1"/>
  <c r="Q214" i="85" s="1"/>
  <c r="R214" i="85" s="1"/>
  <c r="S214" i="85" s="1"/>
  <c r="T214" i="85" s="1"/>
  <c r="U214" i="85" s="1"/>
  <c r="V214" i="85" s="1"/>
  <c r="W214" i="85" s="1"/>
  <c r="X214" i="85" s="1"/>
  <c r="Y214" i="85" s="1"/>
  <c r="Z214" i="85" s="1"/>
  <c r="AA214" i="85" s="1"/>
  <c r="AB214" i="85" s="1"/>
  <c r="AC214" i="85" s="1"/>
  <c r="AD214" i="85" s="1"/>
  <c r="AE214" i="85" s="1"/>
  <c r="AF214" i="85" s="1"/>
  <c r="F213" i="85"/>
  <c r="G213" i="85" s="1"/>
  <c r="H213" i="85" s="1"/>
  <c r="I213" i="85" s="1"/>
  <c r="J213" i="85" s="1"/>
  <c r="K213" i="85" s="1"/>
  <c r="L213" i="85" s="1"/>
  <c r="M213" i="85" s="1"/>
  <c r="N213" i="85" s="1"/>
  <c r="O213" i="85" s="1"/>
  <c r="P213" i="85" s="1"/>
  <c r="Q213" i="85" s="1"/>
  <c r="R213" i="85" s="1"/>
  <c r="S213" i="85" s="1"/>
  <c r="T213" i="85" s="1"/>
  <c r="U213" i="85" s="1"/>
  <c r="V213" i="85" s="1"/>
  <c r="W213" i="85" s="1"/>
  <c r="X213" i="85" s="1"/>
  <c r="Y213" i="85" s="1"/>
  <c r="Z213" i="85" s="1"/>
  <c r="AA213" i="85" s="1"/>
  <c r="AB213" i="85" s="1"/>
  <c r="AC213" i="85" s="1"/>
  <c r="AD213" i="85" s="1"/>
  <c r="AE213" i="85" s="1"/>
  <c r="AF213" i="85" s="1"/>
  <c r="F212" i="85"/>
  <c r="G212" i="85" s="1"/>
  <c r="H212" i="85" s="1"/>
  <c r="I212" i="85" s="1"/>
  <c r="J212" i="85" s="1"/>
  <c r="K212" i="85" s="1"/>
  <c r="L212" i="85" s="1"/>
  <c r="M212" i="85" s="1"/>
  <c r="N212" i="85" s="1"/>
  <c r="O212" i="85" s="1"/>
  <c r="P212" i="85" s="1"/>
  <c r="Q212" i="85" s="1"/>
  <c r="R212" i="85" s="1"/>
  <c r="S212" i="85" s="1"/>
  <c r="T212" i="85" s="1"/>
  <c r="U212" i="85" s="1"/>
  <c r="V212" i="85" s="1"/>
  <c r="W212" i="85" s="1"/>
  <c r="X212" i="85" s="1"/>
  <c r="Y212" i="85" s="1"/>
  <c r="Z212" i="85" s="1"/>
  <c r="AA212" i="85" s="1"/>
  <c r="AB212" i="85" s="1"/>
  <c r="AC212" i="85" s="1"/>
  <c r="AD212" i="85" s="1"/>
  <c r="AE212" i="85" s="1"/>
  <c r="AF212" i="85" s="1"/>
  <c r="F211" i="85"/>
  <c r="G211" i="85" s="1"/>
  <c r="H211" i="85" s="1"/>
  <c r="I211" i="85" s="1"/>
  <c r="J211" i="85" s="1"/>
  <c r="K211" i="85" s="1"/>
  <c r="L211" i="85" s="1"/>
  <c r="M211" i="85" s="1"/>
  <c r="N211" i="85" s="1"/>
  <c r="O211" i="85" s="1"/>
  <c r="P211" i="85" s="1"/>
  <c r="Q211" i="85" s="1"/>
  <c r="R211" i="85" s="1"/>
  <c r="S211" i="85" s="1"/>
  <c r="T211" i="85" s="1"/>
  <c r="U211" i="85" s="1"/>
  <c r="V211" i="85" s="1"/>
  <c r="W211" i="85" s="1"/>
  <c r="X211" i="85" s="1"/>
  <c r="Y211" i="85" s="1"/>
  <c r="Z211" i="85" s="1"/>
  <c r="AA211" i="85" s="1"/>
  <c r="AB211" i="85" s="1"/>
  <c r="AC211" i="85" s="1"/>
  <c r="AD211" i="85" s="1"/>
  <c r="AE211" i="85" s="1"/>
  <c r="AF211" i="85" s="1"/>
  <c r="F210" i="85"/>
  <c r="G210" i="85" s="1"/>
  <c r="H210" i="85" s="1"/>
  <c r="I210" i="85" s="1"/>
  <c r="J210" i="85" s="1"/>
  <c r="K210" i="85" s="1"/>
  <c r="L210" i="85" s="1"/>
  <c r="M210" i="85" s="1"/>
  <c r="N210" i="85" s="1"/>
  <c r="O210" i="85" s="1"/>
  <c r="P210" i="85" s="1"/>
  <c r="Q210" i="85" s="1"/>
  <c r="R210" i="85" s="1"/>
  <c r="S210" i="85" s="1"/>
  <c r="T210" i="85" s="1"/>
  <c r="U210" i="85" s="1"/>
  <c r="V210" i="85" s="1"/>
  <c r="W210" i="85" s="1"/>
  <c r="X210" i="85" s="1"/>
  <c r="Y210" i="85" s="1"/>
  <c r="Z210" i="85" s="1"/>
  <c r="AA210" i="85" s="1"/>
  <c r="AB210" i="85" s="1"/>
  <c r="AC210" i="85" s="1"/>
  <c r="AD210" i="85" s="1"/>
  <c r="AE210" i="85" s="1"/>
  <c r="AF210" i="85" s="1"/>
  <c r="F209" i="85"/>
  <c r="G209" i="85" s="1"/>
  <c r="H209" i="85" s="1"/>
  <c r="I209" i="85" s="1"/>
  <c r="J209" i="85" s="1"/>
  <c r="K209" i="85" s="1"/>
  <c r="L209" i="85" s="1"/>
  <c r="M209" i="85" s="1"/>
  <c r="N209" i="85" s="1"/>
  <c r="O209" i="85" s="1"/>
  <c r="P209" i="85" s="1"/>
  <c r="Q209" i="85" s="1"/>
  <c r="R209" i="85" s="1"/>
  <c r="S209" i="85" s="1"/>
  <c r="T209" i="85" s="1"/>
  <c r="U209" i="85" s="1"/>
  <c r="V209" i="85" s="1"/>
  <c r="W209" i="85" s="1"/>
  <c r="X209" i="85" s="1"/>
  <c r="Y209" i="85" s="1"/>
  <c r="Z209" i="85" s="1"/>
  <c r="AA209" i="85" s="1"/>
  <c r="AB209" i="85" s="1"/>
  <c r="AC209" i="85" s="1"/>
  <c r="AD209" i="85" s="1"/>
  <c r="AE209" i="85" s="1"/>
  <c r="AF209" i="85" s="1"/>
  <c r="F208" i="85"/>
  <c r="G208" i="85" s="1"/>
  <c r="H208" i="85" s="1"/>
  <c r="I208" i="85" s="1"/>
  <c r="J208" i="85" s="1"/>
  <c r="K208" i="85" s="1"/>
  <c r="L208" i="85" s="1"/>
  <c r="M208" i="85" s="1"/>
  <c r="N208" i="85" s="1"/>
  <c r="O208" i="85" s="1"/>
  <c r="P208" i="85" s="1"/>
  <c r="Q208" i="85" s="1"/>
  <c r="R208" i="85" s="1"/>
  <c r="S208" i="85" s="1"/>
  <c r="T208" i="85" s="1"/>
  <c r="U208" i="85" s="1"/>
  <c r="V208" i="85" s="1"/>
  <c r="W208" i="85" s="1"/>
  <c r="X208" i="85" s="1"/>
  <c r="Y208" i="85" s="1"/>
  <c r="Z208" i="85" s="1"/>
  <c r="AA208" i="85" s="1"/>
  <c r="AB208" i="85" s="1"/>
  <c r="AC208" i="85" s="1"/>
  <c r="AD208" i="85" s="1"/>
  <c r="AE208" i="85" s="1"/>
  <c r="AF208" i="85" s="1"/>
  <c r="F207" i="85"/>
  <c r="G207" i="85" s="1"/>
  <c r="H207" i="85" s="1"/>
  <c r="I207" i="85" s="1"/>
  <c r="J207" i="85" s="1"/>
  <c r="K207" i="85" s="1"/>
  <c r="L207" i="85" s="1"/>
  <c r="M207" i="85" s="1"/>
  <c r="N207" i="85" s="1"/>
  <c r="O207" i="85" s="1"/>
  <c r="P207" i="85" s="1"/>
  <c r="Q207" i="85" s="1"/>
  <c r="R207" i="85" s="1"/>
  <c r="S207" i="85" s="1"/>
  <c r="T207" i="85" s="1"/>
  <c r="U207" i="85" s="1"/>
  <c r="V207" i="85" s="1"/>
  <c r="W207" i="85" s="1"/>
  <c r="X207" i="85" s="1"/>
  <c r="Y207" i="85" s="1"/>
  <c r="Z207" i="85" s="1"/>
  <c r="AA207" i="85" s="1"/>
  <c r="AB207" i="85" s="1"/>
  <c r="AC207" i="85" s="1"/>
  <c r="AD207" i="85" s="1"/>
  <c r="AE207" i="85" s="1"/>
  <c r="AF207" i="85" s="1"/>
  <c r="F206" i="85"/>
  <c r="G206" i="85" s="1"/>
  <c r="H206" i="85" s="1"/>
  <c r="I206" i="85" s="1"/>
  <c r="J206" i="85" s="1"/>
  <c r="K206" i="85" s="1"/>
  <c r="L206" i="85" s="1"/>
  <c r="M206" i="85" s="1"/>
  <c r="N206" i="85" s="1"/>
  <c r="O206" i="85" s="1"/>
  <c r="P206" i="85" s="1"/>
  <c r="Q206" i="85" s="1"/>
  <c r="R206" i="85" s="1"/>
  <c r="S206" i="85" s="1"/>
  <c r="T206" i="85" s="1"/>
  <c r="U206" i="85" s="1"/>
  <c r="V206" i="85" s="1"/>
  <c r="W206" i="85" s="1"/>
  <c r="X206" i="85" s="1"/>
  <c r="Y206" i="85" s="1"/>
  <c r="Z206" i="85" s="1"/>
  <c r="AA206" i="85" s="1"/>
  <c r="AB206" i="85" s="1"/>
  <c r="AC206" i="85" s="1"/>
  <c r="AD206" i="85" s="1"/>
  <c r="AE206" i="85" s="1"/>
  <c r="AF206" i="85" s="1"/>
  <c r="F205" i="85"/>
  <c r="G205" i="85" s="1"/>
  <c r="H205" i="85" s="1"/>
  <c r="I205" i="85" s="1"/>
  <c r="J205" i="85" s="1"/>
  <c r="K205" i="85" s="1"/>
  <c r="L205" i="85" s="1"/>
  <c r="M205" i="85" s="1"/>
  <c r="N205" i="85" s="1"/>
  <c r="O205" i="85" s="1"/>
  <c r="P205" i="85" s="1"/>
  <c r="Q205" i="85" s="1"/>
  <c r="R205" i="85" s="1"/>
  <c r="S205" i="85" s="1"/>
  <c r="T205" i="85" s="1"/>
  <c r="U205" i="85" s="1"/>
  <c r="V205" i="85" s="1"/>
  <c r="W205" i="85" s="1"/>
  <c r="X205" i="85" s="1"/>
  <c r="Y205" i="85" s="1"/>
  <c r="Z205" i="85" s="1"/>
  <c r="AA205" i="85" s="1"/>
  <c r="AB205" i="85" s="1"/>
  <c r="AC205" i="85" s="1"/>
  <c r="AD205" i="85" s="1"/>
  <c r="AE205" i="85" s="1"/>
  <c r="AF205" i="85" s="1"/>
  <c r="F204" i="85"/>
  <c r="G204" i="85" s="1"/>
  <c r="H204" i="85" s="1"/>
  <c r="I204" i="85" s="1"/>
  <c r="J204" i="85" s="1"/>
  <c r="K204" i="85" s="1"/>
  <c r="L204" i="85" s="1"/>
  <c r="M204" i="85" s="1"/>
  <c r="N204" i="85" s="1"/>
  <c r="O204" i="85" s="1"/>
  <c r="P204" i="85" s="1"/>
  <c r="Q204" i="85" s="1"/>
  <c r="R204" i="85" s="1"/>
  <c r="S204" i="85" s="1"/>
  <c r="T204" i="85" s="1"/>
  <c r="U204" i="85" s="1"/>
  <c r="V204" i="85" s="1"/>
  <c r="W204" i="85" s="1"/>
  <c r="X204" i="85" s="1"/>
  <c r="Y204" i="85" s="1"/>
  <c r="Z204" i="85" s="1"/>
  <c r="AA204" i="85" s="1"/>
  <c r="AB204" i="85" s="1"/>
  <c r="AC204" i="85" s="1"/>
  <c r="AD204" i="85" s="1"/>
  <c r="AE204" i="85" s="1"/>
  <c r="AF204" i="85" s="1"/>
  <c r="F203" i="85"/>
  <c r="G203" i="85" s="1"/>
  <c r="H203" i="85" s="1"/>
  <c r="I203" i="85" s="1"/>
  <c r="J203" i="85" s="1"/>
  <c r="K203" i="85" s="1"/>
  <c r="L203" i="85" s="1"/>
  <c r="M203" i="85" s="1"/>
  <c r="N203" i="85" s="1"/>
  <c r="O203" i="85" s="1"/>
  <c r="P203" i="85" s="1"/>
  <c r="Q203" i="85" s="1"/>
  <c r="R203" i="85" s="1"/>
  <c r="S203" i="85" s="1"/>
  <c r="T203" i="85" s="1"/>
  <c r="U203" i="85" s="1"/>
  <c r="V203" i="85" s="1"/>
  <c r="W203" i="85" s="1"/>
  <c r="X203" i="85" s="1"/>
  <c r="Y203" i="85" s="1"/>
  <c r="Z203" i="85" s="1"/>
  <c r="AA203" i="85" s="1"/>
  <c r="AB203" i="85" s="1"/>
  <c r="AC203" i="85" s="1"/>
  <c r="AD203" i="85" s="1"/>
  <c r="AE203" i="85" s="1"/>
  <c r="AF203" i="85" s="1"/>
  <c r="F202" i="85"/>
  <c r="G202" i="85" s="1"/>
  <c r="H202" i="85" s="1"/>
  <c r="I202" i="85" s="1"/>
  <c r="J202" i="85" s="1"/>
  <c r="K202" i="85" s="1"/>
  <c r="L202" i="85" s="1"/>
  <c r="M202" i="85" s="1"/>
  <c r="N202" i="85" s="1"/>
  <c r="O202" i="85" s="1"/>
  <c r="P202" i="85" s="1"/>
  <c r="Q202" i="85" s="1"/>
  <c r="R202" i="85" s="1"/>
  <c r="S202" i="85" s="1"/>
  <c r="T202" i="85" s="1"/>
  <c r="U202" i="85" s="1"/>
  <c r="V202" i="85" s="1"/>
  <c r="W202" i="85" s="1"/>
  <c r="X202" i="85" s="1"/>
  <c r="Y202" i="85" s="1"/>
  <c r="Z202" i="85" s="1"/>
  <c r="AA202" i="85" s="1"/>
  <c r="AB202" i="85" s="1"/>
  <c r="AC202" i="85" s="1"/>
  <c r="AD202" i="85" s="1"/>
  <c r="AE202" i="85" s="1"/>
  <c r="AF202" i="85" s="1"/>
  <c r="F201" i="85"/>
  <c r="G201" i="85" s="1"/>
  <c r="H201" i="85" s="1"/>
  <c r="I201" i="85" s="1"/>
  <c r="J201" i="85" s="1"/>
  <c r="K201" i="85" s="1"/>
  <c r="L201" i="85" s="1"/>
  <c r="M201" i="85" s="1"/>
  <c r="N201" i="85" s="1"/>
  <c r="O201" i="85" s="1"/>
  <c r="P201" i="85" s="1"/>
  <c r="Q201" i="85" s="1"/>
  <c r="R201" i="85" s="1"/>
  <c r="S201" i="85" s="1"/>
  <c r="T201" i="85" s="1"/>
  <c r="U201" i="85" s="1"/>
  <c r="V201" i="85" s="1"/>
  <c r="W201" i="85" s="1"/>
  <c r="X201" i="85" s="1"/>
  <c r="Y201" i="85" s="1"/>
  <c r="Z201" i="85" s="1"/>
  <c r="AA201" i="85" s="1"/>
  <c r="AB201" i="85" s="1"/>
  <c r="AC201" i="85" s="1"/>
  <c r="AD201" i="85" s="1"/>
  <c r="AE201" i="85" s="1"/>
  <c r="AF201" i="85" s="1"/>
  <c r="F200" i="85"/>
  <c r="G200" i="85" s="1"/>
  <c r="H200" i="85" s="1"/>
  <c r="I200" i="85" s="1"/>
  <c r="J200" i="85" s="1"/>
  <c r="K200" i="85" s="1"/>
  <c r="L200" i="85" s="1"/>
  <c r="M200" i="85" s="1"/>
  <c r="N200" i="85" s="1"/>
  <c r="O200" i="85" s="1"/>
  <c r="P200" i="85" s="1"/>
  <c r="Q200" i="85" s="1"/>
  <c r="R200" i="85" s="1"/>
  <c r="S200" i="85" s="1"/>
  <c r="T200" i="85" s="1"/>
  <c r="U200" i="85" s="1"/>
  <c r="V200" i="85" s="1"/>
  <c r="W200" i="85" s="1"/>
  <c r="X200" i="85" s="1"/>
  <c r="Y200" i="85" s="1"/>
  <c r="Z200" i="85" s="1"/>
  <c r="AA200" i="85" s="1"/>
  <c r="AB200" i="85" s="1"/>
  <c r="AC200" i="85" s="1"/>
  <c r="AD200" i="85" s="1"/>
  <c r="AE200" i="85" s="1"/>
  <c r="AF200" i="85" s="1"/>
  <c r="F199" i="85"/>
  <c r="G199" i="85" s="1"/>
  <c r="H199" i="85" s="1"/>
  <c r="I199" i="85" s="1"/>
  <c r="J199" i="85" s="1"/>
  <c r="K199" i="85" s="1"/>
  <c r="L199" i="85" s="1"/>
  <c r="M199" i="85" s="1"/>
  <c r="N199" i="85" s="1"/>
  <c r="O199" i="85" s="1"/>
  <c r="P199" i="85" s="1"/>
  <c r="Q199" i="85" s="1"/>
  <c r="R199" i="85" s="1"/>
  <c r="S199" i="85" s="1"/>
  <c r="T199" i="85" s="1"/>
  <c r="U199" i="85" s="1"/>
  <c r="V199" i="85" s="1"/>
  <c r="W199" i="85" s="1"/>
  <c r="X199" i="85" s="1"/>
  <c r="Y199" i="85" s="1"/>
  <c r="Z199" i="85" s="1"/>
  <c r="AA199" i="85" s="1"/>
  <c r="AB199" i="85" s="1"/>
  <c r="AC199" i="85" s="1"/>
  <c r="AD199" i="85" s="1"/>
  <c r="AE199" i="85" s="1"/>
  <c r="AF199" i="85" s="1"/>
  <c r="F198" i="85"/>
  <c r="G198" i="85" s="1"/>
  <c r="H198" i="85" s="1"/>
  <c r="I198" i="85" s="1"/>
  <c r="J198" i="85" s="1"/>
  <c r="K198" i="85" s="1"/>
  <c r="L198" i="85" s="1"/>
  <c r="M198" i="85" s="1"/>
  <c r="N198" i="85" s="1"/>
  <c r="O198" i="85" s="1"/>
  <c r="P198" i="85" s="1"/>
  <c r="Q198" i="85" s="1"/>
  <c r="R198" i="85" s="1"/>
  <c r="S198" i="85" s="1"/>
  <c r="T198" i="85" s="1"/>
  <c r="U198" i="85" s="1"/>
  <c r="V198" i="85" s="1"/>
  <c r="W198" i="85" s="1"/>
  <c r="X198" i="85" s="1"/>
  <c r="Y198" i="85" s="1"/>
  <c r="Z198" i="85" s="1"/>
  <c r="AA198" i="85" s="1"/>
  <c r="AB198" i="85" s="1"/>
  <c r="AC198" i="85" s="1"/>
  <c r="AD198" i="85" s="1"/>
  <c r="AE198" i="85" s="1"/>
  <c r="AF198" i="85" s="1"/>
  <c r="F197" i="85"/>
  <c r="G197" i="85" s="1"/>
  <c r="H197" i="85" s="1"/>
  <c r="I197" i="85" s="1"/>
  <c r="J197" i="85" s="1"/>
  <c r="K197" i="85" s="1"/>
  <c r="L197" i="85" s="1"/>
  <c r="M197" i="85" s="1"/>
  <c r="N197" i="85" s="1"/>
  <c r="O197" i="85" s="1"/>
  <c r="P197" i="85" s="1"/>
  <c r="Q197" i="85" s="1"/>
  <c r="R197" i="85" s="1"/>
  <c r="S197" i="85" s="1"/>
  <c r="T197" i="85" s="1"/>
  <c r="U197" i="85" s="1"/>
  <c r="V197" i="85" s="1"/>
  <c r="W197" i="85" s="1"/>
  <c r="X197" i="85" s="1"/>
  <c r="Y197" i="85" s="1"/>
  <c r="Z197" i="85" s="1"/>
  <c r="AA197" i="85" s="1"/>
  <c r="AB197" i="85" s="1"/>
  <c r="AC197" i="85" s="1"/>
  <c r="AD197" i="85" s="1"/>
  <c r="AE197" i="85" s="1"/>
  <c r="AF197" i="85" s="1"/>
  <c r="F196" i="85"/>
  <c r="G196" i="85" s="1"/>
  <c r="H196" i="85" s="1"/>
  <c r="I196" i="85" s="1"/>
  <c r="J196" i="85" s="1"/>
  <c r="K196" i="85" s="1"/>
  <c r="L196" i="85" s="1"/>
  <c r="M196" i="85" s="1"/>
  <c r="N196" i="85" s="1"/>
  <c r="O196" i="85" s="1"/>
  <c r="P196" i="85" s="1"/>
  <c r="Q196" i="85" s="1"/>
  <c r="R196" i="85" s="1"/>
  <c r="S196" i="85" s="1"/>
  <c r="T196" i="85" s="1"/>
  <c r="U196" i="85" s="1"/>
  <c r="V196" i="85" s="1"/>
  <c r="W196" i="85" s="1"/>
  <c r="X196" i="85" s="1"/>
  <c r="Y196" i="85" s="1"/>
  <c r="Z196" i="85" s="1"/>
  <c r="AA196" i="85" s="1"/>
  <c r="AB196" i="85" s="1"/>
  <c r="AC196" i="85" s="1"/>
  <c r="AD196" i="85" s="1"/>
  <c r="AE196" i="85" s="1"/>
  <c r="AF196" i="85" s="1"/>
  <c r="F195" i="85"/>
  <c r="G195" i="85" s="1"/>
  <c r="H195" i="85" s="1"/>
  <c r="I195" i="85" s="1"/>
  <c r="J195" i="85" s="1"/>
  <c r="K195" i="85" s="1"/>
  <c r="L195" i="85" s="1"/>
  <c r="M195" i="85" s="1"/>
  <c r="N195" i="85" s="1"/>
  <c r="O195" i="85" s="1"/>
  <c r="P195" i="85" s="1"/>
  <c r="Q195" i="85" s="1"/>
  <c r="R195" i="85" s="1"/>
  <c r="S195" i="85" s="1"/>
  <c r="T195" i="85" s="1"/>
  <c r="U195" i="85" s="1"/>
  <c r="V195" i="85" s="1"/>
  <c r="W195" i="85" s="1"/>
  <c r="X195" i="85" s="1"/>
  <c r="Y195" i="85" s="1"/>
  <c r="Z195" i="85" s="1"/>
  <c r="AA195" i="85" s="1"/>
  <c r="AB195" i="85" s="1"/>
  <c r="AC195" i="85" s="1"/>
  <c r="AD195" i="85" s="1"/>
  <c r="AE195" i="85" s="1"/>
  <c r="AF195" i="85" s="1"/>
  <c r="F194" i="85"/>
  <c r="G194" i="85" s="1"/>
  <c r="H194" i="85" s="1"/>
  <c r="I194" i="85" s="1"/>
  <c r="J194" i="85" s="1"/>
  <c r="K194" i="85" s="1"/>
  <c r="L194" i="85" s="1"/>
  <c r="M194" i="85" s="1"/>
  <c r="N194" i="85" s="1"/>
  <c r="O194" i="85" s="1"/>
  <c r="P194" i="85" s="1"/>
  <c r="Q194" i="85" s="1"/>
  <c r="R194" i="85" s="1"/>
  <c r="S194" i="85" s="1"/>
  <c r="T194" i="85" s="1"/>
  <c r="U194" i="85" s="1"/>
  <c r="V194" i="85" s="1"/>
  <c r="W194" i="85" s="1"/>
  <c r="X194" i="85" s="1"/>
  <c r="Y194" i="85" s="1"/>
  <c r="Z194" i="85" s="1"/>
  <c r="AA194" i="85" s="1"/>
  <c r="AB194" i="85" s="1"/>
  <c r="AC194" i="85" s="1"/>
  <c r="AD194" i="85" s="1"/>
  <c r="AE194" i="85" s="1"/>
  <c r="AF194" i="85" s="1"/>
  <c r="F193" i="85"/>
  <c r="G193" i="85" s="1"/>
  <c r="H193" i="85" s="1"/>
  <c r="I193" i="85" s="1"/>
  <c r="J193" i="85" s="1"/>
  <c r="K193" i="85" s="1"/>
  <c r="L193" i="85" s="1"/>
  <c r="M193" i="85" s="1"/>
  <c r="N193" i="85" s="1"/>
  <c r="O193" i="85" s="1"/>
  <c r="P193" i="85" s="1"/>
  <c r="Q193" i="85" s="1"/>
  <c r="R193" i="85" s="1"/>
  <c r="S193" i="85" s="1"/>
  <c r="T193" i="85" s="1"/>
  <c r="U193" i="85" s="1"/>
  <c r="V193" i="85" s="1"/>
  <c r="W193" i="85" s="1"/>
  <c r="X193" i="85" s="1"/>
  <c r="Y193" i="85" s="1"/>
  <c r="Z193" i="85" s="1"/>
  <c r="AA193" i="85" s="1"/>
  <c r="AB193" i="85" s="1"/>
  <c r="AC193" i="85" s="1"/>
  <c r="AD193" i="85" s="1"/>
  <c r="AE193" i="85" s="1"/>
  <c r="AF193" i="85" s="1"/>
  <c r="F192" i="85"/>
  <c r="G192" i="85" s="1"/>
  <c r="H192" i="85" s="1"/>
  <c r="I192" i="85" s="1"/>
  <c r="J192" i="85" s="1"/>
  <c r="K192" i="85" s="1"/>
  <c r="L192" i="85" s="1"/>
  <c r="M192" i="85" s="1"/>
  <c r="N192" i="85" s="1"/>
  <c r="O192" i="85" s="1"/>
  <c r="P192" i="85" s="1"/>
  <c r="Q192" i="85" s="1"/>
  <c r="R192" i="85" s="1"/>
  <c r="S192" i="85" s="1"/>
  <c r="T192" i="85" s="1"/>
  <c r="U192" i="85" s="1"/>
  <c r="V192" i="85" s="1"/>
  <c r="W192" i="85" s="1"/>
  <c r="X192" i="85" s="1"/>
  <c r="Y192" i="85" s="1"/>
  <c r="Z192" i="85" s="1"/>
  <c r="AA192" i="85" s="1"/>
  <c r="AB192" i="85" s="1"/>
  <c r="AC192" i="85" s="1"/>
  <c r="AD192" i="85" s="1"/>
  <c r="AE192" i="85" s="1"/>
  <c r="AF192" i="85" s="1"/>
  <c r="F191" i="85"/>
  <c r="G191" i="85" s="1"/>
  <c r="H191" i="85" s="1"/>
  <c r="I191" i="85" s="1"/>
  <c r="J191" i="85" s="1"/>
  <c r="K191" i="85" s="1"/>
  <c r="L191" i="85" s="1"/>
  <c r="M191" i="85" s="1"/>
  <c r="N191" i="85" s="1"/>
  <c r="O191" i="85" s="1"/>
  <c r="P191" i="85" s="1"/>
  <c r="Q191" i="85" s="1"/>
  <c r="R191" i="85" s="1"/>
  <c r="S191" i="85" s="1"/>
  <c r="T191" i="85" s="1"/>
  <c r="U191" i="85" s="1"/>
  <c r="V191" i="85" s="1"/>
  <c r="W191" i="85" s="1"/>
  <c r="X191" i="85" s="1"/>
  <c r="Y191" i="85" s="1"/>
  <c r="Z191" i="85" s="1"/>
  <c r="AA191" i="85" s="1"/>
  <c r="AB191" i="85" s="1"/>
  <c r="AC191" i="85" s="1"/>
  <c r="AD191" i="85" s="1"/>
  <c r="AE191" i="85" s="1"/>
  <c r="AF191" i="85" s="1"/>
  <c r="F190" i="85"/>
  <c r="G190" i="85" s="1"/>
  <c r="H190" i="85" s="1"/>
  <c r="I190" i="85" s="1"/>
  <c r="J190" i="85" s="1"/>
  <c r="K190" i="85" s="1"/>
  <c r="L190" i="85" s="1"/>
  <c r="M190" i="85" s="1"/>
  <c r="N190" i="85" s="1"/>
  <c r="O190" i="85" s="1"/>
  <c r="P190" i="85" s="1"/>
  <c r="Q190" i="85" s="1"/>
  <c r="R190" i="85" s="1"/>
  <c r="S190" i="85" s="1"/>
  <c r="T190" i="85" s="1"/>
  <c r="U190" i="85" s="1"/>
  <c r="V190" i="85" s="1"/>
  <c r="W190" i="85" s="1"/>
  <c r="X190" i="85" s="1"/>
  <c r="Y190" i="85" s="1"/>
  <c r="Z190" i="85" s="1"/>
  <c r="AA190" i="85" s="1"/>
  <c r="AB190" i="85" s="1"/>
  <c r="AC190" i="85" s="1"/>
  <c r="AD190" i="85" s="1"/>
  <c r="AE190" i="85" s="1"/>
  <c r="AF190" i="85" s="1"/>
  <c r="F189" i="85"/>
  <c r="G189" i="85" s="1"/>
  <c r="H189" i="85" s="1"/>
  <c r="I189" i="85" s="1"/>
  <c r="J189" i="85" s="1"/>
  <c r="K189" i="85" s="1"/>
  <c r="L189" i="85" s="1"/>
  <c r="M189" i="85" s="1"/>
  <c r="N189" i="85" s="1"/>
  <c r="O189" i="85" s="1"/>
  <c r="P189" i="85" s="1"/>
  <c r="Q189" i="85" s="1"/>
  <c r="R189" i="85" s="1"/>
  <c r="S189" i="85" s="1"/>
  <c r="T189" i="85" s="1"/>
  <c r="U189" i="85" s="1"/>
  <c r="V189" i="85" s="1"/>
  <c r="W189" i="85" s="1"/>
  <c r="X189" i="85" s="1"/>
  <c r="Y189" i="85" s="1"/>
  <c r="Z189" i="85" s="1"/>
  <c r="AA189" i="85" s="1"/>
  <c r="AB189" i="85" s="1"/>
  <c r="AC189" i="85" s="1"/>
  <c r="AD189" i="85" s="1"/>
  <c r="AE189" i="85" s="1"/>
  <c r="AF189" i="85" s="1"/>
  <c r="F188" i="85"/>
  <c r="G188" i="85" s="1"/>
  <c r="H188" i="85" s="1"/>
  <c r="I188" i="85" s="1"/>
  <c r="J188" i="85" s="1"/>
  <c r="K188" i="85" s="1"/>
  <c r="L188" i="85" s="1"/>
  <c r="M188" i="85" s="1"/>
  <c r="N188" i="85" s="1"/>
  <c r="O188" i="85" s="1"/>
  <c r="P188" i="85" s="1"/>
  <c r="Q188" i="85" s="1"/>
  <c r="R188" i="85" s="1"/>
  <c r="S188" i="85" s="1"/>
  <c r="T188" i="85" s="1"/>
  <c r="U188" i="85" s="1"/>
  <c r="V188" i="85" s="1"/>
  <c r="W188" i="85" s="1"/>
  <c r="X188" i="85" s="1"/>
  <c r="Y188" i="85" s="1"/>
  <c r="Z188" i="85" s="1"/>
  <c r="AA188" i="85" s="1"/>
  <c r="AB188" i="85" s="1"/>
  <c r="AC188" i="85" s="1"/>
  <c r="AD188" i="85" s="1"/>
  <c r="AE188" i="85" s="1"/>
  <c r="AF188" i="85" s="1"/>
  <c r="F187" i="85"/>
  <c r="G187" i="85" s="1"/>
  <c r="H187" i="85" s="1"/>
  <c r="I187" i="85" s="1"/>
  <c r="J187" i="85" s="1"/>
  <c r="K187" i="85" s="1"/>
  <c r="L187" i="85" s="1"/>
  <c r="M187" i="85" s="1"/>
  <c r="N187" i="85" s="1"/>
  <c r="O187" i="85" s="1"/>
  <c r="P187" i="85" s="1"/>
  <c r="Q187" i="85" s="1"/>
  <c r="R187" i="85" s="1"/>
  <c r="S187" i="85" s="1"/>
  <c r="T187" i="85" s="1"/>
  <c r="U187" i="85" s="1"/>
  <c r="V187" i="85" s="1"/>
  <c r="W187" i="85" s="1"/>
  <c r="X187" i="85" s="1"/>
  <c r="Y187" i="85" s="1"/>
  <c r="Z187" i="85" s="1"/>
  <c r="AA187" i="85" s="1"/>
  <c r="AB187" i="85" s="1"/>
  <c r="AC187" i="85" s="1"/>
  <c r="AD187" i="85" s="1"/>
  <c r="AE187" i="85" s="1"/>
  <c r="AF187" i="85" s="1"/>
  <c r="F186" i="85"/>
  <c r="G186" i="85" s="1"/>
  <c r="H186" i="85" s="1"/>
  <c r="I186" i="85" s="1"/>
  <c r="J186" i="85" s="1"/>
  <c r="K186" i="85" s="1"/>
  <c r="L186" i="85" s="1"/>
  <c r="M186" i="85" s="1"/>
  <c r="N186" i="85" s="1"/>
  <c r="O186" i="85" s="1"/>
  <c r="P186" i="85" s="1"/>
  <c r="Q186" i="85" s="1"/>
  <c r="R186" i="85" s="1"/>
  <c r="S186" i="85" s="1"/>
  <c r="T186" i="85" s="1"/>
  <c r="U186" i="85" s="1"/>
  <c r="V186" i="85" s="1"/>
  <c r="W186" i="85" s="1"/>
  <c r="X186" i="85" s="1"/>
  <c r="Y186" i="85" s="1"/>
  <c r="Z186" i="85" s="1"/>
  <c r="AA186" i="85" s="1"/>
  <c r="AB186" i="85" s="1"/>
  <c r="AC186" i="85" s="1"/>
  <c r="AD186" i="85" s="1"/>
  <c r="AE186" i="85" s="1"/>
  <c r="AF186" i="85" s="1"/>
  <c r="F185" i="85"/>
  <c r="G185" i="85" s="1"/>
  <c r="H185" i="85" s="1"/>
  <c r="I185" i="85" s="1"/>
  <c r="J185" i="85" s="1"/>
  <c r="K185" i="85" s="1"/>
  <c r="L185" i="85" s="1"/>
  <c r="M185" i="85" s="1"/>
  <c r="N185" i="85" s="1"/>
  <c r="O185" i="85" s="1"/>
  <c r="P185" i="85" s="1"/>
  <c r="Q185" i="85" s="1"/>
  <c r="R185" i="85" s="1"/>
  <c r="S185" i="85" s="1"/>
  <c r="T185" i="85" s="1"/>
  <c r="U185" i="85" s="1"/>
  <c r="V185" i="85" s="1"/>
  <c r="W185" i="85" s="1"/>
  <c r="X185" i="85" s="1"/>
  <c r="Y185" i="85" s="1"/>
  <c r="Z185" i="85" s="1"/>
  <c r="AA185" i="85" s="1"/>
  <c r="AB185" i="85" s="1"/>
  <c r="AC185" i="85" s="1"/>
  <c r="AD185" i="85" s="1"/>
  <c r="AE185" i="85" s="1"/>
  <c r="AF185" i="85" s="1"/>
  <c r="F184" i="85"/>
  <c r="G184" i="85" s="1"/>
  <c r="H184" i="85" s="1"/>
  <c r="I184" i="85" s="1"/>
  <c r="J184" i="85" s="1"/>
  <c r="K184" i="85" s="1"/>
  <c r="L184" i="85" s="1"/>
  <c r="M184" i="85" s="1"/>
  <c r="N184" i="85" s="1"/>
  <c r="O184" i="85" s="1"/>
  <c r="P184" i="85" s="1"/>
  <c r="Q184" i="85" s="1"/>
  <c r="R184" i="85" s="1"/>
  <c r="S184" i="85" s="1"/>
  <c r="T184" i="85" s="1"/>
  <c r="U184" i="85" s="1"/>
  <c r="V184" i="85" s="1"/>
  <c r="W184" i="85" s="1"/>
  <c r="X184" i="85" s="1"/>
  <c r="Y184" i="85" s="1"/>
  <c r="Z184" i="85" s="1"/>
  <c r="AA184" i="85" s="1"/>
  <c r="AB184" i="85" s="1"/>
  <c r="AC184" i="85" s="1"/>
  <c r="AD184" i="85" s="1"/>
  <c r="AE184" i="85" s="1"/>
  <c r="AF184" i="85" s="1"/>
  <c r="F182" i="85"/>
  <c r="G182" i="85" s="1"/>
  <c r="H182" i="85" s="1"/>
  <c r="I182" i="85" s="1"/>
  <c r="J182" i="85" s="1"/>
  <c r="K182" i="85" s="1"/>
  <c r="L182" i="85" s="1"/>
  <c r="M182" i="85" s="1"/>
  <c r="N182" i="85" s="1"/>
  <c r="O182" i="85" s="1"/>
  <c r="P182" i="85" s="1"/>
  <c r="Q182" i="85" s="1"/>
  <c r="R182" i="85" s="1"/>
  <c r="S182" i="85" s="1"/>
  <c r="T182" i="85" s="1"/>
  <c r="U182" i="85" s="1"/>
  <c r="V182" i="85" s="1"/>
  <c r="W182" i="85" s="1"/>
  <c r="X182" i="85" s="1"/>
  <c r="Y182" i="85" s="1"/>
  <c r="Z182" i="85" s="1"/>
  <c r="AA182" i="85" s="1"/>
  <c r="AB182" i="85" s="1"/>
  <c r="AC182" i="85" s="1"/>
  <c r="AD182" i="85" s="1"/>
  <c r="AE182" i="85" s="1"/>
  <c r="AF182" i="85" s="1"/>
  <c r="F181" i="85"/>
  <c r="G181" i="85" s="1"/>
  <c r="H181" i="85" s="1"/>
  <c r="I181" i="85" s="1"/>
  <c r="J181" i="85" s="1"/>
  <c r="K181" i="85" s="1"/>
  <c r="L181" i="85" s="1"/>
  <c r="M181" i="85" s="1"/>
  <c r="N181" i="85" s="1"/>
  <c r="O181" i="85" s="1"/>
  <c r="P181" i="85" s="1"/>
  <c r="Q181" i="85" s="1"/>
  <c r="R181" i="85" s="1"/>
  <c r="S181" i="85" s="1"/>
  <c r="T181" i="85" s="1"/>
  <c r="U181" i="85" s="1"/>
  <c r="V181" i="85" s="1"/>
  <c r="W181" i="85" s="1"/>
  <c r="X181" i="85" s="1"/>
  <c r="Y181" i="85" s="1"/>
  <c r="Z181" i="85" s="1"/>
  <c r="AA181" i="85" s="1"/>
  <c r="AB181" i="85" s="1"/>
  <c r="AC181" i="85" s="1"/>
  <c r="AD181" i="85" s="1"/>
  <c r="AE181" i="85" s="1"/>
  <c r="AF181" i="85" s="1"/>
  <c r="F180" i="85"/>
  <c r="G180" i="85" s="1"/>
  <c r="H180" i="85" s="1"/>
  <c r="I180" i="85" s="1"/>
  <c r="J180" i="85" s="1"/>
  <c r="K180" i="85" s="1"/>
  <c r="L180" i="85" s="1"/>
  <c r="M180" i="85" s="1"/>
  <c r="N180" i="85" s="1"/>
  <c r="O180" i="85" s="1"/>
  <c r="P180" i="85" s="1"/>
  <c r="Q180" i="85" s="1"/>
  <c r="R180" i="85" s="1"/>
  <c r="S180" i="85" s="1"/>
  <c r="T180" i="85" s="1"/>
  <c r="U180" i="85" s="1"/>
  <c r="V180" i="85" s="1"/>
  <c r="W180" i="85" s="1"/>
  <c r="X180" i="85" s="1"/>
  <c r="Y180" i="85" s="1"/>
  <c r="Z180" i="85" s="1"/>
  <c r="AA180" i="85" s="1"/>
  <c r="AB180" i="85" s="1"/>
  <c r="AC180" i="85" s="1"/>
  <c r="AD180" i="85" s="1"/>
  <c r="AE180" i="85" s="1"/>
  <c r="AF180" i="85" s="1"/>
  <c r="F179" i="85"/>
  <c r="G179" i="85" s="1"/>
  <c r="H179" i="85" s="1"/>
  <c r="I179" i="85" s="1"/>
  <c r="J179" i="85" s="1"/>
  <c r="K179" i="85" s="1"/>
  <c r="L179" i="85" s="1"/>
  <c r="M179" i="85" s="1"/>
  <c r="N179" i="85" s="1"/>
  <c r="O179" i="85" s="1"/>
  <c r="P179" i="85" s="1"/>
  <c r="Q179" i="85" s="1"/>
  <c r="R179" i="85" s="1"/>
  <c r="S179" i="85" s="1"/>
  <c r="T179" i="85" s="1"/>
  <c r="U179" i="85" s="1"/>
  <c r="V179" i="85" s="1"/>
  <c r="W179" i="85" s="1"/>
  <c r="X179" i="85" s="1"/>
  <c r="Y179" i="85" s="1"/>
  <c r="Z179" i="85" s="1"/>
  <c r="AA179" i="85" s="1"/>
  <c r="AB179" i="85" s="1"/>
  <c r="AC179" i="85" s="1"/>
  <c r="AD179" i="85" s="1"/>
  <c r="AE179" i="85" s="1"/>
  <c r="AF179" i="85" s="1"/>
  <c r="F178" i="85"/>
  <c r="G178" i="85" s="1"/>
  <c r="H178" i="85" s="1"/>
  <c r="I178" i="85" s="1"/>
  <c r="J178" i="85" s="1"/>
  <c r="K178" i="85" s="1"/>
  <c r="L178" i="85" s="1"/>
  <c r="M178" i="85" s="1"/>
  <c r="N178" i="85" s="1"/>
  <c r="O178" i="85" s="1"/>
  <c r="P178" i="85" s="1"/>
  <c r="Q178" i="85" s="1"/>
  <c r="R178" i="85" s="1"/>
  <c r="S178" i="85" s="1"/>
  <c r="T178" i="85" s="1"/>
  <c r="U178" i="85" s="1"/>
  <c r="V178" i="85" s="1"/>
  <c r="W178" i="85" s="1"/>
  <c r="X178" i="85" s="1"/>
  <c r="Y178" i="85" s="1"/>
  <c r="Z178" i="85" s="1"/>
  <c r="AA178" i="85" s="1"/>
  <c r="AB178" i="85" s="1"/>
  <c r="AC178" i="85" s="1"/>
  <c r="AD178" i="85" s="1"/>
  <c r="AE178" i="85" s="1"/>
  <c r="AF178" i="85" s="1"/>
  <c r="F177" i="85"/>
  <c r="G177" i="85" s="1"/>
  <c r="H177" i="85" s="1"/>
  <c r="I177" i="85" s="1"/>
  <c r="F176" i="85"/>
  <c r="G176" i="85" s="1"/>
  <c r="H176" i="85" s="1"/>
  <c r="I176" i="85" s="1"/>
  <c r="J176" i="85" s="1"/>
  <c r="K176" i="85" s="1"/>
  <c r="L176" i="85" s="1"/>
  <c r="M176" i="85" s="1"/>
  <c r="N176" i="85" s="1"/>
  <c r="O176" i="85" s="1"/>
  <c r="P176" i="85" s="1"/>
  <c r="Q176" i="85" s="1"/>
  <c r="R176" i="85" s="1"/>
  <c r="S176" i="85" s="1"/>
  <c r="T176" i="85" s="1"/>
  <c r="U176" i="85" s="1"/>
  <c r="V176" i="85" s="1"/>
  <c r="W176" i="85" s="1"/>
  <c r="X176" i="85" s="1"/>
  <c r="Y176" i="85" s="1"/>
  <c r="Z176" i="85" s="1"/>
  <c r="AA176" i="85" s="1"/>
  <c r="AB176" i="85" s="1"/>
  <c r="AC176" i="85" s="1"/>
  <c r="AD176" i="85" s="1"/>
  <c r="AE176" i="85" s="1"/>
  <c r="AF176" i="85" s="1"/>
  <c r="F175" i="85"/>
  <c r="G175" i="85" s="1"/>
  <c r="H175" i="85" s="1"/>
  <c r="I175" i="85" s="1"/>
  <c r="J175" i="85" s="1"/>
  <c r="K175" i="85" s="1"/>
  <c r="L175" i="85" s="1"/>
  <c r="M175" i="85" s="1"/>
  <c r="N175" i="85" s="1"/>
  <c r="O175" i="85" s="1"/>
  <c r="P175" i="85" s="1"/>
  <c r="Q175" i="85" s="1"/>
  <c r="R175" i="85" s="1"/>
  <c r="S175" i="85" s="1"/>
  <c r="T175" i="85" s="1"/>
  <c r="U175" i="85" s="1"/>
  <c r="V175" i="85" s="1"/>
  <c r="W175" i="85" s="1"/>
  <c r="X175" i="85" s="1"/>
  <c r="Y175" i="85" s="1"/>
  <c r="Z175" i="85" s="1"/>
  <c r="AA175" i="85" s="1"/>
  <c r="AB175" i="85" s="1"/>
  <c r="AC175" i="85" s="1"/>
  <c r="AD175" i="85" s="1"/>
  <c r="AE175" i="85" s="1"/>
  <c r="AF175" i="85" s="1"/>
  <c r="F174" i="85"/>
  <c r="G174" i="85" s="1"/>
  <c r="H174" i="85" s="1"/>
  <c r="I174" i="85" s="1"/>
  <c r="J174" i="85" s="1"/>
  <c r="K174" i="85" s="1"/>
  <c r="L174" i="85" s="1"/>
  <c r="M174" i="85" s="1"/>
  <c r="N174" i="85" s="1"/>
  <c r="O174" i="85" s="1"/>
  <c r="P174" i="85" s="1"/>
  <c r="Q174" i="85" s="1"/>
  <c r="R174" i="85" s="1"/>
  <c r="S174" i="85" s="1"/>
  <c r="T174" i="85" s="1"/>
  <c r="U174" i="85" s="1"/>
  <c r="V174" i="85" s="1"/>
  <c r="W174" i="85" s="1"/>
  <c r="X174" i="85" s="1"/>
  <c r="Y174" i="85" s="1"/>
  <c r="Z174" i="85" s="1"/>
  <c r="AA174" i="85" s="1"/>
  <c r="AB174" i="85" s="1"/>
  <c r="AC174" i="85" s="1"/>
  <c r="AD174" i="85" s="1"/>
  <c r="AE174" i="85" s="1"/>
  <c r="AF174" i="85" s="1"/>
  <c r="F173" i="85"/>
  <c r="G173" i="85" s="1"/>
  <c r="H173" i="85" s="1"/>
  <c r="I173" i="85" s="1"/>
  <c r="J173" i="85" s="1"/>
  <c r="K173" i="85" s="1"/>
  <c r="L173" i="85" s="1"/>
  <c r="M173" i="85" s="1"/>
  <c r="N173" i="85" s="1"/>
  <c r="O173" i="85" s="1"/>
  <c r="P173" i="85" s="1"/>
  <c r="Q173" i="85" s="1"/>
  <c r="R173" i="85" s="1"/>
  <c r="S173" i="85" s="1"/>
  <c r="T173" i="85" s="1"/>
  <c r="U173" i="85" s="1"/>
  <c r="V173" i="85" s="1"/>
  <c r="W173" i="85" s="1"/>
  <c r="X173" i="85" s="1"/>
  <c r="Y173" i="85" s="1"/>
  <c r="Z173" i="85" s="1"/>
  <c r="AA173" i="85" s="1"/>
  <c r="AB173" i="85" s="1"/>
  <c r="AC173" i="85" s="1"/>
  <c r="AD173" i="85" s="1"/>
  <c r="AE173" i="85" s="1"/>
  <c r="AF173" i="85" s="1"/>
  <c r="F172" i="85"/>
  <c r="G172" i="85" s="1"/>
  <c r="H172" i="85" s="1"/>
  <c r="I172" i="85" s="1"/>
  <c r="J172" i="85" s="1"/>
  <c r="K172" i="85" s="1"/>
  <c r="L172" i="85" s="1"/>
  <c r="M172" i="85" s="1"/>
  <c r="N172" i="85" s="1"/>
  <c r="O172" i="85" s="1"/>
  <c r="P172" i="85" s="1"/>
  <c r="Q172" i="85" s="1"/>
  <c r="R172" i="85" s="1"/>
  <c r="S172" i="85" s="1"/>
  <c r="T172" i="85" s="1"/>
  <c r="U172" i="85" s="1"/>
  <c r="V172" i="85" s="1"/>
  <c r="W172" i="85" s="1"/>
  <c r="X172" i="85" s="1"/>
  <c r="Y172" i="85" s="1"/>
  <c r="Z172" i="85" s="1"/>
  <c r="AA172" i="85" s="1"/>
  <c r="AB172" i="85" s="1"/>
  <c r="AC172" i="85" s="1"/>
  <c r="AD172" i="85" s="1"/>
  <c r="AE172" i="85" s="1"/>
  <c r="AF172" i="85" s="1"/>
  <c r="F171" i="85"/>
  <c r="G171" i="85" s="1"/>
  <c r="H171" i="85" s="1"/>
  <c r="I171" i="85" s="1"/>
  <c r="J171" i="85" s="1"/>
  <c r="K171" i="85" s="1"/>
  <c r="L171" i="85" s="1"/>
  <c r="M171" i="85" s="1"/>
  <c r="N171" i="85" s="1"/>
  <c r="O171" i="85" s="1"/>
  <c r="P171" i="85" s="1"/>
  <c r="Q171" i="85" s="1"/>
  <c r="R171" i="85" s="1"/>
  <c r="S171" i="85" s="1"/>
  <c r="T171" i="85" s="1"/>
  <c r="U171" i="85" s="1"/>
  <c r="V171" i="85" s="1"/>
  <c r="W171" i="85" s="1"/>
  <c r="X171" i="85" s="1"/>
  <c r="Y171" i="85" s="1"/>
  <c r="Z171" i="85" s="1"/>
  <c r="AA171" i="85" s="1"/>
  <c r="AB171" i="85" s="1"/>
  <c r="AC171" i="85" s="1"/>
  <c r="AD171" i="85" s="1"/>
  <c r="AE171" i="85" s="1"/>
  <c r="AF171" i="85" s="1"/>
  <c r="F170" i="85"/>
  <c r="G170" i="85" s="1"/>
  <c r="H170" i="85" s="1"/>
  <c r="I170" i="85" s="1"/>
  <c r="J170" i="85" s="1"/>
  <c r="K170" i="85" s="1"/>
  <c r="L170" i="85" s="1"/>
  <c r="M170" i="85" s="1"/>
  <c r="N170" i="85" s="1"/>
  <c r="O170" i="85" s="1"/>
  <c r="P170" i="85" s="1"/>
  <c r="Q170" i="85" s="1"/>
  <c r="R170" i="85" s="1"/>
  <c r="S170" i="85" s="1"/>
  <c r="T170" i="85" s="1"/>
  <c r="U170" i="85" s="1"/>
  <c r="V170" i="85" s="1"/>
  <c r="W170" i="85" s="1"/>
  <c r="X170" i="85" s="1"/>
  <c r="Y170" i="85" s="1"/>
  <c r="AG167" i="85"/>
  <c r="F166" i="85"/>
  <c r="G166" i="85" s="1"/>
  <c r="H166" i="85" s="1"/>
  <c r="I166" i="85" s="1"/>
  <c r="J166" i="85" s="1"/>
  <c r="K166" i="85" s="1"/>
  <c r="L166" i="85" s="1"/>
  <c r="M166" i="85" s="1"/>
  <c r="N166" i="85" s="1"/>
  <c r="O166" i="85" s="1"/>
  <c r="P166" i="85" s="1"/>
  <c r="Q166" i="85" s="1"/>
  <c r="R166" i="85" s="1"/>
  <c r="S166" i="85" s="1"/>
  <c r="T166" i="85" s="1"/>
  <c r="U166" i="85" s="1"/>
  <c r="V166" i="85" s="1"/>
  <c r="W166" i="85" s="1"/>
  <c r="X166" i="85" s="1"/>
  <c r="Y166" i="85" s="1"/>
  <c r="Z166" i="85" s="1"/>
  <c r="AA166" i="85" s="1"/>
  <c r="AB166" i="85" s="1"/>
  <c r="AC166" i="85" s="1"/>
  <c r="AD166" i="85" s="1"/>
  <c r="AE166" i="85" s="1"/>
  <c r="AF166" i="85" s="1"/>
  <c r="F165" i="85"/>
  <c r="G165" i="85" s="1"/>
  <c r="H165" i="85" s="1"/>
  <c r="I165" i="85" s="1"/>
  <c r="J165" i="85" s="1"/>
  <c r="K165" i="85" s="1"/>
  <c r="L165" i="85" s="1"/>
  <c r="M165" i="85" s="1"/>
  <c r="N165" i="85" s="1"/>
  <c r="O165" i="85" s="1"/>
  <c r="P165" i="85" s="1"/>
  <c r="Q165" i="85" s="1"/>
  <c r="R165" i="85" s="1"/>
  <c r="S165" i="85" s="1"/>
  <c r="T165" i="85" s="1"/>
  <c r="U165" i="85" s="1"/>
  <c r="V165" i="85" s="1"/>
  <c r="W165" i="85" s="1"/>
  <c r="X165" i="85" s="1"/>
  <c r="Y165" i="85" s="1"/>
  <c r="Z165" i="85" s="1"/>
  <c r="AA165" i="85" s="1"/>
  <c r="AB165" i="85" s="1"/>
  <c r="AC165" i="85" s="1"/>
  <c r="AD165" i="85" s="1"/>
  <c r="AE165" i="85" s="1"/>
  <c r="AF165" i="85" s="1"/>
  <c r="F164" i="85"/>
  <c r="G164" i="85" s="1"/>
  <c r="H164" i="85" s="1"/>
  <c r="I164" i="85" s="1"/>
  <c r="J164" i="85" s="1"/>
  <c r="K164" i="85" s="1"/>
  <c r="L164" i="85" s="1"/>
  <c r="M164" i="85" s="1"/>
  <c r="N164" i="85" s="1"/>
  <c r="O164" i="85" s="1"/>
  <c r="P164" i="85" s="1"/>
  <c r="Q164" i="85" s="1"/>
  <c r="R164" i="85" s="1"/>
  <c r="S164" i="85" s="1"/>
  <c r="T164" i="85" s="1"/>
  <c r="U164" i="85" s="1"/>
  <c r="V164" i="85" s="1"/>
  <c r="W164" i="85" s="1"/>
  <c r="X164" i="85" s="1"/>
  <c r="Y164" i="85" s="1"/>
  <c r="Z164" i="85" s="1"/>
  <c r="AA164" i="85" s="1"/>
  <c r="AB164" i="85" s="1"/>
  <c r="AC164" i="85" s="1"/>
  <c r="AD164" i="85" s="1"/>
  <c r="AE164" i="85" s="1"/>
  <c r="AF164" i="85" s="1"/>
  <c r="F163" i="85"/>
  <c r="G163" i="85" s="1"/>
  <c r="H163" i="85" s="1"/>
  <c r="I163" i="85" s="1"/>
  <c r="J163" i="85" s="1"/>
  <c r="K163" i="85" s="1"/>
  <c r="L163" i="85" s="1"/>
  <c r="M163" i="85" s="1"/>
  <c r="N163" i="85" s="1"/>
  <c r="O163" i="85" s="1"/>
  <c r="P163" i="85" s="1"/>
  <c r="Q163" i="85" s="1"/>
  <c r="R163" i="85" s="1"/>
  <c r="S163" i="85" s="1"/>
  <c r="T163" i="85" s="1"/>
  <c r="U163" i="85" s="1"/>
  <c r="V163" i="85" s="1"/>
  <c r="W163" i="85" s="1"/>
  <c r="X163" i="85" s="1"/>
  <c r="Y163" i="85" s="1"/>
  <c r="Z163" i="85" s="1"/>
  <c r="AA163" i="85" s="1"/>
  <c r="AB163" i="85" s="1"/>
  <c r="AC163" i="85" s="1"/>
  <c r="AD163" i="85" s="1"/>
  <c r="AE163" i="85" s="1"/>
  <c r="AF163" i="85" s="1"/>
  <c r="F162" i="85"/>
  <c r="G162" i="85" s="1"/>
  <c r="H162" i="85" s="1"/>
  <c r="I162" i="85" s="1"/>
  <c r="J162" i="85" s="1"/>
  <c r="K162" i="85" s="1"/>
  <c r="L162" i="85" s="1"/>
  <c r="M162" i="85" s="1"/>
  <c r="N162" i="85" s="1"/>
  <c r="O162" i="85" s="1"/>
  <c r="P162" i="85" s="1"/>
  <c r="Q162" i="85" s="1"/>
  <c r="R162" i="85" s="1"/>
  <c r="S162" i="85" s="1"/>
  <c r="T162" i="85" s="1"/>
  <c r="U162" i="85" s="1"/>
  <c r="V162" i="85" s="1"/>
  <c r="W162" i="85" s="1"/>
  <c r="X162" i="85" s="1"/>
  <c r="Y162" i="85" s="1"/>
  <c r="Z162" i="85" s="1"/>
  <c r="AA162" i="85" s="1"/>
  <c r="AB162" i="85" s="1"/>
  <c r="AC162" i="85" s="1"/>
  <c r="AD162" i="85" s="1"/>
  <c r="AE162" i="85" s="1"/>
  <c r="AF162" i="85" s="1"/>
  <c r="AI158" i="85"/>
  <c r="AH158" i="85"/>
  <c r="A158" i="85" a="1"/>
  <c r="A158" i="85" s="1"/>
  <c r="AI157" i="85"/>
  <c r="AH157" i="85"/>
  <c r="AI156" i="85"/>
  <c r="AH156" i="85"/>
  <c r="AI155" i="85"/>
  <c r="AH155" i="85"/>
  <c r="AI154" i="85"/>
  <c r="AH154" i="85"/>
  <c r="AL153" i="85"/>
  <c r="AI153" i="85"/>
  <c r="AH153" i="85"/>
  <c r="A153" i="85" a="1"/>
  <c r="A153" i="85" s="1"/>
  <c r="AI152" i="85"/>
  <c r="AH152" i="85"/>
  <c r="AI151" i="85"/>
  <c r="AH151" i="85"/>
  <c r="AI150" i="85"/>
  <c r="AH150" i="85"/>
  <c r="AI149" i="85"/>
  <c r="AH149" i="85"/>
  <c r="AI148" i="85"/>
  <c r="AH148" i="85"/>
  <c r="AI147" i="85"/>
  <c r="AH147" i="85"/>
  <c r="AI146" i="85"/>
  <c r="AH146" i="85"/>
  <c r="AI142" i="85"/>
  <c r="AH142" i="85"/>
  <c r="AI141" i="85"/>
  <c r="AH141" i="85"/>
  <c r="AI140" i="85"/>
  <c r="AH140" i="85"/>
  <c r="AI139" i="85"/>
  <c r="AH139" i="85"/>
  <c r="AI138" i="85"/>
  <c r="AH138" i="85"/>
  <c r="AI137" i="85"/>
  <c r="AH137" i="85"/>
  <c r="AI136" i="85"/>
  <c r="AH136" i="85"/>
  <c r="AI134" i="85"/>
  <c r="AH134" i="85"/>
  <c r="AI133" i="85"/>
  <c r="AH133" i="85"/>
  <c r="AI132" i="85"/>
  <c r="AH132" i="85"/>
  <c r="AI131" i="85"/>
  <c r="AH131" i="85"/>
  <c r="AI130" i="85"/>
  <c r="AH130" i="85"/>
  <c r="AI129" i="85"/>
  <c r="AH129" i="85"/>
  <c r="AI128" i="85"/>
  <c r="AH128" i="85"/>
  <c r="AI127" i="85"/>
  <c r="AH127" i="85"/>
  <c r="AI126" i="85"/>
  <c r="AH126" i="85"/>
  <c r="AI125" i="85"/>
  <c r="AH125" i="85"/>
  <c r="AP23" i="85"/>
  <c r="AD122" i="85"/>
  <c r="AA122" i="85"/>
  <c r="AA123" i="85" s="1"/>
  <c r="AA124" i="85" s="1"/>
  <c r="Z122" i="85"/>
  <c r="Y122" i="85"/>
  <c r="X122" i="85"/>
  <c r="W122" i="85"/>
  <c r="V122" i="85"/>
  <c r="U122" i="85"/>
  <c r="T122" i="85"/>
  <c r="S122" i="85"/>
  <c r="Q122" i="85"/>
  <c r="P122" i="85"/>
  <c r="O122" i="85"/>
  <c r="N122" i="85"/>
  <c r="M122" i="85"/>
  <c r="AD121" i="85"/>
  <c r="AA121" i="85"/>
  <c r="Z121" i="85"/>
  <c r="Y121" i="85"/>
  <c r="X121" i="85"/>
  <c r="W121" i="85"/>
  <c r="V121" i="85"/>
  <c r="U121" i="85"/>
  <c r="T121" i="85"/>
  <c r="S121" i="85"/>
  <c r="Q121" i="85"/>
  <c r="P121" i="85"/>
  <c r="O121" i="85"/>
  <c r="N121" i="85"/>
  <c r="M121" i="85"/>
  <c r="AD120" i="85"/>
  <c r="AA120" i="85"/>
  <c r="Z120" i="85"/>
  <c r="Y120" i="85"/>
  <c r="X120" i="85"/>
  <c r="W120" i="85"/>
  <c r="V120" i="85"/>
  <c r="U120" i="85"/>
  <c r="T120" i="85"/>
  <c r="S120" i="85"/>
  <c r="Q120" i="85"/>
  <c r="P120" i="85"/>
  <c r="O120" i="85"/>
  <c r="N120" i="85"/>
  <c r="M120" i="85"/>
  <c r="AD119" i="85"/>
  <c r="AA119" i="85"/>
  <c r="Z119" i="85"/>
  <c r="Y119" i="85"/>
  <c r="X119" i="85"/>
  <c r="W119" i="85"/>
  <c r="V119" i="85"/>
  <c r="U119" i="85"/>
  <c r="T119" i="85"/>
  <c r="S119" i="85"/>
  <c r="Q119" i="85"/>
  <c r="P119" i="85"/>
  <c r="O119" i="85"/>
  <c r="N119" i="85"/>
  <c r="M119" i="85"/>
  <c r="AD118" i="85"/>
  <c r="AA118" i="85"/>
  <c r="Z118" i="85"/>
  <c r="Z123" i="85" s="1"/>
  <c r="Y118" i="85"/>
  <c r="X118" i="85"/>
  <c r="W118" i="85"/>
  <c r="V118" i="85"/>
  <c r="U118" i="85"/>
  <c r="T118" i="85"/>
  <c r="S118" i="85"/>
  <c r="Q118" i="85"/>
  <c r="P118" i="85"/>
  <c r="O118" i="85"/>
  <c r="N118" i="85"/>
  <c r="M118" i="85"/>
  <c r="AD117" i="85"/>
  <c r="AA117" i="85"/>
  <c r="Z117" i="85"/>
  <c r="Y117" i="85"/>
  <c r="Y123" i="85" s="1"/>
  <c r="X117" i="85"/>
  <c r="X123" i="85" s="1"/>
  <c r="BE23" i="85" s="1"/>
  <c r="W117" i="85"/>
  <c r="V117" i="85"/>
  <c r="U117" i="85"/>
  <c r="T117" i="85"/>
  <c r="S117" i="85"/>
  <c r="Q117" i="85"/>
  <c r="P117" i="85"/>
  <c r="O117" i="85"/>
  <c r="N117" i="85"/>
  <c r="M117" i="85"/>
  <c r="AO23" i="85"/>
  <c r="D7" i="85"/>
  <c r="AI114" i="85"/>
  <c r="AH114" i="85"/>
  <c r="AI112" i="85"/>
  <c r="AH112" i="85"/>
  <c r="AG112" i="85"/>
  <c r="AG115" i="85" s="1"/>
  <c r="AI111" i="85"/>
  <c r="AH111" i="85"/>
  <c r="AI110" i="85"/>
  <c r="AH110" i="85"/>
  <c r="AI109" i="85"/>
  <c r="AH109" i="85"/>
  <c r="AG108" i="85"/>
  <c r="AE5" i="85"/>
  <c r="BI19" i="85"/>
  <c r="AD108" i="85"/>
  <c r="AA108" i="85"/>
  <c r="Z108" i="85"/>
  <c r="Y108" i="85"/>
  <c r="X108" i="85"/>
  <c r="BE19" i="85" s="1"/>
  <c r="W108" i="85"/>
  <c r="V5" i="85" s="1"/>
  <c r="V108" i="85"/>
  <c r="U108" i="85"/>
  <c r="T108" i="85"/>
  <c r="BB19" i="85" s="1"/>
  <c r="S108" i="85"/>
  <c r="R5" i="85" s="1"/>
  <c r="Q108" i="85"/>
  <c r="AY19" i="85" s="1"/>
  <c r="P108" i="85"/>
  <c r="AX19" i="85" s="1"/>
  <c r="O108" i="85"/>
  <c r="AW19" i="85" s="1"/>
  <c r="N108" i="85"/>
  <c r="M5" i="85" s="1"/>
  <c r="M108" i="85"/>
  <c r="AT19" i="85"/>
  <c r="I5" i="85"/>
  <c r="H5" i="85"/>
  <c r="G5" i="85"/>
  <c r="F5" i="85"/>
  <c r="E5" i="85"/>
  <c r="AI107" i="85"/>
  <c r="AH107" i="85"/>
  <c r="AI106" i="85"/>
  <c r="AH106" i="85"/>
  <c r="AI105" i="85"/>
  <c r="AH105" i="85"/>
  <c r="AI104" i="85"/>
  <c r="AH104" i="85"/>
  <c r="AI103" i="85"/>
  <c r="AH103" i="85"/>
  <c r="AI102" i="85"/>
  <c r="AH102" i="85"/>
  <c r="AI101" i="85"/>
  <c r="AH101" i="85"/>
  <c r="AI100" i="85"/>
  <c r="AH100" i="85"/>
  <c r="AI99" i="85"/>
  <c r="AH99" i="85"/>
  <c r="AI98" i="85"/>
  <c r="AH98" i="85"/>
  <c r="AI97" i="85"/>
  <c r="AH97" i="85"/>
  <c r="AG96" i="85"/>
  <c r="BJ20" i="85"/>
  <c r="BI20" i="85"/>
  <c r="BG20" i="85"/>
  <c r="AA96" i="85"/>
  <c r="Z96" i="85"/>
  <c r="Y96" i="85"/>
  <c r="X96" i="85"/>
  <c r="W96" i="85"/>
  <c r="V96" i="85"/>
  <c r="U96" i="85"/>
  <c r="BC20" i="85" s="1"/>
  <c r="T96" i="85"/>
  <c r="BB20" i="85" s="1"/>
  <c r="S96" i="85"/>
  <c r="Q96" i="85"/>
  <c r="P96" i="85"/>
  <c r="O96" i="85"/>
  <c r="N96" i="85"/>
  <c r="AU20" i="85"/>
  <c r="AR20" i="85"/>
  <c r="AI95" i="85"/>
  <c r="AH95" i="85"/>
  <c r="AI94" i="85"/>
  <c r="AH94" i="85"/>
  <c r="AI93" i="85"/>
  <c r="AH93" i="85"/>
  <c r="AG92" i="85"/>
  <c r="AG3" i="85" s="1"/>
  <c r="BH18" i="85"/>
  <c r="AA92" i="85"/>
  <c r="Z92" i="85"/>
  <c r="Y92" i="85"/>
  <c r="X92" i="85"/>
  <c r="BE18" i="85" s="1"/>
  <c r="W92" i="85"/>
  <c r="V92" i="85"/>
  <c r="BD18" i="85" s="1"/>
  <c r="U92" i="85"/>
  <c r="BC18" i="85" s="1"/>
  <c r="T92" i="85"/>
  <c r="BB18" i="85" s="1"/>
  <c r="S92" i="85"/>
  <c r="Q92" i="85"/>
  <c r="AY18" i="85" s="1"/>
  <c r="P92" i="85"/>
  <c r="AX18" i="85" s="1"/>
  <c r="O92" i="85"/>
  <c r="AW18" i="85" s="1"/>
  <c r="N92" i="85"/>
  <c r="AV18" i="85" s="1"/>
  <c r="AU18" i="85"/>
  <c r="AS18" i="85"/>
  <c r="AQ18" i="85"/>
  <c r="AP18" i="85"/>
  <c r="BT91" i="85"/>
  <c r="BP91" i="85"/>
  <c r="BO91" i="85"/>
  <c r="BN91" i="85"/>
  <c r="BH91" i="85"/>
  <c r="BG91" i="85"/>
  <c r="BF91" i="85"/>
  <c r="BD91" i="85"/>
  <c r="AZ91" i="85"/>
  <c r="AI91" i="85"/>
  <c r="AH91" i="85"/>
  <c r="AG91" i="85"/>
  <c r="BR90" i="85"/>
  <c r="BQ90" i="85"/>
  <c r="BJ90" i="85"/>
  <c r="BC90" i="85"/>
  <c r="BB90" i="85"/>
  <c r="AI90" i="85"/>
  <c r="AH90" i="85"/>
  <c r="BC89" i="85"/>
  <c r="AZ89" i="85"/>
  <c r="AI89" i="85"/>
  <c r="AH89" i="85"/>
  <c r="BW88" i="85"/>
  <c r="BR88" i="85"/>
  <c r="BO88" i="85"/>
  <c r="BF88" i="85"/>
  <c r="AI88" i="85"/>
  <c r="AH88" i="85"/>
  <c r="BT87" i="85"/>
  <c r="BQ87" i="85"/>
  <c r="AZ87" i="85"/>
  <c r="AI87" i="85"/>
  <c r="AH87" i="85"/>
  <c r="BR86" i="85"/>
  <c r="BQ86" i="85"/>
  <c r="BI86" i="85"/>
  <c r="BC86" i="85"/>
  <c r="AI86" i="85"/>
  <c r="AH86" i="85"/>
  <c r="AI85" i="85"/>
  <c r="AH85" i="85"/>
  <c r="BW84" i="85"/>
  <c r="BW91" i="85" s="1"/>
  <c r="BV84" i="85"/>
  <c r="BV91" i="85" s="1"/>
  <c r="BU84" i="85"/>
  <c r="BU91" i="85" s="1"/>
  <c r="BT84" i="85"/>
  <c r="BS84" i="85"/>
  <c r="BS91" i="85" s="1"/>
  <c r="BR84" i="85"/>
  <c r="BR91" i="85" s="1"/>
  <c r="BQ84" i="85"/>
  <c r="BQ91" i="85" s="1"/>
  <c r="BP84" i="85"/>
  <c r="BO84" i="85"/>
  <c r="BN84" i="85"/>
  <c r="BM84" i="85"/>
  <c r="BM91" i="85" s="1"/>
  <c r="BL84" i="85"/>
  <c r="BL91" i="85" s="1"/>
  <c r="BK84" i="85"/>
  <c r="BK91" i="85" s="1"/>
  <c r="BJ84" i="85"/>
  <c r="BJ91" i="85" s="1"/>
  <c r="BI84" i="85"/>
  <c r="BI91" i="85" s="1"/>
  <c r="BH84" i="85"/>
  <c r="BG84" i="85"/>
  <c r="BF84" i="85"/>
  <c r="BE84" i="85"/>
  <c r="BE91" i="85" s="1"/>
  <c r="BD84" i="85"/>
  <c r="BC84" i="85"/>
  <c r="BC91" i="85" s="1"/>
  <c r="BB84" i="85"/>
  <c r="BB91" i="85" s="1"/>
  <c r="BA84" i="85"/>
  <c r="BA91" i="85" s="1"/>
  <c r="AZ84" i="85"/>
  <c r="AI84" i="85"/>
  <c r="AH84" i="85"/>
  <c r="BW83" i="85"/>
  <c r="BW90" i="85" s="1"/>
  <c r="BV83" i="85"/>
  <c r="BV90" i="85" s="1"/>
  <c r="BU83" i="85"/>
  <c r="BU90" i="85" s="1"/>
  <c r="BT83" i="85"/>
  <c r="BT90" i="85" s="1"/>
  <c r="BS83" i="85"/>
  <c r="BS90" i="85" s="1"/>
  <c r="BR83" i="85"/>
  <c r="BQ83" i="85"/>
  <c r="BP83" i="85"/>
  <c r="BP90" i="85" s="1"/>
  <c r="BO83" i="85"/>
  <c r="BO90" i="85" s="1"/>
  <c r="BN83" i="85"/>
  <c r="BN90" i="85" s="1"/>
  <c r="BM83" i="85"/>
  <c r="BM90" i="85" s="1"/>
  <c r="BL83" i="85"/>
  <c r="BL90" i="85" s="1"/>
  <c r="BK83" i="85"/>
  <c r="BK90" i="85" s="1"/>
  <c r="BJ83" i="85"/>
  <c r="BI83" i="85"/>
  <c r="BI90" i="85" s="1"/>
  <c r="BH83" i="85"/>
  <c r="BH90" i="85" s="1"/>
  <c r="BG83" i="85"/>
  <c r="BG90" i="85" s="1"/>
  <c r="BF83" i="85"/>
  <c r="BF90" i="85" s="1"/>
  <c r="BE83" i="85"/>
  <c r="BE90" i="85" s="1"/>
  <c r="BD83" i="85"/>
  <c r="BD90" i="85" s="1"/>
  <c r="BC83" i="85"/>
  <c r="BB83" i="85"/>
  <c r="BA83" i="85"/>
  <c r="BA90" i="85" s="1"/>
  <c r="AZ83" i="85"/>
  <c r="AZ90" i="85" s="1"/>
  <c r="AI83" i="85"/>
  <c r="AH83" i="85"/>
  <c r="BW82" i="85"/>
  <c r="BW89" i="85" s="1"/>
  <c r="BV82" i="85"/>
  <c r="BV89" i="85" s="1"/>
  <c r="BU82" i="85"/>
  <c r="BU89" i="85" s="1"/>
  <c r="BT82" i="85"/>
  <c r="BT89" i="85" s="1"/>
  <c r="BS82" i="85"/>
  <c r="BS89" i="85" s="1"/>
  <c r="BR82" i="85"/>
  <c r="BR89" i="85" s="1"/>
  <c r="BQ82" i="85"/>
  <c r="BQ89" i="85" s="1"/>
  <c r="BP82" i="85"/>
  <c r="BP89" i="85" s="1"/>
  <c r="BO82" i="85"/>
  <c r="BO89" i="85" s="1"/>
  <c r="BN82" i="85"/>
  <c r="BN89" i="85" s="1"/>
  <c r="BM82" i="85"/>
  <c r="BM89" i="85" s="1"/>
  <c r="BL82" i="85"/>
  <c r="BL89" i="85" s="1"/>
  <c r="BK82" i="85"/>
  <c r="BK89" i="85" s="1"/>
  <c r="BJ82" i="85"/>
  <c r="BJ89" i="85" s="1"/>
  <c r="BI82" i="85"/>
  <c r="BI89" i="85" s="1"/>
  <c r="BH82" i="85"/>
  <c r="BH89" i="85" s="1"/>
  <c r="BG82" i="85"/>
  <c r="BG89" i="85" s="1"/>
  <c r="BF82" i="85"/>
  <c r="BF89" i="85" s="1"/>
  <c r="BE82" i="85"/>
  <c r="BE89" i="85" s="1"/>
  <c r="BD82" i="85"/>
  <c r="BD89" i="85" s="1"/>
  <c r="BC82" i="85"/>
  <c r="BB82" i="85"/>
  <c r="BB89" i="85" s="1"/>
  <c r="BA82" i="85"/>
  <c r="BA89" i="85" s="1"/>
  <c r="AZ82" i="85"/>
  <c r="AI82" i="85"/>
  <c r="AH82" i="85"/>
  <c r="BW81" i="85"/>
  <c r="BV81" i="85"/>
  <c r="BV88" i="85" s="1"/>
  <c r="BU81" i="85"/>
  <c r="BU88" i="85" s="1"/>
  <c r="BT81" i="85"/>
  <c r="BT88" i="85" s="1"/>
  <c r="BS81" i="85"/>
  <c r="BS88" i="85" s="1"/>
  <c r="BR81" i="85"/>
  <c r="BQ81" i="85"/>
  <c r="BQ88" i="85" s="1"/>
  <c r="BP81" i="85"/>
  <c r="BP88" i="85" s="1"/>
  <c r="BO81" i="85"/>
  <c r="BN81" i="85"/>
  <c r="BN88" i="85" s="1"/>
  <c r="BM81" i="85"/>
  <c r="BM88" i="85" s="1"/>
  <c r="BL81" i="85"/>
  <c r="BL88" i="85" s="1"/>
  <c r="BK81" i="85"/>
  <c r="BK88" i="85" s="1"/>
  <c r="BJ81" i="85"/>
  <c r="BJ88" i="85" s="1"/>
  <c r="BI81" i="85"/>
  <c r="BI88" i="85" s="1"/>
  <c r="BH81" i="85"/>
  <c r="BH88" i="85" s="1"/>
  <c r="BG81" i="85"/>
  <c r="BG88" i="85" s="1"/>
  <c r="BF81" i="85"/>
  <c r="BE81" i="85"/>
  <c r="BE88" i="85" s="1"/>
  <c r="BD81" i="85"/>
  <c r="BD88" i="85" s="1"/>
  <c r="BC81" i="85"/>
  <c r="BC88" i="85" s="1"/>
  <c r="BB81" i="85"/>
  <c r="BB88" i="85" s="1"/>
  <c r="BA81" i="85"/>
  <c r="BA88" i="85" s="1"/>
  <c r="AZ81" i="85"/>
  <c r="AZ88" i="85" s="1"/>
  <c r="AI81" i="85"/>
  <c r="AH81" i="85"/>
  <c r="BW80" i="85"/>
  <c r="BW87" i="85" s="1"/>
  <c r="BV80" i="85"/>
  <c r="BV87" i="85" s="1"/>
  <c r="BU80" i="85"/>
  <c r="BU87" i="85" s="1"/>
  <c r="BT80" i="85"/>
  <c r="BS80" i="85"/>
  <c r="BS87" i="85" s="1"/>
  <c r="BR80" i="85"/>
  <c r="BR87" i="85" s="1"/>
  <c r="BQ80" i="85"/>
  <c r="BP80" i="85"/>
  <c r="BP87" i="85" s="1"/>
  <c r="BO80" i="85"/>
  <c r="BO87" i="85" s="1"/>
  <c r="BN80" i="85"/>
  <c r="BN87" i="85" s="1"/>
  <c r="BM80" i="85"/>
  <c r="BM87" i="85" s="1"/>
  <c r="BL80" i="85"/>
  <c r="BL87" i="85" s="1"/>
  <c r="BK80" i="85"/>
  <c r="BK87" i="85" s="1"/>
  <c r="BJ80" i="85"/>
  <c r="BJ87" i="85" s="1"/>
  <c r="BI80" i="85"/>
  <c r="BI87" i="85" s="1"/>
  <c r="BH80" i="85"/>
  <c r="BH87" i="85" s="1"/>
  <c r="BG80" i="85"/>
  <c r="BG87" i="85" s="1"/>
  <c r="BF80" i="85"/>
  <c r="BF87" i="85" s="1"/>
  <c r="BE80" i="85"/>
  <c r="BE87" i="85" s="1"/>
  <c r="BD80" i="85"/>
  <c r="BD87" i="85" s="1"/>
  <c r="BC80" i="85"/>
  <c r="BC87" i="85" s="1"/>
  <c r="BB80" i="85"/>
  <c r="BB87" i="85" s="1"/>
  <c r="BA80" i="85"/>
  <c r="BA87" i="85" s="1"/>
  <c r="AZ80" i="85"/>
  <c r="AI80" i="85"/>
  <c r="AH80" i="85"/>
  <c r="BW79" i="85"/>
  <c r="BW86" i="85" s="1"/>
  <c r="BV79" i="85"/>
  <c r="BV86" i="85" s="1"/>
  <c r="BU79" i="85"/>
  <c r="BU86" i="85" s="1"/>
  <c r="BT79" i="85"/>
  <c r="BT86" i="85" s="1"/>
  <c r="BS79" i="85"/>
  <c r="BS86" i="85" s="1"/>
  <c r="BR79" i="85"/>
  <c r="BQ79" i="85"/>
  <c r="BP79" i="85"/>
  <c r="BP86" i="85" s="1"/>
  <c r="BO79" i="85"/>
  <c r="BO86" i="85" s="1"/>
  <c r="BN79" i="85"/>
  <c r="BN86" i="85" s="1"/>
  <c r="BM79" i="85"/>
  <c r="BM86" i="85" s="1"/>
  <c r="BL79" i="85"/>
  <c r="BL86" i="85" s="1"/>
  <c r="BK79" i="85"/>
  <c r="BK86" i="85" s="1"/>
  <c r="BJ79" i="85"/>
  <c r="BJ86" i="85" s="1"/>
  <c r="BI79" i="85"/>
  <c r="BH79" i="85"/>
  <c r="BH86" i="85" s="1"/>
  <c r="BG79" i="85"/>
  <c r="BG86" i="85" s="1"/>
  <c r="BF79" i="85"/>
  <c r="BF86" i="85" s="1"/>
  <c r="BE79" i="85"/>
  <c r="BE86" i="85" s="1"/>
  <c r="BD79" i="85"/>
  <c r="BD86" i="85" s="1"/>
  <c r="BC79" i="85"/>
  <c r="BB79" i="85"/>
  <c r="BB86" i="85" s="1"/>
  <c r="BA79" i="85"/>
  <c r="BA86" i="85" s="1"/>
  <c r="AZ79" i="85"/>
  <c r="AI79" i="85"/>
  <c r="AH79" i="85"/>
  <c r="AG78" i="85"/>
  <c r="BH17" i="85"/>
  <c r="AA78" i="85"/>
  <c r="Z78" i="85"/>
  <c r="Z113" i="85" s="1"/>
  <c r="Z115" i="85" s="1"/>
  <c r="Y78" i="85"/>
  <c r="X78" i="85"/>
  <c r="BA17" i="85"/>
  <c r="AZ17" i="85"/>
  <c r="Q78" i="85"/>
  <c r="AY17" i="85" s="1"/>
  <c r="P78" i="85"/>
  <c r="O78" i="85"/>
  <c r="AW17" i="85" s="1"/>
  <c r="N78" i="85"/>
  <c r="AU17" i="85"/>
  <c r="AT17" i="85"/>
  <c r="AI77" i="85"/>
  <c r="AH77" i="85"/>
  <c r="AI76" i="85"/>
  <c r="AH76" i="85"/>
  <c r="AI75" i="85"/>
  <c r="AH75" i="85"/>
  <c r="AI74" i="85"/>
  <c r="AH74" i="85"/>
  <c r="AI73" i="85"/>
  <c r="AH73" i="85"/>
  <c r="AI72" i="85"/>
  <c r="AH72" i="85"/>
  <c r="AG71" i="85"/>
  <c r="BJ16" i="85"/>
  <c r="AD113" i="85"/>
  <c r="AD115" i="85" s="1"/>
  <c r="AB7" i="85"/>
  <c r="AA71" i="85"/>
  <c r="Z71" i="85"/>
  <c r="Y71" i="85"/>
  <c r="Y113" i="85" s="1"/>
  <c r="Y115" i="85" s="1"/>
  <c r="Y116" i="85" s="1"/>
  <c r="Y7" i="85" s="1"/>
  <c r="X71" i="85"/>
  <c r="BE16" i="85" s="1"/>
  <c r="BE22" i="85" s="1"/>
  <c r="BE25" i="85" s="1"/>
  <c r="W71" i="85"/>
  <c r="V71" i="85"/>
  <c r="U71" i="85"/>
  <c r="T71" i="85"/>
  <c r="S71" i="85"/>
  <c r="Q71" i="85"/>
  <c r="P71" i="85"/>
  <c r="O71" i="85"/>
  <c r="AW16" i="85" s="1"/>
  <c r="N71" i="85"/>
  <c r="AI70" i="85"/>
  <c r="AH70" i="85"/>
  <c r="AI69" i="85"/>
  <c r="AH69" i="85"/>
  <c r="AI68" i="85"/>
  <c r="AH68" i="85"/>
  <c r="AI67" i="85"/>
  <c r="AH67" i="85"/>
  <c r="AI66" i="85"/>
  <c r="AH66" i="85"/>
  <c r="AI65" i="85"/>
  <c r="AH65" i="85"/>
  <c r="AI64" i="85"/>
  <c r="AH64" i="85"/>
  <c r="AI63" i="85"/>
  <c r="AH63" i="85"/>
  <c r="AI62" i="85"/>
  <c r="AH62" i="85"/>
  <c r="AI61" i="85"/>
  <c r="AH61" i="85"/>
  <c r="AI60" i="85"/>
  <c r="AH60" i="85"/>
  <c r="AI59" i="85"/>
  <c r="AH59" i="85"/>
  <c r="AI58" i="85"/>
  <c r="AH58" i="85"/>
  <c r="AI57" i="85"/>
  <c r="AH57" i="85"/>
  <c r="AI56" i="85"/>
  <c r="AH56" i="85"/>
  <c r="AI55" i="85"/>
  <c r="AH55" i="85"/>
  <c r="AI54" i="85"/>
  <c r="AH54" i="85"/>
  <c r="AI53" i="85"/>
  <c r="AH53" i="85"/>
  <c r="AI52" i="85"/>
  <c r="AH52" i="85"/>
  <c r="AI51" i="85"/>
  <c r="AH51" i="85"/>
  <c r="AI50" i="85"/>
  <c r="AH50" i="85"/>
  <c r="AI49" i="85"/>
  <c r="AH49" i="85"/>
  <c r="AI48" i="85"/>
  <c r="AH48" i="85"/>
  <c r="AI47" i="85"/>
  <c r="AH47" i="85"/>
  <c r="AI46" i="85"/>
  <c r="AH46" i="85"/>
  <c r="AI45" i="85"/>
  <c r="AH45" i="85"/>
  <c r="AI44" i="85"/>
  <c r="AH44" i="85"/>
  <c r="AI43" i="85"/>
  <c r="AH43" i="85"/>
  <c r="AI42" i="85"/>
  <c r="AH42" i="85"/>
  <c r="AI41" i="85"/>
  <c r="AH41" i="85"/>
  <c r="AI40" i="85"/>
  <c r="AH40" i="85"/>
  <c r="AI39" i="85"/>
  <c r="AH39" i="85"/>
  <c r="AI38" i="85"/>
  <c r="AH38" i="85"/>
  <c r="AI37" i="85"/>
  <c r="AH37" i="85"/>
  <c r="AI36" i="85"/>
  <c r="AH36" i="85"/>
  <c r="AI35" i="85"/>
  <c r="AH35" i="85"/>
  <c r="AI34" i="85"/>
  <c r="AH34" i="85"/>
  <c r="AI33" i="85"/>
  <c r="AH33" i="85"/>
  <c r="AI32" i="85"/>
  <c r="AH32" i="85"/>
  <c r="AI31" i="85"/>
  <c r="AH31" i="85"/>
  <c r="AI30" i="85"/>
  <c r="AH30" i="85"/>
  <c r="AI29" i="85"/>
  <c r="AH29" i="85"/>
  <c r="AI28" i="85"/>
  <c r="AH28" i="85"/>
  <c r="AI27" i="85"/>
  <c r="AH27" i="85"/>
  <c r="AI26" i="85"/>
  <c r="AH26" i="85"/>
  <c r="AI25" i="85"/>
  <c r="AH25" i="85"/>
  <c r="AI24" i="85"/>
  <c r="AH24" i="85"/>
  <c r="BJ23" i="85"/>
  <c r="BG23" i="85"/>
  <c r="AZ23" i="85"/>
  <c r="AI23" i="85"/>
  <c r="AH23" i="85"/>
  <c r="AI22" i="85"/>
  <c r="AH22" i="85"/>
  <c r="BJ21" i="85"/>
  <c r="BI21" i="85"/>
  <c r="BH21" i="85"/>
  <c r="BG21" i="85"/>
  <c r="BF21" i="85"/>
  <c r="BE21" i="85"/>
  <c r="BD21" i="85"/>
  <c r="BC21" i="85"/>
  <c r="BB21" i="85"/>
  <c r="BA21" i="85"/>
  <c r="AZ21" i="85"/>
  <c r="AY21" i="85"/>
  <c r="AX21" i="85"/>
  <c r="AW21" i="85"/>
  <c r="AV21" i="85"/>
  <c r="AU21" i="85"/>
  <c r="AT21" i="85"/>
  <c r="AS21" i="85"/>
  <c r="AR21" i="85"/>
  <c r="AQ21" i="85"/>
  <c r="AP21" i="85"/>
  <c r="AO21" i="85"/>
  <c r="AN21" i="85"/>
  <c r="AM21" i="85"/>
  <c r="AI21" i="85"/>
  <c r="AH21" i="85"/>
  <c r="BH20" i="85"/>
  <c r="BF20" i="85"/>
  <c r="BE20" i="85"/>
  <c r="BD20" i="85"/>
  <c r="BA20" i="85"/>
  <c r="AZ20" i="85"/>
  <c r="AY20" i="85"/>
  <c r="AX20" i="85"/>
  <c r="AW20" i="85"/>
  <c r="AV20" i="85"/>
  <c r="AT20" i="85"/>
  <c r="AS20" i="85"/>
  <c r="AQ20" i="85"/>
  <c r="AP20" i="85"/>
  <c r="AO20" i="85"/>
  <c r="AN20" i="85"/>
  <c r="AM20" i="85"/>
  <c r="AI20" i="85"/>
  <c r="AH20" i="85"/>
  <c r="BJ19" i="85"/>
  <c r="BH19" i="85"/>
  <c r="BG19" i="85"/>
  <c r="BF19" i="85"/>
  <c r="BD19" i="85"/>
  <c r="BA19" i="85"/>
  <c r="AZ19" i="85"/>
  <c r="AN19" i="85"/>
  <c r="AM19" i="85"/>
  <c r="AI19" i="85"/>
  <c r="AH19" i="85"/>
  <c r="BJ18" i="85"/>
  <c r="BI18" i="85"/>
  <c r="BI22" i="85" s="1"/>
  <c r="BG18" i="85"/>
  <c r="BF18" i="85"/>
  <c r="BA18" i="85"/>
  <c r="AZ18" i="85"/>
  <c r="AT18" i="85"/>
  <c r="AR18" i="85"/>
  <c r="AO18" i="85"/>
  <c r="AN18" i="85"/>
  <c r="AM18" i="85"/>
  <c r="AI18" i="85"/>
  <c r="AH18" i="85"/>
  <c r="BJ17" i="85"/>
  <c r="BI17" i="85"/>
  <c r="BG17" i="85"/>
  <c r="BF17" i="85"/>
  <c r="BE17" i="85"/>
  <c r="BD17" i="85"/>
  <c r="BC17" i="85"/>
  <c r="BB17" i="85"/>
  <c r="AX17" i="85"/>
  <c r="AV17" i="85"/>
  <c r="AS17" i="85"/>
  <c r="AR17" i="85"/>
  <c r="AQ17" i="85"/>
  <c r="AP17" i="85"/>
  <c r="AO17" i="85"/>
  <c r="AN17" i="85"/>
  <c r="AM17" i="85"/>
  <c r="AI17" i="85"/>
  <c r="AH17" i="85"/>
  <c r="BI16" i="85"/>
  <c r="BH16" i="85"/>
  <c r="BF16" i="85"/>
  <c r="BD16" i="85"/>
  <c r="BC16" i="85"/>
  <c r="AZ16" i="85"/>
  <c r="AV16" i="85"/>
  <c r="AU16" i="85"/>
  <c r="AR16" i="85"/>
  <c r="AQ16" i="85"/>
  <c r="AP16" i="85"/>
  <c r="AO16" i="85"/>
  <c r="AM16" i="85"/>
  <c r="AI16" i="85"/>
  <c r="AH16" i="85"/>
  <c r="AI15" i="85"/>
  <c r="AH15" i="85"/>
  <c r="AI14" i="85"/>
  <c r="AH14" i="85"/>
  <c r="AI13" i="85"/>
  <c r="AH13" i="85"/>
  <c r="AL12" i="85"/>
  <c r="AI12" i="85"/>
  <c r="AH12" i="85"/>
  <c r="AI11" i="85"/>
  <c r="AH11" i="85"/>
  <c r="K6" i="85"/>
  <c r="AF5" i="85"/>
  <c r="AD5" i="85"/>
  <c r="AC5" i="85"/>
  <c r="Z5" i="85"/>
  <c r="Y5" i="85"/>
  <c r="X5" i="85"/>
  <c r="U5" i="85"/>
  <c r="Q5" i="85"/>
  <c r="B5" i="85"/>
  <c r="AG4" i="85"/>
  <c r="K4" i="85"/>
  <c r="E4" i="85"/>
  <c r="H4" i="85" s="1"/>
  <c r="B4" i="85"/>
  <c r="AL13" i="85" s="1"/>
  <c r="AF71" i="84"/>
  <c r="AF78" i="84"/>
  <c r="AF92" i="84"/>
  <c r="AF96" i="84"/>
  <c r="AF108" i="84"/>
  <c r="AF117" i="84"/>
  <c r="AF118" i="84"/>
  <c r="AF119" i="84"/>
  <c r="AF120" i="84"/>
  <c r="AF121" i="84"/>
  <c r="AF122" i="84"/>
  <c r="AF161" i="84"/>
  <c r="AF162" i="84"/>
  <c r="AF163" i="84"/>
  <c r="AF167" i="84" s="1"/>
  <c r="AF164" i="84"/>
  <c r="AF165" i="84"/>
  <c r="AF166" i="84"/>
  <c r="AF135" i="84" s="1"/>
  <c r="AF169" i="84"/>
  <c r="AF170" i="84"/>
  <c r="AF171" i="84"/>
  <c r="AB71" i="84"/>
  <c r="AB113" i="84" s="1"/>
  <c r="AB115" i="84" s="1"/>
  <c r="AB116" i="84" s="1"/>
  <c r="AC71" i="84"/>
  <c r="AC113" i="84" s="1"/>
  <c r="AC115" i="84" s="1"/>
  <c r="AC116" i="84" s="1"/>
  <c r="AD71" i="84"/>
  <c r="AE71" i="84"/>
  <c r="AB78" i="84"/>
  <c r="AC78" i="84"/>
  <c r="AD78" i="84"/>
  <c r="AE78" i="84"/>
  <c r="AB92" i="84"/>
  <c r="AC92" i="84"/>
  <c r="AD92" i="84"/>
  <c r="AE92" i="84"/>
  <c r="AB96" i="84"/>
  <c r="AC96" i="84"/>
  <c r="AD96" i="84"/>
  <c r="AE96" i="84"/>
  <c r="AB108" i="84"/>
  <c r="AB124" i="84" s="1"/>
  <c r="AC108" i="84"/>
  <c r="AC124" i="84" s="1"/>
  <c r="AD108" i="84"/>
  <c r="AE108" i="84"/>
  <c r="AD113" i="84"/>
  <c r="AD115" i="84" s="1"/>
  <c r="AB117" i="84"/>
  <c r="AC117" i="84"/>
  <c r="AD117" i="84"/>
  <c r="AE117" i="84"/>
  <c r="AB118" i="84"/>
  <c r="AC118" i="84"/>
  <c r="AD118" i="84"/>
  <c r="AD123" i="84" s="1"/>
  <c r="AD124" i="84" s="1"/>
  <c r="AE118" i="84"/>
  <c r="AB119" i="84"/>
  <c r="AC119" i="84"/>
  <c r="AD119" i="84"/>
  <c r="AE119" i="84"/>
  <c r="AB120" i="84"/>
  <c r="AC120" i="84"/>
  <c r="AD120" i="84"/>
  <c r="AE120" i="84"/>
  <c r="AB121" i="84"/>
  <c r="AC121" i="84"/>
  <c r="AD121" i="84"/>
  <c r="AE121" i="84"/>
  <c r="AB122" i="84"/>
  <c r="AC122" i="84"/>
  <c r="AD122" i="84"/>
  <c r="AE122" i="84"/>
  <c r="AB123" i="84"/>
  <c r="AC123" i="84"/>
  <c r="AB149" i="84"/>
  <c r="AC149" i="84"/>
  <c r="AD149" i="84"/>
  <c r="AB161" i="84"/>
  <c r="AC161" i="84" s="1"/>
  <c r="AB162" i="84"/>
  <c r="AC162" i="84" s="1"/>
  <c r="AD162" i="84" s="1"/>
  <c r="AE162" i="84" s="1"/>
  <c r="AB163" i="84"/>
  <c r="AC163" i="84" s="1"/>
  <c r="AD163" i="84" s="1"/>
  <c r="AE163" i="84" s="1"/>
  <c r="AB164" i="84"/>
  <c r="AC164" i="84" s="1"/>
  <c r="AD164" i="84" s="1"/>
  <c r="AE164" i="84" s="1"/>
  <c r="AB165" i="84"/>
  <c r="AC165" i="84" s="1"/>
  <c r="AD165" i="84" s="1"/>
  <c r="AE165" i="84" s="1"/>
  <c r="AB166" i="84"/>
  <c r="AC166" i="84" s="1"/>
  <c r="AD166" i="84" s="1"/>
  <c r="AE166" i="84" s="1"/>
  <c r="AB167" i="84"/>
  <c r="AB169" i="84"/>
  <c r="AC169" i="84" s="1"/>
  <c r="AB170" i="84"/>
  <c r="AC170" i="84" s="1"/>
  <c r="AD170" i="84" s="1"/>
  <c r="AE170" i="84" s="1"/>
  <c r="AB171" i="84"/>
  <c r="AC171" i="84" s="1"/>
  <c r="AD171" i="84" s="1"/>
  <c r="AE171" i="84" s="1"/>
  <c r="AB172" i="84"/>
  <c r="AC172" i="84" s="1"/>
  <c r="AD172" i="84" s="1"/>
  <c r="AE172" i="84" s="1"/>
  <c r="AB173" i="84"/>
  <c r="AC173" i="84" s="1"/>
  <c r="AD173" i="84" s="1"/>
  <c r="AE173" i="84" s="1"/>
  <c r="AB174" i="84"/>
  <c r="AC174" i="84" s="1"/>
  <c r="AD174" i="84" s="1"/>
  <c r="AE174" i="84" s="1"/>
  <c r="AB175" i="84"/>
  <c r="AC175" i="84" s="1"/>
  <c r="AD175" i="84" s="1"/>
  <c r="AE175" i="84" s="1"/>
  <c r="AB176" i="84"/>
  <c r="AC176" i="84" s="1"/>
  <c r="AD176" i="84" s="1"/>
  <c r="AE176" i="84" s="1"/>
  <c r="AB177" i="84"/>
  <c r="AC177" i="84" s="1"/>
  <c r="AB178" i="84"/>
  <c r="AC178" i="84" s="1"/>
  <c r="AD178" i="84" s="1"/>
  <c r="AE178" i="84" s="1"/>
  <c r="AB179" i="84"/>
  <c r="AC179" i="84" s="1"/>
  <c r="AD179" i="84" s="1"/>
  <c r="AE179" i="84" s="1"/>
  <c r="AB180" i="84"/>
  <c r="AC180" i="84" s="1"/>
  <c r="AD180" i="84" s="1"/>
  <c r="AE180" i="84" s="1"/>
  <c r="AB181" i="84"/>
  <c r="AC181" i="84" s="1"/>
  <c r="AD181" i="84" s="1"/>
  <c r="AE181" i="84" s="1"/>
  <c r="AB182" i="84"/>
  <c r="AC182" i="84" s="1"/>
  <c r="AD182" i="84" s="1"/>
  <c r="AE182" i="84" s="1"/>
  <c r="AB183" i="84"/>
  <c r="AC183" i="84" s="1"/>
  <c r="AD183" i="84" s="1"/>
  <c r="AE183" i="84" s="1"/>
  <c r="AB184" i="84"/>
  <c r="AC184" i="84" s="1"/>
  <c r="AD184" i="84" s="1"/>
  <c r="AE184" i="84" s="1"/>
  <c r="AB185" i="84"/>
  <c r="AC185" i="84" s="1"/>
  <c r="AD185" i="84" s="1"/>
  <c r="AE185" i="84" s="1"/>
  <c r="AB186" i="84"/>
  <c r="AC186" i="84" s="1"/>
  <c r="AD186" i="84" s="1"/>
  <c r="AE186" i="84" s="1"/>
  <c r="AB187" i="84"/>
  <c r="AC187" i="84" s="1"/>
  <c r="AD187" i="84" s="1"/>
  <c r="AE187" i="84" s="1"/>
  <c r="AB188" i="84"/>
  <c r="AC188" i="84" s="1"/>
  <c r="AD188" i="84" s="1"/>
  <c r="AE188" i="84" s="1"/>
  <c r="AB189" i="84"/>
  <c r="AC189" i="84" s="1"/>
  <c r="AD189" i="84" s="1"/>
  <c r="AE189" i="84" s="1"/>
  <c r="AB190" i="84"/>
  <c r="AC190" i="84" s="1"/>
  <c r="AD190" i="84" s="1"/>
  <c r="AE190" i="84" s="1"/>
  <c r="AB191" i="84"/>
  <c r="AC191" i="84" s="1"/>
  <c r="AD191" i="84" s="1"/>
  <c r="AE191" i="84" s="1"/>
  <c r="AB192" i="84"/>
  <c r="AC192" i="84" s="1"/>
  <c r="AD192" i="84" s="1"/>
  <c r="AE192" i="84" s="1"/>
  <c r="AB193" i="84"/>
  <c r="AC193" i="84" s="1"/>
  <c r="AD193" i="84" s="1"/>
  <c r="AE193" i="84" s="1"/>
  <c r="AB194" i="84"/>
  <c r="AC194" i="84" s="1"/>
  <c r="AD194" i="84" s="1"/>
  <c r="AE194" i="84" s="1"/>
  <c r="AB195" i="84"/>
  <c r="AC195" i="84" s="1"/>
  <c r="AD195" i="84" s="1"/>
  <c r="AE195" i="84" s="1"/>
  <c r="AB196" i="84"/>
  <c r="AC196" i="84" s="1"/>
  <c r="AD196" i="84" s="1"/>
  <c r="AE196" i="84" s="1"/>
  <c r="AB197" i="84"/>
  <c r="AC197" i="84" s="1"/>
  <c r="AD197" i="84" s="1"/>
  <c r="AE197" i="84" s="1"/>
  <c r="AB198" i="84"/>
  <c r="AB135" i="84" s="1"/>
  <c r="AB199" i="84"/>
  <c r="AC199" i="84" s="1"/>
  <c r="AD199" i="84" s="1"/>
  <c r="AE199" i="84" s="1"/>
  <c r="AB200" i="84"/>
  <c r="AC200" i="84" s="1"/>
  <c r="AD200" i="84" s="1"/>
  <c r="AE200" i="84" s="1"/>
  <c r="AB201" i="84"/>
  <c r="AC201" i="84" s="1"/>
  <c r="AD201" i="84" s="1"/>
  <c r="AE201" i="84" s="1"/>
  <c r="AB202" i="84"/>
  <c r="AC202" i="84" s="1"/>
  <c r="AD202" i="84" s="1"/>
  <c r="AE202" i="84" s="1"/>
  <c r="AB203" i="84"/>
  <c r="AC203" i="84" s="1"/>
  <c r="AD203" i="84" s="1"/>
  <c r="AE203" i="84" s="1"/>
  <c r="AB204" i="84"/>
  <c r="AC204" i="84" s="1"/>
  <c r="AD204" i="84" s="1"/>
  <c r="AE204" i="84" s="1"/>
  <c r="AB205" i="84"/>
  <c r="AC205" i="84" s="1"/>
  <c r="AD205" i="84" s="1"/>
  <c r="AE205" i="84" s="1"/>
  <c r="AB206" i="84"/>
  <c r="AC206" i="84" s="1"/>
  <c r="AD206" i="84" s="1"/>
  <c r="AE206" i="84" s="1"/>
  <c r="AB207" i="84"/>
  <c r="AC207" i="84" s="1"/>
  <c r="AD207" i="84" s="1"/>
  <c r="AE207" i="84" s="1"/>
  <c r="AB208" i="84"/>
  <c r="AC208" i="84" s="1"/>
  <c r="AD208" i="84" s="1"/>
  <c r="AE208" i="84" s="1"/>
  <c r="AB209" i="84"/>
  <c r="AC209" i="84" s="1"/>
  <c r="AD209" i="84" s="1"/>
  <c r="AE209" i="84" s="1"/>
  <c r="AB210" i="84"/>
  <c r="AC210" i="84" s="1"/>
  <c r="AD210" i="84" s="1"/>
  <c r="AE210" i="84" s="1"/>
  <c r="AB211" i="84"/>
  <c r="AC211" i="84" s="1"/>
  <c r="AD211" i="84" s="1"/>
  <c r="AE211" i="84" s="1"/>
  <c r="AB212" i="84"/>
  <c r="AC212" i="84" s="1"/>
  <c r="AD212" i="84" s="1"/>
  <c r="AE212" i="84" s="1"/>
  <c r="AB213" i="84"/>
  <c r="AC213" i="84" s="1"/>
  <c r="AD213" i="84" s="1"/>
  <c r="AE213" i="84" s="1"/>
  <c r="AB214" i="84"/>
  <c r="AC214" i="84" s="1"/>
  <c r="AD214" i="84" s="1"/>
  <c r="AE214" i="84" s="1"/>
  <c r="AB215" i="84"/>
  <c r="AC215" i="84" s="1"/>
  <c r="AD215" i="84" s="1"/>
  <c r="AE215" i="84" s="1"/>
  <c r="AB216" i="84"/>
  <c r="AC216" i="84" s="1"/>
  <c r="AD216" i="84" s="1"/>
  <c r="AE216" i="84" s="1"/>
  <c r="AB217" i="84"/>
  <c r="AC217" i="84" s="1"/>
  <c r="AD217" i="84" s="1"/>
  <c r="AE217" i="84" s="1"/>
  <c r="AB218" i="84"/>
  <c r="AC218" i="84" s="1"/>
  <c r="AD218" i="84" s="1"/>
  <c r="AE218" i="84" s="1"/>
  <c r="AB219" i="84"/>
  <c r="AC219" i="84" s="1"/>
  <c r="AD219" i="84" s="1"/>
  <c r="AE219" i="84" s="1"/>
  <c r="AB220" i="84"/>
  <c r="AC220" i="84" s="1"/>
  <c r="AD220" i="84" s="1"/>
  <c r="AE220" i="84" s="1"/>
  <c r="AB221" i="84"/>
  <c r="AC221" i="84" s="1"/>
  <c r="AD221" i="84" s="1"/>
  <c r="AE221" i="84" s="1"/>
  <c r="AB222" i="84"/>
  <c r="AC222" i="84" s="1"/>
  <c r="AD222" i="84" s="1"/>
  <c r="AE222" i="84" s="1"/>
  <c r="AB223" i="84"/>
  <c r="AC223" i="84" s="1"/>
  <c r="AD223" i="84" s="1"/>
  <c r="AE223" i="84" s="1"/>
  <c r="AB224" i="84"/>
  <c r="AC224" i="84" s="1"/>
  <c r="AD224" i="84" s="1"/>
  <c r="AE224" i="84" s="1"/>
  <c r="AB225" i="84"/>
  <c r="AC225" i="84" s="1"/>
  <c r="AD225" i="84" s="1"/>
  <c r="AE225" i="84" s="1"/>
  <c r="AB226" i="84"/>
  <c r="AC226" i="84" s="1"/>
  <c r="AD226" i="84" s="1"/>
  <c r="AE226" i="84" s="1"/>
  <c r="AB227" i="84"/>
  <c r="AC227" i="84" s="1"/>
  <c r="AD227" i="84" s="1"/>
  <c r="AE227" i="84" s="1"/>
  <c r="AB228" i="84"/>
  <c r="AC228" i="84" s="1"/>
  <c r="AD228" i="84" s="1"/>
  <c r="AE228" i="84" s="1"/>
  <c r="AB229" i="84"/>
  <c r="AC229" i="84" s="1"/>
  <c r="AD229" i="84" s="1"/>
  <c r="AE229" i="84" s="1"/>
  <c r="AB230" i="84"/>
  <c r="AC230" i="84" s="1"/>
  <c r="AD230" i="84" s="1"/>
  <c r="AE230" i="84" s="1"/>
  <c r="AB231" i="84"/>
  <c r="AC231" i="84" s="1"/>
  <c r="AD231" i="84" s="1"/>
  <c r="AE231" i="84" s="1"/>
  <c r="AB232" i="84"/>
  <c r="AC232" i="84" s="1"/>
  <c r="AD232" i="84" s="1"/>
  <c r="AE232" i="84" s="1"/>
  <c r="AB233" i="84"/>
  <c r="AC233" i="84" s="1"/>
  <c r="AD233" i="84" s="1"/>
  <c r="AE233" i="84" s="1"/>
  <c r="AB234" i="84"/>
  <c r="AC234" i="84" s="1"/>
  <c r="AD234" i="84" s="1"/>
  <c r="AE234" i="84" s="1"/>
  <c r="AB235" i="84"/>
  <c r="AC235" i="84" s="1"/>
  <c r="AD235" i="84" s="1"/>
  <c r="AE235" i="84" s="1"/>
  <c r="AB236" i="84"/>
  <c r="AC236" i="84" s="1"/>
  <c r="AD236" i="84" s="1"/>
  <c r="AE236" i="84" s="1"/>
  <c r="AB237" i="84"/>
  <c r="AC237" i="84" s="1"/>
  <c r="AD237" i="84" s="1"/>
  <c r="AE237" i="84" s="1"/>
  <c r="AB238" i="84"/>
  <c r="AC238" i="84" s="1"/>
  <c r="AD238" i="84" s="1"/>
  <c r="AE238" i="84" s="1"/>
  <c r="AB239" i="84"/>
  <c r="AC239" i="84" s="1"/>
  <c r="AD239" i="84" s="1"/>
  <c r="AE239" i="84" s="1"/>
  <c r="AB240" i="84"/>
  <c r="AC240" i="84" s="1"/>
  <c r="AD240" i="84" s="1"/>
  <c r="AE240" i="84" s="1"/>
  <c r="AB241" i="84"/>
  <c r="AC241" i="84" s="1"/>
  <c r="AD241" i="84" s="1"/>
  <c r="AE241" i="84" s="1"/>
  <c r="AB242" i="84"/>
  <c r="AC242" i="84" s="1"/>
  <c r="AD242" i="84" s="1"/>
  <c r="AE242" i="84" s="1"/>
  <c r="AB243" i="84"/>
  <c r="AC243" i="84" s="1"/>
  <c r="AD243" i="84" s="1"/>
  <c r="AE243" i="84" s="1"/>
  <c r="AB244" i="84"/>
  <c r="AC244" i="84" s="1"/>
  <c r="AD244" i="84" s="1"/>
  <c r="AE244" i="84" s="1"/>
  <c r="AB245" i="84"/>
  <c r="AC245" i="84" s="1"/>
  <c r="AD245" i="84" s="1"/>
  <c r="AE245" i="84" s="1"/>
  <c r="AB246" i="84"/>
  <c r="AC246" i="84" s="1"/>
  <c r="AD246" i="84" s="1"/>
  <c r="AE246" i="84" s="1"/>
  <c r="AB247" i="84"/>
  <c r="AC247" i="84" s="1"/>
  <c r="AD247" i="84" s="1"/>
  <c r="AE247" i="84" s="1"/>
  <c r="AB248" i="84"/>
  <c r="AC248" i="84" s="1"/>
  <c r="AD248" i="84" s="1"/>
  <c r="AE248" i="84" s="1"/>
  <c r="AB249" i="84"/>
  <c r="AC249" i="84" s="1"/>
  <c r="AD249" i="84" s="1"/>
  <c r="AE249" i="84" s="1"/>
  <c r="AB250" i="84"/>
  <c r="AC250" i="84" s="1"/>
  <c r="AD250" i="84" s="1"/>
  <c r="AE250" i="84" s="1"/>
  <c r="AB251" i="84"/>
  <c r="AC251" i="84" s="1"/>
  <c r="AD251" i="84" s="1"/>
  <c r="AE251" i="84" s="1"/>
  <c r="AB252" i="84"/>
  <c r="AC252" i="84" s="1"/>
  <c r="AD252" i="84" s="1"/>
  <c r="AE252" i="84" s="1"/>
  <c r="AB253" i="84"/>
  <c r="AC253" i="84" s="1"/>
  <c r="AD253" i="84" s="1"/>
  <c r="AE253" i="84" s="1"/>
  <c r="AB254" i="84"/>
  <c r="AC254" i="84" s="1"/>
  <c r="AD254" i="84" s="1"/>
  <c r="AE254" i="84" s="1"/>
  <c r="AB255" i="84"/>
  <c r="AC255" i="84" s="1"/>
  <c r="AD255" i="84" s="1"/>
  <c r="AE255" i="84" s="1"/>
  <c r="AB256" i="84"/>
  <c r="AC256" i="84" s="1"/>
  <c r="AD256" i="84" s="1"/>
  <c r="AE256" i="84" s="1"/>
  <c r="AB257" i="84"/>
  <c r="AC257" i="84" s="1"/>
  <c r="AD257" i="84" s="1"/>
  <c r="AE257" i="84" s="1"/>
  <c r="AB258" i="84"/>
  <c r="AC258" i="84" s="1"/>
  <c r="AD258" i="84" s="1"/>
  <c r="AE258" i="84" s="1"/>
  <c r="AB259" i="84"/>
  <c r="AC259" i="84" s="1"/>
  <c r="AD259" i="84" s="1"/>
  <c r="AE259" i="84" s="1"/>
  <c r="AB260" i="84"/>
  <c r="AC260" i="84" s="1"/>
  <c r="AD260" i="84" s="1"/>
  <c r="AE260" i="84" s="1"/>
  <c r="AB261" i="84"/>
  <c r="AC261" i="84" s="1"/>
  <c r="AD261" i="84" s="1"/>
  <c r="AE261" i="84" s="1"/>
  <c r="AB262" i="84"/>
  <c r="AC262" i="84" s="1"/>
  <c r="AD262" i="84" s="1"/>
  <c r="AE262" i="84" s="1"/>
  <c r="AB263" i="84"/>
  <c r="AC263" i="84" s="1"/>
  <c r="AD263" i="84" s="1"/>
  <c r="AE263" i="84" s="1"/>
  <c r="AB264" i="84"/>
  <c r="AC264" i="84" s="1"/>
  <c r="AD264" i="84" s="1"/>
  <c r="AE264" i="84" s="1"/>
  <c r="AB265" i="84"/>
  <c r="AC265" i="84" s="1"/>
  <c r="AD265" i="84" s="1"/>
  <c r="AE265" i="84" s="1"/>
  <c r="AB266" i="84"/>
  <c r="AC266" i="84" s="1"/>
  <c r="AD266" i="84" s="1"/>
  <c r="AE266" i="84" s="1"/>
  <c r="AB267" i="84"/>
  <c r="AC267" i="84" s="1"/>
  <c r="AD267" i="84" s="1"/>
  <c r="AE267" i="84" s="1"/>
  <c r="AB268" i="84"/>
  <c r="AC268" i="84" s="1"/>
  <c r="AD268" i="84" s="1"/>
  <c r="AE268" i="84" s="1"/>
  <c r="AB269" i="84"/>
  <c r="AC269" i="84" s="1"/>
  <c r="AD269" i="84" s="1"/>
  <c r="AE269" i="84" s="1"/>
  <c r="AB270" i="84"/>
  <c r="AC270" i="84" s="1"/>
  <c r="AD270" i="84" s="1"/>
  <c r="AE270" i="84" s="1"/>
  <c r="AB271" i="84"/>
  <c r="AC271" i="84" s="1"/>
  <c r="AD271" i="84" s="1"/>
  <c r="AE271" i="84" s="1"/>
  <c r="AB272" i="84"/>
  <c r="AC272" i="84" s="1"/>
  <c r="AD272" i="84" s="1"/>
  <c r="AE272" i="84" s="1"/>
  <c r="AB273" i="84"/>
  <c r="AC273" i="84" s="1"/>
  <c r="AD273" i="84" s="1"/>
  <c r="AE273" i="84" s="1"/>
  <c r="AB274" i="84"/>
  <c r="AA149" i="84"/>
  <c r="Y149" i="84"/>
  <c r="Z149" i="84"/>
  <c r="X71" i="84"/>
  <c r="X78" i="84"/>
  <c r="X92" i="84"/>
  <c r="V135" i="84"/>
  <c r="W135" i="84"/>
  <c r="V149" i="84"/>
  <c r="W149" i="84"/>
  <c r="X149" i="84"/>
  <c r="T135" i="84"/>
  <c r="T143" i="84"/>
  <c r="T149" i="84"/>
  <c r="W78" i="84"/>
  <c r="T71" i="84"/>
  <c r="T78" i="84"/>
  <c r="S149" i="84"/>
  <c r="S143" i="84"/>
  <c r="S71" i="84"/>
  <c r="S78" i="84"/>
  <c r="BJ22" i="85" l="1"/>
  <c r="BJ25" i="85" s="1"/>
  <c r="AD123" i="85"/>
  <c r="BH23" i="85" s="1"/>
  <c r="AD116" i="85"/>
  <c r="AD7" i="85" s="1"/>
  <c r="BH22" i="85"/>
  <c r="W113" i="85"/>
  <c r="W115" i="85" s="1"/>
  <c r="BD22" i="85"/>
  <c r="V113" i="85"/>
  <c r="V115" i="85" s="1"/>
  <c r="S123" i="85"/>
  <c r="U123" i="85"/>
  <c r="BC23" i="85" s="1"/>
  <c r="T123" i="85"/>
  <c r="BB23" i="85" s="1"/>
  <c r="T113" i="85"/>
  <c r="T115" i="85" s="1"/>
  <c r="P5" i="85"/>
  <c r="Q123" i="85"/>
  <c r="AY23" i="85" s="1"/>
  <c r="P123" i="85"/>
  <c r="AX23" i="85" s="1"/>
  <c r="P113" i="85"/>
  <c r="P115" i="85" s="1"/>
  <c r="P116" i="85" s="1"/>
  <c r="P7" i="85" s="1"/>
  <c r="N5" i="85"/>
  <c r="O113" i="85"/>
  <c r="O115" i="85" s="1"/>
  <c r="AV19" i="85"/>
  <c r="N123" i="85"/>
  <c r="AV23" i="85" s="1"/>
  <c r="AV22" i="85"/>
  <c r="AV25" i="85" s="1"/>
  <c r="N113" i="85"/>
  <c r="N115" i="85" s="1"/>
  <c r="N116" i="85" s="1"/>
  <c r="N7" i="85" s="1"/>
  <c r="M123" i="85"/>
  <c r="AU23" i="85" s="1"/>
  <c r="AI118" i="85"/>
  <c r="L7" i="85"/>
  <c r="J5" i="85"/>
  <c r="AI78" i="85"/>
  <c r="J7" i="85"/>
  <c r="AS23" i="85"/>
  <c r="AS19" i="85"/>
  <c r="AH78" i="85"/>
  <c r="H7" i="85"/>
  <c r="AR19" i="85"/>
  <c r="AR22" i="85" s="1"/>
  <c r="AQ19" i="85"/>
  <c r="AQ22" i="85" s="1"/>
  <c r="AI108" i="85"/>
  <c r="AQ23" i="85"/>
  <c r="AJ108" i="85" a="1"/>
  <c r="AJ108" i="85" s="1"/>
  <c r="AI92" i="85"/>
  <c r="AF113" i="84"/>
  <c r="AF115" i="84" s="1"/>
  <c r="F183" i="85"/>
  <c r="G183" i="85" s="1"/>
  <c r="H183" i="85" s="1"/>
  <c r="I183" i="85" s="1"/>
  <c r="J183" i="85" s="1"/>
  <c r="K183" i="85" s="1"/>
  <c r="L183" i="85" s="1"/>
  <c r="M183" i="85" s="1"/>
  <c r="N183" i="85" s="1"/>
  <c r="O183" i="85" s="1"/>
  <c r="P183" i="85" s="1"/>
  <c r="Q183" i="85" s="1"/>
  <c r="R183" i="85" s="1"/>
  <c r="S183" i="85" s="1"/>
  <c r="T183" i="85" s="1"/>
  <c r="U183" i="85" s="1"/>
  <c r="V183" i="85" s="1"/>
  <c r="W183" i="85" s="1"/>
  <c r="X183" i="85" s="1"/>
  <c r="Y183" i="85" s="1"/>
  <c r="Z183" i="85" s="1"/>
  <c r="AA183" i="85" s="1"/>
  <c r="AB183" i="85" s="1"/>
  <c r="AC183" i="85" s="1"/>
  <c r="AD183" i="85" s="1"/>
  <c r="AE183" i="85" s="1"/>
  <c r="AF183" i="85" s="1"/>
  <c r="Z116" i="85"/>
  <c r="Z7" i="85" s="1"/>
  <c r="AN23" i="85"/>
  <c r="AT23" i="85"/>
  <c r="BF23" i="85"/>
  <c r="Z124" i="85"/>
  <c r="Z170" i="85"/>
  <c r="Y135" i="85"/>
  <c r="BH25" i="85"/>
  <c r="AN16" i="85"/>
  <c r="AN22" i="85" s="1"/>
  <c r="AN25" i="85" s="1"/>
  <c r="C7" i="85"/>
  <c r="AT16" i="85"/>
  <c r="AT22" i="85" s="1"/>
  <c r="AT25" i="85" s="1"/>
  <c r="K7" i="85"/>
  <c r="S113" i="85"/>
  <c r="S115" i="85" s="1"/>
  <c r="S116" i="85" s="1"/>
  <c r="S7" i="85" s="1"/>
  <c r="BA16" i="85"/>
  <c r="BA22" i="85" s="1"/>
  <c r="AA113" i="85"/>
  <c r="AA115" i="85" s="1"/>
  <c r="AA116" i="85" s="1"/>
  <c r="AA7" i="85" s="1"/>
  <c r="BG95" i="85" a="1"/>
  <c r="AP19" i="85"/>
  <c r="AP22" i="85" s="1"/>
  <c r="AP25" i="85" s="1"/>
  <c r="D5" i="85"/>
  <c r="L5" i="85"/>
  <c r="AU19" i="85"/>
  <c r="AU22" i="85" s="1"/>
  <c r="T5" i="85"/>
  <c r="U124" i="85"/>
  <c r="BC19" i="85"/>
  <c r="AB5" i="85"/>
  <c r="X113" i="85"/>
  <c r="X115" i="85" s="1"/>
  <c r="X116" i="85" s="1"/>
  <c r="X7" i="85" s="1"/>
  <c r="AH117" i="85"/>
  <c r="AH119" i="85"/>
  <c r="AI121" i="85"/>
  <c r="AW22" i="85"/>
  <c r="N124" i="85"/>
  <c r="AD124" i="85"/>
  <c r="AI117" i="85"/>
  <c r="AH118" i="85"/>
  <c r="AI119" i="85"/>
  <c r="AI120" i="85"/>
  <c r="P124" i="85"/>
  <c r="AM22" i="85"/>
  <c r="AX16" i="85"/>
  <c r="AX22" i="85" s="1"/>
  <c r="AX25" i="85" s="1"/>
  <c r="E7" i="85"/>
  <c r="M113" i="85"/>
  <c r="M115" i="85" s="1"/>
  <c r="U113" i="85"/>
  <c r="U115" i="85" s="1"/>
  <c r="U116" i="85" s="1"/>
  <c r="U7" i="85" s="1"/>
  <c r="AC7" i="85"/>
  <c r="AZ22" i="85"/>
  <c r="AZ25" i="85" s="1"/>
  <c r="AF7" i="85"/>
  <c r="BC22" i="85"/>
  <c r="BC25" i="85" s="1"/>
  <c r="Y124" i="85"/>
  <c r="AH120" i="85"/>
  <c r="X124" i="85"/>
  <c r="AS16" i="85"/>
  <c r="I7" i="85"/>
  <c r="Q113" i="85"/>
  <c r="Q115" i="85" s="1"/>
  <c r="AY16" i="85"/>
  <c r="AY22" i="85" s="1"/>
  <c r="AY25" i="85" s="1"/>
  <c r="AG2" i="85"/>
  <c r="AG6" i="85" s="1"/>
  <c r="AG113" i="85"/>
  <c r="R7" i="85"/>
  <c r="O123" i="85"/>
  <c r="W123" i="85"/>
  <c r="W124" i="85" s="1"/>
  <c r="BI23" i="85"/>
  <c r="BI25" i="85" s="1"/>
  <c r="V123" i="85"/>
  <c r="BD23" i="85" s="1"/>
  <c r="BD25" i="85" s="1"/>
  <c r="S124" i="85"/>
  <c r="BA23" i="85"/>
  <c r="BF22" i="85"/>
  <c r="BF25" i="85" s="1"/>
  <c r="AH71" i="85"/>
  <c r="AI71" i="85"/>
  <c r="AI96" i="85"/>
  <c r="AO19" i="85"/>
  <c r="AO22" i="85" s="1"/>
  <c r="AO25" i="85" s="1"/>
  <c r="C5" i="85"/>
  <c r="K5" i="85"/>
  <c r="S5" i="85"/>
  <c r="AA5" i="85"/>
  <c r="AI122" i="85"/>
  <c r="O5" i="85"/>
  <c r="W5" i="85"/>
  <c r="BG16" i="85"/>
  <c r="BG22" i="85" s="1"/>
  <c r="BG25" i="85" s="1"/>
  <c r="AZ86" i="85"/>
  <c r="J177" i="85"/>
  <c r="BB16" i="85"/>
  <c r="BB22" i="85" s="1"/>
  <c r="AH92" i="85"/>
  <c r="AH121" i="85"/>
  <c r="AH96" i="85"/>
  <c r="AH108" i="85"/>
  <c r="AH122" i="85"/>
  <c r="AF123" i="84"/>
  <c r="AF116" i="84" s="1"/>
  <c r="AE123" i="84"/>
  <c r="AE124" i="84" s="1"/>
  <c r="AE113" i="84"/>
  <c r="AE115" i="84" s="1"/>
  <c r="AC167" i="84"/>
  <c r="AD161" i="84"/>
  <c r="AD116" i="84"/>
  <c r="AC135" i="84"/>
  <c r="AD177" i="84"/>
  <c r="AC274" i="84"/>
  <c r="AD169" i="84"/>
  <c r="AC198" i="84"/>
  <c r="AD198" i="84" s="1"/>
  <c r="AE198" i="84" s="1"/>
  <c r="J135" i="84"/>
  <c r="K135" i="84"/>
  <c r="L135" i="84"/>
  <c r="K92" i="84"/>
  <c r="L92" i="84"/>
  <c r="K96" i="84"/>
  <c r="L96" i="84"/>
  <c r="AS22" i="85" l="1"/>
  <c r="V124" i="85"/>
  <c r="BB25" i="85"/>
  <c r="T124" i="85"/>
  <c r="T116" i="85"/>
  <c r="T7" i="85" s="1"/>
  <c r="BA25" i="85"/>
  <c r="Q124" i="85"/>
  <c r="Q116" i="85"/>
  <c r="Q7" i="85" s="1"/>
  <c r="AU25" i="85"/>
  <c r="M124" i="85"/>
  <c r="M116" i="85"/>
  <c r="M7" i="85" s="1"/>
  <c r="AS25" i="85"/>
  <c r="AQ25" i="85"/>
  <c r="F7" i="85"/>
  <c r="AH123" i="85"/>
  <c r="AM23" i="85"/>
  <c r="AJ123" i="85" a="1"/>
  <c r="AJ123" i="85" s="1"/>
  <c r="AI123" i="85"/>
  <c r="AI113" i="85"/>
  <c r="AA170" i="85"/>
  <c r="AB170" i="85" s="1"/>
  <c r="AC170" i="85" s="1"/>
  <c r="AD170" i="85" s="1"/>
  <c r="AE170" i="85" s="1"/>
  <c r="AF170" i="85" s="1"/>
  <c r="Z135" i="85"/>
  <c r="AH113" i="85"/>
  <c r="AT8" i="85"/>
  <c r="AM25" i="85"/>
  <c r="AH115" i="85"/>
  <c r="AI115" i="85"/>
  <c r="AW23" i="85"/>
  <c r="AW25" i="85" s="1"/>
  <c r="O124" i="85"/>
  <c r="V116" i="85"/>
  <c r="V7" i="85" s="1"/>
  <c r="AR23" i="85"/>
  <c r="AR25" i="85" s="1"/>
  <c r="AE7" i="85"/>
  <c r="W116" i="85"/>
  <c r="W7" i="85" s="1"/>
  <c r="K177" i="85"/>
  <c r="O116" i="85"/>
  <c r="O7" i="85" s="1"/>
  <c r="BL117" i="85"/>
  <c r="BJ116" i="85"/>
  <c r="BH115" i="85"/>
  <c r="BL113" i="85"/>
  <c r="BJ112" i="85"/>
  <c r="BH111" i="85"/>
  <c r="BL109" i="85"/>
  <c r="BJ108" i="85"/>
  <c r="BH107" i="85"/>
  <c r="BL105" i="85"/>
  <c r="BJ104" i="85"/>
  <c r="BH103" i="85"/>
  <c r="BL101" i="85"/>
  <c r="BJ100" i="85"/>
  <c r="BH99" i="85"/>
  <c r="BL97" i="85"/>
  <c r="BJ96" i="85"/>
  <c r="BH95" i="85"/>
  <c r="BK117" i="85"/>
  <c r="BI116" i="85"/>
  <c r="BG115" i="85"/>
  <c r="BK113" i="85"/>
  <c r="BI112" i="85"/>
  <c r="BG111" i="85"/>
  <c r="BK109" i="85"/>
  <c r="BI108" i="85"/>
  <c r="BG107" i="85"/>
  <c r="BK105" i="85"/>
  <c r="BI104" i="85"/>
  <c r="BG103" i="85"/>
  <c r="BK101" i="85"/>
  <c r="BI100" i="85"/>
  <c r="BG99" i="85"/>
  <c r="BK97" i="85"/>
  <c r="BI96" i="85"/>
  <c r="BG95" i="85"/>
  <c r="BL118" i="85"/>
  <c r="BJ117" i="85"/>
  <c r="BH116" i="85"/>
  <c r="BL114" i="85"/>
  <c r="BJ113" i="85"/>
  <c r="BH112" i="85"/>
  <c r="BL110" i="85"/>
  <c r="BJ109" i="85"/>
  <c r="BH108" i="85"/>
  <c r="BL106" i="85"/>
  <c r="BJ105" i="85"/>
  <c r="BH104" i="85"/>
  <c r="BL102" i="85"/>
  <c r="BJ101" i="85"/>
  <c r="BH100" i="85"/>
  <c r="BL98" i="85"/>
  <c r="BJ97" i="85"/>
  <c r="BH96" i="85"/>
  <c r="BK118" i="85"/>
  <c r="BI117" i="85"/>
  <c r="BG116" i="85"/>
  <c r="BK114" i="85"/>
  <c r="BI113" i="85"/>
  <c r="BG112" i="85"/>
  <c r="BK110" i="85"/>
  <c r="BI109" i="85"/>
  <c r="BG108" i="85"/>
  <c r="BK106" i="85"/>
  <c r="BI105" i="85"/>
  <c r="BG104" i="85"/>
  <c r="BK102" i="85"/>
  <c r="BI101" i="85"/>
  <c r="BG100" i="85"/>
  <c r="BK98" i="85"/>
  <c r="BI97" i="85"/>
  <c r="BG96" i="85"/>
  <c r="BI118" i="85"/>
  <c r="BG117" i="85"/>
  <c r="BK115" i="85"/>
  <c r="BI114" i="85"/>
  <c r="BG113" i="85"/>
  <c r="BK111" i="85"/>
  <c r="BI110" i="85"/>
  <c r="BG109" i="85"/>
  <c r="BK107" i="85"/>
  <c r="BI106" i="85"/>
  <c r="BG105" i="85"/>
  <c r="BK103" i="85"/>
  <c r="BI102" i="85"/>
  <c r="BG101" i="85"/>
  <c r="BK99" i="85"/>
  <c r="BI98" i="85"/>
  <c r="BG97" i="85"/>
  <c r="BK95" i="85"/>
  <c r="BJ115" i="85"/>
  <c r="BL111" i="85"/>
  <c r="BK108" i="85"/>
  <c r="BL104" i="85"/>
  <c r="BH101" i="85"/>
  <c r="BG98" i="85"/>
  <c r="BH118" i="85"/>
  <c r="BJ114" i="85"/>
  <c r="BI111" i="85"/>
  <c r="BJ107" i="85"/>
  <c r="BL103" i="85"/>
  <c r="BK100" i="85"/>
  <c r="BL96" i="85"/>
  <c r="BJ118" i="85"/>
  <c r="BI115" i="85"/>
  <c r="BJ111" i="85"/>
  <c r="BL107" i="85"/>
  <c r="BK104" i="85"/>
  <c r="BL100" i="85"/>
  <c r="BH97" i="85"/>
  <c r="BG118" i="85"/>
  <c r="BH114" i="85"/>
  <c r="BJ110" i="85"/>
  <c r="BI107" i="85"/>
  <c r="BJ103" i="85"/>
  <c r="BL99" i="85"/>
  <c r="BK96" i="85"/>
  <c r="BH117" i="85"/>
  <c r="BG114" i="85"/>
  <c r="BH110" i="85"/>
  <c r="BJ106" i="85"/>
  <c r="BI103" i="85"/>
  <c r="BJ99" i="85"/>
  <c r="BL95" i="85"/>
  <c r="BL116" i="85"/>
  <c r="BH113" i="85"/>
  <c r="BG110" i="85"/>
  <c r="BH106" i="85"/>
  <c r="BJ102" i="85"/>
  <c r="BI99" i="85"/>
  <c r="BJ95" i="85"/>
  <c r="BK116" i="85"/>
  <c r="BL112" i="85"/>
  <c r="BH109" i="85"/>
  <c r="BG106" i="85"/>
  <c r="BH102" i="85"/>
  <c r="BJ98" i="85"/>
  <c r="BI95" i="85"/>
  <c r="BL115" i="85"/>
  <c r="BK112" i="85"/>
  <c r="BL108" i="85"/>
  <c r="BH105" i="85"/>
  <c r="BG102" i="85"/>
  <c r="BH98" i="85"/>
  <c r="G7" i="85"/>
  <c r="AF124" i="84"/>
  <c r="AE116" i="84"/>
  <c r="AD274" i="84"/>
  <c r="AE169" i="84"/>
  <c r="AD135" i="84"/>
  <c r="AE177" i="84"/>
  <c r="AE135" i="84" s="1"/>
  <c r="AD167" i="84"/>
  <c r="AE161" i="84"/>
  <c r="AE167" i="84" s="1"/>
  <c r="H135" i="84"/>
  <c r="G135" i="84"/>
  <c r="L177" i="85" l="1"/>
  <c r="F161" i="85"/>
  <c r="B7" i="85"/>
  <c r="A7" i="85" s="1"/>
  <c r="AH116" i="85"/>
  <c r="AI116" i="85"/>
  <c r="AT9" i="85"/>
  <c r="AH124" i="85"/>
  <c r="AI124" i="85"/>
  <c r="F169" i="85"/>
  <c r="AE274" i="84"/>
  <c r="F274" i="85" l="1"/>
  <c r="G169" i="85"/>
  <c r="G161" i="85"/>
  <c r="F167" i="85"/>
  <c r="M177" i="85"/>
  <c r="N177" i="85" l="1"/>
  <c r="G167" i="85"/>
  <c r="H161" i="85"/>
  <c r="G274" i="85"/>
  <c r="H169" i="85"/>
  <c r="H274" i="85" l="1"/>
  <c r="I169" i="85"/>
  <c r="H167" i="85"/>
  <c r="I161" i="85"/>
  <c r="O177" i="85"/>
  <c r="I167" i="85" l="1"/>
  <c r="J161" i="85"/>
  <c r="P177" i="85"/>
  <c r="Q177" i="85" s="1"/>
  <c r="I274" i="85"/>
  <c r="J169" i="85"/>
  <c r="J274" i="85" l="1"/>
  <c r="K169" i="85"/>
  <c r="R177" i="85"/>
  <c r="J167" i="85"/>
  <c r="K161" i="85"/>
  <c r="S177" i="85" l="1"/>
  <c r="K167" i="85"/>
  <c r="L161" i="85"/>
  <c r="K274" i="85"/>
  <c r="L169" i="85"/>
  <c r="L274" i="85" l="1"/>
  <c r="M169" i="85"/>
  <c r="M161" i="85"/>
  <c r="L167" i="85"/>
  <c r="T177" i="85"/>
  <c r="U177" i="85" l="1"/>
  <c r="N161" i="85"/>
  <c r="M167" i="85"/>
  <c r="M135" i="85"/>
  <c r="M274" i="85"/>
  <c r="N169" i="85"/>
  <c r="N274" i="85" l="1"/>
  <c r="O169" i="85"/>
  <c r="N167" i="85"/>
  <c r="O161" i="85"/>
  <c r="N135" i="85"/>
  <c r="V177" i="85"/>
  <c r="W177" i="85" l="1"/>
  <c r="O167" i="85"/>
  <c r="P161" i="85"/>
  <c r="O135" i="85"/>
  <c r="O274" i="85"/>
  <c r="P169" i="85"/>
  <c r="P274" i="85" l="1"/>
  <c r="Q169" i="85"/>
  <c r="P167" i="85"/>
  <c r="Q161" i="85"/>
  <c r="X177" i="85"/>
  <c r="Y177" i="85" l="1"/>
  <c r="Z177" i="85" s="1"/>
  <c r="AA177" i="85" s="1"/>
  <c r="Q167" i="85"/>
  <c r="R161" i="85"/>
  <c r="Q135" i="85"/>
  <c r="Q274" i="85"/>
  <c r="R169" i="85"/>
  <c r="R274" i="85" l="1"/>
  <c r="S169" i="85"/>
  <c r="R167" i="85"/>
  <c r="S161" i="85"/>
  <c r="AB177" i="85"/>
  <c r="AC177" i="85" l="1"/>
  <c r="S167" i="85"/>
  <c r="T161" i="85"/>
  <c r="S135" i="85"/>
  <c r="S274" i="85"/>
  <c r="T169" i="85"/>
  <c r="T274" i="85" l="1"/>
  <c r="U169" i="85"/>
  <c r="T167" i="85"/>
  <c r="U161" i="85"/>
  <c r="T135" i="85"/>
  <c r="AD177" i="85"/>
  <c r="V161" i="85" l="1"/>
  <c r="U167" i="85"/>
  <c r="U135" i="85"/>
  <c r="AE177" i="85"/>
  <c r="U274" i="85"/>
  <c r="V169" i="85"/>
  <c r="V274" i="85" l="1"/>
  <c r="W169" i="85"/>
  <c r="AF177" i="85"/>
  <c r="V167" i="85"/>
  <c r="W161" i="85"/>
  <c r="V135" i="85"/>
  <c r="W167" i="85" l="1"/>
  <c r="X161" i="85"/>
  <c r="W135" i="85"/>
  <c r="W274" i="85"/>
  <c r="X169" i="85"/>
  <c r="X274" i="85" l="1"/>
  <c r="Y169" i="85"/>
  <c r="X167" i="85"/>
  <c r="Y161" i="85"/>
  <c r="X135" i="85"/>
  <c r="Y167" i="85" l="1"/>
  <c r="Z161" i="85"/>
  <c r="Y274" i="85"/>
  <c r="Z169" i="85"/>
  <c r="Z274" i="85" l="1"/>
  <c r="AA169" i="85"/>
  <c r="Z167" i="85"/>
  <c r="AA161" i="85"/>
  <c r="AA167" i="85" l="1"/>
  <c r="AB161" i="85"/>
  <c r="AA135" i="85"/>
  <c r="AA274" i="85"/>
  <c r="AB169" i="85"/>
  <c r="AB274" i="85" l="1"/>
  <c r="AC169" i="85"/>
  <c r="AB167" i="85"/>
  <c r="AC161" i="85"/>
  <c r="AC167" i="85" l="1"/>
  <c r="AD161" i="85"/>
  <c r="AC274" i="85"/>
  <c r="AD169" i="85"/>
  <c r="AD274" i="85" l="1"/>
  <c r="AE169" i="85"/>
  <c r="AD167" i="85"/>
  <c r="AE161" i="85"/>
  <c r="AE167" i="85" l="1"/>
  <c r="AF161" i="85"/>
  <c r="AE274" i="85"/>
  <c r="AF169" i="85"/>
  <c r="AF274" i="85" s="1"/>
  <c r="AF167" i="85" l="1"/>
  <c r="AF135" i="85"/>
  <c r="AI135" i="85" l="1"/>
  <c r="AH135" i="85"/>
  <c r="I70" i="84" l="1"/>
  <c r="I71" i="84"/>
  <c r="I78" i="84"/>
  <c r="I92" i="84"/>
  <c r="I96" i="84"/>
  <c r="I108" i="84"/>
  <c r="I117" i="84"/>
  <c r="I118" i="84"/>
  <c r="I119" i="84"/>
  <c r="I120" i="84"/>
  <c r="I121" i="84"/>
  <c r="I122" i="84"/>
  <c r="I135" i="84"/>
  <c r="I123" i="84" l="1"/>
  <c r="I124" i="84" s="1"/>
  <c r="I113" i="84"/>
  <c r="I115" i="84" s="1"/>
  <c r="I116" i="84" s="1"/>
  <c r="H70" i="84" l="1"/>
  <c r="F71" i="84" l="1"/>
  <c r="F78" i="84"/>
  <c r="F92" i="84"/>
  <c r="F96" i="84"/>
  <c r="F108" i="84"/>
  <c r="F117" i="84"/>
  <c r="F118" i="84"/>
  <c r="F119" i="84"/>
  <c r="F120" i="84"/>
  <c r="F121" i="84"/>
  <c r="F122" i="84"/>
  <c r="F135" i="84"/>
  <c r="E70" i="84"/>
  <c r="E71" i="84"/>
  <c r="E78" i="84"/>
  <c r="E92" i="84"/>
  <c r="E96" i="84"/>
  <c r="E108" i="84"/>
  <c r="E117" i="84"/>
  <c r="E118" i="84"/>
  <c r="E119" i="84"/>
  <c r="E120" i="84"/>
  <c r="E121" i="84"/>
  <c r="E122" i="84"/>
  <c r="E135" i="84"/>
  <c r="F123" i="84" l="1"/>
  <c r="F124" i="84" s="1"/>
  <c r="F113" i="84"/>
  <c r="F115" i="84" s="1"/>
  <c r="F116" i="84" s="1"/>
  <c r="E123" i="84"/>
  <c r="E124" i="84"/>
  <c r="E113" i="84"/>
  <c r="E115" i="84" s="1"/>
  <c r="E116" i="84" s="1"/>
  <c r="D70" i="84" l="1"/>
  <c r="D71" i="84"/>
  <c r="D78" i="84"/>
  <c r="D92" i="84"/>
  <c r="D96" i="84"/>
  <c r="D108" i="84"/>
  <c r="D117" i="84"/>
  <c r="D118" i="84"/>
  <c r="D119" i="84"/>
  <c r="D120" i="84"/>
  <c r="D121" i="84"/>
  <c r="D122" i="84"/>
  <c r="D135" i="84"/>
  <c r="D123" i="84" l="1"/>
  <c r="D124" i="84" s="1"/>
  <c r="D113" i="84"/>
  <c r="D115" i="84" s="1"/>
  <c r="C70" i="84"/>
  <c r="C71" i="84"/>
  <c r="C78" i="84"/>
  <c r="AN17" i="84" s="1"/>
  <c r="C92" i="84"/>
  <c r="C96" i="84"/>
  <c r="C108" i="84"/>
  <c r="AN19" i="84" s="1"/>
  <c r="C117" i="84"/>
  <c r="C118" i="84"/>
  <c r="C123" i="84" s="1"/>
  <c r="C119" i="84"/>
  <c r="C120" i="84"/>
  <c r="C121" i="84"/>
  <c r="C122" i="84"/>
  <c r="C135" i="84"/>
  <c r="AF135" i="83"/>
  <c r="AH145" i="84"/>
  <c r="AI145" i="84"/>
  <c r="AH144" i="84"/>
  <c r="AI144" i="84"/>
  <c r="AH143" i="84"/>
  <c r="AI143" i="84"/>
  <c r="B70" i="84"/>
  <c r="B135" i="84"/>
  <c r="B122" i="84"/>
  <c r="B121" i="84"/>
  <c r="B120" i="84"/>
  <c r="B119" i="84"/>
  <c r="B118" i="84"/>
  <c r="B117" i="84"/>
  <c r="B108" i="84"/>
  <c r="B96" i="84"/>
  <c r="B92" i="84"/>
  <c r="B78" i="84"/>
  <c r="B71" i="84"/>
  <c r="AG274" i="84"/>
  <c r="B274" i="84"/>
  <c r="D273" i="84"/>
  <c r="E273" i="84" s="1"/>
  <c r="F273" i="84" s="1"/>
  <c r="G273" i="84" s="1"/>
  <c r="H273" i="84" s="1"/>
  <c r="I273" i="84" s="1"/>
  <c r="J273" i="84" s="1"/>
  <c r="K273" i="84" s="1"/>
  <c r="L273" i="84" s="1"/>
  <c r="M273" i="84" s="1"/>
  <c r="N273" i="84" s="1"/>
  <c r="O273" i="84" s="1"/>
  <c r="P273" i="84" s="1"/>
  <c r="Q273" i="84" s="1"/>
  <c r="R273" i="84" s="1"/>
  <c r="S273" i="84" s="1"/>
  <c r="T273" i="84" s="1"/>
  <c r="U273" i="84" s="1"/>
  <c r="V273" i="84" s="1"/>
  <c r="W273" i="84" s="1"/>
  <c r="X273" i="84" s="1"/>
  <c r="Y273" i="84" s="1"/>
  <c r="Z273" i="84" s="1"/>
  <c r="AA273" i="84" s="1"/>
  <c r="AF273" i="84" s="1"/>
  <c r="C273" i="84"/>
  <c r="T272" i="84"/>
  <c r="U272" i="84" s="1"/>
  <c r="V272" i="84" s="1"/>
  <c r="W272" i="84" s="1"/>
  <c r="X272" i="84" s="1"/>
  <c r="Y272" i="84" s="1"/>
  <c r="Z272" i="84" s="1"/>
  <c r="AA272" i="84" s="1"/>
  <c r="AF272" i="84" s="1"/>
  <c r="J272" i="84"/>
  <c r="K272" i="84" s="1"/>
  <c r="L272" i="84" s="1"/>
  <c r="M272" i="84" s="1"/>
  <c r="N272" i="84" s="1"/>
  <c r="O272" i="84" s="1"/>
  <c r="P272" i="84" s="1"/>
  <c r="Q272" i="84" s="1"/>
  <c r="R272" i="84" s="1"/>
  <c r="S272" i="84" s="1"/>
  <c r="C272" i="84"/>
  <c r="D272" i="84" s="1"/>
  <c r="E272" i="84" s="1"/>
  <c r="F272" i="84" s="1"/>
  <c r="G272" i="84" s="1"/>
  <c r="H272" i="84" s="1"/>
  <c r="I272" i="84" s="1"/>
  <c r="I271" i="84"/>
  <c r="J271" i="84" s="1"/>
  <c r="K271" i="84" s="1"/>
  <c r="L271" i="84" s="1"/>
  <c r="M271" i="84" s="1"/>
  <c r="N271" i="84" s="1"/>
  <c r="O271" i="84" s="1"/>
  <c r="P271" i="84" s="1"/>
  <c r="Q271" i="84" s="1"/>
  <c r="R271" i="84" s="1"/>
  <c r="S271" i="84" s="1"/>
  <c r="T271" i="84" s="1"/>
  <c r="U271" i="84" s="1"/>
  <c r="V271" i="84" s="1"/>
  <c r="W271" i="84" s="1"/>
  <c r="X271" i="84" s="1"/>
  <c r="Y271" i="84" s="1"/>
  <c r="Z271" i="84" s="1"/>
  <c r="AA271" i="84" s="1"/>
  <c r="AF271" i="84" s="1"/>
  <c r="E271" i="84"/>
  <c r="F271" i="84" s="1"/>
  <c r="G271" i="84" s="1"/>
  <c r="H271" i="84" s="1"/>
  <c r="C271" i="84"/>
  <c r="D271" i="84" s="1"/>
  <c r="D270" i="84"/>
  <c r="E270" i="84" s="1"/>
  <c r="F270" i="84" s="1"/>
  <c r="G270" i="84" s="1"/>
  <c r="H270" i="84" s="1"/>
  <c r="I270" i="84" s="1"/>
  <c r="J270" i="84" s="1"/>
  <c r="K270" i="84" s="1"/>
  <c r="L270" i="84" s="1"/>
  <c r="M270" i="84" s="1"/>
  <c r="N270" i="84" s="1"/>
  <c r="O270" i="84" s="1"/>
  <c r="P270" i="84" s="1"/>
  <c r="Q270" i="84" s="1"/>
  <c r="R270" i="84" s="1"/>
  <c r="S270" i="84" s="1"/>
  <c r="T270" i="84" s="1"/>
  <c r="U270" i="84" s="1"/>
  <c r="V270" i="84" s="1"/>
  <c r="W270" i="84" s="1"/>
  <c r="X270" i="84" s="1"/>
  <c r="Y270" i="84" s="1"/>
  <c r="Z270" i="84" s="1"/>
  <c r="AA270" i="84" s="1"/>
  <c r="AF270" i="84" s="1"/>
  <c r="C270" i="84"/>
  <c r="E269" i="84"/>
  <c r="F269" i="84" s="1"/>
  <c r="G269" i="84" s="1"/>
  <c r="H269" i="84" s="1"/>
  <c r="I269" i="84" s="1"/>
  <c r="J269" i="84" s="1"/>
  <c r="K269" i="84" s="1"/>
  <c r="L269" i="84" s="1"/>
  <c r="M269" i="84" s="1"/>
  <c r="N269" i="84" s="1"/>
  <c r="O269" i="84" s="1"/>
  <c r="P269" i="84" s="1"/>
  <c r="Q269" i="84" s="1"/>
  <c r="R269" i="84" s="1"/>
  <c r="S269" i="84" s="1"/>
  <c r="T269" i="84" s="1"/>
  <c r="U269" i="84" s="1"/>
  <c r="V269" i="84" s="1"/>
  <c r="W269" i="84" s="1"/>
  <c r="X269" i="84" s="1"/>
  <c r="Y269" i="84" s="1"/>
  <c r="Z269" i="84" s="1"/>
  <c r="AA269" i="84" s="1"/>
  <c r="AF269" i="84" s="1"/>
  <c r="C269" i="84"/>
  <c r="D269" i="84" s="1"/>
  <c r="C268" i="84"/>
  <c r="D268" i="84" s="1"/>
  <c r="E268" i="84" s="1"/>
  <c r="F268" i="84" s="1"/>
  <c r="G268" i="84" s="1"/>
  <c r="H268" i="84" s="1"/>
  <c r="I268" i="84" s="1"/>
  <c r="J268" i="84" s="1"/>
  <c r="K268" i="84" s="1"/>
  <c r="L268" i="84" s="1"/>
  <c r="M268" i="84" s="1"/>
  <c r="N268" i="84" s="1"/>
  <c r="O268" i="84" s="1"/>
  <c r="P268" i="84" s="1"/>
  <c r="Q268" i="84" s="1"/>
  <c r="R268" i="84" s="1"/>
  <c r="S268" i="84" s="1"/>
  <c r="T268" i="84" s="1"/>
  <c r="U268" i="84" s="1"/>
  <c r="V268" i="84" s="1"/>
  <c r="W268" i="84" s="1"/>
  <c r="X268" i="84" s="1"/>
  <c r="Y268" i="84" s="1"/>
  <c r="Z268" i="84" s="1"/>
  <c r="AA268" i="84" s="1"/>
  <c r="AF268" i="84" s="1"/>
  <c r="F267" i="84"/>
  <c r="G267" i="84" s="1"/>
  <c r="H267" i="84" s="1"/>
  <c r="I267" i="84" s="1"/>
  <c r="J267" i="84" s="1"/>
  <c r="K267" i="84" s="1"/>
  <c r="L267" i="84" s="1"/>
  <c r="M267" i="84" s="1"/>
  <c r="N267" i="84" s="1"/>
  <c r="O267" i="84" s="1"/>
  <c r="P267" i="84" s="1"/>
  <c r="Q267" i="84" s="1"/>
  <c r="R267" i="84" s="1"/>
  <c r="S267" i="84" s="1"/>
  <c r="T267" i="84" s="1"/>
  <c r="U267" i="84" s="1"/>
  <c r="V267" i="84" s="1"/>
  <c r="W267" i="84" s="1"/>
  <c r="X267" i="84" s="1"/>
  <c r="Y267" i="84" s="1"/>
  <c r="Z267" i="84" s="1"/>
  <c r="AA267" i="84" s="1"/>
  <c r="AF267" i="84" s="1"/>
  <c r="C267" i="84"/>
  <c r="D267" i="84" s="1"/>
  <c r="E267" i="84" s="1"/>
  <c r="C266" i="84"/>
  <c r="D266" i="84" s="1"/>
  <c r="E266" i="84" s="1"/>
  <c r="F266" i="84" s="1"/>
  <c r="G266" i="84" s="1"/>
  <c r="H266" i="84" s="1"/>
  <c r="I266" i="84" s="1"/>
  <c r="J266" i="84" s="1"/>
  <c r="K266" i="84" s="1"/>
  <c r="L266" i="84" s="1"/>
  <c r="M266" i="84" s="1"/>
  <c r="N266" i="84" s="1"/>
  <c r="O266" i="84" s="1"/>
  <c r="P266" i="84" s="1"/>
  <c r="Q266" i="84" s="1"/>
  <c r="R266" i="84" s="1"/>
  <c r="S266" i="84" s="1"/>
  <c r="T266" i="84" s="1"/>
  <c r="U266" i="84" s="1"/>
  <c r="V266" i="84" s="1"/>
  <c r="W266" i="84" s="1"/>
  <c r="X266" i="84" s="1"/>
  <c r="Y266" i="84" s="1"/>
  <c r="Z266" i="84" s="1"/>
  <c r="AA266" i="84" s="1"/>
  <c r="AF266" i="84" s="1"/>
  <c r="K265" i="84"/>
  <c r="L265" i="84" s="1"/>
  <c r="M265" i="84" s="1"/>
  <c r="N265" i="84" s="1"/>
  <c r="O265" i="84" s="1"/>
  <c r="P265" i="84" s="1"/>
  <c r="Q265" i="84" s="1"/>
  <c r="R265" i="84" s="1"/>
  <c r="S265" i="84" s="1"/>
  <c r="T265" i="84" s="1"/>
  <c r="U265" i="84" s="1"/>
  <c r="V265" i="84" s="1"/>
  <c r="W265" i="84" s="1"/>
  <c r="X265" i="84" s="1"/>
  <c r="Y265" i="84" s="1"/>
  <c r="Z265" i="84" s="1"/>
  <c r="AA265" i="84" s="1"/>
  <c r="AF265" i="84" s="1"/>
  <c r="C265" i="84"/>
  <c r="D265" i="84" s="1"/>
  <c r="E265" i="84" s="1"/>
  <c r="F265" i="84" s="1"/>
  <c r="G265" i="84" s="1"/>
  <c r="H265" i="84" s="1"/>
  <c r="I265" i="84" s="1"/>
  <c r="J265" i="84" s="1"/>
  <c r="C264" i="84"/>
  <c r="D264" i="84" s="1"/>
  <c r="E264" i="84" s="1"/>
  <c r="F264" i="84" s="1"/>
  <c r="G264" i="84" s="1"/>
  <c r="H264" i="84" s="1"/>
  <c r="I264" i="84" s="1"/>
  <c r="J264" i="84" s="1"/>
  <c r="K264" i="84" s="1"/>
  <c r="L264" i="84" s="1"/>
  <c r="M264" i="84" s="1"/>
  <c r="N264" i="84" s="1"/>
  <c r="O264" i="84" s="1"/>
  <c r="P264" i="84" s="1"/>
  <c r="Q264" i="84" s="1"/>
  <c r="R264" i="84" s="1"/>
  <c r="S264" i="84" s="1"/>
  <c r="T264" i="84" s="1"/>
  <c r="U264" i="84" s="1"/>
  <c r="V264" i="84" s="1"/>
  <c r="W264" i="84" s="1"/>
  <c r="X264" i="84" s="1"/>
  <c r="Y264" i="84" s="1"/>
  <c r="Z264" i="84" s="1"/>
  <c r="AA264" i="84" s="1"/>
  <c r="AF264" i="84" s="1"/>
  <c r="H263" i="84"/>
  <c r="I263" i="84" s="1"/>
  <c r="J263" i="84" s="1"/>
  <c r="K263" i="84" s="1"/>
  <c r="L263" i="84" s="1"/>
  <c r="M263" i="84" s="1"/>
  <c r="N263" i="84" s="1"/>
  <c r="O263" i="84" s="1"/>
  <c r="P263" i="84" s="1"/>
  <c r="Q263" i="84" s="1"/>
  <c r="R263" i="84" s="1"/>
  <c r="S263" i="84" s="1"/>
  <c r="T263" i="84" s="1"/>
  <c r="U263" i="84" s="1"/>
  <c r="V263" i="84" s="1"/>
  <c r="W263" i="84" s="1"/>
  <c r="X263" i="84" s="1"/>
  <c r="Y263" i="84" s="1"/>
  <c r="Z263" i="84" s="1"/>
  <c r="AA263" i="84" s="1"/>
  <c r="AF263" i="84" s="1"/>
  <c r="G263" i="84"/>
  <c r="F263" i="84"/>
  <c r="C263" i="84"/>
  <c r="D263" i="84" s="1"/>
  <c r="E263" i="84" s="1"/>
  <c r="C262" i="84"/>
  <c r="D262" i="84" s="1"/>
  <c r="E262" i="84" s="1"/>
  <c r="F262" i="84" s="1"/>
  <c r="G262" i="84" s="1"/>
  <c r="H262" i="84" s="1"/>
  <c r="I262" i="84" s="1"/>
  <c r="J262" i="84" s="1"/>
  <c r="K262" i="84" s="1"/>
  <c r="L262" i="84" s="1"/>
  <c r="M262" i="84" s="1"/>
  <c r="N262" i="84" s="1"/>
  <c r="O262" i="84" s="1"/>
  <c r="P262" i="84" s="1"/>
  <c r="Q262" i="84" s="1"/>
  <c r="R262" i="84" s="1"/>
  <c r="S262" i="84" s="1"/>
  <c r="T262" i="84" s="1"/>
  <c r="U262" i="84" s="1"/>
  <c r="V262" i="84" s="1"/>
  <c r="W262" i="84" s="1"/>
  <c r="X262" i="84" s="1"/>
  <c r="Y262" i="84" s="1"/>
  <c r="Z262" i="84" s="1"/>
  <c r="AA262" i="84" s="1"/>
  <c r="AF262" i="84" s="1"/>
  <c r="E261" i="84"/>
  <c r="F261" i="84" s="1"/>
  <c r="G261" i="84" s="1"/>
  <c r="H261" i="84" s="1"/>
  <c r="I261" i="84" s="1"/>
  <c r="J261" i="84" s="1"/>
  <c r="K261" i="84" s="1"/>
  <c r="L261" i="84" s="1"/>
  <c r="M261" i="84" s="1"/>
  <c r="N261" i="84" s="1"/>
  <c r="O261" i="84" s="1"/>
  <c r="P261" i="84" s="1"/>
  <c r="Q261" i="84" s="1"/>
  <c r="R261" i="84" s="1"/>
  <c r="S261" i="84" s="1"/>
  <c r="T261" i="84" s="1"/>
  <c r="U261" i="84" s="1"/>
  <c r="V261" i="84" s="1"/>
  <c r="W261" i="84" s="1"/>
  <c r="X261" i="84" s="1"/>
  <c r="Y261" i="84" s="1"/>
  <c r="Z261" i="84" s="1"/>
  <c r="AA261" i="84" s="1"/>
  <c r="AF261" i="84" s="1"/>
  <c r="D261" i="84"/>
  <c r="C261" i="84"/>
  <c r="C260" i="84"/>
  <c r="D260" i="84" s="1"/>
  <c r="E260" i="84" s="1"/>
  <c r="F260" i="84" s="1"/>
  <c r="G260" i="84" s="1"/>
  <c r="H260" i="84" s="1"/>
  <c r="I260" i="84" s="1"/>
  <c r="J260" i="84" s="1"/>
  <c r="K260" i="84" s="1"/>
  <c r="L260" i="84" s="1"/>
  <c r="M260" i="84" s="1"/>
  <c r="N260" i="84" s="1"/>
  <c r="O260" i="84" s="1"/>
  <c r="P260" i="84" s="1"/>
  <c r="Q260" i="84" s="1"/>
  <c r="R260" i="84" s="1"/>
  <c r="S260" i="84" s="1"/>
  <c r="T260" i="84" s="1"/>
  <c r="U260" i="84" s="1"/>
  <c r="V260" i="84" s="1"/>
  <c r="W260" i="84" s="1"/>
  <c r="X260" i="84" s="1"/>
  <c r="Y260" i="84" s="1"/>
  <c r="Z260" i="84" s="1"/>
  <c r="AA260" i="84" s="1"/>
  <c r="AF260" i="84" s="1"/>
  <c r="C259" i="84"/>
  <c r="D259" i="84" s="1"/>
  <c r="E259" i="84" s="1"/>
  <c r="F259" i="84" s="1"/>
  <c r="G259" i="84" s="1"/>
  <c r="H259" i="84" s="1"/>
  <c r="I259" i="84" s="1"/>
  <c r="J259" i="84" s="1"/>
  <c r="K259" i="84" s="1"/>
  <c r="L259" i="84" s="1"/>
  <c r="M259" i="84" s="1"/>
  <c r="N259" i="84" s="1"/>
  <c r="O259" i="84" s="1"/>
  <c r="P259" i="84" s="1"/>
  <c r="Q259" i="84" s="1"/>
  <c r="R259" i="84" s="1"/>
  <c r="S259" i="84" s="1"/>
  <c r="T259" i="84" s="1"/>
  <c r="U259" i="84" s="1"/>
  <c r="V259" i="84" s="1"/>
  <c r="W259" i="84" s="1"/>
  <c r="X259" i="84" s="1"/>
  <c r="Y259" i="84" s="1"/>
  <c r="Z259" i="84" s="1"/>
  <c r="AA259" i="84" s="1"/>
  <c r="AF259" i="84" s="1"/>
  <c r="H258" i="84"/>
  <c r="I258" i="84" s="1"/>
  <c r="J258" i="84" s="1"/>
  <c r="K258" i="84" s="1"/>
  <c r="L258" i="84" s="1"/>
  <c r="M258" i="84" s="1"/>
  <c r="N258" i="84" s="1"/>
  <c r="O258" i="84" s="1"/>
  <c r="P258" i="84" s="1"/>
  <c r="Q258" i="84" s="1"/>
  <c r="R258" i="84" s="1"/>
  <c r="S258" i="84" s="1"/>
  <c r="T258" i="84" s="1"/>
  <c r="U258" i="84" s="1"/>
  <c r="V258" i="84" s="1"/>
  <c r="W258" i="84" s="1"/>
  <c r="X258" i="84" s="1"/>
  <c r="Y258" i="84" s="1"/>
  <c r="Z258" i="84" s="1"/>
  <c r="AA258" i="84" s="1"/>
  <c r="AF258" i="84" s="1"/>
  <c r="C258" i="84"/>
  <c r="D258" i="84" s="1"/>
  <c r="E258" i="84" s="1"/>
  <c r="F258" i="84" s="1"/>
  <c r="G258" i="84" s="1"/>
  <c r="I257" i="84"/>
  <c r="J257" i="84" s="1"/>
  <c r="K257" i="84" s="1"/>
  <c r="L257" i="84" s="1"/>
  <c r="M257" i="84" s="1"/>
  <c r="N257" i="84" s="1"/>
  <c r="O257" i="84" s="1"/>
  <c r="P257" i="84" s="1"/>
  <c r="Q257" i="84" s="1"/>
  <c r="R257" i="84" s="1"/>
  <c r="S257" i="84" s="1"/>
  <c r="T257" i="84" s="1"/>
  <c r="U257" i="84" s="1"/>
  <c r="V257" i="84" s="1"/>
  <c r="W257" i="84" s="1"/>
  <c r="X257" i="84" s="1"/>
  <c r="Y257" i="84" s="1"/>
  <c r="Z257" i="84" s="1"/>
  <c r="AA257" i="84" s="1"/>
  <c r="AF257" i="84" s="1"/>
  <c r="F257" i="84"/>
  <c r="G257" i="84" s="1"/>
  <c r="H257" i="84" s="1"/>
  <c r="C257" i="84"/>
  <c r="D257" i="84" s="1"/>
  <c r="E257" i="84" s="1"/>
  <c r="G256" i="84"/>
  <c r="H256" i="84" s="1"/>
  <c r="I256" i="84" s="1"/>
  <c r="J256" i="84" s="1"/>
  <c r="K256" i="84" s="1"/>
  <c r="L256" i="84" s="1"/>
  <c r="M256" i="84" s="1"/>
  <c r="N256" i="84" s="1"/>
  <c r="O256" i="84" s="1"/>
  <c r="P256" i="84" s="1"/>
  <c r="Q256" i="84" s="1"/>
  <c r="R256" i="84" s="1"/>
  <c r="S256" i="84" s="1"/>
  <c r="T256" i="84" s="1"/>
  <c r="U256" i="84" s="1"/>
  <c r="V256" i="84" s="1"/>
  <c r="W256" i="84" s="1"/>
  <c r="X256" i="84" s="1"/>
  <c r="Y256" i="84" s="1"/>
  <c r="Z256" i="84" s="1"/>
  <c r="AA256" i="84" s="1"/>
  <c r="AF256" i="84" s="1"/>
  <c r="D256" i="84"/>
  <c r="E256" i="84" s="1"/>
  <c r="F256" i="84" s="1"/>
  <c r="C256" i="84"/>
  <c r="E255" i="84"/>
  <c r="F255" i="84" s="1"/>
  <c r="G255" i="84" s="1"/>
  <c r="H255" i="84" s="1"/>
  <c r="I255" i="84" s="1"/>
  <c r="J255" i="84" s="1"/>
  <c r="K255" i="84" s="1"/>
  <c r="L255" i="84" s="1"/>
  <c r="M255" i="84" s="1"/>
  <c r="N255" i="84" s="1"/>
  <c r="O255" i="84" s="1"/>
  <c r="P255" i="84" s="1"/>
  <c r="Q255" i="84" s="1"/>
  <c r="R255" i="84" s="1"/>
  <c r="S255" i="84" s="1"/>
  <c r="T255" i="84" s="1"/>
  <c r="U255" i="84" s="1"/>
  <c r="V255" i="84" s="1"/>
  <c r="W255" i="84" s="1"/>
  <c r="X255" i="84" s="1"/>
  <c r="Y255" i="84" s="1"/>
  <c r="Z255" i="84" s="1"/>
  <c r="AA255" i="84" s="1"/>
  <c r="AF255" i="84" s="1"/>
  <c r="D255" i="84"/>
  <c r="C255" i="84"/>
  <c r="AF254" i="84"/>
  <c r="D254" i="84"/>
  <c r="E254" i="84" s="1"/>
  <c r="F254" i="84" s="1"/>
  <c r="G254" i="84" s="1"/>
  <c r="H254" i="84" s="1"/>
  <c r="I254" i="84" s="1"/>
  <c r="J254" i="84" s="1"/>
  <c r="K254" i="84" s="1"/>
  <c r="L254" i="84" s="1"/>
  <c r="M254" i="84" s="1"/>
  <c r="N254" i="84" s="1"/>
  <c r="O254" i="84" s="1"/>
  <c r="P254" i="84" s="1"/>
  <c r="Q254" i="84" s="1"/>
  <c r="R254" i="84" s="1"/>
  <c r="S254" i="84" s="1"/>
  <c r="T254" i="84" s="1"/>
  <c r="U254" i="84" s="1"/>
  <c r="V254" i="84" s="1"/>
  <c r="W254" i="84" s="1"/>
  <c r="X254" i="84" s="1"/>
  <c r="Y254" i="84" s="1"/>
  <c r="Z254" i="84" s="1"/>
  <c r="AA254" i="84" s="1"/>
  <c r="C254" i="84"/>
  <c r="Z253" i="84"/>
  <c r="AA253" i="84" s="1"/>
  <c r="AF253" i="84" s="1"/>
  <c r="V253" i="84"/>
  <c r="W253" i="84" s="1"/>
  <c r="X253" i="84" s="1"/>
  <c r="Y253" i="84" s="1"/>
  <c r="M253" i="84"/>
  <c r="N253" i="84" s="1"/>
  <c r="O253" i="84" s="1"/>
  <c r="P253" i="84" s="1"/>
  <c r="Q253" i="84" s="1"/>
  <c r="R253" i="84" s="1"/>
  <c r="S253" i="84" s="1"/>
  <c r="T253" i="84" s="1"/>
  <c r="U253" i="84" s="1"/>
  <c r="D253" i="84"/>
  <c r="E253" i="84" s="1"/>
  <c r="F253" i="84" s="1"/>
  <c r="G253" i="84" s="1"/>
  <c r="H253" i="84" s="1"/>
  <c r="I253" i="84" s="1"/>
  <c r="J253" i="84" s="1"/>
  <c r="K253" i="84" s="1"/>
  <c r="L253" i="84" s="1"/>
  <c r="C253" i="84"/>
  <c r="J252" i="84"/>
  <c r="K252" i="84" s="1"/>
  <c r="L252" i="84" s="1"/>
  <c r="M252" i="84" s="1"/>
  <c r="N252" i="84" s="1"/>
  <c r="O252" i="84" s="1"/>
  <c r="P252" i="84" s="1"/>
  <c r="Q252" i="84" s="1"/>
  <c r="R252" i="84" s="1"/>
  <c r="S252" i="84" s="1"/>
  <c r="T252" i="84" s="1"/>
  <c r="U252" i="84" s="1"/>
  <c r="V252" i="84" s="1"/>
  <c r="W252" i="84" s="1"/>
  <c r="X252" i="84" s="1"/>
  <c r="Y252" i="84" s="1"/>
  <c r="Z252" i="84" s="1"/>
  <c r="AA252" i="84" s="1"/>
  <c r="AF252" i="84" s="1"/>
  <c r="C252" i="84"/>
  <c r="D252" i="84" s="1"/>
  <c r="E252" i="84" s="1"/>
  <c r="F252" i="84" s="1"/>
  <c r="G252" i="84" s="1"/>
  <c r="H252" i="84" s="1"/>
  <c r="I252" i="84" s="1"/>
  <c r="E251" i="84"/>
  <c r="F251" i="84" s="1"/>
  <c r="G251" i="84" s="1"/>
  <c r="H251" i="84" s="1"/>
  <c r="I251" i="84" s="1"/>
  <c r="J251" i="84" s="1"/>
  <c r="K251" i="84" s="1"/>
  <c r="L251" i="84" s="1"/>
  <c r="M251" i="84" s="1"/>
  <c r="N251" i="84" s="1"/>
  <c r="O251" i="84" s="1"/>
  <c r="P251" i="84" s="1"/>
  <c r="Q251" i="84" s="1"/>
  <c r="R251" i="84" s="1"/>
  <c r="S251" i="84" s="1"/>
  <c r="T251" i="84" s="1"/>
  <c r="U251" i="84" s="1"/>
  <c r="V251" i="84" s="1"/>
  <c r="W251" i="84" s="1"/>
  <c r="X251" i="84" s="1"/>
  <c r="Y251" i="84" s="1"/>
  <c r="Z251" i="84" s="1"/>
  <c r="AA251" i="84" s="1"/>
  <c r="AF251" i="84" s="1"/>
  <c r="C251" i="84"/>
  <c r="D251" i="84" s="1"/>
  <c r="AF250" i="84"/>
  <c r="D250" i="84"/>
  <c r="E250" i="84" s="1"/>
  <c r="F250" i="84" s="1"/>
  <c r="G250" i="84" s="1"/>
  <c r="H250" i="84" s="1"/>
  <c r="I250" i="84" s="1"/>
  <c r="J250" i="84" s="1"/>
  <c r="K250" i="84" s="1"/>
  <c r="L250" i="84" s="1"/>
  <c r="M250" i="84" s="1"/>
  <c r="N250" i="84" s="1"/>
  <c r="O250" i="84" s="1"/>
  <c r="P250" i="84" s="1"/>
  <c r="Q250" i="84" s="1"/>
  <c r="R250" i="84" s="1"/>
  <c r="S250" i="84" s="1"/>
  <c r="T250" i="84" s="1"/>
  <c r="U250" i="84" s="1"/>
  <c r="V250" i="84" s="1"/>
  <c r="W250" i="84" s="1"/>
  <c r="X250" i="84" s="1"/>
  <c r="Y250" i="84" s="1"/>
  <c r="Z250" i="84" s="1"/>
  <c r="AA250" i="84" s="1"/>
  <c r="C250" i="84"/>
  <c r="R249" i="84"/>
  <c r="S249" i="84" s="1"/>
  <c r="T249" i="84" s="1"/>
  <c r="U249" i="84" s="1"/>
  <c r="V249" i="84" s="1"/>
  <c r="W249" i="84" s="1"/>
  <c r="X249" i="84" s="1"/>
  <c r="Y249" i="84" s="1"/>
  <c r="Z249" i="84" s="1"/>
  <c r="AA249" i="84" s="1"/>
  <c r="AF249" i="84" s="1"/>
  <c r="D249" i="84"/>
  <c r="E249" i="84" s="1"/>
  <c r="F249" i="84" s="1"/>
  <c r="G249" i="84" s="1"/>
  <c r="H249" i="84" s="1"/>
  <c r="I249" i="84" s="1"/>
  <c r="J249" i="84" s="1"/>
  <c r="K249" i="84" s="1"/>
  <c r="L249" i="84" s="1"/>
  <c r="M249" i="84" s="1"/>
  <c r="N249" i="84" s="1"/>
  <c r="O249" i="84" s="1"/>
  <c r="P249" i="84" s="1"/>
  <c r="Q249" i="84" s="1"/>
  <c r="C249" i="84"/>
  <c r="R248" i="84"/>
  <c r="S248" i="84" s="1"/>
  <c r="T248" i="84" s="1"/>
  <c r="U248" i="84" s="1"/>
  <c r="V248" i="84" s="1"/>
  <c r="W248" i="84" s="1"/>
  <c r="X248" i="84" s="1"/>
  <c r="Y248" i="84" s="1"/>
  <c r="Z248" i="84" s="1"/>
  <c r="AA248" i="84" s="1"/>
  <c r="AF248" i="84" s="1"/>
  <c r="C248" i="84"/>
  <c r="D248" i="84" s="1"/>
  <c r="E248" i="84" s="1"/>
  <c r="F248" i="84" s="1"/>
  <c r="G248" i="84" s="1"/>
  <c r="H248" i="84" s="1"/>
  <c r="I248" i="84" s="1"/>
  <c r="J248" i="84" s="1"/>
  <c r="K248" i="84" s="1"/>
  <c r="L248" i="84" s="1"/>
  <c r="M248" i="84" s="1"/>
  <c r="N248" i="84" s="1"/>
  <c r="O248" i="84" s="1"/>
  <c r="P248" i="84" s="1"/>
  <c r="Q248" i="84" s="1"/>
  <c r="F247" i="84"/>
  <c r="G247" i="84" s="1"/>
  <c r="H247" i="84" s="1"/>
  <c r="I247" i="84" s="1"/>
  <c r="J247" i="84" s="1"/>
  <c r="K247" i="84" s="1"/>
  <c r="L247" i="84" s="1"/>
  <c r="M247" i="84" s="1"/>
  <c r="N247" i="84" s="1"/>
  <c r="O247" i="84" s="1"/>
  <c r="P247" i="84" s="1"/>
  <c r="Q247" i="84" s="1"/>
  <c r="R247" i="84" s="1"/>
  <c r="S247" i="84" s="1"/>
  <c r="T247" i="84" s="1"/>
  <c r="U247" i="84" s="1"/>
  <c r="V247" i="84" s="1"/>
  <c r="W247" i="84" s="1"/>
  <c r="X247" i="84" s="1"/>
  <c r="Y247" i="84" s="1"/>
  <c r="Z247" i="84" s="1"/>
  <c r="AA247" i="84" s="1"/>
  <c r="AF247" i="84" s="1"/>
  <c r="E247" i="84"/>
  <c r="C247" i="84"/>
  <c r="D247" i="84" s="1"/>
  <c r="D246" i="84"/>
  <c r="E246" i="84" s="1"/>
  <c r="F246" i="84" s="1"/>
  <c r="G246" i="84" s="1"/>
  <c r="H246" i="84" s="1"/>
  <c r="I246" i="84" s="1"/>
  <c r="J246" i="84" s="1"/>
  <c r="K246" i="84" s="1"/>
  <c r="L246" i="84" s="1"/>
  <c r="M246" i="84" s="1"/>
  <c r="N246" i="84" s="1"/>
  <c r="O246" i="84" s="1"/>
  <c r="P246" i="84" s="1"/>
  <c r="Q246" i="84" s="1"/>
  <c r="R246" i="84" s="1"/>
  <c r="S246" i="84" s="1"/>
  <c r="T246" i="84" s="1"/>
  <c r="U246" i="84" s="1"/>
  <c r="V246" i="84" s="1"/>
  <c r="W246" i="84" s="1"/>
  <c r="X246" i="84" s="1"/>
  <c r="Y246" i="84" s="1"/>
  <c r="Z246" i="84" s="1"/>
  <c r="AA246" i="84" s="1"/>
  <c r="AF246" i="84" s="1"/>
  <c r="C246" i="84"/>
  <c r="D245" i="84"/>
  <c r="E245" i="84" s="1"/>
  <c r="F245" i="84" s="1"/>
  <c r="G245" i="84" s="1"/>
  <c r="H245" i="84" s="1"/>
  <c r="I245" i="84" s="1"/>
  <c r="J245" i="84" s="1"/>
  <c r="K245" i="84" s="1"/>
  <c r="L245" i="84" s="1"/>
  <c r="M245" i="84" s="1"/>
  <c r="N245" i="84" s="1"/>
  <c r="O245" i="84" s="1"/>
  <c r="P245" i="84" s="1"/>
  <c r="Q245" i="84" s="1"/>
  <c r="R245" i="84" s="1"/>
  <c r="S245" i="84" s="1"/>
  <c r="T245" i="84" s="1"/>
  <c r="U245" i="84" s="1"/>
  <c r="V245" i="84" s="1"/>
  <c r="W245" i="84" s="1"/>
  <c r="X245" i="84" s="1"/>
  <c r="Y245" i="84" s="1"/>
  <c r="Z245" i="84" s="1"/>
  <c r="AA245" i="84" s="1"/>
  <c r="AF245" i="84" s="1"/>
  <c r="C245" i="84"/>
  <c r="M244" i="84"/>
  <c r="N244" i="84" s="1"/>
  <c r="O244" i="84" s="1"/>
  <c r="P244" i="84" s="1"/>
  <c r="Q244" i="84" s="1"/>
  <c r="R244" i="84" s="1"/>
  <c r="S244" i="84" s="1"/>
  <c r="T244" i="84" s="1"/>
  <c r="U244" i="84" s="1"/>
  <c r="V244" i="84" s="1"/>
  <c r="W244" i="84" s="1"/>
  <c r="X244" i="84" s="1"/>
  <c r="Y244" i="84" s="1"/>
  <c r="Z244" i="84" s="1"/>
  <c r="AA244" i="84" s="1"/>
  <c r="AF244" i="84" s="1"/>
  <c r="J244" i="84"/>
  <c r="K244" i="84" s="1"/>
  <c r="L244" i="84" s="1"/>
  <c r="I244" i="84"/>
  <c r="D244" i="84"/>
  <c r="E244" i="84" s="1"/>
  <c r="F244" i="84" s="1"/>
  <c r="G244" i="84" s="1"/>
  <c r="H244" i="84" s="1"/>
  <c r="C244" i="84"/>
  <c r="P243" i="84"/>
  <c r="Q243" i="84" s="1"/>
  <c r="R243" i="84" s="1"/>
  <c r="S243" i="84" s="1"/>
  <c r="T243" i="84" s="1"/>
  <c r="U243" i="84" s="1"/>
  <c r="V243" i="84" s="1"/>
  <c r="W243" i="84" s="1"/>
  <c r="X243" i="84" s="1"/>
  <c r="Y243" i="84" s="1"/>
  <c r="Z243" i="84" s="1"/>
  <c r="AA243" i="84" s="1"/>
  <c r="AF243" i="84" s="1"/>
  <c r="C243" i="84"/>
  <c r="D243" i="84" s="1"/>
  <c r="E243" i="84" s="1"/>
  <c r="F243" i="84" s="1"/>
  <c r="G243" i="84" s="1"/>
  <c r="H243" i="84" s="1"/>
  <c r="I243" i="84" s="1"/>
  <c r="J243" i="84" s="1"/>
  <c r="K243" i="84" s="1"/>
  <c r="L243" i="84" s="1"/>
  <c r="M243" i="84" s="1"/>
  <c r="N243" i="84" s="1"/>
  <c r="O243" i="84" s="1"/>
  <c r="C242" i="84"/>
  <c r="D242" i="84" s="1"/>
  <c r="E242" i="84" s="1"/>
  <c r="F242" i="84" s="1"/>
  <c r="G242" i="84" s="1"/>
  <c r="H242" i="84" s="1"/>
  <c r="I242" i="84" s="1"/>
  <c r="J242" i="84" s="1"/>
  <c r="K242" i="84" s="1"/>
  <c r="L242" i="84" s="1"/>
  <c r="M242" i="84" s="1"/>
  <c r="N242" i="84" s="1"/>
  <c r="O242" i="84" s="1"/>
  <c r="P242" i="84" s="1"/>
  <c r="Q242" i="84" s="1"/>
  <c r="R242" i="84" s="1"/>
  <c r="S242" i="84" s="1"/>
  <c r="T242" i="84" s="1"/>
  <c r="U242" i="84" s="1"/>
  <c r="V242" i="84" s="1"/>
  <c r="W242" i="84" s="1"/>
  <c r="X242" i="84" s="1"/>
  <c r="Y242" i="84" s="1"/>
  <c r="Z242" i="84" s="1"/>
  <c r="AA242" i="84" s="1"/>
  <c r="AF242" i="84" s="1"/>
  <c r="D241" i="84"/>
  <c r="E241" i="84" s="1"/>
  <c r="F241" i="84" s="1"/>
  <c r="G241" i="84" s="1"/>
  <c r="H241" i="84" s="1"/>
  <c r="I241" i="84" s="1"/>
  <c r="J241" i="84" s="1"/>
  <c r="K241" i="84" s="1"/>
  <c r="L241" i="84" s="1"/>
  <c r="M241" i="84" s="1"/>
  <c r="N241" i="84" s="1"/>
  <c r="O241" i="84" s="1"/>
  <c r="P241" i="84" s="1"/>
  <c r="Q241" i="84" s="1"/>
  <c r="R241" i="84" s="1"/>
  <c r="S241" i="84" s="1"/>
  <c r="T241" i="84" s="1"/>
  <c r="U241" i="84" s="1"/>
  <c r="V241" i="84" s="1"/>
  <c r="W241" i="84" s="1"/>
  <c r="X241" i="84" s="1"/>
  <c r="Y241" i="84" s="1"/>
  <c r="Z241" i="84" s="1"/>
  <c r="AA241" i="84" s="1"/>
  <c r="AF241" i="84" s="1"/>
  <c r="C241" i="84"/>
  <c r="G240" i="84"/>
  <c r="H240" i="84" s="1"/>
  <c r="I240" i="84" s="1"/>
  <c r="J240" i="84" s="1"/>
  <c r="K240" i="84" s="1"/>
  <c r="L240" i="84" s="1"/>
  <c r="M240" i="84" s="1"/>
  <c r="N240" i="84" s="1"/>
  <c r="O240" i="84" s="1"/>
  <c r="P240" i="84" s="1"/>
  <c r="Q240" i="84" s="1"/>
  <c r="R240" i="84" s="1"/>
  <c r="S240" i="84" s="1"/>
  <c r="T240" i="84" s="1"/>
  <c r="U240" i="84" s="1"/>
  <c r="V240" i="84" s="1"/>
  <c r="W240" i="84" s="1"/>
  <c r="X240" i="84" s="1"/>
  <c r="Y240" i="84" s="1"/>
  <c r="Z240" i="84" s="1"/>
  <c r="AA240" i="84" s="1"/>
  <c r="AF240" i="84" s="1"/>
  <c r="D240" i="84"/>
  <c r="E240" i="84" s="1"/>
  <c r="F240" i="84" s="1"/>
  <c r="C240" i="84"/>
  <c r="C239" i="84"/>
  <c r="D239" i="84" s="1"/>
  <c r="E239" i="84" s="1"/>
  <c r="F239" i="84" s="1"/>
  <c r="G239" i="84" s="1"/>
  <c r="H239" i="84" s="1"/>
  <c r="I239" i="84" s="1"/>
  <c r="J239" i="84" s="1"/>
  <c r="K239" i="84" s="1"/>
  <c r="L239" i="84" s="1"/>
  <c r="M239" i="84" s="1"/>
  <c r="N239" i="84" s="1"/>
  <c r="O239" i="84" s="1"/>
  <c r="P239" i="84" s="1"/>
  <c r="Q239" i="84" s="1"/>
  <c r="R239" i="84" s="1"/>
  <c r="S239" i="84" s="1"/>
  <c r="T239" i="84" s="1"/>
  <c r="U239" i="84" s="1"/>
  <c r="V239" i="84" s="1"/>
  <c r="W239" i="84" s="1"/>
  <c r="X239" i="84" s="1"/>
  <c r="Y239" i="84" s="1"/>
  <c r="Z239" i="84" s="1"/>
  <c r="AA239" i="84" s="1"/>
  <c r="AF239" i="84" s="1"/>
  <c r="R238" i="84"/>
  <c r="S238" i="84" s="1"/>
  <c r="T238" i="84" s="1"/>
  <c r="U238" i="84" s="1"/>
  <c r="V238" i="84" s="1"/>
  <c r="W238" i="84" s="1"/>
  <c r="X238" i="84" s="1"/>
  <c r="Y238" i="84" s="1"/>
  <c r="Z238" i="84" s="1"/>
  <c r="AA238" i="84" s="1"/>
  <c r="AF238" i="84" s="1"/>
  <c r="C238" i="84"/>
  <c r="D238" i="84" s="1"/>
  <c r="E238" i="84" s="1"/>
  <c r="F238" i="84" s="1"/>
  <c r="G238" i="84" s="1"/>
  <c r="H238" i="84" s="1"/>
  <c r="I238" i="84" s="1"/>
  <c r="J238" i="84" s="1"/>
  <c r="K238" i="84" s="1"/>
  <c r="L238" i="84" s="1"/>
  <c r="M238" i="84" s="1"/>
  <c r="N238" i="84" s="1"/>
  <c r="O238" i="84" s="1"/>
  <c r="P238" i="84" s="1"/>
  <c r="Q238" i="84" s="1"/>
  <c r="Y237" i="84"/>
  <c r="Z237" i="84" s="1"/>
  <c r="AA237" i="84" s="1"/>
  <c r="AF237" i="84" s="1"/>
  <c r="D237" i="84"/>
  <c r="E237" i="84" s="1"/>
  <c r="F237" i="84" s="1"/>
  <c r="G237" i="84" s="1"/>
  <c r="H237" i="84" s="1"/>
  <c r="I237" i="84" s="1"/>
  <c r="J237" i="84" s="1"/>
  <c r="K237" i="84" s="1"/>
  <c r="L237" i="84" s="1"/>
  <c r="M237" i="84" s="1"/>
  <c r="N237" i="84" s="1"/>
  <c r="O237" i="84" s="1"/>
  <c r="P237" i="84" s="1"/>
  <c r="Q237" i="84" s="1"/>
  <c r="R237" i="84" s="1"/>
  <c r="S237" i="84" s="1"/>
  <c r="T237" i="84" s="1"/>
  <c r="U237" i="84" s="1"/>
  <c r="V237" i="84" s="1"/>
  <c r="W237" i="84" s="1"/>
  <c r="X237" i="84" s="1"/>
  <c r="C237" i="84"/>
  <c r="F236" i="84"/>
  <c r="G236" i="84" s="1"/>
  <c r="H236" i="84" s="1"/>
  <c r="I236" i="84" s="1"/>
  <c r="J236" i="84" s="1"/>
  <c r="K236" i="84" s="1"/>
  <c r="L236" i="84" s="1"/>
  <c r="M236" i="84" s="1"/>
  <c r="N236" i="84" s="1"/>
  <c r="O236" i="84" s="1"/>
  <c r="P236" i="84" s="1"/>
  <c r="Q236" i="84" s="1"/>
  <c r="R236" i="84" s="1"/>
  <c r="S236" i="84" s="1"/>
  <c r="T236" i="84" s="1"/>
  <c r="U236" i="84" s="1"/>
  <c r="V236" i="84" s="1"/>
  <c r="W236" i="84" s="1"/>
  <c r="X236" i="84" s="1"/>
  <c r="Y236" i="84" s="1"/>
  <c r="Z236" i="84" s="1"/>
  <c r="AA236" i="84" s="1"/>
  <c r="AF236" i="84" s="1"/>
  <c r="E236" i="84"/>
  <c r="D236" i="84"/>
  <c r="C236" i="84"/>
  <c r="L235" i="84"/>
  <c r="M235" i="84" s="1"/>
  <c r="N235" i="84" s="1"/>
  <c r="O235" i="84" s="1"/>
  <c r="P235" i="84" s="1"/>
  <c r="Q235" i="84" s="1"/>
  <c r="R235" i="84" s="1"/>
  <c r="S235" i="84" s="1"/>
  <c r="T235" i="84" s="1"/>
  <c r="U235" i="84" s="1"/>
  <c r="V235" i="84" s="1"/>
  <c r="W235" i="84" s="1"/>
  <c r="X235" i="84" s="1"/>
  <c r="Y235" i="84" s="1"/>
  <c r="Z235" i="84" s="1"/>
  <c r="AA235" i="84" s="1"/>
  <c r="AF235" i="84" s="1"/>
  <c r="C235" i="84"/>
  <c r="D235" i="84" s="1"/>
  <c r="E235" i="84" s="1"/>
  <c r="F235" i="84" s="1"/>
  <c r="G235" i="84" s="1"/>
  <c r="H235" i="84" s="1"/>
  <c r="I235" i="84" s="1"/>
  <c r="J235" i="84" s="1"/>
  <c r="K235" i="84" s="1"/>
  <c r="C234" i="84"/>
  <c r="D234" i="84" s="1"/>
  <c r="E234" i="84" s="1"/>
  <c r="F234" i="84" s="1"/>
  <c r="G234" i="84" s="1"/>
  <c r="H234" i="84" s="1"/>
  <c r="I234" i="84" s="1"/>
  <c r="J234" i="84" s="1"/>
  <c r="K234" i="84" s="1"/>
  <c r="L234" i="84" s="1"/>
  <c r="M234" i="84" s="1"/>
  <c r="N234" i="84" s="1"/>
  <c r="O234" i="84" s="1"/>
  <c r="P234" i="84" s="1"/>
  <c r="Q234" i="84" s="1"/>
  <c r="R234" i="84" s="1"/>
  <c r="S234" i="84" s="1"/>
  <c r="T234" i="84" s="1"/>
  <c r="U234" i="84" s="1"/>
  <c r="V234" i="84" s="1"/>
  <c r="W234" i="84" s="1"/>
  <c r="X234" i="84" s="1"/>
  <c r="Y234" i="84" s="1"/>
  <c r="Z234" i="84" s="1"/>
  <c r="AA234" i="84" s="1"/>
  <c r="AF234" i="84" s="1"/>
  <c r="G233" i="84"/>
  <c r="H233" i="84" s="1"/>
  <c r="I233" i="84" s="1"/>
  <c r="J233" i="84" s="1"/>
  <c r="K233" i="84" s="1"/>
  <c r="L233" i="84" s="1"/>
  <c r="M233" i="84" s="1"/>
  <c r="N233" i="84" s="1"/>
  <c r="O233" i="84" s="1"/>
  <c r="P233" i="84" s="1"/>
  <c r="Q233" i="84" s="1"/>
  <c r="R233" i="84" s="1"/>
  <c r="S233" i="84" s="1"/>
  <c r="T233" i="84" s="1"/>
  <c r="U233" i="84" s="1"/>
  <c r="V233" i="84" s="1"/>
  <c r="W233" i="84" s="1"/>
  <c r="X233" i="84" s="1"/>
  <c r="Y233" i="84" s="1"/>
  <c r="Z233" i="84" s="1"/>
  <c r="AA233" i="84" s="1"/>
  <c r="AF233" i="84" s="1"/>
  <c r="F233" i="84"/>
  <c r="D233" i="84"/>
  <c r="E233" i="84" s="1"/>
  <c r="C233" i="84"/>
  <c r="M232" i="84"/>
  <c r="N232" i="84" s="1"/>
  <c r="O232" i="84" s="1"/>
  <c r="P232" i="84" s="1"/>
  <c r="Q232" i="84" s="1"/>
  <c r="R232" i="84" s="1"/>
  <c r="S232" i="84" s="1"/>
  <c r="T232" i="84" s="1"/>
  <c r="U232" i="84" s="1"/>
  <c r="V232" i="84" s="1"/>
  <c r="W232" i="84" s="1"/>
  <c r="X232" i="84" s="1"/>
  <c r="Y232" i="84" s="1"/>
  <c r="Z232" i="84" s="1"/>
  <c r="AA232" i="84" s="1"/>
  <c r="AF232" i="84" s="1"/>
  <c r="L232" i="84"/>
  <c r="J232" i="84"/>
  <c r="K232" i="84" s="1"/>
  <c r="C232" i="84"/>
  <c r="D232" i="84" s="1"/>
  <c r="E232" i="84" s="1"/>
  <c r="F232" i="84" s="1"/>
  <c r="G232" i="84" s="1"/>
  <c r="H232" i="84" s="1"/>
  <c r="I232" i="84" s="1"/>
  <c r="I231" i="84"/>
  <c r="J231" i="84" s="1"/>
  <c r="K231" i="84" s="1"/>
  <c r="L231" i="84" s="1"/>
  <c r="M231" i="84" s="1"/>
  <c r="N231" i="84" s="1"/>
  <c r="O231" i="84" s="1"/>
  <c r="P231" i="84" s="1"/>
  <c r="Q231" i="84" s="1"/>
  <c r="R231" i="84" s="1"/>
  <c r="S231" i="84" s="1"/>
  <c r="T231" i="84" s="1"/>
  <c r="U231" i="84" s="1"/>
  <c r="V231" i="84" s="1"/>
  <c r="W231" i="84" s="1"/>
  <c r="X231" i="84" s="1"/>
  <c r="Y231" i="84" s="1"/>
  <c r="Z231" i="84" s="1"/>
  <c r="AA231" i="84" s="1"/>
  <c r="AF231" i="84" s="1"/>
  <c r="H231" i="84"/>
  <c r="G231" i="84"/>
  <c r="F231" i="84"/>
  <c r="C231" i="84"/>
  <c r="D231" i="84" s="1"/>
  <c r="E231" i="84" s="1"/>
  <c r="L230" i="84"/>
  <c r="M230" i="84" s="1"/>
  <c r="N230" i="84" s="1"/>
  <c r="O230" i="84" s="1"/>
  <c r="P230" i="84" s="1"/>
  <c r="Q230" i="84" s="1"/>
  <c r="R230" i="84" s="1"/>
  <c r="S230" i="84" s="1"/>
  <c r="T230" i="84" s="1"/>
  <c r="U230" i="84" s="1"/>
  <c r="V230" i="84" s="1"/>
  <c r="W230" i="84" s="1"/>
  <c r="X230" i="84" s="1"/>
  <c r="Y230" i="84" s="1"/>
  <c r="Z230" i="84" s="1"/>
  <c r="AA230" i="84" s="1"/>
  <c r="AF230" i="84" s="1"/>
  <c r="G230" i="84"/>
  <c r="H230" i="84" s="1"/>
  <c r="I230" i="84" s="1"/>
  <c r="J230" i="84" s="1"/>
  <c r="K230" i="84" s="1"/>
  <c r="F230" i="84"/>
  <c r="E230" i="84"/>
  <c r="D230" i="84"/>
  <c r="C230" i="84"/>
  <c r="E229" i="84"/>
  <c r="F229" i="84" s="1"/>
  <c r="G229" i="84" s="1"/>
  <c r="H229" i="84" s="1"/>
  <c r="I229" i="84" s="1"/>
  <c r="J229" i="84" s="1"/>
  <c r="K229" i="84" s="1"/>
  <c r="L229" i="84" s="1"/>
  <c r="M229" i="84" s="1"/>
  <c r="N229" i="84" s="1"/>
  <c r="O229" i="84" s="1"/>
  <c r="P229" i="84" s="1"/>
  <c r="Q229" i="84" s="1"/>
  <c r="R229" i="84" s="1"/>
  <c r="S229" i="84" s="1"/>
  <c r="T229" i="84" s="1"/>
  <c r="U229" i="84" s="1"/>
  <c r="V229" i="84" s="1"/>
  <c r="W229" i="84" s="1"/>
  <c r="X229" i="84" s="1"/>
  <c r="Y229" i="84" s="1"/>
  <c r="Z229" i="84" s="1"/>
  <c r="AA229" i="84" s="1"/>
  <c r="AF229" i="84" s="1"/>
  <c r="D229" i="84"/>
  <c r="C229" i="84"/>
  <c r="C228" i="84"/>
  <c r="D228" i="84" s="1"/>
  <c r="E228" i="84" s="1"/>
  <c r="F228" i="84" s="1"/>
  <c r="G228" i="84" s="1"/>
  <c r="H228" i="84" s="1"/>
  <c r="I228" i="84" s="1"/>
  <c r="J228" i="84" s="1"/>
  <c r="K228" i="84" s="1"/>
  <c r="L228" i="84" s="1"/>
  <c r="M228" i="84" s="1"/>
  <c r="N228" i="84" s="1"/>
  <c r="O228" i="84" s="1"/>
  <c r="P228" i="84" s="1"/>
  <c r="Q228" i="84" s="1"/>
  <c r="R228" i="84" s="1"/>
  <c r="S228" i="84" s="1"/>
  <c r="T228" i="84" s="1"/>
  <c r="U228" i="84" s="1"/>
  <c r="V228" i="84" s="1"/>
  <c r="W228" i="84" s="1"/>
  <c r="X228" i="84" s="1"/>
  <c r="Y228" i="84" s="1"/>
  <c r="Z228" i="84" s="1"/>
  <c r="AA228" i="84" s="1"/>
  <c r="AF228" i="84" s="1"/>
  <c r="F227" i="84"/>
  <c r="G227" i="84" s="1"/>
  <c r="H227" i="84" s="1"/>
  <c r="I227" i="84" s="1"/>
  <c r="J227" i="84" s="1"/>
  <c r="K227" i="84" s="1"/>
  <c r="L227" i="84" s="1"/>
  <c r="M227" i="84" s="1"/>
  <c r="N227" i="84" s="1"/>
  <c r="O227" i="84" s="1"/>
  <c r="P227" i="84" s="1"/>
  <c r="Q227" i="84" s="1"/>
  <c r="R227" i="84" s="1"/>
  <c r="S227" i="84" s="1"/>
  <c r="T227" i="84" s="1"/>
  <c r="U227" i="84" s="1"/>
  <c r="V227" i="84" s="1"/>
  <c r="W227" i="84" s="1"/>
  <c r="X227" i="84" s="1"/>
  <c r="Y227" i="84" s="1"/>
  <c r="Z227" i="84" s="1"/>
  <c r="AA227" i="84" s="1"/>
  <c r="AF227" i="84" s="1"/>
  <c r="C227" i="84"/>
  <c r="D227" i="84" s="1"/>
  <c r="E227" i="84" s="1"/>
  <c r="F226" i="84"/>
  <c r="G226" i="84" s="1"/>
  <c r="H226" i="84" s="1"/>
  <c r="I226" i="84" s="1"/>
  <c r="J226" i="84" s="1"/>
  <c r="K226" i="84" s="1"/>
  <c r="L226" i="84" s="1"/>
  <c r="M226" i="84" s="1"/>
  <c r="N226" i="84" s="1"/>
  <c r="O226" i="84" s="1"/>
  <c r="P226" i="84" s="1"/>
  <c r="Q226" i="84" s="1"/>
  <c r="R226" i="84" s="1"/>
  <c r="S226" i="84" s="1"/>
  <c r="T226" i="84" s="1"/>
  <c r="U226" i="84" s="1"/>
  <c r="V226" i="84" s="1"/>
  <c r="W226" i="84" s="1"/>
  <c r="X226" i="84" s="1"/>
  <c r="Y226" i="84" s="1"/>
  <c r="Z226" i="84" s="1"/>
  <c r="AA226" i="84" s="1"/>
  <c r="AF226" i="84" s="1"/>
  <c r="E226" i="84"/>
  <c r="D226" i="84"/>
  <c r="C226" i="84"/>
  <c r="U225" i="84"/>
  <c r="V225" i="84" s="1"/>
  <c r="W225" i="84" s="1"/>
  <c r="X225" i="84" s="1"/>
  <c r="Y225" i="84" s="1"/>
  <c r="Z225" i="84" s="1"/>
  <c r="AA225" i="84" s="1"/>
  <c r="AF225" i="84" s="1"/>
  <c r="E225" i="84"/>
  <c r="F225" i="84" s="1"/>
  <c r="G225" i="84" s="1"/>
  <c r="H225" i="84" s="1"/>
  <c r="I225" i="84" s="1"/>
  <c r="J225" i="84" s="1"/>
  <c r="K225" i="84" s="1"/>
  <c r="L225" i="84" s="1"/>
  <c r="M225" i="84" s="1"/>
  <c r="N225" i="84" s="1"/>
  <c r="O225" i="84" s="1"/>
  <c r="P225" i="84" s="1"/>
  <c r="Q225" i="84" s="1"/>
  <c r="R225" i="84" s="1"/>
  <c r="S225" i="84" s="1"/>
  <c r="T225" i="84" s="1"/>
  <c r="D225" i="84"/>
  <c r="C225" i="84"/>
  <c r="Q224" i="84"/>
  <c r="R224" i="84" s="1"/>
  <c r="S224" i="84" s="1"/>
  <c r="T224" i="84" s="1"/>
  <c r="U224" i="84" s="1"/>
  <c r="V224" i="84" s="1"/>
  <c r="W224" i="84" s="1"/>
  <c r="X224" i="84" s="1"/>
  <c r="Y224" i="84" s="1"/>
  <c r="Z224" i="84" s="1"/>
  <c r="AA224" i="84" s="1"/>
  <c r="AF224" i="84" s="1"/>
  <c r="C224" i="84"/>
  <c r="D224" i="84" s="1"/>
  <c r="E224" i="84" s="1"/>
  <c r="F224" i="84" s="1"/>
  <c r="G224" i="84" s="1"/>
  <c r="H224" i="84" s="1"/>
  <c r="I224" i="84" s="1"/>
  <c r="J224" i="84" s="1"/>
  <c r="K224" i="84" s="1"/>
  <c r="L224" i="84" s="1"/>
  <c r="M224" i="84" s="1"/>
  <c r="N224" i="84" s="1"/>
  <c r="O224" i="84" s="1"/>
  <c r="P224" i="84" s="1"/>
  <c r="Q223" i="84"/>
  <c r="R223" i="84" s="1"/>
  <c r="S223" i="84" s="1"/>
  <c r="T223" i="84" s="1"/>
  <c r="U223" i="84" s="1"/>
  <c r="V223" i="84" s="1"/>
  <c r="W223" i="84" s="1"/>
  <c r="X223" i="84" s="1"/>
  <c r="Y223" i="84" s="1"/>
  <c r="Z223" i="84" s="1"/>
  <c r="AA223" i="84" s="1"/>
  <c r="AF223" i="84" s="1"/>
  <c r="C223" i="84"/>
  <c r="D223" i="84" s="1"/>
  <c r="E223" i="84" s="1"/>
  <c r="F223" i="84" s="1"/>
  <c r="G223" i="84" s="1"/>
  <c r="H223" i="84" s="1"/>
  <c r="I223" i="84" s="1"/>
  <c r="J223" i="84" s="1"/>
  <c r="K223" i="84" s="1"/>
  <c r="L223" i="84" s="1"/>
  <c r="M223" i="84" s="1"/>
  <c r="N223" i="84" s="1"/>
  <c r="O223" i="84" s="1"/>
  <c r="P223" i="84" s="1"/>
  <c r="Q222" i="84"/>
  <c r="R222" i="84" s="1"/>
  <c r="S222" i="84" s="1"/>
  <c r="T222" i="84" s="1"/>
  <c r="U222" i="84" s="1"/>
  <c r="V222" i="84" s="1"/>
  <c r="W222" i="84" s="1"/>
  <c r="X222" i="84" s="1"/>
  <c r="Y222" i="84" s="1"/>
  <c r="Z222" i="84" s="1"/>
  <c r="AA222" i="84" s="1"/>
  <c r="AF222" i="84" s="1"/>
  <c r="H222" i="84"/>
  <c r="I222" i="84" s="1"/>
  <c r="J222" i="84" s="1"/>
  <c r="K222" i="84" s="1"/>
  <c r="L222" i="84" s="1"/>
  <c r="M222" i="84" s="1"/>
  <c r="N222" i="84" s="1"/>
  <c r="O222" i="84" s="1"/>
  <c r="P222" i="84" s="1"/>
  <c r="D222" i="84"/>
  <c r="E222" i="84" s="1"/>
  <c r="F222" i="84" s="1"/>
  <c r="G222" i="84" s="1"/>
  <c r="C222" i="84"/>
  <c r="L221" i="84"/>
  <c r="M221" i="84" s="1"/>
  <c r="N221" i="84" s="1"/>
  <c r="O221" i="84" s="1"/>
  <c r="P221" i="84" s="1"/>
  <c r="Q221" i="84" s="1"/>
  <c r="R221" i="84" s="1"/>
  <c r="S221" i="84" s="1"/>
  <c r="T221" i="84" s="1"/>
  <c r="U221" i="84" s="1"/>
  <c r="V221" i="84" s="1"/>
  <c r="W221" i="84" s="1"/>
  <c r="X221" i="84" s="1"/>
  <c r="Y221" i="84" s="1"/>
  <c r="Z221" i="84" s="1"/>
  <c r="AA221" i="84" s="1"/>
  <c r="AF221" i="84" s="1"/>
  <c r="D221" i="84"/>
  <c r="E221" i="84" s="1"/>
  <c r="F221" i="84" s="1"/>
  <c r="G221" i="84" s="1"/>
  <c r="H221" i="84" s="1"/>
  <c r="I221" i="84" s="1"/>
  <c r="J221" i="84" s="1"/>
  <c r="K221" i="84" s="1"/>
  <c r="C221" i="84"/>
  <c r="P220" i="84"/>
  <c r="Q220" i="84" s="1"/>
  <c r="R220" i="84" s="1"/>
  <c r="S220" i="84" s="1"/>
  <c r="T220" i="84" s="1"/>
  <c r="U220" i="84" s="1"/>
  <c r="V220" i="84" s="1"/>
  <c r="W220" i="84" s="1"/>
  <c r="X220" i="84" s="1"/>
  <c r="Y220" i="84" s="1"/>
  <c r="Z220" i="84" s="1"/>
  <c r="AA220" i="84" s="1"/>
  <c r="AF220" i="84" s="1"/>
  <c r="J220" i="84"/>
  <c r="K220" i="84" s="1"/>
  <c r="L220" i="84" s="1"/>
  <c r="M220" i="84" s="1"/>
  <c r="N220" i="84" s="1"/>
  <c r="O220" i="84" s="1"/>
  <c r="C220" i="84"/>
  <c r="D220" i="84" s="1"/>
  <c r="E220" i="84" s="1"/>
  <c r="F220" i="84" s="1"/>
  <c r="G220" i="84" s="1"/>
  <c r="H220" i="84" s="1"/>
  <c r="I220" i="84" s="1"/>
  <c r="C219" i="84"/>
  <c r="D219" i="84" s="1"/>
  <c r="E219" i="84" s="1"/>
  <c r="F219" i="84" s="1"/>
  <c r="G219" i="84" s="1"/>
  <c r="H219" i="84" s="1"/>
  <c r="I219" i="84" s="1"/>
  <c r="J219" i="84" s="1"/>
  <c r="K219" i="84" s="1"/>
  <c r="L219" i="84" s="1"/>
  <c r="M219" i="84" s="1"/>
  <c r="N219" i="84" s="1"/>
  <c r="O219" i="84" s="1"/>
  <c r="P219" i="84" s="1"/>
  <c r="Q219" i="84" s="1"/>
  <c r="R219" i="84" s="1"/>
  <c r="S219" i="84" s="1"/>
  <c r="T219" i="84" s="1"/>
  <c r="U219" i="84" s="1"/>
  <c r="V219" i="84" s="1"/>
  <c r="W219" i="84" s="1"/>
  <c r="X219" i="84" s="1"/>
  <c r="Y219" i="84" s="1"/>
  <c r="Z219" i="84" s="1"/>
  <c r="AA219" i="84" s="1"/>
  <c r="AF219" i="84" s="1"/>
  <c r="M218" i="84"/>
  <c r="N218" i="84" s="1"/>
  <c r="O218" i="84" s="1"/>
  <c r="P218" i="84" s="1"/>
  <c r="Q218" i="84" s="1"/>
  <c r="R218" i="84" s="1"/>
  <c r="S218" i="84" s="1"/>
  <c r="T218" i="84" s="1"/>
  <c r="U218" i="84" s="1"/>
  <c r="V218" i="84" s="1"/>
  <c r="W218" i="84" s="1"/>
  <c r="X218" i="84" s="1"/>
  <c r="Y218" i="84" s="1"/>
  <c r="Z218" i="84" s="1"/>
  <c r="AA218" i="84" s="1"/>
  <c r="AF218" i="84" s="1"/>
  <c r="E218" i="84"/>
  <c r="F218" i="84" s="1"/>
  <c r="G218" i="84" s="1"/>
  <c r="H218" i="84" s="1"/>
  <c r="I218" i="84" s="1"/>
  <c r="J218" i="84" s="1"/>
  <c r="K218" i="84" s="1"/>
  <c r="L218" i="84" s="1"/>
  <c r="D218" i="84"/>
  <c r="C218" i="84"/>
  <c r="R217" i="84"/>
  <c r="S217" i="84" s="1"/>
  <c r="T217" i="84" s="1"/>
  <c r="U217" i="84" s="1"/>
  <c r="V217" i="84" s="1"/>
  <c r="W217" i="84" s="1"/>
  <c r="X217" i="84" s="1"/>
  <c r="Y217" i="84" s="1"/>
  <c r="Z217" i="84" s="1"/>
  <c r="AA217" i="84" s="1"/>
  <c r="AF217" i="84" s="1"/>
  <c r="J217" i="84"/>
  <c r="K217" i="84" s="1"/>
  <c r="L217" i="84" s="1"/>
  <c r="M217" i="84" s="1"/>
  <c r="N217" i="84" s="1"/>
  <c r="O217" i="84" s="1"/>
  <c r="P217" i="84" s="1"/>
  <c r="Q217" i="84" s="1"/>
  <c r="C217" i="84"/>
  <c r="D217" i="84" s="1"/>
  <c r="E217" i="84" s="1"/>
  <c r="F217" i="84" s="1"/>
  <c r="G217" i="84" s="1"/>
  <c r="H217" i="84" s="1"/>
  <c r="I217" i="84" s="1"/>
  <c r="C216" i="84"/>
  <c r="D216" i="84" s="1"/>
  <c r="E216" i="84" s="1"/>
  <c r="F216" i="84" s="1"/>
  <c r="G216" i="84" s="1"/>
  <c r="H216" i="84" s="1"/>
  <c r="I216" i="84" s="1"/>
  <c r="J216" i="84" s="1"/>
  <c r="K216" i="84" s="1"/>
  <c r="L216" i="84" s="1"/>
  <c r="M216" i="84" s="1"/>
  <c r="N216" i="84" s="1"/>
  <c r="O216" i="84" s="1"/>
  <c r="P216" i="84" s="1"/>
  <c r="Q216" i="84" s="1"/>
  <c r="R216" i="84" s="1"/>
  <c r="S216" i="84" s="1"/>
  <c r="T216" i="84" s="1"/>
  <c r="U216" i="84" s="1"/>
  <c r="V216" i="84" s="1"/>
  <c r="W216" i="84" s="1"/>
  <c r="X216" i="84" s="1"/>
  <c r="Y216" i="84" s="1"/>
  <c r="Z216" i="84" s="1"/>
  <c r="AA216" i="84" s="1"/>
  <c r="AF216" i="84" s="1"/>
  <c r="N215" i="84"/>
  <c r="O215" i="84" s="1"/>
  <c r="P215" i="84" s="1"/>
  <c r="Q215" i="84" s="1"/>
  <c r="R215" i="84" s="1"/>
  <c r="S215" i="84" s="1"/>
  <c r="T215" i="84" s="1"/>
  <c r="U215" i="84" s="1"/>
  <c r="V215" i="84" s="1"/>
  <c r="W215" i="84" s="1"/>
  <c r="X215" i="84" s="1"/>
  <c r="Y215" i="84" s="1"/>
  <c r="Z215" i="84" s="1"/>
  <c r="AA215" i="84" s="1"/>
  <c r="AF215" i="84" s="1"/>
  <c r="G215" i="84"/>
  <c r="H215" i="84" s="1"/>
  <c r="I215" i="84" s="1"/>
  <c r="J215" i="84" s="1"/>
  <c r="K215" i="84" s="1"/>
  <c r="L215" i="84" s="1"/>
  <c r="M215" i="84" s="1"/>
  <c r="F215" i="84"/>
  <c r="C215" i="84"/>
  <c r="D215" i="84" s="1"/>
  <c r="E215" i="84" s="1"/>
  <c r="E214" i="84"/>
  <c r="F214" i="84" s="1"/>
  <c r="G214" i="84" s="1"/>
  <c r="H214" i="84" s="1"/>
  <c r="I214" i="84" s="1"/>
  <c r="J214" i="84" s="1"/>
  <c r="K214" i="84" s="1"/>
  <c r="L214" i="84" s="1"/>
  <c r="M214" i="84" s="1"/>
  <c r="N214" i="84" s="1"/>
  <c r="O214" i="84" s="1"/>
  <c r="P214" i="84" s="1"/>
  <c r="Q214" i="84" s="1"/>
  <c r="R214" i="84" s="1"/>
  <c r="S214" i="84" s="1"/>
  <c r="T214" i="84" s="1"/>
  <c r="U214" i="84" s="1"/>
  <c r="V214" i="84" s="1"/>
  <c r="W214" i="84" s="1"/>
  <c r="X214" i="84" s="1"/>
  <c r="Y214" i="84" s="1"/>
  <c r="Z214" i="84" s="1"/>
  <c r="AA214" i="84" s="1"/>
  <c r="AF214" i="84" s="1"/>
  <c r="D214" i="84"/>
  <c r="C214" i="84"/>
  <c r="J213" i="84"/>
  <c r="K213" i="84" s="1"/>
  <c r="L213" i="84" s="1"/>
  <c r="M213" i="84" s="1"/>
  <c r="N213" i="84" s="1"/>
  <c r="O213" i="84" s="1"/>
  <c r="P213" i="84" s="1"/>
  <c r="Q213" i="84" s="1"/>
  <c r="R213" i="84" s="1"/>
  <c r="S213" i="84" s="1"/>
  <c r="T213" i="84" s="1"/>
  <c r="U213" i="84" s="1"/>
  <c r="V213" i="84" s="1"/>
  <c r="W213" i="84" s="1"/>
  <c r="X213" i="84" s="1"/>
  <c r="Y213" i="84" s="1"/>
  <c r="Z213" i="84" s="1"/>
  <c r="AA213" i="84" s="1"/>
  <c r="AF213" i="84" s="1"/>
  <c r="D213" i="84"/>
  <c r="E213" i="84" s="1"/>
  <c r="F213" i="84" s="1"/>
  <c r="G213" i="84" s="1"/>
  <c r="H213" i="84" s="1"/>
  <c r="I213" i="84" s="1"/>
  <c r="C213" i="84"/>
  <c r="D212" i="84"/>
  <c r="E212" i="84" s="1"/>
  <c r="F212" i="84" s="1"/>
  <c r="G212" i="84" s="1"/>
  <c r="H212" i="84" s="1"/>
  <c r="I212" i="84" s="1"/>
  <c r="J212" i="84" s="1"/>
  <c r="K212" i="84" s="1"/>
  <c r="L212" i="84" s="1"/>
  <c r="M212" i="84" s="1"/>
  <c r="N212" i="84" s="1"/>
  <c r="O212" i="84" s="1"/>
  <c r="P212" i="84" s="1"/>
  <c r="Q212" i="84" s="1"/>
  <c r="R212" i="84" s="1"/>
  <c r="S212" i="84" s="1"/>
  <c r="T212" i="84" s="1"/>
  <c r="U212" i="84" s="1"/>
  <c r="V212" i="84" s="1"/>
  <c r="W212" i="84" s="1"/>
  <c r="X212" i="84" s="1"/>
  <c r="Y212" i="84" s="1"/>
  <c r="Z212" i="84" s="1"/>
  <c r="AA212" i="84" s="1"/>
  <c r="AF212" i="84" s="1"/>
  <c r="C212" i="84"/>
  <c r="F211" i="84"/>
  <c r="G211" i="84" s="1"/>
  <c r="H211" i="84" s="1"/>
  <c r="I211" i="84" s="1"/>
  <c r="J211" i="84" s="1"/>
  <c r="K211" i="84" s="1"/>
  <c r="L211" i="84" s="1"/>
  <c r="M211" i="84" s="1"/>
  <c r="N211" i="84" s="1"/>
  <c r="O211" i="84" s="1"/>
  <c r="P211" i="84" s="1"/>
  <c r="Q211" i="84" s="1"/>
  <c r="R211" i="84" s="1"/>
  <c r="S211" i="84" s="1"/>
  <c r="T211" i="84" s="1"/>
  <c r="U211" i="84" s="1"/>
  <c r="V211" i="84" s="1"/>
  <c r="W211" i="84" s="1"/>
  <c r="X211" i="84" s="1"/>
  <c r="Y211" i="84" s="1"/>
  <c r="Z211" i="84" s="1"/>
  <c r="AA211" i="84" s="1"/>
  <c r="AF211" i="84" s="1"/>
  <c r="C211" i="84"/>
  <c r="D211" i="84" s="1"/>
  <c r="E211" i="84" s="1"/>
  <c r="K210" i="84"/>
  <c r="L210" i="84" s="1"/>
  <c r="M210" i="84" s="1"/>
  <c r="N210" i="84" s="1"/>
  <c r="O210" i="84" s="1"/>
  <c r="P210" i="84" s="1"/>
  <c r="Q210" i="84" s="1"/>
  <c r="R210" i="84" s="1"/>
  <c r="S210" i="84" s="1"/>
  <c r="T210" i="84" s="1"/>
  <c r="U210" i="84" s="1"/>
  <c r="V210" i="84" s="1"/>
  <c r="W210" i="84" s="1"/>
  <c r="X210" i="84" s="1"/>
  <c r="Y210" i="84" s="1"/>
  <c r="Z210" i="84" s="1"/>
  <c r="AA210" i="84" s="1"/>
  <c r="AF210" i="84" s="1"/>
  <c r="E210" i="84"/>
  <c r="F210" i="84" s="1"/>
  <c r="G210" i="84" s="1"/>
  <c r="H210" i="84" s="1"/>
  <c r="I210" i="84" s="1"/>
  <c r="J210" i="84" s="1"/>
  <c r="D210" i="84"/>
  <c r="C210" i="84"/>
  <c r="C209" i="84"/>
  <c r="D209" i="84" s="1"/>
  <c r="E209" i="84" s="1"/>
  <c r="F209" i="84" s="1"/>
  <c r="G209" i="84" s="1"/>
  <c r="H209" i="84" s="1"/>
  <c r="I209" i="84" s="1"/>
  <c r="J209" i="84" s="1"/>
  <c r="K209" i="84" s="1"/>
  <c r="L209" i="84" s="1"/>
  <c r="M209" i="84" s="1"/>
  <c r="N209" i="84" s="1"/>
  <c r="O209" i="84" s="1"/>
  <c r="P209" i="84" s="1"/>
  <c r="Q209" i="84" s="1"/>
  <c r="R209" i="84" s="1"/>
  <c r="S209" i="84" s="1"/>
  <c r="T209" i="84" s="1"/>
  <c r="U209" i="84" s="1"/>
  <c r="V209" i="84" s="1"/>
  <c r="W209" i="84" s="1"/>
  <c r="X209" i="84" s="1"/>
  <c r="Y209" i="84" s="1"/>
  <c r="Z209" i="84" s="1"/>
  <c r="AA209" i="84" s="1"/>
  <c r="AF209" i="84" s="1"/>
  <c r="D208" i="84"/>
  <c r="E208" i="84" s="1"/>
  <c r="F208" i="84" s="1"/>
  <c r="G208" i="84" s="1"/>
  <c r="H208" i="84" s="1"/>
  <c r="I208" i="84" s="1"/>
  <c r="J208" i="84" s="1"/>
  <c r="K208" i="84" s="1"/>
  <c r="L208" i="84" s="1"/>
  <c r="M208" i="84" s="1"/>
  <c r="N208" i="84" s="1"/>
  <c r="O208" i="84" s="1"/>
  <c r="P208" i="84" s="1"/>
  <c r="Q208" i="84" s="1"/>
  <c r="R208" i="84" s="1"/>
  <c r="S208" i="84" s="1"/>
  <c r="T208" i="84" s="1"/>
  <c r="U208" i="84" s="1"/>
  <c r="V208" i="84" s="1"/>
  <c r="W208" i="84" s="1"/>
  <c r="X208" i="84" s="1"/>
  <c r="Y208" i="84" s="1"/>
  <c r="Z208" i="84" s="1"/>
  <c r="AA208" i="84" s="1"/>
  <c r="AF208" i="84" s="1"/>
  <c r="C208" i="84"/>
  <c r="N207" i="84"/>
  <c r="O207" i="84" s="1"/>
  <c r="P207" i="84" s="1"/>
  <c r="Q207" i="84" s="1"/>
  <c r="R207" i="84" s="1"/>
  <c r="S207" i="84" s="1"/>
  <c r="T207" i="84" s="1"/>
  <c r="U207" i="84" s="1"/>
  <c r="V207" i="84" s="1"/>
  <c r="W207" i="84" s="1"/>
  <c r="X207" i="84" s="1"/>
  <c r="Y207" i="84" s="1"/>
  <c r="Z207" i="84" s="1"/>
  <c r="AA207" i="84" s="1"/>
  <c r="AF207" i="84" s="1"/>
  <c r="C207" i="84"/>
  <c r="D207" i="84" s="1"/>
  <c r="E207" i="84" s="1"/>
  <c r="F207" i="84" s="1"/>
  <c r="G207" i="84" s="1"/>
  <c r="H207" i="84" s="1"/>
  <c r="I207" i="84" s="1"/>
  <c r="J207" i="84" s="1"/>
  <c r="K207" i="84" s="1"/>
  <c r="L207" i="84" s="1"/>
  <c r="M207" i="84" s="1"/>
  <c r="E206" i="84"/>
  <c r="F206" i="84" s="1"/>
  <c r="G206" i="84" s="1"/>
  <c r="H206" i="84" s="1"/>
  <c r="I206" i="84" s="1"/>
  <c r="J206" i="84" s="1"/>
  <c r="K206" i="84" s="1"/>
  <c r="L206" i="84" s="1"/>
  <c r="M206" i="84" s="1"/>
  <c r="N206" i="84" s="1"/>
  <c r="O206" i="84" s="1"/>
  <c r="P206" i="84" s="1"/>
  <c r="Q206" i="84" s="1"/>
  <c r="R206" i="84" s="1"/>
  <c r="S206" i="84" s="1"/>
  <c r="T206" i="84" s="1"/>
  <c r="U206" i="84" s="1"/>
  <c r="V206" i="84" s="1"/>
  <c r="W206" i="84" s="1"/>
  <c r="X206" i="84" s="1"/>
  <c r="Y206" i="84" s="1"/>
  <c r="Z206" i="84" s="1"/>
  <c r="AA206" i="84" s="1"/>
  <c r="AF206" i="84" s="1"/>
  <c r="D206" i="84"/>
  <c r="C206" i="84"/>
  <c r="K205" i="84"/>
  <c r="L205" i="84" s="1"/>
  <c r="M205" i="84" s="1"/>
  <c r="N205" i="84" s="1"/>
  <c r="O205" i="84" s="1"/>
  <c r="P205" i="84" s="1"/>
  <c r="Q205" i="84" s="1"/>
  <c r="R205" i="84" s="1"/>
  <c r="S205" i="84" s="1"/>
  <c r="T205" i="84" s="1"/>
  <c r="U205" i="84" s="1"/>
  <c r="V205" i="84" s="1"/>
  <c r="W205" i="84" s="1"/>
  <c r="X205" i="84" s="1"/>
  <c r="Y205" i="84" s="1"/>
  <c r="Z205" i="84" s="1"/>
  <c r="AA205" i="84" s="1"/>
  <c r="AF205" i="84" s="1"/>
  <c r="C205" i="84"/>
  <c r="D205" i="84" s="1"/>
  <c r="E205" i="84" s="1"/>
  <c r="F205" i="84" s="1"/>
  <c r="G205" i="84" s="1"/>
  <c r="H205" i="84" s="1"/>
  <c r="I205" i="84" s="1"/>
  <c r="J205" i="84" s="1"/>
  <c r="D204" i="84"/>
  <c r="E204" i="84" s="1"/>
  <c r="F204" i="84" s="1"/>
  <c r="G204" i="84" s="1"/>
  <c r="H204" i="84" s="1"/>
  <c r="I204" i="84" s="1"/>
  <c r="J204" i="84" s="1"/>
  <c r="K204" i="84" s="1"/>
  <c r="L204" i="84" s="1"/>
  <c r="M204" i="84" s="1"/>
  <c r="N204" i="84" s="1"/>
  <c r="O204" i="84" s="1"/>
  <c r="P204" i="84" s="1"/>
  <c r="Q204" i="84" s="1"/>
  <c r="R204" i="84" s="1"/>
  <c r="S204" i="84" s="1"/>
  <c r="T204" i="84" s="1"/>
  <c r="U204" i="84" s="1"/>
  <c r="V204" i="84" s="1"/>
  <c r="W204" i="84" s="1"/>
  <c r="X204" i="84" s="1"/>
  <c r="Y204" i="84" s="1"/>
  <c r="Z204" i="84" s="1"/>
  <c r="AA204" i="84" s="1"/>
  <c r="AF204" i="84" s="1"/>
  <c r="C204" i="84"/>
  <c r="J203" i="84"/>
  <c r="K203" i="84" s="1"/>
  <c r="L203" i="84" s="1"/>
  <c r="M203" i="84" s="1"/>
  <c r="N203" i="84" s="1"/>
  <c r="O203" i="84" s="1"/>
  <c r="P203" i="84" s="1"/>
  <c r="Q203" i="84" s="1"/>
  <c r="R203" i="84" s="1"/>
  <c r="S203" i="84" s="1"/>
  <c r="T203" i="84" s="1"/>
  <c r="U203" i="84" s="1"/>
  <c r="V203" i="84" s="1"/>
  <c r="W203" i="84" s="1"/>
  <c r="X203" i="84" s="1"/>
  <c r="Y203" i="84" s="1"/>
  <c r="Z203" i="84" s="1"/>
  <c r="AA203" i="84" s="1"/>
  <c r="AF203" i="84" s="1"/>
  <c r="C203" i="84"/>
  <c r="D203" i="84" s="1"/>
  <c r="E203" i="84" s="1"/>
  <c r="F203" i="84" s="1"/>
  <c r="G203" i="84" s="1"/>
  <c r="H203" i="84" s="1"/>
  <c r="I203" i="84" s="1"/>
  <c r="M202" i="84"/>
  <c r="N202" i="84" s="1"/>
  <c r="O202" i="84" s="1"/>
  <c r="P202" i="84" s="1"/>
  <c r="Q202" i="84" s="1"/>
  <c r="R202" i="84" s="1"/>
  <c r="S202" i="84" s="1"/>
  <c r="T202" i="84" s="1"/>
  <c r="U202" i="84" s="1"/>
  <c r="V202" i="84" s="1"/>
  <c r="W202" i="84" s="1"/>
  <c r="X202" i="84" s="1"/>
  <c r="Y202" i="84" s="1"/>
  <c r="Z202" i="84" s="1"/>
  <c r="AA202" i="84" s="1"/>
  <c r="AF202" i="84" s="1"/>
  <c r="D202" i="84"/>
  <c r="E202" i="84" s="1"/>
  <c r="F202" i="84" s="1"/>
  <c r="G202" i="84" s="1"/>
  <c r="H202" i="84" s="1"/>
  <c r="I202" i="84" s="1"/>
  <c r="J202" i="84" s="1"/>
  <c r="K202" i="84" s="1"/>
  <c r="L202" i="84" s="1"/>
  <c r="C202" i="84"/>
  <c r="C201" i="84"/>
  <c r="D201" i="84" s="1"/>
  <c r="E201" i="84" s="1"/>
  <c r="F201" i="84" s="1"/>
  <c r="G201" i="84" s="1"/>
  <c r="H201" i="84" s="1"/>
  <c r="I201" i="84" s="1"/>
  <c r="J201" i="84" s="1"/>
  <c r="K201" i="84" s="1"/>
  <c r="L201" i="84" s="1"/>
  <c r="M201" i="84" s="1"/>
  <c r="N201" i="84" s="1"/>
  <c r="O201" i="84" s="1"/>
  <c r="P201" i="84" s="1"/>
  <c r="Q201" i="84" s="1"/>
  <c r="R201" i="84" s="1"/>
  <c r="S201" i="84" s="1"/>
  <c r="T201" i="84" s="1"/>
  <c r="U201" i="84" s="1"/>
  <c r="V201" i="84" s="1"/>
  <c r="W201" i="84" s="1"/>
  <c r="X201" i="84" s="1"/>
  <c r="Y201" i="84" s="1"/>
  <c r="Z201" i="84" s="1"/>
  <c r="AA201" i="84" s="1"/>
  <c r="AF201" i="84" s="1"/>
  <c r="J200" i="84"/>
  <c r="K200" i="84" s="1"/>
  <c r="L200" i="84" s="1"/>
  <c r="M200" i="84" s="1"/>
  <c r="N200" i="84" s="1"/>
  <c r="O200" i="84" s="1"/>
  <c r="P200" i="84" s="1"/>
  <c r="Q200" i="84" s="1"/>
  <c r="R200" i="84" s="1"/>
  <c r="S200" i="84" s="1"/>
  <c r="T200" i="84" s="1"/>
  <c r="U200" i="84" s="1"/>
  <c r="V200" i="84" s="1"/>
  <c r="W200" i="84" s="1"/>
  <c r="X200" i="84" s="1"/>
  <c r="Y200" i="84" s="1"/>
  <c r="Z200" i="84" s="1"/>
  <c r="AA200" i="84" s="1"/>
  <c r="AF200" i="84" s="1"/>
  <c r="I200" i="84"/>
  <c r="E200" i="84"/>
  <c r="F200" i="84" s="1"/>
  <c r="G200" i="84" s="1"/>
  <c r="H200" i="84" s="1"/>
  <c r="D200" i="84"/>
  <c r="C200" i="84"/>
  <c r="H199" i="84"/>
  <c r="I199" i="84" s="1"/>
  <c r="J199" i="84" s="1"/>
  <c r="K199" i="84" s="1"/>
  <c r="L199" i="84" s="1"/>
  <c r="M199" i="84" s="1"/>
  <c r="N199" i="84" s="1"/>
  <c r="O199" i="84" s="1"/>
  <c r="P199" i="84" s="1"/>
  <c r="Q199" i="84" s="1"/>
  <c r="R199" i="84" s="1"/>
  <c r="S199" i="84" s="1"/>
  <c r="T199" i="84" s="1"/>
  <c r="U199" i="84" s="1"/>
  <c r="V199" i="84" s="1"/>
  <c r="W199" i="84" s="1"/>
  <c r="X199" i="84" s="1"/>
  <c r="Y199" i="84" s="1"/>
  <c r="Z199" i="84" s="1"/>
  <c r="AA199" i="84" s="1"/>
  <c r="AF199" i="84" s="1"/>
  <c r="G199" i="84"/>
  <c r="E199" i="84"/>
  <c r="F199" i="84" s="1"/>
  <c r="C199" i="84"/>
  <c r="D199" i="84" s="1"/>
  <c r="P198" i="84"/>
  <c r="Q198" i="84" s="1"/>
  <c r="R198" i="84" s="1"/>
  <c r="S198" i="84" s="1"/>
  <c r="T198" i="84" s="1"/>
  <c r="U198" i="84" s="1"/>
  <c r="V198" i="84" s="1"/>
  <c r="W198" i="84" s="1"/>
  <c r="X198" i="84" s="1"/>
  <c r="Y198" i="84" s="1"/>
  <c r="Z198" i="84" s="1"/>
  <c r="AA198" i="84" s="1"/>
  <c r="AF198" i="84" s="1"/>
  <c r="E198" i="84"/>
  <c r="F198" i="84" s="1"/>
  <c r="G198" i="84" s="1"/>
  <c r="H198" i="84" s="1"/>
  <c r="I198" i="84" s="1"/>
  <c r="J198" i="84" s="1"/>
  <c r="K198" i="84" s="1"/>
  <c r="L198" i="84" s="1"/>
  <c r="M198" i="84" s="1"/>
  <c r="N198" i="84" s="1"/>
  <c r="O198" i="84" s="1"/>
  <c r="C198" i="84"/>
  <c r="D198" i="84" s="1"/>
  <c r="C197" i="84"/>
  <c r="D197" i="84" s="1"/>
  <c r="E197" i="84" s="1"/>
  <c r="F197" i="84" s="1"/>
  <c r="G197" i="84" s="1"/>
  <c r="H197" i="84" s="1"/>
  <c r="I197" i="84" s="1"/>
  <c r="J197" i="84" s="1"/>
  <c r="K197" i="84" s="1"/>
  <c r="L197" i="84" s="1"/>
  <c r="M197" i="84" s="1"/>
  <c r="N197" i="84" s="1"/>
  <c r="O197" i="84" s="1"/>
  <c r="P197" i="84" s="1"/>
  <c r="Q197" i="84" s="1"/>
  <c r="R197" i="84" s="1"/>
  <c r="S197" i="84" s="1"/>
  <c r="T197" i="84" s="1"/>
  <c r="U197" i="84" s="1"/>
  <c r="V197" i="84" s="1"/>
  <c r="W197" i="84" s="1"/>
  <c r="X197" i="84" s="1"/>
  <c r="Y197" i="84" s="1"/>
  <c r="Z197" i="84" s="1"/>
  <c r="AA197" i="84" s="1"/>
  <c r="AF197" i="84" s="1"/>
  <c r="M196" i="84"/>
  <c r="N196" i="84" s="1"/>
  <c r="O196" i="84" s="1"/>
  <c r="P196" i="84" s="1"/>
  <c r="Q196" i="84" s="1"/>
  <c r="R196" i="84" s="1"/>
  <c r="S196" i="84" s="1"/>
  <c r="T196" i="84" s="1"/>
  <c r="U196" i="84" s="1"/>
  <c r="V196" i="84" s="1"/>
  <c r="W196" i="84" s="1"/>
  <c r="X196" i="84" s="1"/>
  <c r="Y196" i="84" s="1"/>
  <c r="Z196" i="84" s="1"/>
  <c r="AA196" i="84" s="1"/>
  <c r="AF196" i="84" s="1"/>
  <c r="L196" i="84"/>
  <c r="D196" i="84"/>
  <c r="E196" i="84" s="1"/>
  <c r="F196" i="84" s="1"/>
  <c r="G196" i="84" s="1"/>
  <c r="H196" i="84" s="1"/>
  <c r="I196" i="84" s="1"/>
  <c r="J196" i="84" s="1"/>
  <c r="K196" i="84" s="1"/>
  <c r="C196" i="84"/>
  <c r="V195" i="84"/>
  <c r="W195" i="84" s="1"/>
  <c r="X195" i="84" s="1"/>
  <c r="Y195" i="84" s="1"/>
  <c r="Z195" i="84" s="1"/>
  <c r="AA195" i="84" s="1"/>
  <c r="AF195" i="84" s="1"/>
  <c r="C195" i="84"/>
  <c r="D195" i="84" s="1"/>
  <c r="E195" i="84" s="1"/>
  <c r="F195" i="84" s="1"/>
  <c r="G195" i="84" s="1"/>
  <c r="H195" i="84" s="1"/>
  <c r="I195" i="84" s="1"/>
  <c r="J195" i="84" s="1"/>
  <c r="K195" i="84" s="1"/>
  <c r="L195" i="84" s="1"/>
  <c r="M195" i="84" s="1"/>
  <c r="N195" i="84" s="1"/>
  <c r="O195" i="84" s="1"/>
  <c r="P195" i="84" s="1"/>
  <c r="Q195" i="84" s="1"/>
  <c r="R195" i="84" s="1"/>
  <c r="S195" i="84" s="1"/>
  <c r="T195" i="84" s="1"/>
  <c r="U195" i="84" s="1"/>
  <c r="AF194" i="84"/>
  <c r="L194" i="84"/>
  <c r="M194" i="84" s="1"/>
  <c r="N194" i="84" s="1"/>
  <c r="O194" i="84" s="1"/>
  <c r="P194" i="84" s="1"/>
  <c r="Q194" i="84" s="1"/>
  <c r="R194" i="84" s="1"/>
  <c r="S194" i="84" s="1"/>
  <c r="T194" i="84" s="1"/>
  <c r="U194" i="84" s="1"/>
  <c r="V194" i="84" s="1"/>
  <c r="W194" i="84" s="1"/>
  <c r="X194" i="84" s="1"/>
  <c r="Y194" i="84" s="1"/>
  <c r="Z194" i="84" s="1"/>
  <c r="AA194" i="84" s="1"/>
  <c r="C194" i="84"/>
  <c r="D194" i="84" s="1"/>
  <c r="E194" i="84" s="1"/>
  <c r="F194" i="84" s="1"/>
  <c r="G194" i="84" s="1"/>
  <c r="H194" i="84" s="1"/>
  <c r="I194" i="84" s="1"/>
  <c r="J194" i="84" s="1"/>
  <c r="K194" i="84" s="1"/>
  <c r="W193" i="84"/>
  <c r="X193" i="84" s="1"/>
  <c r="Y193" i="84" s="1"/>
  <c r="Z193" i="84" s="1"/>
  <c r="AA193" i="84" s="1"/>
  <c r="AF193" i="84" s="1"/>
  <c r="E193" i="84"/>
  <c r="F193" i="84" s="1"/>
  <c r="G193" i="84" s="1"/>
  <c r="H193" i="84" s="1"/>
  <c r="I193" i="84" s="1"/>
  <c r="J193" i="84" s="1"/>
  <c r="K193" i="84" s="1"/>
  <c r="L193" i="84" s="1"/>
  <c r="M193" i="84" s="1"/>
  <c r="N193" i="84" s="1"/>
  <c r="O193" i="84" s="1"/>
  <c r="P193" i="84" s="1"/>
  <c r="Q193" i="84" s="1"/>
  <c r="R193" i="84" s="1"/>
  <c r="S193" i="84" s="1"/>
  <c r="T193" i="84" s="1"/>
  <c r="U193" i="84" s="1"/>
  <c r="V193" i="84" s="1"/>
  <c r="C193" i="84"/>
  <c r="D193" i="84" s="1"/>
  <c r="H192" i="84"/>
  <c r="I192" i="84" s="1"/>
  <c r="J192" i="84" s="1"/>
  <c r="K192" i="84" s="1"/>
  <c r="L192" i="84" s="1"/>
  <c r="M192" i="84" s="1"/>
  <c r="N192" i="84" s="1"/>
  <c r="O192" i="84" s="1"/>
  <c r="P192" i="84" s="1"/>
  <c r="Q192" i="84" s="1"/>
  <c r="R192" i="84" s="1"/>
  <c r="S192" i="84" s="1"/>
  <c r="T192" i="84" s="1"/>
  <c r="U192" i="84" s="1"/>
  <c r="V192" i="84" s="1"/>
  <c r="W192" i="84" s="1"/>
  <c r="X192" i="84" s="1"/>
  <c r="Y192" i="84" s="1"/>
  <c r="Z192" i="84" s="1"/>
  <c r="AA192" i="84" s="1"/>
  <c r="AF192" i="84" s="1"/>
  <c r="E192" i="84"/>
  <c r="F192" i="84" s="1"/>
  <c r="G192" i="84" s="1"/>
  <c r="D192" i="84"/>
  <c r="C192" i="84"/>
  <c r="Q191" i="84"/>
  <c r="R191" i="84" s="1"/>
  <c r="S191" i="84" s="1"/>
  <c r="T191" i="84" s="1"/>
  <c r="U191" i="84" s="1"/>
  <c r="V191" i="84" s="1"/>
  <c r="W191" i="84" s="1"/>
  <c r="X191" i="84" s="1"/>
  <c r="Y191" i="84" s="1"/>
  <c r="Z191" i="84" s="1"/>
  <c r="AA191" i="84" s="1"/>
  <c r="AF191" i="84" s="1"/>
  <c r="C191" i="84"/>
  <c r="D191" i="84" s="1"/>
  <c r="E191" i="84" s="1"/>
  <c r="F191" i="84" s="1"/>
  <c r="G191" i="84" s="1"/>
  <c r="H191" i="84" s="1"/>
  <c r="I191" i="84" s="1"/>
  <c r="J191" i="84" s="1"/>
  <c r="K191" i="84" s="1"/>
  <c r="L191" i="84" s="1"/>
  <c r="M191" i="84" s="1"/>
  <c r="N191" i="84" s="1"/>
  <c r="O191" i="84" s="1"/>
  <c r="P191" i="84" s="1"/>
  <c r="F190" i="84"/>
  <c r="G190" i="84" s="1"/>
  <c r="H190" i="84" s="1"/>
  <c r="I190" i="84" s="1"/>
  <c r="J190" i="84" s="1"/>
  <c r="K190" i="84" s="1"/>
  <c r="L190" i="84" s="1"/>
  <c r="M190" i="84" s="1"/>
  <c r="N190" i="84" s="1"/>
  <c r="O190" i="84" s="1"/>
  <c r="P190" i="84" s="1"/>
  <c r="Q190" i="84" s="1"/>
  <c r="R190" i="84" s="1"/>
  <c r="S190" i="84" s="1"/>
  <c r="T190" i="84" s="1"/>
  <c r="U190" i="84" s="1"/>
  <c r="V190" i="84" s="1"/>
  <c r="W190" i="84" s="1"/>
  <c r="X190" i="84" s="1"/>
  <c r="Y190" i="84" s="1"/>
  <c r="Z190" i="84" s="1"/>
  <c r="AA190" i="84" s="1"/>
  <c r="AF190" i="84" s="1"/>
  <c r="D190" i="84"/>
  <c r="E190" i="84" s="1"/>
  <c r="C190" i="84"/>
  <c r="D189" i="84"/>
  <c r="E189" i="84" s="1"/>
  <c r="F189" i="84" s="1"/>
  <c r="G189" i="84" s="1"/>
  <c r="H189" i="84" s="1"/>
  <c r="I189" i="84" s="1"/>
  <c r="J189" i="84" s="1"/>
  <c r="K189" i="84" s="1"/>
  <c r="L189" i="84" s="1"/>
  <c r="M189" i="84" s="1"/>
  <c r="N189" i="84" s="1"/>
  <c r="O189" i="84" s="1"/>
  <c r="P189" i="84" s="1"/>
  <c r="Q189" i="84" s="1"/>
  <c r="R189" i="84" s="1"/>
  <c r="S189" i="84" s="1"/>
  <c r="T189" i="84" s="1"/>
  <c r="U189" i="84" s="1"/>
  <c r="V189" i="84" s="1"/>
  <c r="W189" i="84" s="1"/>
  <c r="X189" i="84" s="1"/>
  <c r="Y189" i="84" s="1"/>
  <c r="Z189" i="84" s="1"/>
  <c r="AA189" i="84" s="1"/>
  <c r="AF189" i="84" s="1"/>
  <c r="C189" i="84"/>
  <c r="C188" i="84"/>
  <c r="D188" i="84" s="1"/>
  <c r="E188" i="84" s="1"/>
  <c r="F188" i="84" s="1"/>
  <c r="G188" i="84" s="1"/>
  <c r="H188" i="84" s="1"/>
  <c r="I188" i="84" s="1"/>
  <c r="J188" i="84" s="1"/>
  <c r="K188" i="84" s="1"/>
  <c r="L188" i="84" s="1"/>
  <c r="M188" i="84" s="1"/>
  <c r="N188" i="84" s="1"/>
  <c r="O188" i="84" s="1"/>
  <c r="P188" i="84" s="1"/>
  <c r="Q188" i="84" s="1"/>
  <c r="R188" i="84" s="1"/>
  <c r="S188" i="84" s="1"/>
  <c r="T188" i="84" s="1"/>
  <c r="U188" i="84" s="1"/>
  <c r="V188" i="84" s="1"/>
  <c r="W188" i="84" s="1"/>
  <c r="X188" i="84" s="1"/>
  <c r="Y188" i="84" s="1"/>
  <c r="Z188" i="84" s="1"/>
  <c r="AA188" i="84" s="1"/>
  <c r="AF188" i="84" s="1"/>
  <c r="T187" i="84"/>
  <c r="U187" i="84" s="1"/>
  <c r="V187" i="84" s="1"/>
  <c r="W187" i="84" s="1"/>
  <c r="X187" i="84" s="1"/>
  <c r="Y187" i="84" s="1"/>
  <c r="Z187" i="84" s="1"/>
  <c r="AA187" i="84" s="1"/>
  <c r="AF187" i="84" s="1"/>
  <c r="D187" i="84"/>
  <c r="E187" i="84" s="1"/>
  <c r="F187" i="84" s="1"/>
  <c r="G187" i="84" s="1"/>
  <c r="H187" i="84" s="1"/>
  <c r="I187" i="84" s="1"/>
  <c r="J187" i="84" s="1"/>
  <c r="K187" i="84" s="1"/>
  <c r="L187" i="84" s="1"/>
  <c r="M187" i="84" s="1"/>
  <c r="N187" i="84" s="1"/>
  <c r="O187" i="84" s="1"/>
  <c r="P187" i="84" s="1"/>
  <c r="Q187" i="84" s="1"/>
  <c r="R187" i="84" s="1"/>
  <c r="S187" i="84" s="1"/>
  <c r="C187" i="84"/>
  <c r="E186" i="84"/>
  <c r="F186" i="84" s="1"/>
  <c r="G186" i="84" s="1"/>
  <c r="H186" i="84" s="1"/>
  <c r="I186" i="84" s="1"/>
  <c r="J186" i="84" s="1"/>
  <c r="K186" i="84" s="1"/>
  <c r="L186" i="84" s="1"/>
  <c r="M186" i="84" s="1"/>
  <c r="N186" i="84" s="1"/>
  <c r="O186" i="84" s="1"/>
  <c r="P186" i="84" s="1"/>
  <c r="Q186" i="84" s="1"/>
  <c r="R186" i="84" s="1"/>
  <c r="S186" i="84" s="1"/>
  <c r="T186" i="84" s="1"/>
  <c r="U186" i="84" s="1"/>
  <c r="V186" i="84" s="1"/>
  <c r="W186" i="84" s="1"/>
  <c r="X186" i="84" s="1"/>
  <c r="Y186" i="84" s="1"/>
  <c r="Z186" i="84" s="1"/>
  <c r="AA186" i="84" s="1"/>
  <c r="AF186" i="84" s="1"/>
  <c r="D186" i="84"/>
  <c r="C186" i="84"/>
  <c r="AF185" i="84"/>
  <c r="D185" i="84"/>
  <c r="E185" i="84" s="1"/>
  <c r="F185" i="84" s="1"/>
  <c r="G185" i="84" s="1"/>
  <c r="H185" i="84" s="1"/>
  <c r="I185" i="84" s="1"/>
  <c r="J185" i="84" s="1"/>
  <c r="K185" i="84" s="1"/>
  <c r="L185" i="84" s="1"/>
  <c r="M185" i="84" s="1"/>
  <c r="N185" i="84" s="1"/>
  <c r="O185" i="84" s="1"/>
  <c r="P185" i="84" s="1"/>
  <c r="Q185" i="84" s="1"/>
  <c r="R185" i="84" s="1"/>
  <c r="S185" i="84" s="1"/>
  <c r="T185" i="84" s="1"/>
  <c r="U185" i="84" s="1"/>
  <c r="V185" i="84" s="1"/>
  <c r="W185" i="84" s="1"/>
  <c r="X185" i="84" s="1"/>
  <c r="Y185" i="84" s="1"/>
  <c r="Z185" i="84" s="1"/>
  <c r="AA185" i="84" s="1"/>
  <c r="C185" i="84"/>
  <c r="C184" i="84"/>
  <c r="D184" i="84" s="1"/>
  <c r="E184" i="84" s="1"/>
  <c r="F184" i="84" s="1"/>
  <c r="G184" i="84" s="1"/>
  <c r="H184" i="84" s="1"/>
  <c r="I184" i="84" s="1"/>
  <c r="J184" i="84" s="1"/>
  <c r="K184" i="84" s="1"/>
  <c r="L184" i="84" s="1"/>
  <c r="M184" i="84" s="1"/>
  <c r="N184" i="84" s="1"/>
  <c r="O184" i="84" s="1"/>
  <c r="P184" i="84" s="1"/>
  <c r="Q184" i="84" s="1"/>
  <c r="R184" i="84" s="1"/>
  <c r="S184" i="84" s="1"/>
  <c r="T184" i="84" s="1"/>
  <c r="U184" i="84" s="1"/>
  <c r="V184" i="84" s="1"/>
  <c r="W184" i="84" s="1"/>
  <c r="X184" i="84" s="1"/>
  <c r="Y184" i="84" s="1"/>
  <c r="Z184" i="84" s="1"/>
  <c r="AA184" i="84" s="1"/>
  <c r="AF184" i="84" s="1"/>
  <c r="D183" i="84"/>
  <c r="C183" i="84"/>
  <c r="V182" i="84"/>
  <c r="W182" i="84" s="1"/>
  <c r="X182" i="84" s="1"/>
  <c r="Y182" i="84" s="1"/>
  <c r="Z182" i="84" s="1"/>
  <c r="AA182" i="84" s="1"/>
  <c r="AF182" i="84" s="1"/>
  <c r="D182" i="84"/>
  <c r="E182" i="84" s="1"/>
  <c r="F182" i="84" s="1"/>
  <c r="G182" i="84" s="1"/>
  <c r="H182" i="84" s="1"/>
  <c r="I182" i="84" s="1"/>
  <c r="J182" i="84" s="1"/>
  <c r="K182" i="84" s="1"/>
  <c r="L182" i="84" s="1"/>
  <c r="M182" i="84" s="1"/>
  <c r="N182" i="84" s="1"/>
  <c r="O182" i="84" s="1"/>
  <c r="P182" i="84" s="1"/>
  <c r="Q182" i="84" s="1"/>
  <c r="R182" i="84" s="1"/>
  <c r="S182" i="84" s="1"/>
  <c r="T182" i="84" s="1"/>
  <c r="U182" i="84" s="1"/>
  <c r="C182" i="84"/>
  <c r="C181" i="84"/>
  <c r="D181" i="84" s="1"/>
  <c r="E181" i="84" s="1"/>
  <c r="F181" i="84" s="1"/>
  <c r="G181" i="84" s="1"/>
  <c r="H181" i="84" s="1"/>
  <c r="I181" i="84" s="1"/>
  <c r="J181" i="84" s="1"/>
  <c r="K181" i="84" s="1"/>
  <c r="L181" i="84" s="1"/>
  <c r="M181" i="84" s="1"/>
  <c r="N181" i="84" s="1"/>
  <c r="O181" i="84" s="1"/>
  <c r="P181" i="84" s="1"/>
  <c r="Q181" i="84" s="1"/>
  <c r="R181" i="84" s="1"/>
  <c r="S181" i="84" s="1"/>
  <c r="T181" i="84" s="1"/>
  <c r="U181" i="84" s="1"/>
  <c r="V181" i="84" s="1"/>
  <c r="W181" i="84" s="1"/>
  <c r="X181" i="84" s="1"/>
  <c r="Y181" i="84" s="1"/>
  <c r="Z181" i="84" s="1"/>
  <c r="AA181" i="84" s="1"/>
  <c r="AF181" i="84" s="1"/>
  <c r="E180" i="84"/>
  <c r="F180" i="84" s="1"/>
  <c r="G180" i="84" s="1"/>
  <c r="H180" i="84" s="1"/>
  <c r="I180" i="84" s="1"/>
  <c r="J180" i="84" s="1"/>
  <c r="K180" i="84" s="1"/>
  <c r="L180" i="84" s="1"/>
  <c r="M180" i="84" s="1"/>
  <c r="N180" i="84" s="1"/>
  <c r="O180" i="84" s="1"/>
  <c r="P180" i="84" s="1"/>
  <c r="Q180" i="84" s="1"/>
  <c r="R180" i="84" s="1"/>
  <c r="S180" i="84" s="1"/>
  <c r="T180" i="84" s="1"/>
  <c r="U180" i="84" s="1"/>
  <c r="V180" i="84" s="1"/>
  <c r="W180" i="84" s="1"/>
  <c r="X180" i="84" s="1"/>
  <c r="Y180" i="84" s="1"/>
  <c r="Z180" i="84" s="1"/>
  <c r="AA180" i="84" s="1"/>
  <c r="AF180" i="84" s="1"/>
  <c r="C180" i="84"/>
  <c r="D180" i="84" s="1"/>
  <c r="AA179" i="84"/>
  <c r="AF179" i="84" s="1"/>
  <c r="D179" i="84"/>
  <c r="E179" i="84" s="1"/>
  <c r="F179" i="84" s="1"/>
  <c r="G179" i="84" s="1"/>
  <c r="H179" i="84" s="1"/>
  <c r="I179" i="84" s="1"/>
  <c r="J179" i="84" s="1"/>
  <c r="K179" i="84" s="1"/>
  <c r="L179" i="84" s="1"/>
  <c r="M179" i="84" s="1"/>
  <c r="N179" i="84" s="1"/>
  <c r="O179" i="84" s="1"/>
  <c r="P179" i="84" s="1"/>
  <c r="Q179" i="84" s="1"/>
  <c r="R179" i="84" s="1"/>
  <c r="S179" i="84" s="1"/>
  <c r="T179" i="84" s="1"/>
  <c r="U179" i="84" s="1"/>
  <c r="V179" i="84" s="1"/>
  <c r="W179" i="84" s="1"/>
  <c r="X179" i="84" s="1"/>
  <c r="Y179" i="84" s="1"/>
  <c r="Z179" i="84" s="1"/>
  <c r="C179" i="84"/>
  <c r="F178" i="84"/>
  <c r="G178" i="84" s="1"/>
  <c r="H178" i="84" s="1"/>
  <c r="I178" i="84" s="1"/>
  <c r="J178" i="84" s="1"/>
  <c r="K178" i="84" s="1"/>
  <c r="L178" i="84" s="1"/>
  <c r="M178" i="84" s="1"/>
  <c r="N178" i="84" s="1"/>
  <c r="O178" i="84" s="1"/>
  <c r="P178" i="84" s="1"/>
  <c r="Q178" i="84" s="1"/>
  <c r="R178" i="84" s="1"/>
  <c r="S178" i="84" s="1"/>
  <c r="T178" i="84" s="1"/>
  <c r="U178" i="84" s="1"/>
  <c r="V178" i="84" s="1"/>
  <c r="W178" i="84" s="1"/>
  <c r="X178" i="84" s="1"/>
  <c r="Y178" i="84" s="1"/>
  <c r="Z178" i="84" s="1"/>
  <c r="AA178" i="84" s="1"/>
  <c r="AF178" i="84" s="1"/>
  <c r="D178" i="84"/>
  <c r="E178" i="84" s="1"/>
  <c r="C178" i="84"/>
  <c r="E177" i="84"/>
  <c r="D177" i="84"/>
  <c r="C177" i="84"/>
  <c r="K176" i="84"/>
  <c r="L176" i="84" s="1"/>
  <c r="M176" i="84" s="1"/>
  <c r="N176" i="84" s="1"/>
  <c r="O176" i="84" s="1"/>
  <c r="P176" i="84" s="1"/>
  <c r="Q176" i="84" s="1"/>
  <c r="R176" i="84" s="1"/>
  <c r="S176" i="84" s="1"/>
  <c r="T176" i="84" s="1"/>
  <c r="U176" i="84" s="1"/>
  <c r="V176" i="84" s="1"/>
  <c r="W176" i="84" s="1"/>
  <c r="X176" i="84" s="1"/>
  <c r="Y176" i="84" s="1"/>
  <c r="Z176" i="84" s="1"/>
  <c r="AA176" i="84" s="1"/>
  <c r="AF176" i="84" s="1"/>
  <c r="C176" i="84"/>
  <c r="D176" i="84" s="1"/>
  <c r="E176" i="84" s="1"/>
  <c r="F176" i="84" s="1"/>
  <c r="G176" i="84" s="1"/>
  <c r="H176" i="84" s="1"/>
  <c r="I176" i="84" s="1"/>
  <c r="J176" i="84" s="1"/>
  <c r="T175" i="84"/>
  <c r="U175" i="84" s="1"/>
  <c r="V175" i="84" s="1"/>
  <c r="W175" i="84" s="1"/>
  <c r="X175" i="84" s="1"/>
  <c r="Y175" i="84" s="1"/>
  <c r="Z175" i="84" s="1"/>
  <c r="AA175" i="84" s="1"/>
  <c r="AF175" i="84" s="1"/>
  <c r="K175" i="84"/>
  <c r="L175" i="84" s="1"/>
  <c r="M175" i="84" s="1"/>
  <c r="N175" i="84" s="1"/>
  <c r="O175" i="84" s="1"/>
  <c r="P175" i="84" s="1"/>
  <c r="Q175" i="84" s="1"/>
  <c r="R175" i="84" s="1"/>
  <c r="S175" i="84" s="1"/>
  <c r="I175" i="84"/>
  <c r="J175" i="84" s="1"/>
  <c r="D175" i="84"/>
  <c r="E175" i="84" s="1"/>
  <c r="F175" i="84" s="1"/>
  <c r="G175" i="84" s="1"/>
  <c r="H175" i="84" s="1"/>
  <c r="C175" i="84"/>
  <c r="T174" i="84"/>
  <c r="U174" i="84" s="1"/>
  <c r="V174" i="84" s="1"/>
  <c r="W174" i="84" s="1"/>
  <c r="X174" i="84" s="1"/>
  <c r="Y174" i="84" s="1"/>
  <c r="Z174" i="84" s="1"/>
  <c r="AA174" i="84" s="1"/>
  <c r="AF174" i="84" s="1"/>
  <c r="G174" i="84"/>
  <c r="H174" i="84" s="1"/>
  <c r="I174" i="84" s="1"/>
  <c r="J174" i="84" s="1"/>
  <c r="K174" i="84" s="1"/>
  <c r="L174" i="84" s="1"/>
  <c r="M174" i="84" s="1"/>
  <c r="N174" i="84" s="1"/>
  <c r="O174" i="84" s="1"/>
  <c r="P174" i="84" s="1"/>
  <c r="Q174" i="84" s="1"/>
  <c r="R174" i="84" s="1"/>
  <c r="S174" i="84" s="1"/>
  <c r="E174" i="84"/>
  <c r="F174" i="84" s="1"/>
  <c r="D174" i="84"/>
  <c r="C174" i="84"/>
  <c r="J173" i="84"/>
  <c r="K173" i="84" s="1"/>
  <c r="L173" i="84" s="1"/>
  <c r="M173" i="84" s="1"/>
  <c r="N173" i="84" s="1"/>
  <c r="O173" i="84" s="1"/>
  <c r="P173" i="84" s="1"/>
  <c r="Q173" i="84" s="1"/>
  <c r="R173" i="84" s="1"/>
  <c r="S173" i="84" s="1"/>
  <c r="T173" i="84" s="1"/>
  <c r="U173" i="84" s="1"/>
  <c r="V173" i="84" s="1"/>
  <c r="W173" i="84" s="1"/>
  <c r="X173" i="84" s="1"/>
  <c r="Y173" i="84" s="1"/>
  <c r="Z173" i="84" s="1"/>
  <c r="AA173" i="84" s="1"/>
  <c r="AF173" i="84" s="1"/>
  <c r="G173" i="84"/>
  <c r="H173" i="84" s="1"/>
  <c r="I173" i="84" s="1"/>
  <c r="D173" i="84"/>
  <c r="E173" i="84" s="1"/>
  <c r="F173" i="84" s="1"/>
  <c r="C173" i="84"/>
  <c r="E172" i="84"/>
  <c r="F172" i="84" s="1"/>
  <c r="G172" i="84" s="1"/>
  <c r="H172" i="84" s="1"/>
  <c r="I172" i="84" s="1"/>
  <c r="J172" i="84" s="1"/>
  <c r="K172" i="84" s="1"/>
  <c r="L172" i="84" s="1"/>
  <c r="M172" i="84" s="1"/>
  <c r="N172" i="84" s="1"/>
  <c r="O172" i="84" s="1"/>
  <c r="P172" i="84" s="1"/>
  <c r="Q172" i="84" s="1"/>
  <c r="R172" i="84" s="1"/>
  <c r="S172" i="84" s="1"/>
  <c r="T172" i="84" s="1"/>
  <c r="U172" i="84" s="1"/>
  <c r="V172" i="84" s="1"/>
  <c r="W172" i="84" s="1"/>
  <c r="X172" i="84" s="1"/>
  <c r="Y172" i="84" s="1"/>
  <c r="Z172" i="84" s="1"/>
  <c r="AA172" i="84" s="1"/>
  <c r="AF172" i="84" s="1"/>
  <c r="C172" i="84"/>
  <c r="D172" i="84" s="1"/>
  <c r="D171" i="84"/>
  <c r="E171" i="84" s="1"/>
  <c r="F171" i="84" s="1"/>
  <c r="G171" i="84" s="1"/>
  <c r="H171" i="84" s="1"/>
  <c r="I171" i="84" s="1"/>
  <c r="J171" i="84" s="1"/>
  <c r="K171" i="84" s="1"/>
  <c r="L171" i="84" s="1"/>
  <c r="M171" i="84" s="1"/>
  <c r="N171" i="84" s="1"/>
  <c r="O171" i="84" s="1"/>
  <c r="P171" i="84" s="1"/>
  <c r="Q171" i="84" s="1"/>
  <c r="R171" i="84" s="1"/>
  <c r="S171" i="84" s="1"/>
  <c r="T171" i="84" s="1"/>
  <c r="U171" i="84" s="1"/>
  <c r="V171" i="84" s="1"/>
  <c r="W171" i="84" s="1"/>
  <c r="X171" i="84" s="1"/>
  <c r="Y171" i="84" s="1"/>
  <c r="Z171" i="84" s="1"/>
  <c r="AA171" i="84" s="1"/>
  <c r="C171" i="84"/>
  <c r="F170" i="84"/>
  <c r="G170" i="84" s="1"/>
  <c r="H170" i="84" s="1"/>
  <c r="I170" i="84" s="1"/>
  <c r="J170" i="84" s="1"/>
  <c r="K170" i="84" s="1"/>
  <c r="L170" i="84" s="1"/>
  <c r="M170" i="84" s="1"/>
  <c r="N170" i="84" s="1"/>
  <c r="O170" i="84" s="1"/>
  <c r="P170" i="84" s="1"/>
  <c r="Q170" i="84" s="1"/>
  <c r="R170" i="84" s="1"/>
  <c r="S170" i="84" s="1"/>
  <c r="T170" i="84" s="1"/>
  <c r="U170" i="84" s="1"/>
  <c r="V170" i="84" s="1"/>
  <c r="W170" i="84" s="1"/>
  <c r="X170" i="84" s="1"/>
  <c r="Y170" i="84" s="1"/>
  <c r="D170" i="84"/>
  <c r="E170" i="84" s="1"/>
  <c r="C170" i="84"/>
  <c r="C169" i="84"/>
  <c r="AG167" i="84"/>
  <c r="AG91" i="84" s="1"/>
  <c r="AG92" i="84" s="1"/>
  <c r="I166" i="84"/>
  <c r="J166" i="84" s="1"/>
  <c r="K166" i="84" s="1"/>
  <c r="L166" i="84" s="1"/>
  <c r="M166" i="84" s="1"/>
  <c r="N166" i="84" s="1"/>
  <c r="O166" i="84" s="1"/>
  <c r="P166" i="84" s="1"/>
  <c r="Q166" i="84" s="1"/>
  <c r="R166" i="84" s="1"/>
  <c r="S166" i="84" s="1"/>
  <c r="T166" i="84" s="1"/>
  <c r="U166" i="84" s="1"/>
  <c r="V166" i="84" s="1"/>
  <c r="W166" i="84" s="1"/>
  <c r="X166" i="84" s="1"/>
  <c r="Y166" i="84" s="1"/>
  <c r="Z166" i="84" s="1"/>
  <c r="AA166" i="84" s="1"/>
  <c r="E166" i="84"/>
  <c r="F166" i="84" s="1"/>
  <c r="G166" i="84" s="1"/>
  <c r="H166" i="84" s="1"/>
  <c r="D166" i="84"/>
  <c r="C166" i="84"/>
  <c r="E165" i="84"/>
  <c r="F165" i="84" s="1"/>
  <c r="G165" i="84" s="1"/>
  <c r="H165" i="84" s="1"/>
  <c r="I165" i="84" s="1"/>
  <c r="J165" i="84" s="1"/>
  <c r="K165" i="84" s="1"/>
  <c r="L165" i="84" s="1"/>
  <c r="M165" i="84" s="1"/>
  <c r="N165" i="84" s="1"/>
  <c r="O165" i="84" s="1"/>
  <c r="P165" i="84" s="1"/>
  <c r="Q165" i="84" s="1"/>
  <c r="R165" i="84" s="1"/>
  <c r="S165" i="84" s="1"/>
  <c r="T165" i="84" s="1"/>
  <c r="U165" i="84" s="1"/>
  <c r="V165" i="84" s="1"/>
  <c r="W165" i="84" s="1"/>
  <c r="X165" i="84" s="1"/>
  <c r="Y165" i="84" s="1"/>
  <c r="Z165" i="84" s="1"/>
  <c r="AA165" i="84" s="1"/>
  <c r="C165" i="84"/>
  <c r="D165" i="84" s="1"/>
  <c r="K164" i="84"/>
  <c r="L164" i="84" s="1"/>
  <c r="M164" i="84" s="1"/>
  <c r="N164" i="84" s="1"/>
  <c r="O164" i="84" s="1"/>
  <c r="P164" i="84" s="1"/>
  <c r="Q164" i="84" s="1"/>
  <c r="R164" i="84" s="1"/>
  <c r="S164" i="84" s="1"/>
  <c r="T164" i="84" s="1"/>
  <c r="U164" i="84" s="1"/>
  <c r="V164" i="84" s="1"/>
  <c r="W164" i="84" s="1"/>
  <c r="X164" i="84" s="1"/>
  <c r="Y164" i="84" s="1"/>
  <c r="Z164" i="84" s="1"/>
  <c r="AA164" i="84" s="1"/>
  <c r="C164" i="84"/>
  <c r="D164" i="84" s="1"/>
  <c r="E164" i="84" s="1"/>
  <c r="F164" i="84" s="1"/>
  <c r="G164" i="84" s="1"/>
  <c r="H164" i="84" s="1"/>
  <c r="I164" i="84" s="1"/>
  <c r="J164" i="84" s="1"/>
  <c r="F163" i="84"/>
  <c r="G163" i="84" s="1"/>
  <c r="H163" i="84" s="1"/>
  <c r="I163" i="84" s="1"/>
  <c r="J163" i="84" s="1"/>
  <c r="K163" i="84" s="1"/>
  <c r="L163" i="84" s="1"/>
  <c r="M163" i="84" s="1"/>
  <c r="N163" i="84" s="1"/>
  <c r="O163" i="84" s="1"/>
  <c r="P163" i="84" s="1"/>
  <c r="Q163" i="84" s="1"/>
  <c r="R163" i="84" s="1"/>
  <c r="S163" i="84" s="1"/>
  <c r="T163" i="84" s="1"/>
  <c r="U163" i="84" s="1"/>
  <c r="V163" i="84" s="1"/>
  <c r="W163" i="84" s="1"/>
  <c r="X163" i="84" s="1"/>
  <c r="Y163" i="84" s="1"/>
  <c r="Z163" i="84" s="1"/>
  <c r="AA163" i="84" s="1"/>
  <c r="C163" i="84"/>
  <c r="D163" i="84" s="1"/>
  <c r="E163" i="84" s="1"/>
  <c r="C162" i="84"/>
  <c r="E161" i="84"/>
  <c r="C161" i="84"/>
  <c r="D161" i="84" s="1"/>
  <c r="AI158" i="84"/>
  <c r="AH158" i="84"/>
  <c r="A158" i="84" a="1"/>
  <c r="A158" i="84" s="1"/>
  <c r="AI157" i="84"/>
  <c r="AH157" i="84"/>
  <c r="AI156" i="84"/>
  <c r="AH156" i="84"/>
  <c r="AI155" i="84"/>
  <c r="AH155" i="84"/>
  <c r="AI154" i="84"/>
  <c r="AH154" i="84"/>
  <c r="AL153" i="84"/>
  <c r="AI153" i="84"/>
  <c r="AH153" i="84"/>
  <c r="A153" i="84" a="1"/>
  <c r="A153" i="84" s="1"/>
  <c r="AI152" i="84"/>
  <c r="AH152" i="84"/>
  <c r="AI151" i="84"/>
  <c r="AH151" i="84"/>
  <c r="AI150" i="84"/>
  <c r="AH150" i="84"/>
  <c r="AI149" i="84"/>
  <c r="AH149" i="84"/>
  <c r="AI148" i="84"/>
  <c r="AH148" i="84"/>
  <c r="AI147" i="84"/>
  <c r="AH147" i="84"/>
  <c r="AI146" i="84"/>
  <c r="AH146" i="84"/>
  <c r="AI142" i="84"/>
  <c r="AH142" i="84"/>
  <c r="AI141" i="84"/>
  <c r="AH141" i="84"/>
  <c r="AI140" i="84"/>
  <c r="AH140" i="84"/>
  <c r="AI139" i="84"/>
  <c r="AH139" i="84"/>
  <c r="AI138" i="84"/>
  <c r="AH138" i="84"/>
  <c r="AI137" i="84"/>
  <c r="AH137" i="84"/>
  <c r="AI136" i="84"/>
  <c r="AH136" i="84"/>
  <c r="AI134" i="84"/>
  <c r="AH134" i="84"/>
  <c r="AI133" i="84"/>
  <c r="AH133" i="84"/>
  <c r="AI132" i="84"/>
  <c r="AH132" i="84"/>
  <c r="AI131" i="84"/>
  <c r="AH131" i="84"/>
  <c r="AI130" i="84"/>
  <c r="AH130" i="84"/>
  <c r="AI129" i="84"/>
  <c r="AH129" i="84"/>
  <c r="AI128" i="84"/>
  <c r="AH128" i="84"/>
  <c r="AI127" i="84"/>
  <c r="AH127" i="84"/>
  <c r="AI126" i="84"/>
  <c r="AH126" i="84"/>
  <c r="AI125" i="84"/>
  <c r="AH125" i="84"/>
  <c r="M123" i="84"/>
  <c r="AS23" i="84"/>
  <c r="AA122" i="84"/>
  <c r="Z122" i="84"/>
  <c r="Y122" i="84"/>
  <c r="X122" i="84"/>
  <c r="X123" i="84" s="1"/>
  <c r="X124" i="84" s="1"/>
  <c r="W122" i="84"/>
  <c r="V122" i="84"/>
  <c r="U122" i="84"/>
  <c r="T122" i="84"/>
  <c r="S122" i="84"/>
  <c r="R122" i="84"/>
  <c r="Q122" i="84"/>
  <c r="P122" i="84"/>
  <c r="O122" i="84"/>
  <c r="N122" i="84"/>
  <c r="M122" i="84"/>
  <c r="L122" i="84"/>
  <c r="K122" i="84"/>
  <c r="J122" i="84"/>
  <c r="H122" i="84"/>
  <c r="G122" i="84"/>
  <c r="AA121" i="84"/>
  <c r="Z121" i="84"/>
  <c r="Y121" i="84"/>
  <c r="X121" i="84"/>
  <c r="W121" i="84"/>
  <c r="V121" i="84"/>
  <c r="U121" i="84"/>
  <c r="T121" i="84"/>
  <c r="S121" i="84"/>
  <c r="R121" i="84"/>
  <c r="Q121" i="84"/>
  <c r="P121" i="84"/>
  <c r="O121" i="84"/>
  <c r="N121" i="84"/>
  <c r="M121" i="84"/>
  <c r="L121" i="84"/>
  <c r="K121" i="84"/>
  <c r="J121" i="84"/>
  <c r="H121" i="84"/>
  <c r="G121" i="84"/>
  <c r="AA120" i="84"/>
  <c r="Z120" i="84"/>
  <c r="Y120" i="84"/>
  <c r="X120" i="84"/>
  <c r="W120" i="84"/>
  <c r="V120" i="84"/>
  <c r="U120" i="84"/>
  <c r="T120" i="84"/>
  <c r="S120" i="84"/>
  <c r="R120" i="84"/>
  <c r="Q120" i="84"/>
  <c r="P120" i="84"/>
  <c r="O120" i="84"/>
  <c r="N120" i="84"/>
  <c r="M120" i="84"/>
  <c r="L120" i="84"/>
  <c r="K120" i="84"/>
  <c r="J120" i="84"/>
  <c r="H120" i="84"/>
  <c r="G120" i="84"/>
  <c r="AA119" i="84"/>
  <c r="Z119" i="84"/>
  <c r="Y119" i="84"/>
  <c r="X119" i="84"/>
  <c r="W119" i="84"/>
  <c r="V119" i="84"/>
  <c r="U119" i="84"/>
  <c r="T119" i="84"/>
  <c r="S119" i="84"/>
  <c r="R119" i="84"/>
  <c r="Q119" i="84"/>
  <c r="P119" i="84"/>
  <c r="O119" i="84"/>
  <c r="N119" i="84"/>
  <c r="M119" i="84"/>
  <c r="L119" i="84"/>
  <c r="K119" i="84"/>
  <c r="J119" i="84"/>
  <c r="H119" i="84"/>
  <c r="G119" i="84"/>
  <c r="AA118" i="84"/>
  <c r="Z118" i="84"/>
  <c r="Y118" i="84"/>
  <c r="X118" i="84"/>
  <c r="W118" i="84"/>
  <c r="V118" i="84"/>
  <c r="U118" i="84"/>
  <c r="T118" i="84"/>
  <c r="T123" i="84" s="1"/>
  <c r="BB23" i="84" s="1"/>
  <c r="S118" i="84"/>
  <c r="R118" i="84"/>
  <c r="Q118" i="84"/>
  <c r="P118" i="84"/>
  <c r="O118" i="84"/>
  <c r="N118" i="84"/>
  <c r="M118" i="84"/>
  <c r="L118" i="84"/>
  <c r="K118" i="84"/>
  <c r="J118" i="84"/>
  <c r="H118" i="84"/>
  <c r="G118" i="84"/>
  <c r="BI23" i="84"/>
  <c r="AA117" i="84"/>
  <c r="Z117" i="84"/>
  <c r="Y117" i="84"/>
  <c r="Y123" i="84" s="1"/>
  <c r="X117" i="84"/>
  <c r="W117" i="84"/>
  <c r="V117" i="84"/>
  <c r="U117" i="84"/>
  <c r="U123" i="84" s="1"/>
  <c r="U124" i="84" s="1"/>
  <c r="T117" i="84"/>
  <c r="S117" i="84"/>
  <c r="R117" i="84"/>
  <c r="Q117" i="84"/>
  <c r="P117" i="84"/>
  <c r="O117" i="84"/>
  <c r="N117" i="84"/>
  <c r="M117" i="84"/>
  <c r="L117" i="84"/>
  <c r="K117" i="84"/>
  <c r="J117" i="84"/>
  <c r="H117" i="84"/>
  <c r="G117" i="84"/>
  <c r="AP23" i="84"/>
  <c r="AI114" i="84"/>
  <c r="AH114" i="84"/>
  <c r="AI112" i="84"/>
  <c r="AH112" i="84"/>
  <c r="AG112" i="84"/>
  <c r="AG115" i="84" s="1"/>
  <c r="AI111" i="84"/>
  <c r="AH111" i="84"/>
  <c r="AI110" i="84"/>
  <c r="AH110" i="84"/>
  <c r="AI109" i="84"/>
  <c r="AH109" i="84"/>
  <c r="AG108" i="84"/>
  <c r="BG19" i="84"/>
  <c r="AA108" i="84"/>
  <c r="Z5" i="84" s="1"/>
  <c r="Z108" i="84"/>
  <c r="Y108" i="84"/>
  <c r="X108" i="84"/>
  <c r="W108" i="84"/>
  <c r="V108" i="84"/>
  <c r="U108" i="84"/>
  <c r="T108" i="84"/>
  <c r="S108" i="84"/>
  <c r="R5" i="84" s="1"/>
  <c r="R108" i="84"/>
  <c r="Q5" i="84" s="1"/>
  <c r="Q108" i="84"/>
  <c r="AY19" i="84" s="1"/>
  <c r="P108" i="84"/>
  <c r="O108" i="84"/>
  <c r="N108" i="84"/>
  <c r="M108" i="84"/>
  <c r="M124" i="84" s="1"/>
  <c r="L108" i="84"/>
  <c r="K108" i="84"/>
  <c r="AT19" i="84" s="1"/>
  <c r="J108" i="84"/>
  <c r="H108" i="84"/>
  <c r="G108" i="84"/>
  <c r="F5" i="84" s="1"/>
  <c r="AO19" i="84"/>
  <c r="AI107" i="84"/>
  <c r="AH107" i="84"/>
  <c r="AI106" i="84"/>
  <c r="AH106" i="84"/>
  <c r="AI105" i="84"/>
  <c r="AH105" i="84"/>
  <c r="AI104" i="84"/>
  <c r="AH104" i="84"/>
  <c r="AI103" i="84"/>
  <c r="AH103" i="84"/>
  <c r="AI102" i="84"/>
  <c r="AH102" i="84"/>
  <c r="AI101" i="84"/>
  <c r="AH101" i="84"/>
  <c r="AI100" i="84"/>
  <c r="AH100" i="84"/>
  <c r="AI99" i="84"/>
  <c r="AH99" i="84"/>
  <c r="AI98" i="84"/>
  <c r="AH98" i="84"/>
  <c r="AI97" i="84"/>
  <c r="AH97" i="84"/>
  <c r="AG96" i="84"/>
  <c r="BG20" i="84"/>
  <c r="AA96" i="84"/>
  <c r="Z96" i="84"/>
  <c r="BF20" i="84" s="1"/>
  <c r="Y96" i="84"/>
  <c r="X96" i="84"/>
  <c r="BE20" i="84" s="1"/>
  <c r="W96" i="84"/>
  <c r="V96" i="84"/>
  <c r="U96" i="84"/>
  <c r="T96" i="84"/>
  <c r="BB20" i="84" s="1"/>
  <c r="S96" i="84"/>
  <c r="R96" i="84"/>
  <c r="AZ20" i="84" s="1"/>
  <c r="Q96" i="84"/>
  <c r="P96" i="84"/>
  <c r="O96" i="84"/>
  <c r="AW20" i="84" s="1"/>
  <c r="N96" i="84"/>
  <c r="AV20" i="84" s="1"/>
  <c r="M96" i="84"/>
  <c r="J96" i="84"/>
  <c r="H96" i="84"/>
  <c r="G96" i="84"/>
  <c r="AR20" i="84" s="1"/>
  <c r="AI95" i="84"/>
  <c r="AH95" i="84"/>
  <c r="AI94" i="84"/>
  <c r="AH94" i="84"/>
  <c r="AI93" i="84"/>
  <c r="AH93" i="84"/>
  <c r="BJ18" i="84"/>
  <c r="BH18" i="84"/>
  <c r="AA92" i="84"/>
  <c r="Z92" i="84"/>
  <c r="Y92" i="84"/>
  <c r="BE18" i="84"/>
  <c r="W92" i="84"/>
  <c r="V92" i="84"/>
  <c r="U92" i="84"/>
  <c r="T92" i="84"/>
  <c r="S92" i="84"/>
  <c r="R92" i="84"/>
  <c r="Q92" i="84"/>
  <c r="P92" i="84"/>
  <c r="O92" i="84"/>
  <c r="N92" i="84"/>
  <c r="M92" i="84"/>
  <c r="J92" i="84"/>
  <c r="H92" i="84"/>
  <c r="G92" i="84"/>
  <c r="AR18" i="84" s="1"/>
  <c r="BR91" i="84"/>
  <c r="BN91" i="84"/>
  <c r="BL91" i="84"/>
  <c r="BK91" i="84"/>
  <c r="BJ91" i="84"/>
  <c r="BF91" i="84"/>
  <c r="BD91" i="84"/>
  <c r="AI91" i="84"/>
  <c r="AH91" i="84"/>
  <c r="BI90" i="84"/>
  <c r="BG90" i="84"/>
  <c r="BD90" i="84"/>
  <c r="AI90" i="84"/>
  <c r="AH90" i="84"/>
  <c r="BS89" i="84"/>
  <c r="BP89" i="84"/>
  <c r="BH89" i="84"/>
  <c r="AI89" i="84"/>
  <c r="AH89" i="84"/>
  <c r="BP88" i="84"/>
  <c r="AI88" i="84"/>
  <c r="AH88" i="84"/>
  <c r="BT87" i="84"/>
  <c r="BK87" i="84"/>
  <c r="BD87" i="84"/>
  <c r="BC87" i="84"/>
  <c r="BB87" i="84"/>
  <c r="BA87" i="84"/>
  <c r="AI87" i="84"/>
  <c r="AH87" i="84"/>
  <c r="BN86" i="84"/>
  <c r="BG86" i="84"/>
  <c r="BD86" i="84"/>
  <c r="AI86" i="84"/>
  <c r="AH86" i="84"/>
  <c r="AI85" i="84"/>
  <c r="AH85" i="84"/>
  <c r="BW84" i="84"/>
  <c r="BW91" i="84" s="1"/>
  <c r="BV84" i="84"/>
  <c r="BV91" i="84" s="1"/>
  <c r="BU84" i="84"/>
  <c r="BU91" i="84" s="1"/>
  <c r="BT84" i="84"/>
  <c r="BT91" i="84" s="1"/>
  <c r="BS84" i="84"/>
  <c r="BS91" i="84" s="1"/>
  <c r="BR84" i="84"/>
  <c r="BQ84" i="84"/>
  <c r="BQ91" i="84" s="1"/>
  <c r="BP84" i="84"/>
  <c r="BP91" i="84" s="1"/>
  <c r="BO84" i="84"/>
  <c r="BO91" i="84" s="1"/>
  <c r="BN84" i="84"/>
  <c r="BM84" i="84"/>
  <c r="BM91" i="84" s="1"/>
  <c r="BL84" i="84"/>
  <c r="BK84" i="84"/>
  <c r="BJ84" i="84"/>
  <c r="BI84" i="84"/>
  <c r="BI91" i="84" s="1"/>
  <c r="BH84" i="84"/>
  <c r="BH91" i="84" s="1"/>
  <c r="BG84" i="84"/>
  <c r="BG91" i="84" s="1"/>
  <c r="BF84" i="84"/>
  <c r="BE84" i="84"/>
  <c r="BE91" i="84" s="1"/>
  <c r="BD84" i="84"/>
  <c r="BC84" i="84"/>
  <c r="BC91" i="84" s="1"/>
  <c r="BB84" i="84"/>
  <c r="BB91" i="84" s="1"/>
  <c r="BA84" i="84"/>
  <c r="BA91" i="84" s="1"/>
  <c r="AZ84" i="84"/>
  <c r="AZ91" i="84" s="1"/>
  <c r="AI84" i="84"/>
  <c r="AH84" i="84"/>
  <c r="BW83" i="84"/>
  <c r="BW90" i="84" s="1"/>
  <c r="BV83" i="84"/>
  <c r="BV90" i="84" s="1"/>
  <c r="BU83" i="84"/>
  <c r="BU90" i="84" s="1"/>
  <c r="BT83" i="84"/>
  <c r="BT90" i="84" s="1"/>
  <c r="BS83" i="84"/>
  <c r="BS90" i="84" s="1"/>
  <c r="BR83" i="84"/>
  <c r="BR90" i="84" s="1"/>
  <c r="BQ83" i="84"/>
  <c r="BQ90" i="84" s="1"/>
  <c r="BP83" i="84"/>
  <c r="BP90" i="84" s="1"/>
  <c r="BO83" i="84"/>
  <c r="BO90" i="84" s="1"/>
  <c r="BN83" i="84"/>
  <c r="BN90" i="84" s="1"/>
  <c r="BM83" i="84"/>
  <c r="BM90" i="84" s="1"/>
  <c r="BL83" i="84"/>
  <c r="BL90" i="84" s="1"/>
  <c r="BK83" i="84"/>
  <c r="BK90" i="84" s="1"/>
  <c r="BJ83" i="84"/>
  <c r="BJ90" i="84" s="1"/>
  <c r="BI83" i="84"/>
  <c r="BH83" i="84"/>
  <c r="BH90" i="84" s="1"/>
  <c r="BG83" i="84"/>
  <c r="BF83" i="84"/>
  <c r="BF90" i="84" s="1"/>
  <c r="BE83" i="84"/>
  <c r="BE90" i="84" s="1"/>
  <c r="BD83" i="84"/>
  <c r="BC83" i="84"/>
  <c r="BC90" i="84" s="1"/>
  <c r="BB83" i="84"/>
  <c r="BB90" i="84" s="1"/>
  <c r="BA83" i="84"/>
  <c r="BA90" i="84" s="1"/>
  <c r="AZ83" i="84"/>
  <c r="AZ90" i="84" s="1"/>
  <c r="AI83" i="84"/>
  <c r="AH83" i="84"/>
  <c r="BW82" i="84"/>
  <c r="BW89" i="84" s="1"/>
  <c r="BV82" i="84"/>
  <c r="BV89" i="84" s="1"/>
  <c r="BU82" i="84"/>
  <c r="BU89" i="84" s="1"/>
  <c r="BT82" i="84"/>
  <c r="BT89" i="84" s="1"/>
  <c r="BS82" i="84"/>
  <c r="BR82" i="84"/>
  <c r="BR89" i="84" s="1"/>
  <c r="BQ82" i="84"/>
  <c r="BQ89" i="84" s="1"/>
  <c r="BP82" i="84"/>
  <c r="BO82" i="84"/>
  <c r="BO89" i="84" s="1"/>
  <c r="BN82" i="84"/>
  <c r="BN89" i="84" s="1"/>
  <c r="BM82" i="84"/>
  <c r="BM89" i="84" s="1"/>
  <c r="BL82" i="84"/>
  <c r="BL89" i="84" s="1"/>
  <c r="BK82" i="84"/>
  <c r="BK89" i="84" s="1"/>
  <c r="BJ82" i="84"/>
  <c r="BJ89" i="84" s="1"/>
  <c r="BI82" i="84"/>
  <c r="BI89" i="84" s="1"/>
  <c r="BH82" i="84"/>
  <c r="BG82" i="84"/>
  <c r="BG89" i="84" s="1"/>
  <c r="BF82" i="84"/>
  <c r="BF89" i="84" s="1"/>
  <c r="BE82" i="84"/>
  <c r="BE89" i="84" s="1"/>
  <c r="BD82" i="84"/>
  <c r="BD89" i="84" s="1"/>
  <c r="BC82" i="84"/>
  <c r="BC89" i="84" s="1"/>
  <c r="BB82" i="84"/>
  <c r="BB89" i="84" s="1"/>
  <c r="BA82" i="84"/>
  <c r="BA89" i="84" s="1"/>
  <c r="AZ82" i="84"/>
  <c r="AZ89" i="84" s="1"/>
  <c r="AI82" i="84"/>
  <c r="AH82" i="84"/>
  <c r="BW81" i="84"/>
  <c r="BW88" i="84" s="1"/>
  <c r="BV81" i="84"/>
  <c r="BV88" i="84" s="1"/>
  <c r="BU81" i="84"/>
  <c r="BU88" i="84" s="1"/>
  <c r="BT81" i="84"/>
  <c r="BT88" i="84" s="1"/>
  <c r="BS81" i="84"/>
  <c r="BS88" i="84" s="1"/>
  <c r="BR81" i="84"/>
  <c r="BR88" i="84" s="1"/>
  <c r="BQ81" i="84"/>
  <c r="BQ88" i="84" s="1"/>
  <c r="BP81" i="84"/>
  <c r="BO81" i="84"/>
  <c r="BO88" i="84" s="1"/>
  <c r="BN81" i="84"/>
  <c r="BN88" i="84" s="1"/>
  <c r="BM81" i="84"/>
  <c r="BM88" i="84" s="1"/>
  <c r="BL81" i="84"/>
  <c r="BL88" i="84" s="1"/>
  <c r="BK81" i="84"/>
  <c r="BK88" i="84" s="1"/>
  <c r="BJ81" i="84"/>
  <c r="BJ88" i="84" s="1"/>
  <c r="BI81" i="84"/>
  <c r="BI88" i="84" s="1"/>
  <c r="BH81" i="84"/>
  <c r="BH88" i="84" s="1"/>
  <c r="BG81" i="84"/>
  <c r="BG88" i="84" s="1"/>
  <c r="BF81" i="84"/>
  <c r="BF88" i="84" s="1"/>
  <c r="BE81" i="84"/>
  <c r="BE88" i="84" s="1"/>
  <c r="BD81" i="84"/>
  <c r="BD88" i="84" s="1"/>
  <c r="BC81" i="84"/>
  <c r="BC88" i="84" s="1"/>
  <c r="BB81" i="84"/>
  <c r="BB88" i="84" s="1"/>
  <c r="BA81" i="84"/>
  <c r="BA88" i="84" s="1"/>
  <c r="AZ81" i="84"/>
  <c r="AZ88" i="84" s="1"/>
  <c r="AI81" i="84"/>
  <c r="AH81" i="84"/>
  <c r="BW80" i="84"/>
  <c r="BW87" i="84" s="1"/>
  <c r="BV80" i="84"/>
  <c r="BV87" i="84" s="1"/>
  <c r="BU80" i="84"/>
  <c r="BU87" i="84" s="1"/>
  <c r="BT80" i="84"/>
  <c r="BS80" i="84"/>
  <c r="BS87" i="84" s="1"/>
  <c r="BR80" i="84"/>
  <c r="BR87" i="84" s="1"/>
  <c r="BQ80" i="84"/>
  <c r="BQ87" i="84" s="1"/>
  <c r="BP80" i="84"/>
  <c r="BP87" i="84" s="1"/>
  <c r="BO80" i="84"/>
  <c r="BO87" i="84" s="1"/>
  <c r="BN80" i="84"/>
  <c r="BN87" i="84" s="1"/>
  <c r="BM80" i="84"/>
  <c r="BM87" i="84" s="1"/>
  <c r="BL80" i="84"/>
  <c r="BL87" i="84" s="1"/>
  <c r="BK80" i="84"/>
  <c r="BJ80" i="84"/>
  <c r="BJ87" i="84" s="1"/>
  <c r="BI80" i="84"/>
  <c r="BI87" i="84" s="1"/>
  <c r="BH80" i="84"/>
  <c r="BH87" i="84" s="1"/>
  <c r="BG80" i="84"/>
  <c r="BG87" i="84" s="1"/>
  <c r="BF80" i="84"/>
  <c r="BF87" i="84" s="1"/>
  <c r="BE80" i="84"/>
  <c r="BE87" i="84" s="1"/>
  <c r="BD80" i="84"/>
  <c r="BC80" i="84"/>
  <c r="BB80" i="84"/>
  <c r="BA80" i="84"/>
  <c r="AZ80" i="84"/>
  <c r="AI80" i="84"/>
  <c r="AH80" i="84"/>
  <c r="BW79" i="84"/>
  <c r="BW86" i="84" s="1"/>
  <c r="BV79" i="84"/>
  <c r="BV86" i="84" s="1"/>
  <c r="BU79" i="84"/>
  <c r="BU86" i="84" s="1"/>
  <c r="BT79" i="84"/>
  <c r="BT86" i="84" s="1"/>
  <c r="BS79" i="84"/>
  <c r="BS86" i="84" s="1"/>
  <c r="BR79" i="84"/>
  <c r="BR86" i="84" s="1"/>
  <c r="BQ79" i="84"/>
  <c r="BQ86" i="84" s="1"/>
  <c r="BP79" i="84"/>
  <c r="BP86" i="84" s="1"/>
  <c r="BO79" i="84"/>
  <c r="BO86" i="84" s="1"/>
  <c r="BN79" i="84"/>
  <c r="BM79" i="84"/>
  <c r="BM86" i="84" s="1"/>
  <c r="BL79" i="84"/>
  <c r="BL86" i="84" s="1"/>
  <c r="BK79" i="84"/>
  <c r="BK86" i="84" s="1"/>
  <c r="BJ79" i="84"/>
  <c r="BJ86" i="84" s="1"/>
  <c r="BI79" i="84"/>
  <c r="BI86" i="84" s="1"/>
  <c r="BH79" i="84"/>
  <c r="BH86" i="84" s="1"/>
  <c r="BG79" i="84"/>
  <c r="BF79" i="84"/>
  <c r="BF86" i="84" s="1"/>
  <c r="BE79" i="84"/>
  <c r="BE86" i="84" s="1"/>
  <c r="BD79" i="84"/>
  <c r="BC79" i="84"/>
  <c r="BC86" i="84" s="1"/>
  <c r="BB79" i="84"/>
  <c r="BB86" i="84" s="1"/>
  <c r="BA79" i="84"/>
  <c r="BA86" i="84" s="1"/>
  <c r="AZ79" i="84"/>
  <c r="AZ86" i="84" s="1"/>
  <c r="AI79" i="84"/>
  <c r="AH79" i="84"/>
  <c r="AG78" i="84"/>
  <c r="BJ17" i="84"/>
  <c r="AA78" i="84"/>
  <c r="Z78" i="84"/>
  <c r="Y78" i="84"/>
  <c r="BE17" i="84"/>
  <c r="V78" i="84"/>
  <c r="U78" i="84"/>
  <c r="R78" i="84"/>
  <c r="Q78" i="84"/>
  <c r="AY17" i="84" s="1"/>
  <c r="P78" i="84"/>
  <c r="O78" i="84"/>
  <c r="N78" i="84"/>
  <c r="M78" i="84"/>
  <c r="L78" i="84"/>
  <c r="K78" i="84"/>
  <c r="AT17" i="84" s="1"/>
  <c r="J78" i="84"/>
  <c r="H78" i="84"/>
  <c r="G78" i="84"/>
  <c r="AI77" i="84"/>
  <c r="AH77" i="84"/>
  <c r="AI76" i="84"/>
  <c r="AH76" i="84"/>
  <c r="AI75" i="84"/>
  <c r="AH75" i="84"/>
  <c r="AI74" i="84"/>
  <c r="AH74" i="84"/>
  <c r="AI73" i="84"/>
  <c r="AH73" i="84"/>
  <c r="AI72" i="84"/>
  <c r="AH72" i="84"/>
  <c r="AG71" i="84"/>
  <c r="BI16" i="84"/>
  <c r="AC7" i="84"/>
  <c r="AB7" i="84"/>
  <c r="AA71" i="84"/>
  <c r="Z71" i="84"/>
  <c r="Y71" i="84"/>
  <c r="W71" i="84"/>
  <c r="V71" i="84"/>
  <c r="BD16" i="84" s="1"/>
  <c r="U71" i="84"/>
  <c r="R71" i="84"/>
  <c r="Q71" i="84"/>
  <c r="P71" i="84"/>
  <c r="O71" i="84"/>
  <c r="O113" i="84" s="1"/>
  <c r="O115" i="84" s="1"/>
  <c r="N71" i="84"/>
  <c r="M71" i="84"/>
  <c r="L71" i="84"/>
  <c r="K71" i="84"/>
  <c r="J71" i="84"/>
  <c r="H71" i="84"/>
  <c r="G71" i="84"/>
  <c r="AQ16" i="84"/>
  <c r="AI70" i="84"/>
  <c r="AH70" i="84"/>
  <c r="AI69" i="84"/>
  <c r="AH69" i="84"/>
  <c r="AI68" i="84"/>
  <c r="AH68" i="84"/>
  <c r="AI67" i="84"/>
  <c r="AH67" i="84"/>
  <c r="AI66" i="84"/>
  <c r="AH66" i="84"/>
  <c r="AI65" i="84"/>
  <c r="AH65" i="84"/>
  <c r="AI64" i="84"/>
  <c r="AH64" i="84"/>
  <c r="AI63" i="84"/>
  <c r="AH63" i="84"/>
  <c r="AI62" i="84"/>
  <c r="AH62" i="84"/>
  <c r="AI61" i="84"/>
  <c r="AH61" i="84"/>
  <c r="AI60" i="84"/>
  <c r="AH60" i="84"/>
  <c r="AI59" i="84"/>
  <c r="AH59" i="84"/>
  <c r="AI58" i="84"/>
  <c r="AH58" i="84"/>
  <c r="AI57" i="84"/>
  <c r="AH57" i="84"/>
  <c r="AI56" i="84"/>
  <c r="AH56" i="84"/>
  <c r="AI55" i="84"/>
  <c r="AH55" i="84"/>
  <c r="AI54" i="84"/>
  <c r="AH54" i="84"/>
  <c r="AI53" i="84"/>
  <c r="AH53" i="84"/>
  <c r="AI52" i="84"/>
  <c r="AH52" i="84"/>
  <c r="AI51" i="84"/>
  <c r="AH51" i="84"/>
  <c r="AI50" i="84"/>
  <c r="AH50" i="84"/>
  <c r="AI49" i="84"/>
  <c r="AH49" i="84"/>
  <c r="AI48" i="84"/>
  <c r="AH48" i="84"/>
  <c r="AI47" i="84"/>
  <c r="AH47" i="84"/>
  <c r="AI46" i="84"/>
  <c r="AH46" i="84"/>
  <c r="AI45" i="84"/>
  <c r="AH45" i="84"/>
  <c r="AI44" i="84"/>
  <c r="AH44" i="84"/>
  <c r="AI43" i="84"/>
  <c r="AH43" i="84"/>
  <c r="AI42" i="84"/>
  <c r="AH42" i="84"/>
  <c r="AI41" i="84"/>
  <c r="AH41" i="84"/>
  <c r="AI40" i="84"/>
  <c r="AH40" i="84"/>
  <c r="AI39" i="84"/>
  <c r="AH39" i="84"/>
  <c r="AI38" i="84"/>
  <c r="AH38" i="84"/>
  <c r="AI37" i="84"/>
  <c r="AH37" i="84"/>
  <c r="AI36" i="84"/>
  <c r="AH36" i="84"/>
  <c r="AI35" i="84"/>
  <c r="AH35" i="84"/>
  <c r="AI34" i="84"/>
  <c r="AH34" i="84"/>
  <c r="AI33" i="84"/>
  <c r="AH33" i="84"/>
  <c r="AI32" i="84"/>
  <c r="AH32" i="84"/>
  <c r="AI31" i="84"/>
  <c r="AH31" i="84"/>
  <c r="AI30" i="84"/>
  <c r="AH30" i="84"/>
  <c r="AI29" i="84"/>
  <c r="AH29" i="84"/>
  <c r="AI28" i="84"/>
  <c r="AH28" i="84"/>
  <c r="AI27" i="84"/>
  <c r="AH27" i="84"/>
  <c r="AI26" i="84"/>
  <c r="AH26" i="84"/>
  <c r="AI25" i="84"/>
  <c r="AH25" i="84"/>
  <c r="AI24" i="84"/>
  <c r="AH24" i="84"/>
  <c r="BG23" i="84"/>
  <c r="BC23" i="84"/>
  <c r="AU23" i="84"/>
  <c r="AO23" i="84"/>
  <c r="AI23" i="84"/>
  <c r="AH23" i="84"/>
  <c r="AI22" i="84"/>
  <c r="AH22" i="84"/>
  <c r="BJ21" i="84"/>
  <c r="BI21" i="84"/>
  <c r="BH21" i="84"/>
  <c r="BG21" i="84"/>
  <c r="BF21" i="84"/>
  <c r="BE21" i="84"/>
  <c r="BD21" i="84"/>
  <c r="BC21" i="84"/>
  <c r="BB21" i="84"/>
  <c r="BA21" i="84"/>
  <c r="AZ21" i="84"/>
  <c r="AY21" i="84"/>
  <c r="AX21" i="84"/>
  <c r="AW21" i="84"/>
  <c r="AV21" i="84"/>
  <c r="AU21" i="84"/>
  <c r="AT21" i="84"/>
  <c r="AS21" i="84"/>
  <c r="AR21" i="84"/>
  <c r="AQ21" i="84"/>
  <c r="AP21" i="84"/>
  <c r="AO21" i="84"/>
  <c r="AN21" i="84"/>
  <c r="AM21" i="84"/>
  <c r="AI21" i="84"/>
  <c r="AH21" i="84"/>
  <c r="BJ20" i="84"/>
  <c r="BI20" i="84"/>
  <c r="BH20" i="84"/>
  <c r="BD20" i="84"/>
  <c r="BC20" i="84"/>
  <c r="BA20" i="84"/>
  <c r="AY20" i="84"/>
  <c r="AX20" i="84"/>
  <c r="AU20" i="84"/>
  <c r="AT20" i="84"/>
  <c r="AS20" i="84"/>
  <c r="AQ20" i="84"/>
  <c r="AP20" i="84"/>
  <c r="AN20" i="84"/>
  <c r="AI20" i="84"/>
  <c r="AH20" i="84"/>
  <c r="BJ19" i="84"/>
  <c r="BI19" i="84"/>
  <c r="BH19" i="84"/>
  <c r="BE19" i="84"/>
  <c r="BD19" i="84"/>
  <c r="BC19" i="84"/>
  <c r="BB19" i="84"/>
  <c r="AX19" i="84"/>
  <c r="AW19" i="84"/>
  <c r="AV19" i="84"/>
  <c r="AU19" i="84"/>
  <c r="AS19" i="84"/>
  <c r="AQ19" i="84"/>
  <c r="AP19" i="84"/>
  <c r="AI19" i="84"/>
  <c r="AH19" i="84"/>
  <c r="BI18" i="84"/>
  <c r="BG18" i="84"/>
  <c r="BF18" i="84"/>
  <c r="BD18" i="84"/>
  <c r="BC18" i="84"/>
  <c r="BB18" i="84"/>
  <c r="BA18" i="84"/>
  <c r="AZ18" i="84"/>
  <c r="AY18" i="84"/>
  <c r="AX18" i="84"/>
  <c r="AW18" i="84"/>
  <c r="AV18" i="84"/>
  <c r="AU18" i="84"/>
  <c r="AT18" i="84"/>
  <c r="AS18" i="84"/>
  <c r="AP18" i="84"/>
  <c r="AO18" i="84"/>
  <c r="AN18" i="84"/>
  <c r="AM18" i="84"/>
  <c r="AI18" i="84"/>
  <c r="AH18" i="84"/>
  <c r="BI17" i="84"/>
  <c r="BH17" i="84"/>
  <c r="BG17" i="84"/>
  <c r="BF17" i="84"/>
  <c r="BD17" i="84"/>
  <c r="BC17" i="84"/>
  <c r="BB17" i="84"/>
  <c r="BA17" i="84"/>
  <c r="AZ17" i="84"/>
  <c r="AW17" i="84"/>
  <c r="AV17" i="84"/>
  <c r="AU17" i="84"/>
  <c r="AS17" i="84"/>
  <c r="AR17" i="84"/>
  <c r="AQ17" i="84"/>
  <c r="AP17" i="84"/>
  <c r="AO17" i="84"/>
  <c r="AM17" i="84"/>
  <c r="AI17" i="84"/>
  <c r="AH17" i="84"/>
  <c r="BJ16" i="84"/>
  <c r="BH16" i="84"/>
  <c r="BG16" i="84"/>
  <c r="BF16" i="84"/>
  <c r="BE16" i="84"/>
  <c r="BB16" i="84"/>
  <c r="AZ16" i="84"/>
  <c r="AY16" i="84"/>
  <c r="AX16" i="84"/>
  <c r="AS16" i="84"/>
  <c r="AR16" i="84"/>
  <c r="AO16" i="84"/>
  <c r="AI16" i="84"/>
  <c r="AH16" i="84"/>
  <c r="AI15" i="84"/>
  <c r="AH15" i="84"/>
  <c r="AI14" i="84"/>
  <c r="AH14" i="84"/>
  <c r="AI13" i="84"/>
  <c r="AH13" i="84"/>
  <c r="AL12" i="84"/>
  <c r="AI12" i="84"/>
  <c r="AH12" i="84"/>
  <c r="AI11" i="84"/>
  <c r="AH11" i="84"/>
  <c r="K6" i="84"/>
  <c r="AF5" i="84"/>
  <c r="AE5" i="84"/>
  <c r="AD5" i="84"/>
  <c r="AC5" i="84"/>
  <c r="AB5" i="84"/>
  <c r="AA5" i="84"/>
  <c r="Y5" i="84"/>
  <c r="X5" i="84"/>
  <c r="W5" i="84"/>
  <c r="U5" i="84"/>
  <c r="T5" i="84"/>
  <c r="S5" i="84"/>
  <c r="O5" i="84"/>
  <c r="N5" i="84"/>
  <c r="M5" i="84"/>
  <c r="L5" i="84"/>
  <c r="I5" i="84"/>
  <c r="H5" i="84"/>
  <c r="G5" i="84"/>
  <c r="E5" i="84"/>
  <c r="D5" i="84"/>
  <c r="C5" i="84"/>
  <c r="AG4" i="84"/>
  <c r="AG6" i="84" s="1"/>
  <c r="K4" i="84"/>
  <c r="E4" i="84"/>
  <c r="H4" i="84" s="1"/>
  <c r="B4" i="84"/>
  <c r="AL13" i="84" s="1"/>
  <c r="AG3" i="84"/>
  <c r="AG2" i="84"/>
  <c r="AF70" i="83"/>
  <c r="AF78" i="83"/>
  <c r="BG22" i="84" l="1"/>
  <c r="BG25" i="84" s="1"/>
  <c r="BI22" i="84"/>
  <c r="BI25" i="84" s="1"/>
  <c r="AA123" i="84"/>
  <c r="AA113" i="84"/>
  <c r="AA115" i="84" s="1"/>
  <c r="Z123" i="84"/>
  <c r="BF23" i="84" s="1"/>
  <c r="BE23" i="84"/>
  <c r="W123" i="84"/>
  <c r="W124" i="84"/>
  <c r="W113" i="84"/>
  <c r="W115" i="84" s="1"/>
  <c r="W116" i="84" s="1"/>
  <c r="W7" i="84" s="1"/>
  <c r="V5" i="84"/>
  <c r="BD22" i="84"/>
  <c r="T124" i="84"/>
  <c r="T113" i="84"/>
  <c r="T115" i="84" s="1"/>
  <c r="T116" i="84" s="1"/>
  <c r="T7" i="84" s="1"/>
  <c r="BA19" i="84"/>
  <c r="S123" i="84"/>
  <c r="BA23" i="84" s="1"/>
  <c r="R123" i="84"/>
  <c r="AZ23" i="84" s="1"/>
  <c r="P5" i="84"/>
  <c r="Q123" i="84"/>
  <c r="AY23" i="84" s="1"/>
  <c r="AH121" i="84"/>
  <c r="P123" i="84"/>
  <c r="AX23" i="84" s="1"/>
  <c r="O123" i="84"/>
  <c r="AW23" i="84" s="1"/>
  <c r="O124" i="84"/>
  <c r="N113" i="84"/>
  <c r="N115" i="84" s="1"/>
  <c r="J5" i="84"/>
  <c r="L123" i="84"/>
  <c r="L124" i="84" s="1"/>
  <c r="K5" i="84"/>
  <c r="K123" i="84"/>
  <c r="AT23" i="84" s="1"/>
  <c r="K113" i="84"/>
  <c r="K115" i="84" s="1"/>
  <c r="L113" i="84"/>
  <c r="L115" i="84" s="1"/>
  <c r="L116" i="84" s="1"/>
  <c r="L7" i="84" s="1"/>
  <c r="AI120" i="84"/>
  <c r="J123" i="84"/>
  <c r="J124" i="84" s="1"/>
  <c r="P113" i="84"/>
  <c r="P115" i="84" s="1"/>
  <c r="P116" i="84" s="1"/>
  <c r="P7" i="84" s="1"/>
  <c r="J113" i="84"/>
  <c r="J115" i="84" s="1"/>
  <c r="R113" i="84"/>
  <c r="R115" i="84" s="1"/>
  <c r="R116" i="84" s="1"/>
  <c r="R7" i="84" s="1"/>
  <c r="Z113" i="84"/>
  <c r="Z115" i="84" s="1"/>
  <c r="Z116" i="84" s="1"/>
  <c r="Z7" i="84" s="1"/>
  <c r="AY22" i="84"/>
  <c r="AY25" i="84" s="1"/>
  <c r="AT16" i="84"/>
  <c r="AT22" i="84" s="1"/>
  <c r="AT25" i="84" s="1"/>
  <c r="AW16" i="84"/>
  <c r="AW22" i="84" s="1"/>
  <c r="AW25" i="84" s="1"/>
  <c r="AS22" i="84"/>
  <c r="AS25" i="84" s="1"/>
  <c r="G123" i="84"/>
  <c r="AR23" i="84" s="1"/>
  <c r="AR19" i="84"/>
  <c r="H123" i="84"/>
  <c r="H124" i="84" s="1"/>
  <c r="AR22" i="84"/>
  <c r="AR25" i="84" s="1"/>
  <c r="G113" i="84"/>
  <c r="G115" i="84" s="1"/>
  <c r="G116" i="84" s="1"/>
  <c r="G7" i="84" s="1"/>
  <c r="H113" i="84"/>
  <c r="H115" i="84" s="1"/>
  <c r="H116" i="84" s="1"/>
  <c r="H7" i="84" s="1"/>
  <c r="D116" i="84"/>
  <c r="D7" i="84" s="1"/>
  <c r="B5" i="84"/>
  <c r="AJ108" i="84" a="1"/>
  <c r="AJ108" i="84" s="1"/>
  <c r="C124" i="84"/>
  <c r="AN23" i="84"/>
  <c r="C113" i="84"/>
  <c r="C115" i="84" s="1"/>
  <c r="C116" i="84" s="1"/>
  <c r="C7" i="84" s="1"/>
  <c r="AH119" i="84"/>
  <c r="B123" i="84"/>
  <c r="B124" i="84"/>
  <c r="B113" i="84"/>
  <c r="B115" i="84" s="1"/>
  <c r="B116" i="84" s="1"/>
  <c r="AM16" i="84"/>
  <c r="AI118" i="84"/>
  <c r="Z170" i="84"/>
  <c r="Y135" i="84"/>
  <c r="BB22" i="84"/>
  <c r="BB25" i="84" s="1"/>
  <c r="E7" i="84"/>
  <c r="AP16" i="84"/>
  <c r="AP22" i="84" s="1"/>
  <c r="AP25" i="84" s="1"/>
  <c r="M113" i="84"/>
  <c r="M115" i="84" s="1"/>
  <c r="M116" i="84" s="1"/>
  <c r="M7" i="84" s="1"/>
  <c r="AU16" i="84"/>
  <c r="AU22" i="84" s="1"/>
  <c r="AU25" i="84" s="1"/>
  <c r="BC16" i="84"/>
  <c r="BC22" i="84" s="1"/>
  <c r="BC25" i="84" s="1"/>
  <c r="U113" i="84"/>
  <c r="U115" i="84" s="1"/>
  <c r="U116" i="84" s="1"/>
  <c r="U7" i="84" s="1"/>
  <c r="AQ18" i="84"/>
  <c r="AQ22" i="84" s="1"/>
  <c r="AH92" i="84"/>
  <c r="G124" i="84"/>
  <c r="F161" i="84"/>
  <c r="AI108" i="84"/>
  <c r="AM19" i="84"/>
  <c r="AM22" i="84" s="1"/>
  <c r="AZ19" i="84"/>
  <c r="R124" i="84"/>
  <c r="Z124" i="84"/>
  <c r="BF19" i="84"/>
  <c r="BF22" i="84" s="1"/>
  <c r="BF25" i="84" s="1"/>
  <c r="AH108" i="84"/>
  <c r="AD7" i="84"/>
  <c r="AH117" i="84"/>
  <c r="AI121" i="84"/>
  <c r="AM23" i="84"/>
  <c r="E183" i="84"/>
  <c r="F183" i="84" s="1"/>
  <c r="G183" i="84" s="1"/>
  <c r="H183" i="84" s="1"/>
  <c r="I183" i="84" s="1"/>
  <c r="J183" i="84" s="1"/>
  <c r="K183" i="84" s="1"/>
  <c r="L183" i="84" s="1"/>
  <c r="M183" i="84" s="1"/>
  <c r="N183" i="84" s="1"/>
  <c r="O183" i="84" s="1"/>
  <c r="P183" i="84" s="1"/>
  <c r="Q183" i="84" s="1"/>
  <c r="R183" i="84" s="1"/>
  <c r="S183" i="84" s="1"/>
  <c r="T183" i="84" s="1"/>
  <c r="U183" i="84" s="1"/>
  <c r="V183" i="84" s="1"/>
  <c r="W183" i="84" s="1"/>
  <c r="X183" i="84" s="1"/>
  <c r="Y183" i="84" s="1"/>
  <c r="Z183" i="84" s="1"/>
  <c r="AA183" i="84" s="1"/>
  <c r="AF183" i="84" s="1"/>
  <c r="BJ23" i="84"/>
  <c r="AX17" i="84"/>
  <c r="AX22" i="84" s="1"/>
  <c r="AX25" i="84" s="1"/>
  <c r="AF7" i="84"/>
  <c r="AI96" i="84"/>
  <c r="AM20" i="84"/>
  <c r="AH96" i="84"/>
  <c r="BH22" i="84"/>
  <c r="AI92" i="84"/>
  <c r="P124" i="84"/>
  <c r="AZ22" i="84"/>
  <c r="AZ25" i="84" s="1"/>
  <c r="BE22" i="84"/>
  <c r="BE25" i="84" s="1"/>
  <c r="F177" i="84"/>
  <c r="X113" i="84"/>
  <c r="X115" i="84" s="1"/>
  <c r="X116" i="84" s="1"/>
  <c r="X7" i="84" s="1"/>
  <c r="BJ22" i="84"/>
  <c r="BJ25" i="84" s="1"/>
  <c r="AZ87" i="84"/>
  <c r="BG95" i="84" a="1"/>
  <c r="AO20" i="84"/>
  <c r="AO22" i="84" s="1"/>
  <c r="AO25" i="84" s="1"/>
  <c r="AI71" i="84"/>
  <c r="AN16" i="84"/>
  <c r="AN22" i="84" s="1"/>
  <c r="S113" i="84"/>
  <c r="S115" i="84" s="1"/>
  <c r="S116" i="84" s="1"/>
  <c r="S7" i="84" s="1"/>
  <c r="BA16" i="84"/>
  <c r="BA22" i="84" s="1"/>
  <c r="BA25" i="84" s="1"/>
  <c r="AA116" i="84"/>
  <c r="AA7" i="84" s="1"/>
  <c r="AE7" i="84"/>
  <c r="AI117" i="84"/>
  <c r="AH118" i="84"/>
  <c r="AI119" i="84"/>
  <c r="AH120" i="84"/>
  <c r="AH122" i="84"/>
  <c r="AV16" i="84"/>
  <c r="AV22" i="84" s="1"/>
  <c r="AH78" i="84"/>
  <c r="V113" i="84"/>
  <c r="V115" i="84" s="1"/>
  <c r="AI122" i="84"/>
  <c r="AI78" i="84"/>
  <c r="C167" i="84"/>
  <c r="I7" i="84"/>
  <c r="Q113" i="84"/>
  <c r="Q115" i="84" s="1"/>
  <c r="Q116" i="84" s="1"/>
  <c r="Q7" i="84" s="1"/>
  <c r="Y113" i="84"/>
  <c r="Y115" i="84" s="1"/>
  <c r="Y116" i="84" s="1"/>
  <c r="Y7" i="84" s="1"/>
  <c r="AG113" i="84"/>
  <c r="D162" i="84"/>
  <c r="AH71" i="84"/>
  <c r="Q124" i="84"/>
  <c r="Y124" i="84"/>
  <c r="N123" i="84"/>
  <c r="V123" i="84"/>
  <c r="C274" i="84"/>
  <c r="D169" i="84"/>
  <c r="K124" i="84"/>
  <c r="S124" i="84"/>
  <c r="AA124" i="84"/>
  <c r="AE70" i="83"/>
  <c r="AE71" i="83"/>
  <c r="AE78" i="83"/>
  <c r="AE92" i="83"/>
  <c r="AE96" i="83"/>
  <c r="AE108" i="83"/>
  <c r="AE117" i="83"/>
  <c r="AE123" i="83" s="1"/>
  <c r="AE118" i="83"/>
  <c r="AE119" i="83"/>
  <c r="AE120" i="83"/>
  <c r="AE121" i="83"/>
  <c r="AE122" i="83"/>
  <c r="AE161" i="83"/>
  <c r="AE167" i="83" s="1"/>
  <c r="AE162" i="83"/>
  <c r="AE163" i="83"/>
  <c r="AE164" i="83"/>
  <c r="AE165" i="83"/>
  <c r="AE166" i="83"/>
  <c r="AE169" i="83"/>
  <c r="AE170" i="83"/>
  <c r="AE171" i="83"/>
  <c r="AE172" i="83"/>
  <c r="AE173" i="83"/>
  <c r="AE174" i="83"/>
  <c r="AE175" i="83"/>
  <c r="AE176" i="83"/>
  <c r="AE177" i="83"/>
  <c r="AE135" i="83" s="1"/>
  <c r="AE178" i="83"/>
  <c r="AE179" i="83"/>
  <c r="AE180" i="83"/>
  <c r="AE181" i="83"/>
  <c r="AE182" i="83"/>
  <c r="AE183" i="83"/>
  <c r="AE184" i="83"/>
  <c r="AE185" i="83"/>
  <c r="AE186" i="83"/>
  <c r="AE187" i="83"/>
  <c r="AE188" i="83"/>
  <c r="AE189" i="83"/>
  <c r="AE190" i="83"/>
  <c r="AE191" i="83"/>
  <c r="AE192" i="83"/>
  <c r="AE193" i="83"/>
  <c r="AE194" i="83"/>
  <c r="AE195" i="83"/>
  <c r="AE196" i="83"/>
  <c r="AE197" i="83"/>
  <c r="AE198" i="83"/>
  <c r="AE199" i="83"/>
  <c r="AE200" i="83"/>
  <c r="AE201" i="83"/>
  <c r="AE202" i="83"/>
  <c r="AE203" i="83"/>
  <c r="AE204" i="83"/>
  <c r="AE205" i="83"/>
  <c r="AE206" i="83"/>
  <c r="AE207" i="83"/>
  <c r="AE208" i="83"/>
  <c r="AE209" i="83"/>
  <c r="AE210" i="83"/>
  <c r="AE211" i="83"/>
  <c r="AE212" i="83"/>
  <c r="AE213" i="83"/>
  <c r="AE214" i="83"/>
  <c r="AE215" i="83"/>
  <c r="AE216" i="83"/>
  <c r="AE217" i="83"/>
  <c r="AE218" i="83"/>
  <c r="AE219" i="83"/>
  <c r="AE220" i="83"/>
  <c r="AE221" i="83"/>
  <c r="AE222" i="83"/>
  <c r="AE223" i="83"/>
  <c r="AE224" i="83"/>
  <c r="AE225" i="83"/>
  <c r="AE226" i="83"/>
  <c r="AE227" i="83"/>
  <c r="AE228" i="83"/>
  <c r="AE229" i="83"/>
  <c r="AE230" i="83"/>
  <c r="AE231" i="83"/>
  <c r="AE232" i="83"/>
  <c r="AE233" i="83"/>
  <c r="AE234" i="83"/>
  <c r="AE235" i="83"/>
  <c r="AE236" i="83"/>
  <c r="AE237" i="83"/>
  <c r="AE238" i="83"/>
  <c r="AE239" i="83"/>
  <c r="AE240" i="83"/>
  <c r="AE241" i="83"/>
  <c r="AE242" i="83"/>
  <c r="AE243" i="83"/>
  <c r="AE244" i="83"/>
  <c r="AE245" i="83"/>
  <c r="AE246" i="83"/>
  <c r="AE247" i="83"/>
  <c r="AE248" i="83"/>
  <c r="AE249" i="83"/>
  <c r="AE250" i="83"/>
  <c r="AE251" i="83"/>
  <c r="AE252" i="83"/>
  <c r="AE253" i="83"/>
  <c r="AE254" i="83"/>
  <c r="AE255" i="83"/>
  <c r="AE256" i="83"/>
  <c r="AE257" i="83"/>
  <c r="AE258" i="83"/>
  <c r="AD70" i="83"/>
  <c r="AD71" i="83"/>
  <c r="AD78" i="83"/>
  <c r="AD92" i="83"/>
  <c r="AD96" i="83"/>
  <c r="AD108" i="83"/>
  <c r="AD117" i="83"/>
  <c r="AD118" i="83"/>
  <c r="AD119" i="83"/>
  <c r="AD120" i="83"/>
  <c r="AD121" i="83"/>
  <c r="AD122" i="83"/>
  <c r="AD135" i="83"/>
  <c r="AD161" i="83"/>
  <c r="AD162" i="83"/>
  <c r="AD167" i="83" s="1"/>
  <c r="AD163" i="83"/>
  <c r="AD164" i="83"/>
  <c r="AD165" i="83"/>
  <c r="AD166" i="83"/>
  <c r="O116" i="84" l="1"/>
  <c r="O7" i="84" s="1"/>
  <c r="K116" i="84"/>
  <c r="K7" i="84" s="1"/>
  <c r="AJ123" i="84" a="1"/>
  <c r="AJ123" i="84" s="1"/>
  <c r="J116" i="84"/>
  <c r="J7" i="84" s="1"/>
  <c r="AI123" i="84"/>
  <c r="AN25" i="84"/>
  <c r="AM25" i="84"/>
  <c r="AT8" i="84"/>
  <c r="AH123" i="84"/>
  <c r="V116" i="84"/>
  <c r="V7" i="84" s="1"/>
  <c r="D274" i="84"/>
  <c r="E169" i="84"/>
  <c r="BD23" i="84"/>
  <c r="BD25" i="84" s="1"/>
  <c r="V124" i="84"/>
  <c r="AH124" i="84" s="1"/>
  <c r="AA170" i="84"/>
  <c r="Z135" i="84"/>
  <c r="BH23" i="84"/>
  <c r="BH25" i="84" s="1"/>
  <c r="AV23" i="84"/>
  <c r="AV25" i="84" s="1"/>
  <c r="N124" i="84"/>
  <c r="AI115" i="84"/>
  <c r="AH115" i="84"/>
  <c r="AH113" i="84"/>
  <c r="G161" i="84"/>
  <c r="BK118" i="84"/>
  <c r="BI117" i="84"/>
  <c r="BG116" i="84"/>
  <c r="BK114" i="84"/>
  <c r="BI113" i="84"/>
  <c r="BG112" i="84"/>
  <c r="BK110" i="84"/>
  <c r="BI109" i="84"/>
  <c r="BG108" i="84"/>
  <c r="BK106" i="84"/>
  <c r="BI105" i="84"/>
  <c r="BG104" i="84"/>
  <c r="BK102" i="84"/>
  <c r="BI101" i="84"/>
  <c r="BG100" i="84"/>
  <c r="BK98" i="84"/>
  <c r="BI97" i="84"/>
  <c r="BG96" i="84"/>
  <c r="BI118" i="84"/>
  <c r="BG117" i="84"/>
  <c r="BK115" i="84"/>
  <c r="BI114" i="84"/>
  <c r="BG113" i="84"/>
  <c r="BK111" i="84"/>
  <c r="BI110" i="84"/>
  <c r="BG109" i="84"/>
  <c r="BK107" i="84"/>
  <c r="BI106" i="84"/>
  <c r="BG105" i="84"/>
  <c r="BK103" i="84"/>
  <c r="BI102" i="84"/>
  <c r="BG101" i="84"/>
  <c r="BK99" i="84"/>
  <c r="BI98" i="84"/>
  <c r="BG97" i="84"/>
  <c r="BK95" i="84"/>
  <c r="BJ117" i="84"/>
  <c r="BJ115" i="84"/>
  <c r="BL113" i="84"/>
  <c r="BH112" i="84"/>
  <c r="BH110" i="84"/>
  <c r="BJ108" i="84"/>
  <c r="BL106" i="84"/>
  <c r="BL104" i="84"/>
  <c r="BH103" i="84"/>
  <c r="BJ101" i="84"/>
  <c r="BJ99" i="84"/>
  <c r="BL97" i="84"/>
  <c r="BH96" i="84"/>
  <c r="BL118" i="84"/>
  <c r="BL116" i="84"/>
  <c r="BH115" i="84"/>
  <c r="BJ113" i="84"/>
  <c r="BJ111" i="84"/>
  <c r="BL109" i="84"/>
  <c r="BH108" i="84"/>
  <c r="BH106" i="84"/>
  <c r="BJ104" i="84"/>
  <c r="BL102" i="84"/>
  <c r="BL100" i="84"/>
  <c r="BH99" i="84"/>
  <c r="BJ97" i="84"/>
  <c r="BJ95" i="84"/>
  <c r="BJ118" i="84"/>
  <c r="BK116" i="84"/>
  <c r="BG115" i="84"/>
  <c r="BH113" i="84"/>
  <c r="BI111" i="84"/>
  <c r="BK109" i="84"/>
  <c r="BL107" i="84"/>
  <c r="BG106" i="84"/>
  <c r="BI104" i="84"/>
  <c r="BJ102" i="84"/>
  <c r="BK100" i="84"/>
  <c r="BG99" i="84"/>
  <c r="BH97" i="84"/>
  <c r="BI95" i="84"/>
  <c r="BH118" i="84"/>
  <c r="BJ116" i="84"/>
  <c r="BL114" i="84"/>
  <c r="BL112" i="84"/>
  <c r="BH111" i="84"/>
  <c r="BJ109" i="84"/>
  <c r="BJ107" i="84"/>
  <c r="BL105" i="84"/>
  <c r="BH104" i="84"/>
  <c r="BH102" i="84"/>
  <c r="BJ100" i="84"/>
  <c r="BL98" i="84"/>
  <c r="BL96" i="84"/>
  <c r="BH95" i="84"/>
  <c r="BG118" i="84"/>
  <c r="BI116" i="84"/>
  <c r="BJ114" i="84"/>
  <c r="BK112" i="84"/>
  <c r="BG111" i="84"/>
  <c r="BH109" i="84"/>
  <c r="BI107" i="84"/>
  <c r="BK105" i="84"/>
  <c r="BL103" i="84"/>
  <c r="BG102" i="84"/>
  <c r="BI100" i="84"/>
  <c r="BJ98" i="84"/>
  <c r="BK96" i="84"/>
  <c r="BG95" i="84"/>
  <c r="BL117" i="84"/>
  <c r="BH116" i="84"/>
  <c r="BH114" i="84"/>
  <c r="BJ112" i="84"/>
  <c r="BL110" i="84"/>
  <c r="BL108" i="84"/>
  <c r="BH107" i="84"/>
  <c r="BJ105" i="84"/>
  <c r="BJ103" i="84"/>
  <c r="BL101" i="84"/>
  <c r="BH100" i="84"/>
  <c r="BH98" i="84"/>
  <c r="BJ96" i="84"/>
  <c r="BG114" i="84"/>
  <c r="BG107" i="84"/>
  <c r="BL99" i="84"/>
  <c r="BG110" i="84"/>
  <c r="BK113" i="84"/>
  <c r="BJ106" i="84"/>
  <c r="BI99" i="84"/>
  <c r="BH117" i="84"/>
  <c r="BL95" i="84"/>
  <c r="BI108" i="84"/>
  <c r="BI112" i="84"/>
  <c r="BH105" i="84"/>
  <c r="BG98" i="84"/>
  <c r="BL111" i="84"/>
  <c r="BK104" i="84"/>
  <c r="BK97" i="84"/>
  <c r="BK117" i="84"/>
  <c r="BJ110" i="84"/>
  <c r="BI103" i="84"/>
  <c r="BI96" i="84"/>
  <c r="BG103" i="84"/>
  <c r="BI115" i="84"/>
  <c r="BL115" i="84"/>
  <c r="BK108" i="84"/>
  <c r="BK101" i="84"/>
  <c r="BH101" i="84"/>
  <c r="E162" i="84"/>
  <c r="D167" i="84"/>
  <c r="AQ23" i="84"/>
  <c r="AQ25" i="84" s="1"/>
  <c r="F7" i="84"/>
  <c r="G177" i="84"/>
  <c r="AI113" i="84"/>
  <c r="N116" i="84"/>
  <c r="N7" i="84" s="1"/>
  <c r="AE124" i="83"/>
  <c r="AE113" i="83"/>
  <c r="AE115" i="83" s="1"/>
  <c r="AE116" i="83" s="1"/>
  <c r="AD123" i="83"/>
  <c r="AD124" i="83" s="1"/>
  <c r="AD113" i="83"/>
  <c r="AD115" i="83" s="1"/>
  <c r="AC70" i="83"/>
  <c r="AC71" i="83"/>
  <c r="AC78" i="83"/>
  <c r="AC92" i="83"/>
  <c r="AC96" i="83"/>
  <c r="AC108" i="83"/>
  <c r="AC117" i="83"/>
  <c r="AC118" i="83"/>
  <c r="AC119" i="83"/>
  <c r="AC120" i="83"/>
  <c r="AC121" i="83"/>
  <c r="AC122" i="83"/>
  <c r="AC161" i="83"/>
  <c r="AC162" i="83"/>
  <c r="AC167" i="83" s="1"/>
  <c r="AC163" i="83"/>
  <c r="AC164" i="83"/>
  <c r="AC165" i="83"/>
  <c r="AC166" i="83"/>
  <c r="AC135" i="83" s="1"/>
  <c r="AB70" i="83"/>
  <c r="AB71" i="83"/>
  <c r="AB78" i="83"/>
  <c r="AB92" i="83"/>
  <c r="AB96" i="83"/>
  <c r="AB108" i="83"/>
  <c r="AB117" i="83"/>
  <c r="AB118" i="83"/>
  <c r="AB119" i="83"/>
  <c r="AB120" i="83"/>
  <c r="AB121" i="83"/>
  <c r="AB122" i="83"/>
  <c r="AB161" i="83"/>
  <c r="AB162" i="83"/>
  <c r="AB167" i="83" s="1"/>
  <c r="AB163" i="83"/>
  <c r="AB164" i="83"/>
  <c r="AB165" i="83"/>
  <c r="AB166" i="83"/>
  <c r="AB135" i="83" s="1"/>
  <c r="AB169" i="83"/>
  <c r="AB170" i="83"/>
  <c r="AA71" i="83"/>
  <c r="AA78" i="83"/>
  <c r="AA92" i="83"/>
  <c r="AA96" i="83"/>
  <c r="AA113" i="83" s="1"/>
  <c r="AA115" i="83" s="1"/>
  <c r="AA116" i="83" s="1"/>
  <c r="AA108" i="83"/>
  <c r="AA124" i="83" s="1"/>
  <c r="AA117" i="83"/>
  <c r="AA118" i="83"/>
  <c r="AA119" i="83"/>
  <c r="AA120" i="83"/>
  <c r="AA123" i="83" s="1"/>
  <c r="AA121" i="83"/>
  <c r="AA122" i="83"/>
  <c r="AA135" i="83"/>
  <c r="Z71" i="83"/>
  <c r="Z78" i="83"/>
  <c r="Z92" i="83"/>
  <c r="Z96" i="83"/>
  <c r="Z108" i="83"/>
  <c r="Z113" i="83" s="1"/>
  <c r="Z115" i="83" s="1"/>
  <c r="Z117" i="83"/>
  <c r="Z123" i="83" s="1"/>
  <c r="Z118" i="83"/>
  <c r="Z119" i="83"/>
  <c r="Z120" i="83"/>
  <c r="Z121" i="83"/>
  <c r="Z122" i="83"/>
  <c r="Z135" i="83"/>
  <c r="Z161" i="83"/>
  <c r="Z162" i="83"/>
  <c r="Z163" i="83"/>
  <c r="Z164" i="83"/>
  <c r="Z165" i="83"/>
  <c r="Z166" i="83"/>
  <c r="Z167" i="83"/>
  <c r="Z169" i="83"/>
  <c r="Z170" i="83"/>
  <c r="Z171" i="83"/>
  <c r="Z172" i="83"/>
  <c r="Z173" i="83"/>
  <c r="Z174" i="83"/>
  <c r="Z175" i="83"/>
  <c r="Z176" i="83"/>
  <c r="Z177" i="83"/>
  <c r="Z178" i="83"/>
  <c r="Z179" i="83"/>
  <c r="Z180" i="83"/>
  <c r="Z181" i="83"/>
  <c r="Z182" i="83"/>
  <c r="Z183" i="83"/>
  <c r="Z184" i="83"/>
  <c r="Z185" i="83"/>
  <c r="Z186" i="83"/>
  <c r="Z187" i="83"/>
  <c r="Z188" i="83"/>
  <c r="Z189" i="83"/>
  <c r="Z190" i="83"/>
  <c r="Z191" i="83"/>
  <c r="Z192" i="83"/>
  <c r="Z193" i="83"/>
  <c r="Z194" i="83"/>
  <c r="Z195" i="83"/>
  <c r="Z196" i="83"/>
  <c r="Z197" i="83"/>
  <c r="Z198" i="83"/>
  <c r="Z199" i="83"/>
  <c r="Z200" i="83"/>
  <c r="Z201" i="83"/>
  <c r="Z202" i="83"/>
  <c r="Z203" i="83"/>
  <c r="Z204" i="83"/>
  <c r="Z205" i="83"/>
  <c r="Z206" i="83"/>
  <c r="Z207" i="83"/>
  <c r="Z208" i="83"/>
  <c r="Z209" i="83"/>
  <c r="Z210" i="83"/>
  <c r="Z211" i="83"/>
  <c r="Z212" i="83"/>
  <c r="Z213" i="83"/>
  <c r="Z214" i="83"/>
  <c r="Z215" i="83"/>
  <c r="Z216" i="83"/>
  <c r="Z217" i="83"/>
  <c r="Z218" i="83"/>
  <c r="Z219" i="83"/>
  <c r="Z220" i="83"/>
  <c r="Z221" i="83"/>
  <c r="Z222" i="83"/>
  <c r="Z223" i="83"/>
  <c r="Z224" i="83"/>
  <c r="Z225" i="83"/>
  <c r="Z226" i="83"/>
  <c r="Z227" i="83"/>
  <c r="Y71" i="83"/>
  <c r="Y78" i="83"/>
  <c r="Y92" i="83"/>
  <c r="Y96" i="83"/>
  <c r="Y108" i="83"/>
  <c r="Y113" i="83"/>
  <c r="Y115" i="83" s="1"/>
  <c r="Y116" i="83" s="1"/>
  <c r="Y117" i="83"/>
  <c r="Y118" i="83"/>
  <c r="Y119" i="83"/>
  <c r="Y120" i="83"/>
  <c r="Y121" i="83"/>
  <c r="Y122" i="83"/>
  <c r="Y123" i="83" s="1"/>
  <c r="Y124" i="83" s="1"/>
  <c r="Y161" i="83"/>
  <c r="Y162" i="83"/>
  <c r="Y163" i="83"/>
  <c r="Y164" i="83"/>
  <c r="Y165" i="83"/>
  <c r="Y167" i="83" s="1"/>
  <c r="Y166" i="83"/>
  <c r="Y169" i="83"/>
  <c r="Y170" i="83"/>
  <c r="Y171" i="83"/>
  <c r="Y172" i="83"/>
  <c r="Y173" i="83"/>
  <c r="Y174" i="83"/>
  <c r="Y175" i="83"/>
  <c r="Y176" i="83"/>
  <c r="Y177" i="83"/>
  <c r="Y135" i="83" s="1"/>
  <c r="Y178" i="83"/>
  <c r="Y179" i="83"/>
  <c r="Y180" i="83"/>
  <c r="Y181" i="83"/>
  <c r="Y182" i="83"/>
  <c r="Y183" i="83"/>
  <c r="Y184" i="83"/>
  <c r="Y185" i="83"/>
  <c r="Y186" i="83"/>
  <c r="Y187" i="83"/>
  <c r="Y188" i="83"/>
  <c r="Y189" i="83"/>
  <c r="Y190" i="83"/>
  <c r="Y191" i="83"/>
  <c r="W71" i="83"/>
  <c r="X71" i="83"/>
  <c r="W78" i="83"/>
  <c r="X78" i="83"/>
  <c r="W92" i="83"/>
  <c r="X92" i="83"/>
  <c r="V71" i="83"/>
  <c r="V78" i="83"/>
  <c r="V92" i="83"/>
  <c r="V96" i="83"/>
  <c r="V108" i="83"/>
  <c r="V117" i="83"/>
  <c r="V123" i="83" s="1"/>
  <c r="V118" i="83"/>
  <c r="V119" i="83"/>
  <c r="V120" i="83"/>
  <c r="V121" i="83"/>
  <c r="V122" i="83"/>
  <c r="V135" i="83"/>
  <c r="V161" i="83"/>
  <c r="V167" i="83" s="1"/>
  <c r="V162" i="83"/>
  <c r="V163" i="83"/>
  <c r="V164" i="83"/>
  <c r="V165" i="83"/>
  <c r="V166" i="83"/>
  <c r="V169" i="83"/>
  <c r="V274" i="83" s="1"/>
  <c r="V170" i="83"/>
  <c r="V171" i="83"/>
  <c r="V172" i="83"/>
  <c r="V173" i="83"/>
  <c r="V174" i="83"/>
  <c r="V175" i="83"/>
  <c r="V176" i="83"/>
  <c r="V177" i="83"/>
  <c r="V178" i="83"/>
  <c r="V179" i="83"/>
  <c r="V180" i="83"/>
  <c r="V181" i="83"/>
  <c r="V182" i="83"/>
  <c r="V183" i="83"/>
  <c r="V184" i="83"/>
  <c r="V185" i="83"/>
  <c r="V186" i="83"/>
  <c r="V187" i="83"/>
  <c r="V188" i="83"/>
  <c r="V189" i="83"/>
  <c r="V190" i="83"/>
  <c r="V191" i="83"/>
  <c r="V192" i="83"/>
  <c r="V193" i="83"/>
  <c r="V194" i="83"/>
  <c r="V195" i="83"/>
  <c r="V196" i="83"/>
  <c r="V197" i="83"/>
  <c r="V198" i="83"/>
  <c r="V199" i="83"/>
  <c r="V200" i="83"/>
  <c r="V201" i="83"/>
  <c r="V202" i="83"/>
  <c r="V203" i="83"/>
  <c r="V204" i="83"/>
  <c r="V205" i="83"/>
  <c r="V206" i="83"/>
  <c r="V207" i="83"/>
  <c r="V208" i="83"/>
  <c r="V209" i="83"/>
  <c r="V210" i="83"/>
  <c r="V211" i="83"/>
  <c r="V212" i="83"/>
  <c r="V213" i="83"/>
  <c r="V214" i="83"/>
  <c r="V215" i="83"/>
  <c r="V216" i="83"/>
  <c r="V217" i="83"/>
  <c r="V218" i="83"/>
  <c r="V219" i="83"/>
  <c r="V220" i="83"/>
  <c r="V221" i="83"/>
  <c r="V222" i="83"/>
  <c r="V223" i="83"/>
  <c r="V224" i="83"/>
  <c r="V225" i="83"/>
  <c r="V226" i="83"/>
  <c r="V227" i="83"/>
  <c r="V228" i="83"/>
  <c r="V229" i="83"/>
  <c r="V230" i="83"/>
  <c r="V231" i="83"/>
  <c r="V232" i="83"/>
  <c r="V233" i="83"/>
  <c r="V234" i="83"/>
  <c r="V235" i="83"/>
  <c r="V236" i="83"/>
  <c r="V237" i="83"/>
  <c r="V238" i="83"/>
  <c r="V239" i="83"/>
  <c r="V240" i="83"/>
  <c r="V241" i="83"/>
  <c r="V242" i="83"/>
  <c r="V243" i="83"/>
  <c r="V244" i="83"/>
  <c r="V245" i="83"/>
  <c r="V246" i="83"/>
  <c r="V247" i="83"/>
  <c r="V248" i="83"/>
  <c r="V249" i="83"/>
  <c r="V250" i="83"/>
  <c r="V251" i="83"/>
  <c r="V252" i="83"/>
  <c r="V253" i="83"/>
  <c r="V254" i="83"/>
  <c r="V255" i="83"/>
  <c r="V256" i="83"/>
  <c r="V257" i="83"/>
  <c r="V258" i="83"/>
  <c r="V259" i="83"/>
  <c r="V260" i="83"/>
  <c r="V261" i="83"/>
  <c r="V262" i="83"/>
  <c r="V263" i="83"/>
  <c r="V264" i="83"/>
  <c r="V265" i="83"/>
  <c r="V266" i="83"/>
  <c r="V267" i="83"/>
  <c r="V268" i="83"/>
  <c r="V269" i="83"/>
  <c r="V270" i="83"/>
  <c r="V271" i="83"/>
  <c r="V272" i="83"/>
  <c r="V273" i="83"/>
  <c r="U71" i="83"/>
  <c r="U78" i="83"/>
  <c r="U92" i="83"/>
  <c r="U96" i="83"/>
  <c r="U108" i="83"/>
  <c r="U117" i="83"/>
  <c r="U118" i="83"/>
  <c r="U119" i="83"/>
  <c r="U120" i="83"/>
  <c r="U121" i="83"/>
  <c r="U122" i="83"/>
  <c r="U135" i="83"/>
  <c r="U161" i="83"/>
  <c r="U162" i="83"/>
  <c r="U163" i="83"/>
  <c r="U164" i="83"/>
  <c r="U165" i="83"/>
  <c r="U166" i="83"/>
  <c r="U167" i="83"/>
  <c r="U169" i="83"/>
  <c r="U170" i="83"/>
  <c r="U171" i="83"/>
  <c r="U172" i="83"/>
  <c r="U173" i="83"/>
  <c r="U174" i="83"/>
  <c r="U175" i="83"/>
  <c r="U176" i="83"/>
  <c r="U177" i="83"/>
  <c r="U178" i="83"/>
  <c r="U179" i="83"/>
  <c r="U180" i="83"/>
  <c r="U181" i="83"/>
  <c r="U182" i="83"/>
  <c r="U183" i="83"/>
  <c r="U184" i="83"/>
  <c r="U185" i="83"/>
  <c r="U186" i="83"/>
  <c r="U187" i="83"/>
  <c r="U188" i="83"/>
  <c r="U189" i="83"/>
  <c r="U190" i="83"/>
  <c r="U191" i="83"/>
  <c r="U192" i="83"/>
  <c r="U193" i="83"/>
  <c r="U194" i="83"/>
  <c r="U195" i="83"/>
  <c r="U196" i="83"/>
  <c r="U197" i="83"/>
  <c r="U198" i="83"/>
  <c r="U199" i="83"/>
  <c r="U200" i="83"/>
  <c r="U201" i="83"/>
  <c r="U202" i="83"/>
  <c r="U203" i="83"/>
  <c r="U204" i="83"/>
  <c r="U205" i="83"/>
  <c r="U206" i="83"/>
  <c r="U207" i="83"/>
  <c r="U208" i="83"/>
  <c r="U209" i="83"/>
  <c r="U210" i="83"/>
  <c r="U211" i="83"/>
  <c r="U212" i="83"/>
  <c r="U213" i="83"/>
  <c r="U214" i="83"/>
  <c r="U215" i="83"/>
  <c r="U216" i="83"/>
  <c r="U217" i="83"/>
  <c r="U218" i="83"/>
  <c r="U219" i="83"/>
  <c r="U220" i="83"/>
  <c r="U221" i="83"/>
  <c r="U222" i="83"/>
  <c r="U223" i="83"/>
  <c r="U224" i="83"/>
  <c r="U225" i="83"/>
  <c r="U226" i="83"/>
  <c r="U227" i="83"/>
  <c r="U228" i="83"/>
  <c r="U229" i="83"/>
  <c r="U230" i="83"/>
  <c r="U231" i="83"/>
  <c r="T71" i="83"/>
  <c r="T78" i="83"/>
  <c r="T92" i="83"/>
  <c r="T96" i="83"/>
  <c r="T108" i="83"/>
  <c r="T113" i="83"/>
  <c r="T115" i="83"/>
  <c r="T116" i="83"/>
  <c r="T117" i="83"/>
  <c r="T118" i="83"/>
  <c r="T119" i="83"/>
  <c r="T120" i="83"/>
  <c r="T121" i="83"/>
  <c r="T122" i="83"/>
  <c r="T123" i="83"/>
  <c r="T124" i="83"/>
  <c r="T135" i="83"/>
  <c r="T161" i="83"/>
  <c r="T162" i="83"/>
  <c r="T163" i="83"/>
  <c r="T164" i="83"/>
  <c r="T165" i="83"/>
  <c r="T166" i="83"/>
  <c r="T167" i="83"/>
  <c r="T169" i="83"/>
  <c r="T170" i="83"/>
  <c r="T171" i="83"/>
  <c r="T172" i="83"/>
  <c r="T173" i="83"/>
  <c r="T174" i="83"/>
  <c r="T175" i="83"/>
  <c r="T176" i="83"/>
  <c r="T177" i="83"/>
  <c r="T178" i="83"/>
  <c r="T179" i="83"/>
  <c r="T180" i="83"/>
  <c r="T181" i="83"/>
  <c r="T182" i="83"/>
  <c r="T183" i="83"/>
  <c r="T184" i="83"/>
  <c r="T185" i="83"/>
  <c r="T186" i="83"/>
  <c r="T187" i="83"/>
  <c r="T188" i="83"/>
  <c r="T189" i="83"/>
  <c r="T190" i="83"/>
  <c r="T191" i="83"/>
  <c r="T192" i="83"/>
  <c r="T193" i="83"/>
  <c r="T194" i="83"/>
  <c r="T195" i="83"/>
  <c r="T196" i="83"/>
  <c r="T197" i="83"/>
  <c r="T198" i="83"/>
  <c r="T199" i="83"/>
  <c r="T200" i="83"/>
  <c r="T201" i="83"/>
  <c r="T202" i="83"/>
  <c r="T203" i="83"/>
  <c r="T204" i="83"/>
  <c r="T205" i="83"/>
  <c r="T206" i="83"/>
  <c r="T207" i="83"/>
  <c r="T208" i="83"/>
  <c r="T209" i="83"/>
  <c r="T210" i="83"/>
  <c r="T211" i="83"/>
  <c r="T212" i="83"/>
  <c r="T213" i="83"/>
  <c r="T214" i="83"/>
  <c r="T215" i="83"/>
  <c r="T216" i="83"/>
  <c r="T217" i="83"/>
  <c r="T218" i="83"/>
  <c r="T219" i="83"/>
  <c r="T220" i="83"/>
  <c r="T221" i="83"/>
  <c r="T222" i="83"/>
  <c r="T223" i="83"/>
  <c r="T224" i="83"/>
  <c r="T225" i="83"/>
  <c r="T226" i="83"/>
  <c r="T227" i="83"/>
  <c r="T228" i="83"/>
  <c r="T229" i="83"/>
  <c r="T230" i="83"/>
  <c r="T231" i="83"/>
  <c r="T232" i="83"/>
  <c r="S71" i="83"/>
  <c r="S78" i="83"/>
  <c r="S92" i="83"/>
  <c r="S96" i="83"/>
  <c r="S108" i="83"/>
  <c r="S113" i="83"/>
  <c r="S115" i="83" s="1"/>
  <c r="S116" i="83" s="1"/>
  <c r="S117" i="83"/>
  <c r="S118" i="83"/>
  <c r="S119" i="83"/>
  <c r="S120" i="83"/>
  <c r="S121" i="83"/>
  <c r="S122" i="83"/>
  <c r="S123" i="83"/>
  <c r="S124" i="83"/>
  <c r="S135" i="83"/>
  <c r="S161" i="83"/>
  <c r="S162" i="83"/>
  <c r="S163" i="83"/>
  <c r="S164" i="83"/>
  <c r="S165" i="83"/>
  <c r="S166" i="83"/>
  <c r="S167" i="83"/>
  <c r="S169" i="83"/>
  <c r="S170" i="83"/>
  <c r="S171" i="83"/>
  <c r="S172" i="83"/>
  <c r="S173" i="83"/>
  <c r="S174" i="83"/>
  <c r="S175" i="83"/>
  <c r="S176" i="83"/>
  <c r="S177" i="83"/>
  <c r="S178" i="83"/>
  <c r="S179" i="83"/>
  <c r="S180" i="83"/>
  <c r="S181" i="83"/>
  <c r="S182" i="83"/>
  <c r="S183" i="83"/>
  <c r="S184" i="83"/>
  <c r="S185" i="83"/>
  <c r="S186" i="83"/>
  <c r="S187" i="83"/>
  <c r="S188" i="83"/>
  <c r="S189" i="83"/>
  <c r="S190" i="83"/>
  <c r="S191" i="83"/>
  <c r="S192" i="83"/>
  <c r="S193" i="83"/>
  <c r="S194" i="83"/>
  <c r="S195" i="83"/>
  <c r="S196" i="83"/>
  <c r="S197" i="83"/>
  <c r="S198" i="83"/>
  <c r="S199" i="83"/>
  <c r="S200" i="83"/>
  <c r="S201" i="83"/>
  <c r="S202" i="83"/>
  <c r="S203" i="83"/>
  <c r="S204" i="83"/>
  <c r="S205" i="83"/>
  <c r="S206" i="83"/>
  <c r="S207" i="83"/>
  <c r="S208" i="83"/>
  <c r="S209" i="83"/>
  <c r="S210" i="83"/>
  <c r="S211" i="83"/>
  <c r="S212" i="83"/>
  <c r="S213" i="83"/>
  <c r="S214" i="83"/>
  <c r="S215" i="83"/>
  <c r="S216" i="83"/>
  <c r="S217" i="83"/>
  <c r="S218" i="83"/>
  <c r="S219" i="83"/>
  <c r="S220" i="83"/>
  <c r="S221" i="83"/>
  <c r="S222" i="83"/>
  <c r="S223" i="83"/>
  <c r="S224" i="83"/>
  <c r="S225" i="83"/>
  <c r="S226" i="83"/>
  <c r="S227" i="83"/>
  <c r="S228" i="83"/>
  <c r="S229" i="83"/>
  <c r="S230" i="83"/>
  <c r="S231" i="83"/>
  <c r="S232" i="83"/>
  <c r="S233" i="83"/>
  <c r="S234" i="83"/>
  <c r="S235" i="83"/>
  <c r="S236" i="83"/>
  <c r="S237" i="83"/>
  <c r="S238" i="83"/>
  <c r="S239" i="83"/>
  <c r="S240" i="83"/>
  <c r="S241" i="83"/>
  <c r="S242" i="83"/>
  <c r="S243" i="83"/>
  <c r="S244" i="83"/>
  <c r="S245" i="83"/>
  <c r="S246" i="83"/>
  <c r="S247" i="83"/>
  <c r="S248" i="83"/>
  <c r="S249" i="83"/>
  <c r="S250" i="83"/>
  <c r="S251" i="83"/>
  <c r="S252" i="83"/>
  <c r="S253" i="83"/>
  <c r="S254" i="83"/>
  <c r="S255" i="83"/>
  <c r="S256" i="83"/>
  <c r="S257" i="83"/>
  <c r="S258" i="83"/>
  <c r="S259" i="83"/>
  <c r="S260" i="83"/>
  <c r="S261" i="83"/>
  <c r="S262" i="83"/>
  <c r="S263" i="83"/>
  <c r="S264" i="83"/>
  <c r="S265" i="83"/>
  <c r="S266" i="83"/>
  <c r="S267" i="83"/>
  <c r="S268" i="83"/>
  <c r="S269" i="83"/>
  <c r="S270" i="83"/>
  <c r="S271" i="83"/>
  <c r="S272" i="83"/>
  <c r="S273" i="83"/>
  <c r="S274" i="83"/>
  <c r="O71" i="83"/>
  <c r="O113" i="83" s="1"/>
  <c r="O115" i="83" s="1"/>
  <c r="P71" i="83"/>
  <c r="O78" i="83"/>
  <c r="P78" i="83"/>
  <c r="O92" i="83"/>
  <c r="P92" i="83"/>
  <c r="O96" i="83"/>
  <c r="P96" i="83"/>
  <c r="O108" i="83"/>
  <c r="P108" i="83"/>
  <c r="O117" i="83"/>
  <c r="P117" i="83"/>
  <c r="O118" i="83"/>
  <c r="P118" i="83"/>
  <c r="O119" i="83"/>
  <c r="P119" i="83"/>
  <c r="O120" i="83"/>
  <c r="O123" i="83" s="1"/>
  <c r="O124" i="83" s="1"/>
  <c r="P120" i="83"/>
  <c r="O121" i="83"/>
  <c r="P121" i="83"/>
  <c r="O122" i="83"/>
  <c r="P122" i="83"/>
  <c r="O135" i="83"/>
  <c r="P135" i="83"/>
  <c r="H177" i="84" l="1"/>
  <c r="AH116" i="84"/>
  <c r="B7" i="84"/>
  <c r="A7" i="84" s="1"/>
  <c r="AI116" i="84"/>
  <c r="AI124" i="84"/>
  <c r="F162" i="84"/>
  <c r="E167" i="84"/>
  <c r="AT9" i="84"/>
  <c r="H161" i="84"/>
  <c r="E274" i="84"/>
  <c r="F169" i="84"/>
  <c r="AD116" i="83"/>
  <c r="AB123" i="83"/>
  <c r="AC113" i="83"/>
  <c r="AC115" i="83" s="1"/>
  <c r="AC123" i="83"/>
  <c r="AC124" i="83" s="1"/>
  <c r="AB113" i="83"/>
  <c r="AB115" i="83" s="1"/>
  <c r="AB116" i="83" s="1"/>
  <c r="AB124" i="83"/>
  <c r="Z116" i="83"/>
  <c r="Z124" i="83"/>
  <c r="V113" i="83"/>
  <c r="V115" i="83" s="1"/>
  <c r="V116" i="83" s="1"/>
  <c r="V124" i="83"/>
  <c r="U123" i="83"/>
  <c r="U124" i="83" s="1"/>
  <c r="U113" i="83"/>
  <c r="U115" i="83" s="1"/>
  <c r="P123" i="83"/>
  <c r="P124" i="83" s="1"/>
  <c r="P113" i="83"/>
  <c r="P115" i="83" s="1"/>
  <c r="P116" i="83" s="1"/>
  <c r="O116" i="83"/>
  <c r="AH145" i="83"/>
  <c r="AI145" i="83"/>
  <c r="AH144" i="83"/>
  <c r="AI144" i="83"/>
  <c r="AH143" i="83"/>
  <c r="AI143" i="83"/>
  <c r="L149" i="83"/>
  <c r="L70" i="83"/>
  <c r="K149" i="83"/>
  <c r="K70" i="83"/>
  <c r="J149" i="83"/>
  <c r="I149" i="83"/>
  <c r="J70" i="83"/>
  <c r="I70" i="83"/>
  <c r="H149" i="83"/>
  <c r="H70" i="83"/>
  <c r="G149" i="83"/>
  <c r="F149" i="83"/>
  <c r="G70" i="83"/>
  <c r="F70" i="83"/>
  <c r="C70" i="83"/>
  <c r="D70" i="83"/>
  <c r="E70" i="83"/>
  <c r="B70" i="83"/>
  <c r="E78" i="83"/>
  <c r="G162" i="84" l="1"/>
  <c r="F167" i="84"/>
  <c r="F274" i="84"/>
  <c r="G169" i="84"/>
  <c r="I161" i="84"/>
  <c r="I177" i="84"/>
  <c r="AC116" i="83"/>
  <c r="U116" i="83"/>
  <c r="J177" i="84" l="1"/>
  <c r="J161" i="84"/>
  <c r="G274" i="84"/>
  <c r="H169" i="84"/>
  <c r="H162" i="84"/>
  <c r="G167" i="84"/>
  <c r="I162" i="84" l="1"/>
  <c r="H167" i="84"/>
  <c r="H274" i="84"/>
  <c r="I169" i="84"/>
  <c r="K161" i="84"/>
  <c r="K177" i="84"/>
  <c r="D78" i="83"/>
  <c r="C78" i="83"/>
  <c r="L177" i="84" l="1"/>
  <c r="L161" i="84"/>
  <c r="I274" i="84"/>
  <c r="J169" i="84"/>
  <c r="J162" i="84"/>
  <c r="I167" i="84"/>
  <c r="K162" i="84" l="1"/>
  <c r="J167" i="84"/>
  <c r="M161" i="84"/>
  <c r="J274" i="84"/>
  <c r="K169" i="84"/>
  <c r="M177" i="84"/>
  <c r="N177" i="84" l="1"/>
  <c r="M135" i="84"/>
  <c r="K274" i="84"/>
  <c r="L169" i="84"/>
  <c r="N161" i="84"/>
  <c r="L162" i="84"/>
  <c r="K167" i="84"/>
  <c r="M162" i="84" l="1"/>
  <c r="L167" i="84"/>
  <c r="L274" i="84"/>
  <c r="M169" i="84"/>
  <c r="O161" i="84"/>
  <c r="N135" i="84"/>
  <c r="O177" i="84"/>
  <c r="O135" i="84" l="1"/>
  <c r="P177" i="84"/>
  <c r="Q177" i="84" s="1"/>
  <c r="P161" i="84"/>
  <c r="M274" i="84"/>
  <c r="N169" i="84"/>
  <c r="N162" i="84"/>
  <c r="M167" i="84"/>
  <c r="N274" i="84" l="1"/>
  <c r="O169" i="84"/>
  <c r="Q161" i="84"/>
  <c r="R177" i="84"/>
  <c r="Q135" i="84"/>
  <c r="O162" i="84"/>
  <c r="N167" i="84"/>
  <c r="P162" i="84" l="1"/>
  <c r="O167" i="84"/>
  <c r="S177" i="84"/>
  <c r="R161" i="84"/>
  <c r="O274" i="84"/>
  <c r="P169" i="84"/>
  <c r="B135" i="83"/>
  <c r="B122" i="83"/>
  <c r="B121" i="83"/>
  <c r="B120" i="83"/>
  <c r="B119" i="83"/>
  <c r="B118" i="83"/>
  <c r="B117" i="83"/>
  <c r="B108" i="83"/>
  <c r="AM19" i="83" s="1"/>
  <c r="B96" i="83"/>
  <c r="B92" i="83"/>
  <c r="B78" i="83"/>
  <c r="B71" i="83"/>
  <c r="AG274" i="83"/>
  <c r="B274" i="83"/>
  <c r="C273" i="83"/>
  <c r="D273" i="83" s="1"/>
  <c r="E273" i="83" s="1"/>
  <c r="F273" i="83" s="1"/>
  <c r="G273" i="83" s="1"/>
  <c r="H273" i="83" s="1"/>
  <c r="I273" i="83" s="1"/>
  <c r="J273" i="83" s="1"/>
  <c r="K273" i="83" s="1"/>
  <c r="L273" i="83" s="1"/>
  <c r="M273" i="83" s="1"/>
  <c r="N273" i="83" s="1"/>
  <c r="O273" i="83" s="1"/>
  <c r="P273" i="83" s="1"/>
  <c r="Q273" i="83" s="1"/>
  <c r="R273" i="83" s="1"/>
  <c r="T273" i="83" s="1"/>
  <c r="U273" i="83" s="1"/>
  <c r="W273" i="83" s="1"/>
  <c r="X273" i="83" s="1"/>
  <c r="Y273" i="83" s="1"/>
  <c r="Z273" i="83" s="1"/>
  <c r="AA273" i="83" s="1"/>
  <c r="AB273" i="83" s="1"/>
  <c r="AC273" i="83" s="1"/>
  <c r="AD273" i="83" s="1"/>
  <c r="AE273" i="83" s="1"/>
  <c r="AF273" i="83" s="1"/>
  <c r="C272" i="83"/>
  <c r="D272" i="83" s="1"/>
  <c r="E272" i="83" s="1"/>
  <c r="F272" i="83" s="1"/>
  <c r="G272" i="83" s="1"/>
  <c r="H272" i="83" s="1"/>
  <c r="I272" i="83" s="1"/>
  <c r="J272" i="83" s="1"/>
  <c r="K272" i="83" s="1"/>
  <c r="L272" i="83" s="1"/>
  <c r="M272" i="83" s="1"/>
  <c r="N272" i="83" s="1"/>
  <c r="O272" i="83" s="1"/>
  <c r="P272" i="83" s="1"/>
  <c r="Q272" i="83" s="1"/>
  <c r="R272" i="83" s="1"/>
  <c r="T272" i="83" s="1"/>
  <c r="U272" i="83" s="1"/>
  <c r="W272" i="83" s="1"/>
  <c r="X272" i="83" s="1"/>
  <c r="Y272" i="83" s="1"/>
  <c r="Z272" i="83" s="1"/>
  <c r="AA272" i="83" s="1"/>
  <c r="AB272" i="83" s="1"/>
  <c r="AC272" i="83" s="1"/>
  <c r="AD272" i="83" s="1"/>
  <c r="AE272" i="83" s="1"/>
  <c r="AF272" i="83" s="1"/>
  <c r="C271" i="83"/>
  <c r="D271" i="83" s="1"/>
  <c r="E271" i="83" s="1"/>
  <c r="F271" i="83" s="1"/>
  <c r="G271" i="83" s="1"/>
  <c r="H271" i="83" s="1"/>
  <c r="I271" i="83" s="1"/>
  <c r="J271" i="83" s="1"/>
  <c r="K271" i="83" s="1"/>
  <c r="L271" i="83" s="1"/>
  <c r="M271" i="83" s="1"/>
  <c r="N271" i="83" s="1"/>
  <c r="O271" i="83" s="1"/>
  <c r="P271" i="83" s="1"/>
  <c r="Q271" i="83" s="1"/>
  <c r="R271" i="83" s="1"/>
  <c r="T271" i="83" s="1"/>
  <c r="U271" i="83" s="1"/>
  <c r="W271" i="83" s="1"/>
  <c r="X271" i="83" s="1"/>
  <c r="Y271" i="83" s="1"/>
  <c r="Z271" i="83" s="1"/>
  <c r="AA271" i="83" s="1"/>
  <c r="AB271" i="83" s="1"/>
  <c r="AC271" i="83" s="1"/>
  <c r="AD271" i="83" s="1"/>
  <c r="AE271" i="83" s="1"/>
  <c r="AF271" i="83" s="1"/>
  <c r="D270" i="83"/>
  <c r="E270" i="83" s="1"/>
  <c r="F270" i="83" s="1"/>
  <c r="G270" i="83" s="1"/>
  <c r="H270" i="83" s="1"/>
  <c r="I270" i="83" s="1"/>
  <c r="J270" i="83" s="1"/>
  <c r="K270" i="83" s="1"/>
  <c r="L270" i="83" s="1"/>
  <c r="M270" i="83" s="1"/>
  <c r="N270" i="83" s="1"/>
  <c r="O270" i="83" s="1"/>
  <c r="P270" i="83" s="1"/>
  <c r="Q270" i="83" s="1"/>
  <c r="R270" i="83" s="1"/>
  <c r="T270" i="83" s="1"/>
  <c r="U270" i="83" s="1"/>
  <c r="W270" i="83" s="1"/>
  <c r="X270" i="83" s="1"/>
  <c r="Y270" i="83" s="1"/>
  <c r="Z270" i="83" s="1"/>
  <c r="AA270" i="83" s="1"/>
  <c r="AB270" i="83" s="1"/>
  <c r="AC270" i="83" s="1"/>
  <c r="AD270" i="83" s="1"/>
  <c r="AE270" i="83" s="1"/>
  <c r="AF270" i="83" s="1"/>
  <c r="C270" i="83"/>
  <c r="C269" i="83"/>
  <c r="D269" i="83" s="1"/>
  <c r="E269" i="83" s="1"/>
  <c r="F269" i="83" s="1"/>
  <c r="G269" i="83" s="1"/>
  <c r="H269" i="83" s="1"/>
  <c r="I269" i="83" s="1"/>
  <c r="J269" i="83" s="1"/>
  <c r="K269" i="83" s="1"/>
  <c r="L269" i="83" s="1"/>
  <c r="M269" i="83" s="1"/>
  <c r="N269" i="83" s="1"/>
  <c r="O269" i="83" s="1"/>
  <c r="P269" i="83" s="1"/>
  <c r="Q269" i="83" s="1"/>
  <c r="R269" i="83" s="1"/>
  <c r="T269" i="83" s="1"/>
  <c r="U269" i="83" s="1"/>
  <c r="W269" i="83" s="1"/>
  <c r="X269" i="83" s="1"/>
  <c r="Y269" i="83" s="1"/>
  <c r="Z269" i="83" s="1"/>
  <c r="AA269" i="83" s="1"/>
  <c r="AB269" i="83" s="1"/>
  <c r="AC269" i="83" s="1"/>
  <c r="AD269" i="83" s="1"/>
  <c r="AE269" i="83" s="1"/>
  <c r="AF269" i="83" s="1"/>
  <c r="M268" i="83"/>
  <c r="N268" i="83" s="1"/>
  <c r="O268" i="83" s="1"/>
  <c r="P268" i="83" s="1"/>
  <c r="Q268" i="83" s="1"/>
  <c r="R268" i="83" s="1"/>
  <c r="T268" i="83" s="1"/>
  <c r="U268" i="83" s="1"/>
  <c r="W268" i="83" s="1"/>
  <c r="X268" i="83" s="1"/>
  <c r="Y268" i="83" s="1"/>
  <c r="Z268" i="83" s="1"/>
  <c r="AA268" i="83" s="1"/>
  <c r="AB268" i="83" s="1"/>
  <c r="AC268" i="83" s="1"/>
  <c r="AD268" i="83" s="1"/>
  <c r="AE268" i="83" s="1"/>
  <c r="AF268" i="83" s="1"/>
  <c r="C268" i="83"/>
  <c r="D268" i="83" s="1"/>
  <c r="E268" i="83" s="1"/>
  <c r="F268" i="83" s="1"/>
  <c r="G268" i="83" s="1"/>
  <c r="H268" i="83" s="1"/>
  <c r="I268" i="83" s="1"/>
  <c r="J268" i="83" s="1"/>
  <c r="K268" i="83" s="1"/>
  <c r="L268" i="83" s="1"/>
  <c r="C267" i="83"/>
  <c r="D267" i="83" s="1"/>
  <c r="E267" i="83" s="1"/>
  <c r="F267" i="83" s="1"/>
  <c r="G267" i="83" s="1"/>
  <c r="H267" i="83" s="1"/>
  <c r="I267" i="83" s="1"/>
  <c r="J267" i="83" s="1"/>
  <c r="K267" i="83" s="1"/>
  <c r="L267" i="83" s="1"/>
  <c r="M267" i="83" s="1"/>
  <c r="N267" i="83" s="1"/>
  <c r="O267" i="83" s="1"/>
  <c r="P267" i="83" s="1"/>
  <c r="Q267" i="83" s="1"/>
  <c r="R267" i="83" s="1"/>
  <c r="T267" i="83" s="1"/>
  <c r="U267" i="83" s="1"/>
  <c r="W267" i="83" s="1"/>
  <c r="X267" i="83" s="1"/>
  <c r="Y267" i="83" s="1"/>
  <c r="Z267" i="83" s="1"/>
  <c r="AA267" i="83" s="1"/>
  <c r="AB267" i="83" s="1"/>
  <c r="AC267" i="83" s="1"/>
  <c r="AD267" i="83" s="1"/>
  <c r="AE267" i="83" s="1"/>
  <c r="AF267" i="83" s="1"/>
  <c r="K266" i="83"/>
  <c r="L266" i="83" s="1"/>
  <c r="M266" i="83" s="1"/>
  <c r="N266" i="83" s="1"/>
  <c r="O266" i="83" s="1"/>
  <c r="P266" i="83" s="1"/>
  <c r="Q266" i="83" s="1"/>
  <c r="R266" i="83" s="1"/>
  <c r="T266" i="83" s="1"/>
  <c r="U266" i="83" s="1"/>
  <c r="W266" i="83" s="1"/>
  <c r="X266" i="83" s="1"/>
  <c r="Y266" i="83" s="1"/>
  <c r="Z266" i="83" s="1"/>
  <c r="AA266" i="83" s="1"/>
  <c r="AB266" i="83" s="1"/>
  <c r="AC266" i="83" s="1"/>
  <c r="AD266" i="83" s="1"/>
  <c r="AE266" i="83" s="1"/>
  <c r="AF266" i="83" s="1"/>
  <c r="D266" i="83"/>
  <c r="E266" i="83" s="1"/>
  <c r="F266" i="83" s="1"/>
  <c r="G266" i="83" s="1"/>
  <c r="H266" i="83" s="1"/>
  <c r="I266" i="83" s="1"/>
  <c r="J266" i="83" s="1"/>
  <c r="C266" i="83"/>
  <c r="O265" i="83"/>
  <c r="P265" i="83" s="1"/>
  <c r="Q265" i="83" s="1"/>
  <c r="R265" i="83" s="1"/>
  <c r="T265" i="83" s="1"/>
  <c r="U265" i="83" s="1"/>
  <c r="W265" i="83" s="1"/>
  <c r="X265" i="83" s="1"/>
  <c r="Y265" i="83" s="1"/>
  <c r="Z265" i="83" s="1"/>
  <c r="AA265" i="83" s="1"/>
  <c r="AB265" i="83" s="1"/>
  <c r="AC265" i="83" s="1"/>
  <c r="AD265" i="83" s="1"/>
  <c r="AE265" i="83" s="1"/>
  <c r="AF265" i="83" s="1"/>
  <c r="C265" i="83"/>
  <c r="D265" i="83" s="1"/>
  <c r="E265" i="83" s="1"/>
  <c r="F265" i="83" s="1"/>
  <c r="G265" i="83" s="1"/>
  <c r="H265" i="83" s="1"/>
  <c r="I265" i="83" s="1"/>
  <c r="J265" i="83" s="1"/>
  <c r="K265" i="83" s="1"/>
  <c r="L265" i="83" s="1"/>
  <c r="M265" i="83" s="1"/>
  <c r="N265" i="83" s="1"/>
  <c r="H264" i="83"/>
  <c r="I264" i="83" s="1"/>
  <c r="J264" i="83" s="1"/>
  <c r="K264" i="83" s="1"/>
  <c r="L264" i="83" s="1"/>
  <c r="M264" i="83" s="1"/>
  <c r="N264" i="83" s="1"/>
  <c r="O264" i="83" s="1"/>
  <c r="P264" i="83" s="1"/>
  <c r="Q264" i="83" s="1"/>
  <c r="R264" i="83" s="1"/>
  <c r="T264" i="83" s="1"/>
  <c r="U264" i="83" s="1"/>
  <c r="W264" i="83" s="1"/>
  <c r="X264" i="83" s="1"/>
  <c r="Y264" i="83" s="1"/>
  <c r="Z264" i="83" s="1"/>
  <c r="AA264" i="83" s="1"/>
  <c r="AB264" i="83" s="1"/>
  <c r="AC264" i="83" s="1"/>
  <c r="AD264" i="83" s="1"/>
  <c r="AE264" i="83" s="1"/>
  <c r="AF264" i="83" s="1"/>
  <c r="C264" i="83"/>
  <c r="D264" i="83" s="1"/>
  <c r="E264" i="83" s="1"/>
  <c r="F264" i="83" s="1"/>
  <c r="G264" i="83" s="1"/>
  <c r="E263" i="83"/>
  <c r="F263" i="83" s="1"/>
  <c r="G263" i="83" s="1"/>
  <c r="H263" i="83" s="1"/>
  <c r="I263" i="83" s="1"/>
  <c r="J263" i="83" s="1"/>
  <c r="K263" i="83" s="1"/>
  <c r="L263" i="83" s="1"/>
  <c r="M263" i="83" s="1"/>
  <c r="N263" i="83" s="1"/>
  <c r="O263" i="83" s="1"/>
  <c r="P263" i="83" s="1"/>
  <c r="Q263" i="83" s="1"/>
  <c r="R263" i="83" s="1"/>
  <c r="T263" i="83" s="1"/>
  <c r="U263" i="83" s="1"/>
  <c r="W263" i="83" s="1"/>
  <c r="X263" i="83" s="1"/>
  <c r="Y263" i="83" s="1"/>
  <c r="Z263" i="83" s="1"/>
  <c r="AA263" i="83" s="1"/>
  <c r="AB263" i="83" s="1"/>
  <c r="AC263" i="83" s="1"/>
  <c r="AD263" i="83" s="1"/>
  <c r="AE263" i="83" s="1"/>
  <c r="AF263" i="83" s="1"/>
  <c r="C263" i="83"/>
  <c r="D263" i="83" s="1"/>
  <c r="D262" i="83"/>
  <c r="E262" i="83" s="1"/>
  <c r="F262" i="83" s="1"/>
  <c r="G262" i="83" s="1"/>
  <c r="H262" i="83" s="1"/>
  <c r="I262" i="83" s="1"/>
  <c r="J262" i="83" s="1"/>
  <c r="K262" i="83" s="1"/>
  <c r="L262" i="83" s="1"/>
  <c r="M262" i="83" s="1"/>
  <c r="N262" i="83" s="1"/>
  <c r="O262" i="83" s="1"/>
  <c r="P262" i="83" s="1"/>
  <c r="Q262" i="83" s="1"/>
  <c r="R262" i="83" s="1"/>
  <c r="T262" i="83" s="1"/>
  <c r="U262" i="83" s="1"/>
  <c r="W262" i="83" s="1"/>
  <c r="X262" i="83" s="1"/>
  <c r="Y262" i="83" s="1"/>
  <c r="Z262" i="83" s="1"/>
  <c r="AA262" i="83" s="1"/>
  <c r="AB262" i="83" s="1"/>
  <c r="AC262" i="83" s="1"/>
  <c r="AD262" i="83" s="1"/>
  <c r="AE262" i="83" s="1"/>
  <c r="AF262" i="83" s="1"/>
  <c r="C262" i="83"/>
  <c r="H261" i="83"/>
  <c r="I261" i="83" s="1"/>
  <c r="J261" i="83" s="1"/>
  <c r="K261" i="83" s="1"/>
  <c r="L261" i="83" s="1"/>
  <c r="M261" i="83" s="1"/>
  <c r="N261" i="83" s="1"/>
  <c r="O261" i="83" s="1"/>
  <c r="P261" i="83" s="1"/>
  <c r="Q261" i="83" s="1"/>
  <c r="R261" i="83" s="1"/>
  <c r="T261" i="83" s="1"/>
  <c r="U261" i="83" s="1"/>
  <c r="W261" i="83" s="1"/>
  <c r="X261" i="83" s="1"/>
  <c r="Y261" i="83" s="1"/>
  <c r="Z261" i="83" s="1"/>
  <c r="AA261" i="83" s="1"/>
  <c r="AB261" i="83" s="1"/>
  <c r="AC261" i="83" s="1"/>
  <c r="AD261" i="83" s="1"/>
  <c r="AE261" i="83" s="1"/>
  <c r="AF261" i="83" s="1"/>
  <c r="G261" i="83"/>
  <c r="E261" i="83"/>
  <c r="F261" i="83" s="1"/>
  <c r="D261" i="83"/>
  <c r="C261" i="83"/>
  <c r="I260" i="83"/>
  <c r="J260" i="83" s="1"/>
  <c r="K260" i="83" s="1"/>
  <c r="L260" i="83" s="1"/>
  <c r="M260" i="83" s="1"/>
  <c r="N260" i="83" s="1"/>
  <c r="O260" i="83" s="1"/>
  <c r="P260" i="83" s="1"/>
  <c r="Q260" i="83" s="1"/>
  <c r="R260" i="83" s="1"/>
  <c r="T260" i="83" s="1"/>
  <c r="U260" i="83" s="1"/>
  <c r="W260" i="83" s="1"/>
  <c r="X260" i="83" s="1"/>
  <c r="Y260" i="83" s="1"/>
  <c r="Z260" i="83" s="1"/>
  <c r="AA260" i="83" s="1"/>
  <c r="AB260" i="83" s="1"/>
  <c r="AC260" i="83" s="1"/>
  <c r="AD260" i="83" s="1"/>
  <c r="AE260" i="83" s="1"/>
  <c r="AF260" i="83" s="1"/>
  <c r="C260" i="83"/>
  <c r="D260" i="83" s="1"/>
  <c r="E260" i="83" s="1"/>
  <c r="F260" i="83" s="1"/>
  <c r="G260" i="83" s="1"/>
  <c r="H260" i="83" s="1"/>
  <c r="T259" i="83"/>
  <c r="U259" i="83" s="1"/>
  <c r="W259" i="83" s="1"/>
  <c r="X259" i="83" s="1"/>
  <c r="Y259" i="83" s="1"/>
  <c r="Z259" i="83" s="1"/>
  <c r="AA259" i="83" s="1"/>
  <c r="AB259" i="83" s="1"/>
  <c r="AC259" i="83" s="1"/>
  <c r="AD259" i="83" s="1"/>
  <c r="AE259" i="83" s="1"/>
  <c r="AF259" i="83" s="1"/>
  <c r="D259" i="83"/>
  <c r="E259" i="83" s="1"/>
  <c r="F259" i="83" s="1"/>
  <c r="G259" i="83" s="1"/>
  <c r="H259" i="83" s="1"/>
  <c r="I259" i="83" s="1"/>
  <c r="J259" i="83" s="1"/>
  <c r="K259" i="83" s="1"/>
  <c r="L259" i="83" s="1"/>
  <c r="M259" i="83" s="1"/>
  <c r="N259" i="83" s="1"/>
  <c r="O259" i="83" s="1"/>
  <c r="P259" i="83" s="1"/>
  <c r="Q259" i="83" s="1"/>
  <c r="R259" i="83" s="1"/>
  <c r="C259" i="83"/>
  <c r="M258" i="83"/>
  <c r="N258" i="83" s="1"/>
  <c r="O258" i="83" s="1"/>
  <c r="P258" i="83" s="1"/>
  <c r="Q258" i="83" s="1"/>
  <c r="R258" i="83" s="1"/>
  <c r="T258" i="83" s="1"/>
  <c r="U258" i="83" s="1"/>
  <c r="W258" i="83" s="1"/>
  <c r="X258" i="83" s="1"/>
  <c r="Y258" i="83" s="1"/>
  <c r="Z258" i="83" s="1"/>
  <c r="AA258" i="83" s="1"/>
  <c r="AB258" i="83" s="1"/>
  <c r="AC258" i="83" s="1"/>
  <c r="AD258" i="83" s="1"/>
  <c r="AF258" i="83" s="1"/>
  <c r="D258" i="83"/>
  <c r="E258" i="83" s="1"/>
  <c r="F258" i="83" s="1"/>
  <c r="G258" i="83" s="1"/>
  <c r="H258" i="83" s="1"/>
  <c r="I258" i="83" s="1"/>
  <c r="J258" i="83" s="1"/>
  <c r="K258" i="83" s="1"/>
  <c r="L258" i="83" s="1"/>
  <c r="C258" i="83"/>
  <c r="C257" i="83"/>
  <c r="D257" i="83" s="1"/>
  <c r="E257" i="83" s="1"/>
  <c r="F257" i="83" s="1"/>
  <c r="G257" i="83" s="1"/>
  <c r="H257" i="83" s="1"/>
  <c r="I257" i="83" s="1"/>
  <c r="J257" i="83" s="1"/>
  <c r="K257" i="83" s="1"/>
  <c r="L257" i="83" s="1"/>
  <c r="M257" i="83" s="1"/>
  <c r="N257" i="83" s="1"/>
  <c r="O257" i="83" s="1"/>
  <c r="P257" i="83" s="1"/>
  <c r="Q257" i="83" s="1"/>
  <c r="R257" i="83" s="1"/>
  <c r="T257" i="83" s="1"/>
  <c r="U257" i="83" s="1"/>
  <c r="W257" i="83" s="1"/>
  <c r="X257" i="83" s="1"/>
  <c r="Y257" i="83" s="1"/>
  <c r="Z257" i="83" s="1"/>
  <c r="AA257" i="83" s="1"/>
  <c r="AB257" i="83" s="1"/>
  <c r="AC257" i="83" s="1"/>
  <c r="AD257" i="83" s="1"/>
  <c r="AF257" i="83" s="1"/>
  <c r="I256" i="83"/>
  <c r="J256" i="83" s="1"/>
  <c r="K256" i="83" s="1"/>
  <c r="L256" i="83" s="1"/>
  <c r="M256" i="83" s="1"/>
  <c r="N256" i="83" s="1"/>
  <c r="O256" i="83" s="1"/>
  <c r="P256" i="83" s="1"/>
  <c r="Q256" i="83" s="1"/>
  <c r="R256" i="83" s="1"/>
  <c r="T256" i="83" s="1"/>
  <c r="U256" i="83" s="1"/>
  <c r="W256" i="83" s="1"/>
  <c r="X256" i="83" s="1"/>
  <c r="Y256" i="83" s="1"/>
  <c r="Z256" i="83" s="1"/>
  <c r="AA256" i="83" s="1"/>
  <c r="AB256" i="83" s="1"/>
  <c r="AC256" i="83" s="1"/>
  <c r="AD256" i="83" s="1"/>
  <c r="AF256" i="83" s="1"/>
  <c r="E256" i="83"/>
  <c r="F256" i="83" s="1"/>
  <c r="G256" i="83" s="1"/>
  <c r="H256" i="83" s="1"/>
  <c r="C256" i="83"/>
  <c r="D256" i="83" s="1"/>
  <c r="D255" i="83"/>
  <c r="E255" i="83" s="1"/>
  <c r="F255" i="83" s="1"/>
  <c r="G255" i="83" s="1"/>
  <c r="H255" i="83" s="1"/>
  <c r="I255" i="83" s="1"/>
  <c r="J255" i="83" s="1"/>
  <c r="K255" i="83" s="1"/>
  <c r="L255" i="83" s="1"/>
  <c r="M255" i="83" s="1"/>
  <c r="N255" i="83" s="1"/>
  <c r="O255" i="83" s="1"/>
  <c r="P255" i="83" s="1"/>
  <c r="Q255" i="83" s="1"/>
  <c r="R255" i="83" s="1"/>
  <c r="T255" i="83" s="1"/>
  <c r="U255" i="83" s="1"/>
  <c r="W255" i="83" s="1"/>
  <c r="X255" i="83" s="1"/>
  <c r="Y255" i="83" s="1"/>
  <c r="Z255" i="83" s="1"/>
  <c r="AA255" i="83" s="1"/>
  <c r="AB255" i="83" s="1"/>
  <c r="AC255" i="83" s="1"/>
  <c r="AD255" i="83" s="1"/>
  <c r="AF255" i="83" s="1"/>
  <c r="C255" i="83"/>
  <c r="C254" i="83"/>
  <c r="D254" i="83" s="1"/>
  <c r="E254" i="83" s="1"/>
  <c r="F254" i="83" s="1"/>
  <c r="G254" i="83" s="1"/>
  <c r="H254" i="83" s="1"/>
  <c r="I254" i="83" s="1"/>
  <c r="J254" i="83" s="1"/>
  <c r="K254" i="83" s="1"/>
  <c r="L254" i="83" s="1"/>
  <c r="M254" i="83" s="1"/>
  <c r="N254" i="83" s="1"/>
  <c r="O254" i="83" s="1"/>
  <c r="P254" i="83" s="1"/>
  <c r="Q254" i="83" s="1"/>
  <c r="R254" i="83" s="1"/>
  <c r="T254" i="83" s="1"/>
  <c r="U254" i="83" s="1"/>
  <c r="W254" i="83" s="1"/>
  <c r="X254" i="83" s="1"/>
  <c r="Y254" i="83" s="1"/>
  <c r="Z254" i="83" s="1"/>
  <c r="AA254" i="83" s="1"/>
  <c r="AB254" i="83" s="1"/>
  <c r="AC254" i="83" s="1"/>
  <c r="AD254" i="83" s="1"/>
  <c r="AF254" i="83" s="1"/>
  <c r="R253" i="83"/>
  <c r="T253" i="83" s="1"/>
  <c r="U253" i="83" s="1"/>
  <c r="W253" i="83" s="1"/>
  <c r="X253" i="83" s="1"/>
  <c r="Y253" i="83" s="1"/>
  <c r="Z253" i="83" s="1"/>
  <c r="AA253" i="83" s="1"/>
  <c r="AB253" i="83" s="1"/>
  <c r="AC253" i="83" s="1"/>
  <c r="AD253" i="83" s="1"/>
  <c r="AF253" i="83" s="1"/>
  <c r="H253" i="83"/>
  <c r="I253" i="83" s="1"/>
  <c r="J253" i="83" s="1"/>
  <c r="K253" i="83" s="1"/>
  <c r="L253" i="83" s="1"/>
  <c r="M253" i="83" s="1"/>
  <c r="N253" i="83" s="1"/>
  <c r="O253" i="83" s="1"/>
  <c r="P253" i="83" s="1"/>
  <c r="Q253" i="83" s="1"/>
  <c r="C253" i="83"/>
  <c r="D253" i="83" s="1"/>
  <c r="E253" i="83" s="1"/>
  <c r="F253" i="83" s="1"/>
  <c r="G253" i="83" s="1"/>
  <c r="M252" i="83"/>
  <c r="N252" i="83" s="1"/>
  <c r="O252" i="83" s="1"/>
  <c r="P252" i="83" s="1"/>
  <c r="Q252" i="83" s="1"/>
  <c r="R252" i="83" s="1"/>
  <c r="T252" i="83" s="1"/>
  <c r="U252" i="83" s="1"/>
  <c r="W252" i="83" s="1"/>
  <c r="X252" i="83" s="1"/>
  <c r="Y252" i="83" s="1"/>
  <c r="Z252" i="83" s="1"/>
  <c r="AA252" i="83" s="1"/>
  <c r="AB252" i="83" s="1"/>
  <c r="AC252" i="83" s="1"/>
  <c r="AD252" i="83" s="1"/>
  <c r="AF252" i="83" s="1"/>
  <c r="D252" i="83"/>
  <c r="E252" i="83" s="1"/>
  <c r="F252" i="83" s="1"/>
  <c r="G252" i="83" s="1"/>
  <c r="H252" i="83" s="1"/>
  <c r="I252" i="83" s="1"/>
  <c r="J252" i="83" s="1"/>
  <c r="K252" i="83" s="1"/>
  <c r="L252" i="83" s="1"/>
  <c r="C252" i="83"/>
  <c r="C251" i="83"/>
  <c r="D251" i="83" s="1"/>
  <c r="E251" i="83" s="1"/>
  <c r="F251" i="83" s="1"/>
  <c r="G251" i="83" s="1"/>
  <c r="H251" i="83" s="1"/>
  <c r="I251" i="83" s="1"/>
  <c r="J251" i="83" s="1"/>
  <c r="K251" i="83" s="1"/>
  <c r="L251" i="83" s="1"/>
  <c r="M251" i="83" s="1"/>
  <c r="N251" i="83" s="1"/>
  <c r="O251" i="83" s="1"/>
  <c r="P251" i="83" s="1"/>
  <c r="Q251" i="83" s="1"/>
  <c r="R251" i="83" s="1"/>
  <c r="T251" i="83" s="1"/>
  <c r="U251" i="83" s="1"/>
  <c r="W251" i="83" s="1"/>
  <c r="X251" i="83" s="1"/>
  <c r="Y251" i="83" s="1"/>
  <c r="Z251" i="83" s="1"/>
  <c r="AA251" i="83" s="1"/>
  <c r="AB251" i="83" s="1"/>
  <c r="AC251" i="83" s="1"/>
  <c r="AD251" i="83" s="1"/>
  <c r="AF251" i="83" s="1"/>
  <c r="O250" i="83"/>
  <c r="P250" i="83" s="1"/>
  <c r="Q250" i="83" s="1"/>
  <c r="R250" i="83" s="1"/>
  <c r="T250" i="83" s="1"/>
  <c r="U250" i="83" s="1"/>
  <c r="W250" i="83" s="1"/>
  <c r="X250" i="83" s="1"/>
  <c r="Y250" i="83" s="1"/>
  <c r="Z250" i="83" s="1"/>
  <c r="AA250" i="83" s="1"/>
  <c r="AB250" i="83" s="1"/>
  <c r="AC250" i="83" s="1"/>
  <c r="AD250" i="83" s="1"/>
  <c r="AF250" i="83" s="1"/>
  <c r="C250" i="83"/>
  <c r="D250" i="83" s="1"/>
  <c r="E250" i="83" s="1"/>
  <c r="F250" i="83" s="1"/>
  <c r="G250" i="83" s="1"/>
  <c r="H250" i="83" s="1"/>
  <c r="I250" i="83" s="1"/>
  <c r="J250" i="83" s="1"/>
  <c r="K250" i="83" s="1"/>
  <c r="L250" i="83" s="1"/>
  <c r="M250" i="83" s="1"/>
  <c r="N250" i="83" s="1"/>
  <c r="C249" i="83"/>
  <c r="D249" i="83" s="1"/>
  <c r="E249" i="83" s="1"/>
  <c r="F249" i="83" s="1"/>
  <c r="G249" i="83" s="1"/>
  <c r="H249" i="83" s="1"/>
  <c r="I249" i="83" s="1"/>
  <c r="J249" i="83" s="1"/>
  <c r="K249" i="83" s="1"/>
  <c r="L249" i="83" s="1"/>
  <c r="M249" i="83" s="1"/>
  <c r="N249" i="83" s="1"/>
  <c r="O249" i="83" s="1"/>
  <c r="P249" i="83" s="1"/>
  <c r="Q249" i="83" s="1"/>
  <c r="R249" i="83" s="1"/>
  <c r="T249" i="83" s="1"/>
  <c r="U249" i="83" s="1"/>
  <c r="W249" i="83" s="1"/>
  <c r="X249" i="83" s="1"/>
  <c r="Y249" i="83" s="1"/>
  <c r="Z249" i="83" s="1"/>
  <c r="AA249" i="83" s="1"/>
  <c r="AB249" i="83" s="1"/>
  <c r="AC249" i="83" s="1"/>
  <c r="AD249" i="83" s="1"/>
  <c r="AF249" i="83" s="1"/>
  <c r="T248" i="83"/>
  <c r="U248" i="83" s="1"/>
  <c r="W248" i="83" s="1"/>
  <c r="X248" i="83" s="1"/>
  <c r="Y248" i="83" s="1"/>
  <c r="Z248" i="83" s="1"/>
  <c r="AA248" i="83" s="1"/>
  <c r="AB248" i="83" s="1"/>
  <c r="AC248" i="83" s="1"/>
  <c r="AD248" i="83" s="1"/>
  <c r="AF248" i="83" s="1"/>
  <c r="C248" i="83"/>
  <c r="D248" i="83" s="1"/>
  <c r="E248" i="83" s="1"/>
  <c r="F248" i="83" s="1"/>
  <c r="G248" i="83" s="1"/>
  <c r="H248" i="83" s="1"/>
  <c r="I248" i="83" s="1"/>
  <c r="J248" i="83" s="1"/>
  <c r="K248" i="83" s="1"/>
  <c r="L248" i="83" s="1"/>
  <c r="M248" i="83" s="1"/>
  <c r="N248" i="83" s="1"/>
  <c r="O248" i="83" s="1"/>
  <c r="P248" i="83" s="1"/>
  <c r="Q248" i="83" s="1"/>
  <c r="R248" i="83" s="1"/>
  <c r="C247" i="83"/>
  <c r="D247" i="83" s="1"/>
  <c r="E247" i="83" s="1"/>
  <c r="F247" i="83" s="1"/>
  <c r="G247" i="83" s="1"/>
  <c r="H247" i="83" s="1"/>
  <c r="I247" i="83" s="1"/>
  <c r="J247" i="83" s="1"/>
  <c r="K247" i="83" s="1"/>
  <c r="L247" i="83" s="1"/>
  <c r="M247" i="83" s="1"/>
  <c r="N247" i="83" s="1"/>
  <c r="O247" i="83" s="1"/>
  <c r="P247" i="83" s="1"/>
  <c r="Q247" i="83" s="1"/>
  <c r="R247" i="83" s="1"/>
  <c r="T247" i="83" s="1"/>
  <c r="U247" i="83" s="1"/>
  <c r="W247" i="83" s="1"/>
  <c r="X247" i="83" s="1"/>
  <c r="Y247" i="83" s="1"/>
  <c r="Z247" i="83" s="1"/>
  <c r="AA247" i="83" s="1"/>
  <c r="AB247" i="83" s="1"/>
  <c r="AC247" i="83" s="1"/>
  <c r="AD247" i="83" s="1"/>
  <c r="AF247" i="83" s="1"/>
  <c r="Q246" i="83"/>
  <c r="R246" i="83" s="1"/>
  <c r="T246" i="83" s="1"/>
  <c r="U246" i="83" s="1"/>
  <c r="W246" i="83" s="1"/>
  <c r="X246" i="83" s="1"/>
  <c r="Y246" i="83" s="1"/>
  <c r="Z246" i="83" s="1"/>
  <c r="AA246" i="83" s="1"/>
  <c r="AB246" i="83" s="1"/>
  <c r="AC246" i="83" s="1"/>
  <c r="AD246" i="83" s="1"/>
  <c r="AF246" i="83" s="1"/>
  <c r="O246" i="83"/>
  <c r="P246" i="83" s="1"/>
  <c r="I246" i="83"/>
  <c r="J246" i="83" s="1"/>
  <c r="K246" i="83" s="1"/>
  <c r="L246" i="83" s="1"/>
  <c r="M246" i="83" s="1"/>
  <c r="N246" i="83" s="1"/>
  <c r="H246" i="83"/>
  <c r="G246" i="83"/>
  <c r="D246" i="83"/>
  <c r="E246" i="83" s="1"/>
  <c r="F246" i="83" s="1"/>
  <c r="C246" i="83"/>
  <c r="I245" i="83"/>
  <c r="J245" i="83" s="1"/>
  <c r="K245" i="83" s="1"/>
  <c r="L245" i="83" s="1"/>
  <c r="M245" i="83" s="1"/>
  <c r="N245" i="83" s="1"/>
  <c r="O245" i="83" s="1"/>
  <c r="P245" i="83" s="1"/>
  <c r="Q245" i="83" s="1"/>
  <c r="R245" i="83" s="1"/>
  <c r="T245" i="83" s="1"/>
  <c r="U245" i="83" s="1"/>
  <c r="W245" i="83" s="1"/>
  <c r="X245" i="83" s="1"/>
  <c r="Y245" i="83" s="1"/>
  <c r="Z245" i="83" s="1"/>
  <c r="AA245" i="83" s="1"/>
  <c r="AB245" i="83" s="1"/>
  <c r="AC245" i="83" s="1"/>
  <c r="AD245" i="83" s="1"/>
  <c r="AF245" i="83" s="1"/>
  <c r="H245" i="83"/>
  <c r="D245" i="83"/>
  <c r="E245" i="83" s="1"/>
  <c r="F245" i="83" s="1"/>
  <c r="G245" i="83" s="1"/>
  <c r="C245" i="83"/>
  <c r="H244" i="83"/>
  <c r="I244" i="83" s="1"/>
  <c r="J244" i="83" s="1"/>
  <c r="K244" i="83" s="1"/>
  <c r="L244" i="83" s="1"/>
  <c r="M244" i="83" s="1"/>
  <c r="N244" i="83" s="1"/>
  <c r="O244" i="83" s="1"/>
  <c r="P244" i="83" s="1"/>
  <c r="Q244" i="83" s="1"/>
  <c r="R244" i="83" s="1"/>
  <c r="T244" i="83" s="1"/>
  <c r="U244" i="83" s="1"/>
  <c r="W244" i="83" s="1"/>
  <c r="X244" i="83" s="1"/>
  <c r="Y244" i="83" s="1"/>
  <c r="Z244" i="83" s="1"/>
  <c r="AA244" i="83" s="1"/>
  <c r="AB244" i="83" s="1"/>
  <c r="AC244" i="83" s="1"/>
  <c r="AD244" i="83" s="1"/>
  <c r="AF244" i="83" s="1"/>
  <c r="C244" i="83"/>
  <c r="D244" i="83" s="1"/>
  <c r="E244" i="83" s="1"/>
  <c r="F244" i="83" s="1"/>
  <c r="G244" i="83" s="1"/>
  <c r="D243" i="83"/>
  <c r="E243" i="83" s="1"/>
  <c r="F243" i="83" s="1"/>
  <c r="G243" i="83" s="1"/>
  <c r="H243" i="83" s="1"/>
  <c r="I243" i="83" s="1"/>
  <c r="J243" i="83" s="1"/>
  <c r="K243" i="83" s="1"/>
  <c r="L243" i="83" s="1"/>
  <c r="M243" i="83" s="1"/>
  <c r="N243" i="83" s="1"/>
  <c r="O243" i="83" s="1"/>
  <c r="P243" i="83" s="1"/>
  <c r="Q243" i="83" s="1"/>
  <c r="R243" i="83" s="1"/>
  <c r="T243" i="83" s="1"/>
  <c r="U243" i="83" s="1"/>
  <c r="W243" i="83" s="1"/>
  <c r="X243" i="83" s="1"/>
  <c r="Y243" i="83" s="1"/>
  <c r="Z243" i="83" s="1"/>
  <c r="AA243" i="83" s="1"/>
  <c r="AB243" i="83" s="1"/>
  <c r="AC243" i="83" s="1"/>
  <c r="AD243" i="83" s="1"/>
  <c r="AF243" i="83" s="1"/>
  <c r="C243" i="83"/>
  <c r="C242" i="83"/>
  <c r="D242" i="83" s="1"/>
  <c r="E242" i="83" s="1"/>
  <c r="F242" i="83" s="1"/>
  <c r="G242" i="83" s="1"/>
  <c r="H242" i="83" s="1"/>
  <c r="I242" i="83" s="1"/>
  <c r="J242" i="83" s="1"/>
  <c r="K242" i="83" s="1"/>
  <c r="L242" i="83" s="1"/>
  <c r="M242" i="83" s="1"/>
  <c r="N242" i="83" s="1"/>
  <c r="O242" i="83" s="1"/>
  <c r="P242" i="83" s="1"/>
  <c r="Q242" i="83" s="1"/>
  <c r="R242" i="83" s="1"/>
  <c r="T242" i="83" s="1"/>
  <c r="U242" i="83" s="1"/>
  <c r="W242" i="83" s="1"/>
  <c r="X242" i="83" s="1"/>
  <c r="Y242" i="83" s="1"/>
  <c r="Z242" i="83" s="1"/>
  <c r="AA242" i="83" s="1"/>
  <c r="AB242" i="83" s="1"/>
  <c r="AC242" i="83" s="1"/>
  <c r="AD242" i="83" s="1"/>
  <c r="AF242" i="83" s="1"/>
  <c r="I241" i="83"/>
  <c r="J241" i="83" s="1"/>
  <c r="K241" i="83" s="1"/>
  <c r="L241" i="83" s="1"/>
  <c r="M241" i="83" s="1"/>
  <c r="N241" i="83" s="1"/>
  <c r="O241" i="83" s="1"/>
  <c r="P241" i="83" s="1"/>
  <c r="Q241" i="83" s="1"/>
  <c r="R241" i="83" s="1"/>
  <c r="T241" i="83" s="1"/>
  <c r="U241" i="83" s="1"/>
  <c r="W241" i="83" s="1"/>
  <c r="X241" i="83" s="1"/>
  <c r="Y241" i="83" s="1"/>
  <c r="Z241" i="83" s="1"/>
  <c r="AA241" i="83" s="1"/>
  <c r="AB241" i="83" s="1"/>
  <c r="AC241" i="83" s="1"/>
  <c r="AD241" i="83" s="1"/>
  <c r="AF241" i="83" s="1"/>
  <c r="H241" i="83"/>
  <c r="D241" i="83"/>
  <c r="E241" i="83" s="1"/>
  <c r="F241" i="83" s="1"/>
  <c r="G241" i="83" s="1"/>
  <c r="C241" i="83"/>
  <c r="O240" i="83"/>
  <c r="P240" i="83" s="1"/>
  <c r="Q240" i="83" s="1"/>
  <c r="R240" i="83" s="1"/>
  <c r="T240" i="83" s="1"/>
  <c r="U240" i="83" s="1"/>
  <c r="W240" i="83" s="1"/>
  <c r="X240" i="83" s="1"/>
  <c r="Y240" i="83" s="1"/>
  <c r="Z240" i="83" s="1"/>
  <c r="AA240" i="83" s="1"/>
  <c r="AB240" i="83" s="1"/>
  <c r="AC240" i="83" s="1"/>
  <c r="AD240" i="83" s="1"/>
  <c r="AF240" i="83" s="1"/>
  <c r="H240" i="83"/>
  <c r="I240" i="83" s="1"/>
  <c r="J240" i="83" s="1"/>
  <c r="K240" i="83" s="1"/>
  <c r="L240" i="83" s="1"/>
  <c r="M240" i="83" s="1"/>
  <c r="N240" i="83" s="1"/>
  <c r="G240" i="83"/>
  <c r="F240" i="83"/>
  <c r="C240" i="83"/>
  <c r="D240" i="83" s="1"/>
  <c r="E240" i="83" s="1"/>
  <c r="H239" i="83"/>
  <c r="I239" i="83" s="1"/>
  <c r="J239" i="83" s="1"/>
  <c r="K239" i="83" s="1"/>
  <c r="L239" i="83" s="1"/>
  <c r="M239" i="83" s="1"/>
  <c r="N239" i="83" s="1"/>
  <c r="O239" i="83" s="1"/>
  <c r="P239" i="83" s="1"/>
  <c r="Q239" i="83" s="1"/>
  <c r="R239" i="83" s="1"/>
  <c r="T239" i="83" s="1"/>
  <c r="U239" i="83" s="1"/>
  <c r="W239" i="83" s="1"/>
  <c r="X239" i="83" s="1"/>
  <c r="Y239" i="83" s="1"/>
  <c r="Z239" i="83" s="1"/>
  <c r="AA239" i="83" s="1"/>
  <c r="AB239" i="83" s="1"/>
  <c r="AC239" i="83" s="1"/>
  <c r="AD239" i="83" s="1"/>
  <c r="AF239" i="83" s="1"/>
  <c r="F239" i="83"/>
  <c r="G239" i="83" s="1"/>
  <c r="E239" i="83"/>
  <c r="D239" i="83"/>
  <c r="C239" i="83"/>
  <c r="W238" i="83"/>
  <c r="X238" i="83" s="1"/>
  <c r="Y238" i="83" s="1"/>
  <c r="Z238" i="83" s="1"/>
  <c r="AA238" i="83" s="1"/>
  <c r="AB238" i="83" s="1"/>
  <c r="AC238" i="83" s="1"/>
  <c r="AD238" i="83" s="1"/>
  <c r="AF238" i="83" s="1"/>
  <c r="N238" i="83"/>
  <c r="O238" i="83" s="1"/>
  <c r="P238" i="83" s="1"/>
  <c r="Q238" i="83" s="1"/>
  <c r="R238" i="83" s="1"/>
  <c r="T238" i="83" s="1"/>
  <c r="U238" i="83" s="1"/>
  <c r="J238" i="83"/>
  <c r="K238" i="83" s="1"/>
  <c r="L238" i="83" s="1"/>
  <c r="M238" i="83" s="1"/>
  <c r="F238" i="83"/>
  <c r="G238" i="83" s="1"/>
  <c r="H238" i="83" s="1"/>
  <c r="I238" i="83" s="1"/>
  <c r="D238" i="83"/>
  <c r="E238" i="83" s="1"/>
  <c r="C238" i="83"/>
  <c r="L237" i="83"/>
  <c r="M237" i="83" s="1"/>
  <c r="N237" i="83" s="1"/>
  <c r="O237" i="83" s="1"/>
  <c r="P237" i="83" s="1"/>
  <c r="Q237" i="83" s="1"/>
  <c r="R237" i="83" s="1"/>
  <c r="T237" i="83" s="1"/>
  <c r="U237" i="83" s="1"/>
  <c r="W237" i="83" s="1"/>
  <c r="X237" i="83" s="1"/>
  <c r="Y237" i="83" s="1"/>
  <c r="Z237" i="83" s="1"/>
  <c r="AA237" i="83" s="1"/>
  <c r="AB237" i="83" s="1"/>
  <c r="AC237" i="83" s="1"/>
  <c r="AD237" i="83" s="1"/>
  <c r="AF237" i="83" s="1"/>
  <c r="D237" i="83"/>
  <c r="E237" i="83" s="1"/>
  <c r="F237" i="83" s="1"/>
  <c r="G237" i="83" s="1"/>
  <c r="H237" i="83" s="1"/>
  <c r="I237" i="83" s="1"/>
  <c r="J237" i="83" s="1"/>
  <c r="K237" i="83" s="1"/>
  <c r="C237" i="83"/>
  <c r="G236" i="83"/>
  <c r="H236" i="83" s="1"/>
  <c r="I236" i="83" s="1"/>
  <c r="J236" i="83" s="1"/>
  <c r="K236" i="83" s="1"/>
  <c r="L236" i="83" s="1"/>
  <c r="M236" i="83" s="1"/>
  <c r="N236" i="83" s="1"/>
  <c r="O236" i="83" s="1"/>
  <c r="P236" i="83" s="1"/>
  <c r="Q236" i="83" s="1"/>
  <c r="R236" i="83" s="1"/>
  <c r="T236" i="83" s="1"/>
  <c r="U236" i="83" s="1"/>
  <c r="W236" i="83" s="1"/>
  <c r="X236" i="83" s="1"/>
  <c r="Y236" i="83" s="1"/>
  <c r="Z236" i="83" s="1"/>
  <c r="AA236" i="83" s="1"/>
  <c r="AB236" i="83" s="1"/>
  <c r="AC236" i="83" s="1"/>
  <c r="AD236" i="83" s="1"/>
  <c r="AF236" i="83" s="1"/>
  <c r="F236" i="83"/>
  <c r="C236" i="83"/>
  <c r="D236" i="83" s="1"/>
  <c r="E236" i="83" s="1"/>
  <c r="E235" i="83"/>
  <c r="F235" i="83" s="1"/>
  <c r="G235" i="83" s="1"/>
  <c r="H235" i="83" s="1"/>
  <c r="I235" i="83" s="1"/>
  <c r="J235" i="83" s="1"/>
  <c r="K235" i="83" s="1"/>
  <c r="L235" i="83" s="1"/>
  <c r="M235" i="83" s="1"/>
  <c r="N235" i="83" s="1"/>
  <c r="O235" i="83" s="1"/>
  <c r="P235" i="83" s="1"/>
  <c r="Q235" i="83" s="1"/>
  <c r="R235" i="83" s="1"/>
  <c r="T235" i="83" s="1"/>
  <c r="U235" i="83" s="1"/>
  <c r="W235" i="83" s="1"/>
  <c r="X235" i="83" s="1"/>
  <c r="Y235" i="83" s="1"/>
  <c r="Z235" i="83" s="1"/>
  <c r="AA235" i="83" s="1"/>
  <c r="AB235" i="83" s="1"/>
  <c r="AC235" i="83" s="1"/>
  <c r="AD235" i="83" s="1"/>
  <c r="AF235" i="83" s="1"/>
  <c r="D235" i="83"/>
  <c r="C235" i="83"/>
  <c r="D234" i="83"/>
  <c r="E234" i="83" s="1"/>
  <c r="F234" i="83" s="1"/>
  <c r="G234" i="83" s="1"/>
  <c r="H234" i="83" s="1"/>
  <c r="I234" i="83" s="1"/>
  <c r="J234" i="83" s="1"/>
  <c r="K234" i="83" s="1"/>
  <c r="L234" i="83" s="1"/>
  <c r="M234" i="83" s="1"/>
  <c r="N234" i="83" s="1"/>
  <c r="O234" i="83" s="1"/>
  <c r="P234" i="83" s="1"/>
  <c r="Q234" i="83" s="1"/>
  <c r="R234" i="83" s="1"/>
  <c r="T234" i="83" s="1"/>
  <c r="U234" i="83" s="1"/>
  <c r="W234" i="83" s="1"/>
  <c r="X234" i="83" s="1"/>
  <c r="Y234" i="83" s="1"/>
  <c r="Z234" i="83" s="1"/>
  <c r="AA234" i="83" s="1"/>
  <c r="AB234" i="83" s="1"/>
  <c r="AC234" i="83" s="1"/>
  <c r="AD234" i="83" s="1"/>
  <c r="AF234" i="83" s="1"/>
  <c r="C234" i="83"/>
  <c r="M233" i="83"/>
  <c r="N233" i="83" s="1"/>
  <c r="O233" i="83" s="1"/>
  <c r="P233" i="83" s="1"/>
  <c r="Q233" i="83" s="1"/>
  <c r="R233" i="83" s="1"/>
  <c r="T233" i="83" s="1"/>
  <c r="U233" i="83" s="1"/>
  <c r="W233" i="83" s="1"/>
  <c r="X233" i="83" s="1"/>
  <c r="Y233" i="83" s="1"/>
  <c r="Z233" i="83" s="1"/>
  <c r="AA233" i="83" s="1"/>
  <c r="AB233" i="83" s="1"/>
  <c r="AC233" i="83" s="1"/>
  <c r="AD233" i="83" s="1"/>
  <c r="AF233" i="83" s="1"/>
  <c r="H233" i="83"/>
  <c r="I233" i="83" s="1"/>
  <c r="J233" i="83" s="1"/>
  <c r="K233" i="83" s="1"/>
  <c r="L233" i="83" s="1"/>
  <c r="D233" i="83"/>
  <c r="E233" i="83" s="1"/>
  <c r="F233" i="83" s="1"/>
  <c r="G233" i="83" s="1"/>
  <c r="C233" i="83"/>
  <c r="N232" i="83"/>
  <c r="O232" i="83" s="1"/>
  <c r="P232" i="83" s="1"/>
  <c r="Q232" i="83" s="1"/>
  <c r="R232" i="83" s="1"/>
  <c r="U232" i="83" s="1"/>
  <c r="W232" i="83" s="1"/>
  <c r="X232" i="83" s="1"/>
  <c r="Y232" i="83" s="1"/>
  <c r="Z232" i="83" s="1"/>
  <c r="AA232" i="83" s="1"/>
  <c r="AB232" i="83" s="1"/>
  <c r="AC232" i="83" s="1"/>
  <c r="AD232" i="83" s="1"/>
  <c r="AF232" i="83" s="1"/>
  <c r="M232" i="83"/>
  <c r="C232" i="83"/>
  <c r="D232" i="83" s="1"/>
  <c r="E232" i="83" s="1"/>
  <c r="F232" i="83" s="1"/>
  <c r="G232" i="83" s="1"/>
  <c r="H232" i="83" s="1"/>
  <c r="I232" i="83" s="1"/>
  <c r="J232" i="83" s="1"/>
  <c r="K232" i="83" s="1"/>
  <c r="L232" i="83" s="1"/>
  <c r="C231" i="83"/>
  <c r="D231" i="83" s="1"/>
  <c r="E231" i="83" s="1"/>
  <c r="F231" i="83" s="1"/>
  <c r="G231" i="83" s="1"/>
  <c r="H231" i="83" s="1"/>
  <c r="I231" i="83" s="1"/>
  <c r="J231" i="83" s="1"/>
  <c r="K231" i="83" s="1"/>
  <c r="L231" i="83" s="1"/>
  <c r="M231" i="83" s="1"/>
  <c r="N231" i="83" s="1"/>
  <c r="O231" i="83" s="1"/>
  <c r="P231" i="83" s="1"/>
  <c r="Q231" i="83" s="1"/>
  <c r="R231" i="83" s="1"/>
  <c r="W231" i="83" s="1"/>
  <c r="X231" i="83" s="1"/>
  <c r="Y231" i="83" s="1"/>
  <c r="Z231" i="83" s="1"/>
  <c r="AA231" i="83" s="1"/>
  <c r="AB231" i="83" s="1"/>
  <c r="AC231" i="83" s="1"/>
  <c r="AD231" i="83" s="1"/>
  <c r="AF231" i="83" s="1"/>
  <c r="H230" i="83"/>
  <c r="I230" i="83" s="1"/>
  <c r="J230" i="83" s="1"/>
  <c r="K230" i="83" s="1"/>
  <c r="L230" i="83" s="1"/>
  <c r="M230" i="83" s="1"/>
  <c r="N230" i="83" s="1"/>
  <c r="O230" i="83" s="1"/>
  <c r="P230" i="83" s="1"/>
  <c r="Q230" i="83" s="1"/>
  <c r="R230" i="83" s="1"/>
  <c r="W230" i="83" s="1"/>
  <c r="X230" i="83" s="1"/>
  <c r="Y230" i="83" s="1"/>
  <c r="Z230" i="83" s="1"/>
  <c r="AA230" i="83" s="1"/>
  <c r="AB230" i="83" s="1"/>
  <c r="AC230" i="83" s="1"/>
  <c r="AD230" i="83" s="1"/>
  <c r="AF230" i="83" s="1"/>
  <c r="C230" i="83"/>
  <c r="D230" i="83" s="1"/>
  <c r="E230" i="83" s="1"/>
  <c r="F230" i="83" s="1"/>
  <c r="G230" i="83" s="1"/>
  <c r="F229" i="83"/>
  <c r="G229" i="83" s="1"/>
  <c r="H229" i="83" s="1"/>
  <c r="I229" i="83" s="1"/>
  <c r="J229" i="83" s="1"/>
  <c r="K229" i="83" s="1"/>
  <c r="L229" i="83" s="1"/>
  <c r="M229" i="83" s="1"/>
  <c r="N229" i="83" s="1"/>
  <c r="O229" i="83" s="1"/>
  <c r="P229" i="83" s="1"/>
  <c r="Q229" i="83" s="1"/>
  <c r="R229" i="83" s="1"/>
  <c r="W229" i="83" s="1"/>
  <c r="X229" i="83" s="1"/>
  <c r="Y229" i="83" s="1"/>
  <c r="Z229" i="83" s="1"/>
  <c r="AA229" i="83" s="1"/>
  <c r="AB229" i="83" s="1"/>
  <c r="AC229" i="83" s="1"/>
  <c r="AD229" i="83" s="1"/>
  <c r="AF229" i="83" s="1"/>
  <c r="E229" i="83"/>
  <c r="D229" i="83"/>
  <c r="C229" i="83"/>
  <c r="C228" i="83"/>
  <c r="D228" i="83" s="1"/>
  <c r="E228" i="83" s="1"/>
  <c r="F228" i="83" s="1"/>
  <c r="G228" i="83" s="1"/>
  <c r="H228" i="83" s="1"/>
  <c r="I228" i="83" s="1"/>
  <c r="J228" i="83" s="1"/>
  <c r="K228" i="83" s="1"/>
  <c r="L228" i="83" s="1"/>
  <c r="M228" i="83" s="1"/>
  <c r="N228" i="83" s="1"/>
  <c r="O228" i="83" s="1"/>
  <c r="P228" i="83" s="1"/>
  <c r="Q228" i="83" s="1"/>
  <c r="R228" i="83" s="1"/>
  <c r="W228" i="83" s="1"/>
  <c r="X228" i="83" s="1"/>
  <c r="Y228" i="83" s="1"/>
  <c r="Z228" i="83" s="1"/>
  <c r="AA228" i="83" s="1"/>
  <c r="AB228" i="83" s="1"/>
  <c r="AC228" i="83" s="1"/>
  <c r="AD228" i="83" s="1"/>
  <c r="AF228" i="83" s="1"/>
  <c r="K227" i="83"/>
  <c r="L227" i="83" s="1"/>
  <c r="M227" i="83" s="1"/>
  <c r="N227" i="83" s="1"/>
  <c r="O227" i="83" s="1"/>
  <c r="P227" i="83" s="1"/>
  <c r="Q227" i="83" s="1"/>
  <c r="R227" i="83" s="1"/>
  <c r="W227" i="83" s="1"/>
  <c r="X227" i="83" s="1"/>
  <c r="Y227" i="83" s="1"/>
  <c r="AA227" i="83" s="1"/>
  <c r="AB227" i="83" s="1"/>
  <c r="AC227" i="83" s="1"/>
  <c r="AD227" i="83" s="1"/>
  <c r="AF227" i="83" s="1"/>
  <c r="C227" i="83"/>
  <c r="D227" i="83" s="1"/>
  <c r="E227" i="83" s="1"/>
  <c r="F227" i="83" s="1"/>
  <c r="G227" i="83" s="1"/>
  <c r="H227" i="83" s="1"/>
  <c r="I227" i="83" s="1"/>
  <c r="J227" i="83" s="1"/>
  <c r="O226" i="83"/>
  <c r="P226" i="83" s="1"/>
  <c r="Q226" i="83" s="1"/>
  <c r="R226" i="83" s="1"/>
  <c r="W226" i="83" s="1"/>
  <c r="X226" i="83" s="1"/>
  <c r="Y226" i="83" s="1"/>
  <c r="AA226" i="83" s="1"/>
  <c r="AB226" i="83" s="1"/>
  <c r="AC226" i="83" s="1"/>
  <c r="AD226" i="83" s="1"/>
  <c r="AF226" i="83" s="1"/>
  <c r="I226" i="83"/>
  <c r="J226" i="83" s="1"/>
  <c r="K226" i="83" s="1"/>
  <c r="L226" i="83" s="1"/>
  <c r="M226" i="83" s="1"/>
  <c r="N226" i="83" s="1"/>
  <c r="C226" i="83"/>
  <c r="D226" i="83" s="1"/>
  <c r="E226" i="83" s="1"/>
  <c r="F226" i="83" s="1"/>
  <c r="G226" i="83" s="1"/>
  <c r="H226" i="83" s="1"/>
  <c r="E225" i="83"/>
  <c r="F225" i="83" s="1"/>
  <c r="G225" i="83" s="1"/>
  <c r="H225" i="83" s="1"/>
  <c r="I225" i="83" s="1"/>
  <c r="J225" i="83" s="1"/>
  <c r="K225" i="83" s="1"/>
  <c r="L225" i="83" s="1"/>
  <c r="M225" i="83" s="1"/>
  <c r="N225" i="83" s="1"/>
  <c r="O225" i="83" s="1"/>
  <c r="P225" i="83" s="1"/>
  <c r="Q225" i="83" s="1"/>
  <c r="R225" i="83" s="1"/>
  <c r="W225" i="83" s="1"/>
  <c r="X225" i="83" s="1"/>
  <c r="Y225" i="83" s="1"/>
  <c r="AA225" i="83" s="1"/>
  <c r="AB225" i="83" s="1"/>
  <c r="AC225" i="83" s="1"/>
  <c r="AD225" i="83" s="1"/>
  <c r="AF225" i="83" s="1"/>
  <c r="D225" i="83"/>
  <c r="C225" i="83"/>
  <c r="M224" i="83"/>
  <c r="N224" i="83" s="1"/>
  <c r="O224" i="83" s="1"/>
  <c r="P224" i="83" s="1"/>
  <c r="Q224" i="83" s="1"/>
  <c r="R224" i="83" s="1"/>
  <c r="W224" i="83" s="1"/>
  <c r="X224" i="83" s="1"/>
  <c r="Y224" i="83" s="1"/>
  <c r="AA224" i="83" s="1"/>
  <c r="AB224" i="83" s="1"/>
  <c r="AC224" i="83" s="1"/>
  <c r="AD224" i="83" s="1"/>
  <c r="AF224" i="83" s="1"/>
  <c r="L224" i="83"/>
  <c r="C224" i="83"/>
  <c r="D224" i="83" s="1"/>
  <c r="E224" i="83" s="1"/>
  <c r="F224" i="83" s="1"/>
  <c r="G224" i="83" s="1"/>
  <c r="H224" i="83" s="1"/>
  <c r="I224" i="83" s="1"/>
  <c r="J224" i="83" s="1"/>
  <c r="K224" i="83" s="1"/>
  <c r="C223" i="83"/>
  <c r="D223" i="83" s="1"/>
  <c r="E223" i="83" s="1"/>
  <c r="F223" i="83" s="1"/>
  <c r="G223" i="83" s="1"/>
  <c r="H223" i="83" s="1"/>
  <c r="I223" i="83" s="1"/>
  <c r="J223" i="83" s="1"/>
  <c r="K223" i="83" s="1"/>
  <c r="L223" i="83" s="1"/>
  <c r="M223" i="83" s="1"/>
  <c r="N223" i="83" s="1"/>
  <c r="O223" i="83" s="1"/>
  <c r="P223" i="83" s="1"/>
  <c r="Q223" i="83" s="1"/>
  <c r="R223" i="83" s="1"/>
  <c r="W223" i="83" s="1"/>
  <c r="X223" i="83" s="1"/>
  <c r="Y223" i="83" s="1"/>
  <c r="AA223" i="83" s="1"/>
  <c r="AB223" i="83" s="1"/>
  <c r="AC223" i="83" s="1"/>
  <c r="AD223" i="83" s="1"/>
  <c r="AF223" i="83" s="1"/>
  <c r="G222" i="83"/>
  <c r="H222" i="83" s="1"/>
  <c r="I222" i="83" s="1"/>
  <c r="J222" i="83" s="1"/>
  <c r="K222" i="83" s="1"/>
  <c r="L222" i="83" s="1"/>
  <c r="M222" i="83" s="1"/>
  <c r="N222" i="83" s="1"/>
  <c r="O222" i="83" s="1"/>
  <c r="P222" i="83" s="1"/>
  <c r="Q222" i="83" s="1"/>
  <c r="R222" i="83" s="1"/>
  <c r="W222" i="83" s="1"/>
  <c r="X222" i="83" s="1"/>
  <c r="Y222" i="83" s="1"/>
  <c r="AA222" i="83" s="1"/>
  <c r="AB222" i="83" s="1"/>
  <c r="AC222" i="83" s="1"/>
  <c r="AD222" i="83" s="1"/>
  <c r="AF222" i="83" s="1"/>
  <c r="C222" i="83"/>
  <c r="D222" i="83" s="1"/>
  <c r="E222" i="83" s="1"/>
  <c r="F222" i="83" s="1"/>
  <c r="M221" i="83"/>
  <c r="N221" i="83" s="1"/>
  <c r="O221" i="83" s="1"/>
  <c r="P221" i="83" s="1"/>
  <c r="Q221" i="83" s="1"/>
  <c r="R221" i="83" s="1"/>
  <c r="W221" i="83" s="1"/>
  <c r="X221" i="83" s="1"/>
  <c r="Y221" i="83" s="1"/>
  <c r="AA221" i="83" s="1"/>
  <c r="AB221" i="83" s="1"/>
  <c r="AC221" i="83" s="1"/>
  <c r="AD221" i="83" s="1"/>
  <c r="AF221" i="83" s="1"/>
  <c r="F221" i="83"/>
  <c r="G221" i="83" s="1"/>
  <c r="H221" i="83" s="1"/>
  <c r="I221" i="83" s="1"/>
  <c r="J221" i="83" s="1"/>
  <c r="K221" i="83" s="1"/>
  <c r="L221" i="83" s="1"/>
  <c r="E221" i="83"/>
  <c r="D221" i="83"/>
  <c r="C221" i="83"/>
  <c r="K220" i="83"/>
  <c r="L220" i="83" s="1"/>
  <c r="M220" i="83" s="1"/>
  <c r="N220" i="83" s="1"/>
  <c r="O220" i="83" s="1"/>
  <c r="P220" i="83" s="1"/>
  <c r="Q220" i="83" s="1"/>
  <c r="R220" i="83" s="1"/>
  <c r="W220" i="83" s="1"/>
  <c r="X220" i="83" s="1"/>
  <c r="Y220" i="83" s="1"/>
  <c r="AA220" i="83" s="1"/>
  <c r="AB220" i="83" s="1"/>
  <c r="AC220" i="83" s="1"/>
  <c r="AD220" i="83" s="1"/>
  <c r="AF220" i="83" s="1"/>
  <c r="G220" i="83"/>
  <c r="H220" i="83" s="1"/>
  <c r="I220" i="83" s="1"/>
  <c r="J220" i="83" s="1"/>
  <c r="E220" i="83"/>
  <c r="F220" i="83" s="1"/>
  <c r="D220" i="83"/>
  <c r="C220" i="83"/>
  <c r="K219" i="83"/>
  <c r="L219" i="83" s="1"/>
  <c r="M219" i="83" s="1"/>
  <c r="N219" i="83" s="1"/>
  <c r="O219" i="83" s="1"/>
  <c r="P219" i="83" s="1"/>
  <c r="Q219" i="83" s="1"/>
  <c r="R219" i="83" s="1"/>
  <c r="W219" i="83" s="1"/>
  <c r="X219" i="83" s="1"/>
  <c r="Y219" i="83" s="1"/>
  <c r="AA219" i="83" s="1"/>
  <c r="AB219" i="83" s="1"/>
  <c r="AC219" i="83" s="1"/>
  <c r="AD219" i="83" s="1"/>
  <c r="AF219" i="83" s="1"/>
  <c r="E219" i="83"/>
  <c r="F219" i="83" s="1"/>
  <c r="G219" i="83" s="1"/>
  <c r="H219" i="83" s="1"/>
  <c r="I219" i="83" s="1"/>
  <c r="J219" i="83" s="1"/>
  <c r="C219" i="83"/>
  <c r="D219" i="83" s="1"/>
  <c r="C218" i="83"/>
  <c r="D218" i="83" s="1"/>
  <c r="E218" i="83" s="1"/>
  <c r="F218" i="83" s="1"/>
  <c r="G218" i="83" s="1"/>
  <c r="H218" i="83" s="1"/>
  <c r="I218" i="83" s="1"/>
  <c r="J218" i="83" s="1"/>
  <c r="K218" i="83" s="1"/>
  <c r="L218" i="83" s="1"/>
  <c r="M218" i="83" s="1"/>
  <c r="N218" i="83" s="1"/>
  <c r="O218" i="83" s="1"/>
  <c r="P218" i="83" s="1"/>
  <c r="Q218" i="83" s="1"/>
  <c r="R218" i="83" s="1"/>
  <c r="W218" i="83" s="1"/>
  <c r="X218" i="83" s="1"/>
  <c r="Y218" i="83" s="1"/>
  <c r="AA218" i="83" s="1"/>
  <c r="AB218" i="83" s="1"/>
  <c r="AC218" i="83" s="1"/>
  <c r="AD218" i="83" s="1"/>
  <c r="AF218" i="83" s="1"/>
  <c r="H217" i="83"/>
  <c r="I217" i="83" s="1"/>
  <c r="J217" i="83" s="1"/>
  <c r="K217" i="83" s="1"/>
  <c r="L217" i="83" s="1"/>
  <c r="M217" i="83" s="1"/>
  <c r="N217" i="83" s="1"/>
  <c r="O217" i="83" s="1"/>
  <c r="P217" i="83" s="1"/>
  <c r="Q217" i="83" s="1"/>
  <c r="R217" i="83" s="1"/>
  <c r="W217" i="83" s="1"/>
  <c r="X217" i="83" s="1"/>
  <c r="Y217" i="83" s="1"/>
  <c r="AA217" i="83" s="1"/>
  <c r="AB217" i="83" s="1"/>
  <c r="AC217" i="83" s="1"/>
  <c r="AD217" i="83" s="1"/>
  <c r="AF217" i="83" s="1"/>
  <c r="G217" i="83"/>
  <c r="C217" i="83"/>
  <c r="D217" i="83" s="1"/>
  <c r="E217" i="83" s="1"/>
  <c r="F217" i="83" s="1"/>
  <c r="O216" i="83"/>
  <c r="P216" i="83" s="1"/>
  <c r="Q216" i="83" s="1"/>
  <c r="R216" i="83" s="1"/>
  <c r="W216" i="83" s="1"/>
  <c r="X216" i="83" s="1"/>
  <c r="Y216" i="83" s="1"/>
  <c r="AA216" i="83" s="1"/>
  <c r="AB216" i="83" s="1"/>
  <c r="AC216" i="83" s="1"/>
  <c r="AD216" i="83" s="1"/>
  <c r="AF216" i="83" s="1"/>
  <c r="E216" i="83"/>
  <c r="F216" i="83" s="1"/>
  <c r="G216" i="83" s="1"/>
  <c r="H216" i="83" s="1"/>
  <c r="I216" i="83" s="1"/>
  <c r="J216" i="83" s="1"/>
  <c r="K216" i="83" s="1"/>
  <c r="L216" i="83" s="1"/>
  <c r="M216" i="83" s="1"/>
  <c r="N216" i="83" s="1"/>
  <c r="D216" i="83"/>
  <c r="C216" i="83"/>
  <c r="C215" i="83"/>
  <c r="D215" i="83" s="1"/>
  <c r="E215" i="83" s="1"/>
  <c r="F215" i="83" s="1"/>
  <c r="G215" i="83" s="1"/>
  <c r="H215" i="83" s="1"/>
  <c r="I215" i="83" s="1"/>
  <c r="J215" i="83" s="1"/>
  <c r="K215" i="83" s="1"/>
  <c r="L215" i="83" s="1"/>
  <c r="M215" i="83" s="1"/>
  <c r="N215" i="83" s="1"/>
  <c r="O215" i="83" s="1"/>
  <c r="P215" i="83" s="1"/>
  <c r="Q215" i="83" s="1"/>
  <c r="R215" i="83" s="1"/>
  <c r="W215" i="83" s="1"/>
  <c r="X215" i="83" s="1"/>
  <c r="Y215" i="83" s="1"/>
  <c r="AA215" i="83" s="1"/>
  <c r="AB215" i="83" s="1"/>
  <c r="AC215" i="83" s="1"/>
  <c r="AD215" i="83" s="1"/>
  <c r="AF215" i="83" s="1"/>
  <c r="K214" i="83"/>
  <c r="L214" i="83" s="1"/>
  <c r="M214" i="83" s="1"/>
  <c r="N214" i="83" s="1"/>
  <c r="O214" i="83" s="1"/>
  <c r="P214" i="83" s="1"/>
  <c r="Q214" i="83" s="1"/>
  <c r="R214" i="83" s="1"/>
  <c r="W214" i="83" s="1"/>
  <c r="X214" i="83" s="1"/>
  <c r="Y214" i="83" s="1"/>
  <c r="AA214" i="83" s="1"/>
  <c r="AB214" i="83" s="1"/>
  <c r="AC214" i="83" s="1"/>
  <c r="AD214" i="83" s="1"/>
  <c r="AF214" i="83" s="1"/>
  <c r="E214" i="83"/>
  <c r="F214" i="83" s="1"/>
  <c r="G214" i="83" s="1"/>
  <c r="H214" i="83" s="1"/>
  <c r="I214" i="83" s="1"/>
  <c r="J214" i="83" s="1"/>
  <c r="C214" i="83"/>
  <c r="D214" i="83" s="1"/>
  <c r="C213" i="83"/>
  <c r="D213" i="83" s="1"/>
  <c r="E213" i="83" s="1"/>
  <c r="F213" i="83" s="1"/>
  <c r="G213" i="83" s="1"/>
  <c r="H213" i="83" s="1"/>
  <c r="I213" i="83" s="1"/>
  <c r="J213" i="83" s="1"/>
  <c r="K213" i="83" s="1"/>
  <c r="L213" i="83" s="1"/>
  <c r="M213" i="83" s="1"/>
  <c r="N213" i="83" s="1"/>
  <c r="O213" i="83" s="1"/>
  <c r="P213" i="83" s="1"/>
  <c r="Q213" i="83" s="1"/>
  <c r="R213" i="83" s="1"/>
  <c r="W213" i="83" s="1"/>
  <c r="X213" i="83" s="1"/>
  <c r="Y213" i="83" s="1"/>
  <c r="AA213" i="83" s="1"/>
  <c r="AB213" i="83" s="1"/>
  <c r="AC213" i="83" s="1"/>
  <c r="AD213" i="83" s="1"/>
  <c r="AF213" i="83" s="1"/>
  <c r="O212" i="83"/>
  <c r="P212" i="83" s="1"/>
  <c r="Q212" i="83" s="1"/>
  <c r="R212" i="83" s="1"/>
  <c r="W212" i="83" s="1"/>
  <c r="X212" i="83" s="1"/>
  <c r="Y212" i="83" s="1"/>
  <c r="AA212" i="83" s="1"/>
  <c r="AB212" i="83" s="1"/>
  <c r="AC212" i="83" s="1"/>
  <c r="AD212" i="83" s="1"/>
  <c r="AF212" i="83" s="1"/>
  <c r="E212" i="83"/>
  <c r="F212" i="83" s="1"/>
  <c r="G212" i="83" s="1"/>
  <c r="H212" i="83" s="1"/>
  <c r="I212" i="83" s="1"/>
  <c r="J212" i="83" s="1"/>
  <c r="K212" i="83" s="1"/>
  <c r="L212" i="83" s="1"/>
  <c r="M212" i="83" s="1"/>
  <c r="N212" i="83" s="1"/>
  <c r="D212" i="83"/>
  <c r="C212" i="83"/>
  <c r="C211" i="83"/>
  <c r="D211" i="83" s="1"/>
  <c r="E211" i="83" s="1"/>
  <c r="F211" i="83" s="1"/>
  <c r="G211" i="83" s="1"/>
  <c r="H211" i="83" s="1"/>
  <c r="I211" i="83" s="1"/>
  <c r="J211" i="83" s="1"/>
  <c r="K211" i="83" s="1"/>
  <c r="L211" i="83" s="1"/>
  <c r="M211" i="83" s="1"/>
  <c r="N211" i="83" s="1"/>
  <c r="O211" i="83" s="1"/>
  <c r="P211" i="83" s="1"/>
  <c r="Q211" i="83" s="1"/>
  <c r="R211" i="83" s="1"/>
  <c r="W211" i="83" s="1"/>
  <c r="X211" i="83" s="1"/>
  <c r="Y211" i="83" s="1"/>
  <c r="AA211" i="83" s="1"/>
  <c r="AB211" i="83" s="1"/>
  <c r="AC211" i="83" s="1"/>
  <c r="AD211" i="83" s="1"/>
  <c r="AF211" i="83" s="1"/>
  <c r="I210" i="83"/>
  <c r="J210" i="83" s="1"/>
  <c r="K210" i="83" s="1"/>
  <c r="L210" i="83" s="1"/>
  <c r="M210" i="83" s="1"/>
  <c r="N210" i="83" s="1"/>
  <c r="O210" i="83" s="1"/>
  <c r="P210" i="83" s="1"/>
  <c r="Q210" i="83" s="1"/>
  <c r="R210" i="83" s="1"/>
  <c r="W210" i="83" s="1"/>
  <c r="X210" i="83" s="1"/>
  <c r="Y210" i="83" s="1"/>
  <c r="AA210" i="83" s="1"/>
  <c r="AB210" i="83" s="1"/>
  <c r="AC210" i="83" s="1"/>
  <c r="AD210" i="83" s="1"/>
  <c r="AF210" i="83" s="1"/>
  <c r="H210" i="83"/>
  <c r="C210" i="83"/>
  <c r="D210" i="83" s="1"/>
  <c r="E210" i="83" s="1"/>
  <c r="F210" i="83" s="1"/>
  <c r="G210" i="83" s="1"/>
  <c r="K209" i="83"/>
  <c r="L209" i="83" s="1"/>
  <c r="M209" i="83" s="1"/>
  <c r="N209" i="83" s="1"/>
  <c r="O209" i="83" s="1"/>
  <c r="P209" i="83" s="1"/>
  <c r="Q209" i="83" s="1"/>
  <c r="R209" i="83" s="1"/>
  <c r="W209" i="83" s="1"/>
  <c r="X209" i="83" s="1"/>
  <c r="Y209" i="83" s="1"/>
  <c r="AA209" i="83" s="1"/>
  <c r="AB209" i="83" s="1"/>
  <c r="AC209" i="83" s="1"/>
  <c r="AD209" i="83" s="1"/>
  <c r="AF209" i="83" s="1"/>
  <c r="F209" i="83"/>
  <c r="G209" i="83" s="1"/>
  <c r="H209" i="83" s="1"/>
  <c r="I209" i="83" s="1"/>
  <c r="J209" i="83" s="1"/>
  <c r="C209" i="83"/>
  <c r="D209" i="83" s="1"/>
  <c r="E209" i="83" s="1"/>
  <c r="D208" i="83"/>
  <c r="E208" i="83" s="1"/>
  <c r="F208" i="83" s="1"/>
  <c r="G208" i="83" s="1"/>
  <c r="H208" i="83" s="1"/>
  <c r="I208" i="83" s="1"/>
  <c r="J208" i="83" s="1"/>
  <c r="K208" i="83" s="1"/>
  <c r="L208" i="83" s="1"/>
  <c r="M208" i="83" s="1"/>
  <c r="N208" i="83" s="1"/>
  <c r="O208" i="83" s="1"/>
  <c r="P208" i="83" s="1"/>
  <c r="Q208" i="83" s="1"/>
  <c r="R208" i="83" s="1"/>
  <c r="W208" i="83" s="1"/>
  <c r="X208" i="83" s="1"/>
  <c r="Y208" i="83" s="1"/>
  <c r="AA208" i="83" s="1"/>
  <c r="AB208" i="83" s="1"/>
  <c r="AC208" i="83" s="1"/>
  <c r="AD208" i="83" s="1"/>
  <c r="AF208" i="83" s="1"/>
  <c r="C208" i="83"/>
  <c r="D207" i="83"/>
  <c r="E207" i="83" s="1"/>
  <c r="F207" i="83" s="1"/>
  <c r="G207" i="83" s="1"/>
  <c r="H207" i="83" s="1"/>
  <c r="I207" i="83" s="1"/>
  <c r="J207" i="83" s="1"/>
  <c r="K207" i="83" s="1"/>
  <c r="L207" i="83" s="1"/>
  <c r="M207" i="83" s="1"/>
  <c r="N207" i="83" s="1"/>
  <c r="O207" i="83" s="1"/>
  <c r="P207" i="83" s="1"/>
  <c r="Q207" i="83" s="1"/>
  <c r="R207" i="83" s="1"/>
  <c r="W207" i="83" s="1"/>
  <c r="X207" i="83" s="1"/>
  <c r="Y207" i="83" s="1"/>
  <c r="AA207" i="83" s="1"/>
  <c r="AB207" i="83" s="1"/>
  <c r="AC207" i="83" s="1"/>
  <c r="AD207" i="83" s="1"/>
  <c r="AF207" i="83" s="1"/>
  <c r="C207" i="83"/>
  <c r="H206" i="83"/>
  <c r="I206" i="83" s="1"/>
  <c r="J206" i="83" s="1"/>
  <c r="K206" i="83" s="1"/>
  <c r="L206" i="83" s="1"/>
  <c r="M206" i="83" s="1"/>
  <c r="N206" i="83" s="1"/>
  <c r="O206" i="83" s="1"/>
  <c r="P206" i="83" s="1"/>
  <c r="Q206" i="83" s="1"/>
  <c r="R206" i="83" s="1"/>
  <c r="W206" i="83" s="1"/>
  <c r="X206" i="83" s="1"/>
  <c r="Y206" i="83" s="1"/>
  <c r="AA206" i="83" s="1"/>
  <c r="AB206" i="83" s="1"/>
  <c r="AC206" i="83" s="1"/>
  <c r="AD206" i="83" s="1"/>
  <c r="AF206" i="83" s="1"/>
  <c r="C206" i="83"/>
  <c r="D206" i="83" s="1"/>
  <c r="E206" i="83" s="1"/>
  <c r="F206" i="83" s="1"/>
  <c r="G206" i="83" s="1"/>
  <c r="F205" i="83"/>
  <c r="G205" i="83" s="1"/>
  <c r="H205" i="83" s="1"/>
  <c r="I205" i="83" s="1"/>
  <c r="J205" i="83" s="1"/>
  <c r="K205" i="83" s="1"/>
  <c r="L205" i="83" s="1"/>
  <c r="M205" i="83" s="1"/>
  <c r="N205" i="83" s="1"/>
  <c r="O205" i="83" s="1"/>
  <c r="P205" i="83" s="1"/>
  <c r="Q205" i="83" s="1"/>
  <c r="R205" i="83" s="1"/>
  <c r="W205" i="83" s="1"/>
  <c r="X205" i="83" s="1"/>
  <c r="Y205" i="83" s="1"/>
  <c r="AA205" i="83" s="1"/>
  <c r="AB205" i="83" s="1"/>
  <c r="AC205" i="83" s="1"/>
  <c r="AD205" i="83" s="1"/>
  <c r="AF205" i="83" s="1"/>
  <c r="C205" i="83"/>
  <c r="D205" i="83" s="1"/>
  <c r="E205" i="83" s="1"/>
  <c r="E204" i="83"/>
  <c r="F204" i="83" s="1"/>
  <c r="G204" i="83" s="1"/>
  <c r="H204" i="83" s="1"/>
  <c r="I204" i="83" s="1"/>
  <c r="J204" i="83" s="1"/>
  <c r="K204" i="83" s="1"/>
  <c r="L204" i="83" s="1"/>
  <c r="M204" i="83" s="1"/>
  <c r="N204" i="83" s="1"/>
  <c r="O204" i="83" s="1"/>
  <c r="P204" i="83" s="1"/>
  <c r="Q204" i="83" s="1"/>
  <c r="R204" i="83" s="1"/>
  <c r="W204" i="83" s="1"/>
  <c r="X204" i="83" s="1"/>
  <c r="Y204" i="83" s="1"/>
  <c r="AA204" i="83" s="1"/>
  <c r="AB204" i="83" s="1"/>
  <c r="AC204" i="83" s="1"/>
  <c r="AD204" i="83" s="1"/>
  <c r="AF204" i="83" s="1"/>
  <c r="D204" i="83"/>
  <c r="C204" i="83"/>
  <c r="C203" i="83"/>
  <c r="D203" i="83" s="1"/>
  <c r="E203" i="83" s="1"/>
  <c r="F203" i="83" s="1"/>
  <c r="G203" i="83" s="1"/>
  <c r="H203" i="83" s="1"/>
  <c r="I203" i="83" s="1"/>
  <c r="J203" i="83" s="1"/>
  <c r="K203" i="83" s="1"/>
  <c r="L203" i="83" s="1"/>
  <c r="M203" i="83" s="1"/>
  <c r="N203" i="83" s="1"/>
  <c r="O203" i="83" s="1"/>
  <c r="P203" i="83" s="1"/>
  <c r="Q203" i="83" s="1"/>
  <c r="R203" i="83" s="1"/>
  <c r="W203" i="83" s="1"/>
  <c r="X203" i="83" s="1"/>
  <c r="Y203" i="83" s="1"/>
  <c r="AA203" i="83" s="1"/>
  <c r="AB203" i="83" s="1"/>
  <c r="AC203" i="83" s="1"/>
  <c r="AD203" i="83" s="1"/>
  <c r="AF203" i="83" s="1"/>
  <c r="C202" i="83"/>
  <c r="D202" i="83" s="1"/>
  <c r="E202" i="83" s="1"/>
  <c r="F202" i="83" s="1"/>
  <c r="G202" i="83" s="1"/>
  <c r="H202" i="83" s="1"/>
  <c r="I202" i="83" s="1"/>
  <c r="J202" i="83" s="1"/>
  <c r="K202" i="83" s="1"/>
  <c r="L202" i="83" s="1"/>
  <c r="M202" i="83" s="1"/>
  <c r="N202" i="83" s="1"/>
  <c r="O202" i="83" s="1"/>
  <c r="P202" i="83" s="1"/>
  <c r="Q202" i="83" s="1"/>
  <c r="R202" i="83" s="1"/>
  <c r="W202" i="83" s="1"/>
  <c r="X202" i="83" s="1"/>
  <c r="Y202" i="83" s="1"/>
  <c r="AA202" i="83" s="1"/>
  <c r="AB202" i="83" s="1"/>
  <c r="AC202" i="83" s="1"/>
  <c r="AD202" i="83" s="1"/>
  <c r="AF202" i="83" s="1"/>
  <c r="F201" i="83"/>
  <c r="G201" i="83" s="1"/>
  <c r="H201" i="83" s="1"/>
  <c r="I201" i="83" s="1"/>
  <c r="J201" i="83" s="1"/>
  <c r="K201" i="83" s="1"/>
  <c r="L201" i="83" s="1"/>
  <c r="M201" i="83" s="1"/>
  <c r="N201" i="83" s="1"/>
  <c r="O201" i="83" s="1"/>
  <c r="P201" i="83" s="1"/>
  <c r="Q201" i="83" s="1"/>
  <c r="R201" i="83" s="1"/>
  <c r="W201" i="83" s="1"/>
  <c r="X201" i="83" s="1"/>
  <c r="Y201" i="83" s="1"/>
  <c r="AA201" i="83" s="1"/>
  <c r="AB201" i="83" s="1"/>
  <c r="AC201" i="83" s="1"/>
  <c r="AD201" i="83" s="1"/>
  <c r="AF201" i="83" s="1"/>
  <c r="C201" i="83"/>
  <c r="D201" i="83" s="1"/>
  <c r="E201" i="83" s="1"/>
  <c r="D200" i="83"/>
  <c r="E200" i="83" s="1"/>
  <c r="F200" i="83" s="1"/>
  <c r="G200" i="83" s="1"/>
  <c r="H200" i="83" s="1"/>
  <c r="I200" i="83" s="1"/>
  <c r="J200" i="83" s="1"/>
  <c r="K200" i="83" s="1"/>
  <c r="L200" i="83" s="1"/>
  <c r="M200" i="83" s="1"/>
  <c r="N200" i="83" s="1"/>
  <c r="O200" i="83" s="1"/>
  <c r="P200" i="83" s="1"/>
  <c r="Q200" i="83" s="1"/>
  <c r="R200" i="83" s="1"/>
  <c r="W200" i="83" s="1"/>
  <c r="X200" i="83" s="1"/>
  <c r="Y200" i="83" s="1"/>
  <c r="AA200" i="83" s="1"/>
  <c r="AB200" i="83" s="1"/>
  <c r="AC200" i="83" s="1"/>
  <c r="AD200" i="83" s="1"/>
  <c r="AF200" i="83" s="1"/>
  <c r="C200" i="83"/>
  <c r="J199" i="83"/>
  <c r="K199" i="83" s="1"/>
  <c r="L199" i="83" s="1"/>
  <c r="M199" i="83" s="1"/>
  <c r="N199" i="83" s="1"/>
  <c r="O199" i="83" s="1"/>
  <c r="P199" i="83" s="1"/>
  <c r="Q199" i="83" s="1"/>
  <c r="R199" i="83" s="1"/>
  <c r="W199" i="83" s="1"/>
  <c r="X199" i="83" s="1"/>
  <c r="Y199" i="83" s="1"/>
  <c r="AA199" i="83" s="1"/>
  <c r="AB199" i="83" s="1"/>
  <c r="AC199" i="83" s="1"/>
  <c r="AD199" i="83" s="1"/>
  <c r="AF199" i="83" s="1"/>
  <c r="D199" i="83"/>
  <c r="E199" i="83" s="1"/>
  <c r="F199" i="83" s="1"/>
  <c r="G199" i="83" s="1"/>
  <c r="H199" i="83" s="1"/>
  <c r="I199" i="83" s="1"/>
  <c r="C199" i="83"/>
  <c r="P198" i="83"/>
  <c r="Q198" i="83" s="1"/>
  <c r="R198" i="83" s="1"/>
  <c r="W198" i="83" s="1"/>
  <c r="X198" i="83" s="1"/>
  <c r="Y198" i="83" s="1"/>
  <c r="AA198" i="83" s="1"/>
  <c r="AB198" i="83" s="1"/>
  <c r="AC198" i="83" s="1"/>
  <c r="AD198" i="83" s="1"/>
  <c r="AF198" i="83" s="1"/>
  <c r="C198" i="83"/>
  <c r="D198" i="83" s="1"/>
  <c r="E198" i="83" s="1"/>
  <c r="F198" i="83" s="1"/>
  <c r="G198" i="83" s="1"/>
  <c r="H198" i="83" s="1"/>
  <c r="I198" i="83" s="1"/>
  <c r="J198" i="83" s="1"/>
  <c r="K198" i="83" s="1"/>
  <c r="L198" i="83" s="1"/>
  <c r="M198" i="83" s="1"/>
  <c r="N198" i="83" s="1"/>
  <c r="O198" i="83" s="1"/>
  <c r="F197" i="83"/>
  <c r="G197" i="83" s="1"/>
  <c r="H197" i="83" s="1"/>
  <c r="I197" i="83" s="1"/>
  <c r="J197" i="83" s="1"/>
  <c r="K197" i="83" s="1"/>
  <c r="L197" i="83" s="1"/>
  <c r="M197" i="83" s="1"/>
  <c r="N197" i="83" s="1"/>
  <c r="O197" i="83" s="1"/>
  <c r="P197" i="83" s="1"/>
  <c r="Q197" i="83" s="1"/>
  <c r="R197" i="83" s="1"/>
  <c r="W197" i="83" s="1"/>
  <c r="X197" i="83" s="1"/>
  <c r="Y197" i="83" s="1"/>
  <c r="AA197" i="83" s="1"/>
  <c r="AB197" i="83" s="1"/>
  <c r="AC197" i="83" s="1"/>
  <c r="AD197" i="83" s="1"/>
  <c r="AF197" i="83" s="1"/>
  <c r="C197" i="83"/>
  <c r="D197" i="83" s="1"/>
  <c r="E197" i="83" s="1"/>
  <c r="O196" i="83"/>
  <c r="P196" i="83" s="1"/>
  <c r="Q196" i="83" s="1"/>
  <c r="R196" i="83" s="1"/>
  <c r="W196" i="83" s="1"/>
  <c r="X196" i="83" s="1"/>
  <c r="Y196" i="83" s="1"/>
  <c r="AA196" i="83" s="1"/>
  <c r="AB196" i="83" s="1"/>
  <c r="AC196" i="83" s="1"/>
  <c r="AD196" i="83" s="1"/>
  <c r="AF196" i="83" s="1"/>
  <c r="E196" i="83"/>
  <c r="F196" i="83" s="1"/>
  <c r="G196" i="83" s="1"/>
  <c r="H196" i="83" s="1"/>
  <c r="I196" i="83" s="1"/>
  <c r="J196" i="83" s="1"/>
  <c r="K196" i="83" s="1"/>
  <c r="L196" i="83" s="1"/>
  <c r="M196" i="83" s="1"/>
  <c r="N196" i="83" s="1"/>
  <c r="D196" i="83"/>
  <c r="C196" i="83"/>
  <c r="O195" i="83"/>
  <c r="P195" i="83" s="1"/>
  <c r="Q195" i="83" s="1"/>
  <c r="R195" i="83" s="1"/>
  <c r="W195" i="83" s="1"/>
  <c r="X195" i="83" s="1"/>
  <c r="Y195" i="83" s="1"/>
  <c r="AA195" i="83" s="1"/>
  <c r="AB195" i="83" s="1"/>
  <c r="AC195" i="83" s="1"/>
  <c r="AD195" i="83" s="1"/>
  <c r="AF195" i="83" s="1"/>
  <c r="J195" i="83"/>
  <c r="K195" i="83" s="1"/>
  <c r="L195" i="83" s="1"/>
  <c r="M195" i="83" s="1"/>
  <c r="N195" i="83" s="1"/>
  <c r="C195" i="83"/>
  <c r="D195" i="83" s="1"/>
  <c r="E195" i="83" s="1"/>
  <c r="F195" i="83" s="1"/>
  <c r="G195" i="83" s="1"/>
  <c r="H195" i="83" s="1"/>
  <c r="I195" i="83" s="1"/>
  <c r="C194" i="83"/>
  <c r="D194" i="83" s="1"/>
  <c r="E194" i="83" s="1"/>
  <c r="F194" i="83" s="1"/>
  <c r="G194" i="83" s="1"/>
  <c r="H194" i="83" s="1"/>
  <c r="I194" i="83" s="1"/>
  <c r="J194" i="83" s="1"/>
  <c r="K194" i="83" s="1"/>
  <c r="L194" i="83" s="1"/>
  <c r="M194" i="83" s="1"/>
  <c r="N194" i="83" s="1"/>
  <c r="O194" i="83" s="1"/>
  <c r="P194" i="83" s="1"/>
  <c r="Q194" i="83" s="1"/>
  <c r="R194" i="83" s="1"/>
  <c r="W194" i="83" s="1"/>
  <c r="X194" i="83" s="1"/>
  <c r="Y194" i="83" s="1"/>
  <c r="AA194" i="83" s="1"/>
  <c r="AB194" i="83" s="1"/>
  <c r="AC194" i="83" s="1"/>
  <c r="AD194" i="83" s="1"/>
  <c r="AF194" i="83" s="1"/>
  <c r="F193" i="83"/>
  <c r="G193" i="83" s="1"/>
  <c r="H193" i="83" s="1"/>
  <c r="I193" i="83" s="1"/>
  <c r="J193" i="83" s="1"/>
  <c r="K193" i="83" s="1"/>
  <c r="L193" i="83" s="1"/>
  <c r="M193" i="83" s="1"/>
  <c r="N193" i="83" s="1"/>
  <c r="O193" i="83" s="1"/>
  <c r="P193" i="83" s="1"/>
  <c r="Q193" i="83" s="1"/>
  <c r="R193" i="83" s="1"/>
  <c r="W193" i="83" s="1"/>
  <c r="X193" i="83" s="1"/>
  <c r="Y193" i="83" s="1"/>
  <c r="AA193" i="83" s="1"/>
  <c r="AB193" i="83" s="1"/>
  <c r="AC193" i="83" s="1"/>
  <c r="AD193" i="83" s="1"/>
  <c r="AF193" i="83" s="1"/>
  <c r="C193" i="83"/>
  <c r="D193" i="83" s="1"/>
  <c r="E193" i="83" s="1"/>
  <c r="D192" i="83"/>
  <c r="E192" i="83" s="1"/>
  <c r="F192" i="83" s="1"/>
  <c r="G192" i="83" s="1"/>
  <c r="H192" i="83" s="1"/>
  <c r="I192" i="83" s="1"/>
  <c r="J192" i="83" s="1"/>
  <c r="K192" i="83" s="1"/>
  <c r="L192" i="83" s="1"/>
  <c r="M192" i="83" s="1"/>
  <c r="N192" i="83" s="1"/>
  <c r="O192" i="83" s="1"/>
  <c r="P192" i="83" s="1"/>
  <c r="Q192" i="83" s="1"/>
  <c r="R192" i="83" s="1"/>
  <c r="W192" i="83" s="1"/>
  <c r="X192" i="83" s="1"/>
  <c r="Y192" i="83" s="1"/>
  <c r="AA192" i="83" s="1"/>
  <c r="AB192" i="83" s="1"/>
  <c r="AC192" i="83" s="1"/>
  <c r="AD192" i="83" s="1"/>
  <c r="AF192" i="83" s="1"/>
  <c r="C192" i="83"/>
  <c r="R191" i="83"/>
  <c r="W191" i="83" s="1"/>
  <c r="X191" i="83" s="1"/>
  <c r="AA191" i="83" s="1"/>
  <c r="AB191" i="83" s="1"/>
  <c r="AC191" i="83" s="1"/>
  <c r="AD191" i="83" s="1"/>
  <c r="AF191" i="83" s="1"/>
  <c r="O191" i="83"/>
  <c r="P191" i="83" s="1"/>
  <c r="Q191" i="83" s="1"/>
  <c r="D191" i="83"/>
  <c r="E191" i="83" s="1"/>
  <c r="F191" i="83" s="1"/>
  <c r="G191" i="83" s="1"/>
  <c r="H191" i="83" s="1"/>
  <c r="I191" i="83" s="1"/>
  <c r="J191" i="83" s="1"/>
  <c r="K191" i="83" s="1"/>
  <c r="L191" i="83" s="1"/>
  <c r="M191" i="83" s="1"/>
  <c r="N191" i="83" s="1"/>
  <c r="C191" i="83"/>
  <c r="C190" i="83"/>
  <c r="D190" i="83" s="1"/>
  <c r="E190" i="83" s="1"/>
  <c r="F190" i="83" s="1"/>
  <c r="G190" i="83" s="1"/>
  <c r="H190" i="83" s="1"/>
  <c r="I190" i="83" s="1"/>
  <c r="J190" i="83" s="1"/>
  <c r="K190" i="83" s="1"/>
  <c r="L190" i="83" s="1"/>
  <c r="M190" i="83" s="1"/>
  <c r="N190" i="83" s="1"/>
  <c r="O190" i="83" s="1"/>
  <c r="P190" i="83" s="1"/>
  <c r="Q190" i="83" s="1"/>
  <c r="R190" i="83" s="1"/>
  <c r="W190" i="83" s="1"/>
  <c r="X190" i="83" s="1"/>
  <c r="AA190" i="83" s="1"/>
  <c r="AB190" i="83" s="1"/>
  <c r="AC190" i="83" s="1"/>
  <c r="AD190" i="83" s="1"/>
  <c r="AF190" i="83" s="1"/>
  <c r="F189" i="83"/>
  <c r="G189" i="83" s="1"/>
  <c r="H189" i="83" s="1"/>
  <c r="I189" i="83" s="1"/>
  <c r="J189" i="83" s="1"/>
  <c r="K189" i="83" s="1"/>
  <c r="L189" i="83" s="1"/>
  <c r="M189" i="83" s="1"/>
  <c r="N189" i="83" s="1"/>
  <c r="O189" i="83" s="1"/>
  <c r="P189" i="83" s="1"/>
  <c r="Q189" i="83" s="1"/>
  <c r="R189" i="83" s="1"/>
  <c r="W189" i="83" s="1"/>
  <c r="X189" i="83" s="1"/>
  <c r="AA189" i="83" s="1"/>
  <c r="AB189" i="83" s="1"/>
  <c r="AC189" i="83" s="1"/>
  <c r="AD189" i="83" s="1"/>
  <c r="AF189" i="83" s="1"/>
  <c r="C189" i="83"/>
  <c r="D189" i="83" s="1"/>
  <c r="E189" i="83" s="1"/>
  <c r="I188" i="83"/>
  <c r="J188" i="83" s="1"/>
  <c r="K188" i="83" s="1"/>
  <c r="L188" i="83" s="1"/>
  <c r="M188" i="83" s="1"/>
  <c r="N188" i="83" s="1"/>
  <c r="O188" i="83" s="1"/>
  <c r="P188" i="83" s="1"/>
  <c r="Q188" i="83" s="1"/>
  <c r="R188" i="83" s="1"/>
  <c r="W188" i="83" s="1"/>
  <c r="X188" i="83" s="1"/>
  <c r="AA188" i="83" s="1"/>
  <c r="AB188" i="83" s="1"/>
  <c r="AC188" i="83" s="1"/>
  <c r="AD188" i="83" s="1"/>
  <c r="AF188" i="83" s="1"/>
  <c r="E188" i="83"/>
  <c r="F188" i="83" s="1"/>
  <c r="G188" i="83" s="1"/>
  <c r="H188" i="83" s="1"/>
  <c r="D188" i="83"/>
  <c r="C188" i="83"/>
  <c r="D187" i="83"/>
  <c r="E187" i="83" s="1"/>
  <c r="F187" i="83" s="1"/>
  <c r="G187" i="83" s="1"/>
  <c r="H187" i="83" s="1"/>
  <c r="I187" i="83" s="1"/>
  <c r="J187" i="83" s="1"/>
  <c r="K187" i="83" s="1"/>
  <c r="L187" i="83" s="1"/>
  <c r="M187" i="83" s="1"/>
  <c r="N187" i="83" s="1"/>
  <c r="O187" i="83" s="1"/>
  <c r="P187" i="83" s="1"/>
  <c r="Q187" i="83" s="1"/>
  <c r="R187" i="83" s="1"/>
  <c r="W187" i="83" s="1"/>
  <c r="X187" i="83" s="1"/>
  <c r="AA187" i="83" s="1"/>
  <c r="AB187" i="83" s="1"/>
  <c r="AC187" i="83" s="1"/>
  <c r="AD187" i="83" s="1"/>
  <c r="AF187" i="83" s="1"/>
  <c r="C187" i="83"/>
  <c r="C186" i="83"/>
  <c r="D186" i="83" s="1"/>
  <c r="E186" i="83" s="1"/>
  <c r="F186" i="83" s="1"/>
  <c r="G186" i="83" s="1"/>
  <c r="H186" i="83" s="1"/>
  <c r="I186" i="83" s="1"/>
  <c r="J186" i="83" s="1"/>
  <c r="K186" i="83" s="1"/>
  <c r="L186" i="83" s="1"/>
  <c r="M186" i="83" s="1"/>
  <c r="N186" i="83" s="1"/>
  <c r="O186" i="83" s="1"/>
  <c r="P186" i="83" s="1"/>
  <c r="Q186" i="83" s="1"/>
  <c r="R186" i="83" s="1"/>
  <c r="W186" i="83" s="1"/>
  <c r="X186" i="83" s="1"/>
  <c r="AA186" i="83" s="1"/>
  <c r="AB186" i="83" s="1"/>
  <c r="AC186" i="83" s="1"/>
  <c r="AD186" i="83" s="1"/>
  <c r="AF186" i="83" s="1"/>
  <c r="C185" i="83"/>
  <c r="D185" i="83" s="1"/>
  <c r="E185" i="83" s="1"/>
  <c r="F185" i="83" s="1"/>
  <c r="G185" i="83" s="1"/>
  <c r="H185" i="83" s="1"/>
  <c r="I185" i="83" s="1"/>
  <c r="J185" i="83" s="1"/>
  <c r="K185" i="83" s="1"/>
  <c r="L185" i="83" s="1"/>
  <c r="M185" i="83" s="1"/>
  <c r="N185" i="83" s="1"/>
  <c r="O185" i="83" s="1"/>
  <c r="P185" i="83" s="1"/>
  <c r="Q185" i="83" s="1"/>
  <c r="R185" i="83" s="1"/>
  <c r="W185" i="83" s="1"/>
  <c r="X185" i="83" s="1"/>
  <c r="AA185" i="83" s="1"/>
  <c r="AB185" i="83" s="1"/>
  <c r="AC185" i="83" s="1"/>
  <c r="AD185" i="83" s="1"/>
  <c r="AF185" i="83" s="1"/>
  <c r="D184" i="83"/>
  <c r="E184" i="83" s="1"/>
  <c r="F184" i="83" s="1"/>
  <c r="G184" i="83" s="1"/>
  <c r="H184" i="83" s="1"/>
  <c r="I184" i="83" s="1"/>
  <c r="J184" i="83" s="1"/>
  <c r="K184" i="83" s="1"/>
  <c r="L184" i="83" s="1"/>
  <c r="M184" i="83" s="1"/>
  <c r="N184" i="83" s="1"/>
  <c r="O184" i="83" s="1"/>
  <c r="P184" i="83" s="1"/>
  <c r="Q184" i="83" s="1"/>
  <c r="R184" i="83" s="1"/>
  <c r="W184" i="83" s="1"/>
  <c r="X184" i="83" s="1"/>
  <c r="AA184" i="83" s="1"/>
  <c r="AB184" i="83" s="1"/>
  <c r="AC184" i="83" s="1"/>
  <c r="AD184" i="83" s="1"/>
  <c r="AF184" i="83" s="1"/>
  <c r="C184" i="83"/>
  <c r="C183" i="83"/>
  <c r="D183" i="83" s="1"/>
  <c r="E183" i="83" s="1"/>
  <c r="F183" i="83" s="1"/>
  <c r="G183" i="83" s="1"/>
  <c r="H183" i="83" s="1"/>
  <c r="I183" i="83" s="1"/>
  <c r="J183" i="83" s="1"/>
  <c r="K183" i="83" s="1"/>
  <c r="L183" i="83" s="1"/>
  <c r="M183" i="83" s="1"/>
  <c r="N183" i="83" s="1"/>
  <c r="O183" i="83" s="1"/>
  <c r="P183" i="83" s="1"/>
  <c r="Q183" i="83" s="1"/>
  <c r="R183" i="83" s="1"/>
  <c r="W183" i="83" s="1"/>
  <c r="X183" i="83" s="1"/>
  <c r="AA183" i="83" s="1"/>
  <c r="AB183" i="83" s="1"/>
  <c r="AC183" i="83" s="1"/>
  <c r="AD183" i="83" s="1"/>
  <c r="AF183" i="83" s="1"/>
  <c r="M182" i="83"/>
  <c r="N182" i="83" s="1"/>
  <c r="O182" i="83" s="1"/>
  <c r="P182" i="83" s="1"/>
  <c r="Q182" i="83" s="1"/>
  <c r="R182" i="83" s="1"/>
  <c r="W182" i="83" s="1"/>
  <c r="X182" i="83" s="1"/>
  <c r="AA182" i="83" s="1"/>
  <c r="AB182" i="83" s="1"/>
  <c r="AC182" i="83" s="1"/>
  <c r="AD182" i="83" s="1"/>
  <c r="AF182" i="83" s="1"/>
  <c r="I182" i="83"/>
  <c r="J182" i="83" s="1"/>
  <c r="K182" i="83" s="1"/>
  <c r="L182" i="83" s="1"/>
  <c r="D182" i="83"/>
  <c r="E182" i="83" s="1"/>
  <c r="F182" i="83" s="1"/>
  <c r="G182" i="83" s="1"/>
  <c r="H182" i="83" s="1"/>
  <c r="C182" i="83"/>
  <c r="C181" i="83"/>
  <c r="D181" i="83" s="1"/>
  <c r="E181" i="83" s="1"/>
  <c r="F181" i="83" s="1"/>
  <c r="G181" i="83" s="1"/>
  <c r="H181" i="83" s="1"/>
  <c r="I181" i="83" s="1"/>
  <c r="J181" i="83" s="1"/>
  <c r="K181" i="83" s="1"/>
  <c r="L181" i="83" s="1"/>
  <c r="M181" i="83" s="1"/>
  <c r="N181" i="83" s="1"/>
  <c r="O181" i="83" s="1"/>
  <c r="P181" i="83" s="1"/>
  <c r="Q181" i="83" s="1"/>
  <c r="R181" i="83" s="1"/>
  <c r="W181" i="83" s="1"/>
  <c r="X181" i="83" s="1"/>
  <c r="AA181" i="83" s="1"/>
  <c r="AB181" i="83" s="1"/>
  <c r="AC181" i="83" s="1"/>
  <c r="AD181" i="83" s="1"/>
  <c r="AF181" i="83" s="1"/>
  <c r="D180" i="83"/>
  <c r="E180" i="83" s="1"/>
  <c r="F180" i="83" s="1"/>
  <c r="G180" i="83" s="1"/>
  <c r="H180" i="83" s="1"/>
  <c r="I180" i="83" s="1"/>
  <c r="J180" i="83" s="1"/>
  <c r="K180" i="83" s="1"/>
  <c r="L180" i="83" s="1"/>
  <c r="M180" i="83" s="1"/>
  <c r="N180" i="83" s="1"/>
  <c r="O180" i="83" s="1"/>
  <c r="P180" i="83" s="1"/>
  <c r="Q180" i="83" s="1"/>
  <c r="R180" i="83" s="1"/>
  <c r="W180" i="83" s="1"/>
  <c r="X180" i="83" s="1"/>
  <c r="AA180" i="83" s="1"/>
  <c r="AB180" i="83" s="1"/>
  <c r="AC180" i="83" s="1"/>
  <c r="AD180" i="83" s="1"/>
  <c r="AF180" i="83" s="1"/>
  <c r="C180" i="83"/>
  <c r="C179" i="83"/>
  <c r="D179" i="83" s="1"/>
  <c r="E179" i="83" s="1"/>
  <c r="F179" i="83" s="1"/>
  <c r="G179" i="83" s="1"/>
  <c r="H179" i="83" s="1"/>
  <c r="I179" i="83" s="1"/>
  <c r="J179" i="83" s="1"/>
  <c r="K179" i="83" s="1"/>
  <c r="L179" i="83" s="1"/>
  <c r="M179" i="83" s="1"/>
  <c r="N179" i="83" s="1"/>
  <c r="O179" i="83" s="1"/>
  <c r="P179" i="83" s="1"/>
  <c r="Q179" i="83" s="1"/>
  <c r="R179" i="83" s="1"/>
  <c r="W179" i="83" s="1"/>
  <c r="X179" i="83" s="1"/>
  <c r="AA179" i="83" s="1"/>
  <c r="AB179" i="83" s="1"/>
  <c r="AC179" i="83" s="1"/>
  <c r="AD179" i="83" s="1"/>
  <c r="AF179" i="83" s="1"/>
  <c r="E178" i="83"/>
  <c r="F178" i="83" s="1"/>
  <c r="G178" i="83" s="1"/>
  <c r="H178" i="83" s="1"/>
  <c r="I178" i="83" s="1"/>
  <c r="J178" i="83" s="1"/>
  <c r="K178" i="83" s="1"/>
  <c r="L178" i="83" s="1"/>
  <c r="M178" i="83" s="1"/>
  <c r="N178" i="83" s="1"/>
  <c r="O178" i="83" s="1"/>
  <c r="P178" i="83" s="1"/>
  <c r="Q178" i="83" s="1"/>
  <c r="R178" i="83" s="1"/>
  <c r="W178" i="83" s="1"/>
  <c r="X178" i="83" s="1"/>
  <c r="AA178" i="83" s="1"/>
  <c r="AB178" i="83" s="1"/>
  <c r="AC178" i="83" s="1"/>
  <c r="AD178" i="83" s="1"/>
  <c r="AF178" i="83" s="1"/>
  <c r="D178" i="83"/>
  <c r="C178" i="83"/>
  <c r="D177" i="83"/>
  <c r="E177" i="83" s="1"/>
  <c r="F177" i="83" s="1"/>
  <c r="C177" i="83"/>
  <c r="D176" i="83"/>
  <c r="E176" i="83" s="1"/>
  <c r="F176" i="83" s="1"/>
  <c r="G176" i="83" s="1"/>
  <c r="H176" i="83" s="1"/>
  <c r="I176" i="83" s="1"/>
  <c r="J176" i="83" s="1"/>
  <c r="K176" i="83" s="1"/>
  <c r="L176" i="83" s="1"/>
  <c r="M176" i="83" s="1"/>
  <c r="N176" i="83" s="1"/>
  <c r="O176" i="83" s="1"/>
  <c r="P176" i="83" s="1"/>
  <c r="Q176" i="83" s="1"/>
  <c r="R176" i="83" s="1"/>
  <c r="W176" i="83" s="1"/>
  <c r="X176" i="83" s="1"/>
  <c r="AA176" i="83" s="1"/>
  <c r="AB176" i="83" s="1"/>
  <c r="AC176" i="83" s="1"/>
  <c r="AD176" i="83" s="1"/>
  <c r="AF176" i="83" s="1"/>
  <c r="C176" i="83"/>
  <c r="C175" i="83"/>
  <c r="D175" i="83" s="1"/>
  <c r="E175" i="83" s="1"/>
  <c r="F175" i="83" s="1"/>
  <c r="G175" i="83" s="1"/>
  <c r="H175" i="83" s="1"/>
  <c r="I175" i="83" s="1"/>
  <c r="J175" i="83" s="1"/>
  <c r="K175" i="83" s="1"/>
  <c r="L175" i="83" s="1"/>
  <c r="M175" i="83" s="1"/>
  <c r="N175" i="83" s="1"/>
  <c r="O175" i="83" s="1"/>
  <c r="P175" i="83" s="1"/>
  <c r="Q175" i="83" s="1"/>
  <c r="R175" i="83" s="1"/>
  <c r="W175" i="83" s="1"/>
  <c r="X175" i="83" s="1"/>
  <c r="AA175" i="83" s="1"/>
  <c r="AB175" i="83" s="1"/>
  <c r="AC175" i="83" s="1"/>
  <c r="AD175" i="83" s="1"/>
  <c r="AF175" i="83" s="1"/>
  <c r="D174" i="83"/>
  <c r="E174" i="83" s="1"/>
  <c r="F174" i="83" s="1"/>
  <c r="G174" i="83" s="1"/>
  <c r="H174" i="83" s="1"/>
  <c r="I174" i="83" s="1"/>
  <c r="J174" i="83" s="1"/>
  <c r="K174" i="83" s="1"/>
  <c r="L174" i="83" s="1"/>
  <c r="M174" i="83" s="1"/>
  <c r="N174" i="83" s="1"/>
  <c r="O174" i="83" s="1"/>
  <c r="P174" i="83" s="1"/>
  <c r="Q174" i="83" s="1"/>
  <c r="R174" i="83" s="1"/>
  <c r="W174" i="83" s="1"/>
  <c r="X174" i="83" s="1"/>
  <c r="AA174" i="83" s="1"/>
  <c r="AB174" i="83" s="1"/>
  <c r="AC174" i="83" s="1"/>
  <c r="AD174" i="83" s="1"/>
  <c r="AF174" i="83" s="1"/>
  <c r="C174" i="83"/>
  <c r="D173" i="83"/>
  <c r="E173" i="83" s="1"/>
  <c r="F173" i="83" s="1"/>
  <c r="G173" i="83" s="1"/>
  <c r="H173" i="83" s="1"/>
  <c r="I173" i="83" s="1"/>
  <c r="J173" i="83" s="1"/>
  <c r="K173" i="83" s="1"/>
  <c r="L173" i="83" s="1"/>
  <c r="M173" i="83" s="1"/>
  <c r="N173" i="83" s="1"/>
  <c r="O173" i="83" s="1"/>
  <c r="P173" i="83" s="1"/>
  <c r="Q173" i="83" s="1"/>
  <c r="R173" i="83" s="1"/>
  <c r="W173" i="83" s="1"/>
  <c r="X173" i="83" s="1"/>
  <c r="AA173" i="83" s="1"/>
  <c r="AB173" i="83" s="1"/>
  <c r="AC173" i="83" s="1"/>
  <c r="AD173" i="83" s="1"/>
  <c r="AF173" i="83" s="1"/>
  <c r="C173" i="83"/>
  <c r="J172" i="83"/>
  <c r="K172" i="83" s="1"/>
  <c r="L172" i="83" s="1"/>
  <c r="M172" i="83" s="1"/>
  <c r="N172" i="83" s="1"/>
  <c r="O172" i="83" s="1"/>
  <c r="P172" i="83" s="1"/>
  <c r="Q172" i="83" s="1"/>
  <c r="R172" i="83" s="1"/>
  <c r="W172" i="83" s="1"/>
  <c r="X172" i="83" s="1"/>
  <c r="AA172" i="83" s="1"/>
  <c r="AB172" i="83" s="1"/>
  <c r="AC172" i="83" s="1"/>
  <c r="AD172" i="83" s="1"/>
  <c r="AF172" i="83" s="1"/>
  <c r="E172" i="83"/>
  <c r="F172" i="83" s="1"/>
  <c r="G172" i="83" s="1"/>
  <c r="H172" i="83" s="1"/>
  <c r="I172" i="83" s="1"/>
  <c r="D172" i="83"/>
  <c r="C172" i="83"/>
  <c r="J171" i="83"/>
  <c r="K171" i="83" s="1"/>
  <c r="L171" i="83" s="1"/>
  <c r="M171" i="83" s="1"/>
  <c r="N171" i="83" s="1"/>
  <c r="O171" i="83" s="1"/>
  <c r="P171" i="83" s="1"/>
  <c r="Q171" i="83" s="1"/>
  <c r="R171" i="83" s="1"/>
  <c r="W171" i="83" s="1"/>
  <c r="X171" i="83" s="1"/>
  <c r="AA171" i="83" s="1"/>
  <c r="AB171" i="83" s="1"/>
  <c r="AC171" i="83" s="1"/>
  <c r="AD171" i="83" s="1"/>
  <c r="AF171" i="83" s="1"/>
  <c r="E171" i="83"/>
  <c r="F171" i="83" s="1"/>
  <c r="G171" i="83" s="1"/>
  <c r="H171" i="83" s="1"/>
  <c r="I171" i="83" s="1"/>
  <c r="C171" i="83"/>
  <c r="D171" i="83" s="1"/>
  <c r="C170" i="83"/>
  <c r="D170" i="83" s="1"/>
  <c r="E170" i="83" s="1"/>
  <c r="F170" i="83" s="1"/>
  <c r="G170" i="83" s="1"/>
  <c r="H170" i="83" s="1"/>
  <c r="I170" i="83" s="1"/>
  <c r="J170" i="83" s="1"/>
  <c r="K170" i="83" s="1"/>
  <c r="L170" i="83" s="1"/>
  <c r="M170" i="83" s="1"/>
  <c r="N170" i="83" s="1"/>
  <c r="O170" i="83" s="1"/>
  <c r="P170" i="83" s="1"/>
  <c r="Q170" i="83" s="1"/>
  <c r="R170" i="83" s="1"/>
  <c r="W170" i="83" s="1"/>
  <c r="X170" i="83" s="1"/>
  <c r="C169" i="83"/>
  <c r="AG167" i="83"/>
  <c r="C166" i="83"/>
  <c r="D166" i="83" s="1"/>
  <c r="E166" i="83" s="1"/>
  <c r="F166" i="83" s="1"/>
  <c r="G166" i="83" s="1"/>
  <c r="H166" i="83" s="1"/>
  <c r="I166" i="83" s="1"/>
  <c r="J166" i="83" s="1"/>
  <c r="K166" i="83" s="1"/>
  <c r="L166" i="83" s="1"/>
  <c r="M166" i="83" s="1"/>
  <c r="N166" i="83" s="1"/>
  <c r="O166" i="83" s="1"/>
  <c r="P166" i="83" s="1"/>
  <c r="Q166" i="83" s="1"/>
  <c r="R166" i="83" s="1"/>
  <c r="W166" i="83" s="1"/>
  <c r="X166" i="83" s="1"/>
  <c r="AA166" i="83" s="1"/>
  <c r="AF166" i="83" s="1"/>
  <c r="D165" i="83"/>
  <c r="E165" i="83" s="1"/>
  <c r="F165" i="83" s="1"/>
  <c r="G165" i="83" s="1"/>
  <c r="H165" i="83" s="1"/>
  <c r="I165" i="83" s="1"/>
  <c r="J165" i="83" s="1"/>
  <c r="K165" i="83" s="1"/>
  <c r="L165" i="83" s="1"/>
  <c r="M165" i="83" s="1"/>
  <c r="N165" i="83" s="1"/>
  <c r="O165" i="83" s="1"/>
  <c r="P165" i="83" s="1"/>
  <c r="Q165" i="83" s="1"/>
  <c r="R165" i="83" s="1"/>
  <c r="W165" i="83" s="1"/>
  <c r="X165" i="83" s="1"/>
  <c r="AA165" i="83" s="1"/>
  <c r="AF165" i="83" s="1"/>
  <c r="C165" i="83"/>
  <c r="L164" i="83"/>
  <c r="M164" i="83" s="1"/>
  <c r="N164" i="83" s="1"/>
  <c r="O164" i="83" s="1"/>
  <c r="P164" i="83" s="1"/>
  <c r="Q164" i="83" s="1"/>
  <c r="R164" i="83" s="1"/>
  <c r="W164" i="83" s="1"/>
  <c r="X164" i="83" s="1"/>
  <c r="AA164" i="83" s="1"/>
  <c r="AF164" i="83" s="1"/>
  <c r="E164" i="83"/>
  <c r="F164" i="83" s="1"/>
  <c r="G164" i="83" s="1"/>
  <c r="H164" i="83" s="1"/>
  <c r="I164" i="83" s="1"/>
  <c r="J164" i="83" s="1"/>
  <c r="K164" i="83" s="1"/>
  <c r="C164" i="83"/>
  <c r="D164" i="83" s="1"/>
  <c r="C163" i="83"/>
  <c r="D163" i="83" s="1"/>
  <c r="E163" i="83" s="1"/>
  <c r="F163" i="83" s="1"/>
  <c r="G163" i="83" s="1"/>
  <c r="H163" i="83" s="1"/>
  <c r="I163" i="83" s="1"/>
  <c r="J163" i="83" s="1"/>
  <c r="K163" i="83" s="1"/>
  <c r="L163" i="83" s="1"/>
  <c r="M163" i="83" s="1"/>
  <c r="N163" i="83" s="1"/>
  <c r="O163" i="83" s="1"/>
  <c r="P163" i="83" s="1"/>
  <c r="Q163" i="83" s="1"/>
  <c r="R163" i="83" s="1"/>
  <c r="W163" i="83" s="1"/>
  <c r="X163" i="83" s="1"/>
  <c r="AA163" i="83" s="1"/>
  <c r="AF163" i="83" s="1"/>
  <c r="C162" i="83"/>
  <c r="D162" i="83" s="1"/>
  <c r="E162" i="83" s="1"/>
  <c r="F162" i="83" s="1"/>
  <c r="G162" i="83" s="1"/>
  <c r="H162" i="83" s="1"/>
  <c r="I162" i="83" s="1"/>
  <c r="J162" i="83" s="1"/>
  <c r="K162" i="83" s="1"/>
  <c r="L162" i="83" s="1"/>
  <c r="M162" i="83" s="1"/>
  <c r="N162" i="83" s="1"/>
  <c r="O162" i="83" s="1"/>
  <c r="P162" i="83" s="1"/>
  <c r="Q162" i="83" s="1"/>
  <c r="R162" i="83" s="1"/>
  <c r="W162" i="83" s="1"/>
  <c r="X162" i="83" s="1"/>
  <c r="AA162" i="83" s="1"/>
  <c r="AF162" i="83" s="1"/>
  <c r="D161" i="83"/>
  <c r="C161" i="83"/>
  <c r="C167" i="83" s="1"/>
  <c r="AI158" i="83"/>
  <c r="AH158" i="83"/>
  <c r="A158" i="83" a="1"/>
  <c r="A158" i="83" s="1"/>
  <c r="AI157" i="83"/>
  <c r="AH157" i="83"/>
  <c r="AI156" i="83"/>
  <c r="AH156" i="83"/>
  <c r="AI155" i="83"/>
  <c r="AH155" i="83"/>
  <c r="AI154" i="83"/>
  <c r="AH154" i="83"/>
  <c r="AL153" i="83"/>
  <c r="AI153" i="83"/>
  <c r="AH153" i="83"/>
  <c r="A153" i="83" a="1"/>
  <c r="A153" i="83" s="1"/>
  <c r="AI152" i="83"/>
  <c r="AH152" i="83"/>
  <c r="AI151" i="83"/>
  <c r="AH151" i="83"/>
  <c r="AI150" i="83"/>
  <c r="AH150" i="83"/>
  <c r="AI149" i="83"/>
  <c r="AH149" i="83"/>
  <c r="AI148" i="83"/>
  <c r="AH148" i="83"/>
  <c r="AI147" i="83"/>
  <c r="AH147" i="83"/>
  <c r="AI146" i="83"/>
  <c r="AH146" i="83"/>
  <c r="AI142" i="83"/>
  <c r="AH142" i="83"/>
  <c r="AI141" i="83"/>
  <c r="AH141" i="83"/>
  <c r="AI140" i="83"/>
  <c r="AH140" i="83"/>
  <c r="AI139" i="83"/>
  <c r="AH139" i="83"/>
  <c r="AI138" i="83"/>
  <c r="AH138" i="83"/>
  <c r="AI137" i="83"/>
  <c r="AH137" i="83"/>
  <c r="AI136" i="83"/>
  <c r="AH136" i="83"/>
  <c r="C135" i="83"/>
  <c r="AI134" i="83"/>
  <c r="AH134" i="83"/>
  <c r="AI133" i="83"/>
  <c r="AH133" i="83"/>
  <c r="AI132" i="83"/>
  <c r="AH132" i="83"/>
  <c r="AI131" i="83"/>
  <c r="AH131" i="83"/>
  <c r="AI130" i="83"/>
  <c r="AH130" i="83"/>
  <c r="AI129" i="83"/>
  <c r="AH129" i="83"/>
  <c r="AI128" i="83"/>
  <c r="AH128" i="83"/>
  <c r="AI127" i="83"/>
  <c r="AH127" i="83"/>
  <c r="AI126" i="83"/>
  <c r="AH126" i="83"/>
  <c r="AI125" i="83"/>
  <c r="AH125" i="83"/>
  <c r="AF122" i="83"/>
  <c r="X122" i="83"/>
  <c r="W122" i="83"/>
  <c r="R122" i="83"/>
  <c r="Q122" i="83"/>
  <c r="N122" i="83"/>
  <c r="M122" i="83"/>
  <c r="L122" i="83"/>
  <c r="K122" i="83"/>
  <c r="J122" i="83"/>
  <c r="I122" i="83"/>
  <c r="H122" i="83"/>
  <c r="G122" i="83"/>
  <c r="F122" i="83"/>
  <c r="E122" i="83"/>
  <c r="D122" i="83"/>
  <c r="C122" i="83"/>
  <c r="AF121" i="83"/>
  <c r="X121" i="83"/>
  <c r="W121" i="83"/>
  <c r="R121" i="83"/>
  <c r="Q121" i="83"/>
  <c r="N121" i="83"/>
  <c r="M121" i="83"/>
  <c r="L121" i="83"/>
  <c r="K121" i="83"/>
  <c r="J121" i="83"/>
  <c r="I121" i="83"/>
  <c r="H121" i="83"/>
  <c r="G121" i="83"/>
  <c r="F121" i="83"/>
  <c r="E121" i="83"/>
  <c r="D121" i="83"/>
  <c r="C121" i="83"/>
  <c r="AF120" i="83"/>
  <c r="X120" i="83"/>
  <c r="W120" i="83"/>
  <c r="R120" i="83"/>
  <c r="Q120" i="83"/>
  <c r="N120" i="83"/>
  <c r="M120" i="83"/>
  <c r="L120" i="83"/>
  <c r="K120" i="83"/>
  <c r="J120" i="83"/>
  <c r="I120" i="83"/>
  <c r="H120" i="83"/>
  <c r="G120" i="83"/>
  <c r="F120" i="83"/>
  <c r="E120" i="83"/>
  <c r="D120" i="83"/>
  <c r="C120" i="83"/>
  <c r="AF119" i="83"/>
  <c r="X119" i="83"/>
  <c r="W119" i="83"/>
  <c r="R119" i="83"/>
  <c r="R123" i="83" s="1"/>
  <c r="AZ23" i="83" s="1"/>
  <c r="Q119" i="83"/>
  <c r="N119" i="83"/>
  <c r="M119" i="83"/>
  <c r="L119" i="83"/>
  <c r="K119" i="83"/>
  <c r="J119" i="83"/>
  <c r="I119" i="83"/>
  <c r="H119" i="83"/>
  <c r="G119" i="83"/>
  <c r="F119" i="83"/>
  <c r="E119" i="83"/>
  <c r="D119" i="83"/>
  <c r="C119" i="83"/>
  <c r="AF118" i="83"/>
  <c r="X118" i="83"/>
  <c r="W118" i="83"/>
  <c r="R118" i="83"/>
  <c r="Q118" i="83"/>
  <c r="N118" i="83"/>
  <c r="M118" i="83"/>
  <c r="L118" i="83"/>
  <c r="K118" i="83"/>
  <c r="J118" i="83"/>
  <c r="I118" i="83"/>
  <c r="H118" i="83"/>
  <c r="G118" i="83"/>
  <c r="F118" i="83"/>
  <c r="E118" i="83"/>
  <c r="D118" i="83"/>
  <c r="C118" i="83"/>
  <c r="AF117" i="83"/>
  <c r="X117" i="83"/>
  <c r="W117" i="83"/>
  <c r="R117" i="83"/>
  <c r="Q117" i="83"/>
  <c r="Q123" i="83" s="1"/>
  <c r="AY23" i="83" s="1"/>
  <c r="N117" i="83"/>
  <c r="M117" i="83"/>
  <c r="L117" i="83"/>
  <c r="K117" i="83"/>
  <c r="J117" i="83"/>
  <c r="I117" i="83"/>
  <c r="H117" i="83"/>
  <c r="G117" i="83"/>
  <c r="F117" i="83"/>
  <c r="E117" i="83"/>
  <c r="D117" i="83"/>
  <c r="C117" i="83"/>
  <c r="AI114" i="83"/>
  <c r="AH114" i="83"/>
  <c r="AI112" i="83"/>
  <c r="AH112" i="83"/>
  <c r="AG112" i="83"/>
  <c r="AI111" i="83"/>
  <c r="AH111" i="83"/>
  <c r="AI110" i="83"/>
  <c r="AH110" i="83"/>
  <c r="AI109" i="83"/>
  <c r="AH109" i="83"/>
  <c r="AG108" i="83"/>
  <c r="AF108" i="83"/>
  <c r="AE5" i="83" s="1"/>
  <c r="X108" i="83"/>
  <c r="W5" i="83" s="1"/>
  <c r="W108" i="83"/>
  <c r="R108" i="83"/>
  <c r="Q108" i="83"/>
  <c r="N108" i="83"/>
  <c r="AV19" i="83" s="1"/>
  <c r="M108" i="83"/>
  <c r="L108" i="83"/>
  <c r="K108" i="83"/>
  <c r="AT19" i="83" s="1"/>
  <c r="J108" i="83"/>
  <c r="I5" i="83" s="1"/>
  <c r="I108" i="83"/>
  <c r="H108" i="83"/>
  <c r="G5" i="83" s="1"/>
  <c r="G108" i="83"/>
  <c r="AR19" i="83" s="1"/>
  <c r="F108" i="83"/>
  <c r="E108" i="83"/>
  <c r="AP19" i="83" s="1"/>
  <c r="D108" i="83"/>
  <c r="C5" i="83" s="1"/>
  <c r="C108" i="83"/>
  <c r="AI107" i="83"/>
  <c r="AH107" i="83"/>
  <c r="AI106" i="83"/>
  <c r="AH106" i="83"/>
  <c r="AI105" i="83"/>
  <c r="AH105" i="83"/>
  <c r="AI104" i="83"/>
  <c r="AH104" i="83"/>
  <c r="AI103" i="83"/>
  <c r="AH103" i="83"/>
  <c r="AI102" i="83"/>
  <c r="AH102" i="83"/>
  <c r="AI101" i="83"/>
  <c r="AH101" i="83"/>
  <c r="AI100" i="83"/>
  <c r="AH100" i="83"/>
  <c r="AI99" i="83"/>
  <c r="AH99" i="83"/>
  <c r="AI98" i="83"/>
  <c r="AH98" i="83"/>
  <c r="AI97" i="83"/>
  <c r="AH97" i="83"/>
  <c r="AG96" i="83"/>
  <c r="AF96" i="83"/>
  <c r="BJ20" i="83" s="1"/>
  <c r="X96" i="83"/>
  <c r="W96" i="83"/>
  <c r="R96" i="83"/>
  <c r="Q96" i="83"/>
  <c r="N96" i="83"/>
  <c r="M96" i="83"/>
  <c r="L96" i="83"/>
  <c r="K96" i="83"/>
  <c r="J96" i="83"/>
  <c r="I96" i="83"/>
  <c r="H96" i="83"/>
  <c r="G96" i="83"/>
  <c r="F96" i="83"/>
  <c r="E96" i="83"/>
  <c r="D96" i="83"/>
  <c r="C96" i="83"/>
  <c r="AI95" i="83"/>
  <c r="AH95" i="83"/>
  <c r="AI94" i="83"/>
  <c r="AH94" i="83"/>
  <c r="AI93" i="83"/>
  <c r="AH93" i="83"/>
  <c r="AF92" i="83"/>
  <c r="R92" i="83"/>
  <c r="Q92" i="83"/>
  <c r="N92" i="83"/>
  <c r="M92" i="83"/>
  <c r="L92" i="83"/>
  <c r="K92" i="83"/>
  <c r="AT18" i="83" s="1"/>
  <c r="J92" i="83"/>
  <c r="I92" i="83"/>
  <c r="AS18" i="83" s="1"/>
  <c r="H92" i="83"/>
  <c r="G92" i="83"/>
  <c r="F92" i="83"/>
  <c r="AQ18" i="83" s="1"/>
  <c r="E92" i="83"/>
  <c r="AP18" i="83" s="1"/>
  <c r="D92" i="83"/>
  <c r="C92" i="83"/>
  <c r="AI91" i="83"/>
  <c r="AH91" i="83"/>
  <c r="AG91" i="83"/>
  <c r="AG92" i="83" s="1"/>
  <c r="AI90" i="83"/>
  <c r="AH90" i="83"/>
  <c r="BL89" i="83"/>
  <c r="AI89" i="83"/>
  <c r="AH89" i="83"/>
  <c r="BU88" i="83"/>
  <c r="BM88" i="83"/>
  <c r="BI88" i="83"/>
  <c r="BA88" i="83"/>
  <c r="AI88" i="83"/>
  <c r="AH88" i="83"/>
  <c r="BV87" i="83"/>
  <c r="BN87" i="83"/>
  <c r="BG87" i="83"/>
  <c r="AI87" i="83"/>
  <c r="AH87" i="83"/>
  <c r="BI86" i="83"/>
  <c r="BE86" i="83"/>
  <c r="AZ86" i="83"/>
  <c r="AI86" i="83"/>
  <c r="AH86" i="83"/>
  <c r="AI85" i="83"/>
  <c r="AH85" i="83"/>
  <c r="BW84" i="83"/>
  <c r="BW91" i="83" s="1"/>
  <c r="BV84" i="83"/>
  <c r="BV91" i="83" s="1"/>
  <c r="BU84" i="83"/>
  <c r="BU91" i="83" s="1"/>
  <c r="BT84" i="83"/>
  <c r="BT91" i="83" s="1"/>
  <c r="BS84" i="83"/>
  <c r="BS91" i="83" s="1"/>
  <c r="BR84" i="83"/>
  <c r="BR91" i="83" s="1"/>
  <c r="BQ84" i="83"/>
  <c r="BQ91" i="83" s="1"/>
  <c r="BP84" i="83"/>
  <c r="BP91" i="83" s="1"/>
  <c r="BO84" i="83"/>
  <c r="BO91" i="83" s="1"/>
  <c r="BN84" i="83"/>
  <c r="BN91" i="83" s="1"/>
  <c r="BM84" i="83"/>
  <c r="BM91" i="83" s="1"/>
  <c r="BL84" i="83"/>
  <c r="BL91" i="83" s="1"/>
  <c r="BK84" i="83"/>
  <c r="BK91" i="83" s="1"/>
  <c r="BJ84" i="83"/>
  <c r="BJ91" i="83" s="1"/>
  <c r="BI84" i="83"/>
  <c r="BI91" i="83" s="1"/>
  <c r="BH84" i="83"/>
  <c r="BH91" i="83" s="1"/>
  <c r="BG84" i="83"/>
  <c r="BG91" i="83" s="1"/>
  <c r="BF84" i="83"/>
  <c r="BF91" i="83" s="1"/>
  <c r="BE84" i="83"/>
  <c r="BE91" i="83" s="1"/>
  <c r="BD84" i="83"/>
  <c r="BD91" i="83" s="1"/>
  <c r="BC84" i="83"/>
  <c r="BC91" i="83" s="1"/>
  <c r="BB84" i="83"/>
  <c r="BB91" i="83" s="1"/>
  <c r="BA84" i="83"/>
  <c r="BA91" i="83" s="1"/>
  <c r="AZ84" i="83"/>
  <c r="AZ91" i="83" s="1"/>
  <c r="AI84" i="83"/>
  <c r="AH84" i="83"/>
  <c r="BW83" i="83"/>
  <c r="BW90" i="83" s="1"/>
  <c r="BV83" i="83"/>
  <c r="BV90" i="83" s="1"/>
  <c r="BU83" i="83"/>
  <c r="BU90" i="83" s="1"/>
  <c r="BT83" i="83"/>
  <c r="BT90" i="83" s="1"/>
  <c r="BS83" i="83"/>
  <c r="BS90" i="83" s="1"/>
  <c r="BR83" i="83"/>
  <c r="BR90" i="83" s="1"/>
  <c r="BQ83" i="83"/>
  <c r="BQ90" i="83" s="1"/>
  <c r="BP83" i="83"/>
  <c r="BP90" i="83" s="1"/>
  <c r="BO83" i="83"/>
  <c r="BO90" i="83" s="1"/>
  <c r="BN83" i="83"/>
  <c r="BN90" i="83" s="1"/>
  <c r="BM83" i="83"/>
  <c r="BM90" i="83" s="1"/>
  <c r="BL83" i="83"/>
  <c r="BL90" i="83" s="1"/>
  <c r="BK83" i="83"/>
  <c r="BK90" i="83" s="1"/>
  <c r="BJ83" i="83"/>
  <c r="BJ90" i="83" s="1"/>
  <c r="BI83" i="83"/>
  <c r="BI90" i="83" s="1"/>
  <c r="BH83" i="83"/>
  <c r="BH90" i="83" s="1"/>
  <c r="BG83" i="83"/>
  <c r="BG90" i="83" s="1"/>
  <c r="BF83" i="83"/>
  <c r="BF90" i="83" s="1"/>
  <c r="BE83" i="83"/>
  <c r="BE90" i="83" s="1"/>
  <c r="BD83" i="83"/>
  <c r="BD90" i="83" s="1"/>
  <c r="BC83" i="83"/>
  <c r="BC90" i="83" s="1"/>
  <c r="BB83" i="83"/>
  <c r="BB90" i="83" s="1"/>
  <c r="BA83" i="83"/>
  <c r="BA90" i="83" s="1"/>
  <c r="AZ83" i="83"/>
  <c r="AZ90" i="83" s="1"/>
  <c r="AI83" i="83"/>
  <c r="AH83" i="83"/>
  <c r="BW82" i="83"/>
  <c r="BW89" i="83" s="1"/>
  <c r="BV82" i="83"/>
  <c r="BV89" i="83" s="1"/>
  <c r="BU82" i="83"/>
  <c r="BU89" i="83" s="1"/>
  <c r="BT82" i="83"/>
  <c r="BT89" i="83" s="1"/>
  <c r="BS82" i="83"/>
  <c r="BS89" i="83" s="1"/>
  <c r="BR82" i="83"/>
  <c r="BR89" i="83" s="1"/>
  <c r="BQ82" i="83"/>
  <c r="BQ89" i="83" s="1"/>
  <c r="BP82" i="83"/>
  <c r="BP89" i="83" s="1"/>
  <c r="BO82" i="83"/>
  <c r="BO89" i="83" s="1"/>
  <c r="BN82" i="83"/>
  <c r="BN89" i="83" s="1"/>
  <c r="BM82" i="83"/>
  <c r="BM89" i="83" s="1"/>
  <c r="BL82" i="83"/>
  <c r="BK82" i="83"/>
  <c r="BK89" i="83" s="1"/>
  <c r="BJ82" i="83"/>
  <c r="BJ89" i="83" s="1"/>
  <c r="BI82" i="83"/>
  <c r="BI89" i="83" s="1"/>
  <c r="BH82" i="83"/>
  <c r="BH89" i="83" s="1"/>
  <c r="BG82" i="83"/>
  <c r="BG89" i="83" s="1"/>
  <c r="BF82" i="83"/>
  <c r="BF89" i="83" s="1"/>
  <c r="BE82" i="83"/>
  <c r="BE89" i="83" s="1"/>
  <c r="BD82" i="83"/>
  <c r="BD89" i="83" s="1"/>
  <c r="BC82" i="83"/>
  <c r="BC89" i="83" s="1"/>
  <c r="BB82" i="83"/>
  <c r="BB89" i="83" s="1"/>
  <c r="BA82" i="83"/>
  <c r="BA89" i="83" s="1"/>
  <c r="AZ82" i="83"/>
  <c r="AZ89" i="83" s="1"/>
  <c r="AI82" i="83"/>
  <c r="AH82" i="83"/>
  <c r="BW81" i="83"/>
  <c r="BW88" i="83" s="1"/>
  <c r="BV81" i="83"/>
  <c r="BV88" i="83" s="1"/>
  <c r="BU81" i="83"/>
  <c r="BT81" i="83"/>
  <c r="BT88" i="83" s="1"/>
  <c r="BS81" i="83"/>
  <c r="BS88" i="83" s="1"/>
  <c r="BR81" i="83"/>
  <c r="BR88" i="83" s="1"/>
  <c r="BQ81" i="83"/>
  <c r="BQ88" i="83" s="1"/>
  <c r="BP81" i="83"/>
  <c r="BP88" i="83" s="1"/>
  <c r="BO81" i="83"/>
  <c r="BO88" i="83" s="1"/>
  <c r="BN81" i="83"/>
  <c r="BN88" i="83" s="1"/>
  <c r="BM81" i="83"/>
  <c r="BL81" i="83"/>
  <c r="BL88" i="83" s="1"/>
  <c r="BK81" i="83"/>
  <c r="BK88" i="83" s="1"/>
  <c r="BJ81" i="83"/>
  <c r="BJ88" i="83" s="1"/>
  <c r="BI81" i="83"/>
  <c r="BH81" i="83"/>
  <c r="BH88" i="83" s="1"/>
  <c r="BG81" i="83"/>
  <c r="BG88" i="83" s="1"/>
  <c r="BF81" i="83"/>
  <c r="BF88" i="83" s="1"/>
  <c r="BE81" i="83"/>
  <c r="BE88" i="83" s="1"/>
  <c r="BD81" i="83"/>
  <c r="BD88" i="83" s="1"/>
  <c r="BC81" i="83"/>
  <c r="BC88" i="83" s="1"/>
  <c r="BB81" i="83"/>
  <c r="BB88" i="83" s="1"/>
  <c r="BA81" i="83"/>
  <c r="AZ81" i="83"/>
  <c r="AZ88" i="83" s="1"/>
  <c r="AI81" i="83"/>
  <c r="AH81" i="83"/>
  <c r="BW80" i="83"/>
  <c r="BW87" i="83" s="1"/>
  <c r="BV80" i="83"/>
  <c r="BU80" i="83"/>
  <c r="BU87" i="83" s="1"/>
  <c r="BT80" i="83"/>
  <c r="BT87" i="83" s="1"/>
  <c r="BS80" i="83"/>
  <c r="BS87" i="83" s="1"/>
  <c r="BR80" i="83"/>
  <c r="BR87" i="83" s="1"/>
  <c r="BQ80" i="83"/>
  <c r="BQ87" i="83" s="1"/>
  <c r="BP80" i="83"/>
  <c r="BP87" i="83" s="1"/>
  <c r="BO80" i="83"/>
  <c r="BO87" i="83" s="1"/>
  <c r="BN80" i="83"/>
  <c r="BM80" i="83"/>
  <c r="BM87" i="83" s="1"/>
  <c r="BL80" i="83"/>
  <c r="BL87" i="83" s="1"/>
  <c r="BK80" i="83"/>
  <c r="BK87" i="83" s="1"/>
  <c r="BJ80" i="83"/>
  <c r="BJ87" i="83" s="1"/>
  <c r="BI80" i="83"/>
  <c r="BI87" i="83" s="1"/>
  <c r="BH80" i="83"/>
  <c r="BH87" i="83" s="1"/>
  <c r="BG80" i="83"/>
  <c r="BF80" i="83"/>
  <c r="BF87" i="83" s="1"/>
  <c r="BE80" i="83"/>
  <c r="BE87" i="83" s="1"/>
  <c r="BD80" i="83"/>
  <c r="BD87" i="83" s="1"/>
  <c r="BC80" i="83"/>
  <c r="BC87" i="83" s="1"/>
  <c r="BB80" i="83"/>
  <c r="BB87" i="83" s="1"/>
  <c r="BA80" i="83"/>
  <c r="BA87" i="83" s="1"/>
  <c r="AZ80" i="83"/>
  <c r="AZ87" i="83" s="1"/>
  <c r="AI80" i="83"/>
  <c r="AH80" i="83"/>
  <c r="BW79" i="83"/>
  <c r="BW86" i="83" s="1"/>
  <c r="BV79" i="83"/>
  <c r="BV86" i="83" s="1"/>
  <c r="BU79" i="83"/>
  <c r="BU86" i="83" s="1"/>
  <c r="BT79" i="83"/>
  <c r="BT86" i="83" s="1"/>
  <c r="BS79" i="83"/>
  <c r="BS86" i="83" s="1"/>
  <c r="BR79" i="83"/>
  <c r="BR86" i="83" s="1"/>
  <c r="BQ79" i="83"/>
  <c r="BQ86" i="83" s="1"/>
  <c r="BP79" i="83"/>
  <c r="BP86" i="83" s="1"/>
  <c r="BO79" i="83"/>
  <c r="BO86" i="83" s="1"/>
  <c r="BN79" i="83"/>
  <c r="BN86" i="83" s="1"/>
  <c r="BM79" i="83"/>
  <c r="BM86" i="83" s="1"/>
  <c r="BL79" i="83"/>
  <c r="BL86" i="83" s="1"/>
  <c r="BK79" i="83"/>
  <c r="BK86" i="83" s="1"/>
  <c r="BJ79" i="83"/>
  <c r="BJ86" i="83" s="1"/>
  <c r="BI79" i="83"/>
  <c r="BH79" i="83"/>
  <c r="BH86" i="83" s="1"/>
  <c r="BG79" i="83"/>
  <c r="BG86" i="83" s="1"/>
  <c r="BF79" i="83"/>
  <c r="BF86" i="83" s="1"/>
  <c r="BE79" i="83"/>
  <c r="BD79" i="83"/>
  <c r="BD86" i="83" s="1"/>
  <c r="BC79" i="83"/>
  <c r="BC86" i="83" s="1"/>
  <c r="BB79" i="83"/>
  <c r="BB86" i="83" s="1"/>
  <c r="BA79" i="83"/>
  <c r="BA86" i="83" s="1"/>
  <c r="AZ79" i="83"/>
  <c r="AI79" i="83"/>
  <c r="AH79" i="83"/>
  <c r="AG78" i="83"/>
  <c r="BG17" i="83"/>
  <c r="BB17" i="83"/>
  <c r="R78" i="83"/>
  <c r="AZ17" i="83" s="1"/>
  <c r="Q78" i="83"/>
  <c r="N78" i="83"/>
  <c r="M78" i="83"/>
  <c r="AU17" i="83" s="1"/>
  <c r="L78" i="83"/>
  <c r="K78" i="83"/>
  <c r="AT17" i="83" s="1"/>
  <c r="J78" i="83"/>
  <c r="I78" i="83"/>
  <c r="H78" i="83"/>
  <c r="G78" i="83"/>
  <c r="F78" i="83"/>
  <c r="AI77" i="83"/>
  <c r="AH77" i="83"/>
  <c r="AI76" i="83"/>
  <c r="AH76" i="83"/>
  <c r="AI75" i="83"/>
  <c r="AH75" i="83"/>
  <c r="AI74" i="83"/>
  <c r="AH74" i="83"/>
  <c r="AI73" i="83"/>
  <c r="AH73" i="83"/>
  <c r="AI72" i="83"/>
  <c r="AH72" i="83"/>
  <c r="AG71" i="83"/>
  <c r="AG113" i="83" s="1"/>
  <c r="AF71" i="83"/>
  <c r="BH16" i="83"/>
  <c r="AA7" i="83"/>
  <c r="Z7" i="83"/>
  <c r="Y7" i="83"/>
  <c r="S7" i="83"/>
  <c r="R71" i="83"/>
  <c r="Q71" i="83"/>
  <c r="Q113" i="83" s="1"/>
  <c r="Q115" i="83" s="1"/>
  <c r="N71" i="83"/>
  <c r="AV16" i="83" s="1"/>
  <c r="M71" i="83"/>
  <c r="AU16" i="83" s="1"/>
  <c r="L71" i="83"/>
  <c r="K71" i="83"/>
  <c r="J71" i="83"/>
  <c r="I71" i="83"/>
  <c r="H71" i="83"/>
  <c r="G71" i="83"/>
  <c r="G113" i="83" s="1"/>
  <c r="G115" i="83" s="1"/>
  <c r="F71" i="83"/>
  <c r="AQ16" i="83" s="1"/>
  <c r="E71" i="83"/>
  <c r="D71" i="83"/>
  <c r="AO16" i="83" s="1"/>
  <c r="C71" i="83"/>
  <c r="C113" i="83" s="1"/>
  <c r="C115" i="83" s="1"/>
  <c r="AI70" i="83"/>
  <c r="AH70" i="83"/>
  <c r="AI69" i="83"/>
  <c r="AH69" i="83"/>
  <c r="AI68" i="83"/>
  <c r="AH68" i="83"/>
  <c r="AI67" i="83"/>
  <c r="AH67" i="83"/>
  <c r="AI66" i="83"/>
  <c r="AH66" i="83"/>
  <c r="AI65" i="83"/>
  <c r="AH65" i="83"/>
  <c r="AI64" i="83"/>
  <c r="AH64" i="83"/>
  <c r="AI63" i="83"/>
  <c r="AH63" i="83"/>
  <c r="AI62" i="83"/>
  <c r="AH62" i="83"/>
  <c r="AI61" i="83"/>
  <c r="AH61" i="83"/>
  <c r="AI60" i="83"/>
  <c r="AH60" i="83"/>
  <c r="AI59" i="83"/>
  <c r="AH59" i="83"/>
  <c r="AI58" i="83"/>
  <c r="AH58" i="83"/>
  <c r="AI57" i="83"/>
  <c r="AH57" i="83"/>
  <c r="AI56" i="83"/>
  <c r="AH56" i="83"/>
  <c r="AI55" i="83"/>
  <c r="AH55" i="83"/>
  <c r="AI54" i="83"/>
  <c r="AH54" i="83"/>
  <c r="AI53" i="83"/>
  <c r="AH53" i="83"/>
  <c r="AI52" i="83"/>
  <c r="AH52" i="83"/>
  <c r="AI51" i="83"/>
  <c r="AH51" i="83"/>
  <c r="AI50" i="83"/>
  <c r="AH50" i="83"/>
  <c r="AI49" i="83"/>
  <c r="AH49" i="83"/>
  <c r="AI48" i="83"/>
  <c r="AH48" i="83"/>
  <c r="AI47" i="83"/>
  <c r="AH47" i="83"/>
  <c r="AI46" i="83"/>
  <c r="AH46" i="83"/>
  <c r="AI45" i="83"/>
  <c r="AH45" i="83"/>
  <c r="AI44" i="83"/>
  <c r="AH44" i="83"/>
  <c r="AI43" i="83"/>
  <c r="AH43" i="83"/>
  <c r="AI42" i="83"/>
  <c r="AH42" i="83"/>
  <c r="AI41" i="83"/>
  <c r="AH41" i="83"/>
  <c r="AI40" i="83"/>
  <c r="AH40" i="83"/>
  <c r="AI39" i="83"/>
  <c r="AH39" i="83"/>
  <c r="AI38" i="83"/>
  <c r="AH38" i="83"/>
  <c r="AI37" i="83"/>
  <c r="AH37" i="83"/>
  <c r="AI36" i="83"/>
  <c r="AH36" i="83"/>
  <c r="AI35" i="83"/>
  <c r="AH35" i="83"/>
  <c r="AI34" i="83"/>
  <c r="AH34" i="83"/>
  <c r="AI33" i="83"/>
  <c r="AH33" i="83"/>
  <c r="AI32" i="83"/>
  <c r="AH32" i="83"/>
  <c r="AI31" i="83"/>
  <c r="AH31" i="83"/>
  <c r="AI30" i="83"/>
  <c r="AH30" i="83"/>
  <c r="AI29" i="83"/>
  <c r="AH29" i="83"/>
  <c r="AI28" i="83"/>
  <c r="AH28" i="83"/>
  <c r="AI27" i="83"/>
  <c r="AH27" i="83"/>
  <c r="AI26" i="83"/>
  <c r="AH26" i="83"/>
  <c r="AI25" i="83"/>
  <c r="AH25" i="83"/>
  <c r="AI24" i="83"/>
  <c r="AH24" i="83"/>
  <c r="BF23" i="83"/>
  <c r="BA23" i="83"/>
  <c r="AX23" i="83"/>
  <c r="AI23" i="83"/>
  <c r="AH23" i="83"/>
  <c r="AI22" i="83"/>
  <c r="AH22" i="83"/>
  <c r="BJ21" i="83"/>
  <c r="BI21" i="83"/>
  <c r="BH21" i="83"/>
  <c r="BG21" i="83"/>
  <c r="BF21" i="83"/>
  <c r="BE21" i="83"/>
  <c r="BD21" i="83"/>
  <c r="BC21" i="83"/>
  <c r="BB21" i="83"/>
  <c r="BA21" i="83"/>
  <c r="AZ21" i="83"/>
  <c r="AY21" i="83"/>
  <c r="AX21" i="83"/>
  <c r="AW21" i="83"/>
  <c r="AV21" i="83"/>
  <c r="AU21" i="83"/>
  <c r="AT21" i="83"/>
  <c r="AS21" i="83"/>
  <c r="AR21" i="83"/>
  <c r="AQ21" i="83"/>
  <c r="AP21" i="83"/>
  <c r="AO21" i="83"/>
  <c r="AN21" i="83"/>
  <c r="AM21" i="83"/>
  <c r="AI21" i="83"/>
  <c r="AH21" i="83"/>
  <c r="BI20" i="83"/>
  <c r="BH20" i="83"/>
  <c r="BG20" i="83"/>
  <c r="BF20" i="83"/>
  <c r="BE20" i="83"/>
  <c r="BD20" i="83"/>
  <c r="BC20" i="83"/>
  <c r="BB20" i="83"/>
  <c r="BA20" i="83"/>
  <c r="AZ20" i="83"/>
  <c r="AY20" i="83"/>
  <c r="AX20" i="83"/>
  <c r="AW20" i="83"/>
  <c r="AV20" i="83"/>
  <c r="AU20" i="83"/>
  <c r="AT20" i="83"/>
  <c r="AS20" i="83"/>
  <c r="AR20" i="83"/>
  <c r="AQ20" i="83"/>
  <c r="AP20" i="83"/>
  <c r="AO20" i="83"/>
  <c r="AN20" i="83"/>
  <c r="AM20" i="83"/>
  <c r="AI20" i="83"/>
  <c r="AH20" i="83"/>
  <c r="BI19" i="83"/>
  <c r="BH19" i="83"/>
  <c r="BG19" i="83"/>
  <c r="BF19" i="83"/>
  <c r="BD19" i="83"/>
  <c r="BC19" i="83"/>
  <c r="BB19" i="83"/>
  <c r="BA19" i="83"/>
  <c r="AY19" i="83"/>
  <c r="AX19" i="83"/>
  <c r="AW19" i="83"/>
  <c r="AU19" i="83"/>
  <c r="AQ19" i="83"/>
  <c r="AN19" i="83"/>
  <c r="AI19" i="83"/>
  <c r="AH19" i="83"/>
  <c r="BJ18" i="83"/>
  <c r="BI18" i="83"/>
  <c r="BH18" i="83"/>
  <c r="BG18" i="83"/>
  <c r="BF18" i="83"/>
  <c r="BE18" i="83"/>
  <c r="BD18" i="83"/>
  <c r="BC18" i="83"/>
  <c r="BB18" i="83"/>
  <c r="BA18" i="83"/>
  <c r="AZ18" i="83"/>
  <c r="AY18" i="83"/>
  <c r="AX18" i="83"/>
  <c r="AW18" i="83"/>
  <c r="AV18" i="83"/>
  <c r="AU18" i="83"/>
  <c r="AR18" i="83"/>
  <c r="AN18" i="83"/>
  <c r="AM18" i="83"/>
  <c r="AI18" i="83"/>
  <c r="AH18" i="83"/>
  <c r="BJ17" i="83"/>
  <c r="BI17" i="83"/>
  <c r="BH17" i="83"/>
  <c r="BF17" i="83"/>
  <c r="BE17" i="83"/>
  <c r="BD17" i="83"/>
  <c r="BC17" i="83"/>
  <c r="BA17" i="83"/>
  <c r="AY17" i="83"/>
  <c r="AX17" i="83"/>
  <c r="AW17" i="83"/>
  <c r="AV17" i="83"/>
  <c r="AS17" i="83"/>
  <c r="AR17" i="83"/>
  <c r="AQ17" i="83"/>
  <c r="AP17" i="83"/>
  <c r="AO17" i="83"/>
  <c r="AN17" i="83"/>
  <c r="AM17" i="83"/>
  <c r="AI17" i="83"/>
  <c r="AH17" i="83"/>
  <c r="BI16" i="83"/>
  <c r="BI22" i="83" s="1"/>
  <c r="BG16" i="83"/>
  <c r="BE16" i="83"/>
  <c r="BD16" i="83"/>
  <c r="BC16" i="83"/>
  <c r="BB16" i="83"/>
  <c r="BB22" i="83" s="1"/>
  <c r="BA16" i="83"/>
  <c r="AY16" i="83"/>
  <c r="AX16" i="83"/>
  <c r="AW16" i="83"/>
  <c r="AW22" i="83" s="1"/>
  <c r="AT16" i="83"/>
  <c r="AS16" i="83"/>
  <c r="AP16" i="83"/>
  <c r="AI16" i="83"/>
  <c r="AH16" i="83"/>
  <c r="AI15" i="83"/>
  <c r="AH15" i="83"/>
  <c r="AI14" i="83"/>
  <c r="AH14" i="83"/>
  <c r="AI13" i="83"/>
  <c r="AH13" i="83"/>
  <c r="AL12" i="83"/>
  <c r="AI12" i="83"/>
  <c r="AH12" i="83"/>
  <c r="AI11" i="83"/>
  <c r="AH11" i="83"/>
  <c r="P7" i="83"/>
  <c r="K6" i="83"/>
  <c r="AD5" i="83"/>
  <c r="AC5" i="83"/>
  <c r="AB5" i="83"/>
  <c r="AA5" i="83"/>
  <c r="Z5" i="83"/>
  <c r="Y5" i="83"/>
  <c r="X5" i="83"/>
  <c r="V5" i="83"/>
  <c r="U5" i="83"/>
  <c r="T5" i="83"/>
  <c r="S5" i="83"/>
  <c r="R5" i="83"/>
  <c r="P5" i="83"/>
  <c r="O5" i="83"/>
  <c r="N5" i="83"/>
  <c r="L5" i="83"/>
  <c r="K5" i="83"/>
  <c r="J5" i="83"/>
  <c r="E5" i="83"/>
  <c r="B5" i="83"/>
  <c r="AG4" i="83"/>
  <c r="K4" i="83"/>
  <c r="E4" i="83"/>
  <c r="H4" i="83" s="1"/>
  <c r="B4" i="83"/>
  <c r="AL13" i="83" s="1"/>
  <c r="AG3" i="83"/>
  <c r="AG2" i="83"/>
  <c r="AG6" i="83" s="1"/>
  <c r="AF70" i="81"/>
  <c r="AF96" i="81"/>
  <c r="P274" i="84" l="1"/>
  <c r="Q169" i="84"/>
  <c r="S161" i="84"/>
  <c r="R135" i="84"/>
  <c r="T177" i="84"/>
  <c r="S135" i="84"/>
  <c r="Q162" i="84"/>
  <c r="P167" i="84"/>
  <c r="AF123" i="83"/>
  <c r="BJ23" i="83" s="1"/>
  <c r="AF113" i="83"/>
  <c r="AF115" i="83" s="1"/>
  <c r="AF116" i="83" s="1"/>
  <c r="AF7" i="83" s="1"/>
  <c r="BJ19" i="83"/>
  <c r="AF124" i="83"/>
  <c r="BH22" i="83"/>
  <c r="BJ16" i="83"/>
  <c r="BJ22" i="83" s="1"/>
  <c r="BJ25" i="83" s="1"/>
  <c r="BG22" i="83"/>
  <c r="W113" i="83"/>
  <c r="W115" i="83" s="1"/>
  <c r="X123" i="83"/>
  <c r="BE23" i="83" s="1"/>
  <c r="BE19" i="83"/>
  <c r="X113" i="83"/>
  <c r="X115" i="83" s="1"/>
  <c r="X116" i="83" s="1"/>
  <c r="X7" i="83" s="1"/>
  <c r="BE22" i="83"/>
  <c r="BE25" i="83" s="1"/>
  <c r="BD22" i="83"/>
  <c r="BC22" i="83"/>
  <c r="BA22" i="83"/>
  <c r="BA25" i="83" s="1"/>
  <c r="R124" i="83"/>
  <c r="AZ19" i="83"/>
  <c r="Q5" i="83"/>
  <c r="R113" i="83"/>
  <c r="R115" i="83" s="1"/>
  <c r="R116" i="83" s="1"/>
  <c r="R7" i="83" s="1"/>
  <c r="AY22" i="83"/>
  <c r="AY25" i="83" s="1"/>
  <c r="Q116" i="83"/>
  <c r="Q7" i="83" s="1"/>
  <c r="Q124" i="83"/>
  <c r="AX22" i="83"/>
  <c r="AX25" i="83" s="1"/>
  <c r="AU22" i="83"/>
  <c r="M5" i="83"/>
  <c r="AV22" i="83"/>
  <c r="N113" i="83"/>
  <c r="N115" i="83" s="1"/>
  <c r="L123" i="83"/>
  <c r="K123" i="83"/>
  <c r="AT23" i="83" s="1"/>
  <c r="AI78" i="83"/>
  <c r="AT22" i="83"/>
  <c r="K113" i="83"/>
  <c r="K115" i="83" s="1"/>
  <c r="J123" i="83"/>
  <c r="J124" i="83"/>
  <c r="J113" i="83"/>
  <c r="J115" i="83" s="1"/>
  <c r="J116" i="83" s="1"/>
  <c r="J7" i="83" s="1"/>
  <c r="H5" i="83"/>
  <c r="I123" i="83"/>
  <c r="AS23" i="83" s="1"/>
  <c r="AS19" i="83"/>
  <c r="AS22" i="83" s="1"/>
  <c r="AS25" i="83" s="1"/>
  <c r="I113" i="83"/>
  <c r="I115" i="83" s="1"/>
  <c r="I116" i="83" s="1"/>
  <c r="I7" i="83" s="1"/>
  <c r="H113" i="83"/>
  <c r="H115" i="83" s="1"/>
  <c r="H123" i="83"/>
  <c r="H124" i="83" s="1"/>
  <c r="AR16" i="83"/>
  <c r="AR22" i="83" s="1"/>
  <c r="F5" i="83"/>
  <c r="AI122" i="83"/>
  <c r="AH92" i="83"/>
  <c r="AQ22" i="83"/>
  <c r="D5" i="83"/>
  <c r="AP22" i="83"/>
  <c r="AO18" i="83"/>
  <c r="AI92" i="83"/>
  <c r="AO19" i="83"/>
  <c r="D123" i="83"/>
  <c r="AO23" i="83" s="1"/>
  <c r="AH122" i="83"/>
  <c r="B123" i="83"/>
  <c r="AM23" i="83" s="1"/>
  <c r="AI121" i="83"/>
  <c r="B113" i="83"/>
  <c r="B115" i="83" s="1"/>
  <c r="B116" i="83" s="1"/>
  <c r="AF5" i="83"/>
  <c r="B124" i="83"/>
  <c r="AI71" i="83"/>
  <c r="D113" i="83"/>
  <c r="D115" i="83" s="1"/>
  <c r="D116" i="83" s="1"/>
  <c r="D7" i="83" s="1"/>
  <c r="L113" i="83"/>
  <c r="L115" i="83" s="1"/>
  <c r="L116" i="83" s="1"/>
  <c r="L7" i="83" s="1"/>
  <c r="BG95" i="83" a="1"/>
  <c r="AG115" i="83"/>
  <c r="AJ108" i="83" a="1"/>
  <c r="AJ108" i="83" s="1"/>
  <c r="AI108" i="83"/>
  <c r="AH108" i="83"/>
  <c r="AH118" i="83"/>
  <c r="E113" i="83"/>
  <c r="E115" i="83" s="1"/>
  <c r="M113" i="83"/>
  <c r="M115" i="83" s="1"/>
  <c r="AI96" i="83"/>
  <c r="AH96" i="83"/>
  <c r="D167" i="83"/>
  <c r="E161" i="83"/>
  <c r="D135" i="83"/>
  <c r="X124" i="83"/>
  <c r="AM16" i="83"/>
  <c r="AM22" i="83" s="1"/>
  <c r="F113" i="83"/>
  <c r="F115" i="83" s="1"/>
  <c r="AD7" i="83"/>
  <c r="G123" i="83"/>
  <c r="AR23" i="83" s="1"/>
  <c r="AH117" i="83"/>
  <c r="W123" i="83"/>
  <c r="W116" i="83" s="1"/>
  <c r="W7" i="83" s="1"/>
  <c r="BI23" i="83"/>
  <c r="BI25" i="83" s="1"/>
  <c r="AH71" i="83"/>
  <c r="AZ16" i="83"/>
  <c r="AZ22" i="83" s="1"/>
  <c r="AZ25" i="83" s="1"/>
  <c r="AN16" i="83"/>
  <c r="AN22" i="83" s="1"/>
  <c r="AH78" i="83"/>
  <c r="BF16" i="83"/>
  <c r="BF22" i="83" s="1"/>
  <c r="BF25" i="83" s="1"/>
  <c r="W124" i="83"/>
  <c r="BB23" i="83"/>
  <c r="BB25" i="83" s="1"/>
  <c r="BG23" i="83"/>
  <c r="AH121" i="83"/>
  <c r="AI117" i="83"/>
  <c r="AI120" i="83"/>
  <c r="G177" i="83"/>
  <c r="AI118" i="83"/>
  <c r="AI119" i="83"/>
  <c r="AH120" i="83"/>
  <c r="C123" i="83"/>
  <c r="AN23" i="83" s="1"/>
  <c r="K124" i="83"/>
  <c r="E123" i="83"/>
  <c r="AP23" i="83" s="1"/>
  <c r="AP25" i="83" s="1"/>
  <c r="M123" i="83"/>
  <c r="AU23" i="83" s="1"/>
  <c r="AU25" i="83" s="1"/>
  <c r="BC23" i="83"/>
  <c r="BC25" i="83" s="1"/>
  <c r="D124" i="83"/>
  <c r="L124" i="83"/>
  <c r="F123" i="83"/>
  <c r="AQ23" i="83" s="1"/>
  <c r="AQ25" i="83" s="1"/>
  <c r="N123" i="83"/>
  <c r="AV23" i="83" s="1"/>
  <c r="AV25" i="83" s="1"/>
  <c r="BD23" i="83"/>
  <c r="BD25" i="83" s="1"/>
  <c r="BH23" i="83"/>
  <c r="AH119" i="83"/>
  <c r="C274" i="83"/>
  <c r="D169" i="83"/>
  <c r="AE70" i="81"/>
  <c r="AE71" i="81"/>
  <c r="AE78" i="81"/>
  <c r="AE92" i="81"/>
  <c r="AE96" i="81"/>
  <c r="AE108" i="81"/>
  <c r="AE117" i="81"/>
  <c r="AE118" i="81"/>
  <c r="AE119" i="81"/>
  <c r="AE120" i="81"/>
  <c r="AE121" i="81"/>
  <c r="AE122" i="81"/>
  <c r="AE123" i="81"/>
  <c r="AE135" i="81"/>
  <c r="AD70" i="81"/>
  <c r="AB70" i="81"/>
  <c r="AC70" i="81"/>
  <c r="AB71" i="81"/>
  <c r="AC71" i="81"/>
  <c r="AB78" i="81"/>
  <c r="AA135" i="81"/>
  <c r="AA122" i="81"/>
  <c r="AA123" i="81" s="1"/>
  <c r="AA121" i="81"/>
  <c r="AA120" i="81"/>
  <c r="AA119" i="81"/>
  <c r="AA118" i="81"/>
  <c r="AA117" i="81"/>
  <c r="AA108" i="81"/>
  <c r="AA96" i="81"/>
  <c r="AA92" i="81"/>
  <c r="AA78" i="81"/>
  <c r="AA71" i="81"/>
  <c r="AA113" i="81" s="1"/>
  <c r="AA115" i="81" s="1"/>
  <c r="AA70" i="81"/>
  <c r="Z70" i="81"/>
  <c r="Z71" i="81"/>
  <c r="Z78" i="81"/>
  <c r="Z92" i="81"/>
  <c r="Z96" i="81"/>
  <c r="Z108" i="81"/>
  <c r="Z124" i="81" s="1"/>
  <c r="Z117" i="81"/>
  <c r="Z118" i="81"/>
  <c r="Z119" i="81"/>
  <c r="Z120" i="81"/>
  <c r="Z121" i="81"/>
  <c r="Z122" i="81"/>
  <c r="Z123" i="81"/>
  <c r="Z135" i="81"/>
  <c r="AA161" i="81"/>
  <c r="AA167" i="81" s="1"/>
  <c r="AA162" i="81"/>
  <c r="AA163" i="81"/>
  <c r="AA164" i="81"/>
  <c r="AA165" i="81"/>
  <c r="AA166" i="81"/>
  <c r="AA169" i="81"/>
  <c r="AA170" i="81"/>
  <c r="AA171" i="81"/>
  <c r="AA172" i="81"/>
  <c r="AA173" i="81"/>
  <c r="AA174" i="81"/>
  <c r="AA175" i="81"/>
  <c r="AA176" i="81"/>
  <c r="AA177" i="81"/>
  <c r="AA178" i="81"/>
  <c r="AA179" i="81"/>
  <c r="AA180" i="81"/>
  <c r="AA181" i="81"/>
  <c r="AA182" i="81"/>
  <c r="AA183" i="81"/>
  <c r="AA184" i="81"/>
  <c r="AA185" i="81"/>
  <c r="AA186" i="81"/>
  <c r="AA187" i="81"/>
  <c r="AA188" i="81"/>
  <c r="AA189" i="81"/>
  <c r="AA190" i="81"/>
  <c r="AA191" i="81"/>
  <c r="AA192" i="81"/>
  <c r="AA193" i="81"/>
  <c r="AA194" i="81"/>
  <c r="AA195" i="81"/>
  <c r="AA196" i="81"/>
  <c r="AA197" i="81"/>
  <c r="AA198" i="81"/>
  <c r="AA199" i="81"/>
  <c r="AA200" i="81"/>
  <c r="AA201" i="81"/>
  <c r="AA202" i="81"/>
  <c r="AA203" i="81"/>
  <c r="AA204" i="81"/>
  <c r="AA205" i="81"/>
  <c r="AA206" i="81"/>
  <c r="AA207" i="81"/>
  <c r="AA208" i="81"/>
  <c r="AA209" i="81"/>
  <c r="AA210" i="81"/>
  <c r="AA211" i="81"/>
  <c r="AA212" i="81"/>
  <c r="AA213" i="81"/>
  <c r="AA214" i="81"/>
  <c r="AA215" i="81"/>
  <c r="AA216" i="81"/>
  <c r="AA217" i="81"/>
  <c r="AA218" i="81"/>
  <c r="AA219" i="81"/>
  <c r="AA220" i="81"/>
  <c r="AA221" i="81"/>
  <c r="AA222" i="81"/>
  <c r="AA223" i="81"/>
  <c r="AA224" i="81"/>
  <c r="AA225" i="81"/>
  <c r="AA226" i="81"/>
  <c r="AA227" i="81"/>
  <c r="AA228" i="81"/>
  <c r="AA229" i="81"/>
  <c r="AA230" i="81"/>
  <c r="AA231" i="81"/>
  <c r="AA232" i="81"/>
  <c r="AA233" i="81"/>
  <c r="AA234" i="81"/>
  <c r="AA235" i="81"/>
  <c r="AA236" i="81"/>
  <c r="AA237" i="81"/>
  <c r="AA238" i="81"/>
  <c r="AA239" i="81"/>
  <c r="AA240" i="81"/>
  <c r="AA241" i="81"/>
  <c r="AA242" i="81"/>
  <c r="AA243" i="81"/>
  <c r="AA244" i="81"/>
  <c r="AA245" i="81"/>
  <c r="AA246" i="81"/>
  <c r="AA247" i="81"/>
  <c r="AA248" i="81"/>
  <c r="AA249" i="81"/>
  <c r="AA250" i="81"/>
  <c r="AA251" i="81"/>
  <c r="AA252" i="81"/>
  <c r="AA253" i="81"/>
  <c r="AA254" i="81"/>
  <c r="AA255" i="81"/>
  <c r="AA256" i="81"/>
  <c r="AA257" i="81"/>
  <c r="AA258" i="81"/>
  <c r="AA259" i="81"/>
  <c r="AA260" i="81"/>
  <c r="AA261" i="81"/>
  <c r="AA262" i="81"/>
  <c r="AA263" i="81"/>
  <c r="AA264" i="81"/>
  <c r="AA265" i="81"/>
  <c r="AA266" i="81"/>
  <c r="AA267" i="81"/>
  <c r="AA268" i="81"/>
  <c r="AA269" i="81"/>
  <c r="AA270" i="81"/>
  <c r="AA271" i="81"/>
  <c r="AA272" i="81"/>
  <c r="Y70" i="81"/>
  <c r="Y71" i="81"/>
  <c r="Y78" i="81"/>
  <c r="Y92" i="81"/>
  <c r="Y96" i="81"/>
  <c r="Y108" i="81"/>
  <c r="Y113" i="81"/>
  <c r="Y115" i="81" s="1"/>
  <c r="Y116" i="81" s="1"/>
  <c r="Y117" i="81"/>
  <c r="Y118" i="81"/>
  <c r="Y123" i="81" s="1"/>
  <c r="Y124" i="81" s="1"/>
  <c r="Y119" i="81"/>
  <c r="Y120" i="81"/>
  <c r="Y121" i="81"/>
  <c r="Y122" i="81"/>
  <c r="Y161" i="81"/>
  <c r="Y167" i="81" s="1"/>
  <c r="Z161" i="81"/>
  <c r="Y162" i="81"/>
  <c r="Z162" i="81" s="1"/>
  <c r="Y163" i="81"/>
  <c r="Z163" i="81" s="1"/>
  <c r="Y164" i="81"/>
  <c r="Z164" i="81"/>
  <c r="Y165" i="81"/>
  <c r="Z165" i="81"/>
  <c r="Y166" i="81"/>
  <c r="Z166" i="81" s="1"/>
  <c r="Y169" i="81"/>
  <c r="Z169" i="81"/>
  <c r="Y170" i="81"/>
  <c r="Z170" i="81"/>
  <c r="Y171" i="81"/>
  <c r="Z171" i="81"/>
  <c r="Y172" i="81"/>
  <c r="Z172" i="81" s="1"/>
  <c r="Y173" i="81"/>
  <c r="Z173" i="81"/>
  <c r="Y174" i="81"/>
  <c r="Z174" i="81"/>
  <c r="Y175" i="81"/>
  <c r="Z175" i="81"/>
  <c r="Y176" i="81"/>
  <c r="Z176" i="81" s="1"/>
  <c r="Y177" i="81"/>
  <c r="Y135" i="81" s="1"/>
  <c r="Z177" i="81"/>
  <c r="Y178" i="81"/>
  <c r="Z178" i="81"/>
  <c r="Y179" i="81"/>
  <c r="Z179" i="81"/>
  <c r="Y180" i="81"/>
  <c r="Z180" i="81" s="1"/>
  <c r="Y181" i="81"/>
  <c r="Z181" i="81"/>
  <c r="Y182" i="81"/>
  <c r="Z182" i="81"/>
  <c r="Y183" i="81"/>
  <c r="Z183" i="81"/>
  <c r="Y184" i="81"/>
  <c r="Z184" i="81" s="1"/>
  <c r="Y185" i="81"/>
  <c r="Z185" i="81"/>
  <c r="Y186" i="81"/>
  <c r="Z186" i="81"/>
  <c r="Y187" i="81"/>
  <c r="Z187" i="81"/>
  <c r="Y188" i="81"/>
  <c r="Z188" i="81" s="1"/>
  <c r="Y189" i="81"/>
  <c r="Z189" i="81"/>
  <c r="Y190" i="81"/>
  <c r="Z190" i="81"/>
  <c r="Y191" i="81"/>
  <c r="Z191" i="81"/>
  <c r="Y192" i="81"/>
  <c r="Z192" i="81" s="1"/>
  <c r="Y193" i="81"/>
  <c r="Z193" i="81"/>
  <c r="Y194" i="81"/>
  <c r="Z194" i="81"/>
  <c r="Y195" i="81"/>
  <c r="Z195" i="81"/>
  <c r="Y196" i="81"/>
  <c r="Z196" i="81" s="1"/>
  <c r="Y197" i="81"/>
  <c r="Z197" i="81"/>
  <c r="Y198" i="81"/>
  <c r="Z198" i="81"/>
  <c r="Y199" i="81"/>
  <c r="Z199" i="81"/>
  <c r="Y200" i="81"/>
  <c r="Z200" i="81" s="1"/>
  <c r="Y201" i="81"/>
  <c r="Z201" i="81"/>
  <c r="Y202" i="81"/>
  <c r="Z202" i="81"/>
  <c r="Y203" i="81"/>
  <c r="Z203" i="81"/>
  <c r="Y204" i="81"/>
  <c r="Z204" i="81" s="1"/>
  <c r="Y205" i="81"/>
  <c r="Z205" i="81"/>
  <c r="Y206" i="81"/>
  <c r="Z206" i="81"/>
  <c r="Y207" i="81"/>
  <c r="Z207" i="81"/>
  <c r="Y208" i="81"/>
  <c r="Z208" i="81" s="1"/>
  <c r="Y209" i="81"/>
  <c r="Z209" i="81"/>
  <c r="Y210" i="81"/>
  <c r="Z210" i="81"/>
  <c r="Y211" i="81"/>
  <c r="Z211" i="81"/>
  <c r="Y212" i="81"/>
  <c r="Z212" i="81" s="1"/>
  <c r="Y213" i="81"/>
  <c r="Z213" i="81"/>
  <c r="Y214" i="81"/>
  <c r="Z214" i="81"/>
  <c r="Y215" i="81"/>
  <c r="Z215" i="81"/>
  <c r="Y216" i="81"/>
  <c r="Z216" i="81" s="1"/>
  <c r="Y217" i="81"/>
  <c r="Z217" i="81"/>
  <c r="Y218" i="81"/>
  <c r="Z218" i="81"/>
  <c r="Y219" i="81"/>
  <c r="Z219" i="81"/>
  <c r="Y220" i="81"/>
  <c r="Z220" i="81" s="1"/>
  <c r="Y221" i="81"/>
  <c r="Z221" i="81"/>
  <c r="Y222" i="81"/>
  <c r="Z222" i="81"/>
  <c r="Y223" i="81"/>
  <c r="Z223" i="81"/>
  <c r="Y224" i="81"/>
  <c r="Z224" i="81" s="1"/>
  <c r="Y225" i="81"/>
  <c r="Z225" i="81"/>
  <c r="Y226" i="81"/>
  <c r="Z226" i="81"/>
  <c r="Y227" i="81"/>
  <c r="Z227" i="81"/>
  <c r="Y228" i="81"/>
  <c r="Z228" i="81" s="1"/>
  <c r="Y229" i="81"/>
  <c r="Z229" i="81"/>
  <c r="Y230" i="81"/>
  <c r="Z230" i="81"/>
  <c r="Y231" i="81"/>
  <c r="Z231" i="81"/>
  <c r="Y232" i="81"/>
  <c r="Z232" i="81" s="1"/>
  <c r="Y233" i="81"/>
  <c r="Z233" i="81"/>
  <c r="Y234" i="81"/>
  <c r="Z234" i="81"/>
  <c r="Y235" i="81"/>
  <c r="Z235" i="81"/>
  <c r="Y236" i="81"/>
  <c r="Z236" i="81" s="1"/>
  <c r="Y237" i="81"/>
  <c r="Z237" i="81"/>
  <c r="Y238" i="81"/>
  <c r="Z238" i="81"/>
  <c r="Y239" i="81"/>
  <c r="Z239" i="81"/>
  <c r="Y240" i="81"/>
  <c r="Z240" i="81" s="1"/>
  <c r="Y241" i="81"/>
  <c r="Z241" i="81"/>
  <c r="Y242" i="81"/>
  <c r="Z242" i="81"/>
  <c r="Y243" i="81"/>
  <c r="Z243" i="81"/>
  <c r="Y244" i="81"/>
  <c r="Z244" i="81" s="1"/>
  <c r="Y245" i="81"/>
  <c r="Z245" i="81"/>
  <c r="Y246" i="81"/>
  <c r="Z246" i="81"/>
  <c r="Y247" i="81"/>
  <c r="Z247" i="81"/>
  <c r="Y248" i="81"/>
  <c r="Z248" i="81" s="1"/>
  <c r="Y249" i="81"/>
  <c r="Z249" i="81"/>
  <c r="Y250" i="81"/>
  <c r="Z250" i="81"/>
  <c r="Y251" i="81"/>
  <c r="Z251" i="81"/>
  <c r="Y252" i="81"/>
  <c r="Z252" i="81" s="1"/>
  <c r="Y253" i="81"/>
  <c r="Z253" i="81"/>
  <c r="Y254" i="81"/>
  <c r="Z254" i="81"/>
  <c r="Y255" i="81"/>
  <c r="Z255" i="81"/>
  <c r="Y256" i="81"/>
  <c r="Z256" i="81" s="1"/>
  <c r="Y257" i="81"/>
  <c r="Z257" i="81"/>
  <c r="Y258" i="81"/>
  <c r="Z258" i="81"/>
  <c r="Y259" i="81"/>
  <c r="Z259" i="81"/>
  <c r="Y260" i="81"/>
  <c r="Z260" i="81" s="1"/>
  <c r="Y261" i="81"/>
  <c r="Z261" i="81"/>
  <c r="Y262" i="81"/>
  <c r="Z262" i="81"/>
  <c r="Y263" i="81"/>
  <c r="Z263" i="81"/>
  <c r="Y264" i="81"/>
  <c r="Z264" i="81" s="1"/>
  <c r="Y265" i="81"/>
  <c r="Z265" i="81"/>
  <c r="Y266" i="81"/>
  <c r="Z266" i="81"/>
  <c r="X70" i="81"/>
  <c r="X71" i="81"/>
  <c r="X78" i="81"/>
  <c r="X92" i="81"/>
  <c r="X96" i="81"/>
  <c r="X108" i="81"/>
  <c r="X117" i="81"/>
  <c r="X118" i="81"/>
  <c r="X119" i="81"/>
  <c r="X120" i="81"/>
  <c r="X121" i="81"/>
  <c r="X122" i="81"/>
  <c r="X161" i="81"/>
  <c r="X162" i="81"/>
  <c r="X163" i="81"/>
  <c r="X164" i="81"/>
  <c r="X165" i="81"/>
  <c r="X166" i="81"/>
  <c r="X167" i="81"/>
  <c r="X169" i="81"/>
  <c r="X170" i="81"/>
  <c r="X171" i="81"/>
  <c r="X172" i="81"/>
  <c r="X173" i="81"/>
  <c r="X174" i="81"/>
  <c r="X175" i="81"/>
  <c r="X176" i="81"/>
  <c r="X177" i="81"/>
  <c r="X135" i="81" s="1"/>
  <c r="X178" i="81"/>
  <c r="X179" i="81"/>
  <c r="X180" i="81"/>
  <c r="X181" i="81"/>
  <c r="X182" i="81"/>
  <c r="X183" i="81"/>
  <c r="X184" i="81"/>
  <c r="X185" i="81"/>
  <c r="X186" i="81"/>
  <c r="X187" i="81"/>
  <c r="X188" i="81"/>
  <c r="X189" i="81"/>
  <c r="X190" i="81"/>
  <c r="X191" i="81"/>
  <c r="X192" i="81"/>
  <c r="X193" i="81"/>
  <c r="X194" i="81"/>
  <c r="X195" i="81"/>
  <c r="X196" i="81"/>
  <c r="X197" i="81"/>
  <c r="X198" i="81"/>
  <c r="X199" i="81"/>
  <c r="X200" i="81"/>
  <c r="X201" i="81"/>
  <c r="X202" i="81"/>
  <c r="X203" i="81"/>
  <c r="X204" i="81"/>
  <c r="X205" i="81"/>
  <c r="X206" i="81"/>
  <c r="X207" i="81"/>
  <c r="X208" i="81"/>
  <c r="X209" i="81"/>
  <c r="X210" i="81"/>
  <c r="X211" i="81"/>
  <c r="X212" i="81"/>
  <c r="X213" i="81"/>
  <c r="X214" i="81"/>
  <c r="X215" i="81"/>
  <c r="X216" i="81"/>
  <c r="X217" i="81"/>
  <c r="X218" i="81"/>
  <c r="X219" i="81"/>
  <c r="X220" i="81"/>
  <c r="X221" i="81"/>
  <c r="X222" i="81"/>
  <c r="X223" i="81"/>
  <c r="X224" i="81"/>
  <c r="X225" i="81"/>
  <c r="X226" i="81"/>
  <c r="X227" i="81"/>
  <c r="X228" i="81"/>
  <c r="X229" i="81"/>
  <c r="X230" i="81"/>
  <c r="X231" i="81"/>
  <c r="X232" i="81"/>
  <c r="X233" i="81"/>
  <c r="X234" i="81"/>
  <c r="X235" i="81"/>
  <c r="X236" i="81"/>
  <c r="X237" i="81"/>
  <c r="X238" i="81"/>
  <c r="X239" i="81"/>
  <c r="X240" i="81"/>
  <c r="X241" i="81"/>
  <c r="X242" i="81"/>
  <c r="X243" i="81"/>
  <c r="X244" i="81"/>
  <c r="X245" i="81"/>
  <c r="X246" i="81"/>
  <c r="X247" i="81"/>
  <c r="X248" i="81"/>
  <c r="X249" i="81"/>
  <c r="X250" i="81"/>
  <c r="X251" i="81"/>
  <c r="X252" i="81"/>
  <c r="X253" i="81"/>
  <c r="X254" i="81"/>
  <c r="X255" i="81"/>
  <c r="X256" i="81"/>
  <c r="X257" i="81"/>
  <c r="X258" i="81"/>
  <c r="X259" i="81"/>
  <c r="X260" i="81"/>
  <c r="X261" i="81"/>
  <c r="X262" i="81"/>
  <c r="X263" i="81"/>
  <c r="X264" i="81"/>
  <c r="X265" i="81"/>
  <c r="X266" i="81"/>
  <c r="X267" i="81"/>
  <c r="X268" i="81"/>
  <c r="X269" i="81"/>
  <c r="X270" i="81"/>
  <c r="X271" i="81"/>
  <c r="X272" i="81"/>
  <c r="BG25" i="83" l="1"/>
  <c r="BH25" i="83"/>
  <c r="R162" i="84"/>
  <c r="Q167" i="84"/>
  <c r="U177" i="84"/>
  <c r="T161" i="84"/>
  <c r="Q274" i="84"/>
  <c r="R169" i="84"/>
  <c r="K116" i="83"/>
  <c r="K7" i="83" s="1"/>
  <c r="AT25" i="83"/>
  <c r="I124" i="83"/>
  <c r="H116" i="83"/>
  <c r="H7" i="83" s="1"/>
  <c r="AR25" i="83"/>
  <c r="G124" i="83"/>
  <c r="G116" i="83"/>
  <c r="G7" i="83" s="1"/>
  <c r="F116" i="83"/>
  <c r="F7" i="83" s="1"/>
  <c r="E116" i="83"/>
  <c r="E7" i="83" s="1"/>
  <c r="E124" i="83"/>
  <c r="AO22" i="83"/>
  <c r="AO25" i="83" s="1"/>
  <c r="C124" i="83"/>
  <c r="AH113" i="83"/>
  <c r="U7" i="83"/>
  <c r="M124" i="83"/>
  <c r="AI113" i="83"/>
  <c r="AM25" i="83"/>
  <c r="AT8" i="83"/>
  <c r="M116" i="83"/>
  <c r="M7" i="83" s="1"/>
  <c r="AA170" i="83"/>
  <c r="AC170" i="83" s="1"/>
  <c r="AD170" i="83" s="1"/>
  <c r="AF170" i="83" s="1"/>
  <c r="C116" i="83"/>
  <c r="C7" i="83" s="1"/>
  <c r="AJ123" i="83" a="1"/>
  <c r="AJ123" i="83" s="1"/>
  <c r="BG118" i="83"/>
  <c r="BK116" i="83"/>
  <c r="BI115" i="83"/>
  <c r="BG114" i="83"/>
  <c r="BK112" i="83"/>
  <c r="BI111" i="83"/>
  <c r="BG110" i="83"/>
  <c r="BK108" i="83"/>
  <c r="BI107" i="83"/>
  <c r="BG106" i="83"/>
  <c r="BK104" i="83"/>
  <c r="BI103" i="83"/>
  <c r="BG102" i="83"/>
  <c r="BK100" i="83"/>
  <c r="BI99" i="83"/>
  <c r="BG98" i="83"/>
  <c r="BK96" i="83"/>
  <c r="BI95" i="83"/>
  <c r="BL117" i="83"/>
  <c r="BJ116" i="83"/>
  <c r="BH115" i="83"/>
  <c r="BL113" i="83"/>
  <c r="BJ112" i="83"/>
  <c r="BH111" i="83"/>
  <c r="BL109" i="83"/>
  <c r="BJ108" i="83"/>
  <c r="BH107" i="83"/>
  <c r="BL105" i="83"/>
  <c r="BJ104" i="83"/>
  <c r="BH103" i="83"/>
  <c r="BL101" i="83"/>
  <c r="BJ100" i="83"/>
  <c r="BH99" i="83"/>
  <c r="BL97" i="83"/>
  <c r="BJ96" i="83"/>
  <c r="BH95" i="83"/>
  <c r="BL118" i="83"/>
  <c r="BJ117" i="83"/>
  <c r="BH116" i="83"/>
  <c r="BL114" i="83"/>
  <c r="BJ113" i="83"/>
  <c r="BH112" i="83"/>
  <c r="BL110" i="83"/>
  <c r="BJ109" i="83"/>
  <c r="BH108" i="83"/>
  <c r="BL106" i="83"/>
  <c r="BJ105" i="83"/>
  <c r="BH104" i="83"/>
  <c r="BL102" i="83"/>
  <c r="BJ101" i="83"/>
  <c r="BH100" i="83"/>
  <c r="BL98" i="83"/>
  <c r="BJ97" i="83"/>
  <c r="BH96" i="83"/>
  <c r="BK118" i="83"/>
  <c r="BI117" i="83"/>
  <c r="BG116" i="83"/>
  <c r="BK114" i="83"/>
  <c r="BI113" i="83"/>
  <c r="BG112" i="83"/>
  <c r="BK110" i="83"/>
  <c r="BI109" i="83"/>
  <c r="BG108" i="83"/>
  <c r="BK106" i="83"/>
  <c r="BI105" i="83"/>
  <c r="BG104" i="83"/>
  <c r="BK102" i="83"/>
  <c r="BI101" i="83"/>
  <c r="BG100" i="83"/>
  <c r="BK98" i="83"/>
  <c r="BI97" i="83"/>
  <c r="BG96" i="83"/>
  <c r="BJ118" i="83"/>
  <c r="BH117" i="83"/>
  <c r="BL115" i="83"/>
  <c r="BJ114" i="83"/>
  <c r="BH113" i="83"/>
  <c r="BL111" i="83"/>
  <c r="BJ110" i="83"/>
  <c r="BH109" i="83"/>
  <c r="BL107" i="83"/>
  <c r="BJ106" i="83"/>
  <c r="BH105" i="83"/>
  <c r="BL103" i="83"/>
  <c r="BJ102" i="83"/>
  <c r="BH101" i="83"/>
  <c r="BL99" i="83"/>
  <c r="BJ98" i="83"/>
  <c r="BH97" i="83"/>
  <c r="BL95" i="83"/>
  <c r="BG117" i="83"/>
  <c r="BK113" i="83"/>
  <c r="BH110" i="83"/>
  <c r="BI106" i="83"/>
  <c r="BG103" i="83"/>
  <c r="BJ99" i="83"/>
  <c r="BK95" i="83"/>
  <c r="BH114" i="83"/>
  <c r="BL116" i="83"/>
  <c r="BG113" i="83"/>
  <c r="BK109" i="83"/>
  <c r="BH106" i="83"/>
  <c r="BI102" i="83"/>
  <c r="BG99" i="83"/>
  <c r="BJ95" i="83"/>
  <c r="BI116" i="83"/>
  <c r="BL112" i="83"/>
  <c r="BG109" i="83"/>
  <c r="BK105" i="83"/>
  <c r="BH102" i="83"/>
  <c r="BI98" i="83"/>
  <c r="BG95" i="83"/>
  <c r="BJ103" i="83"/>
  <c r="BK115" i="83"/>
  <c r="BI112" i="83"/>
  <c r="BL108" i="83"/>
  <c r="BG105" i="83"/>
  <c r="BK101" i="83"/>
  <c r="BH98" i="83"/>
  <c r="BI110" i="83"/>
  <c r="BI96" i="83"/>
  <c r="BJ115" i="83"/>
  <c r="BK111" i="83"/>
  <c r="BI108" i="83"/>
  <c r="BL104" i="83"/>
  <c r="BG101" i="83"/>
  <c r="BK97" i="83"/>
  <c r="BK117" i="83"/>
  <c r="BK99" i="83"/>
  <c r="BI118" i="83"/>
  <c r="BG115" i="83"/>
  <c r="BJ111" i="83"/>
  <c r="BK107" i="83"/>
  <c r="BI104" i="83"/>
  <c r="BL100" i="83"/>
  <c r="BG97" i="83"/>
  <c r="BH118" i="83"/>
  <c r="BI114" i="83"/>
  <c r="BG111" i="83"/>
  <c r="BJ107" i="83"/>
  <c r="BK103" i="83"/>
  <c r="BI100" i="83"/>
  <c r="BL96" i="83"/>
  <c r="BG107" i="83"/>
  <c r="AH115" i="83"/>
  <c r="AI115" i="83"/>
  <c r="AE7" i="83"/>
  <c r="V7" i="83"/>
  <c r="AB7" i="83"/>
  <c r="N116" i="83"/>
  <c r="N7" i="83" s="1"/>
  <c r="N124" i="83"/>
  <c r="AW23" i="83"/>
  <c r="AW25" i="83" s="1"/>
  <c r="F161" i="83"/>
  <c r="E167" i="83"/>
  <c r="E135" i="83"/>
  <c r="T7" i="83"/>
  <c r="D274" i="83"/>
  <c r="E169" i="83"/>
  <c r="H177" i="83"/>
  <c r="AH123" i="83"/>
  <c r="F124" i="83"/>
  <c r="AN25" i="83"/>
  <c r="AC7" i="83"/>
  <c r="AI123" i="83"/>
  <c r="O7" i="83"/>
  <c r="AE113" i="81"/>
  <c r="AE115" i="81" s="1"/>
  <c r="AE116" i="81" s="1"/>
  <c r="AE124" i="81"/>
  <c r="AA124" i="81"/>
  <c r="AA116" i="81"/>
  <c r="AA134" i="81" s="1"/>
  <c r="Z113" i="81"/>
  <c r="Z115" i="81" s="1"/>
  <c r="Z116" i="81" s="1"/>
  <c r="Z167" i="81"/>
  <c r="X123" i="81"/>
  <c r="X124" i="81" s="1"/>
  <c r="X113" i="81"/>
  <c r="X115" i="81" s="1"/>
  <c r="X116" i="81" s="1"/>
  <c r="W70" i="81"/>
  <c r="W71" i="81"/>
  <c r="W78" i="81"/>
  <c r="W92" i="81"/>
  <c r="W96" i="81"/>
  <c r="W108" i="81"/>
  <c r="W117" i="81"/>
  <c r="W123" i="81" s="1"/>
  <c r="W118" i="81"/>
  <c r="W119" i="81"/>
  <c r="W120" i="81"/>
  <c r="W121" i="81"/>
  <c r="W122" i="81"/>
  <c r="W161" i="81"/>
  <c r="W162" i="81"/>
  <c r="W167" i="81" s="1"/>
  <c r="W163" i="81"/>
  <c r="W164" i="81"/>
  <c r="W165" i="81"/>
  <c r="W166" i="81"/>
  <c r="W169" i="81"/>
  <c r="W170" i="81"/>
  <c r="W171" i="81"/>
  <c r="W172" i="81"/>
  <c r="W173" i="81"/>
  <c r="W174" i="81"/>
  <c r="W175" i="81"/>
  <c r="W176" i="81"/>
  <c r="W177" i="81"/>
  <c r="W135" i="81" s="1"/>
  <c r="W178" i="81"/>
  <c r="W179" i="81"/>
  <c r="W180" i="81"/>
  <c r="W181" i="81"/>
  <c r="W182" i="81"/>
  <c r="W183" i="81"/>
  <c r="W184" i="81"/>
  <c r="W185" i="81"/>
  <c r="V70" i="81"/>
  <c r="V71" i="81"/>
  <c r="V78" i="81"/>
  <c r="V92" i="81"/>
  <c r="V96" i="81"/>
  <c r="V108" i="81"/>
  <c r="V117" i="81"/>
  <c r="V118" i="81"/>
  <c r="V119" i="81"/>
  <c r="V120" i="81"/>
  <c r="V121" i="81"/>
  <c r="V122" i="81"/>
  <c r="V161" i="81"/>
  <c r="V162" i="81"/>
  <c r="V167" i="81" s="1"/>
  <c r="V163" i="81"/>
  <c r="V164" i="81"/>
  <c r="V165" i="81"/>
  <c r="V166" i="81"/>
  <c r="V169" i="81"/>
  <c r="V170" i="81"/>
  <c r="V171" i="81"/>
  <c r="V172" i="81"/>
  <c r="V173" i="81"/>
  <c r="V174" i="81"/>
  <c r="V175" i="81"/>
  <c r="V176" i="81"/>
  <c r="V177" i="81"/>
  <c r="V135" i="81" s="1"/>
  <c r="V178" i="81"/>
  <c r="V179" i="81"/>
  <c r="V180" i="81"/>
  <c r="V181" i="81"/>
  <c r="V182" i="81"/>
  <c r="V183" i="81"/>
  <c r="V184" i="81"/>
  <c r="V185" i="81"/>
  <c r="V186" i="81"/>
  <c r="V187" i="81"/>
  <c r="V188" i="81"/>
  <c r="V189" i="81"/>
  <c r="V190" i="81"/>
  <c r="V191" i="81"/>
  <c r="V192" i="81"/>
  <c r="V193" i="81"/>
  <c r="V194" i="81"/>
  <c r="V195" i="81"/>
  <c r="V196" i="81"/>
  <c r="V197" i="81"/>
  <c r="V198" i="81"/>
  <c r="V199" i="81"/>
  <c r="V200" i="81"/>
  <c r="V201" i="81"/>
  <c r="V202" i="81"/>
  <c r="V203" i="81"/>
  <c r="V204" i="81"/>
  <c r="V205" i="81"/>
  <c r="V206" i="81"/>
  <c r="V207" i="81"/>
  <c r="V208" i="81"/>
  <c r="V209" i="81"/>
  <c r="U70" i="81"/>
  <c r="U71" i="81"/>
  <c r="U78" i="81"/>
  <c r="U92" i="81"/>
  <c r="U96" i="81"/>
  <c r="U108" i="81"/>
  <c r="U117" i="81"/>
  <c r="U123" i="81" s="1"/>
  <c r="U118" i="81"/>
  <c r="U119" i="81"/>
  <c r="U120" i="81"/>
  <c r="U121" i="81"/>
  <c r="U122" i="81"/>
  <c r="U161" i="81"/>
  <c r="U162" i="81"/>
  <c r="U163" i="81"/>
  <c r="U164" i="81"/>
  <c r="U165" i="81"/>
  <c r="U166" i="81"/>
  <c r="U167" i="81"/>
  <c r="U169" i="81"/>
  <c r="U170" i="81"/>
  <c r="U171" i="81"/>
  <c r="U172" i="81"/>
  <c r="U173" i="81"/>
  <c r="U174" i="81"/>
  <c r="U175" i="81"/>
  <c r="U176" i="81"/>
  <c r="U177" i="81"/>
  <c r="U135" i="81" s="1"/>
  <c r="U178" i="81"/>
  <c r="U179" i="81"/>
  <c r="U180" i="81"/>
  <c r="U181" i="81"/>
  <c r="U182" i="81"/>
  <c r="U183" i="81"/>
  <c r="U184" i="81"/>
  <c r="U185" i="81"/>
  <c r="U186" i="81"/>
  <c r="U187" i="81"/>
  <c r="U188" i="81"/>
  <c r="U189" i="81"/>
  <c r="U190" i="81"/>
  <c r="U191" i="81"/>
  <c r="U192" i="81"/>
  <c r="U193" i="81"/>
  <c r="U194" i="81"/>
  <c r="U195" i="81"/>
  <c r="U196" i="81"/>
  <c r="U197" i="81"/>
  <c r="U198" i="81"/>
  <c r="U199" i="81"/>
  <c r="U200" i="81"/>
  <c r="U201" i="81"/>
  <c r="U202" i="81"/>
  <c r="U203" i="81"/>
  <c r="U204" i="81"/>
  <c r="U205" i="81"/>
  <c r="U206" i="81"/>
  <c r="U207" i="81"/>
  <c r="U208" i="81"/>
  <c r="U209" i="81"/>
  <c r="U210" i="81"/>
  <c r="U211" i="81"/>
  <c r="U212" i="81"/>
  <c r="U213" i="81"/>
  <c r="U214" i="81"/>
  <c r="U215" i="81"/>
  <c r="U216" i="81"/>
  <c r="U217" i="81"/>
  <c r="U218" i="81"/>
  <c r="U219" i="81"/>
  <c r="U220" i="81"/>
  <c r="U221" i="81"/>
  <c r="U222" i="81"/>
  <c r="U223" i="81"/>
  <c r="U224" i="81"/>
  <c r="T70" i="81"/>
  <c r="T71" i="81"/>
  <c r="T78" i="81"/>
  <c r="T92" i="81"/>
  <c r="T96" i="81"/>
  <c r="T108" i="81"/>
  <c r="T117" i="81"/>
  <c r="T118" i="81"/>
  <c r="T119" i="81"/>
  <c r="T120" i="81"/>
  <c r="T121" i="81"/>
  <c r="T122" i="81"/>
  <c r="T161" i="81"/>
  <c r="T167" i="81" s="1"/>
  <c r="T162" i="81"/>
  <c r="T163" i="81"/>
  <c r="T164" i="81"/>
  <c r="T165" i="81"/>
  <c r="T166" i="81"/>
  <c r="T169" i="81"/>
  <c r="T170" i="81"/>
  <c r="T171" i="81"/>
  <c r="T172" i="81"/>
  <c r="T173" i="81"/>
  <c r="T174" i="81"/>
  <c r="T175" i="81"/>
  <c r="T176" i="81"/>
  <c r="T177" i="81"/>
  <c r="T135" i="81" s="1"/>
  <c r="T178" i="81"/>
  <c r="T179" i="81"/>
  <c r="T180" i="81"/>
  <c r="T181" i="81"/>
  <c r="T182" i="81"/>
  <c r="T183" i="81"/>
  <c r="T184" i="81"/>
  <c r="T185" i="81"/>
  <c r="T186" i="81"/>
  <c r="T187" i="81"/>
  <c r="T188" i="81"/>
  <c r="T189" i="81"/>
  <c r="T190" i="81"/>
  <c r="T191" i="81"/>
  <c r="T192" i="81"/>
  <c r="T193" i="81"/>
  <c r="T194" i="81"/>
  <c r="T195" i="81"/>
  <c r="T196" i="81"/>
  <c r="T197" i="81"/>
  <c r="T198" i="81"/>
  <c r="T199" i="81"/>
  <c r="T200" i="81"/>
  <c r="T201" i="81"/>
  <c r="T202" i="81"/>
  <c r="T203" i="81"/>
  <c r="T204" i="81"/>
  <c r="T205" i="81"/>
  <c r="T206" i="81"/>
  <c r="T207" i="81"/>
  <c r="T208" i="81"/>
  <c r="T209" i="81"/>
  <c r="T210" i="81"/>
  <c r="T211" i="81"/>
  <c r="T212" i="81"/>
  <c r="T213" i="81"/>
  <c r="T214" i="81"/>
  <c r="T215" i="81"/>
  <c r="T216" i="81"/>
  <c r="T217" i="81"/>
  <c r="T218" i="81"/>
  <c r="T219" i="81"/>
  <c r="T220" i="81"/>
  <c r="T221" i="81"/>
  <c r="T222" i="81"/>
  <c r="T223" i="81"/>
  <c r="T224" i="81"/>
  <c r="T225" i="81"/>
  <c r="T226" i="81"/>
  <c r="T227" i="81"/>
  <c r="T228" i="81"/>
  <c r="T229" i="81"/>
  <c r="T230" i="81"/>
  <c r="T231" i="81"/>
  <c r="T232" i="81"/>
  <c r="T233" i="81"/>
  <c r="T234" i="81"/>
  <c r="T235" i="81"/>
  <c r="T236" i="81"/>
  <c r="T237" i="81"/>
  <c r="T238" i="81"/>
  <c r="T239" i="81"/>
  <c r="T240" i="81"/>
  <c r="T241" i="81"/>
  <c r="T242" i="81"/>
  <c r="T243" i="81"/>
  <c r="T244" i="81"/>
  <c r="T245" i="81"/>
  <c r="T246" i="81"/>
  <c r="T247" i="81"/>
  <c r="T248" i="81"/>
  <c r="T249" i="81"/>
  <c r="T250" i="81"/>
  <c r="T251" i="81"/>
  <c r="T252" i="81"/>
  <c r="T253" i="81"/>
  <c r="T254" i="81"/>
  <c r="T255" i="81"/>
  <c r="T256" i="81"/>
  <c r="T257" i="81"/>
  <c r="T258" i="81"/>
  <c r="T259" i="81"/>
  <c r="T260" i="81"/>
  <c r="T261" i="81"/>
  <c r="T262" i="81"/>
  <c r="T263" i="81"/>
  <c r="T264" i="81"/>
  <c r="T265" i="81"/>
  <c r="T266" i="81"/>
  <c r="T267" i="81"/>
  <c r="T268" i="81"/>
  <c r="T269" i="81"/>
  <c r="T270" i="81"/>
  <c r="T271" i="81"/>
  <c r="T272" i="81"/>
  <c r="S70" i="81"/>
  <c r="S71" i="81"/>
  <c r="S78" i="81"/>
  <c r="S92" i="81"/>
  <c r="S96" i="81"/>
  <c r="S108" i="81"/>
  <c r="S117" i="81"/>
  <c r="S118" i="81"/>
  <c r="S119" i="81"/>
  <c r="S120" i="81"/>
  <c r="S121" i="81"/>
  <c r="S122" i="81"/>
  <c r="S135" i="81"/>
  <c r="S161" i="81"/>
  <c r="S162" i="81"/>
  <c r="S163" i="81"/>
  <c r="S164" i="81"/>
  <c r="S165" i="81"/>
  <c r="S166" i="81"/>
  <c r="S167" i="81"/>
  <c r="S169" i="81"/>
  <c r="S170" i="81"/>
  <c r="S171" i="81"/>
  <c r="S172" i="81"/>
  <c r="S173" i="81"/>
  <c r="S174" i="81"/>
  <c r="S175" i="81"/>
  <c r="S176" i="81"/>
  <c r="S177" i="81"/>
  <c r="S178" i="81"/>
  <c r="S179" i="81"/>
  <c r="S180" i="81"/>
  <c r="S181" i="81"/>
  <c r="S182" i="81"/>
  <c r="S183" i="81"/>
  <c r="S184" i="81"/>
  <c r="S185" i="81"/>
  <c r="S186" i="81"/>
  <c r="S187" i="81"/>
  <c r="S188" i="81"/>
  <c r="S189" i="81"/>
  <c r="S190" i="81"/>
  <c r="S191" i="81"/>
  <c r="S192" i="81"/>
  <c r="S193" i="81"/>
  <c r="S194" i="81"/>
  <c r="S195" i="81"/>
  <c r="S196" i="81"/>
  <c r="S197" i="81"/>
  <c r="S198" i="81"/>
  <c r="S199" i="81"/>
  <c r="S200" i="81"/>
  <c r="S201" i="81"/>
  <c r="S202" i="81"/>
  <c r="S203" i="81"/>
  <c r="S204" i="81"/>
  <c r="S205" i="81"/>
  <c r="S206" i="81"/>
  <c r="S207" i="81"/>
  <c r="S208" i="81"/>
  <c r="S209" i="81"/>
  <c r="S210" i="81"/>
  <c r="S211" i="81"/>
  <c r="S212" i="81"/>
  <c r="S213" i="81"/>
  <c r="S214" i="81"/>
  <c r="S215" i="81"/>
  <c r="S216" i="81"/>
  <c r="S217" i="81"/>
  <c r="S218" i="81"/>
  <c r="S219" i="81"/>
  <c r="S220" i="81"/>
  <c r="S221" i="81"/>
  <c r="S222" i="81"/>
  <c r="S223" i="81"/>
  <c r="S224" i="81"/>
  <c r="S225" i="81"/>
  <c r="S226" i="81"/>
  <c r="S227" i="81"/>
  <c r="S228" i="81"/>
  <c r="S229" i="81"/>
  <c r="S230" i="81"/>
  <c r="S231" i="81"/>
  <c r="S232" i="81"/>
  <c r="S233" i="81"/>
  <c r="S234" i="81"/>
  <c r="S235" i="81"/>
  <c r="S236" i="81"/>
  <c r="S237" i="81"/>
  <c r="S238" i="81"/>
  <c r="S239" i="81"/>
  <c r="S240" i="81"/>
  <c r="S241" i="81"/>
  <c r="S242" i="81"/>
  <c r="S243" i="81"/>
  <c r="S244" i="81"/>
  <c r="S245" i="81"/>
  <c r="S246" i="81"/>
  <c r="S247" i="81"/>
  <c r="S248" i="81"/>
  <c r="S249" i="81"/>
  <c r="S250" i="81"/>
  <c r="S251" i="81"/>
  <c r="S252" i="81"/>
  <c r="S253" i="81"/>
  <c r="S254" i="81"/>
  <c r="S255" i="81"/>
  <c r="S256" i="81"/>
  <c r="S257" i="81"/>
  <c r="S258" i="81"/>
  <c r="S259" i="81"/>
  <c r="S260" i="81"/>
  <c r="S261" i="81"/>
  <c r="S262" i="81"/>
  <c r="S263" i="81"/>
  <c r="S264" i="81"/>
  <c r="S265" i="81"/>
  <c r="S266" i="81"/>
  <c r="S267" i="81"/>
  <c r="S268" i="81"/>
  <c r="R274" i="84" l="1"/>
  <c r="S169" i="84"/>
  <c r="U161" i="84"/>
  <c r="V177" i="84"/>
  <c r="U135" i="84"/>
  <c r="S162" i="84"/>
  <c r="R167" i="84"/>
  <c r="AI124" i="83"/>
  <c r="AT9" i="83"/>
  <c r="E274" i="83"/>
  <c r="F169" i="83"/>
  <c r="AH124" i="83"/>
  <c r="AI116" i="83"/>
  <c r="AH116" i="83"/>
  <c r="B7" i="83"/>
  <c r="A7" i="83" s="1"/>
  <c r="G161" i="83"/>
  <c r="F167" i="83"/>
  <c r="F135" i="83"/>
  <c r="I177" i="83"/>
  <c r="W124" i="81"/>
  <c r="W113" i="81"/>
  <c r="W115" i="81" s="1"/>
  <c r="W116" i="81" s="1"/>
  <c r="V123" i="81"/>
  <c r="V124" i="81" s="1"/>
  <c r="V113" i="81"/>
  <c r="V115" i="81" s="1"/>
  <c r="V116" i="81" s="1"/>
  <c r="U124" i="81"/>
  <c r="U113" i="81"/>
  <c r="U115" i="81" s="1"/>
  <c r="U116" i="81" s="1"/>
  <c r="T123" i="81"/>
  <c r="T124" i="81" s="1"/>
  <c r="T113" i="81"/>
  <c r="T115" i="81" s="1"/>
  <c r="T116" i="81" s="1"/>
  <c r="S123" i="81"/>
  <c r="S124" i="81" s="1"/>
  <c r="S113" i="81"/>
  <c r="S115" i="81" s="1"/>
  <c r="R70" i="81"/>
  <c r="R71" i="81"/>
  <c r="R78" i="81"/>
  <c r="R92" i="81"/>
  <c r="R96" i="81"/>
  <c r="R108" i="81"/>
  <c r="R117" i="81"/>
  <c r="R123" i="81" s="1"/>
  <c r="R118" i="81"/>
  <c r="R119" i="81"/>
  <c r="R120" i="81"/>
  <c r="R121" i="81"/>
  <c r="R122" i="81"/>
  <c r="R135" i="81"/>
  <c r="Q70" i="81"/>
  <c r="Q71" i="81"/>
  <c r="Q78" i="81"/>
  <c r="Q92" i="81"/>
  <c r="Q96" i="81"/>
  <c r="Q108" i="81"/>
  <c r="Q117" i="81"/>
  <c r="Q118" i="81"/>
  <c r="Q119" i="81"/>
  <c r="Q120" i="81"/>
  <c r="Q121" i="81"/>
  <c r="Q122" i="81"/>
  <c r="Q135" i="81"/>
  <c r="V161" i="84" l="1"/>
  <c r="T162" i="84"/>
  <c r="S167" i="84"/>
  <c r="W177" i="84"/>
  <c r="S274" i="84"/>
  <c r="T169" i="84"/>
  <c r="F274" i="83"/>
  <c r="G169" i="83"/>
  <c r="J177" i="83"/>
  <c r="G167" i="83"/>
  <c r="H161" i="83"/>
  <c r="G135" i="83"/>
  <c r="S116" i="81"/>
  <c r="R124" i="81"/>
  <c r="R113" i="81"/>
  <c r="R115" i="81" s="1"/>
  <c r="R116" i="81" s="1"/>
  <c r="Q123" i="81"/>
  <c r="Q124" i="81" s="1"/>
  <c r="Q113" i="81"/>
  <c r="Q115" i="81" s="1"/>
  <c r="Q116" i="81" s="1"/>
  <c r="P70" i="81"/>
  <c r="P71" i="81"/>
  <c r="P78" i="81"/>
  <c r="P92" i="81"/>
  <c r="P96" i="81"/>
  <c r="P108" i="81"/>
  <c r="P117" i="81"/>
  <c r="P123" i="81" s="1"/>
  <c r="P118" i="81"/>
  <c r="P119" i="81"/>
  <c r="P120" i="81"/>
  <c r="P121" i="81"/>
  <c r="P122" i="81"/>
  <c r="P135" i="81"/>
  <c r="O70" i="81"/>
  <c r="O71" i="81"/>
  <c r="O78" i="81"/>
  <c r="O92" i="81"/>
  <c r="O96" i="81"/>
  <c r="O108" i="81"/>
  <c r="O117" i="81"/>
  <c r="O118" i="81"/>
  <c r="O119" i="81"/>
  <c r="O120" i="81"/>
  <c r="O121" i="81"/>
  <c r="O122" i="81"/>
  <c r="O135" i="81"/>
  <c r="N70" i="81"/>
  <c r="N71" i="81"/>
  <c r="N78" i="81"/>
  <c r="N92" i="81"/>
  <c r="N96" i="81"/>
  <c r="N108" i="81"/>
  <c r="N117" i="81"/>
  <c r="N118" i="81"/>
  <c r="N119" i="81"/>
  <c r="N120" i="81"/>
  <c r="N121" i="81"/>
  <c r="N122" i="81"/>
  <c r="N135" i="81"/>
  <c r="U162" i="84" l="1"/>
  <c r="T167" i="84"/>
  <c r="W161" i="84"/>
  <c r="T274" i="84"/>
  <c r="U169" i="84"/>
  <c r="X177" i="84"/>
  <c r="K177" i="83"/>
  <c r="I161" i="83"/>
  <c r="H167" i="83"/>
  <c r="H135" i="83"/>
  <c r="G274" i="83"/>
  <c r="H169" i="83"/>
  <c r="P124" i="81"/>
  <c r="P113" i="81"/>
  <c r="P115" i="81" s="1"/>
  <c r="P116" i="81" s="1"/>
  <c r="O113" i="81"/>
  <c r="O115" i="81" s="1"/>
  <c r="O123" i="81"/>
  <c r="O124" i="81" s="1"/>
  <c r="N123" i="81"/>
  <c r="N124" i="81"/>
  <c r="N113" i="81"/>
  <c r="N115" i="81" s="1"/>
  <c r="N116" i="81" s="1"/>
  <c r="X161" i="84" l="1"/>
  <c r="U274" i="84"/>
  <c r="V169" i="84"/>
  <c r="Y177" i="84"/>
  <c r="Z177" i="84" s="1"/>
  <c r="AA177" i="84" s="1"/>
  <c r="X135" i="84"/>
  <c r="V162" i="84"/>
  <c r="U167" i="84"/>
  <c r="I167" i="83"/>
  <c r="J161" i="83"/>
  <c r="I135" i="83"/>
  <c r="H274" i="83"/>
  <c r="I169" i="83"/>
  <c r="L177" i="83"/>
  <c r="O116" i="81"/>
  <c r="V274" i="84" l="1"/>
  <c r="W169" i="84"/>
  <c r="W162" i="84"/>
  <c r="V167" i="84"/>
  <c r="Y161" i="84"/>
  <c r="M177" i="83"/>
  <c r="I274" i="83"/>
  <c r="J169" i="83"/>
  <c r="J167" i="83"/>
  <c r="K161" i="83"/>
  <c r="J135" i="83"/>
  <c r="Z161" i="84" l="1"/>
  <c r="X162" i="84"/>
  <c r="W167" i="84"/>
  <c r="W274" i="84"/>
  <c r="X169" i="84"/>
  <c r="K167" i="83"/>
  <c r="L161" i="83"/>
  <c r="K135" i="83"/>
  <c r="J274" i="83"/>
  <c r="K169" i="83"/>
  <c r="N177" i="83"/>
  <c r="Y162" i="84" l="1"/>
  <c r="X167" i="84"/>
  <c r="AA161" i="84"/>
  <c r="X274" i="84"/>
  <c r="Y169" i="84"/>
  <c r="O177" i="83"/>
  <c r="K274" i="83"/>
  <c r="L169" i="83"/>
  <c r="L167" i="83"/>
  <c r="M161" i="83"/>
  <c r="L135" i="83"/>
  <c r="Y274" i="84" l="1"/>
  <c r="Z169" i="84"/>
  <c r="Z162" i="84"/>
  <c r="Y167" i="84"/>
  <c r="AA135" i="84"/>
  <c r="P177" i="83"/>
  <c r="Q177" i="83" s="1"/>
  <c r="M167" i="83"/>
  <c r="N161" i="83"/>
  <c r="M135" i="83"/>
  <c r="L274" i="83"/>
  <c r="M169" i="83"/>
  <c r="M70" i="81"/>
  <c r="M71" i="81"/>
  <c r="M78" i="81"/>
  <c r="M92" i="81"/>
  <c r="AU18" i="81" s="1"/>
  <c r="M96" i="81"/>
  <c r="M108" i="81"/>
  <c r="M117" i="81"/>
  <c r="M118" i="81"/>
  <c r="M119" i="81"/>
  <c r="M123" i="81" s="1"/>
  <c r="AU23" i="81" s="1"/>
  <c r="M120" i="81"/>
  <c r="M121" i="81"/>
  <c r="M122" i="81"/>
  <c r="M135" i="81"/>
  <c r="F71" i="81"/>
  <c r="F78" i="81"/>
  <c r="F92" i="81"/>
  <c r="E149" i="81"/>
  <c r="E71" i="81"/>
  <c r="E78" i="81"/>
  <c r="E92" i="81"/>
  <c r="D149" i="81"/>
  <c r="D71" i="81"/>
  <c r="D78" i="81"/>
  <c r="C135" i="81"/>
  <c r="D135" i="81"/>
  <c r="E135" i="81"/>
  <c r="F135" i="81"/>
  <c r="G135" i="81"/>
  <c r="H135" i="81"/>
  <c r="I135" i="81"/>
  <c r="J135" i="81"/>
  <c r="K135" i="81"/>
  <c r="L135" i="81"/>
  <c r="C149" i="81"/>
  <c r="AH145" i="81"/>
  <c r="AI145" i="81"/>
  <c r="AH144" i="81"/>
  <c r="AI144" i="81"/>
  <c r="AH143" i="81"/>
  <c r="AI143" i="81"/>
  <c r="B149" i="81"/>
  <c r="B135" i="81"/>
  <c r="B123" i="81"/>
  <c r="B108" i="81"/>
  <c r="B96" i="81"/>
  <c r="B92" i="81"/>
  <c r="B78" i="81"/>
  <c r="B71" i="81"/>
  <c r="AM16" i="81" s="1"/>
  <c r="AG274" i="81"/>
  <c r="B274" i="81"/>
  <c r="D273" i="81"/>
  <c r="E273" i="81" s="1"/>
  <c r="F273" i="81" s="1"/>
  <c r="G273" i="81" s="1"/>
  <c r="H273" i="81" s="1"/>
  <c r="I273" i="81" s="1"/>
  <c r="J273" i="81" s="1"/>
  <c r="K273" i="81" s="1"/>
  <c r="L273" i="81" s="1"/>
  <c r="M273" i="81" s="1"/>
  <c r="N273" i="81" s="1"/>
  <c r="O273" i="81" s="1"/>
  <c r="P273" i="81" s="1"/>
  <c r="Q273" i="81" s="1"/>
  <c r="R273" i="81" s="1"/>
  <c r="S273" i="81" s="1"/>
  <c r="T273" i="81" s="1"/>
  <c r="U273" i="81" s="1"/>
  <c r="V273" i="81" s="1"/>
  <c r="W273" i="81" s="1"/>
  <c r="X273" i="81" s="1"/>
  <c r="Y273" i="81" s="1"/>
  <c r="Z273" i="81" s="1"/>
  <c r="AA273" i="81" s="1"/>
  <c r="AB273" i="81" s="1"/>
  <c r="AC273" i="81" s="1"/>
  <c r="AD273" i="81" s="1"/>
  <c r="AE273" i="81" s="1"/>
  <c r="AF273" i="81" s="1"/>
  <c r="C273" i="81"/>
  <c r="H272" i="81"/>
  <c r="I272" i="81" s="1"/>
  <c r="J272" i="81" s="1"/>
  <c r="K272" i="81" s="1"/>
  <c r="L272" i="81" s="1"/>
  <c r="M272" i="81" s="1"/>
  <c r="N272" i="81" s="1"/>
  <c r="O272" i="81" s="1"/>
  <c r="P272" i="81" s="1"/>
  <c r="Q272" i="81" s="1"/>
  <c r="R272" i="81" s="1"/>
  <c r="S272" i="81" s="1"/>
  <c r="U272" i="81" s="1"/>
  <c r="V272" i="81" s="1"/>
  <c r="W272" i="81" s="1"/>
  <c r="Y272" i="81" s="1"/>
  <c r="Z272" i="81" s="1"/>
  <c r="AB272" i="81" s="1"/>
  <c r="AC272" i="81" s="1"/>
  <c r="AD272" i="81" s="1"/>
  <c r="AE272" i="81" s="1"/>
  <c r="AF272" i="81" s="1"/>
  <c r="C272" i="81"/>
  <c r="D272" i="81" s="1"/>
  <c r="E272" i="81" s="1"/>
  <c r="F272" i="81" s="1"/>
  <c r="G272" i="81" s="1"/>
  <c r="F271" i="81"/>
  <c r="G271" i="81" s="1"/>
  <c r="H271" i="81" s="1"/>
  <c r="I271" i="81" s="1"/>
  <c r="J271" i="81" s="1"/>
  <c r="K271" i="81" s="1"/>
  <c r="L271" i="81" s="1"/>
  <c r="M271" i="81" s="1"/>
  <c r="N271" i="81" s="1"/>
  <c r="O271" i="81" s="1"/>
  <c r="P271" i="81" s="1"/>
  <c r="Q271" i="81" s="1"/>
  <c r="R271" i="81" s="1"/>
  <c r="S271" i="81" s="1"/>
  <c r="U271" i="81" s="1"/>
  <c r="V271" i="81" s="1"/>
  <c r="W271" i="81" s="1"/>
  <c r="Y271" i="81" s="1"/>
  <c r="Z271" i="81" s="1"/>
  <c r="AB271" i="81" s="1"/>
  <c r="AC271" i="81" s="1"/>
  <c r="AD271" i="81" s="1"/>
  <c r="AE271" i="81" s="1"/>
  <c r="AF271" i="81" s="1"/>
  <c r="D271" i="81"/>
  <c r="E271" i="81" s="1"/>
  <c r="C271" i="81"/>
  <c r="N270" i="81"/>
  <c r="O270" i="81" s="1"/>
  <c r="P270" i="81" s="1"/>
  <c r="Q270" i="81" s="1"/>
  <c r="R270" i="81" s="1"/>
  <c r="S270" i="81" s="1"/>
  <c r="U270" i="81" s="1"/>
  <c r="V270" i="81" s="1"/>
  <c r="W270" i="81" s="1"/>
  <c r="Y270" i="81" s="1"/>
  <c r="Z270" i="81" s="1"/>
  <c r="AB270" i="81" s="1"/>
  <c r="AC270" i="81" s="1"/>
  <c r="AD270" i="81" s="1"/>
  <c r="AE270" i="81" s="1"/>
  <c r="AF270" i="81" s="1"/>
  <c r="D270" i="81"/>
  <c r="E270" i="81" s="1"/>
  <c r="F270" i="81" s="1"/>
  <c r="G270" i="81" s="1"/>
  <c r="H270" i="81" s="1"/>
  <c r="I270" i="81" s="1"/>
  <c r="J270" i="81" s="1"/>
  <c r="K270" i="81" s="1"/>
  <c r="L270" i="81" s="1"/>
  <c r="M270" i="81" s="1"/>
  <c r="C270" i="81"/>
  <c r="E269" i="81"/>
  <c r="F269" i="81" s="1"/>
  <c r="G269" i="81" s="1"/>
  <c r="H269" i="81" s="1"/>
  <c r="I269" i="81" s="1"/>
  <c r="J269" i="81" s="1"/>
  <c r="K269" i="81" s="1"/>
  <c r="L269" i="81" s="1"/>
  <c r="M269" i="81" s="1"/>
  <c r="N269" i="81" s="1"/>
  <c r="O269" i="81" s="1"/>
  <c r="P269" i="81" s="1"/>
  <c r="Q269" i="81" s="1"/>
  <c r="R269" i="81" s="1"/>
  <c r="S269" i="81" s="1"/>
  <c r="U269" i="81" s="1"/>
  <c r="V269" i="81" s="1"/>
  <c r="W269" i="81" s="1"/>
  <c r="Y269" i="81" s="1"/>
  <c r="Z269" i="81" s="1"/>
  <c r="AB269" i="81" s="1"/>
  <c r="AC269" i="81" s="1"/>
  <c r="AD269" i="81" s="1"/>
  <c r="AE269" i="81" s="1"/>
  <c r="AF269" i="81" s="1"/>
  <c r="C269" i="81"/>
  <c r="D269" i="81" s="1"/>
  <c r="C268" i="81"/>
  <c r="D268" i="81" s="1"/>
  <c r="E268" i="81" s="1"/>
  <c r="F268" i="81" s="1"/>
  <c r="G268" i="81" s="1"/>
  <c r="H268" i="81" s="1"/>
  <c r="I268" i="81" s="1"/>
  <c r="J268" i="81" s="1"/>
  <c r="K268" i="81" s="1"/>
  <c r="L268" i="81" s="1"/>
  <c r="M268" i="81" s="1"/>
  <c r="N268" i="81" s="1"/>
  <c r="O268" i="81" s="1"/>
  <c r="P268" i="81" s="1"/>
  <c r="Q268" i="81" s="1"/>
  <c r="R268" i="81" s="1"/>
  <c r="U268" i="81" s="1"/>
  <c r="V268" i="81" s="1"/>
  <c r="W268" i="81" s="1"/>
  <c r="Y268" i="81" s="1"/>
  <c r="Z268" i="81" s="1"/>
  <c r="AB268" i="81" s="1"/>
  <c r="AC268" i="81" s="1"/>
  <c r="AD268" i="81" s="1"/>
  <c r="AE268" i="81" s="1"/>
  <c r="AF268" i="81" s="1"/>
  <c r="O267" i="81"/>
  <c r="P267" i="81" s="1"/>
  <c r="Q267" i="81" s="1"/>
  <c r="R267" i="81" s="1"/>
  <c r="U267" i="81" s="1"/>
  <c r="V267" i="81" s="1"/>
  <c r="W267" i="81" s="1"/>
  <c r="Y267" i="81" s="1"/>
  <c r="Z267" i="81" s="1"/>
  <c r="AB267" i="81" s="1"/>
  <c r="AC267" i="81" s="1"/>
  <c r="AD267" i="81" s="1"/>
  <c r="AE267" i="81" s="1"/>
  <c r="AF267" i="81" s="1"/>
  <c r="I267" i="81"/>
  <c r="J267" i="81" s="1"/>
  <c r="K267" i="81" s="1"/>
  <c r="L267" i="81" s="1"/>
  <c r="M267" i="81" s="1"/>
  <c r="N267" i="81" s="1"/>
  <c r="D267" i="81"/>
  <c r="E267" i="81" s="1"/>
  <c r="F267" i="81" s="1"/>
  <c r="G267" i="81" s="1"/>
  <c r="H267" i="81" s="1"/>
  <c r="C267" i="81"/>
  <c r="M266" i="81"/>
  <c r="N266" i="81" s="1"/>
  <c r="O266" i="81" s="1"/>
  <c r="P266" i="81" s="1"/>
  <c r="Q266" i="81" s="1"/>
  <c r="R266" i="81" s="1"/>
  <c r="U266" i="81" s="1"/>
  <c r="V266" i="81" s="1"/>
  <c r="W266" i="81" s="1"/>
  <c r="AB266" i="81" s="1"/>
  <c r="AC266" i="81" s="1"/>
  <c r="AD266" i="81" s="1"/>
  <c r="AE266" i="81" s="1"/>
  <c r="AF266" i="81" s="1"/>
  <c r="E266" i="81"/>
  <c r="F266" i="81" s="1"/>
  <c r="G266" i="81" s="1"/>
  <c r="H266" i="81" s="1"/>
  <c r="I266" i="81" s="1"/>
  <c r="J266" i="81" s="1"/>
  <c r="K266" i="81" s="1"/>
  <c r="L266" i="81" s="1"/>
  <c r="D266" i="81"/>
  <c r="C266" i="81"/>
  <c r="D265" i="81"/>
  <c r="E265" i="81" s="1"/>
  <c r="F265" i="81" s="1"/>
  <c r="G265" i="81" s="1"/>
  <c r="H265" i="81" s="1"/>
  <c r="I265" i="81" s="1"/>
  <c r="J265" i="81" s="1"/>
  <c r="K265" i="81" s="1"/>
  <c r="L265" i="81" s="1"/>
  <c r="M265" i="81" s="1"/>
  <c r="N265" i="81" s="1"/>
  <c r="O265" i="81" s="1"/>
  <c r="P265" i="81" s="1"/>
  <c r="Q265" i="81" s="1"/>
  <c r="R265" i="81" s="1"/>
  <c r="U265" i="81" s="1"/>
  <c r="V265" i="81" s="1"/>
  <c r="W265" i="81" s="1"/>
  <c r="AB265" i="81" s="1"/>
  <c r="AC265" i="81" s="1"/>
  <c r="AD265" i="81" s="1"/>
  <c r="AE265" i="81" s="1"/>
  <c r="AF265" i="81" s="1"/>
  <c r="C265" i="81"/>
  <c r="J264" i="81"/>
  <c r="K264" i="81" s="1"/>
  <c r="L264" i="81" s="1"/>
  <c r="M264" i="81" s="1"/>
  <c r="N264" i="81" s="1"/>
  <c r="O264" i="81" s="1"/>
  <c r="P264" i="81" s="1"/>
  <c r="Q264" i="81" s="1"/>
  <c r="R264" i="81" s="1"/>
  <c r="U264" i="81" s="1"/>
  <c r="V264" i="81" s="1"/>
  <c r="W264" i="81" s="1"/>
  <c r="AB264" i="81" s="1"/>
  <c r="AC264" i="81" s="1"/>
  <c r="AD264" i="81" s="1"/>
  <c r="AE264" i="81" s="1"/>
  <c r="AF264" i="81" s="1"/>
  <c r="C264" i="81"/>
  <c r="D264" i="81" s="1"/>
  <c r="E264" i="81" s="1"/>
  <c r="F264" i="81" s="1"/>
  <c r="G264" i="81" s="1"/>
  <c r="H264" i="81" s="1"/>
  <c r="I264" i="81" s="1"/>
  <c r="F263" i="81"/>
  <c r="G263" i="81" s="1"/>
  <c r="H263" i="81" s="1"/>
  <c r="I263" i="81" s="1"/>
  <c r="J263" i="81" s="1"/>
  <c r="K263" i="81" s="1"/>
  <c r="L263" i="81" s="1"/>
  <c r="M263" i="81" s="1"/>
  <c r="N263" i="81" s="1"/>
  <c r="O263" i="81" s="1"/>
  <c r="P263" i="81" s="1"/>
  <c r="Q263" i="81" s="1"/>
  <c r="R263" i="81" s="1"/>
  <c r="U263" i="81" s="1"/>
  <c r="V263" i="81" s="1"/>
  <c r="W263" i="81" s="1"/>
  <c r="AB263" i="81" s="1"/>
  <c r="AC263" i="81" s="1"/>
  <c r="AD263" i="81" s="1"/>
  <c r="AE263" i="81" s="1"/>
  <c r="AF263" i="81" s="1"/>
  <c r="D263" i="81"/>
  <c r="E263" i="81" s="1"/>
  <c r="C263" i="81"/>
  <c r="G262" i="81"/>
  <c r="H262" i="81" s="1"/>
  <c r="I262" i="81" s="1"/>
  <c r="J262" i="81" s="1"/>
  <c r="K262" i="81" s="1"/>
  <c r="L262" i="81" s="1"/>
  <c r="M262" i="81" s="1"/>
  <c r="N262" i="81" s="1"/>
  <c r="O262" i="81" s="1"/>
  <c r="P262" i="81" s="1"/>
  <c r="Q262" i="81" s="1"/>
  <c r="R262" i="81" s="1"/>
  <c r="U262" i="81" s="1"/>
  <c r="V262" i="81" s="1"/>
  <c r="W262" i="81" s="1"/>
  <c r="AB262" i="81" s="1"/>
  <c r="AC262" i="81" s="1"/>
  <c r="AD262" i="81" s="1"/>
  <c r="AE262" i="81" s="1"/>
  <c r="AF262" i="81" s="1"/>
  <c r="E262" i="81"/>
  <c r="F262" i="81" s="1"/>
  <c r="D262" i="81"/>
  <c r="C262" i="81"/>
  <c r="D261" i="81"/>
  <c r="E261" i="81" s="1"/>
  <c r="F261" i="81" s="1"/>
  <c r="G261" i="81" s="1"/>
  <c r="H261" i="81" s="1"/>
  <c r="I261" i="81" s="1"/>
  <c r="J261" i="81" s="1"/>
  <c r="K261" i="81" s="1"/>
  <c r="L261" i="81" s="1"/>
  <c r="M261" i="81" s="1"/>
  <c r="N261" i="81" s="1"/>
  <c r="O261" i="81" s="1"/>
  <c r="P261" i="81" s="1"/>
  <c r="Q261" i="81" s="1"/>
  <c r="R261" i="81" s="1"/>
  <c r="U261" i="81" s="1"/>
  <c r="V261" i="81" s="1"/>
  <c r="W261" i="81" s="1"/>
  <c r="AB261" i="81" s="1"/>
  <c r="AC261" i="81" s="1"/>
  <c r="AD261" i="81" s="1"/>
  <c r="AE261" i="81" s="1"/>
  <c r="AF261" i="81" s="1"/>
  <c r="C261" i="81"/>
  <c r="F260" i="81"/>
  <c r="G260" i="81" s="1"/>
  <c r="H260" i="81" s="1"/>
  <c r="I260" i="81" s="1"/>
  <c r="J260" i="81" s="1"/>
  <c r="K260" i="81" s="1"/>
  <c r="L260" i="81" s="1"/>
  <c r="M260" i="81" s="1"/>
  <c r="N260" i="81" s="1"/>
  <c r="O260" i="81" s="1"/>
  <c r="P260" i="81" s="1"/>
  <c r="Q260" i="81" s="1"/>
  <c r="R260" i="81" s="1"/>
  <c r="U260" i="81" s="1"/>
  <c r="V260" i="81" s="1"/>
  <c r="W260" i="81" s="1"/>
  <c r="AB260" i="81" s="1"/>
  <c r="AC260" i="81" s="1"/>
  <c r="AD260" i="81" s="1"/>
  <c r="AE260" i="81" s="1"/>
  <c r="AF260" i="81" s="1"/>
  <c r="C260" i="81"/>
  <c r="D260" i="81" s="1"/>
  <c r="E260" i="81" s="1"/>
  <c r="N259" i="81"/>
  <c r="O259" i="81" s="1"/>
  <c r="P259" i="81" s="1"/>
  <c r="Q259" i="81" s="1"/>
  <c r="R259" i="81" s="1"/>
  <c r="U259" i="81" s="1"/>
  <c r="V259" i="81" s="1"/>
  <c r="W259" i="81" s="1"/>
  <c r="AB259" i="81" s="1"/>
  <c r="AC259" i="81" s="1"/>
  <c r="AD259" i="81" s="1"/>
  <c r="AE259" i="81" s="1"/>
  <c r="AF259" i="81" s="1"/>
  <c r="G259" i="81"/>
  <c r="H259" i="81" s="1"/>
  <c r="I259" i="81" s="1"/>
  <c r="J259" i="81" s="1"/>
  <c r="K259" i="81" s="1"/>
  <c r="L259" i="81" s="1"/>
  <c r="M259" i="81" s="1"/>
  <c r="F259" i="81"/>
  <c r="D259" i="81"/>
  <c r="E259" i="81" s="1"/>
  <c r="C259" i="81"/>
  <c r="O258" i="81"/>
  <c r="P258" i="81" s="1"/>
  <c r="Q258" i="81" s="1"/>
  <c r="R258" i="81" s="1"/>
  <c r="U258" i="81" s="1"/>
  <c r="V258" i="81" s="1"/>
  <c r="W258" i="81" s="1"/>
  <c r="AB258" i="81" s="1"/>
  <c r="AC258" i="81" s="1"/>
  <c r="AD258" i="81" s="1"/>
  <c r="AE258" i="81" s="1"/>
  <c r="AF258" i="81" s="1"/>
  <c r="D258" i="81"/>
  <c r="E258" i="81" s="1"/>
  <c r="F258" i="81" s="1"/>
  <c r="G258" i="81" s="1"/>
  <c r="H258" i="81" s="1"/>
  <c r="I258" i="81" s="1"/>
  <c r="J258" i="81" s="1"/>
  <c r="K258" i="81" s="1"/>
  <c r="L258" i="81" s="1"/>
  <c r="M258" i="81" s="1"/>
  <c r="N258" i="81" s="1"/>
  <c r="C258" i="81"/>
  <c r="E257" i="81"/>
  <c r="F257" i="81" s="1"/>
  <c r="G257" i="81" s="1"/>
  <c r="H257" i="81" s="1"/>
  <c r="I257" i="81" s="1"/>
  <c r="J257" i="81" s="1"/>
  <c r="K257" i="81" s="1"/>
  <c r="L257" i="81" s="1"/>
  <c r="M257" i="81" s="1"/>
  <c r="N257" i="81" s="1"/>
  <c r="O257" i="81" s="1"/>
  <c r="P257" i="81" s="1"/>
  <c r="Q257" i="81" s="1"/>
  <c r="R257" i="81" s="1"/>
  <c r="U257" i="81" s="1"/>
  <c r="V257" i="81" s="1"/>
  <c r="W257" i="81" s="1"/>
  <c r="AB257" i="81" s="1"/>
  <c r="AC257" i="81" s="1"/>
  <c r="AD257" i="81" s="1"/>
  <c r="AE257" i="81" s="1"/>
  <c r="AF257" i="81" s="1"/>
  <c r="D257" i="81"/>
  <c r="C257" i="81"/>
  <c r="C256" i="81"/>
  <c r="D256" i="81" s="1"/>
  <c r="E256" i="81" s="1"/>
  <c r="F256" i="81" s="1"/>
  <c r="G256" i="81" s="1"/>
  <c r="H256" i="81" s="1"/>
  <c r="I256" i="81" s="1"/>
  <c r="J256" i="81" s="1"/>
  <c r="K256" i="81" s="1"/>
  <c r="L256" i="81" s="1"/>
  <c r="M256" i="81" s="1"/>
  <c r="N256" i="81" s="1"/>
  <c r="O256" i="81" s="1"/>
  <c r="P256" i="81" s="1"/>
  <c r="Q256" i="81" s="1"/>
  <c r="R256" i="81" s="1"/>
  <c r="U256" i="81" s="1"/>
  <c r="V256" i="81" s="1"/>
  <c r="W256" i="81" s="1"/>
  <c r="AB256" i="81" s="1"/>
  <c r="AC256" i="81" s="1"/>
  <c r="AD256" i="81" s="1"/>
  <c r="AE256" i="81" s="1"/>
  <c r="AF256" i="81" s="1"/>
  <c r="D255" i="81"/>
  <c r="E255" i="81" s="1"/>
  <c r="F255" i="81" s="1"/>
  <c r="G255" i="81" s="1"/>
  <c r="H255" i="81" s="1"/>
  <c r="I255" i="81" s="1"/>
  <c r="J255" i="81" s="1"/>
  <c r="K255" i="81" s="1"/>
  <c r="L255" i="81" s="1"/>
  <c r="M255" i="81" s="1"/>
  <c r="N255" i="81" s="1"/>
  <c r="O255" i="81" s="1"/>
  <c r="P255" i="81" s="1"/>
  <c r="Q255" i="81" s="1"/>
  <c r="R255" i="81" s="1"/>
  <c r="U255" i="81" s="1"/>
  <c r="V255" i="81" s="1"/>
  <c r="W255" i="81" s="1"/>
  <c r="AB255" i="81" s="1"/>
  <c r="AC255" i="81" s="1"/>
  <c r="AD255" i="81" s="1"/>
  <c r="AE255" i="81" s="1"/>
  <c r="AF255" i="81" s="1"/>
  <c r="C255" i="81"/>
  <c r="M254" i="81"/>
  <c r="N254" i="81" s="1"/>
  <c r="O254" i="81" s="1"/>
  <c r="P254" i="81" s="1"/>
  <c r="Q254" i="81" s="1"/>
  <c r="R254" i="81" s="1"/>
  <c r="U254" i="81" s="1"/>
  <c r="V254" i="81" s="1"/>
  <c r="W254" i="81" s="1"/>
  <c r="AB254" i="81" s="1"/>
  <c r="AC254" i="81" s="1"/>
  <c r="AD254" i="81" s="1"/>
  <c r="AE254" i="81" s="1"/>
  <c r="AF254" i="81" s="1"/>
  <c r="F254" i="81"/>
  <c r="G254" i="81" s="1"/>
  <c r="H254" i="81" s="1"/>
  <c r="I254" i="81" s="1"/>
  <c r="J254" i="81" s="1"/>
  <c r="K254" i="81" s="1"/>
  <c r="L254" i="81" s="1"/>
  <c r="D254" i="81"/>
  <c r="E254" i="81" s="1"/>
  <c r="C254" i="81"/>
  <c r="P253" i="81"/>
  <c r="Q253" i="81" s="1"/>
  <c r="R253" i="81" s="1"/>
  <c r="U253" i="81" s="1"/>
  <c r="V253" i="81" s="1"/>
  <c r="W253" i="81" s="1"/>
  <c r="AB253" i="81" s="1"/>
  <c r="AC253" i="81" s="1"/>
  <c r="AD253" i="81" s="1"/>
  <c r="AE253" i="81" s="1"/>
  <c r="AF253" i="81" s="1"/>
  <c r="C253" i="81"/>
  <c r="D253" i="81" s="1"/>
  <c r="E253" i="81" s="1"/>
  <c r="F253" i="81" s="1"/>
  <c r="G253" i="81" s="1"/>
  <c r="H253" i="81" s="1"/>
  <c r="I253" i="81" s="1"/>
  <c r="J253" i="81" s="1"/>
  <c r="K253" i="81" s="1"/>
  <c r="L253" i="81" s="1"/>
  <c r="M253" i="81" s="1"/>
  <c r="N253" i="81" s="1"/>
  <c r="O253" i="81" s="1"/>
  <c r="N252" i="81"/>
  <c r="O252" i="81" s="1"/>
  <c r="P252" i="81" s="1"/>
  <c r="Q252" i="81" s="1"/>
  <c r="R252" i="81" s="1"/>
  <c r="U252" i="81" s="1"/>
  <c r="V252" i="81" s="1"/>
  <c r="W252" i="81" s="1"/>
  <c r="AB252" i="81" s="1"/>
  <c r="AC252" i="81" s="1"/>
  <c r="AD252" i="81" s="1"/>
  <c r="AE252" i="81" s="1"/>
  <c r="AF252" i="81" s="1"/>
  <c r="K252" i="81"/>
  <c r="L252" i="81" s="1"/>
  <c r="M252" i="81" s="1"/>
  <c r="C252" i="81"/>
  <c r="D252" i="81" s="1"/>
  <c r="E252" i="81" s="1"/>
  <c r="F252" i="81" s="1"/>
  <c r="G252" i="81" s="1"/>
  <c r="H252" i="81" s="1"/>
  <c r="I252" i="81" s="1"/>
  <c r="J252" i="81" s="1"/>
  <c r="I251" i="81"/>
  <c r="J251" i="81" s="1"/>
  <c r="K251" i="81" s="1"/>
  <c r="L251" i="81" s="1"/>
  <c r="M251" i="81" s="1"/>
  <c r="N251" i="81" s="1"/>
  <c r="O251" i="81" s="1"/>
  <c r="P251" i="81" s="1"/>
  <c r="Q251" i="81" s="1"/>
  <c r="R251" i="81" s="1"/>
  <c r="U251" i="81" s="1"/>
  <c r="V251" i="81" s="1"/>
  <c r="W251" i="81" s="1"/>
  <c r="AB251" i="81" s="1"/>
  <c r="AC251" i="81" s="1"/>
  <c r="AD251" i="81" s="1"/>
  <c r="AE251" i="81" s="1"/>
  <c r="AF251" i="81" s="1"/>
  <c r="H251" i="81"/>
  <c r="D251" i="81"/>
  <c r="E251" i="81" s="1"/>
  <c r="F251" i="81" s="1"/>
  <c r="G251" i="81" s="1"/>
  <c r="C251" i="81"/>
  <c r="C250" i="81"/>
  <c r="D250" i="81" s="1"/>
  <c r="E250" i="81" s="1"/>
  <c r="F250" i="81" s="1"/>
  <c r="G250" i="81" s="1"/>
  <c r="H250" i="81" s="1"/>
  <c r="I250" i="81" s="1"/>
  <c r="J250" i="81" s="1"/>
  <c r="K250" i="81" s="1"/>
  <c r="L250" i="81" s="1"/>
  <c r="M250" i="81" s="1"/>
  <c r="N250" i="81" s="1"/>
  <c r="O250" i="81" s="1"/>
  <c r="P250" i="81" s="1"/>
  <c r="Q250" i="81" s="1"/>
  <c r="R250" i="81" s="1"/>
  <c r="U250" i="81" s="1"/>
  <c r="V250" i="81" s="1"/>
  <c r="W250" i="81" s="1"/>
  <c r="AB250" i="81" s="1"/>
  <c r="AC250" i="81" s="1"/>
  <c r="AD250" i="81" s="1"/>
  <c r="AE250" i="81" s="1"/>
  <c r="AF250" i="81" s="1"/>
  <c r="C249" i="81"/>
  <c r="D249" i="81" s="1"/>
  <c r="E249" i="81" s="1"/>
  <c r="F249" i="81" s="1"/>
  <c r="G249" i="81" s="1"/>
  <c r="H249" i="81" s="1"/>
  <c r="I249" i="81" s="1"/>
  <c r="J249" i="81" s="1"/>
  <c r="K249" i="81" s="1"/>
  <c r="L249" i="81" s="1"/>
  <c r="M249" i="81" s="1"/>
  <c r="N249" i="81" s="1"/>
  <c r="O249" i="81" s="1"/>
  <c r="P249" i="81" s="1"/>
  <c r="Q249" i="81" s="1"/>
  <c r="R249" i="81" s="1"/>
  <c r="U249" i="81" s="1"/>
  <c r="V249" i="81" s="1"/>
  <c r="W249" i="81" s="1"/>
  <c r="AB249" i="81" s="1"/>
  <c r="AC249" i="81" s="1"/>
  <c r="AD249" i="81" s="1"/>
  <c r="AE249" i="81" s="1"/>
  <c r="AF249" i="81" s="1"/>
  <c r="C248" i="81"/>
  <c r="D248" i="81" s="1"/>
  <c r="E248" i="81" s="1"/>
  <c r="F248" i="81" s="1"/>
  <c r="G248" i="81" s="1"/>
  <c r="H248" i="81" s="1"/>
  <c r="I248" i="81" s="1"/>
  <c r="J248" i="81" s="1"/>
  <c r="K248" i="81" s="1"/>
  <c r="L248" i="81" s="1"/>
  <c r="M248" i="81" s="1"/>
  <c r="N248" i="81" s="1"/>
  <c r="O248" i="81" s="1"/>
  <c r="P248" i="81" s="1"/>
  <c r="Q248" i="81" s="1"/>
  <c r="R248" i="81" s="1"/>
  <c r="U248" i="81" s="1"/>
  <c r="V248" i="81" s="1"/>
  <c r="W248" i="81" s="1"/>
  <c r="AB248" i="81" s="1"/>
  <c r="AC248" i="81" s="1"/>
  <c r="AD248" i="81" s="1"/>
  <c r="AE248" i="81" s="1"/>
  <c r="AF248" i="81" s="1"/>
  <c r="H247" i="81"/>
  <c r="I247" i="81" s="1"/>
  <c r="J247" i="81" s="1"/>
  <c r="K247" i="81" s="1"/>
  <c r="L247" i="81" s="1"/>
  <c r="M247" i="81" s="1"/>
  <c r="N247" i="81" s="1"/>
  <c r="O247" i="81" s="1"/>
  <c r="P247" i="81" s="1"/>
  <c r="Q247" i="81" s="1"/>
  <c r="R247" i="81" s="1"/>
  <c r="U247" i="81" s="1"/>
  <c r="V247" i="81" s="1"/>
  <c r="W247" i="81" s="1"/>
  <c r="AB247" i="81" s="1"/>
  <c r="AC247" i="81" s="1"/>
  <c r="AD247" i="81" s="1"/>
  <c r="AE247" i="81" s="1"/>
  <c r="AF247" i="81" s="1"/>
  <c r="G247" i="81"/>
  <c r="D247" i="81"/>
  <c r="E247" i="81" s="1"/>
  <c r="F247" i="81" s="1"/>
  <c r="C247" i="81"/>
  <c r="C246" i="81"/>
  <c r="D246" i="81" s="1"/>
  <c r="E246" i="81" s="1"/>
  <c r="F246" i="81" s="1"/>
  <c r="G246" i="81" s="1"/>
  <c r="H246" i="81" s="1"/>
  <c r="I246" i="81" s="1"/>
  <c r="J246" i="81" s="1"/>
  <c r="K246" i="81" s="1"/>
  <c r="L246" i="81" s="1"/>
  <c r="M246" i="81" s="1"/>
  <c r="N246" i="81" s="1"/>
  <c r="O246" i="81" s="1"/>
  <c r="P246" i="81" s="1"/>
  <c r="Q246" i="81" s="1"/>
  <c r="R246" i="81" s="1"/>
  <c r="U246" i="81" s="1"/>
  <c r="V246" i="81" s="1"/>
  <c r="W246" i="81" s="1"/>
  <c r="AB246" i="81" s="1"/>
  <c r="AC246" i="81" s="1"/>
  <c r="AD246" i="81" s="1"/>
  <c r="AE246" i="81" s="1"/>
  <c r="AF246" i="81" s="1"/>
  <c r="I245" i="81"/>
  <c r="J245" i="81" s="1"/>
  <c r="K245" i="81" s="1"/>
  <c r="L245" i="81" s="1"/>
  <c r="M245" i="81" s="1"/>
  <c r="N245" i="81" s="1"/>
  <c r="O245" i="81" s="1"/>
  <c r="P245" i="81" s="1"/>
  <c r="Q245" i="81" s="1"/>
  <c r="R245" i="81" s="1"/>
  <c r="U245" i="81" s="1"/>
  <c r="V245" i="81" s="1"/>
  <c r="W245" i="81" s="1"/>
  <c r="AB245" i="81" s="1"/>
  <c r="AC245" i="81" s="1"/>
  <c r="AD245" i="81" s="1"/>
  <c r="AE245" i="81" s="1"/>
  <c r="AF245" i="81" s="1"/>
  <c r="C245" i="81"/>
  <c r="D245" i="81" s="1"/>
  <c r="E245" i="81" s="1"/>
  <c r="F245" i="81" s="1"/>
  <c r="G245" i="81" s="1"/>
  <c r="H245" i="81" s="1"/>
  <c r="C244" i="81"/>
  <c r="D244" i="81" s="1"/>
  <c r="E244" i="81" s="1"/>
  <c r="F244" i="81" s="1"/>
  <c r="G244" i="81" s="1"/>
  <c r="H244" i="81" s="1"/>
  <c r="I244" i="81" s="1"/>
  <c r="J244" i="81" s="1"/>
  <c r="K244" i="81" s="1"/>
  <c r="L244" i="81" s="1"/>
  <c r="M244" i="81" s="1"/>
  <c r="N244" i="81" s="1"/>
  <c r="O244" i="81" s="1"/>
  <c r="P244" i="81" s="1"/>
  <c r="Q244" i="81" s="1"/>
  <c r="R244" i="81" s="1"/>
  <c r="U244" i="81" s="1"/>
  <c r="V244" i="81" s="1"/>
  <c r="W244" i="81" s="1"/>
  <c r="AB244" i="81" s="1"/>
  <c r="AC244" i="81" s="1"/>
  <c r="AD244" i="81" s="1"/>
  <c r="AE244" i="81" s="1"/>
  <c r="AF244" i="81" s="1"/>
  <c r="O243" i="81"/>
  <c r="P243" i="81" s="1"/>
  <c r="Q243" i="81" s="1"/>
  <c r="R243" i="81" s="1"/>
  <c r="U243" i="81" s="1"/>
  <c r="V243" i="81" s="1"/>
  <c r="W243" i="81" s="1"/>
  <c r="AB243" i="81" s="1"/>
  <c r="AC243" i="81" s="1"/>
  <c r="AD243" i="81" s="1"/>
  <c r="AE243" i="81" s="1"/>
  <c r="AF243" i="81" s="1"/>
  <c r="H243" i="81"/>
  <c r="I243" i="81" s="1"/>
  <c r="J243" i="81" s="1"/>
  <c r="K243" i="81" s="1"/>
  <c r="L243" i="81" s="1"/>
  <c r="M243" i="81" s="1"/>
  <c r="N243" i="81" s="1"/>
  <c r="E243" i="81"/>
  <c r="F243" i="81" s="1"/>
  <c r="G243" i="81" s="1"/>
  <c r="D243" i="81"/>
  <c r="C243" i="81"/>
  <c r="U242" i="81"/>
  <c r="V242" i="81" s="1"/>
  <c r="W242" i="81" s="1"/>
  <c r="AB242" i="81" s="1"/>
  <c r="AC242" i="81" s="1"/>
  <c r="AD242" i="81" s="1"/>
  <c r="AE242" i="81" s="1"/>
  <c r="AF242" i="81" s="1"/>
  <c r="C242" i="81"/>
  <c r="D242" i="81" s="1"/>
  <c r="E242" i="81" s="1"/>
  <c r="F242" i="81" s="1"/>
  <c r="G242" i="81" s="1"/>
  <c r="H242" i="81" s="1"/>
  <c r="I242" i="81" s="1"/>
  <c r="J242" i="81" s="1"/>
  <c r="K242" i="81" s="1"/>
  <c r="L242" i="81" s="1"/>
  <c r="M242" i="81" s="1"/>
  <c r="N242" i="81" s="1"/>
  <c r="O242" i="81" s="1"/>
  <c r="P242" i="81" s="1"/>
  <c r="Q242" i="81" s="1"/>
  <c r="R242" i="81" s="1"/>
  <c r="Q241" i="81"/>
  <c r="R241" i="81" s="1"/>
  <c r="U241" i="81" s="1"/>
  <c r="V241" i="81" s="1"/>
  <c r="W241" i="81" s="1"/>
  <c r="AB241" i="81" s="1"/>
  <c r="AC241" i="81" s="1"/>
  <c r="AD241" i="81" s="1"/>
  <c r="AE241" i="81" s="1"/>
  <c r="AF241" i="81" s="1"/>
  <c r="C241" i="81"/>
  <c r="D241" i="81" s="1"/>
  <c r="E241" i="81" s="1"/>
  <c r="F241" i="81" s="1"/>
  <c r="G241" i="81" s="1"/>
  <c r="H241" i="81" s="1"/>
  <c r="I241" i="81" s="1"/>
  <c r="J241" i="81" s="1"/>
  <c r="K241" i="81" s="1"/>
  <c r="L241" i="81" s="1"/>
  <c r="M241" i="81" s="1"/>
  <c r="N241" i="81" s="1"/>
  <c r="O241" i="81" s="1"/>
  <c r="P241" i="81" s="1"/>
  <c r="Q240" i="81"/>
  <c r="R240" i="81" s="1"/>
  <c r="U240" i="81" s="1"/>
  <c r="V240" i="81" s="1"/>
  <c r="W240" i="81" s="1"/>
  <c r="AB240" i="81" s="1"/>
  <c r="AC240" i="81" s="1"/>
  <c r="AD240" i="81" s="1"/>
  <c r="AE240" i="81" s="1"/>
  <c r="AF240" i="81" s="1"/>
  <c r="O240" i="81"/>
  <c r="P240" i="81" s="1"/>
  <c r="C240" i="81"/>
  <c r="D240" i="81" s="1"/>
  <c r="E240" i="81" s="1"/>
  <c r="F240" i="81" s="1"/>
  <c r="G240" i="81" s="1"/>
  <c r="H240" i="81" s="1"/>
  <c r="I240" i="81" s="1"/>
  <c r="J240" i="81" s="1"/>
  <c r="K240" i="81" s="1"/>
  <c r="L240" i="81" s="1"/>
  <c r="M240" i="81" s="1"/>
  <c r="N240" i="81" s="1"/>
  <c r="E239" i="81"/>
  <c r="F239" i="81" s="1"/>
  <c r="G239" i="81" s="1"/>
  <c r="H239" i="81" s="1"/>
  <c r="I239" i="81" s="1"/>
  <c r="J239" i="81" s="1"/>
  <c r="K239" i="81" s="1"/>
  <c r="L239" i="81" s="1"/>
  <c r="M239" i="81" s="1"/>
  <c r="N239" i="81" s="1"/>
  <c r="O239" i="81" s="1"/>
  <c r="P239" i="81" s="1"/>
  <c r="Q239" i="81" s="1"/>
  <c r="R239" i="81" s="1"/>
  <c r="U239" i="81" s="1"/>
  <c r="V239" i="81" s="1"/>
  <c r="W239" i="81" s="1"/>
  <c r="AB239" i="81" s="1"/>
  <c r="AC239" i="81" s="1"/>
  <c r="AD239" i="81" s="1"/>
  <c r="AE239" i="81" s="1"/>
  <c r="AF239" i="81" s="1"/>
  <c r="D239" i="81"/>
  <c r="C239" i="81"/>
  <c r="E238" i="81"/>
  <c r="F238" i="81" s="1"/>
  <c r="G238" i="81" s="1"/>
  <c r="H238" i="81" s="1"/>
  <c r="I238" i="81" s="1"/>
  <c r="J238" i="81" s="1"/>
  <c r="K238" i="81" s="1"/>
  <c r="L238" i="81" s="1"/>
  <c r="M238" i="81" s="1"/>
  <c r="N238" i="81" s="1"/>
  <c r="O238" i="81" s="1"/>
  <c r="P238" i="81" s="1"/>
  <c r="Q238" i="81" s="1"/>
  <c r="R238" i="81" s="1"/>
  <c r="U238" i="81" s="1"/>
  <c r="V238" i="81" s="1"/>
  <c r="W238" i="81" s="1"/>
  <c r="AB238" i="81" s="1"/>
  <c r="AC238" i="81" s="1"/>
  <c r="AD238" i="81" s="1"/>
  <c r="AE238" i="81" s="1"/>
  <c r="AF238" i="81" s="1"/>
  <c r="C238" i="81"/>
  <c r="D238" i="81" s="1"/>
  <c r="C237" i="81"/>
  <c r="D237" i="81" s="1"/>
  <c r="E237" i="81" s="1"/>
  <c r="F237" i="81" s="1"/>
  <c r="G237" i="81" s="1"/>
  <c r="H237" i="81" s="1"/>
  <c r="I237" i="81" s="1"/>
  <c r="J237" i="81" s="1"/>
  <c r="K237" i="81" s="1"/>
  <c r="L237" i="81" s="1"/>
  <c r="M237" i="81" s="1"/>
  <c r="N237" i="81" s="1"/>
  <c r="O237" i="81" s="1"/>
  <c r="P237" i="81" s="1"/>
  <c r="Q237" i="81" s="1"/>
  <c r="R237" i="81" s="1"/>
  <c r="U237" i="81" s="1"/>
  <c r="V237" i="81" s="1"/>
  <c r="W237" i="81" s="1"/>
  <c r="AB237" i="81" s="1"/>
  <c r="AC237" i="81" s="1"/>
  <c r="AD237" i="81" s="1"/>
  <c r="AE237" i="81" s="1"/>
  <c r="AF237" i="81" s="1"/>
  <c r="Q236" i="81"/>
  <c r="R236" i="81" s="1"/>
  <c r="U236" i="81" s="1"/>
  <c r="V236" i="81" s="1"/>
  <c r="W236" i="81" s="1"/>
  <c r="AB236" i="81" s="1"/>
  <c r="AC236" i="81" s="1"/>
  <c r="AD236" i="81" s="1"/>
  <c r="AE236" i="81" s="1"/>
  <c r="AF236" i="81" s="1"/>
  <c r="C236" i="81"/>
  <c r="D236" i="81" s="1"/>
  <c r="E236" i="81" s="1"/>
  <c r="F236" i="81" s="1"/>
  <c r="G236" i="81" s="1"/>
  <c r="H236" i="81" s="1"/>
  <c r="I236" i="81" s="1"/>
  <c r="J236" i="81" s="1"/>
  <c r="K236" i="81" s="1"/>
  <c r="L236" i="81" s="1"/>
  <c r="M236" i="81" s="1"/>
  <c r="N236" i="81" s="1"/>
  <c r="O236" i="81" s="1"/>
  <c r="P236" i="81" s="1"/>
  <c r="U235" i="81"/>
  <c r="V235" i="81" s="1"/>
  <c r="W235" i="81" s="1"/>
  <c r="AB235" i="81" s="1"/>
  <c r="AC235" i="81" s="1"/>
  <c r="AD235" i="81" s="1"/>
  <c r="AE235" i="81" s="1"/>
  <c r="AF235" i="81" s="1"/>
  <c r="E235" i="81"/>
  <c r="F235" i="81" s="1"/>
  <c r="G235" i="81" s="1"/>
  <c r="H235" i="81" s="1"/>
  <c r="I235" i="81" s="1"/>
  <c r="J235" i="81" s="1"/>
  <c r="K235" i="81" s="1"/>
  <c r="L235" i="81" s="1"/>
  <c r="M235" i="81" s="1"/>
  <c r="N235" i="81" s="1"/>
  <c r="O235" i="81" s="1"/>
  <c r="P235" i="81" s="1"/>
  <c r="Q235" i="81" s="1"/>
  <c r="R235" i="81" s="1"/>
  <c r="D235" i="81"/>
  <c r="C235" i="81"/>
  <c r="K234" i="81"/>
  <c r="L234" i="81" s="1"/>
  <c r="M234" i="81" s="1"/>
  <c r="N234" i="81" s="1"/>
  <c r="O234" i="81" s="1"/>
  <c r="P234" i="81" s="1"/>
  <c r="Q234" i="81" s="1"/>
  <c r="R234" i="81" s="1"/>
  <c r="U234" i="81" s="1"/>
  <c r="V234" i="81" s="1"/>
  <c r="W234" i="81" s="1"/>
  <c r="AB234" i="81" s="1"/>
  <c r="AC234" i="81" s="1"/>
  <c r="AD234" i="81" s="1"/>
  <c r="AE234" i="81" s="1"/>
  <c r="AF234" i="81" s="1"/>
  <c r="E234" i="81"/>
  <c r="F234" i="81" s="1"/>
  <c r="G234" i="81" s="1"/>
  <c r="H234" i="81" s="1"/>
  <c r="I234" i="81" s="1"/>
  <c r="J234" i="81" s="1"/>
  <c r="C234" i="81"/>
  <c r="D234" i="81" s="1"/>
  <c r="I233" i="81"/>
  <c r="J233" i="81" s="1"/>
  <c r="K233" i="81" s="1"/>
  <c r="L233" i="81" s="1"/>
  <c r="M233" i="81" s="1"/>
  <c r="N233" i="81" s="1"/>
  <c r="O233" i="81" s="1"/>
  <c r="P233" i="81" s="1"/>
  <c r="Q233" i="81" s="1"/>
  <c r="R233" i="81" s="1"/>
  <c r="U233" i="81" s="1"/>
  <c r="V233" i="81" s="1"/>
  <c r="W233" i="81" s="1"/>
  <c r="AB233" i="81" s="1"/>
  <c r="AC233" i="81" s="1"/>
  <c r="AD233" i="81" s="1"/>
  <c r="AE233" i="81" s="1"/>
  <c r="AF233" i="81" s="1"/>
  <c r="C233" i="81"/>
  <c r="D233" i="81" s="1"/>
  <c r="E233" i="81" s="1"/>
  <c r="F233" i="81" s="1"/>
  <c r="G233" i="81" s="1"/>
  <c r="H233" i="81" s="1"/>
  <c r="W232" i="81"/>
  <c r="AB232" i="81" s="1"/>
  <c r="AC232" i="81" s="1"/>
  <c r="AD232" i="81" s="1"/>
  <c r="AE232" i="81" s="1"/>
  <c r="AF232" i="81" s="1"/>
  <c r="G232" i="81"/>
  <c r="H232" i="81" s="1"/>
  <c r="I232" i="81" s="1"/>
  <c r="J232" i="81" s="1"/>
  <c r="K232" i="81" s="1"/>
  <c r="L232" i="81" s="1"/>
  <c r="M232" i="81" s="1"/>
  <c r="N232" i="81" s="1"/>
  <c r="O232" i="81" s="1"/>
  <c r="P232" i="81" s="1"/>
  <c r="Q232" i="81" s="1"/>
  <c r="R232" i="81" s="1"/>
  <c r="U232" i="81" s="1"/>
  <c r="V232" i="81" s="1"/>
  <c r="C232" i="81"/>
  <c r="D232" i="81" s="1"/>
  <c r="E232" i="81" s="1"/>
  <c r="F232" i="81" s="1"/>
  <c r="E231" i="81"/>
  <c r="F231" i="81" s="1"/>
  <c r="G231" i="81" s="1"/>
  <c r="H231" i="81" s="1"/>
  <c r="I231" i="81" s="1"/>
  <c r="J231" i="81" s="1"/>
  <c r="K231" i="81" s="1"/>
  <c r="L231" i="81" s="1"/>
  <c r="M231" i="81" s="1"/>
  <c r="N231" i="81" s="1"/>
  <c r="O231" i="81" s="1"/>
  <c r="P231" i="81" s="1"/>
  <c r="Q231" i="81" s="1"/>
  <c r="R231" i="81" s="1"/>
  <c r="U231" i="81" s="1"/>
  <c r="V231" i="81" s="1"/>
  <c r="W231" i="81" s="1"/>
  <c r="AB231" i="81" s="1"/>
  <c r="AC231" i="81" s="1"/>
  <c r="AD231" i="81" s="1"/>
  <c r="AE231" i="81" s="1"/>
  <c r="AF231" i="81" s="1"/>
  <c r="D231" i="81"/>
  <c r="C231" i="81"/>
  <c r="J230" i="81"/>
  <c r="K230" i="81" s="1"/>
  <c r="L230" i="81" s="1"/>
  <c r="M230" i="81" s="1"/>
  <c r="N230" i="81" s="1"/>
  <c r="O230" i="81" s="1"/>
  <c r="P230" i="81" s="1"/>
  <c r="Q230" i="81" s="1"/>
  <c r="R230" i="81" s="1"/>
  <c r="U230" i="81" s="1"/>
  <c r="V230" i="81" s="1"/>
  <c r="W230" i="81" s="1"/>
  <c r="AB230" i="81" s="1"/>
  <c r="AC230" i="81" s="1"/>
  <c r="AD230" i="81" s="1"/>
  <c r="AE230" i="81" s="1"/>
  <c r="AF230" i="81" s="1"/>
  <c r="C230" i="81"/>
  <c r="D230" i="81" s="1"/>
  <c r="E230" i="81" s="1"/>
  <c r="F230" i="81" s="1"/>
  <c r="G230" i="81" s="1"/>
  <c r="H230" i="81" s="1"/>
  <c r="I230" i="81" s="1"/>
  <c r="D229" i="81"/>
  <c r="E229" i="81" s="1"/>
  <c r="F229" i="81" s="1"/>
  <c r="G229" i="81" s="1"/>
  <c r="H229" i="81" s="1"/>
  <c r="I229" i="81" s="1"/>
  <c r="J229" i="81" s="1"/>
  <c r="K229" i="81" s="1"/>
  <c r="L229" i="81" s="1"/>
  <c r="M229" i="81" s="1"/>
  <c r="N229" i="81" s="1"/>
  <c r="O229" i="81" s="1"/>
  <c r="P229" i="81" s="1"/>
  <c r="Q229" i="81" s="1"/>
  <c r="R229" i="81" s="1"/>
  <c r="U229" i="81" s="1"/>
  <c r="V229" i="81" s="1"/>
  <c r="W229" i="81" s="1"/>
  <c r="AB229" i="81" s="1"/>
  <c r="AC229" i="81" s="1"/>
  <c r="AD229" i="81" s="1"/>
  <c r="AE229" i="81" s="1"/>
  <c r="AF229" i="81" s="1"/>
  <c r="C229" i="81"/>
  <c r="F228" i="81"/>
  <c r="G228" i="81" s="1"/>
  <c r="H228" i="81" s="1"/>
  <c r="I228" i="81" s="1"/>
  <c r="J228" i="81" s="1"/>
  <c r="K228" i="81" s="1"/>
  <c r="L228" i="81" s="1"/>
  <c r="M228" i="81" s="1"/>
  <c r="N228" i="81" s="1"/>
  <c r="O228" i="81" s="1"/>
  <c r="P228" i="81" s="1"/>
  <c r="Q228" i="81" s="1"/>
  <c r="R228" i="81" s="1"/>
  <c r="U228" i="81" s="1"/>
  <c r="V228" i="81" s="1"/>
  <c r="W228" i="81" s="1"/>
  <c r="AB228" i="81" s="1"/>
  <c r="AC228" i="81" s="1"/>
  <c r="AD228" i="81" s="1"/>
  <c r="AE228" i="81" s="1"/>
  <c r="AF228" i="81" s="1"/>
  <c r="C228" i="81"/>
  <c r="D228" i="81" s="1"/>
  <c r="E228" i="81" s="1"/>
  <c r="L227" i="81"/>
  <c r="M227" i="81" s="1"/>
  <c r="N227" i="81" s="1"/>
  <c r="O227" i="81" s="1"/>
  <c r="P227" i="81" s="1"/>
  <c r="Q227" i="81" s="1"/>
  <c r="R227" i="81" s="1"/>
  <c r="U227" i="81" s="1"/>
  <c r="V227" i="81" s="1"/>
  <c r="W227" i="81" s="1"/>
  <c r="AB227" i="81" s="1"/>
  <c r="AC227" i="81" s="1"/>
  <c r="AD227" i="81" s="1"/>
  <c r="AE227" i="81" s="1"/>
  <c r="AF227" i="81" s="1"/>
  <c r="E227" i="81"/>
  <c r="F227" i="81" s="1"/>
  <c r="G227" i="81" s="1"/>
  <c r="H227" i="81" s="1"/>
  <c r="I227" i="81" s="1"/>
  <c r="J227" i="81" s="1"/>
  <c r="K227" i="81" s="1"/>
  <c r="D227" i="81"/>
  <c r="C227" i="81"/>
  <c r="K226" i="81"/>
  <c r="L226" i="81" s="1"/>
  <c r="M226" i="81" s="1"/>
  <c r="N226" i="81" s="1"/>
  <c r="O226" i="81" s="1"/>
  <c r="P226" i="81" s="1"/>
  <c r="Q226" i="81" s="1"/>
  <c r="R226" i="81" s="1"/>
  <c r="U226" i="81" s="1"/>
  <c r="V226" i="81" s="1"/>
  <c r="W226" i="81" s="1"/>
  <c r="AB226" i="81" s="1"/>
  <c r="AC226" i="81" s="1"/>
  <c r="AD226" i="81" s="1"/>
  <c r="AE226" i="81" s="1"/>
  <c r="AF226" i="81" s="1"/>
  <c r="J226" i="81"/>
  <c r="C226" i="81"/>
  <c r="D226" i="81" s="1"/>
  <c r="E226" i="81" s="1"/>
  <c r="F226" i="81" s="1"/>
  <c r="G226" i="81" s="1"/>
  <c r="H226" i="81" s="1"/>
  <c r="I226" i="81" s="1"/>
  <c r="P225" i="81"/>
  <c r="Q225" i="81" s="1"/>
  <c r="R225" i="81" s="1"/>
  <c r="U225" i="81" s="1"/>
  <c r="V225" i="81" s="1"/>
  <c r="W225" i="81" s="1"/>
  <c r="AB225" i="81" s="1"/>
  <c r="AC225" i="81" s="1"/>
  <c r="AD225" i="81" s="1"/>
  <c r="AE225" i="81" s="1"/>
  <c r="AF225" i="81" s="1"/>
  <c r="I225" i="81"/>
  <c r="J225" i="81" s="1"/>
  <c r="K225" i="81" s="1"/>
  <c r="L225" i="81" s="1"/>
  <c r="M225" i="81" s="1"/>
  <c r="N225" i="81" s="1"/>
  <c r="O225" i="81" s="1"/>
  <c r="H225" i="81"/>
  <c r="D225" i="81"/>
  <c r="E225" i="81" s="1"/>
  <c r="F225" i="81" s="1"/>
  <c r="G225" i="81" s="1"/>
  <c r="C225" i="81"/>
  <c r="C224" i="81"/>
  <c r="D224" i="81" s="1"/>
  <c r="E224" i="81" s="1"/>
  <c r="F224" i="81" s="1"/>
  <c r="G224" i="81" s="1"/>
  <c r="H224" i="81" s="1"/>
  <c r="I224" i="81" s="1"/>
  <c r="J224" i="81" s="1"/>
  <c r="K224" i="81" s="1"/>
  <c r="L224" i="81" s="1"/>
  <c r="M224" i="81" s="1"/>
  <c r="N224" i="81" s="1"/>
  <c r="O224" i="81" s="1"/>
  <c r="P224" i="81" s="1"/>
  <c r="Q224" i="81" s="1"/>
  <c r="R224" i="81" s="1"/>
  <c r="V224" i="81" s="1"/>
  <c r="W224" i="81" s="1"/>
  <c r="AB224" i="81" s="1"/>
  <c r="AC224" i="81" s="1"/>
  <c r="AD224" i="81" s="1"/>
  <c r="AE224" i="81" s="1"/>
  <c r="AF224" i="81" s="1"/>
  <c r="C223" i="81"/>
  <c r="D223" i="81" s="1"/>
  <c r="E223" i="81" s="1"/>
  <c r="F223" i="81" s="1"/>
  <c r="G223" i="81" s="1"/>
  <c r="H223" i="81" s="1"/>
  <c r="I223" i="81" s="1"/>
  <c r="J223" i="81" s="1"/>
  <c r="K223" i="81" s="1"/>
  <c r="L223" i="81" s="1"/>
  <c r="M223" i="81" s="1"/>
  <c r="N223" i="81" s="1"/>
  <c r="O223" i="81" s="1"/>
  <c r="P223" i="81" s="1"/>
  <c r="Q223" i="81" s="1"/>
  <c r="R223" i="81" s="1"/>
  <c r="V223" i="81" s="1"/>
  <c r="W223" i="81" s="1"/>
  <c r="AB223" i="81" s="1"/>
  <c r="AC223" i="81" s="1"/>
  <c r="AD223" i="81" s="1"/>
  <c r="AE223" i="81" s="1"/>
  <c r="AF223" i="81" s="1"/>
  <c r="V222" i="81"/>
  <c r="W222" i="81" s="1"/>
  <c r="AB222" i="81" s="1"/>
  <c r="AC222" i="81" s="1"/>
  <c r="AD222" i="81" s="1"/>
  <c r="AE222" i="81" s="1"/>
  <c r="AF222" i="81" s="1"/>
  <c r="N222" i="81"/>
  <c r="O222" i="81" s="1"/>
  <c r="P222" i="81" s="1"/>
  <c r="Q222" i="81" s="1"/>
  <c r="R222" i="81" s="1"/>
  <c r="C222" i="81"/>
  <c r="D222" i="81" s="1"/>
  <c r="E222" i="81" s="1"/>
  <c r="F222" i="81" s="1"/>
  <c r="G222" i="81" s="1"/>
  <c r="H222" i="81" s="1"/>
  <c r="I222" i="81" s="1"/>
  <c r="J222" i="81" s="1"/>
  <c r="K222" i="81" s="1"/>
  <c r="L222" i="81" s="1"/>
  <c r="M222" i="81" s="1"/>
  <c r="L221" i="81"/>
  <c r="M221" i="81" s="1"/>
  <c r="N221" i="81" s="1"/>
  <c r="O221" i="81" s="1"/>
  <c r="P221" i="81" s="1"/>
  <c r="Q221" i="81" s="1"/>
  <c r="R221" i="81" s="1"/>
  <c r="V221" i="81" s="1"/>
  <c r="W221" i="81" s="1"/>
  <c r="AB221" i="81" s="1"/>
  <c r="AC221" i="81" s="1"/>
  <c r="AD221" i="81" s="1"/>
  <c r="AE221" i="81" s="1"/>
  <c r="AF221" i="81" s="1"/>
  <c r="G221" i="81"/>
  <c r="H221" i="81" s="1"/>
  <c r="I221" i="81" s="1"/>
  <c r="J221" i="81" s="1"/>
  <c r="K221" i="81" s="1"/>
  <c r="D221" i="81"/>
  <c r="E221" i="81" s="1"/>
  <c r="F221" i="81" s="1"/>
  <c r="C221" i="81"/>
  <c r="C220" i="81"/>
  <c r="D220" i="81" s="1"/>
  <c r="E220" i="81" s="1"/>
  <c r="F220" i="81" s="1"/>
  <c r="G220" i="81" s="1"/>
  <c r="H220" i="81" s="1"/>
  <c r="I220" i="81" s="1"/>
  <c r="J220" i="81" s="1"/>
  <c r="K220" i="81" s="1"/>
  <c r="L220" i="81" s="1"/>
  <c r="M220" i="81" s="1"/>
  <c r="N220" i="81" s="1"/>
  <c r="O220" i="81" s="1"/>
  <c r="P220" i="81" s="1"/>
  <c r="Q220" i="81" s="1"/>
  <c r="R220" i="81" s="1"/>
  <c r="V220" i="81" s="1"/>
  <c r="W220" i="81" s="1"/>
  <c r="AB220" i="81" s="1"/>
  <c r="AC220" i="81" s="1"/>
  <c r="AD220" i="81" s="1"/>
  <c r="AE220" i="81" s="1"/>
  <c r="AF220" i="81" s="1"/>
  <c r="C219" i="81"/>
  <c r="D219" i="81" s="1"/>
  <c r="E219" i="81" s="1"/>
  <c r="F219" i="81" s="1"/>
  <c r="G219" i="81" s="1"/>
  <c r="H219" i="81" s="1"/>
  <c r="I219" i="81" s="1"/>
  <c r="J219" i="81" s="1"/>
  <c r="K219" i="81" s="1"/>
  <c r="L219" i="81" s="1"/>
  <c r="M219" i="81" s="1"/>
  <c r="N219" i="81" s="1"/>
  <c r="O219" i="81" s="1"/>
  <c r="P219" i="81" s="1"/>
  <c r="Q219" i="81" s="1"/>
  <c r="R219" i="81" s="1"/>
  <c r="V219" i="81" s="1"/>
  <c r="W219" i="81" s="1"/>
  <c r="AB219" i="81" s="1"/>
  <c r="AC219" i="81" s="1"/>
  <c r="AD219" i="81" s="1"/>
  <c r="AE219" i="81" s="1"/>
  <c r="AF219" i="81" s="1"/>
  <c r="J218" i="81"/>
  <c r="K218" i="81" s="1"/>
  <c r="L218" i="81" s="1"/>
  <c r="M218" i="81" s="1"/>
  <c r="N218" i="81" s="1"/>
  <c r="O218" i="81" s="1"/>
  <c r="P218" i="81" s="1"/>
  <c r="Q218" i="81" s="1"/>
  <c r="R218" i="81" s="1"/>
  <c r="V218" i="81" s="1"/>
  <c r="W218" i="81" s="1"/>
  <c r="AB218" i="81" s="1"/>
  <c r="AC218" i="81" s="1"/>
  <c r="AD218" i="81" s="1"/>
  <c r="AE218" i="81" s="1"/>
  <c r="AF218" i="81" s="1"/>
  <c r="C218" i="81"/>
  <c r="D218" i="81" s="1"/>
  <c r="E218" i="81" s="1"/>
  <c r="F218" i="81" s="1"/>
  <c r="G218" i="81" s="1"/>
  <c r="H218" i="81" s="1"/>
  <c r="I218" i="81" s="1"/>
  <c r="I217" i="81"/>
  <c r="J217" i="81" s="1"/>
  <c r="K217" i="81" s="1"/>
  <c r="L217" i="81" s="1"/>
  <c r="M217" i="81" s="1"/>
  <c r="N217" i="81" s="1"/>
  <c r="O217" i="81" s="1"/>
  <c r="P217" i="81" s="1"/>
  <c r="Q217" i="81" s="1"/>
  <c r="R217" i="81" s="1"/>
  <c r="V217" i="81" s="1"/>
  <c r="W217" i="81" s="1"/>
  <c r="AB217" i="81" s="1"/>
  <c r="AC217" i="81" s="1"/>
  <c r="AD217" i="81" s="1"/>
  <c r="AE217" i="81" s="1"/>
  <c r="AF217" i="81" s="1"/>
  <c r="H217" i="81"/>
  <c r="G217" i="81"/>
  <c r="D217" i="81"/>
  <c r="E217" i="81" s="1"/>
  <c r="F217" i="81" s="1"/>
  <c r="C217" i="81"/>
  <c r="C216" i="81"/>
  <c r="D216" i="81" s="1"/>
  <c r="E216" i="81" s="1"/>
  <c r="F216" i="81" s="1"/>
  <c r="G216" i="81" s="1"/>
  <c r="H216" i="81" s="1"/>
  <c r="I216" i="81" s="1"/>
  <c r="J216" i="81" s="1"/>
  <c r="K216" i="81" s="1"/>
  <c r="L216" i="81" s="1"/>
  <c r="M216" i="81" s="1"/>
  <c r="N216" i="81" s="1"/>
  <c r="O216" i="81" s="1"/>
  <c r="P216" i="81" s="1"/>
  <c r="Q216" i="81" s="1"/>
  <c r="R216" i="81" s="1"/>
  <c r="V216" i="81" s="1"/>
  <c r="W216" i="81" s="1"/>
  <c r="AB216" i="81" s="1"/>
  <c r="AC216" i="81" s="1"/>
  <c r="AD216" i="81" s="1"/>
  <c r="AE216" i="81" s="1"/>
  <c r="AF216" i="81" s="1"/>
  <c r="C215" i="81"/>
  <c r="D215" i="81" s="1"/>
  <c r="E215" i="81" s="1"/>
  <c r="F215" i="81" s="1"/>
  <c r="G215" i="81" s="1"/>
  <c r="H215" i="81" s="1"/>
  <c r="I215" i="81" s="1"/>
  <c r="J215" i="81" s="1"/>
  <c r="K215" i="81" s="1"/>
  <c r="L215" i="81" s="1"/>
  <c r="M215" i="81" s="1"/>
  <c r="N215" i="81" s="1"/>
  <c r="O215" i="81" s="1"/>
  <c r="P215" i="81" s="1"/>
  <c r="Q215" i="81" s="1"/>
  <c r="R215" i="81" s="1"/>
  <c r="V215" i="81" s="1"/>
  <c r="W215" i="81" s="1"/>
  <c r="AB215" i="81" s="1"/>
  <c r="AC215" i="81" s="1"/>
  <c r="AD215" i="81" s="1"/>
  <c r="AE215" i="81" s="1"/>
  <c r="AF215" i="81" s="1"/>
  <c r="K214" i="81"/>
  <c r="L214" i="81" s="1"/>
  <c r="M214" i="81" s="1"/>
  <c r="N214" i="81" s="1"/>
  <c r="O214" i="81" s="1"/>
  <c r="P214" i="81" s="1"/>
  <c r="Q214" i="81" s="1"/>
  <c r="R214" i="81" s="1"/>
  <c r="V214" i="81" s="1"/>
  <c r="W214" i="81" s="1"/>
  <c r="AB214" i="81" s="1"/>
  <c r="AC214" i="81" s="1"/>
  <c r="AD214" i="81" s="1"/>
  <c r="AE214" i="81" s="1"/>
  <c r="AF214" i="81" s="1"/>
  <c r="F214" i="81"/>
  <c r="G214" i="81" s="1"/>
  <c r="H214" i="81" s="1"/>
  <c r="I214" i="81" s="1"/>
  <c r="J214" i="81" s="1"/>
  <c r="C214" i="81"/>
  <c r="D214" i="81" s="1"/>
  <c r="E214" i="81" s="1"/>
  <c r="C213" i="81"/>
  <c r="D213" i="81" s="1"/>
  <c r="E213" i="81" s="1"/>
  <c r="F213" i="81" s="1"/>
  <c r="G213" i="81" s="1"/>
  <c r="H213" i="81" s="1"/>
  <c r="I213" i="81" s="1"/>
  <c r="J213" i="81" s="1"/>
  <c r="K213" i="81" s="1"/>
  <c r="L213" i="81" s="1"/>
  <c r="M213" i="81" s="1"/>
  <c r="N213" i="81" s="1"/>
  <c r="O213" i="81" s="1"/>
  <c r="P213" i="81" s="1"/>
  <c r="Q213" i="81" s="1"/>
  <c r="R213" i="81" s="1"/>
  <c r="V213" i="81" s="1"/>
  <c r="W213" i="81" s="1"/>
  <c r="AB213" i="81" s="1"/>
  <c r="AC213" i="81" s="1"/>
  <c r="AD213" i="81" s="1"/>
  <c r="AE213" i="81" s="1"/>
  <c r="AF213" i="81" s="1"/>
  <c r="G212" i="81"/>
  <c r="H212" i="81" s="1"/>
  <c r="I212" i="81" s="1"/>
  <c r="J212" i="81" s="1"/>
  <c r="K212" i="81" s="1"/>
  <c r="L212" i="81" s="1"/>
  <c r="M212" i="81" s="1"/>
  <c r="N212" i="81" s="1"/>
  <c r="O212" i="81" s="1"/>
  <c r="P212" i="81" s="1"/>
  <c r="Q212" i="81" s="1"/>
  <c r="R212" i="81" s="1"/>
  <c r="V212" i="81" s="1"/>
  <c r="W212" i="81" s="1"/>
  <c r="AB212" i="81" s="1"/>
  <c r="AC212" i="81" s="1"/>
  <c r="AD212" i="81" s="1"/>
  <c r="AE212" i="81" s="1"/>
  <c r="AF212" i="81" s="1"/>
  <c r="F212" i="81"/>
  <c r="C212" i="81"/>
  <c r="D212" i="81" s="1"/>
  <c r="E212" i="81" s="1"/>
  <c r="E211" i="81"/>
  <c r="F211" i="81" s="1"/>
  <c r="G211" i="81" s="1"/>
  <c r="H211" i="81" s="1"/>
  <c r="I211" i="81" s="1"/>
  <c r="J211" i="81" s="1"/>
  <c r="K211" i="81" s="1"/>
  <c r="L211" i="81" s="1"/>
  <c r="M211" i="81" s="1"/>
  <c r="N211" i="81" s="1"/>
  <c r="O211" i="81" s="1"/>
  <c r="P211" i="81" s="1"/>
  <c r="Q211" i="81" s="1"/>
  <c r="R211" i="81" s="1"/>
  <c r="V211" i="81" s="1"/>
  <c r="W211" i="81" s="1"/>
  <c r="AB211" i="81" s="1"/>
  <c r="AC211" i="81" s="1"/>
  <c r="AD211" i="81" s="1"/>
  <c r="AE211" i="81" s="1"/>
  <c r="AF211" i="81" s="1"/>
  <c r="D211" i="81"/>
  <c r="C211" i="81"/>
  <c r="D210" i="81"/>
  <c r="E210" i="81" s="1"/>
  <c r="F210" i="81" s="1"/>
  <c r="G210" i="81" s="1"/>
  <c r="H210" i="81" s="1"/>
  <c r="I210" i="81" s="1"/>
  <c r="J210" i="81" s="1"/>
  <c r="K210" i="81" s="1"/>
  <c r="L210" i="81" s="1"/>
  <c r="M210" i="81" s="1"/>
  <c r="N210" i="81" s="1"/>
  <c r="O210" i="81" s="1"/>
  <c r="P210" i="81" s="1"/>
  <c r="Q210" i="81" s="1"/>
  <c r="R210" i="81" s="1"/>
  <c r="V210" i="81" s="1"/>
  <c r="W210" i="81" s="1"/>
  <c r="AB210" i="81" s="1"/>
  <c r="AC210" i="81" s="1"/>
  <c r="AD210" i="81" s="1"/>
  <c r="AE210" i="81" s="1"/>
  <c r="AF210" i="81" s="1"/>
  <c r="C210" i="81"/>
  <c r="C209" i="81"/>
  <c r="D209" i="81" s="1"/>
  <c r="E209" i="81" s="1"/>
  <c r="F209" i="81" s="1"/>
  <c r="G209" i="81" s="1"/>
  <c r="H209" i="81" s="1"/>
  <c r="I209" i="81" s="1"/>
  <c r="J209" i="81" s="1"/>
  <c r="K209" i="81" s="1"/>
  <c r="L209" i="81" s="1"/>
  <c r="M209" i="81" s="1"/>
  <c r="N209" i="81" s="1"/>
  <c r="O209" i="81" s="1"/>
  <c r="P209" i="81" s="1"/>
  <c r="Q209" i="81" s="1"/>
  <c r="R209" i="81" s="1"/>
  <c r="W209" i="81" s="1"/>
  <c r="AB209" i="81" s="1"/>
  <c r="AC209" i="81" s="1"/>
  <c r="AD209" i="81" s="1"/>
  <c r="AE209" i="81" s="1"/>
  <c r="AF209" i="81" s="1"/>
  <c r="E208" i="81"/>
  <c r="F208" i="81" s="1"/>
  <c r="G208" i="81" s="1"/>
  <c r="H208" i="81" s="1"/>
  <c r="I208" i="81" s="1"/>
  <c r="J208" i="81" s="1"/>
  <c r="K208" i="81" s="1"/>
  <c r="L208" i="81" s="1"/>
  <c r="M208" i="81" s="1"/>
  <c r="N208" i="81" s="1"/>
  <c r="O208" i="81" s="1"/>
  <c r="P208" i="81" s="1"/>
  <c r="Q208" i="81" s="1"/>
  <c r="R208" i="81" s="1"/>
  <c r="W208" i="81" s="1"/>
  <c r="AB208" i="81" s="1"/>
  <c r="AC208" i="81" s="1"/>
  <c r="AD208" i="81" s="1"/>
  <c r="AE208" i="81" s="1"/>
  <c r="AF208" i="81" s="1"/>
  <c r="C208" i="81"/>
  <c r="D208" i="81" s="1"/>
  <c r="L207" i="81"/>
  <c r="M207" i="81" s="1"/>
  <c r="N207" i="81" s="1"/>
  <c r="O207" i="81" s="1"/>
  <c r="P207" i="81" s="1"/>
  <c r="Q207" i="81" s="1"/>
  <c r="R207" i="81" s="1"/>
  <c r="W207" i="81" s="1"/>
  <c r="AB207" i="81" s="1"/>
  <c r="AC207" i="81" s="1"/>
  <c r="AD207" i="81" s="1"/>
  <c r="AE207" i="81" s="1"/>
  <c r="AF207" i="81" s="1"/>
  <c r="D207" i="81"/>
  <c r="E207" i="81" s="1"/>
  <c r="F207" i="81" s="1"/>
  <c r="G207" i="81" s="1"/>
  <c r="H207" i="81" s="1"/>
  <c r="I207" i="81" s="1"/>
  <c r="J207" i="81" s="1"/>
  <c r="K207" i="81" s="1"/>
  <c r="C207" i="81"/>
  <c r="J206" i="81"/>
  <c r="K206" i="81" s="1"/>
  <c r="L206" i="81" s="1"/>
  <c r="M206" i="81" s="1"/>
  <c r="N206" i="81" s="1"/>
  <c r="O206" i="81" s="1"/>
  <c r="P206" i="81" s="1"/>
  <c r="Q206" i="81" s="1"/>
  <c r="R206" i="81" s="1"/>
  <c r="W206" i="81" s="1"/>
  <c r="AB206" i="81" s="1"/>
  <c r="AC206" i="81" s="1"/>
  <c r="AD206" i="81" s="1"/>
  <c r="AE206" i="81" s="1"/>
  <c r="AF206" i="81" s="1"/>
  <c r="I206" i="81"/>
  <c r="C206" i="81"/>
  <c r="D206" i="81" s="1"/>
  <c r="E206" i="81" s="1"/>
  <c r="F206" i="81" s="1"/>
  <c r="G206" i="81" s="1"/>
  <c r="H206" i="81" s="1"/>
  <c r="G205" i="81"/>
  <c r="H205" i="81" s="1"/>
  <c r="I205" i="81" s="1"/>
  <c r="J205" i="81" s="1"/>
  <c r="K205" i="81" s="1"/>
  <c r="L205" i="81" s="1"/>
  <c r="M205" i="81" s="1"/>
  <c r="N205" i="81" s="1"/>
  <c r="O205" i="81" s="1"/>
  <c r="P205" i="81" s="1"/>
  <c r="Q205" i="81" s="1"/>
  <c r="R205" i="81" s="1"/>
  <c r="W205" i="81" s="1"/>
  <c r="AB205" i="81" s="1"/>
  <c r="AC205" i="81" s="1"/>
  <c r="AD205" i="81" s="1"/>
  <c r="AE205" i="81" s="1"/>
  <c r="AF205" i="81" s="1"/>
  <c r="C205" i="81"/>
  <c r="D205" i="81" s="1"/>
  <c r="E205" i="81" s="1"/>
  <c r="F205" i="81" s="1"/>
  <c r="F204" i="81"/>
  <c r="G204" i="81" s="1"/>
  <c r="H204" i="81" s="1"/>
  <c r="I204" i="81" s="1"/>
  <c r="J204" i="81" s="1"/>
  <c r="K204" i="81" s="1"/>
  <c r="L204" i="81" s="1"/>
  <c r="M204" i="81" s="1"/>
  <c r="N204" i="81" s="1"/>
  <c r="O204" i="81" s="1"/>
  <c r="P204" i="81" s="1"/>
  <c r="Q204" i="81" s="1"/>
  <c r="R204" i="81" s="1"/>
  <c r="W204" i="81" s="1"/>
  <c r="AB204" i="81" s="1"/>
  <c r="AC204" i="81" s="1"/>
  <c r="AD204" i="81" s="1"/>
  <c r="AE204" i="81" s="1"/>
  <c r="AF204" i="81" s="1"/>
  <c r="E204" i="81"/>
  <c r="C204" i="81"/>
  <c r="D204" i="81" s="1"/>
  <c r="K203" i="81"/>
  <c r="L203" i="81" s="1"/>
  <c r="M203" i="81" s="1"/>
  <c r="N203" i="81" s="1"/>
  <c r="O203" i="81" s="1"/>
  <c r="P203" i="81" s="1"/>
  <c r="Q203" i="81" s="1"/>
  <c r="R203" i="81" s="1"/>
  <c r="W203" i="81" s="1"/>
  <c r="AB203" i="81" s="1"/>
  <c r="AC203" i="81" s="1"/>
  <c r="AD203" i="81" s="1"/>
  <c r="AE203" i="81" s="1"/>
  <c r="AF203" i="81" s="1"/>
  <c r="C203" i="81"/>
  <c r="D203" i="81" s="1"/>
  <c r="E203" i="81" s="1"/>
  <c r="F203" i="81" s="1"/>
  <c r="G203" i="81" s="1"/>
  <c r="H203" i="81" s="1"/>
  <c r="I203" i="81" s="1"/>
  <c r="J203" i="81" s="1"/>
  <c r="Q202" i="81"/>
  <c r="R202" i="81" s="1"/>
  <c r="W202" i="81" s="1"/>
  <c r="AB202" i="81" s="1"/>
  <c r="AC202" i="81" s="1"/>
  <c r="AD202" i="81" s="1"/>
  <c r="AE202" i="81" s="1"/>
  <c r="AF202" i="81" s="1"/>
  <c r="D202" i="81"/>
  <c r="E202" i="81" s="1"/>
  <c r="F202" i="81" s="1"/>
  <c r="G202" i="81" s="1"/>
  <c r="H202" i="81" s="1"/>
  <c r="I202" i="81" s="1"/>
  <c r="J202" i="81" s="1"/>
  <c r="K202" i="81" s="1"/>
  <c r="L202" i="81" s="1"/>
  <c r="M202" i="81" s="1"/>
  <c r="N202" i="81" s="1"/>
  <c r="O202" i="81" s="1"/>
  <c r="P202" i="81" s="1"/>
  <c r="C202" i="81"/>
  <c r="I201" i="81"/>
  <c r="J201" i="81" s="1"/>
  <c r="K201" i="81" s="1"/>
  <c r="L201" i="81" s="1"/>
  <c r="M201" i="81" s="1"/>
  <c r="N201" i="81" s="1"/>
  <c r="O201" i="81" s="1"/>
  <c r="P201" i="81" s="1"/>
  <c r="Q201" i="81" s="1"/>
  <c r="R201" i="81" s="1"/>
  <c r="W201" i="81" s="1"/>
  <c r="AB201" i="81" s="1"/>
  <c r="AC201" i="81" s="1"/>
  <c r="AD201" i="81" s="1"/>
  <c r="AE201" i="81" s="1"/>
  <c r="AF201" i="81" s="1"/>
  <c r="H201" i="81"/>
  <c r="G201" i="81"/>
  <c r="C201" i="81"/>
  <c r="D201" i="81" s="1"/>
  <c r="E201" i="81" s="1"/>
  <c r="F201" i="81" s="1"/>
  <c r="E200" i="81"/>
  <c r="F200" i="81" s="1"/>
  <c r="G200" i="81" s="1"/>
  <c r="H200" i="81" s="1"/>
  <c r="I200" i="81" s="1"/>
  <c r="J200" i="81" s="1"/>
  <c r="K200" i="81" s="1"/>
  <c r="L200" i="81" s="1"/>
  <c r="M200" i="81" s="1"/>
  <c r="N200" i="81" s="1"/>
  <c r="O200" i="81" s="1"/>
  <c r="P200" i="81" s="1"/>
  <c r="Q200" i="81" s="1"/>
  <c r="R200" i="81" s="1"/>
  <c r="W200" i="81" s="1"/>
  <c r="AB200" i="81" s="1"/>
  <c r="AC200" i="81" s="1"/>
  <c r="AD200" i="81" s="1"/>
  <c r="AE200" i="81" s="1"/>
  <c r="AF200" i="81" s="1"/>
  <c r="D200" i="81"/>
  <c r="C200" i="81"/>
  <c r="J199" i="81"/>
  <c r="K199" i="81" s="1"/>
  <c r="L199" i="81" s="1"/>
  <c r="M199" i="81" s="1"/>
  <c r="N199" i="81" s="1"/>
  <c r="O199" i="81" s="1"/>
  <c r="P199" i="81" s="1"/>
  <c r="Q199" i="81" s="1"/>
  <c r="R199" i="81" s="1"/>
  <c r="W199" i="81" s="1"/>
  <c r="AB199" i="81" s="1"/>
  <c r="AC199" i="81" s="1"/>
  <c r="AD199" i="81" s="1"/>
  <c r="AE199" i="81" s="1"/>
  <c r="AF199" i="81" s="1"/>
  <c r="C199" i="81"/>
  <c r="D199" i="81" s="1"/>
  <c r="E199" i="81" s="1"/>
  <c r="F199" i="81" s="1"/>
  <c r="G199" i="81" s="1"/>
  <c r="H199" i="81" s="1"/>
  <c r="I199" i="81" s="1"/>
  <c r="F198" i="81"/>
  <c r="G198" i="81" s="1"/>
  <c r="H198" i="81" s="1"/>
  <c r="I198" i="81" s="1"/>
  <c r="J198" i="81" s="1"/>
  <c r="K198" i="81" s="1"/>
  <c r="L198" i="81" s="1"/>
  <c r="M198" i="81" s="1"/>
  <c r="N198" i="81" s="1"/>
  <c r="O198" i="81" s="1"/>
  <c r="P198" i="81" s="1"/>
  <c r="Q198" i="81" s="1"/>
  <c r="R198" i="81" s="1"/>
  <c r="W198" i="81" s="1"/>
  <c r="AB198" i="81" s="1"/>
  <c r="AC198" i="81" s="1"/>
  <c r="AD198" i="81" s="1"/>
  <c r="AE198" i="81" s="1"/>
  <c r="AF198" i="81" s="1"/>
  <c r="D198" i="81"/>
  <c r="E198" i="81" s="1"/>
  <c r="C198" i="81"/>
  <c r="D197" i="81"/>
  <c r="E197" i="81" s="1"/>
  <c r="F197" i="81" s="1"/>
  <c r="G197" i="81" s="1"/>
  <c r="H197" i="81" s="1"/>
  <c r="I197" i="81" s="1"/>
  <c r="J197" i="81" s="1"/>
  <c r="K197" i="81" s="1"/>
  <c r="L197" i="81" s="1"/>
  <c r="M197" i="81" s="1"/>
  <c r="N197" i="81" s="1"/>
  <c r="O197" i="81" s="1"/>
  <c r="P197" i="81" s="1"/>
  <c r="Q197" i="81" s="1"/>
  <c r="R197" i="81" s="1"/>
  <c r="W197" i="81" s="1"/>
  <c r="AB197" i="81" s="1"/>
  <c r="AC197" i="81" s="1"/>
  <c r="AD197" i="81" s="1"/>
  <c r="AE197" i="81" s="1"/>
  <c r="AF197" i="81" s="1"/>
  <c r="C197" i="81"/>
  <c r="P196" i="81"/>
  <c r="Q196" i="81" s="1"/>
  <c r="R196" i="81" s="1"/>
  <c r="W196" i="81" s="1"/>
  <c r="AB196" i="81" s="1"/>
  <c r="AC196" i="81" s="1"/>
  <c r="AD196" i="81" s="1"/>
  <c r="AE196" i="81" s="1"/>
  <c r="AF196" i="81" s="1"/>
  <c r="J196" i="81"/>
  <c r="K196" i="81" s="1"/>
  <c r="L196" i="81" s="1"/>
  <c r="M196" i="81" s="1"/>
  <c r="N196" i="81" s="1"/>
  <c r="O196" i="81" s="1"/>
  <c r="G196" i="81"/>
  <c r="H196" i="81" s="1"/>
  <c r="I196" i="81" s="1"/>
  <c r="D196" i="81"/>
  <c r="E196" i="81" s="1"/>
  <c r="F196" i="81" s="1"/>
  <c r="C196" i="81"/>
  <c r="G195" i="81"/>
  <c r="H195" i="81" s="1"/>
  <c r="I195" i="81" s="1"/>
  <c r="J195" i="81" s="1"/>
  <c r="K195" i="81" s="1"/>
  <c r="L195" i="81" s="1"/>
  <c r="M195" i="81" s="1"/>
  <c r="N195" i="81" s="1"/>
  <c r="O195" i="81" s="1"/>
  <c r="P195" i="81" s="1"/>
  <c r="Q195" i="81" s="1"/>
  <c r="R195" i="81" s="1"/>
  <c r="W195" i="81" s="1"/>
  <c r="AB195" i="81" s="1"/>
  <c r="AC195" i="81" s="1"/>
  <c r="AD195" i="81" s="1"/>
  <c r="AE195" i="81" s="1"/>
  <c r="AF195" i="81" s="1"/>
  <c r="E195" i="81"/>
  <c r="F195" i="81" s="1"/>
  <c r="C195" i="81"/>
  <c r="D195" i="81" s="1"/>
  <c r="C194" i="81"/>
  <c r="D194" i="81" s="1"/>
  <c r="E194" i="81" s="1"/>
  <c r="F194" i="81" s="1"/>
  <c r="G194" i="81" s="1"/>
  <c r="H194" i="81" s="1"/>
  <c r="I194" i="81" s="1"/>
  <c r="J194" i="81" s="1"/>
  <c r="K194" i="81" s="1"/>
  <c r="L194" i="81" s="1"/>
  <c r="M194" i="81" s="1"/>
  <c r="N194" i="81" s="1"/>
  <c r="O194" i="81" s="1"/>
  <c r="P194" i="81" s="1"/>
  <c r="Q194" i="81" s="1"/>
  <c r="R194" i="81" s="1"/>
  <c r="W194" i="81" s="1"/>
  <c r="AB194" i="81" s="1"/>
  <c r="AC194" i="81" s="1"/>
  <c r="AD194" i="81" s="1"/>
  <c r="AE194" i="81" s="1"/>
  <c r="AF194" i="81" s="1"/>
  <c r="D193" i="81"/>
  <c r="E193" i="81" s="1"/>
  <c r="F193" i="81" s="1"/>
  <c r="G193" i="81" s="1"/>
  <c r="H193" i="81" s="1"/>
  <c r="I193" i="81" s="1"/>
  <c r="J193" i="81" s="1"/>
  <c r="K193" i="81" s="1"/>
  <c r="L193" i="81" s="1"/>
  <c r="M193" i="81" s="1"/>
  <c r="N193" i="81" s="1"/>
  <c r="O193" i="81" s="1"/>
  <c r="P193" i="81" s="1"/>
  <c r="Q193" i="81" s="1"/>
  <c r="R193" i="81" s="1"/>
  <c r="W193" i="81" s="1"/>
  <c r="AB193" i="81" s="1"/>
  <c r="AC193" i="81" s="1"/>
  <c r="AD193" i="81" s="1"/>
  <c r="AE193" i="81" s="1"/>
  <c r="AF193" i="81" s="1"/>
  <c r="C193" i="81"/>
  <c r="L192" i="81"/>
  <c r="M192" i="81" s="1"/>
  <c r="N192" i="81" s="1"/>
  <c r="O192" i="81" s="1"/>
  <c r="P192" i="81" s="1"/>
  <c r="Q192" i="81" s="1"/>
  <c r="R192" i="81" s="1"/>
  <c r="W192" i="81" s="1"/>
  <c r="AB192" i="81" s="1"/>
  <c r="AC192" i="81" s="1"/>
  <c r="AD192" i="81" s="1"/>
  <c r="AE192" i="81" s="1"/>
  <c r="AF192" i="81" s="1"/>
  <c r="G192" i="81"/>
  <c r="H192" i="81" s="1"/>
  <c r="I192" i="81" s="1"/>
  <c r="J192" i="81" s="1"/>
  <c r="K192" i="81" s="1"/>
  <c r="C192" i="81"/>
  <c r="D192" i="81" s="1"/>
  <c r="E192" i="81" s="1"/>
  <c r="F192" i="81" s="1"/>
  <c r="F191" i="81"/>
  <c r="G191" i="81" s="1"/>
  <c r="H191" i="81" s="1"/>
  <c r="I191" i="81" s="1"/>
  <c r="J191" i="81" s="1"/>
  <c r="K191" i="81" s="1"/>
  <c r="L191" i="81" s="1"/>
  <c r="M191" i="81" s="1"/>
  <c r="N191" i="81" s="1"/>
  <c r="O191" i="81" s="1"/>
  <c r="P191" i="81" s="1"/>
  <c r="Q191" i="81" s="1"/>
  <c r="R191" i="81" s="1"/>
  <c r="W191" i="81" s="1"/>
  <c r="AB191" i="81" s="1"/>
  <c r="AC191" i="81" s="1"/>
  <c r="AD191" i="81" s="1"/>
  <c r="AE191" i="81" s="1"/>
  <c r="AF191" i="81" s="1"/>
  <c r="E191" i="81"/>
  <c r="D191" i="81"/>
  <c r="C191" i="81"/>
  <c r="W190" i="81"/>
  <c r="AB190" i="81" s="1"/>
  <c r="AC190" i="81" s="1"/>
  <c r="AD190" i="81" s="1"/>
  <c r="AE190" i="81" s="1"/>
  <c r="AF190" i="81" s="1"/>
  <c r="C190" i="81"/>
  <c r="D190" i="81" s="1"/>
  <c r="E190" i="81" s="1"/>
  <c r="F190" i="81" s="1"/>
  <c r="G190" i="81" s="1"/>
  <c r="H190" i="81" s="1"/>
  <c r="I190" i="81" s="1"/>
  <c r="J190" i="81" s="1"/>
  <c r="K190" i="81" s="1"/>
  <c r="L190" i="81" s="1"/>
  <c r="M190" i="81" s="1"/>
  <c r="N190" i="81" s="1"/>
  <c r="O190" i="81" s="1"/>
  <c r="P190" i="81" s="1"/>
  <c r="Q190" i="81" s="1"/>
  <c r="R190" i="81" s="1"/>
  <c r="M189" i="81"/>
  <c r="N189" i="81" s="1"/>
  <c r="O189" i="81" s="1"/>
  <c r="P189" i="81" s="1"/>
  <c r="Q189" i="81" s="1"/>
  <c r="R189" i="81" s="1"/>
  <c r="W189" i="81" s="1"/>
  <c r="AB189" i="81" s="1"/>
  <c r="AC189" i="81" s="1"/>
  <c r="AD189" i="81" s="1"/>
  <c r="AE189" i="81" s="1"/>
  <c r="AF189" i="81" s="1"/>
  <c r="D189" i="81"/>
  <c r="E189" i="81" s="1"/>
  <c r="F189" i="81" s="1"/>
  <c r="G189" i="81" s="1"/>
  <c r="H189" i="81" s="1"/>
  <c r="I189" i="81" s="1"/>
  <c r="J189" i="81" s="1"/>
  <c r="K189" i="81" s="1"/>
  <c r="L189" i="81" s="1"/>
  <c r="C189" i="81"/>
  <c r="D188" i="81"/>
  <c r="E188" i="81" s="1"/>
  <c r="F188" i="81" s="1"/>
  <c r="G188" i="81" s="1"/>
  <c r="H188" i="81" s="1"/>
  <c r="I188" i="81" s="1"/>
  <c r="J188" i="81" s="1"/>
  <c r="K188" i="81" s="1"/>
  <c r="L188" i="81" s="1"/>
  <c r="M188" i="81" s="1"/>
  <c r="N188" i="81" s="1"/>
  <c r="O188" i="81" s="1"/>
  <c r="P188" i="81" s="1"/>
  <c r="Q188" i="81" s="1"/>
  <c r="R188" i="81" s="1"/>
  <c r="W188" i="81" s="1"/>
  <c r="AB188" i="81" s="1"/>
  <c r="AC188" i="81" s="1"/>
  <c r="AD188" i="81" s="1"/>
  <c r="AE188" i="81" s="1"/>
  <c r="AF188" i="81" s="1"/>
  <c r="C188" i="81"/>
  <c r="N187" i="81"/>
  <c r="O187" i="81" s="1"/>
  <c r="P187" i="81" s="1"/>
  <c r="Q187" i="81" s="1"/>
  <c r="R187" i="81" s="1"/>
  <c r="W187" i="81" s="1"/>
  <c r="AB187" i="81" s="1"/>
  <c r="AC187" i="81" s="1"/>
  <c r="AD187" i="81" s="1"/>
  <c r="AE187" i="81" s="1"/>
  <c r="AF187" i="81" s="1"/>
  <c r="I187" i="81"/>
  <c r="J187" i="81" s="1"/>
  <c r="K187" i="81" s="1"/>
  <c r="L187" i="81" s="1"/>
  <c r="M187" i="81" s="1"/>
  <c r="G187" i="81"/>
  <c r="H187" i="81" s="1"/>
  <c r="F187" i="81"/>
  <c r="E187" i="81"/>
  <c r="D187" i="81"/>
  <c r="C187" i="81"/>
  <c r="H186" i="81"/>
  <c r="I186" i="81" s="1"/>
  <c r="J186" i="81" s="1"/>
  <c r="K186" i="81" s="1"/>
  <c r="L186" i="81" s="1"/>
  <c r="M186" i="81" s="1"/>
  <c r="N186" i="81" s="1"/>
  <c r="O186" i="81" s="1"/>
  <c r="P186" i="81" s="1"/>
  <c r="Q186" i="81" s="1"/>
  <c r="R186" i="81" s="1"/>
  <c r="W186" i="81" s="1"/>
  <c r="AB186" i="81" s="1"/>
  <c r="AC186" i="81" s="1"/>
  <c r="AD186" i="81" s="1"/>
  <c r="AE186" i="81" s="1"/>
  <c r="AF186" i="81" s="1"/>
  <c r="G186" i="81"/>
  <c r="D186" i="81"/>
  <c r="E186" i="81" s="1"/>
  <c r="F186" i="81" s="1"/>
  <c r="C186" i="81"/>
  <c r="F185" i="81"/>
  <c r="G185" i="81" s="1"/>
  <c r="H185" i="81" s="1"/>
  <c r="I185" i="81" s="1"/>
  <c r="J185" i="81" s="1"/>
  <c r="K185" i="81" s="1"/>
  <c r="L185" i="81" s="1"/>
  <c r="M185" i="81" s="1"/>
  <c r="N185" i="81" s="1"/>
  <c r="O185" i="81" s="1"/>
  <c r="P185" i="81" s="1"/>
  <c r="Q185" i="81" s="1"/>
  <c r="R185" i="81" s="1"/>
  <c r="AB185" i="81" s="1"/>
  <c r="AC185" i="81" s="1"/>
  <c r="AD185" i="81" s="1"/>
  <c r="AE185" i="81" s="1"/>
  <c r="AF185" i="81" s="1"/>
  <c r="D185" i="81"/>
  <c r="E185" i="81" s="1"/>
  <c r="C185" i="81"/>
  <c r="G184" i="81"/>
  <c r="H184" i="81" s="1"/>
  <c r="I184" i="81" s="1"/>
  <c r="J184" i="81" s="1"/>
  <c r="K184" i="81" s="1"/>
  <c r="L184" i="81" s="1"/>
  <c r="M184" i="81" s="1"/>
  <c r="N184" i="81" s="1"/>
  <c r="O184" i="81" s="1"/>
  <c r="P184" i="81" s="1"/>
  <c r="Q184" i="81" s="1"/>
  <c r="R184" i="81" s="1"/>
  <c r="AB184" i="81" s="1"/>
  <c r="AC184" i="81" s="1"/>
  <c r="AD184" i="81" s="1"/>
  <c r="AE184" i="81" s="1"/>
  <c r="AF184" i="81" s="1"/>
  <c r="C184" i="81"/>
  <c r="D184" i="81" s="1"/>
  <c r="E184" i="81" s="1"/>
  <c r="F184" i="81" s="1"/>
  <c r="E183" i="81"/>
  <c r="F183" i="81" s="1"/>
  <c r="G183" i="81" s="1"/>
  <c r="H183" i="81" s="1"/>
  <c r="I183" i="81" s="1"/>
  <c r="J183" i="81" s="1"/>
  <c r="K183" i="81" s="1"/>
  <c r="L183" i="81" s="1"/>
  <c r="M183" i="81" s="1"/>
  <c r="N183" i="81" s="1"/>
  <c r="O183" i="81" s="1"/>
  <c r="P183" i="81" s="1"/>
  <c r="Q183" i="81" s="1"/>
  <c r="R183" i="81" s="1"/>
  <c r="AB183" i="81" s="1"/>
  <c r="AC183" i="81" s="1"/>
  <c r="AD183" i="81" s="1"/>
  <c r="AE183" i="81" s="1"/>
  <c r="AF183" i="81" s="1"/>
  <c r="D183" i="81"/>
  <c r="C183" i="81"/>
  <c r="AB182" i="81"/>
  <c r="AC182" i="81" s="1"/>
  <c r="AD182" i="81" s="1"/>
  <c r="AE182" i="81" s="1"/>
  <c r="AF182" i="81" s="1"/>
  <c r="C182" i="81"/>
  <c r="D182" i="81" s="1"/>
  <c r="E182" i="81" s="1"/>
  <c r="F182" i="81" s="1"/>
  <c r="G182" i="81" s="1"/>
  <c r="H182" i="81" s="1"/>
  <c r="I182" i="81" s="1"/>
  <c r="J182" i="81" s="1"/>
  <c r="K182" i="81" s="1"/>
  <c r="L182" i="81" s="1"/>
  <c r="M182" i="81" s="1"/>
  <c r="N182" i="81" s="1"/>
  <c r="O182" i="81" s="1"/>
  <c r="P182" i="81" s="1"/>
  <c r="Q182" i="81" s="1"/>
  <c r="R182" i="81" s="1"/>
  <c r="N181" i="81"/>
  <c r="O181" i="81" s="1"/>
  <c r="P181" i="81" s="1"/>
  <c r="Q181" i="81" s="1"/>
  <c r="R181" i="81" s="1"/>
  <c r="AB181" i="81" s="1"/>
  <c r="AC181" i="81" s="1"/>
  <c r="AD181" i="81" s="1"/>
  <c r="AE181" i="81" s="1"/>
  <c r="AF181" i="81" s="1"/>
  <c r="C181" i="81"/>
  <c r="D181" i="81" s="1"/>
  <c r="E181" i="81" s="1"/>
  <c r="F181" i="81" s="1"/>
  <c r="G181" i="81" s="1"/>
  <c r="H181" i="81" s="1"/>
  <c r="I181" i="81" s="1"/>
  <c r="J181" i="81" s="1"/>
  <c r="K181" i="81" s="1"/>
  <c r="L181" i="81" s="1"/>
  <c r="M181" i="81" s="1"/>
  <c r="H180" i="81"/>
  <c r="I180" i="81" s="1"/>
  <c r="J180" i="81" s="1"/>
  <c r="K180" i="81" s="1"/>
  <c r="L180" i="81" s="1"/>
  <c r="M180" i="81" s="1"/>
  <c r="N180" i="81" s="1"/>
  <c r="O180" i="81" s="1"/>
  <c r="P180" i="81" s="1"/>
  <c r="Q180" i="81" s="1"/>
  <c r="R180" i="81" s="1"/>
  <c r="AB180" i="81" s="1"/>
  <c r="AC180" i="81" s="1"/>
  <c r="AD180" i="81" s="1"/>
  <c r="AE180" i="81" s="1"/>
  <c r="AF180" i="81" s="1"/>
  <c r="C180" i="81"/>
  <c r="D180" i="81" s="1"/>
  <c r="E180" i="81" s="1"/>
  <c r="F180" i="81" s="1"/>
  <c r="G180" i="81" s="1"/>
  <c r="E179" i="81"/>
  <c r="F179" i="81" s="1"/>
  <c r="G179" i="81" s="1"/>
  <c r="H179" i="81" s="1"/>
  <c r="I179" i="81" s="1"/>
  <c r="J179" i="81" s="1"/>
  <c r="K179" i="81" s="1"/>
  <c r="L179" i="81" s="1"/>
  <c r="M179" i="81" s="1"/>
  <c r="N179" i="81" s="1"/>
  <c r="O179" i="81" s="1"/>
  <c r="P179" i="81" s="1"/>
  <c r="Q179" i="81" s="1"/>
  <c r="R179" i="81" s="1"/>
  <c r="AB179" i="81" s="1"/>
  <c r="AC179" i="81" s="1"/>
  <c r="AD179" i="81" s="1"/>
  <c r="AE179" i="81" s="1"/>
  <c r="AF179" i="81" s="1"/>
  <c r="D179" i="81"/>
  <c r="C179" i="81"/>
  <c r="M178" i="81"/>
  <c r="N178" i="81" s="1"/>
  <c r="O178" i="81" s="1"/>
  <c r="P178" i="81" s="1"/>
  <c r="Q178" i="81" s="1"/>
  <c r="R178" i="81" s="1"/>
  <c r="AB178" i="81" s="1"/>
  <c r="AC178" i="81" s="1"/>
  <c r="AD178" i="81" s="1"/>
  <c r="AE178" i="81" s="1"/>
  <c r="AF178" i="81" s="1"/>
  <c r="C178" i="81"/>
  <c r="D178" i="81" s="1"/>
  <c r="E178" i="81" s="1"/>
  <c r="F178" i="81" s="1"/>
  <c r="G178" i="81" s="1"/>
  <c r="H178" i="81" s="1"/>
  <c r="I178" i="81" s="1"/>
  <c r="J178" i="81" s="1"/>
  <c r="K178" i="81" s="1"/>
  <c r="L178" i="81" s="1"/>
  <c r="C177" i="81"/>
  <c r="D177" i="81" s="1"/>
  <c r="E177" i="81" s="1"/>
  <c r="F177" i="81" s="1"/>
  <c r="G177" i="81" s="1"/>
  <c r="P176" i="81"/>
  <c r="Q176" i="81" s="1"/>
  <c r="R176" i="81" s="1"/>
  <c r="AB176" i="81" s="1"/>
  <c r="AC176" i="81" s="1"/>
  <c r="AD176" i="81" s="1"/>
  <c r="AE176" i="81" s="1"/>
  <c r="AF176" i="81" s="1"/>
  <c r="C176" i="81"/>
  <c r="D176" i="81" s="1"/>
  <c r="E176" i="81" s="1"/>
  <c r="F176" i="81" s="1"/>
  <c r="G176" i="81" s="1"/>
  <c r="H176" i="81" s="1"/>
  <c r="I176" i="81" s="1"/>
  <c r="J176" i="81" s="1"/>
  <c r="K176" i="81" s="1"/>
  <c r="L176" i="81" s="1"/>
  <c r="M176" i="81" s="1"/>
  <c r="N176" i="81" s="1"/>
  <c r="O176" i="81" s="1"/>
  <c r="D175" i="81"/>
  <c r="E175" i="81" s="1"/>
  <c r="F175" i="81" s="1"/>
  <c r="G175" i="81" s="1"/>
  <c r="H175" i="81" s="1"/>
  <c r="I175" i="81" s="1"/>
  <c r="J175" i="81" s="1"/>
  <c r="K175" i="81" s="1"/>
  <c r="L175" i="81" s="1"/>
  <c r="M175" i="81" s="1"/>
  <c r="N175" i="81" s="1"/>
  <c r="O175" i="81" s="1"/>
  <c r="P175" i="81" s="1"/>
  <c r="Q175" i="81" s="1"/>
  <c r="R175" i="81" s="1"/>
  <c r="AB175" i="81" s="1"/>
  <c r="AC175" i="81" s="1"/>
  <c r="AD175" i="81" s="1"/>
  <c r="AE175" i="81" s="1"/>
  <c r="AF175" i="81" s="1"/>
  <c r="C175" i="81"/>
  <c r="AB174" i="81"/>
  <c r="AC174" i="81" s="1"/>
  <c r="AD174" i="81" s="1"/>
  <c r="AE174" i="81" s="1"/>
  <c r="AF174" i="81" s="1"/>
  <c r="E174" i="81"/>
  <c r="F174" i="81" s="1"/>
  <c r="G174" i="81" s="1"/>
  <c r="H174" i="81" s="1"/>
  <c r="I174" i="81" s="1"/>
  <c r="J174" i="81" s="1"/>
  <c r="K174" i="81" s="1"/>
  <c r="L174" i="81" s="1"/>
  <c r="M174" i="81" s="1"/>
  <c r="N174" i="81" s="1"/>
  <c r="O174" i="81" s="1"/>
  <c r="P174" i="81" s="1"/>
  <c r="Q174" i="81" s="1"/>
  <c r="R174" i="81" s="1"/>
  <c r="D174" i="81"/>
  <c r="C174" i="81"/>
  <c r="AB173" i="81"/>
  <c r="AC173" i="81" s="1"/>
  <c r="AD173" i="81" s="1"/>
  <c r="AE173" i="81" s="1"/>
  <c r="AF173" i="81" s="1"/>
  <c r="F173" i="81"/>
  <c r="G173" i="81" s="1"/>
  <c r="H173" i="81" s="1"/>
  <c r="I173" i="81" s="1"/>
  <c r="J173" i="81" s="1"/>
  <c r="K173" i="81" s="1"/>
  <c r="L173" i="81" s="1"/>
  <c r="M173" i="81" s="1"/>
  <c r="N173" i="81" s="1"/>
  <c r="O173" i="81" s="1"/>
  <c r="P173" i="81" s="1"/>
  <c r="Q173" i="81" s="1"/>
  <c r="R173" i="81" s="1"/>
  <c r="E173" i="81"/>
  <c r="C173" i="81"/>
  <c r="D173" i="81" s="1"/>
  <c r="I172" i="81"/>
  <c r="J172" i="81" s="1"/>
  <c r="K172" i="81" s="1"/>
  <c r="L172" i="81" s="1"/>
  <c r="M172" i="81" s="1"/>
  <c r="N172" i="81" s="1"/>
  <c r="O172" i="81" s="1"/>
  <c r="P172" i="81" s="1"/>
  <c r="Q172" i="81" s="1"/>
  <c r="R172" i="81" s="1"/>
  <c r="AB172" i="81" s="1"/>
  <c r="AC172" i="81" s="1"/>
  <c r="AD172" i="81" s="1"/>
  <c r="AE172" i="81" s="1"/>
  <c r="AF172" i="81" s="1"/>
  <c r="H172" i="81"/>
  <c r="C172" i="81"/>
  <c r="D172" i="81" s="1"/>
  <c r="E172" i="81" s="1"/>
  <c r="F172" i="81" s="1"/>
  <c r="G172" i="81" s="1"/>
  <c r="D171" i="81"/>
  <c r="E171" i="81" s="1"/>
  <c r="F171" i="81" s="1"/>
  <c r="G171" i="81" s="1"/>
  <c r="H171" i="81" s="1"/>
  <c r="I171" i="81" s="1"/>
  <c r="J171" i="81" s="1"/>
  <c r="K171" i="81" s="1"/>
  <c r="L171" i="81" s="1"/>
  <c r="M171" i="81" s="1"/>
  <c r="N171" i="81" s="1"/>
  <c r="O171" i="81" s="1"/>
  <c r="P171" i="81" s="1"/>
  <c r="Q171" i="81" s="1"/>
  <c r="R171" i="81" s="1"/>
  <c r="AB171" i="81" s="1"/>
  <c r="AC171" i="81" s="1"/>
  <c r="AD171" i="81" s="1"/>
  <c r="AE171" i="81" s="1"/>
  <c r="AF171" i="81" s="1"/>
  <c r="C171" i="81"/>
  <c r="J170" i="81"/>
  <c r="K170" i="81" s="1"/>
  <c r="L170" i="81" s="1"/>
  <c r="M170" i="81" s="1"/>
  <c r="N170" i="81" s="1"/>
  <c r="O170" i="81" s="1"/>
  <c r="P170" i="81" s="1"/>
  <c r="Q170" i="81" s="1"/>
  <c r="R170" i="81" s="1"/>
  <c r="F170" i="81"/>
  <c r="G170" i="81" s="1"/>
  <c r="H170" i="81" s="1"/>
  <c r="I170" i="81" s="1"/>
  <c r="E170" i="81"/>
  <c r="C170" i="81"/>
  <c r="D170" i="81" s="1"/>
  <c r="C169" i="81"/>
  <c r="AG167" i="81"/>
  <c r="E166" i="81"/>
  <c r="F166" i="81" s="1"/>
  <c r="G166" i="81" s="1"/>
  <c r="H166" i="81" s="1"/>
  <c r="I166" i="81" s="1"/>
  <c r="J166" i="81" s="1"/>
  <c r="K166" i="81" s="1"/>
  <c r="L166" i="81" s="1"/>
  <c r="M166" i="81" s="1"/>
  <c r="N166" i="81" s="1"/>
  <c r="O166" i="81" s="1"/>
  <c r="P166" i="81" s="1"/>
  <c r="Q166" i="81" s="1"/>
  <c r="R166" i="81" s="1"/>
  <c r="AB166" i="81" s="1"/>
  <c r="AC166" i="81" s="1"/>
  <c r="AD166" i="81" s="1"/>
  <c r="AE166" i="81" s="1"/>
  <c r="AF166" i="81" s="1"/>
  <c r="C166" i="81"/>
  <c r="D166" i="81" s="1"/>
  <c r="C165" i="81"/>
  <c r="D164" i="81"/>
  <c r="E164" i="81" s="1"/>
  <c r="F164" i="81" s="1"/>
  <c r="G164" i="81" s="1"/>
  <c r="H164" i="81" s="1"/>
  <c r="I164" i="81" s="1"/>
  <c r="J164" i="81" s="1"/>
  <c r="K164" i="81" s="1"/>
  <c r="L164" i="81" s="1"/>
  <c r="M164" i="81" s="1"/>
  <c r="N164" i="81" s="1"/>
  <c r="O164" i="81" s="1"/>
  <c r="P164" i="81" s="1"/>
  <c r="Q164" i="81" s="1"/>
  <c r="R164" i="81" s="1"/>
  <c r="AB164" i="81" s="1"/>
  <c r="AC164" i="81" s="1"/>
  <c r="AD164" i="81" s="1"/>
  <c r="AE164" i="81" s="1"/>
  <c r="AF164" i="81" s="1"/>
  <c r="C164" i="81"/>
  <c r="G163" i="81"/>
  <c r="H163" i="81" s="1"/>
  <c r="I163" i="81" s="1"/>
  <c r="J163" i="81" s="1"/>
  <c r="K163" i="81" s="1"/>
  <c r="L163" i="81" s="1"/>
  <c r="M163" i="81" s="1"/>
  <c r="N163" i="81" s="1"/>
  <c r="O163" i="81" s="1"/>
  <c r="P163" i="81" s="1"/>
  <c r="Q163" i="81" s="1"/>
  <c r="R163" i="81" s="1"/>
  <c r="AB163" i="81" s="1"/>
  <c r="AC163" i="81" s="1"/>
  <c r="AD163" i="81" s="1"/>
  <c r="AE163" i="81" s="1"/>
  <c r="AF163" i="81" s="1"/>
  <c r="E163" i="81"/>
  <c r="F163" i="81" s="1"/>
  <c r="D163" i="81"/>
  <c r="C163" i="81"/>
  <c r="I162" i="81"/>
  <c r="J162" i="81" s="1"/>
  <c r="K162" i="81" s="1"/>
  <c r="L162" i="81" s="1"/>
  <c r="M162" i="81" s="1"/>
  <c r="N162" i="81" s="1"/>
  <c r="O162" i="81" s="1"/>
  <c r="P162" i="81" s="1"/>
  <c r="Q162" i="81" s="1"/>
  <c r="R162" i="81" s="1"/>
  <c r="AB162" i="81" s="1"/>
  <c r="AC162" i="81" s="1"/>
  <c r="AD162" i="81" s="1"/>
  <c r="AE162" i="81" s="1"/>
  <c r="AF162" i="81" s="1"/>
  <c r="H162" i="81"/>
  <c r="G162" i="81"/>
  <c r="C162" i="81"/>
  <c r="D162" i="81" s="1"/>
  <c r="E162" i="81" s="1"/>
  <c r="F162" i="81" s="1"/>
  <c r="C161" i="81"/>
  <c r="D161" i="81" s="1"/>
  <c r="E161" i="81" s="1"/>
  <c r="AI158" i="81"/>
  <c r="AH158" i="81"/>
  <c r="A158" i="81" a="1"/>
  <c r="A158" i="81" s="1"/>
  <c r="AI157" i="81"/>
  <c r="AH157" i="81"/>
  <c r="AI156" i="81"/>
  <c r="AH156" i="81"/>
  <c r="AI155" i="81"/>
  <c r="AH155" i="81"/>
  <c r="AI154" i="81"/>
  <c r="AH154" i="81"/>
  <c r="AL153" i="81"/>
  <c r="AI153" i="81"/>
  <c r="AH153" i="81"/>
  <c r="A153" i="81" a="1"/>
  <c r="A153" i="81" s="1"/>
  <c r="AI152" i="81"/>
  <c r="AH152" i="81"/>
  <c r="AI151" i="81"/>
  <c r="AH151" i="81"/>
  <c r="AI150" i="81"/>
  <c r="AH150" i="81"/>
  <c r="AI149" i="81"/>
  <c r="AH149" i="81"/>
  <c r="AI148" i="81"/>
  <c r="AH148" i="81"/>
  <c r="AI147" i="81"/>
  <c r="AH147" i="81"/>
  <c r="AI146" i="81"/>
  <c r="AH146" i="81"/>
  <c r="AI142" i="81"/>
  <c r="AH142" i="81"/>
  <c r="AI141" i="81"/>
  <c r="AH141" i="81"/>
  <c r="AI140" i="81"/>
  <c r="AH140" i="81"/>
  <c r="AI139" i="81"/>
  <c r="AH139" i="81"/>
  <c r="AI138" i="81"/>
  <c r="AH138" i="81"/>
  <c r="AI137" i="81"/>
  <c r="AH137" i="81"/>
  <c r="AI136" i="81"/>
  <c r="AH136" i="81"/>
  <c r="AI133" i="81"/>
  <c r="AH133" i="81"/>
  <c r="AI132" i="81"/>
  <c r="AH132" i="81"/>
  <c r="AI131" i="81"/>
  <c r="AH131" i="81"/>
  <c r="AI130" i="81"/>
  <c r="AH130" i="81"/>
  <c r="AI129" i="81"/>
  <c r="AH129" i="81"/>
  <c r="AI128" i="81"/>
  <c r="AH128" i="81"/>
  <c r="AI127" i="81"/>
  <c r="AH127" i="81"/>
  <c r="AI126" i="81"/>
  <c r="AH126" i="81"/>
  <c r="AI125" i="81"/>
  <c r="AH125" i="81"/>
  <c r="AF122" i="81"/>
  <c r="AD122" i="81"/>
  <c r="AC122" i="81"/>
  <c r="AB122" i="81"/>
  <c r="L122" i="81"/>
  <c r="K122" i="81"/>
  <c r="J122" i="81"/>
  <c r="I122" i="81"/>
  <c r="H122" i="81"/>
  <c r="G122" i="81"/>
  <c r="F122" i="81"/>
  <c r="E122" i="81"/>
  <c r="D122" i="81"/>
  <c r="C122" i="81"/>
  <c r="AF121" i="81"/>
  <c r="AD121" i="81"/>
  <c r="AC121" i="81"/>
  <c r="AB121" i="81"/>
  <c r="L121" i="81"/>
  <c r="K121" i="81"/>
  <c r="J121" i="81"/>
  <c r="I121" i="81"/>
  <c r="H121" i="81"/>
  <c r="G121" i="81"/>
  <c r="F121" i="81"/>
  <c r="E121" i="81"/>
  <c r="D121" i="81"/>
  <c r="C121" i="81"/>
  <c r="AF120" i="81"/>
  <c r="AD120" i="81"/>
  <c r="AC120" i="81"/>
  <c r="AB120" i="81"/>
  <c r="L120" i="81"/>
  <c r="K120" i="81"/>
  <c r="J120" i="81"/>
  <c r="I120" i="81"/>
  <c r="H120" i="81"/>
  <c r="G120" i="81"/>
  <c r="F120" i="81"/>
  <c r="E120" i="81"/>
  <c r="D120" i="81"/>
  <c r="C120" i="81"/>
  <c r="AF119" i="81"/>
  <c r="AD119" i="81"/>
  <c r="AC119" i="81"/>
  <c r="AB119" i="81"/>
  <c r="BC23" i="81"/>
  <c r="BB23" i="81"/>
  <c r="L119" i="81"/>
  <c r="K119" i="81"/>
  <c r="J119" i="81"/>
  <c r="I119" i="81"/>
  <c r="H119" i="81"/>
  <c r="G119" i="81"/>
  <c r="F119" i="81"/>
  <c r="E119" i="81"/>
  <c r="D119" i="81"/>
  <c r="C119" i="81"/>
  <c r="AF118" i="81"/>
  <c r="AD118" i="81"/>
  <c r="AC118" i="81"/>
  <c r="AB118" i="81"/>
  <c r="L118" i="81"/>
  <c r="K118" i="81"/>
  <c r="J118" i="81"/>
  <c r="I118" i="81"/>
  <c r="H118" i="81"/>
  <c r="G118" i="81"/>
  <c r="F118" i="81"/>
  <c r="E118" i="81"/>
  <c r="D118" i="81"/>
  <c r="C118" i="81"/>
  <c r="AF117" i="81"/>
  <c r="AD117" i="81"/>
  <c r="AC117" i="81"/>
  <c r="AB117" i="81"/>
  <c r="BF23" i="81"/>
  <c r="L117" i="81"/>
  <c r="K117" i="81"/>
  <c r="K123" i="81" s="1"/>
  <c r="AT23" i="81" s="1"/>
  <c r="J117" i="81"/>
  <c r="I117" i="81"/>
  <c r="H117" i="81"/>
  <c r="G117" i="81"/>
  <c r="F117" i="81"/>
  <c r="E117" i="81"/>
  <c r="D117" i="81"/>
  <c r="C117" i="81"/>
  <c r="AI114" i="81"/>
  <c r="AH114" i="81"/>
  <c r="AI112" i="81"/>
  <c r="AH112" i="81"/>
  <c r="AG112" i="81"/>
  <c r="AG115" i="81" s="1"/>
  <c r="AI111" i="81"/>
  <c r="AH111" i="81"/>
  <c r="AI110" i="81"/>
  <c r="AH110" i="81"/>
  <c r="AI109" i="81"/>
  <c r="AH109" i="81"/>
  <c r="AG108" i="81"/>
  <c r="AF108" i="81"/>
  <c r="AD108" i="81"/>
  <c r="AC108" i="81"/>
  <c r="AC113" i="81" s="1"/>
  <c r="AC115" i="81" s="1"/>
  <c r="AB108" i="81"/>
  <c r="BF19" i="81"/>
  <c r="L108" i="81"/>
  <c r="K108" i="81"/>
  <c r="J108" i="81"/>
  <c r="I5" i="81" s="1"/>
  <c r="I108" i="81"/>
  <c r="H5" i="81" s="1"/>
  <c r="H108" i="81"/>
  <c r="G108" i="81"/>
  <c r="F108" i="81"/>
  <c r="F113" i="81" s="1"/>
  <c r="F115" i="81" s="1"/>
  <c r="E108" i="81"/>
  <c r="D108" i="81"/>
  <c r="C108" i="81"/>
  <c r="AI107" i="81"/>
  <c r="AH107" i="81"/>
  <c r="AI106" i="81"/>
  <c r="AH106" i="81"/>
  <c r="AI105" i="81"/>
  <c r="AH105" i="81"/>
  <c r="AI104" i="81"/>
  <c r="AH104" i="81"/>
  <c r="AI103" i="81"/>
  <c r="AH103" i="81"/>
  <c r="AI102" i="81"/>
  <c r="AH102" i="81"/>
  <c r="AI101" i="81"/>
  <c r="AH101" i="81"/>
  <c r="AI100" i="81"/>
  <c r="AH100" i="81"/>
  <c r="AI99" i="81"/>
  <c r="AH99" i="81"/>
  <c r="AI98" i="81"/>
  <c r="AH98" i="81"/>
  <c r="AI97" i="81"/>
  <c r="AH97" i="81"/>
  <c r="AG96" i="81"/>
  <c r="AD96" i="81"/>
  <c r="AC96" i="81"/>
  <c r="AB96" i="81"/>
  <c r="BG20" i="81" s="1"/>
  <c r="L96" i="81"/>
  <c r="K96" i="81"/>
  <c r="J96" i="81"/>
  <c r="I96" i="81"/>
  <c r="H96" i="81"/>
  <c r="G96" i="81"/>
  <c r="F96" i="81"/>
  <c r="E96" i="81"/>
  <c r="AP20" i="81" s="1"/>
  <c r="D96" i="81"/>
  <c r="AO20" i="81" s="1"/>
  <c r="C96" i="81"/>
  <c r="AN20" i="81" s="1"/>
  <c r="AI95" i="81"/>
  <c r="AH95" i="81"/>
  <c r="AI94" i="81"/>
  <c r="AH94" i="81"/>
  <c r="AI93" i="81"/>
  <c r="AH93" i="81"/>
  <c r="AF92" i="81"/>
  <c r="BJ18" i="81" s="1"/>
  <c r="AD92" i="81"/>
  <c r="BH18" i="81" s="1"/>
  <c r="AC92" i="81"/>
  <c r="AB92" i="81"/>
  <c r="BE18" i="81"/>
  <c r="AZ18" i="81"/>
  <c r="L92" i="81"/>
  <c r="K92" i="81"/>
  <c r="AT18" i="81" s="1"/>
  <c r="J92" i="81"/>
  <c r="I92" i="81"/>
  <c r="H92" i="81"/>
  <c r="G92" i="81"/>
  <c r="AQ18" i="81"/>
  <c r="D92" i="81"/>
  <c r="AO18" i="81" s="1"/>
  <c r="C92" i="81"/>
  <c r="AN18" i="81" s="1"/>
  <c r="BE91" i="81"/>
  <c r="BD91" i="81"/>
  <c r="BA91" i="81"/>
  <c r="AI91" i="81"/>
  <c r="AH91" i="81"/>
  <c r="AG91" i="81"/>
  <c r="AG92" i="81" s="1"/>
  <c r="AG3" i="81" s="1"/>
  <c r="BV90" i="81"/>
  <c r="BD90" i="81"/>
  <c r="AI90" i="81"/>
  <c r="AH90" i="81"/>
  <c r="BW89" i="81"/>
  <c r="BH89" i="81"/>
  <c r="BF89" i="81"/>
  <c r="BA89" i="81"/>
  <c r="AI89" i="81"/>
  <c r="AH89" i="81"/>
  <c r="BS88" i="81"/>
  <c r="BP88" i="81"/>
  <c r="BJ88" i="81"/>
  <c r="BG88" i="81"/>
  <c r="AZ88" i="81"/>
  <c r="AI88" i="81"/>
  <c r="AH88" i="81"/>
  <c r="BT87" i="81"/>
  <c r="BQ87" i="81"/>
  <c r="BM87" i="81"/>
  <c r="BJ87" i="81"/>
  <c r="AI87" i="81"/>
  <c r="AH87" i="81"/>
  <c r="BV86" i="81"/>
  <c r="BT86" i="81"/>
  <c r="BS86" i="81"/>
  <c r="BF86" i="81"/>
  <c r="BD86" i="81"/>
  <c r="AI86" i="81"/>
  <c r="AH86" i="81"/>
  <c r="AI85" i="81"/>
  <c r="AH85" i="81"/>
  <c r="BW84" i="81"/>
  <c r="BW91" i="81" s="1"/>
  <c r="BV84" i="81"/>
  <c r="BV91" i="81" s="1"/>
  <c r="BU84" i="81"/>
  <c r="BU91" i="81" s="1"/>
  <c r="BT84" i="81"/>
  <c r="BT91" i="81" s="1"/>
  <c r="BS84" i="81"/>
  <c r="BS91" i="81" s="1"/>
  <c r="BR84" i="81"/>
  <c r="BR91" i="81" s="1"/>
  <c r="BQ84" i="81"/>
  <c r="BQ91" i="81" s="1"/>
  <c r="BP84" i="81"/>
  <c r="BP91" i="81" s="1"/>
  <c r="BO84" i="81"/>
  <c r="BO91" i="81" s="1"/>
  <c r="BN84" i="81"/>
  <c r="BN91" i="81" s="1"/>
  <c r="BM84" i="81"/>
  <c r="BM91" i="81" s="1"/>
  <c r="BL84" i="81"/>
  <c r="BL91" i="81" s="1"/>
  <c r="BK84" i="81"/>
  <c r="BK91" i="81" s="1"/>
  <c r="BJ84" i="81"/>
  <c r="BJ91" i="81" s="1"/>
  <c r="BI84" i="81"/>
  <c r="BI91" i="81" s="1"/>
  <c r="BH84" i="81"/>
  <c r="BH91" i="81" s="1"/>
  <c r="BG84" i="81"/>
  <c r="BG91" i="81" s="1"/>
  <c r="BF84" i="81"/>
  <c r="BF91" i="81" s="1"/>
  <c r="BE84" i="81"/>
  <c r="BD84" i="81"/>
  <c r="BC84" i="81"/>
  <c r="BC91" i="81" s="1"/>
  <c r="BB84" i="81"/>
  <c r="BB91" i="81" s="1"/>
  <c r="BA84" i="81"/>
  <c r="AZ84" i="81"/>
  <c r="AZ91" i="81" s="1"/>
  <c r="AI84" i="81"/>
  <c r="AH84" i="81"/>
  <c r="BW83" i="81"/>
  <c r="BW90" i="81" s="1"/>
  <c r="BV83" i="81"/>
  <c r="BU83" i="81"/>
  <c r="BU90" i="81" s="1"/>
  <c r="BT83" i="81"/>
  <c r="BT90" i="81" s="1"/>
  <c r="BS83" i="81"/>
  <c r="BS90" i="81" s="1"/>
  <c r="BR83" i="81"/>
  <c r="BR90" i="81" s="1"/>
  <c r="BQ83" i="81"/>
  <c r="BQ90" i="81" s="1"/>
  <c r="BP83" i="81"/>
  <c r="BP90" i="81" s="1"/>
  <c r="BO83" i="81"/>
  <c r="BO90" i="81" s="1"/>
  <c r="BN83" i="81"/>
  <c r="BN90" i="81" s="1"/>
  <c r="BM83" i="81"/>
  <c r="BM90" i="81" s="1"/>
  <c r="BL83" i="81"/>
  <c r="BL90" i="81" s="1"/>
  <c r="BK83" i="81"/>
  <c r="BK90" i="81" s="1"/>
  <c r="BJ83" i="81"/>
  <c r="BJ90" i="81" s="1"/>
  <c r="BI83" i="81"/>
  <c r="BI90" i="81" s="1"/>
  <c r="BH83" i="81"/>
  <c r="BH90" i="81" s="1"/>
  <c r="BG83" i="81"/>
  <c r="BG90" i="81" s="1"/>
  <c r="BF83" i="81"/>
  <c r="BF90" i="81" s="1"/>
  <c r="BE83" i="81"/>
  <c r="BE90" i="81" s="1"/>
  <c r="BD83" i="81"/>
  <c r="BC83" i="81"/>
  <c r="BC90" i="81" s="1"/>
  <c r="BB83" i="81"/>
  <c r="BB90" i="81" s="1"/>
  <c r="BA83" i="81"/>
  <c r="BA90" i="81" s="1"/>
  <c r="AZ83" i="81"/>
  <c r="AZ90" i="81" s="1"/>
  <c r="AI83" i="81"/>
  <c r="AH83" i="81"/>
  <c r="BW82" i="81"/>
  <c r="BV82" i="81"/>
  <c r="BV89" i="81" s="1"/>
  <c r="BU82" i="81"/>
  <c r="BU89" i="81" s="1"/>
  <c r="BT82" i="81"/>
  <c r="BT89" i="81" s="1"/>
  <c r="BS82" i="81"/>
  <c r="BS89" i="81" s="1"/>
  <c r="BR82" i="81"/>
  <c r="BR89" i="81" s="1"/>
  <c r="BQ82" i="81"/>
  <c r="BQ89" i="81" s="1"/>
  <c r="BP82" i="81"/>
  <c r="BP89" i="81" s="1"/>
  <c r="BO82" i="81"/>
  <c r="BO89" i="81" s="1"/>
  <c r="BN82" i="81"/>
  <c r="BN89" i="81" s="1"/>
  <c r="BM82" i="81"/>
  <c r="BM89" i="81" s="1"/>
  <c r="BL82" i="81"/>
  <c r="BL89" i="81" s="1"/>
  <c r="BK82" i="81"/>
  <c r="BK89" i="81" s="1"/>
  <c r="BJ82" i="81"/>
  <c r="BJ89" i="81" s="1"/>
  <c r="BI82" i="81"/>
  <c r="BI89" i="81" s="1"/>
  <c r="BH82" i="81"/>
  <c r="BG82" i="81"/>
  <c r="BG89" i="81" s="1"/>
  <c r="BF82" i="81"/>
  <c r="BE82" i="81"/>
  <c r="BE89" i="81" s="1"/>
  <c r="BD82" i="81"/>
  <c r="BD89" i="81" s="1"/>
  <c r="BC82" i="81"/>
  <c r="BC89" i="81" s="1"/>
  <c r="BB82" i="81"/>
  <c r="BB89" i="81" s="1"/>
  <c r="BA82" i="81"/>
  <c r="AZ82" i="81"/>
  <c r="AZ89" i="81" s="1"/>
  <c r="AI82" i="81"/>
  <c r="AH82" i="81"/>
  <c r="BW81" i="81"/>
  <c r="BW88" i="81" s="1"/>
  <c r="BV81" i="81"/>
  <c r="BV88" i="81" s="1"/>
  <c r="BU81" i="81"/>
  <c r="BU88" i="81" s="1"/>
  <c r="BT81" i="81"/>
  <c r="BT88" i="81" s="1"/>
  <c r="BS81" i="81"/>
  <c r="BR81" i="81"/>
  <c r="BR88" i="81" s="1"/>
  <c r="BQ81" i="81"/>
  <c r="BQ88" i="81" s="1"/>
  <c r="BP81" i="81"/>
  <c r="BO81" i="81"/>
  <c r="BO88" i="81" s="1"/>
  <c r="BN81" i="81"/>
  <c r="BN88" i="81" s="1"/>
  <c r="BM81" i="81"/>
  <c r="BM88" i="81" s="1"/>
  <c r="BL81" i="81"/>
  <c r="BL88" i="81" s="1"/>
  <c r="BK81" i="81"/>
  <c r="BK88" i="81" s="1"/>
  <c r="BJ81" i="81"/>
  <c r="BI81" i="81"/>
  <c r="BI88" i="81" s="1"/>
  <c r="BH81" i="81"/>
  <c r="BH88" i="81" s="1"/>
  <c r="BG81" i="81"/>
  <c r="BF81" i="81"/>
  <c r="BF88" i="81" s="1"/>
  <c r="BE81" i="81"/>
  <c r="BE88" i="81" s="1"/>
  <c r="BD81" i="81"/>
  <c r="BD88" i="81" s="1"/>
  <c r="BC81" i="81"/>
  <c r="BC88" i="81" s="1"/>
  <c r="BB81" i="81"/>
  <c r="BB88" i="81" s="1"/>
  <c r="BA81" i="81"/>
  <c r="BA88" i="81" s="1"/>
  <c r="AZ81" i="81"/>
  <c r="AI81" i="81"/>
  <c r="AH81" i="81"/>
  <c r="BW80" i="81"/>
  <c r="BW87" i="81" s="1"/>
  <c r="BV80" i="81"/>
  <c r="BV87" i="81" s="1"/>
  <c r="BU80" i="81"/>
  <c r="BU87" i="81" s="1"/>
  <c r="BT80" i="81"/>
  <c r="BS80" i="81"/>
  <c r="BS87" i="81" s="1"/>
  <c r="BR80" i="81"/>
  <c r="BR87" i="81" s="1"/>
  <c r="BQ80" i="81"/>
  <c r="BP80" i="81"/>
  <c r="BP87" i="81" s="1"/>
  <c r="BO80" i="81"/>
  <c r="BO87" i="81" s="1"/>
  <c r="BN80" i="81"/>
  <c r="BN87" i="81" s="1"/>
  <c r="BM80" i="81"/>
  <c r="BL80" i="81"/>
  <c r="BL87" i="81" s="1"/>
  <c r="BK80" i="81"/>
  <c r="BK87" i="81" s="1"/>
  <c r="BJ80" i="81"/>
  <c r="BI80" i="81"/>
  <c r="BI87" i="81" s="1"/>
  <c r="BH80" i="81"/>
  <c r="BH87" i="81" s="1"/>
  <c r="BG80" i="81"/>
  <c r="BG87" i="81" s="1"/>
  <c r="BF80" i="81"/>
  <c r="BF87" i="81" s="1"/>
  <c r="BE80" i="81"/>
  <c r="BE87" i="81" s="1"/>
  <c r="BD80" i="81"/>
  <c r="BD87" i="81" s="1"/>
  <c r="BC80" i="81"/>
  <c r="BC87" i="81" s="1"/>
  <c r="BB80" i="81"/>
  <c r="BB87" i="81" s="1"/>
  <c r="BA80" i="81"/>
  <c r="BA87" i="81" s="1"/>
  <c r="AZ80" i="81"/>
  <c r="AZ87" i="81" s="1"/>
  <c r="AI80" i="81"/>
  <c r="AH80" i="81"/>
  <c r="BW79" i="81"/>
  <c r="BW86" i="81" s="1"/>
  <c r="BV79" i="81"/>
  <c r="BU79" i="81"/>
  <c r="BU86" i="81" s="1"/>
  <c r="BT79" i="81"/>
  <c r="BS79" i="81"/>
  <c r="BR79" i="81"/>
  <c r="BR86" i="81" s="1"/>
  <c r="BQ79" i="81"/>
  <c r="BQ86" i="81" s="1"/>
  <c r="BP79" i="81"/>
  <c r="BP86" i="81" s="1"/>
  <c r="BO79" i="81"/>
  <c r="BO86" i="81" s="1"/>
  <c r="BN79" i="81"/>
  <c r="BN86" i="81" s="1"/>
  <c r="BM79" i="81"/>
  <c r="BM86" i="81" s="1"/>
  <c r="BL79" i="81"/>
  <c r="BL86" i="81" s="1"/>
  <c r="BK79" i="81"/>
  <c r="BK86" i="81" s="1"/>
  <c r="BJ79" i="81"/>
  <c r="BJ86" i="81" s="1"/>
  <c r="BI79" i="81"/>
  <c r="BI86" i="81" s="1"/>
  <c r="BH79" i="81"/>
  <c r="BH86" i="81" s="1"/>
  <c r="BG79" i="81"/>
  <c r="BG86" i="81" s="1"/>
  <c r="BF79" i="81"/>
  <c r="BE79" i="81"/>
  <c r="BE86" i="81" s="1"/>
  <c r="BD79" i="81"/>
  <c r="BC79" i="81"/>
  <c r="BC86" i="81" s="1"/>
  <c r="BB79" i="81"/>
  <c r="BB86" i="81" s="1"/>
  <c r="BA79" i="81"/>
  <c r="BA86" i="81" s="1"/>
  <c r="AZ79" i="81"/>
  <c r="AI79" i="81"/>
  <c r="AH79" i="81"/>
  <c r="AG78" i="81"/>
  <c r="AF78" i="81"/>
  <c r="BJ17" i="81" s="1"/>
  <c r="BI17" i="81"/>
  <c r="AD78" i="81"/>
  <c r="BH17" i="81" s="1"/>
  <c r="AC78" i="81"/>
  <c r="BC17" i="81"/>
  <c r="BA17" i="81"/>
  <c r="AW17" i="81"/>
  <c r="AU17" i="81"/>
  <c r="L78" i="81"/>
  <c r="K78" i="81"/>
  <c r="AT17" i="81" s="1"/>
  <c r="J78" i="81"/>
  <c r="I78" i="81"/>
  <c r="AS17" i="81" s="1"/>
  <c r="H78" i="81"/>
  <c r="G78" i="81"/>
  <c r="C78" i="81"/>
  <c r="AI77" i="81"/>
  <c r="AH77" i="81"/>
  <c r="AI76" i="81"/>
  <c r="AH76" i="81"/>
  <c r="AI75" i="81"/>
  <c r="AH75" i="81"/>
  <c r="AI74" i="81"/>
  <c r="AH74" i="81"/>
  <c r="AI73" i="81"/>
  <c r="AH73" i="81"/>
  <c r="AI72" i="81"/>
  <c r="AH72" i="81"/>
  <c r="AG71" i="81"/>
  <c r="AG113" i="81" s="1"/>
  <c r="AF71" i="81"/>
  <c r="AD71" i="81"/>
  <c r="BH16" i="81" s="1"/>
  <c r="Z7" i="81"/>
  <c r="Y7" i="81"/>
  <c r="BC16" i="81"/>
  <c r="R7" i="81"/>
  <c r="Q7" i="81"/>
  <c r="P7" i="81"/>
  <c r="L71" i="81"/>
  <c r="K71" i="81"/>
  <c r="J71" i="81"/>
  <c r="I71" i="81"/>
  <c r="AS16" i="81" s="1"/>
  <c r="H71" i="81"/>
  <c r="G71" i="81"/>
  <c r="AP16" i="81"/>
  <c r="C71" i="81"/>
  <c r="AN16" i="81" s="1"/>
  <c r="AI70" i="81"/>
  <c r="AH70" i="81"/>
  <c r="AI69" i="81"/>
  <c r="AH69" i="81"/>
  <c r="AI68" i="81"/>
  <c r="AH68" i="81"/>
  <c r="AI67" i="81"/>
  <c r="AH67" i="81"/>
  <c r="AI66" i="81"/>
  <c r="AH66" i="81"/>
  <c r="AI65" i="81"/>
  <c r="AH65" i="81"/>
  <c r="AI64" i="81"/>
  <c r="AH64" i="81"/>
  <c r="AI63" i="81"/>
  <c r="AH63" i="81"/>
  <c r="AI62" i="81"/>
  <c r="AH62" i="81"/>
  <c r="AI61" i="81"/>
  <c r="AH61" i="81"/>
  <c r="AI60" i="81"/>
  <c r="AH60" i="81"/>
  <c r="AI59" i="81"/>
  <c r="AH59" i="81"/>
  <c r="AI58" i="81"/>
  <c r="AH58" i="81"/>
  <c r="AI57" i="81"/>
  <c r="AH57" i="81"/>
  <c r="AI56" i="81"/>
  <c r="AH56" i="81"/>
  <c r="AI55" i="81"/>
  <c r="AH55" i="81"/>
  <c r="AI54" i="81"/>
  <c r="AH54" i="81"/>
  <c r="AI53" i="81"/>
  <c r="AH53" i="81"/>
  <c r="AI52" i="81"/>
  <c r="AH52" i="81"/>
  <c r="AI51" i="81"/>
  <c r="AH51" i="81"/>
  <c r="AI50" i="81"/>
  <c r="AH50" i="81"/>
  <c r="AI49" i="81"/>
  <c r="AH49" i="81"/>
  <c r="AI48" i="81"/>
  <c r="AH48" i="81"/>
  <c r="AI47" i="81"/>
  <c r="AH47" i="81"/>
  <c r="AI46" i="81"/>
  <c r="AH46" i="81"/>
  <c r="AI45" i="81"/>
  <c r="AH45" i="81"/>
  <c r="AI44" i="81"/>
  <c r="AH44" i="81"/>
  <c r="AI43" i="81"/>
  <c r="AH43" i="81"/>
  <c r="AI42" i="81"/>
  <c r="AH42" i="81"/>
  <c r="AI41" i="81"/>
  <c r="AH41" i="81"/>
  <c r="AI40" i="81"/>
  <c r="AH40" i="81"/>
  <c r="AI39" i="81"/>
  <c r="AH39" i="81"/>
  <c r="AI38" i="81"/>
  <c r="AH38" i="81"/>
  <c r="AI37" i="81"/>
  <c r="AH37" i="81"/>
  <c r="AI36" i="81"/>
  <c r="AH36" i="81"/>
  <c r="AI35" i="81"/>
  <c r="AH35" i="81"/>
  <c r="AI34" i="81"/>
  <c r="AH34" i="81"/>
  <c r="AI33" i="81"/>
  <c r="AH33" i="81"/>
  <c r="AI32" i="81"/>
  <c r="AH32" i="81"/>
  <c r="AI31" i="81"/>
  <c r="AH31" i="81"/>
  <c r="AI30" i="81"/>
  <c r="AH30" i="81"/>
  <c r="AI29" i="81"/>
  <c r="AH29" i="81"/>
  <c r="AI28" i="81"/>
  <c r="AH28" i="81"/>
  <c r="AI27" i="81"/>
  <c r="AH27" i="81"/>
  <c r="AI26" i="81"/>
  <c r="AH26" i="81"/>
  <c r="AI25" i="81"/>
  <c r="AH25" i="81"/>
  <c r="AI24" i="81"/>
  <c r="AH24" i="81"/>
  <c r="AZ23" i="81"/>
  <c r="AI23" i="81"/>
  <c r="AH23" i="81"/>
  <c r="AI22" i="81"/>
  <c r="AH22" i="81"/>
  <c r="BJ21" i="81"/>
  <c r="BI21" i="81"/>
  <c r="BH21" i="81"/>
  <c r="BG21" i="81"/>
  <c r="BF21" i="81"/>
  <c r="BE21" i="81"/>
  <c r="BD21" i="81"/>
  <c r="BC21" i="81"/>
  <c r="BB21" i="81"/>
  <c r="BA21" i="81"/>
  <c r="AZ21" i="81"/>
  <c r="AY21" i="81"/>
  <c r="AX21" i="81"/>
  <c r="AW21" i="81"/>
  <c r="AV21" i="81"/>
  <c r="AU21" i="81"/>
  <c r="AT21" i="81"/>
  <c r="AS21" i="81"/>
  <c r="AR21" i="81"/>
  <c r="AQ21" i="81"/>
  <c r="AP21" i="81"/>
  <c r="AO21" i="81"/>
  <c r="AN21" i="81"/>
  <c r="AM21" i="81"/>
  <c r="AI21" i="81"/>
  <c r="AH21" i="81"/>
  <c r="BJ20" i="81"/>
  <c r="BI20" i="81"/>
  <c r="BH20" i="81"/>
  <c r="BF20" i="81"/>
  <c r="BE20" i="81"/>
  <c r="BD20" i="81"/>
  <c r="BC20" i="81"/>
  <c r="BB20" i="81"/>
  <c r="BA20" i="81"/>
  <c r="AZ20" i="81"/>
  <c r="AY20" i="81"/>
  <c r="AX20" i="81"/>
  <c r="AW20" i="81"/>
  <c r="AV20" i="81"/>
  <c r="AU20" i="81"/>
  <c r="AT20" i="81"/>
  <c r="AS20" i="81"/>
  <c r="AR20" i="81"/>
  <c r="AQ20" i="81"/>
  <c r="AI20" i="81"/>
  <c r="AH20" i="81"/>
  <c r="BJ19" i="81"/>
  <c r="BI19" i="81"/>
  <c r="BH19" i="81"/>
  <c r="BE19" i="81"/>
  <c r="BD19" i="81"/>
  <c r="BC19" i="81"/>
  <c r="BB19" i="81"/>
  <c r="BA19" i="81"/>
  <c r="AZ19" i="81"/>
  <c r="AY19" i="81"/>
  <c r="AX19" i="81"/>
  <c r="AW19" i="81"/>
  <c r="AV19" i="81"/>
  <c r="AU19" i="81"/>
  <c r="AT19" i="81"/>
  <c r="AR19" i="81"/>
  <c r="AP19" i="81"/>
  <c r="AN19" i="81"/>
  <c r="AI19" i="81"/>
  <c r="AH19" i="81"/>
  <c r="BI18" i="81"/>
  <c r="BG18" i="81"/>
  <c r="BF18" i="81"/>
  <c r="BD18" i="81"/>
  <c r="BC18" i="81"/>
  <c r="BB18" i="81"/>
  <c r="BA18" i="81"/>
  <c r="AY18" i="81"/>
  <c r="AX18" i="81"/>
  <c r="AW18" i="81"/>
  <c r="AV18" i="81"/>
  <c r="AS18" i="81"/>
  <c r="AR18" i="81"/>
  <c r="AP18" i="81"/>
  <c r="AI18" i="81"/>
  <c r="AH18" i="81"/>
  <c r="BG17" i="81"/>
  <c r="BF17" i="81"/>
  <c r="BE17" i="81"/>
  <c r="BD17" i="81"/>
  <c r="BB17" i="81"/>
  <c r="AZ17" i="81"/>
  <c r="AY17" i="81"/>
  <c r="AX17" i="81"/>
  <c r="AV17" i="81"/>
  <c r="AR17" i="81"/>
  <c r="AQ17" i="81"/>
  <c r="AP17" i="81"/>
  <c r="AO17" i="81"/>
  <c r="AN17" i="81"/>
  <c r="AM17" i="81"/>
  <c r="AI17" i="81"/>
  <c r="AH17" i="81"/>
  <c r="BJ16" i="81"/>
  <c r="BI16" i="81"/>
  <c r="BG16" i="81"/>
  <c r="BF16" i="81"/>
  <c r="BE16" i="81"/>
  <c r="BD16" i="81"/>
  <c r="BB16" i="81"/>
  <c r="AZ16" i="81"/>
  <c r="AX16" i="81"/>
  <c r="AW16" i="81"/>
  <c r="AV16" i="81"/>
  <c r="AT16" i="81"/>
  <c r="AR16" i="81"/>
  <c r="AQ16" i="81"/>
  <c r="AO16" i="81"/>
  <c r="AI16" i="81"/>
  <c r="AH16" i="81"/>
  <c r="AI15" i="81"/>
  <c r="AH15" i="81"/>
  <c r="AI14" i="81"/>
  <c r="AH14" i="81"/>
  <c r="AI13" i="81"/>
  <c r="AH13" i="81"/>
  <c r="AL12" i="81"/>
  <c r="AI12" i="81"/>
  <c r="AH12" i="81"/>
  <c r="AI11" i="81"/>
  <c r="AH11" i="81"/>
  <c r="K6" i="81"/>
  <c r="AE5" i="81"/>
  <c r="AD5" i="81"/>
  <c r="AC5" i="81"/>
  <c r="AB5" i="81"/>
  <c r="Z5" i="81"/>
  <c r="Y5" i="81"/>
  <c r="X5" i="81"/>
  <c r="W5" i="81"/>
  <c r="V5" i="81"/>
  <c r="U5" i="81"/>
  <c r="T5" i="81"/>
  <c r="R5" i="81"/>
  <c r="Q5" i="81"/>
  <c r="P5" i="81"/>
  <c r="O5" i="81"/>
  <c r="N5" i="81"/>
  <c r="M5" i="81"/>
  <c r="L5" i="81"/>
  <c r="J5" i="81"/>
  <c r="G5" i="81"/>
  <c r="F5" i="81"/>
  <c r="D5" i="81"/>
  <c r="B5" i="81"/>
  <c r="AG4" i="81"/>
  <c r="K4" i="81"/>
  <c r="E4" i="81"/>
  <c r="H4" i="81" s="1"/>
  <c r="B4" i="81"/>
  <c r="AL13" i="81" s="1"/>
  <c r="AE71" i="79"/>
  <c r="AF71" i="79"/>
  <c r="AE78" i="79"/>
  <c r="AF78" i="79"/>
  <c r="AE92" i="79"/>
  <c r="AF92" i="79"/>
  <c r="AE96" i="79"/>
  <c r="AF96" i="79"/>
  <c r="AE108" i="79"/>
  <c r="AE124" i="79" s="1"/>
  <c r="AF108" i="79"/>
  <c r="AF124" i="79" s="1"/>
  <c r="AE123" i="79"/>
  <c r="AF123" i="79"/>
  <c r="AE135" i="79"/>
  <c r="AF135" i="79"/>
  <c r="AE149" i="79"/>
  <c r="AF149" i="79"/>
  <c r="AF177" i="84" l="1"/>
  <c r="AA162" i="84"/>
  <c r="Z167" i="84"/>
  <c r="Z274" i="84"/>
  <c r="AA169" i="84"/>
  <c r="M274" i="83"/>
  <c r="N169" i="83"/>
  <c r="N167" i="83"/>
  <c r="O161" i="83"/>
  <c r="N135" i="83"/>
  <c r="R177" i="83"/>
  <c r="AF123" i="81"/>
  <c r="AF113" i="81"/>
  <c r="AF115" i="81" s="1"/>
  <c r="BJ22" i="81"/>
  <c r="BJ25" i="81" s="1"/>
  <c r="BI22" i="81"/>
  <c r="AD113" i="81"/>
  <c r="AD115" i="81" s="1"/>
  <c r="BH22" i="81"/>
  <c r="BF22" i="81"/>
  <c r="BF25" i="81" s="1"/>
  <c r="BE22" i="81"/>
  <c r="BD22" i="81"/>
  <c r="BC22" i="81"/>
  <c r="BC25" i="81" s="1"/>
  <c r="BB22" i="81"/>
  <c r="BB25" i="81" s="1"/>
  <c r="AZ22" i="81"/>
  <c r="AZ25" i="81" s="1"/>
  <c r="AX22" i="81"/>
  <c r="AW22" i="81"/>
  <c r="AV22" i="81"/>
  <c r="M113" i="81"/>
  <c r="M115" i="81" s="1"/>
  <c r="M116" i="81" s="1"/>
  <c r="M7" i="81" s="1"/>
  <c r="M124" i="81"/>
  <c r="L123" i="81"/>
  <c r="J123" i="81"/>
  <c r="AH78" i="81"/>
  <c r="I123" i="81"/>
  <c r="AS23" i="81" s="1"/>
  <c r="AH118" i="81"/>
  <c r="AS19" i="81"/>
  <c r="J113" i="81"/>
  <c r="J115" i="81" s="1"/>
  <c r="J116" i="81" s="1"/>
  <c r="J7" i="81" s="1"/>
  <c r="AS22" i="81"/>
  <c r="AS25" i="81" s="1"/>
  <c r="AH71" i="81"/>
  <c r="AI78" i="81"/>
  <c r="H113" i="81"/>
  <c r="H115" i="81" s="1"/>
  <c r="AR22" i="81"/>
  <c r="G113" i="81"/>
  <c r="G115" i="81" s="1"/>
  <c r="AI122" i="81"/>
  <c r="E5" i="81"/>
  <c r="AI118" i="81"/>
  <c r="AQ19" i="81"/>
  <c r="AQ22" i="81" s="1"/>
  <c r="AH122" i="81"/>
  <c r="E123" i="81"/>
  <c r="AP23" i="81" s="1"/>
  <c r="D123" i="81"/>
  <c r="AO23" i="81" s="1"/>
  <c r="AI121" i="81"/>
  <c r="AJ108" i="81" a="1"/>
  <c r="AJ108" i="81" s="1"/>
  <c r="AI96" i="81"/>
  <c r="AP22" i="81"/>
  <c r="AP25" i="81" s="1"/>
  <c r="AH92" i="81"/>
  <c r="AN22" i="81"/>
  <c r="B113" i="81"/>
  <c r="B115" i="81" s="1"/>
  <c r="B116" i="81" s="1"/>
  <c r="AM19" i="81"/>
  <c r="BG95" i="81" a="1"/>
  <c r="BK114" i="81" s="1"/>
  <c r="AF5" i="81"/>
  <c r="B124" i="81"/>
  <c r="AI108" i="81"/>
  <c r="BE23" i="81"/>
  <c r="AY23" i="81"/>
  <c r="AM23" i="81"/>
  <c r="AR25" i="81"/>
  <c r="AT22" i="81"/>
  <c r="AT25" i="81" s="1"/>
  <c r="X7" i="81"/>
  <c r="J124" i="81"/>
  <c r="AX23" i="81"/>
  <c r="AX25" i="81" s="1"/>
  <c r="BJ23" i="81"/>
  <c r="AF124" i="81"/>
  <c r="D124" i="81"/>
  <c r="L124" i="81"/>
  <c r="I113" i="81"/>
  <c r="I115" i="81" s="1"/>
  <c r="I116" i="81" s="1"/>
  <c r="I7" i="81" s="1"/>
  <c r="U7" i="81"/>
  <c r="AE7" i="81"/>
  <c r="AH117" i="81"/>
  <c r="AI92" i="81"/>
  <c r="AU16" i="81"/>
  <c r="AU22" i="81" s="1"/>
  <c r="AU25" i="81" s="1"/>
  <c r="AO19" i="81"/>
  <c r="AO22" i="81" s="1"/>
  <c r="AO25" i="81" s="1"/>
  <c r="AM20" i="81"/>
  <c r="E124" i="81"/>
  <c r="AI117" i="81"/>
  <c r="F161" i="81"/>
  <c r="AG2" i="81"/>
  <c r="AG6" i="81" s="1"/>
  <c r="C5" i="81"/>
  <c r="K5" i="81"/>
  <c r="S5" i="81"/>
  <c r="AA5" i="81"/>
  <c r="BA23" i="81"/>
  <c r="AH119" i="81"/>
  <c r="AH121" i="81"/>
  <c r="BG19" i="81"/>
  <c r="BG22" i="81" s="1"/>
  <c r="AI119" i="81"/>
  <c r="AI120" i="81"/>
  <c r="I124" i="81"/>
  <c r="E113" i="81"/>
  <c r="E115" i="81" s="1"/>
  <c r="E116" i="81" s="1"/>
  <c r="E7" i="81" s="1"/>
  <c r="O7" i="81"/>
  <c r="AH120" i="81"/>
  <c r="C123" i="81"/>
  <c r="AN23" i="81" s="1"/>
  <c r="AY16" i="81"/>
  <c r="AY22" i="81" s="1"/>
  <c r="AM18" i="81"/>
  <c r="AZ86" i="81"/>
  <c r="F123" i="81"/>
  <c r="AQ23" i="81" s="1"/>
  <c r="BD23" i="81"/>
  <c r="AD123" i="81"/>
  <c r="AC123" i="81"/>
  <c r="AC124" i="81" s="1"/>
  <c r="AB123" i="81"/>
  <c r="BG23" i="81" s="1"/>
  <c r="D165" i="81"/>
  <c r="E165" i="81" s="1"/>
  <c r="F165" i="81" s="1"/>
  <c r="G165" i="81" s="1"/>
  <c r="H165" i="81" s="1"/>
  <c r="I165" i="81" s="1"/>
  <c r="J165" i="81" s="1"/>
  <c r="K165" i="81" s="1"/>
  <c r="L165" i="81" s="1"/>
  <c r="M165" i="81" s="1"/>
  <c r="N165" i="81" s="1"/>
  <c r="O165" i="81" s="1"/>
  <c r="P165" i="81" s="1"/>
  <c r="Q165" i="81" s="1"/>
  <c r="R165" i="81" s="1"/>
  <c r="AB165" i="81" s="1"/>
  <c r="AC165" i="81" s="1"/>
  <c r="AD165" i="81" s="1"/>
  <c r="AE165" i="81" s="1"/>
  <c r="AF165" i="81" s="1"/>
  <c r="C167" i="81"/>
  <c r="C113" i="81"/>
  <c r="C115" i="81" s="1"/>
  <c r="K113" i="81"/>
  <c r="K115" i="81" s="1"/>
  <c r="K116" i="81" s="1"/>
  <c r="K7" i="81" s="1"/>
  <c r="S7" i="81"/>
  <c r="AA7" i="81"/>
  <c r="AI71" i="81"/>
  <c r="AH96" i="81"/>
  <c r="AH108" i="81"/>
  <c r="G123" i="81"/>
  <c r="AR23" i="81" s="1"/>
  <c r="AW23" i="81"/>
  <c r="AW25" i="81" s="1"/>
  <c r="BI23" i="81"/>
  <c r="BI25" i="81" s="1"/>
  <c r="H177" i="81"/>
  <c r="BA16" i="81"/>
  <c r="BA22" i="81" s="1"/>
  <c r="D113" i="81"/>
  <c r="D115" i="81" s="1"/>
  <c r="D116" i="81" s="1"/>
  <c r="D7" i="81" s="1"/>
  <c r="L113" i="81"/>
  <c r="L115" i="81" s="1"/>
  <c r="L116" i="81" s="1"/>
  <c r="L7" i="81" s="1"/>
  <c r="T7" i="81"/>
  <c r="AB113" i="81"/>
  <c r="AB115" i="81" s="1"/>
  <c r="K124" i="81"/>
  <c r="H123" i="81"/>
  <c r="H124" i="81" s="1"/>
  <c r="D167" i="81"/>
  <c r="C274" i="81"/>
  <c r="D169" i="81"/>
  <c r="AF113" i="79"/>
  <c r="AF115" i="79" s="1"/>
  <c r="AF116" i="79" s="1"/>
  <c r="AE113" i="79"/>
  <c r="AE115" i="79" s="1"/>
  <c r="AE116" i="79" s="1"/>
  <c r="AA167" i="84" l="1"/>
  <c r="AA274" i="84"/>
  <c r="O167" i="83"/>
  <c r="P161" i="83"/>
  <c r="N274" i="83"/>
  <c r="O169" i="83"/>
  <c r="AF116" i="81"/>
  <c r="AF7" i="81" s="1"/>
  <c r="AB124" i="81"/>
  <c r="AB116" i="81"/>
  <c r="BG25" i="81"/>
  <c r="BE25" i="81"/>
  <c r="BD25" i="81"/>
  <c r="BA25" i="81"/>
  <c r="AY25" i="81"/>
  <c r="G116" i="81"/>
  <c r="G7" i="81" s="1"/>
  <c r="F124" i="81"/>
  <c r="AQ25" i="81"/>
  <c r="AN25" i="81"/>
  <c r="BK108" i="81"/>
  <c r="BJ103" i="81"/>
  <c r="BJ102" i="81"/>
  <c r="BL105" i="81"/>
  <c r="BJ110" i="81"/>
  <c r="BI115" i="81"/>
  <c r="BL95" i="81"/>
  <c r="BH99" i="81"/>
  <c r="BL100" i="81"/>
  <c r="BI105" i="81"/>
  <c r="BH104" i="81"/>
  <c r="BI110" i="81"/>
  <c r="BH115" i="81"/>
  <c r="BK95" i="81"/>
  <c r="BG99" i="81"/>
  <c r="BK103" i="81"/>
  <c r="BJ105" i="81"/>
  <c r="BG108" i="81"/>
  <c r="BG98" i="81"/>
  <c r="BH113" i="81"/>
  <c r="BI95" i="81"/>
  <c r="BJ98" i="81"/>
  <c r="BI103" i="81"/>
  <c r="BG105" i="81"/>
  <c r="BL106" i="81"/>
  <c r="BG113" i="81"/>
  <c r="BJ95" i="81"/>
  <c r="BJ108" i="81"/>
  <c r="BL114" i="81"/>
  <c r="BH95" i="81"/>
  <c r="BI98" i="81"/>
  <c r="BH103" i="81"/>
  <c r="BL104" i="81"/>
  <c r="BJ106" i="81"/>
  <c r="BI111" i="81"/>
  <c r="BG96" i="81"/>
  <c r="BG115" i="81"/>
  <c r="BL98" i="81"/>
  <c r="BH105" i="81"/>
  <c r="BG112" i="81"/>
  <c r="BG103" i="81"/>
  <c r="BL115" i="81"/>
  <c r="BJ99" i="81"/>
  <c r="BL102" i="81"/>
  <c r="BJ104" i="81"/>
  <c r="BH106" i="81"/>
  <c r="BG111" i="81"/>
  <c r="BK115" i="81"/>
  <c r="BI96" i="81"/>
  <c r="BK98" i="81"/>
  <c r="BG95" i="81"/>
  <c r="BH98" i="81"/>
  <c r="BK104" i="81"/>
  <c r="BI106" i="81"/>
  <c r="BH111" i="81"/>
  <c r="BI97" i="81"/>
  <c r="BG101" i="81"/>
  <c r="BI104" i="81"/>
  <c r="BG106" i="81"/>
  <c r="BL110" i="81"/>
  <c r="BJ115" i="81"/>
  <c r="BH96" i="81"/>
  <c r="BL97" i="81"/>
  <c r="BI101" i="81"/>
  <c r="AM22" i="81"/>
  <c r="AT8" i="81" s="1"/>
  <c r="BK117" i="81"/>
  <c r="BI116" i="81"/>
  <c r="BJ116" i="81"/>
  <c r="BK116" i="81"/>
  <c r="BL116" i="81"/>
  <c r="BG117" i="81"/>
  <c r="BH117" i="81"/>
  <c r="BJ117" i="81"/>
  <c r="BG107" i="81"/>
  <c r="BK106" i="81"/>
  <c r="BI117" i="81"/>
  <c r="BL117" i="81"/>
  <c r="BG118" i="81"/>
  <c r="BH118" i="81"/>
  <c r="BI118" i="81"/>
  <c r="BJ118" i="81"/>
  <c r="BL118" i="81"/>
  <c r="BK118" i="81"/>
  <c r="BI107" i="81"/>
  <c r="BJ107" i="81"/>
  <c r="BK107" i="81"/>
  <c r="BL107" i="81"/>
  <c r="BH108" i="81"/>
  <c r="BI108" i="81"/>
  <c r="BG110" i="81"/>
  <c r="BI109" i="81"/>
  <c r="BH107" i="81"/>
  <c r="BK105" i="81"/>
  <c r="BK96" i="81"/>
  <c r="BL108" i="81"/>
  <c r="BL96" i="81"/>
  <c r="BG109" i="81"/>
  <c r="BG97" i="81"/>
  <c r="BH109" i="81"/>
  <c r="BH97" i="81"/>
  <c r="BJ109" i="81"/>
  <c r="BJ97" i="81"/>
  <c r="BK109" i="81"/>
  <c r="BK97" i="81"/>
  <c r="BL109" i="81"/>
  <c r="BI99" i="81"/>
  <c r="BJ111" i="81"/>
  <c r="BG100" i="81"/>
  <c r="BK110" i="81"/>
  <c r="BG116" i="81"/>
  <c r="BH110" i="81"/>
  <c r="BK99" i="81"/>
  <c r="BL111" i="81"/>
  <c r="BL99" i="81"/>
  <c r="BH112" i="81"/>
  <c r="BH100" i="81"/>
  <c r="BI112" i="81"/>
  <c r="BI100" i="81"/>
  <c r="BJ112" i="81"/>
  <c r="BJ100" i="81"/>
  <c r="BK112" i="81"/>
  <c r="BK100" i="81"/>
  <c r="BL112" i="81"/>
  <c r="BI102" i="81"/>
  <c r="BJ114" i="81"/>
  <c r="BK102" i="81"/>
  <c r="BI113" i="81"/>
  <c r="BJ96" i="81"/>
  <c r="BK111" i="81"/>
  <c r="BH101" i="81"/>
  <c r="BJ113" i="81"/>
  <c r="BJ101" i="81"/>
  <c r="BK113" i="81"/>
  <c r="BK101" i="81"/>
  <c r="BL113" i="81"/>
  <c r="BL101" i="81"/>
  <c r="BG114" i="81"/>
  <c r="BG102" i="81"/>
  <c r="BH114" i="81"/>
  <c r="BH102" i="81"/>
  <c r="BI114" i="81"/>
  <c r="BL103" i="81"/>
  <c r="BH116" i="81"/>
  <c r="BG104" i="81"/>
  <c r="AM25" i="81"/>
  <c r="AJ123" i="81" a="1"/>
  <c r="AJ123" i="81" s="1"/>
  <c r="C124" i="81"/>
  <c r="AD124" i="81"/>
  <c r="BH23" i="81"/>
  <c r="BH25" i="81" s="1"/>
  <c r="H116" i="81"/>
  <c r="H7" i="81" s="1"/>
  <c r="W7" i="81"/>
  <c r="AV23" i="81"/>
  <c r="AV25" i="81" s="1"/>
  <c r="G124" i="81"/>
  <c r="AD116" i="81"/>
  <c r="AD7" i="81" s="1"/>
  <c r="D274" i="81"/>
  <c r="E169" i="81"/>
  <c r="C116" i="81"/>
  <c r="C7" i="81" s="1"/>
  <c r="E167" i="81"/>
  <c r="V7" i="81"/>
  <c r="AB170" i="81"/>
  <c r="AC170" i="81" s="1"/>
  <c r="AD170" i="81" s="1"/>
  <c r="AE170" i="81" s="1"/>
  <c r="AF170" i="81" s="1"/>
  <c r="AC116" i="81"/>
  <c r="AC7" i="81" s="1"/>
  <c r="F167" i="81"/>
  <c r="G161" i="81"/>
  <c r="N7" i="81"/>
  <c r="AH123" i="81"/>
  <c r="F116" i="81"/>
  <c r="F7" i="81" s="1"/>
  <c r="I177" i="81"/>
  <c r="AI113" i="81"/>
  <c r="AH113" i="81"/>
  <c r="AI123" i="81"/>
  <c r="AD71" i="79"/>
  <c r="AD78" i="79"/>
  <c r="AD92" i="79"/>
  <c r="AD96" i="79"/>
  <c r="AD108" i="79"/>
  <c r="AD124" i="79" s="1"/>
  <c r="AD123" i="79"/>
  <c r="AD135" i="79"/>
  <c r="AD149" i="79"/>
  <c r="O274" i="83" l="1"/>
  <c r="P169" i="83"/>
  <c r="Q161" i="83"/>
  <c r="P167" i="83"/>
  <c r="AB7" i="81"/>
  <c r="AB134" i="81"/>
  <c r="AI124" i="81"/>
  <c r="AH124" i="81"/>
  <c r="AI115" i="81"/>
  <c r="AH115" i="81"/>
  <c r="AT9" i="81"/>
  <c r="J177" i="81"/>
  <c r="H161" i="81"/>
  <c r="G167" i="81"/>
  <c r="E274" i="81"/>
  <c r="F169" i="81"/>
  <c r="AD113" i="79"/>
  <c r="AD115" i="79" s="1"/>
  <c r="AD116" i="79" s="1"/>
  <c r="R161" i="83" l="1"/>
  <c r="Q167" i="83"/>
  <c r="Q135" i="83"/>
  <c r="P274" i="83"/>
  <c r="Q169" i="83"/>
  <c r="AI134" i="81"/>
  <c r="AH134" i="81"/>
  <c r="H167" i="81"/>
  <c r="I161" i="81"/>
  <c r="K177" i="81"/>
  <c r="F274" i="81"/>
  <c r="G169" i="81"/>
  <c r="AH116" i="81"/>
  <c r="B7" i="81"/>
  <c r="A7" i="81" s="1"/>
  <c r="AI116" i="81"/>
  <c r="R167" i="83" l="1"/>
  <c r="R135" i="83"/>
  <c r="Q274" i="83"/>
  <c r="R169" i="83"/>
  <c r="L177" i="81"/>
  <c r="I167" i="81"/>
  <c r="J161" i="81"/>
  <c r="G274" i="81"/>
  <c r="H169" i="81"/>
  <c r="AB71" i="79"/>
  <c r="AC71" i="79"/>
  <c r="AB78" i="79"/>
  <c r="AC78" i="79"/>
  <c r="AB92" i="79"/>
  <c r="AC92" i="79"/>
  <c r="AB96" i="79"/>
  <c r="AC96" i="79"/>
  <c r="AC113" i="79" s="1"/>
  <c r="AC115" i="79" s="1"/>
  <c r="AC116" i="79" s="1"/>
  <c r="AB108" i="79"/>
  <c r="AB124" i="79" s="1"/>
  <c r="AC108" i="79"/>
  <c r="AC124" i="79" s="1"/>
  <c r="AB123" i="79"/>
  <c r="AC123" i="79"/>
  <c r="AB135" i="79"/>
  <c r="AC135" i="79"/>
  <c r="AB149" i="79"/>
  <c r="AC149" i="79"/>
  <c r="AA149" i="79"/>
  <c r="AA135" i="79"/>
  <c r="AA124" i="79"/>
  <c r="AA123" i="79"/>
  <c r="AA116" i="79" s="1"/>
  <c r="AA115" i="79"/>
  <c r="AA113" i="79"/>
  <c r="AA108" i="79"/>
  <c r="AA96" i="79"/>
  <c r="AA92" i="79"/>
  <c r="AA78" i="79"/>
  <c r="AA71" i="79"/>
  <c r="Z70" i="79"/>
  <c r="Y78" i="79"/>
  <c r="Y70" i="79"/>
  <c r="W70" i="79"/>
  <c r="X70" i="79"/>
  <c r="W92" i="79"/>
  <c r="X92" i="79"/>
  <c r="W96" i="79"/>
  <c r="X96" i="79"/>
  <c r="V78" i="79"/>
  <c r="T70" i="79"/>
  <c r="U70" i="79"/>
  <c r="V70" i="79"/>
  <c r="U78" i="79"/>
  <c r="T78" i="79"/>
  <c r="S149" i="79"/>
  <c r="S70" i="79"/>
  <c r="AH135" i="84" l="1"/>
  <c r="AI135" i="84"/>
  <c r="AF274" i="84"/>
  <c r="W177" i="83"/>
  <c r="R274" i="83"/>
  <c r="H274" i="81"/>
  <c r="I169" i="81"/>
  <c r="J167" i="81"/>
  <c r="K161" i="81"/>
  <c r="M177" i="81"/>
  <c r="AB113" i="79"/>
  <c r="AB115" i="79" s="1"/>
  <c r="AB116" i="79" s="1"/>
  <c r="O71" i="79"/>
  <c r="O78" i="79"/>
  <c r="O92" i="79"/>
  <c r="O96" i="79"/>
  <c r="O108" i="79"/>
  <c r="O117" i="79"/>
  <c r="O118" i="79"/>
  <c r="O119" i="79"/>
  <c r="O120" i="79"/>
  <c r="O121" i="79"/>
  <c r="O122" i="79"/>
  <c r="O135" i="79"/>
  <c r="X177" i="83" l="1"/>
  <c r="I274" i="81"/>
  <c r="J169" i="81"/>
  <c r="N177" i="81"/>
  <c r="L161" i="81"/>
  <c r="K167" i="81"/>
  <c r="O123" i="79"/>
  <c r="O124" i="79" s="1"/>
  <c r="O113" i="79"/>
  <c r="O115" i="79" s="1"/>
  <c r="O116" i="79" s="1"/>
  <c r="AA177" i="83" l="1"/>
  <c r="T274" i="83"/>
  <c r="L167" i="81"/>
  <c r="M161" i="81"/>
  <c r="J274" i="81"/>
  <c r="K169" i="81"/>
  <c r="O177" i="81"/>
  <c r="U274" i="83" l="1"/>
  <c r="W161" i="83"/>
  <c r="AB177" i="83"/>
  <c r="P177" i="81"/>
  <c r="Q177" i="81" s="1"/>
  <c r="K274" i="81"/>
  <c r="L169" i="81"/>
  <c r="M167" i="81"/>
  <c r="N161" i="81"/>
  <c r="N71" i="79"/>
  <c r="N78" i="79"/>
  <c r="N92" i="79"/>
  <c r="N96" i="79"/>
  <c r="N108" i="79"/>
  <c r="N117" i="79"/>
  <c r="N118" i="79"/>
  <c r="N119" i="79"/>
  <c r="N120" i="79"/>
  <c r="N121" i="79"/>
  <c r="N122" i="79"/>
  <c r="N135" i="79"/>
  <c r="W167" i="83" l="1"/>
  <c r="X161" i="83"/>
  <c r="W135" i="83"/>
  <c r="AC177" i="83"/>
  <c r="W169" i="83"/>
  <c r="R177" i="81"/>
  <c r="N167" i="81"/>
  <c r="O161" i="81"/>
  <c r="L274" i="81"/>
  <c r="M169" i="81"/>
  <c r="N123" i="79"/>
  <c r="N124" i="79" s="1"/>
  <c r="N113" i="79"/>
  <c r="N115" i="79" s="1"/>
  <c r="N116" i="79" s="1"/>
  <c r="W274" i="83" l="1"/>
  <c r="X169" i="83"/>
  <c r="AD177" i="83"/>
  <c r="X167" i="83"/>
  <c r="X135" i="83"/>
  <c r="P161" i="81"/>
  <c r="O167" i="81"/>
  <c r="M274" i="81"/>
  <c r="N169" i="81"/>
  <c r="X274" i="83" l="1"/>
  <c r="N274" i="81"/>
  <c r="O169" i="81"/>
  <c r="Q161" i="81"/>
  <c r="P167" i="81"/>
  <c r="Y274" i="83" l="1"/>
  <c r="AA161" i="83"/>
  <c r="AF177" i="83"/>
  <c r="Q167" i="81"/>
  <c r="R161" i="81"/>
  <c r="O274" i="81"/>
  <c r="P169" i="81"/>
  <c r="AA167" i="83" l="1"/>
  <c r="Z274" i="83"/>
  <c r="AA169" i="83"/>
  <c r="P274" i="81"/>
  <c r="Q169" i="81"/>
  <c r="R167" i="81"/>
  <c r="M71" i="79"/>
  <c r="M78" i="79"/>
  <c r="M92" i="79"/>
  <c r="M96" i="79"/>
  <c r="M108" i="79"/>
  <c r="M117" i="79"/>
  <c r="M118" i="79"/>
  <c r="M119" i="79"/>
  <c r="M120" i="79"/>
  <c r="M121" i="79"/>
  <c r="M122" i="79"/>
  <c r="M135" i="79"/>
  <c r="AA274" i="83" l="1"/>
  <c r="Q274" i="81"/>
  <c r="R169" i="81"/>
  <c r="M123" i="79"/>
  <c r="M124" i="79" s="1"/>
  <c r="M113" i="79"/>
  <c r="M115" i="79" s="1"/>
  <c r="AB274" i="83" l="1"/>
  <c r="AC169" i="83"/>
  <c r="R274" i="81"/>
  <c r="M116" i="79"/>
  <c r="AC274" i="83" l="1"/>
  <c r="AD169" i="83"/>
  <c r="S274" i="81"/>
  <c r="AH145" i="79"/>
  <c r="AI145" i="79"/>
  <c r="AH144" i="79"/>
  <c r="AI144" i="79"/>
  <c r="AH143" i="79"/>
  <c r="AI143" i="79"/>
  <c r="F70" i="79"/>
  <c r="F71" i="79"/>
  <c r="F78" i="79"/>
  <c r="F92" i="79"/>
  <c r="F96" i="79"/>
  <c r="F108" i="79"/>
  <c r="F117" i="79"/>
  <c r="F118" i="79"/>
  <c r="F123" i="79" s="1"/>
  <c r="AQ23" i="79" s="1"/>
  <c r="F119" i="79"/>
  <c r="F120" i="79"/>
  <c r="F121" i="79"/>
  <c r="F122" i="79"/>
  <c r="F135" i="79"/>
  <c r="F274" i="79"/>
  <c r="E70" i="79"/>
  <c r="E71" i="79"/>
  <c r="E78" i="79"/>
  <c r="E92" i="79"/>
  <c r="AP18" i="79" s="1"/>
  <c r="E96" i="79"/>
  <c r="E108" i="79"/>
  <c r="D5" i="79" s="1"/>
  <c r="E117" i="79"/>
  <c r="E123" i="79" s="1"/>
  <c r="E118" i="79"/>
  <c r="E119" i="79"/>
  <c r="E120" i="79"/>
  <c r="E121" i="79"/>
  <c r="E122" i="79"/>
  <c r="E135" i="79"/>
  <c r="E274" i="79"/>
  <c r="D70" i="79"/>
  <c r="D71" i="79"/>
  <c r="D78" i="79"/>
  <c r="D92" i="79"/>
  <c r="D96" i="79"/>
  <c r="D108" i="79"/>
  <c r="D124" i="79" s="1"/>
  <c r="D117" i="79"/>
  <c r="D118" i="79"/>
  <c r="D119" i="79"/>
  <c r="D120" i="79"/>
  <c r="D121" i="79"/>
  <c r="D122" i="79"/>
  <c r="D123" i="79"/>
  <c r="D135" i="79"/>
  <c r="D274" i="79"/>
  <c r="C70" i="79"/>
  <c r="C71" i="79"/>
  <c r="C78" i="79"/>
  <c r="C92" i="79"/>
  <c r="C96" i="79"/>
  <c r="C108" i="79"/>
  <c r="C117" i="79"/>
  <c r="C118" i="79"/>
  <c r="C119" i="79"/>
  <c r="C120" i="79"/>
  <c r="C121" i="79"/>
  <c r="C122" i="79"/>
  <c r="C135" i="79"/>
  <c r="C274" i="79"/>
  <c r="B135" i="79"/>
  <c r="B122" i="79"/>
  <c r="B121" i="79"/>
  <c r="B120" i="79"/>
  <c r="B119" i="79"/>
  <c r="B118" i="79"/>
  <c r="B117" i="79"/>
  <c r="B123" i="79" s="1"/>
  <c r="B108" i="79"/>
  <c r="B124" i="79" s="1"/>
  <c r="B96" i="79"/>
  <c r="B92" i="79"/>
  <c r="B78" i="79"/>
  <c r="AM17" i="79" s="1"/>
  <c r="B71" i="79"/>
  <c r="B70" i="79"/>
  <c r="AG274" i="79"/>
  <c r="B274" i="79"/>
  <c r="G273" i="79"/>
  <c r="H273" i="79" s="1"/>
  <c r="I273" i="79" s="1"/>
  <c r="J273" i="79" s="1"/>
  <c r="K273" i="79" s="1"/>
  <c r="L273" i="79" s="1"/>
  <c r="M273" i="79" s="1"/>
  <c r="N273" i="79" s="1"/>
  <c r="O273" i="79" s="1"/>
  <c r="P273" i="79" s="1"/>
  <c r="Q273" i="79" s="1"/>
  <c r="R273" i="79" s="1"/>
  <c r="S273" i="79" s="1"/>
  <c r="T273" i="79" s="1"/>
  <c r="U273" i="79" s="1"/>
  <c r="V273" i="79" s="1"/>
  <c r="W273" i="79" s="1"/>
  <c r="X273" i="79" s="1"/>
  <c r="Y273" i="79" s="1"/>
  <c r="Z273" i="79" s="1"/>
  <c r="AA273" i="79" s="1"/>
  <c r="AB273" i="79" s="1"/>
  <c r="AC273" i="79" s="1"/>
  <c r="AD273" i="79" s="1"/>
  <c r="AE273" i="79" s="1"/>
  <c r="AF273" i="79" s="1"/>
  <c r="G272" i="79"/>
  <c r="H272" i="79" s="1"/>
  <c r="I272" i="79" s="1"/>
  <c r="J272" i="79" s="1"/>
  <c r="K272" i="79" s="1"/>
  <c r="L272" i="79" s="1"/>
  <c r="M272" i="79" s="1"/>
  <c r="N272" i="79" s="1"/>
  <c r="O272" i="79" s="1"/>
  <c r="P272" i="79" s="1"/>
  <c r="Q272" i="79" s="1"/>
  <c r="R272" i="79" s="1"/>
  <c r="S272" i="79" s="1"/>
  <c r="T272" i="79" s="1"/>
  <c r="U272" i="79" s="1"/>
  <c r="V272" i="79" s="1"/>
  <c r="W272" i="79" s="1"/>
  <c r="X272" i="79" s="1"/>
  <c r="Y272" i="79" s="1"/>
  <c r="Z272" i="79" s="1"/>
  <c r="AA272" i="79" s="1"/>
  <c r="AB272" i="79" s="1"/>
  <c r="AC272" i="79" s="1"/>
  <c r="AD272" i="79" s="1"/>
  <c r="AE272" i="79" s="1"/>
  <c r="AF272" i="79" s="1"/>
  <c r="G271" i="79"/>
  <c r="H271" i="79" s="1"/>
  <c r="I271" i="79" s="1"/>
  <c r="J271" i="79" s="1"/>
  <c r="K271" i="79" s="1"/>
  <c r="L271" i="79" s="1"/>
  <c r="M271" i="79" s="1"/>
  <c r="N271" i="79" s="1"/>
  <c r="O271" i="79" s="1"/>
  <c r="P271" i="79" s="1"/>
  <c r="Q271" i="79" s="1"/>
  <c r="R271" i="79" s="1"/>
  <c r="S271" i="79" s="1"/>
  <c r="T271" i="79" s="1"/>
  <c r="U271" i="79" s="1"/>
  <c r="V271" i="79" s="1"/>
  <c r="W271" i="79" s="1"/>
  <c r="X271" i="79" s="1"/>
  <c r="Y271" i="79" s="1"/>
  <c r="Z271" i="79" s="1"/>
  <c r="AA271" i="79" s="1"/>
  <c r="AB271" i="79" s="1"/>
  <c r="AC271" i="79" s="1"/>
  <c r="AD271" i="79" s="1"/>
  <c r="AE271" i="79" s="1"/>
  <c r="AF271" i="79" s="1"/>
  <c r="G270" i="79"/>
  <c r="H270" i="79" s="1"/>
  <c r="I270" i="79" s="1"/>
  <c r="J270" i="79" s="1"/>
  <c r="K270" i="79" s="1"/>
  <c r="L270" i="79" s="1"/>
  <c r="M270" i="79" s="1"/>
  <c r="N270" i="79" s="1"/>
  <c r="O270" i="79" s="1"/>
  <c r="P270" i="79" s="1"/>
  <c r="Q270" i="79" s="1"/>
  <c r="R270" i="79" s="1"/>
  <c r="S270" i="79" s="1"/>
  <c r="T270" i="79" s="1"/>
  <c r="U270" i="79" s="1"/>
  <c r="V270" i="79" s="1"/>
  <c r="W270" i="79" s="1"/>
  <c r="X270" i="79" s="1"/>
  <c r="Y270" i="79" s="1"/>
  <c r="Z270" i="79" s="1"/>
  <c r="AA270" i="79" s="1"/>
  <c r="AB270" i="79" s="1"/>
  <c r="AC270" i="79" s="1"/>
  <c r="AD270" i="79" s="1"/>
  <c r="AE270" i="79" s="1"/>
  <c r="AF270" i="79" s="1"/>
  <c r="G269" i="79"/>
  <c r="H269" i="79" s="1"/>
  <c r="I269" i="79" s="1"/>
  <c r="J269" i="79" s="1"/>
  <c r="K269" i="79" s="1"/>
  <c r="L269" i="79" s="1"/>
  <c r="M269" i="79" s="1"/>
  <c r="N269" i="79" s="1"/>
  <c r="O269" i="79" s="1"/>
  <c r="P269" i="79" s="1"/>
  <c r="Q269" i="79" s="1"/>
  <c r="R269" i="79" s="1"/>
  <c r="S269" i="79" s="1"/>
  <c r="T269" i="79" s="1"/>
  <c r="U269" i="79" s="1"/>
  <c r="V269" i="79" s="1"/>
  <c r="W269" i="79" s="1"/>
  <c r="X269" i="79" s="1"/>
  <c r="Y269" i="79" s="1"/>
  <c r="Z269" i="79" s="1"/>
  <c r="AA269" i="79" s="1"/>
  <c r="AB269" i="79" s="1"/>
  <c r="AC269" i="79" s="1"/>
  <c r="AD269" i="79" s="1"/>
  <c r="AE269" i="79" s="1"/>
  <c r="AF269" i="79" s="1"/>
  <c r="G268" i="79"/>
  <c r="H268" i="79" s="1"/>
  <c r="I268" i="79" s="1"/>
  <c r="J268" i="79" s="1"/>
  <c r="K268" i="79" s="1"/>
  <c r="L268" i="79" s="1"/>
  <c r="M268" i="79" s="1"/>
  <c r="N268" i="79" s="1"/>
  <c r="O268" i="79" s="1"/>
  <c r="P268" i="79" s="1"/>
  <c r="Q268" i="79" s="1"/>
  <c r="R268" i="79" s="1"/>
  <c r="S268" i="79" s="1"/>
  <c r="T268" i="79" s="1"/>
  <c r="U268" i="79" s="1"/>
  <c r="V268" i="79" s="1"/>
  <c r="W268" i="79" s="1"/>
  <c r="X268" i="79" s="1"/>
  <c r="Y268" i="79" s="1"/>
  <c r="Z268" i="79" s="1"/>
  <c r="AA268" i="79" s="1"/>
  <c r="AB268" i="79" s="1"/>
  <c r="AC268" i="79" s="1"/>
  <c r="AD268" i="79" s="1"/>
  <c r="AE268" i="79" s="1"/>
  <c r="AF268" i="79" s="1"/>
  <c r="G267" i="79"/>
  <c r="H267" i="79" s="1"/>
  <c r="I267" i="79" s="1"/>
  <c r="J267" i="79" s="1"/>
  <c r="K267" i="79" s="1"/>
  <c r="L267" i="79" s="1"/>
  <c r="M267" i="79" s="1"/>
  <c r="N267" i="79" s="1"/>
  <c r="O267" i="79" s="1"/>
  <c r="P267" i="79" s="1"/>
  <c r="Q267" i="79" s="1"/>
  <c r="R267" i="79" s="1"/>
  <c r="S267" i="79" s="1"/>
  <c r="T267" i="79" s="1"/>
  <c r="U267" i="79" s="1"/>
  <c r="V267" i="79" s="1"/>
  <c r="W267" i="79" s="1"/>
  <c r="X267" i="79" s="1"/>
  <c r="Y267" i="79" s="1"/>
  <c r="Z267" i="79" s="1"/>
  <c r="AA267" i="79" s="1"/>
  <c r="AB267" i="79" s="1"/>
  <c r="AC267" i="79" s="1"/>
  <c r="AD267" i="79" s="1"/>
  <c r="AE267" i="79" s="1"/>
  <c r="AF267" i="79" s="1"/>
  <c r="G266" i="79"/>
  <c r="H266" i="79" s="1"/>
  <c r="I266" i="79" s="1"/>
  <c r="J266" i="79" s="1"/>
  <c r="K266" i="79" s="1"/>
  <c r="L266" i="79" s="1"/>
  <c r="M266" i="79" s="1"/>
  <c r="N266" i="79" s="1"/>
  <c r="O266" i="79" s="1"/>
  <c r="P266" i="79" s="1"/>
  <c r="Q266" i="79" s="1"/>
  <c r="R266" i="79" s="1"/>
  <c r="S266" i="79" s="1"/>
  <c r="T266" i="79" s="1"/>
  <c r="U266" i="79" s="1"/>
  <c r="V266" i="79" s="1"/>
  <c r="W266" i="79" s="1"/>
  <c r="X266" i="79" s="1"/>
  <c r="Y266" i="79" s="1"/>
  <c r="Z266" i="79" s="1"/>
  <c r="AA266" i="79" s="1"/>
  <c r="AB266" i="79" s="1"/>
  <c r="AC266" i="79" s="1"/>
  <c r="AD266" i="79" s="1"/>
  <c r="AE266" i="79" s="1"/>
  <c r="AF266" i="79" s="1"/>
  <c r="G265" i="79"/>
  <c r="H265" i="79" s="1"/>
  <c r="I265" i="79" s="1"/>
  <c r="J265" i="79" s="1"/>
  <c r="K265" i="79" s="1"/>
  <c r="L265" i="79" s="1"/>
  <c r="M265" i="79" s="1"/>
  <c r="N265" i="79" s="1"/>
  <c r="O265" i="79" s="1"/>
  <c r="P265" i="79" s="1"/>
  <c r="Q265" i="79" s="1"/>
  <c r="R265" i="79" s="1"/>
  <c r="S265" i="79" s="1"/>
  <c r="T265" i="79" s="1"/>
  <c r="U265" i="79" s="1"/>
  <c r="V265" i="79" s="1"/>
  <c r="W265" i="79" s="1"/>
  <c r="X265" i="79" s="1"/>
  <c r="Y265" i="79" s="1"/>
  <c r="Z265" i="79" s="1"/>
  <c r="AA265" i="79" s="1"/>
  <c r="AB265" i="79" s="1"/>
  <c r="AC265" i="79" s="1"/>
  <c r="AD265" i="79" s="1"/>
  <c r="AE265" i="79" s="1"/>
  <c r="AF265" i="79" s="1"/>
  <c r="G264" i="79"/>
  <c r="H264" i="79" s="1"/>
  <c r="I264" i="79" s="1"/>
  <c r="J264" i="79" s="1"/>
  <c r="K264" i="79" s="1"/>
  <c r="L264" i="79" s="1"/>
  <c r="M264" i="79" s="1"/>
  <c r="N264" i="79" s="1"/>
  <c r="O264" i="79" s="1"/>
  <c r="P264" i="79" s="1"/>
  <c r="Q264" i="79" s="1"/>
  <c r="R264" i="79" s="1"/>
  <c r="S264" i="79" s="1"/>
  <c r="T264" i="79" s="1"/>
  <c r="U264" i="79" s="1"/>
  <c r="V264" i="79" s="1"/>
  <c r="W264" i="79" s="1"/>
  <c r="X264" i="79" s="1"/>
  <c r="Y264" i="79" s="1"/>
  <c r="Z264" i="79" s="1"/>
  <c r="AA264" i="79" s="1"/>
  <c r="AB264" i="79" s="1"/>
  <c r="AC264" i="79" s="1"/>
  <c r="AD264" i="79" s="1"/>
  <c r="AE264" i="79" s="1"/>
  <c r="AF264" i="79" s="1"/>
  <c r="G263" i="79"/>
  <c r="H263" i="79" s="1"/>
  <c r="I263" i="79" s="1"/>
  <c r="J263" i="79" s="1"/>
  <c r="K263" i="79" s="1"/>
  <c r="L263" i="79" s="1"/>
  <c r="M263" i="79" s="1"/>
  <c r="N263" i="79" s="1"/>
  <c r="O263" i="79" s="1"/>
  <c r="P263" i="79" s="1"/>
  <c r="Q263" i="79" s="1"/>
  <c r="R263" i="79" s="1"/>
  <c r="S263" i="79" s="1"/>
  <c r="T263" i="79" s="1"/>
  <c r="U263" i="79" s="1"/>
  <c r="V263" i="79" s="1"/>
  <c r="W263" i="79" s="1"/>
  <c r="X263" i="79" s="1"/>
  <c r="Y263" i="79" s="1"/>
  <c r="Z263" i="79" s="1"/>
  <c r="AA263" i="79" s="1"/>
  <c r="AB263" i="79" s="1"/>
  <c r="AC263" i="79" s="1"/>
  <c r="AD263" i="79" s="1"/>
  <c r="AE263" i="79" s="1"/>
  <c r="AF263" i="79" s="1"/>
  <c r="G262" i="79"/>
  <c r="H262" i="79" s="1"/>
  <c r="I262" i="79" s="1"/>
  <c r="J262" i="79" s="1"/>
  <c r="K262" i="79" s="1"/>
  <c r="L262" i="79" s="1"/>
  <c r="M262" i="79" s="1"/>
  <c r="N262" i="79" s="1"/>
  <c r="O262" i="79" s="1"/>
  <c r="P262" i="79" s="1"/>
  <c r="Q262" i="79" s="1"/>
  <c r="R262" i="79" s="1"/>
  <c r="S262" i="79" s="1"/>
  <c r="T262" i="79" s="1"/>
  <c r="U262" i="79" s="1"/>
  <c r="V262" i="79" s="1"/>
  <c r="W262" i="79" s="1"/>
  <c r="X262" i="79" s="1"/>
  <c r="Y262" i="79" s="1"/>
  <c r="Z262" i="79" s="1"/>
  <c r="AA262" i="79" s="1"/>
  <c r="AB262" i="79" s="1"/>
  <c r="AC262" i="79" s="1"/>
  <c r="AD262" i="79" s="1"/>
  <c r="AE262" i="79" s="1"/>
  <c r="AF262" i="79" s="1"/>
  <c r="G261" i="79"/>
  <c r="H261" i="79" s="1"/>
  <c r="I261" i="79" s="1"/>
  <c r="J261" i="79" s="1"/>
  <c r="K261" i="79" s="1"/>
  <c r="L261" i="79" s="1"/>
  <c r="M261" i="79" s="1"/>
  <c r="N261" i="79" s="1"/>
  <c r="O261" i="79" s="1"/>
  <c r="P261" i="79" s="1"/>
  <c r="Q261" i="79" s="1"/>
  <c r="R261" i="79" s="1"/>
  <c r="S261" i="79" s="1"/>
  <c r="T261" i="79" s="1"/>
  <c r="U261" i="79" s="1"/>
  <c r="V261" i="79" s="1"/>
  <c r="W261" i="79" s="1"/>
  <c r="X261" i="79" s="1"/>
  <c r="Y261" i="79" s="1"/>
  <c r="Z261" i="79" s="1"/>
  <c r="AA261" i="79" s="1"/>
  <c r="AB261" i="79" s="1"/>
  <c r="AC261" i="79" s="1"/>
  <c r="AD261" i="79" s="1"/>
  <c r="AE261" i="79" s="1"/>
  <c r="AF261" i="79" s="1"/>
  <c r="G260" i="79"/>
  <c r="H260" i="79" s="1"/>
  <c r="I260" i="79" s="1"/>
  <c r="J260" i="79" s="1"/>
  <c r="K260" i="79" s="1"/>
  <c r="L260" i="79" s="1"/>
  <c r="M260" i="79" s="1"/>
  <c r="N260" i="79" s="1"/>
  <c r="O260" i="79" s="1"/>
  <c r="P260" i="79" s="1"/>
  <c r="Q260" i="79" s="1"/>
  <c r="R260" i="79" s="1"/>
  <c r="S260" i="79" s="1"/>
  <c r="T260" i="79" s="1"/>
  <c r="U260" i="79" s="1"/>
  <c r="V260" i="79" s="1"/>
  <c r="W260" i="79" s="1"/>
  <c r="X260" i="79" s="1"/>
  <c r="Y260" i="79" s="1"/>
  <c r="Z260" i="79" s="1"/>
  <c r="AA260" i="79" s="1"/>
  <c r="AB260" i="79" s="1"/>
  <c r="AC260" i="79" s="1"/>
  <c r="AD260" i="79" s="1"/>
  <c r="AE260" i="79" s="1"/>
  <c r="AF260" i="79" s="1"/>
  <c r="G259" i="79"/>
  <c r="H259" i="79" s="1"/>
  <c r="I259" i="79" s="1"/>
  <c r="J259" i="79" s="1"/>
  <c r="K259" i="79" s="1"/>
  <c r="L259" i="79" s="1"/>
  <c r="M259" i="79" s="1"/>
  <c r="N259" i="79" s="1"/>
  <c r="O259" i="79" s="1"/>
  <c r="P259" i="79" s="1"/>
  <c r="Q259" i="79" s="1"/>
  <c r="R259" i="79" s="1"/>
  <c r="S259" i="79" s="1"/>
  <c r="T259" i="79" s="1"/>
  <c r="U259" i="79" s="1"/>
  <c r="V259" i="79" s="1"/>
  <c r="W259" i="79" s="1"/>
  <c r="X259" i="79" s="1"/>
  <c r="Y259" i="79" s="1"/>
  <c r="Z259" i="79" s="1"/>
  <c r="AA259" i="79" s="1"/>
  <c r="AB259" i="79" s="1"/>
  <c r="AC259" i="79" s="1"/>
  <c r="AD259" i="79" s="1"/>
  <c r="AE259" i="79" s="1"/>
  <c r="AF259" i="79" s="1"/>
  <c r="G258" i="79"/>
  <c r="H258" i="79" s="1"/>
  <c r="I258" i="79" s="1"/>
  <c r="J258" i="79" s="1"/>
  <c r="K258" i="79" s="1"/>
  <c r="L258" i="79" s="1"/>
  <c r="M258" i="79" s="1"/>
  <c r="N258" i="79" s="1"/>
  <c r="O258" i="79" s="1"/>
  <c r="P258" i="79" s="1"/>
  <c r="Q258" i="79" s="1"/>
  <c r="R258" i="79" s="1"/>
  <c r="S258" i="79" s="1"/>
  <c r="T258" i="79" s="1"/>
  <c r="U258" i="79" s="1"/>
  <c r="V258" i="79" s="1"/>
  <c r="W258" i="79" s="1"/>
  <c r="X258" i="79" s="1"/>
  <c r="Y258" i="79" s="1"/>
  <c r="Z258" i="79" s="1"/>
  <c r="AA258" i="79" s="1"/>
  <c r="AB258" i="79" s="1"/>
  <c r="AC258" i="79" s="1"/>
  <c r="AD258" i="79" s="1"/>
  <c r="AE258" i="79" s="1"/>
  <c r="AF258" i="79" s="1"/>
  <c r="G257" i="79"/>
  <c r="H257" i="79" s="1"/>
  <c r="I257" i="79" s="1"/>
  <c r="J257" i="79" s="1"/>
  <c r="K257" i="79" s="1"/>
  <c r="L257" i="79" s="1"/>
  <c r="M257" i="79" s="1"/>
  <c r="N257" i="79" s="1"/>
  <c r="O257" i="79" s="1"/>
  <c r="P257" i="79" s="1"/>
  <c r="Q257" i="79" s="1"/>
  <c r="R257" i="79" s="1"/>
  <c r="S257" i="79" s="1"/>
  <c r="T257" i="79" s="1"/>
  <c r="U257" i="79" s="1"/>
  <c r="V257" i="79" s="1"/>
  <c r="W257" i="79" s="1"/>
  <c r="X257" i="79" s="1"/>
  <c r="Y257" i="79" s="1"/>
  <c r="Z257" i="79" s="1"/>
  <c r="AA257" i="79" s="1"/>
  <c r="AB257" i="79" s="1"/>
  <c r="AC257" i="79" s="1"/>
  <c r="AD257" i="79" s="1"/>
  <c r="AE257" i="79" s="1"/>
  <c r="AF257" i="79" s="1"/>
  <c r="G256" i="79"/>
  <c r="H256" i="79" s="1"/>
  <c r="I256" i="79" s="1"/>
  <c r="J256" i="79" s="1"/>
  <c r="K256" i="79" s="1"/>
  <c r="L256" i="79" s="1"/>
  <c r="M256" i="79" s="1"/>
  <c r="N256" i="79" s="1"/>
  <c r="O256" i="79" s="1"/>
  <c r="P256" i="79" s="1"/>
  <c r="Q256" i="79" s="1"/>
  <c r="R256" i="79" s="1"/>
  <c r="S256" i="79" s="1"/>
  <c r="T256" i="79" s="1"/>
  <c r="U256" i="79" s="1"/>
  <c r="V256" i="79" s="1"/>
  <c r="W256" i="79" s="1"/>
  <c r="X256" i="79" s="1"/>
  <c r="Y256" i="79" s="1"/>
  <c r="Z256" i="79" s="1"/>
  <c r="AA256" i="79" s="1"/>
  <c r="AB256" i="79" s="1"/>
  <c r="AC256" i="79" s="1"/>
  <c r="AD256" i="79" s="1"/>
  <c r="AE256" i="79" s="1"/>
  <c r="AF256" i="79" s="1"/>
  <c r="G255" i="79"/>
  <c r="H255" i="79" s="1"/>
  <c r="I255" i="79" s="1"/>
  <c r="J255" i="79" s="1"/>
  <c r="K255" i="79" s="1"/>
  <c r="L255" i="79" s="1"/>
  <c r="M255" i="79" s="1"/>
  <c r="N255" i="79" s="1"/>
  <c r="O255" i="79" s="1"/>
  <c r="P255" i="79" s="1"/>
  <c r="Q255" i="79" s="1"/>
  <c r="R255" i="79" s="1"/>
  <c r="S255" i="79" s="1"/>
  <c r="T255" i="79" s="1"/>
  <c r="U255" i="79" s="1"/>
  <c r="V255" i="79" s="1"/>
  <c r="W255" i="79" s="1"/>
  <c r="X255" i="79" s="1"/>
  <c r="Y255" i="79" s="1"/>
  <c r="Z255" i="79" s="1"/>
  <c r="AA255" i="79" s="1"/>
  <c r="AB255" i="79" s="1"/>
  <c r="AC255" i="79" s="1"/>
  <c r="AD255" i="79" s="1"/>
  <c r="AE255" i="79" s="1"/>
  <c r="AF255" i="79" s="1"/>
  <c r="G254" i="79"/>
  <c r="H254" i="79" s="1"/>
  <c r="I254" i="79" s="1"/>
  <c r="J254" i="79" s="1"/>
  <c r="K254" i="79" s="1"/>
  <c r="L254" i="79" s="1"/>
  <c r="M254" i="79" s="1"/>
  <c r="N254" i="79" s="1"/>
  <c r="O254" i="79" s="1"/>
  <c r="P254" i="79" s="1"/>
  <c r="Q254" i="79" s="1"/>
  <c r="R254" i="79" s="1"/>
  <c r="S254" i="79" s="1"/>
  <c r="T254" i="79" s="1"/>
  <c r="U254" i="79" s="1"/>
  <c r="V254" i="79" s="1"/>
  <c r="W254" i="79" s="1"/>
  <c r="X254" i="79" s="1"/>
  <c r="Y254" i="79" s="1"/>
  <c r="Z254" i="79" s="1"/>
  <c r="AA254" i="79" s="1"/>
  <c r="AB254" i="79" s="1"/>
  <c r="AC254" i="79" s="1"/>
  <c r="AD254" i="79" s="1"/>
  <c r="AE254" i="79" s="1"/>
  <c r="AF254" i="79" s="1"/>
  <c r="G253" i="79"/>
  <c r="H253" i="79" s="1"/>
  <c r="I253" i="79" s="1"/>
  <c r="J253" i="79" s="1"/>
  <c r="K253" i="79" s="1"/>
  <c r="L253" i="79" s="1"/>
  <c r="M253" i="79" s="1"/>
  <c r="N253" i="79" s="1"/>
  <c r="O253" i="79" s="1"/>
  <c r="P253" i="79" s="1"/>
  <c r="Q253" i="79" s="1"/>
  <c r="R253" i="79" s="1"/>
  <c r="S253" i="79" s="1"/>
  <c r="T253" i="79" s="1"/>
  <c r="U253" i="79" s="1"/>
  <c r="V253" i="79" s="1"/>
  <c r="W253" i="79" s="1"/>
  <c r="X253" i="79" s="1"/>
  <c r="Y253" i="79" s="1"/>
  <c r="Z253" i="79" s="1"/>
  <c r="AA253" i="79" s="1"/>
  <c r="AB253" i="79" s="1"/>
  <c r="AC253" i="79" s="1"/>
  <c r="AD253" i="79" s="1"/>
  <c r="AE253" i="79" s="1"/>
  <c r="AF253" i="79" s="1"/>
  <c r="G252" i="79"/>
  <c r="H252" i="79" s="1"/>
  <c r="I252" i="79" s="1"/>
  <c r="J252" i="79" s="1"/>
  <c r="K252" i="79" s="1"/>
  <c r="L252" i="79" s="1"/>
  <c r="M252" i="79" s="1"/>
  <c r="N252" i="79" s="1"/>
  <c r="O252" i="79" s="1"/>
  <c r="P252" i="79" s="1"/>
  <c r="Q252" i="79" s="1"/>
  <c r="R252" i="79" s="1"/>
  <c r="S252" i="79" s="1"/>
  <c r="T252" i="79" s="1"/>
  <c r="U252" i="79" s="1"/>
  <c r="V252" i="79" s="1"/>
  <c r="W252" i="79" s="1"/>
  <c r="X252" i="79" s="1"/>
  <c r="Y252" i="79" s="1"/>
  <c r="Z252" i="79" s="1"/>
  <c r="AA252" i="79" s="1"/>
  <c r="AB252" i="79" s="1"/>
  <c r="AC252" i="79" s="1"/>
  <c r="AD252" i="79" s="1"/>
  <c r="AE252" i="79" s="1"/>
  <c r="AF252" i="79" s="1"/>
  <c r="G251" i="79"/>
  <c r="H251" i="79" s="1"/>
  <c r="I251" i="79" s="1"/>
  <c r="J251" i="79" s="1"/>
  <c r="K251" i="79" s="1"/>
  <c r="L251" i="79" s="1"/>
  <c r="M251" i="79" s="1"/>
  <c r="N251" i="79" s="1"/>
  <c r="O251" i="79" s="1"/>
  <c r="P251" i="79" s="1"/>
  <c r="Q251" i="79" s="1"/>
  <c r="R251" i="79" s="1"/>
  <c r="S251" i="79" s="1"/>
  <c r="T251" i="79" s="1"/>
  <c r="U251" i="79" s="1"/>
  <c r="V251" i="79" s="1"/>
  <c r="W251" i="79" s="1"/>
  <c r="X251" i="79" s="1"/>
  <c r="Y251" i="79" s="1"/>
  <c r="Z251" i="79" s="1"/>
  <c r="AA251" i="79" s="1"/>
  <c r="AB251" i="79" s="1"/>
  <c r="AC251" i="79" s="1"/>
  <c r="AD251" i="79" s="1"/>
  <c r="AE251" i="79" s="1"/>
  <c r="AF251" i="79" s="1"/>
  <c r="G250" i="79"/>
  <c r="H250" i="79" s="1"/>
  <c r="I250" i="79" s="1"/>
  <c r="J250" i="79" s="1"/>
  <c r="K250" i="79" s="1"/>
  <c r="L250" i="79" s="1"/>
  <c r="M250" i="79" s="1"/>
  <c r="N250" i="79" s="1"/>
  <c r="O250" i="79" s="1"/>
  <c r="P250" i="79" s="1"/>
  <c r="Q250" i="79" s="1"/>
  <c r="R250" i="79" s="1"/>
  <c r="S250" i="79" s="1"/>
  <c r="T250" i="79" s="1"/>
  <c r="U250" i="79" s="1"/>
  <c r="V250" i="79" s="1"/>
  <c r="W250" i="79" s="1"/>
  <c r="X250" i="79" s="1"/>
  <c r="Y250" i="79" s="1"/>
  <c r="Z250" i="79" s="1"/>
  <c r="AA250" i="79" s="1"/>
  <c r="AB250" i="79" s="1"/>
  <c r="AC250" i="79" s="1"/>
  <c r="AD250" i="79" s="1"/>
  <c r="AE250" i="79" s="1"/>
  <c r="AF250" i="79" s="1"/>
  <c r="G249" i="79"/>
  <c r="H249" i="79" s="1"/>
  <c r="I249" i="79" s="1"/>
  <c r="J249" i="79" s="1"/>
  <c r="K249" i="79" s="1"/>
  <c r="L249" i="79" s="1"/>
  <c r="M249" i="79" s="1"/>
  <c r="N249" i="79" s="1"/>
  <c r="O249" i="79" s="1"/>
  <c r="P249" i="79" s="1"/>
  <c r="Q249" i="79" s="1"/>
  <c r="R249" i="79" s="1"/>
  <c r="S249" i="79" s="1"/>
  <c r="T249" i="79" s="1"/>
  <c r="U249" i="79" s="1"/>
  <c r="V249" i="79" s="1"/>
  <c r="W249" i="79" s="1"/>
  <c r="X249" i="79" s="1"/>
  <c r="Y249" i="79" s="1"/>
  <c r="Z249" i="79" s="1"/>
  <c r="AA249" i="79" s="1"/>
  <c r="AB249" i="79" s="1"/>
  <c r="AC249" i="79" s="1"/>
  <c r="AD249" i="79" s="1"/>
  <c r="AE249" i="79" s="1"/>
  <c r="AF249" i="79" s="1"/>
  <c r="G248" i="79"/>
  <c r="H248" i="79" s="1"/>
  <c r="I248" i="79" s="1"/>
  <c r="J248" i="79" s="1"/>
  <c r="K248" i="79" s="1"/>
  <c r="L248" i="79" s="1"/>
  <c r="M248" i="79" s="1"/>
  <c r="N248" i="79" s="1"/>
  <c r="O248" i="79" s="1"/>
  <c r="P248" i="79" s="1"/>
  <c r="Q248" i="79" s="1"/>
  <c r="R248" i="79" s="1"/>
  <c r="S248" i="79" s="1"/>
  <c r="T248" i="79" s="1"/>
  <c r="U248" i="79" s="1"/>
  <c r="V248" i="79" s="1"/>
  <c r="W248" i="79" s="1"/>
  <c r="X248" i="79" s="1"/>
  <c r="Y248" i="79" s="1"/>
  <c r="Z248" i="79" s="1"/>
  <c r="AA248" i="79" s="1"/>
  <c r="AB248" i="79" s="1"/>
  <c r="AC248" i="79" s="1"/>
  <c r="AD248" i="79" s="1"/>
  <c r="AE248" i="79" s="1"/>
  <c r="AF248" i="79" s="1"/>
  <c r="G247" i="79"/>
  <c r="H247" i="79" s="1"/>
  <c r="I247" i="79" s="1"/>
  <c r="J247" i="79" s="1"/>
  <c r="K247" i="79" s="1"/>
  <c r="L247" i="79" s="1"/>
  <c r="M247" i="79" s="1"/>
  <c r="N247" i="79" s="1"/>
  <c r="O247" i="79" s="1"/>
  <c r="P247" i="79" s="1"/>
  <c r="Q247" i="79" s="1"/>
  <c r="R247" i="79" s="1"/>
  <c r="S247" i="79" s="1"/>
  <c r="T247" i="79" s="1"/>
  <c r="U247" i="79" s="1"/>
  <c r="V247" i="79" s="1"/>
  <c r="W247" i="79" s="1"/>
  <c r="X247" i="79" s="1"/>
  <c r="Y247" i="79" s="1"/>
  <c r="Z247" i="79" s="1"/>
  <c r="AA247" i="79" s="1"/>
  <c r="AB247" i="79" s="1"/>
  <c r="AC247" i="79" s="1"/>
  <c r="AD247" i="79" s="1"/>
  <c r="AE247" i="79" s="1"/>
  <c r="AF247" i="79" s="1"/>
  <c r="G246" i="79"/>
  <c r="H246" i="79" s="1"/>
  <c r="I246" i="79" s="1"/>
  <c r="J246" i="79" s="1"/>
  <c r="K246" i="79" s="1"/>
  <c r="L246" i="79" s="1"/>
  <c r="M246" i="79" s="1"/>
  <c r="N246" i="79" s="1"/>
  <c r="O246" i="79" s="1"/>
  <c r="P246" i="79" s="1"/>
  <c r="Q246" i="79" s="1"/>
  <c r="R246" i="79" s="1"/>
  <c r="S246" i="79" s="1"/>
  <c r="T246" i="79" s="1"/>
  <c r="U246" i="79" s="1"/>
  <c r="V246" i="79" s="1"/>
  <c r="W246" i="79" s="1"/>
  <c r="X246" i="79" s="1"/>
  <c r="Y246" i="79" s="1"/>
  <c r="Z246" i="79" s="1"/>
  <c r="AA246" i="79" s="1"/>
  <c r="AB246" i="79" s="1"/>
  <c r="AC246" i="79" s="1"/>
  <c r="AD246" i="79" s="1"/>
  <c r="AE246" i="79" s="1"/>
  <c r="AF246" i="79" s="1"/>
  <c r="G245" i="79"/>
  <c r="H245" i="79" s="1"/>
  <c r="I245" i="79" s="1"/>
  <c r="J245" i="79" s="1"/>
  <c r="K245" i="79" s="1"/>
  <c r="L245" i="79" s="1"/>
  <c r="M245" i="79" s="1"/>
  <c r="N245" i="79" s="1"/>
  <c r="O245" i="79" s="1"/>
  <c r="P245" i="79" s="1"/>
  <c r="Q245" i="79" s="1"/>
  <c r="R245" i="79" s="1"/>
  <c r="S245" i="79" s="1"/>
  <c r="T245" i="79" s="1"/>
  <c r="U245" i="79" s="1"/>
  <c r="V245" i="79" s="1"/>
  <c r="W245" i="79" s="1"/>
  <c r="X245" i="79" s="1"/>
  <c r="Y245" i="79" s="1"/>
  <c r="Z245" i="79" s="1"/>
  <c r="AA245" i="79" s="1"/>
  <c r="AB245" i="79" s="1"/>
  <c r="AC245" i="79" s="1"/>
  <c r="AD245" i="79" s="1"/>
  <c r="AE245" i="79" s="1"/>
  <c r="AF245" i="79" s="1"/>
  <c r="G244" i="79"/>
  <c r="H244" i="79" s="1"/>
  <c r="I244" i="79" s="1"/>
  <c r="J244" i="79" s="1"/>
  <c r="K244" i="79" s="1"/>
  <c r="L244" i="79" s="1"/>
  <c r="M244" i="79" s="1"/>
  <c r="N244" i="79" s="1"/>
  <c r="O244" i="79" s="1"/>
  <c r="P244" i="79" s="1"/>
  <c r="Q244" i="79" s="1"/>
  <c r="R244" i="79" s="1"/>
  <c r="S244" i="79" s="1"/>
  <c r="T244" i="79" s="1"/>
  <c r="U244" i="79" s="1"/>
  <c r="V244" i="79" s="1"/>
  <c r="W244" i="79" s="1"/>
  <c r="X244" i="79" s="1"/>
  <c r="Y244" i="79" s="1"/>
  <c r="Z244" i="79" s="1"/>
  <c r="AA244" i="79" s="1"/>
  <c r="AB244" i="79" s="1"/>
  <c r="AC244" i="79" s="1"/>
  <c r="AD244" i="79" s="1"/>
  <c r="AE244" i="79" s="1"/>
  <c r="AF244" i="79" s="1"/>
  <c r="G243" i="79"/>
  <c r="H243" i="79" s="1"/>
  <c r="I243" i="79" s="1"/>
  <c r="J243" i="79" s="1"/>
  <c r="K243" i="79" s="1"/>
  <c r="L243" i="79" s="1"/>
  <c r="M243" i="79" s="1"/>
  <c r="N243" i="79" s="1"/>
  <c r="O243" i="79" s="1"/>
  <c r="P243" i="79" s="1"/>
  <c r="Q243" i="79" s="1"/>
  <c r="R243" i="79" s="1"/>
  <c r="S243" i="79" s="1"/>
  <c r="T243" i="79" s="1"/>
  <c r="U243" i="79" s="1"/>
  <c r="V243" i="79" s="1"/>
  <c r="W243" i="79" s="1"/>
  <c r="X243" i="79" s="1"/>
  <c r="Y243" i="79" s="1"/>
  <c r="Z243" i="79" s="1"/>
  <c r="AA243" i="79" s="1"/>
  <c r="AB243" i="79" s="1"/>
  <c r="AC243" i="79" s="1"/>
  <c r="AD243" i="79" s="1"/>
  <c r="AE243" i="79" s="1"/>
  <c r="AF243" i="79" s="1"/>
  <c r="G242" i="79"/>
  <c r="H242" i="79" s="1"/>
  <c r="I242" i="79" s="1"/>
  <c r="J242" i="79" s="1"/>
  <c r="K242" i="79" s="1"/>
  <c r="L242" i="79" s="1"/>
  <c r="M242" i="79" s="1"/>
  <c r="N242" i="79" s="1"/>
  <c r="O242" i="79" s="1"/>
  <c r="P242" i="79" s="1"/>
  <c r="Q242" i="79" s="1"/>
  <c r="R242" i="79" s="1"/>
  <c r="S242" i="79" s="1"/>
  <c r="T242" i="79" s="1"/>
  <c r="U242" i="79" s="1"/>
  <c r="V242" i="79" s="1"/>
  <c r="W242" i="79" s="1"/>
  <c r="X242" i="79" s="1"/>
  <c r="Y242" i="79" s="1"/>
  <c r="Z242" i="79" s="1"/>
  <c r="AA242" i="79" s="1"/>
  <c r="AB242" i="79" s="1"/>
  <c r="AC242" i="79" s="1"/>
  <c r="AD242" i="79" s="1"/>
  <c r="AE242" i="79" s="1"/>
  <c r="AF242" i="79" s="1"/>
  <c r="G241" i="79"/>
  <c r="H241" i="79" s="1"/>
  <c r="I241" i="79" s="1"/>
  <c r="J241" i="79" s="1"/>
  <c r="K241" i="79" s="1"/>
  <c r="L241" i="79" s="1"/>
  <c r="M241" i="79" s="1"/>
  <c r="N241" i="79" s="1"/>
  <c r="O241" i="79" s="1"/>
  <c r="P241" i="79" s="1"/>
  <c r="Q241" i="79" s="1"/>
  <c r="R241" i="79" s="1"/>
  <c r="S241" i="79" s="1"/>
  <c r="T241" i="79" s="1"/>
  <c r="U241" i="79" s="1"/>
  <c r="V241" i="79" s="1"/>
  <c r="W241" i="79" s="1"/>
  <c r="X241" i="79" s="1"/>
  <c r="Y241" i="79" s="1"/>
  <c r="Z241" i="79" s="1"/>
  <c r="AA241" i="79" s="1"/>
  <c r="AB241" i="79" s="1"/>
  <c r="AC241" i="79" s="1"/>
  <c r="AD241" i="79" s="1"/>
  <c r="AE241" i="79" s="1"/>
  <c r="AF241" i="79" s="1"/>
  <c r="G240" i="79"/>
  <c r="H240" i="79" s="1"/>
  <c r="I240" i="79" s="1"/>
  <c r="J240" i="79" s="1"/>
  <c r="K240" i="79" s="1"/>
  <c r="L240" i="79" s="1"/>
  <c r="M240" i="79" s="1"/>
  <c r="N240" i="79" s="1"/>
  <c r="O240" i="79" s="1"/>
  <c r="P240" i="79" s="1"/>
  <c r="Q240" i="79" s="1"/>
  <c r="R240" i="79" s="1"/>
  <c r="S240" i="79" s="1"/>
  <c r="T240" i="79" s="1"/>
  <c r="U240" i="79" s="1"/>
  <c r="V240" i="79" s="1"/>
  <c r="W240" i="79" s="1"/>
  <c r="X240" i="79" s="1"/>
  <c r="Y240" i="79" s="1"/>
  <c r="Z240" i="79" s="1"/>
  <c r="AA240" i="79" s="1"/>
  <c r="AB240" i="79" s="1"/>
  <c r="AC240" i="79" s="1"/>
  <c r="AD240" i="79" s="1"/>
  <c r="AE240" i="79" s="1"/>
  <c r="AF240" i="79" s="1"/>
  <c r="G239" i="79"/>
  <c r="H239" i="79" s="1"/>
  <c r="I239" i="79" s="1"/>
  <c r="J239" i="79" s="1"/>
  <c r="K239" i="79" s="1"/>
  <c r="L239" i="79" s="1"/>
  <c r="M239" i="79" s="1"/>
  <c r="N239" i="79" s="1"/>
  <c r="O239" i="79" s="1"/>
  <c r="P239" i="79" s="1"/>
  <c r="Q239" i="79" s="1"/>
  <c r="R239" i="79" s="1"/>
  <c r="S239" i="79" s="1"/>
  <c r="T239" i="79" s="1"/>
  <c r="U239" i="79" s="1"/>
  <c r="V239" i="79" s="1"/>
  <c r="W239" i="79" s="1"/>
  <c r="X239" i="79" s="1"/>
  <c r="Y239" i="79" s="1"/>
  <c r="Z239" i="79" s="1"/>
  <c r="AA239" i="79" s="1"/>
  <c r="AB239" i="79" s="1"/>
  <c r="AC239" i="79" s="1"/>
  <c r="AD239" i="79" s="1"/>
  <c r="AE239" i="79" s="1"/>
  <c r="AF239" i="79" s="1"/>
  <c r="G238" i="79"/>
  <c r="H238" i="79" s="1"/>
  <c r="I238" i="79" s="1"/>
  <c r="J238" i="79" s="1"/>
  <c r="K238" i="79" s="1"/>
  <c r="L238" i="79" s="1"/>
  <c r="M238" i="79" s="1"/>
  <c r="N238" i="79" s="1"/>
  <c r="O238" i="79" s="1"/>
  <c r="P238" i="79" s="1"/>
  <c r="Q238" i="79" s="1"/>
  <c r="R238" i="79" s="1"/>
  <c r="S238" i="79" s="1"/>
  <c r="T238" i="79" s="1"/>
  <c r="U238" i="79" s="1"/>
  <c r="V238" i="79" s="1"/>
  <c r="W238" i="79" s="1"/>
  <c r="X238" i="79" s="1"/>
  <c r="Y238" i="79" s="1"/>
  <c r="Z238" i="79" s="1"/>
  <c r="AA238" i="79" s="1"/>
  <c r="AB238" i="79" s="1"/>
  <c r="AC238" i="79" s="1"/>
  <c r="AD238" i="79" s="1"/>
  <c r="AE238" i="79" s="1"/>
  <c r="AF238" i="79" s="1"/>
  <c r="G237" i="79"/>
  <c r="H237" i="79" s="1"/>
  <c r="I237" i="79" s="1"/>
  <c r="J237" i="79" s="1"/>
  <c r="K237" i="79" s="1"/>
  <c r="L237" i="79" s="1"/>
  <c r="M237" i="79" s="1"/>
  <c r="N237" i="79" s="1"/>
  <c r="O237" i="79" s="1"/>
  <c r="P237" i="79" s="1"/>
  <c r="Q237" i="79" s="1"/>
  <c r="R237" i="79" s="1"/>
  <c r="S237" i="79" s="1"/>
  <c r="T237" i="79" s="1"/>
  <c r="U237" i="79" s="1"/>
  <c r="V237" i="79" s="1"/>
  <c r="W237" i="79" s="1"/>
  <c r="X237" i="79" s="1"/>
  <c r="Y237" i="79" s="1"/>
  <c r="Z237" i="79" s="1"/>
  <c r="AA237" i="79" s="1"/>
  <c r="AB237" i="79" s="1"/>
  <c r="AC237" i="79" s="1"/>
  <c r="AD237" i="79" s="1"/>
  <c r="AE237" i="79" s="1"/>
  <c r="AF237" i="79" s="1"/>
  <c r="G236" i="79"/>
  <c r="H236" i="79" s="1"/>
  <c r="I236" i="79" s="1"/>
  <c r="J236" i="79" s="1"/>
  <c r="K236" i="79" s="1"/>
  <c r="L236" i="79" s="1"/>
  <c r="M236" i="79" s="1"/>
  <c r="N236" i="79" s="1"/>
  <c r="O236" i="79" s="1"/>
  <c r="P236" i="79" s="1"/>
  <c r="Q236" i="79" s="1"/>
  <c r="R236" i="79" s="1"/>
  <c r="S236" i="79" s="1"/>
  <c r="T236" i="79" s="1"/>
  <c r="U236" i="79" s="1"/>
  <c r="V236" i="79" s="1"/>
  <c r="W236" i="79" s="1"/>
  <c r="X236" i="79" s="1"/>
  <c r="Y236" i="79" s="1"/>
  <c r="Z236" i="79" s="1"/>
  <c r="AA236" i="79" s="1"/>
  <c r="AB236" i="79" s="1"/>
  <c r="AC236" i="79" s="1"/>
  <c r="AD236" i="79" s="1"/>
  <c r="AE236" i="79" s="1"/>
  <c r="AF236" i="79" s="1"/>
  <c r="G235" i="79"/>
  <c r="H235" i="79" s="1"/>
  <c r="I235" i="79" s="1"/>
  <c r="J235" i="79" s="1"/>
  <c r="K235" i="79" s="1"/>
  <c r="L235" i="79" s="1"/>
  <c r="M235" i="79" s="1"/>
  <c r="N235" i="79" s="1"/>
  <c r="O235" i="79" s="1"/>
  <c r="P235" i="79" s="1"/>
  <c r="Q235" i="79" s="1"/>
  <c r="R235" i="79" s="1"/>
  <c r="S235" i="79" s="1"/>
  <c r="T235" i="79" s="1"/>
  <c r="U235" i="79" s="1"/>
  <c r="V235" i="79" s="1"/>
  <c r="W235" i="79" s="1"/>
  <c r="X235" i="79" s="1"/>
  <c r="Y235" i="79" s="1"/>
  <c r="Z235" i="79" s="1"/>
  <c r="AA235" i="79" s="1"/>
  <c r="AB235" i="79" s="1"/>
  <c r="AC235" i="79" s="1"/>
  <c r="AD235" i="79" s="1"/>
  <c r="AE235" i="79" s="1"/>
  <c r="AF235" i="79" s="1"/>
  <c r="G234" i="79"/>
  <c r="H234" i="79" s="1"/>
  <c r="I234" i="79" s="1"/>
  <c r="J234" i="79" s="1"/>
  <c r="K234" i="79" s="1"/>
  <c r="L234" i="79" s="1"/>
  <c r="M234" i="79" s="1"/>
  <c r="N234" i="79" s="1"/>
  <c r="O234" i="79" s="1"/>
  <c r="P234" i="79" s="1"/>
  <c r="Q234" i="79" s="1"/>
  <c r="R234" i="79" s="1"/>
  <c r="S234" i="79" s="1"/>
  <c r="T234" i="79" s="1"/>
  <c r="U234" i="79" s="1"/>
  <c r="V234" i="79" s="1"/>
  <c r="W234" i="79" s="1"/>
  <c r="X234" i="79" s="1"/>
  <c r="Y234" i="79" s="1"/>
  <c r="Z234" i="79" s="1"/>
  <c r="AA234" i="79" s="1"/>
  <c r="AB234" i="79" s="1"/>
  <c r="AC234" i="79" s="1"/>
  <c r="AD234" i="79" s="1"/>
  <c r="AE234" i="79" s="1"/>
  <c r="AF234" i="79" s="1"/>
  <c r="G233" i="79"/>
  <c r="H233" i="79" s="1"/>
  <c r="I233" i="79" s="1"/>
  <c r="J233" i="79" s="1"/>
  <c r="K233" i="79" s="1"/>
  <c r="L233" i="79" s="1"/>
  <c r="M233" i="79" s="1"/>
  <c r="N233" i="79" s="1"/>
  <c r="O233" i="79" s="1"/>
  <c r="P233" i="79" s="1"/>
  <c r="Q233" i="79" s="1"/>
  <c r="R233" i="79" s="1"/>
  <c r="S233" i="79" s="1"/>
  <c r="T233" i="79" s="1"/>
  <c r="U233" i="79" s="1"/>
  <c r="V233" i="79" s="1"/>
  <c r="W233" i="79" s="1"/>
  <c r="X233" i="79" s="1"/>
  <c r="Y233" i="79" s="1"/>
  <c r="Z233" i="79" s="1"/>
  <c r="AA233" i="79" s="1"/>
  <c r="AB233" i="79" s="1"/>
  <c r="AC233" i="79" s="1"/>
  <c r="AD233" i="79" s="1"/>
  <c r="AE233" i="79" s="1"/>
  <c r="AF233" i="79" s="1"/>
  <c r="G232" i="79"/>
  <c r="H232" i="79" s="1"/>
  <c r="I232" i="79" s="1"/>
  <c r="J232" i="79" s="1"/>
  <c r="K232" i="79" s="1"/>
  <c r="L232" i="79" s="1"/>
  <c r="M232" i="79" s="1"/>
  <c r="N232" i="79" s="1"/>
  <c r="O232" i="79" s="1"/>
  <c r="P232" i="79" s="1"/>
  <c r="Q232" i="79" s="1"/>
  <c r="R232" i="79" s="1"/>
  <c r="S232" i="79" s="1"/>
  <c r="T232" i="79" s="1"/>
  <c r="U232" i="79" s="1"/>
  <c r="V232" i="79" s="1"/>
  <c r="W232" i="79" s="1"/>
  <c r="X232" i="79" s="1"/>
  <c r="Y232" i="79" s="1"/>
  <c r="Z232" i="79" s="1"/>
  <c r="AA232" i="79" s="1"/>
  <c r="AB232" i="79" s="1"/>
  <c r="AC232" i="79" s="1"/>
  <c r="AD232" i="79" s="1"/>
  <c r="AE232" i="79" s="1"/>
  <c r="AF232" i="79" s="1"/>
  <c r="G231" i="79"/>
  <c r="H231" i="79" s="1"/>
  <c r="I231" i="79" s="1"/>
  <c r="J231" i="79" s="1"/>
  <c r="K231" i="79" s="1"/>
  <c r="L231" i="79" s="1"/>
  <c r="M231" i="79" s="1"/>
  <c r="N231" i="79" s="1"/>
  <c r="O231" i="79" s="1"/>
  <c r="P231" i="79" s="1"/>
  <c r="Q231" i="79" s="1"/>
  <c r="R231" i="79" s="1"/>
  <c r="S231" i="79" s="1"/>
  <c r="T231" i="79" s="1"/>
  <c r="U231" i="79" s="1"/>
  <c r="V231" i="79" s="1"/>
  <c r="W231" i="79" s="1"/>
  <c r="X231" i="79" s="1"/>
  <c r="Y231" i="79" s="1"/>
  <c r="Z231" i="79" s="1"/>
  <c r="AA231" i="79" s="1"/>
  <c r="AB231" i="79" s="1"/>
  <c r="AC231" i="79" s="1"/>
  <c r="AD231" i="79" s="1"/>
  <c r="AE231" i="79" s="1"/>
  <c r="AF231" i="79" s="1"/>
  <c r="G230" i="79"/>
  <c r="H230" i="79" s="1"/>
  <c r="I230" i="79" s="1"/>
  <c r="J230" i="79" s="1"/>
  <c r="K230" i="79" s="1"/>
  <c r="L230" i="79" s="1"/>
  <c r="M230" i="79" s="1"/>
  <c r="N230" i="79" s="1"/>
  <c r="O230" i="79" s="1"/>
  <c r="P230" i="79" s="1"/>
  <c r="Q230" i="79" s="1"/>
  <c r="R230" i="79" s="1"/>
  <c r="S230" i="79" s="1"/>
  <c r="T230" i="79" s="1"/>
  <c r="U230" i="79" s="1"/>
  <c r="V230" i="79" s="1"/>
  <c r="W230" i="79" s="1"/>
  <c r="X230" i="79" s="1"/>
  <c r="Y230" i="79" s="1"/>
  <c r="Z230" i="79" s="1"/>
  <c r="AA230" i="79" s="1"/>
  <c r="AB230" i="79" s="1"/>
  <c r="AC230" i="79" s="1"/>
  <c r="AD230" i="79" s="1"/>
  <c r="AE230" i="79" s="1"/>
  <c r="AF230" i="79" s="1"/>
  <c r="G229" i="79"/>
  <c r="H229" i="79" s="1"/>
  <c r="I229" i="79" s="1"/>
  <c r="J229" i="79" s="1"/>
  <c r="K229" i="79" s="1"/>
  <c r="L229" i="79" s="1"/>
  <c r="M229" i="79" s="1"/>
  <c r="N229" i="79" s="1"/>
  <c r="O229" i="79" s="1"/>
  <c r="P229" i="79" s="1"/>
  <c r="Q229" i="79" s="1"/>
  <c r="R229" i="79" s="1"/>
  <c r="S229" i="79" s="1"/>
  <c r="T229" i="79" s="1"/>
  <c r="U229" i="79" s="1"/>
  <c r="V229" i="79" s="1"/>
  <c r="W229" i="79" s="1"/>
  <c r="X229" i="79" s="1"/>
  <c r="Y229" i="79" s="1"/>
  <c r="Z229" i="79" s="1"/>
  <c r="AA229" i="79" s="1"/>
  <c r="AB229" i="79" s="1"/>
  <c r="AC229" i="79" s="1"/>
  <c r="AD229" i="79" s="1"/>
  <c r="AE229" i="79" s="1"/>
  <c r="AF229" i="79" s="1"/>
  <c r="G228" i="79"/>
  <c r="H228" i="79" s="1"/>
  <c r="I228" i="79" s="1"/>
  <c r="J228" i="79" s="1"/>
  <c r="K228" i="79" s="1"/>
  <c r="L228" i="79" s="1"/>
  <c r="M228" i="79" s="1"/>
  <c r="N228" i="79" s="1"/>
  <c r="O228" i="79" s="1"/>
  <c r="P228" i="79" s="1"/>
  <c r="Q228" i="79" s="1"/>
  <c r="R228" i="79" s="1"/>
  <c r="S228" i="79" s="1"/>
  <c r="T228" i="79" s="1"/>
  <c r="U228" i="79" s="1"/>
  <c r="V228" i="79" s="1"/>
  <c r="W228" i="79" s="1"/>
  <c r="X228" i="79" s="1"/>
  <c r="Y228" i="79" s="1"/>
  <c r="Z228" i="79" s="1"/>
  <c r="AA228" i="79" s="1"/>
  <c r="AB228" i="79" s="1"/>
  <c r="AC228" i="79" s="1"/>
  <c r="AD228" i="79" s="1"/>
  <c r="AE228" i="79" s="1"/>
  <c r="AF228" i="79" s="1"/>
  <c r="G227" i="79"/>
  <c r="H227" i="79" s="1"/>
  <c r="I227" i="79" s="1"/>
  <c r="J227" i="79" s="1"/>
  <c r="K227" i="79" s="1"/>
  <c r="L227" i="79" s="1"/>
  <c r="M227" i="79" s="1"/>
  <c r="N227" i="79" s="1"/>
  <c r="O227" i="79" s="1"/>
  <c r="P227" i="79" s="1"/>
  <c r="Q227" i="79" s="1"/>
  <c r="R227" i="79" s="1"/>
  <c r="S227" i="79" s="1"/>
  <c r="T227" i="79" s="1"/>
  <c r="U227" i="79" s="1"/>
  <c r="V227" i="79" s="1"/>
  <c r="W227" i="79" s="1"/>
  <c r="X227" i="79" s="1"/>
  <c r="Y227" i="79" s="1"/>
  <c r="Z227" i="79" s="1"/>
  <c r="AA227" i="79" s="1"/>
  <c r="AB227" i="79" s="1"/>
  <c r="AC227" i="79" s="1"/>
  <c r="AD227" i="79" s="1"/>
  <c r="AE227" i="79" s="1"/>
  <c r="AF227" i="79" s="1"/>
  <c r="G226" i="79"/>
  <c r="H226" i="79" s="1"/>
  <c r="I226" i="79" s="1"/>
  <c r="J226" i="79" s="1"/>
  <c r="K226" i="79" s="1"/>
  <c r="L226" i="79" s="1"/>
  <c r="M226" i="79" s="1"/>
  <c r="N226" i="79" s="1"/>
  <c r="O226" i="79" s="1"/>
  <c r="P226" i="79" s="1"/>
  <c r="Q226" i="79" s="1"/>
  <c r="R226" i="79" s="1"/>
  <c r="S226" i="79" s="1"/>
  <c r="T226" i="79" s="1"/>
  <c r="U226" i="79" s="1"/>
  <c r="V226" i="79" s="1"/>
  <c r="W226" i="79" s="1"/>
  <c r="X226" i="79" s="1"/>
  <c r="Y226" i="79" s="1"/>
  <c r="Z226" i="79" s="1"/>
  <c r="AA226" i="79" s="1"/>
  <c r="AB226" i="79" s="1"/>
  <c r="AC226" i="79" s="1"/>
  <c r="AD226" i="79" s="1"/>
  <c r="AE226" i="79" s="1"/>
  <c r="AF226" i="79" s="1"/>
  <c r="G225" i="79"/>
  <c r="H225" i="79" s="1"/>
  <c r="I225" i="79" s="1"/>
  <c r="J225" i="79" s="1"/>
  <c r="K225" i="79" s="1"/>
  <c r="L225" i="79" s="1"/>
  <c r="M225" i="79" s="1"/>
  <c r="N225" i="79" s="1"/>
  <c r="O225" i="79" s="1"/>
  <c r="P225" i="79" s="1"/>
  <c r="Q225" i="79" s="1"/>
  <c r="R225" i="79" s="1"/>
  <c r="S225" i="79" s="1"/>
  <c r="T225" i="79" s="1"/>
  <c r="U225" i="79" s="1"/>
  <c r="V225" i="79" s="1"/>
  <c r="W225" i="79" s="1"/>
  <c r="X225" i="79" s="1"/>
  <c r="Y225" i="79" s="1"/>
  <c r="Z225" i="79" s="1"/>
  <c r="AA225" i="79" s="1"/>
  <c r="AB225" i="79" s="1"/>
  <c r="AC225" i="79" s="1"/>
  <c r="AD225" i="79" s="1"/>
  <c r="AE225" i="79" s="1"/>
  <c r="AF225" i="79" s="1"/>
  <c r="G224" i="79"/>
  <c r="H224" i="79" s="1"/>
  <c r="I224" i="79" s="1"/>
  <c r="J224" i="79" s="1"/>
  <c r="K224" i="79" s="1"/>
  <c r="L224" i="79" s="1"/>
  <c r="M224" i="79" s="1"/>
  <c r="N224" i="79" s="1"/>
  <c r="O224" i="79" s="1"/>
  <c r="P224" i="79" s="1"/>
  <c r="Q224" i="79" s="1"/>
  <c r="R224" i="79" s="1"/>
  <c r="S224" i="79" s="1"/>
  <c r="T224" i="79" s="1"/>
  <c r="U224" i="79" s="1"/>
  <c r="V224" i="79" s="1"/>
  <c r="W224" i="79" s="1"/>
  <c r="X224" i="79" s="1"/>
  <c r="Y224" i="79" s="1"/>
  <c r="Z224" i="79" s="1"/>
  <c r="AA224" i="79" s="1"/>
  <c r="AB224" i="79" s="1"/>
  <c r="AC224" i="79" s="1"/>
  <c r="AD224" i="79" s="1"/>
  <c r="AE224" i="79" s="1"/>
  <c r="AF224" i="79" s="1"/>
  <c r="G223" i="79"/>
  <c r="H223" i="79" s="1"/>
  <c r="I223" i="79" s="1"/>
  <c r="J223" i="79" s="1"/>
  <c r="K223" i="79" s="1"/>
  <c r="L223" i="79" s="1"/>
  <c r="M223" i="79" s="1"/>
  <c r="N223" i="79" s="1"/>
  <c r="O223" i="79" s="1"/>
  <c r="P223" i="79" s="1"/>
  <c r="Q223" i="79" s="1"/>
  <c r="R223" i="79" s="1"/>
  <c r="S223" i="79" s="1"/>
  <c r="T223" i="79" s="1"/>
  <c r="U223" i="79" s="1"/>
  <c r="V223" i="79" s="1"/>
  <c r="W223" i="79" s="1"/>
  <c r="X223" i="79" s="1"/>
  <c r="Y223" i="79" s="1"/>
  <c r="Z223" i="79" s="1"/>
  <c r="AA223" i="79" s="1"/>
  <c r="AB223" i="79" s="1"/>
  <c r="AC223" i="79" s="1"/>
  <c r="AD223" i="79" s="1"/>
  <c r="AE223" i="79" s="1"/>
  <c r="AF223" i="79" s="1"/>
  <c r="G222" i="79"/>
  <c r="H222" i="79" s="1"/>
  <c r="I222" i="79" s="1"/>
  <c r="J222" i="79" s="1"/>
  <c r="K222" i="79" s="1"/>
  <c r="L222" i="79" s="1"/>
  <c r="M222" i="79" s="1"/>
  <c r="N222" i="79" s="1"/>
  <c r="O222" i="79" s="1"/>
  <c r="P222" i="79" s="1"/>
  <c r="Q222" i="79" s="1"/>
  <c r="R222" i="79" s="1"/>
  <c r="S222" i="79" s="1"/>
  <c r="T222" i="79" s="1"/>
  <c r="U222" i="79" s="1"/>
  <c r="V222" i="79" s="1"/>
  <c r="W222" i="79" s="1"/>
  <c r="X222" i="79" s="1"/>
  <c r="Y222" i="79" s="1"/>
  <c r="Z222" i="79" s="1"/>
  <c r="AA222" i="79" s="1"/>
  <c r="AB222" i="79" s="1"/>
  <c r="AC222" i="79" s="1"/>
  <c r="AD222" i="79" s="1"/>
  <c r="AE222" i="79" s="1"/>
  <c r="AF222" i="79" s="1"/>
  <c r="G221" i="79"/>
  <c r="H221" i="79" s="1"/>
  <c r="I221" i="79" s="1"/>
  <c r="J221" i="79" s="1"/>
  <c r="K221" i="79" s="1"/>
  <c r="L221" i="79" s="1"/>
  <c r="M221" i="79" s="1"/>
  <c r="N221" i="79" s="1"/>
  <c r="O221" i="79" s="1"/>
  <c r="P221" i="79" s="1"/>
  <c r="Q221" i="79" s="1"/>
  <c r="R221" i="79" s="1"/>
  <c r="S221" i="79" s="1"/>
  <c r="T221" i="79" s="1"/>
  <c r="U221" i="79" s="1"/>
  <c r="V221" i="79" s="1"/>
  <c r="W221" i="79" s="1"/>
  <c r="X221" i="79" s="1"/>
  <c r="Y221" i="79" s="1"/>
  <c r="Z221" i="79" s="1"/>
  <c r="AA221" i="79" s="1"/>
  <c r="AB221" i="79" s="1"/>
  <c r="AC221" i="79" s="1"/>
  <c r="AD221" i="79" s="1"/>
  <c r="AE221" i="79" s="1"/>
  <c r="AF221" i="79" s="1"/>
  <c r="G220" i="79"/>
  <c r="H220" i="79" s="1"/>
  <c r="I220" i="79" s="1"/>
  <c r="J220" i="79" s="1"/>
  <c r="K220" i="79" s="1"/>
  <c r="L220" i="79" s="1"/>
  <c r="M220" i="79" s="1"/>
  <c r="N220" i="79" s="1"/>
  <c r="O220" i="79" s="1"/>
  <c r="P220" i="79" s="1"/>
  <c r="Q220" i="79" s="1"/>
  <c r="R220" i="79" s="1"/>
  <c r="S220" i="79" s="1"/>
  <c r="T220" i="79" s="1"/>
  <c r="U220" i="79" s="1"/>
  <c r="V220" i="79" s="1"/>
  <c r="W220" i="79" s="1"/>
  <c r="X220" i="79" s="1"/>
  <c r="Y220" i="79" s="1"/>
  <c r="Z220" i="79" s="1"/>
  <c r="AA220" i="79" s="1"/>
  <c r="AB220" i="79" s="1"/>
  <c r="AC220" i="79" s="1"/>
  <c r="AD220" i="79" s="1"/>
  <c r="AE220" i="79" s="1"/>
  <c r="AF220" i="79" s="1"/>
  <c r="G219" i="79"/>
  <c r="H219" i="79" s="1"/>
  <c r="I219" i="79" s="1"/>
  <c r="J219" i="79" s="1"/>
  <c r="K219" i="79" s="1"/>
  <c r="L219" i="79" s="1"/>
  <c r="M219" i="79" s="1"/>
  <c r="N219" i="79" s="1"/>
  <c r="O219" i="79" s="1"/>
  <c r="P219" i="79" s="1"/>
  <c r="Q219" i="79" s="1"/>
  <c r="R219" i="79" s="1"/>
  <c r="S219" i="79" s="1"/>
  <c r="T219" i="79" s="1"/>
  <c r="U219" i="79" s="1"/>
  <c r="V219" i="79" s="1"/>
  <c r="W219" i="79" s="1"/>
  <c r="X219" i="79" s="1"/>
  <c r="Y219" i="79" s="1"/>
  <c r="Z219" i="79" s="1"/>
  <c r="AA219" i="79" s="1"/>
  <c r="AB219" i="79" s="1"/>
  <c r="AC219" i="79" s="1"/>
  <c r="AD219" i="79" s="1"/>
  <c r="AE219" i="79" s="1"/>
  <c r="AF219" i="79" s="1"/>
  <c r="G218" i="79"/>
  <c r="H218" i="79" s="1"/>
  <c r="I218" i="79" s="1"/>
  <c r="J218" i="79" s="1"/>
  <c r="K218" i="79" s="1"/>
  <c r="L218" i="79" s="1"/>
  <c r="M218" i="79" s="1"/>
  <c r="N218" i="79" s="1"/>
  <c r="O218" i="79" s="1"/>
  <c r="P218" i="79" s="1"/>
  <c r="Q218" i="79" s="1"/>
  <c r="R218" i="79" s="1"/>
  <c r="S218" i="79" s="1"/>
  <c r="T218" i="79" s="1"/>
  <c r="U218" i="79" s="1"/>
  <c r="V218" i="79" s="1"/>
  <c r="W218" i="79" s="1"/>
  <c r="X218" i="79" s="1"/>
  <c r="Y218" i="79" s="1"/>
  <c r="Z218" i="79" s="1"/>
  <c r="AA218" i="79" s="1"/>
  <c r="AB218" i="79" s="1"/>
  <c r="AC218" i="79" s="1"/>
  <c r="AD218" i="79" s="1"/>
  <c r="AE218" i="79" s="1"/>
  <c r="AF218" i="79" s="1"/>
  <c r="G217" i="79"/>
  <c r="H217" i="79" s="1"/>
  <c r="I217" i="79" s="1"/>
  <c r="J217" i="79" s="1"/>
  <c r="K217" i="79" s="1"/>
  <c r="L217" i="79" s="1"/>
  <c r="M217" i="79" s="1"/>
  <c r="N217" i="79" s="1"/>
  <c r="O217" i="79" s="1"/>
  <c r="P217" i="79" s="1"/>
  <c r="Q217" i="79" s="1"/>
  <c r="R217" i="79" s="1"/>
  <c r="S217" i="79" s="1"/>
  <c r="T217" i="79" s="1"/>
  <c r="U217" i="79" s="1"/>
  <c r="V217" i="79" s="1"/>
  <c r="W217" i="79" s="1"/>
  <c r="X217" i="79" s="1"/>
  <c r="Y217" i="79" s="1"/>
  <c r="Z217" i="79" s="1"/>
  <c r="AA217" i="79" s="1"/>
  <c r="AB217" i="79" s="1"/>
  <c r="AC217" i="79" s="1"/>
  <c r="AD217" i="79" s="1"/>
  <c r="AE217" i="79" s="1"/>
  <c r="AF217" i="79" s="1"/>
  <c r="G216" i="79"/>
  <c r="H216" i="79" s="1"/>
  <c r="I216" i="79" s="1"/>
  <c r="J216" i="79" s="1"/>
  <c r="K216" i="79" s="1"/>
  <c r="L216" i="79" s="1"/>
  <c r="M216" i="79" s="1"/>
  <c r="N216" i="79" s="1"/>
  <c r="O216" i="79" s="1"/>
  <c r="P216" i="79" s="1"/>
  <c r="Q216" i="79" s="1"/>
  <c r="R216" i="79" s="1"/>
  <c r="S216" i="79" s="1"/>
  <c r="T216" i="79" s="1"/>
  <c r="U216" i="79" s="1"/>
  <c r="V216" i="79" s="1"/>
  <c r="W216" i="79" s="1"/>
  <c r="X216" i="79" s="1"/>
  <c r="Y216" i="79" s="1"/>
  <c r="Z216" i="79" s="1"/>
  <c r="AA216" i="79" s="1"/>
  <c r="AB216" i="79" s="1"/>
  <c r="AC216" i="79" s="1"/>
  <c r="AD216" i="79" s="1"/>
  <c r="AE216" i="79" s="1"/>
  <c r="AF216" i="79" s="1"/>
  <c r="G215" i="79"/>
  <c r="H215" i="79" s="1"/>
  <c r="I215" i="79" s="1"/>
  <c r="J215" i="79" s="1"/>
  <c r="K215" i="79" s="1"/>
  <c r="L215" i="79" s="1"/>
  <c r="M215" i="79" s="1"/>
  <c r="N215" i="79" s="1"/>
  <c r="O215" i="79" s="1"/>
  <c r="P215" i="79" s="1"/>
  <c r="Q215" i="79" s="1"/>
  <c r="R215" i="79" s="1"/>
  <c r="S215" i="79" s="1"/>
  <c r="T215" i="79" s="1"/>
  <c r="U215" i="79" s="1"/>
  <c r="V215" i="79" s="1"/>
  <c r="W215" i="79" s="1"/>
  <c r="X215" i="79" s="1"/>
  <c r="Y215" i="79" s="1"/>
  <c r="Z215" i="79" s="1"/>
  <c r="AA215" i="79" s="1"/>
  <c r="AB215" i="79" s="1"/>
  <c r="AC215" i="79" s="1"/>
  <c r="AD215" i="79" s="1"/>
  <c r="AE215" i="79" s="1"/>
  <c r="AF215" i="79" s="1"/>
  <c r="G214" i="79"/>
  <c r="H214" i="79" s="1"/>
  <c r="I214" i="79" s="1"/>
  <c r="J214" i="79" s="1"/>
  <c r="K214" i="79" s="1"/>
  <c r="L214" i="79" s="1"/>
  <c r="M214" i="79" s="1"/>
  <c r="N214" i="79" s="1"/>
  <c r="O214" i="79" s="1"/>
  <c r="P214" i="79" s="1"/>
  <c r="Q214" i="79" s="1"/>
  <c r="R214" i="79" s="1"/>
  <c r="S214" i="79" s="1"/>
  <c r="T214" i="79" s="1"/>
  <c r="U214" i="79" s="1"/>
  <c r="V214" i="79" s="1"/>
  <c r="W214" i="79" s="1"/>
  <c r="X214" i="79" s="1"/>
  <c r="Y214" i="79" s="1"/>
  <c r="Z214" i="79" s="1"/>
  <c r="AA214" i="79" s="1"/>
  <c r="AB214" i="79" s="1"/>
  <c r="AC214" i="79" s="1"/>
  <c r="AD214" i="79" s="1"/>
  <c r="AE214" i="79" s="1"/>
  <c r="AF214" i="79" s="1"/>
  <c r="G213" i="79"/>
  <c r="H213" i="79" s="1"/>
  <c r="I213" i="79" s="1"/>
  <c r="J213" i="79" s="1"/>
  <c r="K213" i="79" s="1"/>
  <c r="L213" i="79" s="1"/>
  <c r="M213" i="79" s="1"/>
  <c r="N213" i="79" s="1"/>
  <c r="O213" i="79" s="1"/>
  <c r="P213" i="79" s="1"/>
  <c r="Q213" i="79" s="1"/>
  <c r="R213" i="79" s="1"/>
  <c r="S213" i="79" s="1"/>
  <c r="T213" i="79" s="1"/>
  <c r="U213" i="79" s="1"/>
  <c r="V213" i="79" s="1"/>
  <c r="W213" i="79" s="1"/>
  <c r="X213" i="79" s="1"/>
  <c r="Y213" i="79" s="1"/>
  <c r="Z213" i="79" s="1"/>
  <c r="AA213" i="79" s="1"/>
  <c r="AB213" i="79" s="1"/>
  <c r="AC213" i="79" s="1"/>
  <c r="AD213" i="79" s="1"/>
  <c r="AE213" i="79" s="1"/>
  <c r="AF213" i="79" s="1"/>
  <c r="G212" i="79"/>
  <c r="H212" i="79" s="1"/>
  <c r="I212" i="79" s="1"/>
  <c r="J212" i="79" s="1"/>
  <c r="K212" i="79" s="1"/>
  <c r="L212" i="79" s="1"/>
  <c r="M212" i="79" s="1"/>
  <c r="N212" i="79" s="1"/>
  <c r="O212" i="79" s="1"/>
  <c r="P212" i="79" s="1"/>
  <c r="Q212" i="79" s="1"/>
  <c r="R212" i="79" s="1"/>
  <c r="S212" i="79" s="1"/>
  <c r="T212" i="79" s="1"/>
  <c r="U212" i="79" s="1"/>
  <c r="V212" i="79" s="1"/>
  <c r="W212" i="79" s="1"/>
  <c r="X212" i="79" s="1"/>
  <c r="Y212" i="79" s="1"/>
  <c r="Z212" i="79" s="1"/>
  <c r="AA212" i="79" s="1"/>
  <c r="AB212" i="79" s="1"/>
  <c r="AC212" i="79" s="1"/>
  <c r="AD212" i="79" s="1"/>
  <c r="AE212" i="79" s="1"/>
  <c r="AF212" i="79" s="1"/>
  <c r="G211" i="79"/>
  <c r="H211" i="79" s="1"/>
  <c r="I211" i="79" s="1"/>
  <c r="J211" i="79" s="1"/>
  <c r="K211" i="79" s="1"/>
  <c r="L211" i="79" s="1"/>
  <c r="M211" i="79" s="1"/>
  <c r="N211" i="79" s="1"/>
  <c r="O211" i="79" s="1"/>
  <c r="P211" i="79" s="1"/>
  <c r="Q211" i="79" s="1"/>
  <c r="R211" i="79" s="1"/>
  <c r="S211" i="79" s="1"/>
  <c r="T211" i="79" s="1"/>
  <c r="U211" i="79" s="1"/>
  <c r="V211" i="79" s="1"/>
  <c r="W211" i="79" s="1"/>
  <c r="X211" i="79" s="1"/>
  <c r="Y211" i="79" s="1"/>
  <c r="Z211" i="79" s="1"/>
  <c r="AA211" i="79" s="1"/>
  <c r="AB211" i="79" s="1"/>
  <c r="AC211" i="79" s="1"/>
  <c r="AD211" i="79" s="1"/>
  <c r="AE211" i="79" s="1"/>
  <c r="AF211" i="79" s="1"/>
  <c r="G210" i="79"/>
  <c r="H210" i="79" s="1"/>
  <c r="I210" i="79" s="1"/>
  <c r="J210" i="79" s="1"/>
  <c r="K210" i="79" s="1"/>
  <c r="L210" i="79" s="1"/>
  <c r="M210" i="79" s="1"/>
  <c r="N210" i="79" s="1"/>
  <c r="O210" i="79" s="1"/>
  <c r="P210" i="79" s="1"/>
  <c r="Q210" i="79" s="1"/>
  <c r="R210" i="79" s="1"/>
  <c r="S210" i="79" s="1"/>
  <c r="T210" i="79" s="1"/>
  <c r="U210" i="79" s="1"/>
  <c r="V210" i="79" s="1"/>
  <c r="W210" i="79" s="1"/>
  <c r="X210" i="79" s="1"/>
  <c r="Y210" i="79" s="1"/>
  <c r="Z210" i="79" s="1"/>
  <c r="AA210" i="79" s="1"/>
  <c r="AB210" i="79" s="1"/>
  <c r="AC210" i="79" s="1"/>
  <c r="AD210" i="79" s="1"/>
  <c r="AE210" i="79" s="1"/>
  <c r="AF210" i="79" s="1"/>
  <c r="G209" i="79"/>
  <c r="H209" i="79" s="1"/>
  <c r="I209" i="79" s="1"/>
  <c r="J209" i="79" s="1"/>
  <c r="K209" i="79" s="1"/>
  <c r="L209" i="79" s="1"/>
  <c r="M209" i="79" s="1"/>
  <c r="N209" i="79" s="1"/>
  <c r="O209" i="79" s="1"/>
  <c r="P209" i="79" s="1"/>
  <c r="Q209" i="79" s="1"/>
  <c r="R209" i="79" s="1"/>
  <c r="S209" i="79" s="1"/>
  <c r="T209" i="79" s="1"/>
  <c r="U209" i="79" s="1"/>
  <c r="V209" i="79" s="1"/>
  <c r="W209" i="79" s="1"/>
  <c r="X209" i="79" s="1"/>
  <c r="Y209" i="79" s="1"/>
  <c r="Z209" i="79" s="1"/>
  <c r="AA209" i="79" s="1"/>
  <c r="AB209" i="79" s="1"/>
  <c r="AC209" i="79" s="1"/>
  <c r="AD209" i="79" s="1"/>
  <c r="AE209" i="79" s="1"/>
  <c r="AF209" i="79" s="1"/>
  <c r="G208" i="79"/>
  <c r="H208" i="79" s="1"/>
  <c r="I208" i="79" s="1"/>
  <c r="J208" i="79" s="1"/>
  <c r="K208" i="79" s="1"/>
  <c r="L208" i="79" s="1"/>
  <c r="M208" i="79" s="1"/>
  <c r="N208" i="79" s="1"/>
  <c r="O208" i="79" s="1"/>
  <c r="P208" i="79" s="1"/>
  <c r="Q208" i="79" s="1"/>
  <c r="R208" i="79" s="1"/>
  <c r="S208" i="79" s="1"/>
  <c r="T208" i="79" s="1"/>
  <c r="U208" i="79" s="1"/>
  <c r="V208" i="79" s="1"/>
  <c r="W208" i="79" s="1"/>
  <c r="X208" i="79" s="1"/>
  <c r="Y208" i="79" s="1"/>
  <c r="Z208" i="79" s="1"/>
  <c r="AA208" i="79" s="1"/>
  <c r="AB208" i="79" s="1"/>
  <c r="AC208" i="79" s="1"/>
  <c r="AD208" i="79" s="1"/>
  <c r="AE208" i="79" s="1"/>
  <c r="AF208" i="79" s="1"/>
  <c r="G207" i="79"/>
  <c r="H207" i="79" s="1"/>
  <c r="I207" i="79" s="1"/>
  <c r="J207" i="79" s="1"/>
  <c r="K207" i="79" s="1"/>
  <c r="L207" i="79" s="1"/>
  <c r="M207" i="79" s="1"/>
  <c r="N207" i="79" s="1"/>
  <c r="O207" i="79" s="1"/>
  <c r="P207" i="79" s="1"/>
  <c r="Q207" i="79" s="1"/>
  <c r="R207" i="79" s="1"/>
  <c r="S207" i="79" s="1"/>
  <c r="T207" i="79" s="1"/>
  <c r="U207" i="79" s="1"/>
  <c r="V207" i="79" s="1"/>
  <c r="W207" i="79" s="1"/>
  <c r="X207" i="79" s="1"/>
  <c r="Y207" i="79" s="1"/>
  <c r="Z207" i="79" s="1"/>
  <c r="AA207" i="79" s="1"/>
  <c r="AB207" i="79" s="1"/>
  <c r="AC207" i="79" s="1"/>
  <c r="AD207" i="79" s="1"/>
  <c r="AE207" i="79" s="1"/>
  <c r="AF207" i="79" s="1"/>
  <c r="G206" i="79"/>
  <c r="H206" i="79" s="1"/>
  <c r="I206" i="79" s="1"/>
  <c r="J206" i="79" s="1"/>
  <c r="K206" i="79" s="1"/>
  <c r="L206" i="79" s="1"/>
  <c r="M206" i="79" s="1"/>
  <c r="N206" i="79" s="1"/>
  <c r="O206" i="79" s="1"/>
  <c r="P206" i="79" s="1"/>
  <c r="Q206" i="79" s="1"/>
  <c r="R206" i="79" s="1"/>
  <c r="S206" i="79" s="1"/>
  <c r="T206" i="79" s="1"/>
  <c r="U206" i="79" s="1"/>
  <c r="V206" i="79" s="1"/>
  <c r="W206" i="79" s="1"/>
  <c r="X206" i="79" s="1"/>
  <c r="Y206" i="79" s="1"/>
  <c r="Z206" i="79" s="1"/>
  <c r="AA206" i="79" s="1"/>
  <c r="AB206" i="79" s="1"/>
  <c r="AC206" i="79" s="1"/>
  <c r="AD206" i="79" s="1"/>
  <c r="AE206" i="79" s="1"/>
  <c r="AF206" i="79" s="1"/>
  <c r="G205" i="79"/>
  <c r="H205" i="79" s="1"/>
  <c r="I205" i="79" s="1"/>
  <c r="J205" i="79" s="1"/>
  <c r="K205" i="79" s="1"/>
  <c r="L205" i="79" s="1"/>
  <c r="M205" i="79" s="1"/>
  <c r="N205" i="79" s="1"/>
  <c r="O205" i="79" s="1"/>
  <c r="P205" i="79" s="1"/>
  <c r="Q205" i="79" s="1"/>
  <c r="R205" i="79" s="1"/>
  <c r="S205" i="79" s="1"/>
  <c r="T205" i="79" s="1"/>
  <c r="U205" i="79" s="1"/>
  <c r="V205" i="79" s="1"/>
  <c r="W205" i="79" s="1"/>
  <c r="X205" i="79" s="1"/>
  <c r="Y205" i="79" s="1"/>
  <c r="Z205" i="79" s="1"/>
  <c r="AA205" i="79" s="1"/>
  <c r="AB205" i="79" s="1"/>
  <c r="AC205" i="79" s="1"/>
  <c r="AD205" i="79" s="1"/>
  <c r="AE205" i="79" s="1"/>
  <c r="AF205" i="79" s="1"/>
  <c r="G204" i="79"/>
  <c r="H204" i="79" s="1"/>
  <c r="I204" i="79" s="1"/>
  <c r="J204" i="79" s="1"/>
  <c r="K204" i="79" s="1"/>
  <c r="L204" i="79" s="1"/>
  <c r="M204" i="79" s="1"/>
  <c r="N204" i="79" s="1"/>
  <c r="O204" i="79" s="1"/>
  <c r="P204" i="79" s="1"/>
  <c r="Q204" i="79" s="1"/>
  <c r="R204" i="79" s="1"/>
  <c r="S204" i="79" s="1"/>
  <c r="T204" i="79" s="1"/>
  <c r="U204" i="79" s="1"/>
  <c r="V204" i="79" s="1"/>
  <c r="W204" i="79" s="1"/>
  <c r="X204" i="79" s="1"/>
  <c r="Y204" i="79" s="1"/>
  <c r="Z204" i="79" s="1"/>
  <c r="AA204" i="79" s="1"/>
  <c r="AB204" i="79" s="1"/>
  <c r="AC204" i="79" s="1"/>
  <c r="AD204" i="79" s="1"/>
  <c r="AE204" i="79" s="1"/>
  <c r="AF204" i="79" s="1"/>
  <c r="G203" i="79"/>
  <c r="H203" i="79" s="1"/>
  <c r="I203" i="79" s="1"/>
  <c r="J203" i="79" s="1"/>
  <c r="K203" i="79" s="1"/>
  <c r="L203" i="79" s="1"/>
  <c r="M203" i="79" s="1"/>
  <c r="N203" i="79" s="1"/>
  <c r="O203" i="79" s="1"/>
  <c r="P203" i="79" s="1"/>
  <c r="Q203" i="79" s="1"/>
  <c r="R203" i="79" s="1"/>
  <c r="S203" i="79" s="1"/>
  <c r="T203" i="79" s="1"/>
  <c r="U203" i="79" s="1"/>
  <c r="V203" i="79" s="1"/>
  <c r="W203" i="79" s="1"/>
  <c r="X203" i="79" s="1"/>
  <c r="Y203" i="79" s="1"/>
  <c r="Z203" i="79" s="1"/>
  <c r="AA203" i="79" s="1"/>
  <c r="AB203" i="79" s="1"/>
  <c r="AC203" i="79" s="1"/>
  <c r="AD203" i="79" s="1"/>
  <c r="AE203" i="79" s="1"/>
  <c r="AF203" i="79" s="1"/>
  <c r="G202" i="79"/>
  <c r="H202" i="79" s="1"/>
  <c r="I202" i="79" s="1"/>
  <c r="J202" i="79" s="1"/>
  <c r="K202" i="79" s="1"/>
  <c r="L202" i="79" s="1"/>
  <c r="M202" i="79" s="1"/>
  <c r="N202" i="79" s="1"/>
  <c r="O202" i="79" s="1"/>
  <c r="P202" i="79" s="1"/>
  <c r="Q202" i="79" s="1"/>
  <c r="R202" i="79" s="1"/>
  <c r="S202" i="79" s="1"/>
  <c r="T202" i="79" s="1"/>
  <c r="U202" i="79" s="1"/>
  <c r="V202" i="79" s="1"/>
  <c r="W202" i="79" s="1"/>
  <c r="X202" i="79" s="1"/>
  <c r="Y202" i="79" s="1"/>
  <c r="Z202" i="79" s="1"/>
  <c r="AA202" i="79" s="1"/>
  <c r="AB202" i="79" s="1"/>
  <c r="AC202" i="79" s="1"/>
  <c r="AD202" i="79" s="1"/>
  <c r="AE202" i="79" s="1"/>
  <c r="AF202" i="79" s="1"/>
  <c r="G201" i="79"/>
  <c r="H201" i="79" s="1"/>
  <c r="I201" i="79" s="1"/>
  <c r="J201" i="79" s="1"/>
  <c r="K201" i="79" s="1"/>
  <c r="L201" i="79" s="1"/>
  <c r="M201" i="79" s="1"/>
  <c r="N201" i="79" s="1"/>
  <c r="O201" i="79" s="1"/>
  <c r="P201" i="79" s="1"/>
  <c r="Q201" i="79" s="1"/>
  <c r="R201" i="79" s="1"/>
  <c r="S201" i="79" s="1"/>
  <c r="T201" i="79" s="1"/>
  <c r="U201" i="79" s="1"/>
  <c r="V201" i="79" s="1"/>
  <c r="W201" i="79" s="1"/>
  <c r="X201" i="79" s="1"/>
  <c r="Y201" i="79" s="1"/>
  <c r="Z201" i="79" s="1"/>
  <c r="AA201" i="79" s="1"/>
  <c r="AB201" i="79" s="1"/>
  <c r="AC201" i="79" s="1"/>
  <c r="AD201" i="79" s="1"/>
  <c r="AE201" i="79" s="1"/>
  <c r="AF201" i="79" s="1"/>
  <c r="G200" i="79"/>
  <c r="H200" i="79" s="1"/>
  <c r="I200" i="79" s="1"/>
  <c r="J200" i="79" s="1"/>
  <c r="K200" i="79" s="1"/>
  <c r="L200" i="79" s="1"/>
  <c r="M200" i="79" s="1"/>
  <c r="N200" i="79" s="1"/>
  <c r="O200" i="79" s="1"/>
  <c r="P200" i="79" s="1"/>
  <c r="Q200" i="79" s="1"/>
  <c r="R200" i="79" s="1"/>
  <c r="S200" i="79" s="1"/>
  <c r="T200" i="79" s="1"/>
  <c r="U200" i="79" s="1"/>
  <c r="V200" i="79" s="1"/>
  <c r="W200" i="79" s="1"/>
  <c r="X200" i="79" s="1"/>
  <c r="Y200" i="79" s="1"/>
  <c r="Z200" i="79" s="1"/>
  <c r="AA200" i="79" s="1"/>
  <c r="AB200" i="79" s="1"/>
  <c r="AC200" i="79" s="1"/>
  <c r="AD200" i="79" s="1"/>
  <c r="AE200" i="79" s="1"/>
  <c r="AF200" i="79" s="1"/>
  <c r="G199" i="79"/>
  <c r="H199" i="79" s="1"/>
  <c r="I199" i="79" s="1"/>
  <c r="J199" i="79" s="1"/>
  <c r="K199" i="79" s="1"/>
  <c r="L199" i="79" s="1"/>
  <c r="M199" i="79" s="1"/>
  <c r="N199" i="79" s="1"/>
  <c r="O199" i="79" s="1"/>
  <c r="P199" i="79" s="1"/>
  <c r="Q199" i="79" s="1"/>
  <c r="R199" i="79" s="1"/>
  <c r="S199" i="79" s="1"/>
  <c r="T199" i="79" s="1"/>
  <c r="U199" i="79" s="1"/>
  <c r="V199" i="79" s="1"/>
  <c r="W199" i="79" s="1"/>
  <c r="X199" i="79" s="1"/>
  <c r="Y199" i="79" s="1"/>
  <c r="Z199" i="79" s="1"/>
  <c r="AA199" i="79" s="1"/>
  <c r="AB199" i="79" s="1"/>
  <c r="AC199" i="79" s="1"/>
  <c r="AD199" i="79" s="1"/>
  <c r="AE199" i="79" s="1"/>
  <c r="AF199" i="79" s="1"/>
  <c r="G198" i="79"/>
  <c r="H198" i="79" s="1"/>
  <c r="I198" i="79" s="1"/>
  <c r="J198" i="79" s="1"/>
  <c r="K198" i="79" s="1"/>
  <c r="L198" i="79" s="1"/>
  <c r="M198" i="79" s="1"/>
  <c r="N198" i="79" s="1"/>
  <c r="O198" i="79" s="1"/>
  <c r="P198" i="79" s="1"/>
  <c r="Q198" i="79" s="1"/>
  <c r="R198" i="79" s="1"/>
  <c r="S198" i="79" s="1"/>
  <c r="T198" i="79" s="1"/>
  <c r="U198" i="79" s="1"/>
  <c r="V198" i="79" s="1"/>
  <c r="W198" i="79" s="1"/>
  <c r="X198" i="79" s="1"/>
  <c r="Y198" i="79" s="1"/>
  <c r="Z198" i="79" s="1"/>
  <c r="AA198" i="79" s="1"/>
  <c r="AB198" i="79" s="1"/>
  <c r="AC198" i="79" s="1"/>
  <c r="AD198" i="79" s="1"/>
  <c r="AE198" i="79" s="1"/>
  <c r="AF198" i="79" s="1"/>
  <c r="G197" i="79"/>
  <c r="H197" i="79" s="1"/>
  <c r="I197" i="79" s="1"/>
  <c r="J197" i="79" s="1"/>
  <c r="K197" i="79" s="1"/>
  <c r="L197" i="79" s="1"/>
  <c r="M197" i="79" s="1"/>
  <c r="N197" i="79" s="1"/>
  <c r="O197" i="79" s="1"/>
  <c r="P197" i="79" s="1"/>
  <c r="Q197" i="79" s="1"/>
  <c r="R197" i="79" s="1"/>
  <c r="S197" i="79" s="1"/>
  <c r="T197" i="79" s="1"/>
  <c r="U197" i="79" s="1"/>
  <c r="V197" i="79" s="1"/>
  <c r="W197" i="79" s="1"/>
  <c r="X197" i="79" s="1"/>
  <c r="Y197" i="79" s="1"/>
  <c r="Z197" i="79" s="1"/>
  <c r="AA197" i="79" s="1"/>
  <c r="AB197" i="79" s="1"/>
  <c r="AC197" i="79" s="1"/>
  <c r="AD197" i="79" s="1"/>
  <c r="AE197" i="79" s="1"/>
  <c r="AF197" i="79" s="1"/>
  <c r="G196" i="79"/>
  <c r="H196" i="79" s="1"/>
  <c r="I196" i="79" s="1"/>
  <c r="J196" i="79" s="1"/>
  <c r="K196" i="79" s="1"/>
  <c r="L196" i="79" s="1"/>
  <c r="M196" i="79" s="1"/>
  <c r="N196" i="79" s="1"/>
  <c r="O196" i="79" s="1"/>
  <c r="P196" i="79" s="1"/>
  <c r="Q196" i="79" s="1"/>
  <c r="R196" i="79" s="1"/>
  <c r="S196" i="79" s="1"/>
  <c r="T196" i="79" s="1"/>
  <c r="U196" i="79" s="1"/>
  <c r="V196" i="79" s="1"/>
  <c r="W196" i="79" s="1"/>
  <c r="X196" i="79" s="1"/>
  <c r="Y196" i="79" s="1"/>
  <c r="Z196" i="79" s="1"/>
  <c r="AA196" i="79" s="1"/>
  <c r="AB196" i="79" s="1"/>
  <c r="AC196" i="79" s="1"/>
  <c r="AD196" i="79" s="1"/>
  <c r="AE196" i="79" s="1"/>
  <c r="AF196" i="79" s="1"/>
  <c r="G195" i="79"/>
  <c r="H195" i="79" s="1"/>
  <c r="I195" i="79" s="1"/>
  <c r="J195" i="79" s="1"/>
  <c r="K195" i="79" s="1"/>
  <c r="L195" i="79" s="1"/>
  <c r="M195" i="79" s="1"/>
  <c r="N195" i="79" s="1"/>
  <c r="O195" i="79" s="1"/>
  <c r="P195" i="79" s="1"/>
  <c r="Q195" i="79" s="1"/>
  <c r="R195" i="79" s="1"/>
  <c r="S195" i="79" s="1"/>
  <c r="T195" i="79" s="1"/>
  <c r="U195" i="79" s="1"/>
  <c r="V195" i="79" s="1"/>
  <c r="W195" i="79" s="1"/>
  <c r="X195" i="79" s="1"/>
  <c r="Y195" i="79" s="1"/>
  <c r="Z195" i="79" s="1"/>
  <c r="AA195" i="79" s="1"/>
  <c r="AB195" i="79" s="1"/>
  <c r="AC195" i="79" s="1"/>
  <c r="AD195" i="79" s="1"/>
  <c r="AE195" i="79" s="1"/>
  <c r="AF195" i="79" s="1"/>
  <c r="G194" i="79"/>
  <c r="H194" i="79" s="1"/>
  <c r="I194" i="79" s="1"/>
  <c r="J194" i="79" s="1"/>
  <c r="K194" i="79" s="1"/>
  <c r="L194" i="79" s="1"/>
  <c r="M194" i="79" s="1"/>
  <c r="N194" i="79" s="1"/>
  <c r="O194" i="79" s="1"/>
  <c r="P194" i="79" s="1"/>
  <c r="Q194" i="79" s="1"/>
  <c r="R194" i="79" s="1"/>
  <c r="S194" i="79" s="1"/>
  <c r="T194" i="79" s="1"/>
  <c r="U194" i="79" s="1"/>
  <c r="V194" i="79" s="1"/>
  <c r="W194" i="79" s="1"/>
  <c r="X194" i="79" s="1"/>
  <c r="Y194" i="79" s="1"/>
  <c r="Z194" i="79" s="1"/>
  <c r="AA194" i="79" s="1"/>
  <c r="AB194" i="79" s="1"/>
  <c r="AC194" i="79" s="1"/>
  <c r="AD194" i="79" s="1"/>
  <c r="AE194" i="79" s="1"/>
  <c r="AF194" i="79" s="1"/>
  <c r="G193" i="79"/>
  <c r="H193" i="79" s="1"/>
  <c r="I193" i="79" s="1"/>
  <c r="J193" i="79" s="1"/>
  <c r="K193" i="79" s="1"/>
  <c r="L193" i="79" s="1"/>
  <c r="M193" i="79" s="1"/>
  <c r="N193" i="79" s="1"/>
  <c r="O193" i="79" s="1"/>
  <c r="P193" i="79" s="1"/>
  <c r="Q193" i="79" s="1"/>
  <c r="R193" i="79" s="1"/>
  <c r="S193" i="79" s="1"/>
  <c r="T193" i="79" s="1"/>
  <c r="U193" i="79" s="1"/>
  <c r="V193" i="79" s="1"/>
  <c r="W193" i="79" s="1"/>
  <c r="X193" i="79" s="1"/>
  <c r="Y193" i="79" s="1"/>
  <c r="Z193" i="79" s="1"/>
  <c r="AA193" i="79" s="1"/>
  <c r="AB193" i="79" s="1"/>
  <c r="AC193" i="79" s="1"/>
  <c r="AD193" i="79" s="1"/>
  <c r="AE193" i="79" s="1"/>
  <c r="AF193" i="79" s="1"/>
  <c r="G192" i="79"/>
  <c r="H192" i="79" s="1"/>
  <c r="I192" i="79" s="1"/>
  <c r="J192" i="79" s="1"/>
  <c r="K192" i="79" s="1"/>
  <c r="L192" i="79" s="1"/>
  <c r="M192" i="79" s="1"/>
  <c r="N192" i="79" s="1"/>
  <c r="O192" i="79" s="1"/>
  <c r="P192" i="79" s="1"/>
  <c r="Q192" i="79" s="1"/>
  <c r="R192" i="79" s="1"/>
  <c r="S192" i="79" s="1"/>
  <c r="T192" i="79" s="1"/>
  <c r="U192" i="79" s="1"/>
  <c r="V192" i="79" s="1"/>
  <c r="W192" i="79" s="1"/>
  <c r="X192" i="79" s="1"/>
  <c r="Y192" i="79" s="1"/>
  <c r="Z192" i="79" s="1"/>
  <c r="AA192" i="79" s="1"/>
  <c r="AB192" i="79" s="1"/>
  <c r="AC192" i="79" s="1"/>
  <c r="AD192" i="79" s="1"/>
  <c r="AE192" i="79" s="1"/>
  <c r="AF192" i="79" s="1"/>
  <c r="G191" i="79"/>
  <c r="H191" i="79" s="1"/>
  <c r="I191" i="79" s="1"/>
  <c r="J191" i="79" s="1"/>
  <c r="K191" i="79" s="1"/>
  <c r="L191" i="79" s="1"/>
  <c r="M191" i="79" s="1"/>
  <c r="N191" i="79" s="1"/>
  <c r="O191" i="79" s="1"/>
  <c r="P191" i="79" s="1"/>
  <c r="Q191" i="79" s="1"/>
  <c r="R191" i="79" s="1"/>
  <c r="S191" i="79" s="1"/>
  <c r="T191" i="79" s="1"/>
  <c r="U191" i="79" s="1"/>
  <c r="V191" i="79" s="1"/>
  <c r="W191" i="79" s="1"/>
  <c r="X191" i="79" s="1"/>
  <c r="Y191" i="79" s="1"/>
  <c r="Z191" i="79" s="1"/>
  <c r="AA191" i="79" s="1"/>
  <c r="AB191" i="79" s="1"/>
  <c r="AC191" i="79" s="1"/>
  <c r="AD191" i="79" s="1"/>
  <c r="AE191" i="79" s="1"/>
  <c r="AF191" i="79" s="1"/>
  <c r="G190" i="79"/>
  <c r="H190" i="79" s="1"/>
  <c r="I190" i="79" s="1"/>
  <c r="J190" i="79" s="1"/>
  <c r="K190" i="79" s="1"/>
  <c r="L190" i="79" s="1"/>
  <c r="M190" i="79" s="1"/>
  <c r="N190" i="79" s="1"/>
  <c r="O190" i="79" s="1"/>
  <c r="P190" i="79" s="1"/>
  <c r="Q190" i="79" s="1"/>
  <c r="R190" i="79" s="1"/>
  <c r="S190" i="79" s="1"/>
  <c r="T190" i="79" s="1"/>
  <c r="U190" i="79" s="1"/>
  <c r="V190" i="79" s="1"/>
  <c r="W190" i="79" s="1"/>
  <c r="X190" i="79" s="1"/>
  <c r="Y190" i="79" s="1"/>
  <c r="Z190" i="79" s="1"/>
  <c r="AA190" i="79" s="1"/>
  <c r="AB190" i="79" s="1"/>
  <c r="AC190" i="79" s="1"/>
  <c r="AD190" i="79" s="1"/>
  <c r="AE190" i="79" s="1"/>
  <c r="AF190" i="79" s="1"/>
  <c r="G189" i="79"/>
  <c r="H189" i="79" s="1"/>
  <c r="I189" i="79" s="1"/>
  <c r="J189" i="79" s="1"/>
  <c r="K189" i="79" s="1"/>
  <c r="L189" i="79" s="1"/>
  <c r="M189" i="79" s="1"/>
  <c r="N189" i="79" s="1"/>
  <c r="O189" i="79" s="1"/>
  <c r="P189" i="79" s="1"/>
  <c r="Q189" i="79" s="1"/>
  <c r="R189" i="79" s="1"/>
  <c r="S189" i="79" s="1"/>
  <c r="T189" i="79" s="1"/>
  <c r="U189" i="79" s="1"/>
  <c r="V189" i="79" s="1"/>
  <c r="W189" i="79" s="1"/>
  <c r="X189" i="79" s="1"/>
  <c r="Y189" i="79" s="1"/>
  <c r="Z189" i="79" s="1"/>
  <c r="AA189" i="79" s="1"/>
  <c r="AB189" i="79" s="1"/>
  <c r="AC189" i="79" s="1"/>
  <c r="AD189" i="79" s="1"/>
  <c r="AE189" i="79" s="1"/>
  <c r="AF189" i="79" s="1"/>
  <c r="G188" i="79"/>
  <c r="H188" i="79" s="1"/>
  <c r="I188" i="79" s="1"/>
  <c r="J188" i="79" s="1"/>
  <c r="K188" i="79" s="1"/>
  <c r="L188" i="79" s="1"/>
  <c r="M188" i="79" s="1"/>
  <c r="N188" i="79" s="1"/>
  <c r="O188" i="79" s="1"/>
  <c r="P188" i="79" s="1"/>
  <c r="Q188" i="79" s="1"/>
  <c r="R188" i="79" s="1"/>
  <c r="S188" i="79" s="1"/>
  <c r="T188" i="79" s="1"/>
  <c r="U188" i="79" s="1"/>
  <c r="V188" i="79" s="1"/>
  <c r="W188" i="79" s="1"/>
  <c r="X188" i="79" s="1"/>
  <c r="Y188" i="79" s="1"/>
  <c r="Z188" i="79" s="1"/>
  <c r="AA188" i="79" s="1"/>
  <c r="AB188" i="79" s="1"/>
  <c r="AC188" i="79" s="1"/>
  <c r="AD188" i="79" s="1"/>
  <c r="AE188" i="79" s="1"/>
  <c r="AF188" i="79" s="1"/>
  <c r="G187" i="79"/>
  <c r="H187" i="79" s="1"/>
  <c r="I187" i="79" s="1"/>
  <c r="J187" i="79" s="1"/>
  <c r="K187" i="79" s="1"/>
  <c r="L187" i="79" s="1"/>
  <c r="M187" i="79" s="1"/>
  <c r="N187" i="79" s="1"/>
  <c r="O187" i="79" s="1"/>
  <c r="P187" i="79" s="1"/>
  <c r="Q187" i="79" s="1"/>
  <c r="R187" i="79" s="1"/>
  <c r="S187" i="79" s="1"/>
  <c r="T187" i="79" s="1"/>
  <c r="U187" i="79" s="1"/>
  <c r="V187" i="79" s="1"/>
  <c r="W187" i="79" s="1"/>
  <c r="X187" i="79" s="1"/>
  <c r="Y187" i="79" s="1"/>
  <c r="Z187" i="79" s="1"/>
  <c r="AA187" i="79" s="1"/>
  <c r="AB187" i="79" s="1"/>
  <c r="AC187" i="79" s="1"/>
  <c r="AD187" i="79" s="1"/>
  <c r="AE187" i="79" s="1"/>
  <c r="AF187" i="79" s="1"/>
  <c r="G186" i="79"/>
  <c r="H186" i="79" s="1"/>
  <c r="I186" i="79" s="1"/>
  <c r="J186" i="79" s="1"/>
  <c r="K186" i="79" s="1"/>
  <c r="L186" i="79" s="1"/>
  <c r="M186" i="79" s="1"/>
  <c r="N186" i="79" s="1"/>
  <c r="O186" i="79" s="1"/>
  <c r="P186" i="79" s="1"/>
  <c r="Q186" i="79" s="1"/>
  <c r="R186" i="79" s="1"/>
  <c r="S186" i="79" s="1"/>
  <c r="T186" i="79" s="1"/>
  <c r="U186" i="79" s="1"/>
  <c r="V186" i="79" s="1"/>
  <c r="W186" i="79" s="1"/>
  <c r="X186" i="79" s="1"/>
  <c r="Y186" i="79" s="1"/>
  <c r="Z186" i="79" s="1"/>
  <c r="AA186" i="79" s="1"/>
  <c r="AB186" i="79" s="1"/>
  <c r="AC186" i="79" s="1"/>
  <c r="AD186" i="79" s="1"/>
  <c r="AE186" i="79" s="1"/>
  <c r="AF186" i="79" s="1"/>
  <c r="G185" i="79"/>
  <c r="H185" i="79" s="1"/>
  <c r="I185" i="79" s="1"/>
  <c r="J185" i="79" s="1"/>
  <c r="K185" i="79" s="1"/>
  <c r="L185" i="79" s="1"/>
  <c r="M185" i="79" s="1"/>
  <c r="N185" i="79" s="1"/>
  <c r="O185" i="79" s="1"/>
  <c r="P185" i="79" s="1"/>
  <c r="Q185" i="79" s="1"/>
  <c r="R185" i="79" s="1"/>
  <c r="S185" i="79" s="1"/>
  <c r="T185" i="79" s="1"/>
  <c r="U185" i="79" s="1"/>
  <c r="V185" i="79" s="1"/>
  <c r="W185" i="79" s="1"/>
  <c r="X185" i="79" s="1"/>
  <c r="Y185" i="79" s="1"/>
  <c r="Z185" i="79" s="1"/>
  <c r="AA185" i="79" s="1"/>
  <c r="AB185" i="79" s="1"/>
  <c r="AC185" i="79" s="1"/>
  <c r="AD185" i="79" s="1"/>
  <c r="AE185" i="79" s="1"/>
  <c r="AF185" i="79" s="1"/>
  <c r="G184" i="79"/>
  <c r="H184" i="79" s="1"/>
  <c r="I184" i="79" s="1"/>
  <c r="J184" i="79" s="1"/>
  <c r="K184" i="79" s="1"/>
  <c r="L184" i="79" s="1"/>
  <c r="M184" i="79" s="1"/>
  <c r="N184" i="79" s="1"/>
  <c r="O184" i="79" s="1"/>
  <c r="P184" i="79" s="1"/>
  <c r="Q184" i="79" s="1"/>
  <c r="R184" i="79" s="1"/>
  <c r="S184" i="79" s="1"/>
  <c r="T184" i="79" s="1"/>
  <c r="U184" i="79" s="1"/>
  <c r="V184" i="79" s="1"/>
  <c r="W184" i="79" s="1"/>
  <c r="X184" i="79" s="1"/>
  <c r="Y184" i="79" s="1"/>
  <c r="Z184" i="79" s="1"/>
  <c r="AA184" i="79" s="1"/>
  <c r="AB184" i="79" s="1"/>
  <c r="AC184" i="79" s="1"/>
  <c r="AD184" i="79" s="1"/>
  <c r="AE184" i="79" s="1"/>
  <c r="AF184" i="79" s="1"/>
  <c r="G183" i="79"/>
  <c r="H183" i="79" s="1"/>
  <c r="I183" i="79" s="1"/>
  <c r="J183" i="79" s="1"/>
  <c r="K183" i="79" s="1"/>
  <c r="L183" i="79" s="1"/>
  <c r="M183" i="79" s="1"/>
  <c r="N183" i="79" s="1"/>
  <c r="O183" i="79" s="1"/>
  <c r="P183" i="79" s="1"/>
  <c r="Q183" i="79" s="1"/>
  <c r="R183" i="79" s="1"/>
  <c r="S183" i="79" s="1"/>
  <c r="T183" i="79" s="1"/>
  <c r="U183" i="79" s="1"/>
  <c r="V183" i="79" s="1"/>
  <c r="W183" i="79" s="1"/>
  <c r="X183" i="79" s="1"/>
  <c r="Y183" i="79" s="1"/>
  <c r="Z183" i="79" s="1"/>
  <c r="AA183" i="79" s="1"/>
  <c r="AB183" i="79" s="1"/>
  <c r="AC183" i="79" s="1"/>
  <c r="AD183" i="79" s="1"/>
  <c r="AE183" i="79" s="1"/>
  <c r="AF183" i="79" s="1"/>
  <c r="G182" i="79"/>
  <c r="H182" i="79" s="1"/>
  <c r="I182" i="79" s="1"/>
  <c r="J182" i="79" s="1"/>
  <c r="K182" i="79" s="1"/>
  <c r="L182" i="79" s="1"/>
  <c r="M182" i="79" s="1"/>
  <c r="N182" i="79" s="1"/>
  <c r="O182" i="79" s="1"/>
  <c r="P182" i="79" s="1"/>
  <c r="Q182" i="79" s="1"/>
  <c r="R182" i="79" s="1"/>
  <c r="S182" i="79" s="1"/>
  <c r="T182" i="79" s="1"/>
  <c r="U182" i="79" s="1"/>
  <c r="V182" i="79" s="1"/>
  <c r="W182" i="79" s="1"/>
  <c r="X182" i="79" s="1"/>
  <c r="Y182" i="79" s="1"/>
  <c r="Z182" i="79" s="1"/>
  <c r="AA182" i="79" s="1"/>
  <c r="AB182" i="79" s="1"/>
  <c r="AC182" i="79" s="1"/>
  <c r="AD182" i="79" s="1"/>
  <c r="AE182" i="79" s="1"/>
  <c r="AF182" i="79" s="1"/>
  <c r="G181" i="79"/>
  <c r="H181" i="79" s="1"/>
  <c r="I181" i="79" s="1"/>
  <c r="J181" i="79" s="1"/>
  <c r="K181" i="79" s="1"/>
  <c r="L181" i="79" s="1"/>
  <c r="M181" i="79" s="1"/>
  <c r="N181" i="79" s="1"/>
  <c r="O181" i="79" s="1"/>
  <c r="P181" i="79" s="1"/>
  <c r="Q181" i="79" s="1"/>
  <c r="R181" i="79" s="1"/>
  <c r="S181" i="79" s="1"/>
  <c r="T181" i="79" s="1"/>
  <c r="U181" i="79" s="1"/>
  <c r="V181" i="79" s="1"/>
  <c r="W181" i="79" s="1"/>
  <c r="X181" i="79" s="1"/>
  <c r="Y181" i="79" s="1"/>
  <c r="Z181" i="79" s="1"/>
  <c r="AA181" i="79" s="1"/>
  <c r="AB181" i="79" s="1"/>
  <c r="AC181" i="79" s="1"/>
  <c r="AD181" i="79" s="1"/>
  <c r="AE181" i="79" s="1"/>
  <c r="AF181" i="79" s="1"/>
  <c r="G180" i="79"/>
  <c r="H180" i="79" s="1"/>
  <c r="I180" i="79" s="1"/>
  <c r="J180" i="79" s="1"/>
  <c r="K180" i="79" s="1"/>
  <c r="L180" i="79" s="1"/>
  <c r="M180" i="79" s="1"/>
  <c r="N180" i="79" s="1"/>
  <c r="O180" i="79" s="1"/>
  <c r="P180" i="79" s="1"/>
  <c r="Q180" i="79" s="1"/>
  <c r="R180" i="79" s="1"/>
  <c r="S180" i="79" s="1"/>
  <c r="T180" i="79" s="1"/>
  <c r="U180" i="79" s="1"/>
  <c r="V180" i="79" s="1"/>
  <c r="W180" i="79" s="1"/>
  <c r="X180" i="79" s="1"/>
  <c r="Y180" i="79" s="1"/>
  <c r="Z180" i="79" s="1"/>
  <c r="AA180" i="79" s="1"/>
  <c r="AB180" i="79" s="1"/>
  <c r="AC180" i="79" s="1"/>
  <c r="AD180" i="79" s="1"/>
  <c r="AE180" i="79" s="1"/>
  <c r="AF180" i="79" s="1"/>
  <c r="G179" i="79"/>
  <c r="H179" i="79" s="1"/>
  <c r="I179" i="79" s="1"/>
  <c r="J179" i="79" s="1"/>
  <c r="K179" i="79" s="1"/>
  <c r="L179" i="79" s="1"/>
  <c r="M179" i="79" s="1"/>
  <c r="N179" i="79" s="1"/>
  <c r="O179" i="79" s="1"/>
  <c r="P179" i="79" s="1"/>
  <c r="Q179" i="79" s="1"/>
  <c r="R179" i="79" s="1"/>
  <c r="S179" i="79" s="1"/>
  <c r="T179" i="79" s="1"/>
  <c r="U179" i="79" s="1"/>
  <c r="V179" i="79" s="1"/>
  <c r="W179" i="79" s="1"/>
  <c r="X179" i="79" s="1"/>
  <c r="Y179" i="79" s="1"/>
  <c r="Z179" i="79" s="1"/>
  <c r="AA179" i="79" s="1"/>
  <c r="AB179" i="79" s="1"/>
  <c r="AC179" i="79" s="1"/>
  <c r="AD179" i="79" s="1"/>
  <c r="AE179" i="79" s="1"/>
  <c r="AF179" i="79" s="1"/>
  <c r="G178" i="79"/>
  <c r="H178" i="79" s="1"/>
  <c r="I178" i="79" s="1"/>
  <c r="J178" i="79" s="1"/>
  <c r="K178" i="79" s="1"/>
  <c r="L178" i="79" s="1"/>
  <c r="M178" i="79" s="1"/>
  <c r="N178" i="79" s="1"/>
  <c r="O178" i="79" s="1"/>
  <c r="P178" i="79" s="1"/>
  <c r="Q178" i="79" s="1"/>
  <c r="R178" i="79" s="1"/>
  <c r="S178" i="79" s="1"/>
  <c r="T178" i="79" s="1"/>
  <c r="U178" i="79" s="1"/>
  <c r="V178" i="79" s="1"/>
  <c r="W178" i="79" s="1"/>
  <c r="X178" i="79" s="1"/>
  <c r="Y178" i="79" s="1"/>
  <c r="Z178" i="79" s="1"/>
  <c r="AA178" i="79" s="1"/>
  <c r="AB178" i="79" s="1"/>
  <c r="AC178" i="79" s="1"/>
  <c r="AD178" i="79" s="1"/>
  <c r="AE178" i="79" s="1"/>
  <c r="AF178" i="79" s="1"/>
  <c r="G176" i="79"/>
  <c r="H176" i="79" s="1"/>
  <c r="I176" i="79" s="1"/>
  <c r="J176" i="79" s="1"/>
  <c r="K176" i="79" s="1"/>
  <c r="L176" i="79" s="1"/>
  <c r="M176" i="79" s="1"/>
  <c r="N176" i="79" s="1"/>
  <c r="O176" i="79" s="1"/>
  <c r="P176" i="79" s="1"/>
  <c r="Q176" i="79" s="1"/>
  <c r="R176" i="79" s="1"/>
  <c r="S176" i="79" s="1"/>
  <c r="T176" i="79" s="1"/>
  <c r="U176" i="79" s="1"/>
  <c r="V176" i="79" s="1"/>
  <c r="W176" i="79" s="1"/>
  <c r="X176" i="79" s="1"/>
  <c r="Y176" i="79" s="1"/>
  <c r="Z176" i="79" s="1"/>
  <c r="AA176" i="79" s="1"/>
  <c r="AB176" i="79" s="1"/>
  <c r="AC176" i="79" s="1"/>
  <c r="AD176" i="79" s="1"/>
  <c r="AE176" i="79" s="1"/>
  <c r="AF176" i="79" s="1"/>
  <c r="G175" i="79"/>
  <c r="H175" i="79" s="1"/>
  <c r="I175" i="79" s="1"/>
  <c r="J175" i="79" s="1"/>
  <c r="K175" i="79" s="1"/>
  <c r="L175" i="79" s="1"/>
  <c r="M175" i="79" s="1"/>
  <c r="N175" i="79" s="1"/>
  <c r="O175" i="79" s="1"/>
  <c r="P175" i="79" s="1"/>
  <c r="Q175" i="79" s="1"/>
  <c r="R175" i="79" s="1"/>
  <c r="S175" i="79" s="1"/>
  <c r="T175" i="79" s="1"/>
  <c r="U175" i="79" s="1"/>
  <c r="V175" i="79" s="1"/>
  <c r="W175" i="79" s="1"/>
  <c r="X175" i="79" s="1"/>
  <c r="Y175" i="79" s="1"/>
  <c r="Z175" i="79" s="1"/>
  <c r="AA175" i="79" s="1"/>
  <c r="AB175" i="79" s="1"/>
  <c r="AC175" i="79" s="1"/>
  <c r="AD175" i="79" s="1"/>
  <c r="AE175" i="79" s="1"/>
  <c r="AF175" i="79" s="1"/>
  <c r="G174" i="79"/>
  <c r="H174" i="79" s="1"/>
  <c r="I174" i="79" s="1"/>
  <c r="J174" i="79" s="1"/>
  <c r="K174" i="79" s="1"/>
  <c r="L174" i="79" s="1"/>
  <c r="M174" i="79" s="1"/>
  <c r="N174" i="79" s="1"/>
  <c r="O174" i="79" s="1"/>
  <c r="P174" i="79" s="1"/>
  <c r="Q174" i="79" s="1"/>
  <c r="R174" i="79" s="1"/>
  <c r="S174" i="79" s="1"/>
  <c r="T174" i="79" s="1"/>
  <c r="U174" i="79" s="1"/>
  <c r="V174" i="79" s="1"/>
  <c r="W174" i="79" s="1"/>
  <c r="X174" i="79" s="1"/>
  <c r="Y174" i="79" s="1"/>
  <c r="Z174" i="79" s="1"/>
  <c r="AA174" i="79" s="1"/>
  <c r="AB174" i="79" s="1"/>
  <c r="AC174" i="79" s="1"/>
  <c r="AD174" i="79" s="1"/>
  <c r="AE174" i="79" s="1"/>
  <c r="AF174" i="79" s="1"/>
  <c r="G173" i="79"/>
  <c r="H173" i="79" s="1"/>
  <c r="I173" i="79" s="1"/>
  <c r="J173" i="79" s="1"/>
  <c r="K173" i="79" s="1"/>
  <c r="L173" i="79" s="1"/>
  <c r="M173" i="79" s="1"/>
  <c r="N173" i="79" s="1"/>
  <c r="O173" i="79" s="1"/>
  <c r="P173" i="79" s="1"/>
  <c r="Q173" i="79" s="1"/>
  <c r="R173" i="79" s="1"/>
  <c r="S173" i="79" s="1"/>
  <c r="T173" i="79" s="1"/>
  <c r="U173" i="79" s="1"/>
  <c r="V173" i="79" s="1"/>
  <c r="W173" i="79" s="1"/>
  <c r="X173" i="79" s="1"/>
  <c r="Y173" i="79" s="1"/>
  <c r="Z173" i="79" s="1"/>
  <c r="AA173" i="79" s="1"/>
  <c r="AB173" i="79" s="1"/>
  <c r="AC173" i="79" s="1"/>
  <c r="AD173" i="79" s="1"/>
  <c r="AE173" i="79" s="1"/>
  <c r="AF173" i="79" s="1"/>
  <c r="G172" i="79"/>
  <c r="H172" i="79" s="1"/>
  <c r="I172" i="79" s="1"/>
  <c r="J172" i="79" s="1"/>
  <c r="K172" i="79" s="1"/>
  <c r="L172" i="79" s="1"/>
  <c r="M172" i="79" s="1"/>
  <c r="N172" i="79" s="1"/>
  <c r="O172" i="79" s="1"/>
  <c r="P172" i="79" s="1"/>
  <c r="Q172" i="79" s="1"/>
  <c r="R172" i="79" s="1"/>
  <c r="S172" i="79" s="1"/>
  <c r="T172" i="79" s="1"/>
  <c r="U172" i="79" s="1"/>
  <c r="V172" i="79" s="1"/>
  <c r="W172" i="79" s="1"/>
  <c r="X172" i="79" s="1"/>
  <c r="Y172" i="79" s="1"/>
  <c r="Z172" i="79" s="1"/>
  <c r="AA172" i="79" s="1"/>
  <c r="AB172" i="79" s="1"/>
  <c r="AC172" i="79" s="1"/>
  <c r="AD172" i="79" s="1"/>
  <c r="AE172" i="79" s="1"/>
  <c r="AF172" i="79" s="1"/>
  <c r="G171" i="79"/>
  <c r="H171" i="79" s="1"/>
  <c r="I171" i="79" s="1"/>
  <c r="J171" i="79" s="1"/>
  <c r="K171" i="79" s="1"/>
  <c r="L171" i="79" s="1"/>
  <c r="M171" i="79" s="1"/>
  <c r="N171" i="79" s="1"/>
  <c r="O171" i="79" s="1"/>
  <c r="P171" i="79" s="1"/>
  <c r="Q171" i="79" s="1"/>
  <c r="R171" i="79" s="1"/>
  <c r="S171" i="79" s="1"/>
  <c r="T171" i="79" s="1"/>
  <c r="U171" i="79" s="1"/>
  <c r="V171" i="79" s="1"/>
  <c r="W171" i="79" s="1"/>
  <c r="X171" i="79" s="1"/>
  <c r="Y171" i="79" s="1"/>
  <c r="Z171" i="79" s="1"/>
  <c r="AA171" i="79" s="1"/>
  <c r="AB171" i="79" s="1"/>
  <c r="AC171" i="79" s="1"/>
  <c r="AD171" i="79" s="1"/>
  <c r="AE171" i="79" s="1"/>
  <c r="AF171" i="79" s="1"/>
  <c r="G170" i="79"/>
  <c r="H170" i="79" s="1"/>
  <c r="I170" i="79" s="1"/>
  <c r="J170" i="79" s="1"/>
  <c r="K170" i="79" s="1"/>
  <c r="L170" i="79" s="1"/>
  <c r="M170" i="79" s="1"/>
  <c r="N170" i="79" s="1"/>
  <c r="O170" i="79" s="1"/>
  <c r="P170" i="79" s="1"/>
  <c r="Q170" i="79" s="1"/>
  <c r="R170" i="79" s="1"/>
  <c r="S170" i="79" s="1"/>
  <c r="T170" i="79" s="1"/>
  <c r="U170" i="79" s="1"/>
  <c r="V170" i="79" s="1"/>
  <c r="W170" i="79" s="1"/>
  <c r="X170" i="79" s="1"/>
  <c r="Y170" i="79" s="1"/>
  <c r="AG167" i="79"/>
  <c r="G166" i="79"/>
  <c r="H166" i="79" s="1"/>
  <c r="I166" i="79" s="1"/>
  <c r="J166" i="79" s="1"/>
  <c r="K166" i="79" s="1"/>
  <c r="L166" i="79" s="1"/>
  <c r="M166" i="79" s="1"/>
  <c r="N166" i="79" s="1"/>
  <c r="O166" i="79" s="1"/>
  <c r="P166" i="79" s="1"/>
  <c r="Q166" i="79" s="1"/>
  <c r="R166" i="79" s="1"/>
  <c r="S166" i="79" s="1"/>
  <c r="T166" i="79" s="1"/>
  <c r="U166" i="79" s="1"/>
  <c r="V166" i="79" s="1"/>
  <c r="W166" i="79" s="1"/>
  <c r="X166" i="79" s="1"/>
  <c r="Y166" i="79" s="1"/>
  <c r="Z166" i="79" s="1"/>
  <c r="AA166" i="79" s="1"/>
  <c r="AB166" i="79" s="1"/>
  <c r="AC166" i="79" s="1"/>
  <c r="AD166" i="79" s="1"/>
  <c r="AE166" i="79" s="1"/>
  <c r="AF166" i="79" s="1"/>
  <c r="G165" i="79"/>
  <c r="H165" i="79" s="1"/>
  <c r="I165" i="79" s="1"/>
  <c r="J165" i="79" s="1"/>
  <c r="K165" i="79" s="1"/>
  <c r="L165" i="79" s="1"/>
  <c r="M165" i="79" s="1"/>
  <c r="N165" i="79" s="1"/>
  <c r="O165" i="79" s="1"/>
  <c r="P165" i="79" s="1"/>
  <c r="Q165" i="79" s="1"/>
  <c r="R165" i="79" s="1"/>
  <c r="S165" i="79" s="1"/>
  <c r="T165" i="79" s="1"/>
  <c r="U165" i="79" s="1"/>
  <c r="V165" i="79" s="1"/>
  <c r="W165" i="79" s="1"/>
  <c r="X165" i="79" s="1"/>
  <c r="Y165" i="79" s="1"/>
  <c r="Z165" i="79" s="1"/>
  <c r="AA165" i="79" s="1"/>
  <c r="AB165" i="79" s="1"/>
  <c r="AC165" i="79" s="1"/>
  <c r="AD165" i="79" s="1"/>
  <c r="AE165" i="79" s="1"/>
  <c r="AF165" i="79" s="1"/>
  <c r="M164" i="79"/>
  <c r="N164" i="79" s="1"/>
  <c r="O164" i="79" s="1"/>
  <c r="P164" i="79" s="1"/>
  <c r="Q164" i="79" s="1"/>
  <c r="R164" i="79" s="1"/>
  <c r="S164" i="79" s="1"/>
  <c r="T164" i="79" s="1"/>
  <c r="U164" i="79" s="1"/>
  <c r="V164" i="79" s="1"/>
  <c r="W164" i="79" s="1"/>
  <c r="X164" i="79" s="1"/>
  <c r="Y164" i="79" s="1"/>
  <c r="Z164" i="79" s="1"/>
  <c r="AA164" i="79" s="1"/>
  <c r="AB164" i="79" s="1"/>
  <c r="AC164" i="79" s="1"/>
  <c r="AD164" i="79" s="1"/>
  <c r="AE164" i="79" s="1"/>
  <c r="AF164" i="79" s="1"/>
  <c r="G164" i="79"/>
  <c r="H164" i="79" s="1"/>
  <c r="I164" i="79" s="1"/>
  <c r="J164" i="79" s="1"/>
  <c r="K164" i="79" s="1"/>
  <c r="L164" i="79" s="1"/>
  <c r="G163" i="79"/>
  <c r="H163" i="79" s="1"/>
  <c r="I163" i="79" s="1"/>
  <c r="J163" i="79" s="1"/>
  <c r="K163" i="79" s="1"/>
  <c r="L163" i="79" s="1"/>
  <c r="M163" i="79" s="1"/>
  <c r="N163" i="79" s="1"/>
  <c r="O163" i="79" s="1"/>
  <c r="P163" i="79" s="1"/>
  <c r="Q163" i="79" s="1"/>
  <c r="R163" i="79" s="1"/>
  <c r="S163" i="79" s="1"/>
  <c r="T163" i="79" s="1"/>
  <c r="U163" i="79" s="1"/>
  <c r="V163" i="79" s="1"/>
  <c r="W163" i="79" s="1"/>
  <c r="X163" i="79" s="1"/>
  <c r="Y163" i="79" s="1"/>
  <c r="Z163" i="79" s="1"/>
  <c r="AA163" i="79" s="1"/>
  <c r="AB163" i="79" s="1"/>
  <c r="AC163" i="79" s="1"/>
  <c r="AD163" i="79" s="1"/>
  <c r="AE163" i="79" s="1"/>
  <c r="AF163" i="79" s="1"/>
  <c r="G162" i="79"/>
  <c r="H162" i="79" s="1"/>
  <c r="I162" i="79" s="1"/>
  <c r="J162" i="79" s="1"/>
  <c r="K162" i="79" s="1"/>
  <c r="L162" i="79" s="1"/>
  <c r="M162" i="79" s="1"/>
  <c r="N162" i="79" s="1"/>
  <c r="O162" i="79" s="1"/>
  <c r="P162" i="79" s="1"/>
  <c r="Q162" i="79" s="1"/>
  <c r="R162" i="79" s="1"/>
  <c r="S162" i="79" s="1"/>
  <c r="T162" i="79" s="1"/>
  <c r="U162" i="79" s="1"/>
  <c r="V162" i="79" s="1"/>
  <c r="W162" i="79" s="1"/>
  <c r="X162" i="79" s="1"/>
  <c r="Y162" i="79" s="1"/>
  <c r="Z162" i="79" s="1"/>
  <c r="AA162" i="79" s="1"/>
  <c r="AB162" i="79" s="1"/>
  <c r="AC162" i="79" s="1"/>
  <c r="AD162" i="79" s="1"/>
  <c r="AE162" i="79" s="1"/>
  <c r="AF162" i="79" s="1"/>
  <c r="AI158" i="79"/>
  <c r="AH158" i="79"/>
  <c r="A158" i="79" a="1"/>
  <c r="A158" i="79" s="1"/>
  <c r="AI157" i="79"/>
  <c r="AH157" i="79"/>
  <c r="AI156" i="79"/>
  <c r="AH156" i="79"/>
  <c r="AI155" i="79"/>
  <c r="AH155" i="79"/>
  <c r="AI154" i="79"/>
  <c r="AH154" i="79"/>
  <c r="AL153" i="79"/>
  <c r="AI153" i="79"/>
  <c r="AH153" i="79"/>
  <c r="A153" i="79" a="1"/>
  <c r="A153" i="79" s="1"/>
  <c r="AI152" i="79"/>
  <c r="AH152" i="79"/>
  <c r="AI151" i="79"/>
  <c r="AH151" i="79"/>
  <c r="AI150" i="79"/>
  <c r="AH150" i="79"/>
  <c r="AI149" i="79"/>
  <c r="AH149" i="79"/>
  <c r="AI148" i="79"/>
  <c r="AH148" i="79"/>
  <c r="AI147" i="79"/>
  <c r="AH147" i="79"/>
  <c r="AI146" i="79"/>
  <c r="AH146" i="79"/>
  <c r="AI142" i="79"/>
  <c r="AH142" i="79"/>
  <c r="AI141" i="79"/>
  <c r="AH141" i="79"/>
  <c r="AI140" i="79"/>
  <c r="AH140" i="79"/>
  <c r="AI139" i="79"/>
  <c r="AH139" i="79"/>
  <c r="AI138" i="79"/>
  <c r="AH138" i="79"/>
  <c r="AI137" i="79"/>
  <c r="AH137" i="79"/>
  <c r="AI136" i="79"/>
  <c r="AH136" i="79"/>
  <c r="AI134" i="79"/>
  <c r="AH134" i="79"/>
  <c r="AI133" i="79"/>
  <c r="AH133" i="79"/>
  <c r="AI132" i="79"/>
  <c r="AH132" i="79"/>
  <c r="AI131" i="79"/>
  <c r="AH131" i="79"/>
  <c r="AI130" i="79"/>
  <c r="AH130" i="79"/>
  <c r="AI129" i="79"/>
  <c r="AH129" i="79"/>
  <c r="AI128" i="79"/>
  <c r="AH128" i="79"/>
  <c r="AI127" i="79"/>
  <c r="AH127" i="79"/>
  <c r="AI126" i="79"/>
  <c r="AH126" i="79"/>
  <c r="AI125" i="79"/>
  <c r="AH125" i="79"/>
  <c r="Z122" i="79"/>
  <c r="Y122" i="79"/>
  <c r="X122" i="79"/>
  <c r="W122" i="79"/>
  <c r="V122" i="79"/>
  <c r="U122" i="79"/>
  <c r="T122" i="79"/>
  <c r="S122" i="79"/>
  <c r="L122" i="79"/>
  <c r="K122" i="79"/>
  <c r="J122" i="79"/>
  <c r="I122" i="79"/>
  <c r="H122" i="79"/>
  <c r="G122" i="79"/>
  <c r="Z121" i="79"/>
  <c r="Y121" i="79"/>
  <c r="X121" i="79"/>
  <c r="W121" i="79"/>
  <c r="V121" i="79"/>
  <c r="U121" i="79"/>
  <c r="T121" i="79"/>
  <c r="S121" i="79"/>
  <c r="L121" i="79"/>
  <c r="K121" i="79"/>
  <c r="J121" i="79"/>
  <c r="I121" i="79"/>
  <c r="H121" i="79"/>
  <c r="G121" i="79"/>
  <c r="Z120" i="79"/>
  <c r="Y120" i="79"/>
  <c r="X120" i="79"/>
  <c r="W120" i="79"/>
  <c r="V120" i="79"/>
  <c r="U120" i="79"/>
  <c r="T120" i="79"/>
  <c r="S120" i="79"/>
  <c r="L120" i="79"/>
  <c r="K120" i="79"/>
  <c r="J120" i="79"/>
  <c r="I120" i="79"/>
  <c r="H120" i="79"/>
  <c r="G120" i="79"/>
  <c r="Z119" i="79"/>
  <c r="Y119" i="79"/>
  <c r="X119" i="79"/>
  <c r="W119" i="79"/>
  <c r="V119" i="79"/>
  <c r="U119" i="79"/>
  <c r="T119" i="79"/>
  <c r="S119" i="79"/>
  <c r="AV23" i="79"/>
  <c r="L119" i="79"/>
  <c r="K119" i="79"/>
  <c r="J119" i="79"/>
  <c r="I119" i="79"/>
  <c r="H119" i="79"/>
  <c r="G119" i="79"/>
  <c r="Z118" i="79"/>
  <c r="Y118" i="79"/>
  <c r="X118" i="79"/>
  <c r="W118" i="79"/>
  <c r="V118" i="79"/>
  <c r="U118" i="79"/>
  <c r="T118" i="79"/>
  <c r="S118" i="79"/>
  <c r="L118" i="79"/>
  <c r="K118" i="79"/>
  <c r="J118" i="79"/>
  <c r="I118" i="79"/>
  <c r="H118" i="79"/>
  <c r="G118" i="79"/>
  <c r="BJ23" i="79"/>
  <c r="Z117" i="79"/>
  <c r="Y117" i="79"/>
  <c r="X117" i="79"/>
  <c r="W117" i="79"/>
  <c r="V117" i="79"/>
  <c r="U117" i="79"/>
  <c r="T117" i="79"/>
  <c r="S117" i="79"/>
  <c r="AX23" i="79"/>
  <c r="L117" i="79"/>
  <c r="K117" i="79"/>
  <c r="J117" i="79"/>
  <c r="I117" i="79"/>
  <c r="H117" i="79"/>
  <c r="G117" i="79"/>
  <c r="AG115" i="79"/>
  <c r="AC7" i="79"/>
  <c r="AI114" i="79"/>
  <c r="AH114" i="79"/>
  <c r="AG113" i="79"/>
  <c r="AE7" i="79"/>
  <c r="O7" i="79"/>
  <c r="M7" i="79"/>
  <c r="AI112" i="79"/>
  <c r="AH112" i="79"/>
  <c r="AG112" i="79"/>
  <c r="AI111" i="79"/>
  <c r="AH111" i="79"/>
  <c r="AI110" i="79"/>
  <c r="AH110" i="79"/>
  <c r="AI109" i="79"/>
  <c r="AH109" i="79"/>
  <c r="AG108" i="79"/>
  <c r="Z108" i="79"/>
  <c r="Y5" i="79" s="1"/>
  <c r="Y108" i="79"/>
  <c r="X108" i="79"/>
  <c r="BE19" i="79" s="1"/>
  <c r="W108" i="79"/>
  <c r="V5" i="79" s="1"/>
  <c r="V108" i="79"/>
  <c r="U108" i="79"/>
  <c r="T5" i="79" s="1"/>
  <c r="T108" i="79"/>
  <c r="S108" i="79"/>
  <c r="BA19" i="79" s="1"/>
  <c r="L108" i="79"/>
  <c r="K5" i="79" s="1"/>
  <c r="K108" i="79"/>
  <c r="J108" i="79"/>
  <c r="I108" i="79"/>
  <c r="AS19" i="79" s="1"/>
  <c r="H108" i="79"/>
  <c r="G5" i="79" s="1"/>
  <c r="G108" i="79"/>
  <c r="F5" i="79" s="1"/>
  <c r="AI107" i="79"/>
  <c r="AH107" i="79"/>
  <c r="AI106" i="79"/>
  <c r="AH106" i="79"/>
  <c r="AI105" i="79"/>
  <c r="AH105" i="79"/>
  <c r="AI104" i="79"/>
  <c r="AH104" i="79"/>
  <c r="AI103" i="79"/>
  <c r="AH103" i="79"/>
  <c r="AI102" i="79"/>
  <c r="AH102" i="79"/>
  <c r="AI101" i="79"/>
  <c r="AH101" i="79"/>
  <c r="AI100" i="79"/>
  <c r="AH100" i="79"/>
  <c r="AI99" i="79"/>
  <c r="AH99" i="79"/>
  <c r="AI98" i="79"/>
  <c r="AH98" i="79"/>
  <c r="AI97" i="79"/>
  <c r="AH97" i="79"/>
  <c r="AG96" i="79"/>
  <c r="BI20" i="79"/>
  <c r="Z96" i="79"/>
  <c r="BF20" i="79" s="1"/>
  <c r="Y96" i="79"/>
  <c r="V96" i="79"/>
  <c r="BD20" i="79" s="1"/>
  <c r="U96" i="79"/>
  <c r="T96" i="79"/>
  <c r="S96" i="79"/>
  <c r="L96" i="79"/>
  <c r="K96" i="79"/>
  <c r="J96" i="79"/>
  <c r="I96" i="79"/>
  <c r="AS20" i="79" s="1"/>
  <c r="H96" i="79"/>
  <c r="G96" i="79"/>
  <c r="AI95" i="79"/>
  <c r="AH95" i="79"/>
  <c r="AI94" i="79"/>
  <c r="AH94" i="79"/>
  <c r="AI93" i="79"/>
  <c r="AH93" i="79"/>
  <c r="AG92" i="79"/>
  <c r="BJ18" i="79"/>
  <c r="Z92" i="79"/>
  <c r="Y92" i="79"/>
  <c r="BE18" i="79"/>
  <c r="V92" i="79"/>
  <c r="BD18" i="79" s="1"/>
  <c r="U92" i="79"/>
  <c r="BC18" i="79" s="1"/>
  <c r="T92" i="79"/>
  <c r="S92" i="79"/>
  <c r="BA18" i="79" s="1"/>
  <c r="L92" i="79"/>
  <c r="K92" i="79"/>
  <c r="AT18" i="79" s="1"/>
  <c r="J92" i="79"/>
  <c r="I92" i="79"/>
  <c r="H92" i="79"/>
  <c r="G92" i="79"/>
  <c r="BU91" i="79"/>
  <c r="BQ91" i="79"/>
  <c r="BM91" i="79"/>
  <c r="BG91" i="79"/>
  <c r="BD91" i="79"/>
  <c r="AI91" i="79"/>
  <c r="AH91" i="79"/>
  <c r="AG91" i="79"/>
  <c r="BV90" i="79"/>
  <c r="BG90" i="79"/>
  <c r="BA90" i="79"/>
  <c r="AI90" i="79"/>
  <c r="AH90" i="79"/>
  <c r="BN89" i="79"/>
  <c r="BK89" i="79"/>
  <c r="BH89" i="79"/>
  <c r="AI89" i="79"/>
  <c r="AH89" i="79"/>
  <c r="BS88" i="79"/>
  <c r="BJ88" i="79"/>
  <c r="AI88" i="79"/>
  <c r="AH88" i="79"/>
  <c r="BR87" i="79"/>
  <c r="BO87" i="79"/>
  <c r="BN87" i="79"/>
  <c r="BM87" i="79"/>
  <c r="BE87" i="79"/>
  <c r="AI87" i="79"/>
  <c r="AH87" i="79"/>
  <c r="BG86" i="79"/>
  <c r="AI86" i="79"/>
  <c r="AH86" i="79"/>
  <c r="AI85" i="79"/>
  <c r="AH85" i="79"/>
  <c r="BW84" i="79"/>
  <c r="BW91" i="79" s="1"/>
  <c r="BV84" i="79"/>
  <c r="BV91" i="79" s="1"/>
  <c r="BU84" i="79"/>
  <c r="BT84" i="79"/>
  <c r="BT91" i="79" s="1"/>
  <c r="BS84" i="79"/>
  <c r="BS91" i="79" s="1"/>
  <c r="BR84" i="79"/>
  <c r="BR91" i="79" s="1"/>
  <c r="BQ84" i="79"/>
  <c r="BP84" i="79"/>
  <c r="BP91" i="79" s="1"/>
  <c r="BO84" i="79"/>
  <c r="BO91" i="79" s="1"/>
  <c r="BN84" i="79"/>
  <c r="BN91" i="79" s="1"/>
  <c r="BM84" i="79"/>
  <c r="BL84" i="79"/>
  <c r="BL91" i="79" s="1"/>
  <c r="BK84" i="79"/>
  <c r="BK91" i="79" s="1"/>
  <c r="BJ84" i="79"/>
  <c r="BJ91" i="79" s="1"/>
  <c r="BI84" i="79"/>
  <c r="BI91" i="79" s="1"/>
  <c r="BH84" i="79"/>
  <c r="BH91" i="79" s="1"/>
  <c r="BG84" i="79"/>
  <c r="BF84" i="79"/>
  <c r="BF91" i="79" s="1"/>
  <c r="BE84" i="79"/>
  <c r="BE91" i="79" s="1"/>
  <c r="BD84" i="79"/>
  <c r="BC84" i="79"/>
  <c r="BC91" i="79" s="1"/>
  <c r="BB84" i="79"/>
  <c r="BB91" i="79" s="1"/>
  <c r="BA84" i="79"/>
  <c r="BA91" i="79" s="1"/>
  <c r="AZ84" i="79"/>
  <c r="AZ91" i="79" s="1"/>
  <c r="AI84" i="79"/>
  <c r="AH84" i="79"/>
  <c r="BW83" i="79"/>
  <c r="BW90" i="79" s="1"/>
  <c r="BV83" i="79"/>
  <c r="BU83" i="79"/>
  <c r="BU90" i="79" s="1"/>
  <c r="BT83" i="79"/>
  <c r="BT90" i="79" s="1"/>
  <c r="BS83" i="79"/>
  <c r="BS90" i="79" s="1"/>
  <c r="BR83" i="79"/>
  <c r="BR90" i="79" s="1"/>
  <c r="BQ83" i="79"/>
  <c r="BQ90" i="79" s="1"/>
  <c r="BP83" i="79"/>
  <c r="BP90" i="79" s="1"/>
  <c r="BO83" i="79"/>
  <c r="BO90" i="79" s="1"/>
  <c r="BN83" i="79"/>
  <c r="BN90" i="79" s="1"/>
  <c r="BM83" i="79"/>
  <c r="BM90" i="79" s="1"/>
  <c r="BL83" i="79"/>
  <c r="BL90" i="79" s="1"/>
  <c r="BK83" i="79"/>
  <c r="BK90" i="79" s="1"/>
  <c r="BJ83" i="79"/>
  <c r="BJ90" i="79" s="1"/>
  <c r="BI83" i="79"/>
  <c r="BI90" i="79" s="1"/>
  <c r="BH83" i="79"/>
  <c r="BH90" i="79" s="1"/>
  <c r="BG83" i="79"/>
  <c r="BF83" i="79"/>
  <c r="BF90" i="79" s="1"/>
  <c r="BE83" i="79"/>
  <c r="BE90" i="79" s="1"/>
  <c r="BD83" i="79"/>
  <c r="BD90" i="79" s="1"/>
  <c r="BC83" i="79"/>
  <c r="BC90" i="79" s="1"/>
  <c r="BB83" i="79"/>
  <c r="BB90" i="79" s="1"/>
  <c r="BA83" i="79"/>
  <c r="AZ83" i="79"/>
  <c r="AZ90" i="79" s="1"/>
  <c r="AI83" i="79"/>
  <c r="AH83" i="79"/>
  <c r="BW82" i="79"/>
  <c r="BW89" i="79" s="1"/>
  <c r="BV82" i="79"/>
  <c r="BV89" i="79" s="1"/>
  <c r="BU82" i="79"/>
  <c r="BU89" i="79" s="1"/>
  <c r="BT82" i="79"/>
  <c r="BT89" i="79" s="1"/>
  <c r="BS82" i="79"/>
  <c r="BS89" i="79" s="1"/>
  <c r="BR82" i="79"/>
  <c r="BR89" i="79" s="1"/>
  <c r="BQ82" i="79"/>
  <c r="BQ89" i="79" s="1"/>
  <c r="BP82" i="79"/>
  <c r="BP89" i="79" s="1"/>
  <c r="BO82" i="79"/>
  <c r="BO89" i="79" s="1"/>
  <c r="BN82" i="79"/>
  <c r="BM82" i="79"/>
  <c r="BM89" i="79" s="1"/>
  <c r="BL82" i="79"/>
  <c r="BL89" i="79" s="1"/>
  <c r="BK82" i="79"/>
  <c r="BJ82" i="79"/>
  <c r="BJ89" i="79" s="1"/>
  <c r="BI82" i="79"/>
  <c r="BI89" i="79" s="1"/>
  <c r="BH82" i="79"/>
  <c r="BG82" i="79"/>
  <c r="BG89" i="79" s="1"/>
  <c r="BF82" i="79"/>
  <c r="BF89" i="79" s="1"/>
  <c r="BE82" i="79"/>
  <c r="BE89" i="79" s="1"/>
  <c r="BD82" i="79"/>
  <c r="BD89" i="79" s="1"/>
  <c r="BC82" i="79"/>
  <c r="BC89" i="79" s="1"/>
  <c r="BB82" i="79"/>
  <c r="BB89" i="79" s="1"/>
  <c r="BA82" i="79"/>
  <c r="BA89" i="79" s="1"/>
  <c r="AZ82" i="79"/>
  <c r="AZ89" i="79" s="1"/>
  <c r="AI82" i="79"/>
  <c r="AH82" i="79"/>
  <c r="BW81" i="79"/>
  <c r="BW88" i="79" s="1"/>
  <c r="BV81" i="79"/>
  <c r="BV88" i="79" s="1"/>
  <c r="BU81" i="79"/>
  <c r="BU88" i="79" s="1"/>
  <c r="BT81" i="79"/>
  <c r="BT88" i="79" s="1"/>
  <c r="BS81" i="79"/>
  <c r="BR81" i="79"/>
  <c r="BR88" i="79" s="1"/>
  <c r="BQ81" i="79"/>
  <c r="BQ88" i="79" s="1"/>
  <c r="BP81" i="79"/>
  <c r="BP88" i="79" s="1"/>
  <c r="BO81" i="79"/>
  <c r="BO88" i="79" s="1"/>
  <c r="BN81" i="79"/>
  <c r="BN88" i="79" s="1"/>
  <c r="BM81" i="79"/>
  <c r="BM88" i="79" s="1"/>
  <c r="BL81" i="79"/>
  <c r="BL88" i="79" s="1"/>
  <c r="BK81" i="79"/>
  <c r="BK88" i="79" s="1"/>
  <c r="BJ81" i="79"/>
  <c r="BI81" i="79"/>
  <c r="BI88" i="79" s="1"/>
  <c r="BH81" i="79"/>
  <c r="BH88" i="79" s="1"/>
  <c r="BG81" i="79"/>
  <c r="BG88" i="79" s="1"/>
  <c r="BF81" i="79"/>
  <c r="BF88" i="79" s="1"/>
  <c r="BE81" i="79"/>
  <c r="BE88" i="79" s="1"/>
  <c r="BD81" i="79"/>
  <c r="BD88" i="79" s="1"/>
  <c r="BC81" i="79"/>
  <c r="BC88" i="79" s="1"/>
  <c r="BB81" i="79"/>
  <c r="BB88" i="79" s="1"/>
  <c r="BA81" i="79"/>
  <c r="BA88" i="79" s="1"/>
  <c r="AZ81" i="79"/>
  <c r="AZ88" i="79" s="1"/>
  <c r="AI81" i="79"/>
  <c r="AH81" i="79"/>
  <c r="BW80" i="79"/>
  <c r="BW87" i="79" s="1"/>
  <c r="BV80" i="79"/>
  <c r="BV87" i="79" s="1"/>
  <c r="BU80" i="79"/>
  <c r="BU87" i="79" s="1"/>
  <c r="BT80" i="79"/>
  <c r="BT87" i="79" s="1"/>
  <c r="BS80" i="79"/>
  <c r="BS87" i="79" s="1"/>
  <c r="BR80" i="79"/>
  <c r="BQ80" i="79"/>
  <c r="BQ87" i="79" s="1"/>
  <c r="BP80" i="79"/>
  <c r="BP87" i="79" s="1"/>
  <c r="BO80" i="79"/>
  <c r="BN80" i="79"/>
  <c r="BM80" i="79"/>
  <c r="BL80" i="79"/>
  <c r="BL87" i="79" s="1"/>
  <c r="BK80" i="79"/>
  <c r="BK87" i="79" s="1"/>
  <c r="BJ80" i="79"/>
  <c r="BJ87" i="79" s="1"/>
  <c r="BI80" i="79"/>
  <c r="BI87" i="79" s="1"/>
  <c r="BH80" i="79"/>
  <c r="BH87" i="79" s="1"/>
  <c r="BG80" i="79"/>
  <c r="BG87" i="79" s="1"/>
  <c r="BF80" i="79"/>
  <c r="BF87" i="79" s="1"/>
  <c r="BE80" i="79"/>
  <c r="BD80" i="79"/>
  <c r="BD87" i="79" s="1"/>
  <c r="BC80" i="79"/>
  <c r="BC87" i="79" s="1"/>
  <c r="BB80" i="79"/>
  <c r="BB87" i="79" s="1"/>
  <c r="BA80" i="79"/>
  <c r="BA87" i="79" s="1"/>
  <c r="AZ80" i="79"/>
  <c r="AZ87" i="79" s="1"/>
  <c r="AI80" i="79"/>
  <c r="AH80" i="79"/>
  <c r="BW79" i="79"/>
  <c r="BW86" i="79" s="1"/>
  <c r="BV79" i="79"/>
  <c r="BV86" i="79" s="1"/>
  <c r="BU79" i="79"/>
  <c r="BU86" i="79" s="1"/>
  <c r="BT79" i="79"/>
  <c r="BT86" i="79" s="1"/>
  <c r="BS79" i="79"/>
  <c r="BS86" i="79" s="1"/>
  <c r="BR79" i="79"/>
  <c r="BR86" i="79" s="1"/>
  <c r="BQ79" i="79"/>
  <c r="BQ86" i="79" s="1"/>
  <c r="BP79" i="79"/>
  <c r="BP86" i="79" s="1"/>
  <c r="BO79" i="79"/>
  <c r="BO86" i="79" s="1"/>
  <c r="BN79" i="79"/>
  <c r="BN86" i="79" s="1"/>
  <c r="BM79" i="79"/>
  <c r="BM86" i="79" s="1"/>
  <c r="BL79" i="79"/>
  <c r="BL86" i="79" s="1"/>
  <c r="BK79" i="79"/>
  <c r="BK86" i="79" s="1"/>
  <c r="BJ79" i="79"/>
  <c r="BJ86" i="79" s="1"/>
  <c r="BI79" i="79"/>
  <c r="BI86" i="79" s="1"/>
  <c r="BH79" i="79"/>
  <c r="BH86" i="79" s="1"/>
  <c r="BG79" i="79"/>
  <c r="BF79" i="79"/>
  <c r="BF86" i="79" s="1"/>
  <c r="BE79" i="79"/>
  <c r="BE86" i="79" s="1"/>
  <c r="BD79" i="79"/>
  <c r="BD86" i="79" s="1"/>
  <c r="BC79" i="79"/>
  <c r="BC86" i="79" s="1"/>
  <c r="BB79" i="79"/>
  <c r="BB86" i="79" s="1"/>
  <c r="BA79" i="79"/>
  <c r="BA86" i="79" s="1"/>
  <c r="AZ79" i="79"/>
  <c r="AI79" i="79"/>
  <c r="AH79" i="79"/>
  <c r="AG78" i="79"/>
  <c r="BH17" i="79"/>
  <c r="Z78" i="79"/>
  <c r="X78" i="79"/>
  <c r="W78" i="79"/>
  <c r="BD17" i="79"/>
  <c r="S78" i="79"/>
  <c r="AY17" i="79"/>
  <c r="AV17" i="79"/>
  <c r="L78" i="79"/>
  <c r="K78" i="79"/>
  <c r="J78" i="79"/>
  <c r="I78" i="79"/>
  <c r="H78" i="79"/>
  <c r="G78" i="79"/>
  <c r="AR17" i="79" s="1"/>
  <c r="AQ17" i="79"/>
  <c r="AN17" i="79"/>
  <c r="AI77" i="79"/>
  <c r="AH77" i="79"/>
  <c r="AI76" i="79"/>
  <c r="AH76" i="79"/>
  <c r="AI75" i="79"/>
  <c r="AH75" i="79"/>
  <c r="AI74" i="79"/>
  <c r="AH74" i="79"/>
  <c r="AI73" i="79"/>
  <c r="AH73" i="79"/>
  <c r="AI72" i="79"/>
  <c r="AH72" i="79"/>
  <c r="AG71" i="79"/>
  <c r="AF7" i="79"/>
  <c r="BI16" i="79"/>
  <c r="BG16" i="79"/>
  <c r="Z71" i="79"/>
  <c r="BF16" i="79" s="1"/>
  <c r="Y71" i="79"/>
  <c r="X71" i="79"/>
  <c r="BE16" i="79" s="1"/>
  <c r="W71" i="79"/>
  <c r="V71" i="79"/>
  <c r="U71" i="79"/>
  <c r="T71" i="79"/>
  <c r="S71" i="79"/>
  <c r="S113" i="79" s="1"/>
  <c r="S115" i="79" s="1"/>
  <c r="P7" i="79"/>
  <c r="L71" i="79"/>
  <c r="K71" i="79"/>
  <c r="J71" i="79"/>
  <c r="J113" i="79" s="1"/>
  <c r="J115" i="79" s="1"/>
  <c r="I71" i="79"/>
  <c r="H71" i="79"/>
  <c r="G71" i="79"/>
  <c r="AI70" i="79"/>
  <c r="AH70" i="79"/>
  <c r="AI69" i="79"/>
  <c r="AH69" i="79"/>
  <c r="AI68" i="79"/>
  <c r="AH68" i="79"/>
  <c r="AI67" i="79"/>
  <c r="AH67" i="79"/>
  <c r="AI66" i="79"/>
  <c r="AH66" i="79"/>
  <c r="AI65" i="79"/>
  <c r="AH65" i="79"/>
  <c r="AI64" i="79"/>
  <c r="AH64" i="79"/>
  <c r="AI63" i="79"/>
  <c r="AH63" i="79"/>
  <c r="AI62" i="79"/>
  <c r="AH62" i="79"/>
  <c r="AI61" i="79"/>
  <c r="AH61" i="79"/>
  <c r="AI60" i="79"/>
  <c r="AH60" i="79"/>
  <c r="AI59" i="79"/>
  <c r="AH59" i="79"/>
  <c r="AI58" i="79"/>
  <c r="AH58" i="79"/>
  <c r="AI57" i="79"/>
  <c r="AH57" i="79"/>
  <c r="AI56" i="79"/>
  <c r="AH56" i="79"/>
  <c r="AI55" i="79"/>
  <c r="AH55" i="79"/>
  <c r="AI54" i="79"/>
  <c r="AH54" i="79"/>
  <c r="AI53" i="79"/>
  <c r="AH53" i="79"/>
  <c r="AI52" i="79"/>
  <c r="AH52" i="79"/>
  <c r="AI51" i="79"/>
  <c r="AH51" i="79"/>
  <c r="AI50" i="79"/>
  <c r="AH50" i="79"/>
  <c r="AI49" i="79"/>
  <c r="AH49" i="79"/>
  <c r="AI48" i="79"/>
  <c r="AH48" i="79"/>
  <c r="AI47" i="79"/>
  <c r="AH47" i="79"/>
  <c r="AI46" i="79"/>
  <c r="AH46" i="79"/>
  <c r="AI45" i="79"/>
  <c r="AH45" i="79"/>
  <c r="AI44" i="79"/>
  <c r="AH44" i="79"/>
  <c r="AI43" i="79"/>
  <c r="AH43" i="79"/>
  <c r="AI42" i="79"/>
  <c r="AH42" i="79"/>
  <c r="AI41" i="79"/>
  <c r="AH41" i="79"/>
  <c r="AI40" i="79"/>
  <c r="AH40" i="79"/>
  <c r="AI39" i="79"/>
  <c r="AH39" i="79"/>
  <c r="AI38" i="79"/>
  <c r="AH38" i="79"/>
  <c r="AI37" i="79"/>
  <c r="AH37" i="79"/>
  <c r="AI36" i="79"/>
  <c r="AH36" i="79"/>
  <c r="AI35" i="79"/>
  <c r="AH35" i="79"/>
  <c r="AI34" i="79"/>
  <c r="AH34" i="79"/>
  <c r="AI33" i="79"/>
  <c r="AH33" i="79"/>
  <c r="AI32" i="79"/>
  <c r="AH32" i="79"/>
  <c r="AI31" i="79"/>
  <c r="AH31" i="79"/>
  <c r="AI30" i="79"/>
  <c r="AH30" i="79"/>
  <c r="AI29" i="79"/>
  <c r="AH29" i="79"/>
  <c r="AI28" i="79"/>
  <c r="AH28" i="79"/>
  <c r="AI27" i="79"/>
  <c r="AH27" i="79"/>
  <c r="AI26" i="79"/>
  <c r="AH26" i="79"/>
  <c r="AI25" i="79"/>
  <c r="AH25" i="79"/>
  <c r="AI24" i="79"/>
  <c r="AH24" i="79"/>
  <c r="BI23" i="79"/>
  <c r="BH23" i="79"/>
  <c r="AW23" i="79"/>
  <c r="AI23" i="79"/>
  <c r="AH23" i="79"/>
  <c r="AI22" i="79"/>
  <c r="AH22" i="79"/>
  <c r="BJ21" i="79"/>
  <c r="BI21" i="79"/>
  <c r="BH21" i="79"/>
  <c r="BG21" i="79"/>
  <c r="BF21" i="79"/>
  <c r="BE21" i="79"/>
  <c r="BD21" i="79"/>
  <c r="BC21" i="79"/>
  <c r="BB21" i="79"/>
  <c r="BA21" i="79"/>
  <c r="AZ21" i="79"/>
  <c r="AY21" i="79"/>
  <c r="AX21" i="79"/>
  <c r="AW21" i="79"/>
  <c r="AV21" i="79"/>
  <c r="AU21" i="79"/>
  <c r="AT21" i="79"/>
  <c r="AS21" i="79"/>
  <c r="AR21" i="79"/>
  <c r="AQ21" i="79"/>
  <c r="AP21" i="79"/>
  <c r="AO21" i="79"/>
  <c r="AN21" i="79"/>
  <c r="AM21" i="79"/>
  <c r="AI21" i="79"/>
  <c r="AH21" i="79"/>
  <c r="BJ20" i="79"/>
  <c r="BH20" i="79"/>
  <c r="BG20" i="79"/>
  <c r="BE20" i="79"/>
  <c r="BC20" i="79"/>
  <c r="BA20" i="79"/>
  <c r="AZ20" i="79"/>
  <c r="AY20" i="79"/>
  <c r="AX20" i="79"/>
  <c r="AW20" i="79"/>
  <c r="AV20" i="79"/>
  <c r="AU20" i="79"/>
  <c r="AT20" i="79"/>
  <c r="AR20" i="79"/>
  <c r="AQ20" i="79"/>
  <c r="AP20" i="79"/>
  <c r="AO20" i="79"/>
  <c r="AN20" i="79"/>
  <c r="AI20" i="79"/>
  <c r="AH20" i="79"/>
  <c r="BJ19" i="79"/>
  <c r="BI19" i="79"/>
  <c r="BG19" i="79"/>
  <c r="BD19" i="79"/>
  <c r="BB19" i="79"/>
  <c r="AZ19" i="79"/>
  <c r="AY19" i="79"/>
  <c r="AX19" i="79"/>
  <c r="AW19" i="79"/>
  <c r="AV19" i="79"/>
  <c r="AU19" i="79"/>
  <c r="AT19" i="79"/>
  <c r="AQ19" i="79"/>
  <c r="AP19" i="79"/>
  <c r="AI19" i="79"/>
  <c r="AH19" i="79"/>
  <c r="BI18" i="79"/>
  <c r="BH18" i="79"/>
  <c r="BG18" i="79"/>
  <c r="BF18" i="79"/>
  <c r="BB18" i="79"/>
  <c r="AZ18" i="79"/>
  <c r="AY18" i="79"/>
  <c r="AX18" i="79"/>
  <c r="AW18" i="79"/>
  <c r="AV18" i="79"/>
  <c r="AU18" i="79"/>
  <c r="AS18" i="79"/>
  <c r="AR18" i="79"/>
  <c r="AQ18" i="79"/>
  <c r="AO18" i="79"/>
  <c r="AN18" i="79"/>
  <c r="AM18" i="79"/>
  <c r="AI18" i="79"/>
  <c r="AH18" i="79"/>
  <c r="BJ17" i="79"/>
  <c r="BI17" i="79"/>
  <c r="BG17" i="79"/>
  <c r="BF17" i="79"/>
  <c r="BE17" i="79"/>
  <c r="BC17" i="79"/>
  <c r="BB17" i="79"/>
  <c r="BA17" i="79"/>
  <c r="AZ17" i="79"/>
  <c r="AX17" i="79"/>
  <c r="AW17" i="79"/>
  <c r="AU17" i="79"/>
  <c r="AT17" i="79"/>
  <c r="AS17" i="79"/>
  <c r="AP17" i="79"/>
  <c r="AO17" i="79"/>
  <c r="AI17" i="79"/>
  <c r="AH17" i="79"/>
  <c r="BJ16" i="79"/>
  <c r="BH16" i="79"/>
  <c r="BC16" i="79"/>
  <c r="BB16" i="79"/>
  <c r="AW16" i="79"/>
  <c r="AU16" i="79"/>
  <c r="AT16" i="79"/>
  <c r="AS16" i="79"/>
  <c r="AR16" i="79"/>
  <c r="AQ16" i="79"/>
  <c r="AO16" i="79"/>
  <c r="AN16" i="79"/>
  <c r="AI16" i="79"/>
  <c r="AH16" i="79"/>
  <c r="AI15" i="79"/>
  <c r="AH15" i="79"/>
  <c r="AI14" i="79"/>
  <c r="AH14" i="79"/>
  <c r="AI13" i="79"/>
  <c r="AH13" i="79"/>
  <c r="AL12" i="79"/>
  <c r="AI12" i="79"/>
  <c r="AH12" i="79"/>
  <c r="AI11" i="79"/>
  <c r="AH11" i="79"/>
  <c r="K6" i="79"/>
  <c r="AE5" i="79"/>
  <c r="AD5" i="79"/>
  <c r="AC5" i="79"/>
  <c r="AB5" i="79"/>
  <c r="AA5" i="79"/>
  <c r="Z5" i="79"/>
  <c r="X5" i="79"/>
  <c r="U5" i="79"/>
  <c r="S5" i="79"/>
  <c r="R5" i="79"/>
  <c r="Q5" i="79"/>
  <c r="P5" i="79"/>
  <c r="O5" i="79"/>
  <c r="N5" i="79"/>
  <c r="M5" i="79"/>
  <c r="L5" i="79"/>
  <c r="J5" i="79"/>
  <c r="I5" i="79"/>
  <c r="H5" i="79"/>
  <c r="E5" i="79"/>
  <c r="AG4" i="79"/>
  <c r="K4" i="79"/>
  <c r="E4" i="79"/>
  <c r="H4" i="79" s="1"/>
  <c r="B4" i="79"/>
  <c r="AL13" i="79" s="1"/>
  <c r="AG3" i="79"/>
  <c r="AG2" i="79"/>
  <c r="AG6" i="79" s="1"/>
  <c r="AE70" i="77"/>
  <c r="AF70" i="77"/>
  <c r="AE71" i="77"/>
  <c r="AF71" i="77"/>
  <c r="AE78" i="77"/>
  <c r="AF78" i="77"/>
  <c r="AE92" i="77"/>
  <c r="AF92" i="77"/>
  <c r="AE96" i="77"/>
  <c r="AF96" i="77"/>
  <c r="AE108" i="77"/>
  <c r="AF108" i="77"/>
  <c r="AE117" i="77"/>
  <c r="AE123" i="77" s="1"/>
  <c r="AE124" i="77" s="1"/>
  <c r="AF117" i="77"/>
  <c r="AE118" i="77"/>
  <c r="AF118" i="77"/>
  <c r="AE119" i="77"/>
  <c r="AF119" i="77"/>
  <c r="AE120" i="77"/>
  <c r="AF120" i="77"/>
  <c r="AE121" i="77"/>
  <c r="AF121" i="77"/>
  <c r="AE122" i="77"/>
  <c r="AF122" i="77"/>
  <c r="AF123" i="77" s="1"/>
  <c r="AE135" i="77"/>
  <c r="AF135" i="77"/>
  <c r="AF161" i="83" l="1"/>
  <c r="AD274" i="83"/>
  <c r="AB177" i="81"/>
  <c r="T274" i="81"/>
  <c r="BJ22" i="79"/>
  <c r="BJ25" i="79" s="1"/>
  <c r="BG22" i="79"/>
  <c r="BF19" i="79"/>
  <c r="Z123" i="79"/>
  <c r="BF23" i="79" s="1"/>
  <c r="Y113" i="79"/>
  <c r="Y115" i="79" s="1"/>
  <c r="W5" i="79"/>
  <c r="W113" i="79"/>
  <c r="W115" i="79" s="1"/>
  <c r="X113" i="79"/>
  <c r="X115" i="79" s="1"/>
  <c r="X123" i="79"/>
  <c r="BE23" i="79" s="1"/>
  <c r="BE22" i="79"/>
  <c r="W123" i="79"/>
  <c r="W116" i="79" s="1"/>
  <c r="W7" i="79" s="1"/>
  <c r="T113" i="79"/>
  <c r="T115" i="79" s="1"/>
  <c r="U123" i="79"/>
  <c r="BC19" i="79"/>
  <c r="U124" i="79"/>
  <c r="U113" i="79"/>
  <c r="U115" i="79" s="1"/>
  <c r="U116" i="79" s="1"/>
  <c r="U7" i="79" s="1"/>
  <c r="BC22" i="79"/>
  <c r="BC25" i="79" s="1"/>
  <c r="BB20" i="79"/>
  <c r="BB22" i="79" s="1"/>
  <c r="BA16" i="79"/>
  <c r="BA22" i="79" s="1"/>
  <c r="AY16" i="79"/>
  <c r="AY22" i="79" s="1"/>
  <c r="AW22" i="79"/>
  <c r="AW25" i="79" s="1"/>
  <c r="AU22" i="79"/>
  <c r="AH121" i="79"/>
  <c r="K113" i="79"/>
  <c r="K115" i="79" s="1"/>
  <c r="AI71" i="79"/>
  <c r="AS22" i="79"/>
  <c r="AI92" i="79"/>
  <c r="AI119" i="79"/>
  <c r="H113" i="79"/>
  <c r="H115" i="79" s="1"/>
  <c r="H123" i="79"/>
  <c r="G113" i="79"/>
  <c r="G115" i="79" s="1"/>
  <c r="AH92" i="79"/>
  <c r="G123" i="79"/>
  <c r="AR23" i="79" s="1"/>
  <c r="AR19" i="79"/>
  <c r="AR22" i="79" s="1"/>
  <c r="F113" i="79"/>
  <c r="F115" i="79" s="1"/>
  <c r="F116" i="79" s="1"/>
  <c r="F7" i="79" s="1"/>
  <c r="F124" i="79"/>
  <c r="AQ22" i="79"/>
  <c r="AQ25" i="79" s="1"/>
  <c r="E124" i="79"/>
  <c r="E113" i="79"/>
  <c r="E115" i="79" s="1"/>
  <c r="E116" i="79" s="1"/>
  <c r="AP16" i="79"/>
  <c r="AP22" i="79" s="1"/>
  <c r="C5" i="79"/>
  <c r="D113" i="79"/>
  <c r="D115" i="79" s="1"/>
  <c r="D116" i="79" s="1"/>
  <c r="D7" i="79" s="1"/>
  <c r="AO19" i="79"/>
  <c r="AO22" i="79"/>
  <c r="AO25" i="79" s="1"/>
  <c r="AH122" i="79"/>
  <c r="C123" i="79"/>
  <c r="C124" i="79" s="1"/>
  <c r="C113" i="79"/>
  <c r="C115" i="79" s="1"/>
  <c r="AN19" i="79"/>
  <c r="AN22" i="79" s="1"/>
  <c r="B5" i="79"/>
  <c r="AM19" i="79"/>
  <c r="AJ108" i="79" a="1"/>
  <c r="AJ108" i="79" s="1"/>
  <c r="B113" i="79"/>
  <c r="B115" i="79" s="1"/>
  <c r="B116" i="79" s="1"/>
  <c r="AF5" i="79"/>
  <c r="AH78" i="79"/>
  <c r="BF22" i="79"/>
  <c r="BF25" i="79" s="1"/>
  <c r="AZ23" i="79"/>
  <c r="AT22" i="79"/>
  <c r="Z170" i="79"/>
  <c r="Y135" i="79"/>
  <c r="BI22" i="79"/>
  <c r="BI25" i="79" s="1"/>
  <c r="AI121" i="79"/>
  <c r="AH120" i="79"/>
  <c r="BG95" i="79" a="1"/>
  <c r="AZ86" i="79"/>
  <c r="AI96" i="79"/>
  <c r="AH96" i="79"/>
  <c r="AU23" i="79"/>
  <c r="BC23" i="79"/>
  <c r="L113" i="79"/>
  <c r="L115" i="79" s="1"/>
  <c r="L124" i="79"/>
  <c r="AH119" i="79"/>
  <c r="J123" i="79"/>
  <c r="J124" i="79" s="1"/>
  <c r="AI118" i="79"/>
  <c r="N7" i="79"/>
  <c r="V113" i="79"/>
  <c r="V115" i="79" s="1"/>
  <c r="AD7" i="79"/>
  <c r="AI117" i="79"/>
  <c r="K123" i="79"/>
  <c r="S123" i="79"/>
  <c r="R7" i="79"/>
  <c r="AH71" i="79"/>
  <c r="AV16" i="79"/>
  <c r="AV22" i="79" s="1"/>
  <c r="AV25" i="79" s="1"/>
  <c r="BD16" i="79"/>
  <c r="BD22" i="79" s="1"/>
  <c r="AP23" i="79"/>
  <c r="AP25" i="79" s="1"/>
  <c r="E7" i="79"/>
  <c r="AO23" i="79"/>
  <c r="L123" i="79"/>
  <c r="T123" i="79"/>
  <c r="BB23" i="79" s="1"/>
  <c r="AM16" i="79"/>
  <c r="AM20" i="79"/>
  <c r="H124" i="79"/>
  <c r="X124" i="79"/>
  <c r="Z113" i="79"/>
  <c r="Z115" i="79" s="1"/>
  <c r="Z116" i="79" s="1"/>
  <c r="Z7" i="79" s="1"/>
  <c r="AZ16" i="79"/>
  <c r="AZ22" i="79" s="1"/>
  <c r="AZ25" i="79" s="1"/>
  <c r="H116" i="79"/>
  <c r="H7" i="79" s="1"/>
  <c r="AI78" i="79"/>
  <c r="AX16" i="79"/>
  <c r="AX22" i="79" s="1"/>
  <c r="AX25" i="79" s="1"/>
  <c r="BH19" i="79"/>
  <c r="BH22" i="79" s="1"/>
  <c r="BH25" i="79" s="1"/>
  <c r="I113" i="79"/>
  <c r="I115" i="79" s="1"/>
  <c r="V123" i="79"/>
  <c r="BD23" i="79" s="1"/>
  <c r="AI120" i="79"/>
  <c r="AI122" i="79"/>
  <c r="I123" i="79"/>
  <c r="AS23" i="79" s="1"/>
  <c r="AS25" i="79" s="1"/>
  <c r="AY23" i="79"/>
  <c r="Y123" i="79"/>
  <c r="Y124" i="79" s="1"/>
  <c r="AI108" i="79"/>
  <c r="AH108" i="79"/>
  <c r="AH117" i="79"/>
  <c r="AH118" i="79"/>
  <c r="AE113" i="77"/>
  <c r="AE115" i="77" s="1"/>
  <c r="AE116" i="77" s="1"/>
  <c r="AF124" i="77"/>
  <c r="AF113" i="77"/>
  <c r="AF115" i="77" s="1"/>
  <c r="AF116" i="77" s="1"/>
  <c r="AE274" i="83" l="1"/>
  <c r="AF169" i="83"/>
  <c r="AF274" i="83" s="1"/>
  <c r="AF167" i="83"/>
  <c r="U274" i="81"/>
  <c r="AC177" i="81"/>
  <c r="Z124" i="79"/>
  <c r="X116" i="79"/>
  <c r="X7" i="79" s="1"/>
  <c r="BE25" i="79"/>
  <c r="W124" i="79"/>
  <c r="BD25" i="79"/>
  <c r="BB25" i="79"/>
  <c r="AY25" i="79"/>
  <c r="AU25" i="79"/>
  <c r="J116" i="79"/>
  <c r="J7" i="79" s="1"/>
  <c r="K116" i="79"/>
  <c r="K7" i="79" s="1"/>
  <c r="I124" i="79"/>
  <c r="G116" i="79"/>
  <c r="G7" i="79" s="1"/>
  <c r="AR25" i="79"/>
  <c r="G124" i="79"/>
  <c r="C116" i="79"/>
  <c r="C7" i="79" s="1"/>
  <c r="AM22" i="79"/>
  <c r="AA7" i="79"/>
  <c r="S124" i="79"/>
  <c r="BA23" i="79"/>
  <c r="BA25" i="79" s="1"/>
  <c r="V116" i="79"/>
  <c r="V7" i="79" s="1"/>
  <c r="Z135" i="79"/>
  <c r="AA170" i="79"/>
  <c r="AB170" i="79" s="1"/>
  <c r="AC170" i="79" s="1"/>
  <c r="AD170" i="79" s="1"/>
  <c r="AE170" i="79" s="1"/>
  <c r="AF170" i="79" s="1"/>
  <c r="S116" i="79"/>
  <c r="S7" i="79" s="1"/>
  <c r="Y116" i="79"/>
  <c r="Y7" i="79" s="1"/>
  <c r="AT8" i="79"/>
  <c r="BH118" i="79"/>
  <c r="BL116" i="79"/>
  <c r="BJ115" i="79"/>
  <c r="BH114" i="79"/>
  <c r="BL112" i="79"/>
  <c r="BJ111" i="79"/>
  <c r="BL117" i="79"/>
  <c r="BJ116" i="79"/>
  <c r="BH115" i="79"/>
  <c r="BL113" i="79"/>
  <c r="BJ112" i="79"/>
  <c r="BH111" i="79"/>
  <c r="BL109" i="79"/>
  <c r="BJ108" i="79"/>
  <c r="BH107" i="79"/>
  <c r="BL105" i="79"/>
  <c r="BJ104" i="79"/>
  <c r="BH103" i="79"/>
  <c r="BL101" i="79"/>
  <c r="BJ100" i="79"/>
  <c r="BH99" i="79"/>
  <c r="BL97" i="79"/>
  <c r="BJ96" i="79"/>
  <c r="BH95" i="79"/>
  <c r="BL118" i="79"/>
  <c r="BH117" i="79"/>
  <c r="BI115" i="79"/>
  <c r="BJ113" i="79"/>
  <c r="BL111" i="79"/>
  <c r="BH110" i="79"/>
  <c r="BK108" i="79"/>
  <c r="BG107" i="79"/>
  <c r="BJ105" i="79"/>
  <c r="BG104" i="79"/>
  <c r="BJ102" i="79"/>
  <c r="BG101" i="79"/>
  <c r="BJ99" i="79"/>
  <c r="BG98" i="79"/>
  <c r="BI96" i="79"/>
  <c r="BK118" i="79"/>
  <c r="BG117" i="79"/>
  <c r="BG115" i="79"/>
  <c r="BI113" i="79"/>
  <c r="BK111" i="79"/>
  <c r="BG110" i="79"/>
  <c r="BI108" i="79"/>
  <c r="BL106" i="79"/>
  <c r="BI105" i="79"/>
  <c r="BL103" i="79"/>
  <c r="BI102" i="79"/>
  <c r="BL100" i="79"/>
  <c r="BI99" i="79"/>
  <c r="BK97" i="79"/>
  <c r="BH96" i="79"/>
  <c r="BI118" i="79"/>
  <c r="BG116" i="79"/>
  <c r="BK113" i="79"/>
  <c r="BG111" i="79"/>
  <c r="BH109" i="79"/>
  <c r="BI107" i="79"/>
  <c r="BG105" i="79"/>
  <c r="BG103" i="79"/>
  <c r="BH101" i="79"/>
  <c r="BL98" i="79"/>
  <c r="BG97" i="79"/>
  <c r="BG95" i="79"/>
  <c r="BI116" i="79"/>
  <c r="BI114" i="79"/>
  <c r="BJ109" i="79"/>
  <c r="BK105" i="79"/>
  <c r="BJ101" i="79"/>
  <c r="BI97" i="79"/>
  <c r="BG118" i="79"/>
  <c r="BL115" i="79"/>
  <c r="BH113" i="79"/>
  <c r="BL110" i="79"/>
  <c r="BG109" i="79"/>
  <c r="BK106" i="79"/>
  <c r="BL104" i="79"/>
  <c r="BL102" i="79"/>
  <c r="BK100" i="79"/>
  <c r="BK98" i="79"/>
  <c r="BL96" i="79"/>
  <c r="BK117" i="79"/>
  <c r="BK115" i="79"/>
  <c r="BG113" i="79"/>
  <c r="BK110" i="79"/>
  <c r="BL108" i="79"/>
  <c r="BJ106" i="79"/>
  <c r="BK104" i="79"/>
  <c r="BK102" i="79"/>
  <c r="BI100" i="79"/>
  <c r="BJ98" i="79"/>
  <c r="BK96" i="79"/>
  <c r="BJ118" i="79"/>
  <c r="BG114" i="79"/>
  <c r="BI109" i="79"/>
  <c r="BH105" i="79"/>
  <c r="BI101" i="79"/>
  <c r="BH97" i="79"/>
  <c r="BJ117" i="79"/>
  <c r="BL114" i="79"/>
  <c r="BK112" i="79"/>
  <c r="BJ110" i="79"/>
  <c r="BH108" i="79"/>
  <c r="BI106" i="79"/>
  <c r="BI104" i="79"/>
  <c r="BH102" i="79"/>
  <c r="BH100" i="79"/>
  <c r="BI98" i="79"/>
  <c r="BG96" i="79"/>
  <c r="BI117" i="79"/>
  <c r="BK114" i="79"/>
  <c r="BI112" i="79"/>
  <c r="BI110" i="79"/>
  <c r="BG108" i="79"/>
  <c r="BH106" i="79"/>
  <c r="BH104" i="79"/>
  <c r="BG102" i="79"/>
  <c r="BG100" i="79"/>
  <c r="BH98" i="79"/>
  <c r="BL95" i="79"/>
  <c r="BK116" i="79"/>
  <c r="BJ114" i="79"/>
  <c r="BH112" i="79"/>
  <c r="BK109" i="79"/>
  <c r="BL107" i="79"/>
  <c r="BG106" i="79"/>
  <c r="BK103" i="79"/>
  <c r="BK101" i="79"/>
  <c r="BL99" i="79"/>
  <c r="BJ97" i="79"/>
  <c r="BK95" i="79"/>
  <c r="BG112" i="79"/>
  <c r="BK107" i="79"/>
  <c r="BJ103" i="79"/>
  <c r="BK99" i="79"/>
  <c r="BJ95" i="79"/>
  <c r="BH116" i="79"/>
  <c r="BI111" i="79"/>
  <c r="BJ107" i="79"/>
  <c r="BI103" i="79"/>
  <c r="BG99" i="79"/>
  <c r="BI95" i="79"/>
  <c r="T124" i="79"/>
  <c r="Q7" i="79"/>
  <c r="BG23" i="79"/>
  <c r="BG25" i="79" s="1"/>
  <c r="AN23" i="79"/>
  <c r="AN25" i="79" s="1"/>
  <c r="I116" i="79"/>
  <c r="I7" i="79" s="1"/>
  <c r="AJ123" i="79" a="1"/>
  <c r="AJ123" i="79" s="1"/>
  <c r="AH123" i="79"/>
  <c r="AI123" i="79"/>
  <c r="AM23" i="79"/>
  <c r="AT23" i="79"/>
  <c r="AT25" i="79" s="1"/>
  <c r="K124" i="79"/>
  <c r="AH113" i="79"/>
  <c r="AI113" i="79"/>
  <c r="AB7" i="79"/>
  <c r="V124" i="79"/>
  <c r="L116" i="79"/>
  <c r="L7" i="79" s="1"/>
  <c r="T116" i="79"/>
  <c r="T7" i="79" s="1"/>
  <c r="AC70" i="77"/>
  <c r="AD70" i="77"/>
  <c r="AC71" i="77"/>
  <c r="AD71" i="77"/>
  <c r="AC78" i="77"/>
  <c r="AD78" i="77"/>
  <c r="AC92" i="77"/>
  <c r="AD92" i="77"/>
  <c r="AD113" i="77" s="1"/>
  <c r="AD115" i="77" s="1"/>
  <c r="AC96" i="77"/>
  <c r="AD96" i="77"/>
  <c r="AC108" i="77"/>
  <c r="AD108" i="77"/>
  <c r="AC117" i="77"/>
  <c r="AD117" i="77"/>
  <c r="AC118" i="77"/>
  <c r="AD118" i="77"/>
  <c r="AC119" i="77"/>
  <c r="AD119" i="77"/>
  <c r="AC120" i="77"/>
  <c r="AD120" i="77"/>
  <c r="AC121" i="77"/>
  <c r="AD121" i="77"/>
  <c r="AC122" i="77"/>
  <c r="AD122" i="77"/>
  <c r="AD123" i="77" s="1"/>
  <c r="AC135" i="77"/>
  <c r="AD135" i="77"/>
  <c r="AB70" i="77"/>
  <c r="AB71" i="77"/>
  <c r="AB78" i="77"/>
  <c r="AB92" i="77"/>
  <c r="AB96" i="77"/>
  <c r="AB108" i="77"/>
  <c r="AB117" i="77"/>
  <c r="AB118" i="77"/>
  <c r="AB119" i="77"/>
  <c r="AB120" i="77"/>
  <c r="AB121" i="77"/>
  <c r="AB122" i="77"/>
  <c r="AB161" i="77"/>
  <c r="AB167" i="77" s="1"/>
  <c r="AB162" i="77"/>
  <c r="AB163" i="77"/>
  <c r="AB164" i="77"/>
  <c r="AB165" i="77"/>
  <c r="AB166" i="77"/>
  <c r="AB169" i="77"/>
  <c r="AB170" i="77"/>
  <c r="AB171" i="77"/>
  <c r="AB172" i="77"/>
  <c r="AB274" i="77" s="1"/>
  <c r="AB173" i="77"/>
  <c r="AB174" i="77"/>
  <c r="AB175" i="77"/>
  <c r="AB176" i="77"/>
  <c r="AB177" i="77"/>
  <c r="AB178" i="77"/>
  <c r="AB179" i="77"/>
  <c r="AB180" i="77"/>
  <c r="AB181" i="77"/>
  <c r="AB182" i="77"/>
  <c r="AB183" i="77"/>
  <c r="AB135" i="77" s="1"/>
  <c r="AB184" i="77"/>
  <c r="AB185" i="77"/>
  <c r="AB186" i="77"/>
  <c r="AB187" i="77"/>
  <c r="AB188" i="77"/>
  <c r="AB189" i="77"/>
  <c r="AB190" i="77"/>
  <c r="AB191" i="77"/>
  <c r="AB192" i="77"/>
  <c r="AB193" i="77"/>
  <c r="AB194" i="77"/>
  <c r="AB195" i="77"/>
  <c r="AB196" i="77"/>
  <c r="AB197" i="77"/>
  <c r="AB198" i="77"/>
  <c r="AB199" i="77"/>
  <c r="AB200" i="77"/>
  <c r="AB201" i="77"/>
  <c r="AB202" i="77"/>
  <c r="AB203" i="77"/>
  <c r="AB204" i="77"/>
  <c r="AB205" i="77"/>
  <c r="AB206" i="77"/>
  <c r="AB207" i="77"/>
  <c r="AB208" i="77"/>
  <c r="AB209" i="77"/>
  <c r="AB210" i="77"/>
  <c r="AB211" i="77"/>
  <c r="AB212" i="77"/>
  <c r="AB213" i="77"/>
  <c r="AB214" i="77"/>
  <c r="AB215" i="77"/>
  <c r="AB216" i="77"/>
  <c r="AB217" i="77"/>
  <c r="AB218" i="77"/>
  <c r="AB219" i="77"/>
  <c r="AB220" i="77"/>
  <c r="AB221" i="77"/>
  <c r="AB222" i="77"/>
  <c r="AB223" i="77"/>
  <c r="AB224" i="77"/>
  <c r="AB225" i="77"/>
  <c r="AB226" i="77"/>
  <c r="AB227" i="77"/>
  <c r="AB228" i="77"/>
  <c r="AB229" i="77"/>
  <c r="AB230" i="77"/>
  <c r="AB231" i="77"/>
  <c r="AB232" i="77"/>
  <c r="AB233" i="77"/>
  <c r="AB234" i="77"/>
  <c r="AB235" i="77"/>
  <c r="AB236" i="77"/>
  <c r="AB237" i="77"/>
  <c r="AB238" i="77"/>
  <c r="AB239" i="77"/>
  <c r="AB240" i="77"/>
  <c r="AB241" i="77"/>
  <c r="AB242" i="77"/>
  <c r="AB243" i="77"/>
  <c r="AB244" i="77"/>
  <c r="AB245" i="77"/>
  <c r="AB246" i="77"/>
  <c r="AB247" i="77"/>
  <c r="AB248" i="77"/>
  <c r="AB249" i="77"/>
  <c r="AB250" i="77"/>
  <c r="AB251" i="77"/>
  <c r="AB252" i="77"/>
  <c r="AB253" i="77"/>
  <c r="AB254" i="77"/>
  <c r="AB255" i="77"/>
  <c r="AB256" i="77"/>
  <c r="AB257" i="77"/>
  <c r="AB258" i="77"/>
  <c r="AB259" i="77"/>
  <c r="AB260" i="77"/>
  <c r="AB261" i="77"/>
  <c r="AB262" i="77"/>
  <c r="AB263" i="77"/>
  <c r="AB264" i="77"/>
  <c r="AB265" i="77"/>
  <c r="AB266" i="77"/>
  <c r="AB267" i="77"/>
  <c r="AB268" i="77"/>
  <c r="AB269" i="77"/>
  <c r="AB270" i="77"/>
  <c r="AB271" i="77"/>
  <c r="AB272" i="77"/>
  <c r="AB273" i="77"/>
  <c r="AA149" i="77"/>
  <c r="AA70" i="77"/>
  <c r="AA71" i="77"/>
  <c r="AA78" i="77"/>
  <c r="Z149" i="77"/>
  <c r="Z70" i="77"/>
  <c r="Y70" i="77"/>
  <c r="Y149" i="77"/>
  <c r="Y78" i="77"/>
  <c r="X70" i="77"/>
  <c r="AI135" i="83" l="1"/>
  <c r="AH135" i="83"/>
  <c r="AD177" i="81"/>
  <c r="V274" i="81"/>
  <c r="AH124" i="79"/>
  <c r="AM25" i="79"/>
  <c r="AT9" i="79" s="1"/>
  <c r="G169" i="79"/>
  <c r="AI124" i="79"/>
  <c r="G177" i="79"/>
  <c r="AH115" i="79"/>
  <c r="AI115" i="79"/>
  <c r="AD116" i="77"/>
  <c r="AD124" i="77"/>
  <c r="AC123" i="77"/>
  <c r="AC113" i="77"/>
  <c r="AC115" i="77" s="1"/>
  <c r="AC116" i="77" s="1"/>
  <c r="AC124" i="77"/>
  <c r="AB123" i="77"/>
  <c r="AB124" i="77"/>
  <c r="AB113" i="77"/>
  <c r="AB115" i="77" s="1"/>
  <c r="AB116" i="77" s="1"/>
  <c r="AE177" i="81" l="1"/>
  <c r="W274" i="81"/>
  <c r="H177" i="79"/>
  <c r="G274" i="79"/>
  <c r="H169" i="79"/>
  <c r="AI116" i="79"/>
  <c r="AH116" i="79"/>
  <c r="B7" i="79"/>
  <c r="A7" i="79" s="1"/>
  <c r="G161" i="79"/>
  <c r="X274" i="81" l="1"/>
  <c r="AF177" i="81"/>
  <c r="I177" i="79"/>
  <c r="H161" i="79"/>
  <c r="H135" i="79" s="1"/>
  <c r="G167" i="79"/>
  <c r="H274" i="79"/>
  <c r="I169" i="79"/>
  <c r="G135" i="79"/>
  <c r="Y274" i="81" l="1"/>
  <c r="AB161" i="81"/>
  <c r="I161" i="79"/>
  <c r="H167" i="79"/>
  <c r="I274" i="79"/>
  <c r="J169" i="79"/>
  <c r="J177" i="79"/>
  <c r="I135" i="79"/>
  <c r="AB167" i="81" l="1"/>
  <c r="AC161" i="81"/>
  <c r="AB135" i="81"/>
  <c r="Z274" i="81"/>
  <c r="K177" i="79"/>
  <c r="J274" i="79"/>
  <c r="K169" i="79"/>
  <c r="I167" i="79"/>
  <c r="J161" i="79"/>
  <c r="AA274" i="81" l="1"/>
  <c r="AB169" i="81"/>
  <c r="AC167" i="81"/>
  <c r="AD161" i="81"/>
  <c r="AC135" i="81"/>
  <c r="J167" i="79"/>
  <c r="K161" i="79"/>
  <c r="K274" i="79"/>
  <c r="L169" i="79"/>
  <c r="J135" i="79"/>
  <c r="L177" i="79"/>
  <c r="K135" i="79"/>
  <c r="AD167" i="81" l="1"/>
  <c r="AE161" i="81"/>
  <c r="AD135" i="81"/>
  <c r="AB274" i="81"/>
  <c r="AC169" i="81"/>
  <c r="L274" i="79"/>
  <c r="M169" i="79"/>
  <c r="M177" i="79"/>
  <c r="L161" i="79"/>
  <c r="L135" i="79" s="1"/>
  <c r="K167" i="79"/>
  <c r="AC274" i="81" l="1"/>
  <c r="AD169" i="81"/>
  <c r="AE167" i="81"/>
  <c r="AF161" i="81"/>
  <c r="L167" i="79"/>
  <c r="M161" i="79"/>
  <c r="N177" i="79"/>
  <c r="M274" i="79"/>
  <c r="N169" i="79"/>
  <c r="AF167" i="81" l="1"/>
  <c r="AF135" i="81"/>
  <c r="AD274" i="81"/>
  <c r="AE169" i="81"/>
  <c r="N274" i="79"/>
  <c r="O169" i="79"/>
  <c r="O177" i="79"/>
  <c r="M167" i="79"/>
  <c r="N161" i="79"/>
  <c r="W70" i="77"/>
  <c r="W92" i="77"/>
  <c r="U135" i="77"/>
  <c r="V135" i="77"/>
  <c r="V70" i="77"/>
  <c r="V71" i="77"/>
  <c r="V78" i="77"/>
  <c r="V92" i="77"/>
  <c r="V96" i="77"/>
  <c r="U70" i="77"/>
  <c r="U71" i="77"/>
  <c r="U78" i="77"/>
  <c r="U92" i="77"/>
  <c r="L36" i="3"/>
  <c r="AH135" i="81" l="1"/>
  <c r="AI135" i="81"/>
  <c r="AE274" i="81"/>
  <c r="AF169" i="81"/>
  <c r="AF274" i="81" s="1"/>
  <c r="P177" i="79"/>
  <c r="Q177" i="79" s="1"/>
  <c r="N167" i="79"/>
  <c r="O161" i="79"/>
  <c r="O274" i="79"/>
  <c r="P169" i="79"/>
  <c r="T70" i="77"/>
  <c r="T71" i="77"/>
  <c r="T78" i="77"/>
  <c r="T92" i="77"/>
  <c r="T96" i="77"/>
  <c r="T108" i="77"/>
  <c r="T117" i="77"/>
  <c r="T118" i="77"/>
  <c r="T119" i="77"/>
  <c r="T120" i="77"/>
  <c r="T121" i="77"/>
  <c r="T122" i="77"/>
  <c r="T135" i="77"/>
  <c r="T161" i="77"/>
  <c r="T162" i="77"/>
  <c r="T163" i="77"/>
  <c r="T164" i="77"/>
  <c r="T165" i="77"/>
  <c r="T166" i="77"/>
  <c r="T167" i="77"/>
  <c r="T169" i="77"/>
  <c r="T170" i="77"/>
  <c r="T171" i="77"/>
  <c r="T172" i="77"/>
  <c r="T173" i="77"/>
  <c r="T174" i="77"/>
  <c r="T175" i="77"/>
  <c r="T176" i="77"/>
  <c r="T177" i="77"/>
  <c r="T178" i="77"/>
  <c r="T179" i="77"/>
  <c r="T180" i="77"/>
  <c r="T181" i="77"/>
  <c r="T182" i="77"/>
  <c r="T183" i="77"/>
  <c r="T184" i="77"/>
  <c r="T185" i="77"/>
  <c r="T186" i="77"/>
  <c r="T187" i="77"/>
  <c r="T188" i="77"/>
  <c r="T189" i="77"/>
  <c r="T190" i="77"/>
  <c r="T191" i="77"/>
  <c r="T192" i="77"/>
  <c r="T193" i="77"/>
  <c r="T194" i="77"/>
  <c r="T195" i="77"/>
  <c r="T196" i="77"/>
  <c r="T197" i="77"/>
  <c r="T198" i="77"/>
  <c r="T199" i="77"/>
  <c r="T200" i="77"/>
  <c r="T201" i="77"/>
  <c r="T202" i="77"/>
  <c r="T203" i="77"/>
  <c r="T204" i="77"/>
  <c r="T205" i="77"/>
  <c r="T206" i="77"/>
  <c r="S70" i="77"/>
  <c r="R96" i="77"/>
  <c r="S71" i="77"/>
  <c r="S78" i="77"/>
  <c r="S92" i="77"/>
  <c r="S96" i="77"/>
  <c r="S108" i="77"/>
  <c r="S117" i="77"/>
  <c r="S123" i="77" s="1"/>
  <c r="S118" i="77"/>
  <c r="S119" i="77"/>
  <c r="S120" i="77"/>
  <c r="S121" i="77"/>
  <c r="S122" i="77"/>
  <c r="S135" i="77"/>
  <c r="S161" i="77"/>
  <c r="S162" i="77"/>
  <c r="S163" i="77"/>
  <c r="S164" i="77"/>
  <c r="S165" i="77"/>
  <c r="S166" i="77"/>
  <c r="P274" i="79" l="1"/>
  <c r="Q169" i="79"/>
  <c r="P161" i="79"/>
  <c r="O167" i="79"/>
  <c r="R177" i="79"/>
  <c r="T113" i="77"/>
  <c r="T115" i="77" s="1"/>
  <c r="T123" i="77"/>
  <c r="S124" i="77"/>
  <c r="S113" i="77"/>
  <c r="S115" i="77" s="1"/>
  <c r="S116" i="77" s="1"/>
  <c r="S177" i="79" l="1"/>
  <c r="Q161" i="79"/>
  <c r="P167" i="79"/>
  <c r="Q274" i="79"/>
  <c r="R169" i="79"/>
  <c r="T116" i="77"/>
  <c r="T124" i="77"/>
  <c r="Q167" i="79" l="1"/>
  <c r="R161" i="79"/>
  <c r="R274" i="79"/>
  <c r="S169" i="79"/>
  <c r="T177" i="79"/>
  <c r="R70" i="77"/>
  <c r="Q70" i="77"/>
  <c r="K70" i="77"/>
  <c r="L70" i="77"/>
  <c r="M70" i="77"/>
  <c r="N70" i="77"/>
  <c r="O70" i="77"/>
  <c r="P70" i="77"/>
  <c r="Q78" i="77"/>
  <c r="Q92" i="77"/>
  <c r="Q96" i="77"/>
  <c r="P78" i="77"/>
  <c r="P92" i="77"/>
  <c r="O92" i="77"/>
  <c r="O96" i="77"/>
  <c r="U177" i="79" l="1"/>
  <c r="S274" i="79"/>
  <c r="T169" i="79"/>
  <c r="R167" i="79"/>
  <c r="S161" i="79"/>
  <c r="N78" i="77"/>
  <c r="S167" i="79" l="1"/>
  <c r="T161" i="79"/>
  <c r="S135" i="79"/>
  <c r="T274" i="79"/>
  <c r="U169" i="79"/>
  <c r="V177" i="79"/>
  <c r="W177" i="79" l="1"/>
  <c r="U274" i="79"/>
  <c r="V169" i="79"/>
  <c r="T167" i="79"/>
  <c r="U161" i="79"/>
  <c r="T135" i="79"/>
  <c r="M78" i="77"/>
  <c r="J70" i="77"/>
  <c r="I70" i="77"/>
  <c r="H70" i="77"/>
  <c r="G70" i="77"/>
  <c r="F149" i="77"/>
  <c r="F146" i="77"/>
  <c r="F70" i="77"/>
  <c r="E70" i="77"/>
  <c r="AH145" i="77"/>
  <c r="AI145" i="77"/>
  <c r="AH144" i="77"/>
  <c r="AI144" i="77"/>
  <c r="AH143" i="77"/>
  <c r="AI143" i="77"/>
  <c r="D70" i="77"/>
  <c r="U167" i="79" l="1"/>
  <c r="V161" i="79"/>
  <c r="U135" i="79"/>
  <c r="V274" i="79"/>
  <c r="W169" i="79"/>
  <c r="X177" i="79"/>
  <c r="C70" i="77"/>
  <c r="C71" i="77"/>
  <c r="C78" i="77"/>
  <c r="C92" i="77"/>
  <c r="C96" i="77"/>
  <c r="C108" i="77"/>
  <c r="AN19" i="77" s="1"/>
  <c r="C117" i="77"/>
  <c r="C123" i="77" s="1"/>
  <c r="C118" i="77"/>
  <c r="C119" i="77"/>
  <c r="C120" i="77"/>
  <c r="C121" i="77"/>
  <c r="C122" i="77"/>
  <c r="C135" i="77"/>
  <c r="B274" i="77"/>
  <c r="C269" i="77"/>
  <c r="D269" i="77" s="1"/>
  <c r="E269" i="77" s="1"/>
  <c r="F269" i="77" s="1"/>
  <c r="G269" i="77" s="1"/>
  <c r="H269" i="77" s="1"/>
  <c r="I269" i="77" s="1"/>
  <c r="J269" i="77" s="1"/>
  <c r="K269" i="77" s="1"/>
  <c r="L269" i="77" s="1"/>
  <c r="M269" i="77" s="1"/>
  <c r="N269" i="77" s="1"/>
  <c r="O269" i="77" s="1"/>
  <c r="P269" i="77" s="1"/>
  <c r="Q269" i="77" s="1"/>
  <c r="R269" i="77" s="1"/>
  <c r="S269" i="77" s="1"/>
  <c r="T269" i="77" s="1"/>
  <c r="U269" i="77" s="1"/>
  <c r="V269" i="77" s="1"/>
  <c r="W269" i="77" s="1"/>
  <c r="X269" i="77" s="1"/>
  <c r="Y269" i="77" s="1"/>
  <c r="Z269" i="77" s="1"/>
  <c r="AA269" i="77" s="1"/>
  <c r="AC269" i="77" s="1"/>
  <c r="AD269" i="77" s="1"/>
  <c r="AE269" i="77" s="1"/>
  <c r="AF269" i="77" s="1"/>
  <c r="C261" i="77"/>
  <c r="D261" i="77" s="1"/>
  <c r="E261" i="77" s="1"/>
  <c r="F261" i="77" s="1"/>
  <c r="G261" i="77" s="1"/>
  <c r="H261" i="77" s="1"/>
  <c r="I261" i="77" s="1"/>
  <c r="J261" i="77" s="1"/>
  <c r="K261" i="77" s="1"/>
  <c r="L261" i="77" s="1"/>
  <c r="M261" i="77" s="1"/>
  <c r="N261" i="77" s="1"/>
  <c r="O261" i="77" s="1"/>
  <c r="P261" i="77" s="1"/>
  <c r="Q261" i="77" s="1"/>
  <c r="R261" i="77" s="1"/>
  <c r="S261" i="77" s="1"/>
  <c r="T261" i="77" s="1"/>
  <c r="U261" i="77" s="1"/>
  <c r="V261" i="77" s="1"/>
  <c r="W261" i="77" s="1"/>
  <c r="X261" i="77" s="1"/>
  <c r="Y261" i="77" s="1"/>
  <c r="Z261" i="77" s="1"/>
  <c r="AA261" i="77" s="1"/>
  <c r="AC261" i="77" s="1"/>
  <c r="AD261" i="77" s="1"/>
  <c r="AE261" i="77" s="1"/>
  <c r="AF261" i="77" s="1"/>
  <c r="C259" i="77"/>
  <c r="D259" i="77" s="1"/>
  <c r="E259" i="77" s="1"/>
  <c r="F259" i="77" s="1"/>
  <c r="G259" i="77" s="1"/>
  <c r="H259" i="77" s="1"/>
  <c r="I259" i="77" s="1"/>
  <c r="J259" i="77" s="1"/>
  <c r="K259" i="77" s="1"/>
  <c r="L259" i="77" s="1"/>
  <c r="M259" i="77" s="1"/>
  <c r="N259" i="77" s="1"/>
  <c r="O259" i="77" s="1"/>
  <c r="P259" i="77" s="1"/>
  <c r="Q259" i="77" s="1"/>
  <c r="R259" i="77" s="1"/>
  <c r="S259" i="77" s="1"/>
  <c r="T259" i="77" s="1"/>
  <c r="U259" i="77" s="1"/>
  <c r="V259" i="77" s="1"/>
  <c r="W259" i="77" s="1"/>
  <c r="X259" i="77" s="1"/>
  <c r="Y259" i="77" s="1"/>
  <c r="Z259" i="77" s="1"/>
  <c r="AA259" i="77" s="1"/>
  <c r="AC259" i="77" s="1"/>
  <c r="AD259" i="77" s="1"/>
  <c r="AE259" i="77" s="1"/>
  <c r="AF259" i="77" s="1"/>
  <c r="C253" i="77"/>
  <c r="D253" i="77" s="1"/>
  <c r="E253" i="77" s="1"/>
  <c r="F253" i="77" s="1"/>
  <c r="G253" i="77" s="1"/>
  <c r="H253" i="77" s="1"/>
  <c r="I253" i="77" s="1"/>
  <c r="J253" i="77" s="1"/>
  <c r="K253" i="77" s="1"/>
  <c r="L253" i="77" s="1"/>
  <c r="M253" i="77" s="1"/>
  <c r="N253" i="77" s="1"/>
  <c r="O253" i="77" s="1"/>
  <c r="P253" i="77" s="1"/>
  <c r="Q253" i="77" s="1"/>
  <c r="R253" i="77" s="1"/>
  <c r="S253" i="77" s="1"/>
  <c r="T253" i="77" s="1"/>
  <c r="U253" i="77" s="1"/>
  <c r="V253" i="77" s="1"/>
  <c r="W253" i="77" s="1"/>
  <c r="X253" i="77" s="1"/>
  <c r="Y253" i="77" s="1"/>
  <c r="Z253" i="77" s="1"/>
  <c r="AA253" i="77" s="1"/>
  <c r="AC253" i="77" s="1"/>
  <c r="AD253" i="77" s="1"/>
  <c r="AE253" i="77" s="1"/>
  <c r="AF253" i="77" s="1"/>
  <c r="C246" i="77"/>
  <c r="D246" i="77" s="1"/>
  <c r="E246" i="77" s="1"/>
  <c r="F246" i="77" s="1"/>
  <c r="G246" i="77" s="1"/>
  <c r="H246" i="77" s="1"/>
  <c r="I246" i="77" s="1"/>
  <c r="J246" i="77" s="1"/>
  <c r="K246" i="77" s="1"/>
  <c r="L246" i="77" s="1"/>
  <c r="M246" i="77" s="1"/>
  <c r="N246" i="77" s="1"/>
  <c r="O246" i="77" s="1"/>
  <c r="P246" i="77" s="1"/>
  <c r="Q246" i="77" s="1"/>
  <c r="R246" i="77" s="1"/>
  <c r="S246" i="77" s="1"/>
  <c r="T246" i="77" s="1"/>
  <c r="U246" i="77" s="1"/>
  <c r="V246" i="77" s="1"/>
  <c r="W246" i="77" s="1"/>
  <c r="X246" i="77" s="1"/>
  <c r="Y246" i="77" s="1"/>
  <c r="Z246" i="77" s="1"/>
  <c r="AA246" i="77" s="1"/>
  <c r="AC246" i="77" s="1"/>
  <c r="AD246" i="77" s="1"/>
  <c r="AE246" i="77" s="1"/>
  <c r="AF246" i="77" s="1"/>
  <c r="C243" i="77"/>
  <c r="D243" i="77" s="1"/>
  <c r="E243" i="77" s="1"/>
  <c r="F243" i="77" s="1"/>
  <c r="G243" i="77" s="1"/>
  <c r="H243" i="77" s="1"/>
  <c r="I243" i="77" s="1"/>
  <c r="J243" i="77" s="1"/>
  <c r="K243" i="77" s="1"/>
  <c r="L243" i="77" s="1"/>
  <c r="M243" i="77" s="1"/>
  <c r="N243" i="77" s="1"/>
  <c r="O243" i="77" s="1"/>
  <c r="P243" i="77" s="1"/>
  <c r="Q243" i="77" s="1"/>
  <c r="R243" i="77" s="1"/>
  <c r="S243" i="77" s="1"/>
  <c r="T243" i="77" s="1"/>
  <c r="U243" i="77" s="1"/>
  <c r="V243" i="77" s="1"/>
  <c r="W243" i="77" s="1"/>
  <c r="X243" i="77" s="1"/>
  <c r="Y243" i="77" s="1"/>
  <c r="Z243" i="77" s="1"/>
  <c r="AA243" i="77" s="1"/>
  <c r="AC243" i="77" s="1"/>
  <c r="AD243" i="77" s="1"/>
  <c r="AE243" i="77" s="1"/>
  <c r="AF243" i="77" s="1"/>
  <c r="C238" i="77"/>
  <c r="D238" i="77" s="1"/>
  <c r="E238" i="77" s="1"/>
  <c r="F238" i="77" s="1"/>
  <c r="G238" i="77" s="1"/>
  <c r="H238" i="77" s="1"/>
  <c r="I238" i="77" s="1"/>
  <c r="J238" i="77" s="1"/>
  <c r="K238" i="77" s="1"/>
  <c r="L238" i="77" s="1"/>
  <c r="M238" i="77" s="1"/>
  <c r="N238" i="77" s="1"/>
  <c r="O238" i="77" s="1"/>
  <c r="P238" i="77" s="1"/>
  <c r="Q238" i="77" s="1"/>
  <c r="R238" i="77" s="1"/>
  <c r="S238" i="77" s="1"/>
  <c r="T238" i="77" s="1"/>
  <c r="U238" i="77" s="1"/>
  <c r="V238" i="77" s="1"/>
  <c r="W238" i="77" s="1"/>
  <c r="X238" i="77" s="1"/>
  <c r="Y238" i="77" s="1"/>
  <c r="Z238" i="77" s="1"/>
  <c r="AA238" i="77" s="1"/>
  <c r="AC238" i="77" s="1"/>
  <c r="AD238" i="77" s="1"/>
  <c r="AE238" i="77" s="1"/>
  <c r="AF238" i="77" s="1"/>
  <c r="C237" i="77"/>
  <c r="D237" i="77" s="1"/>
  <c r="E237" i="77" s="1"/>
  <c r="F237" i="77" s="1"/>
  <c r="G237" i="77" s="1"/>
  <c r="H237" i="77" s="1"/>
  <c r="I237" i="77" s="1"/>
  <c r="J237" i="77" s="1"/>
  <c r="K237" i="77" s="1"/>
  <c r="L237" i="77" s="1"/>
  <c r="M237" i="77" s="1"/>
  <c r="N237" i="77" s="1"/>
  <c r="O237" i="77" s="1"/>
  <c r="P237" i="77" s="1"/>
  <c r="Q237" i="77" s="1"/>
  <c r="R237" i="77" s="1"/>
  <c r="S237" i="77" s="1"/>
  <c r="T237" i="77" s="1"/>
  <c r="U237" i="77" s="1"/>
  <c r="V237" i="77" s="1"/>
  <c r="W237" i="77" s="1"/>
  <c r="X237" i="77" s="1"/>
  <c r="Y237" i="77" s="1"/>
  <c r="Z237" i="77" s="1"/>
  <c r="AA237" i="77" s="1"/>
  <c r="AC237" i="77" s="1"/>
  <c r="AD237" i="77" s="1"/>
  <c r="AE237" i="77" s="1"/>
  <c r="AF237" i="77" s="1"/>
  <c r="C235" i="77"/>
  <c r="D235" i="77" s="1"/>
  <c r="E235" i="77" s="1"/>
  <c r="F235" i="77" s="1"/>
  <c r="G235" i="77" s="1"/>
  <c r="H235" i="77" s="1"/>
  <c r="I235" i="77" s="1"/>
  <c r="J235" i="77" s="1"/>
  <c r="K235" i="77" s="1"/>
  <c r="L235" i="77" s="1"/>
  <c r="M235" i="77" s="1"/>
  <c r="N235" i="77" s="1"/>
  <c r="O235" i="77" s="1"/>
  <c r="P235" i="77" s="1"/>
  <c r="Q235" i="77" s="1"/>
  <c r="R235" i="77" s="1"/>
  <c r="S235" i="77" s="1"/>
  <c r="T235" i="77" s="1"/>
  <c r="U235" i="77" s="1"/>
  <c r="V235" i="77" s="1"/>
  <c r="W235" i="77" s="1"/>
  <c r="X235" i="77" s="1"/>
  <c r="Y235" i="77" s="1"/>
  <c r="Z235" i="77" s="1"/>
  <c r="AA235" i="77" s="1"/>
  <c r="AC235" i="77" s="1"/>
  <c r="AD235" i="77" s="1"/>
  <c r="AE235" i="77" s="1"/>
  <c r="AF235" i="77" s="1"/>
  <c r="C229" i="77"/>
  <c r="D229" i="77" s="1"/>
  <c r="E229" i="77" s="1"/>
  <c r="F229" i="77" s="1"/>
  <c r="G229" i="77" s="1"/>
  <c r="H229" i="77" s="1"/>
  <c r="I229" i="77" s="1"/>
  <c r="J229" i="77" s="1"/>
  <c r="K229" i="77" s="1"/>
  <c r="L229" i="77" s="1"/>
  <c r="M229" i="77" s="1"/>
  <c r="N229" i="77" s="1"/>
  <c r="O229" i="77" s="1"/>
  <c r="P229" i="77" s="1"/>
  <c r="Q229" i="77" s="1"/>
  <c r="R229" i="77" s="1"/>
  <c r="S229" i="77" s="1"/>
  <c r="T229" i="77" s="1"/>
  <c r="U229" i="77" s="1"/>
  <c r="V229" i="77" s="1"/>
  <c r="W229" i="77" s="1"/>
  <c r="X229" i="77" s="1"/>
  <c r="Y229" i="77" s="1"/>
  <c r="Z229" i="77" s="1"/>
  <c r="AA229" i="77" s="1"/>
  <c r="AC229" i="77" s="1"/>
  <c r="AD229" i="77" s="1"/>
  <c r="AE229" i="77" s="1"/>
  <c r="AF229" i="77" s="1"/>
  <c r="C227" i="77"/>
  <c r="D227" i="77" s="1"/>
  <c r="E227" i="77" s="1"/>
  <c r="F227" i="77" s="1"/>
  <c r="G227" i="77" s="1"/>
  <c r="H227" i="77" s="1"/>
  <c r="I227" i="77" s="1"/>
  <c r="J227" i="77" s="1"/>
  <c r="K227" i="77" s="1"/>
  <c r="L227" i="77" s="1"/>
  <c r="M227" i="77" s="1"/>
  <c r="N227" i="77" s="1"/>
  <c r="O227" i="77" s="1"/>
  <c r="P227" i="77" s="1"/>
  <c r="Q227" i="77" s="1"/>
  <c r="R227" i="77" s="1"/>
  <c r="S227" i="77" s="1"/>
  <c r="T227" i="77" s="1"/>
  <c r="U227" i="77" s="1"/>
  <c r="V227" i="77" s="1"/>
  <c r="W227" i="77" s="1"/>
  <c r="X227" i="77" s="1"/>
  <c r="Y227" i="77" s="1"/>
  <c r="Z227" i="77" s="1"/>
  <c r="AA227" i="77" s="1"/>
  <c r="AC227" i="77" s="1"/>
  <c r="AD227" i="77" s="1"/>
  <c r="AE227" i="77" s="1"/>
  <c r="AF227" i="77" s="1"/>
  <c r="C221" i="77"/>
  <c r="D221" i="77" s="1"/>
  <c r="E221" i="77" s="1"/>
  <c r="F221" i="77" s="1"/>
  <c r="G221" i="77" s="1"/>
  <c r="H221" i="77" s="1"/>
  <c r="I221" i="77" s="1"/>
  <c r="J221" i="77" s="1"/>
  <c r="K221" i="77" s="1"/>
  <c r="L221" i="77" s="1"/>
  <c r="M221" i="77" s="1"/>
  <c r="N221" i="77" s="1"/>
  <c r="O221" i="77" s="1"/>
  <c r="P221" i="77" s="1"/>
  <c r="Q221" i="77" s="1"/>
  <c r="R221" i="77" s="1"/>
  <c r="S221" i="77" s="1"/>
  <c r="T221" i="77" s="1"/>
  <c r="U221" i="77" s="1"/>
  <c r="V221" i="77" s="1"/>
  <c r="W221" i="77" s="1"/>
  <c r="X221" i="77" s="1"/>
  <c r="Y221" i="77" s="1"/>
  <c r="Z221" i="77" s="1"/>
  <c r="AA221" i="77" s="1"/>
  <c r="AC221" i="77" s="1"/>
  <c r="AD221" i="77" s="1"/>
  <c r="AE221" i="77" s="1"/>
  <c r="AF221" i="77" s="1"/>
  <c r="C219" i="77"/>
  <c r="D219" i="77" s="1"/>
  <c r="E219" i="77" s="1"/>
  <c r="F219" i="77" s="1"/>
  <c r="G219" i="77" s="1"/>
  <c r="H219" i="77" s="1"/>
  <c r="I219" i="77" s="1"/>
  <c r="J219" i="77" s="1"/>
  <c r="K219" i="77" s="1"/>
  <c r="L219" i="77" s="1"/>
  <c r="M219" i="77" s="1"/>
  <c r="N219" i="77" s="1"/>
  <c r="O219" i="77" s="1"/>
  <c r="P219" i="77" s="1"/>
  <c r="Q219" i="77" s="1"/>
  <c r="R219" i="77" s="1"/>
  <c r="S219" i="77" s="1"/>
  <c r="T219" i="77" s="1"/>
  <c r="U219" i="77" s="1"/>
  <c r="V219" i="77" s="1"/>
  <c r="W219" i="77" s="1"/>
  <c r="X219" i="77" s="1"/>
  <c r="Y219" i="77" s="1"/>
  <c r="Z219" i="77" s="1"/>
  <c r="AA219" i="77" s="1"/>
  <c r="AC219" i="77" s="1"/>
  <c r="AD219" i="77" s="1"/>
  <c r="AE219" i="77" s="1"/>
  <c r="AF219" i="77" s="1"/>
  <c r="C211" i="77"/>
  <c r="D211" i="77" s="1"/>
  <c r="E211" i="77" s="1"/>
  <c r="F211" i="77" s="1"/>
  <c r="G211" i="77" s="1"/>
  <c r="H211" i="77" s="1"/>
  <c r="I211" i="77" s="1"/>
  <c r="J211" i="77" s="1"/>
  <c r="K211" i="77" s="1"/>
  <c r="L211" i="77" s="1"/>
  <c r="M211" i="77" s="1"/>
  <c r="N211" i="77" s="1"/>
  <c r="O211" i="77" s="1"/>
  <c r="P211" i="77" s="1"/>
  <c r="Q211" i="77" s="1"/>
  <c r="R211" i="77" s="1"/>
  <c r="S211" i="77" s="1"/>
  <c r="T211" i="77" s="1"/>
  <c r="U211" i="77" s="1"/>
  <c r="V211" i="77" s="1"/>
  <c r="W211" i="77" s="1"/>
  <c r="X211" i="77" s="1"/>
  <c r="Y211" i="77" s="1"/>
  <c r="Z211" i="77" s="1"/>
  <c r="AA211" i="77" s="1"/>
  <c r="AC211" i="77" s="1"/>
  <c r="AD211" i="77" s="1"/>
  <c r="AE211" i="77" s="1"/>
  <c r="AF211" i="77" s="1"/>
  <c r="C206" i="77"/>
  <c r="D206" i="77" s="1"/>
  <c r="E206" i="77" s="1"/>
  <c r="F206" i="77" s="1"/>
  <c r="G206" i="77" s="1"/>
  <c r="H206" i="77" s="1"/>
  <c r="I206" i="77" s="1"/>
  <c r="J206" i="77" s="1"/>
  <c r="K206" i="77" s="1"/>
  <c r="L206" i="77" s="1"/>
  <c r="M206" i="77" s="1"/>
  <c r="N206" i="77" s="1"/>
  <c r="O206" i="77" s="1"/>
  <c r="P206" i="77" s="1"/>
  <c r="Q206" i="77" s="1"/>
  <c r="R206" i="77" s="1"/>
  <c r="S206" i="77" s="1"/>
  <c r="U206" i="77" s="1"/>
  <c r="V206" i="77" s="1"/>
  <c r="W206" i="77" s="1"/>
  <c r="X206" i="77" s="1"/>
  <c r="Y206" i="77" s="1"/>
  <c r="Z206" i="77" s="1"/>
  <c r="AA206" i="77" s="1"/>
  <c r="AC206" i="77" s="1"/>
  <c r="AD206" i="77" s="1"/>
  <c r="AE206" i="77" s="1"/>
  <c r="AF206" i="77" s="1"/>
  <c r="C205" i="77"/>
  <c r="D205" i="77" s="1"/>
  <c r="E205" i="77" s="1"/>
  <c r="F205" i="77" s="1"/>
  <c r="G205" i="77" s="1"/>
  <c r="H205" i="77" s="1"/>
  <c r="I205" i="77" s="1"/>
  <c r="J205" i="77" s="1"/>
  <c r="K205" i="77" s="1"/>
  <c r="L205" i="77" s="1"/>
  <c r="M205" i="77" s="1"/>
  <c r="N205" i="77" s="1"/>
  <c r="O205" i="77" s="1"/>
  <c r="P205" i="77" s="1"/>
  <c r="Q205" i="77" s="1"/>
  <c r="R205" i="77" s="1"/>
  <c r="S205" i="77" s="1"/>
  <c r="U205" i="77" s="1"/>
  <c r="V205" i="77" s="1"/>
  <c r="W205" i="77" s="1"/>
  <c r="X205" i="77" s="1"/>
  <c r="Y205" i="77" s="1"/>
  <c r="Z205" i="77" s="1"/>
  <c r="AA205" i="77" s="1"/>
  <c r="AC205" i="77" s="1"/>
  <c r="AD205" i="77" s="1"/>
  <c r="AE205" i="77" s="1"/>
  <c r="AF205" i="77" s="1"/>
  <c r="C203" i="77"/>
  <c r="D203" i="77" s="1"/>
  <c r="E203" i="77" s="1"/>
  <c r="F203" i="77" s="1"/>
  <c r="G203" i="77" s="1"/>
  <c r="H203" i="77" s="1"/>
  <c r="I203" i="77" s="1"/>
  <c r="J203" i="77" s="1"/>
  <c r="K203" i="77" s="1"/>
  <c r="L203" i="77" s="1"/>
  <c r="M203" i="77" s="1"/>
  <c r="N203" i="77" s="1"/>
  <c r="O203" i="77" s="1"/>
  <c r="P203" i="77" s="1"/>
  <c r="Q203" i="77" s="1"/>
  <c r="R203" i="77" s="1"/>
  <c r="S203" i="77" s="1"/>
  <c r="U203" i="77" s="1"/>
  <c r="V203" i="77" s="1"/>
  <c r="W203" i="77" s="1"/>
  <c r="X203" i="77" s="1"/>
  <c r="Y203" i="77" s="1"/>
  <c r="Z203" i="77" s="1"/>
  <c r="AA203" i="77" s="1"/>
  <c r="AC203" i="77" s="1"/>
  <c r="AD203" i="77" s="1"/>
  <c r="AE203" i="77" s="1"/>
  <c r="AF203" i="77" s="1"/>
  <c r="C198" i="77"/>
  <c r="D198" i="77" s="1"/>
  <c r="E198" i="77" s="1"/>
  <c r="F198" i="77" s="1"/>
  <c r="G198" i="77" s="1"/>
  <c r="H198" i="77" s="1"/>
  <c r="I198" i="77" s="1"/>
  <c r="J198" i="77" s="1"/>
  <c r="K198" i="77" s="1"/>
  <c r="L198" i="77" s="1"/>
  <c r="M198" i="77" s="1"/>
  <c r="N198" i="77" s="1"/>
  <c r="O198" i="77" s="1"/>
  <c r="P198" i="77" s="1"/>
  <c r="Q198" i="77" s="1"/>
  <c r="R198" i="77" s="1"/>
  <c r="S198" i="77" s="1"/>
  <c r="U198" i="77" s="1"/>
  <c r="V198" i="77" s="1"/>
  <c r="W198" i="77" s="1"/>
  <c r="X198" i="77" s="1"/>
  <c r="Y198" i="77" s="1"/>
  <c r="Z198" i="77" s="1"/>
  <c r="AA198" i="77" s="1"/>
  <c r="AC198" i="77" s="1"/>
  <c r="AD198" i="77" s="1"/>
  <c r="AE198" i="77" s="1"/>
  <c r="AF198" i="77" s="1"/>
  <c r="C197" i="77"/>
  <c r="D197" i="77" s="1"/>
  <c r="E197" i="77" s="1"/>
  <c r="F197" i="77" s="1"/>
  <c r="G197" i="77" s="1"/>
  <c r="H197" i="77" s="1"/>
  <c r="I197" i="77" s="1"/>
  <c r="J197" i="77" s="1"/>
  <c r="K197" i="77" s="1"/>
  <c r="L197" i="77" s="1"/>
  <c r="M197" i="77" s="1"/>
  <c r="N197" i="77" s="1"/>
  <c r="O197" i="77" s="1"/>
  <c r="P197" i="77" s="1"/>
  <c r="Q197" i="77" s="1"/>
  <c r="R197" i="77" s="1"/>
  <c r="S197" i="77" s="1"/>
  <c r="U197" i="77" s="1"/>
  <c r="V197" i="77" s="1"/>
  <c r="W197" i="77" s="1"/>
  <c r="X197" i="77" s="1"/>
  <c r="Y197" i="77" s="1"/>
  <c r="Z197" i="77" s="1"/>
  <c r="AA197" i="77" s="1"/>
  <c r="AC197" i="77" s="1"/>
  <c r="AD197" i="77" s="1"/>
  <c r="AE197" i="77" s="1"/>
  <c r="AF197" i="77" s="1"/>
  <c r="C189" i="77"/>
  <c r="D189" i="77" s="1"/>
  <c r="E189" i="77" s="1"/>
  <c r="F189" i="77" s="1"/>
  <c r="G189" i="77" s="1"/>
  <c r="H189" i="77" s="1"/>
  <c r="I189" i="77" s="1"/>
  <c r="J189" i="77" s="1"/>
  <c r="K189" i="77" s="1"/>
  <c r="L189" i="77" s="1"/>
  <c r="M189" i="77" s="1"/>
  <c r="N189" i="77" s="1"/>
  <c r="O189" i="77" s="1"/>
  <c r="P189" i="77" s="1"/>
  <c r="Q189" i="77" s="1"/>
  <c r="R189" i="77" s="1"/>
  <c r="S189" i="77" s="1"/>
  <c r="U189" i="77" s="1"/>
  <c r="V189" i="77" s="1"/>
  <c r="W189" i="77" s="1"/>
  <c r="X189" i="77" s="1"/>
  <c r="Y189" i="77" s="1"/>
  <c r="Z189" i="77" s="1"/>
  <c r="AA189" i="77" s="1"/>
  <c r="AC189" i="77" s="1"/>
  <c r="AD189" i="77" s="1"/>
  <c r="AE189" i="77" s="1"/>
  <c r="AF189" i="77" s="1"/>
  <c r="C181" i="77"/>
  <c r="D181" i="77" s="1"/>
  <c r="E181" i="77" s="1"/>
  <c r="F181" i="77" s="1"/>
  <c r="G181" i="77" s="1"/>
  <c r="H181" i="77" s="1"/>
  <c r="I181" i="77" s="1"/>
  <c r="J181" i="77" s="1"/>
  <c r="K181" i="77" s="1"/>
  <c r="L181" i="77" s="1"/>
  <c r="M181" i="77" s="1"/>
  <c r="N181" i="77" s="1"/>
  <c r="O181" i="77" s="1"/>
  <c r="P181" i="77" s="1"/>
  <c r="Q181" i="77" s="1"/>
  <c r="R181" i="77" s="1"/>
  <c r="S181" i="77" s="1"/>
  <c r="U181" i="77" s="1"/>
  <c r="V181" i="77" s="1"/>
  <c r="W181" i="77" s="1"/>
  <c r="X181" i="77" s="1"/>
  <c r="Y181" i="77" s="1"/>
  <c r="Z181" i="77" s="1"/>
  <c r="AA181" i="77" s="1"/>
  <c r="AC181" i="77" s="1"/>
  <c r="AD181" i="77" s="1"/>
  <c r="AE181" i="77" s="1"/>
  <c r="AF181" i="77" s="1"/>
  <c r="C179" i="77"/>
  <c r="D179" i="77" s="1"/>
  <c r="E179" i="77" s="1"/>
  <c r="F179" i="77" s="1"/>
  <c r="G179" i="77" s="1"/>
  <c r="H179" i="77" s="1"/>
  <c r="I179" i="77" s="1"/>
  <c r="J179" i="77" s="1"/>
  <c r="K179" i="77" s="1"/>
  <c r="L179" i="77" s="1"/>
  <c r="M179" i="77" s="1"/>
  <c r="N179" i="77" s="1"/>
  <c r="O179" i="77" s="1"/>
  <c r="P179" i="77" s="1"/>
  <c r="Q179" i="77" s="1"/>
  <c r="R179" i="77" s="1"/>
  <c r="S179" i="77" s="1"/>
  <c r="U179" i="77" s="1"/>
  <c r="V179" i="77" s="1"/>
  <c r="W179" i="77" s="1"/>
  <c r="X179" i="77" s="1"/>
  <c r="Y179" i="77" s="1"/>
  <c r="Z179" i="77" s="1"/>
  <c r="AA179" i="77" s="1"/>
  <c r="AC179" i="77" s="1"/>
  <c r="AD179" i="77" s="1"/>
  <c r="AE179" i="77" s="1"/>
  <c r="AF179" i="77" s="1"/>
  <c r="D174" i="77"/>
  <c r="E174" i="77" s="1"/>
  <c r="F174" i="77" s="1"/>
  <c r="G174" i="77" s="1"/>
  <c r="H174" i="77" s="1"/>
  <c r="I174" i="77" s="1"/>
  <c r="J174" i="77" s="1"/>
  <c r="K174" i="77" s="1"/>
  <c r="L174" i="77" s="1"/>
  <c r="M174" i="77" s="1"/>
  <c r="N174" i="77" s="1"/>
  <c r="O174" i="77" s="1"/>
  <c r="P174" i="77" s="1"/>
  <c r="Q174" i="77" s="1"/>
  <c r="R174" i="77" s="1"/>
  <c r="S174" i="77" s="1"/>
  <c r="U174" i="77" s="1"/>
  <c r="V174" i="77" s="1"/>
  <c r="W174" i="77" s="1"/>
  <c r="X174" i="77" s="1"/>
  <c r="Y174" i="77" s="1"/>
  <c r="Z174" i="77" s="1"/>
  <c r="AA174" i="77" s="1"/>
  <c r="AC174" i="77" s="1"/>
  <c r="AD174" i="77" s="1"/>
  <c r="AE174" i="77" s="1"/>
  <c r="AF174" i="77" s="1"/>
  <c r="D173" i="77"/>
  <c r="E173" i="77" s="1"/>
  <c r="F173" i="77" s="1"/>
  <c r="G173" i="77" s="1"/>
  <c r="H173" i="77" s="1"/>
  <c r="I173" i="77" s="1"/>
  <c r="J173" i="77" s="1"/>
  <c r="K173" i="77" s="1"/>
  <c r="L173" i="77" s="1"/>
  <c r="M173" i="77" s="1"/>
  <c r="N173" i="77" s="1"/>
  <c r="O173" i="77" s="1"/>
  <c r="P173" i="77" s="1"/>
  <c r="Q173" i="77" s="1"/>
  <c r="R173" i="77" s="1"/>
  <c r="S173" i="77" s="1"/>
  <c r="U173" i="77" s="1"/>
  <c r="V173" i="77" s="1"/>
  <c r="W173" i="77" s="1"/>
  <c r="X173" i="77" s="1"/>
  <c r="Y173" i="77" s="1"/>
  <c r="Z173" i="77" s="1"/>
  <c r="AA173" i="77" s="1"/>
  <c r="AC173" i="77" s="1"/>
  <c r="AD173" i="77" s="1"/>
  <c r="AE173" i="77" s="1"/>
  <c r="AF173" i="77" s="1"/>
  <c r="D164" i="77"/>
  <c r="E164" i="77" s="1"/>
  <c r="F164" i="77" s="1"/>
  <c r="G164" i="77" s="1"/>
  <c r="H164" i="77" s="1"/>
  <c r="I164" i="77" s="1"/>
  <c r="J164" i="77" s="1"/>
  <c r="K164" i="77" s="1"/>
  <c r="L164" i="77" s="1"/>
  <c r="M164" i="77" s="1"/>
  <c r="N164" i="77" s="1"/>
  <c r="O164" i="77" s="1"/>
  <c r="P164" i="77" s="1"/>
  <c r="Q164" i="77" s="1"/>
  <c r="R164" i="77" s="1"/>
  <c r="U164" i="77" s="1"/>
  <c r="V164" i="77" s="1"/>
  <c r="W164" i="77" s="1"/>
  <c r="X164" i="77" s="1"/>
  <c r="Y164" i="77" s="1"/>
  <c r="Z164" i="77" s="1"/>
  <c r="AA164" i="77" s="1"/>
  <c r="AC164" i="77" s="1"/>
  <c r="AD164" i="77" s="1"/>
  <c r="AE164" i="77" s="1"/>
  <c r="AF164" i="77" s="1"/>
  <c r="B122" i="77"/>
  <c r="B121" i="77"/>
  <c r="B120" i="77"/>
  <c r="B119" i="77"/>
  <c r="B118" i="77"/>
  <c r="B117" i="77"/>
  <c r="B123" i="77" s="1"/>
  <c r="B108" i="77"/>
  <c r="B96" i="77"/>
  <c r="B92" i="77"/>
  <c r="B78" i="77"/>
  <c r="B71" i="77"/>
  <c r="B70" i="77"/>
  <c r="AF70" i="76"/>
  <c r="AF71" i="76"/>
  <c r="AF78" i="76"/>
  <c r="AF92" i="76"/>
  <c r="AF96" i="76"/>
  <c r="AF108" i="76"/>
  <c r="AF117" i="76"/>
  <c r="AF118" i="76"/>
  <c r="AF119" i="76"/>
  <c r="AF120" i="76"/>
  <c r="AF121" i="76"/>
  <c r="AF122" i="76"/>
  <c r="AF161" i="76"/>
  <c r="AF162" i="76"/>
  <c r="AF167" i="76" s="1"/>
  <c r="AF163" i="76"/>
  <c r="AF164" i="76"/>
  <c r="AF165" i="76"/>
  <c r="AF166" i="76"/>
  <c r="AF169" i="76"/>
  <c r="AF170" i="76"/>
  <c r="AF171" i="76"/>
  <c r="AF172" i="76"/>
  <c r="AF173" i="76"/>
  <c r="AF174" i="76"/>
  <c r="AF175" i="76"/>
  <c r="AF176" i="76"/>
  <c r="AF177" i="76"/>
  <c r="AF135" i="76" s="1"/>
  <c r="AF178" i="76"/>
  <c r="AF179" i="76"/>
  <c r="AF180" i="76"/>
  <c r="AF181" i="76"/>
  <c r="AF182" i="76"/>
  <c r="AF183" i="76"/>
  <c r="AF184" i="76"/>
  <c r="AF185" i="76"/>
  <c r="AF186" i="76"/>
  <c r="AF187" i="76"/>
  <c r="AF188" i="76"/>
  <c r="AF189" i="76"/>
  <c r="AF190" i="76"/>
  <c r="AF191" i="76"/>
  <c r="AF192" i="76"/>
  <c r="AF193" i="76"/>
  <c r="AF194" i="76"/>
  <c r="AF195" i="76"/>
  <c r="AF196" i="76"/>
  <c r="AF197" i="76"/>
  <c r="AF198" i="76"/>
  <c r="AF199" i="76"/>
  <c r="AF200" i="76"/>
  <c r="AF201" i="76"/>
  <c r="AF202" i="76"/>
  <c r="AF203" i="76"/>
  <c r="AF204" i="76"/>
  <c r="AF205" i="76"/>
  <c r="AF206" i="76"/>
  <c r="AF207" i="76"/>
  <c r="AF208" i="76"/>
  <c r="AF209" i="76"/>
  <c r="AF210" i="76"/>
  <c r="AF211" i="76"/>
  <c r="AF212" i="76"/>
  <c r="AF213" i="76"/>
  <c r="AF214" i="76"/>
  <c r="AF215" i="76"/>
  <c r="AF216" i="76"/>
  <c r="AF217" i="76"/>
  <c r="AF218" i="76"/>
  <c r="AF219" i="76"/>
  <c r="AF220" i="76"/>
  <c r="AF221" i="76"/>
  <c r="AF222" i="76"/>
  <c r="AF223" i="76"/>
  <c r="AF224" i="76"/>
  <c r="AF225" i="76"/>
  <c r="AF226" i="76"/>
  <c r="AF227" i="76"/>
  <c r="AF228" i="76"/>
  <c r="AF229" i="76"/>
  <c r="AF230" i="76"/>
  <c r="AF231" i="76"/>
  <c r="AF232" i="76"/>
  <c r="AF233" i="76"/>
  <c r="AF234" i="76"/>
  <c r="AF235" i="76"/>
  <c r="AF236" i="76"/>
  <c r="AF237" i="76"/>
  <c r="AF238" i="76"/>
  <c r="AF239" i="76"/>
  <c r="AF240" i="76"/>
  <c r="AF241" i="76"/>
  <c r="AF242" i="76"/>
  <c r="AF243" i="76"/>
  <c r="AF244" i="76"/>
  <c r="AF245" i="76"/>
  <c r="AF246" i="76"/>
  <c r="AF247" i="76"/>
  <c r="AF248" i="76"/>
  <c r="AF249" i="76"/>
  <c r="AF250" i="76"/>
  <c r="AF251" i="76"/>
  <c r="AF252" i="76"/>
  <c r="AF253" i="76"/>
  <c r="AF254" i="76"/>
  <c r="AF255" i="76"/>
  <c r="AF256" i="76"/>
  <c r="AF257" i="76"/>
  <c r="AF258" i="76"/>
  <c r="AF259" i="76"/>
  <c r="AF260" i="76"/>
  <c r="AF261" i="76"/>
  <c r="AF262" i="76"/>
  <c r="AF263" i="76"/>
  <c r="AF264" i="76"/>
  <c r="AF265" i="76"/>
  <c r="AF266" i="76"/>
  <c r="AF267" i="76"/>
  <c r="AF268" i="76"/>
  <c r="AF269" i="76"/>
  <c r="AF270" i="76"/>
  <c r="AG274" i="77"/>
  <c r="C273" i="77"/>
  <c r="D273" i="77" s="1"/>
  <c r="E273" i="77" s="1"/>
  <c r="F273" i="77" s="1"/>
  <c r="G273" i="77" s="1"/>
  <c r="H273" i="77" s="1"/>
  <c r="I273" i="77" s="1"/>
  <c r="J273" i="77" s="1"/>
  <c r="K273" i="77" s="1"/>
  <c r="L273" i="77" s="1"/>
  <c r="M273" i="77" s="1"/>
  <c r="N273" i="77" s="1"/>
  <c r="O273" i="77" s="1"/>
  <c r="P273" i="77" s="1"/>
  <c r="Q273" i="77" s="1"/>
  <c r="R273" i="77" s="1"/>
  <c r="S273" i="77" s="1"/>
  <c r="T273" i="77" s="1"/>
  <c r="U273" i="77" s="1"/>
  <c r="V273" i="77" s="1"/>
  <c r="W273" i="77" s="1"/>
  <c r="X273" i="77" s="1"/>
  <c r="Y273" i="77" s="1"/>
  <c r="Z273" i="77" s="1"/>
  <c r="AA273" i="77" s="1"/>
  <c r="AC273" i="77" s="1"/>
  <c r="AD273" i="77" s="1"/>
  <c r="AE273" i="77" s="1"/>
  <c r="AF273" i="77" s="1"/>
  <c r="C272" i="77"/>
  <c r="D272" i="77" s="1"/>
  <c r="E272" i="77" s="1"/>
  <c r="F272" i="77" s="1"/>
  <c r="G272" i="77" s="1"/>
  <c r="H272" i="77" s="1"/>
  <c r="I272" i="77" s="1"/>
  <c r="J272" i="77" s="1"/>
  <c r="K272" i="77" s="1"/>
  <c r="L272" i="77" s="1"/>
  <c r="M272" i="77" s="1"/>
  <c r="N272" i="77" s="1"/>
  <c r="O272" i="77" s="1"/>
  <c r="P272" i="77" s="1"/>
  <c r="Q272" i="77" s="1"/>
  <c r="R272" i="77" s="1"/>
  <c r="S272" i="77" s="1"/>
  <c r="T272" i="77" s="1"/>
  <c r="U272" i="77" s="1"/>
  <c r="V272" i="77" s="1"/>
  <c r="W272" i="77" s="1"/>
  <c r="X272" i="77" s="1"/>
  <c r="Y272" i="77" s="1"/>
  <c r="Z272" i="77" s="1"/>
  <c r="AA272" i="77" s="1"/>
  <c r="AC272" i="77" s="1"/>
  <c r="AD272" i="77" s="1"/>
  <c r="AE272" i="77" s="1"/>
  <c r="AF272" i="77" s="1"/>
  <c r="C271" i="77"/>
  <c r="D271" i="77" s="1"/>
  <c r="E271" i="77" s="1"/>
  <c r="F271" i="77" s="1"/>
  <c r="G271" i="77" s="1"/>
  <c r="H271" i="77" s="1"/>
  <c r="I271" i="77" s="1"/>
  <c r="J271" i="77" s="1"/>
  <c r="K271" i="77" s="1"/>
  <c r="L271" i="77" s="1"/>
  <c r="M271" i="77" s="1"/>
  <c r="N271" i="77" s="1"/>
  <c r="O271" i="77" s="1"/>
  <c r="P271" i="77" s="1"/>
  <c r="Q271" i="77" s="1"/>
  <c r="R271" i="77" s="1"/>
  <c r="S271" i="77" s="1"/>
  <c r="T271" i="77" s="1"/>
  <c r="U271" i="77" s="1"/>
  <c r="V271" i="77" s="1"/>
  <c r="W271" i="77" s="1"/>
  <c r="X271" i="77" s="1"/>
  <c r="Y271" i="77" s="1"/>
  <c r="Z271" i="77" s="1"/>
  <c r="AA271" i="77" s="1"/>
  <c r="AC271" i="77" s="1"/>
  <c r="AD271" i="77" s="1"/>
  <c r="AE271" i="77" s="1"/>
  <c r="AF271" i="77" s="1"/>
  <c r="C270" i="77"/>
  <c r="D270" i="77" s="1"/>
  <c r="E270" i="77" s="1"/>
  <c r="F270" i="77" s="1"/>
  <c r="G270" i="77" s="1"/>
  <c r="H270" i="77" s="1"/>
  <c r="I270" i="77" s="1"/>
  <c r="J270" i="77" s="1"/>
  <c r="K270" i="77" s="1"/>
  <c r="L270" i="77" s="1"/>
  <c r="M270" i="77" s="1"/>
  <c r="N270" i="77" s="1"/>
  <c r="O270" i="77" s="1"/>
  <c r="P270" i="77" s="1"/>
  <c r="Q270" i="77" s="1"/>
  <c r="R270" i="77" s="1"/>
  <c r="S270" i="77" s="1"/>
  <c r="T270" i="77" s="1"/>
  <c r="U270" i="77" s="1"/>
  <c r="V270" i="77" s="1"/>
  <c r="W270" i="77" s="1"/>
  <c r="X270" i="77" s="1"/>
  <c r="Y270" i="77" s="1"/>
  <c r="Z270" i="77" s="1"/>
  <c r="AA270" i="77" s="1"/>
  <c r="AC270" i="77" s="1"/>
  <c r="AD270" i="77" s="1"/>
  <c r="AE270" i="77" s="1"/>
  <c r="AF270" i="77" s="1"/>
  <c r="C268" i="77"/>
  <c r="D268" i="77" s="1"/>
  <c r="E268" i="77" s="1"/>
  <c r="F268" i="77" s="1"/>
  <c r="G268" i="77" s="1"/>
  <c r="H268" i="77" s="1"/>
  <c r="I268" i="77" s="1"/>
  <c r="J268" i="77" s="1"/>
  <c r="K268" i="77" s="1"/>
  <c r="L268" i="77" s="1"/>
  <c r="M268" i="77" s="1"/>
  <c r="N268" i="77" s="1"/>
  <c r="O268" i="77" s="1"/>
  <c r="P268" i="77" s="1"/>
  <c r="Q268" i="77" s="1"/>
  <c r="R268" i="77" s="1"/>
  <c r="S268" i="77" s="1"/>
  <c r="T268" i="77" s="1"/>
  <c r="U268" i="77" s="1"/>
  <c r="V268" i="77" s="1"/>
  <c r="W268" i="77" s="1"/>
  <c r="X268" i="77" s="1"/>
  <c r="Y268" i="77" s="1"/>
  <c r="Z268" i="77" s="1"/>
  <c r="AA268" i="77" s="1"/>
  <c r="AC268" i="77" s="1"/>
  <c r="AD268" i="77" s="1"/>
  <c r="AE268" i="77" s="1"/>
  <c r="AF268" i="77" s="1"/>
  <c r="C267" i="77"/>
  <c r="D267" i="77" s="1"/>
  <c r="E267" i="77" s="1"/>
  <c r="F267" i="77" s="1"/>
  <c r="G267" i="77" s="1"/>
  <c r="H267" i="77" s="1"/>
  <c r="I267" i="77" s="1"/>
  <c r="J267" i="77" s="1"/>
  <c r="K267" i="77" s="1"/>
  <c r="L267" i="77" s="1"/>
  <c r="M267" i="77" s="1"/>
  <c r="N267" i="77" s="1"/>
  <c r="O267" i="77" s="1"/>
  <c r="P267" i="77" s="1"/>
  <c r="Q267" i="77" s="1"/>
  <c r="R267" i="77" s="1"/>
  <c r="S267" i="77" s="1"/>
  <c r="T267" i="77" s="1"/>
  <c r="U267" i="77" s="1"/>
  <c r="V267" i="77" s="1"/>
  <c r="W267" i="77" s="1"/>
  <c r="X267" i="77" s="1"/>
  <c r="Y267" i="77" s="1"/>
  <c r="Z267" i="77" s="1"/>
  <c r="AA267" i="77" s="1"/>
  <c r="AC267" i="77" s="1"/>
  <c r="AD267" i="77" s="1"/>
  <c r="AE267" i="77" s="1"/>
  <c r="AF267" i="77" s="1"/>
  <c r="C266" i="77"/>
  <c r="D266" i="77" s="1"/>
  <c r="E266" i="77" s="1"/>
  <c r="F266" i="77" s="1"/>
  <c r="G266" i="77" s="1"/>
  <c r="H266" i="77" s="1"/>
  <c r="I266" i="77" s="1"/>
  <c r="J266" i="77" s="1"/>
  <c r="K266" i="77" s="1"/>
  <c r="L266" i="77" s="1"/>
  <c r="M266" i="77" s="1"/>
  <c r="N266" i="77" s="1"/>
  <c r="O266" i="77" s="1"/>
  <c r="P266" i="77" s="1"/>
  <c r="Q266" i="77" s="1"/>
  <c r="R266" i="77" s="1"/>
  <c r="S266" i="77" s="1"/>
  <c r="T266" i="77" s="1"/>
  <c r="U266" i="77" s="1"/>
  <c r="V266" i="77" s="1"/>
  <c r="W266" i="77" s="1"/>
  <c r="X266" i="77" s="1"/>
  <c r="Y266" i="77" s="1"/>
  <c r="Z266" i="77" s="1"/>
  <c r="AA266" i="77" s="1"/>
  <c r="AC266" i="77" s="1"/>
  <c r="AD266" i="77" s="1"/>
  <c r="AE266" i="77" s="1"/>
  <c r="AF266" i="77" s="1"/>
  <c r="C265" i="77"/>
  <c r="D265" i="77" s="1"/>
  <c r="E265" i="77" s="1"/>
  <c r="F265" i="77" s="1"/>
  <c r="G265" i="77" s="1"/>
  <c r="H265" i="77" s="1"/>
  <c r="I265" i="77" s="1"/>
  <c r="J265" i="77" s="1"/>
  <c r="K265" i="77" s="1"/>
  <c r="L265" i="77" s="1"/>
  <c r="M265" i="77" s="1"/>
  <c r="N265" i="77" s="1"/>
  <c r="O265" i="77" s="1"/>
  <c r="P265" i="77" s="1"/>
  <c r="Q265" i="77" s="1"/>
  <c r="R265" i="77" s="1"/>
  <c r="S265" i="77" s="1"/>
  <c r="T265" i="77" s="1"/>
  <c r="U265" i="77" s="1"/>
  <c r="V265" i="77" s="1"/>
  <c r="W265" i="77" s="1"/>
  <c r="X265" i="77" s="1"/>
  <c r="Y265" i="77" s="1"/>
  <c r="Z265" i="77" s="1"/>
  <c r="AA265" i="77" s="1"/>
  <c r="AC265" i="77" s="1"/>
  <c r="AD265" i="77" s="1"/>
  <c r="AE265" i="77" s="1"/>
  <c r="AF265" i="77" s="1"/>
  <c r="C264" i="77"/>
  <c r="D264" i="77" s="1"/>
  <c r="E264" i="77" s="1"/>
  <c r="F264" i="77" s="1"/>
  <c r="G264" i="77" s="1"/>
  <c r="H264" i="77" s="1"/>
  <c r="I264" i="77" s="1"/>
  <c r="J264" i="77" s="1"/>
  <c r="K264" i="77" s="1"/>
  <c r="L264" i="77" s="1"/>
  <c r="M264" i="77" s="1"/>
  <c r="N264" i="77" s="1"/>
  <c r="O264" i="77" s="1"/>
  <c r="P264" i="77" s="1"/>
  <c r="Q264" i="77" s="1"/>
  <c r="R264" i="77" s="1"/>
  <c r="S264" i="77" s="1"/>
  <c r="T264" i="77" s="1"/>
  <c r="U264" i="77" s="1"/>
  <c r="V264" i="77" s="1"/>
  <c r="W264" i="77" s="1"/>
  <c r="X264" i="77" s="1"/>
  <c r="Y264" i="77" s="1"/>
  <c r="Z264" i="77" s="1"/>
  <c r="AA264" i="77" s="1"/>
  <c r="AC264" i="77" s="1"/>
  <c r="AD264" i="77" s="1"/>
  <c r="AE264" i="77" s="1"/>
  <c r="AF264" i="77" s="1"/>
  <c r="C263" i="77"/>
  <c r="D263" i="77" s="1"/>
  <c r="E263" i="77" s="1"/>
  <c r="F263" i="77" s="1"/>
  <c r="G263" i="77" s="1"/>
  <c r="H263" i="77" s="1"/>
  <c r="I263" i="77" s="1"/>
  <c r="J263" i="77" s="1"/>
  <c r="K263" i="77" s="1"/>
  <c r="L263" i="77" s="1"/>
  <c r="M263" i="77" s="1"/>
  <c r="N263" i="77" s="1"/>
  <c r="O263" i="77" s="1"/>
  <c r="P263" i="77" s="1"/>
  <c r="Q263" i="77" s="1"/>
  <c r="R263" i="77" s="1"/>
  <c r="S263" i="77" s="1"/>
  <c r="T263" i="77" s="1"/>
  <c r="U263" i="77" s="1"/>
  <c r="V263" i="77" s="1"/>
  <c r="W263" i="77" s="1"/>
  <c r="X263" i="77" s="1"/>
  <c r="Y263" i="77" s="1"/>
  <c r="Z263" i="77" s="1"/>
  <c r="AA263" i="77" s="1"/>
  <c r="AC263" i="77" s="1"/>
  <c r="AD263" i="77" s="1"/>
  <c r="AE263" i="77" s="1"/>
  <c r="AF263" i="77" s="1"/>
  <c r="C262" i="77"/>
  <c r="D262" i="77" s="1"/>
  <c r="E262" i="77" s="1"/>
  <c r="F262" i="77" s="1"/>
  <c r="G262" i="77" s="1"/>
  <c r="H262" i="77" s="1"/>
  <c r="I262" i="77" s="1"/>
  <c r="J262" i="77" s="1"/>
  <c r="K262" i="77" s="1"/>
  <c r="L262" i="77" s="1"/>
  <c r="M262" i="77" s="1"/>
  <c r="N262" i="77" s="1"/>
  <c r="O262" i="77" s="1"/>
  <c r="P262" i="77" s="1"/>
  <c r="Q262" i="77" s="1"/>
  <c r="R262" i="77" s="1"/>
  <c r="S262" i="77" s="1"/>
  <c r="T262" i="77" s="1"/>
  <c r="U262" i="77" s="1"/>
  <c r="V262" i="77" s="1"/>
  <c r="W262" i="77" s="1"/>
  <c r="X262" i="77" s="1"/>
  <c r="Y262" i="77" s="1"/>
  <c r="Z262" i="77" s="1"/>
  <c r="AA262" i="77" s="1"/>
  <c r="AC262" i="77" s="1"/>
  <c r="AD262" i="77" s="1"/>
  <c r="AE262" i="77" s="1"/>
  <c r="AF262" i="77" s="1"/>
  <c r="C260" i="77"/>
  <c r="D260" i="77" s="1"/>
  <c r="E260" i="77" s="1"/>
  <c r="F260" i="77" s="1"/>
  <c r="G260" i="77" s="1"/>
  <c r="H260" i="77" s="1"/>
  <c r="I260" i="77" s="1"/>
  <c r="J260" i="77" s="1"/>
  <c r="K260" i="77" s="1"/>
  <c r="L260" i="77" s="1"/>
  <c r="M260" i="77" s="1"/>
  <c r="N260" i="77" s="1"/>
  <c r="O260" i="77" s="1"/>
  <c r="P260" i="77" s="1"/>
  <c r="Q260" i="77" s="1"/>
  <c r="R260" i="77" s="1"/>
  <c r="S260" i="77" s="1"/>
  <c r="T260" i="77" s="1"/>
  <c r="U260" i="77" s="1"/>
  <c r="V260" i="77" s="1"/>
  <c r="W260" i="77" s="1"/>
  <c r="X260" i="77" s="1"/>
  <c r="Y260" i="77" s="1"/>
  <c r="Z260" i="77" s="1"/>
  <c r="AA260" i="77" s="1"/>
  <c r="AC260" i="77" s="1"/>
  <c r="AD260" i="77" s="1"/>
  <c r="AE260" i="77" s="1"/>
  <c r="AF260" i="77" s="1"/>
  <c r="C258" i="77"/>
  <c r="D258" i="77" s="1"/>
  <c r="E258" i="77" s="1"/>
  <c r="F258" i="77" s="1"/>
  <c r="G258" i="77" s="1"/>
  <c r="H258" i="77" s="1"/>
  <c r="I258" i="77" s="1"/>
  <c r="J258" i="77" s="1"/>
  <c r="K258" i="77" s="1"/>
  <c r="L258" i="77" s="1"/>
  <c r="M258" i="77" s="1"/>
  <c r="N258" i="77" s="1"/>
  <c r="O258" i="77" s="1"/>
  <c r="P258" i="77" s="1"/>
  <c r="Q258" i="77" s="1"/>
  <c r="R258" i="77" s="1"/>
  <c r="S258" i="77" s="1"/>
  <c r="T258" i="77" s="1"/>
  <c r="U258" i="77" s="1"/>
  <c r="V258" i="77" s="1"/>
  <c r="W258" i="77" s="1"/>
  <c r="X258" i="77" s="1"/>
  <c r="Y258" i="77" s="1"/>
  <c r="Z258" i="77" s="1"/>
  <c r="AA258" i="77" s="1"/>
  <c r="AC258" i="77" s="1"/>
  <c r="AD258" i="77" s="1"/>
  <c r="AE258" i="77" s="1"/>
  <c r="AF258" i="77" s="1"/>
  <c r="C257" i="77"/>
  <c r="D257" i="77" s="1"/>
  <c r="E257" i="77" s="1"/>
  <c r="F257" i="77" s="1"/>
  <c r="G257" i="77" s="1"/>
  <c r="H257" i="77" s="1"/>
  <c r="I257" i="77" s="1"/>
  <c r="J257" i="77" s="1"/>
  <c r="K257" i="77" s="1"/>
  <c r="L257" i="77" s="1"/>
  <c r="M257" i="77" s="1"/>
  <c r="N257" i="77" s="1"/>
  <c r="O257" i="77" s="1"/>
  <c r="P257" i="77" s="1"/>
  <c r="Q257" i="77" s="1"/>
  <c r="R257" i="77" s="1"/>
  <c r="S257" i="77" s="1"/>
  <c r="T257" i="77" s="1"/>
  <c r="U257" i="77" s="1"/>
  <c r="V257" i="77" s="1"/>
  <c r="W257" i="77" s="1"/>
  <c r="X257" i="77" s="1"/>
  <c r="Y257" i="77" s="1"/>
  <c r="Z257" i="77" s="1"/>
  <c r="AA257" i="77" s="1"/>
  <c r="AC257" i="77" s="1"/>
  <c r="AD257" i="77" s="1"/>
  <c r="AE257" i="77" s="1"/>
  <c r="AF257" i="77" s="1"/>
  <c r="C256" i="77"/>
  <c r="D256" i="77" s="1"/>
  <c r="E256" i="77" s="1"/>
  <c r="F256" i="77" s="1"/>
  <c r="G256" i="77" s="1"/>
  <c r="H256" i="77" s="1"/>
  <c r="I256" i="77" s="1"/>
  <c r="J256" i="77" s="1"/>
  <c r="K256" i="77" s="1"/>
  <c r="L256" i="77" s="1"/>
  <c r="M256" i="77" s="1"/>
  <c r="N256" i="77" s="1"/>
  <c r="O256" i="77" s="1"/>
  <c r="P256" i="77" s="1"/>
  <c r="Q256" i="77" s="1"/>
  <c r="R256" i="77" s="1"/>
  <c r="S256" i="77" s="1"/>
  <c r="T256" i="77" s="1"/>
  <c r="U256" i="77" s="1"/>
  <c r="V256" i="77" s="1"/>
  <c r="W256" i="77" s="1"/>
  <c r="X256" i="77" s="1"/>
  <c r="Y256" i="77" s="1"/>
  <c r="Z256" i="77" s="1"/>
  <c r="AA256" i="77" s="1"/>
  <c r="AC256" i="77" s="1"/>
  <c r="AD256" i="77" s="1"/>
  <c r="AE256" i="77" s="1"/>
  <c r="AF256" i="77" s="1"/>
  <c r="C255" i="77"/>
  <c r="D255" i="77" s="1"/>
  <c r="E255" i="77" s="1"/>
  <c r="F255" i="77" s="1"/>
  <c r="G255" i="77" s="1"/>
  <c r="H255" i="77" s="1"/>
  <c r="I255" i="77" s="1"/>
  <c r="J255" i="77" s="1"/>
  <c r="K255" i="77" s="1"/>
  <c r="L255" i="77" s="1"/>
  <c r="M255" i="77" s="1"/>
  <c r="N255" i="77" s="1"/>
  <c r="O255" i="77" s="1"/>
  <c r="P255" i="77" s="1"/>
  <c r="Q255" i="77" s="1"/>
  <c r="R255" i="77" s="1"/>
  <c r="S255" i="77" s="1"/>
  <c r="T255" i="77" s="1"/>
  <c r="U255" i="77" s="1"/>
  <c r="V255" i="77" s="1"/>
  <c r="W255" i="77" s="1"/>
  <c r="X255" i="77" s="1"/>
  <c r="Y255" i="77" s="1"/>
  <c r="Z255" i="77" s="1"/>
  <c r="AA255" i="77" s="1"/>
  <c r="AC255" i="77" s="1"/>
  <c r="AD255" i="77" s="1"/>
  <c r="AE255" i="77" s="1"/>
  <c r="AF255" i="77" s="1"/>
  <c r="C254" i="77"/>
  <c r="D254" i="77" s="1"/>
  <c r="E254" i="77" s="1"/>
  <c r="F254" i="77" s="1"/>
  <c r="G254" i="77" s="1"/>
  <c r="H254" i="77" s="1"/>
  <c r="I254" i="77" s="1"/>
  <c r="J254" i="77" s="1"/>
  <c r="K254" i="77" s="1"/>
  <c r="L254" i="77" s="1"/>
  <c r="M254" i="77" s="1"/>
  <c r="N254" i="77" s="1"/>
  <c r="O254" i="77" s="1"/>
  <c r="P254" i="77" s="1"/>
  <c r="Q254" i="77" s="1"/>
  <c r="R254" i="77" s="1"/>
  <c r="S254" i="77" s="1"/>
  <c r="T254" i="77" s="1"/>
  <c r="U254" i="77" s="1"/>
  <c r="V254" i="77" s="1"/>
  <c r="W254" i="77" s="1"/>
  <c r="X254" i="77" s="1"/>
  <c r="Y254" i="77" s="1"/>
  <c r="Z254" i="77" s="1"/>
  <c r="AA254" i="77" s="1"/>
  <c r="AC254" i="77" s="1"/>
  <c r="AD254" i="77" s="1"/>
  <c r="AE254" i="77" s="1"/>
  <c r="AF254" i="77" s="1"/>
  <c r="C252" i="77"/>
  <c r="D252" i="77" s="1"/>
  <c r="E252" i="77" s="1"/>
  <c r="F252" i="77" s="1"/>
  <c r="G252" i="77" s="1"/>
  <c r="H252" i="77" s="1"/>
  <c r="I252" i="77" s="1"/>
  <c r="J252" i="77" s="1"/>
  <c r="K252" i="77" s="1"/>
  <c r="L252" i="77" s="1"/>
  <c r="M252" i="77" s="1"/>
  <c r="N252" i="77" s="1"/>
  <c r="O252" i="77" s="1"/>
  <c r="P252" i="77" s="1"/>
  <c r="Q252" i="77" s="1"/>
  <c r="R252" i="77" s="1"/>
  <c r="S252" i="77" s="1"/>
  <c r="T252" i="77" s="1"/>
  <c r="U252" i="77" s="1"/>
  <c r="V252" i="77" s="1"/>
  <c r="W252" i="77" s="1"/>
  <c r="X252" i="77" s="1"/>
  <c r="Y252" i="77" s="1"/>
  <c r="Z252" i="77" s="1"/>
  <c r="AA252" i="77" s="1"/>
  <c r="AC252" i="77" s="1"/>
  <c r="AD252" i="77" s="1"/>
  <c r="AE252" i="77" s="1"/>
  <c r="AF252" i="77" s="1"/>
  <c r="C251" i="77"/>
  <c r="D251" i="77" s="1"/>
  <c r="E251" i="77" s="1"/>
  <c r="F251" i="77" s="1"/>
  <c r="G251" i="77" s="1"/>
  <c r="H251" i="77" s="1"/>
  <c r="I251" i="77" s="1"/>
  <c r="J251" i="77" s="1"/>
  <c r="K251" i="77" s="1"/>
  <c r="L251" i="77" s="1"/>
  <c r="M251" i="77" s="1"/>
  <c r="N251" i="77" s="1"/>
  <c r="O251" i="77" s="1"/>
  <c r="P251" i="77" s="1"/>
  <c r="Q251" i="77" s="1"/>
  <c r="R251" i="77" s="1"/>
  <c r="S251" i="77" s="1"/>
  <c r="T251" i="77" s="1"/>
  <c r="U251" i="77" s="1"/>
  <c r="V251" i="77" s="1"/>
  <c r="W251" i="77" s="1"/>
  <c r="X251" i="77" s="1"/>
  <c r="Y251" i="77" s="1"/>
  <c r="Z251" i="77" s="1"/>
  <c r="AA251" i="77" s="1"/>
  <c r="AC251" i="77" s="1"/>
  <c r="AD251" i="77" s="1"/>
  <c r="AE251" i="77" s="1"/>
  <c r="AF251" i="77" s="1"/>
  <c r="C250" i="77"/>
  <c r="D250" i="77" s="1"/>
  <c r="E250" i="77" s="1"/>
  <c r="F250" i="77" s="1"/>
  <c r="G250" i="77" s="1"/>
  <c r="H250" i="77" s="1"/>
  <c r="I250" i="77" s="1"/>
  <c r="J250" i="77" s="1"/>
  <c r="K250" i="77" s="1"/>
  <c r="L250" i="77" s="1"/>
  <c r="M250" i="77" s="1"/>
  <c r="N250" i="77" s="1"/>
  <c r="O250" i="77" s="1"/>
  <c r="P250" i="77" s="1"/>
  <c r="Q250" i="77" s="1"/>
  <c r="R250" i="77" s="1"/>
  <c r="S250" i="77" s="1"/>
  <c r="T250" i="77" s="1"/>
  <c r="U250" i="77" s="1"/>
  <c r="V250" i="77" s="1"/>
  <c r="W250" i="77" s="1"/>
  <c r="X250" i="77" s="1"/>
  <c r="Y250" i="77" s="1"/>
  <c r="Z250" i="77" s="1"/>
  <c r="AA250" i="77" s="1"/>
  <c r="AC250" i="77" s="1"/>
  <c r="AD250" i="77" s="1"/>
  <c r="AE250" i="77" s="1"/>
  <c r="AF250" i="77" s="1"/>
  <c r="E249" i="77"/>
  <c r="F249" i="77" s="1"/>
  <c r="G249" i="77" s="1"/>
  <c r="H249" i="77" s="1"/>
  <c r="I249" i="77" s="1"/>
  <c r="J249" i="77" s="1"/>
  <c r="K249" i="77" s="1"/>
  <c r="L249" i="77" s="1"/>
  <c r="M249" i="77" s="1"/>
  <c r="N249" i="77" s="1"/>
  <c r="O249" i="77" s="1"/>
  <c r="P249" i="77" s="1"/>
  <c r="Q249" i="77" s="1"/>
  <c r="R249" i="77" s="1"/>
  <c r="S249" i="77" s="1"/>
  <c r="T249" i="77" s="1"/>
  <c r="U249" i="77" s="1"/>
  <c r="V249" i="77" s="1"/>
  <c r="W249" i="77" s="1"/>
  <c r="X249" i="77" s="1"/>
  <c r="Y249" i="77" s="1"/>
  <c r="Z249" i="77" s="1"/>
  <c r="AA249" i="77" s="1"/>
  <c r="AC249" i="77" s="1"/>
  <c r="AD249" i="77" s="1"/>
  <c r="AE249" i="77" s="1"/>
  <c r="AF249" i="77" s="1"/>
  <c r="C249" i="77"/>
  <c r="D249" i="77" s="1"/>
  <c r="C248" i="77"/>
  <c r="D248" i="77" s="1"/>
  <c r="E248" i="77" s="1"/>
  <c r="F248" i="77" s="1"/>
  <c r="G248" i="77" s="1"/>
  <c r="H248" i="77" s="1"/>
  <c r="I248" i="77" s="1"/>
  <c r="J248" i="77" s="1"/>
  <c r="K248" i="77" s="1"/>
  <c r="L248" i="77" s="1"/>
  <c r="M248" i="77" s="1"/>
  <c r="N248" i="77" s="1"/>
  <c r="O248" i="77" s="1"/>
  <c r="P248" i="77" s="1"/>
  <c r="Q248" i="77" s="1"/>
  <c r="R248" i="77" s="1"/>
  <c r="S248" i="77" s="1"/>
  <c r="T248" i="77" s="1"/>
  <c r="U248" i="77" s="1"/>
  <c r="V248" i="77" s="1"/>
  <c r="W248" i="77" s="1"/>
  <c r="X248" i="77" s="1"/>
  <c r="Y248" i="77" s="1"/>
  <c r="Z248" i="77" s="1"/>
  <c r="AA248" i="77" s="1"/>
  <c r="AC248" i="77" s="1"/>
  <c r="AD248" i="77" s="1"/>
  <c r="AE248" i="77" s="1"/>
  <c r="AF248" i="77" s="1"/>
  <c r="C247" i="77"/>
  <c r="D247" i="77" s="1"/>
  <c r="E247" i="77" s="1"/>
  <c r="F247" i="77" s="1"/>
  <c r="G247" i="77" s="1"/>
  <c r="H247" i="77" s="1"/>
  <c r="I247" i="77" s="1"/>
  <c r="J247" i="77" s="1"/>
  <c r="K247" i="77" s="1"/>
  <c r="L247" i="77" s="1"/>
  <c r="M247" i="77" s="1"/>
  <c r="N247" i="77" s="1"/>
  <c r="O247" i="77" s="1"/>
  <c r="P247" i="77" s="1"/>
  <c r="Q247" i="77" s="1"/>
  <c r="R247" i="77" s="1"/>
  <c r="S247" i="77" s="1"/>
  <c r="T247" i="77" s="1"/>
  <c r="U247" i="77" s="1"/>
  <c r="V247" i="77" s="1"/>
  <c r="W247" i="77" s="1"/>
  <c r="X247" i="77" s="1"/>
  <c r="Y247" i="77" s="1"/>
  <c r="Z247" i="77" s="1"/>
  <c r="AA247" i="77" s="1"/>
  <c r="AC247" i="77" s="1"/>
  <c r="AD247" i="77" s="1"/>
  <c r="AE247" i="77" s="1"/>
  <c r="AF247" i="77" s="1"/>
  <c r="C245" i="77"/>
  <c r="D245" i="77" s="1"/>
  <c r="E245" i="77" s="1"/>
  <c r="F245" i="77" s="1"/>
  <c r="G245" i="77" s="1"/>
  <c r="H245" i="77" s="1"/>
  <c r="I245" i="77" s="1"/>
  <c r="J245" i="77" s="1"/>
  <c r="K245" i="77" s="1"/>
  <c r="L245" i="77" s="1"/>
  <c r="M245" i="77" s="1"/>
  <c r="N245" i="77" s="1"/>
  <c r="O245" i="77" s="1"/>
  <c r="P245" i="77" s="1"/>
  <c r="Q245" i="77" s="1"/>
  <c r="R245" i="77" s="1"/>
  <c r="S245" i="77" s="1"/>
  <c r="T245" i="77" s="1"/>
  <c r="U245" i="77" s="1"/>
  <c r="V245" i="77" s="1"/>
  <c r="W245" i="77" s="1"/>
  <c r="X245" i="77" s="1"/>
  <c r="Y245" i="77" s="1"/>
  <c r="Z245" i="77" s="1"/>
  <c r="AA245" i="77" s="1"/>
  <c r="AC245" i="77" s="1"/>
  <c r="AD245" i="77" s="1"/>
  <c r="AE245" i="77" s="1"/>
  <c r="AF245" i="77" s="1"/>
  <c r="C244" i="77"/>
  <c r="D244" i="77" s="1"/>
  <c r="E244" i="77" s="1"/>
  <c r="F244" i="77" s="1"/>
  <c r="G244" i="77" s="1"/>
  <c r="H244" i="77" s="1"/>
  <c r="I244" i="77" s="1"/>
  <c r="J244" i="77" s="1"/>
  <c r="K244" i="77" s="1"/>
  <c r="L244" i="77" s="1"/>
  <c r="M244" i="77" s="1"/>
  <c r="N244" i="77" s="1"/>
  <c r="O244" i="77" s="1"/>
  <c r="P244" i="77" s="1"/>
  <c r="Q244" i="77" s="1"/>
  <c r="R244" i="77" s="1"/>
  <c r="S244" i="77" s="1"/>
  <c r="T244" i="77" s="1"/>
  <c r="U244" i="77" s="1"/>
  <c r="V244" i="77" s="1"/>
  <c r="W244" i="77" s="1"/>
  <c r="X244" i="77" s="1"/>
  <c r="Y244" i="77" s="1"/>
  <c r="Z244" i="77" s="1"/>
  <c r="AA244" i="77" s="1"/>
  <c r="AC244" i="77" s="1"/>
  <c r="AD244" i="77" s="1"/>
  <c r="AE244" i="77" s="1"/>
  <c r="AF244" i="77" s="1"/>
  <c r="C242" i="77"/>
  <c r="D242" i="77" s="1"/>
  <c r="E242" i="77" s="1"/>
  <c r="F242" i="77" s="1"/>
  <c r="G242" i="77" s="1"/>
  <c r="H242" i="77" s="1"/>
  <c r="I242" i="77" s="1"/>
  <c r="J242" i="77" s="1"/>
  <c r="K242" i="77" s="1"/>
  <c r="L242" i="77" s="1"/>
  <c r="M242" i="77" s="1"/>
  <c r="N242" i="77" s="1"/>
  <c r="O242" i="77" s="1"/>
  <c r="P242" i="77" s="1"/>
  <c r="Q242" i="77" s="1"/>
  <c r="R242" i="77" s="1"/>
  <c r="S242" i="77" s="1"/>
  <c r="T242" i="77" s="1"/>
  <c r="U242" i="77" s="1"/>
  <c r="V242" i="77" s="1"/>
  <c r="W242" i="77" s="1"/>
  <c r="X242" i="77" s="1"/>
  <c r="Y242" i="77" s="1"/>
  <c r="Z242" i="77" s="1"/>
  <c r="AA242" i="77" s="1"/>
  <c r="AC242" i="77" s="1"/>
  <c r="AD242" i="77" s="1"/>
  <c r="AE242" i="77" s="1"/>
  <c r="AF242" i="77" s="1"/>
  <c r="C241" i="77"/>
  <c r="D241" i="77" s="1"/>
  <c r="E241" i="77" s="1"/>
  <c r="F241" i="77" s="1"/>
  <c r="G241" i="77" s="1"/>
  <c r="H241" i="77" s="1"/>
  <c r="I241" i="77" s="1"/>
  <c r="J241" i="77" s="1"/>
  <c r="K241" i="77" s="1"/>
  <c r="L241" i="77" s="1"/>
  <c r="M241" i="77" s="1"/>
  <c r="N241" i="77" s="1"/>
  <c r="O241" i="77" s="1"/>
  <c r="P241" i="77" s="1"/>
  <c r="Q241" i="77" s="1"/>
  <c r="R241" i="77" s="1"/>
  <c r="S241" i="77" s="1"/>
  <c r="T241" i="77" s="1"/>
  <c r="U241" i="77" s="1"/>
  <c r="V241" i="77" s="1"/>
  <c r="W241" i="77" s="1"/>
  <c r="X241" i="77" s="1"/>
  <c r="Y241" i="77" s="1"/>
  <c r="Z241" i="77" s="1"/>
  <c r="AA241" i="77" s="1"/>
  <c r="AC241" i="77" s="1"/>
  <c r="AD241" i="77" s="1"/>
  <c r="AE241" i="77" s="1"/>
  <c r="AF241" i="77" s="1"/>
  <c r="C240" i="77"/>
  <c r="D240" i="77" s="1"/>
  <c r="E240" i="77" s="1"/>
  <c r="F240" i="77" s="1"/>
  <c r="G240" i="77" s="1"/>
  <c r="H240" i="77" s="1"/>
  <c r="I240" i="77" s="1"/>
  <c r="J240" i="77" s="1"/>
  <c r="K240" i="77" s="1"/>
  <c r="L240" i="77" s="1"/>
  <c r="M240" i="77" s="1"/>
  <c r="N240" i="77" s="1"/>
  <c r="O240" i="77" s="1"/>
  <c r="P240" i="77" s="1"/>
  <c r="Q240" i="77" s="1"/>
  <c r="R240" i="77" s="1"/>
  <c r="S240" i="77" s="1"/>
  <c r="T240" i="77" s="1"/>
  <c r="U240" i="77" s="1"/>
  <c r="V240" i="77" s="1"/>
  <c r="W240" i="77" s="1"/>
  <c r="X240" i="77" s="1"/>
  <c r="Y240" i="77" s="1"/>
  <c r="Z240" i="77" s="1"/>
  <c r="AA240" i="77" s="1"/>
  <c r="AC240" i="77" s="1"/>
  <c r="AD240" i="77" s="1"/>
  <c r="AE240" i="77" s="1"/>
  <c r="AF240" i="77" s="1"/>
  <c r="C239" i="77"/>
  <c r="D239" i="77" s="1"/>
  <c r="E239" i="77" s="1"/>
  <c r="F239" i="77" s="1"/>
  <c r="G239" i="77" s="1"/>
  <c r="H239" i="77" s="1"/>
  <c r="I239" i="77" s="1"/>
  <c r="J239" i="77" s="1"/>
  <c r="K239" i="77" s="1"/>
  <c r="L239" i="77" s="1"/>
  <c r="M239" i="77" s="1"/>
  <c r="N239" i="77" s="1"/>
  <c r="O239" i="77" s="1"/>
  <c r="P239" i="77" s="1"/>
  <c r="Q239" i="77" s="1"/>
  <c r="R239" i="77" s="1"/>
  <c r="S239" i="77" s="1"/>
  <c r="T239" i="77" s="1"/>
  <c r="U239" i="77" s="1"/>
  <c r="V239" i="77" s="1"/>
  <c r="W239" i="77" s="1"/>
  <c r="X239" i="77" s="1"/>
  <c r="Y239" i="77" s="1"/>
  <c r="Z239" i="77" s="1"/>
  <c r="AA239" i="77" s="1"/>
  <c r="AC239" i="77" s="1"/>
  <c r="AD239" i="77" s="1"/>
  <c r="AE239" i="77" s="1"/>
  <c r="AF239" i="77" s="1"/>
  <c r="C236" i="77"/>
  <c r="D236" i="77" s="1"/>
  <c r="E236" i="77" s="1"/>
  <c r="F236" i="77" s="1"/>
  <c r="G236" i="77" s="1"/>
  <c r="H236" i="77" s="1"/>
  <c r="I236" i="77" s="1"/>
  <c r="J236" i="77" s="1"/>
  <c r="K236" i="77" s="1"/>
  <c r="L236" i="77" s="1"/>
  <c r="M236" i="77" s="1"/>
  <c r="N236" i="77" s="1"/>
  <c r="O236" i="77" s="1"/>
  <c r="P236" i="77" s="1"/>
  <c r="Q236" i="77" s="1"/>
  <c r="R236" i="77" s="1"/>
  <c r="S236" i="77" s="1"/>
  <c r="T236" i="77" s="1"/>
  <c r="U236" i="77" s="1"/>
  <c r="V236" i="77" s="1"/>
  <c r="W236" i="77" s="1"/>
  <c r="X236" i="77" s="1"/>
  <c r="Y236" i="77" s="1"/>
  <c r="Z236" i="77" s="1"/>
  <c r="AA236" i="77" s="1"/>
  <c r="AC236" i="77" s="1"/>
  <c r="AD236" i="77" s="1"/>
  <c r="AE236" i="77" s="1"/>
  <c r="AF236" i="77" s="1"/>
  <c r="C234" i="77"/>
  <c r="D234" i="77" s="1"/>
  <c r="E234" i="77" s="1"/>
  <c r="F234" i="77" s="1"/>
  <c r="G234" i="77" s="1"/>
  <c r="H234" i="77" s="1"/>
  <c r="I234" i="77" s="1"/>
  <c r="J234" i="77" s="1"/>
  <c r="K234" i="77" s="1"/>
  <c r="L234" i="77" s="1"/>
  <c r="M234" i="77" s="1"/>
  <c r="N234" i="77" s="1"/>
  <c r="O234" i="77" s="1"/>
  <c r="P234" i="77" s="1"/>
  <c r="Q234" i="77" s="1"/>
  <c r="R234" i="77" s="1"/>
  <c r="S234" i="77" s="1"/>
  <c r="T234" i="77" s="1"/>
  <c r="U234" i="77" s="1"/>
  <c r="V234" i="77" s="1"/>
  <c r="W234" i="77" s="1"/>
  <c r="X234" i="77" s="1"/>
  <c r="Y234" i="77" s="1"/>
  <c r="Z234" i="77" s="1"/>
  <c r="AA234" i="77" s="1"/>
  <c r="AC234" i="77" s="1"/>
  <c r="AD234" i="77" s="1"/>
  <c r="AE234" i="77" s="1"/>
  <c r="AF234" i="77" s="1"/>
  <c r="C233" i="77"/>
  <c r="D233" i="77" s="1"/>
  <c r="E233" i="77" s="1"/>
  <c r="F233" i="77" s="1"/>
  <c r="G233" i="77" s="1"/>
  <c r="H233" i="77" s="1"/>
  <c r="I233" i="77" s="1"/>
  <c r="J233" i="77" s="1"/>
  <c r="K233" i="77" s="1"/>
  <c r="L233" i="77" s="1"/>
  <c r="M233" i="77" s="1"/>
  <c r="N233" i="77" s="1"/>
  <c r="O233" i="77" s="1"/>
  <c r="P233" i="77" s="1"/>
  <c r="Q233" i="77" s="1"/>
  <c r="R233" i="77" s="1"/>
  <c r="S233" i="77" s="1"/>
  <c r="T233" i="77" s="1"/>
  <c r="U233" i="77" s="1"/>
  <c r="V233" i="77" s="1"/>
  <c r="W233" i="77" s="1"/>
  <c r="X233" i="77" s="1"/>
  <c r="Y233" i="77" s="1"/>
  <c r="Z233" i="77" s="1"/>
  <c r="AA233" i="77" s="1"/>
  <c r="AC233" i="77" s="1"/>
  <c r="AD233" i="77" s="1"/>
  <c r="AE233" i="77" s="1"/>
  <c r="AF233" i="77" s="1"/>
  <c r="C232" i="77"/>
  <c r="D232" i="77" s="1"/>
  <c r="E232" i="77" s="1"/>
  <c r="F232" i="77" s="1"/>
  <c r="G232" i="77" s="1"/>
  <c r="H232" i="77" s="1"/>
  <c r="I232" i="77" s="1"/>
  <c r="J232" i="77" s="1"/>
  <c r="K232" i="77" s="1"/>
  <c r="L232" i="77" s="1"/>
  <c r="M232" i="77" s="1"/>
  <c r="N232" i="77" s="1"/>
  <c r="O232" i="77" s="1"/>
  <c r="P232" i="77" s="1"/>
  <c r="Q232" i="77" s="1"/>
  <c r="R232" i="77" s="1"/>
  <c r="S232" i="77" s="1"/>
  <c r="T232" i="77" s="1"/>
  <c r="U232" i="77" s="1"/>
  <c r="V232" i="77" s="1"/>
  <c r="W232" i="77" s="1"/>
  <c r="X232" i="77" s="1"/>
  <c r="Y232" i="77" s="1"/>
  <c r="Z232" i="77" s="1"/>
  <c r="AA232" i="77" s="1"/>
  <c r="AC232" i="77" s="1"/>
  <c r="AD232" i="77" s="1"/>
  <c r="AE232" i="77" s="1"/>
  <c r="AF232" i="77" s="1"/>
  <c r="C231" i="77"/>
  <c r="D231" i="77" s="1"/>
  <c r="E231" i="77" s="1"/>
  <c r="F231" i="77" s="1"/>
  <c r="G231" i="77" s="1"/>
  <c r="H231" i="77" s="1"/>
  <c r="I231" i="77" s="1"/>
  <c r="J231" i="77" s="1"/>
  <c r="K231" i="77" s="1"/>
  <c r="L231" i="77" s="1"/>
  <c r="M231" i="77" s="1"/>
  <c r="N231" i="77" s="1"/>
  <c r="O231" i="77" s="1"/>
  <c r="P231" i="77" s="1"/>
  <c r="Q231" i="77" s="1"/>
  <c r="R231" i="77" s="1"/>
  <c r="S231" i="77" s="1"/>
  <c r="T231" i="77" s="1"/>
  <c r="U231" i="77" s="1"/>
  <c r="V231" i="77" s="1"/>
  <c r="W231" i="77" s="1"/>
  <c r="X231" i="77" s="1"/>
  <c r="Y231" i="77" s="1"/>
  <c r="Z231" i="77" s="1"/>
  <c r="AA231" i="77" s="1"/>
  <c r="AC231" i="77" s="1"/>
  <c r="AD231" i="77" s="1"/>
  <c r="AE231" i="77" s="1"/>
  <c r="AF231" i="77" s="1"/>
  <c r="C230" i="77"/>
  <c r="D230" i="77" s="1"/>
  <c r="E230" i="77" s="1"/>
  <c r="F230" i="77" s="1"/>
  <c r="G230" i="77" s="1"/>
  <c r="H230" i="77" s="1"/>
  <c r="I230" i="77" s="1"/>
  <c r="J230" i="77" s="1"/>
  <c r="K230" i="77" s="1"/>
  <c r="L230" i="77" s="1"/>
  <c r="M230" i="77" s="1"/>
  <c r="N230" i="77" s="1"/>
  <c r="O230" i="77" s="1"/>
  <c r="P230" i="77" s="1"/>
  <c r="Q230" i="77" s="1"/>
  <c r="R230" i="77" s="1"/>
  <c r="S230" i="77" s="1"/>
  <c r="T230" i="77" s="1"/>
  <c r="U230" i="77" s="1"/>
  <c r="V230" i="77" s="1"/>
  <c r="W230" i="77" s="1"/>
  <c r="X230" i="77" s="1"/>
  <c r="Y230" i="77" s="1"/>
  <c r="Z230" i="77" s="1"/>
  <c r="AA230" i="77" s="1"/>
  <c r="AC230" i="77" s="1"/>
  <c r="AD230" i="77" s="1"/>
  <c r="AE230" i="77" s="1"/>
  <c r="AF230" i="77" s="1"/>
  <c r="C228" i="77"/>
  <c r="D228" i="77" s="1"/>
  <c r="E228" i="77" s="1"/>
  <c r="F228" i="77" s="1"/>
  <c r="G228" i="77" s="1"/>
  <c r="H228" i="77" s="1"/>
  <c r="I228" i="77" s="1"/>
  <c r="J228" i="77" s="1"/>
  <c r="K228" i="77" s="1"/>
  <c r="L228" i="77" s="1"/>
  <c r="M228" i="77" s="1"/>
  <c r="N228" i="77" s="1"/>
  <c r="O228" i="77" s="1"/>
  <c r="P228" i="77" s="1"/>
  <c r="Q228" i="77" s="1"/>
  <c r="R228" i="77" s="1"/>
  <c r="S228" i="77" s="1"/>
  <c r="T228" i="77" s="1"/>
  <c r="U228" i="77" s="1"/>
  <c r="V228" i="77" s="1"/>
  <c r="W228" i="77" s="1"/>
  <c r="X228" i="77" s="1"/>
  <c r="Y228" i="77" s="1"/>
  <c r="Z228" i="77" s="1"/>
  <c r="AA228" i="77" s="1"/>
  <c r="AC228" i="77" s="1"/>
  <c r="AD228" i="77" s="1"/>
  <c r="AE228" i="77" s="1"/>
  <c r="AF228" i="77" s="1"/>
  <c r="C226" i="77"/>
  <c r="D226" i="77" s="1"/>
  <c r="E226" i="77" s="1"/>
  <c r="F226" i="77" s="1"/>
  <c r="G226" i="77" s="1"/>
  <c r="H226" i="77" s="1"/>
  <c r="I226" i="77" s="1"/>
  <c r="J226" i="77" s="1"/>
  <c r="K226" i="77" s="1"/>
  <c r="L226" i="77" s="1"/>
  <c r="M226" i="77" s="1"/>
  <c r="N226" i="77" s="1"/>
  <c r="O226" i="77" s="1"/>
  <c r="P226" i="77" s="1"/>
  <c r="Q226" i="77" s="1"/>
  <c r="R226" i="77" s="1"/>
  <c r="S226" i="77" s="1"/>
  <c r="T226" i="77" s="1"/>
  <c r="U226" i="77" s="1"/>
  <c r="V226" i="77" s="1"/>
  <c r="W226" i="77" s="1"/>
  <c r="X226" i="77" s="1"/>
  <c r="Y226" i="77" s="1"/>
  <c r="Z226" i="77" s="1"/>
  <c r="AA226" i="77" s="1"/>
  <c r="AC226" i="77" s="1"/>
  <c r="AD226" i="77" s="1"/>
  <c r="AE226" i="77" s="1"/>
  <c r="AF226" i="77" s="1"/>
  <c r="C225" i="77"/>
  <c r="D225" i="77" s="1"/>
  <c r="E225" i="77" s="1"/>
  <c r="F225" i="77" s="1"/>
  <c r="G225" i="77" s="1"/>
  <c r="H225" i="77" s="1"/>
  <c r="I225" i="77" s="1"/>
  <c r="J225" i="77" s="1"/>
  <c r="K225" i="77" s="1"/>
  <c r="L225" i="77" s="1"/>
  <c r="M225" i="77" s="1"/>
  <c r="N225" i="77" s="1"/>
  <c r="O225" i="77" s="1"/>
  <c r="P225" i="77" s="1"/>
  <c r="Q225" i="77" s="1"/>
  <c r="R225" i="77" s="1"/>
  <c r="S225" i="77" s="1"/>
  <c r="T225" i="77" s="1"/>
  <c r="U225" i="77" s="1"/>
  <c r="V225" i="77" s="1"/>
  <c r="W225" i="77" s="1"/>
  <c r="X225" i="77" s="1"/>
  <c r="Y225" i="77" s="1"/>
  <c r="Z225" i="77" s="1"/>
  <c r="AA225" i="77" s="1"/>
  <c r="AC225" i="77" s="1"/>
  <c r="AD225" i="77" s="1"/>
  <c r="AE225" i="77" s="1"/>
  <c r="AF225" i="77" s="1"/>
  <c r="C224" i="77"/>
  <c r="D224" i="77" s="1"/>
  <c r="E224" i="77" s="1"/>
  <c r="F224" i="77" s="1"/>
  <c r="G224" i="77" s="1"/>
  <c r="H224" i="77" s="1"/>
  <c r="I224" i="77" s="1"/>
  <c r="J224" i="77" s="1"/>
  <c r="K224" i="77" s="1"/>
  <c r="L224" i="77" s="1"/>
  <c r="M224" i="77" s="1"/>
  <c r="N224" i="77" s="1"/>
  <c r="O224" i="77" s="1"/>
  <c r="P224" i="77" s="1"/>
  <c r="Q224" i="77" s="1"/>
  <c r="R224" i="77" s="1"/>
  <c r="S224" i="77" s="1"/>
  <c r="T224" i="77" s="1"/>
  <c r="U224" i="77" s="1"/>
  <c r="V224" i="77" s="1"/>
  <c r="W224" i="77" s="1"/>
  <c r="X224" i="77" s="1"/>
  <c r="Y224" i="77" s="1"/>
  <c r="Z224" i="77" s="1"/>
  <c r="AA224" i="77" s="1"/>
  <c r="AC224" i="77" s="1"/>
  <c r="AD224" i="77" s="1"/>
  <c r="AE224" i="77" s="1"/>
  <c r="AF224" i="77" s="1"/>
  <c r="C223" i="77"/>
  <c r="D223" i="77" s="1"/>
  <c r="E223" i="77" s="1"/>
  <c r="F223" i="77" s="1"/>
  <c r="G223" i="77" s="1"/>
  <c r="H223" i="77" s="1"/>
  <c r="I223" i="77" s="1"/>
  <c r="J223" i="77" s="1"/>
  <c r="K223" i="77" s="1"/>
  <c r="L223" i="77" s="1"/>
  <c r="M223" i="77" s="1"/>
  <c r="N223" i="77" s="1"/>
  <c r="O223" i="77" s="1"/>
  <c r="P223" i="77" s="1"/>
  <c r="Q223" i="77" s="1"/>
  <c r="R223" i="77" s="1"/>
  <c r="S223" i="77" s="1"/>
  <c r="T223" i="77" s="1"/>
  <c r="U223" i="77" s="1"/>
  <c r="V223" i="77" s="1"/>
  <c r="W223" i="77" s="1"/>
  <c r="X223" i="77" s="1"/>
  <c r="Y223" i="77" s="1"/>
  <c r="Z223" i="77" s="1"/>
  <c r="AA223" i="77" s="1"/>
  <c r="AC223" i="77" s="1"/>
  <c r="AD223" i="77" s="1"/>
  <c r="AE223" i="77" s="1"/>
  <c r="AF223" i="77" s="1"/>
  <c r="C222" i="77"/>
  <c r="D222" i="77" s="1"/>
  <c r="E222" i="77" s="1"/>
  <c r="F222" i="77" s="1"/>
  <c r="G222" i="77" s="1"/>
  <c r="H222" i="77" s="1"/>
  <c r="I222" i="77" s="1"/>
  <c r="J222" i="77" s="1"/>
  <c r="K222" i="77" s="1"/>
  <c r="L222" i="77" s="1"/>
  <c r="M222" i="77" s="1"/>
  <c r="N222" i="77" s="1"/>
  <c r="O222" i="77" s="1"/>
  <c r="P222" i="77" s="1"/>
  <c r="Q222" i="77" s="1"/>
  <c r="R222" i="77" s="1"/>
  <c r="S222" i="77" s="1"/>
  <c r="T222" i="77" s="1"/>
  <c r="U222" i="77" s="1"/>
  <c r="V222" i="77" s="1"/>
  <c r="W222" i="77" s="1"/>
  <c r="X222" i="77" s="1"/>
  <c r="Y222" i="77" s="1"/>
  <c r="Z222" i="77" s="1"/>
  <c r="AA222" i="77" s="1"/>
  <c r="AC222" i="77" s="1"/>
  <c r="AD222" i="77" s="1"/>
  <c r="AE222" i="77" s="1"/>
  <c r="AF222" i="77" s="1"/>
  <c r="J220" i="77"/>
  <c r="K220" i="77" s="1"/>
  <c r="L220" i="77" s="1"/>
  <c r="M220" i="77" s="1"/>
  <c r="N220" i="77" s="1"/>
  <c r="O220" i="77" s="1"/>
  <c r="P220" i="77" s="1"/>
  <c r="Q220" i="77" s="1"/>
  <c r="R220" i="77" s="1"/>
  <c r="S220" i="77" s="1"/>
  <c r="T220" i="77" s="1"/>
  <c r="U220" i="77" s="1"/>
  <c r="V220" i="77" s="1"/>
  <c r="W220" i="77" s="1"/>
  <c r="X220" i="77" s="1"/>
  <c r="Y220" i="77" s="1"/>
  <c r="Z220" i="77" s="1"/>
  <c r="AA220" i="77" s="1"/>
  <c r="AC220" i="77" s="1"/>
  <c r="AD220" i="77" s="1"/>
  <c r="AE220" i="77" s="1"/>
  <c r="AF220" i="77" s="1"/>
  <c r="C220" i="77"/>
  <c r="D220" i="77" s="1"/>
  <c r="E220" i="77" s="1"/>
  <c r="F220" i="77" s="1"/>
  <c r="G220" i="77" s="1"/>
  <c r="H220" i="77" s="1"/>
  <c r="I220" i="77" s="1"/>
  <c r="C218" i="77"/>
  <c r="D218" i="77" s="1"/>
  <c r="E218" i="77" s="1"/>
  <c r="F218" i="77" s="1"/>
  <c r="G218" i="77" s="1"/>
  <c r="H218" i="77" s="1"/>
  <c r="I218" i="77" s="1"/>
  <c r="J218" i="77" s="1"/>
  <c r="K218" i="77" s="1"/>
  <c r="L218" i="77" s="1"/>
  <c r="M218" i="77" s="1"/>
  <c r="N218" i="77" s="1"/>
  <c r="O218" i="77" s="1"/>
  <c r="P218" i="77" s="1"/>
  <c r="Q218" i="77" s="1"/>
  <c r="R218" i="77" s="1"/>
  <c r="S218" i="77" s="1"/>
  <c r="T218" i="77" s="1"/>
  <c r="U218" i="77" s="1"/>
  <c r="V218" i="77" s="1"/>
  <c r="W218" i="77" s="1"/>
  <c r="X218" i="77" s="1"/>
  <c r="Y218" i="77" s="1"/>
  <c r="Z218" i="77" s="1"/>
  <c r="AA218" i="77" s="1"/>
  <c r="AC218" i="77" s="1"/>
  <c r="AD218" i="77" s="1"/>
  <c r="AE218" i="77" s="1"/>
  <c r="AF218" i="77" s="1"/>
  <c r="C217" i="77"/>
  <c r="D217" i="77" s="1"/>
  <c r="E217" i="77" s="1"/>
  <c r="F217" i="77" s="1"/>
  <c r="G217" i="77" s="1"/>
  <c r="H217" i="77" s="1"/>
  <c r="I217" i="77" s="1"/>
  <c r="J217" i="77" s="1"/>
  <c r="K217" i="77" s="1"/>
  <c r="L217" i="77" s="1"/>
  <c r="M217" i="77" s="1"/>
  <c r="N217" i="77" s="1"/>
  <c r="O217" i="77" s="1"/>
  <c r="P217" i="77" s="1"/>
  <c r="Q217" i="77" s="1"/>
  <c r="R217" i="77" s="1"/>
  <c r="S217" i="77" s="1"/>
  <c r="T217" i="77" s="1"/>
  <c r="U217" i="77" s="1"/>
  <c r="V217" i="77" s="1"/>
  <c r="W217" i="77" s="1"/>
  <c r="X217" i="77" s="1"/>
  <c r="Y217" i="77" s="1"/>
  <c r="Z217" i="77" s="1"/>
  <c r="AA217" i="77" s="1"/>
  <c r="AC217" i="77" s="1"/>
  <c r="AD217" i="77" s="1"/>
  <c r="AE217" i="77" s="1"/>
  <c r="AF217" i="77" s="1"/>
  <c r="X216" i="77"/>
  <c r="Y216" i="77" s="1"/>
  <c r="Z216" i="77" s="1"/>
  <c r="AA216" i="77" s="1"/>
  <c r="AC216" i="77" s="1"/>
  <c r="AD216" i="77" s="1"/>
  <c r="AE216" i="77" s="1"/>
  <c r="AF216" i="77" s="1"/>
  <c r="C216" i="77"/>
  <c r="D216" i="77" s="1"/>
  <c r="E216" i="77" s="1"/>
  <c r="F216" i="77" s="1"/>
  <c r="G216" i="77" s="1"/>
  <c r="H216" i="77" s="1"/>
  <c r="I216" i="77" s="1"/>
  <c r="J216" i="77" s="1"/>
  <c r="K216" i="77" s="1"/>
  <c r="L216" i="77" s="1"/>
  <c r="M216" i="77" s="1"/>
  <c r="N216" i="77" s="1"/>
  <c r="O216" i="77" s="1"/>
  <c r="P216" i="77" s="1"/>
  <c r="Q216" i="77" s="1"/>
  <c r="R216" i="77" s="1"/>
  <c r="S216" i="77" s="1"/>
  <c r="T216" i="77" s="1"/>
  <c r="U216" i="77" s="1"/>
  <c r="V216" i="77" s="1"/>
  <c r="W216" i="77" s="1"/>
  <c r="C215" i="77"/>
  <c r="D215" i="77" s="1"/>
  <c r="E215" i="77" s="1"/>
  <c r="F215" i="77" s="1"/>
  <c r="G215" i="77" s="1"/>
  <c r="H215" i="77" s="1"/>
  <c r="I215" i="77" s="1"/>
  <c r="J215" i="77" s="1"/>
  <c r="K215" i="77" s="1"/>
  <c r="L215" i="77" s="1"/>
  <c r="M215" i="77" s="1"/>
  <c r="N215" i="77" s="1"/>
  <c r="O215" i="77" s="1"/>
  <c r="P215" i="77" s="1"/>
  <c r="Q215" i="77" s="1"/>
  <c r="R215" i="77" s="1"/>
  <c r="S215" i="77" s="1"/>
  <c r="T215" i="77" s="1"/>
  <c r="U215" i="77" s="1"/>
  <c r="V215" i="77" s="1"/>
  <c r="W215" i="77" s="1"/>
  <c r="X215" i="77" s="1"/>
  <c r="Y215" i="77" s="1"/>
  <c r="Z215" i="77" s="1"/>
  <c r="AA215" i="77" s="1"/>
  <c r="AC215" i="77" s="1"/>
  <c r="AD215" i="77" s="1"/>
  <c r="AE215" i="77" s="1"/>
  <c r="AF215" i="77" s="1"/>
  <c r="C214" i="77"/>
  <c r="D214" i="77" s="1"/>
  <c r="E214" i="77" s="1"/>
  <c r="F214" i="77" s="1"/>
  <c r="G214" i="77" s="1"/>
  <c r="H214" i="77" s="1"/>
  <c r="I214" i="77" s="1"/>
  <c r="J214" i="77" s="1"/>
  <c r="K214" i="77" s="1"/>
  <c r="L214" i="77" s="1"/>
  <c r="M214" i="77" s="1"/>
  <c r="N214" i="77" s="1"/>
  <c r="O214" i="77" s="1"/>
  <c r="P214" i="77" s="1"/>
  <c r="Q214" i="77" s="1"/>
  <c r="R214" i="77" s="1"/>
  <c r="S214" i="77" s="1"/>
  <c r="T214" i="77" s="1"/>
  <c r="U214" i="77" s="1"/>
  <c r="V214" i="77" s="1"/>
  <c r="W214" i="77" s="1"/>
  <c r="X214" i="77" s="1"/>
  <c r="Y214" i="77" s="1"/>
  <c r="Z214" i="77" s="1"/>
  <c r="AA214" i="77" s="1"/>
  <c r="AC214" i="77" s="1"/>
  <c r="AD214" i="77" s="1"/>
  <c r="AE214" i="77" s="1"/>
  <c r="AF214" i="77" s="1"/>
  <c r="C213" i="77"/>
  <c r="D213" i="77" s="1"/>
  <c r="E213" i="77" s="1"/>
  <c r="F213" i="77" s="1"/>
  <c r="G213" i="77" s="1"/>
  <c r="H213" i="77" s="1"/>
  <c r="I213" i="77" s="1"/>
  <c r="J213" i="77" s="1"/>
  <c r="K213" i="77" s="1"/>
  <c r="L213" i="77" s="1"/>
  <c r="M213" i="77" s="1"/>
  <c r="N213" i="77" s="1"/>
  <c r="O213" i="77" s="1"/>
  <c r="P213" i="77" s="1"/>
  <c r="Q213" i="77" s="1"/>
  <c r="R213" i="77" s="1"/>
  <c r="S213" i="77" s="1"/>
  <c r="T213" i="77" s="1"/>
  <c r="U213" i="77" s="1"/>
  <c r="V213" i="77" s="1"/>
  <c r="W213" i="77" s="1"/>
  <c r="X213" i="77" s="1"/>
  <c r="Y213" i="77" s="1"/>
  <c r="Z213" i="77" s="1"/>
  <c r="AA213" i="77" s="1"/>
  <c r="AC213" i="77" s="1"/>
  <c r="AD213" i="77" s="1"/>
  <c r="AE213" i="77" s="1"/>
  <c r="AF213" i="77" s="1"/>
  <c r="C212" i="77"/>
  <c r="D212" i="77" s="1"/>
  <c r="E212" i="77" s="1"/>
  <c r="F212" i="77" s="1"/>
  <c r="G212" i="77" s="1"/>
  <c r="H212" i="77" s="1"/>
  <c r="I212" i="77" s="1"/>
  <c r="J212" i="77" s="1"/>
  <c r="K212" i="77" s="1"/>
  <c r="L212" i="77" s="1"/>
  <c r="M212" i="77" s="1"/>
  <c r="N212" i="77" s="1"/>
  <c r="O212" i="77" s="1"/>
  <c r="P212" i="77" s="1"/>
  <c r="Q212" i="77" s="1"/>
  <c r="R212" i="77" s="1"/>
  <c r="S212" i="77" s="1"/>
  <c r="T212" i="77" s="1"/>
  <c r="U212" i="77" s="1"/>
  <c r="V212" i="77" s="1"/>
  <c r="W212" i="77" s="1"/>
  <c r="X212" i="77" s="1"/>
  <c r="Y212" i="77" s="1"/>
  <c r="Z212" i="77" s="1"/>
  <c r="AA212" i="77" s="1"/>
  <c r="AC212" i="77" s="1"/>
  <c r="AD212" i="77" s="1"/>
  <c r="AE212" i="77" s="1"/>
  <c r="AF212" i="77" s="1"/>
  <c r="C210" i="77"/>
  <c r="D210" i="77" s="1"/>
  <c r="E210" i="77" s="1"/>
  <c r="F210" i="77" s="1"/>
  <c r="G210" i="77" s="1"/>
  <c r="H210" i="77" s="1"/>
  <c r="I210" i="77" s="1"/>
  <c r="J210" i="77" s="1"/>
  <c r="K210" i="77" s="1"/>
  <c r="L210" i="77" s="1"/>
  <c r="M210" i="77" s="1"/>
  <c r="N210" i="77" s="1"/>
  <c r="O210" i="77" s="1"/>
  <c r="P210" i="77" s="1"/>
  <c r="Q210" i="77" s="1"/>
  <c r="R210" i="77" s="1"/>
  <c r="S210" i="77" s="1"/>
  <c r="T210" i="77" s="1"/>
  <c r="U210" i="77" s="1"/>
  <c r="V210" i="77" s="1"/>
  <c r="W210" i="77" s="1"/>
  <c r="X210" i="77" s="1"/>
  <c r="Y210" i="77" s="1"/>
  <c r="Z210" i="77" s="1"/>
  <c r="AA210" i="77" s="1"/>
  <c r="AC210" i="77" s="1"/>
  <c r="AD210" i="77" s="1"/>
  <c r="AE210" i="77" s="1"/>
  <c r="AF210" i="77" s="1"/>
  <c r="C209" i="77"/>
  <c r="D209" i="77" s="1"/>
  <c r="E209" i="77" s="1"/>
  <c r="F209" i="77" s="1"/>
  <c r="G209" i="77" s="1"/>
  <c r="H209" i="77" s="1"/>
  <c r="I209" i="77" s="1"/>
  <c r="J209" i="77" s="1"/>
  <c r="K209" i="77" s="1"/>
  <c r="L209" i="77" s="1"/>
  <c r="M209" i="77" s="1"/>
  <c r="N209" i="77" s="1"/>
  <c r="O209" i="77" s="1"/>
  <c r="P209" i="77" s="1"/>
  <c r="Q209" i="77" s="1"/>
  <c r="R209" i="77" s="1"/>
  <c r="S209" i="77" s="1"/>
  <c r="T209" i="77" s="1"/>
  <c r="U209" i="77" s="1"/>
  <c r="V209" i="77" s="1"/>
  <c r="W209" i="77" s="1"/>
  <c r="X209" i="77" s="1"/>
  <c r="Y209" i="77" s="1"/>
  <c r="Z209" i="77" s="1"/>
  <c r="AA209" i="77" s="1"/>
  <c r="AC209" i="77" s="1"/>
  <c r="AD209" i="77" s="1"/>
  <c r="AE209" i="77" s="1"/>
  <c r="AF209" i="77" s="1"/>
  <c r="C208" i="77"/>
  <c r="D208" i="77" s="1"/>
  <c r="E208" i="77" s="1"/>
  <c r="F208" i="77" s="1"/>
  <c r="G208" i="77" s="1"/>
  <c r="H208" i="77" s="1"/>
  <c r="I208" i="77" s="1"/>
  <c r="J208" i="77" s="1"/>
  <c r="K208" i="77" s="1"/>
  <c r="L208" i="77" s="1"/>
  <c r="M208" i="77" s="1"/>
  <c r="N208" i="77" s="1"/>
  <c r="O208" i="77" s="1"/>
  <c r="P208" i="77" s="1"/>
  <c r="Q208" i="77" s="1"/>
  <c r="R208" i="77" s="1"/>
  <c r="S208" i="77" s="1"/>
  <c r="T208" i="77" s="1"/>
  <c r="U208" i="77" s="1"/>
  <c r="V208" i="77" s="1"/>
  <c r="W208" i="77" s="1"/>
  <c r="X208" i="77" s="1"/>
  <c r="Y208" i="77" s="1"/>
  <c r="Z208" i="77" s="1"/>
  <c r="AA208" i="77" s="1"/>
  <c r="AC208" i="77" s="1"/>
  <c r="AD208" i="77" s="1"/>
  <c r="AE208" i="77" s="1"/>
  <c r="AF208" i="77" s="1"/>
  <c r="C207" i="77"/>
  <c r="D207" i="77" s="1"/>
  <c r="E207" i="77" s="1"/>
  <c r="F207" i="77" s="1"/>
  <c r="G207" i="77" s="1"/>
  <c r="H207" i="77" s="1"/>
  <c r="I207" i="77" s="1"/>
  <c r="J207" i="77" s="1"/>
  <c r="K207" i="77" s="1"/>
  <c r="L207" i="77" s="1"/>
  <c r="M207" i="77" s="1"/>
  <c r="N207" i="77" s="1"/>
  <c r="O207" i="77" s="1"/>
  <c r="P207" i="77" s="1"/>
  <c r="Q207" i="77" s="1"/>
  <c r="R207" i="77" s="1"/>
  <c r="S207" i="77" s="1"/>
  <c r="T207" i="77" s="1"/>
  <c r="U207" i="77" s="1"/>
  <c r="V207" i="77" s="1"/>
  <c r="W207" i="77" s="1"/>
  <c r="X207" i="77" s="1"/>
  <c r="Y207" i="77" s="1"/>
  <c r="Z207" i="77" s="1"/>
  <c r="AA207" i="77" s="1"/>
  <c r="AC207" i="77" s="1"/>
  <c r="AD207" i="77" s="1"/>
  <c r="AE207" i="77" s="1"/>
  <c r="AF207" i="77" s="1"/>
  <c r="C204" i="77"/>
  <c r="D204" i="77" s="1"/>
  <c r="E204" i="77" s="1"/>
  <c r="F204" i="77" s="1"/>
  <c r="G204" i="77" s="1"/>
  <c r="H204" i="77" s="1"/>
  <c r="I204" i="77" s="1"/>
  <c r="J204" i="77" s="1"/>
  <c r="K204" i="77" s="1"/>
  <c r="L204" i="77" s="1"/>
  <c r="M204" i="77" s="1"/>
  <c r="N204" i="77" s="1"/>
  <c r="O204" i="77" s="1"/>
  <c r="P204" i="77" s="1"/>
  <c r="Q204" i="77" s="1"/>
  <c r="R204" i="77" s="1"/>
  <c r="S204" i="77" s="1"/>
  <c r="U204" i="77" s="1"/>
  <c r="V204" i="77" s="1"/>
  <c r="W204" i="77" s="1"/>
  <c r="X204" i="77" s="1"/>
  <c r="Y204" i="77" s="1"/>
  <c r="Z204" i="77" s="1"/>
  <c r="AA204" i="77" s="1"/>
  <c r="AC204" i="77" s="1"/>
  <c r="AD204" i="77" s="1"/>
  <c r="AE204" i="77" s="1"/>
  <c r="AF204" i="77" s="1"/>
  <c r="C202" i="77"/>
  <c r="D202" i="77" s="1"/>
  <c r="E202" i="77" s="1"/>
  <c r="F202" i="77" s="1"/>
  <c r="G202" i="77" s="1"/>
  <c r="H202" i="77" s="1"/>
  <c r="I202" i="77" s="1"/>
  <c r="J202" i="77" s="1"/>
  <c r="K202" i="77" s="1"/>
  <c r="L202" i="77" s="1"/>
  <c r="M202" i="77" s="1"/>
  <c r="N202" i="77" s="1"/>
  <c r="O202" i="77" s="1"/>
  <c r="P202" i="77" s="1"/>
  <c r="Q202" i="77" s="1"/>
  <c r="R202" i="77" s="1"/>
  <c r="S202" i="77" s="1"/>
  <c r="U202" i="77" s="1"/>
  <c r="V202" i="77" s="1"/>
  <c r="W202" i="77" s="1"/>
  <c r="X202" i="77" s="1"/>
  <c r="Y202" i="77" s="1"/>
  <c r="Z202" i="77" s="1"/>
  <c r="AA202" i="77" s="1"/>
  <c r="AC202" i="77" s="1"/>
  <c r="AD202" i="77" s="1"/>
  <c r="AE202" i="77" s="1"/>
  <c r="AF202" i="77" s="1"/>
  <c r="C201" i="77"/>
  <c r="D201" i="77" s="1"/>
  <c r="E201" i="77" s="1"/>
  <c r="F201" i="77" s="1"/>
  <c r="G201" i="77" s="1"/>
  <c r="H201" i="77" s="1"/>
  <c r="I201" i="77" s="1"/>
  <c r="J201" i="77" s="1"/>
  <c r="K201" i="77" s="1"/>
  <c r="L201" i="77" s="1"/>
  <c r="M201" i="77" s="1"/>
  <c r="N201" i="77" s="1"/>
  <c r="O201" i="77" s="1"/>
  <c r="P201" i="77" s="1"/>
  <c r="Q201" i="77" s="1"/>
  <c r="R201" i="77" s="1"/>
  <c r="S201" i="77" s="1"/>
  <c r="U201" i="77" s="1"/>
  <c r="V201" i="77" s="1"/>
  <c r="W201" i="77" s="1"/>
  <c r="X201" i="77" s="1"/>
  <c r="Y201" i="77" s="1"/>
  <c r="Z201" i="77" s="1"/>
  <c r="AA201" i="77" s="1"/>
  <c r="AC201" i="77" s="1"/>
  <c r="AD201" i="77" s="1"/>
  <c r="AE201" i="77" s="1"/>
  <c r="AF201" i="77" s="1"/>
  <c r="C200" i="77"/>
  <c r="D200" i="77" s="1"/>
  <c r="E200" i="77" s="1"/>
  <c r="F200" i="77" s="1"/>
  <c r="G200" i="77" s="1"/>
  <c r="H200" i="77" s="1"/>
  <c r="I200" i="77" s="1"/>
  <c r="J200" i="77" s="1"/>
  <c r="K200" i="77" s="1"/>
  <c r="L200" i="77" s="1"/>
  <c r="M200" i="77" s="1"/>
  <c r="N200" i="77" s="1"/>
  <c r="O200" i="77" s="1"/>
  <c r="P200" i="77" s="1"/>
  <c r="Q200" i="77" s="1"/>
  <c r="R200" i="77" s="1"/>
  <c r="S200" i="77" s="1"/>
  <c r="U200" i="77" s="1"/>
  <c r="V200" i="77" s="1"/>
  <c r="W200" i="77" s="1"/>
  <c r="X200" i="77" s="1"/>
  <c r="Y200" i="77" s="1"/>
  <c r="Z200" i="77" s="1"/>
  <c r="AA200" i="77" s="1"/>
  <c r="AC200" i="77" s="1"/>
  <c r="AD200" i="77" s="1"/>
  <c r="AE200" i="77" s="1"/>
  <c r="AF200" i="77" s="1"/>
  <c r="C199" i="77"/>
  <c r="D199" i="77" s="1"/>
  <c r="E199" i="77" s="1"/>
  <c r="F199" i="77" s="1"/>
  <c r="G199" i="77" s="1"/>
  <c r="H199" i="77" s="1"/>
  <c r="I199" i="77" s="1"/>
  <c r="J199" i="77" s="1"/>
  <c r="K199" i="77" s="1"/>
  <c r="L199" i="77" s="1"/>
  <c r="M199" i="77" s="1"/>
  <c r="N199" i="77" s="1"/>
  <c r="O199" i="77" s="1"/>
  <c r="P199" i="77" s="1"/>
  <c r="Q199" i="77" s="1"/>
  <c r="R199" i="77" s="1"/>
  <c r="S199" i="77" s="1"/>
  <c r="U199" i="77" s="1"/>
  <c r="V199" i="77" s="1"/>
  <c r="W199" i="77" s="1"/>
  <c r="X199" i="77" s="1"/>
  <c r="Y199" i="77" s="1"/>
  <c r="Z199" i="77" s="1"/>
  <c r="AA199" i="77" s="1"/>
  <c r="AC199" i="77" s="1"/>
  <c r="AD199" i="77" s="1"/>
  <c r="AE199" i="77" s="1"/>
  <c r="AF199" i="77" s="1"/>
  <c r="C196" i="77"/>
  <c r="D196" i="77" s="1"/>
  <c r="E196" i="77" s="1"/>
  <c r="F196" i="77" s="1"/>
  <c r="G196" i="77" s="1"/>
  <c r="H196" i="77" s="1"/>
  <c r="I196" i="77" s="1"/>
  <c r="J196" i="77" s="1"/>
  <c r="K196" i="77" s="1"/>
  <c r="L196" i="77" s="1"/>
  <c r="M196" i="77" s="1"/>
  <c r="N196" i="77" s="1"/>
  <c r="O196" i="77" s="1"/>
  <c r="P196" i="77" s="1"/>
  <c r="Q196" i="77" s="1"/>
  <c r="R196" i="77" s="1"/>
  <c r="S196" i="77" s="1"/>
  <c r="U196" i="77" s="1"/>
  <c r="V196" i="77" s="1"/>
  <c r="W196" i="77" s="1"/>
  <c r="X196" i="77" s="1"/>
  <c r="Y196" i="77" s="1"/>
  <c r="Z196" i="77" s="1"/>
  <c r="AA196" i="77" s="1"/>
  <c r="AC196" i="77" s="1"/>
  <c r="AD196" i="77" s="1"/>
  <c r="AE196" i="77" s="1"/>
  <c r="AF196" i="77" s="1"/>
  <c r="C195" i="77"/>
  <c r="D195" i="77" s="1"/>
  <c r="E195" i="77" s="1"/>
  <c r="F195" i="77" s="1"/>
  <c r="G195" i="77" s="1"/>
  <c r="H195" i="77" s="1"/>
  <c r="I195" i="77" s="1"/>
  <c r="J195" i="77" s="1"/>
  <c r="K195" i="77" s="1"/>
  <c r="L195" i="77" s="1"/>
  <c r="M195" i="77" s="1"/>
  <c r="N195" i="77" s="1"/>
  <c r="O195" i="77" s="1"/>
  <c r="P195" i="77" s="1"/>
  <c r="Q195" i="77" s="1"/>
  <c r="R195" i="77" s="1"/>
  <c r="S195" i="77" s="1"/>
  <c r="U195" i="77" s="1"/>
  <c r="V195" i="77" s="1"/>
  <c r="W195" i="77" s="1"/>
  <c r="X195" i="77" s="1"/>
  <c r="Y195" i="77" s="1"/>
  <c r="Z195" i="77" s="1"/>
  <c r="AA195" i="77" s="1"/>
  <c r="AC195" i="77" s="1"/>
  <c r="AD195" i="77" s="1"/>
  <c r="AE195" i="77" s="1"/>
  <c r="AF195" i="77" s="1"/>
  <c r="C194" i="77"/>
  <c r="D194" i="77" s="1"/>
  <c r="E194" i="77" s="1"/>
  <c r="F194" i="77" s="1"/>
  <c r="G194" i="77" s="1"/>
  <c r="H194" i="77" s="1"/>
  <c r="I194" i="77" s="1"/>
  <c r="J194" i="77" s="1"/>
  <c r="K194" i="77" s="1"/>
  <c r="L194" i="77" s="1"/>
  <c r="M194" i="77" s="1"/>
  <c r="N194" i="77" s="1"/>
  <c r="O194" i="77" s="1"/>
  <c r="P194" i="77" s="1"/>
  <c r="Q194" i="77" s="1"/>
  <c r="R194" i="77" s="1"/>
  <c r="S194" i="77" s="1"/>
  <c r="U194" i="77" s="1"/>
  <c r="V194" i="77" s="1"/>
  <c r="W194" i="77" s="1"/>
  <c r="X194" i="77" s="1"/>
  <c r="Y194" i="77" s="1"/>
  <c r="Z194" i="77" s="1"/>
  <c r="AA194" i="77" s="1"/>
  <c r="AC194" i="77" s="1"/>
  <c r="AD194" i="77" s="1"/>
  <c r="AE194" i="77" s="1"/>
  <c r="AF194" i="77" s="1"/>
  <c r="E193" i="77"/>
  <c r="F193" i="77" s="1"/>
  <c r="G193" i="77" s="1"/>
  <c r="H193" i="77" s="1"/>
  <c r="I193" i="77" s="1"/>
  <c r="J193" i="77" s="1"/>
  <c r="K193" i="77" s="1"/>
  <c r="L193" i="77" s="1"/>
  <c r="M193" i="77" s="1"/>
  <c r="N193" i="77" s="1"/>
  <c r="O193" i="77" s="1"/>
  <c r="P193" i="77" s="1"/>
  <c r="Q193" i="77" s="1"/>
  <c r="R193" i="77" s="1"/>
  <c r="S193" i="77" s="1"/>
  <c r="U193" i="77" s="1"/>
  <c r="V193" i="77" s="1"/>
  <c r="W193" i="77" s="1"/>
  <c r="X193" i="77" s="1"/>
  <c r="Y193" i="77" s="1"/>
  <c r="Z193" i="77" s="1"/>
  <c r="AA193" i="77" s="1"/>
  <c r="AC193" i="77" s="1"/>
  <c r="AD193" i="77" s="1"/>
  <c r="AE193" i="77" s="1"/>
  <c r="AF193" i="77" s="1"/>
  <c r="C193" i="77"/>
  <c r="D193" i="77" s="1"/>
  <c r="C192" i="77"/>
  <c r="D192" i="77" s="1"/>
  <c r="E192" i="77" s="1"/>
  <c r="F192" i="77" s="1"/>
  <c r="G192" i="77" s="1"/>
  <c r="H192" i="77" s="1"/>
  <c r="I192" i="77" s="1"/>
  <c r="J192" i="77" s="1"/>
  <c r="K192" i="77" s="1"/>
  <c r="L192" i="77" s="1"/>
  <c r="M192" i="77" s="1"/>
  <c r="N192" i="77" s="1"/>
  <c r="O192" i="77" s="1"/>
  <c r="P192" i="77" s="1"/>
  <c r="Q192" i="77" s="1"/>
  <c r="R192" i="77" s="1"/>
  <c r="S192" i="77" s="1"/>
  <c r="U192" i="77" s="1"/>
  <c r="V192" i="77" s="1"/>
  <c r="W192" i="77" s="1"/>
  <c r="X192" i="77" s="1"/>
  <c r="Y192" i="77" s="1"/>
  <c r="Z192" i="77" s="1"/>
  <c r="AA192" i="77" s="1"/>
  <c r="AC192" i="77" s="1"/>
  <c r="AD192" i="77" s="1"/>
  <c r="AE192" i="77" s="1"/>
  <c r="AF192" i="77" s="1"/>
  <c r="C191" i="77"/>
  <c r="D191" i="77" s="1"/>
  <c r="E191" i="77" s="1"/>
  <c r="F191" i="77" s="1"/>
  <c r="G191" i="77" s="1"/>
  <c r="H191" i="77" s="1"/>
  <c r="I191" i="77" s="1"/>
  <c r="J191" i="77" s="1"/>
  <c r="K191" i="77" s="1"/>
  <c r="L191" i="77" s="1"/>
  <c r="M191" i="77" s="1"/>
  <c r="N191" i="77" s="1"/>
  <c r="O191" i="77" s="1"/>
  <c r="P191" i="77" s="1"/>
  <c r="Q191" i="77" s="1"/>
  <c r="R191" i="77" s="1"/>
  <c r="S191" i="77" s="1"/>
  <c r="U191" i="77" s="1"/>
  <c r="V191" i="77" s="1"/>
  <c r="W191" i="77" s="1"/>
  <c r="X191" i="77" s="1"/>
  <c r="Y191" i="77" s="1"/>
  <c r="Z191" i="77" s="1"/>
  <c r="AA191" i="77" s="1"/>
  <c r="AC191" i="77" s="1"/>
  <c r="AD191" i="77" s="1"/>
  <c r="AE191" i="77" s="1"/>
  <c r="AF191" i="77" s="1"/>
  <c r="C190" i="77"/>
  <c r="D190" i="77" s="1"/>
  <c r="E190" i="77" s="1"/>
  <c r="F190" i="77" s="1"/>
  <c r="G190" i="77" s="1"/>
  <c r="H190" i="77" s="1"/>
  <c r="I190" i="77" s="1"/>
  <c r="J190" i="77" s="1"/>
  <c r="K190" i="77" s="1"/>
  <c r="L190" i="77" s="1"/>
  <c r="M190" i="77" s="1"/>
  <c r="N190" i="77" s="1"/>
  <c r="O190" i="77" s="1"/>
  <c r="P190" i="77" s="1"/>
  <c r="Q190" i="77" s="1"/>
  <c r="R190" i="77" s="1"/>
  <c r="S190" i="77" s="1"/>
  <c r="U190" i="77" s="1"/>
  <c r="V190" i="77" s="1"/>
  <c r="W190" i="77" s="1"/>
  <c r="X190" i="77" s="1"/>
  <c r="Y190" i="77" s="1"/>
  <c r="Z190" i="77" s="1"/>
  <c r="AA190" i="77" s="1"/>
  <c r="AC190" i="77" s="1"/>
  <c r="AD190" i="77" s="1"/>
  <c r="AE190" i="77" s="1"/>
  <c r="AF190" i="77" s="1"/>
  <c r="C188" i="77"/>
  <c r="D188" i="77" s="1"/>
  <c r="E188" i="77" s="1"/>
  <c r="F188" i="77" s="1"/>
  <c r="G188" i="77" s="1"/>
  <c r="H188" i="77" s="1"/>
  <c r="I188" i="77" s="1"/>
  <c r="J188" i="77" s="1"/>
  <c r="K188" i="77" s="1"/>
  <c r="L188" i="77" s="1"/>
  <c r="M188" i="77" s="1"/>
  <c r="N188" i="77" s="1"/>
  <c r="O188" i="77" s="1"/>
  <c r="P188" i="77" s="1"/>
  <c r="Q188" i="77" s="1"/>
  <c r="R188" i="77" s="1"/>
  <c r="S188" i="77" s="1"/>
  <c r="U188" i="77" s="1"/>
  <c r="V188" i="77" s="1"/>
  <c r="W188" i="77" s="1"/>
  <c r="X188" i="77" s="1"/>
  <c r="Y188" i="77" s="1"/>
  <c r="Z188" i="77" s="1"/>
  <c r="AA188" i="77" s="1"/>
  <c r="AC188" i="77" s="1"/>
  <c r="AD188" i="77" s="1"/>
  <c r="AE188" i="77" s="1"/>
  <c r="AF188" i="77" s="1"/>
  <c r="C187" i="77"/>
  <c r="D187" i="77" s="1"/>
  <c r="E187" i="77" s="1"/>
  <c r="F187" i="77" s="1"/>
  <c r="G187" i="77" s="1"/>
  <c r="H187" i="77" s="1"/>
  <c r="I187" i="77" s="1"/>
  <c r="J187" i="77" s="1"/>
  <c r="K187" i="77" s="1"/>
  <c r="L187" i="77" s="1"/>
  <c r="M187" i="77" s="1"/>
  <c r="N187" i="77" s="1"/>
  <c r="O187" i="77" s="1"/>
  <c r="P187" i="77" s="1"/>
  <c r="Q187" i="77" s="1"/>
  <c r="R187" i="77" s="1"/>
  <c r="S187" i="77" s="1"/>
  <c r="U187" i="77" s="1"/>
  <c r="V187" i="77" s="1"/>
  <c r="W187" i="77" s="1"/>
  <c r="X187" i="77" s="1"/>
  <c r="Y187" i="77" s="1"/>
  <c r="Z187" i="77" s="1"/>
  <c r="AA187" i="77" s="1"/>
  <c r="AC187" i="77" s="1"/>
  <c r="AD187" i="77" s="1"/>
  <c r="AE187" i="77" s="1"/>
  <c r="AF187" i="77" s="1"/>
  <c r="C186" i="77"/>
  <c r="D186" i="77" s="1"/>
  <c r="E186" i="77" s="1"/>
  <c r="F186" i="77" s="1"/>
  <c r="G186" i="77" s="1"/>
  <c r="H186" i="77" s="1"/>
  <c r="I186" i="77" s="1"/>
  <c r="J186" i="77" s="1"/>
  <c r="K186" i="77" s="1"/>
  <c r="L186" i="77" s="1"/>
  <c r="M186" i="77" s="1"/>
  <c r="N186" i="77" s="1"/>
  <c r="O186" i="77" s="1"/>
  <c r="P186" i="77" s="1"/>
  <c r="Q186" i="77" s="1"/>
  <c r="R186" i="77" s="1"/>
  <c r="S186" i="77" s="1"/>
  <c r="U186" i="77" s="1"/>
  <c r="V186" i="77" s="1"/>
  <c r="W186" i="77" s="1"/>
  <c r="X186" i="77" s="1"/>
  <c r="Y186" i="77" s="1"/>
  <c r="Z186" i="77" s="1"/>
  <c r="AA186" i="77" s="1"/>
  <c r="AC186" i="77" s="1"/>
  <c r="AD186" i="77" s="1"/>
  <c r="AE186" i="77" s="1"/>
  <c r="AF186" i="77" s="1"/>
  <c r="C185" i="77"/>
  <c r="D185" i="77" s="1"/>
  <c r="E185" i="77" s="1"/>
  <c r="F185" i="77" s="1"/>
  <c r="G185" i="77" s="1"/>
  <c r="H185" i="77" s="1"/>
  <c r="I185" i="77" s="1"/>
  <c r="J185" i="77" s="1"/>
  <c r="K185" i="77" s="1"/>
  <c r="L185" i="77" s="1"/>
  <c r="M185" i="77" s="1"/>
  <c r="N185" i="77" s="1"/>
  <c r="O185" i="77" s="1"/>
  <c r="P185" i="77" s="1"/>
  <c r="Q185" i="77" s="1"/>
  <c r="R185" i="77" s="1"/>
  <c r="S185" i="77" s="1"/>
  <c r="U185" i="77" s="1"/>
  <c r="V185" i="77" s="1"/>
  <c r="W185" i="77" s="1"/>
  <c r="X185" i="77" s="1"/>
  <c r="Y185" i="77" s="1"/>
  <c r="Z185" i="77" s="1"/>
  <c r="AA185" i="77" s="1"/>
  <c r="AC185" i="77" s="1"/>
  <c r="AD185" i="77" s="1"/>
  <c r="AE185" i="77" s="1"/>
  <c r="AF185" i="77" s="1"/>
  <c r="C184" i="77"/>
  <c r="D184" i="77" s="1"/>
  <c r="E184" i="77" s="1"/>
  <c r="F184" i="77" s="1"/>
  <c r="G184" i="77" s="1"/>
  <c r="H184" i="77" s="1"/>
  <c r="I184" i="77" s="1"/>
  <c r="J184" i="77" s="1"/>
  <c r="K184" i="77" s="1"/>
  <c r="L184" i="77" s="1"/>
  <c r="M184" i="77" s="1"/>
  <c r="N184" i="77" s="1"/>
  <c r="O184" i="77" s="1"/>
  <c r="P184" i="77" s="1"/>
  <c r="Q184" i="77" s="1"/>
  <c r="R184" i="77" s="1"/>
  <c r="S184" i="77" s="1"/>
  <c r="U184" i="77" s="1"/>
  <c r="V184" i="77" s="1"/>
  <c r="W184" i="77" s="1"/>
  <c r="X184" i="77" s="1"/>
  <c r="Y184" i="77" s="1"/>
  <c r="Z184" i="77" s="1"/>
  <c r="AA184" i="77" s="1"/>
  <c r="AC184" i="77" s="1"/>
  <c r="AD184" i="77" s="1"/>
  <c r="AE184" i="77" s="1"/>
  <c r="AF184" i="77" s="1"/>
  <c r="C183" i="77"/>
  <c r="D183" i="77" s="1"/>
  <c r="C182" i="77"/>
  <c r="D182" i="77" s="1"/>
  <c r="E182" i="77" s="1"/>
  <c r="F182" i="77" s="1"/>
  <c r="G182" i="77" s="1"/>
  <c r="H182" i="77" s="1"/>
  <c r="I182" i="77" s="1"/>
  <c r="J182" i="77" s="1"/>
  <c r="K182" i="77" s="1"/>
  <c r="L182" i="77" s="1"/>
  <c r="M182" i="77" s="1"/>
  <c r="N182" i="77" s="1"/>
  <c r="O182" i="77" s="1"/>
  <c r="P182" i="77" s="1"/>
  <c r="Q182" i="77" s="1"/>
  <c r="R182" i="77" s="1"/>
  <c r="S182" i="77" s="1"/>
  <c r="U182" i="77" s="1"/>
  <c r="V182" i="77" s="1"/>
  <c r="W182" i="77" s="1"/>
  <c r="X182" i="77" s="1"/>
  <c r="Y182" i="77" s="1"/>
  <c r="Z182" i="77" s="1"/>
  <c r="AA182" i="77" s="1"/>
  <c r="AC182" i="77" s="1"/>
  <c r="AD182" i="77" s="1"/>
  <c r="AE182" i="77" s="1"/>
  <c r="AF182" i="77" s="1"/>
  <c r="C180" i="77"/>
  <c r="D180" i="77" s="1"/>
  <c r="E180" i="77" s="1"/>
  <c r="F180" i="77" s="1"/>
  <c r="G180" i="77" s="1"/>
  <c r="H180" i="77" s="1"/>
  <c r="I180" i="77" s="1"/>
  <c r="J180" i="77" s="1"/>
  <c r="K180" i="77" s="1"/>
  <c r="L180" i="77" s="1"/>
  <c r="M180" i="77" s="1"/>
  <c r="N180" i="77" s="1"/>
  <c r="O180" i="77" s="1"/>
  <c r="P180" i="77" s="1"/>
  <c r="Q180" i="77" s="1"/>
  <c r="R180" i="77" s="1"/>
  <c r="S180" i="77" s="1"/>
  <c r="U180" i="77" s="1"/>
  <c r="V180" i="77" s="1"/>
  <c r="W180" i="77" s="1"/>
  <c r="X180" i="77" s="1"/>
  <c r="Y180" i="77" s="1"/>
  <c r="Z180" i="77" s="1"/>
  <c r="AA180" i="77" s="1"/>
  <c r="AC180" i="77" s="1"/>
  <c r="AD180" i="77" s="1"/>
  <c r="AE180" i="77" s="1"/>
  <c r="AF180" i="77" s="1"/>
  <c r="C178" i="77"/>
  <c r="D178" i="77" s="1"/>
  <c r="E178" i="77" s="1"/>
  <c r="F178" i="77" s="1"/>
  <c r="G178" i="77" s="1"/>
  <c r="H178" i="77" s="1"/>
  <c r="I178" i="77" s="1"/>
  <c r="J178" i="77" s="1"/>
  <c r="K178" i="77" s="1"/>
  <c r="L178" i="77" s="1"/>
  <c r="M178" i="77" s="1"/>
  <c r="N178" i="77" s="1"/>
  <c r="O178" i="77" s="1"/>
  <c r="P178" i="77" s="1"/>
  <c r="Q178" i="77" s="1"/>
  <c r="R178" i="77" s="1"/>
  <c r="S178" i="77" s="1"/>
  <c r="U178" i="77" s="1"/>
  <c r="V178" i="77" s="1"/>
  <c r="W178" i="77" s="1"/>
  <c r="X178" i="77" s="1"/>
  <c r="Y178" i="77" s="1"/>
  <c r="Z178" i="77" s="1"/>
  <c r="AA178" i="77" s="1"/>
  <c r="AC178" i="77" s="1"/>
  <c r="AD178" i="77" s="1"/>
  <c r="AE178" i="77" s="1"/>
  <c r="AF178" i="77" s="1"/>
  <c r="C177" i="77"/>
  <c r="D177" i="77" s="1"/>
  <c r="E177" i="77" s="1"/>
  <c r="F177" i="77" s="1"/>
  <c r="G177" i="77" s="1"/>
  <c r="H177" i="77" s="1"/>
  <c r="I177" i="77" s="1"/>
  <c r="D176" i="77"/>
  <c r="E176" i="77" s="1"/>
  <c r="F176" i="77" s="1"/>
  <c r="G176" i="77" s="1"/>
  <c r="H176" i="77" s="1"/>
  <c r="I176" i="77" s="1"/>
  <c r="J176" i="77" s="1"/>
  <c r="K176" i="77" s="1"/>
  <c r="L176" i="77" s="1"/>
  <c r="M176" i="77" s="1"/>
  <c r="N176" i="77" s="1"/>
  <c r="O176" i="77" s="1"/>
  <c r="P176" i="77" s="1"/>
  <c r="Q176" i="77" s="1"/>
  <c r="R176" i="77" s="1"/>
  <c r="S176" i="77" s="1"/>
  <c r="U176" i="77" s="1"/>
  <c r="V176" i="77" s="1"/>
  <c r="W176" i="77" s="1"/>
  <c r="X176" i="77" s="1"/>
  <c r="Y176" i="77" s="1"/>
  <c r="Z176" i="77" s="1"/>
  <c r="AA176" i="77" s="1"/>
  <c r="AC176" i="77" s="1"/>
  <c r="AD176" i="77" s="1"/>
  <c r="AE176" i="77" s="1"/>
  <c r="AF176" i="77" s="1"/>
  <c r="C176" i="77"/>
  <c r="C175" i="77"/>
  <c r="D175" i="77" s="1"/>
  <c r="E175" i="77" s="1"/>
  <c r="F175" i="77" s="1"/>
  <c r="G175" i="77" s="1"/>
  <c r="H175" i="77" s="1"/>
  <c r="I175" i="77" s="1"/>
  <c r="J175" i="77" s="1"/>
  <c r="K175" i="77" s="1"/>
  <c r="L175" i="77" s="1"/>
  <c r="M175" i="77" s="1"/>
  <c r="N175" i="77" s="1"/>
  <c r="O175" i="77" s="1"/>
  <c r="P175" i="77" s="1"/>
  <c r="Q175" i="77" s="1"/>
  <c r="R175" i="77" s="1"/>
  <c r="S175" i="77" s="1"/>
  <c r="U175" i="77" s="1"/>
  <c r="V175" i="77" s="1"/>
  <c r="W175" i="77" s="1"/>
  <c r="X175" i="77" s="1"/>
  <c r="Y175" i="77" s="1"/>
  <c r="Z175" i="77" s="1"/>
  <c r="AA175" i="77" s="1"/>
  <c r="AC175" i="77" s="1"/>
  <c r="AD175" i="77" s="1"/>
  <c r="AE175" i="77" s="1"/>
  <c r="AF175" i="77" s="1"/>
  <c r="D172" i="77"/>
  <c r="E172" i="77" s="1"/>
  <c r="F172" i="77" s="1"/>
  <c r="G172" i="77" s="1"/>
  <c r="H172" i="77" s="1"/>
  <c r="I172" i="77" s="1"/>
  <c r="J172" i="77" s="1"/>
  <c r="K172" i="77" s="1"/>
  <c r="L172" i="77" s="1"/>
  <c r="M172" i="77" s="1"/>
  <c r="N172" i="77" s="1"/>
  <c r="O172" i="77" s="1"/>
  <c r="P172" i="77" s="1"/>
  <c r="Q172" i="77" s="1"/>
  <c r="R172" i="77" s="1"/>
  <c r="S172" i="77" s="1"/>
  <c r="U172" i="77" s="1"/>
  <c r="V172" i="77" s="1"/>
  <c r="W172" i="77" s="1"/>
  <c r="X172" i="77" s="1"/>
  <c r="Y172" i="77" s="1"/>
  <c r="Z172" i="77" s="1"/>
  <c r="AA172" i="77" s="1"/>
  <c r="AC172" i="77" s="1"/>
  <c r="AD172" i="77" s="1"/>
  <c r="AE172" i="77" s="1"/>
  <c r="AF172" i="77" s="1"/>
  <c r="D171" i="77"/>
  <c r="E171" i="77" s="1"/>
  <c r="F171" i="77" s="1"/>
  <c r="G171" i="77" s="1"/>
  <c r="H171" i="77" s="1"/>
  <c r="I171" i="77" s="1"/>
  <c r="J171" i="77" s="1"/>
  <c r="K171" i="77" s="1"/>
  <c r="L171" i="77" s="1"/>
  <c r="M171" i="77" s="1"/>
  <c r="N171" i="77" s="1"/>
  <c r="O171" i="77" s="1"/>
  <c r="P171" i="77" s="1"/>
  <c r="Q171" i="77" s="1"/>
  <c r="R171" i="77" s="1"/>
  <c r="S171" i="77" s="1"/>
  <c r="U171" i="77" s="1"/>
  <c r="V171" i="77" s="1"/>
  <c r="W171" i="77" s="1"/>
  <c r="X171" i="77" s="1"/>
  <c r="Y171" i="77" s="1"/>
  <c r="Z171" i="77" s="1"/>
  <c r="AA171" i="77" s="1"/>
  <c r="AC171" i="77" s="1"/>
  <c r="AD171" i="77" s="1"/>
  <c r="AE171" i="77" s="1"/>
  <c r="AF171" i="77" s="1"/>
  <c r="D170" i="77"/>
  <c r="E170" i="77" s="1"/>
  <c r="F170" i="77" s="1"/>
  <c r="G170" i="77" s="1"/>
  <c r="H170" i="77" s="1"/>
  <c r="I170" i="77" s="1"/>
  <c r="J170" i="77" s="1"/>
  <c r="K170" i="77" s="1"/>
  <c r="L170" i="77" s="1"/>
  <c r="M170" i="77" s="1"/>
  <c r="N170" i="77" s="1"/>
  <c r="O170" i="77" s="1"/>
  <c r="P170" i="77" s="1"/>
  <c r="Q170" i="77" s="1"/>
  <c r="R170" i="77" s="1"/>
  <c r="S170" i="77" s="1"/>
  <c r="U170" i="77" s="1"/>
  <c r="V170" i="77" s="1"/>
  <c r="W170" i="77" s="1"/>
  <c r="X170" i="77" s="1"/>
  <c r="Y170" i="77" s="1"/>
  <c r="D169" i="77"/>
  <c r="AG167" i="77"/>
  <c r="AG91" i="77" s="1"/>
  <c r="D166" i="77"/>
  <c r="E166" i="77" s="1"/>
  <c r="F166" i="77" s="1"/>
  <c r="G166" i="77" s="1"/>
  <c r="H166" i="77" s="1"/>
  <c r="I166" i="77" s="1"/>
  <c r="J166" i="77" s="1"/>
  <c r="K166" i="77" s="1"/>
  <c r="L166" i="77" s="1"/>
  <c r="M166" i="77" s="1"/>
  <c r="N166" i="77" s="1"/>
  <c r="O166" i="77" s="1"/>
  <c r="P166" i="77" s="1"/>
  <c r="Q166" i="77" s="1"/>
  <c r="R166" i="77" s="1"/>
  <c r="U166" i="77" s="1"/>
  <c r="V166" i="77" s="1"/>
  <c r="W166" i="77" s="1"/>
  <c r="X166" i="77" s="1"/>
  <c r="Y166" i="77" s="1"/>
  <c r="Z166" i="77" s="1"/>
  <c r="AA166" i="77" s="1"/>
  <c r="AC166" i="77" s="1"/>
  <c r="AD166" i="77" s="1"/>
  <c r="AE166" i="77" s="1"/>
  <c r="AF166" i="77" s="1"/>
  <c r="D165" i="77"/>
  <c r="E165" i="77" s="1"/>
  <c r="F165" i="77" s="1"/>
  <c r="G165" i="77" s="1"/>
  <c r="H165" i="77" s="1"/>
  <c r="I165" i="77" s="1"/>
  <c r="J165" i="77" s="1"/>
  <c r="K165" i="77" s="1"/>
  <c r="L165" i="77" s="1"/>
  <c r="M165" i="77" s="1"/>
  <c r="N165" i="77" s="1"/>
  <c r="O165" i="77" s="1"/>
  <c r="P165" i="77" s="1"/>
  <c r="Q165" i="77" s="1"/>
  <c r="R165" i="77" s="1"/>
  <c r="U165" i="77" s="1"/>
  <c r="V165" i="77" s="1"/>
  <c r="W165" i="77" s="1"/>
  <c r="X165" i="77" s="1"/>
  <c r="Y165" i="77" s="1"/>
  <c r="Z165" i="77" s="1"/>
  <c r="AA165" i="77" s="1"/>
  <c r="AC165" i="77" s="1"/>
  <c r="AD165" i="77" s="1"/>
  <c r="AE165" i="77" s="1"/>
  <c r="AF165" i="77" s="1"/>
  <c r="D163" i="77"/>
  <c r="E163" i="77" s="1"/>
  <c r="F163" i="77" s="1"/>
  <c r="G163" i="77" s="1"/>
  <c r="H163" i="77" s="1"/>
  <c r="I163" i="77" s="1"/>
  <c r="J163" i="77" s="1"/>
  <c r="K163" i="77" s="1"/>
  <c r="L163" i="77" s="1"/>
  <c r="M163" i="77" s="1"/>
  <c r="N163" i="77" s="1"/>
  <c r="O163" i="77" s="1"/>
  <c r="P163" i="77" s="1"/>
  <c r="Q163" i="77" s="1"/>
  <c r="R163" i="77" s="1"/>
  <c r="U163" i="77" s="1"/>
  <c r="V163" i="77" s="1"/>
  <c r="W163" i="77" s="1"/>
  <c r="X163" i="77" s="1"/>
  <c r="Y163" i="77" s="1"/>
  <c r="Z163" i="77" s="1"/>
  <c r="AA163" i="77" s="1"/>
  <c r="AC163" i="77" s="1"/>
  <c r="AD163" i="77" s="1"/>
  <c r="AE163" i="77" s="1"/>
  <c r="AF163" i="77" s="1"/>
  <c r="D162" i="77"/>
  <c r="E162" i="77" s="1"/>
  <c r="F162" i="77" s="1"/>
  <c r="G162" i="77" s="1"/>
  <c r="H162" i="77" s="1"/>
  <c r="I162" i="77" s="1"/>
  <c r="J162" i="77" s="1"/>
  <c r="K162" i="77" s="1"/>
  <c r="L162" i="77" s="1"/>
  <c r="M162" i="77" s="1"/>
  <c r="N162" i="77" s="1"/>
  <c r="O162" i="77" s="1"/>
  <c r="P162" i="77" s="1"/>
  <c r="Q162" i="77" s="1"/>
  <c r="R162" i="77" s="1"/>
  <c r="U162" i="77" s="1"/>
  <c r="V162" i="77" s="1"/>
  <c r="W162" i="77" s="1"/>
  <c r="X162" i="77" s="1"/>
  <c r="Y162" i="77" s="1"/>
  <c r="Z162" i="77" s="1"/>
  <c r="AA162" i="77" s="1"/>
  <c r="AC162" i="77" s="1"/>
  <c r="AD162" i="77" s="1"/>
  <c r="AE162" i="77" s="1"/>
  <c r="AF162" i="77" s="1"/>
  <c r="AI158" i="77"/>
  <c r="AH158" i="77"/>
  <c r="A158" i="77" a="1"/>
  <c r="A158" i="77" s="1"/>
  <c r="AI157" i="77"/>
  <c r="AH157" i="77"/>
  <c r="AI156" i="77"/>
  <c r="AH156" i="77"/>
  <c r="AI155" i="77"/>
  <c r="AH155" i="77"/>
  <c r="AI154" i="77"/>
  <c r="AH154" i="77"/>
  <c r="AL153" i="77"/>
  <c r="AI153" i="77"/>
  <c r="AH153" i="77"/>
  <c r="A153" i="77" a="1"/>
  <c r="A153" i="77" s="1"/>
  <c r="AI152" i="77"/>
  <c r="AH152" i="77"/>
  <c r="AI151" i="77"/>
  <c r="AH151" i="77"/>
  <c r="AI150" i="77"/>
  <c r="AH150" i="77"/>
  <c r="AI149" i="77"/>
  <c r="AH149" i="77"/>
  <c r="AI148" i="77"/>
  <c r="AH148" i="77"/>
  <c r="AI147" i="77"/>
  <c r="AH147" i="77"/>
  <c r="AI146" i="77"/>
  <c r="AH146" i="77"/>
  <c r="AI142" i="77"/>
  <c r="AH142" i="77"/>
  <c r="AI141" i="77"/>
  <c r="AH141" i="77"/>
  <c r="AI140" i="77"/>
  <c r="AH140" i="77"/>
  <c r="AI139" i="77"/>
  <c r="AH139" i="77"/>
  <c r="AI138" i="77"/>
  <c r="AH138" i="77"/>
  <c r="AI137" i="77"/>
  <c r="AH137" i="77"/>
  <c r="AI136" i="77"/>
  <c r="AH136" i="77"/>
  <c r="AI134" i="77"/>
  <c r="AH134" i="77"/>
  <c r="AI133" i="77"/>
  <c r="AH133" i="77"/>
  <c r="AI132" i="77"/>
  <c r="AH132" i="77"/>
  <c r="AI131" i="77"/>
  <c r="AH131" i="77"/>
  <c r="AI130" i="77"/>
  <c r="AH130" i="77"/>
  <c r="AI129" i="77"/>
  <c r="AH129" i="77"/>
  <c r="AI128" i="77"/>
  <c r="AH128" i="77"/>
  <c r="AI127" i="77"/>
  <c r="AH127" i="77"/>
  <c r="AI126" i="77"/>
  <c r="AH126" i="77"/>
  <c r="AI125" i="77"/>
  <c r="AH125" i="77"/>
  <c r="BI23" i="77"/>
  <c r="AA122" i="77"/>
  <c r="Z122" i="77"/>
  <c r="Y122" i="77"/>
  <c r="X122" i="77"/>
  <c r="W122" i="77"/>
  <c r="V122" i="77"/>
  <c r="U122" i="77"/>
  <c r="R122" i="77"/>
  <c r="Q122" i="77"/>
  <c r="P122" i="77"/>
  <c r="O122" i="77"/>
  <c r="N122" i="77"/>
  <c r="M122" i="77"/>
  <c r="L122" i="77"/>
  <c r="K122" i="77"/>
  <c r="J122" i="77"/>
  <c r="I122" i="77"/>
  <c r="H122" i="77"/>
  <c r="G122" i="77"/>
  <c r="F122" i="77"/>
  <c r="E122" i="77"/>
  <c r="D122" i="77"/>
  <c r="AA121" i="77"/>
  <c r="Z121" i="77"/>
  <c r="Y121" i="77"/>
  <c r="X121" i="77"/>
  <c r="W121" i="77"/>
  <c r="V121" i="77"/>
  <c r="U121" i="77"/>
  <c r="R121" i="77"/>
  <c r="Q121" i="77"/>
  <c r="P121" i="77"/>
  <c r="O121" i="77"/>
  <c r="N121" i="77"/>
  <c r="M121" i="77"/>
  <c r="L121" i="77"/>
  <c r="K121" i="77"/>
  <c r="J121" i="77"/>
  <c r="I121" i="77"/>
  <c r="H121" i="77"/>
  <c r="G121" i="77"/>
  <c r="F121" i="77"/>
  <c r="E121" i="77"/>
  <c r="D121" i="77"/>
  <c r="AA120" i="77"/>
  <c r="Z120" i="77"/>
  <c r="Y120" i="77"/>
  <c r="X120" i="77"/>
  <c r="W120" i="77"/>
  <c r="V120" i="77"/>
  <c r="U120" i="77"/>
  <c r="R120" i="77"/>
  <c r="Q120" i="77"/>
  <c r="P120" i="77"/>
  <c r="O120" i="77"/>
  <c r="N120" i="77"/>
  <c r="M120" i="77"/>
  <c r="L120" i="77"/>
  <c r="K120" i="77"/>
  <c r="J120" i="77"/>
  <c r="I120" i="77"/>
  <c r="H120" i="77"/>
  <c r="G120" i="77"/>
  <c r="F120" i="77"/>
  <c r="E120" i="77"/>
  <c r="D120" i="77"/>
  <c r="AA119" i="77"/>
  <c r="Z119" i="77"/>
  <c r="Y119" i="77"/>
  <c r="X119" i="77"/>
  <c r="W119" i="77"/>
  <c r="V119" i="77"/>
  <c r="U119" i="77"/>
  <c r="R119" i="77"/>
  <c r="Q119" i="77"/>
  <c r="P119" i="77"/>
  <c r="O119" i="77"/>
  <c r="N119" i="77"/>
  <c r="M119" i="77"/>
  <c r="L119" i="77"/>
  <c r="K119" i="77"/>
  <c r="J119" i="77"/>
  <c r="I119" i="77"/>
  <c r="H119" i="77"/>
  <c r="G119" i="77"/>
  <c r="F119" i="77"/>
  <c r="E119" i="77"/>
  <c r="D119" i="77"/>
  <c r="BH23" i="77"/>
  <c r="AA118" i="77"/>
  <c r="Z118" i="77"/>
  <c r="Y118" i="77"/>
  <c r="X118" i="77"/>
  <c r="W118" i="77"/>
  <c r="V118" i="77"/>
  <c r="U118" i="77"/>
  <c r="BA23" i="77"/>
  <c r="R118" i="77"/>
  <c r="Q118" i="77"/>
  <c r="P118" i="77"/>
  <c r="O118" i="77"/>
  <c r="N118" i="77"/>
  <c r="M118" i="77"/>
  <c r="L118" i="77"/>
  <c r="K118" i="77"/>
  <c r="J118" i="77"/>
  <c r="I118" i="77"/>
  <c r="H118" i="77"/>
  <c r="G118" i="77"/>
  <c r="F118" i="77"/>
  <c r="E118" i="77"/>
  <c r="D118" i="77"/>
  <c r="BJ23" i="77"/>
  <c r="BG23" i="77"/>
  <c r="AA117" i="77"/>
  <c r="Z117" i="77"/>
  <c r="Y117" i="77"/>
  <c r="X117" i="77"/>
  <c r="W117" i="77"/>
  <c r="V117" i="77"/>
  <c r="U117" i="77"/>
  <c r="R117" i="77"/>
  <c r="Q117" i="77"/>
  <c r="P117" i="77"/>
  <c r="O117" i="77"/>
  <c r="N117" i="77"/>
  <c r="M117" i="77"/>
  <c r="M123" i="77" s="1"/>
  <c r="AU23" i="77" s="1"/>
  <c r="L117" i="77"/>
  <c r="K117" i="77"/>
  <c r="J117" i="77"/>
  <c r="I117" i="77"/>
  <c r="H117" i="77"/>
  <c r="G117" i="77"/>
  <c r="F117" i="77"/>
  <c r="E117" i="77"/>
  <c r="D117" i="77"/>
  <c r="AI114" i="77"/>
  <c r="AH114" i="77"/>
  <c r="AI112" i="77"/>
  <c r="AH112" i="77"/>
  <c r="AG112" i="77"/>
  <c r="AI111" i="77"/>
  <c r="AH111" i="77"/>
  <c r="AI110" i="77"/>
  <c r="AH110" i="77"/>
  <c r="AI109" i="77"/>
  <c r="AH109" i="77"/>
  <c r="AG108" i="77"/>
  <c r="AA108" i="77"/>
  <c r="Z108" i="77"/>
  <c r="Y108" i="77"/>
  <c r="X108" i="77"/>
  <c r="W108" i="77"/>
  <c r="V108" i="77"/>
  <c r="U108" i="77"/>
  <c r="BC19" i="77" s="1"/>
  <c r="S5" i="77"/>
  <c r="R108" i="77"/>
  <c r="Q108" i="77"/>
  <c r="AY19" i="77" s="1"/>
  <c r="P108" i="77"/>
  <c r="O108" i="77"/>
  <c r="N108" i="77"/>
  <c r="AV19" i="77" s="1"/>
  <c r="M108" i="77"/>
  <c r="AU19" i="77" s="1"/>
  <c r="L108" i="77"/>
  <c r="K108" i="77"/>
  <c r="J108" i="77"/>
  <c r="I108" i="77"/>
  <c r="H5" i="77" s="1"/>
  <c r="H108" i="77"/>
  <c r="G5" i="77" s="1"/>
  <c r="G108" i="77"/>
  <c r="F108" i="77"/>
  <c r="E108" i="77"/>
  <c r="D5" i="77" s="1"/>
  <c r="D108" i="77"/>
  <c r="AI107" i="77"/>
  <c r="AH107" i="77"/>
  <c r="AI106" i="77"/>
  <c r="AH106" i="77"/>
  <c r="AI105" i="77"/>
  <c r="AH105" i="77"/>
  <c r="AI104" i="77"/>
  <c r="AH104" i="77"/>
  <c r="AI103" i="77"/>
  <c r="AH103" i="77"/>
  <c r="AI102" i="77"/>
  <c r="AH102" i="77"/>
  <c r="AI101" i="77"/>
  <c r="AH101" i="77"/>
  <c r="AI100" i="77"/>
  <c r="AH100" i="77"/>
  <c r="AI99" i="77"/>
  <c r="AH99" i="77"/>
  <c r="AI98" i="77"/>
  <c r="AH98" i="77"/>
  <c r="AI97" i="77"/>
  <c r="AH97" i="77"/>
  <c r="AG96" i="77"/>
  <c r="BG20" i="77"/>
  <c r="AA96" i="77"/>
  <c r="Z96" i="77"/>
  <c r="Y96" i="77"/>
  <c r="X96" i="77"/>
  <c r="W96" i="77"/>
  <c r="U96" i="77"/>
  <c r="AY20" i="77"/>
  <c r="P96" i="77"/>
  <c r="AX20" i="77" s="1"/>
  <c r="AW20" i="77"/>
  <c r="N96" i="77"/>
  <c r="M96" i="77"/>
  <c r="L96" i="77"/>
  <c r="K96" i="77"/>
  <c r="AT20" i="77" s="1"/>
  <c r="J96" i="77"/>
  <c r="I96" i="77"/>
  <c r="H96" i="77"/>
  <c r="G96" i="77"/>
  <c r="AR20" i="77" s="1"/>
  <c r="F96" i="77"/>
  <c r="AQ20" i="77" s="1"/>
  <c r="E96" i="77"/>
  <c r="AP20" i="77" s="1"/>
  <c r="D96" i="77"/>
  <c r="AI95" i="77"/>
  <c r="AH95" i="77"/>
  <c r="AI94" i="77"/>
  <c r="AH94" i="77"/>
  <c r="AI93" i="77"/>
  <c r="AH93" i="77"/>
  <c r="AG92" i="77"/>
  <c r="AG3" i="77" s="1"/>
  <c r="AG6" i="77" s="1"/>
  <c r="BJ18" i="77"/>
  <c r="BG18" i="77"/>
  <c r="AA92" i="77"/>
  <c r="Z92" i="77"/>
  <c r="Y92" i="77"/>
  <c r="X92" i="77"/>
  <c r="BE18" i="77" s="1"/>
  <c r="BC18" i="77"/>
  <c r="R92" i="77"/>
  <c r="AZ18" i="77" s="1"/>
  <c r="AY18" i="77"/>
  <c r="N92" i="77"/>
  <c r="M92" i="77"/>
  <c r="AU18" i="77" s="1"/>
  <c r="L92" i="77"/>
  <c r="K92" i="77"/>
  <c r="J92" i="77"/>
  <c r="I92" i="77"/>
  <c r="AS18" i="77" s="1"/>
  <c r="H92" i="77"/>
  <c r="G92" i="77"/>
  <c r="F92" i="77"/>
  <c r="E92" i="77"/>
  <c r="D92" i="77"/>
  <c r="AO18" i="77" s="1"/>
  <c r="BP91" i="77"/>
  <c r="BK91" i="77"/>
  <c r="BH91" i="77"/>
  <c r="BG91" i="77"/>
  <c r="BC91" i="77"/>
  <c r="AI91" i="77"/>
  <c r="AH91" i="77"/>
  <c r="BU90" i="77"/>
  <c r="BM90" i="77"/>
  <c r="BF90" i="77"/>
  <c r="BC90" i="77"/>
  <c r="AI90" i="77"/>
  <c r="AH90" i="77"/>
  <c r="BL89" i="77"/>
  <c r="BK89" i="77"/>
  <c r="BG89" i="77"/>
  <c r="BD89" i="77"/>
  <c r="AI89" i="77"/>
  <c r="AH89" i="77"/>
  <c r="BW88" i="77"/>
  <c r="BO88" i="77"/>
  <c r="BF88" i="77"/>
  <c r="AI88" i="77"/>
  <c r="AH88" i="77"/>
  <c r="BQ87" i="77"/>
  <c r="BK87" i="77"/>
  <c r="BD87" i="77"/>
  <c r="BA87" i="77"/>
  <c r="AZ87" i="77"/>
  <c r="AI87" i="77"/>
  <c r="AH87" i="77"/>
  <c r="BM86" i="77"/>
  <c r="BF86" i="77"/>
  <c r="BE86" i="77"/>
  <c r="BB86" i="77"/>
  <c r="BA86" i="77"/>
  <c r="AI86" i="77"/>
  <c r="AH86" i="77"/>
  <c r="AI85" i="77"/>
  <c r="AH85" i="77"/>
  <c r="BW84" i="77"/>
  <c r="BW91" i="77" s="1"/>
  <c r="BV84" i="77"/>
  <c r="BV91" i="77" s="1"/>
  <c r="BU84" i="77"/>
  <c r="BU91" i="77" s="1"/>
  <c r="BT84" i="77"/>
  <c r="BT91" i="77" s="1"/>
  <c r="BS84" i="77"/>
  <c r="BS91" i="77" s="1"/>
  <c r="BR84" i="77"/>
  <c r="BR91" i="77" s="1"/>
  <c r="BQ84" i="77"/>
  <c r="BQ91" i="77" s="1"/>
  <c r="BP84" i="77"/>
  <c r="BO84" i="77"/>
  <c r="BO91" i="77" s="1"/>
  <c r="BN84" i="77"/>
  <c r="BN91" i="77" s="1"/>
  <c r="BM84" i="77"/>
  <c r="BM91" i="77" s="1"/>
  <c r="BL84" i="77"/>
  <c r="BL91" i="77" s="1"/>
  <c r="BK84" i="77"/>
  <c r="BJ84" i="77"/>
  <c r="BJ91" i="77" s="1"/>
  <c r="BI84" i="77"/>
  <c r="BI91" i="77" s="1"/>
  <c r="BH84" i="77"/>
  <c r="BG84" i="77"/>
  <c r="BF84" i="77"/>
  <c r="BF91" i="77" s="1"/>
  <c r="BE84" i="77"/>
  <c r="BE91" i="77" s="1"/>
  <c r="BD84" i="77"/>
  <c r="BD91" i="77" s="1"/>
  <c r="BC84" i="77"/>
  <c r="BB84" i="77"/>
  <c r="BB91" i="77" s="1"/>
  <c r="BA84" i="77"/>
  <c r="BA91" i="77" s="1"/>
  <c r="AZ84" i="77"/>
  <c r="AZ91" i="77" s="1"/>
  <c r="AI84" i="77"/>
  <c r="AH84" i="77"/>
  <c r="BW83" i="77"/>
  <c r="BW90" i="77" s="1"/>
  <c r="BV83" i="77"/>
  <c r="BV90" i="77" s="1"/>
  <c r="BU83" i="77"/>
  <c r="BT83" i="77"/>
  <c r="BT90" i="77" s="1"/>
  <c r="BS83" i="77"/>
  <c r="BS90" i="77" s="1"/>
  <c r="BR83" i="77"/>
  <c r="BR90" i="77" s="1"/>
  <c r="BQ83" i="77"/>
  <c r="BQ90" i="77" s="1"/>
  <c r="BP83" i="77"/>
  <c r="BP90" i="77" s="1"/>
  <c r="BO83" i="77"/>
  <c r="BO90" i="77" s="1"/>
  <c r="BN83" i="77"/>
  <c r="BN90" i="77" s="1"/>
  <c r="BM83" i="77"/>
  <c r="BL83" i="77"/>
  <c r="BL90" i="77" s="1"/>
  <c r="BK83" i="77"/>
  <c r="BK90" i="77" s="1"/>
  <c r="BJ83" i="77"/>
  <c r="BJ90" i="77" s="1"/>
  <c r="BI83" i="77"/>
  <c r="BI90" i="77" s="1"/>
  <c r="BH83" i="77"/>
  <c r="BH90" i="77" s="1"/>
  <c r="BG83" i="77"/>
  <c r="BG90" i="77" s="1"/>
  <c r="BF83" i="77"/>
  <c r="BE83" i="77"/>
  <c r="BE90" i="77" s="1"/>
  <c r="BD83" i="77"/>
  <c r="BD90" i="77" s="1"/>
  <c r="BC83" i="77"/>
  <c r="BB83" i="77"/>
  <c r="BB90" i="77" s="1"/>
  <c r="BA83" i="77"/>
  <c r="BA90" i="77" s="1"/>
  <c r="AZ83" i="77"/>
  <c r="AZ90" i="77" s="1"/>
  <c r="AI83" i="77"/>
  <c r="AH83" i="77"/>
  <c r="BW82" i="77"/>
  <c r="BW89" i="77" s="1"/>
  <c r="BV82" i="77"/>
  <c r="BV89" i="77" s="1"/>
  <c r="BU82" i="77"/>
  <c r="BU89" i="77" s="1"/>
  <c r="BT82" i="77"/>
  <c r="BT89" i="77" s="1"/>
  <c r="BS82" i="77"/>
  <c r="BS89" i="77" s="1"/>
  <c r="BR82" i="77"/>
  <c r="BR89" i="77" s="1"/>
  <c r="BQ82" i="77"/>
  <c r="BQ89" i="77" s="1"/>
  <c r="BP82" i="77"/>
  <c r="BP89" i="77" s="1"/>
  <c r="BO82" i="77"/>
  <c r="BO89" i="77" s="1"/>
  <c r="BN82" i="77"/>
  <c r="BN89" i="77" s="1"/>
  <c r="BM82" i="77"/>
  <c r="BM89" i="77" s="1"/>
  <c r="BL82" i="77"/>
  <c r="BK82" i="77"/>
  <c r="BJ82" i="77"/>
  <c r="BJ89" i="77" s="1"/>
  <c r="BI82" i="77"/>
  <c r="BI89" i="77" s="1"/>
  <c r="BH82" i="77"/>
  <c r="BH89" i="77" s="1"/>
  <c r="BG82" i="77"/>
  <c r="BF82" i="77"/>
  <c r="BF89" i="77" s="1"/>
  <c r="BE82" i="77"/>
  <c r="BE89" i="77" s="1"/>
  <c r="BD82" i="77"/>
  <c r="BC82" i="77"/>
  <c r="BC89" i="77" s="1"/>
  <c r="BB82" i="77"/>
  <c r="BB89" i="77" s="1"/>
  <c r="BA82" i="77"/>
  <c r="BA89" i="77" s="1"/>
  <c r="AZ82" i="77"/>
  <c r="AZ89" i="77" s="1"/>
  <c r="AI82" i="77"/>
  <c r="AH82" i="77"/>
  <c r="BW81" i="77"/>
  <c r="BV81" i="77"/>
  <c r="BV88" i="77" s="1"/>
  <c r="BU81" i="77"/>
  <c r="BU88" i="77" s="1"/>
  <c r="BT81" i="77"/>
  <c r="BT88" i="77" s="1"/>
  <c r="BS81" i="77"/>
  <c r="BS88" i="77" s="1"/>
  <c r="BR81" i="77"/>
  <c r="BR88" i="77" s="1"/>
  <c r="BQ81" i="77"/>
  <c r="BQ88" i="77" s="1"/>
  <c r="BP81" i="77"/>
  <c r="BP88" i="77" s="1"/>
  <c r="BO81" i="77"/>
  <c r="BN81" i="77"/>
  <c r="BN88" i="77" s="1"/>
  <c r="BM81" i="77"/>
  <c r="BM88" i="77" s="1"/>
  <c r="BL81" i="77"/>
  <c r="BL88" i="77" s="1"/>
  <c r="BK81" i="77"/>
  <c r="BK88" i="77" s="1"/>
  <c r="BJ81" i="77"/>
  <c r="BJ88" i="77" s="1"/>
  <c r="BI81" i="77"/>
  <c r="BI88" i="77" s="1"/>
  <c r="BH81" i="77"/>
  <c r="BH88" i="77" s="1"/>
  <c r="BG81" i="77"/>
  <c r="BG88" i="77" s="1"/>
  <c r="BF81" i="77"/>
  <c r="BE81" i="77"/>
  <c r="BE88" i="77" s="1"/>
  <c r="BD81" i="77"/>
  <c r="BD88" i="77" s="1"/>
  <c r="BC81" i="77"/>
  <c r="BC88" i="77" s="1"/>
  <c r="BB81" i="77"/>
  <c r="BB88" i="77" s="1"/>
  <c r="BA81" i="77"/>
  <c r="BA88" i="77" s="1"/>
  <c r="AZ81" i="77"/>
  <c r="AZ88" i="77" s="1"/>
  <c r="AI81" i="77"/>
  <c r="AH81" i="77"/>
  <c r="BW80" i="77"/>
  <c r="BW87" i="77" s="1"/>
  <c r="BV80" i="77"/>
  <c r="BV87" i="77" s="1"/>
  <c r="BU80" i="77"/>
  <c r="BU87" i="77" s="1"/>
  <c r="BT80" i="77"/>
  <c r="BT87" i="77" s="1"/>
  <c r="BS80" i="77"/>
  <c r="BS87" i="77" s="1"/>
  <c r="BR80" i="77"/>
  <c r="BR87" i="77" s="1"/>
  <c r="BQ80" i="77"/>
  <c r="BP80" i="77"/>
  <c r="BP87" i="77" s="1"/>
  <c r="BO80" i="77"/>
  <c r="BO87" i="77" s="1"/>
  <c r="BN80" i="77"/>
  <c r="BN87" i="77" s="1"/>
  <c r="BM80" i="77"/>
  <c r="BM87" i="77" s="1"/>
  <c r="BL80" i="77"/>
  <c r="BL87" i="77" s="1"/>
  <c r="BK80" i="77"/>
  <c r="BJ80" i="77"/>
  <c r="BJ87" i="77" s="1"/>
  <c r="BI80" i="77"/>
  <c r="BI87" i="77" s="1"/>
  <c r="BH80" i="77"/>
  <c r="BH87" i="77" s="1"/>
  <c r="BG80" i="77"/>
  <c r="BG87" i="77" s="1"/>
  <c r="BF80" i="77"/>
  <c r="BF87" i="77" s="1"/>
  <c r="BE80" i="77"/>
  <c r="BE87" i="77" s="1"/>
  <c r="BD80" i="77"/>
  <c r="BC80" i="77"/>
  <c r="BC87" i="77" s="1"/>
  <c r="BB80" i="77"/>
  <c r="BB87" i="77" s="1"/>
  <c r="BA80" i="77"/>
  <c r="AZ80" i="77"/>
  <c r="AI80" i="77"/>
  <c r="AH80" i="77"/>
  <c r="BW79" i="77"/>
  <c r="BW86" i="77" s="1"/>
  <c r="BV79" i="77"/>
  <c r="BV86" i="77" s="1"/>
  <c r="BU79" i="77"/>
  <c r="BU86" i="77" s="1"/>
  <c r="BT79" i="77"/>
  <c r="BT86" i="77" s="1"/>
  <c r="BS79" i="77"/>
  <c r="BS86" i="77" s="1"/>
  <c r="BR79" i="77"/>
  <c r="BR86" i="77" s="1"/>
  <c r="BQ79" i="77"/>
  <c r="BQ86" i="77" s="1"/>
  <c r="BP79" i="77"/>
  <c r="BP86" i="77" s="1"/>
  <c r="BO79" i="77"/>
  <c r="BO86" i="77" s="1"/>
  <c r="BN79" i="77"/>
  <c r="BN86" i="77" s="1"/>
  <c r="BM79" i="77"/>
  <c r="BL79" i="77"/>
  <c r="BL86" i="77" s="1"/>
  <c r="BK79" i="77"/>
  <c r="BK86" i="77" s="1"/>
  <c r="BJ79" i="77"/>
  <c r="BJ86" i="77" s="1"/>
  <c r="BI79" i="77"/>
  <c r="BI86" i="77" s="1"/>
  <c r="BH79" i="77"/>
  <c r="BH86" i="77" s="1"/>
  <c r="BG79" i="77"/>
  <c r="BG86" i="77" s="1"/>
  <c r="BF79" i="77"/>
  <c r="BE79" i="77"/>
  <c r="BD79" i="77"/>
  <c r="BD86" i="77" s="1"/>
  <c r="BC79" i="77"/>
  <c r="BC86" i="77" s="1"/>
  <c r="BB79" i="77"/>
  <c r="BA79" i="77"/>
  <c r="AZ79" i="77"/>
  <c r="AZ86" i="77" s="1"/>
  <c r="AI79" i="77"/>
  <c r="AH79" i="77"/>
  <c r="AG78" i="77"/>
  <c r="BI17" i="77"/>
  <c r="Z78" i="77"/>
  <c r="X78" i="77"/>
  <c r="BE17" i="77" s="1"/>
  <c r="W78" i="77"/>
  <c r="BD17" i="77"/>
  <c r="BC17" i="77"/>
  <c r="R78" i="77"/>
  <c r="O78" i="77"/>
  <c r="AW17" i="77" s="1"/>
  <c r="AV17" i="77"/>
  <c r="L78" i="77"/>
  <c r="K78" i="77"/>
  <c r="J78" i="77"/>
  <c r="I78" i="77"/>
  <c r="AS17" i="77" s="1"/>
  <c r="H78" i="77"/>
  <c r="G78" i="77"/>
  <c r="F78" i="77"/>
  <c r="AQ17" i="77" s="1"/>
  <c r="E78" i="77"/>
  <c r="D78" i="77"/>
  <c r="AO17" i="77" s="1"/>
  <c r="AI77" i="77"/>
  <c r="AH77" i="77"/>
  <c r="AI76" i="77"/>
  <c r="AH76" i="77"/>
  <c r="AI75" i="77"/>
  <c r="AH75" i="77"/>
  <c r="AI74" i="77"/>
  <c r="AH74" i="77"/>
  <c r="AI73" i="77"/>
  <c r="AH73" i="77"/>
  <c r="AI72" i="77"/>
  <c r="AH72" i="77"/>
  <c r="AG71" i="77"/>
  <c r="AF7" i="77"/>
  <c r="AE7" i="77"/>
  <c r="BG16" i="77"/>
  <c r="Z71" i="77"/>
  <c r="BF16" i="77" s="1"/>
  <c r="Y71" i="77"/>
  <c r="X71" i="77"/>
  <c r="W71" i="77"/>
  <c r="S7" i="77"/>
  <c r="R71" i="77"/>
  <c r="Q71" i="77"/>
  <c r="P71" i="77"/>
  <c r="O71" i="77"/>
  <c r="AW16" i="77" s="1"/>
  <c r="N71" i="77"/>
  <c r="M71" i="77"/>
  <c r="L71" i="77"/>
  <c r="K71" i="77"/>
  <c r="AT16" i="77" s="1"/>
  <c r="J71" i="77"/>
  <c r="J113" i="77" s="1"/>
  <c r="J115" i="77" s="1"/>
  <c r="I71" i="77"/>
  <c r="H71" i="77"/>
  <c r="G71" i="77"/>
  <c r="F71" i="77"/>
  <c r="AQ16" i="77" s="1"/>
  <c r="E71" i="77"/>
  <c r="D71" i="77"/>
  <c r="AN16" i="77"/>
  <c r="AI70" i="77"/>
  <c r="AH70" i="77"/>
  <c r="AI69" i="77"/>
  <c r="AH69" i="77"/>
  <c r="AI68" i="77"/>
  <c r="AH68" i="77"/>
  <c r="AI67" i="77"/>
  <c r="AH67" i="77"/>
  <c r="AI66" i="77"/>
  <c r="AH66" i="77"/>
  <c r="AI65" i="77"/>
  <c r="AH65" i="77"/>
  <c r="AI64" i="77"/>
  <c r="AH64" i="77"/>
  <c r="AI63" i="77"/>
  <c r="AH63" i="77"/>
  <c r="AI62" i="77"/>
  <c r="AH62" i="77"/>
  <c r="AI61" i="77"/>
  <c r="AH61" i="77"/>
  <c r="AI60" i="77"/>
  <c r="AH60" i="77"/>
  <c r="AI59" i="77"/>
  <c r="AH59" i="77"/>
  <c r="AI58" i="77"/>
  <c r="AH58" i="77"/>
  <c r="AI57" i="77"/>
  <c r="AH57" i="77"/>
  <c r="AI56" i="77"/>
  <c r="AH56" i="77"/>
  <c r="AI55" i="77"/>
  <c r="AH55" i="77"/>
  <c r="AI54" i="77"/>
  <c r="AH54" i="77"/>
  <c r="AI53" i="77"/>
  <c r="AH53" i="77"/>
  <c r="AI52" i="77"/>
  <c r="AH52" i="77"/>
  <c r="AI51" i="77"/>
  <c r="AH51" i="77"/>
  <c r="AI50" i="77"/>
  <c r="AH50" i="77"/>
  <c r="AI49" i="77"/>
  <c r="AH49" i="77"/>
  <c r="AI48" i="77"/>
  <c r="AH48" i="77"/>
  <c r="AI47" i="77"/>
  <c r="AH47" i="77"/>
  <c r="AI46" i="77"/>
  <c r="AH46" i="77"/>
  <c r="AI45" i="77"/>
  <c r="AH45" i="77"/>
  <c r="AI44" i="77"/>
  <c r="AH44" i="77"/>
  <c r="AI43" i="77"/>
  <c r="AH43" i="77"/>
  <c r="AI42" i="77"/>
  <c r="AH42" i="77"/>
  <c r="AI41" i="77"/>
  <c r="AH41" i="77"/>
  <c r="AI40" i="77"/>
  <c r="AH40" i="77"/>
  <c r="AI39" i="77"/>
  <c r="AH39" i="77"/>
  <c r="AI38" i="77"/>
  <c r="AH38" i="77"/>
  <c r="AI37" i="77"/>
  <c r="AH37" i="77"/>
  <c r="AI36" i="77"/>
  <c r="AH36" i="77"/>
  <c r="AI35" i="77"/>
  <c r="AH35" i="77"/>
  <c r="AI34" i="77"/>
  <c r="AH34" i="77"/>
  <c r="AI33" i="77"/>
  <c r="AH33" i="77"/>
  <c r="AI32" i="77"/>
  <c r="AH32" i="77"/>
  <c r="AI31" i="77"/>
  <c r="AH31" i="77"/>
  <c r="AI30" i="77"/>
  <c r="AH30" i="77"/>
  <c r="AI29" i="77"/>
  <c r="AH29" i="77"/>
  <c r="AI28" i="77"/>
  <c r="AH28" i="77"/>
  <c r="AI27" i="77"/>
  <c r="AH27" i="77"/>
  <c r="AI26" i="77"/>
  <c r="AH26" i="77"/>
  <c r="AI25" i="77"/>
  <c r="AH25" i="77"/>
  <c r="AI24" i="77"/>
  <c r="AH24" i="77"/>
  <c r="AI23" i="77"/>
  <c r="AH23" i="77"/>
  <c r="AI22" i="77"/>
  <c r="AH22" i="77"/>
  <c r="BJ21" i="77"/>
  <c r="BI21" i="77"/>
  <c r="BH21" i="77"/>
  <c r="BG21" i="77"/>
  <c r="BF21" i="77"/>
  <c r="BE21" i="77"/>
  <c r="BD21" i="77"/>
  <c r="BC21" i="77"/>
  <c r="BB21" i="77"/>
  <c r="BA21" i="77"/>
  <c r="AZ21" i="77"/>
  <c r="AY21" i="77"/>
  <c r="AX21" i="77"/>
  <c r="AW21" i="77"/>
  <c r="AV21" i="77"/>
  <c r="AU21" i="77"/>
  <c r="AT21" i="77"/>
  <c r="AS21" i="77"/>
  <c r="AR21" i="77"/>
  <c r="AQ21" i="77"/>
  <c r="AP21" i="77"/>
  <c r="AO21" i="77"/>
  <c r="AN21" i="77"/>
  <c r="AM21" i="77"/>
  <c r="AI21" i="77"/>
  <c r="AH21" i="77"/>
  <c r="BJ20" i="77"/>
  <c r="BI20" i="77"/>
  <c r="BH20" i="77"/>
  <c r="BF20" i="77"/>
  <c r="BE20" i="77"/>
  <c r="BD20" i="77"/>
  <c r="BC20" i="77"/>
  <c r="BB20" i="77"/>
  <c r="BA20" i="77"/>
  <c r="AZ20" i="77"/>
  <c r="AV20" i="77"/>
  <c r="AU20" i="77"/>
  <c r="AS20" i="77"/>
  <c r="AN20" i="77"/>
  <c r="AM20" i="77"/>
  <c r="AI20" i="77"/>
  <c r="AH20" i="77"/>
  <c r="BH19" i="77"/>
  <c r="BG19" i="77"/>
  <c r="BF19" i="77"/>
  <c r="BD19" i="77"/>
  <c r="BA19" i="77"/>
  <c r="AZ19" i="77"/>
  <c r="AT19" i="77"/>
  <c r="AQ19" i="77"/>
  <c r="AP19" i="77"/>
  <c r="AI19" i="77"/>
  <c r="AH19" i="77"/>
  <c r="BI18" i="77"/>
  <c r="BH18" i="77"/>
  <c r="BF18" i="77"/>
  <c r="BD18" i="77"/>
  <c r="BB18" i="77"/>
  <c r="BA18" i="77"/>
  <c r="AX18" i="77"/>
  <c r="AW18" i="77"/>
  <c r="AV18" i="77"/>
  <c r="AT18" i="77"/>
  <c r="AR18" i="77"/>
  <c r="AQ18" i="77"/>
  <c r="AP18" i="77"/>
  <c r="AN18" i="77"/>
  <c r="AI18" i="77"/>
  <c r="AH18" i="77"/>
  <c r="BJ17" i="77"/>
  <c r="BH17" i="77"/>
  <c r="BG17" i="77"/>
  <c r="BF17" i="77"/>
  <c r="BB17" i="77"/>
  <c r="BA17" i="77"/>
  <c r="AZ17" i="77"/>
  <c r="AY17" i="77"/>
  <c r="AX17" i="77"/>
  <c r="AU17" i="77"/>
  <c r="AT17" i="77"/>
  <c r="AR17" i="77"/>
  <c r="AP17" i="77"/>
  <c r="AN17" i="77"/>
  <c r="AM17" i="77"/>
  <c r="AI17" i="77"/>
  <c r="AH17" i="77"/>
  <c r="BI16" i="77"/>
  <c r="BH16" i="77"/>
  <c r="BD16" i="77"/>
  <c r="BB16" i="77"/>
  <c r="BA16" i="77"/>
  <c r="AZ16" i="77"/>
  <c r="AY16" i="77"/>
  <c r="AV16" i="77"/>
  <c r="AS16" i="77"/>
  <c r="AR16" i="77"/>
  <c r="AO16" i="77"/>
  <c r="AI16" i="77"/>
  <c r="AH16" i="77"/>
  <c r="AI15" i="77"/>
  <c r="AH15" i="77"/>
  <c r="AI14" i="77"/>
  <c r="AH14" i="77"/>
  <c r="AI13" i="77"/>
  <c r="AH13" i="77"/>
  <c r="AL12" i="77"/>
  <c r="AI12" i="77"/>
  <c r="AH12" i="77"/>
  <c r="AI11" i="77"/>
  <c r="AH11" i="77"/>
  <c r="K6" i="77"/>
  <c r="AF5" i="77"/>
  <c r="AC5" i="77"/>
  <c r="AB5" i="77"/>
  <c r="Z5" i="77"/>
  <c r="Y5" i="77"/>
  <c r="X5" i="77"/>
  <c r="U5" i="77"/>
  <c r="R5" i="77"/>
  <c r="Q5" i="77"/>
  <c r="P5" i="77"/>
  <c r="J5" i="77"/>
  <c r="I5" i="77"/>
  <c r="E5" i="77"/>
  <c r="B5" i="77"/>
  <c r="AG4" i="77"/>
  <c r="K4" i="77"/>
  <c r="E4" i="77"/>
  <c r="H4" i="77" s="1"/>
  <c r="B4" i="77"/>
  <c r="AL13" i="77" s="1"/>
  <c r="AG2" i="77"/>
  <c r="AE70" i="76"/>
  <c r="AE71" i="76"/>
  <c r="AE78" i="76"/>
  <c r="AE92" i="76"/>
  <c r="AE96" i="76"/>
  <c r="AE108" i="76"/>
  <c r="AE117" i="76"/>
  <c r="AE118" i="76"/>
  <c r="AE123" i="76" s="1"/>
  <c r="AE119" i="76"/>
  <c r="AE120" i="76"/>
  <c r="AE121" i="76"/>
  <c r="AE122" i="76"/>
  <c r="AE161" i="76"/>
  <c r="AE167" i="76" s="1"/>
  <c r="AE162" i="76"/>
  <c r="AE163" i="76"/>
  <c r="AE164" i="76"/>
  <c r="AE165" i="76"/>
  <c r="AE166" i="76"/>
  <c r="AE169" i="76"/>
  <c r="AE170" i="76"/>
  <c r="AE171" i="76"/>
  <c r="AE172" i="76"/>
  <c r="AE173" i="76"/>
  <c r="AE174" i="76"/>
  <c r="AE175" i="76"/>
  <c r="AE176" i="76"/>
  <c r="AE177" i="76"/>
  <c r="AE135" i="76" s="1"/>
  <c r="AE178" i="76"/>
  <c r="AE179" i="76"/>
  <c r="AE180" i="76"/>
  <c r="AE181" i="76"/>
  <c r="AC70" i="76"/>
  <c r="AD70" i="76"/>
  <c r="AC71" i="76"/>
  <c r="AC113" i="76" s="1"/>
  <c r="AC115" i="76" s="1"/>
  <c r="AC116" i="76" s="1"/>
  <c r="AD71" i="76"/>
  <c r="AC78" i="76"/>
  <c r="AD78" i="76"/>
  <c r="AC92" i="76"/>
  <c r="AD92" i="76"/>
  <c r="AC96" i="76"/>
  <c r="AD96" i="76"/>
  <c r="AC108" i="76"/>
  <c r="AC124" i="76" s="1"/>
  <c r="AD108" i="76"/>
  <c r="AC117" i="76"/>
  <c r="AC123" i="76" s="1"/>
  <c r="AD117" i="76"/>
  <c r="AC118" i="76"/>
  <c r="AD118" i="76"/>
  <c r="AC119" i="76"/>
  <c r="AD119" i="76"/>
  <c r="AC120" i="76"/>
  <c r="AD120" i="76"/>
  <c r="AC121" i="76"/>
  <c r="AD121" i="76"/>
  <c r="AC122" i="76"/>
  <c r="AD122" i="76"/>
  <c r="AC161" i="76"/>
  <c r="AD161" i="76" s="1"/>
  <c r="AC162" i="76"/>
  <c r="AD162" i="76" s="1"/>
  <c r="AC163" i="76"/>
  <c r="AD163" i="76"/>
  <c r="AC164" i="76"/>
  <c r="AD164" i="76" s="1"/>
  <c r="AC165" i="76"/>
  <c r="AD165" i="76" s="1"/>
  <c r="AC166" i="76"/>
  <c r="AD166" i="76" s="1"/>
  <c r="AC169" i="76"/>
  <c r="AD169" i="76" s="1"/>
  <c r="AC170" i="76"/>
  <c r="AD170" i="76" s="1"/>
  <c r="AC171" i="76"/>
  <c r="AD171" i="76" s="1"/>
  <c r="AC172" i="76"/>
  <c r="AD172" i="76"/>
  <c r="AC173" i="76"/>
  <c r="AD173" i="76" s="1"/>
  <c r="AC174" i="76"/>
  <c r="AD174" i="76" s="1"/>
  <c r="AC175" i="76"/>
  <c r="AD175" i="76" s="1"/>
  <c r="AC176" i="76"/>
  <c r="AD176" i="76"/>
  <c r="AC177" i="76"/>
  <c r="AD177" i="76" s="1"/>
  <c r="AC178" i="76"/>
  <c r="AD178" i="76" s="1"/>
  <c r="AC179" i="76"/>
  <c r="AD179" i="76" s="1"/>
  <c r="AC180" i="76"/>
  <c r="AD180" i="76"/>
  <c r="AC181" i="76"/>
  <c r="AD181" i="76" s="1"/>
  <c r="AC182" i="76"/>
  <c r="AD182" i="76" s="1"/>
  <c r="AC183" i="76"/>
  <c r="AD183" i="76" s="1"/>
  <c r="AC184" i="76"/>
  <c r="AD184" i="76"/>
  <c r="AC185" i="76"/>
  <c r="AD185" i="76" s="1"/>
  <c r="AC186" i="76"/>
  <c r="AD186" i="76" s="1"/>
  <c r="AC187" i="76"/>
  <c r="AD187" i="76" s="1"/>
  <c r="AC188" i="76"/>
  <c r="AD188" i="76"/>
  <c r="AC189" i="76"/>
  <c r="AD189" i="76" s="1"/>
  <c r="AC190" i="76"/>
  <c r="AD190" i="76" s="1"/>
  <c r="AC191" i="76"/>
  <c r="AD191" i="76" s="1"/>
  <c r="AC192" i="76"/>
  <c r="AD192" i="76"/>
  <c r="AC193" i="76"/>
  <c r="AD193" i="76" s="1"/>
  <c r="AC194" i="76"/>
  <c r="AD194" i="76" s="1"/>
  <c r="AC195" i="76"/>
  <c r="AD195" i="76" s="1"/>
  <c r="AC196" i="76"/>
  <c r="AD196" i="76"/>
  <c r="AC197" i="76"/>
  <c r="AD197" i="76" s="1"/>
  <c r="AC198" i="76"/>
  <c r="AD198" i="76" s="1"/>
  <c r="AC199" i="76"/>
  <c r="AD199" i="76" s="1"/>
  <c r="AC200" i="76"/>
  <c r="AD200" i="76"/>
  <c r="AC201" i="76"/>
  <c r="AD201" i="76" s="1"/>
  <c r="AC202" i="76"/>
  <c r="AD202" i="76" s="1"/>
  <c r="AC203" i="76"/>
  <c r="AD203" i="76" s="1"/>
  <c r="AC204" i="76"/>
  <c r="AD204" i="76"/>
  <c r="AC205" i="76"/>
  <c r="AD205" i="76" s="1"/>
  <c r="AC206" i="76"/>
  <c r="AD206" i="76" s="1"/>
  <c r="AC207" i="76"/>
  <c r="AD207" i="76" s="1"/>
  <c r="AC208" i="76"/>
  <c r="AD208" i="76"/>
  <c r="AC209" i="76"/>
  <c r="AD209" i="76" s="1"/>
  <c r="AC210" i="76"/>
  <c r="AD210" i="76" s="1"/>
  <c r="AB70" i="76"/>
  <c r="AB71" i="76"/>
  <c r="AB78" i="76"/>
  <c r="AB92" i="76"/>
  <c r="AB96" i="76"/>
  <c r="AB108" i="76"/>
  <c r="AB117" i="76"/>
  <c r="AB123" i="76" s="1"/>
  <c r="AB118" i="76"/>
  <c r="AB119" i="76"/>
  <c r="AB120" i="76"/>
  <c r="AB121" i="76"/>
  <c r="AB122" i="76"/>
  <c r="AB161" i="76"/>
  <c r="AB135" i="76" s="1"/>
  <c r="AB162" i="76"/>
  <c r="AB163" i="76"/>
  <c r="AB164" i="76"/>
  <c r="AB165" i="76"/>
  <c r="AB166" i="76"/>
  <c r="AB169" i="76"/>
  <c r="AB170" i="76"/>
  <c r="AB171" i="76"/>
  <c r="AB172" i="76"/>
  <c r="AB173" i="76"/>
  <c r="AB174" i="76"/>
  <c r="AB175" i="76"/>
  <c r="AB176" i="76"/>
  <c r="AB177" i="76"/>
  <c r="AB178" i="76"/>
  <c r="AB179" i="76"/>
  <c r="AB180" i="76"/>
  <c r="AA149" i="76"/>
  <c r="AA70" i="76"/>
  <c r="AA71" i="76"/>
  <c r="AA78" i="76"/>
  <c r="AA92" i="76"/>
  <c r="Z78" i="76"/>
  <c r="Y70" i="76"/>
  <c r="Z70" i="76"/>
  <c r="X149" i="76"/>
  <c r="X70" i="76"/>
  <c r="X71" i="76"/>
  <c r="X78" i="76"/>
  <c r="X92" i="76"/>
  <c r="W70" i="76"/>
  <c r="W71" i="76"/>
  <c r="W78" i="76"/>
  <c r="W92" i="76"/>
  <c r="V149" i="76"/>
  <c r="V70" i="76"/>
  <c r="V71" i="76"/>
  <c r="V78" i="76"/>
  <c r="V92" i="76"/>
  <c r="T70" i="76"/>
  <c r="U70" i="76"/>
  <c r="U149" i="76"/>
  <c r="T71" i="76"/>
  <c r="U71" i="76"/>
  <c r="T78" i="76"/>
  <c r="U78" i="76"/>
  <c r="T92" i="76"/>
  <c r="U92" i="76"/>
  <c r="T149" i="76"/>
  <c r="S70" i="76"/>
  <c r="S71" i="76"/>
  <c r="S78" i="76"/>
  <c r="S92" i="76"/>
  <c r="R70" i="76"/>
  <c r="R71" i="76"/>
  <c r="R78" i="76"/>
  <c r="R92" i="76"/>
  <c r="R96" i="76"/>
  <c r="R108" i="76"/>
  <c r="R117" i="76"/>
  <c r="R118" i="76"/>
  <c r="R119" i="76"/>
  <c r="R120" i="76"/>
  <c r="R121" i="76"/>
  <c r="R122" i="76"/>
  <c r="R161" i="76"/>
  <c r="R162" i="76"/>
  <c r="R163" i="76"/>
  <c r="R164" i="76"/>
  <c r="R165" i="76"/>
  <c r="R166" i="76"/>
  <c r="R167" i="76"/>
  <c r="R169" i="76"/>
  <c r="R274" i="76" s="1"/>
  <c r="R170" i="76"/>
  <c r="R171" i="76"/>
  <c r="R172" i="76"/>
  <c r="R173" i="76"/>
  <c r="R174" i="76"/>
  <c r="R175" i="76"/>
  <c r="R176" i="76"/>
  <c r="R177" i="76"/>
  <c r="R135" i="76" s="1"/>
  <c r="R178" i="76"/>
  <c r="R179" i="76"/>
  <c r="R180" i="76"/>
  <c r="R181" i="76"/>
  <c r="R182" i="76"/>
  <c r="R183" i="76"/>
  <c r="R184" i="76"/>
  <c r="R185" i="76"/>
  <c r="R186" i="76"/>
  <c r="R187" i="76"/>
  <c r="R188" i="76"/>
  <c r="R189" i="76"/>
  <c r="R190" i="76"/>
  <c r="R191" i="76"/>
  <c r="R192" i="76"/>
  <c r="R193" i="76"/>
  <c r="R194" i="76"/>
  <c r="R195" i="76"/>
  <c r="R196" i="76"/>
  <c r="R197" i="76"/>
  <c r="R198" i="76"/>
  <c r="R199" i="76"/>
  <c r="R200" i="76"/>
  <c r="R201" i="76"/>
  <c r="R202" i="76"/>
  <c r="R203" i="76"/>
  <c r="R204" i="76"/>
  <c r="R205" i="76"/>
  <c r="R206" i="76"/>
  <c r="R207" i="76"/>
  <c r="R208" i="76"/>
  <c r="R209" i="76"/>
  <c r="R210" i="76"/>
  <c r="R211" i="76"/>
  <c r="R212" i="76"/>
  <c r="R213" i="76"/>
  <c r="R214" i="76"/>
  <c r="R215" i="76"/>
  <c r="R216" i="76"/>
  <c r="R217" i="76"/>
  <c r="R218" i="76"/>
  <c r="R219" i="76"/>
  <c r="R220" i="76"/>
  <c r="R221" i="76"/>
  <c r="R222" i="76"/>
  <c r="R223" i="76"/>
  <c r="R224" i="76"/>
  <c r="R225" i="76"/>
  <c r="R226" i="76"/>
  <c r="R227" i="76"/>
  <c r="R228" i="76"/>
  <c r="R229" i="76"/>
  <c r="R230" i="76"/>
  <c r="R231" i="76"/>
  <c r="R232" i="76"/>
  <c r="R233" i="76"/>
  <c r="R234" i="76"/>
  <c r="R235" i="76"/>
  <c r="R236" i="76"/>
  <c r="R237" i="76"/>
  <c r="R238" i="76"/>
  <c r="R239" i="76"/>
  <c r="R240" i="76"/>
  <c r="R241" i="76"/>
  <c r="R242" i="76"/>
  <c r="R243" i="76"/>
  <c r="R244" i="76"/>
  <c r="R245" i="76"/>
  <c r="R246" i="76"/>
  <c r="R247" i="76"/>
  <c r="R248" i="76"/>
  <c r="R249" i="76"/>
  <c r="R250" i="76"/>
  <c r="R251" i="76"/>
  <c r="R252" i="76"/>
  <c r="R253" i="76"/>
  <c r="R254" i="76"/>
  <c r="R255" i="76"/>
  <c r="R256" i="76"/>
  <c r="R257" i="76"/>
  <c r="R258" i="76"/>
  <c r="R259" i="76"/>
  <c r="R260" i="76"/>
  <c r="R261" i="76"/>
  <c r="R262" i="76"/>
  <c r="R263" i="76"/>
  <c r="R264" i="76"/>
  <c r="R265" i="76"/>
  <c r="R266" i="76"/>
  <c r="R267" i="76"/>
  <c r="R268" i="76"/>
  <c r="R269" i="76"/>
  <c r="R270" i="76"/>
  <c r="R271" i="76"/>
  <c r="R272" i="76"/>
  <c r="R273" i="76"/>
  <c r="Q70" i="76"/>
  <c r="Q71" i="76"/>
  <c r="Q78" i="76"/>
  <c r="Q92" i="76"/>
  <c r="Q96" i="76"/>
  <c r="Q108" i="76"/>
  <c r="Q117" i="76"/>
  <c r="Q118" i="76"/>
  <c r="Q119" i="76"/>
  <c r="Q120" i="76"/>
  <c r="Q121" i="76"/>
  <c r="Q122" i="76"/>
  <c r="Q161" i="76"/>
  <c r="Q162" i="76"/>
  <c r="Q163" i="76"/>
  <c r="Q164" i="76"/>
  <c r="Q167" i="76" s="1"/>
  <c r="Q165" i="76"/>
  <c r="Q166" i="76"/>
  <c r="Q169" i="76"/>
  <c r="Q274" i="76" s="1"/>
  <c r="Q170" i="76"/>
  <c r="Q171" i="76"/>
  <c r="Q172" i="76"/>
  <c r="Q173" i="76"/>
  <c r="Q174" i="76"/>
  <c r="Q175" i="76"/>
  <c r="Q176" i="76"/>
  <c r="Q177" i="76"/>
  <c r="Q135" i="76" s="1"/>
  <c r="Q178" i="76"/>
  <c r="Q179" i="76"/>
  <c r="Q180" i="76"/>
  <c r="Q181" i="76"/>
  <c r="Q182" i="76"/>
  <c r="Q183" i="76"/>
  <c r="Q184" i="76"/>
  <c r="Q185" i="76"/>
  <c r="Q186" i="76"/>
  <c r="Q187" i="76"/>
  <c r="Q188" i="76"/>
  <c r="Q189" i="76"/>
  <c r="Q190" i="76"/>
  <c r="Q191" i="76"/>
  <c r="Q192" i="76"/>
  <c r="Q193" i="76"/>
  <c r="Q194" i="76"/>
  <c r="Q195" i="76"/>
  <c r="Q196" i="76"/>
  <c r="Q197" i="76"/>
  <c r="Q198" i="76"/>
  <c r="Q199" i="76"/>
  <c r="Q200" i="76"/>
  <c r="Q201" i="76"/>
  <c r="Q202" i="76"/>
  <c r="Q203" i="76"/>
  <c r="Q204" i="76"/>
  <c r="Q205" i="76"/>
  <c r="Q206" i="76"/>
  <c r="Q207" i="76"/>
  <c r="Q208" i="76"/>
  <c r="Q209" i="76"/>
  <c r="Q210" i="76"/>
  <c r="Q211" i="76"/>
  <c r="Q212" i="76"/>
  <c r="Q213" i="76"/>
  <c r="Q214" i="76"/>
  <c r="Q215" i="76"/>
  <c r="Q216" i="76"/>
  <c r="Q217" i="76"/>
  <c r="Q218" i="76"/>
  <c r="Q219" i="76"/>
  <c r="Q220" i="76"/>
  <c r="Q221" i="76"/>
  <c r="Q222" i="76"/>
  <c r="Q223" i="76"/>
  <c r="Q224" i="76"/>
  <c r="Q225" i="76"/>
  <c r="Q226" i="76"/>
  <c r="Q227" i="76"/>
  <c r="Q228" i="76"/>
  <c r="Q229" i="76"/>
  <c r="Q230" i="76"/>
  <c r="Q231" i="76"/>
  <c r="Q232" i="76"/>
  <c r="Q233" i="76"/>
  <c r="Q234" i="76"/>
  <c r="Q235" i="76"/>
  <c r="Q236" i="76"/>
  <c r="Q237" i="76"/>
  <c r="Q238" i="76"/>
  <c r="Q239" i="76"/>
  <c r="Q240" i="76"/>
  <c r="Q241" i="76"/>
  <c r="Q242" i="76"/>
  <c r="Q243" i="76"/>
  <c r="Q244" i="76"/>
  <c r="Q245" i="76"/>
  <c r="Q246" i="76"/>
  <c r="Q247" i="76"/>
  <c r="Q248" i="76"/>
  <c r="Q249" i="76"/>
  <c r="Q250" i="76"/>
  <c r="Q251" i="76"/>
  <c r="Q252" i="76"/>
  <c r="Q253" i="76"/>
  <c r="Q254" i="76"/>
  <c r="Q255" i="76"/>
  <c r="Q256" i="76"/>
  <c r="Q257" i="76"/>
  <c r="Q258" i="76"/>
  <c r="Q259" i="76"/>
  <c r="Q260" i="76"/>
  <c r="Q261" i="76"/>
  <c r="Q262" i="76"/>
  <c r="Q263" i="76"/>
  <c r="Q264" i="76"/>
  <c r="Q265" i="76"/>
  <c r="Q266" i="76"/>
  <c r="Q267" i="76"/>
  <c r="Q268" i="76"/>
  <c r="Q269" i="76"/>
  <c r="Q270" i="76"/>
  <c r="Q271" i="76"/>
  <c r="Q272" i="76"/>
  <c r="Q273" i="76"/>
  <c r="Y177" i="79" l="1"/>
  <c r="Z177" i="79" s="1"/>
  <c r="AA177" i="79" s="1"/>
  <c r="W274" i="79"/>
  <c r="X169" i="79"/>
  <c r="V167" i="79"/>
  <c r="W161" i="79"/>
  <c r="V135" i="79"/>
  <c r="BH22" i="77"/>
  <c r="BH25" i="77" s="1"/>
  <c r="AC7" i="77"/>
  <c r="AA113" i="77"/>
  <c r="AA115" i="77" s="1"/>
  <c r="Z113" i="77"/>
  <c r="Z115" i="77" s="1"/>
  <c r="BF22" i="77"/>
  <c r="X113" i="77"/>
  <c r="X115" i="77" s="1"/>
  <c r="X123" i="77"/>
  <c r="BE23" i="77" s="1"/>
  <c r="W123" i="77"/>
  <c r="W113" i="77"/>
  <c r="W115" i="77" s="1"/>
  <c r="W116" i="77" s="1"/>
  <c r="W7" i="77" s="1"/>
  <c r="BD22" i="77"/>
  <c r="V123" i="77"/>
  <c r="BD23" i="77" s="1"/>
  <c r="T5" i="77"/>
  <c r="U123" i="77"/>
  <c r="BC23" i="77" s="1"/>
  <c r="BA22" i="77"/>
  <c r="AZ22" i="77"/>
  <c r="O113" i="77"/>
  <c r="O115" i="77" s="1"/>
  <c r="O123" i="77"/>
  <c r="AW23" i="77" s="1"/>
  <c r="M5" i="77"/>
  <c r="AV22" i="77"/>
  <c r="N123" i="77"/>
  <c r="AV23" i="77" s="1"/>
  <c r="L5" i="77"/>
  <c r="L113" i="77"/>
  <c r="L115" i="77" s="1"/>
  <c r="AT22" i="77"/>
  <c r="AI120" i="77"/>
  <c r="J123" i="77"/>
  <c r="J116" i="77" s="1"/>
  <c r="J7" i="77" s="1"/>
  <c r="I123" i="77"/>
  <c r="AS23" i="77" s="1"/>
  <c r="H113" i="77"/>
  <c r="H115" i="77" s="1"/>
  <c r="G123" i="77"/>
  <c r="AR23" i="77" s="1"/>
  <c r="AH118" i="77"/>
  <c r="G113" i="77"/>
  <c r="G115" i="77" s="1"/>
  <c r="G116" i="77" s="1"/>
  <c r="G7" i="77" s="1"/>
  <c r="F123" i="77"/>
  <c r="AQ23" i="77" s="1"/>
  <c r="AH120" i="77"/>
  <c r="E123" i="77"/>
  <c r="AH96" i="77"/>
  <c r="AH119" i="77"/>
  <c r="D113" i="77"/>
  <c r="D115" i="77" s="1"/>
  <c r="AJ108" i="77" a="1"/>
  <c r="AJ108" i="77" s="1"/>
  <c r="C124" i="77"/>
  <c r="C113" i="77"/>
  <c r="C115" i="77" s="1"/>
  <c r="C116" i="77" s="1"/>
  <c r="C7" i="77" s="1"/>
  <c r="AN22" i="77"/>
  <c r="B124" i="77"/>
  <c r="B113" i="77"/>
  <c r="B115" i="77" s="1"/>
  <c r="B116" i="77" s="1"/>
  <c r="AH121" i="77"/>
  <c r="AM19" i="77"/>
  <c r="B135" i="77"/>
  <c r="AF123" i="76"/>
  <c r="AF124" i="76" s="1"/>
  <c r="AF113" i="76"/>
  <c r="AF115" i="76" s="1"/>
  <c r="Y135" i="77"/>
  <c r="Z170" i="77"/>
  <c r="AP23" i="77"/>
  <c r="E124" i="77"/>
  <c r="M113" i="77"/>
  <c r="M115" i="77" s="1"/>
  <c r="M116" i="77" s="1"/>
  <c r="M7" i="77" s="1"/>
  <c r="AU16" i="77"/>
  <c r="AU22" i="77" s="1"/>
  <c r="AU25" i="77" s="1"/>
  <c r="U113" i="77"/>
  <c r="U115" i="77" s="1"/>
  <c r="U116" i="77" s="1"/>
  <c r="U7" i="77" s="1"/>
  <c r="BC16" i="77"/>
  <c r="BC22" i="77" s="1"/>
  <c r="BC25" i="77" s="1"/>
  <c r="W5" i="77"/>
  <c r="BE19" i="77"/>
  <c r="F113" i="77"/>
  <c r="F115" i="77" s="1"/>
  <c r="F116" i="77" s="1"/>
  <c r="F7" i="77" s="1"/>
  <c r="N113" i="77"/>
  <c r="N115" i="77" s="1"/>
  <c r="V113" i="77"/>
  <c r="V115" i="77" s="1"/>
  <c r="V116" i="77" s="1"/>
  <c r="V7" i="77" s="1"/>
  <c r="AD7" i="77"/>
  <c r="AS19" i="77"/>
  <c r="AS22" i="77" s="1"/>
  <c r="AG115" i="77"/>
  <c r="K113" i="77"/>
  <c r="K115" i="77" s="1"/>
  <c r="AI117" i="77"/>
  <c r="R123" i="77"/>
  <c r="AZ23" i="77" s="1"/>
  <c r="AZ25" i="77" s="1"/>
  <c r="Z123" i="77"/>
  <c r="P113" i="77"/>
  <c r="P115" i="77" s="1"/>
  <c r="AX16" i="77"/>
  <c r="BA25" i="77"/>
  <c r="AP16" i="77"/>
  <c r="AP22" i="77" s="1"/>
  <c r="E113" i="77"/>
  <c r="E115" i="77" s="1"/>
  <c r="E116" i="77" s="1"/>
  <c r="E7" i="77" s="1"/>
  <c r="O5" i="77"/>
  <c r="AX19" i="77"/>
  <c r="AE5" i="77"/>
  <c r="Z116" i="77"/>
  <c r="Z7" i="77" s="1"/>
  <c r="AI119" i="77"/>
  <c r="E183" i="77"/>
  <c r="AY22" i="77"/>
  <c r="BJ16" i="77"/>
  <c r="BJ22" i="77" s="1"/>
  <c r="BJ25" i="77" s="1"/>
  <c r="AO20" i="77"/>
  <c r="AI78" i="77"/>
  <c r="AH78" i="77"/>
  <c r="AH108" i="77"/>
  <c r="R124" i="77"/>
  <c r="AB7" i="77"/>
  <c r="AN23" i="77"/>
  <c r="AN25" i="77" s="1"/>
  <c r="K123" i="77"/>
  <c r="AA123" i="77"/>
  <c r="AA116" i="77" s="1"/>
  <c r="AA7" i="77" s="1"/>
  <c r="AI121" i="77"/>
  <c r="AI122" i="77"/>
  <c r="X124" i="77"/>
  <c r="BG95" i="77" a="1"/>
  <c r="D123" i="77"/>
  <c r="AO23" i="77" s="1"/>
  <c r="L123" i="77"/>
  <c r="BB23" i="77"/>
  <c r="G124" i="77"/>
  <c r="AM18" i="77"/>
  <c r="AI92" i="77"/>
  <c r="K5" i="77"/>
  <c r="AA5" i="77"/>
  <c r="R113" i="77"/>
  <c r="R115" i="77" s="1"/>
  <c r="Q113" i="77"/>
  <c r="Q115" i="77" s="1"/>
  <c r="AH92" i="77"/>
  <c r="AO19" i="77"/>
  <c r="AO22" i="77" s="1"/>
  <c r="C5" i="77"/>
  <c r="BJ19" i="77"/>
  <c r="AH71" i="77"/>
  <c r="AI71" i="77"/>
  <c r="AI96" i="77"/>
  <c r="M124" i="77"/>
  <c r="U124" i="77"/>
  <c r="J177" i="77"/>
  <c r="O124" i="77"/>
  <c r="AQ22" i="77"/>
  <c r="AQ25" i="77" s="1"/>
  <c r="I113" i="77"/>
  <c r="I115" i="77" s="1"/>
  <c r="Y113" i="77"/>
  <c r="Y115" i="77" s="1"/>
  <c r="AG113" i="77"/>
  <c r="BE16" i="77"/>
  <c r="BB19" i="77"/>
  <c r="BB22" i="77" s="1"/>
  <c r="BB25" i="77" s="1"/>
  <c r="BG22" i="77"/>
  <c r="BG25" i="77" s="1"/>
  <c r="AR19" i="77"/>
  <c r="AR22" i="77" s="1"/>
  <c r="AR25" i="77" s="1"/>
  <c r="F5" i="77"/>
  <c r="N5" i="77"/>
  <c r="AW19" i="77"/>
  <c r="AW22" i="77" s="1"/>
  <c r="AW25" i="77" s="1"/>
  <c r="W124" i="77"/>
  <c r="V5" i="77"/>
  <c r="BI19" i="77"/>
  <c r="BI22" i="77" s="1"/>
  <c r="BI25" i="77" s="1"/>
  <c r="AD5" i="77"/>
  <c r="H123" i="77"/>
  <c r="H124" i="77" s="1"/>
  <c r="P123" i="77"/>
  <c r="AX23" i="77" s="1"/>
  <c r="AI118" i="77"/>
  <c r="AM16" i="77"/>
  <c r="AH122" i="77"/>
  <c r="AI108" i="77"/>
  <c r="Q123" i="77"/>
  <c r="Y123" i="77"/>
  <c r="Y124" i="77" s="1"/>
  <c r="AH117" i="77"/>
  <c r="F124" i="77"/>
  <c r="V124" i="77"/>
  <c r="D161" i="77"/>
  <c r="D135" i="77" s="1"/>
  <c r="C274" i="77"/>
  <c r="D274" i="77"/>
  <c r="E169" i="77"/>
  <c r="AE124" i="76"/>
  <c r="AE113" i="76"/>
  <c r="AE115" i="76" s="1"/>
  <c r="AE116" i="76" s="1"/>
  <c r="AD123" i="76"/>
  <c r="AD124" i="76"/>
  <c r="AD113" i="76"/>
  <c r="AD115" i="76" s="1"/>
  <c r="AD116" i="76" s="1"/>
  <c r="AD135" i="76"/>
  <c r="AD167" i="76"/>
  <c r="AC135" i="76"/>
  <c r="AC167" i="76"/>
  <c r="AB124" i="76"/>
  <c r="AB113" i="76"/>
  <c r="AB115" i="76" s="1"/>
  <c r="AB116" i="76" s="1"/>
  <c r="AB167" i="76"/>
  <c r="R123" i="76"/>
  <c r="R124" i="76" s="1"/>
  <c r="R113" i="76"/>
  <c r="R115" i="76" s="1"/>
  <c r="Q123" i="76"/>
  <c r="Q124" i="76" s="1"/>
  <c r="Q113" i="76"/>
  <c r="Q115" i="76" s="1"/>
  <c r="X161" i="79" l="1"/>
  <c r="W167" i="79"/>
  <c r="W135" i="79"/>
  <c r="X274" i="79"/>
  <c r="Y169" i="79"/>
  <c r="AB177" i="79"/>
  <c r="AA124" i="77"/>
  <c r="BE22" i="77"/>
  <c r="BE25" i="77" s="1"/>
  <c r="X116" i="77"/>
  <c r="X7" i="77" s="1"/>
  <c r="BD25" i="77"/>
  <c r="R116" i="77"/>
  <c r="R7" i="77" s="1"/>
  <c r="O116" i="77"/>
  <c r="O7" i="77" s="1"/>
  <c r="N116" i="77"/>
  <c r="N7" i="77" s="1"/>
  <c r="AV25" i="77"/>
  <c r="N124" i="77"/>
  <c r="L116" i="77"/>
  <c r="L7" i="77" s="1"/>
  <c r="L124" i="77"/>
  <c r="J124" i="77"/>
  <c r="I124" i="77"/>
  <c r="I116" i="77"/>
  <c r="I7" i="77" s="1"/>
  <c r="AS25" i="77"/>
  <c r="AP25" i="77"/>
  <c r="AO25" i="77"/>
  <c r="D124" i="77"/>
  <c r="AM22" i="77"/>
  <c r="AF116" i="76"/>
  <c r="AI113" i="77"/>
  <c r="AH113" i="77"/>
  <c r="P124" i="77"/>
  <c r="K116" i="77"/>
  <c r="K7" i="77" s="1"/>
  <c r="E274" i="77"/>
  <c r="F169" i="77"/>
  <c r="Y116" i="77"/>
  <c r="Y7" i="77" s="1"/>
  <c r="AX22" i="77"/>
  <c r="AX25" i="77" s="1"/>
  <c r="P116" i="77"/>
  <c r="P7" i="77" s="1"/>
  <c r="H116" i="77"/>
  <c r="H7" i="77" s="1"/>
  <c r="K124" i="77"/>
  <c r="AT23" i="77"/>
  <c r="AT25" i="77" s="1"/>
  <c r="AA170" i="77"/>
  <c r="AC170" i="77" s="1"/>
  <c r="AD170" i="77" s="1"/>
  <c r="AE170" i="77" s="1"/>
  <c r="AF170" i="77" s="1"/>
  <c r="Z135" i="77"/>
  <c r="Q116" i="77"/>
  <c r="Q7" i="77" s="1"/>
  <c r="AH123" i="77"/>
  <c r="AJ123" i="77" a="1"/>
  <c r="AJ123" i="77" s="1"/>
  <c r="AM23" i="77"/>
  <c r="AM25" i="77" s="1"/>
  <c r="AI123" i="77"/>
  <c r="BI118" i="77"/>
  <c r="BG117" i="77"/>
  <c r="BK115" i="77"/>
  <c r="BI114" i="77"/>
  <c r="BG113" i="77"/>
  <c r="BK111" i="77"/>
  <c r="BI110" i="77"/>
  <c r="BG109" i="77"/>
  <c r="BK107" i="77"/>
  <c r="BI106" i="77"/>
  <c r="BG105" i="77"/>
  <c r="BK103" i="77"/>
  <c r="BI102" i="77"/>
  <c r="BG101" i="77"/>
  <c r="BK99" i="77"/>
  <c r="BI98" i="77"/>
  <c r="BG97" i="77"/>
  <c r="BK95" i="77"/>
  <c r="BH118" i="77"/>
  <c r="BL116" i="77"/>
  <c r="BJ115" i="77"/>
  <c r="BH114" i="77"/>
  <c r="BL112" i="77"/>
  <c r="BJ111" i="77"/>
  <c r="BH110" i="77"/>
  <c r="BL108" i="77"/>
  <c r="BJ107" i="77"/>
  <c r="BH106" i="77"/>
  <c r="BL104" i="77"/>
  <c r="BJ103" i="77"/>
  <c r="BH102" i="77"/>
  <c r="BL100" i="77"/>
  <c r="BJ99" i="77"/>
  <c r="BH98" i="77"/>
  <c r="BL96" i="77"/>
  <c r="BJ95" i="77"/>
  <c r="BL117" i="77"/>
  <c r="BJ116" i="77"/>
  <c r="BH115" i="77"/>
  <c r="BL113" i="77"/>
  <c r="BJ112" i="77"/>
  <c r="BH111" i="77"/>
  <c r="BL109" i="77"/>
  <c r="BJ108" i="77"/>
  <c r="BH107" i="77"/>
  <c r="BL105" i="77"/>
  <c r="BJ104" i="77"/>
  <c r="BH103" i="77"/>
  <c r="BL101" i="77"/>
  <c r="BJ100" i="77"/>
  <c r="BH99" i="77"/>
  <c r="BL97" i="77"/>
  <c r="BJ96" i="77"/>
  <c r="BH95" i="77"/>
  <c r="BK117" i="77"/>
  <c r="BI116" i="77"/>
  <c r="BG115" i="77"/>
  <c r="BK113" i="77"/>
  <c r="BI112" i="77"/>
  <c r="BG111" i="77"/>
  <c r="BK109" i="77"/>
  <c r="BI108" i="77"/>
  <c r="BG107" i="77"/>
  <c r="BK105" i="77"/>
  <c r="BI104" i="77"/>
  <c r="BG103" i="77"/>
  <c r="BK101" i="77"/>
  <c r="BI100" i="77"/>
  <c r="BG99" i="77"/>
  <c r="BK97" i="77"/>
  <c r="BI96" i="77"/>
  <c r="BG95" i="77"/>
  <c r="BJ117" i="77"/>
  <c r="BL114" i="77"/>
  <c r="BH112" i="77"/>
  <c r="BJ109" i="77"/>
  <c r="BL106" i="77"/>
  <c r="BH104" i="77"/>
  <c r="BJ101" i="77"/>
  <c r="BL98" i="77"/>
  <c r="BH96" i="77"/>
  <c r="BI117" i="77"/>
  <c r="BK114" i="77"/>
  <c r="BG112" i="77"/>
  <c r="BI109" i="77"/>
  <c r="BK106" i="77"/>
  <c r="BG104" i="77"/>
  <c r="BI101" i="77"/>
  <c r="BK98" i="77"/>
  <c r="BG96" i="77"/>
  <c r="BH117" i="77"/>
  <c r="BJ114" i="77"/>
  <c r="BL111" i="77"/>
  <c r="BH109" i="77"/>
  <c r="BJ106" i="77"/>
  <c r="BL103" i="77"/>
  <c r="BH101" i="77"/>
  <c r="BJ98" i="77"/>
  <c r="BL95" i="77"/>
  <c r="BK108" i="77"/>
  <c r="BI103" i="77"/>
  <c r="BK100" i="77"/>
  <c r="BI95" i="77"/>
  <c r="BK116" i="77"/>
  <c r="BG114" i="77"/>
  <c r="BI111" i="77"/>
  <c r="BG106" i="77"/>
  <c r="BG98" i="77"/>
  <c r="BL118" i="77"/>
  <c r="BH116" i="77"/>
  <c r="BJ113" i="77"/>
  <c r="BL110" i="77"/>
  <c r="BH108" i="77"/>
  <c r="BJ105" i="77"/>
  <c r="BL102" i="77"/>
  <c r="BH100" i="77"/>
  <c r="BJ97" i="77"/>
  <c r="BK118" i="77"/>
  <c r="BG116" i="77"/>
  <c r="BI113" i="77"/>
  <c r="BK110" i="77"/>
  <c r="BG108" i="77"/>
  <c r="BI105" i="77"/>
  <c r="BK102" i="77"/>
  <c r="BG100" i="77"/>
  <c r="BI97" i="77"/>
  <c r="BI115" i="77"/>
  <c r="BK112" i="77"/>
  <c r="BG110" i="77"/>
  <c r="BK104" i="77"/>
  <c r="BI99" i="77"/>
  <c r="BJ118" i="77"/>
  <c r="BL115" i="77"/>
  <c r="BH113" i="77"/>
  <c r="BJ110" i="77"/>
  <c r="BL107" i="77"/>
  <c r="BH105" i="77"/>
  <c r="BJ102" i="77"/>
  <c r="BL99" i="77"/>
  <c r="BH97" i="77"/>
  <c r="BG118" i="77"/>
  <c r="BI107" i="77"/>
  <c r="BG102" i="77"/>
  <c r="BK96" i="77"/>
  <c r="AY25" i="77"/>
  <c r="BF23" i="77"/>
  <c r="BF25" i="77" s="1"/>
  <c r="Z124" i="77"/>
  <c r="T7" i="77"/>
  <c r="D167" i="77"/>
  <c r="E161" i="77"/>
  <c r="AY23" i="77"/>
  <c r="Q124" i="77"/>
  <c r="K177" i="77"/>
  <c r="F183" i="77"/>
  <c r="D116" i="77"/>
  <c r="D7" i="77" s="1"/>
  <c r="R116" i="76"/>
  <c r="Q116" i="76"/>
  <c r="AC177" i="79" l="1"/>
  <c r="Y274" i="79"/>
  <c r="Z169" i="79"/>
  <c r="Y161" i="79"/>
  <c r="X167" i="79"/>
  <c r="X135" i="79"/>
  <c r="AT9" i="77"/>
  <c r="F161" i="77"/>
  <c r="E167" i="77"/>
  <c r="E135" i="77"/>
  <c r="L177" i="77"/>
  <c r="F274" i="77"/>
  <c r="G169" i="77"/>
  <c r="AT8" i="77"/>
  <c r="G183" i="77"/>
  <c r="F135" i="77"/>
  <c r="AI124" i="77"/>
  <c r="AH124" i="77"/>
  <c r="AH115" i="77"/>
  <c r="AI115" i="77"/>
  <c r="Z161" i="79" l="1"/>
  <c r="Y167" i="79"/>
  <c r="Z274" i="79"/>
  <c r="AA169" i="79"/>
  <c r="AD177" i="79"/>
  <c r="G274" i="77"/>
  <c r="H169" i="77"/>
  <c r="M177" i="77"/>
  <c r="AI116" i="77"/>
  <c r="B7" i="77"/>
  <c r="A7" i="77" s="1"/>
  <c r="AH116" i="77"/>
  <c r="H183" i="77"/>
  <c r="G161" i="77"/>
  <c r="F167" i="77"/>
  <c r="AA274" i="79" l="1"/>
  <c r="AB169" i="79"/>
  <c r="AE177" i="79"/>
  <c r="Z167" i="79"/>
  <c r="AA161" i="79"/>
  <c r="I183" i="77"/>
  <c r="H161" i="77"/>
  <c r="H135" i="77" s="1"/>
  <c r="G167" i="77"/>
  <c r="G135" i="77"/>
  <c r="N177" i="77"/>
  <c r="H274" i="77"/>
  <c r="I169" i="77"/>
  <c r="AA167" i="79" l="1"/>
  <c r="AB161" i="79"/>
  <c r="AF177" i="79"/>
  <c r="AB274" i="79"/>
  <c r="AC169" i="79"/>
  <c r="O177" i="77"/>
  <c r="H167" i="77"/>
  <c r="I161" i="77"/>
  <c r="I274" i="77"/>
  <c r="J169" i="77"/>
  <c r="J183" i="77"/>
  <c r="AC274" i="79" l="1"/>
  <c r="AD169" i="79"/>
  <c r="AB167" i="79"/>
  <c r="AC161" i="79"/>
  <c r="J274" i="77"/>
  <c r="K169" i="77"/>
  <c r="I167" i="77"/>
  <c r="J161" i="77"/>
  <c r="I135" i="77"/>
  <c r="P177" i="77"/>
  <c r="Q177" i="77" s="1"/>
  <c r="K183" i="77"/>
  <c r="J135" i="77"/>
  <c r="AC167" i="79" l="1"/>
  <c r="AD161" i="79"/>
  <c r="AD274" i="79"/>
  <c r="AE169" i="79"/>
  <c r="L183" i="77"/>
  <c r="J167" i="77"/>
  <c r="K161" i="77"/>
  <c r="K274" i="77"/>
  <c r="L169" i="77"/>
  <c r="R177" i="77"/>
  <c r="P70" i="76"/>
  <c r="P71" i="76"/>
  <c r="P78" i="76"/>
  <c r="P92" i="76"/>
  <c r="P96" i="76"/>
  <c r="P108" i="76"/>
  <c r="P117" i="76"/>
  <c r="P118" i="76"/>
  <c r="P119" i="76"/>
  <c r="P120" i="76"/>
  <c r="P121" i="76"/>
  <c r="P122" i="76"/>
  <c r="P161" i="76"/>
  <c r="P162" i="76"/>
  <c r="P163" i="76"/>
  <c r="P167" i="76" s="1"/>
  <c r="P164" i="76"/>
  <c r="P165" i="76"/>
  <c r="P166" i="76"/>
  <c r="P169" i="76"/>
  <c r="P274" i="76" s="1"/>
  <c r="P170" i="76"/>
  <c r="P171" i="76"/>
  <c r="P172" i="76"/>
  <c r="P173" i="76"/>
  <c r="P174" i="76"/>
  <c r="P175" i="76"/>
  <c r="P176" i="76"/>
  <c r="P177" i="76"/>
  <c r="P135" i="76" s="1"/>
  <c r="P178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225" i="76"/>
  <c r="P226" i="76"/>
  <c r="P227" i="76"/>
  <c r="P228" i="76"/>
  <c r="P229" i="76"/>
  <c r="P230" i="76"/>
  <c r="P231" i="76"/>
  <c r="P232" i="76"/>
  <c r="P233" i="76"/>
  <c r="P234" i="76"/>
  <c r="P235" i="76"/>
  <c r="P236" i="76"/>
  <c r="P237" i="76"/>
  <c r="P238" i="76"/>
  <c r="P239" i="76"/>
  <c r="P240" i="76"/>
  <c r="P241" i="76"/>
  <c r="P242" i="76"/>
  <c r="P243" i="76"/>
  <c r="P244" i="76"/>
  <c r="P245" i="76"/>
  <c r="P246" i="76"/>
  <c r="P247" i="76"/>
  <c r="P248" i="76"/>
  <c r="P249" i="76"/>
  <c r="P250" i="76"/>
  <c r="P251" i="76"/>
  <c r="P252" i="76"/>
  <c r="P253" i="76"/>
  <c r="P254" i="76"/>
  <c r="P255" i="76"/>
  <c r="P256" i="76"/>
  <c r="P257" i="76"/>
  <c r="P258" i="76"/>
  <c r="P259" i="76"/>
  <c r="P260" i="76"/>
  <c r="P261" i="76"/>
  <c r="P262" i="76"/>
  <c r="P263" i="76"/>
  <c r="P264" i="76"/>
  <c r="P265" i="76"/>
  <c r="P266" i="76"/>
  <c r="P267" i="76"/>
  <c r="P268" i="76"/>
  <c r="P269" i="76"/>
  <c r="P270" i="76"/>
  <c r="P271" i="76"/>
  <c r="P272" i="76"/>
  <c r="P273" i="76"/>
  <c r="O70" i="76"/>
  <c r="O71" i="76"/>
  <c r="O78" i="76"/>
  <c r="O92" i="76"/>
  <c r="O96" i="76"/>
  <c r="O108" i="76"/>
  <c r="O113" i="76" s="1"/>
  <c r="O115" i="76" s="1"/>
  <c r="O117" i="76"/>
  <c r="O118" i="76"/>
  <c r="O119" i="76"/>
  <c r="O120" i="76"/>
  <c r="O121" i="76"/>
  <c r="O122" i="76"/>
  <c r="O161" i="76"/>
  <c r="O162" i="76"/>
  <c r="O163" i="76"/>
  <c r="O164" i="76"/>
  <c r="O165" i="76"/>
  <c r="O167" i="76" s="1"/>
  <c r="O166" i="76"/>
  <c r="O169" i="76"/>
  <c r="O274" i="76" s="1"/>
  <c r="O170" i="76"/>
  <c r="O171" i="76"/>
  <c r="O172" i="76"/>
  <c r="O173" i="76"/>
  <c r="O174" i="76"/>
  <c r="O175" i="76"/>
  <c r="O176" i="76"/>
  <c r="O177" i="76"/>
  <c r="O135" i="76" s="1"/>
  <c r="O178" i="76"/>
  <c r="O179" i="76"/>
  <c r="O180" i="76"/>
  <c r="O181" i="76"/>
  <c r="O182" i="76"/>
  <c r="O183" i="76"/>
  <c r="O184" i="76"/>
  <c r="O185" i="76"/>
  <c r="O186" i="76"/>
  <c r="O187" i="76"/>
  <c r="O188" i="76"/>
  <c r="O189" i="76"/>
  <c r="O190" i="76"/>
  <c r="O191" i="76"/>
  <c r="O192" i="76"/>
  <c r="O193" i="76"/>
  <c r="O194" i="76"/>
  <c r="O195" i="76"/>
  <c r="O196" i="76"/>
  <c r="O197" i="76"/>
  <c r="O198" i="76"/>
  <c r="O199" i="76"/>
  <c r="O200" i="76"/>
  <c r="O201" i="76"/>
  <c r="O202" i="76"/>
  <c r="O203" i="76"/>
  <c r="O204" i="76"/>
  <c r="O205" i="76"/>
  <c r="O206" i="76"/>
  <c r="O207" i="76"/>
  <c r="O208" i="76"/>
  <c r="O209" i="76"/>
  <c r="O210" i="76"/>
  <c r="O211" i="76"/>
  <c r="O212" i="76"/>
  <c r="O213" i="76"/>
  <c r="O214" i="76"/>
  <c r="O215" i="76"/>
  <c r="O216" i="76"/>
  <c r="O217" i="76"/>
  <c r="O218" i="76"/>
  <c r="O219" i="76"/>
  <c r="O220" i="76"/>
  <c r="O221" i="76"/>
  <c r="O222" i="76"/>
  <c r="O223" i="76"/>
  <c r="O224" i="76"/>
  <c r="O225" i="76"/>
  <c r="O226" i="76"/>
  <c r="O227" i="76"/>
  <c r="O228" i="76"/>
  <c r="O229" i="76"/>
  <c r="O230" i="76"/>
  <c r="O231" i="76"/>
  <c r="O232" i="76"/>
  <c r="O233" i="76"/>
  <c r="O234" i="76"/>
  <c r="O235" i="76"/>
  <c r="O236" i="76"/>
  <c r="O237" i="76"/>
  <c r="O238" i="76"/>
  <c r="O239" i="76"/>
  <c r="O240" i="76"/>
  <c r="O241" i="76"/>
  <c r="O242" i="76"/>
  <c r="O243" i="76"/>
  <c r="O244" i="76"/>
  <c r="O245" i="76"/>
  <c r="O246" i="76"/>
  <c r="O247" i="76"/>
  <c r="O248" i="76"/>
  <c r="O249" i="76"/>
  <c r="O250" i="76"/>
  <c r="O251" i="76"/>
  <c r="O252" i="76"/>
  <c r="O253" i="76"/>
  <c r="O254" i="76"/>
  <c r="O255" i="76"/>
  <c r="O256" i="76"/>
  <c r="O257" i="76"/>
  <c r="O258" i="76"/>
  <c r="O259" i="76"/>
  <c r="O260" i="76"/>
  <c r="O261" i="76"/>
  <c r="O262" i="76"/>
  <c r="O263" i="76"/>
  <c r="O264" i="76"/>
  <c r="O265" i="76"/>
  <c r="O266" i="76"/>
  <c r="O267" i="76"/>
  <c r="O268" i="76"/>
  <c r="O269" i="76"/>
  <c r="O270" i="76"/>
  <c r="O271" i="76"/>
  <c r="O272" i="76"/>
  <c r="O273" i="76"/>
  <c r="AE274" i="79" l="1"/>
  <c r="AF169" i="79"/>
  <c r="AF274" i="79" s="1"/>
  <c r="AE161" i="79"/>
  <c r="AD167" i="79"/>
  <c r="L274" i="77"/>
  <c r="M169" i="77"/>
  <c r="S177" i="77"/>
  <c r="K167" i="77"/>
  <c r="L161" i="77"/>
  <c r="K135" i="77"/>
  <c r="M183" i="77"/>
  <c r="L135" i="77"/>
  <c r="P123" i="76"/>
  <c r="P124" i="76" s="1"/>
  <c r="P113" i="76"/>
  <c r="P115" i="76" s="1"/>
  <c r="P116" i="76" s="1"/>
  <c r="O123" i="76"/>
  <c r="O124" i="76" s="1"/>
  <c r="N70" i="76"/>
  <c r="N71" i="76"/>
  <c r="N78" i="76"/>
  <c r="N92" i="76"/>
  <c r="N96" i="76"/>
  <c r="N108" i="76"/>
  <c r="N117" i="76"/>
  <c r="N118" i="76"/>
  <c r="N119" i="76"/>
  <c r="N120" i="76"/>
  <c r="N121" i="76"/>
  <c r="N122" i="76"/>
  <c r="N161" i="76"/>
  <c r="N167" i="76" s="1"/>
  <c r="N162" i="76"/>
  <c r="N163" i="76"/>
  <c r="N164" i="76"/>
  <c r="N165" i="76"/>
  <c r="N166" i="76"/>
  <c r="N169" i="76"/>
  <c r="N170" i="76"/>
  <c r="N171" i="76"/>
  <c r="N172" i="76"/>
  <c r="N173" i="76"/>
  <c r="N174" i="76"/>
  <c r="N274" i="76" s="1"/>
  <c r="N175" i="76"/>
  <c r="N176" i="76"/>
  <c r="N177" i="76"/>
  <c r="N135" i="76" s="1"/>
  <c r="N178" i="76"/>
  <c r="N179" i="76"/>
  <c r="N180" i="76"/>
  <c r="N181" i="76"/>
  <c r="N182" i="76"/>
  <c r="N183" i="76"/>
  <c r="N184" i="76"/>
  <c r="N185" i="76"/>
  <c r="N186" i="76"/>
  <c r="N187" i="76"/>
  <c r="N188" i="76"/>
  <c r="N189" i="76"/>
  <c r="N190" i="76"/>
  <c r="N191" i="76"/>
  <c r="N192" i="76"/>
  <c r="N193" i="76"/>
  <c r="N194" i="76"/>
  <c r="N195" i="76"/>
  <c r="N196" i="76"/>
  <c r="N197" i="76"/>
  <c r="N198" i="76"/>
  <c r="N199" i="76"/>
  <c r="N200" i="76"/>
  <c r="N201" i="76"/>
  <c r="N202" i="76"/>
  <c r="N203" i="76"/>
  <c r="N204" i="76"/>
  <c r="N205" i="76"/>
  <c r="N206" i="76"/>
  <c r="N207" i="76"/>
  <c r="N208" i="76"/>
  <c r="N209" i="76"/>
  <c r="N210" i="76"/>
  <c r="N211" i="76"/>
  <c r="N212" i="76"/>
  <c r="N213" i="76"/>
  <c r="N214" i="76"/>
  <c r="N215" i="76"/>
  <c r="N216" i="76"/>
  <c r="N217" i="76"/>
  <c r="N218" i="76"/>
  <c r="N219" i="76"/>
  <c r="N220" i="76"/>
  <c r="N221" i="76"/>
  <c r="N222" i="76"/>
  <c r="N223" i="76"/>
  <c r="N224" i="76"/>
  <c r="N225" i="76"/>
  <c r="N226" i="76"/>
  <c r="N227" i="76"/>
  <c r="N228" i="76"/>
  <c r="N229" i="76"/>
  <c r="N230" i="76"/>
  <c r="N231" i="76"/>
  <c r="N232" i="76"/>
  <c r="N233" i="76"/>
  <c r="N234" i="76"/>
  <c r="N235" i="76"/>
  <c r="N236" i="76"/>
  <c r="N237" i="76"/>
  <c r="N238" i="76"/>
  <c r="N239" i="76"/>
  <c r="N240" i="76"/>
  <c r="N241" i="76"/>
  <c r="N242" i="76"/>
  <c r="N243" i="76"/>
  <c r="N244" i="76"/>
  <c r="N245" i="76"/>
  <c r="N246" i="76"/>
  <c r="N247" i="76"/>
  <c r="N248" i="76"/>
  <c r="N249" i="76"/>
  <c r="N250" i="76"/>
  <c r="N251" i="76"/>
  <c r="N252" i="76"/>
  <c r="N253" i="76"/>
  <c r="N254" i="76"/>
  <c r="N255" i="76"/>
  <c r="N256" i="76"/>
  <c r="N257" i="76"/>
  <c r="N258" i="76"/>
  <c r="N259" i="76"/>
  <c r="N260" i="76"/>
  <c r="N261" i="76"/>
  <c r="N262" i="76"/>
  <c r="N263" i="76"/>
  <c r="N264" i="76"/>
  <c r="N265" i="76"/>
  <c r="N266" i="76"/>
  <c r="N267" i="76"/>
  <c r="N268" i="76"/>
  <c r="N269" i="76"/>
  <c r="N270" i="76"/>
  <c r="N271" i="76"/>
  <c r="N272" i="76"/>
  <c r="N273" i="76"/>
  <c r="M70" i="76"/>
  <c r="M71" i="76"/>
  <c r="M78" i="76"/>
  <c r="M92" i="76"/>
  <c r="M96" i="76"/>
  <c r="M108" i="76"/>
  <c r="M117" i="76"/>
  <c r="M118" i="76"/>
  <c r="M119" i="76"/>
  <c r="M120" i="76"/>
  <c r="M121" i="76"/>
  <c r="M122" i="76"/>
  <c r="M161" i="76"/>
  <c r="M167" i="76" s="1"/>
  <c r="M162" i="76"/>
  <c r="M163" i="76"/>
  <c r="M164" i="76"/>
  <c r="M165" i="76"/>
  <c r="M166" i="76"/>
  <c r="M169" i="76"/>
  <c r="M274" i="76" s="1"/>
  <c r="M170" i="76"/>
  <c r="M171" i="76"/>
  <c r="M172" i="76"/>
  <c r="M173" i="76"/>
  <c r="M174" i="76"/>
  <c r="M175" i="76"/>
  <c r="M176" i="76"/>
  <c r="M177" i="76"/>
  <c r="M135" i="76" s="1"/>
  <c r="M178" i="76"/>
  <c r="M179" i="76"/>
  <c r="M180" i="76"/>
  <c r="M181" i="76"/>
  <c r="M182" i="76"/>
  <c r="M183" i="76"/>
  <c r="M184" i="76"/>
  <c r="M185" i="76"/>
  <c r="M186" i="76"/>
  <c r="M187" i="76"/>
  <c r="M188" i="76"/>
  <c r="M189" i="76"/>
  <c r="M190" i="76"/>
  <c r="M191" i="76"/>
  <c r="M192" i="76"/>
  <c r="M193" i="76"/>
  <c r="M194" i="76"/>
  <c r="M195" i="76"/>
  <c r="M196" i="76"/>
  <c r="M197" i="76"/>
  <c r="M198" i="76"/>
  <c r="M199" i="76"/>
  <c r="M200" i="76"/>
  <c r="M201" i="76"/>
  <c r="M202" i="76"/>
  <c r="M203" i="76"/>
  <c r="M204" i="76"/>
  <c r="M205" i="76"/>
  <c r="M206" i="76"/>
  <c r="M207" i="76"/>
  <c r="M208" i="76"/>
  <c r="M209" i="76"/>
  <c r="M210" i="76"/>
  <c r="M211" i="76"/>
  <c r="M212" i="76"/>
  <c r="M213" i="76"/>
  <c r="M214" i="76"/>
  <c r="M215" i="76"/>
  <c r="M216" i="76"/>
  <c r="M217" i="76"/>
  <c r="M218" i="76"/>
  <c r="M219" i="76"/>
  <c r="M220" i="76"/>
  <c r="M221" i="76"/>
  <c r="M222" i="76"/>
  <c r="M223" i="76"/>
  <c r="M224" i="76"/>
  <c r="M225" i="76"/>
  <c r="M226" i="76"/>
  <c r="M227" i="76"/>
  <c r="M228" i="76"/>
  <c r="M229" i="76"/>
  <c r="M230" i="76"/>
  <c r="M231" i="76"/>
  <c r="M232" i="76"/>
  <c r="M233" i="76"/>
  <c r="M234" i="76"/>
  <c r="M235" i="76"/>
  <c r="M236" i="76"/>
  <c r="M237" i="76"/>
  <c r="M238" i="76"/>
  <c r="M239" i="76"/>
  <c r="M240" i="76"/>
  <c r="M241" i="76"/>
  <c r="M242" i="76"/>
  <c r="M243" i="76"/>
  <c r="M244" i="76"/>
  <c r="M245" i="76"/>
  <c r="M246" i="76"/>
  <c r="M247" i="76"/>
  <c r="M248" i="76"/>
  <c r="M249" i="76"/>
  <c r="M250" i="76"/>
  <c r="M251" i="76"/>
  <c r="M252" i="76"/>
  <c r="M253" i="76"/>
  <c r="M254" i="76"/>
  <c r="M255" i="76"/>
  <c r="M256" i="76"/>
  <c r="M257" i="76"/>
  <c r="M258" i="76"/>
  <c r="M259" i="76"/>
  <c r="M260" i="76"/>
  <c r="M261" i="76"/>
  <c r="M262" i="76"/>
  <c r="M263" i="76"/>
  <c r="M264" i="76"/>
  <c r="M265" i="76"/>
  <c r="M266" i="76"/>
  <c r="M267" i="76"/>
  <c r="M268" i="76"/>
  <c r="M269" i="76"/>
  <c r="M270" i="76"/>
  <c r="M271" i="76"/>
  <c r="M272" i="76"/>
  <c r="M273" i="76"/>
  <c r="L70" i="76"/>
  <c r="K70" i="76"/>
  <c r="J70" i="76"/>
  <c r="I70" i="76"/>
  <c r="H70" i="76"/>
  <c r="AH145" i="76"/>
  <c r="AI145" i="76"/>
  <c r="AH144" i="76"/>
  <c r="AI144" i="76"/>
  <c r="AH143" i="76"/>
  <c r="AI143" i="76"/>
  <c r="G70" i="76"/>
  <c r="F70" i="76"/>
  <c r="F71" i="76"/>
  <c r="F78" i="76"/>
  <c r="F92" i="76"/>
  <c r="F96" i="76"/>
  <c r="F108" i="76"/>
  <c r="F117" i="76"/>
  <c r="F118" i="76"/>
  <c r="F119" i="76"/>
  <c r="F120" i="76"/>
  <c r="F121" i="76"/>
  <c r="F122" i="76"/>
  <c r="F135" i="76"/>
  <c r="E70" i="76"/>
  <c r="E71" i="76"/>
  <c r="E78" i="76"/>
  <c r="E92" i="76"/>
  <c r="E96" i="76"/>
  <c r="E108" i="76"/>
  <c r="E117" i="76"/>
  <c r="E123" i="76" s="1"/>
  <c r="E118" i="76"/>
  <c r="E119" i="76"/>
  <c r="E120" i="76"/>
  <c r="E121" i="76"/>
  <c r="E122" i="76"/>
  <c r="E135" i="76"/>
  <c r="AF161" i="79" l="1"/>
  <c r="AE167" i="79"/>
  <c r="N183" i="77"/>
  <c r="L167" i="77"/>
  <c r="M161" i="77"/>
  <c r="M135" i="77" s="1"/>
  <c r="M274" i="77"/>
  <c r="N169" i="77"/>
  <c r="O116" i="76"/>
  <c r="N123" i="76"/>
  <c r="N124" i="76" s="1"/>
  <c r="N113" i="76"/>
  <c r="N115" i="76" s="1"/>
  <c r="N116" i="76" s="1"/>
  <c r="M123" i="76"/>
  <c r="M124" i="76" s="1"/>
  <c r="M113" i="76"/>
  <c r="M115" i="76" s="1"/>
  <c r="M116" i="76" s="1"/>
  <c r="F123" i="76"/>
  <c r="F113" i="76"/>
  <c r="F115" i="76" s="1"/>
  <c r="F116" i="76" s="1"/>
  <c r="F124" i="76"/>
  <c r="E124" i="76"/>
  <c r="E113" i="76"/>
  <c r="E115" i="76" s="1"/>
  <c r="E116" i="76" s="1"/>
  <c r="AF167" i="79" l="1"/>
  <c r="N274" i="77"/>
  <c r="O169" i="77"/>
  <c r="U177" i="77"/>
  <c r="N161" i="77"/>
  <c r="M167" i="77"/>
  <c r="O183" i="77"/>
  <c r="N135" i="77"/>
  <c r="D70" i="76"/>
  <c r="D71" i="76"/>
  <c r="D78" i="76"/>
  <c r="D92" i="76"/>
  <c r="D96" i="76"/>
  <c r="D108" i="76"/>
  <c r="D117" i="76"/>
  <c r="D123" i="76" s="1"/>
  <c r="D118" i="76"/>
  <c r="D119" i="76"/>
  <c r="D120" i="76"/>
  <c r="D121" i="76"/>
  <c r="D122" i="76"/>
  <c r="D135" i="76"/>
  <c r="C78" i="76"/>
  <c r="C113" i="76" s="1"/>
  <c r="C115" i="76" s="1"/>
  <c r="C92" i="76"/>
  <c r="C96" i="76"/>
  <c r="C108" i="76"/>
  <c r="C124" i="76" s="1"/>
  <c r="C117" i="76"/>
  <c r="C123" i="76" s="1"/>
  <c r="C118" i="76"/>
  <c r="C119" i="76"/>
  <c r="C120" i="76"/>
  <c r="C121" i="76"/>
  <c r="C122" i="76"/>
  <c r="C135" i="76"/>
  <c r="AH135" i="79" l="1"/>
  <c r="AI135" i="79"/>
  <c r="P183" i="77"/>
  <c r="Q183" i="77" s="1"/>
  <c r="O161" i="77"/>
  <c r="O135" i="77" s="1"/>
  <c r="N167" i="77"/>
  <c r="V177" i="77"/>
  <c r="O274" i="77"/>
  <c r="P169" i="77"/>
  <c r="D124" i="76"/>
  <c r="D113" i="76"/>
  <c r="D115" i="76" s="1"/>
  <c r="D116" i="76" s="1"/>
  <c r="C116" i="76"/>
  <c r="P274" i="77" l="1"/>
  <c r="Q169" i="77"/>
  <c r="P161" i="77"/>
  <c r="O167" i="77"/>
  <c r="W177" i="77"/>
  <c r="R183" i="77"/>
  <c r="C70" i="76"/>
  <c r="P167" i="77" l="1"/>
  <c r="Q161" i="77"/>
  <c r="S183" i="77"/>
  <c r="X177" i="77"/>
  <c r="Q274" i="77"/>
  <c r="R169" i="77"/>
  <c r="B70" i="76"/>
  <c r="B135" i="76"/>
  <c r="B122" i="76"/>
  <c r="B121" i="76"/>
  <c r="B120" i="76"/>
  <c r="B119" i="76"/>
  <c r="B118" i="76"/>
  <c r="B117" i="76"/>
  <c r="B123" i="76" s="1"/>
  <c r="B108" i="76"/>
  <c r="B96" i="76"/>
  <c r="AM20" i="76" s="1"/>
  <c r="B92" i="76"/>
  <c r="B78" i="76"/>
  <c r="B71" i="76"/>
  <c r="AG274" i="76"/>
  <c r="B274" i="76"/>
  <c r="I273" i="76"/>
  <c r="J273" i="76" s="1"/>
  <c r="K273" i="76" s="1"/>
  <c r="L273" i="76" s="1"/>
  <c r="S273" i="76" s="1"/>
  <c r="T273" i="76" s="1"/>
  <c r="U273" i="76" s="1"/>
  <c r="V273" i="76" s="1"/>
  <c r="W273" i="76" s="1"/>
  <c r="X273" i="76" s="1"/>
  <c r="Y273" i="76" s="1"/>
  <c r="Z273" i="76" s="1"/>
  <c r="AA273" i="76" s="1"/>
  <c r="AB273" i="76" s="1"/>
  <c r="AC273" i="76" s="1"/>
  <c r="AD273" i="76" s="1"/>
  <c r="AE273" i="76" s="1"/>
  <c r="AF273" i="76" s="1"/>
  <c r="C273" i="76"/>
  <c r="D273" i="76" s="1"/>
  <c r="E273" i="76" s="1"/>
  <c r="F273" i="76" s="1"/>
  <c r="G273" i="76" s="1"/>
  <c r="H273" i="76" s="1"/>
  <c r="D272" i="76"/>
  <c r="E272" i="76" s="1"/>
  <c r="F272" i="76" s="1"/>
  <c r="G272" i="76" s="1"/>
  <c r="H272" i="76" s="1"/>
  <c r="I272" i="76" s="1"/>
  <c r="J272" i="76" s="1"/>
  <c r="K272" i="76" s="1"/>
  <c r="L272" i="76" s="1"/>
  <c r="S272" i="76" s="1"/>
  <c r="T272" i="76" s="1"/>
  <c r="U272" i="76" s="1"/>
  <c r="V272" i="76" s="1"/>
  <c r="W272" i="76" s="1"/>
  <c r="X272" i="76" s="1"/>
  <c r="Y272" i="76" s="1"/>
  <c r="Z272" i="76" s="1"/>
  <c r="AA272" i="76" s="1"/>
  <c r="AB272" i="76" s="1"/>
  <c r="AC272" i="76" s="1"/>
  <c r="AD272" i="76" s="1"/>
  <c r="AE272" i="76" s="1"/>
  <c r="AF272" i="76" s="1"/>
  <c r="C272" i="76"/>
  <c r="E271" i="76"/>
  <c r="F271" i="76" s="1"/>
  <c r="G271" i="76" s="1"/>
  <c r="H271" i="76" s="1"/>
  <c r="I271" i="76" s="1"/>
  <c r="J271" i="76" s="1"/>
  <c r="K271" i="76" s="1"/>
  <c r="L271" i="76" s="1"/>
  <c r="S271" i="76" s="1"/>
  <c r="T271" i="76" s="1"/>
  <c r="U271" i="76" s="1"/>
  <c r="V271" i="76" s="1"/>
  <c r="W271" i="76" s="1"/>
  <c r="X271" i="76" s="1"/>
  <c r="Y271" i="76" s="1"/>
  <c r="Z271" i="76" s="1"/>
  <c r="AA271" i="76" s="1"/>
  <c r="AB271" i="76" s="1"/>
  <c r="AC271" i="76" s="1"/>
  <c r="AD271" i="76" s="1"/>
  <c r="AE271" i="76" s="1"/>
  <c r="AF271" i="76" s="1"/>
  <c r="C271" i="76"/>
  <c r="D271" i="76" s="1"/>
  <c r="E270" i="76"/>
  <c r="F270" i="76" s="1"/>
  <c r="G270" i="76" s="1"/>
  <c r="H270" i="76" s="1"/>
  <c r="I270" i="76" s="1"/>
  <c r="J270" i="76" s="1"/>
  <c r="K270" i="76" s="1"/>
  <c r="L270" i="76" s="1"/>
  <c r="S270" i="76" s="1"/>
  <c r="T270" i="76" s="1"/>
  <c r="U270" i="76" s="1"/>
  <c r="V270" i="76" s="1"/>
  <c r="W270" i="76" s="1"/>
  <c r="X270" i="76" s="1"/>
  <c r="Y270" i="76" s="1"/>
  <c r="Z270" i="76" s="1"/>
  <c r="AA270" i="76" s="1"/>
  <c r="AB270" i="76" s="1"/>
  <c r="AC270" i="76" s="1"/>
  <c r="AD270" i="76" s="1"/>
  <c r="AE270" i="76" s="1"/>
  <c r="C270" i="76"/>
  <c r="D270" i="76" s="1"/>
  <c r="C269" i="76"/>
  <c r="D269" i="76" s="1"/>
  <c r="E269" i="76" s="1"/>
  <c r="F269" i="76" s="1"/>
  <c r="G269" i="76" s="1"/>
  <c r="H269" i="76" s="1"/>
  <c r="I269" i="76" s="1"/>
  <c r="J269" i="76" s="1"/>
  <c r="K269" i="76" s="1"/>
  <c r="L269" i="76" s="1"/>
  <c r="S269" i="76" s="1"/>
  <c r="T269" i="76" s="1"/>
  <c r="U269" i="76" s="1"/>
  <c r="V269" i="76" s="1"/>
  <c r="W269" i="76" s="1"/>
  <c r="X269" i="76" s="1"/>
  <c r="Y269" i="76" s="1"/>
  <c r="Z269" i="76" s="1"/>
  <c r="AA269" i="76" s="1"/>
  <c r="AB269" i="76" s="1"/>
  <c r="AC269" i="76" s="1"/>
  <c r="AD269" i="76" s="1"/>
  <c r="AE269" i="76" s="1"/>
  <c r="C268" i="76"/>
  <c r="D268" i="76" s="1"/>
  <c r="E268" i="76" s="1"/>
  <c r="F268" i="76" s="1"/>
  <c r="G268" i="76" s="1"/>
  <c r="H268" i="76" s="1"/>
  <c r="I268" i="76" s="1"/>
  <c r="J268" i="76" s="1"/>
  <c r="K268" i="76" s="1"/>
  <c r="L268" i="76" s="1"/>
  <c r="S268" i="76" s="1"/>
  <c r="T268" i="76" s="1"/>
  <c r="U268" i="76" s="1"/>
  <c r="V268" i="76" s="1"/>
  <c r="W268" i="76" s="1"/>
  <c r="X268" i="76" s="1"/>
  <c r="Y268" i="76" s="1"/>
  <c r="Z268" i="76" s="1"/>
  <c r="AA268" i="76" s="1"/>
  <c r="AB268" i="76" s="1"/>
  <c r="AC268" i="76" s="1"/>
  <c r="AD268" i="76" s="1"/>
  <c r="AE268" i="76" s="1"/>
  <c r="G267" i="76"/>
  <c r="H267" i="76" s="1"/>
  <c r="I267" i="76" s="1"/>
  <c r="J267" i="76" s="1"/>
  <c r="K267" i="76" s="1"/>
  <c r="L267" i="76" s="1"/>
  <c r="S267" i="76" s="1"/>
  <c r="T267" i="76" s="1"/>
  <c r="U267" i="76" s="1"/>
  <c r="V267" i="76" s="1"/>
  <c r="W267" i="76" s="1"/>
  <c r="X267" i="76" s="1"/>
  <c r="Y267" i="76" s="1"/>
  <c r="Z267" i="76" s="1"/>
  <c r="AA267" i="76" s="1"/>
  <c r="AB267" i="76" s="1"/>
  <c r="AC267" i="76" s="1"/>
  <c r="AD267" i="76" s="1"/>
  <c r="AE267" i="76" s="1"/>
  <c r="E267" i="76"/>
  <c r="F267" i="76" s="1"/>
  <c r="C267" i="76"/>
  <c r="D267" i="76" s="1"/>
  <c r="S266" i="76"/>
  <c r="T266" i="76" s="1"/>
  <c r="U266" i="76" s="1"/>
  <c r="V266" i="76" s="1"/>
  <c r="W266" i="76" s="1"/>
  <c r="X266" i="76" s="1"/>
  <c r="Y266" i="76" s="1"/>
  <c r="Z266" i="76" s="1"/>
  <c r="AA266" i="76" s="1"/>
  <c r="AB266" i="76" s="1"/>
  <c r="AC266" i="76" s="1"/>
  <c r="AD266" i="76" s="1"/>
  <c r="AE266" i="76" s="1"/>
  <c r="D266" i="76"/>
  <c r="E266" i="76" s="1"/>
  <c r="F266" i="76" s="1"/>
  <c r="G266" i="76" s="1"/>
  <c r="H266" i="76" s="1"/>
  <c r="I266" i="76" s="1"/>
  <c r="J266" i="76" s="1"/>
  <c r="K266" i="76" s="1"/>
  <c r="L266" i="76" s="1"/>
  <c r="C266" i="76"/>
  <c r="I265" i="76"/>
  <c r="J265" i="76" s="1"/>
  <c r="K265" i="76" s="1"/>
  <c r="L265" i="76" s="1"/>
  <c r="S265" i="76" s="1"/>
  <c r="T265" i="76" s="1"/>
  <c r="U265" i="76" s="1"/>
  <c r="V265" i="76" s="1"/>
  <c r="W265" i="76" s="1"/>
  <c r="X265" i="76" s="1"/>
  <c r="Y265" i="76" s="1"/>
  <c r="Z265" i="76" s="1"/>
  <c r="AA265" i="76" s="1"/>
  <c r="AB265" i="76" s="1"/>
  <c r="AC265" i="76" s="1"/>
  <c r="AD265" i="76" s="1"/>
  <c r="AE265" i="76" s="1"/>
  <c r="E265" i="76"/>
  <c r="F265" i="76" s="1"/>
  <c r="G265" i="76" s="1"/>
  <c r="H265" i="76" s="1"/>
  <c r="C265" i="76"/>
  <c r="D265" i="76" s="1"/>
  <c r="D264" i="76"/>
  <c r="E264" i="76" s="1"/>
  <c r="F264" i="76" s="1"/>
  <c r="G264" i="76" s="1"/>
  <c r="H264" i="76" s="1"/>
  <c r="I264" i="76" s="1"/>
  <c r="J264" i="76" s="1"/>
  <c r="K264" i="76" s="1"/>
  <c r="L264" i="76" s="1"/>
  <c r="S264" i="76" s="1"/>
  <c r="T264" i="76" s="1"/>
  <c r="U264" i="76" s="1"/>
  <c r="V264" i="76" s="1"/>
  <c r="W264" i="76" s="1"/>
  <c r="X264" i="76" s="1"/>
  <c r="Y264" i="76" s="1"/>
  <c r="Z264" i="76" s="1"/>
  <c r="AA264" i="76" s="1"/>
  <c r="AB264" i="76" s="1"/>
  <c r="AC264" i="76" s="1"/>
  <c r="AD264" i="76" s="1"/>
  <c r="AE264" i="76" s="1"/>
  <c r="C264" i="76"/>
  <c r="F263" i="76"/>
  <c r="G263" i="76" s="1"/>
  <c r="H263" i="76" s="1"/>
  <c r="I263" i="76" s="1"/>
  <c r="J263" i="76" s="1"/>
  <c r="K263" i="76" s="1"/>
  <c r="L263" i="76" s="1"/>
  <c r="S263" i="76" s="1"/>
  <c r="T263" i="76" s="1"/>
  <c r="U263" i="76" s="1"/>
  <c r="V263" i="76" s="1"/>
  <c r="W263" i="76" s="1"/>
  <c r="X263" i="76" s="1"/>
  <c r="Y263" i="76" s="1"/>
  <c r="Z263" i="76" s="1"/>
  <c r="AA263" i="76" s="1"/>
  <c r="AB263" i="76" s="1"/>
  <c r="AC263" i="76" s="1"/>
  <c r="AD263" i="76" s="1"/>
  <c r="AE263" i="76" s="1"/>
  <c r="E263" i="76"/>
  <c r="C263" i="76"/>
  <c r="D263" i="76" s="1"/>
  <c r="G262" i="76"/>
  <c r="H262" i="76" s="1"/>
  <c r="I262" i="76" s="1"/>
  <c r="J262" i="76" s="1"/>
  <c r="K262" i="76" s="1"/>
  <c r="L262" i="76" s="1"/>
  <c r="S262" i="76" s="1"/>
  <c r="T262" i="76" s="1"/>
  <c r="U262" i="76" s="1"/>
  <c r="V262" i="76" s="1"/>
  <c r="W262" i="76" s="1"/>
  <c r="X262" i="76" s="1"/>
  <c r="Y262" i="76" s="1"/>
  <c r="Z262" i="76" s="1"/>
  <c r="AA262" i="76" s="1"/>
  <c r="AB262" i="76" s="1"/>
  <c r="AC262" i="76" s="1"/>
  <c r="AD262" i="76" s="1"/>
  <c r="AE262" i="76" s="1"/>
  <c r="D262" i="76"/>
  <c r="E262" i="76" s="1"/>
  <c r="F262" i="76" s="1"/>
  <c r="C262" i="76"/>
  <c r="C261" i="76"/>
  <c r="D261" i="76" s="1"/>
  <c r="E261" i="76" s="1"/>
  <c r="F261" i="76" s="1"/>
  <c r="G261" i="76" s="1"/>
  <c r="H261" i="76" s="1"/>
  <c r="I261" i="76" s="1"/>
  <c r="J261" i="76" s="1"/>
  <c r="K261" i="76" s="1"/>
  <c r="L261" i="76" s="1"/>
  <c r="S261" i="76" s="1"/>
  <c r="T261" i="76" s="1"/>
  <c r="U261" i="76" s="1"/>
  <c r="V261" i="76" s="1"/>
  <c r="W261" i="76" s="1"/>
  <c r="X261" i="76" s="1"/>
  <c r="Y261" i="76" s="1"/>
  <c r="Z261" i="76" s="1"/>
  <c r="AA261" i="76" s="1"/>
  <c r="AB261" i="76" s="1"/>
  <c r="AC261" i="76" s="1"/>
  <c r="AD261" i="76" s="1"/>
  <c r="AE261" i="76" s="1"/>
  <c r="C260" i="76"/>
  <c r="D260" i="76" s="1"/>
  <c r="E260" i="76" s="1"/>
  <c r="F260" i="76" s="1"/>
  <c r="G260" i="76" s="1"/>
  <c r="H260" i="76" s="1"/>
  <c r="I260" i="76" s="1"/>
  <c r="J260" i="76" s="1"/>
  <c r="K260" i="76" s="1"/>
  <c r="L260" i="76" s="1"/>
  <c r="S260" i="76" s="1"/>
  <c r="T260" i="76" s="1"/>
  <c r="U260" i="76" s="1"/>
  <c r="V260" i="76" s="1"/>
  <c r="W260" i="76" s="1"/>
  <c r="X260" i="76" s="1"/>
  <c r="Y260" i="76" s="1"/>
  <c r="Z260" i="76" s="1"/>
  <c r="AA260" i="76" s="1"/>
  <c r="AB260" i="76" s="1"/>
  <c r="AC260" i="76" s="1"/>
  <c r="AD260" i="76" s="1"/>
  <c r="AE260" i="76" s="1"/>
  <c r="C259" i="76"/>
  <c r="D259" i="76" s="1"/>
  <c r="E259" i="76" s="1"/>
  <c r="F259" i="76" s="1"/>
  <c r="G259" i="76" s="1"/>
  <c r="H259" i="76" s="1"/>
  <c r="I259" i="76" s="1"/>
  <c r="J259" i="76" s="1"/>
  <c r="K259" i="76" s="1"/>
  <c r="L259" i="76" s="1"/>
  <c r="S259" i="76" s="1"/>
  <c r="T259" i="76" s="1"/>
  <c r="U259" i="76" s="1"/>
  <c r="V259" i="76" s="1"/>
  <c r="W259" i="76" s="1"/>
  <c r="X259" i="76" s="1"/>
  <c r="Y259" i="76" s="1"/>
  <c r="Z259" i="76" s="1"/>
  <c r="AA259" i="76" s="1"/>
  <c r="AB259" i="76" s="1"/>
  <c r="AC259" i="76" s="1"/>
  <c r="AD259" i="76" s="1"/>
  <c r="AE259" i="76" s="1"/>
  <c r="D258" i="76"/>
  <c r="E258" i="76" s="1"/>
  <c r="F258" i="76" s="1"/>
  <c r="G258" i="76" s="1"/>
  <c r="H258" i="76" s="1"/>
  <c r="I258" i="76" s="1"/>
  <c r="J258" i="76" s="1"/>
  <c r="K258" i="76" s="1"/>
  <c r="L258" i="76" s="1"/>
  <c r="S258" i="76" s="1"/>
  <c r="T258" i="76" s="1"/>
  <c r="U258" i="76" s="1"/>
  <c r="V258" i="76" s="1"/>
  <c r="W258" i="76" s="1"/>
  <c r="X258" i="76" s="1"/>
  <c r="Y258" i="76" s="1"/>
  <c r="Z258" i="76" s="1"/>
  <c r="AA258" i="76" s="1"/>
  <c r="AB258" i="76" s="1"/>
  <c r="AC258" i="76" s="1"/>
  <c r="AD258" i="76" s="1"/>
  <c r="AE258" i="76" s="1"/>
  <c r="C258" i="76"/>
  <c r="S257" i="76"/>
  <c r="T257" i="76" s="1"/>
  <c r="U257" i="76" s="1"/>
  <c r="V257" i="76" s="1"/>
  <c r="W257" i="76" s="1"/>
  <c r="X257" i="76" s="1"/>
  <c r="Y257" i="76" s="1"/>
  <c r="Z257" i="76" s="1"/>
  <c r="AA257" i="76" s="1"/>
  <c r="AB257" i="76" s="1"/>
  <c r="AC257" i="76" s="1"/>
  <c r="AD257" i="76" s="1"/>
  <c r="AE257" i="76" s="1"/>
  <c r="E257" i="76"/>
  <c r="F257" i="76" s="1"/>
  <c r="G257" i="76" s="1"/>
  <c r="H257" i="76" s="1"/>
  <c r="I257" i="76" s="1"/>
  <c r="J257" i="76" s="1"/>
  <c r="K257" i="76" s="1"/>
  <c r="L257" i="76" s="1"/>
  <c r="C257" i="76"/>
  <c r="D257" i="76" s="1"/>
  <c r="L256" i="76"/>
  <c r="S256" i="76" s="1"/>
  <c r="T256" i="76" s="1"/>
  <c r="U256" i="76" s="1"/>
  <c r="V256" i="76" s="1"/>
  <c r="W256" i="76" s="1"/>
  <c r="X256" i="76" s="1"/>
  <c r="Y256" i="76" s="1"/>
  <c r="Z256" i="76" s="1"/>
  <c r="AA256" i="76" s="1"/>
  <c r="AB256" i="76" s="1"/>
  <c r="AC256" i="76" s="1"/>
  <c r="AD256" i="76" s="1"/>
  <c r="AE256" i="76" s="1"/>
  <c r="I256" i="76"/>
  <c r="J256" i="76" s="1"/>
  <c r="K256" i="76" s="1"/>
  <c r="G256" i="76"/>
  <c r="H256" i="76" s="1"/>
  <c r="D256" i="76"/>
  <c r="E256" i="76" s="1"/>
  <c r="F256" i="76" s="1"/>
  <c r="C256" i="76"/>
  <c r="E255" i="76"/>
  <c r="F255" i="76" s="1"/>
  <c r="G255" i="76" s="1"/>
  <c r="H255" i="76" s="1"/>
  <c r="I255" i="76" s="1"/>
  <c r="J255" i="76" s="1"/>
  <c r="K255" i="76" s="1"/>
  <c r="L255" i="76" s="1"/>
  <c r="S255" i="76" s="1"/>
  <c r="T255" i="76" s="1"/>
  <c r="U255" i="76" s="1"/>
  <c r="V255" i="76" s="1"/>
  <c r="W255" i="76" s="1"/>
  <c r="X255" i="76" s="1"/>
  <c r="Y255" i="76" s="1"/>
  <c r="Z255" i="76" s="1"/>
  <c r="AA255" i="76" s="1"/>
  <c r="AB255" i="76" s="1"/>
  <c r="AC255" i="76" s="1"/>
  <c r="AD255" i="76" s="1"/>
  <c r="AE255" i="76" s="1"/>
  <c r="C255" i="76"/>
  <c r="D255" i="76" s="1"/>
  <c r="C254" i="76"/>
  <c r="D254" i="76" s="1"/>
  <c r="E254" i="76" s="1"/>
  <c r="F254" i="76" s="1"/>
  <c r="G254" i="76" s="1"/>
  <c r="H254" i="76" s="1"/>
  <c r="I254" i="76" s="1"/>
  <c r="J254" i="76" s="1"/>
  <c r="K254" i="76" s="1"/>
  <c r="L254" i="76" s="1"/>
  <c r="S254" i="76" s="1"/>
  <c r="T254" i="76" s="1"/>
  <c r="U254" i="76" s="1"/>
  <c r="V254" i="76" s="1"/>
  <c r="W254" i="76" s="1"/>
  <c r="X254" i="76" s="1"/>
  <c r="Y254" i="76" s="1"/>
  <c r="Z254" i="76" s="1"/>
  <c r="AA254" i="76" s="1"/>
  <c r="AB254" i="76" s="1"/>
  <c r="AC254" i="76" s="1"/>
  <c r="AD254" i="76" s="1"/>
  <c r="AE254" i="76" s="1"/>
  <c r="C253" i="76"/>
  <c r="D253" i="76" s="1"/>
  <c r="E253" i="76" s="1"/>
  <c r="F253" i="76" s="1"/>
  <c r="G253" i="76" s="1"/>
  <c r="H253" i="76" s="1"/>
  <c r="I253" i="76" s="1"/>
  <c r="J253" i="76" s="1"/>
  <c r="K253" i="76" s="1"/>
  <c r="L253" i="76" s="1"/>
  <c r="S253" i="76" s="1"/>
  <c r="T253" i="76" s="1"/>
  <c r="U253" i="76" s="1"/>
  <c r="V253" i="76" s="1"/>
  <c r="W253" i="76" s="1"/>
  <c r="X253" i="76" s="1"/>
  <c r="Y253" i="76" s="1"/>
  <c r="Z253" i="76" s="1"/>
  <c r="AA253" i="76" s="1"/>
  <c r="AB253" i="76" s="1"/>
  <c r="AC253" i="76" s="1"/>
  <c r="AD253" i="76" s="1"/>
  <c r="AE253" i="76" s="1"/>
  <c r="C252" i="76"/>
  <c r="D252" i="76" s="1"/>
  <c r="E252" i="76" s="1"/>
  <c r="F252" i="76" s="1"/>
  <c r="G252" i="76" s="1"/>
  <c r="H252" i="76" s="1"/>
  <c r="I252" i="76" s="1"/>
  <c r="J252" i="76" s="1"/>
  <c r="K252" i="76" s="1"/>
  <c r="L252" i="76" s="1"/>
  <c r="S252" i="76" s="1"/>
  <c r="T252" i="76" s="1"/>
  <c r="U252" i="76" s="1"/>
  <c r="V252" i="76" s="1"/>
  <c r="W252" i="76" s="1"/>
  <c r="X252" i="76" s="1"/>
  <c r="Y252" i="76" s="1"/>
  <c r="Z252" i="76" s="1"/>
  <c r="AA252" i="76" s="1"/>
  <c r="AB252" i="76" s="1"/>
  <c r="AC252" i="76" s="1"/>
  <c r="AD252" i="76" s="1"/>
  <c r="AE252" i="76" s="1"/>
  <c r="D251" i="76"/>
  <c r="E251" i="76" s="1"/>
  <c r="F251" i="76" s="1"/>
  <c r="G251" i="76" s="1"/>
  <c r="H251" i="76" s="1"/>
  <c r="I251" i="76" s="1"/>
  <c r="J251" i="76" s="1"/>
  <c r="K251" i="76" s="1"/>
  <c r="L251" i="76" s="1"/>
  <c r="S251" i="76" s="1"/>
  <c r="T251" i="76" s="1"/>
  <c r="U251" i="76" s="1"/>
  <c r="V251" i="76" s="1"/>
  <c r="W251" i="76" s="1"/>
  <c r="X251" i="76" s="1"/>
  <c r="Y251" i="76" s="1"/>
  <c r="Z251" i="76" s="1"/>
  <c r="AA251" i="76" s="1"/>
  <c r="AB251" i="76" s="1"/>
  <c r="AC251" i="76" s="1"/>
  <c r="AD251" i="76" s="1"/>
  <c r="AE251" i="76" s="1"/>
  <c r="C251" i="76"/>
  <c r="C250" i="76"/>
  <c r="D250" i="76" s="1"/>
  <c r="E250" i="76" s="1"/>
  <c r="F250" i="76" s="1"/>
  <c r="G250" i="76" s="1"/>
  <c r="H250" i="76" s="1"/>
  <c r="I250" i="76" s="1"/>
  <c r="J250" i="76" s="1"/>
  <c r="K250" i="76" s="1"/>
  <c r="L250" i="76" s="1"/>
  <c r="S250" i="76" s="1"/>
  <c r="T250" i="76" s="1"/>
  <c r="U250" i="76" s="1"/>
  <c r="V250" i="76" s="1"/>
  <c r="W250" i="76" s="1"/>
  <c r="X250" i="76" s="1"/>
  <c r="Y250" i="76" s="1"/>
  <c r="Z250" i="76" s="1"/>
  <c r="AA250" i="76" s="1"/>
  <c r="AB250" i="76" s="1"/>
  <c r="AC250" i="76" s="1"/>
  <c r="AD250" i="76" s="1"/>
  <c r="AE250" i="76" s="1"/>
  <c r="K249" i="76"/>
  <c r="L249" i="76" s="1"/>
  <c r="S249" i="76" s="1"/>
  <c r="T249" i="76" s="1"/>
  <c r="U249" i="76" s="1"/>
  <c r="V249" i="76" s="1"/>
  <c r="W249" i="76" s="1"/>
  <c r="X249" i="76" s="1"/>
  <c r="Y249" i="76" s="1"/>
  <c r="Z249" i="76" s="1"/>
  <c r="AA249" i="76" s="1"/>
  <c r="AB249" i="76" s="1"/>
  <c r="AC249" i="76" s="1"/>
  <c r="AD249" i="76" s="1"/>
  <c r="AE249" i="76" s="1"/>
  <c r="E249" i="76"/>
  <c r="F249" i="76" s="1"/>
  <c r="G249" i="76" s="1"/>
  <c r="H249" i="76" s="1"/>
  <c r="I249" i="76" s="1"/>
  <c r="J249" i="76" s="1"/>
  <c r="D249" i="76"/>
  <c r="C249" i="76"/>
  <c r="D248" i="76"/>
  <c r="E248" i="76" s="1"/>
  <c r="F248" i="76" s="1"/>
  <c r="G248" i="76" s="1"/>
  <c r="H248" i="76" s="1"/>
  <c r="I248" i="76" s="1"/>
  <c r="J248" i="76" s="1"/>
  <c r="K248" i="76" s="1"/>
  <c r="L248" i="76" s="1"/>
  <c r="S248" i="76" s="1"/>
  <c r="T248" i="76" s="1"/>
  <c r="U248" i="76" s="1"/>
  <c r="V248" i="76" s="1"/>
  <c r="W248" i="76" s="1"/>
  <c r="X248" i="76" s="1"/>
  <c r="Y248" i="76" s="1"/>
  <c r="Z248" i="76" s="1"/>
  <c r="AA248" i="76" s="1"/>
  <c r="AB248" i="76" s="1"/>
  <c r="AC248" i="76" s="1"/>
  <c r="AD248" i="76" s="1"/>
  <c r="AE248" i="76" s="1"/>
  <c r="C248" i="76"/>
  <c r="E247" i="76"/>
  <c r="F247" i="76" s="1"/>
  <c r="G247" i="76" s="1"/>
  <c r="H247" i="76" s="1"/>
  <c r="I247" i="76" s="1"/>
  <c r="J247" i="76" s="1"/>
  <c r="K247" i="76" s="1"/>
  <c r="L247" i="76" s="1"/>
  <c r="S247" i="76" s="1"/>
  <c r="T247" i="76" s="1"/>
  <c r="U247" i="76" s="1"/>
  <c r="V247" i="76" s="1"/>
  <c r="W247" i="76" s="1"/>
  <c r="X247" i="76" s="1"/>
  <c r="Y247" i="76" s="1"/>
  <c r="Z247" i="76" s="1"/>
  <c r="AA247" i="76" s="1"/>
  <c r="AB247" i="76" s="1"/>
  <c r="AC247" i="76" s="1"/>
  <c r="AD247" i="76" s="1"/>
  <c r="AE247" i="76" s="1"/>
  <c r="D247" i="76"/>
  <c r="C247" i="76"/>
  <c r="S246" i="76"/>
  <c r="T246" i="76" s="1"/>
  <c r="U246" i="76" s="1"/>
  <c r="V246" i="76" s="1"/>
  <c r="W246" i="76" s="1"/>
  <c r="X246" i="76" s="1"/>
  <c r="Y246" i="76" s="1"/>
  <c r="Z246" i="76" s="1"/>
  <c r="AA246" i="76" s="1"/>
  <c r="AB246" i="76" s="1"/>
  <c r="AC246" i="76" s="1"/>
  <c r="AD246" i="76" s="1"/>
  <c r="AE246" i="76" s="1"/>
  <c r="D246" i="76"/>
  <c r="E246" i="76" s="1"/>
  <c r="F246" i="76" s="1"/>
  <c r="G246" i="76" s="1"/>
  <c r="H246" i="76" s="1"/>
  <c r="I246" i="76" s="1"/>
  <c r="J246" i="76" s="1"/>
  <c r="K246" i="76" s="1"/>
  <c r="L246" i="76" s="1"/>
  <c r="C246" i="76"/>
  <c r="S245" i="76"/>
  <c r="T245" i="76" s="1"/>
  <c r="U245" i="76" s="1"/>
  <c r="V245" i="76" s="1"/>
  <c r="W245" i="76" s="1"/>
  <c r="X245" i="76" s="1"/>
  <c r="Y245" i="76" s="1"/>
  <c r="Z245" i="76" s="1"/>
  <c r="AA245" i="76" s="1"/>
  <c r="AB245" i="76" s="1"/>
  <c r="AC245" i="76" s="1"/>
  <c r="AD245" i="76" s="1"/>
  <c r="AE245" i="76" s="1"/>
  <c r="H245" i="76"/>
  <c r="I245" i="76" s="1"/>
  <c r="J245" i="76" s="1"/>
  <c r="K245" i="76" s="1"/>
  <c r="L245" i="76" s="1"/>
  <c r="F245" i="76"/>
  <c r="G245" i="76" s="1"/>
  <c r="E245" i="76"/>
  <c r="D245" i="76"/>
  <c r="C245" i="76"/>
  <c r="I244" i="76"/>
  <c r="J244" i="76" s="1"/>
  <c r="K244" i="76" s="1"/>
  <c r="L244" i="76" s="1"/>
  <c r="S244" i="76" s="1"/>
  <c r="T244" i="76" s="1"/>
  <c r="U244" i="76" s="1"/>
  <c r="V244" i="76" s="1"/>
  <c r="W244" i="76" s="1"/>
  <c r="X244" i="76" s="1"/>
  <c r="Y244" i="76" s="1"/>
  <c r="Z244" i="76" s="1"/>
  <c r="AA244" i="76" s="1"/>
  <c r="AB244" i="76" s="1"/>
  <c r="AC244" i="76" s="1"/>
  <c r="AD244" i="76" s="1"/>
  <c r="AE244" i="76" s="1"/>
  <c r="H244" i="76"/>
  <c r="G244" i="76"/>
  <c r="D244" i="76"/>
  <c r="E244" i="76" s="1"/>
  <c r="F244" i="76" s="1"/>
  <c r="C244" i="76"/>
  <c r="J243" i="76"/>
  <c r="K243" i="76" s="1"/>
  <c r="L243" i="76" s="1"/>
  <c r="S243" i="76" s="1"/>
  <c r="T243" i="76" s="1"/>
  <c r="U243" i="76" s="1"/>
  <c r="V243" i="76" s="1"/>
  <c r="W243" i="76" s="1"/>
  <c r="X243" i="76" s="1"/>
  <c r="Y243" i="76" s="1"/>
  <c r="Z243" i="76" s="1"/>
  <c r="AA243" i="76" s="1"/>
  <c r="AB243" i="76" s="1"/>
  <c r="AC243" i="76" s="1"/>
  <c r="AD243" i="76" s="1"/>
  <c r="AE243" i="76" s="1"/>
  <c r="I243" i="76"/>
  <c r="D243" i="76"/>
  <c r="E243" i="76" s="1"/>
  <c r="F243" i="76" s="1"/>
  <c r="G243" i="76" s="1"/>
  <c r="H243" i="76" s="1"/>
  <c r="C243" i="76"/>
  <c r="D242" i="76"/>
  <c r="E242" i="76" s="1"/>
  <c r="F242" i="76" s="1"/>
  <c r="G242" i="76" s="1"/>
  <c r="H242" i="76" s="1"/>
  <c r="I242" i="76" s="1"/>
  <c r="J242" i="76" s="1"/>
  <c r="K242" i="76" s="1"/>
  <c r="L242" i="76" s="1"/>
  <c r="S242" i="76" s="1"/>
  <c r="T242" i="76" s="1"/>
  <c r="U242" i="76" s="1"/>
  <c r="V242" i="76" s="1"/>
  <c r="W242" i="76" s="1"/>
  <c r="X242" i="76" s="1"/>
  <c r="Y242" i="76" s="1"/>
  <c r="Z242" i="76" s="1"/>
  <c r="AA242" i="76" s="1"/>
  <c r="AB242" i="76" s="1"/>
  <c r="AC242" i="76" s="1"/>
  <c r="AD242" i="76" s="1"/>
  <c r="AE242" i="76" s="1"/>
  <c r="C242" i="76"/>
  <c r="J241" i="76"/>
  <c r="K241" i="76" s="1"/>
  <c r="L241" i="76" s="1"/>
  <c r="S241" i="76" s="1"/>
  <c r="T241" i="76" s="1"/>
  <c r="U241" i="76" s="1"/>
  <c r="V241" i="76" s="1"/>
  <c r="W241" i="76" s="1"/>
  <c r="X241" i="76" s="1"/>
  <c r="Y241" i="76" s="1"/>
  <c r="Z241" i="76" s="1"/>
  <c r="AA241" i="76" s="1"/>
  <c r="AB241" i="76" s="1"/>
  <c r="AC241" i="76" s="1"/>
  <c r="AD241" i="76" s="1"/>
  <c r="AE241" i="76" s="1"/>
  <c r="I241" i="76"/>
  <c r="D241" i="76"/>
  <c r="E241" i="76" s="1"/>
  <c r="F241" i="76" s="1"/>
  <c r="G241" i="76" s="1"/>
  <c r="H241" i="76" s="1"/>
  <c r="C241" i="76"/>
  <c r="L240" i="76"/>
  <c r="S240" i="76" s="1"/>
  <c r="T240" i="76" s="1"/>
  <c r="U240" i="76" s="1"/>
  <c r="V240" i="76" s="1"/>
  <c r="W240" i="76" s="1"/>
  <c r="X240" i="76" s="1"/>
  <c r="Y240" i="76" s="1"/>
  <c r="Z240" i="76" s="1"/>
  <c r="AA240" i="76" s="1"/>
  <c r="AB240" i="76" s="1"/>
  <c r="AC240" i="76" s="1"/>
  <c r="AD240" i="76" s="1"/>
  <c r="AE240" i="76" s="1"/>
  <c r="D240" i="76"/>
  <c r="E240" i="76" s="1"/>
  <c r="F240" i="76" s="1"/>
  <c r="G240" i="76" s="1"/>
  <c r="H240" i="76" s="1"/>
  <c r="I240" i="76" s="1"/>
  <c r="J240" i="76" s="1"/>
  <c r="K240" i="76" s="1"/>
  <c r="C240" i="76"/>
  <c r="S239" i="76"/>
  <c r="T239" i="76" s="1"/>
  <c r="U239" i="76" s="1"/>
  <c r="V239" i="76" s="1"/>
  <c r="W239" i="76" s="1"/>
  <c r="X239" i="76" s="1"/>
  <c r="Y239" i="76" s="1"/>
  <c r="Z239" i="76" s="1"/>
  <c r="AA239" i="76" s="1"/>
  <c r="AB239" i="76" s="1"/>
  <c r="AC239" i="76" s="1"/>
  <c r="AD239" i="76" s="1"/>
  <c r="AE239" i="76" s="1"/>
  <c r="K239" i="76"/>
  <c r="L239" i="76" s="1"/>
  <c r="C239" i="76"/>
  <c r="D239" i="76" s="1"/>
  <c r="E239" i="76" s="1"/>
  <c r="F239" i="76" s="1"/>
  <c r="G239" i="76" s="1"/>
  <c r="H239" i="76" s="1"/>
  <c r="I239" i="76" s="1"/>
  <c r="J239" i="76" s="1"/>
  <c r="S238" i="76"/>
  <c r="T238" i="76" s="1"/>
  <c r="U238" i="76" s="1"/>
  <c r="V238" i="76" s="1"/>
  <c r="W238" i="76" s="1"/>
  <c r="X238" i="76" s="1"/>
  <c r="Y238" i="76" s="1"/>
  <c r="Z238" i="76" s="1"/>
  <c r="AA238" i="76" s="1"/>
  <c r="AB238" i="76" s="1"/>
  <c r="AC238" i="76" s="1"/>
  <c r="AD238" i="76" s="1"/>
  <c r="AE238" i="76" s="1"/>
  <c r="K238" i="76"/>
  <c r="L238" i="76" s="1"/>
  <c r="J238" i="76"/>
  <c r="I238" i="76"/>
  <c r="H238" i="76"/>
  <c r="C238" i="76"/>
  <c r="D238" i="76" s="1"/>
  <c r="E238" i="76" s="1"/>
  <c r="F238" i="76" s="1"/>
  <c r="G238" i="76" s="1"/>
  <c r="I237" i="76"/>
  <c r="J237" i="76" s="1"/>
  <c r="K237" i="76" s="1"/>
  <c r="L237" i="76" s="1"/>
  <c r="S237" i="76" s="1"/>
  <c r="T237" i="76" s="1"/>
  <c r="U237" i="76" s="1"/>
  <c r="V237" i="76" s="1"/>
  <c r="W237" i="76" s="1"/>
  <c r="X237" i="76" s="1"/>
  <c r="Y237" i="76" s="1"/>
  <c r="Z237" i="76" s="1"/>
  <c r="AA237" i="76" s="1"/>
  <c r="AB237" i="76" s="1"/>
  <c r="AC237" i="76" s="1"/>
  <c r="AD237" i="76" s="1"/>
  <c r="AE237" i="76" s="1"/>
  <c r="D237" i="76"/>
  <c r="E237" i="76" s="1"/>
  <c r="F237" i="76" s="1"/>
  <c r="G237" i="76" s="1"/>
  <c r="H237" i="76" s="1"/>
  <c r="C237" i="76"/>
  <c r="S236" i="76"/>
  <c r="T236" i="76" s="1"/>
  <c r="U236" i="76" s="1"/>
  <c r="V236" i="76" s="1"/>
  <c r="W236" i="76" s="1"/>
  <c r="X236" i="76" s="1"/>
  <c r="Y236" i="76" s="1"/>
  <c r="Z236" i="76" s="1"/>
  <c r="AA236" i="76" s="1"/>
  <c r="AB236" i="76" s="1"/>
  <c r="AC236" i="76" s="1"/>
  <c r="AD236" i="76" s="1"/>
  <c r="AE236" i="76" s="1"/>
  <c r="D236" i="76"/>
  <c r="E236" i="76" s="1"/>
  <c r="F236" i="76" s="1"/>
  <c r="G236" i="76" s="1"/>
  <c r="H236" i="76" s="1"/>
  <c r="I236" i="76" s="1"/>
  <c r="J236" i="76" s="1"/>
  <c r="K236" i="76" s="1"/>
  <c r="L236" i="76" s="1"/>
  <c r="C236" i="76"/>
  <c r="K235" i="76"/>
  <c r="L235" i="76" s="1"/>
  <c r="S235" i="76" s="1"/>
  <c r="T235" i="76" s="1"/>
  <c r="U235" i="76" s="1"/>
  <c r="V235" i="76" s="1"/>
  <c r="W235" i="76" s="1"/>
  <c r="X235" i="76" s="1"/>
  <c r="Y235" i="76" s="1"/>
  <c r="Z235" i="76" s="1"/>
  <c r="AA235" i="76" s="1"/>
  <c r="AB235" i="76" s="1"/>
  <c r="AC235" i="76" s="1"/>
  <c r="AD235" i="76" s="1"/>
  <c r="AE235" i="76" s="1"/>
  <c r="J235" i="76"/>
  <c r="C235" i="76"/>
  <c r="D235" i="76" s="1"/>
  <c r="E235" i="76" s="1"/>
  <c r="F235" i="76" s="1"/>
  <c r="G235" i="76" s="1"/>
  <c r="H235" i="76" s="1"/>
  <c r="I235" i="76" s="1"/>
  <c r="J234" i="76"/>
  <c r="K234" i="76" s="1"/>
  <c r="L234" i="76" s="1"/>
  <c r="S234" i="76" s="1"/>
  <c r="T234" i="76" s="1"/>
  <c r="U234" i="76" s="1"/>
  <c r="V234" i="76" s="1"/>
  <c r="W234" i="76" s="1"/>
  <c r="X234" i="76" s="1"/>
  <c r="Y234" i="76" s="1"/>
  <c r="Z234" i="76" s="1"/>
  <c r="AA234" i="76" s="1"/>
  <c r="AB234" i="76" s="1"/>
  <c r="AC234" i="76" s="1"/>
  <c r="AD234" i="76" s="1"/>
  <c r="AE234" i="76" s="1"/>
  <c r="F234" i="76"/>
  <c r="G234" i="76" s="1"/>
  <c r="H234" i="76" s="1"/>
  <c r="I234" i="76" s="1"/>
  <c r="E234" i="76"/>
  <c r="D234" i="76"/>
  <c r="C234" i="76"/>
  <c r="H233" i="76"/>
  <c r="I233" i="76" s="1"/>
  <c r="J233" i="76" s="1"/>
  <c r="K233" i="76" s="1"/>
  <c r="L233" i="76" s="1"/>
  <c r="S233" i="76" s="1"/>
  <c r="T233" i="76" s="1"/>
  <c r="U233" i="76" s="1"/>
  <c r="V233" i="76" s="1"/>
  <c r="W233" i="76" s="1"/>
  <c r="X233" i="76" s="1"/>
  <c r="Y233" i="76" s="1"/>
  <c r="Z233" i="76" s="1"/>
  <c r="AA233" i="76" s="1"/>
  <c r="AB233" i="76" s="1"/>
  <c r="AC233" i="76" s="1"/>
  <c r="AD233" i="76" s="1"/>
  <c r="AE233" i="76" s="1"/>
  <c r="G233" i="76"/>
  <c r="D233" i="76"/>
  <c r="E233" i="76" s="1"/>
  <c r="F233" i="76" s="1"/>
  <c r="C233" i="76"/>
  <c r="E232" i="76"/>
  <c r="F232" i="76" s="1"/>
  <c r="G232" i="76" s="1"/>
  <c r="H232" i="76" s="1"/>
  <c r="I232" i="76" s="1"/>
  <c r="J232" i="76" s="1"/>
  <c r="K232" i="76" s="1"/>
  <c r="L232" i="76" s="1"/>
  <c r="S232" i="76" s="1"/>
  <c r="T232" i="76" s="1"/>
  <c r="U232" i="76" s="1"/>
  <c r="V232" i="76" s="1"/>
  <c r="W232" i="76" s="1"/>
  <c r="X232" i="76" s="1"/>
  <c r="Y232" i="76" s="1"/>
  <c r="Z232" i="76" s="1"/>
  <c r="AA232" i="76" s="1"/>
  <c r="AB232" i="76" s="1"/>
  <c r="AC232" i="76" s="1"/>
  <c r="AD232" i="76" s="1"/>
  <c r="AE232" i="76" s="1"/>
  <c r="D232" i="76"/>
  <c r="C232" i="76"/>
  <c r="I231" i="76"/>
  <c r="J231" i="76" s="1"/>
  <c r="K231" i="76" s="1"/>
  <c r="L231" i="76" s="1"/>
  <c r="S231" i="76" s="1"/>
  <c r="T231" i="76" s="1"/>
  <c r="U231" i="76" s="1"/>
  <c r="V231" i="76" s="1"/>
  <c r="W231" i="76" s="1"/>
  <c r="X231" i="76" s="1"/>
  <c r="Y231" i="76" s="1"/>
  <c r="Z231" i="76" s="1"/>
  <c r="AA231" i="76" s="1"/>
  <c r="AB231" i="76" s="1"/>
  <c r="AC231" i="76" s="1"/>
  <c r="AD231" i="76" s="1"/>
  <c r="AE231" i="76" s="1"/>
  <c r="H231" i="76"/>
  <c r="D231" i="76"/>
  <c r="E231" i="76" s="1"/>
  <c r="F231" i="76" s="1"/>
  <c r="G231" i="76" s="1"/>
  <c r="C231" i="76"/>
  <c r="S230" i="76"/>
  <c r="T230" i="76" s="1"/>
  <c r="U230" i="76" s="1"/>
  <c r="V230" i="76" s="1"/>
  <c r="W230" i="76" s="1"/>
  <c r="X230" i="76" s="1"/>
  <c r="Y230" i="76" s="1"/>
  <c r="Z230" i="76" s="1"/>
  <c r="AA230" i="76" s="1"/>
  <c r="AB230" i="76" s="1"/>
  <c r="AC230" i="76" s="1"/>
  <c r="AD230" i="76" s="1"/>
  <c r="AE230" i="76" s="1"/>
  <c r="F230" i="76"/>
  <c r="G230" i="76" s="1"/>
  <c r="H230" i="76" s="1"/>
  <c r="I230" i="76" s="1"/>
  <c r="J230" i="76" s="1"/>
  <c r="K230" i="76" s="1"/>
  <c r="L230" i="76" s="1"/>
  <c r="E230" i="76"/>
  <c r="D230" i="76"/>
  <c r="C230" i="76"/>
  <c r="G229" i="76"/>
  <c r="H229" i="76" s="1"/>
  <c r="I229" i="76" s="1"/>
  <c r="J229" i="76" s="1"/>
  <c r="K229" i="76" s="1"/>
  <c r="L229" i="76" s="1"/>
  <c r="S229" i="76" s="1"/>
  <c r="T229" i="76" s="1"/>
  <c r="U229" i="76" s="1"/>
  <c r="V229" i="76" s="1"/>
  <c r="W229" i="76" s="1"/>
  <c r="X229" i="76" s="1"/>
  <c r="Y229" i="76" s="1"/>
  <c r="Z229" i="76" s="1"/>
  <c r="AA229" i="76" s="1"/>
  <c r="AB229" i="76" s="1"/>
  <c r="AC229" i="76" s="1"/>
  <c r="AD229" i="76" s="1"/>
  <c r="AE229" i="76" s="1"/>
  <c r="D229" i="76"/>
  <c r="E229" i="76" s="1"/>
  <c r="F229" i="76" s="1"/>
  <c r="C229" i="76"/>
  <c r="E228" i="76"/>
  <c r="F228" i="76" s="1"/>
  <c r="G228" i="76" s="1"/>
  <c r="H228" i="76" s="1"/>
  <c r="I228" i="76" s="1"/>
  <c r="J228" i="76" s="1"/>
  <c r="K228" i="76" s="1"/>
  <c r="L228" i="76" s="1"/>
  <c r="S228" i="76" s="1"/>
  <c r="T228" i="76" s="1"/>
  <c r="U228" i="76" s="1"/>
  <c r="V228" i="76" s="1"/>
  <c r="W228" i="76" s="1"/>
  <c r="X228" i="76" s="1"/>
  <c r="Y228" i="76" s="1"/>
  <c r="Z228" i="76" s="1"/>
  <c r="AA228" i="76" s="1"/>
  <c r="AB228" i="76" s="1"/>
  <c r="AC228" i="76" s="1"/>
  <c r="AD228" i="76" s="1"/>
  <c r="AE228" i="76" s="1"/>
  <c r="D228" i="76"/>
  <c r="C228" i="76"/>
  <c r="S227" i="76"/>
  <c r="T227" i="76" s="1"/>
  <c r="U227" i="76" s="1"/>
  <c r="V227" i="76" s="1"/>
  <c r="W227" i="76" s="1"/>
  <c r="X227" i="76" s="1"/>
  <c r="Y227" i="76" s="1"/>
  <c r="Z227" i="76" s="1"/>
  <c r="AA227" i="76" s="1"/>
  <c r="AB227" i="76" s="1"/>
  <c r="AC227" i="76" s="1"/>
  <c r="AD227" i="76" s="1"/>
  <c r="AE227" i="76" s="1"/>
  <c r="C227" i="76"/>
  <c r="D227" i="76" s="1"/>
  <c r="E227" i="76" s="1"/>
  <c r="F227" i="76" s="1"/>
  <c r="G227" i="76" s="1"/>
  <c r="H227" i="76" s="1"/>
  <c r="I227" i="76" s="1"/>
  <c r="J227" i="76" s="1"/>
  <c r="K227" i="76" s="1"/>
  <c r="L227" i="76" s="1"/>
  <c r="S226" i="76"/>
  <c r="T226" i="76" s="1"/>
  <c r="U226" i="76" s="1"/>
  <c r="V226" i="76" s="1"/>
  <c r="W226" i="76" s="1"/>
  <c r="X226" i="76" s="1"/>
  <c r="Y226" i="76" s="1"/>
  <c r="Z226" i="76" s="1"/>
  <c r="AA226" i="76" s="1"/>
  <c r="AB226" i="76" s="1"/>
  <c r="AC226" i="76" s="1"/>
  <c r="AD226" i="76" s="1"/>
  <c r="AE226" i="76" s="1"/>
  <c r="J226" i="76"/>
  <c r="K226" i="76" s="1"/>
  <c r="L226" i="76" s="1"/>
  <c r="I226" i="76"/>
  <c r="H226" i="76"/>
  <c r="F226" i="76"/>
  <c r="G226" i="76" s="1"/>
  <c r="E226" i="76"/>
  <c r="D226" i="76"/>
  <c r="C226" i="76"/>
  <c r="E225" i="76"/>
  <c r="F225" i="76" s="1"/>
  <c r="G225" i="76" s="1"/>
  <c r="H225" i="76" s="1"/>
  <c r="I225" i="76" s="1"/>
  <c r="J225" i="76" s="1"/>
  <c r="K225" i="76" s="1"/>
  <c r="L225" i="76" s="1"/>
  <c r="S225" i="76" s="1"/>
  <c r="T225" i="76" s="1"/>
  <c r="U225" i="76" s="1"/>
  <c r="V225" i="76" s="1"/>
  <c r="W225" i="76" s="1"/>
  <c r="X225" i="76" s="1"/>
  <c r="Y225" i="76" s="1"/>
  <c r="Z225" i="76" s="1"/>
  <c r="AA225" i="76" s="1"/>
  <c r="AB225" i="76" s="1"/>
  <c r="AC225" i="76" s="1"/>
  <c r="AD225" i="76" s="1"/>
  <c r="AE225" i="76" s="1"/>
  <c r="D225" i="76"/>
  <c r="C225" i="76"/>
  <c r="S224" i="76"/>
  <c r="T224" i="76" s="1"/>
  <c r="U224" i="76" s="1"/>
  <c r="V224" i="76" s="1"/>
  <c r="W224" i="76" s="1"/>
  <c r="X224" i="76" s="1"/>
  <c r="Y224" i="76" s="1"/>
  <c r="Z224" i="76" s="1"/>
  <c r="AA224" i="76" s="1"/>
  <c r="AB224" i="76" s="1"/>
  <c r="AC224" i="76" s="1"/>
  <c r="AD224" i="76" s="1"/>
  <c r="AE224" i="76" s="1"/>
  <c r="L224" i="76"/>
  <c r="D224" i="76"/>
  <c r="E224" i="76" s="1"/>
  <c r="F224" i="76" s="1"/>
  <c r="G224" i="76" s="1"/>
  <c r="H224" i="76" s="1"/>
  <c r="I224" i="76" s="1"/>
  <c r="J224" i="76" s="1"/>
  <c r="K224" i="76" s="1"/>
  <c r="C224" i="76"/>
  <c r="D223" i="76"/>
  <c r="E223" i="76" s="1"/>
  <c r="F223" i="76" s="1"/>
  <c r="G223" i="76" s="1"/>
  <c r="H223" i="76" s="1"/>
  <c r="I223" i="76" s="1"/>
  <c r="J223" i="76" s="1"/>
  <c r="K223" i="76" s="1"/>
  <c r="L223" i="76" s="1"/>
  <c r="S223" i="76" s="1"/>
  <c r="T223" i="76" s="1"/>
  <c r="U223" i="76" s="1"/>
  <c r="V223" i="76" s="1"/>
  <c r="W223" i="76" s="1"/>
  <c r="X223" i="76" s="1"/>
  <c r="Y223" i="76" s="1"/>
  <c r="Z223" i="76" s="1"/>
  <c r="AA223" i="76" s="1"/>
  <c r="AB223" i="76" s="1"/>
  <c r="AC223" i="76" s="1"/>
  <c r="AD223" i="76" s="1"/>
  <c r="AE223" i="76" s="1"/>
  <c r="C223" i="76"/>
  <c r="G222" i="76"/>
  <c r="H222" i="76" s="1"/>
  <c r="I222" i="76" s="1"/>
  <c r="J222" i="76" s="1"/>
  <c r="K222" i="76" s="1"/>
  <c r="L222" i="76" s="1"/>
  <c r="S222" i="76" s="1"/>
  <c r="T222" i="76" s="1"/>
  <c r="U222" i="76" s="1"/>
  <c r="V222" i="76" s="1"/>
  <c r="W222" i="76" s="1"/>
  <c r="X222" i="76" s="1"/>
  <c r="Y222" i="76" s="1"/>
  <c r="Z222" i="76" s="1"/>
  <c r="AA222" i="76" s="1"/>
  <c r="AB222" i="76" s="1"/>
  <c r="AC222" i="76" s="1"/>
  <c r="AD222" i="76" s="1"/>
  <c r="AE222" i="76" s="1"/>
  <c r="C222" i="76"/>
  <c r="D222" i="76" s="1"/>
  <c r="E222" i="76" s="1"/>
  <c r="F222" i="76" s="1"/>
  <c r="K221" i="76"/>
  <c r="L221" i="76" s="1"/>
  <c r="S221" i="76" s="1"/>
  <c r="T221" i="76" s="1"/>
  <c r="U221" i="76" s="1"/>
  <c r="V221" i="76" s="1"/>
  <c r="W221" i="76" s="1"/>
  <c r="X221" i="76" s="1"/>
  <c r="Y221" i="76" s="1"/>
  <c r="Z221" i="76" s="1"/>
  <c r="AA221" i="76" s="1"/>
  <c r="AB221" i="76" s="1"/>
  <c r="AC221" i="76" s="1"/>
  <c r="AD221" i="76" s="1"/>
  <c r="AE221" i="76" s="1"/>
  <c r="C221" i="76"/>
  <c r="D221" i="76" s="1"/>
  <c r="E221" i="76" s="1"/>
  <c r="F221" i="76" s="1"/>
  <c r="G221" i="76" s="1"/>
  <c r="H221" i="76" s="1"/>
  <c r="I221" i="76" s="1"/>
  <c r="J221" i="76" s="1"/>
  <c r="I220" i="76"/>
  <c r="J220" i="76" s="1"/>
  <c r="K220" i="76" s="1"/>
  <c r="L220" i="76" s="1"/>
  <c r="S220" i="76" s="1"/>
  <c r="T220" i="76" s="1"/>
  <c r="U220" i="76" s="1"/>
  <c r="V220" i="76" s="1"/>
  <c r="W220" i="76" s="1"/>
  <c r="X220" i="76" s="1"/>
  <c r="Y220" i="76" s="1"/>
  <c r="Z220" i="76" s="1"/>
  <c r="AA220" i="76" s="1"/>
  <c r="AB220" i="76" s="1"/>
  <c r="AC220" i="76" s="1"/>
  <c r="AD220" i="76" s="1"/>
  <c r="AE220" i="76" s="1"/>
  <c r="F220" i="76"/>
  <c r="G220" i="76" s="1"/>
  <c r="H220" i="76" s="1"/>
  <c r="E220" i="76"/>
  <c r="D220" i="76"/>
  <c r="C220" i="76"/>
  <c r="S219" i="76"/>
  <c r="T219" i="76" s="1"/>
  <c r="U219" i="76" s="1"/>
  <c r="V219" i="76" s="1"/>
  <c r="W219" i="76" s="1"/>
  <c r="X219" i="76" s="1"/>
  <c r="Y219" i="76" s="1"/>
  <c r="Z219" i="76" s="1"/>
  <c r="AA219" i="76" s="1"/>
  <c r="AB219" i="76" s="1"/>
  <c r="AC219" i="76" s="1"/>
  <c r="AD219" i="76" s="1"/>
  <c r="AE219" i="76" s="1"/>
  <c r="L219" i="76"/>
  <c r="I219" i="76"/>
  <c r="J219" i="76" s="1"/>
  <c r="K219" i="76" s="1"/>
  <c r="H219" i="76"/>
  <c r="C219" i="76"/>
  <c r="D219" i="76" s="1"/>
  <c r="E219" i="76" s="1"/>
  <c r="F219" i="76" s="1"/>
  <c r="G219" i="76" s="1"/>
  <c r="C218" i="76"/>
  <c r="D218" i="76" s="1"/>
  <c r="E218" i="76" s="1"/>
  <c r="F218" i="76" s="1"/>
  <c r="G218" i="76" s="1"/>
  <c r="H218" i="76" s="1"/>
  <c r="I218" i="76" s="1"/>
  <c r="J218" i="76" s="1"/>
  <c r="K218" i="76" s="1"/>
  <c r="L218" i="76" s="1"/>
  <c r="S218" i="76" s="1"/>
  <c r="T218" i="76" s="1"/>
  <c r="U218" i="76" s="1"/>
  <c r="V218" i="76" s="1"/>
  <c r="W218" i="76" s="1"/>
  <c r="X218" i="76" s="1"/>
  <c r="Y218" i="76" s="1"/>
  <c r="Z218" i="76" s="1"/>
  <c r="AA218" i="76" s="1"/>
  <c r="AB218" i="76" s="1"/>
  <c r="AC218" i="76" s="1"/>
  <c r="AD218" i="76" s="1"/>
  <c r="AE218" i="76" s="1"/>
  <c r="S217" i="76"/>
  <c r="T217" i="76" s="1"/>
  <c r="U217" i="76" s="1"/>
  <c r="V217" i="76" s="1"/>
  <c r="W217" i="76" s="1"/>
  <c r="X217" i="76" s="1"/>
  <c r="Y217" i="76" s="1"/>
  <c r="Z217" i="76" s="1"/>
  <c r="AA217" i="76" s="1"/>
  <c r="AB217" i="76" s="1"/>
  <c r="AC217" i="76" s="1"/>
  <c r="AD217" i="76" s="1"/>
  <c r="AE217" i="76" s="1"/>
  <c r="E217" i="76"/>
  <c r="F217" i="76" s="1"/>
  <c r="G217" i="76" s="1"/>
  <c r="H217" i="76" s="1"/>
  <c r="I217" i="76" s="1"/>
  <c r="J217" i="76" s="1"/>
  <c r="K217" i="76" s="1"/>
  <c r="L217" i="76" s="1"/>
  <c r="D217" i="76"/>
  <c r="C217" i="76"/>
  <c r="S216" i="76"/>
  <c r="T216" i="76" s="1"/>
  <c r="U216" i="76" s="1"/>
  <c r="V216" i="76" s="1"/>
  <c r="W216" i="76" s="1"/>
  <c r="X216" i="76" s="1"/>
  <c r="Y216" i="76" s="1"/>
  <c r="Z216" i="76" s="1"/>
  <c r="AA216" i="76" s="1"/>
  <c r="AB216" i="76" s="1"/>
  <c r="AC216" i="76" s="1"/>
  <c r="AD216" i="76" s="1"/>
  <c r="AE216" i="76" s="1"/>
  <c r="C216" i="76"/>
  <c r="D216" i="76" s="1"/>
  <c r="E216" i="76" s="1"/>
  <c r="F216" i="76" s="1"/>
  <c r="G216" i="76" s="1"/>
  <c r="H216" i="76" s="1"/>
  <c r="I216" i="76" s="1"/>
  <c r="J216" i="76" s="1"/>
  <c r="K216" i="76" s="1"/>
  <c r="L216" i="76" s="1"/>
  <c r="I215" i="76"/>
  <c r="J215" i="76" s="1"/>
  <c r="K215" i="76" s="1"/>
  <c r="L215" i="76" s="1"/>
  <c r="S215" i="76" s="1"/>
  <c r="T215" i="76" s="1"/>
  <c r="U215" i="76" s="1"/>
  <c r="V215" i="76" s="1"/>
  <c r="W215" i="76" s="1"/>
  <c r="X215" i="76" s="1"/>
  <c r="Y215" i="76" s="1"/>
  <c r="Z215" i="76" s="1"/>
  <c r="AA215" i="76" s="1"/>
  <c r="AB215" i="76" s="1"/>
  <c r="AC215" i="76" s="1"/>
  <c r="AD215" i="76" s="1"/>
  <c r="AE215" i="76" s="1"/>
  <c r="H215" i="76"/>
  <c r="G215" i="76"/>
  <c r="C215" i="76"/>
  <c r="D215" i="76" s="1"/>
  <c r="E215" i="76" s="1"/>
  <c r="F215" i="76" s="1"/>
  <c r="I214" i="76"/>
  <c r="J214" i="76" s="1"/>
  <c r="K214" i="76" s="1"/>
  <c r="L214" i="76" s="1"/>
  <c r="S214" i="76" s="1"/>
  <c r="T214" i="76" s="1"/>
  <c r="U214" i="76" s="1"/>
  <c r="V214" i="76" s="1"/>
  <c r="W214" i="76" s="1"/>
  <c r="X214" i="76" s="1"/>
  <c r="Y214" i="76" s="1"/>
  <c r="Z214" i="76" s="1"/>
  <c r="AA214" i="76" s="1"/>
  <c r="AB214" i="76" s="1"/>
  <c r="AC214" i="76" s="1"/>
  <c r="AD214" i="76" s="1"/>
  <c r="AE214" i="76" s="1"/>
  <c r="H214" i="76"/>
  <c r="G214" i="76"/>
  <c r="F214" i="76"/>
  <c r="E214" i="76"/>
  <c r="C214" i="76"/>
  <c r="D214" i="76" s="1"/>
  <c r="H213" i="76"/>
  <c r="I213" i="76" s="1"/>
  <c r="J213" i="76" s="1"/>
  <c r="K213" i="76" s="1"/>
  <c r="L213" i="76" s="1"/>
  <c r="S213" i="76" s="1"/>
  <c r="T213" i="76" s="1"/>
  <c r="U213" i="76" s="1"/>
  <c r="V213" i="76" s="1"/>
  <c r="W213" i="76" s="1"/>
  <c r="X213" i="76" s="1"/>
  <c r="Y213" i="76" s="1"/>
  <c r="Z213" i="76" s="1"/>
  <c r="AA213" i="76" s="1"/>
  <c r="AB213" i="76" s="1"/>
  <c r="AC213" i="76" s="1"/>
  <c r="AD213" i="76" s="1"/>
  <c r="AE213" i="76" s="1"/>
  <c r="D213" i="76"/>
  <c r="E213" i="76" s="1"/>
  <c r="F213" i="76" s="1"/>
  <c r="G213" i="76" s="1"/>
  <c r="C213" i="76"/>
  <c r="S212" i="76"/>
  <c r="T212" i="76" s="1"/>
  <c r="U212" i="76" s="1"/>
  <c r="V212" i="76" s="1"/>
  <c r="W212" i="76" s="1"/>
  <c r="X212" i="76" s="1"/>
  <c r="Y212" i="76" s="1"/>
  <c r="Z212" i="76" s="1"/>
  <c r="AA212" i="76" s="1"/>
  <c r="AB212" i="76" s="1"/>
  <c r="AC212" i="76" s="1"/>
  <c r="AD212" i="76" s="1"/>
  <c r="AE212" i="76" s="1"/>
  <c r="E212" i="76"/>
  <c r="F212" i="76" s="1"/>
  <c r="G212" i="76" s="1"/>
  <c r="H212" i="76" s="1"/>
  <c r="I212" i="76" s="1"/>
  <c r="J212" i="76" s="1"/>
  <c r="K212" i="76" s="1"/>
  <c r="L212" i="76" s="1"/>
  <c r="D212" i="76"/>
  <c r="C212" i="76"/>
  <c r="D211" i="76"/>
  <c r="E211" i="76" s="1"/>
  <c r="F211" i="76" s="1"/>
  <c r="G211" i="76" s="1"/>
  <c r="H211" i="76" s="1"/>
  <c r="I211" i="76" s="1"/>
  <c r="J211" i="76" s="1"/>
  <c r="K211" i="76" s="1"/>
  <c r="L211" i="76" s="1"/>
  <c r="S211" i="76" s="1"/>
  <c r="T211" i="76" s="1"/>
  <c r="U211" i="76" s="1"/>
  <c r="V211" i="76" s="1"/>
  <c r="W211" i="76" s="1"/>
  <c r="X211" i="76" s="1"/>
  <c r="Y211" i="76" s="1"/>
  <c r="Z211" i="76" s="1"/>
  <c r="AA211" i="76" s="1"/>
  <c r="AB211" i="76" s="1"/>
  <c r="AC211" i="76" s="1"/>
  <c r="AD211" i="76" s="1"/>
  <c r="AE211" i="76" s="1"/>
  <c r="C211" i="76"/>
  <c r="E210" i="76"/>
  <c r="F210" i="76" s="1"/>
  <c r="G210" i="76" s="1"/>
  <c r="H210" i="76" s="1"/>
  <c r="I210" i="76" s="1"/>
  <c r="J210" i="76" s="1"/>
  <c r="K210" i="76" s="1"/>
  <c r="L210" i="76" s="1"/>
  <c r="S210" i="76" s="1"/>
  <c r="T210" i="76" s="1"/>
  <c r="U210" i="76" s="1"/>
  <c r="V210" i="76" s="1"/>
  <c r="W210" i="76" s="1"/>
  <c r="X210" i="76" s="1"/>
  <c r="Y210" i="76" s="1"/>
  <c r="Z210" i="76" s="1"/>
  <c r="AA210" i="76" s="1"/>
  <c r="AB210" i="76" s="1"/>
  <c r="AE210" i="76" s="1"/>
  <c r="D210" i="76"/>
  <c r="C210" i="76"/>
  <c r="C209" i="76"/>
  <c r="D209" i="76" s="1"/>
  <c r="E209" i="76" s="1"/>
  <c r="F209" i="76" s="1"/>
  <c r="G209" i="76" s="1"/>
  <c r="H209" i="76" s="1"/>
  <c r="I209" i="76" s="1"/>
  <c r="J209" i="76" s="1"/>
  <c r="K209" i="76" s="1"/>
  <c r="L209" i="76" s="1"/>
  <c r="S209" i="76" s="1"/>
  <c r="T209" i="76" s="1"/>
  <c r="U209" i="76" s="1"/>
  <c r="V209" i="76" s="1"/>
  <c r="W209" i="76" s="1"/>
  <c r="X209" i="76" s="1"/>
  <c r="Y209" i="76" s="1"/>
  <c r="Z209" i="76" s="1"/>
  <c r="AA209" i="76" s="1"/>
  <c r="AB209" i="76" s="1"/>
  <c r="AE209" i="76" s="1"/>
  <c r="S208" i="76"/>
  <c r="T208" i="76" s="1"/>
  <c r="U208" i="76" s="1"/>
  <c r="V208" i="76" s="1"/>
  <c r="W208" i="76" s="1"/>
  <c r="X208" i="76" s="1"/>
  <c r="Y208" i="76" s="1"/>
  <c r="Z208" i="76" s="1"/>
  <c r="AA208" i="76" s="1"/>
  <c r="AB208" i="76" s="1"/>
  <c r="AE208" i="76" s="1"/>
  <c r="C208" i="76"/>
  <c r="D208" i="76" s="1"/>
  <c r="E208" i="76" s="1"/>
  <c r="F208" i="76" s="1"/>
  <c r="G208" i="76" s="1"/>
  <c r="H208" i="76" s="1"/>
  <c r="I208" i="76" s="1"/>
  <c r="J208" i="76" s="1"/>
  <c r="K208" i="76" s="1"/>
  <c r="L208" i="76" s="1"/>
  <c r="J207" i="76"/>
  <c r="K207" i="76" s="1"/>
  <c r="L207" i="76" s="1"/>
  <c r="S207" i="76" s="1"/>
  <c r="T207" i="76" s="1"/>
  <c r="U207" i="76" s="1"/>
  <c r="V207" i="76" s="1"/>
  <c r="W207" i="76" s="1"/>
  <c r="X207" i="76" s="1"/>
  <c r="Y207" i="76" s="1"/>
  <c r="Z207" i="76" s="1"/>
  <c r="AA207" i="76" s="1"/>
  <c r="AB207" i="76" s="1"/>
  <c r="AE207" i="76" s="1"/>
  <c r="I207" i="76"/>
  <c r="C207" i="76"/>
  <c r="D207" i="76" s="1"/>
  <c r="E207" i="76" s="1"/>
  <c r="F207" i="76" s="1"/>
  <c r="G207" i="76" s="1"/>
  <c r="H207" i="76" s="1"/>
  <c r="S206" i="76"/>
  <c r="T206" i="76" s="1"/>
  <c r="U206" i="76" s="1"/>
  <c r="V206" i="76" s="1"/>
  <c r="W206" i="76" s="1"/>
  <c r="X206" i="76" s="1"/>
  <c r="Y206" i="76" s="1"/>
  <c r="Z206" i="76" s="1"/>
  <c r="AA206" i="76" s="1"/>
  <c r="AB206" i="76" s="1"/>
  <c r="AE206" i="76" s="1"/>
  <c r="J206" i="76"/>
  <c r="K206" i="76" s="1"/>
  <c r="L206" i="76" s="1"/>
  <c r="G206" i="76"/>
  <c r="H206" i="76" s="1"/>
  <c r="I206" i="76" s="1"/>
  <c r="C206" i="76"/>
  <c r="D206" i="76" s="1"/>
  <c r="E206" i="76" s="1"/>
  <c r="F206" i="76" s="1"/>
  <c r="F205" i="76"/>
  <c r="G205" i="76" s="1"/>
  <c r="H205" i="76" s="1"/>
  <c r="I205" i="76" s="1"/>
  <c r="J205" i="76" s="1"/>
  <c r="K205" i="76" s="1"/>
  <c r="L205" i="76" s="1"/>
  <c r="S205" i="76" s="1"/>
  <c r="T205" i="76" s="1"/>
  <c r="U205" i="76" s="1"/>
  <c r="V205" i="76" s="1"/>
  <c r="W205" i="76" s="1"/>
  <c r="X205" i="76" s="1"/>
  <c r="Y205" i="76" s="1"/>
  <c r="Z205" i="76" s="1"/>
  <c r="AA205" i="76" s="1"/>
  <c r="AB205" i="76" s="1"/>
  <c r="AE205" i="76" s="1"/>
  <c r="C205" i="76"/>
  <c r="D205" i="76" s="1"/>
  <c r="E205" i="76" s="1"/>
  <c r="E204" i="76"/>
  <c r="F204" i="76" s="1"/>
  <c r="G204" i="76" s="1"/>
  <c r="H204" i="76" s="1"/>
  <c r="I204" i="76" s="1"/>
  <c r="J204" i="76" s="1"/>
  <c r="K204" i="76" s="1"/>
  <c r="L204" i="76" s="1"/>
  <c r="S204" i="76" s="1"/>
  <c r="T204" i="76" s="1"/>
  <c r="U204" i="76" s="1"/>
  <c r="V204" i="76" s="1"/>
  <c r="W204" i="76" s="1"/>
  <c r="X204" i="76" s="1"/>
  <c r="Y204" i="76" s="1"/>
  <c r="Z204" i="76" s="1"/>
  <c r="AA204" i="76" s="1"/>
  <c r="AB204" i="76" s="1"/>
  <c r="AE204" i="76" s="1"/>
  <c r="D204" i="76"/>
  <c r="C204" i="76"/>
  <c r="H203" i="76"/>
  <c r="I203" i="76" s="1"/>
  <c r="J203" i="76" s="1"/>
  <c r="K203" i="76" s="1"/>
  <c r="L203" i="76" s="1"/>
  <c r="S203" i="76" s="1"/>
  <c r="T203" i="76" s="1"/>
  <c r="U203" i="76" s="1"/>
  <c r="V203" i="76" s="1"/>
  <c r="W203" i="76" s="1"/>
  <c r="X203" i="76" s="1"/>
  <c r="Y203" i="76" s="1"/>
  <c r="Z203" i="76" s="1"/>
  <c r="AA203" i="76" s="1"/>
  <c r="AB203" i="76" s="1"/>
  <c r="AE203" i="76" s="1"/>
  <c r="C203" i="76"/>
  <c r="D203" i="76" s="1"/>
  <c r="E203" i="76" s="1"/>
  <c r="F203" i="76" s="1"/>
  <c r="G203" i="76" s="1"/>
  <c r="S202" i="76"/>
  <c r="T202" i="76" s="1"/>
  <c r="U202" i="76" s="1"/>
  <c r="V202" i="76" s="1"/>
  <c r="W202" i="76" s="1"/>
  <c r="X202" i="76" s="1"/>
  <c r="Y202" i="76" s="1"/>
  <c r="Z202" i="76" s="1"/>
  <c r="AA202" i="76" s="1"/>
  <c r="AB202" i="76" s="1"/>
  <c r="AE202" i="76" s="1"/>
  <c r="E202" i="76"/>
  <c r="F202" i="76" s="1"/>
  <c r="G202" i="76" s="1"/>
  <c r="H202" i="76" s="1"/>
  <c r="I202" i="76" s="1"/>
  <c r="J202" i="76" s="1"/>
  <c r="K202" i="76" s="1"/>
  <c r="L202" i="76" s="1"/>
  <c r="C202" i="76"/>
  <c r="D202" i="76" s="1"/>
  <c r="C201" i="76"/>
  <c r="D201" i="76" s="1"/>
  <c r="E201" i="76" s="1"/>
  <c r="F201" i="76" s="1"/>
  <c r="G201" i="76" s="1"/>
  <c r="H201" i="76" s="1"/>
  <c r="I201" i="76" s="1"/>
  <c r="J201" i="76" s="1"/>
  <c r="K201" i="76" s="1"/>
  <c r="L201" i="76" s="1"/>
  <c r="S201" i="76" s="1"/>
  <c r="T201" i="76" s="1"/>
  <c r="U201" i="76" s="1"/>
  <c r="V201" i="76" s="1"/>
  <c r="W201" i="76" s="1"/>
  <c r="X201" i="76" s="1"/>
  <c r="Y201" i="76" s="1"/>
  <c r="Z201" i="76" s="1"/>
  <c r="AA201" i="76" s="1"/>
  <c r="AB201" i="76" s="1"/>
  <c r="AE201" i="76" s="1"/>
  <c r="G200" i="76"/>
  <c r="H200" i="76" s="1"/>
  <c r="I200" i="76" s="1"/>
  <c r="J200" i="76" s="1"/>
  <c r="K200" i="76" s="1"/>
  <c r="L200" i="76" s="1"/>
  <c r="S200" i="76" s="1"/>
  <c r="T200" i="76" s="1"/>
  <c r="U200" i="76" s="1"/>
  <c r="V200" i="76" s="1"/>
  <c r="W200" i="76" s="1"/>
  <c r="X200" i="76" s="1"/>
  <c r="Y200" i="76" s="1"/>
  <c r="Z200" i="76" s="1"/>
  <c r="AA200" i="76" s="1"/>
  <c r="AB200" i="76" s="1"/>
  <c r="AE200" i="76" s="1"/>
  <c r="C200" i="76"/>
  <c r="D200" i="76" s="1"/>
  <c r="E200" i="76" s="1"/>
  <c r="F200" i="76" s="1"/>
  <c r="S199" i="76"/>
  <c r="T199" i="76" s="1"/>
  <c r="U199" i="76" s="1"/>
  <c r="V199" i="76" s="1"/>
  <c r="W199" i="76" s="1"/>
  <c r="X199" i="76" s="1"/>
  <c r="Y199" i="76" s="1"/>
  <c r="Z199" i="76" s="1"/>
  <c r="AA199" i="76" s="1"/>
  <c r="AB199" i="76" s="1"/>
  <c r="AE199" i="76" s="1"/>
  <c r="H199" i="76"/>
  <c r="I199" i="76" s="1"/>
  <c r="J199" i="76" s="1"/>
  <c r="K199" i="76" s="1"/>
  <c r="L199" i="76" s="1"/>
  <c r="D199" i="76"/>
  <c r="E199" i="76" s="1"/>
  <c r="F199" i="76" s="1"/>
  <c r="G199" i="76" s="1"/>
  <c r="C199" i="76"/>
  <c r="L198" i="76"/>
  <c r="S198" i="76" s="1"/>
  <c r="T198" i="76" s="1"/>
  <c r="U198" i="76" s="1"/>
  <c r="V198" i="76" s="1"/>
  <c r="W198" i="76" s="1"/>
  <c r="X198" i="76" s="1"/>
  <c r="Y198" i="76" s="1"/>
  <c r="Z198" i="76" s="1"/>
  <c r="AA198" i="76" s="1"/>
  <c r="AB198" i="76" s="1"/>
  <c r="AE198" i="76" s="1"/>
  <c r="C198" i="76"/>
  <c r="D198" i="76" s="1"/>
  <c r="E198" i="76" s="1"/>
  <c r="F198" i="76" s="1"/>
  <c r="G198" i="76" s="1"/>
  <c r="H198" i="76" s="1"/>
  <c r="I198" i="76" s="1"/>
  <c r="J198" i="76" s="1"/>
  <c r="K198" i="76" s="1"/>
  <c r="J197" i="76"/>
  <c r="K197" i="76" s="1"/>
  <c r="L197" i="76" s="1"/>
  <c r="S197" i="76" s="1"/>
  <c r="T197" i="76" s="1"/>
  <c r="U197" i="76" s="1"/>
  <c r="V197" i="76" s="1"/>
  <c r="W197" i="76" s="1"/>
  <c r="X197" i="76" s="1"/>
  <c r="Y197" i="76" s="1"/>
  <c r="Z197" i="76" s="1"/>
  <c r="AA197" i="76" s="1"/>
  <c r="AB197" i="76" s="1"/>
  <c r="AE197" i="76" s="1"/>
  <c r="I197" i="76"/>
  <c r="H197" i="76"/>
  <c r="E197" i="76"/>
  <c r="F197" i="76" s="1"/>
  <c r="G197" i="76" s="1"/>
  <c r="D197" i="76"/>
  <c r="C197" i="76"/>
  <c r="C196" i="76"/>
  <c r="D196" i="76" s="1"/>
  <c r="E196" i="76" s="1"/>
  <c r="F196" i="76" s="1"/>
  <c r="G196" i="76" s="1"/>
  <c r="H196" i="76" s="1"/>
  <c r="I196" i="76" s="1"/>
  <c r="J196" i="76" s="1"/>
  <c r="K196" i="76" s="1"/>
  <c r="L196" i="76" s="1"/>
  <c r="S196" i="76" s="1"/>
  <c r="T196" i="76" s="1"/>
  <c r="U196" i="76" s="1"/>
  <c r="V196" i="76" s="1"/>
  <c r="W196" i="76" s="1"/>
  <c r="X196" i="76" s="1"/>
  <c r="Y196" i="76" s="1"/>
  <c r="Z196" i="76" s="1"/>
  <c r="AA196" i="76" s="1"/>
  <c r="AB196" i="76" s="1"/>
  <c r="AE196" i="76" s="1"/>
  <c r="I195" i="76"/>
  <c r="J195" i="76" s="1"/>
  <c r="K195" i="76" s="1"/>
  <c r="L195" i="76" s="1"/>
  <c r="S195" i="76" s="1"/>
  <c r="T195" i="76" s="1"/>
  <c r="U195" i="76" s="1"/>
  <c r="V195" i="76" s="1"/>
  <c r="W195" i="76" s="1"/>
  <c r="X195" i="76" s="1"/>
  <c r="Y195" i="76" s="1"/>
  <c r="Z195" i="76" s="1"/>
  <c r="AA195" i="76" s="1"/>
  <c r="AB195" i="76" s="1"/>
  <c r="AE195" i="76" s="1"/>
  <c r="H195" i="76"/>
  <c r="G195" i="76"/>
  <c r="F195" i="76"/>
  <c r="E195" i="76"/>
  <c r="D195" i="76"/>
  <c r="C195" i="76"/>
  <c r="C194" i="76"/>
  <c r="D194" i="76" s="1"/>
  <c r="E194" i="76" s="1"/>
  <c r="F194" i="76" s="1"/>
  <c r="G194" i="76" s="1"/>
  <c r="H194" i="76" s="1"/>
  <c r="I194" i="76" s="1"/>
  <c r="J194" i="76" s="1"/>
  <c r="K194" i="76" s="1"/>
  <c r="L194" i="76" s="1"/>
  <c r="S194" i="76" s="1"/>
  <c r="T194" i="76" s="1"/>
  <c r="U194" i="76" s="1"/>
  <c r="V194" i="76" s="1"/>
  <c r="W194" i="76" s="1"/>
  <c r="X194" i="76" s="1"/>
  <c r="Y194" i="76" s="1"/>
  <c r="Z194" i="76" s="1"/>
  <c r="AA194" i="76" s="1"/>
  <c r="AB194" i="76" s="1"/>
  <c r="AE194" i="76" s="1"/>
  <c r="H193" i="76"/>
  <c r="I193" i="76" s="1"/>
  <c r="J193" i="76" s="1"/>
  <c r="K193" i="76" s="1"/>
  <c r="L193" i="76" s="1"/>
  <c r="S193" i="76" s="1"/>
  <c r="T193" i="76" s="1"/>
  <c r="U193" i="76" s="1"/>
  <c r="V193" i="76" s="1"/>
  <c r="W193" i="76" s="1"/>
  <c r="X193" i="76" s="1"/>
  <c r="Y193" i="76" s="1"/>
  <c r="Z193" i="76" s="1"/>
  <c r="AA193" i="76" s="1"/>
  <c r="AB193" i="76" s="1"/>
  <c r="AE193" i="76" s="1"/>
  <c r="G193" i="76"/>
  <c r="C193" i="76"/>
  <c r="D193" i="76" s="1"/>
  <c r="E193" i="76" s="1"/>
  <c r="F193" i="76" s="1"/>
  <c r="I192" i="76"/>
  <c r="J192" i="76" s="1"/>
  <c r="K192" i="76" s="1"/>
  <c r="L192" i="76" s="1"/>
  <c r="S192" i="76" s="1"/>
  <c r="T192" i="76" s="1"/>
  <c r="U192" i="76" s="1"/>
  <c r="V192" i="76" s="1"/>
  <c r="W192" i="76" s="1"/>
  <c r="X192" i="76" s="1"/>
  <c r="Y192" i="76" s="1"/>
  <c r="Z192" i="76" s="1"/>
  <c r="AA192" i="76" s="1"/>
  <c r="AB192" i="76" s="1"/>
  <c r="AE192" i="76" s="1"/>
  <c r="E192" i="76"/>
  <c r="F192" i="76" s="1"/>
  <c r="G192" i="76" s="1"/>
  <c r="H192" i="76" s="1"/>
  <c r="D192" i="76"/>
  <c r="C192" i="76"/>
  <c r="E191" i="76"/>
  <c r="F191" i="76" s="1"/>
  <c r="G191" i="76" s="1"/>
  <c r="H191" i="76" s="1"/>
  <c r="I191" i="76" s="1"/>
  <c r="J191" i="76" s="1"/>
  <c r="K191" i="76" s="1"/>
  <c r="L191" i="76" s="1"/>
  <c r="S191" i="76" s="1"/>
  <c r="T191" i="76" s="1"/>
  <c r="U191" i="76" s="1"/>
  <c r="V191" i="76" s="1"/>
  <c r="W191" i="76" s="1"/>
  <c r="X191" i="76" s="1"/>
  <c r="Y191" i="76" s="1"/>
  <c r="Z191" i="76" s="1"/>
  <c r="AA191" i="76" s="1"/>
  <c r="AB191" i="76" s="1"/>
  <c r="AE191" i="76" s="1"/>
  <c r="D191" i="76"/>
  <c r="C191" i="76"/>
  <c r="C190" i="76"/>
  <c r="D190" i="76" s="1"/>
  <c r="E190" i="76" s="1"/>
  <c r="F190" i="76" s="1"/>
  <c r="G190" i="76" s="1"/>
  <c r="H190" i="76" s="1"/>
  <c r="I190" i="76" s="1"/>
  <c r="J190" i="76" s="1"/>
  <c r="K190" i="76" s="1"/>
  <c r="L190" i="76" s="1"/>
  <c r="S190" i="76" s="1"/>
  <c r="T190" i="76" s="1"/>
  <c r="U190" i="76" s="1"/>
  <c r="V190" i="76" s="1"/>
  <c r="W190" i="76" s="1"/>
  <c r="X190" i="76" s="1"/>
  <c r="Y190" i="76" s="1"/>
  <c r="Z190" i="76" s="1"/>
  <c r="AA190" i="76" s="1"/>
  <c r="AB190" i="76" s="1"/>
  <c r="AE190" i="76" s="1"/>
  <c r="C189" i="76"/>
  <c r="D189" i="76" s="1"/>
  <c r="E189" i="76" s="1"/>
  <c r="F189" i="76" s="1"/>
  <c r="G189" i="76" s="1"/>
  <c r="H189" i="76" s="1"/>
  <c r="I189" i="76" s="1"/>
  <c r="J189" i="76" s="1"/>
  <c r="K189" i="76" s="1"/>
  <c r="L189" i="76" s="1"/>
  <c r="S189" i="76" s="1"/>
  <c r="T189" i="76" s="1"/>
  <c r="U189" i="76" s="1"/>
  <c r="V189" i="76" s="1"/>
  <c r="W189" i="76" s="1"/>
  <c r="X189" i="76" s="1"/>
  <c r="Y189" i="76" s="1"/>
  <c r="Z189" i="76" s="1"/>
  <c r="AA189" i="76" s="1"/>
  <c r="AB189" i="76" s="1"/>
  <c r="AE189" i="76" s="1"/>
  <c r="F188" i="76"/>
  <c r="G188" i="76" s="1"/>
  <c r="H188" i="76" s="1"/>
  <c r="I188" i="76" s="1"/>
  <c r="J188" i="76" s="1"/>
  <c r="K188" i="76" s="1"/>
  <c r="L188" i="76" s="1"/>
  <c r="S188" i="76" s="1"/>
  <c r="T188" i="76" s="1"/>
  <c r="U188" i="76" s="1"/>
  <c r="V188" i="76" s="1"/>
  <c r="W188" i="76" s="1"/>
  <c r="X188" i="76" s="1"/>
  <c r="Y188" i="76" s="1"/>
  <c r="Z188" i="76" s="1"/>
  <c r="AA188" i="76" s="1"/>
  <c r="AB188" i="76" s="1"/>
  <c r="AE188" i="76" s="1"/>
  <c r="E188" i="76"/>
  <c r="D188" i="76"/>
  <c r="C188" i="76"/>
  <c r="S187" i="76"/>
  <c r="T187" i="76" s="1"/>
  <c r="U187" i="76" s="1"/>
  <c r="V187" i="76" s="1"/>
  <c r="W187" i="76" s="1"/>
  <c r="X187" i="76" s="1"/>
  <c r="Y187" i="76" s="1"/>
  <c r="Z187" i="76" s="1"/>
  <c r="AA187" i="76" s="1"/>
  <c r="AB187" i="76" s="1"/>
  <c r="AE187" i="76" s="1"/>
  <c r="F187" i="76"/>
  <c r="G187" i="76" s="1"/>
  <c r="H187" i="76" s="1"/>
  <c r="I187" i="76" s="1"/>
  <c r="J187" i="76" s="1"/>
  <c r="K187" i="76" s="1"/>
  <c r="L187" i="76" s="1"/>
  <c r="C187" i="76"/>
  <c r="D187" i="76" s="1"/>
  <c r="E187" i="76" s="1"/>
  <c r="E186" i="76"/>
  <c r="F186" i="76" s="1"/>
  <c r="G186" i="76" s="1"/>
  <c r="H186" i="76" s="1"/>
  <c r="I186" i="76" s="1"/>
  <c r="J186" i="76" s="1"/>
  <c r="K186" i="76" s="1"/>
  <c r="L186" i="76" s="1"/>
  <c r="S186" i="76" s="1"/>
  <c r="T186" i="76" s="1"/>
  <c r="U186" i="76" s="1"/>
  <c r="V186" i="76" s="1"/>
  <c r="W186" i="76" s="1"/>
  <c r="X186" i="76" s="1"/>
  <c r="Y186" i="76" s="1"/>
  <c r="Z186" i="76" s="1"/>
  <c r="AA186" i="76" s="1"/>
  <c r="AB186" i="76" s="1"/>
  <c r="AE186" i="76" s="1"/>
  <c r="D186" i="76"/>
  <c r="C186" i="76"/>
  <c r="I185" i="76"/>
  <c r="J185" i="76" s="1"/>
  <c r="K185" i="76" s="1"/>
  <c r="L185" i="76" s="1"/>
  <c r="S185" i="76" s="1"/>
  <c r="T185" i="76" s="1"/>
  <c r="U185" i="76" s="1"/>
  <c r="V185" i="76" s="1"/>
  <c r="W185" i="76" s="1"/>
  <c r="X185" i="76" s="1"/>
  <c r="Y185" i="76" s="1"/>
  <c r="Z185" i="76" s="1"/>
  <c r="AA185" i="76" s="1"/>
  <c r="AB185" i="76" s="1"/>
  <c r="AE185" i="76" s="1"/>
  <c r="C185" i="76"/>
  <c r="D185" i="76" s="1"/>
  <c r="E185" i="76" s="1"/>
  <c r="F185" i="76" s="1"/>
  <c r="G185" i="76" s="1"/>
  <c r="H185" i="76" s="1"/>
  <c r="S184" i="76"/>
  <c r="T184" i="76" s="1"/>
  <c r="U184" i="76" s="1"/>
  <c r="V184" i="76" s="1"/>
  <c r="W184" i="76" s="1"/>
  <c r="X184" i="76" s="1"/>
  <c r="Y184" i="76" s="1"/>
  <c r="Z184" i="76" s="1"/>
  <c r="AA184" i="76" s="1"/>
  <c r="AB184" i="76" s="1"/>
  <c r="AE184" i="76" s="1"/>
  <c r="G184" i="76"/>
  <c r="H184" i="76" s="1"/>
  <c r="I184" i="76" s="1"/>
  <c r="J184" i="76" s="1"/>
  <c r="K184" i="76" s="1"/>
  <c r="L184" i="76" s="1"/>
  <c r="E184" i="76"/>
  <c r="F184" i="76" s="1"/>
  <c r="D184" i="76"/>
  <c r="C184" i="76"/>
  <c r="C183" i="76"/>
  <c r="D183" i="76" s="1"/>
  <c r="E183" i="76" s="1"/>
  <c r="L182" i="76"/>
  <c r="S182" i="76" s="1"/>
  <c r="T182" i="76" s="1"/>
  <c r="U182" i="76" s="1"/>
  <c r="V182" i="76" s="1"/>
  <c r="W182" i="76" s="1"/>
  <c r="X182" i="76" s="1"/>
  <c r="Y182" i="76" s="1"/>
  <c r="Z182" i="76" s="1"/>
  <c r="AA182" i="76" s="1"/>
  <c r="AB182" i="76" s="1"/>
  <c r="AE182" i="76" s="1"/>
  <c r="E182" i="76"/>
  <c r="F182" i="76" s="1"/>
  <c r="G182" i="76" s="1"/>
  <c r="H182" i="76" s="1"/>
  <c r="I182" i="76" s="1"/>
  <c r="J182" i="76" s="1"/>
  <c r="K182" i="76" s="1"/>
  <c r="C182" i="76"/>
  <c r="D182" i="76" s="1"/>
  <c r="G181" i="76"/>
  <c r="H181" i="76" s="1"/>
  <c r="I181" i="76" s="1"/>
  <c r="J181" i="76" s="1"/>
  <c r="K181" i="76" s="1"/>
  <c r="L181" i="76" s="1"/>
  <c r="S181" i="76" s="1"/>
  <c r="T181" i="76" s="1"/>
  <c r="U181" i="76" s="1"/>
  <c r="V181" i="76" s="1"/>
  <c r="W181" i="76" s="1"/>
  <c r="X181" i="76" s="1"/>
  <c r="Y181" i="76" s="1"/>
  <c r="Z181" i="76" s="1"/>
  <c r="AA181" i="76" s="1"/>
  <c r="AB181" i="76" s="1"/>
  <c r="C181" i="76"/>
  <c r="D181" i="76" s="1"/>
  <c r="E181" i="76" s="1"/>
  <c r="F181" i="76" s="1"/>
  <c r="H180" i="76"/>
  <c r="I180" i="76" s="1"/>
  <c r="J180" i="76" s="1"/>
  <c r="K180" i="76" s="1"/>
  <c r="L180" i="76" s="1"/>
  <c r="S180" i="76" s="1"/>
  <c r="T180" i="76" s="1"/>
  <c r="U180" i="76" s="1"/>
  <c r="V180" i="76" s="1"/>
  <c r="W180" i="76" s="1"/>
  <c r="X180" i="76" s="1"/>
  <c r="Y180" i="76" s="1"/>
  <c r="Z180" i="76" s="1"/>
  <c r="AA180" i="76" s="1"/>
  <c r="G180" i="76"/>
  <c r="F180" i="76"/>
  <c r="E180" i="76"/>
  <c r="D180" i="76"/>
  <c r="C180" i="76"/>
  <c r="D179" i="76"/>
  <c r="E179" i="76" s="1"/>
  <c r="F179" i="76" s="1"/>
  <c r="G179" i="76" s="1"/>
  <c r="H179" i="76" s="1"/>
  <c r="I179" i="76" s="1"/>
  <c r="J179" i="76" s="1"/>
  <c r="K179" i="76" s="1"/>
  <c r="L179" i="76" s="1"/>
  <c r="S179" i="76" s="1"/>
  <c r="T179" i="76" s="1"/>
  <c r="U179" i="76" s="1"/>
  <c r="V179" i="76" s="1"/>
  <c r="W179" i="76" s="1"/>
  <c r="X179" i="76" s="1"/>
  <c r="Y179" i="76" s="1"/>
  <c r="Z179" i="76" s="1"/>
  <c r="AA179" i="76" s="1"/>
  <c r="C179" i="76"/>
  <c r="C178" i="76"/>
  <c r="D178" i="76" s="1"/>
  <c r="E178" i="76" s="1"/>
  <c r="F178" i="76" s="1"/>
  <c r="G178" i="76" s="1"/>
  <c r="H178" i="76" s="1"/>
  <c r="I178" i="76" s="1"/>
  <c r="J178" i="76" s="1"/>
  <c r="K178" i="76" s="1"/>
  <c r="L178" i="76" s="1"/>
  <c r="S178" i="76" s="1"/>
  <c r="T178" i="76" s="1"/>
  <c r="U178" i="76" s="1"/>
  <c r="V178" i="76" s="1"/>
  <c r="W178" i="76" s="1"/>
  <c r="X178" i="76" s="1"/>
  <c r="Y178" i="76" s="1"/>
  <c r="Z178" i="76" s="1"/>
  <c r="AA178" i="76" s="1"/>
  <c r="G177" i="76"/>
  <c r="C177" i="76"/>
  <c r="D177" i="76" s="1"/>
  <c r="E177" i="76" s="1"/>
  <c r="F177" i="76" s="1"/>
  <c r="E176" i="76"/>
  <c r="F176" i="76" s="1"/>
  <c r="G176" i="76" s="1"/>
  <c r="H176" i="76" s="1"/>
  <c r="I176" i="76" s="1"/>
  <c r="J176" i="76" s="1"/>
  <c r="K176" i="76" s="1"/>
  <c r="L176" i="76" s="1"/>
  <c r="S176" i="76" s="1"/>
  <c r="T176" i="76" s="1"/>
  <c r="U176" i="76" s="1"/>
  <c r="V176" i="76" s="1"/>
  <c r="W176" i="76" s="1"/>
  <c r="X176" i="76" s="1"/>
  <c r="Y176" i="76" s="1"/>
  <c r="Z176" i="76" s="1"/>
  <c r="AA176" i="76" s="1"/>
  <c r="D176" i="76"/>
  <c r="C176" i="76"/>
  <c r="C175" i="76"/>
  <c r="D175" i="76" s="1"/>
  <c r="E175" i="76" s="1"/>
  <c r="F175" i="76" s="1"/>
  <c r="G175" i="76" s="1"/>
  <c r="H175" i="76" s="1"/>
  <c r="I175" i="76" s="1"/>
  <c r="J175" i="76" s="1"/>
  <c r="K175" i="76" s="1"/>
  <c r="L175" i="76" s="1"/>
  <c r="S175" i="76" s="1"/>
  <c r="T175" i="76" s="1"/>
  <c r="U175" i="76" s="1"/>
  <c r="V175" i="76" s="1"/>
  <c r="W175" i="76" s="1"/>
  <c r="X175" i="76" s="1"/>
  <c r="Y175" i="76" s="1"/>
  <c r="Z175" i="76" s="1"/>
  <c r="AA175" i="76" s="1"/>
  <c r="C174" i="76"/>
  <c r="D174" i="76" s="1"/>
  <c r="E174" i="76" s="1"/>
  <c r="F174" i="76" s="1"/>
  <c r="G174" i="76" s="1"/>
  <c r="H174" i="76" s="1"/>
  <c r="I174" i="76" s="1"/>
  <c r="J174" i="76" s="1"/>
  <c r="K174" i="76" s="1"/>
  <c r="L174" i="76" s="1"/>
  <c r="S174" i="76" s="1"/>
  <c r="T174" i="76" s="1"/>
  <c r="U174" i="76" s="1"/>
  <c r="V174" i="76" s="1"/>
  <c r="W174" i="76" s="1"/>
  <c r="X174" i="76" s="1"/>
  <c r="Y174" i="76" s="1"/>
  <c r="Z174" i="76" s="1"/>
  <c r="AA174" i="76" s="1"/>
  <c r="H173" i="76"/>
  <c r="I173" i="76" s="1"/>
  <c r="J173" i="76" s="1"/>
  <c r="K173" i="76" s="1"/>
  <c r="L173" i="76" s="1"/>
  <c r="S173" i="76" s="1"/>
  <c r="T173" i="76" s="1"/>
  <c r="U173" i="76" s="1"/>
  <c r="V173" i="76" s="1"/>
  <c r="W173" i="76" s="1"/>
  <c r="X173" i="76" s="1"/>
  <c r="Y173" i="76" s="1"/>
  <c r="Z173" i="76" s="1"/>
  <c r="AA173" i="76" s="1"/>
  <c r="G173" i="76"/>
  <c r="C173" i="76"/>
  <c r="D173" i="76" s="1"/>
  <c r="E173" i="76" s="1"/>
  <c r="F173" i="76" s="1"/>
  <c r="S172" i="76"/>
  <c r="T172" i="76" s="1"/>
  <c r="U172" i="76" s="1"/>
  <c r="V172" i="76" s="1"/>
  <c r="W172" i="76" s="1"/>
  <c r="X172" i="76" s="1"/>
  <c r="Y172" i="76" s="1"/>
  <c r="Z172" i="76" s="1"/>
  <c r="AA172" i="76" s="1"/>
  <c r="F172" i="76"/>
  <c r="G172" i="76" s="1"/>
  <c r="H172" i="76" s="1"/>
  <c r="I172" i="76" s="1"/>
  <c r="J172" i="76" s="1"/>
  <c r="K172" i="76" s="1"/>
  <c r="L172" i="76" s="1"/>
  <c r="E172" i="76"/>
  <c r="D172" i="76"/>
  <c r="C172" i="76"/>
  <c r="F171" i="76"/>
  <c r="G171" i="76" s="1"/>
  <c r="H171" i="76" s="1"/>
  <c r="I171" i="76" s="1"/>
  <c r="J171" i="76" s="1"/>
  <c r="K171" i="76" s="1"/>
  <c r="L171" i="76" s="1"/>
  <c r="S171" i="76" s="1"/>
  <c r="T171" i="76" s="1"/>
  <c r="U171" i="76" s="1"/>
  <c r="V171" i="76" s="1"/>
  <c r="W171" i="76" s="1"/>
  <c r="X171" i="76" s="1"/>
  <c r="Y171" i="76" s="1"/>
  <c r="Z171" i="76" s="1"/>
  <c r="AA171" i="76" s="1"/>
  <c r="E171" i="76"/>
  <c r="C171" i="76"/>
  <c r="D171" i="76" s="1"/>
  <c r="J170" i="76"/>
  <c r="K170" i="76" s="1"/>
  <c r="L170" i="76" s="1"/>
  <c r="S170" i="76" s="1"/>
  <c r="T170" i="76" s="1"/>
  <c r="U170" i="76" s="1"/>
  <c r="V170" i="76" s="1"/>
  <c r="W170" i="76" s="1"/>
  <c r="X170" i="76" s="1"/>
  <c r="Y170" i="76" s="1"/>
  <c r="D170" i="76"/>
  <c r="E170" i="76" s="1"/>
  <c r="F170" i="76" s="1"/>
  <c r="G170" i="76" s="1"/>
  <c r="H170" i="76" s="1"/>
  <c r="I170" i="76" s="1"/>
  <c r="C170" i="76"/>
  <c r="C169" i="76"/>
  <c r="AG167" i="76"/>
  <c r="S166" i="76"/>
  <c r="T166" i="76" s="1"/>
  <c r="U166" i="76" s="1"/>
  <c r="V166" i="76" s="1"/>
  <c r="W166" i="76" s="1"/>
  <c r="X166" i="76" s="1"/>
  <c r="Y166" i="76" s="1"/>
  <c r="Z166" i="76" s="1"/>
  <c r="AA166" i="76" s="1"/>
  <c r="L166" i="76"/>
  <c r="F166" i="76"/>
  <c r="G166" i="76" s="1"/>
  <c r="H166" i="76" s="1"/>
  <c r="I166" i="76" s="1"/>
  <c r="J166" i="76" s="1"/>
  <c r="K166" i="76" s="1"/>
  <c r="D166" i="76"/>
  <c r="E166" i="76" s="1"/>
  <c r="C166" i="76"/>
  <c r="D165" i="76"/>
  <c r="E165" i="76" s="1"/>
  <c r="F165" i="76" s="1"/>
  <c r="G165" i="76" s="1"/>
  <c r="H165" i="76" s="1"/>
  <c r="I165" i="76" s="1"/>
  <c r="J165" i="76" s="1"/>
  <c r="K165" i="76" s="1"/>
  <c r="L165" i="76" s="1"/>
  <c r="S165" i="76" s="1"/>
  <c r="T165" i="76" s="1"/>
  <c r="U165" i="76" s="1"/>
  <c r="V165" i="76" s="1"/>
  <c r="W165" i="76" s="1"/>
  <c r="X165" i="76" s="1"/>
  <c r="Y165" i="76" s="1"/>
  <c r="Z165" i="76" s="1"/>
  <c r="AA165" i="76" s="1"/>
  <c r="C165" i="76"/>
  <c r="C164" i="76"/>
  <c r="D164" i="76" s="1"/>
  <c r="E164" i="76" s="1"/>
  <c r="F164" i="76" s="1"/>
  <c r="G164" i="76" s="1"/>
  <c r="H164" i="76" s="1"/>
  <c r="I164" i="76" s="1"/>
  <c r="J164" i="76" s="1"/>
  <c r="K164" i="76" s="1"/>
  <c r="L164" i="76" s="1"/>
  <c r="S164" i="76" s="1"/>
  <c r="T164" i="76" s="1"/>
  <c r="U164" i="76" s="1"/>
  <c r="V164" i="76" s="1"/>
  <c r="W164" i="76" s="1"/>
  <c r="X164" i="76" s="1"/>
  <c r="Y164" i="76" s="1"/>
  <c r="Z164" i="76" s="1"/>
  <c r="AA164" i="76" s="1"/>
  <c r="C163" i="76"/>
  <c r="D163" i="76" s="1"/>
  <c r="E163" i="76" s="1"/>
  <c r="F163" i="76" s="1"/>
  <c r="G163" i="76" s="1"/>
  <c r="H163" i="76" s="1"/>
  <c r="I163" i="76" s="1"/>
  <c r="J163" i="76" s="1"/>
  <c r="K163" i="76" s="1"/>
  <c r="L163" i="76" s="1"/>
  <c r="S163" i="76" s="1"/>
  <c r="T163" i="76" s="1"/>
  <c r="U163" i="76" s="1"/>
  <c r="V163" i="76" s="1"/>
  <c r="W163" i="76" s="1"/>
  <c r="X163" i="76" s="1"/>
  <c r="Y163" i="76" s="1"/>
  <c r="Z163" i="76" s="1"/>
  <c r="AA163" i="76" s="1"/>
  <c r="D162" i="76"/>
  <c r="E162" i="76" s="1"/>
  <c r="F162" i="76" s="1"/>
  <c r="G162" i="76" s="1"/>
  <c r="H162" i="76" s="1"/>
  <c r="I162" i="76" s="1"/>
  <c r="J162" i="76" s="1"/>
  <c r="K162" i="76" s="1"/>
  <c r="L162" i="76" s="1"/>
  <c r="S162" i="76" s="1"/>
  <c r="T162" i="76" s="1"/>
  <c r="U162" i="76" s="1"/>
  <c r="V162" i="76" s="1"/>
  <c r="W162" i="76" s="1"/>
  <c r="X162" i="76" s="1"/>
  <c r="Y162" i="76" s="1"/>
  <c r="Z162" i="76" s="1"/>
  <c r="AA162" i="76" s="1"/>
  <c r="C162" i="76"/>
  <c r="C161" i="76"/>
  <c r="AI158" i="76"/>
  <c r="AH158" i="76"/>
  <c r="A158" i="76" a="1"/>
  <c r="A158" i="76" s="1"/>
  <c r="AI157" i="76"/>
  <c r="AH157" i="76"/>
  <c r="AI156" i="76"/>
  <c r="AH156" i="76"/>
  <c r="AI155" i="76"/>
  <c r="AH155" i="76"/>
  <c r="AI154" i="76"/>
  <c r="AH154" i="76"/>
  <c r="AL153" i="76"/>
  <c r="AI153" i="76"/>
  <c r="AH153" i="76"/>
  <c r="A153" i="76" a="1"/>
  <c r="A153" i="76" s="1"/>
  <c r="AI152" i="76"/>
  <c r="AH152" i="76"/>
  <c r="AI151" i="76"/>
  <c r="AH151" i="76"/>
  <c r="AI150" i="76"/>
  <c r="AH150" i="76"/>
  <c r="AI149" i="76"/>
  <c r="AH149" i="76"/>
  <c r="AI148" i="76"/>
  <c r="AH148" i="76"/>
  <c r="AI147" i="76"/>
  <c r="AH147" i="76"/>
  <c r="AI146" i="76"/>
  <c r="AH146" i="76"/>
  <c r="AI142" i="76"/>
  <c r="AH142" i="76"/>
  <c r="AI141" i="76"/>
  <c r="AH141" i="76"/>
  <c r="AI140" i="76"/>
  <c r="AH140" i="76"/>
  <c r="AI139" i="76"/>
  <c r="AH139" i="76"/>
  <c r="AI138" i="76"/>
  <c r="AH138" i="76"/>
  <c r="AI137" i="76"/>
  <c r="AH137" i="76"/>
  <c r="AI136" i="76"/>
  <c r="AH136" i="76"/>
  <c r="AI134" i="76"/>
  <c r="AH134" i="76"/>
  <c r="AI133" i="76"/>
  <c r="AH133" i="76"/>
  <c r="AI132" i="76"/>
  <c r="AH132" i="76"/>
  <c r="AI131" i="76"/>
  <c r="AH131" i="76"/>
  <c r="AI130" i="76"/>
  <c r="AH130" i="76"/>
  <c r="AI129" i="76"/>
  <c r="AH129" i="76"/>
  <c r="AI128" i="76"/>
  <c r="AH128" i="76"/>
  <c r="AI127" i="76"/>
  <c r="AH127" i="76"/>
  <c r="AI126" i="76"/>
  <c r="AH126" i="76"/>
  <c r="AI125" i="76"/>
  <c r="AH125" i="76"/>
  <c r="BJ23" i="76"/>
  <c r="AA122" i="76"/>
  <c r="Z122" i="76"/>
  <c r="Y122" i="76"/>
  <c r="X122" i="76"/>
  <c r="W122" i="76"/>
  <c r="V122" i="76"/>
  <c r="U122" i="76"/>
  <c r="T122" i="76"/>
  <c r="S122" i="76"/>
  <c r="L122" i="76"/>
  <c r="K122" i="76"/>
  <c r="J122" i="76"/>
  <c r="I122" i="76"/>
  <c r="H122" i="76"/>
  <c r="G122" i="76"/>
  <c r="AA121" i="76"/>
  <c r="Z121" i="76"/>
  <c r="Y121" i="76"/>
  <c r="X121" i="76"/>
  <c r="W121" i="76"/>
  <c r="V121" i="76"/>
  <c r="U121" i="76"/>
  <c r="T121" i="76"/>
  <c r="S121" i="76"/>
  <c r="AZ23" i="76"/>
  <c r="L121" i="76"/>
  <c r="K121" i="76"/>
  <c r="J121" i="76"/>
  <c r="I121" i="76"/>
  <c r="H121" i="76"/>
  <c r="G121" i="76"/>
  <c r="AA120" i="76"/>
  <c r="Z120" i="76"/>
  <c r="Y120" i="76"/>
  <c r="X120" i="76"/>
  <c r="W120" i="76"/>
  <c r="V120" i="76"/>
  <c r="U120" i="76"/>
  <c r="T120" i="76"/>
  <c r="S120" i="76"/>
  <c r="L120" i="76"/>
  <c r="K120" i="76"/>
  <c r="J120" i="76"/>
  <c r="I120" i="76"/>
  <c r="H120" i="76"/>
  <c r="G120" i="76"/>
  <c r="AA119" i="76"/>
  <c r="Z119" i="76"/>
  <c r="Y119" i="76"/>
  <c r="X119" i="76"/>
  <c r="W119" i="76"/>
  <c r="V119" i="76"/>
  <c r="U119" i="76"/>
  <c r="T119" i="76"/>
  <c r="S119" i="76"/>
  <c r="L119" i="76"/>
  <c r="L123" i="76" s="1"/>
  <c r="K119" i="76"/>
  <c r="J119" i="76"/>
  <c r="I119" i="76"/>
  <c r="H119" i="76"/>
  <c r="G119" i="76"/>
  <c r="AA118" i="76"/>
  <c r="Z118" i="76"/>
  <c r="Y118" i="76"/>
  <c r="X118" i="76"/>
  <c r="W118" i="76"/>
  <c r="V118" i="76"/>
  <c r="U118" i="76"/>
  <c r="T118" i="76"/>
  <c r="S118" i="76"/>
  <c r="L118" i="76"/>
  <c r="K118" i="76"/>
  <c r="J118" i="76"/>
  <c r="I118" i="76"/>
  <c r="H118" i="76"/>
  <c r="G118" i="76"/>
  <c r="BH23" i="76"/>
  <c r="AA117" i="76"/>
  <c r="Z117" i="76"/>
  <c r="Y117" i="76"/>
  <c r="X117" i="76"/>
  <c r="X123" i="76" s="1"/>
  <c r="BE23" i="76" s="1"/>
  <c r="W117" i="76"/>
  <c r="V117" i="76"/>
  <c r="V123" i="76" s="1"/>
  <c r="BD23" i="76" s="1"/>
  <c r="U117" i="76"/>
  <c r="T117" i="76"/>
  <c r="S117" i="76"/>
  <c r="AX23" i="76"/>
  <c r="AV23" i="76"/>
  <c r="L117" i="76"/>
  <c r="K117" i="76"/>
  <c r="J117" i="76"/>
  <c r="I117" i="76"/>
  <c r="H117" i="76"/>
  <c r="G117" i="76"/>
  <c r="AI114" i="76"/>
  <c r="AH114" i="76"/>
  <c r="AI112" i="76"/>
  <c r="AH112" i="76"/>
  <c r="AG112" i="76"/>
  <c r="AG115" i="76" s="1"/>
  <c r="AI111" i="76"/>
  <c r="AH111" i="76"/>
  <c r="AI110" i="76"/>
  <c r="AH110" i="76"/>
  <c r="AI109" i="76"/>
  <c r="AH109" i="76"/>
  <c r="AG108" i="76"/>
  <c r="AA108" i="76"/>
  <c r="Z108" i="76"/>
  <c r="Y108" i="76"/>
  <c r="X5" i="76" s="1"/>
  <c r="X108" i="76"/>
  <c r="W5" i="76" s="1"/>
  <c r="W108" i="76"/>
  <c r="V108" i="76"/>
  <c r="BD19" i="76" s="1"/>
  <c r="U108" i="76"/>
  <c r="BC19" i="76" s="1"/>
  <c r="T108" i="76"/>
  <c r="S108" i="76"/>
  <c r="AV19" i="76"/>
  <c r="AU19" i="76"/>
  <c r="L108" i="76"/>
  <c r="K5" i="76" s="1"/>
  <c r="K108" i="76"/>
  <c r="J108" i="76"/>
  <c r="I108" i="76"/>
  <c r="H5" i="76" s="1"/>
  <c r="H108" i="76"/>
  <c r="G108" i="76"/>
  <c r="AI107" i="76"/>
  <c r="AH107" i="76"/>
  <c r="AI106" i="76"/>
  <c r="AH106" i="76"/>
  <c r="AI105" i="76"/>
  <c r="AH105" i="76"/>
  <c r="AI104" i="76"/>
  <c r="AH104" i="76"/>
  <c r="AI103" i="76"/>
  <c r="AH103" i="76"/>
  <c r="AI102" i="76"/>
  <c r="AH102" i="76"/>
  <c r="AI101" i="76"/>
  <c r="AH101" i="76"/>
  <c r="AI100" i="76"/>
  <c r="AH100" i="76"/>
  <c r="AI99" i="76"/>
  <c r="AH99" i="76"/>
  <c r="AI98" i="76"/>
  <c r="AH98" i="76"/>
  <c r="AI97" i="76"/>
  <c r="AH97" i="76"/>
  <c r="AG96" i="76"/>
  <c r="BH20" i="76"/>
  <c r="BG20" i="76"/>
  <c r="AA96" i="76"/>
  <c r="Z96" i="76"/>
  <c r="BF20" i="76" s="1"/>
  <c r="Y96" i="76"/>
  <c r="X96" i="76"/>
  <c r="W96" i="76"/>
  <c r="W113" i="76" s="1"/>
  <c r="W115" i="76" s="1"/>
  <c r="V96" i="76"/>
  <c r="U96" i="76"/>
  <c r="T96" i="76"/>
  <c r="BB20" i="76" s="1"/>
  <c r="S96" i="76"/>
  <c r="BA20" i="76" s="1"/>
  <c r="AZ20" i="76"/>
  <c r="L96" i="76"/>
  <c r="K96" i="76"/>
  <c r="AT20" i="76" s="1"/>
  <c r="J96" i="76"/>
  <c r="I96" i="76"/>
  <c r="AS20" i="76" s="1"/>
  <c r="H96" i="76"/>
  <c r="G96" i="76"/>
  <c r="AI95" i="76"/>
  <c r="AH95" i="76"/>
  <c r="AI94" i="76"/>
  <c r="AH94" i="76"/>
  <c r="AI93" i="76"/>
  <c r="AH93" i="76"/>
  <c r="Z92" i="76"/>
  <c r="Y92" i="76"/>
  <c r="BD18" i="76"/>
  <c r="BC18" i="76"/>
  <c r="BB18" i="76"/>
  <c r="AW18" i="76"/>
  <c r="AV18" i="76"/>
  <c r="AU18" i="76"/>
  <c r="L92" i="76"/>
  <c r="K92" i="76"/>
  <c r="AT18" i="76" s="1"/>
  <c r="J92" i="76"/>
  <c r="I92" i="76"/>
  <c r="H92" i="76"/>
  <c r="G92" i="76"/>
  <c r="AR18" i="76" s="1"/>
  <c r="AP18" i="76"/>
  <c r="AO18" i="76"/>
  <c r="AN18" i="76"/>
  <c r="BS91" i="76"/>
  <c r="BQ91" i="76"/>
  <c r="BM91" i="76"/>
  <c r="BE91" i="76"/>
  <c r="AI91" i="76"/>
  <c r="AH91" i="76"/>
  <c r="AG91" i="76"/>
  <c r="AG92" i="76" s="1"/>
  <c r="BO90" i="76"/>
  <c r="BM90" i="76"/>
  <c r="BH90" i="76"/>
  <c r="AZ90" i="76"/>
  <c r="AI90" i="76"/>
  <c r="AH90" i="76"/>
  <c r="BQ89" i="76"/>
  <c r="BB89" i="76"/>
  <c r="AI89" i="76"/>
  <c r="AH89" i="76"/>
  <c r="BS88" i="76"/>
  <c r="BR88" i="76"/>
  <c r="BJ88" i="76"/>
  <c r="BD88" i="76"/>
  <c r="AI88" i="76"/>
  <c r="AH88" i="76"/>
  <c r="BT87" i="76"/>
  <c r="BN87" i="76"/>
  <c r="BM87" i="76"/>
  <c r="AI87" i="76"/>
  <c r="AH87" i="76"/>
  <c r="BP86" i="76"/>
  <c r="AI86" i="76"/>
  <c r="AH86" i="76"/>
  <c r="AI85" i="76"/>
  <c r="AH85" i="76"/>
  <c r="BW84" i="76"/>
  <c r="BW91" i="76" s="1"/>
  <c r="BV84" i="76"/>
  <c r="BV91" i="76" s="1"/>
  <c r="BU84" i="76"/>
  <c r="BU91" i="76" s="1"/>
  <c r="BT84" i="76"/>
  <c r="BT91" i="76" s="1"/>
  <c r="BS84" i="76"/>
  <c r="BR84" i="76"/>
  <c r="BR91" i="76" s="1"/>
  <c r="BQ84" i="76"/>
  <c r="BP84" i="76"/>
  <c r="BP91" i="76" s="1"/>
  <c r="BO84" i="76"/>
  <c r="BO91" i="76" s="1"/>
  <c r="BN84" i="76"/>
  <c r="BN91" i="76" s="1"/>
  <c r="BM84" i="76"/>
  <c r="BL84" i="76"/>
  <c r="BL91" i="76" s="1"/>
  <c r="BK84" i="76"/>
  <c r="BK91" i="76" s="1"/>
  <c r="BJ84" i="76"/>
  <c r="BJ91" i="76" s="1"/>
  <c r="BI84" i="76"/>
  <c r="BI91" i="76" s="1"/>
  <c r="BH84" i="76"/>
  <c r="BH91" i="76" s="1"/>
  <c r="BG84" i="76"/>
  <c r="BG91" i="76" s="1"/>
  <c r="BF84" i="76"/>
  <c r="BF91" i="76" s="1"/>
  <c r="BE84" i="76"/>
  <c r="BD84" i="76"/>
  <c r="BD91" i="76" s="1"/>
  <c r="BC84" i="76"/>
  <c r="BC91" i="76" s="1"/>
  <c r="BB84" i="76"/>
  <c r="BB91" i="76" s="1"/>
  <c r="BA84" i="76"/>
  <c r="BA91" i="76" s="1"/>
  <c r="AZ84" i="76"/>
  <c r="AZ91" i="76" s="1"/>
  <c r="AI84" i="76"/>
  <c r="AH84" i="76"/>
  <c r="BW83" i="76"/>
  <c r="BW90" i="76" s="1"/>
  <c r="BV83" i="76"/>
  <c r="BV90" i="76" s="1"/>
  <c r="BU83" i="76"/>
  <c r="BU90" i="76" s="1"/>
  <c r="BT83" i="76"/>
  <c r="BT90" i="76" s="1"/>
  <c r="BS83" i="76"/>
  <c r="BS90" i="76" s="1"/>
  <c r="BR83" i="76"/>
  <c r="BR90" i="76" s="1"/>
  <c r="BQ83" i="76"/>
  <c r="BQ90" i="76" s="1"/>
  <c r="BP83" i="76"/>
  <c r="BP90" i="76" s="1"/>
  <c r="BO83" i="76"/>
  <c r="BN83" i="76"/>
  <c r="BN90" i="76" s="1"/>
  <c r="BM83" i="76"/>
  <c r="BL83" i="76"/>
  <c r="BL90" i="76" s="1"/>
  <c r="BK83" i="76"/>
  <c r="BK90" i="76" s="1"/>
  <c r="BJ83" i="76"/>
  <c r="BJ90" i="76" s="1"/>
  <c r="BI83" i="76"/>
  <c r="BI90" i="76" s="1"/>
  <c r="BH83" i="76"/>
  <c r="BG83" i="76"/>
  <c r="BG90" i="76" s="1"/>
  <c r="BF83" i="76"/>
  <c r="BF90" i="76" s="1"/>
  <c r="BE83" i="76"/>
  <c r="BE90" i="76" s="1"/>
  <c r="BD83" i="76"/>
  <c r="BD90" i="76" s="1"/>
  <c r="BC83" i="76"/>
  <c r="BC90" i="76" s="1"/>
  <c r="BB83" i="76"/>
  <c r="BB90" i="76" s="1"/>
  <c r="BA83" i="76"/>
  <c r="BA90" i="76" s="1"/>
  <c r="AZ83" i="76"/>
  <c r="AI83" i="76"/>
  <c r="AH83" i="76"/>
  <c r="BW82" i="76"/>
  <c r="BW89" i="76" s="1"/>
  <c r="BV82" i="76"/>
  <c r="BV89" i="76" s="1"/>
  <c r="BU82" i="76"/>
  <c r="BU89" i="76" s="1"/>
  <c r="BT82" i="76"/>
  <c r="BT89" i="76" s="1"/>
  <c r="BS82" i="76"/>
  <c r="BS89" i="76" s="1"/>
  <c r="BR82" i="76"/>
  <c r="BR89" i="76" s="1"/>
  <c r="BQ82" i="76"/>
  <c r="BP82" i="76"/>
  <c r="BP89" i="76" s="1"/>
  <c r="BO82" i="76"/>
  <c r="BO89" i="76" s="1"/>
  <c r="BN82" i="76"/>
  <c r="BN89" i="76" s="1"/>
  <c r="BM82" i="76"/>
  <c r="BM89" i="76" s="1"/>
  <c r="BL82" i="76"/>
  <c r="BL89" i="76" s="1"/>
  <c r="BK82" i="76"/>
  <c r="BK89" i="76" s="1"/>
  <c r="BJ82" i="76"/>
  <c r="BJ89" i="76" s="1"/>
  <c r="BI82" i="76"/>
  <c r="BI89" i="76" s="1"/>
  <c r="BH82" i="76"/>
  <c r="BH89" i="76" s="1"/>
  <c r="BG82" i="76"/>
  <c r="BG89" i="76" s="1"/>
  <c r="BF82" i="76"/>
  <c r="BF89" i="76" s="1"/>
  <c r="BE82" i="76"/>
  <c r="BE89" i="76" s="1"/>
  <c r="BD82" i="76"/>
  <c r="BD89" i="76" s="1"/>
  <c r="BC82" i="76"/>
  <c r="BC89" i="76" s="1"/>
  <c r="BB82" i="76"/>
  <c r="BA82" i="76"/>
  <c r="BA89" i="76" s="1"/>
  <c r="AZ82" i="76"/>
  <c r="AZ89" i="76" s="1"/>
  <c r="AI82" i="76"/>
  <c r="AH82" i="76"/>
  <c r="BW81" i="76"/>
  <c r="BW88" i="76" s="1"/>
  <c r="BV81" i="76"/>
  <c r="BV88" i="76" s="1"/>
  <c r="BU81" i="76"/>
  <c r="BU88" i="76" s="1"/>
  <c r="BT81" i="76"/>
  <c r="BT88" i="76" s="1"/>
  <c r="BS81" i="76"/>
  <c r="BR81" i="76"/>
  <c r="BQ81" i="76"/>
  <c r="BQ88" i="76" s="1"/>
  <c r="BP81" i="76"/>
  <c r="BP88" i="76" s="1"/>
  <c r="BO81" i="76"/>
  <c r="BO88" i="76" s="1"/>
  <c r="BN81" i="76"/>
  <c r="BN88" i="76" s="1"/>
  <c r="BM81" i="76"/>
  <c r="BM88" i="76" s="1"/>
  <c r="BL81" i="76"/>
  <c r="BL88" i="76" s="1"/>
  <c r="BK81" i="76"/>
  <c r="BK88" i="76" s="1"/>
  <c r="BJ81" i="76"/>
  <c r="BI81" i="76"/>
  <c r="BI88" i="76" s="1"/>
  <c r="BH81" i="76"/>
  <c r="BH88" i="76" s="1"/>
  <c r="BG81" i="76"/>
  <c r="BG88" i="76" s="1"/>
  <c r="BF81" i="76"/>
  <c r="BF88" i="76" s="1"/>
  <c r="BE81" i="76"/>
  <c r="BE88" i="76" s="1"/>
  <c r="BD81" i="76"/>
  <c r="BC81" i="76"/>
  <c r="BC88" i="76" s="1"/>
  <c r="BB81" i="76"/>
  <c r="BB88" i="76" s="1"/>
  <c r="BA81" i="76"/>
  <c r="BA88" i="76" s="1"/>
  <c r="AZ81" i="76"/>
  <c r="AZ88" i="76" s="1"/>
  <c r="AI81" i="76"/>
  <c r="AH81" i="76"/>
  <c r="BW80" i="76"/>
  <c r="BW87" i="76" s="1"/>
  <c r="BV80" i="76"/>
  <c r="BV87" i="76" s="1"/>
  <c r="BU80" i="76"/>
  <c r="BU87" i="76" s="1"/>
  <c r="BT80" i="76"/>
  <c r="BS80" i="76"/>
  <c r="BS87" i="76" s="1"/>
  <c r="BR80" i="76"/>
  <c r="BR87" i="76" s="1"/>
  <c r="BQ80" i="76"/>
  <c r="BQ87" i="76" s="1"/>
  <c r="BP80" i="76"/>
  <c r="BP87" i="76" s="1"/>
  <c r="BO80" i="76"/>
  <c r="BO87" i="76" s="1"/>
  <c r="BN80" i="76"/>
  <c r="BM80" i="76"/>
  <c r="BL80" i="76"/>
  <c r="BL87" i="76" s="1"/>
  <c r="BK80" i="76"/>
  <c r="BK87" i="76" s="1"/>
  <c r="BJ80" i="76"/>
  <c r="BJ87" i="76" s="1"/>
  <c r="BI80" i="76"/>
  <c r="BI87" i="76" s="1"/>
  <c r="BH80" i="76"/>
  <c r="BH87" i="76" s="1"/>
  <c r="BG80" i="76"/>
  <c r="BG87" i="76" s="1"/>
  <c r="BF80" i="76"/>
  <c r="BF87" i="76" s="1"/>
  <c r="BE80" i="76"/>
  <c r="BE87" i="76" s="1"/>
  <c r="BD80" i="76"/>
  <c r="BD87" i="76" s="1"/>
  <c r="BC80" i="76"/>
  <c r="BC87" i="76" s="1"/>
  <c r="BB80" i="76"/>
  <c r="BB87" i="76" s="1"/>
  <c r="BA80" i="76"/>
  <c r="BA87" i="76" s="1"/>
  <c r="AZ80" i="76"/>
  <c r="AZ87" i="76" s="1"/>
  <c r="AI80" i="76"/>
  <c r="AH80" i="76"/>
  <c r="BW79" i="76"/>
  <c r="BW86" i="76" s="1"/>
  <c r="BV79" i="76"/>
  <c r="BV86" i="76" s="1"/>
  <c r="BU79" i="76"/>
  <c r="BU86" i="76" s="1"/>
  <c r="BT79" i="76"/>
  <c r="BT86" i="76" s="1"/>
  <c r="BS79" i="76"/>
  <c r="BS86" i="76" s="1"/>
  <c r="BR79" i="76"/>
  <c r="BR86" i="76" s="1"/>
  <c r="BQ79" i="76"/>
  <c r="BQ86" i="76" s="1"/>
  <c r="BP79" i="76"/>
  <c r="BO79" i="76"/>
  <c r="BO86" i="76" s="1"/>
  <c r="BN79" i="76"/>
  <c r="BN86" i="76" s="1"/>
  <c r="BM79" i="76"/>
  <c r="BM86" i="76" s="1"/>
  <c r="BL79" i="76"/>
  <c r="BL86" i="76" s="1"/>
  <c r="BK79" i="76"/>
  <c r="BK86" i="76" s="1"/>
  <c r="BJ79" i="76"/>
  <c r="BJ86" i="76" s="1"/>
  <c r="BI79" i="76"/>
  <c r="BI86" i="76" s="1"/>
  <c r="BH79" i="76"/>
  <c r="BH86" i="76" s="1"/>
  <c r="BG79" i="76"/>
  <c r="BG86" i="76" s="1"/>
  <c r="BF79" i="76"/>
  <c r="BF86" i="76" s="1"/>
  <c r="BE79" i="76"/>
  <c r="BE86" i="76" s="1"/>
  <c r="BD79" i="76"/>
  <c r="BD86" i="76" s="1"/>
  <c r="BC79" i="76"/>
  <c r="BC86" i="76" s="1"/>
  <c r="BB79" i="76"/>
  <c r="BB86" i="76" s="1"/>
  <c r="BA79" i="76"/>
  <c r="BA86" i="76" s="1"/>
  <c r="AZ79" i="76"/>
  <c r="AZ86" i="76" s="1"/>
  <c r="AI79" i="76"/>
  <c r="AH79" i="76"/>
  <c r="AG78" i="76"/>
  <c r="BG17" i="76"/>
  <c r="BF17" i="76"/>
  <c r="Y78" i="76"/>
  <c r="BE17" i="76"/>
  <c r="AZ17" i="76"/>
  <c r="AY17" i="76"/>
  <c r="AX17" i="76"/>
  <c r="L78" i="76"/>
  <c r="K78" i="76"/>
  <c r="AT17" i="76" s="1"/>
  <c r="J78" i="76"/>
  <c r="I78" i="76"/>
  <c r="AS17" i="76" s="1"/>
  <c r="H78" i="76"/>
  <c r="G78" i="76"/>
  <c r="AR17" i="76" s="1"/>
  <c r="AI77" i="76"/>
  <c r="AH77" i="76"/>
  <c r="AI76" i="76"/>
  <c r="AH76" i="76"/>
  <c r="AI75" i="76"/>
  <c r="AH75" i="76"/>
  <c r="AI74" i="76"/>
  <c r="AH74" i="76"/>
  <c r="AI73" i="76"/>
  <c r="AH73" i="76"/>
  <c r="AI72" i="76"/>
  <c r="AH72" i="76"/>
  <c r="AG71" i="76"/>
  <c r="BI16" i="76"/>
  <c r="BH16" i="76"/>
  <c r="AB7" i="76"/>
  <c r="AA113" i="76"/>
  <c r="AA115" i="76" s="1"/>
  <c r="Z71" i="76"/>
  <c r="BF16" i="76" s="1"/>
  <c r="Y71" i="76"/>
  <c r="AV16" i="76"/>
  <c r="L71" i="76"/>
  <c r="K71" i="76"/>
  <c r="J71" i="76"/>
  <c r="I71" i="76"/>
  <c r="AS16" i="76" s="1"/>
  <c r="H71" i="76"/>
  <c r="G71" i="76"/>
  <c r="AR16" i="76" s="1"/>
  <c r="AQ16" i="76"/>
  <c r="D7" i="76"/>
  <c r="C71" i="76"/>
  <c r="AI70" i="76"/>
  <c r="AH70" i="76"/>
  <c r="AI69" i="76"/>
  <c r="AH69" i="76"/>
  <c r="AI68" i="76"/>
  <c r="AH68" i="76"/>
  <c r="AI67" i="76"/>
  <c r="AH67" i="76"/>
  <c r="AI66" i="76"/>
  <c r="AH66" i="76"/>
  <c r="AI65" i="76"/>
  <c r="AH65" i="76"/>
  <c r="AI64" i="76"/>
  <c r="AH64" i="76"/>
  <c r="AI63" i="76"/>
  <c r="AH63" i="76"/>
  <c r="AI62" i="76"/>
  <c r="AH62" i="76"/>
  <c r="AI61" i="76"/>
  <c r="AH61" i="76"/>
  <c r="AI60" i="76"/>
  <c r="AH60" i="76"/>
  <c r="AI59" i="76"/>
  <c r="AH59" i="76"/>
  <c r="AI58" i="76"/>
  <c r="AH58" i="76"/>
  <c r="AI57" i="76"/>
  <c r="AH57" i="76"/>
  <c r="AI56" i="76"/>
  <c r="AH56" i="76"/>
  <c r="AI55" i="76"/>
  <c r="AH55" i="76"/>
  <c r="AI54" i="76"/>
  <c r="AH54" i="76"/>
  <c r="AI53" i="76"/>
  <c r="AH53" i="76"/>
  <c r="AI52" i="76"/>
  <c r="AH52" i="76"/>
  <c r="AI51" i="76"/>
  <c r="AH51" i="76"/>
  <c r="AI50" i="76"/>
  <c r="AH50" i="76"/>
  <c r="AI49" i="76"/>
  <c r="AH49" i="76"/>
  <c r="AI48" i="76"/>
  <c r="AH48" i="76"/>
  <c r="AI47" i="76"/>
  <c r="AH47" i="76"/>
  <c r="AI46" i="76"/>
  <c r="AH46" i="76"/>
  <c r="AI45" i="76"/>
  <c r="AH45" i="76"/>
  <c r="AI44" i="76"/>
  <c r="AH44" i="76"/>
  <c r="AI43" i="76"/>
  <c r="AH43" i="76"/>
  <c r="AI42" i="76"/>
  <c r="AH42" i="76"/>
  <c r="AI41" i="76"/>
  <c r="AH41" i="76"/>
  <c r="AI40" i="76"/>
  <c r="AH40" i="76"/>
  <c r="AI39" i="76"/>
  <c r="AH39" i="76"/>
  <c r="AI38" i="76"/>
  <c r="AH38" i="76"/>
  <c r="AI37" i="76"/>
  <c r="AH37" i="76"/>
  <c r="AI36" i="76"/>
  <c r="AH36" i="76"/>
  <c r="AI35" i="76"/>
  <c r="AH35" i="76"/>
  <c r="AI34" i="76"/>
  <c r="AH34" i="76"/>
  <c r="AI33" i="76"/>
  <c r="AH33" i="76"/>
  <c r="AI32" i="76"/>
  <c r="AH32" i="76"/>
  <c r="AI31" i="76"/>
  <c r="AH31" i="76"/>
  <c r="AI30" i="76"/>
  <c r="AH30" i="76"/>
  <c r="AI29" i="76"/>
  <c r="AH29" i="76"/>
  <c r="AI28" i="76"/>
  <c r="AH28" i="76"/>
  <c r="AI27" i="76"/>
  <c r="AH27" i="76"/>
  <c r="AI26" i="76"/>
  <c r="AH26" i="76"/>
  <c r="AI25" i="76"/>
  <c r="AH25" i="76"/>
  <c r="AI24" i="76"/>
  <c r="AH24" i="76"/>
  <c r="BG23" i="76"/>
  <c r="AO23" i="76"/>
  <c r="AI23" i="76"/>
  <c r="AH23" i="76"/>
  <c r="AI22" i="76"/>
  <c r="AH22" i="76"/>
  <c r="BJ21" i="76"/>
  <c r="BI21" i="76"/>
  <c r="BH21" i="76"/>
  <c r="BG21" i="76"/>
  <c r="BF21" i="76"/>
  <c r="BE21" i="76"/>
  <c r="BD21" i="76"/>
  <c r="BC21" i="76"/>
  <c r="BB21" i="76"/>
  <c r="BA21" i="76"/>
  <c r="AZ21" i="76"/>
  <c r="AY21" i="76"/>
  <c r="AX21" i="76"/>
  <c r="AW21" i="76"/>
  <c r="AV21" i="76"/>
  <c r="AU21" i="76"/>
  <c r="AT21" i="76"/>
  <c r="AS21" i="76"/>
  <c r="AR21" i="76"/>
  <c r="AQ21" i="76"/>
  <c r="AP21" i="76"/>
  <c r="AO21" i="76"/>
  <c r="AN21" i="76"/>
  <c r="AM21" i="76"/>
  <c r="AI21" i="76"/>
  <c r="AH21" i="76"/>
  <c r="BJ20" i="76"/>
  <c r="BI20" i="76"/>
  <c r="BE20" i="76"/>
  <c r="BD20" i="76"/>
  <c r="BC20" i="76"/>
  <c r="AY20" i="76"/>
  <c r="AX20" i="76"/>
  <c r="AW20" i="76"/>
  <c r="AV20" i="76"/>
  <c r="AU20" i="76"/>
  <c r="AR20" i="76"/>
  <c r="AQ20" i="76"/>
  <c r="AP20" i="76"/>
  <c r="AO20" i="76"/>
  <c r="AN20" i="76"/>
  <c r="AI20" i="76"/>
  <c r="AH20" i="76"/>
  <c r="BJ19" i="76"/>
  <c r="BI19" i="76"/>
  <c r="BH19" i="76"/>
  <c r="BG19" i="76"/>
  <c r="AY19" i="76"/>
  <c r="AX19" i="76"/>
  <c r="AW19" i="76"/>
  <c r="AQ19" i="76"/>
  <c r="AP19" i="76"/>
  <c r="AO19" i="76"/>
  <c r="AI19" i="76"/>
  <c r="AH19" i="76"/>
  <c r="BJ18" i="76"/>
  <c r="BI18" i="76"/>
  <c r="BH18" i="76"/>
  <c r="BG18" i="76"/>
  <c r="BF18" i="76"/>
  <c r="BE18" i="76"/>
  <c r="BA18" i="76"/>
  <c r="AZ18" i="76"/>
  <c r="AY18" i="76"/>
  <c r="AX18" i="76"/>
  <c r="AS18" i="76"/>
  <c r="AQ18" i="76"/>
  <c r="AM18" i="76"/>
  <c r="AI18" i="76"/>
  <c r="AH18" i="76"/>
  <c r="BJ17" i="76"/>
  <c r="BI17" i="76"/>
  <c r="BH17" i="76"/>
  <c r="BD17" i="76"/>
  <c r="BC17" i="76"/>
  <c r="BB17" i="76"/>
  <c r="BA17" i="76"/>
  <c r="AW17" i="76"/>
  <c r="AV17" i="76"/>
  <c r="AU17" i="76"/>
  <c r="AQ17" i="76"/>
  <c r="AP17" i="76"/>
  <c r="AO17" i="76"/>
  <c r="AN17" i="76"/>
  <c r="AM17" i="76"/>
  <c r="AI17" i="76"/>
  <c r="AH17" i="76"/>
  <c r="BG16" i="76"/>
  <c r="BE16" i="76"/>
  <c r="BC16" i="76"/>
  <c r="BB16" i="76"/>
  <c r="AY16" i="76"/>
  <c r="AW16" i="76"/>
  <c r="AU16" i="76"/>
  <c r="AP16" i="76"/>
  <c r="AP22" i="76" s="1"/>
  <c r="AO16" i="76"/>
  <c r="AM16" i="76"/>
  <c r="AI16" i="76"/>
  <c r="AH16" i="76"/>
  <c r="AI15" i="76"/>
  <c r="AH15" i="76"/>
  <c r="AI14" i="76"/>
  <c r="AH14" i="76"/>
  <c r="AI13" i="76"/>
  <c r="AH13" i="76"/>
  <c r="AL12" i="76"/>
  <c r="AI12" i="76"/>
  <c r="AH12" i="76"/>
  <c r="AI11" i="76"/>
  <c r="AH11" i="76"/>
  <c r="K6" i="76"/>
  <c r="AE5" i="76"/>
  <c r="AD5" i="76"/>
  <c r="AC5" i="76"/>
  <c r="AB5" i="76"/>
  <c r="AA5" i="76"/>
  <c r="V5" i="76"/>
  <c r="T5" i="76"/>
  <c r="S5" i="76"/>
  <c r="P5" i="76"/>
  <c r="O5" i="76"/>
  <c r="N5" i="76"/>
  <c r="M5" i="76"/>
  <c r="L5" i="76"/>
  <c r="G5" i="76"/>
  <c r="E5" i="76"/>
  <c r="D5" i="76"/>
  <c r="C5" i="76"/>
  <c r="AG4" i="76"/>
  <c r="K4" i="76"/>
  <c r="E4" i="76"/>
  <c r="H4" i="76" s="1"/>
  <c r="B4" i="76"/>
  <c r="AL13" i="76" s="1"/>
  <c r="AG3" i="76"/>
  <c r="AG2" i="76"/>
  <c r="AF70" i="75"/>
  <c r="AF71" i="75"/>
  <c r="AF78" i="75"/>
  <c r="AF92" i="75"/>
  <c r="AF96" i="75"/>
  <c r="AF108" i="75"/>
  <c r="AF117" i="75"/>
  <c r="AF118" i="75"/>
  <c r="AF119" i="75"/>
  <c r="AF120" i="75"/>
  <c r="AF121" i="75"/>
  <c r="AF122" i="75"/>
  <c r="R274" i="77" l="1"/>
  <c r="S169" i="77"/>
  <c r="Y177" i="77"/>
  <c r="Z177" i="77" s="1"/>
  <c r="AA177" i="77" s="1"/>
  <c r="Q167" i="77"/>
  <c r="R161" i="77"/>
  <c r="Q135" i="77"/>
  <c r="BG22" i="76"/>
  <c r="BG25" i="76" s="1"/>
  <c r="Z123" i="76"/>
  <c r="BF23" i="76" s="1"/>
  <c r="Y123" i="76"/>
  <c r="Y124" i="76" s="1"/>
  <c r="BE19" i="76"/>
  <c r="BE22" i="76" s="1"/>
  <c r="BE25" i="76" s="1"/>
  <c r="V113" i="76"/>
  <c r="V115" i="76" s="1"/>
  <c r="V116" i="76" s="1"/>
  <c r="V7" i="76" s="1"/>
  <c r="U5" i="76"/>
  <c r="T113" i="76"/>
  <c r="T115" i="76" s="1"/>
  <c r="T123" i="76"/>
  <c r="BB23" i="76" s="1"/>
  <c r="S113" i="76"/>
  <c r="S115" i="76" s="1"/>
  <c r="AV22" i="76"/>
  <c r="AV25" i="76" s="1"/>
  <c r="I123" i="76"/>
  <c r="I124" i="76" s="1"/>
  <c r="L113" i="76"/>
  <c r="L115" i="76" s="1"/>
  <c r="L116" i="76" s="1"/>
  <c r="L7" i="76" s="1"/>
  <c r="K113" i="76"/>
  <c r="K115" i="76" s="1"/>
  <c r="AH122" i="76"/>
  <c r="J123" i="76"/>
  <c r="J124" i="76" s="1"/>
  <c r="AS19" i="76"/>
  <c r="AH92" i="76"/>
  <c r="H123" i="76"/>
  <c r="H124" i="76" s="1"/>
  <c r="AJ108" i="76" a="1"/>
  <c r="AJ108" i="76" s="1"/>
  <c r="F5" i="76"/>
  <c r="AR19" i="76"/>
  <c r="AR22" i="76" s="1"/>
  <c r="B113" i="76"/>
  <c r="B115" i="76" s="1"/>
  <c r="B116" i="76" s="1"/>
  <c r="B124" i="76"/>
  <c r="BH22" i="76"/>
  <c r="BH25" i="76" s="1"/>
  <c r="BA16" i="76"/>
  <c r="BI22" i="76"/>
  <c r="AN16" i="76"/>
  <c r="AN22" i="76" s="1"/>
  <c r="AN25" i="76" s="1"/>
  <c r="AQ22" i="76"/>
  <c r="N7" i="76"/>
  <c r="BD16" i="76"/>
  <c r="BD22" i="76" s="1"/>
  <c r="BD25" i="76" s="1"/>
  <c r="AS22" i="76"/>
  <c r="AY22" i="76"/>
  <c r="AY25" i="76" s="1"/>
  <c r="AT16" i="76"/>
  <c r="Y135" i="76"/>
  <c r="Z170" i="76"/>
  <c r="AM23" i="76"/>
  <c r="AY23" i="76"/>
  <c r="AH96" i="76"/>
  <c r="AH108" i="76"/>
  <c r="AI78" i="76"/>
  <c r="AH78" i="76"/>
  <c r="AI96" i="76"/>
  <c r="AN19" i="76"/>
  <c r="B5" i="76"/>
  <c r="J5" i="76"/>
  <c r="AT19" i="76"/>
  <c r="R5" i="76"/>
  <c r="BA19" i="76"/>
  <c r="Z5" i="76"/>
  <c r="AI108" i="76"/>
  <c r="G123" i="76"/>
  <c r="W123" i="76"/>
  <c r="W124" i="76" s="1"/>
  <c r="AI120" i="76"/>
  <c r="Y5" i="76"/>
  <c r="Z124" i="76"/>
  <c r="AI122" i="76"/>
  <c r="AO22" i="76"/>
  <c r="AO25" i="76" s="1"/>
  <c r="BC22" i="76"/>
  <c r="L124" i="76"/>
  <c r="T124" i="76"/>
  <c r="BB19" i="76"/>
  <c r="BB22" i="76" s="1"/>
  <c r="BB25" i="76" s="1"/>
  <c r="U113" i="76"/>
  <c r="U115" i="76" s="1"/>
  <c r="AI119" i="76"/>
  <c r="AN23" i="76"/>
  <c r="K123" i="76"/>
  <c r="AT23" i="76" s="1"/>
  <c r="S123" i="76"/>
  <c r="BA23" i="76" s="1"/>
  <c r="AA123" i="76"/>
  <c r="AA116" i="76" s="1"/>
  <c r="AA7" i="76" s="1"/>
  <c r="I5" i="76"/>
  <c r="H113" i="76"/>
  <c r="H115" i="76" s="1"/>
  <c r="AX16" i="76"/>
  <c r="AX22" i="76" s="1"/>
  <c r="AX25" i="76" s="1"/>
  <c r="P7" i="76"/>
  <c r="X113" i="76"/>
  <c r="X115" i="76" s="1"/>
  <c r="X116" i="76" s="1"/>
  <c r="X7" i="76" s="1"/>
  <c r="BJ16" i="76"/>
  <c r="BJ22" i="76" s="1"/>
  <c r="BJ25" i="76" s="1"/>
  <c r="AF7" i="76"/>
  <c r="AI92" i="76"/>
  <c r="AI118" i="76"/>
  <c r="BG95" i="76" a="1"/>
  <c r="E7" i="76"/>
  <c r="AI117" i="76"/>
  <c r="Q5" i="76"/>
  <c r="AZ19" i="76"/>
  <c r="AU22" i="76"/>
  <c r="AG113" i="76"/>
  <c r="AG6" i="76"/>
  <c r="AH71" i="76"/>
  <c r="J113" i="76"/>
  <c r="J115" i="76" s="1"/>
  <c r="R7" i="76"/>
  <c r="Z113" i="76"/>
  <c r="Z115" i="76" s="1"/>
  <c r="Z116" i="76" s="1"/>
  <c r="Z7" i="76" s="1"/>
  <c r="F7" i="76"/>
  <c r="V124" i="76"/>
  <c r="AM19" i="76"/>
  <c r="AM22" i="76" s="1"/>
  <c r="AF5" i="76"/>
  <c r="AH121" i="76"/>
  <c r="Q7" i="76"/>
  <c r="Y113" i="76"/>
  <c r="Y115" i="76" s="1"/>
  <c r="Y116" i="76" s="1"/>
  <c r="Y7" i="76" s="1"/>
  <c r="AW22" i="76"/>
  <c r="BF19" i="76"/>
  <c r="BF22" i="76" s="1"/>
  <c r="BF25" i="76" s="1"/>
  <c r="X124" i="76"/>
  <c r="G113" i="76"/>
  <c r="G115" i="76" s="1"/>
  <c r="AD7" i="76"/>
  <c r="AH118" i="76"/>
  <c r="AQ23" i="76"/>
  <c r="AE7" i="76"/>
  <c r="U123" i="76"/>
  <c r="AI121" i="76"/>
  <c r="AH117" i="76"/>
  <c r="I113" i="76"/>
  <c r="I115" i="76" s="1"/>
  <c r="I116" i="76" s="1"/>
  <c r="I7" i="76" s="1"/>
  <c r="AZ16" i="76"/>
  <c r="AZ22" i="76" s="1"/>
  <c r="AZ25" i="76" s="1"/>
  <c r="AI71" i="76"/>
  <c r="AH119" i="76"/>
  <c r="AH120" i="76"/>
  <c r="H177" i="76"/>
  <c r="C274" i="76"/>
  <c r="D169" i="76"/>
  <c r="F183" i="76"/>
  <c r="C167" i="76"/>
  <c r="D161" i="76"/>
  <c r="AF123" i="75"/>
  <c r="AF124" i="75"/>
  <c r="AF113" i="75"/>
  <c r="AF115" i="75" s="1"/>
  <c r="AF116" i="75" s="1"/>
  <c r="AE70" i="75"/>
  <c r="AE71" i="75"/>
  <c r="AE78" i="75"/>
  <c r="AE92" i="75"/>
  <c r="AE96" i="75"/>
  <c r="AE108" i="75"/>
  <c r="AE117" i="75"/>
  <c r="AE123" i="75" s="1"/>
  <c r="AE118" i="75"/>
  <c r="AE119" i="75"/>
  <c r="AE120" i="75"/>
  <c r="AE121" i="75"/>
  <c r="AE122" i="75"/>
  <c r="AE135" i="75"/>
  <c r="R167" i="77" l="1"/>
  <c r="R135" i="77"/>
  <c r="U183" i="77"/>
  <c r="S274" i="77"/>
  <c r="U116" i="76"/>
  <c r="U7" i="76" s="1"/>
  <c r="T116" i="76"/>
  <c r="T7" i="76" s="1"/>
  <c r="BA22" i="76"/>
  <c r="AT22" i="76"/>
  <c r="AS23" i="76"/>
  <c r="J116" i="76"/>
  <c r="J7" i="76" s="1"/>
  <c r="K124" i="76"/>
  <c r="AT25" i="76"/>
  <c r="AI123" i="76"/>
  <c r="H116" i="76"/>
  <c r="H7" i="76" s="1"/>
  <c r="AJ123" i="76" a="1"/>
  <c r="AJ123" i="76" s="1"/>
  <c r="AQ25" i="76"/>
  <c r="AS25" i="76"/>
  <c r="AW23" i="76"/>
  <c r="AW25" i="76" s="1"/>
  <c r="AH123" i="76"/>
  <c r="AI113" i="76"/>
  <c r="AH113" i="76"/>
  <c r="BC23" i="76"/>
  <c r="U124" i="76"/>
  <c r="AR23" i="76"/>
  <c r="AR25" i="76" s="1"/>
  <c r="G124" i="76"/>
  <c r="Z135" i="76"/>
  <c r="AA170" i="76"/>
  <c r="D274" i="76"/>
  <c r="E169" i="76"/>
  <c r="AA124" i="76"/>
  <c r="AC7" i="76"/>
  <c r="BL118" i="76"/>
  <c r="BJ117" i="76"/>
  <c r="BH116" i="76"/>
  <c r="BL114" i="76"/>
  <c r="BJ113" i="76"/>
  <c r="BH112" i="76"/>
  <c r="BL110" i="76"/>
  <c r="BJ109" i="76"/>
  <c r="BH108" i="76"/>
  <c r="BL106" i="76"/>
  <c r="BJ105" i="76"/>
  <c r="BH104" i="76"/>
  <c r="BL102" i="76"/>
  <c r="BJ101" i="76"/>
  <c r="BH100" i="76"/>
  <c r="BL98" i="76"/>
  <c r="BJ97" i="76"/>
  <c r="BH96" i="76"/>
  <c r="BG97" i="76"/>
  <c r="BK118" i="76"/>
  <c r="BI117" i="76"/>
  <c r="BG116" i="76"/>
  <c r="BK114" i="76"/>
  <c r="BI113" i="76"/>
  <c r="BG112" i="76"/>
  <c r="BK110" i="76"/>
  <c r="BI109" i="76"/>
  <c r="BG108" i="76"/>
  <c r="BK106" i="76"/>
  <c r="BI105" i="76"/>
  <c r="BG104" i="76"/>
  <c r="BK102" i="76"/>
  <c r="BI101" i="76"/>
  <c r="BG100" i="76"/>
  <c r="BK98" i="76"/>
  <c r="BI97" i="76"/>
  <c r="BG96" i="76"/>
  <c r="BG117" i="76"/>
  <c r="BG113" i="76"/>
  <c r="BI110" i="76"/>
  <c r="BI106" i="76"/>
  <c r="BK103" i="76"/>
  <c r="BG101" i="76"/>
  <c r="BI98" i="76"/>
  <c r="BJ118" i="76"/>
  <c r="BH117" i="76"/>
  <c r="BL115" i="76"/>
  <c r="BJ114" i="76"/>
  <c r="BH113" i="76"/>
  <c r="BL111" i="76"/>
  <c r="BJ110" i="76"/>
  <c r="BH109" i="76"/>
  <c r="BL107" i="76"/>
  <c r="BJ106" i="76"/>
  <c r="BH105" i="76"/>
  <c r="BL103" i="76"/>
  <c r="BJ102" i="76"/>
  <c r="BH101" i="76"/>
  <c r="BL99" i="76"/>
  <c r="BJ98" i="76"/>
  <c r="BH97" i="76"/>
  <c r="BL95" i="76"/>
  <c r="BI118" i="76"/>
  <c r="BK115" i="76"/>
  <c r="BI114" i="76"/>
  <c r="BK111" i="76"/>
  <c r="BG109" i="76"/>
  <c r="BK107" i="76"/>
  <c r="BG105" i="76"/>
  <c r="BI102" i="76"/>
  <c r="BK99" i="76"/>
  <c r="BK95" i="76"/>
  <c r="BH118" i="76"/>
  <c r="BL116" i="76"/>
  <c r="BJ115" i="76"/>
  <c r="BH114" i="76"/>
  <c r="BL112" i="76"/>
  <c r="BJ111" i="76"/>
  <c r="BH110" i="76"/>
  <c r="BL108" i="76"/>
  <c r="BJ107" i="76"/>
  <c r="BH106" i="76"/>
  <c r="BL104" i="76"/>
  <c r="BJ103" i="76"/>
  <c r="BH102" i="76"/>
  <c r="BL100" i="76"/>
  <c r="BJ99" i="76"/>
  <c r="BH98" i="76"/>
  <c r="BL96" i="76"/>
  <c r="BJ95" i="76"/>
  <c r="BG118" i="76"/>
  <c r="BG115" i="76"/>
  <c r="BH111" i="76"/>
  <c r="BI107" i="76"/>
  <c r="BI104" i="76"/>
  <c r="BJ100" i="76"/>
  <c r="BK96" i="76"/>
  <c r="BL117" i="76"/>
  <c r="BG114" i="76"/>
  <c r="BG111" i="76"/>
  <c r="BH107" i="76"/>
  <c r="BI103" i="76"/>
  <c r="BI100" i="76"/>
  <c r="BJ96" i="76"/>
  <c r="BK117" i="76"/>
  <c r="BL113" i="76"/>
  <c r="BG110" i="76"/>
  <c r="BG107" i="76"/>
  <c r="BH103" i="76"/>
  <c r="BI99" i="76"/>
  <c r="BI96" i="76"/>
  <c r="BK100" i="76"/>
  <c r="BK116" i="76"/>
  <c r="BK113" i="76"/>
  <c r="BL109" i="76"/>
  <c r="BG106" i="76"/>
  <c r="BG103" i="76"/>
  <c r="BH99" i="76"/>
  <c r="BI95" i="76"/>
  <c r="BI111" i="76"/>
  <c r="BJ116" i="76"/>
  <c r="BK112" i="76"/>
  <c r="BK109" i="76"/>
  <c r="BL105" i="76"/>
  <c r="BG102" i="76"/>
  <c r="BG99" i="76"/>
  <c r="BH95" i="76"/>
  <c r="BI116" i="76"/>
  <c r="BJ112" i="76"/>
  <c r="BK108" i="76"/>
  <c r="BK105" i="76"/>
  <c r="BL101" i="76"/>
  <c r="BG98" i="76"/>
  <c r="BG95" i="76"/>
  <c r="BH115" i="76"/>
  <c r="BJ104" i="76"/>
  <c r="BK97" i="76"/>
  <c r="BI115" i="76"/>
  <c r="BI112" i="76"/>
  <c r="BJ108" i="76"/>
  <c r="BK104" i="76"/>
  <c r="BK101" i="76"/>
  <c r="BL97" i="76"/>
  <c r="BI108" i="76"/>
  <c r="AP23" i="76"/>
  <c r="AP25" i="76" s="1"/>
  <c r="G116" i="76"/>
  <c r="G7" i="76" s="1"/>
  <c r="W116" i="76"/>
  <c r="W7" i="76" s="1"/>
  <c r="S116" i="76"/>
  <c r="S7" i="76" s="1"/>
  <c r="D167" i="76"/>
  <c r="E161" i="76"/>
  <c r="G183" i="76"/>
  <c r="AU23" i="76"/>
  <c r="AU25" i="76" s="1"/>
  <c r="M7" i="76"/>
  <c r="BC25" i="76"/>
  <c r="BA25" i="76"/>
  <c r="O7" i="76"/>
  <c r="K116" i="76"/>
  <c r="K7" i="76" s="1"/>
  <c r="AT8" i="76"/>
  <c r="AM25" i="76"/>
  <c r="I177" i="76"/>
  <c r="BI23" i="76"/>
  <c r="BI25" i="76" s="1"/>
  <c r="S124" i="76"/>
  <c r="C7" i="76"/>
  <c r="AE124" i="75"/>
  <c r="AE113" i="75"/>
  <c r="AE115" i="75" s="1"/>
  <c r="AE116" i="75" s="1"/>
  <c r="AD70" i="75"/>
  <c r="AD71" i="75"/>
  <c r="AD78" i="75"/>
  <c r="AD92" i="75"/>
  <c r="AD96" i="75"/>
  <c r="AC177" i="77" l="1"/>
  <c r="V183" i="77"/>
  <c r="S167" i="77"/>
  <c r="T274" i="77"/>
  <c r="U169" i="77"/>
  <c r="AI124" i="76"/>
  <c r="J177" i="76"/>
  <c r="AI115" i="76"/>
  <c r="AH115" i="76"/>
  <c r="AT9" i="76"/>
  <c r="H183" i="76"/>
  <c r="E167" i="76"/>
  <c r="F161" i="76"/>
  <c r="AH124" i="76"/>
  <c r="E274" i="76"/>
  <c r="F169" i="76"/>
  <c r="AC70" i="75"/>
  <c r="AB70" i="75"/>
  <c r="AB71" i="75"/>
  <c r="AB78" i="75"/>
  <c r="AB92" i="75"/>
  <c r="AB96" i="75"/>
  <c r="AB108" i="75"/>
  <c r="AB117" i="75"/>
  <c r="AB123" i="75" s="1"/>
  <c r="AB118" i="75"/>
  <c r="AB119" i="75"/>
  <c r="AB120" i="75"/>
  <c r="AB121" i="75"/>
  <c r="AB122" i="75"/>
  <c r="AA122" i="75"/>
  <c r="AA121" i="75"/>
  <c r="AA120" i="75"/>
  <c r="AA119" i="75"/>
  <c r="AA123" i="75" s="1"/>
  <c r="AA118" i="75"/>
  <c r="AA117" i="75"/>
  <c r="AA108" i="75"/>
  <c r="AA124" i="75" s="1"/>
  <c r="AA96" i="75"/>
  <c r="AA92" i="75"/>
  <c r="AA78" i="75"/>
  <c r="AA71" i="75"/>
  <c r="AA113" i="75" s="1"/>
  <c r="AA115" i="75" s="1"/>
  <c r="AA116" i="75" s="1"/>
  <c r="AA134" i="75" s="1"/>
  <c r="AA70" i="75"/>
  <c r="Z122" i="75"/>
  <c r="Z121" i="75"/>
  <c r="Z120" i="75"/>
  <c r="Z119" i="75"/>
  <c r="Z123" i="75" s="1"/>
  <c r="Z118" i="75"/>
  <c r="Z117" i="75"/>
  <c r="Z108" i="75"/>
  <c r="Z124" i="75" s="1"/>
  <c r="Z96" i="75"/>
  <c r="Z92" i="75"/>
  <c r="Z113" i="75" s="1"/>
  <c r="Z115" i="75" s="1"/>
  <c r="Z78" i="75"/>
  <c r="Z71" i="75"/>
  <c r="Z70" i="75"/>
  <c r="Y70" i="75"/>
  <c r="Y71" i="75"/>
  <c r="Y78" i="75"/>
  <c r="Y92" i="75"/>
  <c r="Y96" i="75"/>
  <c r="Y108" i="75"/>
  <c r="Y117" i="75"/>
  <c r="Y118" i="75"/>
  <c r="Y119" i="75"/>
  <c r="Y120" i="75"/>
  <c r="Y121" i="75"/>
  <c r="Y122" i="75"/>
  <c r="Y161" i="75"/>
  <c r="Y167" i="75" s="1"/>
  <c r="Y162" i="75"/>
  <c r="Y163" i="75"/>
  <c r="Y164" i="75"/>
  <c r="Y165" i="75"/>
  <c r="Y166" i="75"/>
  <c r="Y169" i="75"/>
  <c r="Y170" i="75"/>
  <c r="Y171" i="75"/>
  <c r="Y172" i="75"/>
  <c r="Y173" i="75"/>
  <c r="Y174" i="75"/>
  <c r="Y175" i="75"/>
  <c r="Y176" i="75"/>
  <c r="Y177" i="75"/>
  <c r="Y135" i="75" s="1"/>
  <c r="Y178" i="75"/>
  <c r="Y179" i="75"/>
  <c r="Y180" i="75"/>
  <c r="Y181" i="75"/>
  <c r="Y182" i="75"/>
  <c r="Y183" i="75"/>
  <c r="Y184" i="75"/>
  <c r="Y185" i="75"/>
  <c r="Y186" i="75"/>
  <c r="Y187" i="75"/>
  <c r="Y188" i="75"/>
  <c r="Y189" i="75"/>
  <c r="Y190" i="75"/>
  <c r="Y191" i="75"/>
  <c r="Y192" i="75"/>
  <c r="Y193" i="75"/>
  <c r="Y194" i="75"/>
  <c r="Y195" i="75"/>
  <c r="Y196" i="75"/>
  <c r="Y197" i="75"/>
  <c r="Y198" i="75"/>
  <c r="Y199" i="75"/>
  <c r="Y200" i="75"/>
  <c r="Y201" i="75"/>
  <c r="Y202" i="75"/>
  <c r="Y203" i="75"/>
  <c r="Y204" i="75"/>
  <c r="Y205" i="75"/>
  <c r="Y206" i="75"/>
  <c r="Y207" i="75"/>
  <c r="Y208" i="75"/>
  <c r="Y209" i="75"/>
  <c r="Y210" i="75"/>
  <c r="Y211" i="75"/>
  <c r="Y212" i="75"/>
  <c r="Y213" i="75"/>
  <c r="Y214" i="75"/>
  <c r="Y215" i="75"/>
  <c r="Y216" i="75"/>
  <c r="Y217" i="75"/>
  <c r="Y218" i="75"/>
  <c r="Y219" i="75"/>
  <c r="Y220" i="75"/>
  <c r="Y221" i="75"/>
  <c r="Y222" i="75"/>
  <c r="Y223" i="75"/>
  <c r="Y224" i="75"/>
  <c r="Y225" i="75"/>
  <c r="Y226" i="75"/>
  <c r="Y227" i="75"/>
  <c r="Y228" i="75"/>
  <c r="X70" i="75"/>
  <c r="X71" i="75"/>
  <c r="X78" i="75"/>
  <c r="X92" i="75"/>
  <c r="X96" i="75"/>
  <c r="X108" i="75"/>
  <c r="X117" i="75"/>
  <c r="X118" i="75"/>
  <c r="X119" i="75"/>
  <c r="X120" i="75"/>
  <c r="X121" i="75"/>
  <c r="X122" i="75"/>
  <c r="X135" i="75"/>
  <c r="X161" i="75"/>
  <c r="X162" i="75"/>
  <c r="X163" i="75"/>
  <c r="X164" i="75"/>
  <c r="W70" i="75"/>
  <c r="W71" i="75"/>
  <c r="W78" i="75"/>
  <c r="W92" i="75"/>
  <c r="W96" i="75"/>
  <c r="W108" i="75"/>
  <c r="W113" i="75" s="1"/>
  <c r="W115" i="75" s="1"/>
  <c r="W117" i="75"/>
  <c r="W118" i="75"/>
  <c r="W119" i="75"/>
  <c r="W120" i="75"/>
  <c r="W121" i="75"/>
  <c r="W122" i="75"/>
  <c r="W161" i="75"/>
  <c r="W162" i="75"/>
  <c r="W163" i="75"/>
  <c r="W167" i="75" s="1"/>
  <c r="W164" i="75"/>
  <c r="W165" i="75"/>
  <c r="W166" i="75"/>
  <c r="W169" i="75"/>
  <c r="W170" i="75"/>
  <c r="W171" i="75"/>
  <c r="W172" i="75"/>
  <c r="W173" i="75"/>
  <c r="W174" i="75"/>
  <c r="W175" i="75"/>
  <c r="W176" i="75"/>
  <c r="W177" i="75"/>
  <c r="W135" i="75" s="1"/>
  <c r="W178" i="75"/>
  <c r="W179" i="75"/>
  <c r="W180" i="75"/>
  <c r="W181" i="75"/>
  <c r="W182" i="75"/>
  <c r="W183" i="75"/>
  <c r="W184" i="75"/>
  <c r="W185" i="75"/>
  <c r="W186" i="75"/>
  <c r="W187" i="75"/>
  <c r="W188" i="75"/>
  <c r="W189" i="75"/>
  <c r="W190" i="75"/>
  <c r="W191" i="75"/>
  <c r="W192" i="75"/>
  <c r="W193" i="75"/>
  <c r="W194" i="75"/>
  <c r="W195" i="75"/>
  <c r="W196" i="75"/>
  <c r="W197" i="75"/>
  <c r="W198" i="75"/>
  <c r="W199" i="75"/>
  <c r="W200" i="75"/>
  <c r="W201" i="75"/>
  <c r="W202" i="75"/>
  <c r="W203" i="75"/>
  <c r="W204" i="75"/>
  <c r="W205" i="75"/>
  <c r="W206" i="75"/>
  <c r="W207" i="75"/>
  <c r="W208" i="75"/>
  <c r="W209" i="75"/>
  <c r="W210" i="75"/>
  <c r="W211" i="75"/>
  <c r="W212" i="75"/>
  <c r="V70" i="75"/>
  <c r="V71" i="75"/>
  <c r="V78" i="75"/>
  <c r="V92" i="75"/>
  <c r="V96" i="75"/>
  <c r="V108" i="75"/>
  <c r="V117" i="75"/>
  <c r="V118" i="75"/>
  <c r="V119" i="75"/>
  <c r="V120" i="75"/>
  <c r="V121" i="75"/>
  <c r="V122" i="75"/>
  <c r="V135" i="75"/>
  <c r="V161" i="75"/>
  <c r="V167" i="75" s="1"/>
  <c r="V162" i="75"/>
  <c r="V163" i="75"/>
  <c r="V164" i="75"/>
  <c r="V165" i="75"/>
  <c r="V166" i="75"/>
  <c r="V169" i="75"/>
  <c r="V170" i="75"/>
  <c r="V171" i="75"/>
  <c r="V172" i="75"/>
  <c r="V173" i="75"/>
  <c r="U70" i="75"/>
  <c r="U71" i="75"/>
  <c r="U78" i="75"/>
  <c r="U92" i="75"/>
  <c r="U96" i="75"/>
  <c r="U108" i="75"/>
  <c r="U117" i="75"/>
  <c r="U118" i="75"/>
  <c r="U119" i="75"/>
  <c r="U120" i="75"/>
  <c r="U121" i="75"/>
  <c r="U122" i="75"/>
  <c r="U161" i="75"/>
  <c r="U162" i="75"/>
  <c r="U163" i="75"/>
  <c r="U164" i="75"/>
  <c r="U165" i="75"/>
  <c r="U166" i="75"/>
  <c r="U135" i="75" s="1"/>
  <c r="U167" i="75"/>
  <c r="U169" i="75"/>
  <c r="U170" i="75"/>
  <c r="U171" i="75"/>
  <c r="U172" i="75"/>
  <c r="U173" i="75"/>
  <c r="U174" i="75"/>
  <c r="U175" i="75"/>
  <c r="T70" i="75"/>
  <c r="T71" i="75"/>
  <c r="T78" i="75"/>
  <c r="T92" i="75"/>
  <c r="T96" i="75"/>
  <c r="T108" i="75"/>
  <c r="T117" i="75"/>
  <c r="T118" i="75"/>
  <c r="T123" i="75" s="1"/>
  <c r="T119" i="75"/>
  <c r="T120" i="75"/>
  <c r="T121" i="75"/>
  <c r="T122" i="75"/>
  <c r="T161" i="75"/>
  <c r="T167" i="75" s="1"/>
  <c r="T162" i="75"/>
  <c r="T163" i="75"/>
  <c r="T164" i="75"/>
  <c r="T165" i="75"/>
  <c r="T166" i="75"/>
  <c r="T169" i="75"/>
  <c r="T170" i="75"/>
  <c r="T171" i="75"/>
  <c r="T172" i="75"/>
  <c r="T173" i="75"/>
  <c r="T174" i="75"/>
  <c r="S70" i="75"/>
  <c r="S71" i="75"/>
  <c r="S78" i="75"/>
  <c r="S92" i="75"/>
  <c r="S96" i="75"/>
  <c r="S108" i="75"/>
  <c r="S117" i="75"/>
  <c r="S118" i="75"/>
  <c r="S119" i="75"/>
  <c r="S120" i="75"/>
  <c r="S121" i="75"/>
  <c r="S122" i="75"/>
  <c r="S161" i="75"/>
  <c r="S162" i="75"/>
  <c r="S163" i="75"/>
  <c r="S164" i="75"/>
  <c r="S165" i="75"/>
  <c r="S166" i="75"/>
  <c r="S167" i="75"/>
  <c r="S169" i="75"/>
  <c r="S170" i="75"/>
  <c r="S171" i="75"/>
  <c r="S172" i="75"/>
  <c r="S173" i="75"/>
  <c r="S174" i="75"/>
  <c r="S175" i="75"/>
  <c r="S176" i="75"/>
  <c r="S177" i="75"/>
  <c r="S135" i="75" s="1"/>
  <c r="S178" i="75"/>
  <c r="S179" i="75"/>
  <c r="S180" i="75"/>
  <c r="S181" i="75"/>
  <c r="S182" i="75"/>
  <c r="S183" i="75"/>
  <c r="S184" i="75"/>
  <c r="S185" i="75"/>
  <c r="S186" i="75"/>
  <c r="S187" i="75"/>
  <c r="S188" i="75"/>
  <c r="S189" i="75"/>
  <c r="S190" i="75"/>
  <c r="S191" i="75"/>
  <c r="S192" i="75"/>
  <c r="S193" i="75"/>
  <c r="S194" i="75"/>
  <c r="S195" i="75"/>
  <c r="S196" i="75"/>
  <c r="S197" i="75"/>
  <c r="S198" i="75"/>
  <c r="S199" i="75"/>
  <c r="R70" i="75"/>
  <c r="R96" i="75"/>
  <c r="Q70" i="75"/>
  <c r="Q71" i="75"/>
  <c r="Q78" i="75"/>
  <c r="Q92" i="75"/>
  <c r="Q96" i="75"/>
  <c r="Q108" i="75"/>
  <c r="Q117" i="75"/>
  <c r="Q118" i="75"/>
  <c r="Q119" i="75"/>
  <c r="Q120" i="75"/>
  <c r="Q121" i="75"/>
  <c r="Q122" i="75"/>
  <c r="Q161" i="75"/>
  <c r="Q162" i="75"/>
  <c r="Q163" i="75"/>
  <c r="Q164" i="75"/>
  <c r="Q167" i="75" s="1"/>
  <c r="Q165" i="75"/>
  <c r="Q166" i="75"/>
  <c r="Q169" i="75"/>
  <c r="Q170" i="75"/>
  <c r="Q171" i="75"/>
  <c r="Q274" i="75" s="1"/>
  <c r="Q172" i="75"/>
  <c r="Q173" i="75"/>
  <c r="Q174" i="75"/>
  <c r="Q175" i="75"/>
  <c r="Q176" i="75"/>
  <c r="Q177" i="75"/>
  <c r="Q135" i="75" s="1"/>
  <c r="Q178" i="75"/>
  <c r="Q179" i="75"/>
  <c r="Q180" i="75"/>
  <c r="Q181" i="75"/>
  <c r="Q182" i="75"/>
  <c r="Q183" i="75"/>
  <c r="Q184" i="75"/>
  <c r="Q185" i="75"/>
  <c r="Q186" i="75"/>
  <c r="Q187" i="75"/>
  <c r="Q188" i="75"/>
  <c r="Q189" i="75"/>
  <c r="Q190" i="75"/>
  <c r="Q191" i="75"/>
  <c r="Q192" i="75"/>
  <c r="Q193" i="75"/>
  <c r="Q194" i="75"/>
  <c r="Q195" i="75"/>
  <c r="Q196" i="75"/>
  <c r="Q197" i="75"/>
  <c r="Q198" i="75"/>
  <c r="Q199" i="75"/>
  <c r="Q200" i="75"/>
  <c r="Q201" i="75"/>
  <c r="Q202" i="75"/>
  <c r="Q203" i="75"/>
  <c r="Q204" i="75"/>
  <c r="Q205" i="75"/>
  <c r="Q206" i="75"/>
  <c r="Q207" i="75"/>
  <c r="Q208" i="75"/>
  <c r="Q209" i="75"/>
  <c r="Q210" i="75"/>
  <c r="Q211" i="75"/>
  <c r="Q212" i="75"/>
  <c r="Q213" i="75"/>
  <c r="Q214" i="75"/>
  <c r="Q215" i="75"/>
  <c r="Q216" i="75"/>
  <c r="Q217" i="75"/>
  <c r="Q218" i="75"/>
  <c r="Q219" i="75"/>
  <c r="Q220" i="75"/>
  <c r="Q221" i="75"/>
  <c r="Q222" i="75"/>
  <c r="Q223" i="75"/>
  <c r="Q224" i="75"/>
  <c r="Q225" i="75"/>
  <c r="Q226" i="75"/>
  <c r="Q227" i="75"/>
  <c r="Q228" i="75"/>
  <c r="Q229" i="75"/>
  <c r="Q230" i="75"/>
  <c r="Q231" i="75"/>
  <c r="Q232" i="75"/>
  <c r="Q233" i="75"/>
  <c r="Q234" i="75"/>
  <c r="Q235" i="75"/>
  <c r="Q236" i="75"/>
  <c r="Q237" i="75"/>
  <c r="Q238" i="75"/>
  <c r="Q239" i="75"/>
  <c r="Q240" i="75"/>
  <c r="Q241" i="75"/>
  <c r="Q242" i="75"/>
  <c r="Q243" i="75"/>
  <c r="Q244" i="75"/>
  <c r="Q245" i="75"/>
  <c r="Q246" i="75"/>
  <c r="Q247" i="75"/>
  <c r="Q248" i="75"/>
  <c r="Q249" i="75"/>
  <c r="Q250" i="75"/>
  <c r="Q251" i="75"/>
  <c r="Q252" i="75"/>
  <c r="Q253" i="75"/>
  <c r="Q254" i="75"/>
  <c r="Q255" i="75"/>
  <c r="Q256" i="75"/>
  <c r="Q257" i="75"/>
  <c r="Q258" i="75"/>
  <c r="Q259" i="75"/>
  <c r="Q260" i="75"/>
  <c r="Q261" i="75"/>
  <c r="Q262" i="75"/>
  <c r="Q263" i="75"/>
  <c r="Q264" i="75"/>
  <c r="Q265" i="75"/>
  <c r="Q266" i="75"/>
  <c r="Q267" i="75"/>
  <c r="Q268" i="75"/>
  <c r="Q269" i="75"/>
  <c r="Q270" i="75"/>
  <c r="Q271" i="75"/>
  <c r="Q272" i="75"/>
  <c r="Q273" i="75"/>
  <c r="U161" i="77" l="1"/>
  <c r="W183" i="77"/>
  <c r="U274" i="77"/>
  <c r="V169" i="77"/>
  <c r="AD177" i="77"/>
  <c r="I183" i="76"/>
  <c r="F274" i="76"/>
  <c r="G169" i="76"/>
  <c r="AI116" i="76"/>
  <c r="B7" i="76"/>
  <c r="A7" i="76" s="1"/>
  <c r="AH116" i="76"/>
  <c r="F167" i="76"/>
  <c r="G161" i="76"/>
  <c r="K177" i="76"/>
  <c r="AB124" i="75"/>
  <c r="AB113" i="75"/>
  <c r="AB115" i="75" s="1"/>
  <c r="AB116" i="75" s="1"/>
  <c r="AB134" i="75" s="1"/>
  <c r="Z116" i="75"/>
  <c r="Z134" i="75" s="1"/>
  <c r="Y123" i="75"/>
  <c r="Y124" i="75" s="1"/>
  <c r="Y113" i="75"/>
  <c r="Y115" i="75" s="1"/>
  <c r="X123" i="75"/>
  <c r="X124" i="75" s="1"/>
  <c r="X113" i="75"/>
  <c r="X115" i="75" s="1"/>
  <c r="X116" i="75" s="1"/>
  <c r="W123" i="75"/>
  <c r="W116" i="75" s="1"/>
  <c r="W124" i="75"/>
  <c r="V123" i="75"/>
  <c r="V113" i="75"/>
  <c r="V115" i="75" s="1"/>
  <c r="V116" i="75" s="1"/>
  <c r="V124" i="75"/>
  <c r="U123" i="75"/>
  <c r="U124" i="75"/>
  <c r="U113" i="75"/>
  <c r="U115" i="75" s="1"/>
  <c r="U116" i="75" s="1"/>
  <c r="T113" i="75"/>
  <c r="T115" i="75" s="1"/>
  <c r="T116" i="75" s="1"/>
  <c r="T124" i="75"/>
  <c r="T135" i="75"/>
  <c r="S123" i="75"/>
  <c r="S124" i="75" s="1"/>
  <c r="S113" i="75"/>
  <c r="S115" i="75" s="1"/>
  <c r="Q123" i="75"/>
  <c r="Q124" i="75" s="1"/>
  <c r="Q113" i="75"/>
  <c r="Q115" i="75" s="1"/>
  <c r="Q116" i="75" s="1"/>
  <c r="V274" i="77" l="1"/>
  <c r="W169" i="77"/>
  <c r="X183" i="77"/>
  <c r="V161" i="77"/>
  <c r="U167" i="77"/>
  <c r="AE177" i="77"/>
  <c r="L177" i="76"/>
  <c r="G274" i="76"/>
  <c r="H169" i="76"/>
  <c r="H161" i="76"/>
  <c r="G167" i="76"/>
  <c r="G135" i="76"/>
  <c r="J183" i="76"/>
  <c r="Y116" i="75"/>
  <c r="S116" i="75"/>
  <c r="W161" i="77" l="1"/>
  <c r="V167" i="77"/>
  <c r="AF177" i="77"/>
  <c r="Y183" i="77"/>
  <c r="Z183" i="77" s="1"/>
  <c r="AA183" i="77" s="1"/>
  <c r="W274" i="77"/>
  <c r="X169" i="77"/>
  <c r="I161" i="76"/>
  <c r="H167" i="76"/>
  <c r="H135" i="76"/>
  <c r="H274" i="76"/>
  <c r="I169" i="76"/>
  <c r="K183" i="76"/>
  <c r="X274" i="77" l="1"/>
  <c r="Y169" i="77"/>
  <c r="X161" i="77"/>
  <c r="W167" i="77"/>
  <c r="W135" i="77"/>
  <c r="I167" i="76"/>
  <c r="J161" i="76"/>
  <c r="I135" i="76"/>
  <c r="I274" i="76"/>
  <c r="J169" i="76"/>
  <c r="L183" i="76"/>
  <c r="Y274" i="77" l="1"/>
  <c r="Z169" i="77"/>
  <c r="X167" i="77"/>
  <c r="Y161" i="77"/>
  <c r="X135" i="77"/>
  <c r="AC183" i="77"/>
  <c r="J274" i="76"/>
  <c r="K169" i="76"/>
  <c r="K161" i="76"/>
  <c r="J167" i="76"/>
  <c r="J135" i="76"/>
  <c r="AD183" i="77" l="1"/>
  <c r="Z161" i="77"/>
  <c r="Y167" i="77"/>
  <c r="Z274" i="77"/>
  <c r="AA169" i="77"/>
  <c r="K167" i="76"/>
  <c r="L161" i="76"/>
  <c r="K135" i="76"/>
  <c r="K274" i="76"/>
  <c r="L169" i="76"/>
  <c r="AA274" i="77" l="1"/>
  <c r="Z167" i="77"/>
  <c r="AA161" i="77"/>
  <c r="AE183" i="77"/>
  <c r="L274" i="76"/>
  <c r="L167" i="76"/>
  <c r="L135" i="76"/>
  <c r="P70" i="75"/>
  <c r="P71" i="75"/>
  <c r="P78" i="75"/>
  <c r="P92" i="75"/>
  <c r="P96" i="75"/>
  <c r="P108" i="75"/>
  <c r="P117" i="75"/>
  <c r="P118" i="75"/>
  <c r="P119" i="75"/>
  <c r="P120" i="75"/>
  <c r="P121" i="75"/>
  <c r="P122" i="75"/>
  <c r="P161" i="75"/>
  <c r="P167" i="75" s="1"/>
  <c r="P162" i="75"/>
  <c r="P163" i="75"/>
  <c r="P164" i="75"/>
  <c r="P165" i="75"/>
  <c r="P166" i="75"/>
  <c r="P169" i="75"/>
  <c r="P274" i="75" s="1"/>
  <c r="P170" i="75"/>
  <c r="P171" i="75"/>
  <c r="P172" i="75"/>
  <c r="P173" i="75"/>
  <c r="P174" i="75"/>
  <c r="P175" i="75"/>
  <c r="P176" i="75"/>
  <c r="P177" i="75"/>
  <c r="P178" i="75"/>
  <c r="P179" i="75"/>
  <c r="P180" i="75"/>
  <c r="P181" i="75"/>
  <c r="P182" i="75"/>
  <c r="P183" i="75"/>
  <c r="P135" i="75" s="1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225" i="75"/>
  <c r="P226" i="75"/>
  <c r="P227" i="75"/>
  <c r="P228" i="75"/>
  <c r="P229" i="75"/>
  <c r="P230" i="75"/>
  <c r="P231" i="75"/>
  <c r="P232" i="75"/>
  <c r="P233" i="75"/>
  <c r="P234" i="75"/>
  <c r="P235" i="75"/>
  <c r="P236" i="75"/>
  <c r="P237" i="75"/>
  <c r="P238" i="75"/>
  <c r="P239" i="75"/>
  <c r="P240" i="75"/>
  <c r="P241" i="75"/>
  <c r="P242" i="75"/>
  <c r="P243" i="75"/>
  <c r="P244" i="75"/>
  <c r="P245" i="75"/>
  <c r="P246" i="75"/>
  <c r="P247" i="75"/>
  <c r="P248" i="75"/>
  <c r="P249" i="75"/>
  <c r="P250" i="75"/>
  <c r="P251" i="75"/>
  <c r="P252" i="75"/>
  <c r="P253" i="75"/>
  <c r="P254" i="75"/>
  <c r="P255" i="75"/>
  <c r="P256" i="75"/>
  <c r="P257" i="75"/>
  <c r="P258" i="75"/>
  <c r="P259" i="75"/>
  <c r="P260" i="75"/>
  <c r="P261" i="75"/>
  <c r="P262" i="75"/>
  <c r="P263" i="75"/>
  <c r="P264" i="75"/>
  <c r="P265" i="75"/>
  <c r="P266" i="75"/>
  <c r="P267" i="75"/>
  <c r="P268" i="75"/>
  <c r="P269" i="75"/>
  <c r="P270" i="75"/>
  <c r="P271" i="75"/>
  <c r="P272" i="75"/>
  <c r="P273" i="75"/>
  <c r="AA167" i="77" l="1"/>
  <c r="AA135" i="77"/>
  <c r="AF183" i="77"/>
  <c r="AC169" i="77"/>
  <c r="S177" i="76"/>
  <c r="P123" i="75"/>
  <c r="P124" i="75" s="1"/>
  <c r="P113" i="75"/>
  <c r="P115" i="75" s="1"/>
  <c r="P116" i="75" s="1"/>
  <c r="AC274" i="77" l="1"/>
  <c r="AD169" i="77"/>
  <c r="AC161" i="77"/>
  <c r="T177" i="76"/>
  <c r="AD161" i="77" l="1"/>
  <c r="AC167" i="77"/>
  <c r="AD274" i="77"/>
  <c r="AE169" i="77"/>
  <c r="U177" i="76"/>
  <c r="S183" i="76"/>
  <c r="O70" i="75"/>
  <c r="O71" i="75"/>
  <c r="O78" i="75"/>
  <c r="O92" i="75"/>
  <c r="O96" i="75"/>
  <c r="O108" i="75"/>
  <c r="O117" i="75"/>
  <c r="O118" i="75"/>
  <c r="O119" i="75"/>
  <c r="O120" i="75"/>
  <c r="O121" i="75"/>
  <c r="O122" i="75"/>
  <c r="O161" i="75"/>
  <c r="O162" i="75"/>
  <c r="O167" i="75" s="1"/>
  <c r="O163" i="75"/>
  <c r="O164" i="75"/>
  <c r="O165" i="75"/>
  <c r="O166" i="75"/>
  <c r="O169" i="75"/>
  <c r="O274" i="75" s="1"/>
  <c r="O170" i="75"/>
  <c r="O171" i="75"/>
  <c r="O172" i="75"/>
  <c r="O173" i="75"/>
  <c r="O174" i="75"/>
  <c r="O175" i="75"/>
  <c r="O176" i="75"/>
  <c r="O177" i="75"/>
  <c r="O135" i="75" s="1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229" i="75"/>
  <c r="O230" i="75"/>
  <c r="O231" i="75"/>
  <c r="O232" i="75"/>
  <c r="O233" i="75"/>
  <c r="O234" i="75"/>
  <c r="O235" i="75"/>
  <c r="O236" i="75"/>
  <c r="O237" i="75"/>
  <c r="O238" i="75"/>
  <c r="O239" i="75"/>
  <c r="O240" i="75"/>
  <c r="O241" i="75"/>
  <c r="O242" i="75"/>
  <c r="O243" i="75"/>
  <c r="O244" i="75"/>
  <c r="O245" i="75"/>
  <c r="O246" i="75"/>
  <c r="O247" i="75"/>
  <c r="O248" i="75"/>
  <c r="O249" i="75"/>
  <c r="O250" i="75"/>
  <c r="O251" i="75"/>
  <c r="O252" i="75"/>
  <c r="O253" i="75"/>
  <c r="O254" i="75"/>
  <c r="O255" i="75"/>
  <c r="O256" i="75"/>
  <c r="O257" i="75"/>
  <c r="O258" i="75"/>
  <c r="O259" i="75"/>
  <c r="O260" i="75"/>
  <c r="O261" i="75"/>
  <c r="O262" i="75"/>
  <c r="O263" i="75"/>
  <c r="O264" i="75"/>
  <c r="O265" i="75"/>
  <c r="O266" i="75"/>
  <c r="O267" i="75"/>
  <c r="O268" i="75"/>
  <c r="O269" i="75"/>
  <c r="O270" i="75"/>
  <c r="O271" i="75"/>
  <c r="O272" i="75"/>
  <c r="O273" i="75"/>
  <c r="AE274" i="77" l="1"/>
  <c r="AF169" i="77"/>
  <c r="AF274" i="77" s="1"/>
  <c r="AE161" i="77"/>
  <c r="AD167" i="77"/>
  <c r="T183" i="76"/>
  <c r="V177" i="76"/>
  <c r="O123" i="75"/>
  <c r="O124" i="75" s="1"/>
  <c r="O113" i="75"/>
  <c r="O115" i="75" s="1"/>
  <c r="O116" i="75" s="1"/>
  <c r="AF161" i="77" l="1"/>
  <c r="AE167" i="77"/>
  <c r="W177" i="76"/>
  <c r="U183" i="76"/>
  <c r="N70" i="75"/>
  <c r="N71" i="75"/>
  <c r="N78" i="75"/>
  <c r="N92" i="75"/>
  <c r="N96" i="75"/>
  <c r="N108" i="75"/>
  <c r="N113" i="75" s="1"/>
  <c r="N115" i="75" s="1"/>
  <c r="N117" i="75"/>
  <c r="N118" i="75"/>
  <c r="N119" i="75"/>
  <c r="N120" i="75"/>
  <c r="N121" i="75"/>
  <c r="N122" i="75"/>
  <c r="N161" i="75"/>
  <c r="N162" i="75"/>
  <c r="N163" i="75"/>
  <c r="N164" i="75"/>
  <c r="N165" i="75"/>
  <c r="N166" i="75"/>
  <c r="N167" i="75"/>
  <c r="N169" i="75"/>
  <c r="N170" i="75"/>
  <c r="N171" i="75"/>
  <c r="N274" i="75" s="1"/>
  <c r="N172" i="75"/>
  <c r="N173" i="75"/>
  <c r="N174" i="75"/>
  <c r="N175" i="75"/>
  <c r="N176" i="75"/>
  <c r="N177" i="75"/>
  <c r="N135" i="75" s="1"/>
  <c r="N178" i="75"/>
  <c r="N179" i="75"/>
  <c r="N180" i="75"/>
  <c r="N181" i="75"/>
  <c r="N182" i="75"/>
  <c r="N183" i="75"/>
  <c r="N184" i="75"/>
  <c r="N185" i="75"/>
  <c r="N186" i="75"/>
  <c r="N187" i="75"/>
  <c r="N188" i="75"/>
  <c r="N189" i="75"/>
  <c r="N190" i="75"/>
  <c r="N191" i="75"/>
  <c r="N192" i="75"/>
  <c r="N193" i="75"/>
  <c r="N194" i="75"/>
  <c r="N195" i="75"/>
  <c r="N196" i="75"/>
  <c r="N197" i="75"/>
  <c r="N198" i="75"/>
  <c r="N199" i="75"/>
  <c r="N200" i="75"/>
  <c r="N201" i="75"/>
  <c r="N202" i="75"/>
  <c r="N203" i="75"/>
  <c r="N204" i="75"/>
  <c r="N205" i="75"/>
  <c r="N206" i="75"/>
  <c r="N207" i="75"/>
  <c r="N208" i="75"/>
  <c r="N209" i="75"/>
  <c r="N210" i="75"/>
  <c r="N211" i="75"/>
  <c r="N212" i="75"/>
  <c r="N213" i="75"/>
  <c r="N214" i="75"/>
  <c r="N215" i="75"/>
  <c r="N216" i="75"/>
  <c r="N217" i="75"/>
  <c r="N218" i="75"/>
  <c r="N219" i="75"/>
  <c r="N220" i="75"/>
  <c r="N221" i="75"/>
  <c r="N222" i="75"/>
  <c r="N223" i="75"/>
  <c r="N224" i="75"/>
  <c r="N225" i="75"/>
  <c r="N226" i="75"/>
  <c r="N227" i="75"/>
  <c r="N228" i="75"/>
  <c r="N229" i="75"/>
  <c r="N230" i="75"/>
  <c r="N231" i="75"/>
  <c r="N232" i="75"/>
  <c r="N233" i="75"/>
  <c r="N234" i="75"/>
  <c r="N235" i="75"/>
  <c r="N236" i="75"/>
  <c r="N237" i="75"/>
  <c r="N238" i="75"/>
  <c r="N239" i="75"/>
  <c r="N240" i="75"/>
  <c r="N241" i="75"/>
  <c r="N242" i="75"/>
  <c r="N243" i="75"/>
  <c r="N244" i="75"/>
  <c r="N245" i="75"/>
  <c r="N246" i="75"/>
  <c r="N247" i="75"/>
  <c r="N248" i="75"/>
  <c r="N249" i="75"/>
  <c r="N250" i="75"/>
  <c r="N251" i="75"/>
  <c r="N252" i="75"/>
  <c r="N253" i="75"/>
  <c r="N254" i="75"/>
  <c r="N255" i="75"/>
  <c r="N256" i="75"/>
  <c r="N257" i="75"/>
  <c r="N258" i="75"/>
  <c r="N259" i="75"/>
  <c r="N260" i="75"/>
  <c r="N261" i="75"/>
  <c r="N262" i="75"/>
  <c r="N263" i="75"/>
  <c r="N264" i="75"/>
  <c r="N265" i="75"/>
  <c r="N266" i="75"/>
  <c r="N267" i="75"/>
  <c r="N268" i="75"/>
  <c r="N269" i="75"/>
  <c r="N270" i="75"/>
  <c r="N271" i="75"/>
  <c r="N272" i="75"/>
  <c r="N273" i="75"/>
  <c r="M70" i="75"/>
  <c r="M71" i="75"/>
  <c r="M78" i="75"/>
  <c r="M92" i="75"/>
  <c r="M96" i="75"/>
  <c r="M108" i="75"/>
  <c r="M117" i="75"/>
  <c r="M118" i="75"/>
  <c r="M119" i="75"/>
  <c r="M120" i="75"/>
  <c r="M121" i="75"/>
  <c r="M122" i="75"/>
  <c r="M161" i="75"/>
  <c r="M167" i="75" s="1"/>
  <c r="M162" i="75"/>
  <c r="M163" i="75"/>
  <c r="M164" i="75"/>
  <c r="M165" i="75"/>
  <c r="M166" i="75"/>
  <c r="M169" i="75"/>
  <c r="M170" i="75"/>
  <c r="M171" i="75"/>
  <c r="M274" i="75" s="1"/>
  <c r="M172" i="75"/>
  <c r="M173" i="75"/>
  <c r="M174" i="75"/>
  <c r="M175" i="75"/>
  <c r="M176" i="75"/>
  <c r="M177" i="75"/>
  <c r="M135" i="75" s="1"/>
  <c r="M178" i="75"/>
  <c r="M179" i="75"/>
  <c r="M180" i="75"/>
  <c r="M181" i="75"/>
  <c r="M182" i="75"/>
  <c r="M183" i="75"/>
  <c r="M184" i="75"/>
  <c r="M185" i="75"/>
  <c r="M186" i="75"/>
  <c r="M187" i="75"/>
  <c r="M188" i="75"/>
  <c r="M189" i="75"/>
  <c r="M190" i="75"/>
  <c r="M191" i="75"/>
  <c r="M192" i="75"/>
  <c r="M193" i="75"/>
  <c r="M194" i="75"/>
  <c r="M195" i="75"/>
  <c r="M196" i="75"/>
  <c r="M197" i="75"/>
  <c r="M198" i="75"/>
  <c r="M199" i="75"/>
  <c r="M200" i="75"/>
  <c r="M201" i="75"/>
  <c r="M202" i="75"/>
  <c r="M203" i="75"/>
  <c r="M204" i="75"/>
  <c r="M205" i="75"/>
  <c r="M206" i="75"/>
  <c r="M207" i="75"/>
  <c r="M208" i="75"/>
  <c r="M209" i="75"/>
  <c r="M210" i="75"/>
  <c r="M211" i="75"/>
  <c r="M212" i="75"/>
  <c r="M213" i="75"/>
  <c r="M214" i="75"/>
  <c r="M215" i="75"/>
  <c r="M216" i="75"/>
  <c r="M217" i="75"/>
  <c r="M218" i="75"/>
  <c r="M219" i="75"/>
  <c r="M220" i="75"/>
  <c r="M221" i="75"/>
  <c r="M222" i="75"/>
  <c r="M223" i="75"/>
  <c r="M224" i="75"/>
  <c r="M225" i="75"/>
  <c r="M226" i="75"/>
  <c r="M227" i="75"/>
  <c r="M228" i="75"/>
  <c r="M229" i="75"/>
  <c r="M230" i="75"/>
  <c r="M231" i="75"/>
  <c r="M232" i="75"/>
  <c r="M233" i="75"/>
  <c r="M234" i="75"/>
  <c r="M235" i="75"/>
  <c r="M236" i="75"/>
  <c r="M237" i="75"/>
  <c r="M238" i="75"/>
  <c r="M239" i="75"/>
  <c r="M240" i="75"/>
  <c r="M241" i="75"/>
  <c r="M242" i="75"/>
  <c r="M243" i="75"/>
  <c r="M244" i="75"/>
  <c r="M245" i="75"/>
  <c r="M246" i="75"/>
  <c r="M247" i="75"/>
  <c r="M248" i="75"/>
  <c r="M249" i="75"/>
  <c r="M250" i="75"/>
  <c r="M251" i="75"/>
  <c r="M252" i="75"/>
  <c r="M253" i="75"/>
  <c r="M254" i="75"/>
  <c r="M255" i="75"/>
  <c r="M256" i="75"/>
  <c r="M257" i="75"/>
  <c r="M258" i="75"/>
  <c r="M259" i="75"/>
  <c r="M260" i="75"/>
  <c r="M261" i="75"/>
  <c r="M262" i="75"/>
  <c r="M263" i="75"/>
  <c r="M264" i="75"/>
  <c r="M265" i="75"/>
  <c r="M266" i="75"/>
  <c r="M267" i="75"/>
  <c r="M268" i="75"/>
  <c r="M269" i="75"/>
  <c r="M270" i="75"/>
  <c r="M271" i="75"/>
  <c r="M272" i="75"/>
  <c r="M273" i="75"/>
  <c r="AF167" i="77" l="1"/>
  <c r="S161" i="76"/>
  <c r="V183" i="76"/>
  <c r="S169" i="76"/>
  <c r="X177" i="76"/>
  <c r="N123" i="75"/>
  <c r="N124" i="75" s="1"/>
  <c r="N116" i="75"/>
  <c r="M123" i="75"/>
  <c r="M124" i="75" s="1"/>
  <c r="M113" i="75"/>
  <c r="M115" i="75" s="1"/>
  <c r="AI135" i="77" l="1"/>
  <c r="AH135" i="77"/>
  <c r="Y177" i="76"/>
  <c r="Z177" i="76" s="1"/>
  <c r="AA177" i="76" s="1"/>
  <c r="S274" i="76"/>
  <c r="T169" i="76"/>
  <c r="W183" i="76"/>
  <c r="S167" i="76"/>
  <c r="T161" i="76"/>
  <c r="S135" i="76"/>
  <c r="M116" i="75"/>
  <c r="T167" i="76" l="1"/>
  <c r="U161" i="76"/>
  <c r="T135" i="76"/>
  <c r="X183" i="76"/>
  <c r="T274" i="76"/>
  <c r="U169" i="76"/>
  <c r="L149" i="75"/>
  <c r="L70" i="75"/>
  <c r="K149" i="75"/>
  <c r="K70" i="75"/>
  <c r="J149" i="75"/>
  <c r="J70" i="75"/>
  <c r="I149" i="75"/>
  <c r="I70" i="75"/>
  <c r="H149" i="75"/>
  <c r="H70" i="75"/>
  <c r="G149" i="75"/>
  <c r="G70" i="75"/>
  <c r="F149" i="75"/>
  <c r="AH143" i="75"/>
  <c r="AI143" i="75"/>
  <c r="F70" i="75"/>
  <c r="C70" i="75"/>
  <c r="D70" i="75"/>
  <c r="E70" i="75"/>
  <c r="E78" i="75"/>
  <c r="D78" i="75"/>
  <c r="C78" i="75"/>
  <c r="U274" i="76" l="1"/>
  <c r="V169" i="76"/>
  <c r="U167" i="76"/>
  <c r="V161" i="76"/>
  <c r="U135" i="76"/>
  <c r="Y183" i="76"/>
  <c r="Z183" i="76" s="1"/>
  <c r="AA183" i="76" s="1"/>
  <c r="B135" i="75"/>
  <c r="B122" i="75"/>
  <c r="B121" i="75"/>
  <c r="B120" i="75"/>
  <c r="B119" i="75"/>
  <c r="B118" i="75"/>
  <c r="B117" i="75"/>
  <c r="B123" i="75" s="1"/>
  <c r="AM23" i="75" s="1"/>
  <c r="B108" i="75"/>
  <c r="B124" i="75" s="1"/>
  <c r="B96" i="75"/>
  <c r="B92" i="75"/>
  <c r="B78" i="75"/>
  <c r="AM17" i="75" s="1"/>
  <c r="B71" i="75"/>
  <c r="B70" i="75"/>
  <c r="AG274" i="75"/>
  <c r="B274" i="75"/>
  <c r="C273" i="75"/>
  <c r="D273" i="75" s="1"/>
  <c r="E273" i="75" s="1"/>
  <c r="F273" i="75" s="1"/>
  <c r="G273" i="75" s="1"/>
  <c r="H273" i="75" s="1"/>
  <c r="I273" i="75" s="1"/>
  <c r="J273" i="75" s="1"/>
  <c r="K273" i="75" s="1"/>
  <c r="L273" i="75" s="1"/>
  <c r="R273" i="75" s="1"/>
  <c r="S273" i="75" s="1"/>
  <c r="T273" i="75" s="1"/>
  <c r="U273" i="75" s="1"/>
  <c r="V273" i="75" s="1"/>
  <c r="W273" i="75" s="1"/>
  <c r="X273" i="75" s="1"/>
  <c r="Y273" i="75" s="1"/>
  <c r="Z273" i="75" s="1"/>
  <c r="AA273" i="75" s="1"/>
  <c r="AB273" i="75" s="1"/>
  <c r="AC273" i="75" s="1"/>
  <c r="AD273" i="75" s="1"/>
  <c r="AE273" i="75" s="1"/>
  <c r="AF273" i="75" s="1"/>
  <c r="L272" i="75"/>
  <c r="R272" i="75" s="1"/>
  <c r="S272" i="75" s="1"/>
  <c r="T272" i="75" s="1"/>
  <c r="U272" i="75" s="1"/>
  <c r="V272" i="75" s="1"/>
  <c r="W272" i="75" s="1"/>
  <c r="X272" i="75" s="1"/>
  <c r="Y272" i="75" s="1"/>
  <c r="Z272" i="75" s="1"/>
  <c r="AA272" i="75" s="1"/>
  <c r="AB272" i="75" s="1"/>
  <c r="AC272" i="75" s="1"/>
  <c r="AD272" i="75" s="1"/>
  <c r="AE272" i="75" s="1"/>
  <c r="AF272" i="75" s="1"/>
  <c r="C272" i="75"/>
  <c r="D272" i="75" s="1"/>
  <c r="E272" i="75" s="1"/>
  <c r="F272" i="75" s="1"/>
  <c r="G272" i="75" s="1"/>
  <c r="H272" i="75" s="1"/>
  <c r="I272" i="75" s="1"/>
  <c r="J272" i="75" s="1"/>
  <c r="K272" i="75" s="1"/>
  <c r="E271" i="75"/>
  <c r="F271" i="75" s="1"/>
  <c r="G271" i="75" s="1"/>
  <c r="H271" i="75" s="1"/>
  <c r="I271" i="75" s="1"/>
  <c r="J271" i="75" s="1"/>
  <c r="K271" i="75" s="1"/>
  <c r="L271" i="75" s="1"/>
  <c r="R271" i="75" s="1"/>
  <c r="S271" i="75" s="1"/>
  <c r="T271" i="75" s="1"/>
  <c r="U271" i="75" s="1"/>
  <c r="V271" i="75" s="1"/>
  <c r="W271" i="75" s="1"/>
  <c r="X271" i="75" s="1"/>
  <c r="Y271" i="75" s="1"/>
  <c r="Z271" i="75" s="1"/>
  <c r="AA271" i="75" s="1"/>
  <c r="AB271" i="75" s="1"/>
  <c r="AC271" i="75" s="1"/>
  <c r="AD271" i="75" s="1"/>
  <c r="AE271" i="75" s="1"/>
  <c r="AF271" i="75" s="1"/>
  <c r="C271" i="75"/>
  <c r="D271" i="75" s="1"/>
  <c r="R270" i="75"/>
  <c r="S270" i="75" s="1"/>
  <c r="T270" i="75" s="1"/>
  <c r="U270" i="75" s="1"/>
  <c r="V270" i="75" s="1"/>
  <c r="W270" i="75" s="1"/>
  <c r="X270" i="75" s="1"/>
  <c r="Y270" i="75" s="1"/>
  <c r="Z270" i="75" s="1"/>
  <c r="AA270" i="75" s="1"/>
  <c r="AB270" i="75" s="1"/>
  <c r="AC270" i="75" s="1"/>
  <c r="AD270" i="75" s="1"/>
  <c r="AE270" i="75" s="1"/>
  <c r="AF270" i="75" s="1"/>
  <c r="E270" i="75"/>
  <c r="F270" i="75" s="1"/>
  <c r="G270" i="75" s="1"/>
  <c r="H270" i="75" s="1"/>
  <c r="I270" i="75" s="1"/>
  <c r="J270" i="75" s="1"/>
  <c r="K270" i="75" s="1"/>
  <c r="L270" i="75" s="1"/>
  <c r="C270" i="75"/>
  <c r="D270" i="75" s="1"/>
  <c r="C269" i="75"/>
  <c r="D269" i="75" s="1"/>
  <c r="E269" i="75" s="1"/>
  <c r="F269" i="75" s="1"/>
  <c r="G269" i="75" s="1"/>
  <c r="H269" i="75" s="1"/>
  <c r="I269" i="75" s="1"/>
  <c r="J269" i="75" s="1"/>
  <c r="K269" i="75" s="1"/>
  <c r="L269" i="75" s="1"/>
  <c r="R269" i="75" s="1"/>
  <c r="S269" i="75" s="1"/>
  <c r="T269" i="75" s="1"/>
  <c r="U269" i="75" s="1"/>
  <c r="V269" i="75" s="1"/>
  <c r="W269" i="75" s="1"/>
  <c r="X269" i="75" s="1"/>
  <c r="Y269" i="75" s="1"/>
  <c r="Z269" i="75" s="1"/>
  <c r="AA269" i="75" s="1"/>
  <c r="AB269" i="75" s="1"/>
  <c r="AC269" i="75" s="1"/>
  <c r="AD269" i="75" s="1"/>
  <c r="AE269" i="75" s="1"/>
  <c r="AF269" i="75" s="1"/>
  <c r="C268" i="75"/>
  <c r="D268" i="75" s="1"/>
  <c r="E268" i="75" s="1"/>
  <c r="F268" i="75" s="1"/>
  <c r="G268" i="75" s="1"/>
  <c r="H268" i="75" s="1"/>
  <c r="I268" i="75" s="1"/>
  <c r="J268" i="75" s="1"/>
  <c r="K268" i="75" s="1"/>
  <c r="L268" i="75" s="1"/>
  <c r="R268" i="75" s="1"/>
  <c r="S268" i="75" s="1"/>
  <c r="T268" i="75" s="1"/>
  <c r="U268" i="75" s="1"/>
  <c r="V268" i="75" s="1"/>
  <c r="W268" i="75" s="1"/>
  <c r="X268" i="75" s="1"/>
  <c r="Y268" i="75" s="1"/>
  <c r="Z268" i="75" s="1"/>
  <c r="AA268" i="75" s="1"/>
  <c r="AB268" i="75" s="1"/>
  <c r="AC268" i="75" s="1"/>
  <c r="AD268" i="75" s="1"/>
  <c r="AE268" i="75" s="1"/>
  <c r="AF268" i="75" s="1"/>
  <c r="J267" i="75"/>
  <c r="K267" i="75" s="1"/>
  <c r="L267" i="75" s="1"/>
  <c r="R267" i="75" s="1"/>
  <c r="S267" i="75" s="1"/>
  <c r="T267" i="75" s="1"/>
  <c r="U267" i="75" s="1"/>
  <c r="V267" i="75" s="1"/>
  <c r="W267" i="75" s="1"/>
  <c r="X267" i="75" s="1"/>
  <c r="Y267" i="75" s="1"/>
  <c r="Z267" i="75" s="1"/>
  <c r="AA267" i="75" s="1"/>
  <c r="AB267" i="75" s="1"/>
  <c r="AC267" i="75" s="1"/>
  <c r="AD267" i="75" s="1"/>
  <c r="AE267" i="75" s="1"/>
  <c r="AF267" i="75" s="1"/>
  <c r="E267" i="75"/>
  <c r="F267" i="75" s="1"/>
  <c r="G267" i="75" s="1"/>
  <c r="H267" i="75" s="1"/>
  <c r="I267" i="75" s="1"/>
  <c r="C267" i="75"/>
  <c r="D267" i="75" s="1"/>
  <c r="K266" i="75"/>
  <c r="L266" i="75" s="1"/>
  <c r="R266" i="75" s="1"/>
  <c r="S266" i="75" s="1"/>
  <c r="T266" i="75" s="1"/>
  <c r="U266" i="75" s="1"/>
  <c r="V266" i="75" s="1"/>
  <c r="W266" i="75" s="1"/>
  <c r="X266" i="75" s="1"/>
  <c r="Y266" i="75" s="1"/>
  <c r="Z266" i="75" s="1"/>
  <c r="AA266" i="75" s="1"/>
  <c r="AB266" i="75" s="1"/>
  <c r="AC266" i="75" s="1"/>
  <c r="AD266" i="75" s="1"/>
  <c r="AE266" i="75" s="1"/>
  <c r="AF266" i="75" s="1"/>
  <c r="E266" i="75"/>
  <c r="F266" i="75" s="1"/>
  <c r="G266" i="75" s="1"/>
  <c r="H266" i="75" s="1"/>
  <c r="I266" i="75" s="1"/>
  <c r="J266" i="75" s="1"/>
  <c r="C266" i="75"/>
  <c r="D266" i="75" s="1"/>
  <c r="C265" i="75"/>
  <c r="D265" i="75" s="1"/>
  <c r="E265" i="75" s="1"/>
  <c r="F265" i="75" s="1"/>
  <c r="G265" i="75" s="1"/>
  <c r="H265" i="75" s="1"/>
  <c r="I265" i="75" s="1"/>
  <c r="J265" i="75" s="1"/>
  <c r="K265" i="75" s="1"/>
  <c r="L265" i="75" s="1"/>
  <c r="R265" i="75" s="1"/>
  <c r="S265" i="75" s="1"/>
  <c r="T265" i="75" s="1"/>
  <c r="U265" i="75" s="1"/>
  <c r="V265" i="75" s="1"/>
  <c r="W265" i="75" s="1"/>
  <c r="X265" i="75" s="1"/>
  <c r="Y265" i="75" s="1"/>
  <c r="Z265" i="75" s="1"/>
  <c r="AA265" i="75" s="1"/>
  <c r="AB265" i="75" s="1"/>
  <c r="AC265" i="75" s="1"/>
  <c r="AD265" i="75" s="1"/>
  <c r="AE265" i="75" s="1"/>
  <c r="AF265" i="75" s="1"/>
  <c r="G264" i="75"/>
  <c r="H264" i="75" s="1"/>
  <c r="I264" i="75" s="1"/>
  <c r="J264" i="75" s="1"/>
  <c r="K264" i="75" s="1"/>
  <c r="L264" i="75" s="1"/>
  <c r="R264" i="75" s="1"/>
  <c r="S264" i="75" s="1"/>
  <c r="T264" i="75" s="1"/>
  <c r="U264" i="75" s="1"/>
  <c r="V264" i="75" s="1"/>
  <c r="W264" i="75" s="1"/>
  <c r="X264" i="75" s="1"/>
  <c r="Y264" i="75" s="1"/>
  <c r="Z264" i="75" s="1"/>
  <c r="AA264" i="75" s="1"/>
  <c r="AB264" i="75" s="1"/>
  <c r="AC264" i="75" s="1"/>
  <c r="AD264" i="75" s="1"/>
  <c r="AE264" i="75" s="1"/>
  <c r="AF264" i="75" s="1"/>
  <c r="C264" i="75"/>
  <c r="D264" i="75" s="1"/>
  <c r="E264" i="75" s="1"/>
  <c r="F264" i="75" s="1"/>
  <c r="E263" i="75"/>
  <c r="F263" i="75" s="1"/>
  <c r="G263" i="75" s="1"/>
  <c r="H263" i="75" s="1"/>
  <c r="I263" i="75" s="1"/>
  <c r="J263" i="75" s="1"/>
  <c r="K263" i="75" s="1"/>
  <c r="L263" i="75" s="1"/>
  <c r="R263" i="75" s="1"/>
  <c r="S263" i="75" s="1"/>
  <c r="T263" i="75" s="1"/>
  <c r="U263" i="75" s="1"/>
  <c r="V263" i="75" s="1"/>
  <c r="W263" i="75" s="1"/>
  <c r="X263" i="75" s="1"/>
  <c r="Y263" i="75" s="1"/>
  <c r="Z263" i="75" s="1"/>
  <c r="AA263" i="75" s="1"/>
  <c r="AB263" i="75" s="1"/>
  <c r="AC263" i="75" s="1"/>
  <c r="AD263" i="75" s="1"/>
  <c r="AE263" i="75" s="1"/>
  <c r="AF263" i="75" s="1"/>
  <c r="C263" i="75"/>
  <c r="D263" i="75" s="1"/>
  <c r="G262" i="75"/>
  <c r="H262" i="75" s="1"/>
  <c r="I262" i="75" s="1"/>
  <c r="J262" i="75" s="1"/>
  <c r="K262" i="75" s="1"/>
  <c r="L262" i="75" s="1"/>
  <c r="R262" i="75" s="1"/>
  <c r="S262" i="75" s="1"/>
  <c r="T262" i="75" s="1"/>
  <c r="U262" i="75" s="1"/>
  <c r="V262" i="75" s="1"/>
  <c r="W262" i="75" s="1"/>
  <c r="X262" i="75" s="1"/>
  <c r="Y262" i="75" s="1"/>
  <c r="Z262" i="75" s="1"/>
  <c r="AA262" i="75" s="1"/>
  <c r="AB262" i="75" s="1"/>
  <c r="AC262" i="75" s="1"/>
  <c r="AD262" i="75" s="1"/>
  <c r="AE262" i="75" s="1"/>
  <c r="AF262" i="75" s="1"/>
  <c r="E262" i="75"/>
  <c r="F262" i="75" s="1"/>
  <c r="C262" i="75"/>
  <c r="D262" i="75" s="1"/>
  <c r="R261" i="75"/>
  <c r="S261" i="75" s="1"/>
  <c r="T261" i="75" s="1"/>
  <c r="U261" i="75" s="1"/>
  <c r="V261" i="75" s="1"/>
  <c r="W261" i="75" s="1"/>
  <c r="X261" i="75" s="1"/>
  <c r="Y261" i="75" s="1"/>
  <c r="Z261" i="75" s="1"/>
  <c r="AA261" i="75" s="1"/>
  <c r="AB261" i="75" s="1"/>
  <c r="AC261" i="75" s="1"/>
  <c r="AD261" i="75" s="1"/>
  <c r="AE261" i="75" s="1"/>
  <c r="AF261" i="75" s="1"/>
  <c r="C261" i="75"/>
  <c r="D261" i="75" s="1"/>
  <c r="E261" i="75" s="1"/>
  <c r="F261" i="75" s="1"/>
  <c r="G261" i="75" s="1"/>
  <c r="H261" i="75" s="1"/>
  <c r="I261" i="75" s="1"/>
  <c r="J261" i="75" s="1"/>
  <c r="K261" i="75" s="1"/>
  <c r="L261" i="75" s="1"/>
  <c r="C260" i="75"/>
  <c r="D260" i="75" s="1"/>
  <c r="E260" i="75" s="1"/>
  <c r="F260" i="75" s="1"/>
  <c r="G260" i="75" s="1"/>
  <c r="H260" i="75" s="1"/>
  <c r="I260" i="75" s="1"/>
  <c r="J260" i="75" s="1"/>
  <c r="K260" i="75" s="1"/>
  <c r="L260" i="75" s="1"/>
  <c r="R260" i="75" s="1"/>
  <c r="S260" i="75" s="1"/>
  <c r="T260" i="75" s="1"/>
  <c r="U260" i="75" s="1"/>
  <c r="V260" i="75" s="1"/>
  <c r="W260" i="75" s="1"/>
  <c r="X260" i="75" s="1"/>
  <c r="Y260" i="75" s="1"/>
  <c r="Z260" i="75" s="1"/>
  <c r="AA260" i="75" s="1"/>
  <c r="AB260" i="75" s="1"/>
  <c r="AC260" i="75" s="1"/>
  <c r="AD260" i="75" s="1"/>
  <c r="AE260" i="75" s="1"/>
  <c r="AF260" i="75" s="1"/>
  <c r="J259" i="75"/>
  <c r="K259" i="75" s="1"/>
  <c r="L259" i="75" s="1"/>
  <c r="R259" i="75" s="1"/>
  <c r="S259" i="75" s="1"/>
  <c r="T259" i="75" s="1"/>
  <c r="U259" i="75" s="1"/>
  <c r="V259" i="75" s="1"/>
  <c r="W259" i="75" s="1"/>
  <c r="X259" i="75" s="1"/>
  <c r="Y259" i="75" s="1"/>
  <c r="Z259" i="75" s="1"/>
  <c r="AA259" i="75" s="1"/>
  <c r="AB259" i="75" s="1"/>
  <c r="AC259" i="75" s="1"/>
  <c r="AD259" i="75" s="1"/>
  <c r="AE259" i="75" s="1"/>
  <c r="AF259" i="75" s="1"/>
  <c r="G259" i="75"/>
  <c r="H259" i="75" s="1"/>
  <c r="I259" i="75" s="1"/>
  <c r="C259" i="75"/>
  <c r="D259" i="75" s="1"/>
  <c r="E259" i="75" s="1"/>
  <c r="F259" i="75" s="1"/>
  <c r="E258" i="75"/>
  <c r="F258" i="75" s="1"/>
  <c r="G258" i="75" s="1"/>
  <c r="H258" i="75" s="1"/>
  <c r="I258" i="75" s="1"/>
  <c r="J258" i="75" s="1"/>
  <c r="K258" i="75" s="1"/>
  <c r="L258" i="75" s="1"/>
  <c r="R258" i="75" s="1"/>
  <c r="S258" i="75" s="1"/>
  <c r="T258" i="75" s="1"/>
  <c r="U258" i="75" s="1"/>
  <c r="V258" i="75" s="1"/>
  <c r="W258" i="75" s="1"/>
  <c r="X258" i="75" s="1"/>
  <c r="Y258" i="75" s="1"/>
  <c r="Z258" i="75" s="1"/>
  <c r="AA258" i="75" s="1"/>
  <c r="AB258" i="75" s="1"/>
  <c r="AC258" i="75" s="1"/>
  <c r="AD258" i="75" s="1"/>
  <c r="AE258" i="75" s="1"/>
  <c r="AF258" i="75" s="1"/>
  <c r="C258" i="75"/>
  <c r="D258" i="75" s="1"/>
  <c r="K257" i="75"/>
  <c r="L257" i="75" s="1"/>
  <c r="R257" i="75" s="1"/>
  <c r="S257" i="75" s="1"/>
  <c r="T257" i="75" s="1"/>
  <c r="U257" i="75" s="1"/>
  <c r="V257" i="75" s="1"/>
  <c r="W257" i="75" s="1"/>
  <c r="X257" i="75" s="1"/>
  <c r="Y257" i="75" s="1"/>
  <c r="Z257" i="75" s="1"/>
  <c r="AA257" i="75" s="1"/>
  <c r="AB257" i="75" s="1"/>
  <c r="AC257" i="75" s="1"/>
  <c r="AD257" i="75" s="1"/>
  <c r="AE257" i="75" s="1"/>
  <c r="AF257" i="75" s="1"/>
  <c r="E257" i="75"/>
  <c r="F257" i="75" s="1"/>
  <c r="G257" i="75" s="1"/>
  <c r="H257" i="75" s="1"/>
  <c r="I257" i="75" s="1"/>
  <c r="J257" i="75" s="1"/>
  <c r="C257" i="75"/>
  <c r="D257" i="75" s="1"/>
  <c r="C256" i="75"/>
  <c r="D256" i="75" s="1"/>
  <c r="E256" i="75" s="1"/>
  <c r="F256" i="75" s="1"/>
  <c r="G256" i="75" s="1"/>
  <c r="H256" i="75" s="1"/>
  <c r="I256" i="75" s="1"/>
  <c r="J256" i="75" s="1"/>
  <c r="K256" i="75" s="1"/>
  <c r="L256" i="75" s="1"/>
  <c r="R256" i="75" s="1"/>
  <c r="S256" i="75" s="1"/>
  <c r="T256" i="75" s="1"/>
  <c r="U256" i="75" s="1"/>
  <c r="V256" i="75" s="1"/>
  <c r="W256" i="75" s="1"/>
  <c r="X256" i="75" s="1"/>
  <c r="Y256" i="75" s="1"/>
  <c r="Z256" i="75" s="1"/>
  <c r="AA256" i="75" s="1"/>
  <c r="AB256" i="75" s="1"/>
  <c r="AC256" i="75" s="1"/>
  <c r="AD256" i="75" s="1"/>
  <c r="AE256" i="75" s="1"/>
  <c r="AF256" i="75" s="1"/>
  <c r="I255" i="75"/>
  <c r="J255" i="75" s="1"/>
  <c r="K255" i="75" s="1"/>
  <c r="L255" i="75" s="1"/>
  <c r="R255" i="75" s="1"/>
  <c r="S255" i="75" s="1"/>
  <c r="T255" i="75" s="1"/>
  <c r="U255" i="75" s="1"/>
  <c r="V255" i="75" s="1"/>
  <c r="W255" i="75" s="1"/>
  <c r="X255" i="75" s="1"/>
  <c r="Y255" i="75" s="1"/>
  <c r="Z255" i="75" s="1"/>
  <c r="AA255" i="75" s="1"/>
  <c r="AB255" i="75" s="1"/>
  <c r="AC255" i="75" s="1"/>
  <c r="AD255" i="75" s="1"/>
  <c r="AE255" i="75" s="1"/>
  <c r="AF255" i="75" s="1"/>
  <c r="G255" i="75"/>
  <c r="H255" i="75" s="1"/>
  <c r="C255" i="75"/>
  <c r="D255" i="75" s="1"/>
  <c r="E255" i="75" s="1"/>
  <c r="F255" i="75" s="1"/>
  <c r="G254" i="75"/>
  <c r="H254" i="75" s="1"/>
  <c r="I254" i="75" s="1"/>
  <c r="J254" i="75" s="1"/>
  <c r="K254" i="75" s="1"/>
  <c r="L254" i="75" s="1"/>
  <c r="R254" i="75" s="1"/>
  <c r="S254" i="75" s="1"/>
  <c r="T254" i="75" s="1"/>
  <c r="U254" i="75" s="1"/>
  <c r="V254" i="75" s="1"/>
  <c r="W254" i="75" s="1"/>
  <c r="X254" i="75" s="1"/>
  <c r="Y254" i="75" s="1"/>
  <c r="Z254" i="75" s="1"/>
  <c r="AA254" i="75" s="1"/>
  <c r="AB254" i="75" s="1"/>
  <c r="AC254" i="75" s="1"/>
  <c r="AD254" i="75" s="1"/>
  <c r="AE254" i="75" s="1"/>
  <c r="AF254" i="75" s="1"/>
  <c r="E254" i="75"/>
  <c r="F254" i="75" s="1"/>
  <c r="C254" i="75"/>
  <c r="D254" i="75" s="1"/>
  <c r="G253" i="75"/>
  <c r="H253" i="75" s="1"/>
  <c r="I253" i="75" s="1"/>
  <c r="J253" i="75" s="1"/>
  <c r="K253" i="75" s="1"/>
  <c r="L253" i="75" s="1"/>
  <c r="R253" i="75" s="1"/>
  <c r="S253" i="75" s="1"/>
  <c r="T253" i="75" s="1"/>
  <c r="U253" i="75" s="1"/>
  <c r="V253" i="75" s="1"/>
  <c r="W253" i="75" s="1"/>
  <c r="X253" i="75" s="1"/>
  <c r="Y253" i="75" s="1"/>
  <c r="Z253" i="75" s="1"/>
  <c r="AA253" i="75" s="1"/>
  <c r="AB253" i="75" s="1"/>
  <c r="AC253" i="75" s="1"/>
  <c r="AD253" i="75" s="1"/>
  <c r="AE253" i="75" s="1"/>
  <c r="AF253" i="75" s="1"/>
  <c r="C253" i="75"/>
  <c r="D253" i="75" s="1"/>
  <c r="E253" i="75" s="1"/>
  <c r="F253" i="75" s="1"/>
  <c r="D252" i="75"/>
  <c r="E252" i="75" s="1"/>
  <c r="F252" i="75" s="1"/>
  <c r="G252" i="75" s="1"/>
  <c r="H252" i="75" s="1"/>
  <c r="I252" i="75" s="1"/>
  <c r="J252" i="75" s="1"/>
  <c r="K252" i="75" s="1"/>
  <c r="L252" i="75" s="1"/>
  <c r="R252" i="75" s="1"/>
  <c r="S252" i="75" s="1"/>
  <c r="T252" i="75" s="1"/>
  <c r="U252" i="75" s="1"/>
  <c r="V252" i="75" s="1"/>
  <c r="W252" i="75" s="1"/>
  <c r="X252" i="75" s="1"/>
  <c r="Y252" i="75" s="1"/>
  <c r="Z252" i="75" s="1"/>
  <c r="AA252" i="75" s="1"/>
  <c r="AB252" i="75" s="1"/>
  <c r="AC252" i="75" s="1"/>
  <c r="AD252" i="75" s="1"/>
  <c r="AE252" i="75" s="1"/>
  <c r="AF252" i="75" s="1"/>
  <c r="C252" i="75"/>
  <c r="L251" i="75"/>
  <c r="R251" i="75" s="1"/>
  <c r="S251" i="75" s="1"/>
  <c r="T251" i="75" s="1"/>
  <c r="U251" i="75" s="1"/>
  <c r="V251" i="75" s="1"/>
  <c r="W251" i="75" s="1"/>
  <c r="X251" i="75" s="1"/>
  <c r="Y251" i="75" s="1"/>
  <c r="Z251" i="75" s="1"/>
  <c r="AA251" i="75" s="1"/>
  <c r="AB251" i="75" s="1"/>
  <c r="AC251" i="75" s="1"/>
  <c r="AD251" i="75" s="1"/>
  <c r="AE251" i="75" s="1"/>
  <c r="AF251" i="75" s="1"/>
  <c r="G251" i="75"/>
  <c r="H251" i="75" s="1"/>
  <c r="I251" i="75" s="1"/>
  <c r="J251" i="75" s="1"/>
  <c r="K251" i="75" s="1"/>
  <c r="D251" i="75"/>
  <c r="E251" i="75" s="1"/>
  <c r="F251" i="75" s="1"/>
  <c r="C251" i="75"/>
  <c r="H250" i="75"/>
  <c r="I250" i="75" s="1"/>
  <c r="J250" i="75" s="1"/>
  <c r="K250" i="75" s="1"/>
  <c r="L250" i="75" s="1"/>
  <c r="R250" i="75" s="1"/>
  <c r="S250" i="75" s="1"/>
  <c r="T250" i="75" s="1"/>
  <c r="U250" i="75" s="1"/>
  <c r="V250" i="75" s="1"/>
  <c r="W250" i="75" s="1"/>
  <c r="X250" i="75" s="1"/>
  <c r="Y250" i="75" s="1"/>
  <c r="Z250" i="75" s="1"/>
  <c r="AA250" i="75" s="1"/>
  <c r="AB250" i="75" s="1"/>
  <c r="AC250" i="75" s="1"/>
  <c r="AD250" i="75" s="1"/>
  <c r="AE250" i="75" s="1"/>
  <c r="AF250" i="75" s="1"/>
  <c r="D250" i="75"/>
  <c r="E250" i="75" s="1"/>
  <c r="F250" i="75" s="1"/>
  <c r="G250" i="75" s="1"/>
  <c r="C250" i="75"/>
  <c r="K249" i="75"/>
  <c r="L249" i="75" s="1"/>
  <c r="R249" i="75" s="1"/>
  <c r="S249" i="75" s="1"/>
  <c r="T249" i="75" s="1"/>
  <c r="U249" i="75" s="1"/>
  <c r="V249" i="75" s="1"/>
  <c r="W249" i="75" s="1"/>
  <c r="X249" i="75" s="1"/>
  <c r="Y249" i="75" s="1"/>
  <c r="Z249" i="75" s="1"/>
  <c r="AA249" i="75" s="1"/>
  <c r="AB249" i="75" s="1"/>
  <c r="AC249" i="75" s="1"/>
  <c r="AD249" i="75" s="1"/>
  <c r="AE249" i="75" s="1"/>
  <c r="AF249" i="75" s="1"/>
  <c r="C249" i="75"/>
  <c r="D249" i="75" s="1"/>
  <c r="E249" i="75" s="1"/>
  <c r="F249" i="75" s="1"/>
  <c r="G249" i="75" s="1"/>
  <c r="H249" i="75" s="1"/>
  <c r="I249" i="75" s="1"/>
  <c r="J249" i="75" s="1"/>
  <c r="F248" i="75"/>
  <c r="G248" i="75" s="1"/>
  <c r="H248" i="75" s="1"/>
  <c r="I248" i="75" s="1"/>
  <c r="J248" i="75" s="1"/>
  <c r="K248" i="75" s="1"/>
  <c r="L248" i="75" s="1"/>
  <c r="R248" i="75" s="1"/>
  <c r="S248" i="75" s="1"/>
  <c r="T248" i="75" s="1"/>
  <c r="U248" i="75" s="1"/>
  <c r="V248" i="75" s="1"/>
  <c r="W248" i="75" s="1"/>
  <c r="X248" i="75" s="1"/>
  <c r="Y248" i="75" s="1"/>
  <c r="Z248" i="75" s="1"/>
  <c r="AA248" i="75" s="1"/>
  <c r="AB248" i="75" s="1"/>
  <c r="AC248" i="75" s="1"/>
  <c r="AD248" i="75" s="1"/>
  <c r="AE248" i="75" s="1"/>
  <c r="AF248" i="75" s="1"/>
  <c r="D248" i="75"/>
  <c r="E248" i="75" s="1"/>
  <c r="C248" i="75"/>
  <c r="F247" i="75"/>
  <c r="G247" i="75" s="1"/>
  <c r="H247" i="75" s="1"/>
  <c r="I247" i="75" s="1"/>
  <c r="J247" i="75" s="1"/>
  <c r="K247" i="75" s="1"/>
  <c r="L247" i="75" s="1"/>
  <c r="R247" i="75" s="1"/>
  <c r="S247" i="75" s="1"/>
  <c r="T247" i="75" s="1"/>
  <c r="U247" i="75" s="1"/>
  <c r="V247" i="75" s="1"/>
  <c r="W247" i="75" s="1"/>
  <c r="X247" i="75" s="1"/>
  <c r="Y247" i="75" s="1"/>
  <c r="Z247" i="75" s="1"/>
  <c r="AA247" i="75" s="1"/>
  <c r="AB247" i="75" s="1"/>
  <c r="AC247" i="75" s="1"/>
  <c r="AD247" i="75" s="1"/>
  <c r="AE247" i="75" s="1"/>
  <c r="AF247" i="75" s="1"/>
  <c r="D247" i="75"/>
  <c r="E247" i="75" s="1"/>
  <c r="C247" i="75"/>
  <c r="E246" i="75"/>
  <c r="F246" i="75" s="1"/>
  <c r="G246" i="75" s="1"/>
  <c r="H246" i="75" s="1"/>
  <c r="I246" i="75" s="1"/>
  <c r="J246" i="75" s="1"/>
  <c r="K246" i="75" s="1"/>
  <c r="L246" i="75" s="1"/>
  <c r="R246" i="75" s="1"/>
  <c r="S246" i="75" s="1"/>
  <c r="T246" i="75" s="1"/>
  <c r="U246" i="75" s="1"/>
  <c r="V246" i="75" s="1"/>
  <c r="W246" i="75" s="1"/>
  <c r="X246" i="75" s="1"/>
  <c r="Y246" i="75" s="1"/>
  <c r="Z246" i="75" s="1"/>
  <c r="AA246" i="75" s="1"/>
  <c r="AB246" i="75" s="1"/>
  <c r="AC246" i="75" s="1"/>
  <c r="AD246" i="75" s="1"/>
  <c r="AE246" i="75" s="1"/>
  <c r="AF246" i="75" s="1"/>
  <c r="D246" i="75"/>
  <c r="C246" i="75"/>
  <c r="L245" i="75"/>
  <c r="R245" i="75" s="1"/>
  <c r="S245" i="75" s="1"/>
  <c r="T245" i="75" s="1"/>
  <c r="U245" i="75" s="1"/>
  <c r="V245" i="75" s="1"/>
  <c r="W245" i="75" s="1"/>
  <c r="X245" i="75" s="1"/>
  <c r="Y245" i="75" s="1"/>
  <c r="Z245" i="75" s="1"/>
  <c r="AA245" i="75" s="1"/>
  <c r="AB245" i="75" s="1"/>
  <c r="AC245" i="75" s="1"/>
  <c r="AD245" i="75" s="1"/>
  <c r="AE245" i="75" s="1"/>
  <c r="AF245" i="75" s="1"/>
  <c r="D245" i="75"/>
  <c r="E245" i="75" s="1"/>
  <c r="F245" i="75" s="1"/>
  <c r="G245" i="75" s="1"/>
  <c r="H245" i="75" s="1"/>
  <c r="I245" i="75" s="1"/>
  <c r="J245" i="75" s="1"/>
  <c r="K245" i="75" s="1"/>
  <c r="C245" i="75"/>
  <c r="C244" i="75"/>
  <c r="D244" i="75" s="1"/>
  <c r="E244" i="75" s="1"/>
  <c r="F244" i="75" s="1"/>
  <c r="G244" i="75" s="1"/>
  <c r="H244" i="75" s="1"/>
  <c r="I244" i="75" s="1"/>
  <c r="J244" i="75" s="1"/>
  <c r="K244" i="75" s="1"/>
  <c r="L244" i="75" s="1"/>
  <c r="R244" i="75" s="1"/>
  <c r="S244" i="75" s="1"/>
  <c r="T244" i="75" s="1"/>
  <c r="U244" i="75" s="1"/>
  <c r="V244" i="75" s="1"/>
  <c r="W244" i="75" s="1"/>
  <c r="X244" i="75" s="1"/>
  <c r="Y244" i="75" s="1"/>
  <c r="Z244" i="75" s="1"/>
  <c r="AA244" i="75" s="1"/>
  <c r="AB244" i="75" s="1"/>
  <c r="AC244" i="75" s="1"/>
  <c r="AD244" i="75" s="1"/>
  <c r="AE244" i="75" s="1"/>
  <c r="AF244" i="75" s="1"/>
  <c r="R243" i="75"/>
  <c r="S243" i="75" s="1"/>
  <c r="T243" i="75" s="1"/>
  <c r="U243" i="75" s="1"/>
  <c r="V243" i="75" s="1"/>
  <c r="W243" i="75" s="1"/>
  <c r="X243" i="75" s="1"/>
  <c r="Y243" i="75" s="1"/>
  <c r="Z243" i="75" s="1"/>
  <c r="AA243" i="75" s="1"/>
  <c r="AB243" i="75" s="1"/>
  <c r="AC243" i="75" s="1"/>
  <c r="AD243" i="75" s="1"/>
  <c r="AE243" i="75" s="1"/>
  <c r="AF243" i="75" s="1"/>
  <c r="C243" i="75"/>
  <c r="D243" i="75" s="1"/>
  <c r="E243" i="75" s="1"/>
  <c r="F243" i="75" s="1"/>
  <c r="G243" i="75" s="1"/>
  <c r="H243" i="75" s="1"/>
  <c r="I243" i="75" s="1"/>
  <c r="J243" i="75" s="1"/>
  <c r="K243" i="75" s="1"/>
  <c r="L243" i="75" s="1"/>
  <c r="R242" i="75"/>
  <c r="S242" i="75" s="1"/>
  <c r="T242" i="75" s="1"/>
  <c r="U242" i="75" s="1"/>
  <c r="V242" i="75" s="1"/>
  <c r="W242" i="75" s="1"/>
  <c r="X242" i="75" s="1"/>
  <c r="Y242" i="75" s="1"/>
  <c r="Z242" i="75" s="1"/>
  <c r="AA242" i="75" s="1"/>
  <c r="AB242" i="75" s="1"/>
  <c r="AC242" i="75" s="1"/>
  <c r="AD242" i="75" s="1"/>
  <c r="AE242" i="75" s="1"/>
  <c r="AF242" i="75" s="1"/>
  <c r="C242" i="75"/>
  <c r="D242" i="75" s="1"/>
  <c r="E242" i="75" s="1"/>
  <c r="F242" i="75" s="1"/>
  <c r="G242" i="75" s="1"/>
  <c r="H242" i="75" s="1"/>
  <c r="I242" i="75" s="1"/>
  <c r="J242" i="75" s="1"/>
  <c r="K242" i="75" s="1"/>
  <c r="L242" i="75" s="1"/>
  <c r="E241" i="75"/>
  <c r="F241" i="75" s="1"/>
  <c r="G241" i="75" s="1"/>
  <c r="H241" i="75" s="1"/>
  <c r="I241" i="75" s="1"/>
  <c r="J241" i="75" s="1"/>
  <c r="K241" i="75" s="1"/>
  <c r="L241" i="75" s="1"/>
  <c r="R241" i="75" s="1"/>
  <c r="S241" i="75" s="1"/>
  <c r="T241" i="75" s="1"/>
  <c r="U241" i="75" s="1"/>
  <c r="V241" i="75" s="1"/>
  <c r="W241" i="75" s="1"/>
  <c r="X241" i="75" s="1"/>
  <c r="Y241" i="75" s="1"/>
  <c r="Z241" i="75" s="1"/>
  <c r="AA241" i="75" s="1"/>
  <c r="AB241" i="75" s="1"/>
  <c r="AC241" i="75" s="1"/>
  <c r="AD241" i="75" s="1"/>
  <c r="AE241" i="75" s="1"/>
  <c r="AF241" i="75" s="1"/>
  <c r="C241" i="75"/>
  <c r="D241" i="75" s="1"/>
  <c r="L240" i="75"/>
  <c r="R240" i="75" s="1"/>
  <c r="S240" i="75" s="1"/>
  <c r="T240" i="75" s="1"/>
  <c r="U240" i="75" s="1"/>
  <c r="V240" i="75" s="1"/>
  <c r="W240" i="75" s="1"/>
  <c r="X240" i="75" s="1"/>
  <c r="Y240" i="75" s="1"/>
  <c r="Z240" i="75" s="1"/>
  <c r="AA240" i="75" s="1"/>
  <c r="AB240" i="75" s="1"/>
  <c r="AC240" i="75" s="1"/>
  <c r="AD240" i="75" s="1"/>
  <c r="AE240" i="75" s="1"/>
  <c r="AF240" i="75" s="1"/>
  <c r="K240" i="75"/>
  <c r="C240" i="75"/>
  <c r="D240" i="75" s="1"/>
  <c r="E240" i="75" s="1"/>
  <c r="F240" i="75" s="1"/>
  <c r="G240" i="75" s="1"/>
  <c r="H240" i="75" s="1"/>
  <c r="I240" i="75" s="1"/>
  <c r="J240" i="75" s="1"/>
  <c r="E239" i="75"/>
  <c r="F239" i="75" s="1"/>
  <c r="G239" i="75" s="1"/>
  <c r="H239" i="75" s="1"/>
  <c r="I239" i="75" s="1"/>
  <c r="J239" i="75" s="1"/>
  <c r="K239" i="75" s="1"/>
  <c r="L239" i="75" s="1"/>
  <c r="R239" i="75" s="1"/>
  <c r="S239" i="75" s="1"/>
  <c r="T239" i="75" s="1"/>
  <c r="U239" i="75" s="1"/>
  <c r="V239" i="75" s="1"/>
  <c r="W239" i="75" s="1"/>
  <c r="X239" i="75" s="1"/>
  <c r="Y239" i="75" s="1"/>
  <c r="Z239" i="75" s="1"/>
  <c r="AA239" i="75" s="1"/>
  <c r="AB239" i="75" s="1"/>
  <c r="AC239" i="75" s="1"/>
  <c r="AD239" i="75" s="1"/>
  <c r="AE239" i="75" s="1"/>
  <c r="AF239" i="75" s="1"/>
  <c r="C239" i="75"/>
  <c r="D239" i="75" s="1"/>
  <c r="H238" i="75"/>
  <c r="I238" i="75" s="1"/>
  <c r="J238" i="75" s="1"/>
  <c r="K238" i="75" s="1"/>
  <c r="L238" i="75" s="1"/>
  <c r="R238" i="75" s="1"/>
  <c r="S238" i="75" s="1"/>
  <c r="T238" i="75" s="1"/>
  <c r="U238" i="75" s="1"/>
  <c r="V238" i="75" s="1"/>
  <c r="W238" i="75" s="1"/>
  <c r="X238" i="75" s="1"/>
  <c r="Y238" i="75" s="1"/>
  <c r="Z238" i="75" s="1"/>
  <c r="AA238" i="75" s="1"/>
  <c r="AB238" i="75" s="1"/>
  <c r="AC238" i="75" s="1"/>
  <c r="AD238" i="75" s="1"/>
  <c r="AE238" i="75" s="1"/>
  <c r="AF238" i="75" s="1"/>
  <c r="E238" i="75"/>
  <c r="F238" i="75" s="1"/>
  <c r="G238" i="75" s="1"/>
  <c r="C238" i="75"/>
  <c r="D238" i="75" s="1"/>
  <c r="C237" i="75"/>
  <c r="D237" i="75" s="1"/>
  <c r="E237" i="75" s="1"/>
  <c r="F237" i="75" s="1"/>
  <c r="G237" i="75" s="1"/>
  <c r="H237" i="75" s="1"/>
  <c r="I237" i="75" s="1"/>
  <c r="J237" i="75" s="1"/>
  <c r="K237" i="75" s="1"/>
  <c r="L237" i="75" s="1"/>
  <c r="R237" i="75" s="1"/>
  <c r="S237" i="75" s="1"/>
  <c r="T237" i="75" s="1"/>
  <c r="U237" i="75" s="1"/>
  <c r="V237" i="75" s="1"/>
  <c r="W237" i="75" s="1"/>
  <c r="X237" i="75" s="1"/>
  <c r="Y237" i="75" s="1"/>
  <c r="Z237" i="75" s="1"/>
  <c r="AA237" i="75" s="1"/>
  <c r="AB237" i="75" s="1"/>
  <c r="AC237" i="75" s="1"/>
  <c r="AD237" i="75" s="1"/>
  <c r="AE237" i="75" s="1"/>
  <c r="AF237" i="75" s="1"/>
  <c r="E236" i="75"/>
  <c r="F236" i="75" s="1"/>
  <c r="G236" i="75" s="1"/>
  <c r="H236" i="75" s="1"/>
  <c r="I236" i="75" s="1"/>
  <c r="J236" i="75" s="1"/>
  <c r="K236" i="75" s="1"/>
  <c r="L236" i="75" s="1"/>
  <c r="R236" i="75" s="1"/>
  <c r="S236" i="75" s="1"/>
  <c r="T236" i="75" s="1"/>
  <c r="U236" i="75" s="1"/>
  <c r="V236" i="75" s="1"/>
  <c r="W236" i="75" s="1"/>
  <c r="X236" i="75" s="1"/>
  <c r="Y236" i="75" s="1"/>
  <c r="Z236" i="75" s="1"/>
  <c r="AA236" i="75" s="1"/>
  <c r="AB236" i="75" s="1"/>
  <c r="AC236" i="75" s="1"/>
  <c r="AD236" i="75" s="1"/>
  <c r="AE236" i="75" s="1"/>
  <c r="AF236" i="75" s="1"/>
  <c r="D236" i="75"/>
  <c r="C236" i="75"/>
  <c r="E235" i="75"/>
  <c r="F235" i="75" s="1"/>
  <c r="G235" i="75" s="1"/>
  <c r="H235" i="75" s="1"/>
  <c r="I235" i="75" s="1"/>
  <c r="J235" i="75" s="1"/>
  <c r="K235" i="75" s="1"/>
  <c r="L235" i="75" s="1"/>
  <c r="R235" i="75" s="1"/>
  <c r="S235" i="75" s="1"/>
  <c r="T235" i="75" s="1"/>
  <c r="U235" i="75" s="1"/>
  <c r="V235" i="75" s="1"/>
  <c r="W235" i="75" s="1"/>
  <c r="X235" i="75" s="1"/>
  <c r="Y235" i="75" s="1"/>
  <c r="Z235" i="75" s="1"/>
  <c r="AA235" i="75" s="1"/>
  <c r="AB235" i="75" s="1"/>
  <c r="AC235" i="75" s="1"/>
  <c r="AD235" i="75" s="1"/>
  <c r="AE235" i="75" s="1"/>
  <c r="AF235" i="75" s="1"/>
  <c r="C235" i="75"/>
  <c r="D235" i="75" s="1"/>
  <c r="R234" i="75"/>
  <c r="S234" i="75" s="1"/>
  <c r="T234" i="75" s="1"/>
  <c r="U234" i="75" s="1"/>
  <c r="V234" i="75" s="1"/>
  <c r="W234" i="75" s="1"/>
  <c r="X234" i="75" s="1"/>
  <c r="Y234" i="75" s="1"/>
  <c r="Z234" i="75" s="1"/>
  <c r="AA234" i="75" s="1"/>
  <c r="AB234" i="75" s="1"/>
  <c r="AC234" i="75" s="1"/>
  <c r="AD234" i="75" s="1"/>
  <c r="AE234" i="75" s="1"/>
  <c r="AF234" i="75" s="1"/>
  <c r="G234" i="75"/>
  <c r="H234" i="75" s="1"/>
  <c r="I234" i="75" s="1"/>
  <c r="J234" i="75" s="1"/>
  <c r="K234" i="75" s="1"/>
  <c r="L234" i="75" s="1"/>
  <c r="C234" i="75"/>
  <c r="D234" i="75" s="1"/>
  <c r="E234" i="75" s="1"/>
  <c r="F234" i="75" s="1"/>
  <c r="E233" i="75"/>
  <c r="F233" i="75" s="1"/>
  <c r="G233" i="75" s="1"/>
  <c r="H233" i="75" s="1"/>
  <c r="I233" i="75" s="1"/>
  <c r="J233" i="75" s="1"/>
  <c r="K233" i="75" s="1"/>
  <c r="L233" i="75" s="1"/>
  <c r="R233" i="75" s="1"/>
  <c r="S233" i="75" s="1"/>
  <c r="T233" i="75" s="1"/>
  <c r="U233" i="75" s="1"/>
  <c r="V233" i="75" s="1"/>
  <c r="W233" i="75" s="1"/>
  <c r="X233" i="75" s="1"/>
  <c r="Y233" i="75" s="1"/>
  <c r="Z233" i="75" s="1"/>
  <c r="AA233" i="75" s="1"/>
  <c r="AB233" i="75" s="1"/>
  <c r="AC233" i="75" s="1"/>
  <c r="AD233" i="75" s="1"/>
  <c r="AE233" i="75" s="1"/>
  <c r="AF233" i="75" s="1"/>
  <c r="C233" i="75"/>
  <c r="D233" i="75" s="1"/>
  <c r="E232" i="75"/>
  <c r="F232" i="75" s="1"/>
  <c r="G232" i="75" s="1"/>
  <c r="H232" i="75" s="1"/>
  <c r="I232" i="75" s="1"/>
  <c r="J232" i="75" s="1"/>
  <c r="K232" i="75" s="1"/>
  <c r="L232" i="75" s="1"/>
  <c r="R232" i="75" s="1"/>
  <c r="S232" i="75" s="1"/>
  <c r="T232" i="75" s="1"/>
  <c r="U232" i="75" s="1"/>
  <c r="V232" i="75" s="1"/>
  <c r="W232" i="75" s="1"/>
  <c r="X232" i="75" s="1"/>
  <c r="Y232" i="75" s="1"/>
  <c r="Z232" i="75" s="1"/>
  <c r="AA232" i="75" s="1"/>
  <c r="AB232" i="75" s="1"/>
  <c r="AC232" i="75" s="1"/>
  <c r="AD232" i="75" s="1"/>
  <c r="AE232" i="75" s="1"/>
  <c r="AF232" i="75" s="1"/>
  <c r="C232" i="75"/>
  <c r="D232" i="75" s="1"/>
  <c r="D231" i="75"/>
  <c r="E231" i="75" s="1"/>
  <c r="F231" i="75" s="1"/>
  <c r="G231" i="75" s="1"/>
  <c r="H231" i="75" s="1"/>
  <c r="I231" i="75" s="1"/>
  <c r="J231" i="75" s="1"/>
  <c r="K231" i="75" s="1"/>
  <c r="L231" i="75" s="1"/>
  <c r="R231" i="75" s="1"/>
  <c r="S231" i="75" s="1"/>
  <c r="T231" i="75" s="1"/>
  <c r="U231" i="75" s="1"/>
  <c r="V231" i="75" s="1"/>
  <c r="W231" i="75" s="1"/>
  <c r="X231" i="75" s="1"/>
  <c r="Y231" i="75" s="1"/>
  <c r="Z231" i="75" s="1"/>
  <c r="AA231" i="75" s="1"/>
  <c r="AB231" i="75" s="1"/>
  <c r="AC231" i="75" s="1"/>
  <c r="AD231" i="75" s="1"/>
  <c r="AE231" i="75" s="1"/>
  <c r="AF231" i="75" s="1"/>
  <c r="C231" i="75"/>
  <c r="C230" i="75"/>
  <c r="D230" i="75" s="1"/>
  <c r="E230" i="75" s="1"/>
  <c r="F230" i="75" s="1"/>
  <c r="G230" i="75" s="1"/>
  <c r="H230" i="75" s="1"/>
  <c r="I230" i="75" s="1"/>
  <c r="J230" i="75" s="1"/>
  <c r="K230" i="75" s="1"/>
  <c r="L230" i="75" s="1"/>
  <c r="R230" i="75" s="1"/>
  <c r="S230" i="75" s="1"/>
  <c r="T230" i="75" s="1"/>
  <c r="U230" i="75" s="1"/>
  <c r="V230" i="75" s="1"/>
  <c r="W230" i="75" s="1"/>
  <c r="X230" i="75" s="1"/>
  <c r="Y230" i="75" s="1"/>
  <c r="Z230" i="75" s="1"/>
  <c r="AA230" i="75" s="1"/>
  <c r="AB230" i="75" s="1"/>
  <c r="AC230" i="75" s="1"/>
  <c r="AD230" i="75" s="1"/>
  <c r="AE230" i="75" s="1"/>
  <c r="AF230" i="75" s="1"/>
  <c r="I229" i="75"/>
  <c r="J229" i="75" s="1"/>
  <c r="K229" i="75" s="1"/>
  <c r="L229" i="75" s="1"/>
  <c r="R229" i="75" s="1"/>
  <c r="S229" i="75" s="1"/>
  <c r="T229" i="75" s="1"/>
  <c r="U229" i="75" s="1"/>
  <c r="V229" i="75" s="1"/>
  <c r="W229" i="75" s="1"/>
  <c r="X229" i="75" s="1"/>
  <c r="Y229" i="75" s="1"/>
  <c r="Z229" i="75" s="1"/>
  <c r="AA229" i="75" s="1"/>
  <c r="AB229" i="75" s="1"/>
  <c r="AC229" i="75" s="1"/>
  <c r="AD229" i="75" s="1"/>
  <c r="AE229" i="75" s="1"/>
  <c r="AF229" i="75" s="1"/>
  <c r="C229" i="75"/>
  <c r="D229" i="75" s="1"/>
  <c r="E229" i="75" s="1"/>
  <c r="F229" i="75" s="1"/>
  <c r="G229" i="75" s="1"/>
  <c r="H229" i="75" s="1"/>
  <c r="C228" i="75"/>
  <c r="D228" i="75" s="1"/>
  <c r="E228" i="75" s="1"/>
  <c r="F228" i="75" s="1"/>
  <c r="G228" i="75" s="1"/>
  <c r="H228" i="75" s="1"/>
  <c r="I228" i="75" s="1"/>
  <c r="J228" i="75" s="1"/>
  <c r="K228" i="75" s="1"/>
  <c r="L228" i="75" s="1"/>
  <c r="R228" i="75" s="1"/>
  <c r="S228" i="75" s="1"/>
  <c r="T228" i="75" s="1"/>
  <c r="U228" i="75" s="1"/>
  <c r="V228" i="75" s="1"/>
  <c r="W228" i="75" s="1"/>
  <c r="X228" i="75" s="1"/>
  <c r="Z228" i="75" s="1"/>
  <c r="AA228" i="75" s="1"/>
  <c r="AB228" i="75" s="1"/>
  <c r="AC228" i="75" s="1"/>
  <c r="AD228" i="75" s="1"/>
  <c r="AE228" i="75" s="1"/>
  <c r="AF228" i="75" s="1"/>
  <c r="C227" i="75"/>
  <c r="D227" i="75" s="1"/>
  <c r="E227" i="75" s="1"/>
  <c r="F227" i="75" s="1"/>
  <c r="G227" i="75" s="1"/>
  <c r="H227" i="75" s="1"/>
  <c r="I227" i="75" s="1"/>
  <c r="J227" i="75" s="1"/>
  <c r="K227" i="75" s="1"/>
  <c r="L227" i="75" s="1"/>
  <c r="R227" i="75" s="1"/>
  <c r="S227" i="75" s="1"/>
  <c r="T227" i="75" s="1"/>
  <c r="U227" i="75" s="1"/>
  <c r="V227" i="75" s="1"/>
  <c r="W227" i="75" s="1"/>
  <c r="X227" i="75" s="1"/>
  <c r="Z227" i="75" s="1"/>
  <c r="AA227" i="75" s="1"/>
  <c r="AB227" i="75" s="1"/>
  <c r="AC227" i="75" s="1"/>
  <c r="AD227" i="75" s="1"/>
  <c r="AE227" i="75" s="1"/>
  <c r="AF227" i="75" s="1"/>
  <c r="E226" i="75"/>
  <c r="F226" i="75" s="1"/>
  <c r="G226" i="75" s="1"/>
  <c r="H226" i="75" s="1"/>
  <c r="I226" i="75" s="1"/>
  <c r="J226" i="75" s="1"/>
  <c r="K226" i="75" s="1"/>
  <c r="L226" i="75" s="1"/>
  <c r="R226" i="75" s="1"/>
  <c r="S226" i="75" s="1"/>
  <c r="T226" i="75" s="1"/>
  <c r="U226" i="75" s="1"/>
  <c r="V226" i="75" s="1"/>
  <c r="W226" i="75" s="1"/>
  <c r="X226" i="75" s="1"/>
  <c r="Z226" i="75" s="1"/>
  <c r="AA226" i="75" s="1"/>
  <c r="AB226" i="75" s="1"/>
  <c r="AC226" i="75" s="1"/>
  <c r="AD226" i="75" s="1"/>
  <c r="AE226" i="75" s="1"/>
  <c r="AF226" i="75" s="1"/>
  <c r="C226" i="75"/>
  <c r="D226" i="75" s="1"/>
  <c r="I225" i="75"/>
  <c r="J225" i="75" s="1"/>
  <c r="K225" i="75" s="1"/>
  <c r="L225" i="75" s="1"/>
  <c r="R225" i="75" s="1"/>
  <c r="S225" i="75" s="1"/>
  <c r="T225" i="75" s="1"/>
  <c r="U225" i="75" s="1"/>
  <c r="V225" i="75" s="1"/>
  <c r="W225" i="75" s="1"/>
  <c r="X225" i="75" s="1"/>
  <c r="Z225" i="75" s="1"/>
  <c r="AA225" i="75" s="1"/>
  <c r="AB225" i="75" s="1"/>
  <c r="AC225" i="75" s="1"/>
  <c r="AD225" i="75" s="1"/>
  <c r="AE225" i="75" s="1"/>
  <c r="AF225" i="75" s="1"/>
  <c r="C225" i="75"/>
  <c r="D225" i="75" s="1"/>
  <c r="E225" i="75" s="1"/>
  <c r="F225" i="75" s="1"/>
  <c r="G225" i="75" s="1"/>
  <c r="H225" i="75" s="1"/>
  <c r="C224" i="75"/>
  <c r="D224" i="75" s="1"/>
  <c r="E224" i="75" s="1"/>
  <c r="F224" i="75" s="1"/>
  <c r="G224" i="75" s="1"/>
  <c r="H224" i="75" s="1"/>
  <c r="I224" i="75" s="1"/>
  <c r="J224" i="75" s="1"/>
  <c r="K224" i="75" s="1"/>
  <c r="L224" i="75" s="1"/>
  <c r="R224" i="75" s="1"/>
  <c r="S224" i="75" s="1"/>
  <c r="T224" i="75" s="1"/>
  <c r="U224" i="75" s="1"/>
  <c r="V224" i="75" s="1"/>
  <c r="W224" i="75" s="1"/>
  <c r="X224" i="75" s="1"/>
  <c r="Z224" i="75" s="1"/>
  <c r="AA224" i="75" s="1"/>
  <c r="AB224" i="75" s="1"/>
  <c r="AC224" i="75" s="1"/>
  <c r="AD224" i="75" s="1"/>
  <c r="AE224" i="75" s="1"/>
  <c r="AF224" i="75" s="1"/>
  <c r="C223" i="75"/>
  <c r="D223" i="75" s="1"/>
  <c r="E223" i="75" s="1"/>
  <c r="F223" i="75" s="1"/>
  <c r="G223" i="75" s="1"/>
  <c r="H223" i="75" s="1"/>
  <c r="I223" i="75" s="1"/>
  <c r="J223" i="75" s="1"/>
  <c r="K223" i="75" s="1"/>
  <c r="L223" i="75" s="1"/>
  <c r="R223" i="75" s="1"/>
  <c r="S223" i="75" s="1"/>
  <c r="T223" i="75" s="1"/>
  <c r="U223" i="75" s="1"/>
  <c r="V223" i="75" s="1"/>
  <c r="W223" i="75" s="1"/>
  <c r="X223" i="75" s="1"/>
  <c r="Z223" i="75" s="1"/>
  <c r="AA223" i="75" s="1"/>
  <c r="AB223" i="75" s="1"/>
  <c r="AC223" i="75" s="1"/>
  <c r="AD223" i="75" s="1"/>
  <c r="AE223" i="75" s="1"/>
  <c r="AF223" i="75" s="1"/>
  <c r="E222" i="75"/>
  <c r="F222" i="75" s="1"/>
  <c r="G222" i="75" s="1"/>
  <c r="H222" i="75" s="1"/>
  <c r="I222" i="75" s="1"/>
  <c r="J222" i="75" s="1"/>
  <c r="K222" i="75" s="1"/>
  <c r="L222" i="75" s="1"/>
  <c r="R222" i="75" s="1"/>
  <c r="S222" i="75" s="1"/>
  <c r="T222" i="75" s="1"/>
  <c r="U222" i="75" s="1"/>
  <c r="V222" i="75" s="1"/>
  <c r="W222" i="75" s="1"/>
  <c r="X222" i="75" s="1"/>
  <c r="Z222" i="75" s="1"/>
  <c r="AA222" i="75" s="1"/>
  <c r="AB222" i="75" s="1"/>
  <c r="AC222" i="75" s="1"/>
  <c r="AD222" i="75" s="1"/>
  <c r="AE222" i="75" s="1"/>
  <c r="AF222" i="75" s="1"/>
  <c r="C222" i="75"/>
  <c r="D222" i="75" s="1"/>
  <c r="C221" i="75"/>
  <c r="D221" i="75" s="1"/>
  <c r="E221" i="75" s="1"/>
  <c r="F221" i="75" s="1"/>
  <c r="G221" i="75" s="1"/>
  <c r="H221" i="75" s="1"/>
  <c r="I221" i="75" s="1"/>
  <c r="J221" i="75" s="1"/>
  <c r="K221" i="75" s="1"/>
  <c r="L221" i="75" s="1"/>
  <c r="R221" i="75" s="1"/>
  <c r="S221" i="75" s="1"/>
  <c r="T221" i="75" s="1"/>
  <c r="U221" i="75" s="1"/>
  <c r="V221" i="75" s="1"/>
  <c r="W221" i="75" s="1"/>
  <c r="X221" i="75" s="1"/>
  <c r="Z221" i="75" s="1"/>
  <c r="AA221" i="75" s="1"/>
  <c r="AB221" i="75" s="1"/>
  <c r="AC221" i="75" s="1"/>
  <c r="AD221" i="75" s="1"/>
  <c r="AE221" i="75" s="1"/>
  <c r="AF221" i="75" s="1"/>
  <c r="H220" i="75"/>
  <c r="I220" i="75" s="1"/>
  <c r="J220" i="75" s="1"/>
  <c r="K220" i="75" s="1"/>
  <c r="L220" i="75" s="1"/>
  <c r="R220" i="75" s="1"/>
  <c r="S220" i="75" s="1"/>
  <c r="T220" i="75" s="1"/>
  <c r="U220" i="75" s="1"/>
  <c r="V220" i="75" s="1"/>
  <c r="W220" i="75" s="1"/>
  <c r="X220" i="75" s="1"/>
  <c r="Z220" i="75" s="1"/>
  <c r="AA220" i="75" s="1"/>
  <c r="AB220" i="75" s="1"/>
  <c r="AC220" i="75" s="1"/>
  <c r="AD220" i="75" s="1"/>
  <c r="AE220" i="75" s="1"/>
  <c r="AF220" i="75" s="1"/>
  <c r="E220" i="75"/>
  <c r="F220" i="75" s="1"/>
  <c r="G220" i="75" s="1"/>
  <c r="C220" i="75"/>
  <c r="D220" i="75" s="1"/>
  <c r="D219" i="75"/>
  <c r="E219" i="75" s="1"/>
  <c r="F219" i="75" s="1"/>
  <c r="G219" i="75" s="1"/>
  <c r="H219" i="75" s="1"/>
  <c r="I219" i="75" s="1"/>
  <c r="J219" i="75" s="1"/>
  <c r="K219" i="75" s="1"/>
  <c r="L219" i="75" s="1"/>
  <c r="R219" i="75" s="1"/>
  <c r="S219" i="75" s="1"/>
  <c r="T219" i="75" s="1"/>
  <c r="U219" i="75" s="1"/>
  <c r="V219" i="75" s="1"/>
  <c r="W219" i="75" s="1"/>
  <c r="X219" i="75" s="1"/>
  <c r="Z219" i="75" s="1"/>
  <c r="AA219" i="75" s="1"/>
  <c r="AB219" i="75" s="1"/>
  <c r="AC219" i="75" s="1"/>
  <c r="AD219" i="75" s="1"/>
  <c r="AE219" i="75" s="1"/>
  <c r="AF219" i="75" s="1"/>
  <c r="C219" i="75"/>
  <c r="G218" i="75"/>
  <c r="H218" i="75" s="1"/>
  <c r="I218" i="75" s="1"/>
  <c r="J218" i="75" s="1"/>
  <c r="K218" i="75" s="1"/>
  <c r="L218" i="75" s="1"/>
  <c r="R218" i="75" s="1"/>
  <c r="S218" i="75" s="1"/>
  <c r="T218" i="75" s="1"/>
  <c r="U218" i="75" s="1"/>
  <c r="V218" i="75" s="1"/>
  <c r="W218" i="75" s="1"/>
  <c r="X218" i="75" s="1"/>
  <c r="Z218" i="75" s="1"/>
  <c r="AA218" i="75" s="1"/>
  <c r="AB218" i="75" s="1"/>
  <c r="AC218" i="75" s="1"/>
  <c r="AD218" i="75" s="1"/>
  <c r="AE218" i="75" s="1"/>
  <c r="AF218" i="75" s="1"/>
  <c r="C218" i="75"/>
  <c r="D218" i="75" s="1"/>
  <c r="E218" i="75" s="1"/>
  <c r="F218" i="75" s="1"/>
  <c r="C217" i="75"/>
  <c r="D217" i="75" s="1"/>
  <c r="E217" i="75" s="1"/>
  <c r="F217" i="75" s="1"/>
  <c r="G217" i="75" s="1"/>
  <c r="H217" i="75" s="1"/>
  <c r="I217" i="75" s="1"/>
  <c r="J217" i="75" s="1"/>
  <c r="K217" i="75" s="1"/>
  <c r="L217" i="75" s="1"/>
  <c r="R217" i="75" s="1"/>
  <c r="S217" i="75" s="1"/>
  <c r="T217" i="75" s="1"/>
  <c r="U217" i="75" s="1"/>
  <c r="V217" i="75" s="1"/>
  <c r="W217" i="75" s="1"/>
  <c r="X217" i="75" s="1"/>
  <c r="Z217" i="75" s="1"/>
  <c r="AA217" i="75" s="1"/>
  <c r="AB217" i="75" s="1"/>
  <c r="AC217" i="75" s="1"/>
  <c r="AD217" i="75" s="1"/>
  <c r="AE217" i="75" s="1"/>
  <c r="AF217" i="75" s="1"/>
  <c r="C216" i="75"/>
  <c r="D216" i="75" s="1"/>
  <c r="E216" i="75" s="1"/>
  <c r="F216" i="75" s="1"/>
  <c r="G216" i="75" s="1"/>
  <c r="H216" i="75" s="1"/>
  <c r="I216" i="75" s="1"/>
  <c r="J216" i="75" s="1"/>
  <c r="K216" i="75" s="1"/>
  <c r="L216" i="75" s="1"/>
  <c r="R216" i="75" s="1"/>
  <c r="S216" i="75" s="1"/>
  <c r="T216" i="75" s="1"/>
  <c r="U216" i="75" s="1"/>
  <c r="V216" i="75" s="1"/>
  <c r="W216" i="75" s="1"/>
  <c r="X216" i="75" s="1"/>
  <c r="Z216" i="75" s="1"/>
  <c r="AA216" i="75" s="1"/>
  <c r="AB216" i="75" s="1"/>
  <c r="AC216" i="75" s="1"/>
  <c r="AD216" i="75" s="1"/>
  <c r="AE216" i="75" s="1"/>
  <c r="AF216" i="75" s="1"/>
  <c r="R215" i="75"/>
  <c r="S215" i="75" s="1"/>
  <c r="T215" i="75" s="1"/>
  <c r="U215" i="75" s="1"/>
  <c r="V215" i="75" s="1"/>
  <c r="W215" i="75" s="1"/>
  <c r="X215" i="75" s="1"/>
  <c r="Z215" i="75" s="1"/>
  <c r="AA215" i="75" s="1"/>
  <c r="AB215" i="75" s="1"/>
  <c r="AC215" i="75" s="1"/>
  <c r="AD215" i="75" s="1"/>
  <c r="AE215" i="75" s="1"/>
  <c r="AF215" i="75" s="1"/>
  <c r="D215" i="75"/>
  <c r="E215" i="75" s="1"/>
  <c r="F215" i="75" s="1"/>
  <c r="G215" i="75" s="1"/>
  <c r="H215" i="75" s="1"/>
  <c r="I215" i="75" s="1"/>
  <c r="J215" i="75" s="1"/>
  <c r="K215" i="75" s="1"/>
  <c r="L215" i="75" s="1"/>
  <c r="C215" i="75"/>
  <c r="D214" i="75"/>
  <c r="E214" i="75" s="1"/>
  <c r="F214" i="75" s="1"/>
  <c r="G214" i="75" s="1"/>
  <c r="H214" i="75" s="1"/>
  <c r="I214" i="75" s="1"/>
  <c r="J214" i="75" s="1"/>
  <c r="K214" i="75" s="1"/>
  <c r="L214" i="75" s="1"/>
  <c r="R214" i="75" s="1"/>
  <c r="S214" i="75" s="1"/>
  <c r="T214" i="75" s="1"/>
  <c r="U214" i="75" s="1"/>
  <c r="V214" i="75" s="1"/>
  <c r="W214" i="75" s="1"/>
  <c r="X214" i="75" s="1"/>
  <c r="Z214" i="75" s="1"/>
  <c r="AA214" i="75" s="1"/>
  <c r="AB214" i="75" s="1"/>
  <c r="AC214" i="75" s="1"/>
  <c r="AD214" i="75" s="1"/>
  <c r="AE214" i="75" s="1"/>
  <c r="AF214" i="75" s="1"/>
  <c r="C214" i="75"/>
  <c r="H213" i="75"/>
  <c r="I213" i="75" s="1"/>
  <c r="J213" i="75" s="1"/>
  <c r="K213" i="75" s="1"/>
  <c r="L213" i="75" s="1"/>
  <c r="R213" i="75" s="1"/>
  <c r="S213" i="75" s="1"/>
  <c r="T213" i="75" s="1"/>
  <c r="U213" i="75" s="1"/>
  <c r="V213" i="75" s="1"/>
  <c r="W213" i="75" s="1"/>
  <c r="X213" i="75" s="1"/>
  <c r="Z213" i="75" s="1"/>
  <c r="AA213" i="75" s="1"/>
  <c r="AB213" i="75" s="1"/>
  <c r="AC213" i="75" s="1"/>
  <c r="AD213" i="75" s="1"/>
  <c r="AE213" i="75" s="1"/>
  <c r="AF213" i="75" s="1"/>
  <c r="E213" i="75"/>
  <c r="F213" i="75" s="1"/>
  <c r="G213" i="75" s="1"/>
  <c r="C213" i="75"/>
  <c r="D213" i="75" s="1"/>
  <c r="G212" i="75"/>
  <c r="H212" i="75" s="1"/>
  <c r="I212" i="75" s="1"/>
  <c r="J212" i="75" s="1"/>
  <c r="K212" i="75" s="1"/>
  <c r="L212" i="75" s="1"/>
  <c r="R212" i="75" s="1"/>
  <c r="S212" i="75" s="1"/>
  <c r="T212" i="75" s="1"/>
  <c r="U212" i="75" s="1"/>
  <c r="V212" i="75" s="1"/>
  <c r="X212" i="75" s="1"/>
  <c r="Z212" i="75" s="1"/>
  <c r="AA212" i="75" s="1"/>
  <c r="AB212" i="75" s="1"/>
  <c r="AC212" i="75" s="1"/>
  <c r="AD212" i="75" s="1"/>
  <c r="AE212" i="75" s="1"/>
  <c r="AF212" i="75" s="1"/>
  <c r="F212" i="75"/>
  <c r="C212" i="75"/>
  <c r="D212" i="75" s="1"/>
  <c r="E212" i="75" s="1"/>
  <c r="D211" i="75"/>
  <c r="E211" i="75" s="1"/>
  <c r="F211" i="75" s="1"/>
  <c r="G211" i="75" s="1"/>
  <c r="H211" i="75" s="1"/>
  <c r="I211" i="75" s="1"/>
  <c r="J211" i="75" s="1"/>
  <c r="K211" i="75" s="1"/>
  <c r="L211" i="75" s="1"/>
  <c r="R211" i="75" s="1"/>
  <c r="S211" i="75" s="1"/>
  <c r="T211" i="75" s="1"/>
  <c r="U211" i="75" s="1"/>
  <c r="V211" i="75" s="1"/>
  <c r="X211" i="75" s="1"/>
  <c r="Z211" i="75" s="1"/>
  <c r="AA211" i="75" s="1"/>
  <c r="AB211" i="75" s="1"/>
  <c r="AC211" i="75" s="1"/>
  <c r="AD211" i="75" s="1"/>
  <c r="AE211" i="75" s="1"/>
  <c r="AF211" i="75" s="1"/>
  <c r="C211" i="75"/>
  <c r="L210" i="75"/>
  <c r="R210" i="75" s="1"/>
  <c r="S210" i="75" s="1"/>
  <c r="T210" i="75" s="1"/>
  <c r="U210" i="75" s="1"/>
  <c r="V210" i="75" s="1"/>
  <c r="X210" i="75" s="1"/>
  <c r="Z210" i="75" s="1"/>
  <c r="AA210" i="75" s="1"/>
  <c r="AB210" i="75" s="1"/>
  <c r="AC210" i="75" s="1"/>
  <c r="AD210" i="75" s="1"/>
  <c r="AE210" i="75" s="1"/>
  <c r="AF210" i="75" s="1"/>
  <c r="K210" i="75"/>
  <c r="J210" i="75"/>
  <c r="D210" i="75"/>
  <c r="E210" i="75" s="1"/>
  <c r="F210" i="75" s="1"/>
  <c r="G210" i="75" s="1"/>
  <c r="H210" i="75" s="1"/>
  <c r="I210" i="75" s="1"/>
  <c r="C210" i="75"/>
  <c r="R209" i="75"/>
  <c r="S209" i="75" s="1"/>
  <c r="T209" i="75" s="1"/>
  <c r="U209" i="75" s="1"/>
  <c r="V209" i="75" s="1"/>
  <c r="X209" i="75" s="1"/>
  <c r="Z209" i="75" s="1"/>
  <c r="AA209" i="75" s="1"/>
  <c r="AB209" i="75" s="1"/>
  <c r="AC209" i="75" s="1"/>
  <c r="AD209" i="75" s="1"/>
  <c r="AE209" i="75" s="1"/>
  <c r="AF209" i="75" s="1"/>
  <c r="E209" i="75"/>
  <c r="F209" i="75" s="1"/>
  <c r="G209" i="75" s="1"/>
  <c r="H209" i="75" s="1"/>
  <c r="I209" i="75" s="1"/>
  <c r="J209" i="75" s="1"/>
  <c r="K209" i="75" s="1"/>
  <c r="L209" i="75" s="1"/>
  <c r="C209" i="75"/>
  <c r="D209" i="75" s="1"/>
  <c r="C208" i="75"/>
  <c r="D208" i="75" s="1"/>
  <c r="E208" i="75" s="1"/>
  <c r="F208" i="75" s="1"/>
  <c r="G208" i="75" s="1"/>
  <c r="H208" i="75" s="1"/>
  <c r="I208" i="75" s="1"/>
  <c r="J208" i="75" s="1"/>
  <c r="K208" i="75" s="1"/>
  <c r="L208" i="75" s="1"/>
  <c r="R208" i="75" s="1"/>
  <c r="S208" i="75" s="1"/>
  <c r="T208" i="75" s="1"/>
  <c r="U208" i="75" s="1"/>
  <c r="V208" i="75" s="1"/>
  <c r="X208" i="75" s="1"/>
  <c r="Z208" i="75" s="1"/>
  <c r="AA208" i="75" s="1"/>
  <c r="AB208" i="75" s="1"/>
  <c r="AC208" i="75" s="1"/>
  <c r="AD208" i="75" s="1"/>
  <c r="AE208" i="75" s="1"/>
  <c r="AF208" i="75" s="1"/>
  <c r="D207" i="75"/>
  <c r="E207" i="75" s="1"/>
  <c r="F207" i="75" s="1"/>
  <c r="G207" i="75" s="1"/>
  <c r="H207" i="75" s="1"/>
  <c r="I207" i="75" s="1"/>
  <c r="J207" i="75" s="1"/>
  <c r="K207" i="75" s="1"/>
  <c r="L207" i="75" s="1"/>
  <c r="R207" i="75" s="1"/>
  <c r="S207" i="75" s="1"/>
  <c r="T207" i="75" s="1"/>
  <c r="U207" i="75" s="1"/>
  <c r="V207" i="75" s="1"/>
  <c r="X207" i="75" s="1"/>
  <c r="Z207" i="75" s="1"/>
  <c r="AA207" i="75" s="1"/>
  <c r="AB207" i="75" s="1"/>
  <c r="AC207" i="75" s="1"/>
  <c r="AD207" i="75" s="1"/>
  <c r="AE207" i="75" s="1"/>
  <c r="AF207" i="75" s="1"/>
  <c r="C207" i="75"/>
  <c r="F206" i="75"/>
  <c r="G206" i="75" s="1"/>
  <c r="H206" i="75" s="1"/>
  <c r="I206" i="75" s="1"/>
  <c r="J206" i="75" s="1"/>
  <c r="K206" i="75" s="1"/>
  <c r="L206" i="75" s="1"/>
  <c r="R206" i="75" s="1"/>
  <c r="S206" i="75" s="1"/>
  <c r="T206" i="75" s="1"/>
  <c r="U206" i="75" s="1"/>
  <c r="V206" i="75" s="1"/>
  <c r="X206" i="75" s="1"/>
  <c r="Z206" i="75" s="1"/>
  <c r="AA206" i="75" s="1"/>
  <c r="AB206" i="75" s="1"/>
  <c r="AC206" i="75" s="1"/>
  <c r="AD206" i="75" s="1"/>
  <c r="AE206" i="75" s="1"/>
  <c r="AF206" i="75" s="1"/>
  <c r="E206" i="75"/>
  <c r="D206" i="75"/>
  <c r="C206" i="75"/>
  <c r="J205" i="75"/>
  <c r="K205" i="75" s="1"/>
  <c r="L205" i="75" s="1"/>
  <c r="R205" i="75" s="1"/>
  <c r="S205" i="75" s="1"/>
  <c r="T205" i="75" s="1"/>
  <c r="U205" i="75" s="1"/>
  <c r="V205" i="75" s="1"/>
  <c r="X205" i="75" s="1"/>
  <c r="Z205" i="75" s="1"/>
  <c r="AA205" i="75" s="1"/>
  <c r="AB205" i="75" s="1"/>
  <c r="AC205" i="75" s="1"/>
  <c r="AD205" i="75" s="1"/>
  <c r="AE205" i="75" s="1"/>
  <c r="AF205" i="75" s="1"/>
  <c r="H205" i="75"/>
  <c r="I205" i="75" s="1"/>
  <c r="C205" i="75"/>
  <c r="D205" i="75" s="1"/>
  <c r="E205" i="75" s="1"/>
  <c r="F205" i="75" s="1"/>
  <c r="G205" i="75" s="1"/>
  <c r="L204" i="75"/>
  <c r="R204" i="75" s="1"/>
  <c r="S204" i="75" s="1"/>
  <c r="T204" i="75" s="1"/>
  <c r="U204" i="75" s="1"/>
  <c r="V204" i="75" s="1"/>
  <c r="X204" i="75" s="1"/>
  <c r="Z204" i="75" s="1"/>
  <c r="AA204" i="75" s="1"/>
  <c r="AB204" i="75" s="1"/>
  <c r="AC204" i="75" s="1"/>
  <c r="AD204" i="75" s="1"/>
  <c r="AE204" i="75" s="1"/>
  <c r="AF204" i="75" s="1"/>
  <c r="I204" i="75"/>
  <c r="J204" i="75" s="1"/>
  <c r="K204" i="75" s="1"/>
  <c r="C204" i="75"/>
  <c r="D204" i="75" s="1"/>
  <c r="E204" i="75" s="1"/>
  <c r="F204" i="75" s="1"/>
  <c r="G204" i="75" s="1"/>
  <c r="H204" i="75" s="1"/>
  <c r="D203" i="75"/>
  <c r="E203" i="75" s="1"/>
  <c r="F203" i="75" s="1"/>
  <c r="G203" i="75" s="1"/>
  <c r="H203" i="75" s="1"/>
  <c r="I203" i="75" s="1"/>
  <c r="J203" i="75" s="1"/>
  <c r="K203" i="75" s="1"/>
  <c r="L203" i="75" s="1"/>
  <c r="R203" i="75" s="1"/>
  <c r="S203" i="75" s="1"/>
  <c r="T203" i="75" s="1"/>
  <c r="U203" i="75" s="1"/>
  <c r="V203" i="75" s="1"/>
  <c r="X203" i="75" s="1"/>
  <c r="Z203" i="75" s="1"/>
  <c r="AA203" i="75" s="1"/>
  <c r="AB203" i="75" s="1"/>
  <c r="AC203" i="75" s="1"/>
  <c r="AD203" i="75" s="1"/>
  <c r="AE203" i="75" s="1"/>
  <c r="AF203" i="75" s="1"/>
  <c r="C203" i="75"/>
  <c r="R202" i="75"/>
  <c r="S202" i="75" s="1"/>
  <c r="T202" i="75" s="1"/>
  <c r="U202" i="75" s="1"/>
  <c r="V202" i="75" s="1"/>
  <c r="X202" i="75" s="1"/>
  <c r="Z202" i="75" s="1"/>
  <c r="AA202" i="75" s="1"/>
  <c r="AB202" i="75" s="1"/>
  <c r="AC202" i="75" s="1"/>
  <c r="AD202" i="75" s="1"/>
  <c r="AE202" i="75" s="1"/>
  <c r="AF202" i="75" s="1"/>
  <c r="H202" i="75"/>
  <c r="I202" i="75" s="1"/>
  <c r="J202" i="75" s="1"/>
  <c r="K202" i="75" s="1"/>
  <c r="L202" i="75" s="1"/>
  <c r="G202" i="75"/>
  <c r="C202" i="75"/>
  <c r="D202" i="75" s="1"/>
  <c r="E202" i="75" s="1"/>
  <c r="F202" i="75" s="1"/>
  <c r="E201" i="75"/>
  <c r="F201" i="75" s="1"/>
  <c r="G201" i="75" s="1"/>
  <c r="H201" i="75" s="1"/>
  <c r="I201" i="75" s="1"/>
  <c r="J201" i="75" s="1"/>
  <c r="K201" i="75" s="1"/>
  <c r="L201" i="75" s="1"/>
  <c r="R201" i="75" s="1"/>
  <c r="S201" i="75" s="1"/>
  <c r="T201" i="75" s="1"/>
  <c r="U201" i="75" s="1"/>
  <c r="V201" i="75" s="1"/>
  <c r="X201" i="75" s="1"/>
  <c r="Z201" i="75" s="1"/>
  <c r="AA201" i="75" s="1"/>
  <c r="AB201" i="75" s="1"/>
  <c r="AC201" i="75" s="1"/>
  <c r="AD201" i="75" s="1"/>
  <c r="AE201" i="75" s="1"/>
  <c r="AF201" i="75" s="1"/>
  <c r="C201" i="75"/>
  <c r="D201" i="75" s="1"/>
  <c r="F200" i="75"/>
  <c r="G200" i="75" s="1"/>
  <c r="H200" i="75" s="1"/>
  <c r="I200" i="75" s="1"/>
  <c r="J200" i="75" s="1"/>
  <c r="K200" i="75" s="1"/>
  <c r="L200" i="75" s="1"/>
  <c r="R200" i="75" s="1"/>
  <c r="S200" i="75" s="1"/>
  <c r="T200" i="75" s="1"/>
  <c r="U200" i="75" s="1"/>
  <c r="V200" i="75" s="1"/>
  <c r="X200" i="75" s="1"/>
  <c r="Z200" i="75" s="1"/>
  <c r="AA200" i="75" s="1"/>
  <c r="AB200" i="75" s="1"/>
  <c r="AC200" i="75" s="1"/>
  <c r="AD200" i="75" s="1"/>
  <c r="AE200" i="75" s="1"/>
  <c r="AF200" i="75" s="1"/>
  <c r="D200" i="75"/>
  <c r="E200" i="75" s="1"/>
  <c r="C200" i="75"/>
  <c r="G199" i="75"/>
  <c r="H199" i="75" s="1"/>
  <c r="I199" i="75" s="1"/>
  <c r="J199" i="75" s="1"/>
  <c r="K199" i="75" s="1"/>
  <c r="L199" i="75" s="1"/>
  <c r="R199" i="75" s="1"/>
  <c r="T199" i="75" s="1"/>
  <c r="U199" i="75" s="1"/>
  <c r="V199" i="75" s="1"/>
  <c r="X199" i="75" s="1"/>
  <c r="Z199" i="75" s="1"/>
  <c r="AA199" i="75" s="1"/>
  <c r="AB199" i="75" s="1"/>
  <c r="AC199" i="75" s="1"/>
  <c r="AD199" i="75" s="1"/>
  <c r="AE199" i="75" s="1"/>
  <c r="AF199" i="75" s="1"/>
  <c r="D199" i="75"/>
  <c r="E199" i="75" s="1"/>
  <c r="F199" i="75" s="1"/>
  <c r="C199" i="75"/>
  <c r="C198" i="75"/>
  <c r="D198" i="75" s="1"/>
  <c r="E198" i="75" s="1"/>
  <c r="F198" i="75" s="1"/>
  <c r="G198" i="75" s="1"/>
  <c r="H198" i="75" s="1"/>
  <c r="I198" i="75" s="1"/>
  <c r="J198" i="75" s="1"/>
  <c r="K198" i="75" s="1"/>
  <c r="L198" i="75" s="1"/>
  <c r="R198" i="75" s="1"/>
  <c r="T198" i="75" s="1"/>
  <c r="U198" i="75" s="1"/>
  <c r="V198" i="75" s="1"/>
  <c r="X198" i="75" s="1"/>
  <c r="Z198" i="75" s="1"/>
  <c r="AA198" i="75" s="1"/>
  <c r="AB198" i="75" s="1"/>
  <c r="AC198" i="75" s="1"/>
  <c r="AD198" i="75" s="1"/>
  <c r="AE198" i="75" s="1"/>
  <c r="AF198" i="75" s="1"/>
  <c r="E197" i="75"/>
  <c r="F197" i="75" s="1"/>
  <c r="G197" i="75" s="1"/>
  <c r="H197" i="75" s="1"/>
  <c r="I197" i="75" s="1"/>
  <c r="J197" i="75" s="1"/>
  <c r="K197" i="75" s="1"/>
  <c r="L197" i="75" s="1"/>
  <c r="R197" i="75" s="1"/>
  <c r="T197" i="75" s="1"/>
  <c r="U197" i="75" s="1"/>
  <c r="V197" i="75" s="1"/>
  <c r="X197" i="75" s="1"/>
  <c r="Z197" i="75" s="1"/>
  <c r="AA197" i="75" s="1"/>
  <c r="AB197" i="75" s="1"/>
  <c r="AC197" i="75" s="1"/>
  <c r="AD197" i="75" s="1"/>
  <c r="AE197" i="75" s="1"/>
  <c r="AF197" i="75" s="1"/>
  <c r="C197" i="75"/>
  <c r="D197" i="75" s="1"/>
  <c r="G196" i="75"/>
  <c r="H196" i="75" s="1"/>
  <c r="I196" i="75" s="1"/>
  <c r="J196" i="75" s="1"/>
  <c r="K196" i="75" s="1"/>
  <c r="L196" i="75" s="1"/>
  <c r="R196" i="75" s="1"/>
  <c r="T196" i="75" s="1"/>
  <c r="U196" i="75" s="1"/>
  <c r="V196" i="75" s="1"/>
  <c r="X196" i="75" s="1"/>
  <c r="Z196" i="75" s="1"/>
  <c r="AA196" i="75" s="1"/>
  <c r="AB196" i="75" s="1"/>
  <c r="AC196" i="75" s="1"/>
  <c r="AD196" i="75" s="1"/>
  <c r="AE196" i="75" s="1"/>
  <c r="AF196" i="75" s="1"/>
  <c r="C196" i="75"/>
  <c r="D196" i="75" s="1"/>
  <c r="E196" i="75" s="1"/>
  <c r="F196" i="75" s="1"/>
  <c r="R195" i="75"/>
  <c r="T195" i="75" s="1"/>
  <c r="U195" i="75" s="1"/>
  <c r="V195" i="75" s="1"/>
  <c r="X195" i="75" s="1"/>
  <c r="Z195" i="75" s="1"/>
  <c r="AA195" i="75" s="1"/>
  <c r="AB195" i="75" s="1"/>
  <c r="AC195" i="75" s="1"/>
  <c r="AD195" i="75" s="1"/>
  <c r="AE195" i="75" s="1"/>
  <c r="AF195" i="75" s="1"/>
  <c r="C195" i="75"/>
  <c r="D195" i="75" s="1"/>
  <c r="E195" i="75" s="1"/>
  <c r="F195" i="75" s="1"/>
  <c r="G195" i="75" s="1"/>
  <c r="H195" i="75" s="1"/>
  <c r="I195" i="75" s="1"/>
  <c r="J195" i="75" s="1"/>
  <c r="K195" i="75" s="1"/>
  <c r="L195" i="75" s="1"/>
  <c r="G194" i="75"/>
  <c r="H194" i="75" s="1"/>
  <c r="I194" i="75" s="1"/>
  <c r="J194" i="75" s="1"/>
  <c r="K194" i="75" s="1"/>
  <c r="L194" i="75" s="1"/>
  <c r="R194" i="75" s="1"/>
  <c r="T194" i="75" s="1"/>
  <c r="U194" i="75" s="1"/>
  <c r="V194" i="75" s="1"/>
  <c r="X194" i="75" s="1"/>
  <c r="Z194" i="75" s="1"/>
  <c r="AA194" i="75" s="1"/>
  <c r="AB194" i="75" s="1"/>
  <c r="AC194" i="75" s="1"/>
  <c r="AD194" i="75" s="1"/>
  <c r="AE194" i="75" s="1"/>
  <c r="AF194" i="75" s="1"/>
  <c r="D194" i="75"/>
  <c r="E194" i="75" s="1"/>
  <c r="F194" i="75" s="1"/>
  <c r="C194" i="75"/>
  <c r="R193" i="75"/>
  <c r="T193" i="75" s="1"/>
  <c r="U193" i="75" s="1"/>
  <c r="V193" i="75" s="1"/>
  <c r="X193" i="75" s="1"/>
  <c r="Z193" i="75" s="1"/>
  <c r="AA193" i="75" s="1"/>
  <c r="AB193" i="75" s="1"/>
  <c r="AC193" i="75" s="1"/>
  <c r="AD193" i="75" s="1"/>
  <c r="AE193" i="75" s="1"/>
  <c r="AF193" i="75" s="1"/>
  <c r="C193" i="75"/>
  <c r="D193" i="75" s="1"/>
  <c r="E193" i="75" s="1"/>
  <c r="F193" i="75" s="1"/>
  <c r="G193" i="75" s="1"/>
  <c r="H193" i="75" s="1"/>
  <c r="I193" i="75" s="1"/>
  <c r="J193" i="75" s="1"/>
  <c r="K193" i="75" s="1"/>
  <c r="L193" i="75" s="1"/>
  <c r="C192" i="75"/>
  <c r="D192" i="75" s="1"/>
  <c r="E192" i="75" s="1"/>
  <c r="F192" i="75" s="1"/>
  <c r="G192" i="75" s="1"/>
  <c r="H192" i="75" s="1"/>
  <c r="I192" i="75" s="1"/>
  <c r="J192" i="75" s="1"/>
  <c r="K192" i="75" s="1"/>
  <c r="L192" i="75" s="1"/>
  <c r="R192" i="75" s="1"/>
  <c r="T192" i="75" s="1"/>
  <c r="U192" i="75" s="1"/>
  <c r="V192" i="75" s="1"/>
  <c r="X192" i="75" s="1"/>
  <c r="Z192" i="75" s="1"/>
  <c r="AA192" i="75" s="1"/>
  <c r="AB192" i="75" s="1"/>
  <c r="AC192" i="75" s="1"/>
  <c r="AD192" i="75" s="1"/>
  <c r="AE192" i="75" s="1"/>
  <c r="AF192" i="75" s="1"/>
  <c r="J191" i="75"/>
  <c r="K191" i="75" s="1"/>
  <c r="L191" i="75" s="1"/>
  <c r="R191" i="75" s="1"/>
  <c r="T191" i="75" s="1"/>
  <c r="U191" i="75" s="1"/>
  <c r="V191" i="75" s="1"/>
  <c r="X191" i="75" s="1"/>
  <c r="Z191" i="75" s="1"/>
  <c r="AA191" i="75" s="1"/>
  <c r="AB191" i="75" s="1"/>
  <c r="AC191" i="75" s="1"/>
  <c r="AD191" i="75" s="1"/>
  <c r="AE191" i="75" s="1"/>
  <c r="AF191" i="75" s="1"/>
  <c r="C191" i="75"/>
  <c r="D191" i="75" s="1"/>
  <c r="E191" i="75" s="1"/>
  <c r="F191" i="75" s="1"/>
  <c r="G191" i="75" s="1"/>
  <c r="H191" i="75" s="1"/>
  <c r="I191" i="75" s="1"/>
  <c r="D190" i="75"/>
  <c r="E190" i="75" s="1"/>
  <c r="F190" i="75" s="1"/>
  <c r="G190" i="75" s="1"/>
  <c r="H190" i="75" s="1"/>
  <c r="I190" i="75" s="1"/>
  <c r="J190" i="75" s="1"/>
  <c r="K190" i="75" s="1"/>
  <c r="L190" i="75" s="1"/>
  <c r="R190" i="75" s="1"/>
  <c r="T190" i="75" s="1"/>
  <c r="U190" i="75" s="1"/>
  <c r="V190" i="75" s="1"/>
  <c r="X190" i="75" s="1"/>
  <c r="Z190" i="75" s="1"/>
  <c r="AA190" i="75" s="1"/>
  <c r="AB190" i="75" s="1"/>
  <c r="AC190" i="75" s="1"/>
  <c r="AD190" i="75" s="1"/>
  <c r="AE190" i="75" s="1"/>
  <c r="AF190" i="75" s="1"/>
  <c r="C190" i="75"/>
  <c r="C189" i="75"/>
  <c r="D189" i="75" s="1"/>
  <c r="E189" i="75" s="1"/>
  <c r="F189" i="75" s="1"/>
  <c r="G189" i="75" s="1"/>
  <c r="H189" i="75" s="1"/>
  <c r="I189" i="75" s="1"/>
  <c r="J189" i="75" s="1"/>
  <c r="K189" i="75" s="1"/>
  <c r="L189" i="75" s="1"/>
  <c r="R189" i="75" s="1"/>
  <c r="T189" i="75" s="1"/>
  <c r="U189" i="75" s="1"/>
  <c r="V189" i="75" s="1"/>
  <c r="X189" i="75" s="1"/>
  <c r="Z189" i="75" s="1"/>
  <c r="AA189" i="75" s="1"/>
  <c r="AB189" i="75" s="1"/>
  <c r="AC189" i="75" s="1"/>
  <c r="AD189" i="75" s="1"/>
  <c r="AE189" i="75" s="1"/>
  <c r="AF189" i="75" s="1"/>
  <c r="H188" i="75"/>
  <c r="I188" i="75" s="1"/>
  <c r="J188" i="75" s="1"/>
  <c r="K188" i="75" s="1"/>
  <c r="L188" i="75" s="1"/>
  <c r="R188" i="75" s="1"/>
  <c r="T188" i="75" s="1"/>
  <c r="U188" i="75" s="1"/>
  <c r="V188" i="75" s="1"/>
  <c r="X188" i="75" s="1"/>
  <c r="Z188" i="75" s="1"/>
  <c r="AA188" i="75" s="1"/>
  <c r="AB188" i="75" s="1"/>
  <c r="AC188" i="75" s="1"/>
  <c r="AD188" i="75" s="1"/>
  <c r="AE188" i="75" s="1"/>
  <c r="AF188" i="75" s="1"/>
  <c r="C188" i="75"/>
  <c r="D188" i="75" s="1"/>
  <c r="E188" i="75" s="1"/>
  <c r="F188" i="75" s="1"/>
  <c r="G188" i="75" s="1"/>
  <c r="I187" i="75"/>
  <c r="J187" i="75" s="1"/>
  <c r="K187" i="75" s="1"/>
  <c r="L187" i="75" s="1"/>
  <c r="R187" i="75" s="1"/>
  <c r="T187" i="75" s="1"/>
  <c r="U187" i="75" s="1"/>
  <c r="V187" i="75" s="1"/>
  <c r="X187" i="75" s="1"/>
  <c r="Z187" i="75" s="1"/>
  <c r="AA187" i="75" s="1"/>
  <c r="AB187" i="75" s="1"/>
  <c r="AC187" i="75" s="1"/>
  <c r="AD187" i="75" s="1"/>
  <c r="AE187" i="75" s="1"/>
  <c r="AF187" i="75" s="1"/>
  <c r="F187" i="75"/>
  <c r="G187" i="75" s="1"/>
  <c r="H187" i="75" s="1"/>
  <c r="C187" i="75"/>
  <c r="D187" i="75" s="1"/>
  <c r="E187" i="75" s="1"/>
  <c r="D186" i="75"/>
  <c r="E186" i="75" s="1"/>
  <c r="F186" i="75" s="1"/>
  <c r="G186" i="75" s="1"/>
  <c r="H186" i="75" s="1"/>
  <c r="I186" i="75" s="1"/>
  <c r="J186" i="75" s="1"/>
  <c r="K186" i="75" s="1"/>
  <c r="L186" i="75" s="1"/>
  <c r="R186" i="75" s="1"/>
  <c r="T186" i="75" s="1"/>
  <c r="U186" i="75" s="1"/>
  <c r="V186" i="75" s="1"/>
  <c r="X186" i="75" s="1"/>
  <c r="Z186" i="75" s="1"/>
  <c r="AA186" i="75" s="1"/>
  <c r="AB186" i="75" s="1"/>
  <c r="AC186" i="75" s="1"/>
  <c r="AD186" i="75" s="1"/>
  <c r="AE186" i="75" s="1"/>
  <c r="AF186" i="75" s="1"/>
  <c r="C186" i="75"/>
  <c r="E185" i="75"/>
  <c r="F185" i="75" s="1"/>
  <c r="G185" i="75" s="1"/>
  <c r="H185" i="75" s="1"/>
  <c r="I185" i="75" s="1"/>
  <c r="J185" i="75" s="1"/>
  <c r="K185" i="75" s="1"/>
  <c r="L185" i="75" s="1"/>
  <c r="R185" i="75" s="1"/>
  <c r="T185" i="75" s="1"/>
  <c r="U185" i="75" s="1"/>
  <c r="V185" i="75" s="1"/>
  <c r="X185" i="75" s="1"/>
  <c r="Z185" i="75" s="1"/>
  <c r="AA185" i="75" s="1"/>
  <c r="AB185" i="75" s="1"/>
  <c r="AC185" i="75" s="1"/>
  <c r="AD185" i="75" s="1"/>
  <c r="AE185" i="75" s="1"/>
  <c r="AF185" i="75" s="1"/>
  <c r="C185" i="75"/>
  <c r="D185" i="75" s="1"/>
  <c r="E184" i="75"/>
  <c r="F184" i="75" s="1"/>
  <c r="G184" i="75" s="1"/>
  <c r="H184" i="75" s="1"/>
  <c r="I184" i="75" s="1"/>
  <c r="J184" i="75" s="1"/>
  <c r="K184" i="75" s="1"/>
  <c r="L184" i="75" s="1"/>
  <c r="R184" i="75" s="1"/>
  <c r="T184" i="75" s="1"/>
  <c r="U184" i="75" s="1"/>
  <c r="V184" i="75" s="1"/>
  <c r="X184" i="75" s="1"/>
  <c r="Z184" i="75" s="1"/>
  <c r="AA184" i="75" s="1"/>
  <c r="AB184" i="75" s="1"/>
  <c r="AC184" i="75" s="1"/>
  <c r="AD184" i="75" s="1"/>
  <c r="AE184" i="75" s="1"/>
  <c r="AF184" i="75" s="1"/>
  <c r="C184" i="75"/>
  <c r="D184" i="75" s="1"/>
  <c r="C183" i="75"/>
  <c r="E182" i="75"/>
  <c r="F182" i="75" s="1"/>
  <c r="G182" i="75" s="1"/>
  <c r="H182" i="75" s="1"/>
  <c r="I182" i="75" s="1"/>
  <c r="J182" i="75" s="1"/>
  <c r="K182" i="75" s="1"/>
  <c r="L182" i="75" s="1"/>
  <c r="R182" i="75" s="1"/>
  <c r="T182" i="75" s="1"/>
  <c r="U182" i="75" s="1"/>
  <c r="V182" i="75" s="1"/>
  <c r="X182" i="75" s="1"/>
  <c r="Z182" i="75" s="1"/>
  <c r="AA182" i="75" s="1"/>
  <c r="AB182" i="75" s="1"/>
  <c r="AC182" i="75" s="1"/>
  <c r="AD182" i="75" s="1"/>
  <c r="AE182" i="75" s="1"/>
  <c r="AF182" i="75" s="1"/>
  <c r="D182" i="75"/>
  <c r="C182" i="75"/>
  <c r="C181" i="75"/>
  <c r="D181" i="75" s="1"/>
  <c r="E181" i="75" s="1"/>
  <c r="F181" i="75" s="1"/>
  <c r="G181" i="75" s="1"/>
  <c r="H181" i="75" s="1"/>
  <c r="I181" i="75" s="1"/>
  <c r="J181" i="75" s="1"/>
  <c r="K181" i="75" s="1"/>
  <c r="L181" i="75" s="1"/>
  <c r="R181" i="75" s="1"/>
  <c r="T181" i="75" s="1"/>
  <c r="U181" i="75" s="1"/>
  <c r="V181" i="75" s="1"/>
  <c r="X181" i="75" s="1"/>
  <c r="Z181" i="75" s="1"/>
  <c r="AA181" i="75" s="1"/>
  <c r="AB181" i="75" s="1"/>
  <c r="AC181" i="75" s="1"/>
  <c r="AD181" i="75" s="1"/>
  <c r="AE181" i="75" s="1"/>
  <c r="AF181" i="75" s="1"/>
  <c r="C180" i="75"/>
  <c r="D180" i="75" s="1"/>
  <c r="E180" i="75" s="1"/>
  <c r="F180" i="75" s="1"/>
  <c r="G180" i="75" s="1"/>
  <c r="H180" i="75" s="1"/>
  <c r="I180" i="75" s="1"/>
  <c r="J180" i="75" s="1"/>
  <c r="K180" i="75" s="1"/>
  <c r="L180" i="75" s="1"/>
  <c r="R180" i="75" s="1"/>
  <c r="T180" i="75" s="1"/>
  <c r="U180" i="75" s="1"/>
  <c r="V180" i="75" s="1"/>
  <c r="X180" i="75" s="1"/>
  <c r="Z180" i="75" s="1"/>
  <c r="AA180" i="75" s="1"/>
  <c r="AB180" i="75" s="1"/>
  <c r="AC180" i="75" s="1"/>
  <c r="AD180" i="75" s="1"/>
  <c r="AE180" i="75" s="1"/>
  <c r="AF180" i="75" s="1"/>
  <c r="E179" i="75"/>
  <c r="F179" i="75" s="1"/>
  <c r="G179" i="75" s="1"/>
  <c r="H179" i="75" s="1"/>
  <c r="I179" i="75" s="1"/>
  <c r="J179" i="75" s="1"/>
  <c r="K179" i="75" s="1"/>
  <c r="L179" i="75" s="1"/>
  <c r="R179" i="75" s="1"/>
  <c r="T179" i="75" s="1"/>
  <c r="U179" i="75" s="1"/>
  <c r="V179" i="75" s="1"/>
  <c r="X179" i="75" s="1"/>
  <c r="Z179" i="75" s="1"/>
  <c r="AA179" i="75" s="1"/>
  <c r="AB179" i="75" s="1"/>
  <c r="AC179" i="75" s="1"/>
  <c r="AD179" i="75" s="1"/>
  <c r="AE179" i="75" s="1"/>
  <c r="AF179" i="75" s="1"/>
  <c r="D179" i="75"/>
  <c r="C179" i="75"/>
  <c r="D178" i="75"/>
  <c r="E178" i="75" s="1"/>
  <c r="F178" i="75" s="1"/>
  <c r="G178" i="75" s="1"/>
  <c r="H178" i="75" s="1"/>
  <c r="I178" i="75" s="1"/>
  <c r="J178" i="75" s="1"/>
  <c r="K178" i="75" s="1"/>
  <c r="L178" i="75" s="1"/>
  <c r="R178" i="75" s="1"/>
  <c r="T178" i="75" s="1"/>
  <c r="U178" i="75" s="1"/>
  <c r="V178" i="75" s="1"/>
  <c r="X178" i="75" s="1"/>
  <c r="Z178" i="75" s="1"/>
  <c r="AA178" i="75" s="1"/>
  <c r="AB178" i="75" s="1"/>
  <c r="AC178" i="75" s="1"/>
  <c r="AD178" i="75" s="1"/>
  <c r="AE178" i="75" s="1"/>
  <c r="AF178" i="75" s="1"/>
  <c r="C178" i="75"/>
  <c r="C177" i="75"/>
  <c r="D177" i="75" s="1"/>
  <c r="F176" i="75"/>
  <c r="G176" i="75" s="1"/>
  <c r="H176" i="75" s="1"/>
  <c r="I176" i="75" s="1"/>
  <c r="J176" i="75" s="1"/>
  <c r="K176" i="75" s="1"/>
  <c r="L176" i="75" s="1"/>
  <c r="R176" i="75" s="1"/>
  <c r="T176" i="75" s="1"/>
  <c r="U176" i="75" s="1"/>
  <c r="V176" i="75" s="1"/>
  <c r="X176" i="75" s="1"/>
  <c r="Z176" i="75" s="1"/>
  <c r="AA176" i="75" s="1"/>
  <c r="AB176" i="75" s="1"/>
  <c r="AC176" i="75" s="1"/>
  <c r="AD176" i="75" s="1"/>
  <c r="AE176" i="75" s="1"/>
  <c r="AF176" i="75" s="1"/>
  <c r="C176" i="75"/>
  <c r="D176" i="75" s="1"/>
  <c r="E176" i="75" s="1"/>
  <c r="E175" i="75"/>
  <c r="F175" i="75" s="1"/>
  <c r="G175" i="75" s="1"/>
  <c r="H175" i="75" s="1"/>
  <c r="I175" i="75" s="1"/>
  <c r="J175" i="75" s="1"/>
  <c r="K175" i="75" s="1"/>
  <c r="L175" i="75" s="1"/>
  <c r="R175" i="75" s="1"/>
  <c r="T175" i="75" s="1"/>
  <c r="V175" i="75" s="1"/>
  <c r="X175" i="75" s="1"/>
  <c r="Z175" i="75" s="1"/>
  <c r="AA175" i="75" s="1"/>
  <c r="AB175" i="75" s="1"/>
  <c r="AC175" i="75" s="1"/>
  <c r="AD175" i="75" s="1"/>
  <c r="AE175" i="75" s="1"/>
  <c r="AF175" i="75" s="1"/>
  <c r="D175" i="75"/>
  <c r="C175" i="75"/>
  <c r="D174" i="75"/>
  <c r="E174" i="75" s="1"/>
  <c r="F174" i="75" s="1"/>
  <c r="G174" i="75" s="1"/>
  <c r="H174" i="75" s="1"/>
  <c r="I174" i="75" s="1"/>
  <c r="J174" i="75" s="1"/>
  <c r="K174" i="75" s="1"/>
  <c r="L174" i="75" s="1"/>
  <c r="R174" i="75" s="1"/>
  <c r="V174" i="75" s="1"/>
  <c r="X174" i="75" s="1"/>
  <c r="Z174" i="75" s="1"/>
  <c r="AA174" i="75" s="1"/>
  <c r="AB174" i="75" s="1"/>
  <c r="AC174" i="75" s="1"/>
  <c r="AD174" i="75" s="1"/>
  <c r="AE174" i="75" s="1"/>
  <c r="AF174" i="75" s="1"/>
  <c r="C174" i="75"/>
  <c r="C173" i="75"/>
  <c r="D173" i="75" s="1"/>
  <c r="E173" i="75" s="1"/>
  <c r="F173" i="75" s="1"/>
  <c r="G173" i="75" s="1"/>
  <c r="H173" i="75" s="1"/>
  <c r="I173" i="75" s="1"/>
  <c r="J173" i="75" s="1"/>
  <c r="K173" i="75" s="1"/>
  <c r="L173" i="75" s="1"/>
  <c r="R173" i="75" s="1"/>
  <c r="X173" i="75" s="1"/>
  <c r="Z173" i="75" s="1"/>
  <c r="AA173" i="75" s="1"/>
  <c r="AB173" i="75" s="1"/>
  <c r="AC173" i="75" s="1"/>
  <c r="AD173" i="75" s="1"/>
  <c r="AE173" i="75" s="1"/>
  <c r="AF173" i="75" s="1"/>
  <c r="R172" i="75"/>
  <c r="X172" i="75" s="1"/>
  <c r="Z172" i="75" s="1"/>
  <c r="AA172" i="75" s="1"/>
  <c r="AB172" i="75" s="1"/>
  <c r="AC172" i="75" s="1"/>
  <c r="AD172" i="75" s="1"/>
  <c r="AE172" i="75" s="1"/>
  <c r="AF172" i="75" s="1"/>
  <c r="F172" i="75"/>
  <c r="G172" i="75" s="1"/>
  <c r="H172" i="75" s="1"/>
  <c r="I172" i="75" s="1"/>
  <c r="J172" i="75" s="1"/>
  <c r="K172" i="75" s="1"/>
  <c r="L172" i="75" s="1"/>
  <c r="C172" i="75"/>
  <c r="D172" i="75" s="1"/>
  <c r="E172" i="75" s="1"/>
  <c r="E171" i="75"/>
  <c r="F171" i="75" s="1"/>
  <c r="G171" i="75" s="1"/>
  <c r="H171" i="75" s="1"/>
  <c r="I171" i="75" s="1"/>
  <c r="J171" i="75" s="1"/>
  <c r="K171" i="75" s="1"/>
  <c r="L171" i="75" s="1"/>
  <c r="R171" i="75" s="1"/>
  <c r="X171" i="75" s="1"/>
  <c r="Z171" i="75" s="1"/>
  <c r="AA171" i="75" s="1"/>
  <c r="AB171" i="75" s="1"/>
  <c r="AC171" i="75" s="1"/>
  <c r="AD171" i="75" s="1"/>
  <c r="AE171" i="75" s="1"/>
  <c r="AF171" i="75" s="1"/>
  <c r="D171" i="75"/>
  <c r="C171" i="75"/>
  <c r="D170" i="75"/>
  <c r="E170" i="75" s="1"/>
  <c r="F170" i="75" s="1"/>
  <c r="G170" i="75" s="1"/>
  <c r="H170" i="75" s="1"/>
  <c r="I170" i="75" s="1"/>
  <c r="J170" i="75" s="1"/>
  <c r="K170" i="75" s="1"/>
  <c r="L170" i="75" s="1"/>
  <c r="R170" i="75" s="1"/>
  <c r="X170" i="75" s="1"/>
  <c r="C170" i="75"/>
  <c r="C169" i="75"/>
  <c r="AG167" i="75"/>
  <c r="AG91" i="75" s="1"/>
  <c r="E166" i="75"/>
  <c r="F166" i="75" s="1"/>
  <c r="G166" i="75" s="1"/>
  <c r="H166" i="75" s="1"/>
  <c r="I166" i="75" s="1"/>
  <c r="J166" i="75" s="1"/>
  <c r="K166" i="75" s="1"/>
  <c r="L166" i="75" s="1"/>
  <c r="R166" i="75" s="1"/>
  <c r="X166" i="75" s="1"/>
  <c r="Z166" i="75" s="1"/>
  <c r="AA166" i="75" s="1"/>
  <c r="AB166" i="75" s="1"/>
  <c r="AC166" i="75" s="1"/>
  <c r="AD166" i="75" s="1"/>
  <c r="AE166" i="75" s="1"/>
  <c r="AF166" i="75" s="1"/>
  <c r="C166" i="75"/>
  <c r="D166" i="75" s="1"/>
  <c r="D165" i="75"/>
  <c r="E165" i="75" s="1"/>
  <c r="F165" i="75" s="1"/>
  <c r="G165" i="75" s="1"/>
  <c r="H165" i="75" s="1"/>
  <c r="I165" i="75" s="1"/>
  <c r="J165" i="75" s="1"/>
  <c r="K165" i="75" s="1"/>
  <c r="L165" i="75" s="1"/>
  <c r="R165" i="75" s="1"/>
  <c r="X165" i="75" s="1"/>
  <c r="Z165" i="75" s="1"/>
  <c r="AA165" i="75" s="1"/>
  <c r="AB165" i="75" s="1"/>
  <c r="AC165" i="75" s="1"/>
  <c r="AD165" i="75" s="1"/>
  <c r="AE165" i="75" s="1"/>
  <c r="AF165" i="75" s="1"/>
  <c r="C165" i="75"/>
  <c r="I164" i="75"/>
  <c r="J164" i="75" s="1"/>
  <c r="K164" i="75" s="1"/>
  <c r="L164" i="75" s="1"/>
  <c r="R164" i="75" s="1"/>
  <c r="Z164" i="75" s="1"/>
  <c r="AA164" i="75" s="1"/>
  <c r="AB164" i="75" s="1"/>
  <c r="AC164" i="75" s="1"/>
  <c r="AD164" i="75" s="1"/>
  <c r="AE164" i="75" s="1"/>
  <c r="AF164" i="75" s="1"/>
  <c r="C164" i="75"/>
  <c r="D164" i="75" s="1"/>
  <c r="E164" i="75" s="1"/>
  <c r="F164" i="75" s="1"/>
  <c r="G164" i="75" s="1"/>
  <c r="H164" i="75" s="1"/>
  <c r="I163" i="75"/>
  <c r="J163" i="75" s="1"/>
  <c r="K163" i="75" s="1"/>
  <c r="L163" i="75" s="1"/>
  <c r="R163" i="75" s="1"/>
  <c r="Z163" i="75" s="1"/>
  <c r="AA163" i="75" s="1"/>
  <c r="AB163" i="75" s="1"/>
  <c r="AC163" i="75" s="1"/>
  <c r="AD163" i="75" s="1"/>
  <c r="AE163" i="75" s="1"/>
  <c r="AF163" i="75" s="1"/>
  <c r="G163" i="75"/>
  <c r="H163" i="75" s="1"/>
  <c r="D163" i="75"/>
  <c r="E163" i="75" s="1"/>
  <c r="F163" i="75" s="1"/>
  <c r="C163" i="75"/>
  <c r="E162" i="75"/>
  <c r="F162" i="75" s="1"/>
  <c r="G162" i="75" s="1"/>
  <c r="H162" i="75" s="1"/>
  <c r="I162" i="75" s="1"/>
  <c r="J162" i="75" s="1"/>
  <c r="K162" i="75" s="1"/>
  <c r="L162" i="75" s="1"/>
  <c r="R162" i="75" s="1"/>
  <c r="Z162" i="75" s="1"/>
  <c r="AA162" i="75" s="1"/>
  <c r="AB162" i="75" s="1"/>
  <c r="AC162" i="75" s="1"/>
  <c r="AD162" i="75" s="1"/>
  <c r="AE162" i="75" s="1"/>
  <c r="AF162" i="75" s="1"/>
  <c r="C162" i="75"/>
  <c r="D162" i="75" s="1"/>
  <c r="D161" i="75"/>
  <c r="D167" i="75" s="1"/>
  <c r="C161" i="75"/>
  <c r="C167" i="75" s="1"/>
  <c r="AI158" i="75"/>
  <c r="AH158" i="75"/>
  <c r="A158" i="75" a="1"/>
  <c r="A158" i="75" s="1"/>
  <c r="AI157" i="75"/>
  <c r="AH157" i="75"/>
  <c r="AI156" i="75"/>
  <c r="AH156" i="75"/>
  <c r="AI155" i="75"/>
  <c r="AH155" i="75"/>
  <c r="AI154" i="75"/>
  <c r="AH154" i="75"/>
  <c r="AL153" i="75"/>
  <c r="AI153" i="75"/>
  <c r="AH153" i="75"/>
  <c r="A153" i="75" a="1"/>
  <c r="A153" i="75" s="1"/>
  <c r="AI152" i="75"/>
  <c r="AH152" i="75"/>
  <c r="AI151" i="75"/>
  <c r="AH151" i="75"/>
  <c r="AI150" i="75"/>
  <c r="AH150" i="75"/>
  <c r="AI149" i="75"/>
  <c r="AH149" i="75"/>
  <c r="AI148" i="75"/>
  <c r="AH148" i="75"/>
  <c r="AI147" i="75"/>
  <c r="AH147" i="75"/>
  <c r="AI146" i="75"/>
  <c r="AH146" i="75"/>
  <c r="AI142" i="75"/>
  <c r="AH142" i="75"/>
  <c r="AI141" i="75"/>
  <c r="AH141" i="75"/>
  <c r="AI140" i="75"/>
  <c r="AH140" i="75"/>
  <c r="AI139" i="75"/>
  <c r="AH139" i="75"/>
  <c r="AI138" i="75"/>
  <c r="AH138" i="75"/>
  <c r="AI137" i="75"/>
  <c r="AH137" i="75"/>
  <c r="AI136" i="75"/>
  <c r="AH136" i="75"/>
  <c r="AI134" i="75"/>
  <c r="AH134" i="75"/>
  <c r="AI133" i="75"/>
  <c r="AH133" i="75"/>
  <c r="AI132" i="75"/>
  <c r="AH132" i="75"/>
  <c r="AI131" i="75"/>
  <c r="AH131" i="75"/>
  <c r="AI130" i="75"/>
  <c r="AH130" i="75"/>
  <c r="AI129" i="75"/>
  <c r="AH129" i="75"/>
  <c r="AI128" i="75"/>
  <c r="AH128" i="75"/>
  <c r="AI127" i="75"/>
  <c r="AH127" i="75"/>
  <c r="AI126" i="75"/>
  <c r="AH126" i="75"/>
  <c r="AI125" i="75"/>
  <c r="AH125" i="75"/>
  <c r="BJ23" i="75"/>
  <c r="BC23" i="75"/>
  <c r="AD122" i="75"/>
  <c r="AC122" i="75"/>
  <c r="R122" i="75"/>
  <c r="L122" i="75"/>
  <c r="K122" i="75"/>
  <c r="J122" i="75"/>
  <c r="I122" i="75"/>
  <c r="H122" i="75"/>
  <c r="G122" i="75"/>
  <c r="F122" i="75"/>
  <c r="E122" i="75"/>
  <c r="D122" i="75"/>
  <c r="C122" i="75"/>
  <c r="AD121" i="75"/>
  <c r="AC121" i="75"/>
  <c r="R121" i="75"/>
  <c r="L121" i="75"/>
  <c r="K121" i="75"/>
  <c r="J121" i="75"/>
  <c r="I121" i="75"/>
  <c r="H121" i="75"/>
  <c r="G121" i="75"/>
  <c r="G123" i="75" s="1"/>
  <c r="AR23" i="75" s="1"/>
  <c r="F121" i="75"/>
  <c r="E121" i="75"/>
  <c r="D121" i="75"/>
  <c r="C121" i="75"/>
  <c r="AD120" i="75"/>
  <c r="AC120" i="75"/>
  <c r="R120" i="75"/>
  <c r="AX23" i="75"/>
  <c r="L120" i="75"/>
  <c r="K120" i="75"/>
  <c r="J120" i="75"/>
  <c r="I120" i="75"/>
  <c r="H120" i="75"/>
  <c r="G120" i="75"/>
  <c r="F120" i="75"/>
  <c r="E120" i="75"/>
  <c r="D120" i="75"/>
  <c r="C120" i="75"/>
  <c r="AD119" i="75"/>
  <c r="AC119" i="75"/>
  <c r="R119" i="75"/>
  <c r="L119" i="75"/>
  <c r="K119" i="75"/>
  <c r="J119" i="75"/>
  <c r="I119" i="75"/>
  <c r="H119" i="75"/>
  <c r="G119" i="75"/>
  <c r="F119" i="75"/>
  <c r="E119" i="75"/>
  <c r="D119" i="75"/>
  <c r="C119" i="75"/>
  <c r="AD118" i="75"/>
  <c r="AC118" i="75"/>
  <c r="R118" i="75"/>
  <c r="L118" i="75"/>
  <c r="K118" i="75"/>
  <c r="J118" i="75"/>
  <c r="I118" i="75"/>
  <c r="H118" i="75"/>
  <c r="G118" i="75"/>
  <c r="F118" i="75"/>
  <c r="E118" i="75"/>
  <c r="D118" i="75"/>
  <c r="C118" i="75"/>
  <c r="AD117" i="75"/>
  <c r="AC117" i="75"/>
  <c r="BE23" i="75"/>
  <c r="R117" i="75"/>
  <c r="AY23" i="75"/>
  <c r="AU23" i="75"/>
  <c r="L117" i="75"/>
  <c r="K117" i="75"/>
  <c r="J117" i="75"/>
  <c r="I117" i="75"/>
  <c r="H117" i="75"/>
  <c r="H123" i="75" s="1"/>
  <c r="G117" i="75"/>
  <c r="F117" i="75"/>
  <c r="E117" i="75"/>
  <c r="D117" i="75"/>
  <c r="C117" i="75"/>
  <c r="AI114" i="75"/>
  <c r="AH114" i="75"/>
  <c r="AI112" i="75"/>
  <c r="AH112" i="75"/>
  <c r="AG112" i="75"/>
  <c r="AG115" i="75" s="1"/>
  <c r="AI111" i="75"/>
  <c r="AH111" i="75"/>
  <c r="AI110" i="75"/>
  <c r="AH110" i="75"/>
  <c r="AI109" i="75"/>
  <c r="AH109" i="75"/>
  <c r="AG108" i="75"/>
  <c r="AD108" i="75"/>
  <c r="AC108" i="75"/>
  <c r="AB5" i="75" s="1"/>
  <c r="R108" i="75"/>
  <c r="Q5" i="75" s="1"/>
  <c r="L108" i="75"/>
  <c r="K5" i="75" s="1"/>
  <c r="K108" i="75"/>
  <c r="J5" i="75" s="1"/>
  <c r="J108" i="75"/>
  <c r="I108" i="75"/>
  <c r="H108" i="75"/>
  <c r="G108" i="75"/>
  <c r="AR19" i="75" s="1"/>
  <c r="F108" i="75"/>
  <c r="E5" i="75" s="1"/>
  <c r="E108" i="75"/>
  <c r="AP19" i="75" s="1"/>
  <c r="D108" i="75"/>
  <c r="C5" i="75" s="1"/>
  <c r="C108" i="75"/>
  <c r="AN19" i="75" s="1"/>
  <c r="AI107" i="75"/>
  <c r="AH107" i="75"/>
  <c r="AI106" i="75"/>
  <c r="AH106" i="75"/>
  <c r="AI105" i="75"/>
  <c r="AH105" i="75"/>
  <c r="AI104" i="75"/>
  <c r="AH104" i="75"/>
  <c r="AI103" i="75"/>
  <c r="AH103" i="75"/>
  <c r="AI102" i="75"/>
  <c r="AH102" i="75"/>
  <c r="AI101" i="75"/>
  <c r="AH101" i="75"/>
  <c r="AI100" i="75"/>
  <c r="AH100" i="75"/>
  <c r="AI99" i="75"/>
  <c r="AH99" i="75"/>
  <c r="AI98" i="75"/>
  <c r="AH98" i="75"/>
  <c r="AI97" i="75"/>
  <c r="AH97" i="75"/>
  <c r="AG96" i="75"/>
  <c r="BJ20" i="75"/>
  <c r="AC96" i="75"/>
  <c r="BF20" i="75"/>
  <c r="AZ20" i="75"/>
  <c r="AX20" i="75"/>
  <c r="L96" i="75"/>
  <c r="K96" i="75"/>
  <c r="J96" i="75"/>
  <c r="I96" i="75"/>
  <c r="AS20" i="75" s="1"/>
  <c r="H96" i="75"/>
  <c r="G96" i="75"/>
  <c r="AR20" i="75" s="1"/>
  <c r="F96" i="75"/>
  <c r="E96" i="75"/>
  <c r="D96" i="75"/>
  <c r="AO20" i="75" s="1"/>
  <c r="C96" i="75"/>
  <c r="AN20" i="75" s="1"/>
  <c r="AI95" i="75"/>
  <c r="AH95" i="75"/>
  <c r="AI94" i="75"/>
  <c r="AH94" i="75"/>
  <c r="AI93" i="75"/>
  <c r="AH93" i="75"/>
  <c r="AG92" i="75"/>
  <c r="AC92" i="75"/>
  <c r="R92" i="75"/>
  <c r="AZ18" i="75" s="1"/>
  <c r="L92" i="75"/>
  <c r="K92" i="75"/>
  <c r="AT18" i="75" s="1"/>
  <c r="J92" i="75"/>
  <c r="I92" i="75"/>
  <c r="H92" i="75"/>
  <c r="G92" i="75"/>
  <c r="F92" i="75"/>
  <c r="E92" i="75"/>
  <c r="AP18" i="75" s="1"/>
  <c r="D92" i="75"/>
  <c r="C92" i="75"/>
  <c r="BT91" i="75"/>
  <c r="BI91" i="75"/>
  <c r="BG91" i="75"/>
  <c r="BC91" i="75"/>
  <c r="BA91" i="75"/>
  <c r="AI91" i="75"/>
  <c r="AH91" i="75"/>
  <c r="AI90" i="75"/>
  <c r="AH90" i="75"/>
  <c r="AI89" i="75"/>
  <c r="AH89" i="75"/>
  <c r="BL88" i="75"/>
  <c r="AI88" i="75"/>
  <c r="AH88" i="75"/>
  <c r="BE87" i="75"/>
  <c r="BA87" i="75"/>
  <c r="AI87" i="75"/>
  <c r="AH87" i="75"/>
  <c r="BH86" i="75"/>
  <c r="AI86" i="75"/>
  <c r="AH86" i="75"/>
  <c r="AI85" i="75"/>
  <c r="AH85" i="75"/>
  <c r="BW84" i="75"/>
  <c r="BW91" i="75" s="1"/>
  <c r="BV84" i="75"/>
  <c r="BV91" i="75" s="1"/>
  <c r="BU84" i="75"/>
  <c r="BU91" i="75" s="1"/>
  <c r="BT84" i="75"/>
  <c r="BS84" i="75"/>
  <c r="BS91" i="75" s="1"/>
  <c r="BR84" i="75"/>
  <c r="BR91" i="75" s="1"/>
  <c r="BQ84" i="75"/>
  <c r="BQ91" i="75" s="1"/>
  <c r="BP84" i="75"/>
  <c r="BP91" i="75" s="1"/>
  <c r="BO84" i="75"/>
  <c r="BO91" i="75" s="1"/>
  <c r="BN84" i="75"/>
  <c r="BN91" i="75" s="1"/>
  <c r="BM84" i="75"/>
  <c r="BM91" i="75" s="1"/>
  <c r="BL84" i="75"/>
  <c r="BL91" i="75" s="1"/>
  <c r="BK84" i="75"/>
  <c r="BK91" i="75" s="1"/>
  <c r="BJ84" i="75"/>
  <c r="BJ91" i="75" s="1"/>
  <c r="BI84" i="75"/>
  <c r="BH84" i="75"/>
  <c r="BH91" i="75" s="1"/>
  <c r="BG84" i="75"/>
  <c r="BF84" i="75"/>
  <c r="BF91" i="75" s="1"/>
  <c r="BE84" i="75"/>
  <c r="BE91" i="75" s="1"/>
  <c r="BD84" i="75"/>
  <c r="BD91" i="75" s="1"/>
  <c r="BC84" i="75"/>
  <c r="BB84" i="75"/>
  <c r="BB91" i="75" s="1"/>
  <c r="BA84" i="75"/>
  <c r="AZ84" i="75"/>
  <c r="AZ91" i="75" s="1"/>
  <c r="AI84" i="75"/>
  <c r="AH84" i="75"/>
  <c r="BW83" i="75"/>
  <c r="BW90" i="75" s="1"/>
  <c r="BV83" i="75"/>
  <c r="BV90" i="75" s="1"/>
  <c r="BU83" i="75"/>
  <c r="BU90" i="75" s="1"/>
  <c r="BT83" i="75"/>
  <c r="BT90" i="75" s="1"/>
  <c r="BS83" i="75"/>
  <c r="BS90" i="75" s="1"/>
  <c r="BR83" i="75"/>
  <c r="BR90" i="75" s="1"/>
  <c r="BQ83" i="75"/>
  <c r="BQ90" i="75" s="1"/>
  <c r="BP83" i="75"/>
  <c r="BP90" i="75" s="1"/>
  <c r="BO83" i="75"/>
  <c r="BO90" i="75" s="1"/>
  <c r="BN83" i="75"/>
  <c r="BN90" i="75" s="1"/>
  <c r="BM83" i="75"/>
  <c r="BM90" i="75" s="1"/>
  <c r="BL83" i="75"/>
  <c r="BL90" i="75" s="1"/>
  <c r="BK83" i="75"/>
  <c r="BK90" i="75" s="1"/>
  <c r="BJ83" i="75"/>
  <c r="BJ90" i="75" s="1"/>
  <c r="BI83" i="75"/>
  <c r="BI90" i="75" s="1"/>
  <c r="BH83" i="75"/>
  <c r="BH90" i="75" s="1"/>
  <c r="BG83" i="75"/>
  <c r="BG90" i="75" s="1"/>
  <c r="BF83" i="75"/>
  <c r="BF90" i="75" s="1"/>
  <c r="BE83" i="75"/>
  <c r="BE90" i="75" s="1"/>
  <c r="BD83" i="75"/>
  <c r="BD90" i="75" s="1"/>
  <c r="BC83" i="75"/>
  <c r="BC90" i="75" s="1"/>
  <c r="BB83" i="75"/>
  <c r="BB90" i="75" s="1"/>
  <c r="BA83" i="75"/>
  <c r="BA90" i="75" s="1"/>
  <c r="AZ83" i="75"/>
  <c r="AZ90" i="75" s="1"/>
  <c r="AI83" i="75"/>
  <c r="AH83" i="75"/>
  <c r="BW82" i="75"/>
  <c r="BW89" i="75" s="1"/>
  <c r="BV82" i="75"/>
  <c r="BV89" i="75" s="1"/>
  <c r="BU82" i="75"/>
  <c r="BU89" i="75" s="1"/>
  <c r="BT82" i="75"/>
  <c r="BT89" i="75" s="1"/>
  <c r="BS82" i="75"/>
  <c r="BS89" i="75" s="1"/>
  <c r="BR82" i="75"/>
  <c r="BR89" i="75" s="1"/>
  <c r="BQ82" i="75"/>
  <c r="BQ89" i="75" s="1"/>
  <c r="BP82" i="75"/>
  <c r="BP89" i="75" s="1"/>
  <c r="BO82" i="75"/>
  <c r="BO89" i="75" s="1"/>
  <c r="BN82" i="75"/>
  <c r="BN89" i="75" s="1"/>
  <c r="BM82" i="75"/>
  <c r="BM89" i="75" s="1"/>
  <c r="BL82" i="75"/>
  <c r="BL89" i="75" s="1"/>
  <c r="BK82" i="75"/>
  <c r="BK89" i="75" s="1"/>
  <c r="BJ82" i="75"/>
  <c r="BJ89" i="75" s="1"/>
  <c r="BI82" i="75"/>
  <c r="BI89" i="75" s="1"/>
  <c r="BH82" i="75"/>
  <c r="BH89" i="75" s="1"/>
  <c r="BG82" i="75"/>
  <c r="BG89" i="75" s="1"/>
  <c r="BF82" i="75"/>
  <c r="BF89" i="75" s="1"/>
  <c r="BE82" i="75"/>
  <c r="BE89" i="75" s="1"/>
  <c r="BD82" i="75"/>
  <c r="BD89" i="75" s="1"/>
  <c r="BC82" i="75"/>
  <c r="BC89" i="75" s="1"/>
  <c r="BB82" i="75"/>
  <c r="BB89" i="75" s="1"/>
  <c r="BA82" i="75"/>
  <c r="BA89" i="75" s="1"/>
  <c r="AZ82" i="75"/>
  <c r="AZ89" i="75" s="1"/>
  <c r="AI82" i="75"/>
  <c r="AH82" i="75"/>
  <c r="BW81" i="75"/>
  <c r="BW88" i="75" s="1"/>
  <c r="BV81" i="75"/>
  <c r="BV88" i="75" s="1"/>
  <c r="BU81" i="75"/>
  <c r="BU88" i="75" s="1"/>
  <c r="BT81" i="75"/>
  <c r="BT88" i="75" s="1"/>
  <c r="BS81" i="75"/>
  <c r="BS88" i="75" s="1"/>
  <c r="BR81" i="75"/>
  <c r="BR88" i="75" s="1"/>
  <c r="BQ81" i="75"/>
  <c r="BQ88" i="75" s="1"/>
  <c r="BP81" i="75"/>
  <c r="BP88" i="75" s="1"/>
  <c r="BO81" i="75"/>
  <c r="BO88" i="75" s="1"/>
  <c r="BN81" i="75"/>
  <c r="BN88" i="75" s="1"/>
  <c r="BM81" i="75"/>
  <c r="BM88" i="75" s="1"/>
  <c r="BL81" i="75"/>
  <c r="BK81" i="75"/>
  <c r="BK88" i="75" s="1"/>
  <c r="BJ81" i="75"/>
  <c r="BJ88" i="75" s="1"/>
  <c r="BI81" i="75"/>
  <c r="BI88" i="75" s="1"/>
  <c r="BH81" i="75"/>
  <c r="BH88" i="75" s="1"/>
  <c r="BG81" i="75"/>
  <c r="BG88" i="75" s="1"/>
  <c r="BF81" i="75"/>
  <c r="BF88" i="75" s="1"/>
  <c r="BE81" i="75"/>
  <c r="BE88" i="75" s="1"/>
  <c r="BD81" i="75"/>
  <c r="BD88" i="75" s="1"/>
  <c r="BC81" i="75"/>
  <c r="BC88" i="75" s="1"/>
  <c r="BB81" i="75"/>
  <c r="BB88" i="75" s="1"/>
  <c r="BA81" i="75"/>
  <c r="BA88" i="75" s="1"/>
  <c r="AZ81" i="75"/>
  <c r="AZ88" i="75" s="1"/>
  <c r="AI81" i="75"/>
  <c r="AH81" i="75"/>
  <c r="BW80" i="75"/>
  <c r="BW87" i="75" s="1"/>
  <c r="BV80" i="75"/>
  <c r="BV87" i="75" s="1"/>
  <c r="BU80" i="75"/>
  <c r="BU87" i="75" s="1"/>
  <c r="BT80" i="75"/>
  <c r="BT87" i="75" s="1"/>
  <c r="BS80" i="75"/>
  <c r="BS87" i="75" s="1"/>
  <c r="BR80" i="75"/>
  <c r="BR87" i="75" s="1"/>
  <c r="BQ80" i="75"/>
  <c r="BQ87" i="75" s="1"/>
  <c r="BP80" i="75"/>
  <c r="BP87" i="75" s="1"/>
  <c r="BO80" i="75"/>
  <c r="BO87" i="75" s="1"/>
  <c r="BN80" i="75"/>
  <c r="BN87" i="75" s="1"/>
  <c r="BM80" i="75"/>
  <c r="BM87" i="75" s="1"/>
  <c r="BL80" i="75"/>
  <c r="BL87" i="75" s="1"/>
  <c r="BK80" i="75"/>
  <c r="BK87" i="75" s="1"/>
  <c r="BJ80" i="75"/>
  <c r="BJ87" i="75" s="1"/>
  <c r="BI80" i="75"/>
  <c r="BI87" i="75" s="1"/>
  <c r="BH80" i="75"/>
  <c r="BH87" i="75" s="1"/>
  <c r="BG80" i="75"/>
  <c r="BG87" i="75" s="1"/>
  <c r="BF80" i="75"/>
  <c r="BF87" i="75" s="1"/>
  <c r="BE80" i="75"/>
  <c r="BD80" i="75"/>
  <c r="BD87" i="75" s="1"/>
  <c r="BC80" i="75"/>
  <c r="BC87" i="75" s="1"/>
  <c r="BB80" i="75"/>
  <c r="BB87" i="75" s="1"/>
  <c r="BA80" i="75"/>
  <c r="AZ80" i="75"/>
  <c r="AZ87" i="75" s="1"/>
  <c r="AI80" i="75"/>
  <c r="AH80" i="75"/>
  <c r="BW79" i="75"/>
  <c r="BW86" i="75" s="1"/>
  <c r="BV79" i="75"/>
  <c r="BV86" i="75" s="1"/>
  <c r="BU79" i="75"/>
  <c r="BU86" i="75" s="1"/>
  <c r="BT79" i="75"/>
  <c r="BT86" i="75" s="1"/>
  <c r="BS79" i="75"/>
  <c r="BS86" i="75" s="1"/>
  <c r="BR79" i="75"/>
  <c r="BR86" i="75" s="1"/>
  <c r="BQ79" i="75"/>
  <c r="BQ86" i="75" s="1"/>
  <c r="BP79" i="75"/>
  <c r="BP86" i="75" s="1"/>
  <c r="BO79" i="75"/>
  <c r="BO86" i="75" s="1"/>
  <c r="BN79" i="75"/>
  <c r="BN86" i="75" s="1"/>
  <c r="BM79" i="75"/>
  <c r="BM86" i="75" s="1"/>
  <c r="BL79" i="75"/>
  <c r="BL86" i="75" s="1"/>
  <c r="BK79" i="75"/>
  <c r="BK86" i="75" s="1"/>
  <c r="BJ79" i="75"/>
  <c r="BJ86" i="75" s="1"/>
  <c r="BI79" i="75"/>
  <c r="BI86" i="75" s="1"/>
  <c r="BH79" i="75"/>
  <c r="BG79" i="75"/>
  <c r="BG86" i="75" s="1"/>
  <c r="BF79" i="75"/>
  <c r="BF86" i="75" s="1"/>
  <c r="BE79" i="75"/>
  <c r="BE86" i="75" s="1"/>
  <c r="BD79" i="75"/>
  <c r="BD86" i="75" s="1"/>
  <c r="BC79" i="75"/>
  <c r="BC86" i="75" s="1"/>
  <c r="BB79" i="75"/>
  <c r="BB86" i="75" s="1"/>
  <c r="BA79" i="75"/>
  <c r="BA86" i="75" s="1"/>
  <c r="AZ79" i="75"/>
  <c r="AZ86" i="75" s="1"/>
  <c r="AI79" i="75"/>
  <c r="AH79" i="75"/>
  <c r="AG78" i="75"/>
  <c r="BJ17" i="75"/>
  <c r="AC78" i="75"/>
  <c r="BG17" i="75"/>
  <c r="BF17" i="75"/>
  <c r="BB17" i="75"/>
  <c r="R78" i="75"/>
  <c r="AZ17" i="75" s="1"/>
  <c r="AX17" i="75"/>
  <c r="L78" i="75"/>
  <c r="K78" i="75"/>
  <c r="AT17" i="75" s="1"/>
  <c r="J78" i="75"/>
  <c r="I78" i="75"/>
  <c r="AS17" i="75" s="1"/>
  <c r="H78" i="75"/>
  <c r="G78" i="75"/>
  <c r="AR17" i="75" s="1"/>
  <c r="F78" i="75"/>
  <c r="AI77" i="75"/>
  <c r="AH77" i="75"/>
  <c r="AI76" i="75"/>
  <c r="AH76" i="75"/>
  <c r="AI75" i="75"/>
  <c r="AH75" i="75"/>
  <c r="AI74" i="75"/>
  <c r="AH74" i="75"/>
  <c r="AI73" i="75"/>
  <c r="AH73" i="75"/>
  <c r="AI72" i="75"/>
  <c r="AH72" i="75"/>
  <c r="AG71" i="75"/>
  <c r="AD113" i="75"/>
  <c r="AD115" i="75" s="1"/>
  <c r="AC71" i="75"/>
  <c r="X7" i="75"/>
  <c r="S7" i="75"/>
  <c r="R71" i="75"/>
  <c r="M7" i="75"/>
  <c r="L71" i="75"/>
  <c r="K71" i="75"/>
  <c r="J71" i="75"/>
  <c r="I71" i="75"/>
  <c r="AS16" i="75" s="1"/>
  <c r="H71" i="75"/>
  <c r="G71" i="75"/>
  <c r="G113" i="75" s="1"/>
  <c r="G115" i="75" s="1"/>
  <c r="F71" i="75"/>
  <c r="E71" i="75"/>
  <c r="D71" i="75"/>
  <c r="C71" i="75"/>
  <c r="AI70" i="75"/>
  <c r="AH70" i="75"/>
  <c r="AI69" i="75"/>
  <c r="AH69" i="75"/>
  <c r="AI68" i="75"/>
  <c r="AH68" i="75"/>
  <c r="AI67" i="75"/>
  <c r="AH67" i="75"/>
  <c r="AI66" i="75"/>
  <c r="AH66" i="75"/>
  <c r="AI65" i="75"/>
  <c r="AH65" i="75"/>
  <c r="AI64" i="75"/>
  <c r="AH64" i="75"/>
  <c r="AI63" i="75"/>
  <c r="AH63" i="75"/>
  <c r="AI62" i="75"/>
  <c r="AH62" i="75"/>
  <c r="AI61" i="75"/>
  <c r="AH61" i="75"/>
  <c r="AI60" i="75"/>
  <c r="AH60" i="75"/>
  <c r="AI59" i="75"/>
  <c r="AH59" i="75"/>
  <c r="AI58" i="75"/>
  <c r="AH58" i="75"/>
  <c r="AI57" i="75"/>
  <c r="AH57" i="75"/>
  <c r="AI56" i="75"/>
  <c r="AH56" i="75"/>
  <c r="AI55" i="75"/>
  <c r="AH55" i="75"/>
  <c r="AI54" i="75"/>
  <c r="AH54" i="75"/>
  <c r="AI53" i="75"/>
  <c r="AH53" i="75"/>
  <c r="AI52" i="75"/>
  <c r="AH52" i="75"/>
  <c r="AI51" i="75"/>
  <c r="AH51" i="75"/>
  <c r="AI50" i="75"/>
  <c r="AH50" i="75"/>
  <c r="AI49" i="75"/>
  <c r="AH49" i="75"/>
  <c r="AI48" i="75"/>
  <c r="AH48" i="75"/>
  <c r="AI47" i="75"/>
  <c r="AH47" i="75"/>
  <c r="AI46" i="75"/>
  <c r="AH46" i="75"/>
  <c r="AI45" i="75"/>
  <c r="AH45" i="75"/>
  <c r="AI44" i="75"/>
  <c r="AH44" i="75"/>
  <c r="AI43" i="75"/>
  <c r="AH43" i="75"/>
  <c r="AI42" i="75"/>
  <c r="AH42" i="75"/>
  <c r="AI41" i="75"/>
  <c r="AH41" i="75"/>
  <c r="AI40" i="75"/>
  <c r="AH40" i="75"/>
  <c r="AI39" i="75"/>
  <c r="AH39" i="75"/>
  <c r="AI38" i="75"/>
  <c r="AH38" i="75"/>
  <c r="AI37" i="75"/>
  <c r="AH37" i="75"/>
  <c r="AI36" i="75"/>
  <c r="AH36" i="75"/>
  <c r="AI35" i="75"/>
  <c r="AH35" i="75"/>
  <c r="AI34" i="75"/>
  <c r="AH34" i="75"/>
  <c r="AI33" i="75"/>
  <c r="AH33" i="75"/>
  <c r="AI32" i="75"/>
  <c r="AH32" i="75"/>
  <c r="AI31" i="75"/>
  <c r="AH31" i="75"/>
  <c r="AI30" i="75"/>
  <c r="AH30" i="75"/>
  <c r="AI29" i="75"/>
  <c r="AH29" i="75"/>
  <c r="AI28" i="75"/>
  <c r="AH28" i="75"/>
  <c r="AI27" i="75"/>
  <c r="AH27" i="75"/>
  <c r="AI26" i="75"/>
  <c r="AH26" i="75"/>
  <c r="AI25" i="75"/>
  <c r="AH25" i="75"/>
  <c r="AI24" i="75"/>
  <c r="AH24" i="75"/>
  <c r="BF23" i="75"/>
  <c r="BA23" i="75"/>
  <c r="AI23" i="75"/>
  <c r="AH23" i="75"/>
  <c r="AI22" i="75"/>
  <c r="AH22" i="75"/>
  <c r="BJ21" i="75"/>
  <c r="BI21" i="75"/>
  <c r="BH21" i="75"/>
  <c r="BG21" i="75"/>
  <c r="BF21" i="75"/>
  <c r="BE21" i="75"/>
  <c r="BD21" i="75"/>
  <c r="BC21" i="75"/>
  <c r="BB21" i="75"/>
  <c r="BA21" i="75"/>
  <c r="AZ21" i="75"/>
  <c r="AY21" i="75"/>
  <c r="AX21" i="75"/>
  <c r="AW21" i="75"/>
  <c r="AV21" i="75"/>
  <c r="AU21" i="75"/>
  <c r="AT21" i="75"/>
  <c r="AS21" i="75"/>
  <c r="AR21" i="75"/>
  <c r="AQ21" i="75"/>
  <c r="AP21" i="75"/>
  <c r="AO21" i="75"/>
  <c r="AN21" i="75"/>
  <c r="AM21" i="75"/>
  <c r="AI21" i="75"/>
  <c r="AH21" i="75"/>
  <c r="BI20" i="75"/>
  <c r="BH20" i="75"/>
  <c r="BG20" i="75"/>
  <c r="BE20" i="75"/>
  <c r="BD20" i="75"/>
  <c r="BC20" i="75"/>
  <c r="BB20" i="75"/>
  <c r="BA20" i="75"/>
  <c r="AY20" i="75"/>
  <c r="AW20" i="75"/>
  <c r="AV20" i="75"/>
  <c r="AU20" i="75"/>
  <c r="AT20" i="75"/>
  <c r="AQ20" i="75"/>
  <c r="AP20" i="75"/>
  <c r="AI20" i="75"/>
  <c r="AH20" i="75"/>
  <c r="BJ19" i="75"/>
  <c r="BI19" i="75"/>
  <c r="BH19" i="75"/>
  <c r="BG19" i="75"/>
  <c r="BF19" i="75"/>
  <c r="BE19" i="75"/>
  <c r="BD19" i="75"/>
  <c r="BC19" i="75"/>
  <c r="BB19" i="75"/>
  <c r="BA19" i="75"/>
  <c r="AZ19" i="75"/>
  <c r="AY19" i="75"/>
  <c r="AX19" i="75"/>
  <c r="AW19" i="75"/>
  <c r="AV19" i="75"/>
  <c r="AU19" i="75"/>
  <c r="AS19" i="75"/>
  <c r="AI19" i="75"/>
  <c r="AH19" i="75"/>
  <c r="BJ18" i="75"/>
  <c r="BI18" i="75"/>
  <c r="BH18" i="75"/>
  <c r="BG18" i="75"/>
  <c r="BF18" i="75"/>
  <c r="BE18" i="75"/>
  <c r="BD18" i="75"/>
  <c r="BC18" i="75"/>
  <c r="BB18" i="75"/>
  <c r="BA18" i="75"/>
  <c r="AY18" i="75"/>
  <c r="AX18" i="75"/>
  <c r="AW18" i="75"/>
  <c r="AV18" i="75"/>
  <c r="AU18" i="75"/>
  <c r="AS18" i="75"/>
  <c r="AR18" i="75"/>
  <c r="AQ18" i="75"/>
  <c r="AO18" i="75"/>
  <c r="AM18" i="75"/>
  <c r="AI18" i="75"/>
  <c r="AH18" i="75"/>
  <c r="BI17" i="75"/>
  <c r="BH17" i="75"/>
  <c r="BE17" i="75"/>
  <c r="BD17" i="75"/>
  <c r="BC17" i="75"/>
  <c r="BA17" i="75"/>
  <c r="AY17" i="75"/>
  <c r="AW17" i="75"/>
  <c r="AV17" i="75"/>
  <c r="AU17" i="75"/>
  <c r="AQ17" i="75"/>
  <c r="AP17" i="75"/>
  <c r="AO17" i="75"/>
  <c r="AN17" i="75"/>
  <c r="AI17" i="75"/>
  <c r="AH17" i="75"/>
  <c r="BE16" i="75"/>
  <c r="BC16" i="75"/>
  <c r="AY16" i="75"/>
  <c r="AW16" i="75"/>
  <c r="AU16" i="75"/>
  <c r="AR16" i="75"/>
  <c r="AP16" i="75"/>
  <c r="AO16" i="75"/>
  <c r="AN16" i="75"/>
  <c r="AI16" i="75"/>
  <c r="AH16" i="75"/>
  <c r="AI15" i="75"/>
  <c r="AH15" i="75"/>
  <c r="AI14" i="75"/>
  <c r="AH14" i="75"/>
  <c r="AI13" i="75"/>
  <c r="AH13" i="75"/>
  <c r="AL12" i="75"/>
  <c r="AI12" i="75"/>
  <c r="AH12" i="75"/>
  <c r="AI11" i="75"/>
  <c r="AH11" i="75"/>
  <c r="K6" i="75"/>
  <c r="AE5" i="75"/>
  <c r="AD5" i="75"/>
  <c r="AC5" i="75"/>
  <c r="AA5" i="75"/>
  <c r="Z5" i="75"/>
  <c r="Y5" i="75"/>
  <c r="W5" i="75"/>
  <c r="V5" i="75"/>
  <c r="U5" i="75"/>
  <c r="T5" i="75"/>
  <c r="S5" i="75"/>
  <c r="R5" i="75"/>
  <c r="O5" i="75"/>
  <c r="N5" i="75"/>
  <c r="M5" i="75"/>
  <c r="L5" i="75"/>
  <c r="G5" i="75"/>
  <c r="F5" i="75"/>
  <c r="B5" i="75"/>
  <c r="AG4" i="75"/>
  <c r="K4" i="75"/>
  <c r="E4" i="75"/>
  <c r="H4" i="75" s="1"/>
  <c r="B4" i="75"/>
  <c r="AL13" i="75" s="1"/>
  <c r="AG3" i="75"/>
  <c r="AG2" i="75"/>
  <c r="AG6" i="75" s="1"/>
  <c r="AB183" i="76" l="1"/>
  <c r="W161" i="76"/>
  <c r="V167" i="76"/>
  <c r="V135" i="76"/>
  <c r="V274" i="76"/>
  <c r="W169" i="76"/>
  <c r="AC123" i="75"/>
  <c r="AC124" i="75" s="1"/>
  <c r="AC113" i="75"/>
  <c r="AC115" i="75" s="1"/>
  <c r="AC116" i="75" s="1"/>
  <c r="AC7" i="75" s="1"/>
  <c r="BE22" i="75"/>
  <c r="BE25" i="75" s="1"/>
  <c r="AI118" i="75"/>
  <c r="R123" i="75"/>
  <c r="AI120" i="75"/>
  <c r="AH92" i="75"/>
  <c r="L113" i="75"/>
  <c r="L115" i="75" s="1"/>
  <c r="AT19" i="75"/>
  <c r="K123" i="75"/>
  <c r="AT23" i="75" s="1"/>
  <c r="K113" i="75"/>
  <c r="K115" i="75" s="1"/>
  <c r="J123" i="75"/>
  <c r="J124" i="75" s="1"/>
  <c r="I5" i="75"/>
  <c r="I123" i="75"/>
  <c r="AS23" i="75" s="1"/>
  <c r="AS22" i="75"/>
  <c r="H113" i="75"/>
  <c r="H115" i="75" s="1"/>
  <c r="H116" i="75" s="1"/>
  <c r="H7" i="75" s="1"/>
  <c r="AQ19" i="75"/>
  <c r="F113" i="75"/>
  <c r="F115" i="75" s="1"/>
  <c r="AI121" i="75"/>
  <c r="AQ16" i="75"/>
  <c r="AQ22" i="75" s="1"/>
  <c r="E123" i="75"/>
  <c r="AP23" i="75" s="1"/>
  <c r="D5" i="75"/>
  <c r="E113" i="75"/>
  <c r="E115" i="75" s="1"/>
  <c r="E116" i="75" s="1"/>
  <c r="E7" i="75" s="1"/>
  <c r="AP22" i="75"/>
  <c r="AP25" i="75" s="1"/>
  <c r="AI92" i="75"/>
  <c r="AH119" i="75"/>
  <c r="AO19" i="75"/>
  <c r="AO22" i="75" s="1"/>
  <c r="D113" i="75"/>
  <c r="D115" i="75" s="1"/>
  <c r="C123" i="75"/>
  <c r="AH121" i="75"/>
  <c r="BA16" i="75"/>
  <c r="BA22" i="75" s="1"/>
  <c r="BA25" i="75" s="1"/>
  <c r="AU22" i="75"/>
  <c r="AU25" i="75" s="1"/>
  <c r="AA7" i="75"/>
  <c r="BB16" i="75"/>
  <c r="BB22" i="75" s="1"/>
  <c r="AT16" i="75"/>
  <c r="BG16" i="75"/>
  <c r="BG22" i="75" s="1"/>
  <c r="BC22" i="75"/>
  <c r="BC25" i="75" s="1"/>
  <c r="BI16" i="75"/>
  <c r="BI22" i="75" s="1"/>
  <c r="AM19" i="75"/>
  <c r="AJ108" i="75" a="1"/>
  <c r="AJ108" i="75" s="1"/>
  <c r="AF5" i="75"/>
  <c r="B113" i="75"/>
  <c r="B115" i="75" s="1"/>
  <c r="B116" i="75" s="1"/>
  <c r="AI78" i="75"/>
  <c r="Z170" i="75"/>
  <c r="AH117" i="75"/>
  <c r="U7" i="75"/>
  <c r="BJ16" i="75"/>
  <c r="BJ22" i="75" s="1"/>
  <c r="BJ25" i="75" s="1"/>
  <c r="AF7" i="75"/>
  <c r="AY22" i="75"/>
  <c r="AY25" i="75" s="1"/>
  <c r="AW23" i="75"/>
  <c r="BI23" i="75"/>
  <c r="AW22" i="75"/>
  <c r="AX16" i="75"/>
  <c r="AX22" i="75" s="1"/>
  <c r="AX25" i="75" s="1"/>
  <c r="P7" i="75"/>
  <c r="AM16" i="75"/>
  <c r="AI71" i="75"/>
  <c r="J113" i="75"/>
  <c r="J115" i="75" s="1"/>
  <c r="AZ16" i="75"/>
  <c r="AZ22" i="75" s="1"/>
  <c r="R113" i="75"/>
  <c r="R115" i="75" s="1"/>
  <c r="R116" i="75" s="1"/>
  <c r="R7" i="75" s="1"/>
  <c r="Z7" i="75"/>
  <c r="BF16" i="75"/>
  <c r="BF22" i="75" s="1"/>
  <c r="BF25" i="75" s="1"/>
  <c r="AH71" i="75"/>
  <c r="BG95" i="75" a="1"/>
  <c r="AR22" i="75"/>
  <c r="AR25" i="75" s="1"/>
  <c r="AB7" i="75"/>
  <c r="AI119" i="75"/>
  <c r="R124" i="75"/>
  <c r="AZ23" i="75"/>
  <c r="AH122" i="75"/>
  <c r="C124" i="75"/>
  <c r="AN23" i="75"/>
  <c r="G116" i="75"/>
  <c r="G7" i="75" s="1"/>
  <c r="AE7" i="75"/>
  <c r="AH78" i="75"/>
  <c r="AI96" i="75"/>
  <c r="AM20" i="75"/>
  <c r="AH96" i="75"/>
  <c r="BD23" i="75"/>
  <c r="F123" i="75"/>
  <c r="AQ23" i="75" s="1"/>
  <c r="AQ25" i="75" s="1"/>
  <c r="AV23" i="75"/>
  <c r="AD123" i="75"/>
  <c r="BH23" i="75" s="1"/>
  <c r="E177" i="75"/>
  <c r="D135" i="75"/>
  <c r="C135" i="75"/>
  <c r="D183" i="75"/>
  <c r="E183" i="75" s="1"/>
  <c r="F183" i="75" s="1"/>
  <c r="G183" i="75" s="1"/>
  <c r="H183" i="75" s="1"/>
  <c r="I183" i="75" s="1"/>
  <c r="J183" i="75" s="1"/>
  <c r="K183" i="75" s="1"/>
  <c r="L183" i="75" s="1"/>
  <c r="R183" i="75" s="1"/>
  <c r="T183" i="75" s="1"/>
  <c r="U183" i="75" s="1"/>
  <c r="V183" i="75" s="1"/>
  <c r="X183" i="75" s="1"/>
  <c r="Z183" i="75" s="1"/>
  <c r="AA183" i="75" s="1"/>
  <c r="AB183" i="75" s="1"/>
  <c r="AC183" i="75" s="1"/>
  <c r="AD183" i="75" s="1"/>
  <c r="AE183" i="75" s="1"/>
  <c r="AF183" i="75" s="1"/>
  <c r="I124" i="75"/>
  <c r="G124" i="75"/>
  <c r="I113" i="75"/>
  <c r="I115" i="75" s="1"/>
  <c r="I116" i="75" s="1"/>
  <c r="I7" i="75" s="1"/>
  <c r="Q7" i="75"/>
  <c r="Y7" i="75"/>
  <c r="AG113" i="75"/>
  <c r="AI108" i="75"/>
  <c r="AH108" i="75"/>
  <c r="H5" i="75"/>
  <c r="P5" i="75"/>
  <c r="X5" i="75"/>
  <c r="BH16" i="75"/>
  <c r="BH22" i="75" s="1"/>
  <c r="AN18" i="75"/>
  <c r="AN22" i="75" s="1"/>
  <c r="AI117" i="75"/>
  <c r="AH118" i="75"/>
  <c r="AH120" i="75"/>
  <c r="D123" i="75"/>
  <c r="L123" i="75"/>
  <c r="T7" i="75"/>
  <c r="BG23" i="75"/>
  <c r="C113" i="75"/>
  <c r="C115" i="75" s="1"/>
  <c r="C116" i="75" s="1"/>
  <c r="C7" i="75" s="1"/>
  <c r="AI122" i="75"/>
  <c r="AV16" i="75"/>
  <c r="AV22" i="75" s="1"/>
  <c r="BD16" i="75"/>
  <c r="BD22" i="75" s="1"/>
  <c r="H124" i="75"/>
  <c r="E161" i="75"/>
  <c r="C274" i="75"/>
  <c r="D169" i="75"/>
  <c r="W274" i="76" l="1"/>
  <c r="X169" i="76"/>
  <c r="X161" i="76"/>
  <c r="W167" i="76"/>
  <c r="W135" i="76"/>
  <c r="BH25" i="75"/>
  <c r="AD124" i="75"/>
  <c r="BD25" i="75"/>
  <c r="K116" i="75"/>
  <c r="K7" i="75" s="1"/>
  <c r="K124" i="75"/>
  <c r="AT22" i="75"/>
  <c r="AT25" i="75" s="1"/>
  <c r="J116" i="75"/>
  <c r="J7" i="75" s="1"/>
  <c r="AH123" i="75"/>
  <c r="AS25" i="75"/>
  <c r="F124" i="75"/>
  <c r="F116" i="75"/>
  <c r="F7" i="75" s="1"/>
  <c r="E124" i="75"/>
  <c r="AJ123" i="75" a="1"/>
  <c r="AJ123" i="75" s="1"/>
  <c r="D116" i="75"/>
  <c r="D7" i="75" s="1"/>
  <c r="AN25" i="75"/>
  <c r="BI25" i="75"/>
  <c r="BG25" i="75"/>
  <c r="L124" i="75"/>
  <c r="E167" i="75"/>
  <c r="F161" i="75"/>
  <c r="AW25" i="75"/>
  <c r="BB23" i="75"/>
  <c r="BB25" i="75" s="1"/>
  <c r="L116" i="75"/>
  <c r="L7" i="75" s="1"/>
  <c r="AZ25" i="75"/>
  <c r="N7" i="75"/>
  <c r="D274" i="75"/>
  <c r="E169" i="75"/>
  <c r="AV25" i="75"/>
  <c r="AO23" i="75"/>
  <c r="AO25" i="75" s="1"/>
  <c r="D124" i="75"/>
  <c r="BI118" i="75"/>
  <c r="BG117" i="75"/>
  <c r="BK115" i="75"/>
  <c r="BI114" i="75"/>
  <c r="BG113" i="75"/>
  <c r="BK111" i="75"/>
  <c r="BI110" i="75"/>
  <c r="BG109" i="75"/>
  <c r="BK107" i="75"/>
  <c r="BI106" i="75"/>
  <c r="BG105" i="75"/>
  <c r="BK103" i="75"/>
  <c r="BI102" i="75"/>
  <c r="BG101" i="75"/>
  <c r="BK99" i="75"/>
  <c r="BI98" i="75"/>
  <c r="BG97" i="75"/>
  <c r="BK95" i="75"/>
  <c r="BL117" i="75"/>
  <c r="BJ116" i="75"/>
  <c r="BH115" i="75"/>
  <c r="BL113" i="75"/>
  <c r="BJ112" i="75"/>
  <c r="BH111" i="75"/>
  <c r="BL109" i="75"/>
  <c r="BJ108" i="75"/>
  <c r="BH107" i="75"/>
  <c r="BL105" i="75"/>
  <c r="BJ104" i="75"/>
  <c r="BH103" i="75"/>
  <c r="BL101" i="75"/>
  <c r="BJ100" i="75"/>
  <c r="BH99" i="75"/>
  <c r="BL97" i="75"/>
  <c r="BJ96" i="75"/>
  <c r="BH95" i="75"/>
  <c r="BJ118" i="75"/>
  <c r="BK116" i="75"/>
  <c r="BL114" i="75"/>
  <c r="BH113" i="75"/>
  <c r="BI111" i="75"/>
  <c r="BJ109" i="75"/>
  <c r="BL107" i="75"/>
  <c r="BG106" i="75"/>
  <c r="BH104" i="75"/>
  <c r="BJ102" i="75"/>
  <c r="BK100" i="75"/>
  <c r="BL98" i="75"/>
  <c r="BH97" i="75"/>
  <c r="BI95" i="75"/>
  <c r="BH118" i="75"/>
  <c r="BI116" i="75"/>
  <c r="BK114" i="75"/>
  <c r="BL112" i="75"/>
  <c r="BG111" i="75"/>
  <c r="BI109" i="75"/>
  <c r="BJ107" i="75"/>
  <c r="BK105" i="75"/>
  <c r="BG104" i="75"/>
  <c r="BH102" i="75"/>
  <c r="BI100" i="75"/>
  <c r="BL96" i="75"/>
  <c r="BG95" i="75"/>
  <c r="BK98" i="75"/>
  <c r="BG118" i="75"/>
  <c r="BH116" i="75"/>
  <c r="BJ114" i="75"/>
  <c r="BK112" i="75"/>
  <c r="BL110" i="75"/>
  <c r="BH109" i="75"/>
  <c r="BI107" i="75"/>
  <c r="BJ105" i="75"/>
  <c r="BL103" i="75"/>
  <c r="BG102" i="75"/>
  <c r="BH100" i="75"/>
  <c r="BJ98" i="75"/>
  <c r="BK96" i="75"/>
  <c r="BK117" i="75"/>
  <c r="BG116" i="75"/>
  <c r="BH114" i="75"/>
  <c r="BI112" i="75"/>
  <c r="BK110" i="75"/>
  <c r="BL108" i="75"/>
  <c r="BG107" i="75"/>
  <c r="BI105" i="75"/>
  <c r="BJ103" i="75"/>
  <c r="BK101" i="75"/>
  <c r="BG100" i="75"/>
  <c r="BH98" i="75"/>
  <c r="BI96" i="75"/>
  <c r="BJ117" i="75"/>
  <c r="BL115" i="75"/>
  <c r="BG114" i="75"/>
  <c r="BH112" i="75"/>
  <c r="BJ110" i="75"/>
  <c r="BK108" i="75"/>
  <c r="BL106" i="75"/>
  <c r="BH105" i="75"/>
  <c r="BI103" i="75"/>
  <c r="BJ101" i="75"/>
  <c r="BL99" i="75"/>
  <c r="BG98" i="75"/>
  <c r="BH96" i="75"/>
  <c r="BL118" i="75"/>
  <c r="BH117" i="75"/>
  <c r="BI115" i="75"/>
  <c r="BJ113" i="75"/>
  <c r="BL111" i="75"/>
  <c r="BG110" i="75"/>
  <c r="BH108" i="75"/>
  <c r="BJ106" i="75"/>
  <c r="BK104" i="75"/>
  <c r="BL102" i="75"/>
  <c r="BH101" i="75"/>
  <c r="BI99" i="75"/>
  <c r="BJ97" i="75"/>
  <c r="BL95" i="75"/>
  <c r="BK118" i="75"/>
  <c r="BL116" i="75"/>
  <c r="BG115" i="75"/>
  <c r="BI113" i="75"/>
  <c r="BJ111" i="75"/>
  <c r="BK109" i="75"/>
  <c r="BG108" i="75"/>
  <c r="BH106" i="75"/>
  <c r="BI104" i="75"/>
  <c r="BK102" i="75"/>
  <c r="BL100" i="75"/>
  <c r="BG99" i="75"/>
  <c r="BI97" i="75"/>
  <c r="BJ95" i="75"/>
  <c r="BK106" i="75"/>
  <c r="BL104" i="75"/>
  <c r="BJ115" i="75"/>
  <c r="BK113" i="75"/>
  <c r="BJ99" i="75"/>
  <c r="BH110" i="75"/>
  <c r="BG96" i="75"/>
  <c r="BG103" i="75"/>
  <c r="BG112" i="75"/>
  <c r="BI108" i="75"/>
  <c r="BI117" i="75"/>
  <c r="BI101" i="75"/>
  <c r="BK97" i="75"/>
  <c r="AI113" i="75"/>
  <c r="AH113" i="75"/>
  <c r="AI123" i="75"/>
  <c r="W7" i="75"/>
  <c r="O7" i="75"/>
  <c r="V7" i="75"/>
  <c r="AM22" i="75"/>
  <c r="F177" i="75"/>
  <c r="E135" i="75"/>
  <c r="AD116" i="75"/>
  <c r="AD7" i="75" s="1"/>
  <c r="AA170" i="75"/>
  <c r="AB170" i="75" s="1"/>
  <c r="AC170" i="75" s="1"/>
  <c r="AD170" i="75" s="1"/>
  <c r="AE170" i="75" s="1"/>
  <c r="AF170" i="75" s="1"/>
  <c r="Y161" i="76" l="1"/>
  <c r="X167" i="76"/>
  <c r="X135" i="76"/>
  <c r="X274" i="76"/>
  <c r="Y169" i="76"/>
  <c r="AH124" i="75"/>
  <c r="E274" i="75"/>
  <c r="F169" i="75"/>
  <c r="G177" i="75"/>
  <c r="F135" i="75"/>
  <c r="AM25" i="75"/>
  <c r="AT9" i="75" s="1"/>
  <c r="AT8" i="75"/>
  <c r="AH115" i="75"/>
  <c r="AI115" i="75"/>
  <c r="AI124" i="75"/>
  <c r="F167" i="75"/>
  <c r="G161" i="75"/>
  <c r="Y167" i="76" l="1"/>
  <c r="Z161" i="76"/>
  <c r="AE183" i="76"/>
  <c r="Y274" i="76"/>
  <c r="Z169" i="76"/>
  <c r="G135" i="75"/>
  <c r="H177" i="75"/>
  <c r="B7" i="75"/>
  <c r="A7" i="75" s="1"/>
  <c r="AH116" i="75"/>
  <c r="AI116" i="75"/>
  <c r="F274" i="75"/>
  <c r="G169" i="75"/>
  <c r="H161" i="75"/>
  <c r="G167" i="75"/>
  <c r="Z274" i="76" l="1"/>
  <c r="AA169" i="76"/>
  <c r="AA161" i="76"/>
  <c r="Z167" i="76"/>
  <c r="G274" i="75"/>
  <c r="H169" i="75"/>
  <c r="I177" i="75"/>
  <c r="H135" i="75"/>
  <c r="I161" i="75"/>
  <c r="H167" i="75"/>
  <c r="AA167" i="76" l="1"/>
  <c r="AA135" i="76"/>
  <c r="AA274" i="76"/>
  <c r="J161" i="75"/>
  <c r="I167" i="75"/>
  <c r="J177" i="75"/>
  <c r="I135" i="75"/>
  <c r="H274" i="75"/>
  <c r="I169" i="75"/>
  <c r="AB274" i="76" l="1"/>
  <c r="K177" i="75"/>
  <c r="J135" i="75"/>
  <c r="I274" i="75"/>
  <c r="J169" i="75"/>
  <c r="J167" i="75"/>
  <c r="K161" i="75"/>
  <c r="AF70" i="74"/>
  <c r="AC274" i="76" l="1"/>
  <c r="K167" i="75"/>
  <c r="L161" i="75"/>
  <c r="J274" i="75"/>
  <c r="K169" i="75"/>
  <c r="L177" i="75"/>
  <c r="K135" i="75"/>
  <c r="AD274" i="76" l="1"/>
  <c r="L135" i="75"/>
  <c r="K274" i="75"/>
  <c r="L169" i="75"/>
  <c r="L167" i="75"/>
  <c r="AE274" i="76" l="1"/>
  <c r="AF274" i="76"/>
  <c r="L274" i="75"/>
  <c r="AE70" i="74" l="1"/>
  <c r="AD149" i="74"/>
  <c r="AD70" i="74"/>
  <c r="AC149" i="74"/>
  <c r="AC70" i="74"/>
  <c r="AB149" i="74"/>
  <c r="AB143" i="74"/>
  <c r="AB138" i="74"/>
  <c r="AB70" i="74"/>
  <c r="AA152" i="74"/>
  <c r="AA122" i="74"/>
  <c r="AA121" i="74"/>
  <c r="AA120" i="74"/>
  <c r="AA119" i="74"/>
  <c r="AA123" i="74" s="1"/>
  <c r="AA118" i="74"/>
  <c r="AA117" i="74"/>
  <c r="AA108" i="74"/>
  <c r="AA124" i="74" s="1"/>
  <c r="AA96" i="74"/>
  <c r="AA113" i="74" s="1"/>
  <c r="AA115" i="74" s="1"/>
  <c r="AA92" i="74"/>
  <c r="AA78" i="74"/>
  <c r="AA71" i="74"/>
  <c r="AA70" i="74"/>
  <c r="Z70" i="74"/>
  <c r="Z71" i="74"/>
  <c r="Z78" i="74"/>
  <c r="Z92" i="74"/>
  <c r="Z96" i="74"/>
  <c r="Z108" i="74"/>
  <c r="Z117" i="74"/>
  <c r="Z118" i="74"/>
  <c r="Z119" i="74"/>
  <c r="Z120" i="74"/>
  <c r="Z121" i="74"/>
  <c r="Z122" i="74"/>
  <c r="Z135" i="74"/>
  <c r="AH135" i="76" l="1"/>
  <c r="AI135" i="76"/>
  <c r="R177" i="75"/>
  <c r="AA116" i="74"/>
  <c r="AA134" i="74" s="1"/>
  <c r="Z123" i="74"/>
  <c r="Z124" i="74"/>
  <c r="Z113" i="74"/>
  <c r="Z115" i="74" s="1"/>
  <c r="Z116" i="74" s="1"/>
  <c r="R161" i="75" l="1"/>
  <c r="R135" i="75" s="1"/>
  <c r="T177" i="75" l="1"/>
  <c r="R167" i="75"/>
  <c r="R169" i="75"/>
  <c r="R274" i="75" l="1"/>
  <c r="U177" i="75"/>
  <c r="V177" i="75" l="1"/>
  <c r="S274" i="75"/>
  <c r="T274" i="75" l="1"/>
  <c r="X177" i="75" l="1"/>
  <c r="U274" i="75"/>
  <c r="V274" i="75" l="1"/>
  <c r="Z177" i="75"/>
  <c r="AA177" i="75" s="1"/>
  <c r="AB177" i="75" l="1"/>
  <c r="W274" i="75"/>
  <c r="X169" i="75"/>
  <c r="X167" i="75"/>
  <c r="Z161" i="75" l="1"/>
  <c r="X274" i="75"/>
  <c r="AC177" i="75"/>
  <c r="AD177" i="75" l="1"/>
  <c r="Y274" i="75"/>
  <c r="Z169" i="75"/>
  <c r="Z167" i="75"/>
  <c r="AA161" i="75"/>
  <c r="AA167" i="75" l="1"/>
  <c r="AB161" i="75"/>
  <c r="Z274" i="75"/>
  <c r="AA169" i="75"/>
  <c r="AE177" i="75"/>
  <c r="AB167" i="75" l="1"/>
  <c r="AC161" i="75"/>
  <c r="AF177" i="75"/>
  <c r="AA274" i="75"/>
  <c r="AB169" i="75"/>
  <c r="AB274" i="75" l="1"/>
  <c r="AC169" i="75"/>
  <c r="AC167" i="75"/>
  <c r="AD161" i="75"/>
  <c r="AC135" i="75"/>
  <c r="AC274" i="75" l="1"/>
  <c r="AD169" i="75"/>
  <c r="AD167" i="75"/>
  <c r="AE161" i="75"/>
  <c r="AD135" i="75"/>
  <c r="AF161" i="75" l="1"/>
  <c r="AE167" i="75"/>
  <c r="AD274" i="75"/>
  <c r="AE169" i="75"/>
  <c r="AE274" i="75" l="1"/>
  <c r="AF169" i="75"/>
  <c r="AF274" i="75" s="1"/>
  <c r="AF167" i="75"/>
  <c r="AF135" i="75"/>
  <c r="AI135" i="75" l="1"/>
  <c r="AH135" i="75"/>
  <c r="Y70" i="74" l="1"/>
  <c r="Y71" i="74"/>
  <c r="Y78" i="74"/>
  <c r="Y92" i="74"/>
  <c r="Y96" i="74"/>
  <c r="Y108" i="74"/>
  <c r="Y117" i="74"/>
  <c r="Y118" i="74"/>
  <c r="Y119" i="74"/>
  <c r="Y120" i="74"/>
  <c r="Y121" i="74"/>
  <c r="Y122" i="74"/>
  <c r="Y135" i="74"/>
  <c r="X70" i="74"/>
  <c r="X71" i="74"/>
  <c r="X78" i="74"/>
  <c r="X92" i="74"/>
  <c r="X96" i="74"/>
  <c r="X108" i="74"/>
  <c r="X117" i="74"/>
  <c r="X118" i="74"/>
  <c r="X119" i="74"/>
  <c r="X120" i="74"/>
  <c r="X121" i="74"/>
  <c r="X122" i="74"/>
  <c r="X135" i="74"/>
  <c r="W70" i="74"/>
  <c r="W71" i="74"/>
  <c r="W78" i="74"/>
  <c r="W92" i="74"/>
  <c r="W96" i="74"/>
  <c r="W108" i="74"/>
  <c r="W117" i="74"/>
  <c r="W118" i="74"/>
  <c r="W119" i="74"/>
  <c r="W120" i="74"/>
  <c r="W121" i="74"/>
  <c r="W122" i="74"/>
  <c r="W161" i="74"/>
  <c r="W167" i="74" s="1"/>
  <c r="X161" i="74"/>
  <c r="W162" i="74"/>
  <c r="X162" i="74"/>
  <c r="W163" i="74"/>
  <c r="X163" i="74" s="1"/>
  <c r="W164" i="74"/>
  <c r="X164" i="74"/>
  <c r="W165" i="74"/>
  <c r="X165" i="74"/>
  <c r="W166" i="74"/>
  <c r="X166" i="74"/>
  <c r="W169" i="74"/>
  <c r="X169" i="74"/>
  <c r="W170" i="74"/>
  <c r="X170" i="74"/>
  <c r="W171" i="74"/>
  <c r="X171" i="74"/>
  <c r="W172" i="74"/>
  <c r="X172" i="74" s="1"/>
  <c r="W173" i="74"/>
  <c r="X173" i="74"/>
  <c r="W174" i="74"/>
  <c r="X174" i="74"/>
  <c r="W175" i="74"/>
  <c r="X175" i="74"/>
  <c r="W176" i="74"/>
  <c r="X176" i="74" s="1"/>
  <c r="W177" i="74"/>
  <c r="X177" i="74"/>
  <c r="W178" i="74"/>
  <c r="X178" i="74"/>
  <c r="W179" i="74"/>
  <c r="X179" i="74"/>
  <c r="W180" i="74"/>
  <c r="X180" i="74" s="1"/>
  <c r="W181" i="74"/>
  <c r="X181" i="74"/>
  <c r="W182" i="74"/>
  <c r="X182" i="74"/>
  <c r="W183" i="74"/>
  <c r="W135" i="74" s="1"/>
  <c r="X183" i="74"/>
  <c r="W184" i="74"/>
  <c r="X184" i="74"/>
  <c r="W185" i="74"/>
  <c r="X185" i="74"/>
  <c r="W186" i="74"/>
  <c r="X186" i="74"/>
  <c r="W187" i="74"/>
  <c r="X187" i="74"/>
  <c r="W188" i="74"/>
  <c r="X188" i="74" s="1"/>
  <c r="W189" i="74"/>
  <c r="X189" i="74"/>
  <c r="W190" i="74"/>
  <c r="X190" i="74"/>
  <c r="W191" i="74"/>
  <c r="X191" i="74"/>
  <c r="W192" i="74"/>
  <c r="X192" i="74" s="1"/>
  <c r="W193" i="74"/>
  <c r="X193" i="74"/>
  <c r="W194" i="74"/>
  <c r="X194" i="74"/>
  <c r="W195" i="74"/>
  <c r="X195" i="74"/>
  <c r="W196" i="74"/>
  <c r="X196" i="74"/>
  <c r="W197" i="74"/>
  <c r="X197" i="74"/>
  <c r="W198" i="74"/>
  <c r="X198" i="74"/>
  <c r="W199" i="74"/>
  <c r="X199" i="74"/>
  <c r="W200" i="74"/>
  <c r="X200" i="74"/>
  <c r="W201" i="74"/>
  <c r="X201" i="74"/>
  <c r="W202" i="74"/>
  <c r="X202" i="74"/>
  <c r="W203" i="74"/>
  <c r="X203" i="74"/>
  <c r="W204" i="74"/>
  <c r="X204" i="74" s="1"/>
  <c r="W205" i="74"/>
  <c r="X205" i="74"/>
  <c r="W206" i="74"/>
  <c r="X206" i="74"/>
  <c r="W207" i="74"/>
  <c r="X207" i="74"/>
  <c r="W208" i="74"/>
  <c r="X208" i="74" s="1"/>
  <c r="W209" i="74"/>
  <c r="X209" i="74"/>
  <c r="W210" i="74"/>
  <c r="X210" i="74"/>
  <c r="W211" i="74"/>
  <c r="X211" i="74"/>
  <c r="W212" i="74"/>
  <c r="X212" i="74" s="1"/>
  <c r="W213" i="74"/>
  <c r="X213" i="74"/>
  <c r="W214" i="74"/>
  <c r="X214" i="74"/>
  <c r="W215" i="74"/>
  <c r="X215" i="74"/>
  <c r="V70" i="74"/>
  <c r="V71" i="74"/>
  <c r="V78" i="74"/>
  <c r="V92" i="74"/>
  <c r="V96" i="74"/>
  <c r="V108" i="74"/>
  <c r="V124" i="74" s="1"/>
  <c r="V117" i="74"/>
  <c r="V118" i="74"/>
  <c r="V119" i="74"/>
  <c r="V120" i="74"/>
  <c r="V121" i="74"/>
  <c r="V122" i="74"/>
  <c r="V123" i="74"/>
  <c r="V161" i="74"/>
  <c r="V162" i="74"/>
  <c r="V163" i="74"/>
  <c r="V164" i="74"/>
  <c r="V167" i="74" s="1"/>
  <c r="V165" i="74"/>
  <c r="V166" i="74"/>
  <c r="V169" i="74"/>
  <c r="V170" i="74"/>
  <c r="V171" i="74"/>
  <c r="V172" i="74"/>
  <c r="V173" i="74"/>
  <c r="V174" i="74"/>
  <c r="V175" i="74"/>
  <c r="V176" i="74"/>
  <c r="V177" i="74"/>
  <c r="V135" i="74" s="1"/>
  <c r="V178" i="74"/>
  <c r="V179" i="74"/>
  <c r="V180" i="74"/>
  <c r="V181" i="74"/>
  <c r="V182" i="74"/>
  <c r="V183" i="74"/>
  <c r="V184" i="74"/>
  <c r="V185" i="74"/>
  <c r="V186" i="74"/>
  <c r="V187" i="74"/>
  <c r="V188" i="74"/>
  <c r="V189" i="74"/>
  <c r="V190" i="74"/>
  <c r="V191" i="74"/>
  <c r="V192" i="74"/>
  <c r="V193" i="74"/>
  <c r="V194" i="74"/>
  <c r="V195" i="74"/>
  <c r="V196" i="74"/>
  <c r="V197" i="74"/>
  <c r="V198" i="74"/>
  <c r="V199" i="74"/>
  <c r="V200" i="74"/>
  <c r="V201" i="74"/>
  <c r="V202" i="74"/>
  <c r="V203" i="74"/>
  <c r="V204" i="74"/>
  <c r="V205" i="74"/>
  <c r="V206" i="74"/>
  <c r="V207" i="74"/>
  <c r="V208" i="74"/>
  <c r="V209" i="74"/>
  <c r="V210" i="74"/>
  <c r="V211" i="74"/>
  <c r="V212" i="74"/>
  <c r="V213" i="74"/>
  <c r="V214" i="74"/>
  <c r="V215" i="74"/>
  <c r="U70" i="74"/>
  <c r="U71" i="74"/>
  <c r="U78" i="74"/>
  <c r="U92" i="74"/>
  <c r="U96" i="74"/>
  <c r="U108" i="74"/>
  <c r="U117" i="74"/>
  <c r="U118" i="74"/>
  <c r="U119" i="74"/>
  <c r="U120" i="74"/>
  <c r="U121" i="74"/>
  <c r="U122" i="74"/>
  <c r="U135" i="74"/>
  <c r="U161" i="74"/>
  <c r="U162" i="74"/>
  <c r="U163" i="74"/>
  <c r="U164" i="74"/>
  <c r="U165" i="74"/>
  <c r="U166" i="74"/>
  <c r="U167" i="74"/>
  <c r="U169" i="74"/>
  <c r="U170" i="74"/>
  <c r="U171" i="74"/>
  <c r="U172" i="74"/>
  <c r="U173" i="74"/>
  <c r="U174" i="74"/>
  <c r="U175" i="74"/>
  <c r="U176" i="74"/>
  <c r="U177" i="74"/>
  <c r="U178" i="74"/>
  <c r="U179" i="74"/>
  <c r="U180" i="74"/>
  <c r="U181" i="74"/>
  <c r="U182" i="74"/>
  <c r="U183" i="74"/>
  <c r="U184" i="74"/>
  <c r="U185" i="74"/>
  <c r="U186" i="74"/>
  <c r="U187" i="74"/>
  <c r="U188" i="74"/>
  <c r="U189" i="74"/>
  <c r="U190" i="74"/>
  <c r="U191" i="74"/>
  <c r="U192" i="74"/>
  <c r="U193" i="74"/>
  <c r="U194" i="74"/>
  <c r="U195" i="74"/>
  <c r="U196" i="74"/>
  <c r="U197" i="74"/>
  <c r="U198" i="74"/>
  <c r="U199" i="74"/>
  <c r="U200" i="74"/>
  <c r="U201" i="74"/>
  <c r="U202" i="74"/>
  <c r="U203" i="74"/>
  <c r="U204" i="74"/>
  <c r="U205" i="74"/>
  <c r="U206" i="74"/>
  <c r="U207" i="74"/>
  <c r="U208" i="74"/>
  <c r="U209" i="74"/>
  <c r="U210" i="74"/>
  <c r="U211" i="74"/>
  <c r="U212" i="74"/>
  <c r="U213" i="74"/>
  <c r="U214" i="74"/>
  <c r="U215" i="74"/>
  <c r="U216" i="74"/>
  <c r="U217" i="74"/>
  <c r="U218" i="74"/>
  <c r="U219" i="74"/>
  <c r="U220" i="74"/>
  <c r="U221" i="74"/>
  <c r="Y123" i="74" l="1"/>
  <c r="Y124" i="74" s="1"/>
  <c r="Y113" i="74"/>
  <c r="Y115" i="74" s="1"/>
  <c r="Y116" i="74" s="1"/>
  <c r="X123" i="74"/>
  <c r="X124" i="74" s="1"/>
  <c r="X113" i="74"/>
  <c r="X115" i="74" s="1"/>
  <c r="X116" i="74" s="1"/>
  <c r="W123" i="74"/>
  <c r="W124" i="74" s="1"/>
  <c r="W113" i="74"/>
  <c r="W115" i="74" s="1"/>
  <c r="X167" i="74"/>
  <c r="V113" i="74"/>
  <c r="V115" i="74" s="1"/>
  <c r="V116" i="74" s="1"/>
  <c r="U123" i="74"/>
  <c r="U124" i="74"/>
  <c r="U113" i="74"/>
  <c r="U115" i="74" s="1"/>
  <c r="U116" i="74" s="1"/>
  <c r="T70" i="74"/>
  <c r="T71" i="74"/>
  <c r="T78" i="74"/>
  <c r="T92" i="74"/>
  <c r="T96" i="74"/>
  <c r="T108" i="74"/>
  <c r="T117" i="74"/>
  <c r="T118" i="74"/>
  <c r="T119" i="74"/>
  <c r="T120" i="74"/>
  <c r="T121" i="74"/>
  <c r="T122" i="74"/>
  <c r="T135" i="74"/>
  <c r="T161" i="74"/>
  <c r="T162" i="74"/>
  <c r="T163" i="74"/>
  <c r="T164" i="74"/>
  <c r="T165" i="74"/>
  <c r="T166" i="74"/>
  <c r="T167" i="74"/>
  <c r="T169" i="74"/>
  <c r="T170" i="74"/>
  <c r="T171" i="74"/>
  <c r="T172" i="74"/>
  <c r="T173" i="74"/>
  <c r="T174" i="74"/>
  <c r="T175" i="74"/>
  <c r="T176" i="74"/>
  <c r="T177" i="74"/>
  <c r="T178" i="74"/>
  <c r="T179" i="74"/>
  <c r="T180" i="74"/>
  <c r="T181" i="74"/>
  <c r="T182" i="74"/>
  <c r="T183" i="74"/>
  <c r="T184" i="74"/>
  <c r="T185" i="74"/>
  <c r="T186" i="74"/>
  <c r="T187" i="74"/>
  <c r="T188" i="74"/>
  <c r="T189" i="74"/>
  <c r="T190" i="74"/>
  <c r="T191" i="74"/>
  <c r="T192" i="74"/>
  <c r="T193" i="74"/>
  <c r="T194" i="74"/>
  <c r="T195" i="74"/>
  <c r="T196" i="74"/>
  <c r="T197" i="74"/>
  <c r="T198" i="74"/>
  <c r="T199" i="74"/>
  <c r="T200" i="74"/>
  <c r="T201" i="74"/>
  <c r="T202" i="74"/>
  <c r="T203" i="74"/>
  <c r="T204" i="74"/>
  <c r="T205" i="74"/>
  <c r="T206" i="74"/>
  <c r="T207" i="74"/>
  <c r="T208" i="74"/>
  <c r="T209" i="74"/>
  <c r="S70" i="74"/>
  <c r="W116" i="74" l="1"/>
  <c r="T123" i="74"/>
  <c r="T124" i="74"/>
  <c r="T113" i="74"/>
  <c r="T115" i="74" s="1"/>
  <c r="T116" i="74" s="1"/>
  <c r="R70" i="74" l="1"/>
  <c r="R71" i="74"/>
  <c r="R78" i="74"/>
  <c r="R92" i="74"/>
  <c r="R96" i="74"/>
  <c r="R108" i="74"/>
  <c r="R117" i="74"/>
  <c r="R118" i="74"/>
  <c r="R123" i="74" s="1"/>
  <c r="R119" i="74"/>
  <c r="R120" i="74"/>
  <c r="R121" i="74"/>
  <c r="R122" i="74"/>
  <c r="R135" i="74"/>
  <c r="R124" i="74" l="1"/>
  <c r="R113" i="74"/>
  <c r="R115" i="74" s="1"/>
  <c r="R116" i="74" s="1"/>
  <c r="Q70" i="74" l="1"/>
  <c r="Q71" i="74"/>
  <c r="Q78" i="74"/>
  <c r="Q92" i="74"/>
  <c r="Q96" i="74"/>
  <c r="Q108" i="74"/>
  <c r="Q117" i="74"/>
  <c r="Q123" i="74" s="1"/>
  <c r="Q118" i="74"/>
  <c r="Q119" i="74"/>
  <c r="Q120" i="74"/>
  <c r="Q121" i="74"/>
  <c r="Q122" i="74"/>
  <c r="Q135" i="74"/>
  <c r="Q113" i="74" l="1"/>
  <c r="Q115" i="74" s="1"/>
  <c r="Q116" i="74" s="1"/>
  <c r="Q124" i="74"/>
  <c r="P70" i="74"/>
  <c r="P71" i="74"/>
  <c r="P78" i="74"/>
  <c r="P92" i="74"/>
  <c r="P96" i="74"/>
  <c r="P108" i="74"/>
  <c r="P117" i="74"/>
  <c r="P123" i="74" s="1"/>
  <c r="P118" i="74"/>
  <c r="P119" i="74"/>
  <c r="P120" i="74"/>
  <c r="P121" i="74"/>
  <c r="P122" i="74"/>
  <c r="P135" i="74"/>
  <c r="P124" i="74" l="1"/>
  <c r="P113" i="74"/>
  <c r="P115" i="74" s="1"/>
  <c r="P116" i="74" s="1"/>
  <c r="O70" i="74"/>
  <c r="O71" i="74"/>
  <c r="O78" i="74"/>
  <c r="O92" i="74"/>
  <c r="O96" i="74"/>
  <c r="O108" i="74"/>
  <c r="O117" i="74"/>
  <c r="O118" i="74"/>
  <c r="O119" i="74"/>
  <c r="O120" i="74"/>
  <c r="O121" i="74"/>
  <c r="O122" i="74"/>
  <c r="O135" i="74"/>
  <c r="O123" i="74" l="1"/>
  <c r="O124" i="74" s="1"/>
  <c r="O113" i="74"/>
  <c r="O115" i="74" s="1"/>
  <c r="O116" i="74" l="1"/>
  <c r="N78" i="74" l="1"/>
  <c r="N92" i="74"/>
  <c r="N96" i="74"/>
  <c r="N108" i="74"/>
  <c r="N117" i="74"/>
  <c r="N123" i="74" s="1"/>
  <c r="N118" i="74"/>
  <c r="N119" i="74"/>
  <c r="N120" i="74"/>
  <c r="N121" i="74"/>
  <c r="N122" i="74"/>
  <c r="N135" i="74"/>
  <c r="N70" i="74"/>
  <c r="N124" i="74" l="1"/>
  <c r="K135" i="74" l="1"/>
  <c r="L135" i="74"/>
  <c r="M135" i="74"/>
  <c r="G70" i="74"/>
  <c r="H70" i="74"/>
  <c r="I70" i="74"/>
  <c r="J70" i="74"/>
  <c r="K70" i="74"/>
  <c r="L70" i="74"/>
  <c r="M70" i="74"/>
  <c r="F70" i="74" l="1"/>
  <c r="F71" i="74"/>
  <c r="F78" i="74"/>
  <c r="F92" i="74"/>
  <c r="E135" i="74"/>
  <c r="E70" i="74"/>
  <c r="E71" i="74"/>
  <c r="E78" i="74"/>
  <c r="D149" i="74"/>
  <c r="AH145" i="74"/>
  <c r="AI145" i="74"/>
  <c r="AH144" i="74"/>
  <c r="AI144" i="74"/>
  <c r="AH143" i="74"/>
  <c r="AI143" i="74"/>
  <c r="D70" i="74"/>
  <c r="D71" i="74"/>
  <c r="D78" i="74"/>
  <c r="D92" i="74"/>
  <c r="C70" i="74"/>
  <c r="B70" i="74" l="1"/>
  <c r="AG274" i="74"/>
  <c r="B274" i="74"/>
  <c r="Y273" i="74"/>
  <c r="Z273" i="74" s="1"/>
  <c r="AA273" i="74" s="1"/>
  <c r="AB273" i="74" s="1"/>
  <c r="AC273" i="74" s="1"/>
  <c r="AD273" i="74" s="1"/>
  <c r="AE273" i="74" s="1"/>
  <c r="AF273" i="74" s="1"/>
  <c r="F273" i="74"/>
  <c r="G273" i="74" s="1"/>
  <c r="H273" i="74" s="1"/>
  <c r="I273" i="74" s="1"/>
  <c r="J273" i="74" s="1"/>
  <c r="K273" i="74" s="1"/>
  <c r="L273" i="74" s="1"/>
  <c r="M273" i="74" s="1"/>
  <c r="N273" i="74" s="1"/>
  <c r="O273" i="74" s="1"/>
  <c r="P273" i="74" s="1"/>
  <c r="Q273" i="74" s="1"/>
  <c r="R273" i="74" s="1"/>
  <c r="S273" i="74" s="1"/>
  <c r="T273" i="74" s="1"/>
  <c r="U273" i="74" s="1"/>
  <c r="V273" i="74" s="1"/>
  <c r="W273" i="74" s="1"/>
  <c r="X273" i="74" s="1"/>
  <c r="C273" i="74"/>
  <c r="D273" i="74" s="1"/>
  <c r="E273" i="74" s="1"/>
  <c r="P272" i="74"/>
  <c r="Q272" i="74" s="1"/>
  <c r="R272" i="74" s="1"/>
  <c r="S272" i="74" s="1"/>
  <c r="T272" i="74" s="1"/>
  <c r="U272" i="74" s="1"/>
  <c r="V272" i="74" s="1"/>
  <c r="W272" i="74" s="1"/>
  <c r="X272" i="74" s="1"/>
  <c r="Y272" i="74" s="1"/>
  <c r="Z272" i="74" s="1"/>
  <c r="AA272" i="74" s="1"/>
  <c r="AB272" i="74" s="1"/>
  <c r="AC272" i="74" s="1"/>
  <c r="AD272" i="74" s="1"/>
  <c r="AE272" i="74" s="1"/>
  <c r="AF272" i="74" s="1"/>
  <c r="E272" i="74"/>
  <c r="F272" i="74" s="1"/>
  <c r="G272" i="74" s="1"/>
  <c r="H272" i="74" s="1"/>
  <c r="I272" i="74" s="1"/>
  <c r="J272" i="74" s="1"/>
  <c r="K272" i="74" s="1"/>
  <c r="L272" i="74" s="1"/>
  <c r="M272" i="74" s="1"/>
  <c r="N272" i="74" s="1"/>
  <c r="O272" i="74" s="1"/>
  <c r="D272" i="74"/>
  <c r="C272" i="74"/>
  <c r="J271" i="74"/>
  <c r="K271" i="74" s="1"/>
  <c r="L271" i="74" s="1"/>
  <c r="M271" i="74" s="1"/>
  <c r="N271" i="74" s="1"/>
  <c r="O271" i="74" s="1"/>
  <c r="P271" i="74" s="1"/>
  <c r="Q271" i="74" s="1"/>
  <c r="R271" i="74" s="1"/>
  <c r="S271" i="74" s="1"/>
  <c r="T271" i="74" s="1"/>
  <c r="U271" i="74" s="1"/>
  <c r="V271" i="74" s="1"/>
  <c r="W271" i="74" s="1"/>
  <c r="X271" i="74" s="1"/>
  <c r="Y271" i="74" s="1"/>
  <c r="Z271" i="74" s="1"/>
  <c r="AA271" i="74" s="1"/>
  <c r="AB271" i="74" s="1"/>
  <c r="AC271" i="74" s="1"/>
  <c r="AD271" i="74" s="1"/>
  <c r="AE271" i="74" s="1"/>
  <c r="AF271" i="74" s="1"/>
  <c r="C271" i="74"/>
  <c r="D271" i="74" s="1"/>
  <c r="E271" i="74" s="1"/>
  <c r="F271" i="74" s="1"/>
  <c r="G271" i="74" s="1"/>
  <c r="H271" i="74" s="1"/>
  <c r="I271" i="74" s="1"/>
  <c r="M270" i="74"/>
  <c r="N270" i="74" s="1"/>
  <c r="O270" i="74" s="1"/>
  <c r="P270" i="74" s="1"/>
  <c r="Q270" i="74" s="1"/>
  <c r="R270" i="74" s="1"/>
  <c r="S270" i="74" s="1"/>
  <c r="T270" i="74" s="1"/>
  <c r="U270" i="74" s="1"/>
  <c r="V270" i="74" s="1"/>
  <c r="W270" i="74" s="1"/>
  <c r="X270" i="74" s="1"/>
  <c r="Y270" i="74" s="1"/>
  <c r="Z270" i="74" s="1"/>
  <c r="AA270" i="74" s="1"/>
  <c r="AB270" i="74" s="1"/>
  <c r="AC270" i="74" s="1"/>
  <c r="AD270" i="74" s="1"/>
  <c r="AE270" i="74" s="1"/>
  <c r="AF270" i="74" s="1"/>
  <c r="C270" i="74"/>
  <c r="D270" i="74" s="1"/>
  <c r="E270" i="74" s="1"/>
  <c r="F270" i="74" s="1"/>
  <c r="G270" i="74" s="1"/>
  <c r="H270" i="74" s="1"/>
  <c r="I270" i="74" s="1"/>
  <c r="J270" i="74" s="1"/>
  <c r="K270" i="74" s="1"/>
  <c r="L270" i="74" s="1"/>
  <c r="S269" i="74"/>
  <c r="T269" i="74" s="1"/>
  <c r="U269" i="74" s="1"/>
  <c r="V269" i="74" s="1"/>
  <c r="W269" i="74" s="1"/>
  <c r="X269" i="74" s="1"/>
  <c r="Y269" i="74" s="1"/>
  <c r="Z269" i="74" s="1"/>
  <c r="AA269" i="74" s="1"/>
  <c r="AB269" i="74" s="1"/>
  <c r="AC269" i="74" s="1"/>
  <c r="AD269" i="74" s="1"/>
  <c r="AE269" i="74" s="1"/>
  <c r="AF269" i="74" s="1"/>
  <c r="R269" i="74"/>
  <c r="G269" i="74"/>
  <c r="H269" i="74" s="1"/>
  <c r="I269" i="74" s="1"/>
  <c r="J269" i="74" s="1"/>
  <c r="K269" i="74" s="1"/>
  <c r="L269" i="74" s="1"/>
  <c r="M269" i="74" s="1"/>
  <c r="N269" i="74" s="1"/>
  <c r="O269" i="74" s="1"/>
  <c r="P269" i="74" s="1"/>
  <c r="Q269" i="74" s="1"/>
  <c r="F269" i="74"/>
  <c r="C269" i="74"/>
  <c r="D269" i="74" s="1"/>
  <c r="E269" i="74" s="1"/>
  <c r="D268" i="74"/>
  <c r="E268" i="74" s="1"/>
  <c r="F268" i="74" s="1"/>
  <c r="G268" i="74" s="1"/>
  <c r="H268" i="74" s="1"/>
  <c r="I268" i="74" s="1"/>
  <c r="J268" i="74" s="1"/>
  <c r="K268" i="74" s="1"/>
  <c r="L268" i="74" s="1"/>
  <c r="M268" i="74" s="1"/>
  <c r="N268" i="74" s="1"/>
  <c r="O268" i="74" s="1"/>
  <c r="P268" i="74" s="1"/>
  <c r="Q268" i="74" s="1"/>
  <c r="R268" i="74" s="1"/>
  <c r="S268" i="74" s="1"/>
  <c r="T268" i="74" s="1"/>
  <c r="U268" i="74" s="1"/>
  <c r="V268" i="74" s="1"/>
  <c r="W268" i="74" s="1"/>
  <c r="X268" i="74" s="1"/>
  <c r="Y268" i="74" s="1"/>
  <c r="Z268" i="74" s="1"/>
  <c r="AA268" i="74" s="1"/>
  <c r="AB268" i="74" s="1"/>
  <c r="AC268" i="74" s="1"/>
  <c r="AD268" i="74" s="1"/>
  <c r="AE268" i="74" s="1"/>
  <c r="AF268" i="74" s="1"/>
  <c r="C268" i="74"/>
  <c r="C267" i="74"/>
  <c r="D267" i="74" s="1"/>
  <c r="E267" i="74" s="1"/>
  <c r="F267" i="74" s="1"/>
  <c r="G267" i="74" s="1"/>
  <c r="H267" i="74" s="1"/>
  <c r="I267" i="74" s="1"/>
  <c r="J267" i="74" s="1"/>
  <c r="K267" i="74" s="1"/>
  <c r="L267" i="74" s="1"/>
  <c r="M267" i="74" s="1"/>
  <c r="N267" i="74" s="1"/>
  <c r="O267" i="74" s="1"/>
  <c r="P267" i="74" s="1"/>
  <c r="Q267" i="74" s="1"/>
  <c r="R267" i="74" s="1"/>
  <c r="S267" i="74" s="1"/>
  <c r="T267" i="74" s="1"/>
  <c r="U267" i="74" s="1"/>
  <c r="V267" i="74" s="1"/>
  <c r="W267" i="74" s="1"/>
  <c r="X267" i="74" s="1"/>
  <c r="Y267" i="74" s="1"/>
  <c r="Z267" i="74" s="1"/>
  <c r="AA267" i="74" s="1"/>
  <c r="AB267" i="74" s="1"/>
  <c r="AC267" i="74" s="1"/>
  <c r="AD267" i="74" s="1"/>
  <c r="AE267" i="74" s="1"/>
  <c r="AF267" i="74" s="1"/>
  <c r="U266" i="74"/>
  <c r="V266" i="74" s="1"/>
  <c r="W266" i="74" s="1"/>
  <c r="X266" i="74" s="1"/>
  <c r="Y266" i="74" s="1"/>
  <c r="Z266" i="74" s="1"/>
  <c r="AA266" i="74" s="1"/>
  <c r="AB266" i="74" s="1"/>
  <c r="AC266" i="74" s="1"/>
  <c r="AD266" i="74" s="1"/>
  <c r="AE266" i="74" s="1"/>
  <c r="AF266" i="74" s="1"/>
  <c r="C266" i="74"/>
  <c r="D266" i="74" s="1"/>
  <c r="E266" i="74" s="1"/>
  <c r="F266" i="74" s="1"/>
  <c r="G266" i="74" s="1"/>
  <c r="H266" i="74" s="1"/>
  <c r="I266" i="74" s="1"/>
  <c r="J266" i="74" s="1"/>
  <c r="K266" i="74" s="1"/>
  <c r="L266" i="74" s="1"/>
  <c r="M266" i="74" s="1"/>
  <c r="N266" i="74" s="1"/>
  <c r="O266" i="74" s="1"/>
  <c r="P266" i="74" s="1"/>
  <c r="Q266" i="74" s="1"/>
  <c r="R266" i="74" s="1"/>
  <c r="S266" i="74" s="1"/>
  <c r="T266" i="74" s="1"/>
  <c r="K265" i="74"/>
  <c r="L265" i="74" s="1"/>
  <c r="M265" i="74" s="1"/>
  <c r="N265" i="74" s="1"/>
  <c r="O265" i="74" s="1"/>
  <c r="P265" i="74" s="1"/>
  <c r="Q265" i="74" s="1"/>
  <c r="R265" i="74" s="1"/>
  <c r="S265" i="74" s="1"/>
  <c r="T265" i="74" s="1"/>
  <c r="U265" i="74" s="1"/>
  <c r="V265" i="74" s="1"/>
  <c r="W265" i="74" s="1"/>
  <c r="X265" i="74" s="1"/>
  <c r="Y265" i="74" s="1"/>
  <c r="Z265" i="74" s="1"/>
  <c r="AA265" i="74" s="1"/>
  <c r="AB265" i="74" s="1"/>
  <c r="AC265" i="74" s="1"/>
  <c r="AD265" i="74" s="1"/>
  <c r="AE265" i="74" s="1"/>
  <c r="AF265" i="74" s="1"/>
  <c r="F265" i="74"/>
  <c r="G265" i="74" s="1"/>
  <c r="H265" i="74" s="1"/>
  <c r="I265" i="74" s="1"/>
  <c r="J265" i="74" s="1"/>
  <c r="C265" i="74"/>
  <c r="D265" i="74" s="1"/>
  <c r="E265" i="74" s="1"/>
  <c r="E264" i="74"/>
  <c r="F264" i="74" s="1"/>
  <c r="G264" i="74" s="1"/>
  <c r="H264" i="74" s="1"/>
  <c r="I264" i="74" s="1"/>
  <c r="J264" i="74" s="1"/>
  <c r="K264" i="74" s="1"/>
  <c r="L264" i="74" s="1"/>
  <c r="M264" i="74" s="1"/>
  <c r="N264" i="74" s="1"/>
  <c r="O264" i="74" s="1"/>
  <c r="P264" i="74" s="1"/>
  <c r="Q264" i="74" s="1"/>
  <c r="R264" i="74" s="1"/>
  <c r="S264" i="74" s="1"/>
  <c r="T264" i="74" s="1"/>
  <c r="U264" i="74" s="1"/>
  <c r="V264" i="74" s="1"/>
  <c r="W264" i="74" s="1"/>
  <c r="X264" i="74" s="1"/>
  <c r="Y264" i="74" s="1"/>
  <c r="Z264" i="74" s="1"/>
  <c r="AA264" i="74" s="1"/>
  <c r="AB264" i="74" s="1"/>
  <c r="AC264" i="74" s="1"/>
  <c r="AD264" i="74" s="1"/>
  <c r="AE264" i="74" s="1"/>
  <c r="AF264" i="74" s="1"/>
  <c r="D264" i="74"/>
  <c r="C264" i="74"/>
  <c r="K263" i="74"/>
  <c r="L263" i="74" s="1"/>
  <c r="M263" i="74" s="1"/>
  <c r="N263" i="74" s="1"/>
  <c r="O263" i="74" s="1"/>
  <c r="P263" i="74" s="1"/>
  <c r="Q263" i="74" s="1"/>
  <c r="R263" i="74" s="1"/>
  <c r="S263" i="74" s="1"/>
  <c r="T263" i="74" s="1"/>
  <c r="U263" i="74" s="1"/>
  <c r="V263" i="74" s="1"/>
  <c r="W263" i="74" s="1"/>
  <c r="X263" i="74" s="1"/>
  <c r="Y263" i="74" s="1"/>
  <c r="Z263" i="74" s="1"/>
  <c r="AA263" i="74" s="1"/>
  <c r="AB263" i="74" s="1"/>
  <c r="AC263" i="74" s="1"/>
  <c r="AD263" i="74" s="1"/>
  <c r="AE263" i="74" s="1"/>
  <c r="AF263" i="74" s="1"/>
  <c r="J263" i="74"/>
  <c r="C263" i="74"/>
  <c r="D263" i="74" s="1"/>
  <c r="E263" i="74" s="1"/>
  <c r="F263" i="74" s="1"/>
  <c r="G263" i="74" s="1"/>
  <c r="H263" i="74" s="1"/>
  <c r="I263" i="74" s="1"/>
  <c r="C262" i="74"/>
  <c r="D262" i="74" s="1"/>
  <c r="E262" i="74" s="1"/>
  <c r="F262" i="74" s="1"/>
  <c r="G262" i="74" s="1"/>
  <c r="H262" i="74" s="1"/>
  <c r="I262" i="74" s="1"/>
  <c r="J262" i="74" s="1"/>
  <c r="K262" i="74" s="1"/>
  <c r="L262" i="74" s="1"/>
  <c r="M262" i="74" s="1"/>
  <c r="N262" i="74" s="1"/>
  <c r="O262" i="74" s="1"/>
  <c r="P262" i="74" s="1"/>
  <c r="Q262" i="74" s="1"/>
  <c r="R262" i="74" s="1"/>
  <c r="S262" i="74" s="1"/>
  <c r="T262" i="74" s="1"/>
  <c r="U262" i="74" s="1"/>
  <c r="V262" i="74" s="1"/>
  <c r="W262" i="74" s="1"/>
  <c r="X262" i="74" s="1"/>
  <c r="Y262" i="74" s="1"/>
  <c r="Z262" i="74" s="1"/>
  <c r="AA262" i="74" s="1"/>
  <c r="AB262" i="74" s="1"/>
  <c r="AC262" i="74" s="1"/>
  <c r="AD262" i="74" s="1"/>
  <c r="AE262" i="74" s="1"/>
  <c r="AF262" i="74" s="1"/>
  <c r="G261" i="74"/>
  <c r="H261" i="74" s="1"/>
  <c r="I261" i="74" s="1"/>
  <c r="J261" i="74" s="1"/>
  <c r="K261" i="74" s="1"/>
  <c r="L261" i="74" s="1"/>
  <c r="M261" i="74" s="1"/>
  <c r="N261" i="74" s="1"/>
  <c r="O261" i="74" s="1"/>
  <c r="P261" i="74" s="1"/>
  <c r="Q261" i="74" s="1"/>
  <c r="R261" i="74" s="1"/>
  <c r="S261" i="74" s="1"/>
  <c r="T261" i="74" s="1"/>
  <c r="U261" i="74" s="1"/>
  <c r="V261" i="74" s="1"/>
  <c r="W261" i="74" s="1"/>
  <c r="X261" i="74" s="1"/>
  <c r="Y261" i="74" s="1"/>
  <c r="Z261" i="74" s="1"/>
  <c r="AA261" i="74" s="1"/>
  <c r="AB261" i="74" s="1"/>
  <c r="AC261" i="74" s="1"/>
  <c r="AD261" i="74" s="1"/>
  <c r="AE261" i="74" s="1"/>
  <c r="AF261" i="74" s="1"/>
  <c r="F261" i="74"/>
  <c r="C261" i="74"/>
  <c r="D261" i="74" s="1"/>
  <c r="E261" i="74" s="1"/>
  <c r="L260" i="74"/>
  <c r="M260" i="74" s="1"/>
  <c r="N260" i="74" s="1"/>
  <c r="O260" i="74" s="1"/>
  <c r="P260" i="74" s="1"/>
  <c r="Q260" i="74" s="1"/>
  <c r="R260" i="74" s="1"/>
  <c r="S260" i="74" s="1"/>
  <c r="T260" i="74" s="1"/>
  <c r="U260" i="74" s="1"/>
  <c r="V260" i="74" s="1"/>
  <c r="W260" i="74" s="1"/>
  <c r="X260" i="74" s="1"/>
  <c r="Y260" i="74" s="1"/>
  <c r="Z260" i="74" s="1"/>
  <c r="AA260" i="74" s="1"/>
  <c r="AB260" i="74" s="1"/>
  <c r="AC260" i="74" s="1"/>
  <c r="AD260" i="74" s="1"/>
  <c r="AE260" i="74" s="1"/>
  <c r="AF260" i="74" s="1"/>
  <c r="I260" i="74"/>
  <c r="J260" i="74" s="1"/>
  <c r="K260" i="74" s="1"/>
  <c r="D260" i="74"/>
  <c r="E260" i="74" s="1"/>
  <c r="F260" i="74" s="1"/>
  <c r="G260" i="74" s="1"/>
  <c r="H260" i="74" s="1"/>
  <c r="C260" i="74"/>
  <c r="I259" i="74"/>
  <c r="J259" i="74" s="1"/>
  <c r="K259" i="74" s="1"/>
  <c r="L259" i="74" s="1"/>
  <c r="M259" i="74" s="1"/>
  <c r="N259" i="74" s="1"/>
  <c r="O259" i="74" s="1"/>
  <c r="P259" i="74" s="1"/>
  <c r="Q259" i="74" s="1"/>
  <c r="R259" i="74" s="1"/>
  <c r="S259" i="74" s="1"/>
  <c r="T259" i="74" s="1"/>
  <c r="U259" i="74" s="1"/>
  <c r="V259" i="74" s="1"/>
  <c r="W259" i="74" s="1"/>
  <c r="X259" i="74" s="1"/>
  <c r="Y259" i="74" s="1"/>
  <c r="Z259" i="74" s="1"/>
  <c r="AA259" i="74" s="1"/>
  <c r="AB259" i="74" s="1"/>
  <c r="AC259" i="74" s="1"/>
  <c r="AD259" i="74" s="1"/>
  <c r="AE259" i="74" s="1"/>
  <c r="AF259" i="74" s="1"/>
  <c r="G259" i="74"/>
  <c r="H259" i="74" s="1"/>
  <c r="C259" i="74"/>
  <c r="D259" i="74" s="1"/>
  <c r="E259" i="74" s="1"/>
  <c r="F259" i="74" s="1"/>
  <c r="AA258" i="74"/>
  <c r="AB258" i="74" s="1"/>
  <c r="AC258" i="74" s="1"/>
  <c r="AD258" i="74" s="1"/>
  <c r="AE258" i="74" s="1"/>
  <c r="AF258" i="74" s="1"/>
  <c r="E258" i="74"/>
  <c r="F258" i="74" s="1"/>
  <c r="G258" i="74" s="1"/>
  <c r="H258" i="74" s="1"/>
  <c r="I258" i="74" s="1"/>
  <c r="J258" i="74" s="1"/>
  <c r="K258" i="74" s="1"/>
  <c r="L258" i="74" s="1"/>
  <c r="M258" i="74" s="1"/>
  <c r="N258" i="74" s="1"/>
  <c r="O258" i="74" s="1"/>
  <c r="P258" i="74" s="1"/>
  <c r="Q258" i="74" s="1"/>
  <c r="R258" i="74" s="1"/>
  <c r="S258" i="74" s="1"/>
  <c r="T258" i="74" s="1"/>
  <c r="U258" i="74" s="1"/>
  <c r="V258" i="74" s="1"/>
  <c r="W258" i="74" s="1"/>
  <c r="X258" i="74" s="1"/>
  <c r="Y258" i="74" s="1"/>
  <c r="Z258" i="74" s="1"/>
  <c r="D258" i="74"/>
  <c r="C258" i="74"/>
  <c r="Z257" i="74"/>
  <c r="AA257" i="74" s="1"/>
  <c r="AB257" i="74" s="1"/>
  <c r="AC257" i="74" s="1"/>
  <c r="AD257" i="74" s="1"/>
  <c r="AE257" i="74" s="1"/>
  <c r="AF257" i="74" s="1"/>
  <c r="Y257" i="74"/>
  <c r="C257" i="74"/>
  <c r="D257" i="74" s="1"/>
  <c r="E257" i="74" s="1"/>
  <c r="F257" i="74" s="1"/>
  <c r="G257" i="74" s="1"/>
  <c r="H257" i="74" s="1"/>
  <c r="I257" i="74" s="1"/>
  <c r="J257" i="74" s="1"/>
  <c r="K257" i="74" s="1"/>
  <c r="L257" i="74" s="1"/>
  <c r="M257" i="74" s="1"/>
  <c r="N257" i="74" s="1"/>
  <c r="O257" i="74" s="1"/>
  <c r="P257" i="74" s="1"/>
  <c r="Q257" i="74" s="1"/>
  <c r="R257" i="74" s="1"/>
  <c r="S257" i="74" s="1"/>
  <c r="T257" i="74" s="1"/>
  <c r="U257" i="74" s="1"/>
  <c r="V257" i="74" s="1"/>
  <c r="W257" i="74" s="1"/>
  <c r="X257" i="74" s="1"/>
  <c r="L256" i="74"/>
  <c r="M256" i="74" s="1"/>
  <c r="N256" i="74" s="1"/>
  <c r="O256" i="74" s="1"/>
  <c r="P256" i="74" s="1"/>
  <c r="Q256" i="74" s="1"/>
  <c r="R256" i="74" s="1"/>
  <c r="S256" i="74" s="1"/>
  <c r="T256" i="74" s="1"/>
  <c r="U256" i="74" s="1"/>
  <c r="V256" i="74" s="1"/>
  <c r="W256" i="74" s="1"/>
  <c r="X256" i="74" s="1"/>
  <c r="Y256" i="74" s="1"/>
  <c r="Z256" i="74" s="1"/>
  <c r="AA256" i="74" s="1"/>
  <c r="AB256" i="74" s="1"/>
  <c r="AC256" i="74" s="1"/>
  <c r="AD256" i="74" s="1"/>
  <c r="AE256" i="74" s="1"/>
  <c r="AF256" i="74" s="1"/>
  <c r="C256" i="74"/>
  <c r="D256" i="74" s="1"/>
  <c r="E256" i="74" s="1"/>
  <c r="F256" i="74" s="1"/>
  <c r="G256" i="74" s="1"/>
  <c r="H256" i="74" s="1"/>
  <c r="I256" i="74" s="1"/>
  <c r="J256" i="74" s="1"/>
  <c r="K256" i="74" s="1"/>
  <c r="E255" i="74"/>
  <c r="F255" i="74" s="1"/>
  <c r="G255" i="74" s="1"/>
  <c r="H255" i="74" s="1"/>
  <c r="I255" i="74" s="1"/>
  <c r="J255" i="74" s="1"/>
  <c r="K255" i="74" s="1"/>
  <c r="L255" i="74" s="1"/>
  <c r="M255" i="74" s="1"/>
  <c r="N255" i="74" s="1"/>
  <c r="O255" i="74" s="1"/>
  <c r="P255" i="74" s="1"/>
  <c r="Q255" i="74" s="1"/>
  <c r="R255" i="74" s="1"/>
  <c r="S255" i="74" s="1"/>
  <c r="T255" i="74" s="1"/>
  <c r="U255" i="74" s="1"/>
  <c r="V255" i="74" s="1"/>
  <c r="W255" i="74" s="1"/>
  <c r="X255" i="74" s="1"/>
  <c r="Y255" i="74" s="1"/>
  <c r="Z255" i="74" s="1"/>
  <c r="AA255" i="74" s="1"/>
  <c r="AB255" i="74" s="1"/>
  <c r="AC255" i="74" s="1"/>
  <c r="AD255" i="74" s="1"/>
  <c r="AE255" i="74" s="1"/>
  <c r="AF255" i="74" s="1"/>
  <c r="C255" i="74"/>
  <c r="D255" i="74" s="1"/>
  <c r="C254" i="74"/>
  <c r="D254" i="74" s="1"/>
  <c r="E254" i="74" s="1"/>
  <c r="F254" i="74" s="1"/>
  <c r="G254" i="74" s="1"/>
  <c r="H254" i="74" s="1"/>
  <c r="I254" i="74" s="1"/>
  <c r="J254" i="74" s="1"/>
  <c r="K254" i="74" s="1"/>
  <c r="L254" i="74" s="1"/>
  <c r="M254" i="74" s="1"/>
  <c r="N254" i="74" s="1"/>
  <c r="O254" i="74" s="1"/>
  <c r="P254" i="74" s="1"/>
  <c r="Q254" i="74" s="1"/>
  <c r="R254" i="74" s="1"/>
  <c r="S254" i="74" s="1"/>
  <c r="T254" i="74" s="1"/>
  <c r="U254" i="74" s="1"/>
  <c r="V254" i="74" s="1"/>
  <c r="W254" i="74" s="1"/>
  <c r="X254" i="74" s="1"/>
  <c r="Y254" i="74" s="1"/>
  <c r="Z254" i="74" s="1"/>
  <c r="AA254" i="74" s="1"/>
  <c r="AB254" i="74" s="1"/>
  <c r="AC254" i="74" s="1"/>
  <c r="AD254" i="74" s="1"/>
  <c r="AE254" i="74" s="1"/>
  <c r="AF254" i="74" s="1"/>
  <c r="AC253" i="74"/>
  <c r="AD253" i="74" s="1"/>
  <c r="AE253" i="74" s="1"/>
  <c r="AF253" i="74" s="1"/>
  <c r="G253" i="74"/>
  <c r="H253" i="74" s="1"/>
  <c r="I253" i="74" s="1"/>
  <c r="J253" i="74" s="1"/>
  <c r="K253" i="74" s="1"/>
  <c r="L253" i="74" s="1"/>
  <c r="M253" i="74" s="1"/>
  <c r="N253" i="74" s="1"/>
  <c r="O253" i="74" s="1"/>
  <c r="P253" i="74" s="1"/>
  <c r="Q253" i="74" s="1"/>
  <c r="R253" i="74" s="1"/>
  <c r="S253" i="74" s="1"/>
  <c r="T253" i="74" s="1"/>
  <c r="U253" i="74" s="1"/>
  <c r="V253" i="74" s="1"/>
  <c r="W253" i="74" s="1"/>
  <c r="X253" i="74" s="1"/>
  <c r="Y253" i="74" s="1"/>
  <c r="Z253" i="74" s="1"/>
  <c r="AA253" i="74" s="1"/>
  <c r="AB253" i="74" s="1"/>
  <c r="F253" i="74"/>
  <c r="E253" i="74"/>
  <c r="C253" i="74"/>
  <c r="D253" i="74" s="1"/>
  <c r="G252" i="74"/>
  <c r="H252" i="74" s="1"/>
  <c r="I252" i="74" s="1"/>
  <c r="J252" i="74" s="1"/>
  <c r="K252" i="74" s="1"/>
  <c r="L252" i="74" s="1"/>
  <c r="M252" i="74" s="1"/>
  <c r="N252" i="74" s="1"/>
  <c r="O252" i="74" s="1"/>
  <c r="P252" i="74" s="1"/>
  <c r="Q252" i="74" s="1"/>
  <c r="R252" i="74" s="1"/>
  <c r="S252" i="74" s="1"/>
  <c r="T252" i="74" s="1"/>
  <c r="U252" i="74" s="1"/>
  <c r="V252" i="74" s="1"/>
  <c r="W252" i="74" s="1"/>
  <c r="X252" i="74" s="1"/>
  <c r="Y252" i="74" s="1"/>
  <c r="Z252" i="74" s="1"/>
  <c r="AA252" i="74" s="1"/>
  <c r="AB252" i="74" s="1"/>
  <c r="AC252" i="74" s="1"/>
  <c r="AD252" i="74" s="1"/>
  <c r="AE252" i="74" s="1"/>
  <c r="AF252" i="74" s="1"/>
  <c r="F252" i="74"/>
  <c r="C252" i="74"/>
  <c r="D252" i="74" s="1"/>
  <c r="E252" i="74" s="1"/>
  <c r="H251" i="74"/>
  <c r="I251" i="74" s="1"/>
  <c r="J251" i="74" s="1"/>
  <c r="K251" i="74" s="1"/>
  <c r="L251" i="74" s="1"/>
  <c r="M251" i="74" s="1"/>
  <c r="N251" i="74" s="1"/>
  <c r="O251" i="74" s="1"/>
  <c r="P251" i="74" s="1"/>
  <c r="Q251" i="74" s="1"/>
  <c r="R251" i="74" s="1"/>
  <c r="S251" i="74" s="1"/>
  <c r="T251" i="74" s="1"/>
  <c r="U251" i="74" s="1"/>
  <c r="V251" i="74" s="1"/>
  <c r="W251" i="74" s="1"/>
  <c r="X251" i="74" s="1"/>
  <c r="Y251" i="74" s="1"/>
  <c r="Z251" i="74" s="1"/>
  <c r="AA251" i="74" s="1"/>
  <c r="AB251" i="74" s="1"/>
  <c r="AC251" i="74" s="1"/>
  <c r="AD251" i="74" s="1"/>
  <c r="AE251" i="74" s="1"/>
  <c r="AF251" i="74" s="1"/>
  <c r="E251" i="74"/>
  <c r="F251" i="74" s="1"/>
  <c r="G251" i="74" s="1"/>
  <c r="D251" i="74"/>
  <c r="C251" i="74"/>
  <c r="S250" i="74"/>
  <c r="T250" i="74" s="1"/>
  <c r="U250" i="74" s="1"/>
  <c r="V250" i="74" s="1"/>
  <c r="W250" i="74" s="1"/>
  <c r="X250" i="74" s="1"/>
  <c r="Y250" i="74" s="1"/>
  <c r="Z250" i="74" s="1"/>
  <c r="AA250" i="74" s="1"/>
  <c r="AB250" i="74" s="1"/>
  <c r="AC250" i="74" s="1"/>
  <c r="AD250" i="74" s="1"/>
  <c r="AE250" i="74" s="1"/>
  <c r="AF250" i="74" s="1"/>
  <c r="J250" i="74"/>
  <c r="K250" i="74" s="1"/>
  <c r="L250" i="74" s="1"/>
  <c r="M250" i="74" s="1"/>
  <c r="N250" i="74" s="1"/>
  <c r="O250" i="74" s="1"/>
  <c r="P250" i="74" s="1"/>
  <c r="Q250" i="74" s="1"/>
  <c r="R250" i="74" s="1"/>
  <c r="F250" i="74"/>
  <c r="G250" i="74" s="1"/>
  <c r="H250" i="74" s="1"/>
  <c r="I250" i="74" s="1"/>
  <c r="C250" i="74"/>
  <c r="D250" i="74" s="1"/>
  <c r="E250" i="74" s="1"/>
  <c r="H249" i="74"/>
  <c r="I249" i="74" s="1"/>
  <c r="J249" i="74" s="1"/>
  <c r="K249" i="74" s="1"/>
  <c r="L249" i="74" s="1"/>
  <c r="M249" i="74" s="1"/>
  <c r="N249" i="74" s="1"/>
  <c r="O249" i="74" s="1"/>
  <c r="P249" i="74" s="1"/>
  <c r="Q249" i="74" s="1"/>
  <c r="R249" i="74" s="1"/>
  <c r="S249" i="74" s="1"/>
  <c r="T249" i="74" s="1"/>
  <c r="U249" i="74" s="1"/>
  <c r="V249" i="74" s="1"/>
  <c r="W249" i="74" s="1"/>
  <c r="X249" i="74" s="1"/>
  <c r="Y249" i="74" s="1"/>
  <c r="Z249" i="74" s="1"/>
  <c r="AA249" i="74" s="1"/>
  <c r="AB249" i="74" s="1"/>
  <c r="AC249" i="74" s="1"/>
  <c r="AD249" i="74" s="1"/>
  <c r="AE249" i="74" s="1"/>
  <c r="AF249" i="74" s="1"/>
  <c r="D249" i="74"/>
  <c r="E249" i="74" s="1"/>
  <c r="F249" i="74" s="1"/>
  <c r="G249" i="74" s="1"/>
  <c r="C249" i="74"/>
  <c r="C248" i="74"/>
  <c r="D248" i="74" s="1"/>
  <c r="E248" i="74" s="1"/>
  <c r="F248" i="74" s="1"/>
  <c r="G248" i="74" s="1"/>
  <c r="H248" i="74" s="1"/>
  <c r="I248" i="74" s="1"/>
  <c r="J248" i="74" s="1"/>
  <c r="K248" i="74" s="1"/>
  <c r="L248" i="74" s="1"/>
  <c r="M248" i="74" s="1"/>
  <c r="N248" i="74" s="1"/>
  <c r="O248" i="74" s="1"/>
  <c r="P248" i="74" s="1"/>
  <c r="Q248" i="74" s="1"/>
  <c r="R248" i="74" s="1"/>
  <c r="S248" i="74" s="1"/>
  <c r="T248" i="74" s="1"/>
  <c r="U248" i="74" s="1"/>
  <c r="V248" i="74" s="1"/>
  <c r="W248" i="74" s="1"/>
  <c r="X248" i="74" s="1"/>
  <c r="Y248" i="74" s="1"/>
  <c r="Z248" i="74" s="1"/>
  <c r="AA248" i="74" s="1"/>
  <c r="AB248" i="74" s="1"/>
  <c r="AC248" i="74" s="1"/>
  <c r="AD248" i="74" s="1"/>
  <c r="AE248" i="74" s="1"/>
  <c r="AF248" i="74" s="1"/>
  <c r="T247" i="74"/>
  <c r="U247" i="74" s="1"/>
  <c r="V247" i="74" s="1"/>
  <c r="W247" i="74" s="1"/>
  <c r="X247" i="74" s="1"/>
  <c r="Y247" i="74" s="1"/>
  <c r="Z247" i="74" s="1"/>
  <c r="AA247" i="74" s="1"/>
  <c r="AB247" i="74" s="1"/>
  <c r="AC247" i="74" s="1"/>
  <c r="AD247" i="74" s="1"/>
  <c r="AE247" i="74" s="1"/>
  <c r="AF247" i="74" s="1"/>
  <c r="L247" i="74"/>
  <c r="M247" i="74" s="1"/>
  <c r="N247" i="74" s="1"/>
  <c r="O247" i="74" s="1"/>
  <c r="P247" i="74" s="1"/>
  <c r="Q247" i="74" s="1"/>
  <c r="R247" i="74" s="1"/>
  <c r="S247" i="74" s="1"/>
  <c r="E247" i="74"/>
  <c r="F247" i="74" s="1"/>
  <c r="G247" i="74" s="1"/>
  <c r="H247" i="74" s="1"/>
  <c r="I247" i="74" s="1"/>
  <c r="J247" i="74" s="1"/>
  <c r="K247" i="74" s="1"/>
  <c r="D247" i="74"/>
  <c r="C247" i="74"/>
  <c r="D246" i="74"/>
  <c r="E246" i="74" s="1"/>
  <c r="F246" i="74" s="1"/>
  <c r="G246" i="74" s="1"/>
  <c r="H246" i="74" s="1"/>
  <c r="I246" i="74" s="1"/>
  <c r="J246" i="74" s="1"/>
  <c r="K246" i="74" s="1"/>
  <c r="L246" i="74" s="1"/>
  <c r="M246" i="74" s="1"/>
  <c r="N246" i="74" s="1"/>
  <c r="O246" i="74" s="1"/>
  <c r="P246" i="74" s="1"/>
  <c r="Q246" i="74" s="1"/>
  <c r="R246" i="74" s="1"/>
  <c r="S246" i="74" s="1"/>
  <c r="T246" i="74" s="1"/>
  <c r="U246" i="74" s="1"/>
  <c r="V246" i="74" s="1"/>
  <c r="W246" i="74" s="1"/>
  <c r="X246" i="74" s="1"/>
  <c r="Y246" i="74" s="1"/>
  <c r="Z246" i="74" s="1"/>
  <c r="AA246" i="74" s="1"/>
  <c r="AB246" i="74" s="1"/>
  <c r="AC246" i="74" s="1"/>
  <c r="AD246" i="74" s="1"/>
  <c r="AE246" i="74" s="1"/>
  <c r="AF246" i="74" s="1"/>
  <c r="C246" i="74"/>
  <c r="D245" i="74"/>
  <c r="E245" i="74" s="1"/>
  <c r="F245" i="74" s="1"/>
  <c r="G245" i="74" s="1"/>
  <c r="H245" i="74" s="1"/>
  <c r="I245" i="74" s="1"/>
  <c r="J245" i="74" s="1"/>
  <c r="K245" i="74" s="1"/>
  <c r="L245" i="74" s="1"/>
  <c r="M245" i="74" s="1"/>
  <c r="N245" i="74" s="1"/>
  <c r="O245" i="74" s="1"/>
  <c r="P245" i="74" s="1"/>
  <c r="Q245" i="74" s="1"/>
  <c r="R245" i="74" s="1"/>
  <c r="S245" i="74" s="1"/>
  <c r="T245" i="74" s="1"/>
  <c r="U245" i="74" s="1"/>
  <c r="V245" i="74" s="1"/>
  <c r="W245" i="74" s="1"/>
  <c r="X245" i="74" s="1"/>
  <c r="Y245" i="74" s="1"/>
  <c r="Z245" i="74" s="1"/>
  <c r="AA245" i="74" s="1"/>
  <c r="AB245" i="74" s="1"/>
  <c r="AC245" i="74" s="1"/>
  <c r="AD245" i="74" s="1"/>
  <c r="AE245" i="74" s="1"/>
  <c r="AF245" i="74" s="1"/>
  <c r="C245" i="74"/>
  <c r="F244" i="74"/>
  <c r="G244" i="74" s="1"/>
  <c r="H244" i="74" s="1"/>
  <c r="I244" i="74" s="1"/>
  <c r="J244" i="74" s="1"/>
  <c r="K244" i="74" s="1"/>
  <c r="L244" i="74" s="1"/>
  <c r="M244" i="74" s="1"/>
  <c r="N244" i="74" s="1"/>
  <c r="O244" i="74" s="1"/>
  <c r="P244" i="74" s="1"/>
  <c r="Q244" i="74" s="1"/>
  <c r="R244" i="74" s="1"/>
  <c r="S244" i="74" s="1"/>
  <c r="T244" i="74" s="1"/>
  <c r="U244" i="74" s="1"/>
  <c r="V244" i="74" s="1"/>
  <c r="W244" i="74" s="1"/>
  <c r="X244" i="74" s="1"/>
  <c r="Y244" i="74" s="1"/>
  <c r="Z244" i="74" s="1"/>
  <c r="AA244" i="74" s="1"/>
  <c r="AB244" i="74" s="1"/>
  <c r="AC244" i="74" s="1"/>
  <c r="AD244" i="74" s="1"/>
  <c r="AE244" i="74" s="1"/>
  <c r="AF244" i="74" s="1"/>
  <c r="E244" i="74"/>
  <c r="D244" i="74"/>
  <c r="C244" i="74"/>
  <c r="W243" i="74"/>
  <c r="X243" i="74" s="1"/>
  <c r="Y243" i="74" s="1"/>
  <c r="Z243" i="74" s="1"/>
  <c r="AA243" i="74" s="1"/>
  <c r="AB243" i="74" s="1"/>
  <c r="AC243" i="74" s="1"/>
  <c r="AD243" i="74" s="1"/>
  <c r="AE243" i="74" s="1"/>
  <c r="AF243" i="74" s="1"/>
  <c r="T243" i="74"/>
  <c r="U243" i="74" s="1"/>
  <c r="V243" i="74" s="1"/>
  <c r="C243" i="74"/>
  <c r="D243" i="74" s="1"/>
  <c r="E243" i="74" s="1"/>
  <c r="F243" i="74" s="1"/>
  <c r="G243" i="74" s="1"/>
  <c r="H243" i="74" s="1"/>
  <c r="I243" i="74" s="1"/>
  <c r="J243" i="74" s="1"/>
  <c r="K243" i="74" s="1"/>
  <c r="L243" i="74" s="1"/>
  <c r="M243" i="74" s="1"/>
  <c r="N243" i="74" s="1"/>
  <c r="O243" i="74" s="1"/>
  <c r="P243" i="74" s="1"/>
  <c r="Q243" i="74" s="1"/>
  <c r="R243" i="74" s="1"/>
  <c r="S243" i="74" s="1"/>
  <c r="J242" i="74"/>
  <c r="K242" i="74" s="1"/>
  <c r="L242" i="74" s="1"/>
  <c r="M242" i="74" s="1"/>
  <c r="N242" i="74" s="1"/>
  <c r="O242" i="74" s="1"/>
  <c r="P242" i="74" s="1"/>
  <c r="Q242" i="74" s="1"/>
  <c r="R242" i="74" s="1"/>
  <c r="S242" i="74" s="1"/>
  <c r="T242" i="74" s="1"/>
  <c r="U242" i="74" s="1"/>
  <c r="V242" i="74" s="1"/>
  <c r="W242" i="74" s="1"/>
  <c r="X242" i="74" s="1"/>
  <c r="Y242" i="74" s="1"/>
  <c r="Z242" i="74" s="1"/>
  <c r="AA242" i="74" s="1"/>
  <c r="AB242" i="74" s="1"/>
  <c r="AC242" i="74" s="1"/>
  <c r="AD242" i="74" s="1"/>
  <c r="AE242" i="74" s="1"/>
  <c r="AF242" i="74" s="1"/>
  <c r="I242" i="74"/>
  <c r="E242" i="74"/>
  <c r="F242" i="74" s="1"/>
  <c r="G242" i="74" s="1"/>
  <c r="H242" i="74" s="1"/>
  <c r="D242" i="74"/>
  <c r="C242" i="74"/>
  <c r="C241" i="74"/>
  <c r="D241" i="74" s="1"/>
  <c r="E241" i="74" s="1"/>
  <c r="F241" i="74" s="1"/>
  <c r="G241" i="74" s="1"/>
  <c r="H241" i="74" s="1"/>
  <c r="I241" i="74" s="1"/>
  <c r="J241" i="74" s="1"/>
  <c r="K241" i="74" s="1"/>
  <c r="L241" i="74" s="1"/>
  <c r="M241" i="74" s="1"/>
  <c r="N241" i="74" s="1"/>
  <c r="O241" i="74" s="1"/>
  <c r="P241" i="74" s="1"/>
  <c r="Q241" i="74" s="1"/>
  <c r="R241" i="74" s="1"/>
  <c r="S241" i="74" s="1"/>
  <c r="T241" i="74" s="1"/>
  <c r="U241" i="74" s="1"/>
  <c r="V241" i="74" s="1"/>
  <c r="W241" i="74" s="1"/>
  <c r="X241" i="74" s="1"/>
  <c r="Y241" i="74" s="1"/>
  <c r="Z241" i="74" s="1"/>
  <c r="AA241" i="74" s="1"/>
  <c r="AB241" i="74" s="1"/>
  <c r="AC241" i="74" s="1"/>
  <c r="AD241" i="74" s="1"/>
  <c r="AE241" i="74" s="1"/>
  <c r="AF241" i="74" s="1"/>
  <c r="E240" i="74"/>
  <c r="F240" i="74" s="1"/>
  <c r="G240" i="74" s="1"/>
  <c r="H240" i="74" s="1"/>
  <c r="I240" i="74" s="1"/>
  <c r="J240" i="74" s="1"/>
  <c r="K240" i="74" s="1"/>
  <c r="L240" i="74" s="1"/>
  <c r="M240" i="74" s="1"/>
  <c r="N240" i="74" s="1"/>
  <c r="O240" i="74" s="1"/>
  <c r="P240" i="74" s="1"/>
  <c r="Q240" i="74" s="1"/>
  <c r="R240" i="74" s="1"/>
  <c r="S240" i="74" s="1"/>
  <c r="T240" i="74" s="1"/>
  <c r="U240" i="74" s="1"/>
  <c r="V240" i="74" s="1"/>
  <c r="W240" i="74" s="1"/>
  <c r="X240" i="74" s="1"/>
  <c r="Y240" i="74" s="1"/>
  <c r="Z240" i="74" s="1"/>
  <c r="AA240" i="74" s="1"/>
  <c r="AB240" i="74" s="1"/>
  <c r="AC240" i="74" s="1"/>
  <c r="AD240" i="74" s="1"/>
  <c r="AE240" i="74" s="1"/>
  <c r="AF240" i="74" s="1"/>
  <c r="D240" i="74"/>
  <c r="C240" i="74"/>
  <c r="D239" i="74"/>
  <c r="E239" i="74" s="1"/>
  <c r="F239" i="74" s="1"/>
  <c r="G239" i="74" s="1"/>
  <c r="H239" i="74" s="1"/>
  <c r="I239" i="74" s="1"/>
  <c r="J239" i="74" s="1"/>
  <c r="K239" i="74" s="1"/>
  <c r="L239" i="74" s="1"/>
  <c r="M239" i="74" s="1"/>
  <c r="N239" i="74" s="1"/>
  <c r="O239" i="74" s="1"/>
  <c r="P239" i="74" s="1"/>
  <c r="Q239" i="74" s="1"/>
  <c r="R239" i="74" s="1"/>
  <c r="S239" i="74" s="1"/>
  <c r="T239" i="74" s="1"/>
  <c r="U239" i="74" s="1"/>
  <c r="V239" i="74" s="1"/>
  <c r="W239" i="74" s="1"/>
  <c r="X239" i="74" s="1"/>
  <c r="Y239" i="74" s="1"/>
  <c r="Z239" i="74" s="1"/>
  <c r="AA239" i="74" s="1"/>
  <c r="AB239" i="74" s="1"/>
  <c r="AC239" i="74" s="1"/>
  <c r="AD239" i="74" s="1"/>
  <c r="AE239" i="74" s="1"/>
  <c r="AF239" i="74" s="1"/>
  <c r="C239" i="74"/>
  <c r="D238" i="74"/>
  <c r="E238" i="74" s="1"/>
  <c r="F238" i="74" s="1"/>
  <c r="G238" i="74" s="1"/>
  <c r="H238" i="74" s="1"/>
  <c r="I238" i="74" s="1"/>
  <c r="J238" i="74" s="1"/>
  <c r="K238" i="74" s="1"/>
  <c r="L238" i="74" s="1"/>
  <c r="M238" i="74" s="1"/>
  <c r="N238" i="74" s="1"/>
  <c r="O238" i="74" s="1"/>
  <c r="P238" i="74" s="1"/>
  <c r="Q238" i="74" s="1"/>
  <c r="R238" i="74" s="1"/>
  <c r="S238" i="74" s="1"/>
  <c r="T238" i="74" s="1"/>
  <c r="U238" i="74" s="1"/>
  <c r="V238" i="74" s="1"/>
  <c r="W238" i="74" s="1"/>
  <c r="X238" i="74" s="1"/>
  <c r="Y238" i="74" s="1"/>
  <c r="Z238" i="74" s="1"/>
  <c r="AA238" i="74" s="1"/>
  <c r="AB238" i="74" s="1"/>
  <c r="AC238" i="74" s="1"/>
  <c r="AD238" i="74" s="1"/>
  <c r="AE238" i="74" s="1"/>
  <c r="AF238" i="74" s="1"/>
  <c r="C238" i="74"/>
  <c r="G237" i="74"/>
  <c r="H237" i="74" s="1"/>
  <c r="I237" i="74" s="1"/>
  <c r="J237" i="74" s="1"/>
  <c r="K237" i="74" s="1"/>
  <c r="L237" i="74" s="1"/>
  <c r="M237" i="74" s="1"/>
  <c r="N237" i="74" s="1"/>
  <c r="O237" i="74" s="1"/>
  <c r="P237" i="74" s="1"/>
  <c r="Q237" i="74" s="1"/>
  <c r="R237" i="74" s="1"/>
  <c r="S237" i="74" s="1"/>
  <c r="T237" i="74" s="1"/>
  <c r="U237" i="74" s="1"/>
  <c r="V237" i="74" s="1"/>
  <c r="W237" i="74" s="1"/>
  <c r="X237" i="74" s="1"/>
  <c r="Y237" i="74" s="1"/>
  <c r="Z237" i="74" s="1"/>
  <c r="AA237" i="74" s="1"/>
  <c r="AB237" i="74" s="1"/>
  <c r="AC237" i="74" s="1"/>
  <c r="AD237" i="74" s="1"/>
  <c r="AE237" i="74" s="1"/>
  <c r="AF237" i="74" s="1"/>
  <c r="C237" i="74"/>
  <c r="D237" i="74" s="1"/>
  <c r="E237" i="74" s="1"/>
  <c r="F237" i="74" s="1"/>
  <c r="E236" i="74"/>
  <c r="F236" i="74" s="1"/>
  <c r="G236" i="74" s="1"/>
  <c r="H236" i="74" s="1"/>
  <c r="I236" i="74" s="1"/>
  <c r="J236" i="74" s="1"/>
  <c r="K236" i="74" s="1"/>
  <c r="L236" i="74" s="1"/>
  <c r="M236" i="74" s="1"/>
  <c r="N236" i="74" s="1"/>
  <c r="O236" i="74" s="1"/>
  <c r="P236" i="74" s="1"/>
  <c r="Q236" i="74" s="1"/>
  <c r="R236" i="74" s="1"/>
  <c r="S236" i="74" s="1"/>
  <c r="T236" i="74" s="1"/>
  <c r="U236" i="74" s="1"/>
  <c r="V236" i="74" s="1"/>
  <c r="W236" i="74" s="1"/>
  <c r="X236" i="74" s="1"/>
  <c r="Y236" i="74" s="1"/>
  <c r="Z236" i="74" s="1"/>
  <c r="AA236" i="74" s="1"/>
  <c r="AB236" i="74" s="1"/>
  <c r="AC236" i="74" s="1"/>
  <c r="AD236" i="74" s="1"/>
  <c r="AE236" i="74" s="1"/>
  <c r="AF236" i="74" s="1"/>
  <c r="D236" i="74"/>
  <c r="C236" i="74"/>
  <c r="D235" i="74"/>
  <c r="E235" i="74" s="1"/>
  <c r="F235" i="74" s="1"/>
  <c r="G235" i="74" s="1"/>
  <c r="H235" i="74" s="1"/>
  <c r="I235" i="74" s="1"/>
  <c r="J235" i="74" s="1"/>
  <c r="K235" i="74" s="1"/>
  <c r="L235" i="74" s="1"/>
  <c r="M235" i="74" s="1"/>
  <c r="N235" i="74" s="1"/>
  <c r="O235" i="74" s="1"/>
  <c r="P235" i="74" s="1"/>
  <c r="Q235" i="74" s="1"/>
  <c r="R235" i="74" s="1"/>
  <c r="S235" i="74" s="1"/>
  <c r="T235" i="74" s="1"/>
  <c r="U235" i="74" s="1"/>
  <c r="V235" i="74" s="1"/>
  <c r="W235" i="74" s="1"/>
  <c r="X235" i="74" s="1"/>
  <c r="Y235" i="74" s="1"/>
  <c r="Z235" i="74" s="1"/>
  <c r="AA235" i="74" s="1"/>
  <c r="AB235" i="74" s="1"/>
  <c r="AC235" i="74" s="1"/>
  <c r="AD235" i="74" s="1"/>
  <c r="AE235" i="74" s="1"/>
  <c r="AF235" i="74" s="1"/>
  <c r="C235" i="74"/>
  <c r="D234" i="74"/>
  <c r="E234" i="74" s="1"/>
  <c r="F234" i="74" s="1"/>
  <c r="G234" i="74" s="1"/>
  <c r="H234" i="74" s="1"/>
  <c r="I234" i="74" s="1"/>
  <c r="J234" i="74" s="1"/>
  <c r="K234" i="74" s="1"/>
  <c r="L234" i="74" s="1"/>
  <c r="M234" i="74" s="1"/>
  <c r="N234" i="74" s="1"/>
  <c r="O234" i="74" s="1"/>
  <c r="P234" i="74" s="1"/>
  <c r="Q234" i="74" s="1"/>
  <c r="R234" i="74" s="1"/>
  <c r="S234" i="74" s="1"/>
  <c r="T234" i="74" s="1"/>
  <c r="U234" i="74" s="1"/>
  <c r="V234" i="74" s="1"/>
  <c r="W234" i="74" s="1"/>
  <c r="X234" i="74" s="1"/>
  <c r="Y234" i="74" s="1"/>
  <c r="Z234" i="74" s="1"/>
  <c r="AA234" i="74" s="1"/>
  <c r="AB234" i="74" s="1"/>
  <c r="AC234" i="74" s="1"/>
  <c r="AD234" i="74" s="1"/>
  <c r="AE234" i="74" s="1"/>
  <c r="AF234" i="74" s="1"/>
  <c r="C234" i="74"/>
  <c r="N233" i="74"/>
  <c r="O233" i="74" s="1"/>
  <c r="P233" i="74" s="1"/>
  <c r="Q233" i="74" s="1"/>
  <c r="R233" i="74" s="1"/>
  <c r="S233" i="74" s="1"/>
  <c r="T233" i="74" s="1"/>
  <c r="U233" i="74" s="1"/>
  <c r="V233" i="74" s="1"/>
  <c r="W233" i="74" s="1"/>
  <c r="X233" i="74" s="1"/>
  <c r="Y233" i="74" s="1"/>
  <c r="Z233" i="74" s="1"/>
  <c r="AA233" i="74" s="1"/>
  <c r="AB233" i="74" s="1"/>
  <c r="AC233" i="74" s="1"/>
  <c r="AD233" i="74" s="1"/>
  <c r="AE233" i="74" s="1"/>
  <c r="AF233" i="74" s="1"/>
  <c r="L233" i="74"/>
  <c r="M233" i="74" s="1"/>
  <c r="C233" i="74"/>
  <c r="D233" i="74" s="1"/>
  <c r="E233" i="74" s="1"/>
  <c r="F233" i="74" s="1"/>
  <c r="G233" i="74" s="1"/>
  <c r="H233" i="74" s="1"/>
  <c r="I233" i="74" s="1"/>
  <c r="J233" i="74" s="1"/>
  <c r="K233" i="74" s="1"/>
  <c r="J232" i="74"/>
  <c r="K232" i="74" s="1"/>
  <c r="L232" i="74" s="1"/>
  <c r="M232" i="74" s="1"/>
  <c r="N232" i="74" s="1"/>
  <c r="O232" i="74" s="1"/>
  <c r="P232" i="74" s="1"/>
  <c r="Q232" i="74" s="1"/>
  <c r="R232" i="74" s="1"/>
  <c r="S232" i="74" s="1"/>
  <c r="T232" i="74" s="1"/>
  <c r="U232" i="74" s="1"/>
  <c r="V232" i="74" s="1"/>
  <c r="W232" i="74" s="1"/>
  <c r="X232" i="74" s="1"/>
  <c r="Y232" i="74" s="1"/>
  <c r="Z232" i="74" s="1"/>
  <c r="AA232" i="74" s="1"/>
  <c r="AB232" i="74" s="1"/>
  <c r="AC232" i="74" s="1"/>
  <c r="AD232" i="74" s="1"/>
  <c r="AE232" i="74" s="1"/>
  <c r="AF232" i="74" s="1"/>
  <c r="E232" i="74"/>
  <c r="F232" i="74" s="1"/>
  <c r="G232" i="74" s="1"/>
  <c r="H232" i="74" s="1"/>
  <c r="I232" i="74" s="1"/>
  <c r="D232" i="74"/>
  <c r="C232" i="74"/>
  <c r="J231" i="74"/>
  <c r="K231" i="74" s="1"/>
  <c r="L231" i="74" s="1"/>
  <c r="M231" i="74" s="1"/>
  <c r="N231" i="74" s="1"/>
  <c r="O231" i="74" s="1"/>
  <c r="P231" i="74" s="1"/>
  <c r="Q231" i="74" s="1"/>
  <c r="R231" i="74" s="1"/>
  <c r="S231" i="74" s="1"/>
  <c r="T231" i="74" s="1"/>
  <c r="U231" i="74" s="1"/>
  <c r="V231" i="74" s="1"/>
  <c r="W231" i="74" s="1"/>
  <c r="X231" i="74" s="1"/>
  <c r="Y231" i="74" s="1"/>
  <c r="Z231" i="74" s="1"/>
  <c r="AA231" i="74" s="1"/>
  <c r="AB231" i="74" s="1"/>
  <c r="AC231" i="74" s="1"/>
  <c r="AD231" i="74" s="1"/>
  <c r="AE231" i="74" s="1"/>
  <c r="AF231" i="74" s="1"/>
  <c r="D231" i="74"/>
  <c r="E231" i="74" s="1"/>
  <c r="F231" i="74" s="1"/>
  <c r="G231" i="74" s="1"/>
  <c r="H231" i="74" s="1"/>
  <c r="I231" i="74" s="1"/>
  <c r="C231" i="74"/>
  <c r="I230" i="74"/>
  <c r="J230" i="74" s="1"/>
  <c r="K230" i="74" s="1"/>
  <c r="L230" i="74" s="1"/>
  <c r="M230" i="74" s="1"/>
  <c r="N230" i="74" s="1"/>
  <c r="O230" i="74" s="1"/>
  <c r="P230" i="74" s="1"/>
  <c r="Q230" i="74" s="1"/>
  <c r="R230" i="74" s="1"/>
  <c r="S230" i="74" s="1"/>
  <c r="T230" i="74" s="1"/>
  <c r="U230" i="74" s="1"/>
  <c r="V230" i="74" s="1"/>
  <c r="W230" i="74" s="1"/>
  <c r="X230" i="74" s="1"/>
  <c r="Y230" i="74" s="1"/>
  <c r="Z230" i="74" s="1"/>
  <c r="AA230" i="74" s="1"/>
  <c r="AB230" i="74" s="1"/>
  <c r="AC230" i="74" s="1"/>
  <c r="AD230" i="74" s="1"/>
  <c r="AE230" i="74" s="1"/>
  <c r="AF230" i="74" s="1"/>
  <c r="H230" i="74"/>
  <c r="D230" i="74"/>
  <c r="E230" i="74" s="1"/>
  <c r="F230" i="74" s="1"/>
  <c r="G230" i="74" s="1"/>
  <c r="C230" i="74"/>
  <c r="G229" i="74"/>
  <c r="H229" i="74" s="1"/>
  <c r="I229" i="74" s="1"/>
  <c r="J229" i="74" s="1"/>
  <c r="K229" i="74" s="1"/>
  <c r="L229" i="74" s="1"/>
  <c r="M229" i="74" s="1"/>
  <c r="N229" i="74" s="1"/>
  <c r="O229" i="74" s="1"/>
  <c r="P229" i="74" s="1"/>
  <c r="Q229" i="74" s="1"/>
  <c r="R229" i="74" s="1"/>
  <c r="S229" i="74" s="1"/>
  <c r="T229" i="74" s="1"/>
  <c r="U229" i="74" s="1"/>
  <c r="V229" i="74" s="1"/>
  <c r="W229" i="74" s="1"/>
  <c r="X229" i="74" s="1"/>
  <c r="Y229" i="74" s="1"/>
  <c r="Z229" i="74" s="1"/>
  <c r="AA229" i="74" s="1"/>
  <c r="AB229" i="74" s="1"/>
  <c r="AC229" i="74" s="1"/>
  <c r="AD229" i="74" s="1"/>
  <c r="AE229" i="74" s="1"/>
  <c r="AF229" i="74" s="1"/>
  <c r="C229" i="74"/>
  <c r="D229" i="74" s="1"/>
  <c r="E229" i="74" s="1"/>
  <c r="F229" i="74" s="1"/>
  <c r="E228" i="74"/>
  <c r="F228" i="74" s="1"/>
  <c r="G228" i="74" s="1"/>
  <c r="H228" i="74" s="1"/>
  <c r="I228" i="74" s="1"/>
  <c r="J228" i="74" s="1"/>
  <c r="K228" i="74" s="1"/>
  <c r="L228" i="74" s="1"/>
  <c r="M228" i="74" s="1"/>
  <c r="N228" i="74" s="1"/>
  <c r="O228" i="74" s="1"/>
  <c r="P228" i="74" s="1"/>
  <c r="Q228" i="74" s="1"/>
  <c r="R228" i="74" s="1"/>
  <c r="S228" i="74" s="1"/>
  <c r="T228" i="74" s="1"/>
  <c r="U228" i="74" s="1"/>
  <c r="V228" i="74" s="1"/>
  <c r="W228" i="74" s="1"/>
  <c r="X228" i="74" s="1"/>
  <c r="Y228" i="74" s="1"/>
  <c r="Z228" i="74" s="1"/>
  <c r="AA228" i="74" s="1"/>
  <c r="AB228" i="74" s="1"/>
  <c r="AC228" i="74" s="1"/>
  <c r="AD228" i="74" s="1"/>
  <c r="AE228" i="74" s="1"/>
  <c r="AF228" i="74" s="1"/>
  <c r="D228" i="74"/>
  <c r="C228" i="74"/>
  <c r="D227" i="74"/>
  <c r="E227" i="74" s="1"/>
  <c r="F227" i="74" s="1"/>
  <c r="G227" i="74" s="1"/>
  <c r="H227" i="74" s="1"/>
  <c r="I227" i="74" s="1"/>
  <c r="J227" i="74" s="1"/>
  <c r="K227" i="74" s="1"/>
  <c r="L227" i="74" s="1"/>
  <c r="M227" i="74" s="1"/>
  <c r="N227" i="74" s="1"/>
  <c r="O227" i="74" s="1"/>
  <c r="P227" i="74" s="1"/>
  <c r="Q227" i="74" s="1"/>
  <c r="R227" i="74" s="1"/>
  <c r="S227" i="74" s="1"/>
  <c r="T227" i="74" s="1"/>
  <c r="U227" i="74" s="1"/>
  <c r="V227" i="74" s="1"/>
  <c r="W227" i="74" s="1"/>
  <c r="X227" i="74" s="1"/>
  <c r="Y227" i="74" s="1"/>
  <c r="Z227" i="74" s="1"/>
  <c r="AA227" i="74" s="1"/>
  <c r="AB227" i="74" s="1"/>
  <c r="AC227" i="74" s="1"/>
  <c r="AD227" i="74" s="1"/>
  <c r="AE227" i="74" s="1"/>
  <c r="AF227" i="74" s="1"/>
  <c r="C227" i="74"/>
  <c r="U226" i="74"/>
  <c r="V226" i="74" s="1"/>
  <c r="W226" i="74" s="1"/>
  <c r="X226" i="74" s="1"/>
  <c r="Y226" i="74" s="1"/>
  <c r="Z226" i="74" s="1"/>
  <c r="AA226" i="74" s="1"/>
  <c r="AB226" i="74" s="1"/>
  <c r="AC226" i="74" s="1"/>
  <c r="AD226" i="74" s="1"/>
  <c r="AE226" i="74" s="1"/>
  <c r="AF226" i="74" s="1"/>
  <c r="E226" i="74"/>
  <c r="F226" i="74" s="1"/>
  <c r="G226" i="74" s="1"/>
  <c r="H226" i="74" s="1"/>
  <c r="I226" i="74" s="1"/>
  <c r="J226" i="74" s="1"/>
  <c r="K226" i="74" s="1"/>
  <c r="L226" i="74" s="1"/>
  <c r="M226" i="74" s="1"/>
  <c r="N226" i="74" s="1"/>
  <c r="O226" i="74" s="1"/>
  <c r="P226" i="74" s="1"/>
  <c r="Q226" i="74" s="1"/>
  <c r="R226" i="74" s="1"/>
  <c r="S226" i="74" s="1"/>
  <c r="T226" i="74" s="1"/>
  <c r="D226" i="74"/>
  <c r="C226" i="74"/>
  <c r="C225" i="74"/>
  <c r="D225" i="74" s="1"/>
  <c r="E225" i="74" s="1"/>
  <c r="F225" i="74" s="1"/>
  <c r="G225" i="74" s="1"/>
  <c r="H225" i="74" s="1"/>
  <c r="I225" i="74" s="1"/>
  <c r="J225" i="74" s="1"/>
  <c r="K225" i="74" s="1"/>
  <c r="L225" i="74" s="1"/>
  <c r="M225" i="74" s="1"/>
  <c r="N225" i="74" s="1"/>
  <c r="O225" i="74" s="1"/>
  <c r="P225" i="74" s="1"/>
  <c r="Q225" i="74" s="1"/>
  <c r="R225" i="74" s="1"/>
  <c r="S225" i="74" s="1"/>
  <c r="T225" i="74" s="1"/>
  <c r="U225" i="74" s="1"/>
  <c r="V225" i="74" s="1"/>
  <c r="W225" i="74" s="1"/>
  <c r="X225" i="74" s="1"/>
  <c r="Y225" i="74" s="1"/>
  <c r="Z225" i="74" s="1"/>
  <c r="AA225" i="74" s="1"/>
  <c r="AB225" i="74" s="1"/>
  <c r="AC225" i="74" s="1"/>
  <c r="AD225" i="74" s="1"/>
  <c r="AE225" i="74" s="1"/>
  <c r="AF225" i="74" s="1"/>
  <c r="V224" i="74"/>
  <c r="W224" i="74" s="1"/>
  <c r="X224" i="74" s="1"/>
  <c r="Y224" i="74" s="1"/>
  <c r="Z224" i="74" s="1"/>
  <c r="AA224" i="74" s="1"/>
  <c r="AB224" i="74" s="1"/>
  <c r="AC224" i="74" s="1"/>
  <c r="AD224" i="74" s="1"/>
  <c r="AE224" i="74" s="1"/>
  <c r="AF224" i="74" s="1"/>
  <c r="E224" i="74"/>
  <c r="F224" i="74" s="1"/>
  <c r="G224" i="74" s="1"/>
  <c r="H224" i="74" s="1"/>
  <c r="I224" i="74" s="1"/>
  <c r="J224" i="74" s="1"/>
  <c r="K224" i="74" s="1"/>
  <c r="L224" i="74" s="1"/>
  <c r="M224" i="74" s="1"/>
  <c r="N224" i="74" s="1"/>
  <c r="O224" i="74" s="1"/>
  <c r="P224" i="74" s="1"/>
  <c r="Q224" i="74" s="1"/>
  <c r="R224" i="74" s="1"/>
  <c r="S224" i="74" s="1"/>
  <c r="T224" i="74" s="1"/>
  <c r="U224" i="74" s="1"/>
  <c r="D224" i="74"/>
  <c r="C224" i="74"/>
  <c r="O223" i="74"/>
  <c r="P223" i="74" s="1"/>
  <c r="Q223" i="74" s="1"/>
  <c r="R223" i="74" s="1"/>
  <c r="S223" i="74" s="1"/>
  <c r="T223" i="74" s="1"/>
  <c r="U223" i="74" s="1"/>
  <c r="V223" i="74" s="1"/>
  <c r="W223" i="74" s="1"/>
  <c r="X223" i="74" s="1"/>
  <c r="Y223" i="74" s="1"/>
  <c r="Z223" i="74" s="1"/>
  <c r="AA223" i="74" s="1"/>
  <c r="AB223" i="74" s="1"/>
  <c r="AC223" i="74" s="1"/>
  <c r="AD223" i="74" s="1"/>
  <c r="AE223" i="74" s="1"/>
  <c r="AF223" i="74" s="1"/>
  <c r="D223" i="74"/>
  <c r="E223" i="74" s="1"/>
  <c r="F223" i="74" s="1"/>
  <c r="G223" i="74" s="1"/>
  <c r="H223" i="74" s="1"/>
  <c r="I223" i="74" s="1"/>
  <c r="J223" i="74" s="1"/>
  <c r="K223" i="74" s="1"/>
  <c r="L223" i="74" s="1"/>
  <c r="M223" i="74" s="1"/>
  <c r="N223" i="74" s="1"/>
  <c r="C223" i="74"/>
  <c r="E222" i="74"/>
  <c r="F222" i="74" s="1"/>
  <c r="G222" i="74" s="1"/>
  <c r="H222" i="74" s="1"/>
  <c r="I222" i="74" s="1"/>
  <c r="J222" i="74" s="1"/>
  <c r="K222" i="74" s="1"/>
  <c r="L222" i="74" s="1"/>
  <c r="M222" i="74" s="1"/>
  <c r="N222" i="74" s="1"/>
  <c r="O222" i="74" s="1"/>
  <c r="P222" i="74" s="1"/>
  <c r="Q222" i="74" s="1"/>
  <c r="R222" i="74" s="1"/>
  <c r="S222" i="74" s="1"/>
  <c r="T222" i="74" s="1"/>
  <c r="U222" i="74" s="1"/>
  <c r="V222" i="74" s="1"/>
  <c r="W222" i="74" s="1"/>
  <c r="X222" i="74" s="1"/>
  <c r="Y222" i="74" s="1"/>
  <c r="Z222" i="74" s="1"/>
  <c r="AA222" i="74" s="1"/>
  <c r="AB222" i="74" s="1"/>
  <c r="AC222" i="74" s="1"/>
  <c r="AD222" i="74" s="1"/>
  <c r="AE222" i="74" s="1"/>
  <c r="AF222" i="74" s="1"/>
  <c r="D222" i="74"/>
  <c r="C222" i="74"/>
  <c r="P221" i="74"/>
  <c r="Q221" i="74" s="1"/>
  <c r="R221" i="74" s="1"/>
  <c r="S221" i="74" s="1"/>
  <c r="T221" i="74" s="1"/>
  <c r="V221" i="74" s="1"/>
  <c r="W221" i="74" s="1"/>
  <c r="X221" i="74" s="1"/>
  <c r="Y221" i="74" s="1"/>
  <c r="Z221" i="74" s="1"/>
  <c r="AA221" i="74" s="1"/>
  <c r="AB221" i="74" s="1"/>
  <c r="AC221" i="74" s="1"/>
  <c r="AD221" i="74" s="1"/>
  <c r="AE221" i="74" s="1"/>
  <c r="AF221" i="74" s="1"/>
  <c r="G221" i="74"/>
  <c r="H221" i="74" s="1"/>
  <c r="I221" i="74" s="1"/>
  <c r="J221" i="74" s="1"/>
  <c r="K221" i="74" s="1"/>
  <c r="L221" i="74" s="1"/>
  <c r="M221" i="74" s="1"/>
  <c r="N221" i="74" s="1"/>
  <c r="O221" i="74" s="1"/>
  <c r="C221" i="74"/>
  <c r="D221" i="74" s="1"/>
  <c r="E221" i="74" s="1"/>
  <c r="F221" i="74" s="1"/>
  <c r="E220" i="74"/>
  <c r="F220" i="74" s="1"/>
  <c r="G220" i="74" s="1"/>
  <c r="H220" i="74" s="1"/>
  <c r="I220" i="74" s="1"/>
  <c r="J220" i="74" s="1"/>
  <c r="K220" i="74" s="1"/>
  <c r="L220" i="74" s="1"/>
  <c r="M220" i="74" s="1"/>
  <c r="N220" i="74" s="1"/>
  <c r="O220" i="74" s="1"/>
  <c r="P220" i="74" s="1"/>
  <c r="Q220" i="74" s="1"/>
  <c r="R220" i="74" s="1"/>
  <c r="S220" i="74" s="1"/>
  <c r="T220" i="74" s="1"/>
  <c r="V220" i="74" s="1"/>
  <c r="W220" i="74" s="1"/>
  <c r="X220" i="74" s="1"/>
  <c r="Y220" i="74" s="1"/>
  <c r="Z220" i="74" s="1"/>
  <c r="AA220" i="74" s="1"/>
  <c r="AB220" i="74" s="1"/>
  <c r="AC220" i="74" s="1"/>
  <c r="AD220" i="74" s="1"/>
  <c r="AE220" i="74" s="1"/>
  <c r="AF220" i="74" s="1"/>
  <c r="D220" i="74"/>
  <c r="C220" i="74"/>
  <c r="S219" i="74"/>
  <c r="T219" i="74" s="1"/>
  <c r="V219" i="74" s="1"/>
  <c r="W219" i="74" s="1"/>
  <c r="X219" i="74" s="1"/>
  <c r="Y219" i="74" s="1"/>
  <c r="Z219" i="74" s="1"/>
  <c r="AA219" i="74" s="1"/>
  <c r="AB219" i="74" s="1"/>
  <c r="AC219" i="74" s="1"/>
  <c r="AD219" i="74" s="1"/>
  <c r="AE219" i="74" s="1"/>
  <c r="AF219" i="74" s="1"/>
  <c r="G219" i="74"/>
  <c r="H219" i="74" s="1"/>
  <c r="I219" i="74" s="1"/>
  <c r="J219" i="74" s="1"/>
  <c r="K219" i="74" s="1"/>
  <c r="L219" i="74" s="1"/>
  <c r="M219" i="74" s="1"/>
  <c r="N219" i="74" s="1"/>
  <c r="O219" i="74" s="1"/>
  <c r="P219" i="74" s="1"/>
  <c r="Q219" i="74" s="1"/>
  <c r="R219" i="74" s="1"/>
  <c r="D219" i="74"/>
  <c r="E219" i="74" s="1"/>
  <c r="F219" i="74" s="1"/>
  <c r="C219" i="74"/>
  <c r="I218" i="74"/>
  <c r="J218" i="74" s="1"/>
  <c r="K218" i="74" s="1"/>
  <c r="L218" i="74" s="1"/>
  <c r="M218" i="74" s="1"/>
  <c r="N218" i="74" s="1"/>
  <c r="O218" i="74" s="1"/>
  <c r="P218" i="74" s="1"/>
  <c r="Q218" i="74" s="1"/>
  <c r="R218" i="74" s="1"/>
  <c r="S218" i="74" s="1"/>
  <c r="T218" i="74" s="1"/>
  <c r="V218" i="74" s="1"/>
  <c r="W218" i="74" s="1"/>
  <c r="X218" i="74" s="1"/>
  <c r="Y218" i="74" s="1"/>
  <c r="Z218" i="74" s="1"/>
  <c r="AA218" i="74" s="1"/>
  <c r="AB218" i="74" s="1"/>
  <c r="AC218" i="74" s="1"/>
  <c r="AD218" i="74" s="1"/>
  <c r="AE218" i="74" s="1"/>
  <c r="AF218" i="74" s="1"/>
  <c r="E218" i="74"/>
  <c r="F218" i="74" s="1"/>
  <c r="G218" i="74" s="1"/>
  <c r="H218" i="74" s="1"/>
  <c r="D218" i="74"/>
  <c r="C218" i="74"/>
  <c r="C217" i="74"/>
  <c r="D217" i="74" s="1"/>
  <c r="E217" i="74" s="1"/>
  <c r="F217" i="74" s="1"/>
  <c r="G217" i="74" s="1"/>
  <c r="H217" i="74" s="1"/>
  <c r="I217" i="74" s="1"/>
  <c r="J217" i="74" s="1"/>
  <c r="K217" i="74" s="1"/>
  <c r="L217" i="74" s="1"/>
  <c r="M217" i="74" s="1"/>
  <c r="N217" i="74" s="1"/>
  <c r="O217" i="74" s="1"/>
  <c r="P217" i="74" s="1"/>
  <c r="Q217" i="74" s="1"/>
  <c r="R217" i="74" s="1"/>
  <c r="S217" i="74" s="1"/>
  <c r="T217" i="74" s="1"/>
  <c r="V217" i="74" s="1"/>
  <c r="W217" i="74" s="1"/>
  <c r="X217" i="74" s="1"/>
  <c r="Y217" i="74" s="1"/>
  <c r="Z217" i="74" s="1"/>
  <c r="AA217" i="74" s="1"/>
  <c r="AB217" i="74" s="1"/>
  <c r="AC217" i="74" s="1"/>
  <c r="AD217" i="74" s="1"/>
  <c r="AE217" i="74" s="1"/>
  <c r="AF217" i="74" s="1"/>
  <c r="T216" i="74"/>
  <c r="V216" i="74" s="1"/>
  <c r="W216" i="74" s="1"/>
  <c r="X216" i="74" s="1"/>
  <c r="Y216" i="74" s="1"/>
  <c r="Z216" i="74" s="1"/>
  <c r="AA216" i="74" s="1"/>
  <c r="AB216" i="74" s="1"/>
  <c r="AC216" i="74" s="1"/>
  <c r="AD216" i="74" s="1"/>
  <c r="AE216" i="74" s="1"/>
  <c r="AF216" i="74" s="1"/>
  <c r="H216" i="74"/>
  <c r="I216" i="74" s="1"/>
  <c r="J216" i="74" s="1"/>
  <c r="K216" i="74" s="1"/>
  <c r="L216" i="74" s="1"/>
  <c r="M216" i="74" s="1"/>
  <c r="N216" i="74" s="1"/>
  <c r="O216" i="74" s="1"/>
  <c r="P216" i="74" s="1"/>
  <c r="Q216" i="74" s="1"/>
  <c r="R216" i="74" s="1"/>
  <c r="S216" i="74" s="1"/>
  <c r="F216" i="74"/>
  <c r="G216" i="74" s="1"/>
  <c r="E216" i="74"/>
  <c r="D216" i="74"/>
  <c r="C216" i="74"/>
  <c r="F215" i="74"/>
  <c r="G215" i="74" s="1"/>
  <c r="H215" i="74" s="1"/>
  <c r="I215" i="74" s="1"/>
  <c r="J215" i="74" s="1"/>
  <c r="K215" i="74" s="1"/>
  <c r="L215" i="74" s="1"/>
  <c r="M215" i="74" s="1"/>
  <c r="N215" i="74" s="1"/>
  <c r="O215" i="74" s="1"/>
  <c r="P215" i="74" s="1"/>
  <c r="Q215" i="74" s="1"/>
  <c r="R215" i="74" s="1"/>
  <c r="S215" i="74" s="1"/>
  <c r="T215" i="74" s="1"/>
  <c r="Y215" i="74" s="1"/>
  <c r="Z215" i="74" s="1"/>
  <c r="AA215" i="74" s="1"/>
  <c r="AB215" i="74" s="1"/>
  <c r="AC215" i="74" s="1"/>
  <c r="AD215" i="74" s="1"/>
  <c r="AE215" i="74" s="1"/>
  <c r="AF215" i="74" s="1"/>
  <c r="D215" i="74"/>
  <c r="E215" i="74" s="1"/>
  <c r="C215" i="74"/>
  <c r="D214" i="74"/>
  <c r="E214" i="74" s="1"/>
  <c r="F214" i="74" s="1"/>
  <c r="G214" i="74" s="1"/>
  <c r="H214" i="74" s="1"/>
  <c r="I214" i="74" s="1"/>
  <c r="J214" i="74" s="1"/>
  <c r="K214" i="74" s="1"/>
  <c r="L214" i="74" s="1"/>
  <c r="M214" i="74" s="1"/>
  <c r="N214" i="74" s="1"/>
  <c r="O214" i="74" s="1"/>
  <c r="P214" i="74" s="1"/>
  <c r="Q214" i="74" s="1"/>
  <c r="R214" i="74" s="1"/>
  <c r="S214" i="74" s="1"/>
  <c r="T214" i="74" s="1"/>
  <c r="Y214" i="74" s="1"/>
  <c r="Z214" i="74" s="1"/>
  <c r="AA214" i="74" s="1"/>
  <c r="AB214" i="74" s="1"/>
  <c r="AC214" i="74" s="1"/>
  <c r="AD214" i="74" s="1"/>
  <c r="AE214" i="74" s="1"/>
  <c r="AF214" i="74" s="1"/>
  <c r="C214" i="74"/>
  <c r="O213" i="74"/>
  <c r="P213" i="74" s="1"/>
  <c r="Q213" i="74" s="1"/>
  <c r="R213" i="74" s="1"/>
  <c r="S213" i="74" s="1"/>
  <c r="T213" i="74" s="1"/>
  <c r="Y213" i="74" s="1"/>
  <c r="Z213" i="74" s="1"/>
  <c r="AA213" i="74" s="1"/>
  <c r="AB213" i="74" s="1"/>
  <c r="AC213" i="74" s="1"/>
  <c r="AD213" i="74" s="1"/>
  <c r="AE213" i="74" s="1"/>
  <c r="AF213" i="74" s="1"/>
  <c r="C213" i="74"/>
  <c r="D213" i="74" s="1"/>
  <c r="E213" i="74" s="1"/>
  <c r="F213" i="74" s="1"/>
  <c r="G213" i="74" s="1"/>
  <c r="H213" i="74" s="1"/>
  <c r="I213" i="74" s="1"/>
  <c r="J213" i="74" s="1"/>
  <c r="K213" i="74" s="1"/>
  <c r="L213" i="74" s="1"/>
  <c r="M213" i="74" s="1"/>
  <c r="N213" i="74" s="1"/>
  <c r="L212" i="74"/>
  <c r="M212" i="74" s="1"/>
  <c r="N212" i="74" s="1"/>
  <c r="O212" i="74" s="1"/>
  <c r="P212" i="74" s="1"/>
  <c r="Q212" i="74" s="1"/>
  <c r="R212" i="74" s="1"/>
  <c r="S212" i="74" s="1"/>
  <c r="T212" i="74" s="1"/>
  <c r="Y212" i="74" s="1"/>
  <c r="Z212" i="74" s="1"/>
  <c r="AA212" i="74" s="1"/>
  <c r="AB212" i="74" s="1"/>
  <c r="AC212" i="74" s="1"/>
  <c r="AD212" i="74" s="1"/>
  <c r="AE212" i="74" s="1"/>
  <c r="AF212" i="74" s="1"/>
  <c r="F212" i="74"/>
  <c r="G212" i="74" s="1"/>
  <c r="H212" i="74" s="1"/>
  <c r="I212" i="74" s="1"/>
  <c r="J212" i="74" s="1"/>
  <c r="K212" i="74" s="1"/>
  <c r="E212" i="74"/>
  <c r="D212" i="74"/>
  <c r="C212" i="74"/>
  <c r="F211" i="74"/>
  <c r="G211" i="74" s="1"/>
  <c r="H211" i="74" s="1"/>
  <c r="I211" i="74" s="1"/>
  <c r="J211" i="74" s="1"/>
  <c r="K211" i="74" s="1"/>
  <c r="L211" i="74" s="1"/>
  <c r="M211" i="74" s="1"/>
  <c r="N211" i="74" s="1"/>
  <c r="O211" i="74" s="1"/>
  <c r="P211" i="74" s="1"/>
  <c r="Q211" i="74" s="1"/>
  <c r="R211" i="74" s="1"/>
  <c r="S211" i="74" s="1"/>
  <c r="T211" i="74" s="1"/>
  <c r="Y211" i="74" s="1"/>
  <c r="Z211" i="74" s="1"/>
  <c r="AA211" i="74" s="1"/>
  <c r="AB211" i="74" s="1"/>
  <c r="AC211" i="74" s="1"/>
  <c r="AD211" i="74" s="1"/>
  <c r="AE211" i="74" s="1"/>
  <c r="AF211" i="74" s="1"/>
  <c r="D211" i="74"/>
  <c r="E211" i="74" s="1"/>
  <c r="C211" i="74"/>
  <c r="I210" i="74"/>
  <c r="J210" i="74" s="1"/>
  <c r="K210" i="74" s="1"/>
  <c r="L210" i="74" s="1"/>
  <c r="M210" i="74" s="1"/>
  <c r="N210" i="74" s="1"/>
  <c r="O210" i="74" s="1"/>
  <c r="P210" i="74" s="1"/>
  <c r="Q210" i="74" s="1"/>
  <c r="R210" i="74" s="1"/>
  <c r="S210" i="74" s="1"/>
  <c r="T210" i="74" s="1"/>
  <c r="Y210" i="74" s="1"/>
  <c r="Z210" i="74" s="1"/>
  <c r="AA210" i="74" s="1"/>
  <c r="AB210" i="74" s="1"/>
  <c r="AC210" i="74" s="1"/>
  <c r="AD210" i="74" s="1"/>
  <c r="AE210" i="74" s="1"/>
  <c r="AF210" i="74" s="1"/>
  <c r="D210" i="74"/>
  <c r="E210" i="74" s="1"/>
  <c r="F210" i="74" s="1"/>
  <c r="G210" i="74" s="1"/>
  <c r="H210" i="74" s="1"/>
  <c r="C210" i="74"/>
  <c r="H209" i="74"/>
  <c r="I209" i="74" s="1"/>
  <c r="J209" i="74" s="1"/>
  <c r="K209" i="74" s="1"/>
  <c r="L209" i="74" s="1"/>
  <c r="M209" i="74" s="1"/>
  <c r="N209" i="74" s="1"/>
  <c r="O209" i="74" s="1"/>
  <c r="P209" i="74" s="1"/>
  <c r="Q209" i="74" s="1"/>
  <c r="R209" i="74" s="1"/>
  <c r="S209" i="74" s="1"/>
  <c r="Y209" i="74" s="1"/>
  <c r="Z209" i="74" s="1"/>
  <c r="AA209" i="74" s="1"/>
  <c r="AB209" i="74" s="1"/>
  <c r="AC209" i="74" s="1"/>
  <c r="AD209" i="74" s="1"/>
  <c r="AE209" i="74" s="1"/>
  <c r="AF209" i="74" s="1"/>
  <c r="D209" i="74"/>
  <c r="E209" i="74" s="1"/>
  <c r="F209" i="74" s="1"/>
  <c r="G209" i="74" s="1"/>
  <c r="C209" i="74"/>
  <c r="C208" i="74"/>
  <c r="D208" i="74" s="1"/>
  <c r="E208" i="74" s="1"/>
  <c r="F208" i="74" s="1"/>
  <c r="G208" i="74" s="1"/>
  <c r="H208" i="74" s="1"/>
  <c r="I208" i="74" s="1"/>
  <c r="J208" i="74" s="1"/>
  <c r="K208" i="74" s="1"/>
  <c r="L208" i="74" s="1"/>
  <c r="M208" i="74" s="1"/>
  <c r="N208" i="74" s="1"/>
  <c r="O208" i="74" s="1"/>
  <c r="P208" i="74" s="1"/>
  <c r="Q208" i="74" s="1"/>
  <c r="R208" i="74" s="1"/>
  <c r="S208" i="74" s="1"/>
  <c r="Y208" i="74" s="1"/>
  <c r="Z208" i="74" s="1"/>
  <c r="AA208" i="74" s="1"/>
  <c r="AB208" i="74" s="1"/>
  <c r="AC208" i="74" s="1"/>
  <c r="AD208" i="74" s="1"/>
  <c r="AE208" i="74" s="1"/>
  <c r="AF208" i="74" s="1"/>
  <c r="D207" i="74"/>
  <c r="E207" i="74" s="1"/>
  <c r="F207" i="74" s="1"/>
  <c r="G207" i="74" s="1"/>
  <c r="H207" i="74" s="1"/>
  <c r="I207" i="74" s="1"/>
  <c r="J207" i="74" s="1"/>
  <c r="K207" i="74" s="1"/>
  <c r="L207" i="74" s="1"/>
  <c r="M207" i="74" s="1"/>
  <c r="N207" i="74" s="1"/>
  <c r="O207" i="74" s="1"/>
  <c r="P207" i="74" s="1"/>
  <c r="Q207" i="74" s="1"/>
  <c r="R207" i="74" s="1"/>
  <c r="S207" i="74" s="1"/>
  <c r="Y207" i="74" s="1"/>
  <c r="Z207" i="74" s="1"/>
  <c r="AA207" i="74" s="1"/>
  <c r="AB207" i="74" s="1"/>
  <c r="AC207" i="74" s="1"/>
  <c r="AD207" i="74" s="1"/>
  <c r="AE207" i="74" s="1"/>
  <c r="AF207" i="74" s="1"/>
  <c r="C207" i="74"/>
  <c r="C206" i="74"/>
  <c r="D206" i="74" s="1"/>
  <c r="E206" i="74" s="1"/>
  <c r="F206" i="74" s="1"/>
  <c r="G206" i="74" s="1"/>
  <c r="H206" i="74" s="1"/>
  <c r="I206" i="74" s="1"/>
  <c r="J206" i="74" s="1"/>
  <c r="K206" i="74" s="1"/>
  <c r="L206" i="74" s="1"/>
  <c r="M206" i="74" s="1"/>
  <c r="N206" i="74" s="1"/>
  <c r="O206" i="74" s="1"/>
  <c r="P206" i="74" s="1"/>
  <c r="Q206" i="74" s="1"/>
  <c r="R206" i="74" s="1"/>
  <c r="S206" i="74" s="1"/>
  <c r="Y206" i="74" s="1"/>
  <c r="Z206" i="74" s="1"/>
  <c r="AA206" i="74" s="1"/>
  <c r="AB206" i="74" s="1"/>
  <c r="AC206" i="74" s="1"/>
  <c r="AD206" i="74" s="1"/>
  <c r="AE206" i="74" s="1"/>
  <c r="AF206" i="74" s="1"/>
  <c r="H205" i="74"/>
  <c r="I205" i="74" s="1"/>
  <c r="J205" i="74" s="1"/>
  <c r="K205" i="74" s="1"/>
  <c r="L205" i="74" s="1"/>
  <c r="M205" i="74" s="1"/>
  <c r="N205" i="74" s="1"/>
  <c r="O205" i="74" s="1"/>
  <c r="P205" i="74" s="1"/>
  <c r="Q205" i="74" s="1"/>
  <c r="R205" i="74" s="1"/>
  <c r="S205" i="74" s="1"/>
  <c r="Y205" i="74" s="1"/>
  <c r="Z205" i="74" s="1"/>
  <c r="AA205" i="74" s="1"/>
  <c r="AB205" i="74" s="1"/>
  <c r="AC205" i="74" s="1"/>
  <c r="AD205" i="74" s="1"/>
  <c r="AE205" i="74" s="1"/>
  <c r="AF205" i="74" s="1"/>
  <c r="D205" i="74"/>
  <c r="E205" i="74" s="1"/>
  <c r="F205" i="74" s="1"/>
  <c r="G205" i="74" s="1"/>
  <c r="C205" i="74"/>
  <c r="C204" i="74"/>
  <c r="D204" i="74" s="1"/>
  <c r="E204" i="74" s="1"/>
  <c r="F204" i="74" s="1"/>
  <c r="G204" i="74" s="1"/>
  <c r="H204" i="74" s="1"/>
  <c r="I204" i="74" s="1"/>
  <c r="J204" i="74" s="1"/>
  <c r="K204" i="74" s="1"/>
  <c r="L204" i="74" s="1"/>
  <c r="M204" i="74" s="1"/>
  <c r="N204" i="74" s="1"/>
  <c r="O204" i="74" s="1"/>
  <c r="P204" i="74" s="1"/>
  <c r="Q204" i="74" s="1"/>
  <c r="R204" i="74" s="1"/>
  <c r="S204" i="74" s="1"/>
  <c r="Y204" i="74" s="1"/>
  <c r="Z204" i="74" s="1"/>
  <c r="AA204" i="74" s="1"/>
  <c r="AB204" i="74" s="1"/>
  <c r="AC204" i="74" s="1"/>
  <c r="AD204" i="74" s="1"/>
  <c r="AE204" i="74" s="1"/>
  <c r="AF204" i="74" s="1"/>
  <c r="M203" i="74"/>
  <c r="N203" i="74" s="1"/>
  <c r="O203" i="74" s="1"/>
  <c r="P203" i="74" s="1"/>
  <c r="Q203" i="74" s="1"/>
  <c r="R203" i="74" s="1"/>
  <c r="S203" i="74" s="1"/>
  <c r="Y203" i="74" s="1"/>
  <c r="Z203" i="74" s="1"/>
  <c r="AA203" i="74" s="1"/>
  <c r="AB203" i="74" s="1"/>
  <c r="AC203" i="74" s="1"/>
  <c r="AD203" i="74" s="1"/>
  <c r="AE203" i="74" s="1"/>
  <c r="AF203" i="74" s="1"/>
  <c r="D203" i="74"/>
  <c r="E203" i="74" s="1"/>
  <c r="F203" i="74" s="1"/>
  <c r="G203" i="74" s="1"/>
  <c r="H203" i="74" s="1"/>
  <c r="I203" i="74" s="1"/>
  <c r="J203" i="74" s="1"/>
  <c r="K203" i="74" s="1"/>
  <c r="L203" i="74" s="1"/>
  <c r="C203" i="74"/>
  <c r="C202" i="74"/>
  <c r="D202" i="74" s="1"/>
  <c r="E202" i="74" s="1"/>
  <c r="F202" i="74" s="1"/>
  <c r="G202" i="74" s="1"/>
  <c r="H202" i="74" s="1"/>
  <c r="I202" i="74" s="1"/>
  <c r="J202" i="74" s="1"/>
  <c r="K202" i="74" s="1"/>
  <c r="L202" i="74" s="1"/>
  <c r="M202" i="74" s="1"/>
  <c r="N202" i="74" s="1"/>
  <c r="O202" i="74" s="1"/>
  <c r="P202" i="74" s="1"/>
  <c r="Q202" i="74" s="1"/>
  <c r="R202" i="74" s="1"/>
  <c r="S202" i="74" s="1"/>
  <c r="Y202" i="74" s="1"/>
  <c r="Z202" i="74" s="1"/>
  <c r="AA202" i="74" s="1"/>
  <c r="AB202" i="74" s="1"/>
  <c r="AC202" i="74" s="1"/>
  <c r="AD202" i="74" s="1"/>
  <c r="AE202" i="74" s="1"/>
  <c r="AF202" i="74" s="1"/>
  <c r="L201" i="74"/>
  <c r="M201" i="74" s="1"/>
  <c r="N201" i="74" s="1"/>
  <c r="O201" i="74" s="1"/>
  <c r="P201" i="74" s="1"/>
  <c r="Q201" i="74" s="1"/>
  <c r="R201" i="74" s="1"/>
  <c r="S201" i="74" s="1"/>
  <c r="Y201" i="74" s="1"/>
  <c r="Z201" i="74" s="1"/>
  <c r="AA201" i="74" s="1"/>
  <c r="AB201" i="74" s="1"/>
  <c r="AC201" i="74" s="1"/>
  <c r="AD201" i="74" s="1"/>
  <c r="AE201" i="74" s="1"/>
  <c r="AF201" i="74" s="1"/>
  <c r="H201" i="74"/>
  <c r="I201" i="74" s="1"/>
  <c r="J201" i="74" s="1"/>
  <c r="K201" i="74" s="1"/>
  <c r="D201" i="74"/>
  <c r="E201" i="74" s="1"/>
  <c r="F201" i="74" s="1"/>
  <c r="G201" i="74" s="1"/>
  <c r="C201" i="74"/>
  <c r="C200" i="74"/>
  <c r="D200" i="74" s="1"/>
  <c r="E200" i="74" s="1"/>
  <c r="F200" i="74" s="1"/>
  <c r="G200" i="74" s="1"/>
  <c r="H200" i="74" s="1"/>
  <c r="I200" i="74" s="1"/>
  <c r="J200" i="74" s="1"/>
  <c r="K200" i="74" s="1"/>
  <c r="L200" i="74" s="1"/>
  <c r="M200" i="74" s="1"/>
  <c r="N200" i="74" s="1"/>
  <c r="O200" i="74" s="1"/>
  <c r="P200" i="74" s="1"/>
  <c r="Q200" i="74" s="1"/>
  <c r="R200" i="74" s="1"/>
  <c r="S200" i="74" s="1"/>
  <c r="Y200" i="74" s="1"/>
  <c r="Z200" i="74" s="1"/>
  <c r="AA200" i="74" s="1"/>
  <c r="AB200" i="74" s="1"/>
  <c r="AC200" i="74" s="1"/>
  <c r="AD200" i="74" s="1"/>
  <c r="AE200" i="74" s="1"/>
  <c r="AF200" i="74" s="1"/>
  <c r="P199" i="74"/>
  <c r="Q199" i="74" s="1"/>
  <c r="R199" i="74" s="1"/>
  <c r="S199" i="74" s="1"/>
  <c r="Y199" i="74" s="1"/>
  <c r="Z199" i="74" s="1"/>
  <c r="AA199" i="74" s="1"/>
  <c r="AB199" i="74" s="1"/>
  <c r="AC199" i="74" s="1"/>
  <c r="AD199" i="74" s="1"/>
  <c r="AE199" i="74" s="1"/>
  <c r="AF199" i="74" s="1"/>
  <c r="D199" i="74"/>
  <c r="E199" i="74" s="1"/>
  <c r="F199" i="74" s="1"/>
  <c r="G199" i="74" s="1"/>
  <c r="H199" i="74" s="1"/>
  <c r="I199" i="74" s="1"/>
  <c r="J199" i="74" s="1"/>
  <c r="K199" i="74" s="1"/>
  <c r="L199" i="74" s="1"/>
  <c r="M199" i="74" s="1"/>
  <c r="N199" i="74" s="1"/>
  <c r="O199" i="74" s="1"/>
  <c r="C199" i="74"/>
  <c r="C198" i="74"/>
  <c r="D198" i="74" s="1"/>
  <c r="E198" i="74" s="1"/>
  <c r="F198" i="74" s="1"/>
  <c r="G198" i="74" s="1"/>
  <c r="H198" i="74" s="1"/>
  <c r="I198" i="74" s="1"/>
  <c r="J198" i="74" s="1"/>
  <c r="K198" i="74" s="1"/>
  <c r="L198" i="74" s="1"/>
  <c r="M198" i="74" s="1"/>
  <c r="N198" i="74" s="1"/>
  <c r="O198" i="74" s="1"/>
  <c r="P198" i="74" s="1"/>
  <c r="Q198" i="74" s="1"/>
  <c r="R198" i="74" s="1"/>
  <c r="S198" i="74" s="1"/>
  <c r="Y198" i="74" s="1"/>
  <c r="Z198" i="74" s="1"/>
  <c r="AA198" i="74" s="1"/>
  <c r="AB198" i="74" s="1"/>
  <c r="AC198" i="74" s="1"/>
  <c r="AD198" i="74" s="1"/>
  <c r="AE198" i="74" s="1"/>
  <c r="AF198" i="74" s="1"/>
  <c r="D197" i="74"/>
  <c r="E197" i="74" s="1"/>
  <c r="F197" i="74" s="1"/>
  <c r="G197" i="74" s="1"/>
  <c r="H197" i="74" s="1"/>
  <c r="I197" i="74" s="1"/>
  <c r="J197" i="74" s="1"/>
  <c r="K197" i="74" s="1"/>
  <c r="L197" i="74" s="1"/>
  <c r="M197" i="74" s="1"/>
  <c r="N197" i="74" s="1"/>
  <c r="O197" i="74" s="1"/>
  <c r="P197" i="74" s="1"/>
  <c r="Q197" i="74" s="1"/>
  <c r="R197" i="74" s="1"/>
  <c r="S197" i="74" s="1"/>
  <c r="Y197" i="74" s="1"/>
  <c r="Z197" i="74" s="1"/>
  <c r="AA197" i="74" s="1"/>
  <c r="AB197" i="74" s="1"/>
  <c r="AC197" i="74" s="1"/>
  <c r="AD197" i="74" s="1"/>
  <c r="AE197" i="74" s="1"/>
  <c r="AF197" i="74" s="1"/>
  <c r="C197" i="74"/>
  <c r="E196" i="74"/>
  <c r="F196" i="74" s="1"/>
  <c r="G196" i="74" s="1"/>
  <c r="H196" i="74" s="1"/>
  <c r="I196" i="74" s="1"/>
  <c r="J196" i="74" s="1"/>
  <c r="K196" i="74" s="1"/>
  <c r="L196" i="74" s="1"/>
  <c r="M196" i="74" s="1"/>
  <c r="N196" i="74" s="1"/>
  <c r="O196" i="74" s="1"/>
  <c r="P196" i="74" s="1"/>
  <c r="Q196" i="74" s="1"/>
  <c r="R196" i="74" s="1"/>
  <c r="S196" i="74" s="1"/>
  <c r="Y196" i="74" s="1"/>
  <c r="Z196" i="74" s="1"/>
  <c r="AA196" i="74" s="1"/>
  <c r="AB196" i="74" s="1"/>
  <c r="AC196" i="74" s="1"/>
  <c r="AD196" i="74" s="1"/>
  <c r="AE196" i="74" s="1"/>
  <c r="AF196" i="74" s="1"/>
  <c r="C196" i="74"/>
  <c r="D196" i="74" s="1"/>
  <c r="E195" i="74"/>
  <c r="F195" i="74" s="1"/>
  <c r="G195" i="74" s="1"/>
  <c r="H195" i="74" s="1"/>
  <c r="I195" i="74" s="1"/>
  <c r="J195" i="74" s="1"/>
  <c r="K195" i="74" s="1"/>
  <c r="L195" i="74" s="1"/>
  <c r="M195" i="74" s="1"/>
  <c r="N195" i="74" s="1"/>
  <c r="O195" i="74" s="1"/>
  <c r="P195" i="74" s="1"/>
  <c r="Q195" i="74" s="1"/>
  <c r="R195" i="74" s="1"/>
  <c r="S195" i="74" s="1"/>
  <c r="Y195" i="74" s="1"/>
  <c r="Z195" i="74" s="1"/>
  <c r="AA195" i="74" s="1"/>
  <c r="AB195" i="74" s="1"/>
  <c r="AC195" i="74" s="1"/>
  <c r="AD195" i="74" s="1"/>
  <c r="AE195" i="74" s="1"/>
  <c r="AF195" i="74" s="1"/>
  <c r="D195" i="74"/>
  <c r="C195" i="74"/>
  <c r="C194" i="74"/>
  <c r="D194" i="74" s="1"/>
  <c r="E194" i="74" s="1"/>
  <c r="F194" i="74" s="1"/>
  <c r="G194" i="74" s="1"/>
  <c r="H194" i="74" s="1"/>
  <c r="I194" i="74" s="1"/>
  <c r="J194" i="74" s="1"/>
  <c r="K194" i="74" s="1"/>
  <c r="L194" i="74" s="1"/>
  <c r="M194" i="74" s="1"/>
  <c r="N194" i="74" s="1"/>
  <c r="O194" i="74" s="1"/>
  <c r="P194" i="74" s="1"/>
  <c r="Q194" i="74" s="1"/>
  <c r="R194" i="74" s="1"/>
  <c r="S194" i="74" s="1"/>
  <c r="Y194" i="74" s="1"/>
  <c r="Z194" i="74" s="1"/>
  <c r="AA194" i="74" s="1"/>
  <c r="AB194" i="74" s="1"/>
  <c r="AC194" i="74" s="1"/>
  <c r="AD194" i="74" s="1"/>
  <c r="AE194" i="74" s="1"/>
  <c r="AF194" i="74" s="1"/>
  <c r="H193" i="74"/>
  <c r="I193" i="74" s="1"/>
  <c r="J193" i="74" s="1"/>
  <c r="K193" i="74" s="1"/>
  <c r="L193" i="74" s="1"/>
  <c r="M193" i="74" s="1"/>
  <c r="N193" i="74" s="1"/>
  <c r="O193" i="74" s="1"/>
  <c r="P193" i="74" s="1"/>
  <c r="Q193" i="74" s="1"/>
  <c r="R193" i="74" s="1"/>
  <c r="S193" i="74" s="1"/>
  <c r="Y193" i="74" s="1"/>
  <c r="Z193" i="74" s="1"/>
  <c r="AA193" i="74" s="1"/>
  <c r="AB193" i="74" s="1"/>
  <c r="AC193" i="74" s="1"/>
  <c r="AD193" i="74" s="1"/>
  <c r="AE193" i="74" s="1"/>
  <c r="AF193" i="74" s="1"/>
  <c r="E193" i="74"/>
  <c r="F193" i="74" s="1"/>
  <c r="G193" i="74" s="1"/>
  <c r="D193" i="74"/>
  <c r="C193" i="74"/>
  <c r="C192" i="74"/>
  <c r="D192" i="74" s="1"/>
  <c r="E192" i="74" s="1"/>
  <c r="F192" i="74" s="1"/>
  <c r="G192" i="74" s="1"/>
  <c r="H192" i="74" s="1"/>
  <c r="I192" i="74" s="1"/>
  <c r="J192" i="74" s="1"/>
  <c r="K192" i="74" s="1"/>
  <c r="L192" i="74" s="1"/>
  <c r="M192" i="74" s="1"/>
  <c r="N192" i="74" s="1"/>
  <c r="O192" i="74" s="1"/>
  <c r="P192" i="74" s="1"/>
  <c r="Q192" i="74" s="1"/>
  <c r="R192" i="74" s="1"/>
  <c r="S192" i="74" s="1"/>
  <c r="Y192" i="74" s="1"/>
  <c r="Z192" i="74" s="1"/>
  <c r="AA192" i="74" s="1"/>
  <c r="AB192" i="74" s="1"/>
  <c r="AC192" i="74" s="1"/>
  <c r="AD192" i="74" s="1"/>
  <c r="AE192" i="74" s="1"/>
  <c r="AF192" i="74" s="1"/>
  <c r="D191" i="74"/>
  <c r="E191" i="74" s="1"/>
  <c r="F191" i="74" s="1"/>
  <c r="G191" i="74" s="1"/>
  <c r="H191" i="74" s="1"/>
  <c r="I191" i="74" s="1"/>
  <c r="J191" i="74" s="1"/>
  <c r="K191" i="74" s="1"/>
  <c r="L191" i="74" s="1"/>
  <c r="M191" i="74" s="1"/>
  <c r="N191" i="74" s="1"/>
  <c r="O191" i="74" s="1"/>
  <c r="P191" i="74" s="1"/>
  <c r="Q191" i="74" s="1"/>
  <c r="R191" i="74" s="1"/>
  <c r="S191" i="74" s="1"/>
  <c r="Y191" i="74" s="1"/>
  <c r="Z191" i="74" s="1"/>
  <c r="AA191" i="74" s="1"/>
  <c r="AB191" i="74" s="1"/>
  <c r="AC191" i="74" s="1"/>
  <c r="AD191" i="74" s="1"/>
  <c r="AE191" i="74" s="1"/>
  <c r="AF191" i="74" s="1"/>
  <c r="C191" i="74"/>
  <c r="E190" i="74"/>
  <c r="F190" i="74" s="1"/>
  <c r="G190" i="74" s="1"/>
  <c r="H190" i="74" s="1"/>
  <c r="I190" i="74" s="1"/>
  <c r="J190" i="74" s="1"/>
  <c r="K190" i="74" s="1"/>
  <c r="L190" i="74" s="1"/>
  <c r="M190" i="74" s="1"/>
  <c r="N190" i="74" s="1"/>
  <c r="O190" i="74" s="1"/>
  <c r="P190" i="74" s="1"/>
  <c r="Q190" i="74" s="1"/>
  <c r="R190" i="74" s="1"/>
  <c r="S190" i="74" s="1"/>
  <c r="Y190" i="74" s="1"/>
  <c r="Z190" i="74" s="1"/>
  <c r="AA190" i="74" s="1"/>
  <c r="AB190" i="74" s="1"/>
  <c r="AC190" i="74" s="1"/>
  <c r="AD190" i="74" s="1"/>
  <c r="AE190" i="74" s="1"/>
  <c r="AF190" i="74" s="1"/>
  <c r="C190" i="74"/>
  <c r="D190" i="74" s="1"/>
  <c r="C189" i="74"/>
  <c r="D189" i="74" s="1"/>
  <c r="E189" i="74" s="1"/>
  <c r="K188" i="74"/>
  <c r="L188" i="74" s="1"/>
  <c r="M188" i="74" s="1"/>
  <c r="N188" i="74" s="1"/>
  <c r="O188" i="74" s="1"/>
  <c r="P188" i="74" s="1"/>
  <c r="Q188" i="74" s="1"/>
  <c r="R188" i="74" s="1"/>
  <c r="S188" i="74" s="1"/>
  <c r="Y188" i="74" s="1"/>
  <c r="Z188" i="74" s="1"/>
  <c r="AA188" i="74" s="1"/>
  <c r="AB188" i="74" s="1"/>
  <c r="AC188" i="74" s="1"/>
  <c r="AD188" i="74" s="1"/>
  <c r="AE188" i="74" s="1"/>
  <c r="AF188" i="74" s="1"/>
  <c r="F188" i="74"/>
  <c r="G188" i="74" s="1"/>
  <c r="H188" i="74" s="1"/>
  <c r="I188" i="74" s="1"/>
  <c r="J188" i="74" s="1"/>
  <c r="E188" i="74"/>
  <c r="C188" i="74"/>
  <c r="D188" i="74" s="1"/>
  <c r="Y187" i="74"/>
  <c r="Z187" i="74" s="1"/>
  <c r="AA187" i="74" s="1"/>
  <c r="AB187" i="74" s="1"/>
  <c r="AC187" i="74" s="1"/>
  <c r="AD187" i="74" s="1"/>
  <c r="AE187" i="74" s="1"/>
  <c r="AF187" i="74" s="1"/>
  <c r="K187" i="74"/>
  <c r="L187" i="74" s="1"/>
  <c r="M187" i="74" s="1"/>
  <c r="N187" i="74" s="1"/>
  <c r="O187" i="74" s="1"/>
  <c r="P187" i="74" s="1"/>
  <c r="Q187" i="74" s="1"/>
  <c r="R187" i="74" s="1"/>
  <c r="S187" i="74" s="1"/>
  <c r="I187" i="74"/>
  <c r="J187" i="74" s="1"/>
  <c r="E187" i="74"/>
  <c r="F187" i="74" s="1"/>
  <c r="G187" i="74" s="1"/>
  <c r="H187" i="74" s="1"/>
  <c r="D187" i="74"/>
  <c r="C187" i="74"/>
  <c r="C186" i="74"/>
  <c r="D186" i="74" s="1"/>
  <c r="E186" i="74" s="1"/>
  <c r="F186" i="74" s="1"/>
  <c r="G186" i="74" s="1"/>
  <c r="H186" i="74" s="1"/>
  <c r="I186" i="74" s="1"/>
  <c r="J186" i="74" s="1"/>
  <c r="K186" i="74" s="1"/>
  <c r="L186" i="74" s="1"/>
  <c r="M186" i="74" s="1"/>
  <c r="N186" i="74" s="1"/>
  <c r="O186" i="74" s="1"/>
  <c r="P186" i="74" s="1"/>
  <c r="Q186" i="74" s="1"/>
  <c r="R186" i="74" s="1"/>
  <c r="S186" i="74" s="1"/>
  <c r="Y186" i="74" s="1"/>
  <c r="Z186" i="74" s="1"/>
  <c r="AA186" i="74" s="1"/>
  <c r="AB186" i="74" s="1"/>
  <c r="AC186" i="74" s="1"/>
  <c r="AD186" i="74" s="1"/>
  <c r="AE186" i="74" s="1"/>
  <c r="AF186" i="74" s="1"/>
  <c r="Q185" i="74"/>
  <c r="R185" i="74" s="1"/>
  <c r="S185" i="74" s="1"/>
  <c r="Y185" i="74" s="1"/>
  <c r="Z185" i="74" s="1"/>
  <c r="AA185" i="74" s="1"/>
  <c r="AB185" i="74" s="1"/>
  <c r="AC185" i="74" s="1"/>
  <c r="AD185" i="74" s="1"/>
  <c r="AE185" i="74" s="1"/>
  <c r="AF185" i="74" s="1"/>
  <c r="G185" i="74"/>
  <c r="H185" i="74" s="1"/>
  <c r="I185" i="74" s="1"/>
  <c r="J185" i="74" s="1"/>
  <c r="K185" i="74" s="1"/>
  <c r="L185" i="74" s="1"/>
  <c r="M185" i="74" s="1"/>
  <c r="N185" i="74" s="1"/>
  <c r="O185" i="74" s="1"/>
  <c r="P185" i="74" s="1"/>
  <c r="E185" i="74"/>
  <c r="F185" i="74" s="1"/>
  <c r="C185" i="74"/>
  <c r="D185" i="74" s="1"/>
  <c r="C184" i="74"/>
  <c r="D184" i="74" s="1"/>
  <c r="E184" i="74" s="1"/>
  <c r="F184" i="74" s="1"/>
  <c r="G184" i="74" s="1"/>
  <c r="H184" i="74" s="1"/>
  <c r="I184" i="74" s="1"/>
  <c r="J184" i="74" s="1"/>
  <c r="K184" i="74" s="1"/>
  <c r="L184" i="74" s="1"/>
  <c r="M184" i="74" s="1"/>
  <c r="N184" i="74" s="1"/>
  <c r="O184" i="74" s="1"/>
  <c r="P184" i="74" s="1"/>
  <c r="Q184" i="74" s="1"/>
  <c r="R184" i="74" s="1"/>
  <c r="S184" i="74" s="1"/>
  <c r="Y184" i="74" s="1"/>
  <c r="Z184" i="74" s="1"/>
  <c r="AA184" i="74" s="1"/>
  <c r="AB184" i="74" s="1"/>
  <c r="AC184" i="74" s="1"/>
  <c r="AD184" i="74" s="1"/>
  <c r="AE184" i="74" s="1"/>
  <c r="AF184" i="74" s="1"/>
  <c r="L183" i="74"/>
  <c r="M183" i="74" s="1"/>
  <c r="N183" i="74" s="1"/>
  <c r="O183" i="74" s="1"/>
  <c r="P183" i="74" s="1"/>
  <c r="Q183" i="74" s="1"/>
  <c r="R183" i="74" s="1"/>
  <c r="S183" i="74" s="1"/>
  <c r="Y183" i="74" s="1"/>
  <c r="Z183" i="74" s="1"/>
  <c r="AA183" i="74" s="1"/>
  <c r="AB183" i="74" s="1"/>
  <c r="AC183" i="74" s="1"/>
  <c r="AD183" i="74" s="1"/>
  <c r="AE183" i="74" s="1"/>
  <c r="AF183" i="74" s="1"/>
  <c r="C183" i="74"/>
  <c r="D183" i="74" s="1"/>
  <c r="E183" i="74" s="1"/>
  <c r="F183" i="74" s="1"/>
  <c r="G183" i="74" s="1"/>
  <c r="H183" i="74" s="1"/>
  <c r="I183" i="74" s="1"/>
  <c r="J183" i="74" s="1"/>
  <c r="K183" i="74" s="1"/>
  <c r="F182" i="74"/>
  <c r="G182" i="74" s="1"/>
  <c r="H182" i="74" s="1"/>
  <c r="I182" i="74" s="1"/>
  <c r="J182" i="74" s="1"/>
  <c r="K182" i="74" s="1"/>
  <c r="L182" i="74" s="1"/>
  <c r="M182" i="74" s="1"/>
  <c r="N182" i="74" s="1"/>
  <c r="O182" i="74" s="1"/>
  <c r="P182" i="74" s="1"/>
  <c r="Q182" i="74" s="1"/>
  <c r="R182" i="74" s="1"/>
  <c r="S182" i="74" s="1"/>
  <c r="Y182" i="74" s="1"/>
  <c r="Z182" i="74" s="1"/>
  <c r="AA182" i="74" s="1"/>
  <c r="AB182" i="74" s="1"/>
  <c r="AC182" i="74" s="1"/>
  <c r="AD182" i="74" s="1"/>
  <c r="AE182" i="74" s="1"/>
  <c r="AF182" i="74" s="1"/>
  <c r="E182" i="74"/>
  <c r="C182" i="74"/>
  <c r="D182" i="74" s="1"/>
  <c r="D181" i="74"/>
  <c r="E181" i="74" s="1"/>
  <c r="F181" i="74" s="1"/>
  <c r="G181" i="74" s="1"/>
  <c r="H181" i="74" s="1"/>
  <c r="I181" i="74" s="1"/>
  <c r="J181" i="74" s="1"/>
  <c r="K181" i="74" s="1"/>
  <c r="L181" i="74" s="1"/>
  <c r="M181" i="74" s="1"/>
  <c r="N181" i="74" s="1"/>
  <c r="O181" i="74" s="1"/>
  <c r="P181" i="74" s="1"/>
  <c r="Q181" i="74" s="1"/>
  <c r="R181" i="74" s="1"/>
  <c r="S181" i="74" s="1"/>
  <c r="Y181" i="74" s="1"/>
  <c r="Z181" i="74" s="1"/>
  <c r="AA181" i="74" s="1"/>
  <c r="AB181" i="74" s="1"/>
  <c r="AC181" i="74" s="1"/>
  <c r="AD181" i="74" s="1"/>
  <c r="AE181" i="74" s="1"/>
  <c r="AF181" i="74" s="1"/>
  <c r="C181" i="74"/>
  <c r="C180" i="74"/>
  <c r="D180" i="74" s="1"/>
  <c r="E180" i="74" s="1"/>
  <c r="F180" i="74" s="1"/>
  <c r="G180" i="74" s="1"/>
  <c r="H180" i="74" s="1"/>
  <c r="I180" i="74" s="1"/>
  <c r="J180" i="74" s="1"/>
  <c r="K180" i="74" s="1"/>
  <c r="L180" i="74" s="1"/>
  <c r="M180" i="74" s="1"/>
  <c r="N180" i="74" s="1"/>
  <c r="O180" i="74" s="1"/>
  <c r="P180" i="74" s="1"/>
  <c r="Q180" i="74" s="1"/>
  <c r="R180" i="74" s="1"/>
  <c r="S180" i="74" s="1"/>
  <c r="Y180" i="74" s="1"/>
  <c r="Z180" i="74" s="1"/>
  <c r="AA180" i="74" s="1"/>
  <c r="AB180" i="74" s="1"/>
  <c r="AC180" i="74" s="1"/>
  <c r="AD180" i="74" s="1"/>
  <c r="AE180" i="74" s="1"/>
  <c r="AF180" i="74" s="1"/>
  <c r="O179" i="74"/>
  <c r="P179" i="74" s="1"/>
  <c r="Q179" i="74" s="1"/>
  <c r="R179" i="74" s="1"/>
  <c r="S179" i="74" s="1"/>
  <c r="Y179" i="74" s="1"/>
  <c r="Z179" i="74" s="1"/>
  <c r="AA179" i="74" s="1"/>
  <c r="AB179" i="74" s="1"/>
  <c r="AC179" i="74" s="1"/>
  <c r="AD179" i="74" s="1"/>
  <c r="AE179" i="74" s="1"/>
  <c r="AF179" i="74" s="1"/>
  <c r="E179" i="74"/>
  <c r="F179" i="74" s="1"/>
  <c r="G179" i="74" s="1"/>
  <c r="H179" i="74" s="1"/>
  <c r="I179" i="74" s="1"/>
  <c r="J179" i="74" s="1"/>
  <c r="K179" i="74" s="1"/>
  <c r="L179" i="74" s="1"/>
  <c r="M179" i="74" s="1"/>
  <c r="N179" i="74" s="1"/>
  <c r="D179" i="74"/>
  <c r="C179" i="74"/>
  <c r="C178" i="74"/>
  <c r="D178" i="74" s="1"/>
  <c r="E178" i="74" s="1"/>
  <c r="F178" i="74" s="1"/>
  <c r="G178" i="74" s="1"/>
  <c r="H178" i="74" s="1"/>
  <c r="I178" i="74" s="1"/>
  <c r="J178" i="74" s="1"/>
  <c r="K178" i="74" s="1"/>
  <c r="L178" i="74" s="1"/>
  <c r="M178" i="74" s="1"/>
  <c r="N178" i="74" s="1"/>
  <c r="O178" i="74" s="1"/>
  <c r="P178" i="74" s="1"/>
  <c r="Q178" i="74" s="1"/>
  <c r="R178" i="74" s="1"/>
  <c r="S178" i="74" s="1"/>
  <c r="Y178" i="74" s="1"/>
  <c r="Z178" i="74" s="1"/>
  <c r="AA178" i="74" s="1"/>
  <c r="AB178" i="74" s="1"/>
  <c r="AC178" i="74" s="1"/>
  <c r="AD178" i="74" s="1"/>
  <c r="AE178" i="74" s="1"/>
  <c r="AF178" i="74" s="1"/>
  <c r="G177" i="74"/>
  <c r="H177" i="74" s="1"/>
  <c r="E177" i="74"/>
  <c r="F177" i="74" s="1"/>
  <c r="D177" i="74"/>
  <c r="C177" i="74"/>
  <c r="L176" i="74"/>
  <c r="M176" i="74" s="1"/>
  <c r="N176" i="74" s="1"/>
  <c r="O176" i="74" s="1"/>
  <c r="P176" i="74" s="1"/>
  <c r="Q176" i="74" s="1"/>
  <c r="R176" i="74" s="1"/>
  <c r="S176" i="74" s="1"/>
  <c r="Y176" i="74" s="1"/>
  <c r="Z176" i="74" s="1"/>
  <c r="AA176" i="74" s="1"/>
  <c r="AB176" i="74" s="1"/>
  <c r="AC176" i="74" s="1"/>
  <c r="AD176" i="74" s="1"/>
  <c r="AE176" i="74" s="1"/>
  <c r="AF176" i="74" s="1"/>
  <c r="D176" i="74"/>
  <c r="E176" i="74" s="1"/>
  <c r="F176" i="74" s="1"/>
  <c r="G176" i="74" s="1"/>
  <c r="H176" i="74" s="1"/>
  <c r="I176" i="74" s="1"/>
  <c r="J176" i="74" s="1"/>
  <c r="K176" i="74" s="1"/>
  <c r="C176" i="74"/>
  <c r="F175" i="74"/>
  <c r="G175" i="74" s="1"/>
  <c r="H175" i="74" s="1"/>
  <c r="I175" i="74" s="1"/>
  <c r="J175" i="74" s="1"/>
  <c r="K175" i="74" s="1"/>
  <c r="L175" i="74" s="1"/>
  <c r="M175" i="74" s="1"/>
  <c r="N175" i="74" s="1"/>
  <c r="O175" i="74" s="1"/>
  <c r="P175" i="74" s="1"/>
  <c r="Q175" i="74" s="1"/>
  <c r="R175" i="74" s="1"/>
  <c r="S175" i="74" s="1"/>
  <c r="Y175" i="74" s="1"/>
  <c r="Z175" i="74" s="1"/>
  <c r="AA175" i="74" s="1"/>
  <c r="AB175" i="74" s="1"/>
  <c r="AC175" i="74" s="1"/>
  <c r="AD175" i="74" s="1"/>
  <c r="AE175" i="74" s="1"/>
  <c r="AF175" i="74" s="1"/>
  <c r="E175" i="74"/>
  <c r="D175" i="74"/>
  <c r="C175" i="74"/>
  <c r="Y174" i="74"/>
  <c r="Z174" i="74" s="1"/>
  <c r="AA174" i="74" s="1"/>
  <c r="AB174" i="74" s="1"/>
  <c r="AC174" i="74" s="1"/>
  <c r="AD174" i="74" s="1"/>
  <c r="AE174" i="74" s="1"/>
  <c r="AF174" i="74" s="1"/>
  <c r="G174" i="74"/>
  <c r="H174" i="74" s="1"/>
  <c r="I174" i="74" s="1"/>
  <c r="J174" i="74" s="1"/>
  <c r="K174" i="74" s="1"/>
  <c r="L174" i="74" s="1"/>
  <c r="M174" i="74" s="1"/>
  <c r="N174" i="74" s="1"/>
  <c r="O174" i="74" s="1"/>
  <c r="P174" i="74" s="1"/>
  <c r="Q174" i="74" s="1"/>
  <c r="R174" i="74" s="1"/>
  <c r="S174" i="74" s="1"/>
  <c r="D174" i="74"/>
  <c r="E174" i="74" s="1"/>
  <c r="F174" i="74" s="1"/>
  <c r="C174" i="74"/>
  <c r="M173" i="74"/>
  <c r="N173" i="74" s="1"/>
  <c r="O173" i="74" s="1"/>
  <c r="P173" i="74" s="1"/>
  <c r="Q173" i="74" s="1"/>
  <c r="R173" i="74" s="1"/>
  <c r="S173" i="74" s="1"/>
  <c r="Y173" i="74" s="1"/>
  <c r="Z173" i="74" s="1"/>
  <c r="AA173" i="74" s="1"/>
  <c r="AB173" i="74" s="1"/>
  <c r="AC173" i="74" s="1"/>
  <c r="AD173" i="74" s="1"/>
  <c r="AE173" i="74" s="1"/>
  <c r="AF173" i="74" s="1"/>
  <c r="C173" i="74"/>
  <c r="D173" i="74" s="1"/>
  <c r="E173" i="74" s="1"/>
  <c r="F173" i="74" s="1"/>
  <c r="G173" i="74" s="1"/>
  <c r="H173" i="74" s="1"/>
  <c r="I173" i="74" s="1"/>
  <c r="J173" i="74" s="1"/>
  <c r="K173" i="74" s="1"/>
  <c r="L173" i="74" s="1"/>
  <c r="C172" i="74"/>
  <c r="D172" i="74" s="1"/>
  <c r="E172" i="74" s="1"/>
  <c r="F172" i="74" s="1"/>
  <c r="G172" i="74" s="1"/>
  <c r="H172" i="74" s="1"/>
  <c r="I172" i="74" s="1"/>
  <c r="J172" i="74" s="1"/>
  <c r="K172" i="74" s="1"/>
  <c r="L172" i="74" s="1"/>
  <c r="M172" i="74" s="1"/>
  <c r="N172" i="74" s="1"/>
  <c r="O172" i="74" s="1"/>
  <c r="P172" i="74" s="1"/>
  <c r="Q172" i="74" s="1"/>
  <c r="R172" i="74" s="1"/>
  <c r="S172" i="74" s="1"/>
  <c r="Y172" i="74" s="1"/>
  <c r="Z172" i="74" s="1"/>
  <c r="AA172" i="74" s="1"/>
  <c r="AB172" i="74" s="1"/>
  <c r="AC172" i="74" s="1"/>
  <c r="AD172" i="74" s="1"/>
  <c r="AE172" i="74" s="1"/>
  <c r="AF172" i="74" s="1"/>
  <c r="Q171" i="74"/>
  <c r="R171" i="74" s="1"/>
  <c r="S171" i="74" s="1"/>
  <c r="Y171" i="74" s="1"/>
  <c r="Z171" i="74" s="1"/>
  <c r="AA171" i="74" s="1"/>
  <c r="AB171" i="74" s="1"/>
  <c r="AC171" i="74" s="1"/>
  <c r="AD171" i="74" s="1"/>
  <c r="AE171" i="74" s="1"/>
  <c r="AF171" i="74" s="1"/>
  <c r="J171" i="74"/>
  <c r="K171" i="74" s="1"/>
  <c r="L171" i="74" s="1"/>
  <c r="M171" i="74" s="1"/>
  <c r="N171" i="74" s="1"/>
  <c r="O171" i="74" s="1"/>
  <c r="P171" i="74" s="1"/>
  <c r="I171" i="74"/>
  <c r="F171" i="74"/>
  <c r="G171" i="74" s="1"/>
  <c r="H171" i="74" s="1"/>
  <c r="E171" i="74"/>
  <c r="D171" i="74"/>
  <c r="C171" i="74"/>
  <c r="L170" i="74"/>
  <c r="M170" i="74" s="1"/>
  <c r="N170" i="74" s="1"/>
  <c r="O170" i="74" s="1"/>
  <c r="P170" i="74" s="1"/>
  <c r="Q170" i="74" s="1"/>
  <c r="R170" i="74" s="1"/>
  <c r="S170" i="74" s="1"/>
  <c r="Y170" i="74" s="1"/>
  <c r="C170" i="74"/>
  <c r="D170" i="74" s="1"/>
  <c r="E170" i="74" s="1"/>
  <c r="F170" i="74" s="1"/>
  <c r="G170" i="74" s="1"/>
  <c r="H170" i="74" s="1"/>
  <c r="I170" i="74" s="1"/>
  <c r="J170" i="74" s="1"/>
  <c r="K170" i="74" s="1"/>
  <c r="C169" i="74"/>
  <c r="AG167" i="74"/>
  <c r="C166" i="74"/>
  <c r="E165" i="74"/>
  <c r="F165" i="74" s="1"/>
  <c r="G165" i="74" s="1"/>
  <c r="H165" i="74" s="1"/>
  <c r="I165" i="74" s="1"/>
  <c r="J165" i="74" s="1"/>
  <c r="K165" i="74" s="1"/>
  <c r="L165" i="74" s="1"/>
  <c r="M165" i="74" s="1"/>
  <c r="N165" i="74" s="1"/>
  <c r="O165" i="74" s="1"/>
  <c r="P165" i="74" s="1"/>
  <c r="Q165" i="74" s="1"/>
  <c r="R165" i="74" s="1"/>
  <c r="S165" i="74" s="1"/>
  <c r="Y165" i="74" s="1"/>
  <c r="Z165" i="74" s="1"/>
  <c r="AA165" i="74" s="1"/>
  <c r="AB165" i="74" s="1"/>
  <c r="AC165" i="74" s="1"/>
  <c r="AD165" i="74" s="1"/>
  <c r="AE165" i="74" s="1"/>
  <c r="AF165" i="74" s="1"/>
  <c r="D165" i="74"/>
  <c r="C165" i="74"/>
  <c r="D164" i="74"/>
  <c r="E164" i="74" s="1"/>
  <c r="F164" i="74" s="1"/>
  <c r="G164" i="74" s="1"/>
  <c r="H164" i="74" s="1"/>
  <c r="I164" i="74" s="1"/>
  <c r="J164" i="74" s="1"/>
  <c r="K164" i="74" s="1"/>
  <c r="L164" i="74" s="1"/>
  <c r="M164" i="74" s="1"/>
  <c r="N164" i="74" s="1"/>
  <c r="O164" i="74" s="1"/>
  <c r="P164" i="74" s="1"/>
  <c r="Q164" i="74" s="1"/>
  <c r="R164" i="74" s="1"/>
  <c r="S164" i="74" s="1"/>
  <c r="Y164" i="74" s="1"/>
  <c r="Z164" i="74" s="1"/>
  <c r="AA164" i="74" s="1"/>
  <c r="AB164" i="74" s="1"/>
  <c r="AC164" i="74" s="1"/>
  <c r="AD164" i="74" s="1"/>
  <c r="AE164" i="74" s="1"/>
  <c r="AF164" i="74" s="1"/>
  <c r="C164" i="74"/>
  <c r="E163" i="74"/>
  <c r="F163" i="74" s="1"/>
  <c r="G163" i="74" s="1"/>
  <c r="H163" i="74" s="1"/>
  <c r="I163" i="74" s="1"/>
  <c r="J163" i="74" s="1"/>
  <c r="K163" i="74" s="1"/>
  <c r="L163" i="74" s="1"/>
  <c r="M163" i="74" s="1"/>
  <c r="N163" i="74" s="1"/>
  <c r="O163" i="74" s="1"/>
  <c r="P163" i="74" s="1"/>
  <c r="Q163" i="74" s="1"/>
  <c r="R163" i="74" s="1"/>
  <c r="S163" i="74" s="1"/>
  <c r="Y163" i="74" s="1"/>
  <c r="Z163" i="74" s="1"/>
  <c r="AA163" i="74" s="1"/>
  <c r="AB163" i="74" s="1"/>
  <c r="AC163" i="74" s="1"/>
  <c r="AD163" i="74" s="1"/>
  <c r="AE163" i="74" s="1"/>
  <c r="AF163" i="74" s="1"/>
  <c r="D163" i="74"/>
  <c r="C163" i="74"/>
  <c r="H162" i="74"/>
  <c r="I162" i="74" s="1"/>
  <c r="J162" i="74" s="1"/>
  <c r="K162" i="74" s="1"/>
  <c r="L162" i="74" s="1"/>
  <c r="M162" i="74" s="1"/>
  <c r="N162" i="74" s="1"/>
  <c r="O162" i="74" s="1"/>
  <c r="P162" i="74" s="1"/>
  <c r="Q162" i="74" s="1"/>
  <c r="R162" i="74" s="1"/>
  <c r="S162" i="74" s="1"/>
  <c r="Y162" i="74" s="1"/>
  <c r="Z162" i="74" s="1"/>
  <c r="AA162" i="74" s="1"/>
  <c r="AB162" i="74" s="1"/>
  <c r="AC162" i="74" s="1"/>
  <c r="AD162" i="74" s="1"/>
  <c r="AE162" i="74" s="1"/>
  <c r="AF162" i="74" s="1"/>
  <c r="C162" i="74"/>
  <c r="D162" i="74" s="1"/>
  <c r="E162" i="74" s="1"/>
  <c r="F162" i="74" s="1"/>
  <c r="G162" i="74" s="1"/>
  <c r="D161" i="74"/>
  <c r="C161" i="74"/>
  <c r="AI158" i="74"/>
  <c r="AH158" i="74"/>
  <c r="A158" i="74" a="1"/>
  <c r="A158" i="74" s="1"/>
  <c r="AI157" i="74"/>
  <c r="AH157" i="74"/>
  <c r="AI156" i="74"/>
  <c r="AH156" i="74"/>
  <c r="AI155" i="74"/>
  <c r="AH155" i="74"/>
  <c r="AI154" i="74"/>
  <c r="AH154" i="74"/>
  <c r="AL153" i="74"/>
  <c r="AI153" i="74"/>
  <c r="AH153" i="74"/>
  <c r="A153" i="74" a="1"/>
  <c r="A153" i="74" s="1"/>
  <c r="AI152" i="74"/>
  <c r="AH152" i="74"/>
  <c r="AI151" i="74"/>
  <c r="AH151" i="74"/>
  <c r="AI150" i="74"/>
  <c r="AH150" i="74"/>
  <c r="AI149" i="74"/>
  <c r="AH149" i="74"/>
  <c r="AI148" i="74"/>
  <c r="AH148" i="74"/>
  <c r="AI147" i="74"/>
  <c r="AH147" i="74"/>
  <c r="AI146" i="74"/>
  <c r="AH146" i="74"/>
  <c r="AI142" i="74"/>
  <c r="AH142" i="74"/>
  <c r="AI141" i="74"/>
  <c r="AH141" i="74"/>
  <c r="AI140" i="74"/>
  <c r="AH140" i="74"/>
  <c r="AI139" i="74"/>
  <c r="AH139" i="74"/>
  <c r="AI138" i="74"/>
  <c r="AH138" i="74"/>
  <c r="AI137" i="74"/>
  <c r="AH137" i="74"/>
  <c r="AI136" i="74"/>
  <c r="AH136" i="74"/>
  <c r="AI134" i="74"/>
  <c r="AH134" i="74"/>
  <c r="AI133" i="74"/>
  <c r="AH133" i="74"/>
  <c r="AI132" i="74"/>
  <c r="AH132" i="74"/>
  <c r="AI131" i="74"/>
  <c r="AH131" i="74"/>
  <c r="AI130" i="74"/>
  <c r="AH130" i="74"/>
  <c r="AI129" i="74"/>
  <c r="AH129" i="74"/>
  <c r="AI128" i="74"/>
  <c r="AH128" i="74"/>
  <c r="AI127" i="74"/>
  <c r="AH127" i="74"/>
  <c r="AI126" i="74"/>
  <c r="AH126" i="74"/>
  <c r="AI125" i="74"/>
  <c r="AH125" i="74"/>
  <c r="E123" i="74"/>
  <c r="AP23" i="74" s="1"/>
  <c r="AF122" i="74"/>
  <c r="AE122" i="74"/>
  <c r="AD122" i="74"/>
  <c r="AC122" i="74"/>
  <c r="AB122" i="74"/>
  <c r="S122" i="74"/>
  <c r="M122" i="74"/>
  <c r="L122" i="74"/>
  <c r="K122" i="74"/>
  <c r="J122" i="74"/>
  <c r="I122" i="74"/>
  <c r="H122" i="74"/>
  <c r="G122" i="74"/>
  <c r="F122" i="74"/>
  <c r="E122" i="74"/>
  <c r="D122" i="74"/>
  <c r="C122" i="74"/>
  <c r="B122" i="74"/>
  <c r="AF121" i="74"/>
  <c r="AE121" i="74"/>
  <c r="AD121" i="74"/>
  <c r="AC121" i="74"/>
  <c r="AB121" i="74"/>
  <c r="BC23" i="74"/>
  <c r="S121" i="74"/>
  <c r="M121" i="74"/>
  <c r="L121" i="74"/>
  <c r="K121" i="74"/>
  <c r="J121" i="74"/>
  <c r="I121" i="74"/>
  <c r="H121" i="74"/>
  <c r="G121" i="74"/>
  <c r="F121" i="74"/>
  <c r="E121" i="74"/>
  <c r="D121" i="74"/>
  <c r="C121" i="74"/>
  <c r="B121" i="74"/>
  <c r="AF120" i="74"/>
  <c r="AE120" i="74"/>
  <c r="AD120" i="74"/>
  <c r="AC120" i="74"/>
  <c r="AB120" i="74"/>
  <c r="S120" i="74"/>
  <c r="M120" i="74"/>
  <c r="L120" i="74"/>
  <c r="K120" i="74"/>
  <c r="J120" i="74"/>
  <c r="I120" i="74"/>
  <c r="H120" i="74"/>
  <c r="G120" i="74"/>
  <c r="F120" i="74"/>
  <c r="E120" i="74"/>
  <c r="D120" i="74"/>
  <c r="C120" i="74"/>
  <c r="B120" i="74"/>
  <c r="AF119" i="74"/>
  <c r="AE119" i="74"/>
  <c r="AD119" i="74"/>
  <c r="AC119" i="74"/>
  <c r="AB119" i="74"/>
  <c r="S119" i="74"/>
  <c r="M119" i="74"/>
  <c r="L119" i="74"/>
  <c r="K119" i="74"/>
  <c r="J119" i="74"/>
  <c r="I119" i="74"/>
  <c r="H119" i="74"/>
  <c r="G119" i="74"/>
  <c r="F119" i="74"/>
  <c r="E119" i="74"/>
  <c r="D119" i="74"/>
  <c r="C119" i="74"/>
  <c r="B119" i="74"/>
  <c r="AF118" i="74"/>
  <c r="AE118" i="74"/>
  <c r="AD118" i="74"/>
  <c r="AC118" i="74"/>
  <c r="AB118" i="74"/>
  <c r="S118" i="74"/>
  <c r="M118" i="74"/>
  <c r="L118" i="74"/>
  <c r="K118" i="74"/>
  <c r="J118" i="74"/>
  <c r="I118" i="74"/>
  <c r="H118" i="74"/>
  <c r="G118" i="74"/>
  <c r="F118" i="74"/>
  <c r="E118" i="74"/>
  <c r="D118" i="74"/>
  <c r="C118" i="74"/>
  <c r="B118" i="74"/>
  <c r="AF117" i="74"/>
  <c r="AE117" i="74"/>
  <c r="AD117" i="74"/>
  <c r="AC117" i="74"/>
  <c r="AC123" i="74" s="1"/>
  <c r="AB117" i="74"/>
  <c r="BF23" i="74"/>
  <c r="BE23" i="74"/>
  <c r="BD23" i="74"/>
  <c r="S117" i="74"/>
  <c r="S123" i="74" s="1"/>
  <c r="BA23" i="74" s="1"/>
  <c r="AY23" i="74"/>
  <c r="AX23" i="74"/>
  <c r="M117" i="74"/>
  <c r="L117" i="74"/>
  <c r="K117" i="74"/>
  <c r="J117" i="74"/>
  <c r="I117" i="74"/>
  <c r="H117" i="74"/>
  <c r="G117" i="74"/>
  <c r="F117" i="74"/>
  <c r="E117" i="74"/>
  <c r="D117" i="74"/>
  <c r="C117" i="74"/>
  <c r="B117" i="74"/>
  <c r="AI114" i="74"/>
  <c r="AH114" i="74"/>
  <c r="AI112" i="74"/>
  <c r="AH112" i="74"/>
  <c r="AG112" i="74"/>
  <c r="AI111" i="74"/>
  <c r="AH111" i="74"/>
  <c r="AI110" i="74"/>
  <c r="AH110" i="74"/>
  <c r="AI109" i="74"/>
  <c r="AH109" i="74"/>
  <c r="AG108" i="74"/>
  <c r="AF108" i="74"/>
  <c r="AE5" i="74" s="1"/>
  <c r="AE108" i="74"/>
  <c r="BI19" i="74" s="1"/>
  <c r="AD108" i="74"/>
  <c r="BH19" i="74" s="1"/>
  <c r="AC108" i="74"/>
  <c r="AB108" i="74"/>
  <c r="S108" i="74"/>
  <c r="BA19" i="74" s="1"/>
  <c r="M108" i="74"/>
  <c r="L108" i="74"/>
  <c r="K108" i="74"/>
  <c r="J5" i="74" s="1"/>
  <c r="J108" i="74"/>
  <c r="I5" i="74" s="1"/>
  <c r="I108" i="74"/>
  <c r="H108" i="74"/>
  <c r="G5" i="74" s="1"/>
  <c r="G108" i="74"/>
  <c r="AR19" i="74" s="1"/>
  <c r="F108" i="74"/>
  <c r="E108" i="74"/>
  <c r="D108" i="74"/>
  <c r="C108" i="74"/>
  <c r="B5" i="74" s="1"/>
  <c r="B108" i="74"/>
  <c r="AF5" i="74" s="1"/>
  <c r="AI107" i="74"/>
  <c r="AH107" i="74"/>
  <c r="AI106" i="74"/>
  <c r="AH106" i="74"/>
  <c r="AI105" i="74"/>
  <c r="AH105" i="74"/>
  <c r="AI104" i="74"/>
  <c r="AH104" i="74"/>
  <c r="AI103" i="74"/>
  <c r="AH103" i="74"/>
  <c r="AI102" i="74"/>
  <c r="AH102" i="74"/>
  <c r="AI101" i="74"/>
  <c r="AH101" i="74"/>
  <c r="AI100" i="74"/>
  <c r="AH100" i="74"/>
  <c r="AI99" i="74"/>
  <c r="AH99" i="74"/>
  <c r="AI98" i="74"/>
  <c r="AH98" i="74"/>
  <c r="AI97" i="74"/>
  <c r="AH97" i="74"/>
  <c r="AG96" i="74"/>
  <c r="AF96" i="74"/>
  <c r="AE96" i="74"/>
  <c r="BI20" i="74" s="1"/>
  <c r="AD96" i="74"/>
  <c r="AC96" i="74"/>
  <c r="AB96" i="74"/>
  <c r="BD20" i="74"/>
  <c r="BC20" i="74"/>
  <c r="S96" i="74"/>
  <c r="BA20" i="74" s="1"/>
  <c r="AV20" i="74"/>
  <c r="M96" i="74"/>
  <c r="AU20" i="74" s="1"/>
  <c r="L96" i="74"/>
  <c r="K96" i="74"/>
  <c r="J96" i="74"/>
  <c r="I96" i="74"/>
  <c r="AS20" i="74" s="1"/>
  <c r="H96" i="74"/>
  <c r="G96" i="74"/>
  <c r="F96" i="74"/>
  <c r="AQ20" i="74" s="1"/>
  <c r="E96" i="74"/>
  <c r="D96" i="74"/>
  <c r="C96" i="74"/>
  <c r="B96" i="74"/>
  <c r="AI95" i="74"/>
  <c r="AH95" i="74"/>
  <c r="AI94" i="74"/>
  <c r="AH94" i="74"/>
  <c r="AI93" i="74"/>
  <c r="AH93" i="74"/>
  <c r="AF92" i="74"/>
  <c r="AF113" i="74" s="1"/>
  <c r="AF115" i="74" s="1"/>
  <c r="AE92" i="74"/>
  <c r="BI18" i="74" s="1"/>
  <c r="AD92" i="74"/>
  <c r="BH18" i="74" s="1"/>
  <c r="AC92" i="74"/>
  <c r="AB92" i="74"/>
  <c r="BG18" i="74" s="1"/>
  <c r="BE18" i="74"/>
  <c r="S92" i="74"/>
  <c r="AZ18" i="74"/>
  <c r="P7" i="74"/>
  <c r="AW18" i="74"/>
  <c r="M92" i="74"/>
  <c r="AU18" i="74" s="1"/>
  <c r="L92" i="74"/>
  <c r="K92" i="74"/>
  <c r="AT18" i="74" s="1"/>
  <c r="J92" i="74"/>
  <c r="I92" i="74"/>
  <c r="H92" i="74"/>
  <c r="G92" i="74"/>
  <c r="AR18" i="74" s="1"/>
  <c r="AQ18" i="74"/>
  <c r="E92" i="74"/>
  <c r="AP18" i="74" s="1"/>
  <c r="C92" i="74"/>
  <c r="B92" i="74"/>
  <c r="AM18" i="74" s="1"/>
  <c r="BV91" i="74"/>
  <c r="BM91" i="74"/>
  <c r="BF91" i="74"/>
  <c r="BD91" i="74"/>
  <c r="BA91" i="74"/>
  <c r="AZ91" i="74"/>
  <c r="AI91" i="74"/>
  <c r="AH91" i="74"/>
  <c r="AG91" i="74"/>
  <c r="AG92" i="74" s="1"/>
  <c r="AG3" i="74" s="1"/>
  <c r="BS90" i="74"/>
  <c r="BP90" i="74"/>
  <c r="BK90" i="74"/>
  <c r="BC90" i="74"/>
  <c r="BA90" i="74"/>
  <c r="AZ90" i="74"/>
  <c r="AI90" i="74"/>
  <c r="AH90" i="74"/>
  <c r="BU89" i="74"/>
  <c r="BM89" i="74"/>
  <c r="BB89" i="74"/>
  <c r="AI89" i="74"/>
  <c r="AH89" i="74"/>
  <c r="BW88" i="74"/>
  <c r="AI88" i="74"/>
  <c r="AH88" i="74"/>
  <c r="BW87" i="74"/>
  <c r="BV87" i="74"/>
  <c r="BU87" i="74"/>
  <c r="BG87" i="74"/>
  <c r="BF87" i="74"/>
  <c r="BE87" i="74"/>
  <c r="AI87" i="74"/>
  <c r="AH87" i="74"/>
  <c r="BS86" i="74"/>
  <c r="BK86" i="74"/>
  <c r="AI86" i="74"/>
  <c r="AH86" i="74"/>
  <c r="AI85" i="74"/>
  <c r="AH85" i="74"/>
  <c r="BW84" i="74"/>
  <c r="BW91" i="74" s="1"/>
  <c r="BV84" i="74"/>
  <c r="BU84" i="74"/>
  <c r="BU91" i="74" s="1"/>
  <c r="BT84" i="74"/>
  <c r="BT91" i="74" s="1"/>
  <c r="BS84" i="74"/>
  <c r="BS91" i="74" s="1"/>
  <c r="BR84" i="74"/>
  <c r="BR91" i="74" s="1"/>
  <c r="BQ84" i="74"/>
  <c r="BQ91" i="74" s="1"/>
  <c r="BP84" i="74"/>
  <c r="BP91" i="74" s="1"/>
  <c r="BO84" i="74"/>
  <c r="BO91" i="74" s="1"/>
  <c r="BN84" i="74"/>
  <c r="BN91" i="74" s="1"/>
  <c r="BM84" i="74"/>
  <c r="BL84" i="74"/>
  <c r="BL91" i="74" s="1"/>
  <c r="BK84" i="74"/>
  <c r="BK91" i="74" s="1"/>
  <c r="BJ84" i="74"/>
  <c r="BJ91" i="74" s="1"/>
  <c r="BI84" i="74"/>
  <c r="BI91" i="74" s="1"/>
  <c r="BH84" i="74"/>
  <c r="BH91" i="74" s="1"/>
  <c r="BG84" i="74"/>
  <c r="BG91" i="74" s="1"/>
  <c r="BF84" i="74"/>
  <c r="BE84" i="74"/>
  <c r="BE91" i="74" s="1"/>
  <c r="BD84" i="74"/>
  <c r="BC84" i="74"/>
  <c r="BC91" i="74" s="1"/>
  <c r="BB84" i="74"/>
  <c r="BB91" i="74" s="1"/>
  <c r="BA84" i="74"/>
  <c r="AZ84" i="74"/>
  <c r="AI84" i="74"/>
  <c r="AH84" i="74"/>
  <c r="BW83" i="74"/>
  <c r="BW90" i="74" s="1"/>
  <c r="BV83" i="74"/>
  <c r="BV90" i="74" s="1"/>
  <c r="BU83" i="74"/>
  <c r="BU90" i="74" s="1"/>
  <c r="BT83" i="74"/>
  <c r="BT90" i="74" s="1"/>
  <c r="BS83" i="74"/>
  <c r="BR83" i="74"/>
  <c r="BR90" i="74" s="1"/>
  <c r="BQ83" i="74"/>
  <c r="BQ90" i="74" s="1"/>
  <c r="BP83" i="74"/>
  <c r="BO83" i="74"/>
  <c r="BO90" i="74" s="1"/>
  <c r="BN83" i="74"/>
  <c r="BN90" i="74" s="1"/>
  <c r="BM83" i="74"/>
  <c r="BM90" i="74" s="1"/>
  <c r="BL83" i="74"/>
  <c r="BL90" i="74" s="1"/>
  <c r="BK83" i="74"/>
  <c r="BJ83" i="74"/>
  <c r="BJ90" i="74" s="1"/>
  <c r="BI83" i="74"/>
  <c r="BI90" i="74" s="1"/>
  <c r="BH83" i="74"/>
  <c r="BH90" i="74" s="1"/>
  <c r="BG83" i="74"/>
  <c r="BG90" i="74" s="1"/>
  <c r="BF83" i="74"/>
  <c r="BF90" i="74" s="1"/>
  <c r="BE83" i="74"/>
  <c r="BE90" i="74" s="1"/>
  <c r="BD83" i="74"/>
  <c r="BD90" i="74" s="1"/>
  <c r="BC83" i="74"/>
  <c r="BB83" i="74"/>
  <c r="BB90" i="74" s="1"/>
  <c r="BA83" i="74"/>
  <c r="AZ83" i="74"/>
  <c r="AI83" i="74"/>
  <c r="AH83" i="74"/>
  <c r="BW82" i="74"/>
  <c r="BW89" i="74" s="1"/>
  <c r="BV82" i="74"/>
  <c r="BV89" i="74" s="1"/>
  <c r="BU82" i="74"/>
  <c r="BT82" i="74"/>
  <c r="BT89" i="74" s="1"/>
  <c r="BS82" i="74"/>
  <c r="BS89" i="74" s="1"/>
  <c r="BR82" i="74"/>
  <c r="BR89" i="74" s="1"/>
  <c r="BQ82" i="74"/>
  <c r="BQ89" i="74" s="1"/>
  <c r="BP82" i="74"/>
  <c r="BP89" i="74" s="1"/>
  <c r="BO82" i="74"/>
  <c r="BO89" i="74" s="1"/>
  <c r="BN82" i="74"/>
  <c r="BN89" i="74" s="1"/>
  <c r="BM82" i="74"/>
  <c r="BL82" i="74"/>
  <c r="BL89" i="74" s="1"/>
  <c r="BK82" i="74"/>
  <c r="BK89" i="74" s="1"/>
  <c r="BJ82" i="74"/>
  <c r="BJ89" i="74" s="1"/>
  <c r="BI82" i="74"/>
  <c r="BI89" i="74" s="1"/>
  <c r="BH82" i="74"/>
  <c r="BH89" i="74" s="1"/>
  <c r="BG82" i="74"/>
  <c r="BG89" i="74" s="1"/>
  <c r="BF82" i="74"/>
  <c r="BF89" i="74" s="1"/>
  <c r="BE82" i="74"/>
  <c r="BE89" i="74" s="1"/>
  <c r="BD82" i="74"/>
  <c r="BD89" i="74" s="1"/>
  <c r="BC82" i="74"/>
  <c r="BC89" i="74" s="1"/>
  <c r="BB82" i="74"/>
  <c r="BA82" i="74"/>
  <c r="BA89" i="74" s="1"/>
  <c r="AZ82" i="74"/>
  <c r="AI82" i="74"/>
  <c r="AH82" i="74"/>
  <c r="BW81" i="74"/>
  <c r="BV81" i="74"/>
  <c r="BV88" i="74" s="1"/>
  <c r="BU81" i="74"/>
  <c r="BU88" i="74" s="1"/>
  <c r="BT81" i="74"/>
  <c r="BT88" i="74" s="1"/>
  <c r="BS81" i="74"/>
  <c r="BS88" i="74" s="1"/>
  <c r="BR81" i="74"/>
  <c r="BR88" i="74" s="1"/>
  <c r="BQ81" i="74"/>
  <c r="BQ88" i="74" s="1"/>
  <c r="BP81" i="74"/>
  <c r="BP88" i="74" s="1"/>
  <c r="BO81" i="74"/>
  <c r="BO88" i="74" s="1"/>
  <c r="BN81" i="74"/>
  <c r="BN88" i="74" s="1"/>
  <c r="BM81" i="74"/>
  <c r="BM88" i="74" s="1"/>
  <c r="BL81" i="74"/>
  <c r="BL88" i="74" s="1"/>
  <c r="BK81" i="74"/>
  <c r="BK88" i="74" s="1"/>
  <c r="BJ81" i="74"/>
  <c r="BJ88" i="74" s="1"/>
  <c r="BI81" i="74"/>
  <c r="BI88" i="74" s="1"/>
  <c r="BH81" i="74"/>
  <c r="BH88" i="74" s="1"/>
  <c r="BG81" i="74"/>
  <c r="BG88" i="74" s="1"/>
  <c r="BF81" i="74"/>
  <c r="BF88" i="74" s="1"/>
  <c r="BE81" i="74"/>
  <c r="BE88" i="74" s="1"/>
  <c r="BD81" i="74"/>
  <c r="BD88" i="74" s="1"/>
  <c r="BC81" i="74"/>
  <c r="BC88" i="74" s="1"/>
  <c r="BB81" i="74"/>
  <c r="BB88" i="74" s="1"/>
  <c r="BA81" i="74"/>
  <c r="BA88" i="74" s="1"/>
  <c r="AZ81" i="74"/>
  <c r="AZ88" i="74" s="1"/>
  <c r="AI81" i="74"/>
  <c r="AH81" i="74"/>
  <c r="BW80" i="74"/>
  <c r="BV80" i="74"/>
  <c r="BU80" i="74"/>
  <c r="BT80" i="74"/>
  <c r="BT87" i="74" s="1"/>
  <c r="BS80" i="74"/>
  <c r="BS87" i="74" s="1"/>
  <c r="BR80" i="74"/>
  <c r="BR87" i="74" s="1"/>
  <c r="BQ80" i="74"/>
  <c r="BQ87" i="74" s="1"/>
  <c r="BP80" i="74"/>
  <c r="BP87" i="74" s="1"/>
  <c r="BO80" i="74"/>
  <c r="BO87" i="74" s="1"/>
  <c r="BN80" i="74"/>
  <c r="BN87" i="74" s="1"/>
  <c r="BM80" i="74"/>
  <c r="BM87" i="74" s="1"/>
  <c r="BL80" i="74"/>
  <c r="BL87" i="74" s="1"/>
  <c r="BK80" i="74"/>
  <c r="BK87" i="74" s="1"/>
  <c r="BJ80" i="74"/>
  <c r="BJ87" i="74" s="1"/>
  <c r="BI80" i="74"/>
  <c r="BI87" i="74" s="1"/>
  <c r="BH80" i="74"/>
  <c r="BH87" i="74" s="1"/>
  <c r="BG80" i="74"/>
  <c r="BF80" i="74"/>
  <c r="BE80" i="74"/>
  <c r="BD80" i="74"/>
  <c r="BD87" i="74" s="1"/>
  <c r="BC80" i="74"/>
  <c r="BC87" i="74" s="1"/>
  <c r="BB80" i="74"/>
  <c r="BB87" i="74" s="1"/>
  <c r="BA80" i="74"/>
  <c r="BA87" i="74" s="1"/>
  <c r="AZ80" i="74"/>
  <c r="AZ87" i="74" s="1"/>
  <c r="AI80" i="74"/>
  <c r="AH80" i="74"/>
  <c r="BW79" i="74"/>
  <c r="BW86" i="74" s="1"/>
  <c r="BV79" i="74"/>
  <c r="BV86" i="74" s="1"/>
  <c r="BU79" i="74"/>
  <c r="BU86" i="74" s="1"/>
  <c r="BT79" i="74"/>
  <c r="BT86" i="74" s="1"/>
  <c r="BS79" i="74"/>
  <c r="BR79" i="74"/>
  <c r="BR86" i="74" s="1"/>
  <c r="BQ79" i="74"/>
  <c r="BQ86" i="74" s="1"/>
  <c r="BP79" i="74"/>
  <c r="BP86" i="74" s="1"/>
  <c r="BO79" i="74"/>
  <c r="BO86" i="74" s="1"/>
  <c r="BN79" i="74"/>
  <c r="BN86" i="74" s="1"/>
  <c r="BM79" i="74"/>
  <c r="BM86" i="74" s="1"/>
  <c r="BL79" i="74"/>
  <c r="BL86" i="74" s="1"/>
  <c r="BK79" i="74"/>
  <c r="BJ79" i="74"/>
  <c r="BJ86" i="74" s="1"/>
  <c r="BI79" i="74"/>
  <c r="BI86" i="74" s="1"/>
  <c r="BH79" i="74"/>
  <c r="BH86" i="74" s="1"/>
  <c r="BG79" i="74"/>
  <c r="BG86" i="74" s="1"/>
  <c r="BF79" i="74"/>
  <c r="BF86" i="74" s="1"/>
  <c r="BE79" i="74"/>
  <c r="BE86" i="74" s="1"/>
  <c r="BD79" i="74"/>
  <c r="BD86" i="74" s="1"/>
  <c r="BC79" i="74"/>
  <c r="BC86" i="74" s="1"/>
  <c r="BB79" i="74"/>
  <c r="BB86" i="74" s="1"/>
  <c r="BA79" i="74"/>
  <c r="BA86" i="74" s="1"/>
  <c r="AZ79" i="74"/>
  <c r="AZ86" i="74" s="1"/>
  <c r="AI79" i="74"/>
  <c r="AH79" i="74"/>
  <c r="AG78" i="74"/>
  <c r="AF78" i="74"/>
  <c r="BJ17" i="74" s="1"/>
  <c r="AE78" i="74"/>
  <c r="BI17" i="74" s="1"/>
  <c r="AD78" i="74"/>
  <c r="AC78" i="74"/>
  <c r="AB78" i="74"/>
  <c r="BG17" i="74" s="1"/>
  <c r="BB17" i="74"/>
  <c r="S78" i="74"/>
  <c r="BA17" i="74" s="1"/>
  <c r="M78" i="74"/>
  <c r="AU17" i="74" s="1"/>
  <c r="L78" i="74"/>
  <c r="K78" i="74"/>
  <c r="AT17" i="74" s="1"/>
  <c r="J78" i="74"/>
  <c r="I78" i="74"/>
  <c r="H78" i="74"/>
  <c r="G78" i="74"/>
  <c r="AR17" i="74" s="1"/>
  <c r="C78" i="74"/>
  <c r="B78" i="74"/>
  <c r="AI77" i="74"/>
  <c r="AH77" i="74"/>
  <c r="AI76" i="74"/>
  <c r="AH76" i="74"/>
  <c r="AI75" i="74"/>
  <c r="AH75" i="74"/>
  <c r="AI74" i="74"/>
  <c r="AH74" i="74"/>
  <c r="AI73" i="74"/>
  <c r="AH73" i="74"/>
  <c r="AI72" i="74"/>
  <c r="AH72" i="74"/>
  <c r="AG71" i="74"/>
  <c r="AG113" i="74" s="1"/>
  <c r="AF71" i="74"/>
  <c r="BJ16" i="74" s="1"/>
  <c r="AE71" i="74"/>
  <c r="AD71" i="74"/>
  <c r="AC71" i="74"/>
  <c r="AB71" i="74"/>
  <c r="Z7" i="74"/>
  <c r="S71" i="74"/>
  <c r="AZ16" i="74"/>
  <c r="N71" i="74"/>
  <c r="N113" i="74" s="1"/>
  <c r="N115" i="74" s="1"/>
  <c r="N116" i="74" s="1"/>
  <c r="M71" i="74"/>
  <c r="L71" i="74"/>
  <c r="K71" i="74"/>
  <c r="J71" i="74"/>
  <c r="I71" i="74"/>
  <c r="H71" i="74"/>
  <c r="G71" i="74"/>
  <c r="AP16" i="74"/>
  <c r="C71" i="74"/>
  <c r="B71" i="74"/>
  <c r="AM16" i="74" s="1"/>
  <c r="AI70" i="74"/>
  <c r="AH70" i="74"/>
  <c r="AI69" i="74"/>
  <c r="AH69" i="74"/>
  <c r="AI68" i="74"/>
  <c r="AH68" i="74"/>
  <c r="AI67" i="74"/>
  <c r="AH67" i="74"/>
  <c r="AI66" i="74"/>
  <c r="AH66" i="74"/>
  <c r="AI65" i="74"/>
  <c r="AH65" i="74"/>
  <c r="AI64" i="74"/>
  <c r="AH64" i="74"/>
  <c r="AI63" i="74"/>
  <c r="AH63" i="74"/>
  <c r="AI62" i="74"/>
  <c r="AH62" i="74"/>
  <c r="AI61" i="74"/>
  <c r="AH61" i="74"/>
  <c r="AI60" i="74"/>
  <c r="AH60" i="74"/>
  <c r="AI59" i="74"/>
  <c r="AH59" i="74"/>
  <c r="AI58" i="74"/>
  <c r="AH58" i="74"/>
  <c r="AI57" i="74"/>
  <c r="AH57" i="74"/>
  <c r="AI56" i="74"/>
  <c r="AH56" i="74"/>
  <c r="AI55" i="74"/>
  <c r="AH55" i="74"/>
  <c r="AI54" i="74"/>
  <c r="AH54" i="74"/>
  <c r="AI53" i="74"/>
  <c r="AH53" i="74"/>
  <c r="AI52" i="74"/>
  <c r="AH52" i="74"/>
  <c r="AI51" i="74"/>
  <c r="AH51" i="74"/>
  <c r="AI50" i="74"/>
  <c r="AH50" i="74"/>
  <c r="AI49" i="74"/>
  <c r="AH49" i="74"/>
  <c r="AI48" i="74"/>
  <c r="AH48" i="74"/>
  <c r="AI47" i="74"/>
  <c r="AH47" i="74"/>
  <c r="AI46" i="74"/>
  <c r="AH46" i="74"/>
  <c r="AI45" i="74"/>
  <c r="AH45" i="74"/>
  <c r="AI44" i="74"/>
  <c r="AH44" i="74"/>
  <c r="AI43" i="74"/>
  <c r="AH43" i="74"/>
  <c r="AI42" i="74"/>
  <c r="AH42" i="74"/>
  <c r="AI41" i="74"/>
  <c r="AH41" i="74"/>
  <c r="AI40" i="74"/>
  <c r="AH40" i="74"/>
  <c r="AI39" i="74"/>
  <c r="AH39" i="74"/>
  <c r="AI38" i="74"/>
  <c r="AH38" i="74"/>
  <c r="AI37" i="74"/>
  <c r="AH37" i="74"/>
  <c r="AI36" i="74"/>
  <c r="AH36" i="74"/>
  <c r="AI35" i="74"/>
  <c r="AH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BB23" i="74"/>
  <c r="AZ23" i="74"/>
  <c r="AI23" i="74"/>
  <c r="AH23" i="74"/>
  <c r="AI22" i="74"/>
  <c r="AH22" i="74"/>
  <c r="BJ21" i="74"/>
  <c r="BI21" i="74"/>
  <c r="BH21" i="74"/>
  <c r="BG21" i="74"/>
  <c r="BF21" i="74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AS21" i="74"/>
  <c r="AR21" i="74"/>
  <c r="AQ21" i="74"/>
  <c r="AP21" i="74"/>
  <c r="AO21" i="74"/>
  <c r="AN21" i="74"/>
  <c r="AM21" i="74"/>
  <c r="AI21" i="74"/>
  <c r="AH21" i="74"/>
  <c r="BJ20" i="74"/>
  <c r="BH20" i="74"/>
  <c r="BG20" i="74"/>
  <c r="BF20" i="74"/>
  <c r="BE20" i="74"/>
  <c r="BB20" i="74"/>
  <c r="AZ20" i="74"/>
  <c r="AY20" i="74"/>
  <c r="AX20" i="74"/>
  <c r="AW20" i="74"/>
  <c r="AT20" i="74"/>
  <c r="AR20" i="74"/>
  <c r="AP20" i="74"/>
  <c r="AO20" i="74"/>
  <c r="AN20" i="74"/>
  <c r="AI20" i="74"/>
  <c r="AH20" i="74"/>
  <c r="BJ19" i="74"/>
  <c r="BG19" i="74"/>
  <c r="BF19" i="74"/>
  <c r="BE19" i="74"/>
  <c r="BD19" i="74"/>
  <c r="BB19" i="74"/>
  <c r="AZ19" i="74"/>
  <c r="AY19" i="74"/>
  <c r="AX19" i="74"/>
  <c r="AV19" i="74"/>
  <c r="AS19" i="74"/>
  <c r="AQ19" i="74"/>
  <c r="AI19" i="74"/>
  <c r="AH19" i="74"/>
  <c r="BF18" i="74"/>
  <c r="BD18" i="74"/>
  <c r="BC18" i="74"/>
  <c r="BB18" i="74"/>
  <c r="BA18" i="74"/>
  <c r="AY18" i="74"/>
  <c r="AX18" i="74"/>
  <c r="AV18" i="74"/>
  <c r="AS18" i="74"/>
  <c r="AO18" i="74"/>
  <c r="AN18" i="74"/>
  <c r="AI18" i="74"/>
  <c r="AH18" i="74"/>
  <c r="BH17" i="74"/>
  <c r="BF17" i="74"/>
  <c r="BE17" i="74"/>
  <c r="BD17" i="74"/>
  <c r="BC17" i="74"/>
  <c r="AZ17" i="74"/>
  <c r="AY17" i="74"/>
  <c r="AX17" i="74"/>
  <c r="AW17" i="74"/>
  <c r="AV17" i="74"/>
  <c r="AS17" i="74"/>
  <c r="AQ17" i="74"/>
  <c r="AP17" i="74"/>
  <c r="AO17" i="74"/>
  <c r="AN17" i="74"/>
  <c r="AM17" i="74"/>
  <c r="AI17" i="74"/>
  <c r="AH17" i="74"/>
  <c r="BI16" i="74"/>
  <c r="BH16" i="74"/>
  <c r="BG16" i="74"/>
  <c r="BF16" i="74"/>
  <c r="BE16" i="74"/>
  <c r="BB16" i="74"/>
  <c r="AX16" i="74"/>
  <c r="AW16" i="74"/>
  <c r="AT16" i="74"/>
  <c r="AR16" i="74"/>
  <c r="AQ16" i="74"/>
  <c r="AO16" i="74"/>
  <c r="AI16" i="74"/>
  <c r="AH16" i="74"/>
  <c r="AI15" i="74"/>
  <c r="AH15" i="74"/>
  <c r="AI14" i="74"/>
  <c r="AH14" i="74"/>
  <c r="AI13" i="74"/>
  <c r="AH13" i="74"/>
  <c r="AL12" i="74"/>
  <c r="AI12" i="74"/>
  <c r="AH12" i="74"/>
  <c r="AI11" i="74"/>
  <c r="AH11" i="74"/>
  <c r="Y7" i="74"/>
  <c r="Q7" i="74"/>
  <c r="K6" i="74"/>
  <c r="AC5" i="74"/>
  <c r="AA5" i="74"/>
  <c r="Z5" i="74"/>
  <c r="Y5" i="74"/>
  <c r="X5" i="74"/>
  <c r="W5" i="74"/>
  <c r="V5" i="74"/>
  <c r="U5" i="74"/>
  <c r="S5" i="74"/>
  <c r="Q5" i="74"/>
  <c r="P5" i="74"/>
  <c r="O5" i="74"/>
  <c r="N5" i="74"/>
  <c r="M5" i="74"/>
  <c r="K5" i="74"/>
  <c r="H5" i="74"/>
  <c r="E5" i="74"/>
  <c r="AG4" i="74"/>
  <c r="K4" i="74"/>
  <c r="E4" i="74"/>
  <c r="H4" i="74" s="1"/>
  <c r="B4" i="74"/>
  <c r="AL13" i="74" s="1"/>
  <c r="AG2" i="74"/>
  <c r="AG6" i="74" s="1"/>
  <c r="AF123" i="74" l="1"/>
  <c r="BJ23" i="74" s="1"/>
  <c r="BJ18" i="74"/>
  <c r="BJ22" i="74"/>
  <c r="BJ25" i="74" s="1"/>
  <c r="AB123" i="74"/>
  <c r="BG23" i="74" s="1"/>
  <c r="BG22" i="74"/>
  <c r="BG25" i="74" s="1"/>
  <c r="BF22" i="74"/>
  <c r="BF25" i="74" s="1"/>
  <c r="BB22" i="74"/>
  <c r="BB25" i="74" s="1"/>
  <c r="R5" i="74"/>
  <c r="AZ22" i="74"/>
  <c r="AZ25" i="74" s="1"/>
  <c r="AX22" i="74"/>
  <c r="AX25" i="74" s="1"/>
  <c r="M123" i="74"/>
  <c r="AU23" i="74" s="1"/>
  <c r="L123" i="74"/>
  <c r="L124" i="74" s="1"/>
  <c r="AT19" i="74"/>
  <c r="AT22" i="74" s="1"/>
  <c r="K123" i="74"/>
  <c r="AT23" i="74" s="1"/>
  <c r="J113" i="74"/>
  <c r="J115" i="74" s="1"/>
  <c r="J123" i="74"/>
  <c r="J124" i="74" s="1"/>
  <c r="I123" i="74"/>
  <c r="AS23" i="74" s="1"/>
  <c r="H123" i="74"/>
  <c r="H124" i="74" s="1"/>
  <c r="H113" i="74"/>
  <c r="H115" i="74" s="1"/>
  <c r="AH78" i="74"/>
  <c r="F5" i="74"/>
  <c r="AR22" i="74"/>
  <c r="AI118" i="74"/>
  <c r="F123" i="74"/>
  <c r="AQ23" i="74" s="1"/>
  <c r="AI119" i="74"/>
  <c r="D123" i="74"/>
  <c r="AO23" i="74" s="1"/>
  <c r="AO19" i="74"/>
  <c r="C5" i="74"/>
  <c r="C123" i="74"/>
  <c r="AN23" i="74" s="1"/>
  <c r="AI122" i="74"/>
  <c r="AH119" i="74"/>
  <c r="AN19" i="74"/>
  <c r="AI96" i="74"/>
  <c r="AM20" i="74"/>
  <c r="B123" i="74"/>
  <c r="B124" i="74" s="1"/>
  <c r="AM19" i="74"/>
  <c r="AM22" i="74" s="1"/>
  <c r="B113" i="74"/>
  <c r="B115" i="74" s="1"/>
  <c r="AI78" i="74"/>
  <c r="Z170" i="74"/>
  <c r="AP22" i="74"/>
  <c r="AP25" i="74" s="1"/>
  <c r="AS16" i="74"/>
  <c r="AS22" i="74" s="1"/>
  <c r="AS25" i="74" s="1"/>
  <c r="I113" i="74"/>
  <c r="I115" i="74" s="1"/>
  <c r="I116" i="74" s="1"/>
  <c r="I7" i="74" s="1"/>
  <c r="AZ89" i="74"/>
  <c r="BG95" i="74" a="1"/>
  <c r="AP19" i="74"/>
  <c r="D5" i="74"/>
  <c r="E124" i="74"/>
  <c r="L5" i="74"/>
  <c r="M124" i="74"/>
  <c r="AU19" i="74"/>
  <c r="T5" i="74"/>
  <c r="BC19" i="74"/>
  <c r="AB5" i="74"/>
  <c r="AC124" i="74"/>
  <c r="H116" i="74"/>
  <c r="H7" i="74" s="1"/>
  <c r="G123" i="74"/>
  <c r="AR23" i="74" s="1"/>
  <c r="AR25" i="74" s="1"/>
  <c r="AW23" i="74"/>
  <c r="AE123" i="74"/>
  <c r="BI23" i="74" s="1"/>
  <c r="AF124" i="74"/>
  <c r="D166" i="74"/>
  <c r="E166" i="74" s="1"/>
  <c r="F166" i="74" s="1"/>
  <c r="G166" i="74" s="1"/>
  <c r="H166" i="74" s="1"/>
  <c r="I166" i="74" s="1"/>
  <c r="J166" i="74" s="1"/>
  <c r="K166" i="74" s="1"/>
  <c r="L166" i="74" s="1"/>
  <c r="M166" i="74" s="1"/>
  <c r="N166" i="74" s="1"/>
  <c r="O166" i="74" s="1"/>
  <c r="P166" i="74" s="1"/>
  <c r="Q166" i="74" s="1"/>
  <c r="R166" i="74" s="1"/>
  <c r="S166" i="74" s="1"/>
  <c r="Y166" i="74" s="1"/>
  <c r="Z166" i="74" s="1"/>
  <c r="AA166" i="74" s="1"/>
  <c r="AB166" i="74" s="1"/>
  <c r="AC166" i="74" s="1"/>
  <c r="AD166" i="74" s="1"/>
  <c r="AE166" i="74" s="1"/>
  <c r="AF166" i="74" s="1"/>
  <c r="C135" i="74"/>
  <c r="AN16" i="74"/>
  <c r="C113" i="74"/>
  <c r="C115" i="74" s="1"/>
  <c r="C116" i="74" s="1"/>
  <c r="C7" i="74" s="1"/>
  <c r="K113" i="74"/>
  <c r="K115" i="74" s="1"/>
  <c r="K116" i="74" s="1"/>
  <c r="K7" i="74" s="1"/>
  <c r="S113" i="74"/>
  <c r="S115" i="74" s="1"/>
  <c r="S116" i="74" s="1"/>
  <c r="S7" i="74" s="1"/>
  <c r="BA16" i="74"/>
  <c r="BA22" i="74" s="1"/>
  <c r="BA25" i="74" s="1"/>
  <c r="AA7" i="74"/>
  <c r="AI71" i="74"/>
  <c r="AW19" i="74"/>
  <c r="AH117" i="74"/>
  <c r="AI121" i="74"/>
  <c r="AH122" i="74"/>
  <c r="R7" i="74"/>
  <c r="AH118" i="74"/>
  <c r="AI120" i="74"/>
  <c r="D167" i="74"/>
  <c r="E161" i="74"/>
  <c r="C274" i="74"/>
  <c r="D169" i="74"/>
  <c r="I177" i="74"/>
  <c r="AH71" i="74"/>
  <c r="T7" i="74"/>
  <c r="I124" i="74"/>
  <c r="AG115" i="74"/>
  <c r="X7" i="74"/>
  <c r="AV23" i="74"/>
  <c r="AD123" i="74"/>
  <c r="BH23" i="74" s="1"/>
  <c r="AW22" i="74"/>
  <c r="AY16" i="74"/>
  <c r="AY22" i="74" s="1"/>
  <c r="AY25" i="74" s="1"/>
  <c r="D113" i="74"/>
  <c r="D115" i="74" s="1"/>
  <c r="D116" i="74" s="1"/>
  <c r="D7" i="74" s="1"/>
  <c r="AB113" i="74"/>
  <c r="AB115" i="74" s="1"/>
  <c r="AB116" i="74" s="1"/>
  <c r="AB7" i="74" s="1"/>
  <c r="AU16" i="74"/>
  <c r="M113" i="74"/>
  <c r="M115" i="74" s="1"/>
  <c r="M116" i="74" s="1"/>
  <c r="M7" i="74" s="1"/>
  <c r="AC113" i="74"/>
  <c r="AC115" i="74" s="1"/>
  <c r="AC116" i="74" s="1"/>
  <c r="AC7" i="74" s="1"/>
  <c r="F113" i="74"/>
  <c r="F115" i="74" s="1"/>
  <c r="V7" i="74"/>
  <c r="AH92" i="74"/>
  <c r="AJ108" i="74" a="1"/>
  <c r="AJ108" i="74" s="1"/>
  <c r="F189" i="74"/>
  <c r="BH22" i="74"/>
  <c r="L113" i="74"/>
  <c r="L115" i="74" s="1"/>
  <c r="L116" i="74" s="1"/>
  <c r="L7" i="74" s="1"/>
  <c r="AO22" i="74"/>
  <c r="AO25" i="74" s="1"/>
  <c r="E113" i="74"/>
  <c r="E115" i="74" s="1"/>
  <c r="E116" i="74" s="1"/>
  <c r="E7" i="74" s="1"/>
  <c r="BC16" i="74"/>
  <c r="U7" i="74"/>
  <c r="BI22" i="74"/>
  <c r="AD113" i="74"/>
  <c r="AD115" i="74" s="1"/>
  <c r="AD5" i="74"/>
  <c r="AQ22" i="74"/>
  <c r="BE22" i="74"/>
  <c r="BE25" i="74" s="1"/>
  <c r="G113" i="74"/>
  <c r="G115" i="74" s="1"/>
  <c r="O7" i="74"/>
  <c r="W7" i="74"/>
  <c r="AE113" i="74"/>
  <c r="AE115" i="74" s="1"/>
  <c r="AI92" i="74"/>
  <c r="C124" i="74"/>
  <c r="K124" i="74"/>
  <c r="S124" i="74"/>
  <c r="D135" i="74"/>
  <c r="AI117" i="74"/>
  <c r="C167" i="74"/>
  <c r="AH120" i="74"/>
  <c r="AH121" i="74"/>
  <c r="AH96" i="74"/>
  <c r="AH108" i="74"/>
  <c r="AV16" i="74"/>
  <c r="AV22" i="74" s="1"/>
  <c r="AV25" i="74" s="1"/>
  <c r="BD16" i="74"/>
  <c r="BD22" i="74" s="1"/>
  <c r="BD25" i="74" s="1"/>
  <c r="AI108" i="74"/>
  <c r="AF116" i="74" l="1"/>
  <c r="AF7" i="74" s="1"/>
  <c r="BI25" i="74"/>
  <c r="AE124" i="74"/>
  <c r="AD124" i="74"/>
  <c r="BH25" i="74"/>
  <c r="AB124" i="74"/>
  <c r="AI124" i="74" s="1"/>
  <c r="BC22" i="74"/>
  <c r="BC25" i="74" s="1"/>
  <c r="AW25" i="74"/>
  <c r="AU22" i="74"/>
  <c r="AU25" i="74" s="1"/>
  <c r="AT25" i="74"/>
  <c r="J116" i="74"/>
  <c r="J7" i="74" s="1"/>
  <c r="G124" i="74"/>
  <c r="AQ25" i="74"/>
  <c r="F116" i="74"/>
  <c r="F7" i="74" s="1"/>
  <c r="F124" i="74"/>
  <c r="D124" i="74"/>
  <c r="AM23" i="74"/>
  <c r="AN22" i="74"/>
  <c r="AN25" i="74" s="1"/>
  <c r="AH124" i="74"/>
  <c r="AM25" i="74"/>
  <c r="E167" i="74"/>
  <c r="F161" i="74"/>
  <c r="AI115" i="74"/>
  <c r="AH115" i="74"/>
  <c r="B116" i="74"/>
  <c r="G189" i="74"/>
  <c r="F135" i="74"/>
  <c r="AH113" i="74"/>
  <c r="AA170" i="74"/>
  <c r="AB170" i="74" s="1"/>
  <c r="AC170" i="74" s="1"/>
  <c r="AD170" i="74" s="1"/>
  <c r="AE170" i="74" s="1"/>
  <c r="AF170" i="74" s="1"/>
  <c r="AJ123" i="74" a="1"/>
  <c r="AJ123" i="74" s="1"/>
  <c r="BG118" i="74"/>
  <c r="BK116" i="74"/>
  <c r="BI115" i="74"/>
  <c r="BG114" i="74"/>
  <c r="BK112" i="74"/>
  <c r="BI111" i="74"/>
  <c r="BG110" i="74"/>
  <c r="BK108" i="74"/>
  <c r="BI107" i="74"/>
  <c r="BG106" i="74"/>
  <c r="BK104" i="74"/>
  <c r="BI103" i="74"/>
  <c r="BG102" i="74"/>
  <c r="BK100" i="74"/>
  <c r="BI99" i="74"/>
  <c r="BG98" i="74"/>
  <c r="BK96" i="74"/>
  <c r="BI95" i="74"/>
  <c r="BL117" i="74"/>
  <c r="BJ116" i="74"/>
  <c r="BH115" i="74"/>
  <c r="BL113" i="74"/>
  <c r="BJ112" i="74"/>
  <c r="BH111" i="74"/>
  <c r="BL109" i="74"/>
  <c r="BJ108" i="74"/>
  <c r="BH107" i="74"/>
  <c r="BL105" i="74"/>
  <c r="BJ104" i="74"/>
  <c r="BH103" i="74"/>
  <c r="BL101" i="74"/>
  <c r="BJ100" i="74"/>
  <c r="BH99" i="74"/>
  <c r="BL97" i="74"/>
  <c r="BJ96" i="74"/>
  <c r="BH95" i="74"/>
  <c r="BK117" i="74"/>
  <c r="BI116" i="74"/>
  <c r="BG115" i="74"/>
  <c r="BK113" i="74"/>
  <c r="BI112" i="74"/>
  <c r="BG111" i="74"/>
  <c r="BK109" i="74"/>
  <c r="BI108" i="74"/>
  <c r="BG107" i="74"/>
  <c r="BK105" i="74"/>
  <c r="BI104" i="74"/>
  <c r="BG103" i="74"/>
  <c r="BK101" i="74"/>
  <c r="BI100" i="74"/>
  <c r="BG99" i="74"/>
  <c r="BK97" i="74"/>
  <c r="BI96" i="74"/>
  <c r="BG95" i="74"/>
  <c r="BL118" i="74"/>
  <c r="BJ117" i="74"/>
  <c r="BH116" i="74"/>
  <c r="BL114" i="74"/>
  <c r="BJ113" i="74"/>
  <c r="BH112" i="74"/>
  <c r="BL110" i="74"/>
  <c r="BJ109" i="74"/>
  <c r="BH108" i="74"/>
  <c r="BL106" i="74"/>
  <c r="BJ105" i="74"/>
  <c r="BH104" i="74"/>
  <c r="BL102" i="74"/>
  <c r="BJ101" i="74"/>
  <c r="BH100" i="74"/>
  <c r="BL98" i="74"/>
  <c r="BJ97" i="74"/>
  <c r="BH96" i="74"/>
  <c r="BK118" i="74"/>
  <c r="BI117" i="74"/>
  <c r="BG116" i="74"/>
  <c r="BK114" i="74"/>
  <c r="BI113" i="74"/>
  <c r="BG112" i="74"/>
  <c r="BK110" i="74"/>
  <c r="BI109" i="74"/>
  <c r="BG108" i="74"/>
  <c r="BK106" i="74"/>
  <c r="BI105" i="74"/>
  <c r="BG104" i="74"/>
  <c r="BK102" i="74"/>
  <c r="BI101" i="74"/>
  <c r="BG100" i="74"/>
  <c r="BK98" i="74"/>
  <c r="BI97" i="74"/>
  <c r="BG96" i="74"/>
  <c r="BI118" i="74"/>
  <c r="BG117" i="74"/>
  <c r="BK115" i="74"/>
  <c r="BI114" i="74"/>
  <c r="BG113" i="74"/>
  <c r="BK111" i="74"/>
  <c r="BI110" i="74"/>
  <c r="BG109" i="74"/>
  <c r="BK107" i="74"/>
  <c r="BI106" i="74"/>
  <c r="BG105" i="74"/>
  <c r="BJ118" i="74"/>
  <c r="BH113" i="74"/>
  <c r="BL107" i="74"/>
  <c r="BJ103" i="74"/>
  <c r="BK99" i="74"/>
  <c r="BL95" i="74"/>
  <c r="BH110" i="74"/>
  <c r="BH97" i="74"/>
  <c r="BL108" i="74"/>
  <c r="BL99" i="74"/>
  <c r="BL96" i="74"/>
  <c r="BH118" i="74"/>
  <c r="BL112" i="74"/>
  <c r="BJ107" i="74"/>
  <c r="BJ102" i="74"/>
  <c r="BJ99" i="74"/>
  <c r="BK95" i="74"/>
  <c r="BJ115" i="74"/>
  <c r="BG101" i="74"/>
  <c r="BH117" i="74"/>
  <c r="BL111" i="74"/>
  <c r="BJ106" i="74"/>
  <c r="BI102" i="74"/>
  <c r="BJ98" i="74"/>
  <c r="BJ95" i="74"/>
  <c r="BL104" i="74"/>
  <c r="BL116" i="74"/>
  <c r="BJ111" i="74"/>
  <c r="BH106" i="74"/>
  <c r="BH102" i="74"/>
  <c r="BI98" i="74"/>
  <c r="BH114" i="74"/>
  <c r="BL115" i="74"/>
  <c r="BJ110" i="74"/>
  <c r="BH105" i="74"/>
  <c r="BH101" i="74"/>
  <c r="BH98" i="74"/>
  <c r="BK103" i="74"/>
  <c r="BJ114" i="74"/>
  <c r="BH109" i="74"/>
  <c r="BL103" i="74"/>
  <c r="BL100" i="74"/>
  <c r="BG97" i="74"/>
  <c r="AD116" i="74"/>
  <c r="AD7" i="74" s="1"/>
  <c r="J177" i="74"/>
  <c r="AH123" i="74"/>
  <c r="AT8" i="74"/>
  <c r="G116" i="74"/>
  <c r="G7" i="74" s="1"/>
  <c r="AI113" i="74"/>
  <c r="AE116" i="74"/>
  <c r="AE7" i="74" s="1"/>
  <c r="N7" i="74"/>
  <c r="D274" i="74"/>
  <c r="E169" i="74"/>
  <c r="AI123" i="74"/>
  <c r="AF138" i="72"/>
  <c r="AF143" i="72"/>
  <c r="AF149" i="72"/>
  <c r="AF70" i="72"/>
  <c r="AT9" i="74" l="1"/>
  <c r="AH116" i="74"/>
  <c r="B7" i="74"/>
  <c r="A7" i="74" s="1"/>
  <c r="AI116" i="74"/>
  <c r="K177" i="74"/>
  <c r="G161" i="74"/>
  <c r="F167" i="74"/>
  <c r="H189" i="74"/>
  <c r="E274" i="74"/>
  <c r="F169" i="74"/>
  <c r="AE138" i="72"/>
  <c r="AE143" i="72"/>
  <c r="AE149" i="72"/>
  <c r="AE70" i="72"/>
  <c r="F274" i="74" l="1"/>
  <c r="G169" i="74"/>
  <c r="I189" i="74"/>
  <c r="H135" i="74"/>
  <c r="G167" i="74"/>
  <c r="H161" i="74"/>
  <c r="L177" i="74"/>
  <c r="G135" i="74"/>
  <c r="J189" i="74" l="1"/>
  <c r="G274" i="74"/>
  <c r="H169" i="74"/>
  <c r="M177" i="74"/>
  <c r="H167" i="74"/>
  <c r="I161" i="74"/>
  <c r="J161" i="74" l="1"/>
  <c r="I167" i="74"/>
  <c r="I135" i="74"/>
  <c r="N177" i="74"/>
  <c r="H274" i="74"/>
  <c r="I169" i="74"/>
  <c r="K189" i="74"/>
  <c r="J135" i="74"/>
  <c r="L189" i="74" l="1"/>
  <c r="I274" i="74"/>
  <c r="J169" i="74"/>
  <c r="O177" i="74"/>
  <c r="K161" i="74"/>
  <c r="J167" i="74"/>
  <c r="P177" i="74" l="1"/>
  <c r="Q177" i="74" s="1"/>
  <c r="J274" i="74"/>
  <c r="K169" i="74"/>
  <c r="K167" i="74"/>
  <c r="L161" i="74"/>
  <c r="M189" i="74"/>
  <c r="N189" i="74" l="1"/>
  <c r="M161" i="74"/>
  <c r="L167" i="74"/>
  <c r="K274" i="74"/>
  <c r="L169" i="74"/>
  <c r="R177" i="74"/>
  <c r="L274" i="74" l="1"/>
  <c r="M169" i="74"/>
  <c r="O189" i="74"/>
  <c r="M167" i="74"/>
  <c r="N161" i="74"/>
  <c r="S177" i="74"/>
  <c r="O161" i="74" l="1"/>
  <c r="N167" i="74"/>
  <c r="P189" i="74"/>
  <c r="Q189" i="74" s="1"/>
  <c r="M274" i="74"/>
  <c r="N169" i="74"/>
  <c r="AC138" i="72"/>
  <c r="AD138" i="72"/>
  <c r="AC143" i="72"/>
  <c r="AD143" i="72"/>
  <c r="AC149" i="72"/>
  <c r="AD149" i="72"/>
  <c r="AC70" i="72"/>
  <c r="AD70" i="72"/>
  <c r="AB138" i="72"/>
  <c r="AB143" i="72"/>
  <c r="AB149" i="72"/>
  <c r="AB70" i="72"/>
  <c r="AA149" i="72"/>
  <c r="AA143" i="72"/>
  <c r="AA138" i="72"/>
  <c r="AA70" i="72"/>
  <c r="Z149" i="72"/>
  <c r="Z70" i="72"/>
  <c r="Y135" i="72"/>
  <c r="Y96" i="72"/>
  <c r="Y78" i="72"/>
  <c r="N274" i="74" l="1"/>
  <c r="O169" i="74"/>
  <c r="R189" i="74"/>
  <c r="O167" i="74"/>
  <c r="P161" i="74"/>
  <c r="P167" i="74" l="1"/>
  <c r="Q161" i="74"/>
  <c r="S189" i="74"/>
  <c r="O274" i="74"/>
  <c r="P169" i="74"/>
  <c r="P274" i="74" l="1"/>
  <c r="Q169" i="74"/>
  <c r="R161" i="74"/>
  <c r="Q167" i="74"/>
  <c r="S161" i="74" l="1"/>
  <c r="R167" i="74"/>
  <c r="Q274" i="74"/>
  <c r="R169" i="74"/>
  <c r="R274" i="74" l="1"/>
  <c r="S169" i="74"/>
  <c r="S167" i="74"/>
  <c r="S135" i="74"/>
  <c r="Y177" i="74"/>
  <c r="Z177" i="74" s="1"/>
  <c r="AA177" i="74" s="1"/>
  <c r="S274" i="74" l="1"/>
  <c r="AB177" i="74"/>
  <c r="AC177" i="74" l="1"/>
  <c r="T274" i="74"/>
  <c r="Y189" i="74" l="1"/>
  <c r="Z189" i="74" s="1"/>
  <c r="AA189" i="74" s="1"/>
  <c r="U274" i="74"/>
  <c r="AD177" i="74"/>
  <c r="AE177" i="74" l="1"/>
  <c r="V274" i="74"/>
  <c r="AB189" i="74"/>
  <c r="Y161" i="74" l="1"/>
  <c r="AC189" i="74"/>
  <c r="W274" i="74"/>
  <c r="AF177" i="74"/>
  <c r="X274" i="74" l="1"/>
  <c r="Y169" i="74"/>
  <c r="AD189" i="74"/>
  <c r="Z161" i="74"/>
  <c r="Y167" i="74"/>
  <c r="AA161" i="74" l="1"/>
  <c r="Z167" i="74"/>
  <c r="Y274" i="74"/>
  <c r="Z169" i="74"/>
  <c r="AE189" i="74"/>
  <c r="AF189" i="74" l="1"/>
  <c r="Z274" i="74"/>
  <c r="AA169" i="74"/>
  <c r="AA167" i="74"/>
  <c r="AB161" i="74"/>
  <c r="AB167" i="74" l="1"/>
  <c r="AC161" i="74"/>
  <c r="AB135" i="74"/>
  <c r="AA274" i="74"/>
  <c r="AB169" i="74"/>
  <c r="AB274" i="74" l="1"/>
  <c r="AC169" i="74"/>
  <c r="AC167" i="74"/>
  <c r="AD161" i="74"/>
  <c r="AC135" i="74"/>
  <c r="AE161" i="74" l="1"/>
  <c r="AD167" i="74"/>
  <c r="AD135" i="74"/>
  <c r="AC274" i="74"/>
  <c r="AD169" i="74"/>
  <c r="AD274" i="74" l="1"/>
  <c r="AE169" i="74"/>
  <c r="AE167" i="74"/>
  <c r="AF161" i="74"/>
  <c r="AE135" i="74"/>
  <c r="AF167" i="74" l="1"/>
  <c r="AF135" i="74"/>
  <c r="AE274" i="74"/>
  <c r="AF169" i="74"/>
  <c r="AF274" i="74" s="1"/>
  <c r="AI135" i="74" l="1"/>
  <c r="AH135" i="74"/>
  <c r="X78" i="72"/>
  <c r="W135" i="72"/>
  <c r="W78" i="72"/>
  <c r="W92" i="72"/>
  <c r="W96" i="72"/>
  <c r="V78" i="72"/>
  <c r="U78" i="72"/>
  <c r="S78" i="72" l="1"/>
  <c r="R71" i="72"/>
  <c r="R78" i="72"/>
  <c r="R92" i="72"/>
  <c r="R96" i="72"/>
  <c r="R108" i="72"/>
  <c r="R117" i="72"/>
  <c r="R118" i="72"/>
  <c r="R119" i="72"/>
  <c r="R120" i="72"/>
  <c r="R121" i="72"/>
  <c r="R122" i="72"/>
  <c r="Q71" i="72"/>
  <c r="Q78" i="72"/>
  <c r="Q92" i="72"/>
  <c r="Q96" i="72"/>
  <c r="Q108" i="72"/>
  <c r="Q117" i="72"/>
  <c r="Q118" i="72"/>
  <c r="Q119" i="72"/>
  <c r="Q120" i="72"/>
  <c r="Q121" i="72"/>
  <c r="Q122" i="72"/>
  <c r="R123" i="72" l="1"/>
  <c r="R113" i="72"/>
  <c r="R115" i="72" s="1"/>
  <c r="R116" i="72" s="1"/>
  <c r="R124" i="72"/>
  <c r="Q123" i="72"/>
  <c r="Q113" i="72"/>
  <c r="Q115" i="72" s="1"/>
  <c r="Q124" i="72"/>
  <c r="Q116" i="72" l="1"/>
  <c r="P71" i="72" l="1"/>
  <c r="P78" i="72"/>
  <c r="P92" i="72"/>
  <c r="P96" i="72"/>
  <c r="O71" i="72"/>
  <c r="O78" i="72"/>
  <c r="O92" i="72"/>
  <c r="O96" i="72"/>
  <c r="O108" i="72"/>
  <c r="O117" i="72"/>
  <c r="O118" i="72"/>
  <c r="O119" i="72"/>
  <c r="O120" i="72"/>
  <c r="O121" i="72"/>
  <c r="O122" i="72"/>
  <c r="O135" i="72"/>
  <c r="N71" i="72"/>
  <c r="N78" i="72"/>
  <c r="N92" i="72"/>
  <c r="N96" i="72"/>
  <c r="N108" i="72"/>
  <c r="N117" i="72"/>
  <c r="N118" i="72"/>
  <c r="N119" i="72"/>
  <c r="N120" i="72"/>
  <c r="N121" i="72"/>
  <c r="N122" i="72"/>
  <c r="N135" i="72"/>
  <c r="N161" i="72"/>
  <c r="N162" i="72"/>
  <c r="N163" i="72"/>
  <c r="N164" i="72"/>
  <c r="N165" i="72"/>
  <c r="N166" i="72"/>
  <c r="N167" i="72"/>
  <c r="N169" i="72"/>
  <c r="N274" i="72" s="1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N235" i="72"/>
  <c r="N236" i="72"/>
  <c r="N237" i="72"/>
  <c r="N238" i="72"/>
  <c r="N239" i="72"/>
  <c r="N240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O123" i="72" l="1"/>
  <c r="O124" i="72"/>
  <c r="O113" i="72"/>
  <c r="O115" i="72" s="1"/>
  <c r="O116" i="72" s="1"/>
  <c r="N123" i="72"/>
  <c r="N124" i="72" s="1"/>
  <c r="N113" i="72"/>
  <c r="N115" i="72" s="1"/>
  <c r="N116" i="72" s="1"/>
  <c r="M71" i="72" l="1"/>
  <c r="M78" i="72"/>
  <c r="M92" i="72"/>
  <c r="M96" i="72"/>
  <c r="M108" i="72"/>
  <c r="M117" i="72"/>
  <c r="M118" i="72"/>
  <c r="M119" i="72"/>
  <c r="M120" i="72"/>
  <c r="M121" i="72"/>
  <c r="M122" i="72"/>
  <c r="M135" i="72"/>
  <c r="M123" i="72" l="1"/>
  <c r="M124" i="72"/>
  <c r="M113" i="72"/>
  <c r="M115" i="72" s="1"/>
  <c r="M116" i="72" s="1"/>
  <c r="AH145" i="72"/>
  <c r="AI145" i="72"/>
  <c r="AH144" i="72"/>
  <c r="AI144" i="72"/>
  <c r="AH143" i="72"/>
  <c r="AI143" i="72"/>
  <c r="F70" i="72"/>
  <c r="G70" i="72"/>
  <c r="E70" i="72"/>
  <c r="E71" i="72"/>
  <c r="E78" i="72"/>
  <c r="E92" i="72"/>
  <c r="E96" i="72"/>
  <c r="E108" i="72"/>
  <c r="E117" i="72"/>
  <c r="E118" i="72"/>
  <c r="E123" i="72" s="1"/>
  <c r="E119" i="72"/>
  <c r="E120" i="72"/>
  <c r="E121" i="72"/>
  <c r="E122" i="72"/>
  <c r="E135" i="72"/>
  <c r="E274" i="72"/>
  <c r="D70" i="72"/>
  <c r="D71" i="72"/>
  <c r="D78" i="72"/>
  <c r="D92" i="72"/>
  <c r="D96" i="72"/>
  <c r="D108" i="72"/>
  <c r="D117" i="72"/>
  <c r="D123" i="72" s="1"/>
  <c r="D118" i="72"/>
  <c r="D119" i="72"/>
  <c r="D120" i="72"/>
  <c r="D121" i="72"/>
  <c r="D122" i="72"/>
  <c r="D135" i="72"/>
  <c r="D274" i="72"/>
  <c r="C70" i="72"/>
  <c r="C71" i="72"/>
  <c r="C78" i="72"/>
  <c r="C92" i="72"/>
  <c r="C96" i="72"/>
  <c r="C108" i="72"/>
  <c r="C117" i="72"/>
  <c r="C123" i="72" s="1"/>
  <c r="C118" i="72"/>
  <c r="C119" i="72"/>
  <c r="C120" i="72"/>
  <c r="C121" i="72"/>
  <c r="C122" i="72"/>
  <c r="C135" i="72"/>
  <c r="C274" i="72"/>
  <c r="E113" i="72" l="1"/>
  <c r="E115" i="72" s="1"/>
  <c r="E124" i="72"/>
  <c r="E116" i="72"/>
  <c r="D124" i="72"/>
  <c r="D113" i="72"/>
  <c r="D115" i="72" s="1"/>
  <c r="D116" i="72" s="1"/>
  <c r="C124" i="72"/>
  <c r="C113" i="72"/>
  <c r="C115" i="72" s="1"/>
  <c r="C116" i="72" s="1"/>
  <c r="B135" i="72"/>
  <c r="B122" i="72"/>
  <c r="B121" i="72"/>
  <c r="B120" i="72"/>
  <c r="B119" i="72"/>
  <c r="B118" i="72"/>
  <c r="B117" i="72"/>
  <c r="B108" i="72"/>
  <c r="B96" i="72"/>
  <c r="B92" i="72"/>
  <c r="B78" i="72"/>
  <c r="AM17" i="72" s="1"/>
  <c r="B71" i="72"/>
  <c r="AM16" i="72" s="1"/>
  <c r="B70" i="72"/>
  <c r="AG274" i="72"/>
  <c r="B274" i="72"/>
  <c r="F273" i="72"/>
  <c r="G273" i="72" s="1"/>
  <c r="H273" i="72" s="1"/>
  <c r="I273" i="72" s="1"/>
  <c r="J273" i="72" s="1"/>
  <c r="K273" i="72" s="1"/>
  <c r="L273" i="72" s="1"/>
  <c r="M273" i="72" s="1"/>
  <c r="O273" i="72" s="1"/>
  <c r="P273" i="72" s="1"/>
  <c r="Q273" i="72" s="1"/>
  <c r="R273" i="72" s="1"/>
  <c r="S273" i="72" s="1"/>
  <c r="T273" i="72" s="1"/>
  <c r="U273" i="72" s="1"/>
  <c r="V273" i="72" s="1"/>
  <c r="W273" i="72" s="1"/>
  <c r="X273" i="72" s="1"/>
  <c r="Y273" i="72" s="1"/>
  <c r="Z273" i="72" s="1"/>
  <c r="AA273" i="72" s="1"/>
  <c r="AB273" i="72" s="1"/>
  <c r="AC273" i="72" s="1"/>
  <c r="AD273" i="72" s="1"/>
  <c r="AE273" i="72" s="1"/>
  <c r="AF273" i="72" s="1"/>
  <c r="F272" i="72"/>
  <c r="G272" i="72" s="1"/>
  <c r="H272" i="72" s="1"/>
  <c r="I272" i="72" s="1"/>
  <c r="J272" i="72" s="1"/>
  <c r="K272" i="72" s="1"/>
  <c r="L272" i="72" s="1"/>
  <c r="M272" i="72" s="1"/>
  <c r="O272" i="72" s="1"/>
  <c r="P272" i="72" s="1"/>
  <c r="Q272" i="72" s="1"/>
  <c r="R272" i="72" s="1"/>
  <c r="S272" i="72" s="1"/>
  <c r="T272" i="72" s="1"/>
  <c r="U272" i="72" s="1"/>
  <c r="V272" i="72" s="1"/>
  <c r="W272" i="72" s="1"/>
  <c r="X272" i="72" s="1"/>
  <c r="Y272" i="72" s="1"/>
  <c r="Z272" i="72" s="1"/>
  <c r="AA272" i="72" s="1"/>
  <c r="AB272" i="72" s="1"/>
  <c r="AC272" i="72" s="1"/>
  <c r="AD272" i="72" s="1"/>
  <c r="AE272" i="72" s="1"/>
  <c r="AF272" i="72" s="1"/>
  <c r="F271" i="72"/>
  <c r="G271" i="72" s="1"/>
  <c r="H271" i="72" s="1"/>
  <c r="I271" i="72" s="1"/>
  <c r="J271" i="72" s="1"/>
  <c r="K271" i="72" s="1"/>
  <c r="L271" i="72" s="1"/>
  <c r="M271" i="72" s="1"/>
  <c r="O271" i="72" s="1"/>
  <c r="P271" i="72" s="1"/>
  <c r="Q271" i="72" s="1"/>
  <c r="R271" i="72" s="1"/>
  <c r="S271" i="72" s="1"/>
  <c r="T271" i="72" s="1"/>
  <c r="U271" i="72" s="1"/>
  <c r="V271" i="72" s="1"/>
  <c r="W271" i="72" s="1"/>
  <c r="X271" i="72" s="1"/>
  <c r="Y271" i="72" s="1"/>
  <c r="Z271" i="72" s="1"/>
  <c r="AA271" i="72" s="1"/>
  <c r="AB271" i="72" s="1"/>
  <c r="AC271" i="72" s="1"/>
  <c r="AD271" i="72" s="1"/>
  <c r="AE271" i="72" s="1"/>
  <c r="AF271" i="72" s="1"/>
  <c r="F270" i="72"/>
  <c r="G270" i="72" s="1"/>
  <c r="H270" i="72" s="1"/>
  <c r="I270" i="72" s="1"/>
  <c r="J270" i="72" s="1"/>
  <c r="K270" i="72" s="1"/>
  <c r="L270" i="72" s="1"/>
  <c r="M270" i="72" s="1"/>
  <c r="O270" i="72" s="1"/>
  <c r="P270" i="72" s="1"/>
  <c r="Q270" i="72" s="1"/>
  <c r="R270" i="72" s="1"/>
  <c r="S270" i="72" s="1"/>
  <c r="T270" i="72" s="1"/>
  <c r="U270" i="72" s="1"/>
  <c r="V270" i="72" s="1"/>
  <c r="W270" i="72" s="1"/>
  <c r="X270" i="72" s="1"/>
  <c r="Y270" i="72" s="1"/>
  <c r="Z270" i="72" s="1"/>
  <c r="AA270" i="72" s="1"/>
  <c r="AB270" i="72" s="1"/>
  <c r="AC270" i="72" s="1"/>
  <c r="AD270" i="72" s="1"/>
  <c r="AE270" i="72" s="1"/>
  <c r="AF270" i="72" s="1"/>
  <c r="F269" i="72"/>
  <c r="G269" i="72" s="1"/>
  <c r="H269" i="72" s="1"/>
  <c r="I269" i="72" s="1"/>
  <c r="J269" i="72" s="1"/>
  <c r="K269" i="72" s="1"/>
  <c r="L269" i="72" s="1"/>
  <c r="M269" i="72" s="1"/>
  <c r="O269" i="72" s="1"/>
  <c r="P269" i="72" s="1"/>
  <c r="Q269" i="72" s="1"/>
  <c r="R269" i="72" s="1"/>
  <c r="S269" i="72" s="1"/>
  <c r="T269" i="72" s="1"/>
  <c r="U269" i="72" s="1"/>
  <c r="V269" i="72" s="1"/>
  <c r="W269" i="72" s="1"/>
  <c r="X269" i="72" s="1"/>
  <c r="Y269" i="72" s="1"/>
  <c r="Z269" i="72" s="1"/>
  <c r="AA269" i="72" s="1"/>
  <c r="AB269" i="72" s="1"/>
  <c r="AC269" i="72" s="1"/>
  <c r="AD269" i="72" s="1"/>
  <c r="AE269" i="72" s="1"/>
  <c r="AF269" i="72" s="1"/>
  <c r="F268" i="72"/>
  <c r="G268" i="72" s="1"/>
  <c r="H268" i="72" s="1"/>
  <c r="I268" i="72" s="1"/>
  <c r="J268" i="72" s="1"/>
  <c r="K268" i="72" s="1"/>
  <c r="L268" i="72" s="1"/>
  <c r="M268" i="72" s="1"/>
  <c r="O268" i="72" s="1"/>
  <c r="P268" i="72" s="1"/>
  <c r="Q268" i="72" s="1"/>
  <c r="R268" i="72" s="1"/>
  <c r="S268" i="72" s="1"/>
  <c r="T268" i="72" s="1"/>
  <c r="U268" i="72" s="1"/>
  <c r="V268" i="72" s="1"/>
  <c r="W268" i="72" s="1"/>
  <c r="X268" i="72" s="1"/>
  <c r="Y268" i="72" s="1"/>
  <c r="Z268" i="72" s="1"/>
  <c r="AA268" i="72" s="1"/>
  <c r="AB268" i="72" s="1"/>
  <c r="AC268" i="72" s="1"/>
  <c r="AD268" i="72" s="1"/>
  <c r="AE268" i="72" s="1"/>
  <c r="AF268" i="72" s="1"/>
  <c r="F267" i="72"/>
  <c r="G267" i="72" s="1"/>
  <c r="H267" i="72" s="1"/>
  <c r="I267" i="72" s="1"/>
  <c r="J267" i="72" s="1"/>
  <c r="K267" i="72" s="1"/>
  <c r="L267" i="72" s="1"/>
  <c r="M267" i="72" s="1"/>
  <c r="O267" i="72" s="1"/>
  <c r="P267" i="72" s="1"/>
  <c r="Q267" i="72" s="1"/>
  <c r="R267" i="72" s="1"/>
  <c r="S267" i="72" s="1"/>
  <c r="T267" i="72" s="1"/>
  <c r="U267" i="72" s="1"/>
  <c r="V267" i="72" s="1"/>
  <c r="W267" i="72" s="1"/>
  <c r="X267" i="72" s="1"/>
  <c r="Y267" i="72" s="1"/>
  <c r="Z267" i="72" s="1"/>
  <c r="AA267" i="72" s="1"/>
  <c r="AB267" i="72" s="1"/>
  <c r="AC267" i="72" s="1"/>
  <c r="AD267" i="72" s="1"/>
  <c r="AE267" i="72" s="1"/>
  <c r="AF267" i="72" s="1"/>
  <c r="F266" i="72"/>
  <c r="G266" i="72" s="1"/>
  <c r="H266" i="72" s="1"/>
  <c r="I266" i="72" s="1"/>
  <c r="J266" i="72" s="1"/>
  <c r="K266" i="72" s="1"/>
  <c r="L266" i="72" s="1"/>
  <c r="M266" i="72" s="1"/>
  <c r="O266" i="72" s="1"/>
  <c r="P266" i="72" s="1"/>
  <c r="Q266" i="72" s="1"/>
  <c r="R266" i="72" s="1"/>
  <c r="S266" i="72" s="1"/>
  <c r="T266" i="72" s="1"/>
  <c r="U266" i="72" s="1"/>
  <c r="V266" i="72" s="1"/>
  <c r="W266" i="72" s="1"/>
  <c r="X266" i="72" s="1"/>
  <c r="Y266" i="72" s="1"/>
  <c r="Z266" i="72" s="1"/>
  <c r="AA266" i="72" s="1"/>
  <c r="AB266" i="72" s="1"/>
  <c r="AC266" i="72" s="1"/>
  <c r="AD266" i="72" s="1"/>
  <c r="AE266" i="72" s="1"/>
  <c r="AF266" i="72" s="1"/>
  <c r="F265" i="72"/>
  <c r="G265" i="72" s="1"/>
  <c r="H265" i="72" s="1"/>
  <c r="I265" i="72" s="1"/>
  <c r="J265" i="72" s="1"/>
  <c r="K265" i="72" s="1"/>
  <c r="L265" i="72" s="1"/>
  <c r="M265" i="72" s="1"/>
  <c r="O265" i="72" s="1"/>
  <c r="P265" i="72" s="1"/>
  <c r="Q265" i="72" s="1"/>
  <c r="R265" i="72" s="1"/>
  <c r="S265" i="72" s="1"/>
  <c r="T265" i="72" s="1"/>
  <c r="U265" i="72" s="1"/>
  <c r="V265" i="72" s="1"/>
  <c r="W265" i="72" s="1"/>
  <c r="X265" i="72" s="1"/>
  <c r="Y265" i="72" s="1"/>
  <c r="Z265" i="72" s="1"/>
  <c r="AA265" i="72" s="1"/>
  <c r="AB265" i="72" s="1"/>
  <c r="AC265" i="72" s="1"/>
  <c r="AD265" i="72" s="1"/>
  <c r="AE265" i="72" s="1"/>
  <c r="AF265" i="72" s="1"/>
  <c r="F264" i="72"/>
  <c r="G264" i="72" s="1"/>
  <c r="H264" i="72" s="1"/>
  <c r="I264" i="72" s="1"/>
  <c r="J264" i="72" s="1"/>
  <c r="K264" i="72" s="1"/>
  <c r="L264" i="72" s="1"/>
  <c r="M264" i="72" s="1"/>
  <c r="O264" i="72" s="1"/>
  <c r="P264" i="72" s="1"/>
  <c r="Q264" i="72" s="1"/>
  <c r="R264" i="72" s="1"/>
  <c r="S264" i="72" s="1"/>
  <c r="T264" i="72" s="1"/>
  <c r="U264" i="72" s="1"/>
  <c r="V264" i="72" s="1"/>
  <c r="W264" i="72" s="1"/>
  <c r="X264" i="72" s="1"/>
  <c r="Y264" i="72" s="1"/>
  <c r="Z264" i="72" s="1"/>
  <c r="AA264" i="72" s="1"/>
  <c r="AB264" i="72" s="1"/>
  <c r="AC264" i="72" s="1"/>
  <c r="AD264" i="72" s="1"/>
  <c r="AE264" i="72" s="1"/>
  <c r="AF264" i="72" s="1"/>
  <c r="F263" i="72"/>
  <c r="G263" i="72" s="1"/>
  <c r="H263" i="72" s="1"/>
  <c r="I263" i="72" s="1"/>
  <c r="J263" i="72" s="1"/>
  <c r="K263" i="72" s="1"/>
  <c r="L263" i="72" s="1"/>
  <c r="M263" i="72" s="1"/>
  <c r="O263" i="72" s="1"/>
  <c r="P263" i="72" s="1"/>
  <c r="Q263" i="72" s="1"/>
  <c r="R263" i="72" s="1"/>
  <c r="S263" i="72" s="1"/>
  <c r="T263" i="72" s="1"/>
  <c r="U263" i="72" s="1"/>
  <c r="V263" i="72" s="1"/>
  <c r="W263" i="72" s="1"/>
  <c r="X263" i="72" s="1"/>
  <c r="Y263" i="72" s="1"/>
  <c r="Z263" i="72" s="1"/>
  <c r="AA263" i="72" s="1"/>
  <c r="AB263" i="72" s="1"/>
  <c r="AC263" i="72" s="1"/>
  <c r="AD263" i="72" s="1"/>
  <c r="AE263" i="72" s="1"/>
  <c r="AF263" i="72" s="1"/>
  <c r="F262" i="72"/>
  <c r="G262" i="72" s="1"/>
  <c r="H262" i="72" s="1"/>
  <c r="I262" i="72" s="1"/>
  <c r="J262" i="72" s="1"/>
  <c r="K262" i="72" s="1"/>
  <c r="L262" i="72" s="1"/>
  <c r="M262" i="72" s="1"/>
  <c r="O262" i="72" s="1"/>
  <c r="P262" i="72" s="1"/>
  <c r="Q262" i="72" s="1"/>
  <c r="R262" i="72" s="1"/>
  <c r="S262" i="72" s="1"/>
  <c r="T262" i="72" s="1"/>
  <c r="U262" i="72" s="1"/>
  <c r="V262" i="72" s="1"/>
  <c r="W262" i="72" s="1"/>
  <c r="X262" i="72" s="1"/>
  <c r="Y262" i="72" s="1"/>
  <c r="Z262" i="72" s="1"/>
  <c r="AA262" i="72" s="1"/>
  <c r="AB262" i="72" s="1"/>
  <c r="AC262" i="72" s="1"/>
  <c r="AD262" i="72" s="1"/>
  <c r="AE262" i="72" s="1"/>
  <c r="AF262" i="72" s="1"/>
  <c r="F261" i="72"/>
  <c r="G261" i="72" s="1"/>
  <c r="H261" i="72" s="1"/>
  <c r="I261" i="72" s="1"/>
  <c r="J261" i="72" s="1"/>
  <c r="K261" i="72" s="1"/>
  <c r="L261" i="72" s="1"/>
  <c r="M261" i="72" s="1"/>
  <c r="O261" i="72" s="1"/>
  <c r="P261" i="72" s="1"/>
  <c r="Q261" i="72" s="1"/>
  <c r="R261" i="72" s="1"/>
  <c r="S261" i="72" s="1"/>
  <c r="T261" i="72" s="1"/>
  <c r="U261" i="72" s="1"/>
  <c r="V261" i="72" s="1"/>
  <c r="W261" i="72" s="1"/>
  <c r="X261" i="72" s="1"/>
  <c r="Y261" i="72" s="1"/>
  <c r="Z261" i="72" s="1"/>
  <c r="AA261" i="72" s="1"/>
  <c r="AB261" i="72" s="1"/>
  <c r="AC261" i="72" s="1"/>
  <c r="AD261" i="72" s="1"/>
  <c r="AE261" i="72" s="1"/>
  <c r="AF261" i="72" s="1"/>
  <c r="F260" i="72"/>
  <c r="G260" i="72" s="1"/>
  <c r="H260" i="72" s="1"/>
  <c r="I260" i="72" s="1"/>
  <c r="J260" i="72" s="1"/>
  <c r="K260" i="72" s="1"/>
  <c r="L260" i="72" s="1"/>
  <c r="M260" i="72" s="1"/>
  <c r="O260" i="72" s="1"/>
  <c r="P260" i="72" s="1"/>
  <c r="Q260" i="72" s="1"/>
  <c r="R260" i="72" s="1"/>
  <c r="S260" i="72" s="1"/>
  <c r="T260" i="72" s="1"/>
  <c r="U260" i="72" s="1"/>
  <c r="V260" i="72" s="1"/>
  <c r="W260" i="72" s="1"/>
  <c r="X260" i="72" s="1"/>
  <c r="Y260" i="72" s="1"/>
  <c r="Z260" i="72" s="1"/>
  <c r="AA260" i="72" s="1"/>
  <c r="AB260" i="72" s="1"/>
  <c r="AC260" i="72" s="1"/>
  <c r="AD260" i="72" s="1"/>
  <c r="AE260" i="72" s="1"/>
  <c r="AF260" i="72" s="1"/>
  <c r="F259" i="72"/>
  <c r="G259" i="72" s="1"/>
  <c r="H259" i="72" s="1"/>
  <c r="I259" i="72" s="1"/>
  <c r="J259" i="72" s="1"/>
  <c r="K259" i="72" s="1"/>
  <c r="L259" i="72" s="1"/>
  <c r="M259" i="72" s="1"/>
  <c r="O259" i="72" s="1"/>
  <c r="P259" i="72" s="1"/>
  <c r="Q259" i="72" s="1"/>
  <c r="R259" i="72" s="1"/>
  <c r="S259" i="72" s="1"/>
  <c r="T259" i="72" s="1"/>
  <c r="U259" i="72" s="1"/>
  <c r="V259" i="72" s="1"/>
  <c r="W259" i="72" s="1"/>
  <c r="X259" i="72" s="1"/>
  <c r="Y259" i="72" s="1"/>
  <c r="Z259" i="72" s="1"/>
  <c r="AA259" i="72" s="1"/>
  <c r="AB259" i="72" s="1"/>
  <c r="AC259" i="72" s="1"/>
  <c r="AD259" i="72" s="1"/>
  <c r="AE259" i="72" s="1"/>
  <c r="AF259" i="72" s="1"/>
  <c r="F258" i="72"/>
  <c r="G258" i="72" s="1"/>
  <c r="H258" i="72" s="1"/>
  <c r="I258" i="72" s="1"/>
  <c r="J258" i="72" s="1"/>
  <c r="K258" i="72" s="1"/>
  <c r="L258" i="72" s="1"/>
  <c r="M258" i="72" s="1"/>
  <c r="O258" i="72" s="1"/>
  <c r="P258" i="72" s="1"/>
  <c r="Q258" i="72" s="1"/>
  <c r="R258" i="72" s="1"/>
  <c r="S258" i="72" s="1"/>
  <c r="T258" i="72" s="1"/>
  <c r="U258" i="72" s="1"/>
  <c r="V258" i="72" s="1"/>
  <c r="W258" i="72" s="1"/>
  <c r="X258" i="72" s="1"/>
  <c r="Y258" i="72" s="1"/>
  <c r="Z258" i="72" s="1"/>
  <c r="AA258" i="72" s="1"/>
  <c r="AB258" i="72" s="1"/>
  <c r="AC258" i="72" s="1"/>
  <c r="AD258" i="72" s="1"/>
  <c r="AE258" i="72" s="1"/>
  <c r="AF258" i="72" s="1"/>
  <c r="F257" i="72"/>
  <c r="G257" i="72" s="1"/>
  <c r="H257" i="72" s="1"/>
  <c r="I257" i="72" s="1"/>
  <c r="J257" i="72" s="1"/>
  <c r="K257" i="72" s="1"/>
  <c r="L257" i="72" s="1"/>
  <c r="M257" i="72" s="1"/>
  <c r="O257" i="72" s="1"/>
  <c r="P257" i="72" s="1"/>
  <c r="Q257" i="72" s="1"/>
  <c r="R257" i="72" s="1"/>
  <c r="S257" i="72" s="1"/>
  <c r="T257" i="72" s="1"/>
  <c r="U257" i="72" s="1"/>
  <c r="V257" i="72" s="1"/>
  <c r="W257" i="72" s="1"/>
  <c r="X257" i="72" s="1"/>
  <c r="Y257" i="72" s="1"/>
  <c r="Z257" i="72" s="1"/>
  <c r="AA257" i="72" s="1"/>
  <c r="AB257" i="72" s="1"/>
  <c r="AC257" i="72" s="1"/>
  <c r="AD257" i="72" s="1"/>
  <c r="AE257" i="72" s="1"/>
  <c r="AF257" i="72" s="1"/>
  <c r="F256" i="72"/>
  <c r="G256" i="72" s="1"/>
  <c r="H256" i="72" s="1"/>
  <c r="I256" i="72" s="1"/>
  <c r="J256" i="72" s="1"/>
  <c r="K256" i="72" s="1"/>
  <c r="L256" i="72" s="1"/>
  <c r="M256" i="72" s="1"/>
  <c r="O256" i="72" s="1"/>
  <c r="P256" i="72" s="1"/>
  <c r="Q256" i="72" s="1"/>
  <c r="R256" i="72" s="1"/>
  <c r="S256" i="72" s="1"/>
  <c r="T256" i="72" s="1"/>
  <c r="U256" i="72" s="1"/>
  <c r="V256" i="72" s="1"/>
  <c r="W256" i="72" s="1"/>
  <c r="X256" i="72" s="1"/>
  <c r="Y256" i="72" s="1"/>
  <c r="Z256" i="72" s="1"/>
  <c r="AA256" i="72" s="1"/>
  <c r="AB256" i="72" s="1"/>
  <c r="AC256" i="72" s="1"/>
  <c r="AD256" i="72" s="1"/>
  <c r="AE256" i="72" s="1"/>
  <c r="AF256" i="72" s="1"/>
  <c r="F255" i="72"/>
  <c r="G255" i="72" s="1"/>
  <c r="H255" i="72" s="1"/>
  <c r="I255" i="72" s="1"/>
  <c r="J255" i="72" s="1"/>
  <c r="K255" i="72" s="1"/>
  <c r="L255" i="72" s="1"/>
  <c r="M255" i="72" s="1"/>
  <c r="O255" i="72" s="1"/>
  <c r="P255" i="72" s="1"/>
  <c r="Q255" i="72" s="1"/>
  <c r="R255" i="72" s="1"/>
  <c r="S255" i="72" s="1"/>
  <c r="T255" i="72" s="1"/>
  <c r="U255" i="72" s="1"/>
  <c r="V255" i="72" s="1"/>
  <c r="W255" i="72" s="1"/>
  <c r="X255" i="72" s="1"/>
  <c r="Y255" i="72" s="1"/>
  <c r="Z255" i="72" s="1"/>
  <c r="AA255" i="72" s="1"/>
  <c r="AB255" i="72" s="1"/>
  <c r="AC255" i="72" s="1"/>
  <c r="AD255" i="72" s="1"/>
  <c r="AE255" i="72" s="1"/>
  <c r="AF255" i="72" s="1"/>
  <c r="F254" i="72"/>
  <c r="G254" i="72" s="1"/>
  <c r="H254" i="72" s="1"/>
  <c r="I254" i="72" s="1"/>
  <c r="J254" i="72" s="1"/>
  <c r="K254" i="72" s="1"/>
  <c r="L254" i="72" s="1"/>
  <c r="M254" i="72" s="1"/>
  <c r="O254" i="72" s="1"/>
  <c r="P254" i="72" s="1"/>
  <c r="Q254" i="72" s="1"/>
  <c r="R254" i="72" s="1"/>
  <c r="S254" i="72" s="1"/>
  <c r="T254" i="72" s="1"/>
  <c r="U254" i="72" s="1"/>
  <c r="V254" i="72" s="1"/>
  <c r="W254" i="72" s="1"/>
  <c r="X254" i="72" s="1"/>
  <c r="Y254" i="72" s="1"/>
  <c r="Z254" i="72" s="1"/>
  <c r="AA254" i="72" s="1"/>
  <c r="AB254" i="72" s="1"/>
  <c r="AC254" i="72" s="1"/>
  <c r="AD254" i="72" s="1"/>
  <c r="AE254" i="72" s="1"/>
  <c r="AF254" i="72" s="1"/>
  <c r="F253" i="72"/>
  <c r="G253" i="72" s="1"/>
  <c r="H253" i="72" s="1"/>
  <c r="I253" i="72" s="1"/>
  <c r="J253" i="72" s="1"/>
  <c r="K253" i="72" s="1"/>
  <c r="L253" i="72" s="1"/>
  <c r="M253" i="72" s="1"/>
  <c r="O253" i="72" s="1"/>
  <c r="P253" i="72" s="1"/>
  <c r="Q253" i="72" s="1"/>
  <c r="R253" i="72" s="1"/>
  <c r="S253" i="72" s="1"/>
  <c r="T253" i="72" s="1"/>
  <c r="U253" i="72" s="1"/>
  <c r="V253" i="72" s="1"/>
  <c r="W253" i="72" s="1"/>
  <c r="X253" i="72" s="1"/>
  <c r="Y253" i="72" s="1"/>
  <c r="Z253" i="72" s="1"/>
  <c r="AA253" i="72" s="1"/>
  <c r="AB253" i="72" s="1"/>
  <c r="AC253" i="72" s="1"/>
  <c r="AD253" i="72" s="1"/>
  <c r="AE253" i="72" s="1"/>
  <c r="AF253" i="72" s="1"/>
  <c r="F252" i="72"/>
  <c r="G252" i="72" s="1"/>
  <c r="H252" i="72" s="1"/>
  <c r="I252" i="72" s="1"/>
  <c r="J252" i="72" s="1"/>
  <c r="K252" i="72" s="1"/>
  <c r="L252" i="72" s="1"/>
  <c r="M252" i="72" s="1"/>
  <c r="O252" i="72" s="1"/>
  <c r="P252" i="72" s="1"/>
  <c r="Q252" i="72" s="1"/>
  <c r="R252" i="72" s="1"/>
  <c r="S252" i="72" s="1"/>
  <c r="T252" i="72" s="1"/>
  <c r="U252" i="72" s="1"/>
  <c r="V252" i="72" s="1"/>
  <c r="W252" i="72" s="1"/>
  <c r="X252" i="72" s="1"/>
  <c r="Y252" i="72" s="1"/>
  <c r="Z252" i="72" s="1"/>
  <c r="AA252" i="72" s="1"/>
  <c r="AB252" i="72" s="1"/>
  <c r="AC252" i="72" s="1"/>
  <c r="AD252" i="72" s="1"/>
  <c r="AE252" i="72" s="1"/>
  <c r="AF252" i="72" s="1"/>
  <c r="F251" i="72"/>
  <c r="G251" i="72" s="1"/>
  <c r="H251" i="72" s="1"/>
  <c r="I251" i="72" s="1"/>
  <c r="J251" i="72" s="1"/>
  <c r="K251" i="72" s="1"/>
  <c r="L251" i="72" s="1"/>
  <c r="M251" i="72" s="1"/>
  <c r="O251" i="72" s="1"/>
  <c r="P251" i="72" s="1"/>
  <c r="Q251" i="72" s="1"/>
  <c r="R251" i="72" s="1"/>
  <c r="S251" i="72" s="1"/>
  <c r="T251" i="72" s="1"/>
  <c r="U251" i="72" s="1"/>
  <c r="V251" i="72" s="1"/>
  <c r="W251" i="72" s="1"/>
  <c r="X251" i="72" s="1"/>
  <c r="Y251" i="72" s="1"/>
  <c r="Z251" i="72" s="1"/>
  <c r="AA251" i="72" s="1"/>
  <c r="AB251" i="72" s="1"/>
  <c r="AC251" i="72" s="1"/>
  <c r="AD251" i="72" s="1"/>
  <c r="AE251" i="72" s="1"/>
  <c r="AF251" i="72" s="1"/>
  <c r="F250" i="72"/>
  <c r="G250" i="72" s="1"/>
  <c r="H250" i="72" s="1"/>
  <c r="I250" i="72" s="1"/>
  <c r="J250" i="72" s="1"/>
  <c r="K250" i="72" s="1"/>
  <c r="L250" i="72" s="1"/>
  <c r="M250" i="72" s="1"/>
  <c r="O250" i="72" s="1"/>
  <c r="P250" i="72" s="1"/>
  <c r="Q250" i="72" s="1"/>
  <c r="R250" i="72" s="1"/>
  <c r="S250" i="72" s="1"/>
  <c r="T250" i="72" s="1"/>
  <c r="U250" i="72" s="1"/>
  <c r="V250" i="72" s="1"/>
  <c r="W250" i="72" s="1"/>
  <c r="X250" i="72" s="1"/>
  <c r="Y250" i="72" s="1"/>
  <c r="Z250" i="72" s="1"/>
  <c r="AA250" i="72" s="1"/>
  <c r="AB250" i="72" s="1"/>
  <c r="AC250" i="72" s="1"/>
  <c r="AD250" i="72" s="1"/>
  <c r="AE250" i="72" s="1"/>
  <c r="AF250" i="72" s="1"/>
  <c r="F249" i="72"/>
  <c r="G249" i="72" s="1"/>
  <c r="H249" i="72" s="1"/>
  <c r="I249" i="72" s="1"/>
  <c r="J249" i="72" s="1"/>
  <c r="K249" i="72" s="1"/>
  <c r="L249" i="72" s="1"/>
  <c r="M249" i="72" s="1"/>
  <c r="O249" i="72" s="1"/>
  <c r="P249" i="72" s="1"/>
  <c r="Q249" i="72" s="1"/>
  <c r="R249" i="72" s="1"/>
  <c r="S249" i="72" s="1"/>
  <c r="T249" i="72" s="1"/>
  <c r="U249" i="72" s="1"/>
  <c r="V249" i="72" s="1"/>
  <c r="W249" i="72" s="1"/>
  <c r="X249" i="72" s="1"/>
  <c r="Y249" i="72" s="1"/>
  <c r="Z249" i="72" s="1"/>
  <c r="AA249" i="72" s="1"/>
  <c r="AB249" i="72" s="1"/>
  <c r="AC249" i="72" s="1"/>
  <c r="AD249" i="72" s="1"/>
  <c r="AE249" i="72" s="1"/>
  <c r="AF249" i="72" s="1"/>
  <c r="F248" i="72"/>
  <c r="G248" i="72" s="1"/>
  <c r="H248" i="72" s="1"/>
  <c r="I248" i="72" s="1"/>
  <c r="J248" i="72" s="1"/>
  <c r="K248" i="72" s="1"/>
  <c r="L248" i="72" s="1"/>
  <c r="M248" i="72" s="1"/>
  <c r="O248" i="72" s="1"/>
  <c r="P248" i="72" s="1"/>
  <c r="Q248" i="72" s="1"/>
  <c r="R248" i="72" s="1"/>
  <c r="S248" i="72" s="1"/>
  <c r="T248" i="72" s="1"/>
  <c r="U248" i="72" s="1"/>
  <c r="V248" i="72" s="1"/>
  <c r="W248" i="72" s="1"/>
  <c r="X248" i="72" s="1"/>
  <c r="Y248" i="72" s="1"/>
  <c r="Z248" i="72" s="1"/>
  <c r="AA248" i="72" s="1"/>
  <c r="AB248" i="72" s="1"/>
  <c r="AC248" i="72" s="1"/>
  <c r="AD248" i="72" s="1"/>
  <c r="AE248" i="72" s="1"/>
  <c r="AF248" i="72" s="1"/>
  <c r="F247" i="72"/>
  <c r="G247" i="72" s="1"/>
  <c r="H247" i="72" s="1"/>
  <c r="I247" i="72" s="1"/>
  <c r="J247" i="72" s="1"/>
  <c r="K247" i="72" s="1"/>
  <c r="L247" i="72" s="1"/>
  <c r="M247" i="72" s="1"/>
  <c r="O247" i="72" s="1"/>
  <c r="P247" i="72" s="1"/>
  <c r="Q247" i="72" s="1"/>
  <c r="R247" i="72" s="1"/>
  <c r="S247" i="72" s="1"/>
  <c r="T247" i="72" s="1"/>
  <c r="U247" i="72" s="1"/>
  <c r="V247" i="72" s="1"/>
  <c r="W247" i="72" s="1"/>
  <c r="X247" i="72" s="1"/>
  <c r="Y247" i="72" s="1"/>
  <c r="Z247" i="72" s="1"/>
  <c r="AA247" i="72" s="1"/>
  <c r="AB247" i="72" s="1"/>
  <c r="AC247" i="72" s="1"/>
  <c r="AD247" i="72" s="1"/>
  <c r="AE247" i="72" s="1"/>
  <c r="AF247" i="72" s="1"/>
  <c r="F246" i="72"/>
  <c r="G246" i="72" s="1"/>
  <c r="H246" i="72" s="1"/>
  <c r="I246" i="72" s="1"/>
  <c r="J246" i="72" s="1"/>
  <c r="K246" i="72" s="1"/>
  <c r="L246" i="72" s="1"/>
  <c r="M246" i="72" s="1"/>
  <c r="O246" i="72" s="1"/>
  <c r="P246" i="72" s="1"/>
  <c r="Q246" i="72" s="1"/>
  <c r="R246" i="72" s="1"/>
  <c r="S246" i="72" s="1"/>
  <c r="T246" i="72" s="1"/>
  <c r="U246" i="72" s="1"/>
  <c r="V246" i="72" s="1"/>
  <c r="W246" i="72" s="1"/>
  <c r="X246" i="72" s="1"/>
  <c r="Y246" i="72" s="1"/>
  <c r="Z246" i="72" s="1"/>
  <c r="AA246" i="72" s="1"/>
  <c r="AB246" i="72" s="1"/>
  <c r="AC246" i="72" s="1"/>
  <c r="AD246" i="72" s="1"/>
  <c r="AE246" i="72" s="1"/>
  <c r="AF246" i="72" s="1"/>
  <c r="F245" i="72"/>
  <c r="G245" i="72" s="1"/>
  <c r="H245" i="72" s="1"/>
  <c r="I245" i="72" s="1"/>
  <c r="J245" i="72" s="1"/>
  <c r="K245" i="72" s="1"/>
  <c r="L245" i="72" s="1"/>
  <c r="M245" i="72" s="1"/>
  <c r="O245" i="72" s="1"/>
  <c r="P245" i="72" s="1"/>
  <c r="Q245" i="72" s="1"/>
  <c r="R245" i="72" s="1"/>
  <c r="S245" i="72" s="1"/>
  <c r="T245" i="72" s="1"/>
  <c r="U245" i="72" s="1"/>
  <c r="V245" i="72" s="1"/>
  <c r="W245" i="72" s="1"/>
  <c r="X245" i="72" s="1"/>
  <c r="Y245" i="72" s="1"/>
  <c r="Z245" i="72" s="1"/>
  <c r="AA245" i="72" s="1"/>
  <c r="AB245" i="72" s="1"/>
  <c r="AC245" i="72" s="1"/>
  <c r="AD245" i="72" s="1"/>
  <c r="AE245" i="72" s="1"/>
  <c r="AF245" i="72" s="1"/>
  <c r="F244" i="72"/>
  <c r="G244" i="72" s="1"/>
  <c r="H244" i="72" s="1"/>
  <c r="I244" i="72" s="1"/>
  <c r="J244" i="72" s="1"/>
  <c r="K244" i="72" s="1"/>
  <c r="L244" i="72" s="1"/>
  <c r="M244" i="72" s="1"/>
  <c r="O244" i="72" s="1"/>
  <c r="P244" i="72" s="1"/>
  <c r="Q244" i="72" s="1"/>
  <c r="R244" i="72" s="1"/>
  <c r="S244" i="72" s="1"/>
  <c r="T244" i="72" s="1"/>
  <c r="U244" i="72" s="1"/>
  <c r="V244" i="72" s="1"/>
  <c r="W244" i="72" s="1"/>
  <c r="X244" i="72" s="1"/>
  <c r="Y244" i="72" s="1"/>
  <c r="Z244" i="72" s="1"/>
  <c r="AA244" i="72" s="1"/>
  <c r="AB244" i="72" s="1"/>
  <c r="AC244" i="72" s="1"/>
  <c r="AD244" i="72" s="1"/>
  <c r="AE244" i="72" s="1"/>
  <c r="AF244" i="72" s="1"/>
  <c r="F243" i="72"/>
  <c r="G243" i="72" s="1"/>
  <c r="H243" i="72" s="1"/>
  <c r="I243" i="72" s="1"/>
  <c r="J243" i="72" s="1"/>
  <c r="K243" i="72" s="1"/>
  <c r="L243" i="72" s="1"/>
  <c r="M243" i="72" s="1"/>
  <c r="O243" i="72" s="1"/>
  <c r="P243" i="72" s="1"/>
  <c r="Q243" i="72" s="1"/>
  <c r="R243" i="72" s="1"/>
  <c r="S243" i="72" s="1"/>
  <c r="T243" i="72" s="1"/>
  <c r="U243" i="72" s="1"/>
  <c r="V243" i="72" s="1"/>
  <c r="W243" i="72" s="1"/>
  <c r="X243" i="72" s="1"/>
  <c r="Y243" i="72" s="1"/>
  <c r="Z243" i="72" s="1"/>
  <c r="AA243" i="72" s="1"/>
  <c r="AB243" i="72" s="1"/>
  <c r="AC243" i="72" s="1"/>
  <c r="AD243" i="72" s="1"/>
  <c r="AE243" i="72" s="1"/>
  <c r="AF243" i="72" s="1"/>
  <c r="F242" i="72"/>
  <c r="G242" i="72" s="1"/>
  <c r="H242" i="72" s="1"/>
  <c r="I242" i="72" s="1"/>
  <c r="J242" i="72" s="1"/>
  <c r="K242" i="72" s="1"/>
  <c r="L242" i="72" s="1"/>
  <c r="M242" i="72" s="1"/>
  <c r="O242" i="72" s="1"/>
  <c r="P242" i="72" s="1"/>
  <c r="Q242" i="72" s="1"/>
  <c r="R242" i="72" s="1"/>
  <c r="S242" i="72" s="1"/>
  <c r="T242" i="72" s="1"/>
  <c r="U242" i="72" s="1"/>
  <c r="V242" i="72" s="1"/>
  <c r="W242" i="72" s="1"/>
  <c r="X242" i="72" s="1"/>
  <c r="Y242" i="72" s="1"/>
  <c r="Z242" i="72" s="1"/>
  <c r="AA242" i="72" s="1"/>
  <c r="AB242" i="72" s="1"/>
  <c r="AC242" i="72" s="1"/>
  <c r="AD242" i="72" s="1"/>
  <c r="AE242" i="72" s="1"/>
  <c r="AF242" i="72" s="1"/>
  <c r="F241" i="72"/>
  <c r="G241" i="72" s="1"/>
  <c r="H241" i="72" s="1"/>
  <c r="I241" i="72" s="1"/>
  <c r="J241" i="72" s="1"/>
  <c r="K241" i="72" s="1"/>
  <c r="L241" i="72" s="1"/>
  <c r="M241" i="72" s="1"/>
  <c r="O241" i="72" s="1"/>
  <c r="P241" i="72" s="1"/>
  <c r="Q241" i="72" s="1"/>
  <c r="R241" i="72" s="1"/>
  <c r="S241" i="72" s="1"/>
  <c r="T241" i="72" s="1"/>
  <c r="U241" i="72" s="1"/>
  <c r="V241" i="72" s="1"/>
  <c r="W241" i="72" s="1"/>
  <c r="X241" i="72" s="1"/>
  <c r="Y241" i="72" s="1"/>
  <c r="Z241" i="72" s="1"/>
  <c r="AA241" i="72" s="1"/>
  <c r="AB241" i="72" s="1"/>
  <c r="AC241" i="72" s="1"/>
  <c r="AD241" i="72" s="1"/>
  <c r="AE241" i="72" s="1"/>
  <c r="AF241" i="72" s="1"/>
  <c r="F240" i="72"/>
  <c r="G240" i="72" s="1"/>
  <c r="H240" i="72" s="1"/>
  <c r="I240" i="72" s="1"/>
  <c r="J240" i="72" s="1"/>
  <c r="K240" i="72" s="1"/>
  <c r="L240" i="72" s="1"/>
  <c r="M240" i="72" s="1"/>
  <c r="O240" i="72" s="1"/>
  <c r="P240" i="72" s="1"/>
  <c r="Q240" i="72" s="1"/>
  <c r="R240" i="72" s="1"/>
  <c r="S240" i="72" s="1"/>
  <c r="T240" i="72" s="1"/>
  <c r="U240" i="72" s="1"/>
  <c r="V240" i="72" s="1"/>
  <c r="W240" i="72" s="1"/>
  <c r="X240" i="72" s="1"/>
  <c r="Y240" i="72" s="1"/>
  <c r="Z240" i="72" s="1"/>
  <c r="AA240" i="72" s="1"/>
  <c r="AB240" i="72" s="1"/>
  <c r="AC240" i="72" s="1"/>
  <c r="AD240" i="72" s="1"/>
  <c r="AE240" i="72" s="1"/>
  <c r="AF240" i="72" s="1"/>
  <c r="F239" i="72"/>
  <c r="G239" i="72" s="1"/>
  <c r="H239" i="72" s="1"/>
  <c r="I239" i="72" s="1"/>
  <c r="J239" i="72" s="1"/>
  <c r="K239" i="72" s="1"/>
  <c r="L239" i="72" s="1"/>
  <c r="M239" i="72" s="1"/>
  <c r="O239" i="72" s="1"/>
  <c r="P239" i="72" s="1"/>
  <c r="Q239" i="72" s="1"/>
  <c r="R239" i="72" s="1"/>
  <c r="S239" i="72" s="1"/>
  <c r="T239" i="72" s="1"/>
  <c r="U239" i="72" s="1"/>
  <c r="V239" i="72" s="1"/>
  <c r="W239" i="72" s="1"/>
  <c r="X239" i="72" s="1"/>
  <c r="Y239" i="72" s="1"/>
  <c r="Z239" i="72" s="1"/>
  <c r="AA239" i="72" s="1"/>
  <c r="AB239" i="72" s="1"/>
  <c r="AC239" i="72" s="1"/>
  <c r="AD239" i="72" s="1"/>
  <c r="AE239" i="72" s="1"/>
  <c r="AF239" i="72" s="1"/>
  <c r="F238" i="72"/>
  <c r="G238" i="72" s="1"/>
  <c r="H238" i="72" s="1"/>
  <c r="I238" i="72" s="1"/>
  <c r="J238" i="72" s="1"/>
  <c r="K238" i="72" s="1"/>
  <c r="L238" i="72" s="1"/>
  <c r="M238" i="72" s="1"/>
  <c r="O238" i="72" s="1"/>
  <c r="P238" i="72" s="1"/>
  <c r="Q238" i="72" s="1"/>
  <c r="R238" i="72" s="1"/>
  <c r="S238" i="72" s="1"/>
  <c r="T238" i="72" s="1"/>
  <c r="U238" i="72" s="1"/>
  <c r="V238" i="72" s="1"/>
  <c r="W238" i="72" s="1"/>
  <c r="X238" i="72" s="1"/>
  <c r="Y238" i="72" s="1"/>
  <c r="Z238" i="72" s="1"/>
  <c r="AA238" i="72" s="1"/>
  <c r="AB238" i="72" s="1"/>
  <c r="AC238" i="72" s="1"/>
  <c r="AD238" i="72" s="1"/>
  <c r="AE238" i="72" s="1"/>
  <c r="AF238" i="72" s="1"/>
  <c r="F237" i="72"/>
  <c r="G237" i="72" s="1"/>
  <c r="H237" i="72" s="1"/>
  <c r="I237" i="72" s="1"/>
  <c r="J237" i="72" s="1"/>
  <c r="K237" i="72" s="1"/>
  <c r="L237" i="72" s="1"/>
  <c r="M237" i="72" s="1"/>
  <c r="O237" i="72" s="1"/>
  <c r="P237" i="72" s="1"/>
  <c r="Q237" i="72" s="1"/>
  <c r="R237" i="72" s="1"/>
  <c r="S237" i="72" s="1"/>
  <c r="T237" i="72" s="1"/>
  <c r="U237" i="72" s="1"/>
  <c r="V237" i="72" s="1"/>
  <c r="W237" i="72" s="1"/>
  <c r="X237" i="72" s="1"/>
  <c r="Y237" i="72" s="1"/>
  <c r="Z237" i="72" s="1"/>
  <c r="AA237" i="72" s="1"/>
  <c r="AB237" i="72" s="1"/>
  <c r="AC237" i="72" s="1"/>
  <c r="AD237" i="72" s="1"/>
  <c r="AE237" i="72" s="1"/>
  <c r="AF237" i="72" s="1"/>
  <c r="F236" i="72"/>
  <c r="G236" i="72" s="1"/>
  <c r="H236" i="72" s="1"/>
  <c r="I236" i="72" s="1"/>
  <c r="J236" i="72" s="1"/>
  <c r="K236" i="72" s="1"/>
  <c r="L236" i="72" s="1"/>
  <c r="M236" i="72" s="1"/>
  <c r="O236" i="72" s="1"/>
  <c r="P236" i="72" s="1"/>
  <c r="Q236" i="72" s="1"/>
  <c r="R236" i="72" s="1"/>
  <c r="S236" i="72" s="1"/>
  <c r="T236" i="72" s="1"/>
  <c r="U236" i="72" s="1"/>
  <c r="V236" i="72" s="1"/>
  <c r="W236" i="72" s="1"/>
  <c r="X236" i="72" s="1"/>
  <c r="Y236" i="72" s="1"/>
  <c r="Z236" i="72" s="1"/>
  <c r="AA236" i="72" s="1"/>
  <c r="AB236" i="72" s="1"/>
  <c r="AC236" i="72" s="1"/>
  <c r="AD236" i="72" s="1"/>
  <c r="AE236" i="72" s="1"/>
  <c r="AF236" i="72" s="1"/>
  <c r="F235" i="72"/>
  <c r="G235" i="72" s="1"/>
  <c r="H235" i="72" s="1"/>
  <c r="I235" i="72" s="1"/>
  <c r="J235" i="72" s="1"/>
  <c r="K235" i="72" s="1"/>
  <c r="L235" i="72" s="1"/>
  <c r="M235" i="72" s="1"/>
  <c r="O235" i="72" s="1"/>
  <c r="P235" i="72" s="1"/>
  <c r="Q235" i="72" s="1"/>
  <c r="R235" i="72" s="1"/>
  <c r="S235" i="72" s="1"/>
  <c r="T235" i="72" s="1"/>
  <c r="U235" i="72" s="1"/>
  <c r="V235" i="72" s="1"/>
  <c r="W235" i="72" s="1"/>
  <c r="X235" i="72" s="1"/>
  <c r="Y235" i="72" s="1"/>
  <c r="Z235" i="72" s="1"/>
  <c r="AA235" i="72" s="1"/>
  <c r="AB235" i="72" s="1"/>
  <c r="AC235" i="72" s="1"/>
  <c r="AD235" i="72" s="1"/>
  <c r="AE235" i="72" s="1"/>
  <c r="AF235" i="72" s="1"/>
  <c r="F234" i="72"/>
  <c r="G234" i="72" s="1"/>
  <c r="H234" i="72" s="1"/>
  <c r="I234" i="72" s="1"/>
  <c r="J234" i="72" s="1"/>
  <c r="K234" i="72" s="1"/>
  <c r="L234" i="72" s="1"/>
  <c r="M234" i="72" s="1"/>
  <c r="O234" i="72" s="1"/>
  <c r="P234" i="72" s="1"/>
  <c r="Q234" i="72" s="1"/>
  <c r="R234" i="72" s="1"/>
  <c r="S234" i="72" s="1"/>
  <c r="T234" i="72" s="1"/>
  <c r="U234" i="72" s="1"/>
  <c r="V234" i="72" s="1"/>
  <c r="W234" i="72" s="1"/>
  <c r="X234" i="72" s="1"/>
  <c r="Y234" i="72" s="1"/>
  <c r="Z234" i="72" s="1"/>
  <c r="AA234" i="72" s="1"/>
  <c r="AB234" i="72" s="1"/>
  <c r="AC234" i="72" s="1"/>
  <c r="AD234" i="72" s="1"/>
  <c r="AE234" i="72" s="1"/>
  <c r="AF234" i="72" s="1"/>
  <c r="F233" i="72"/>
  <c r="G233" i="72" s="1"/>
  <c r="H233" i="72" s="1"/>
  <c r="I233" i="72" s="1"/>
  <c r="J233" i="72" s="1"/>
  <c r="K233" i="72" s="1"/>
  <c r="L233" i="72" s="1"/>
  <c r="M233" i="72" s="1"/>
  <c r="O233" i="72" s="1"/>
  <c r="P233" i="72" s="1"/>
  <c r="Q233" i="72" s="1"/>
  <c r="R233" i="72" s="1"/>
  <c r="S233" i="72" s="1"/>
  <c r="T233" i="72" s="1"/>
  <c r="U233" i="72" s="1"/>
  <c r="V233" i="72" s="1"/>
  <c r="W233" i="72" s="1"/>
  <c r="X233" i="72" s="1"/>
  <c r="Y233" i="72" s="1"/>
  <c r="Z233" i="72" s="1"/>
  <c r="AA233" i="72" s="1"/>
  <c r="AB233" i="72" s="1"/>
  <c r="AC233" i="72" s="1"/>
  <c r="AD233" i="72" s="1"/>
  <c r="AE233" i="72" s="1"/>
  <c r="AF233" i="72" s="1"/>
  <c r="F232" i="72"/>
  <c r="G232" i="72" s="1"/>
  <c r="H232" i="72" s="1"/>
  <c r="I232" i="72" s="1"/>
  <c r="J232" i="72" s="1"/>
  <c r="K232" i="72" s="1"/>
  <c r="L232" i="72" s="1"/>
  <c r="M232" i="72" s="1"/>
  <c r="O232" i="72" s="1"/>
  <c r="P232" i="72" s="1"/>
  <c r="Q232" i="72" s="1"/>
  <c r="R232" i="72" s="1"/>
  <c r="S232" i="72" s="1"/>
  <c r="T232" i="72" s="1"/>
  <c r="U232" i="72" s="1"/>
  <c r="V232" i="72" s="1"/>
  <c r="W232" i="72" s="1"/>
  <c r="X232" i="72" s="1"/>
  <c r="Y232" i="72" s="1"/>
  <c r="Z232" i="72" s="1"/>
  <c r="AA232" i="72" s="1"/>
  <c r="AB232" i="72" s="1"/>
  <c r="AC232" i="72" s="1"/>
  <c r="AD232" i="72" s="1"/>
  <c r="AE232" i="72" s="1"/>
  <c r="AF232" i="72" s="1"/>
  <c r="F231" i="72"/>
  <c r="G231" i="72" s="1"/>
  <c r="H231" i="72" s="1"/>
  <c r="I231" i="72" s="1"/>
  <c r="J231" i="72" s="1"/>
  <c r="K231" i="72" s="1"/>
  <c r="L231" i="72" s="1"/>
  <c r="M231" i="72" s="1"/>
  <c r="O231" i="72" s="1"/>
  <c r="P231" i="72" s="1"/>
  <c r="Q231" i="72" s="1"/>
  <c r="R231" i="72" s="1"/>
  <c r="S231" i="72" s="1"/>
  <c r="T231" i="72" s="1"/>
  <c r="U231" i="72" s="1"/>
  <c r="V231" i="72" s="1"/>
  <c r="W231" i="72" s="1"/>
  <c r="X231" i="72" s="1"/>
  <c r="Y231" i="72" s="1"/>
  <c r="Z231" i="72" s="1"/>
  <c r="AA231" i="72" s="1"/>
  <c r="AB231" i="72" s="1"/>
  <c r="AC231" i="72" s="1"/>
  <c r="AD231" i="72" s="1"/>
  <c r="AE231" i="72" s="1"/>
  <c r="AF231" i="72" s="1"/>
  <c r="G230" i="72"/>
  <c r="H230" i="72" s="1"/>
  <c r="I230" i="72" s="1"/>
  <c r="J230" i="72" s="1"/>
  <c r="K230" i="72" s="1"/>
  <c r="L230" i="72" s="1"/>
  <c r="M230" i="72" s="1"/>
  <c r="O230" i="72" s="1"/>
  <c r="P230" i="72" s="1"/>
  <c r="Q230" i="72" s="1"/>
  <c r="R230" i="72" s="1"/>
  <c r="S230" i="72" s="1"/>
  <c r="T230" i="72" s="1"/>
  <c r="U230" i="72" s="1"/>
  <c r="V230" i="72" s="1"/>
  <c r="W230" i="72" s="1"/>
  <c r="X230" i="72" s="1"/>
  <c r="Y230" i="72" s="1"/>
  <c r="Z230" i="72" s="1"/>
  <c r="AA230" i="72" s="1"/>
  <c r="AB230" i="72" s="1"/>
  <c r="AC230" i="72" s="1"/>
  <c r="AD230" i="72" s="1"/>
  <c r="AE230" i="72" s="1"/>
  <c r="AF230" i="72" s="1"/>
  <c r="F230" i="72"/>
  <c r="F229" i="72"/>
  <c r="G229" i="72" s="1"/>
  <c r="H229" i="72" s="1"/>
  <c r="I229" i="72" s="1"/>
  <c r="J229" i="72" s="1"/>
  <c r="K229" i="72" s="1"/>
  <c r="L229" i="72" s="1"/>
  <c r="M229" i="72" s="1"/>
  <c r="O229" i="72" s="1"/>
  <c r="P229" i="72" s="1"/>
  <c r="Q229" i="72" s="1"/>
  <c r="R229" i="72" s="1"/>
  <c r="S229" i="72" s="1"/>
  <c r="T229" i="72" s="1"/>
  <c r="U229" i="72" s="1"/>
  <c r="V229" i="72" s="1"/>
  <c r="W229" i="72" s="1"/>
  <c r="X229" i="72" s="1"/>
  <c r="Y229" i="72" s="1"/>
  <c r="Z229" i="72" s="1"/>
  <c r="AA229" i="72" s="1"/>
  <c r="AB229" i="72" s="1"/>
  <c r="AC229" i="72" s="1"/>
  <c r="AD229" i="72" s="1"/>
  <c r="AE229" i="72" s="1"/>
  <c r="AF229" i="72" s="1"/>
  <c r="F228" i="72"/>
  <c r="G228" i="72" s="1"/>
  <c r="H228" i="72" s="1"/>
  <c r="I228" i="72" s="1"/>
  <c r="J228" i="72" s="1"/>
  <c r="K228" i="72" s="1"/>
  <c r="L228" i="72" s="1"/>
  <c r="M228" i="72" s="1"/>
  <c r="O228" i="72" s="1"/>
  <c r="P228" i="72" s="1"/>
  <c r="Q228" i="72" s="1"/>
  <c r="R228" i="72" s="1"/>
  <c r="S228" i="72" s="1"/>
  <c r="T228" i="72" s="1"/>
  <c r="U228" i="72" s="1"/>
  <c r="V228" i="72" s="1"/>
  <c r="W228" i="72" s="1"/>
  <c r="X228" i="72" s="1"/>
  <c r="Y228" i="72" s="1"/>
  <c r="Z228" i="72" s="1"/>
  <c r="AA228" i="72" s="1"/>
  <c r="AB228" i="72" s="1"/>
  <c r="AC228" i="72" s="1"/>
  <c r="AD228" i="72" s="1"/>
  <c r="AE228" i="72" s="1"/>
  <c r="AF228" i="72" s="1"/>
  <c r="F227" i="72"/>
  <c r="G227" i="72" s="1"/>
  <c r="H227" i="72" s="1"/>
  <c r="I227" i="72" s="1"/>
  <c r="J227" i="72" s="1"/>
  <c r="K227" i="72" s="1"/>
  <c r="L227" i="72" s="1"/>
  <c r="M227" i="72" s="1"/>
  <c r="O227" i="72" s="1"/>
  <c r="P227" i="72" s="1"/>
  <c r="Q227" i="72" s="1"/>
  <c r="R227" i="72" s="1"/>
  <c r="S227" i="72" s="1"/>
  <c r="T227" i="72" s="1"/>
  <c r="U227" i="72" s="1"/>
  <c r="V227" i="72" s="1"/>
  <c r="W227" i="72" s="1"/>
  <c r="X227" i="72" s="1"/>
  <c r="Y227" i="72" s="1"/>
  <c r="Z227" i="72" s="1"/>
  <c r="AA227" i="72" s="1"/>
  <c r="AB227" i="72" s="1"/>
  <c r="AC227" i="72" s="1"/>
  <c r="AD227" i="72" s="1"/>
  <c r="AE227" i="72" s="1"/>
  <c r="AF227" i="72" s="1"/>
  <c r="F226" i="72"/>
  <c r="G226" i="72" s="1"/>
  <c r="H226" i="72" s="1"/>
  <c r="I226" i="72" s="1"/>
  <c r="J226" i="72" s="1"/>
  <c r="K226" i="72" s="1"/>
  <c r="L226" i="72" s="1"/>
  <c r="M226" i="72" s="1"/>
  <c r="O226" i="72" s="1"/>
  <c r="P226" i="72" s="1"/>
  <c r="Q226" i="72" s="1"/>
  <c r="R226" i="72" s="1"/>
  <c r="S226" i="72" s="1"/>
  <c r="T226" i="72" s="1"/>
  <c r="U226" i="72" s="1"/>
  <c r="V226" i="72" s="1"/>
  <c r="W226" i="72" s="1"/>
  <c r="X226" i="72" s="1"/>
  <c r="Y226" i="72" s="1"/>
  <c r="Z226" i="72" s="1"/>
  <c r="AA226" i="72" s="1"/>
  <c r="AB226" i="72" s="1"/>
  <c r="AC226" i="72" s="1"/>
  <c r="AD226" i="72" s="1"/>
  <c r="AE226" i="72" s="1"/>
  <c r="AF226" i="72" s="1"/>
  <c r="F225" i="72"/>
  <c r="G225" i="72" s="1"/>
  <c r="H225" i="72" s="1"/>
  <c r="I225" i="72" s="1"/>
  <c r="J225" i="72" s="1"/>
  <c r="K225" i="72" s="1"/>
  <c r="L225" i="72" s="1"/>
  <c r="M225" i="72" s="1"/>
  <c r="O225" i="72" s="1"/>
  <c r="P225" i="72" s="1"/>
  <c r="Q225" i="72" s="1"/>
  <c r="R225" i="72" s="1"/>
  <c r="S225" i="72" s="1"/>
  <c r="T225" i="72" s="1"/>
  <c r="U225" i="72" s="1"/>
  <c r="V225" i="72" s="1"/>
  <c r="W225" i="72" s="1"/>
  <c r="X225" i="72" s="1"/>
  <c r="Y225" i="72" s="1"/>
  <c r="Z225" i="72" s="1"/>
  <c r="AA225" i="72" s="1"/>
  <c r="AB225" i="72" s="1"/>
  <c r="AC225" i="72" s="1"/>
  <c r="AD225" i="72" s="1"/>
  <c r="AE225" i="72" s="1"/>
  <c r="AF225" i="72" s="1"/>
  <c r="F224" i="72"/>
  <c r="G224" i="72" s="1"/>
  <c r="H224" i="72" s="1"/>
  <c r="I224" i="72" s="1"/>
  <c r="J224" i="72" s="1"/>
  <c r="K224" i="72" s="1"/>
  <c r="L224" i="72" s="1"/>
  <c r="M224" i="72" s="1"/>
  <c r="O224" i="72" s="1"/>
  <c r="P224" i="72" s="1"/>
  <c r="Q224" i="72" s="1"/>
  <c r="R224" i="72" s="1"/>
  <c r="S224" i="72" s="1"/>
  <c r="T224" i="72" s="1"/>
  <c r="U224" i="72" s="1"/>
  <c r="V224" i="72" s="1"/>
  <c r="W224" i="72" s="1"/>
  <c r="X224" i="72" s="1"/>
  <c r="Y224" i="72" s="1"/>
  <c r="Z224" i="72" s="1"/>
  <c r="AA224" i="72" s="1"/>
  <c r="AB224" i="72" s="1"/>
  <c r="AC224" i="72" s="1"/>
  <c r="AD224" i="72" s="1"/>
  <c r="AE224" i="72" s="1"/>
  <c r="AF224" i="72" s="1"/>
  <c r="L223" i="72"/>
  <c r="M223" i="72" s="1"/>
  <c r="O223" i="72" s="1"/>
  <c r="P223" i="72" s="1"/>
  <c r="Q223" i="72" s="1"/>
  <c r="R223" i="72" s="1"/>
  <c r="S223" i="72" s="1"/>
  <c r="T223" i="72" s="1"/>
  <c r="U223" i="72" s="1"/>
  <c r="V223" i="72" s="1"/>
  <c r="W223" i="72" s="1"/>
  <c r="X223" i="72" s="1"/>
  <c r="Y223" i="72" s="1"/>
  <c r="Z223" i="72" s="1"/>
  <c r="AA223" i="72" s="1"/>
  <c r="AB223" i="72" s="1"/>
  <c r="AC223" i="72" s="1"/>
  <c r="AD223" i="72" s="1"/>
  <c r="AE223" i="72" s="1"/>
  <c r="AF223" i="72" s="1"/>
  <c r="F223" i="72"/>
  <c r="G223" i="72" s="1"/>
  <c r="H223" i="72" s="1"/>
  <c r="I223" i="72" s="1"/>
  <c r="J223" i="72" s="1"/>
  <c r="K223" i="72" s="1"/>
  <c r="F222" i="72"/>
  <c r="G222" i="72" s="1"/>
  <c r="H222" i="72" s="1"/>
  <c r="I222" i="72" s="1"/>
  <c r="J222" i="72" s="1"/>
  <c r="K222" i="72" s="1"/>
  <c r="L222" i="72" s="1"/>
  <c r="M222" i="72" s="1"/>
  <c r="O222" i="72" s="1"/>
  <c r="P222" i="72" s="1"/>
  <c r="Q222" i="72" s="1"/>
  <c r="R222" i="72" s="1"/>
  <c r="S222" i="72" s="1"/>
  <c r="T222" i="72" s="1"/>
  <c r="U222" i="72" s="1"/>
  <c r="V222" i="72" s="1"/>
  <c r="W222" i="72" s="1"/>
  <c r="X222" i="72" s="1"/>
  <c r="Y222" i="72" s="1"/>
  <c r="Z222" i="72" s="1"/>
  <c r="AA222" i="72" s="1"/>
  <c r="AB222" i="72" s="1"/>
  <c r="AC222" i="72" s="1"/>
  <c r="AD222" i="72" s="1"/>
  <c r="AE222" i="72" s="1"/>
  <c r="AF222" i="72" s="1"/>
  <c r="F221" i="72"/>
  <c r="G221" i="72" s="1"/>
  <c r="H221" i="72" s="1"/>
  <c r="I221" i="72" s="1"/>
  <c r="J221" i="72" s="1"/>
  <c r="K221" i="72" s="1"/>
  <c r="L221" i="72" s="1"/>
  <c r="M221" i="72" s="1"/>
  <c r="O221" i="72" s="1"/>
  <c r="P221" i="72" s="1"/>
  <c r="Q221" i="72" s="1"/>
  <c r="R221" i="72" s="1"/>
  <c r="S221" i="72" s="1"/>
  <c r="T221" i="72" s="1"/>
  <c r="U221" i="72" s="1"/>
  <c r="V221" i="72" s="1"/>
  <c r="W221" i="72" s="1"/>
  <c r="X221" i="72" s="1"/>
  <c r="Y221" i="72" s="1"/>
  <c r="Z221" i="72" s="1"/>
  <c r="AA221" i="72" s="1"/>
  <c r="AB221" i="72" s="1"/>
  <c r="AC221" i="72" s="1"/>
  <c r="AD221" i="72" s="1"/>
  <c r="AE221" i="72" s="1"/>
  <c r="AF221" i="72" s="1"/>
  <c r="F220" i="72"/>
  <c r="G220" i="72" s="1"/>
  <c r="H220" i="72" s="1"/>
  <c r="I220" i="72" s="1"/>
  <c r="J220" i="72" s="1"/>
  <c r="K220" i="72" s="1"/>
  <c r="L220" i="72" s="1"/>
  <c r="M220" i="72" s="1"/>
  <c r="O220" i="72" s="1"/>
  <c r="P220" i="72" s="1"/>
  <c r="Q220" i="72" s="1"/>
  <c r="R220" i="72" s="1"/>
  <c r="S220" i="72" s="1"/>
  <c r="T220" i="72" s="1"/>
  <c r="U220" i="72" s="1"/>
  <c r="V220" i="72" s="1"/>
  <c r="W220" i="72" s="1"/>
  <c r="X220" i="72" s="1"/>
  <c r="Y220" i="72" s="1"/>
  <c r="Z220" i="72" s="1"/>
  <c r="AA220" i="72" s="1"/>
  <c r="AB220" i="72" s="1"/>
  <c r="AC220" i="72" s="1"/>
  <c r="AD220" i="72" s="1"/>
  <c r="AE220" i="72" s="1"/>
  <c r="AF220" i="72" s="1"/>
  <c r="F219" i="72"/>
  <c r="G219" i="72" s="1"/>
  <c r="H219" i="72" s="1"/>
  <c r="I219" i="72" s="1"/>
  <c r="J219" i="72" s="1"/>
  <c r="K219" i="72" s="1"/>
  <c r="L219" i="72" s="1"/>
  <c r="M219" i="72" s="1"/>
  <c r="O219" i="72" s="1"/>
  <c r="P219" i="72" s="1"/>
  <c r="Q219" i="72" s="1"/>
  <c r="R219" i="72" s="1"/>
  <c r="S219" i="72" s="1"/>
  <c r="T219" i="72" s="1"/>
  <c r="U219" i="72" s="1"/>
  <c r="V219" i="72" s="1"/>
  <c r="W219" i="72" s="1"/>
  <c r="X219" i="72" s="1"/>
  <c r="Y219" i="72" s="1"/>
  <c r="Z219" i="72" s="1"/>
  <c r="AA219" i="72" s="1"/>
  <c r="AB219" i="72" s="1"/>
  <c r="AC219" i="72" s="1"/>
  <c r="AD219" i="72" s="1"/>
  <c r="AE219" i="72" s="1"/>
  <c r="AF219" i="72" s="1"/>
  <c r="F218" i="72"/>
  <c r="G218" i="72" s="1"/>
  <c r="H218" i="72" s="1"/>
  <c r="I218" i="72" s="1"/>
  <c r="J218" i="72" s="1"/>
  <c r="K218" i="72" s="1"/>
  <c r="L218" i="72" s="1"/>
  <c r="M218" i="72" s="1"/>
  <c r="O218" i="72" s="1"/>
  <c r="P218" i="72" s="1"/>
  <c r="Q218" i="72" s="1"/>
  <c r="R218" i="72" s="1"/>
  <c r="S218" i="72" s="1"/>
  <c r="T218" i="72" s="1"/>
  <c r="U218" i="72" s="1"/>
  <c r="V218" i="72" s="1"/>
  <c r="W218" i="72" s="1"/>
  <c r="X218" i="72" s="1"/>
  <c r="Y218" i="72" s="1"/>
  <c r="Z218" i="72" s="1"/>
  <c r="AA218" i="72" s="1"/>
  <c r="AB218" i="72" s="1"/>
  <c r="AC218" i="72" s="1"/>
  <c r="AD218" i="72" s="1"/>
  <c r="AE218" i="72" s="1"/>
  <c r="AF218" i="72" s="1"/>
  <c r="F217" i="72"/>
  <c r="G217" i="72" s="1"/>
  <c r="H217" i="72" s="1"/>
  <c r="I217" i="72" s="1"/>
  <c r="J217" i="72" s="1"/>
  <c r="K217" i="72" s="1"/>
  <c r="L217" i="72" s="1"/>
  <c r="M217" i="72" s="1"/>
  <c r="O217" i="72" s="1"/>
  <c r="P217" i="72" s="1"/>
  <c r="Q217" i="72" s="1"/>
  <c r="R217" i="72" s="1"/>
  <c r="S217" i="72" s="1"/>
  <c r="T217" i="72" s="1"/>
  <c r="U217" i="72" s="1"/>
  <c r="V217" i="72" s="1"/>
  <c r="W217" i="72" s="1"/>
  <c r="X217" i="72" s="1"/>
  <c r="Y217" i="72" s="1"/>
  <c r="Z217" i="72" s="1"/>
  <c r="AA217" i="72" s="1"/>
  <c r="AB217" i="72" s="1"/>
  <c r="AC217" i="72" s="1"/>
  <c r="AD217" i="72" s="1"/>
  <c r="AE217" i="72" s="1"/>
  <c r="AF217" i="72" s="1"/>
  <c r="F216" i="72"/>
  <c r="G216" i="72" s="1"/>
  <c r="H216" i="72" s="1"/>
  <c r="I216" i="72" s="1"/>
  <c r="J216" i="72" s="1"/>
  <c r="K216" i="72" s="1"/>
  <c r="L216" i="72" s="1"/>
  <c r="M216" i="72" s="1"/>
  <c r="O216" i="72" s="1"/>
  <c r="P216" i="72" s="1"/>
  <c r="Q216" i="72" s="1"/>
  <c r="R216" i="72" s="1"/>
  <c r="S216" i="72" s="1"/>
  <c r="T216" i="72" s="1"/>
  <c r="U216" i="72" s="1"/>
  <c r="V216" i="72" s="1"/>
  <c r="W216" i="72" s="1"/>
  <c r="X216" i="72" s="1"/>
  <c r="Y216" i="72" s="1"/>
  <c r="Z216" i="72" s="1"/>
  <c r="AA216" i="72" s="1"/>
  <c r="AB216" i="72" s="1"/>
  <c r="AC216" i="72" s="1"/>
  <c r="AD216" i="72" s="1"/>
  <c r="AE216" i="72" s="1"/>
  <c r="AF216" i="72" s="1"/>
  <c r="F215" i="72"/>
  <c r="G215" i="72" s="1"/>
  <c r="H215" i="72" s="1"/>
  <c r="I215" i="72" s="1"/>
  <c r="J215" i="72" s="1"/>
  <c r="K215" i="72" s="1"/>
  <c r="L215" i="72" s="1"/>
  <c r="M215" i="72" s="1"/>
  <c r="O215" i="72" s="1"/>
  <c r="P215" i="72" s="1"/>
  <c r="Q215" i="72" s="1"/>
  <c r="R215" i="72" s="1"/>
  <c r="S215" i="72" s="1"/>
  <c r="T215" i="72" s="1"/>
  <c r="U215" i="72" s="1"/>
  <c r="V215" i="72" s="1"/>
  <c r="W215" i="72" s="1"/>
  <c r="X215" i="72" s="1"/>
  <c r="Y215" i="72" s="1"/>
  <c r="Z215" i="72" s="1"/>
  <c r="AA215" i="72" s="1"/>
  <c r="AB215" i="72" s="1"/>
  <c r="AC215" i="72" s="1"/>
  <c r="AD215" i="72" s="1"/>
  <c r="AE215" i="72" s="1"/>
  <c r="AF215" i="72" s="1"/>
  <c r="F214" i="72"/>
  <c r="G214" i="72" s="1"/>
  <c r="H214" i="72" s="1"/>
  <c r="I214" i="72" s="1"/>
  <c r="J214" i="72" s="1"/>
  <c r="K214" i="72" s="1"/>
  <c r="L214" i="72" s="1"/>
  <c r="M214" i="72" s="1"/>
  <c r="O214" i="72" s="1"/>
  <c r="P214" i="72" s="1"/>
  <c r="Q214" i="72" s="1"/>
  <c r="R214" i="72" s="1"/>
  <c r="S214" i="72" s="1"/>
  <c r="T214" i="72" s="1"/>
  <c r="U214" i="72" s="1"/>
  <c r="V214" i="72" s="1"/>
  <c r="W214" i="72" s="1"/>
  <c r="X214" i="72" s="1"/>
  <c r="Y214" i="72" s="1"/>
  <c r="Z214" i="72" s="1"/>
  <c r="AA214" i="72" s="1"/>
  <c r="AB214" i="72" s="1"/>
  <c r="AC214" i="72" s="1"/>
  <c r="AD214" i="72" s="1"/>
  <c r="AE214" i="72" s="1"/>
  <c r="AF214" i="72" s="1"/>
  <c r="F213" i="72"/>
  <c r="G213" i="72" s="1"/>
  <c r="H213" i="72" s="1"/>
  <c r="I213" i="72" s="1"/>
  <c r="J213" i="72" s="1"/>
  <c r="K213" i="72" s="1"/>
  <c r="L213" i="72" s="1"/>
  <c r="M213" i="72" s="1"/>
  <c r="O213" i="72" s="1"/>
  <c r="P213" i="72" s="1"/>
  <c r="Q213" i="72" s="1"/>
  <c r="R213" i="72" s="1"/>
  <c r="S213" i="72" s="1"/>
  <c r="T213" i="72" s="1"/>
  <c r="U213" i="72" s="1"/>
  <c r="V213" i="72" s="1"/>
  <c r="W213" i="72" s="1"/>
  <c r="X213" i="72" s="1"/>
  <c r="Y213" i="72" s="1"/>
  <c r="Z213" i="72" s="1"/>
  <c r="AA213" i="72" s="1"/>
  <c r="AB213" i="72" s="1"/>
  <c r="AC213" i="72" s="1"/>
  <c r="AD213" i="72" s="1"/>
  <c r="AE213" i="72" s="1"/>
  <c r="AF213" i="72" s="1"/>
  <c r="F212" i="72"/>
  <c r="G212" i="72" s="1"/>
  <c r="H212" i="72" s="1"/>
  <c r="I212" i="72" s="1"/>
  <c r="J212" i="72" s="1"/>
  <c r="K212" i="72" s="1"/>
  <c r="L212" i="72" s="1"/>
  <c r="M212" i="72" s="1"/>
  <c r="O212" i="72" s="1"/>
  <c r="P212" i="72" s="1"/>
  <c r="Q212" i="72" s="1"/>
  <c r="R212" i="72" s="1"/>
  <c r="S212" i="72" s="1"/>
  <c r="T212" i="72" s="1"/>
  <c r="U212" i="72" s="1"/>
  <c r="V212" i="72" s="1"/>
  <c r="W212" i="72" s="1"/>
  <c r="X212" i="72" s="1"/>
  <c r="Y212" i="72" s="1"/>
  <c r="Z212" i="72" s="1"/>
  <c r="AA212" i="72" s="1"/>
  <c r="AB212" i="72" s="1"/>
  <c r="AC212" i="72" s="1"/>
  <c r="AD212" i="72" s="1"/>
  <c r="AE212" i="72" s="1"/>
  <c r="AF212" i="72" s="1"/>
  <c r="F211" i="72"/>
  <c r="G211" i="72" s="1"/>
  <c r="H211" i="72" s="1"/>
  <c r="I211" i="72" s="1"/>
  <c r="J211" i="72" s="1"/>
  <c r="K211" i="72" s="1"/>
  <c r="L211" i="72" s="1"/>
  <c r="M211" i="72" s="1"/>
  <c r="O211" i="72" s="1"/>
  <c r="P211" i="72" s="1"/>
  <c r="Q211" i="72" s="1"/>
  <c r="R211" i="72" s="1"/>
  <c r="S211" i="72" s="1"/>
  <c r="T211" i="72" s="1"/>
  <c r="U211" i="72" s="1"/>
  <c r="V211" i="72" s="1"/>
  <c r="W211" i="72" s="1"/>
  <c r="X211" i="72" s="1"/>
  <c r="Y211" i="72" s="1"/>
  <c r="Z211" i="72" s="1"/>
  <c r="AA211" i="72" s="1"/>
  <c r="AB211" i="72" s="1"/>
  <c r="AC211" i="72" s="1"/>
  <c r="AD211" i="72" s="1"/>
  <c r="AE211" i="72" s="1"/>
  <c r="AF211" i="72" s="1"/>
  <c r="F210" i="72"/>
  <c r="G210" i="72" s="1"/>
  <c r="H210" i="72" s="1"/>
  <c r="I210" i="72" s="1"/>
  <c r="J210" i="72" s="1"/>
  <c r="K210" i="72" s="1"/>
  <c r="L210" i="72" s="1"/>
  <c r="M210" i="72" s="1"/>
  <c r="O210" i="72" s="1"/>
  <c r="P210" i="72" s="1"/>
  <c r="Q210" i="72" s="1"/>
  <c r="R210" i="72" s="1"/>
  <c r="S210" i="72" s="1"/>
  <c r="T210" i="72" s="1"/>
  <c r="U210" i="72" s="1"/>
  <c r="V210" i="72" s="1"/>
  <c r="W210" i="72" s="1"/>
  <c r="X210" i="72" s="1"/>
  <c r="Y210" i="72" s="1"/>
  <c r="Z210" i="72" s="1"/>
  <c r="AA210" i="72" s="1"/>
  <c r="AB210" i="72" s="1"/>
  <c r="AC210" i="72" s="1"/>
  <c r="AD210" i="72" s="1"/>
  <c r="AE210" i="72" s="1"/>
  <c r="AF210" i="72" s="1"/>
  <c r="F209" i="72"/>
  <c r="G209" i="72" s="1"/>
  <c r="H209" i="72" s="1"/>
  <c r="I209" i="72" s="1"/>
  <c r="J209" i="72" s="1"/>
  <c r="K209" i="72" s="1"/>
  <c r="L209" i="72" s="1"/>
  <c r="M209" i="72" s="1"/>
  <c r="O209" i="72" s="1"/>
  <c r="P209" i="72" s="1"/>
  <c r="Q209" i="72" s="1"/>
  <c r="R209" i="72" s="1"/>
  <c r="S209" i="72" s="1"/>
  <c r="T209" i="72" s="1"/>
  <c r="U209" i="72" s="1"/>
  <c r="V209" i="72" s="1"/>
  <c r="W209" i="72" s="1"/>
  <c r="X209" i="72" s="1"/>
  <c r="Y209" i="72" s="1"/>
  <c r="Z209" i="72" s="1"/>
  <c r="AA209" i="72" s="1"/>
  <c r="AB209" i="72" s="1"/>
  <c r="AC209" i="72" s="1"/>
  <c r="AD209" i="72" s="1"/>
  <c r="AE209" i="72" s="1"/>
  <c r="AF209" i="72" s="1"/>
  <c r="F208" i="72"/>
  <c r="G208" i="72" s="1"/>
  <c r="H208" i="72" s="1"/>
  <c r="I208" i="72" s="1"/>
  <c r="J208" i="72" s="1"/>
  <c r="K208" i="72" s="1"/>
  <c r="L208" i="72" s="1"/>
  <c r="M208" i="72" s="1"/>
  <c r="O208" i="72" s="1"/>
  <c r="P208" i="72" s="1"/>
  <c r="Q208" i="72" s="1"/>
  <c r="R208" i="72" s="1"/>
  <c r="S208" i="72" s="1"/>
  <c r="T208" i="72" s="1"/>
  <c r="U208" i="72" s="1"/>
  <c r="V208" i="72" s="1"/>
  <c r="W208" i="72" s="1"/>
  <c r="X208" i="72" s="1"/>
  <c r="Y208" i="72" s="1"/>
  <c r="Z208" i="72" s="1"/>
  <c r="AA208" i="72" s="1"/>
  <c r="AB208" i="72" s="1"/>
  <c r="AC208" i="72" s="1"/>
  <c r="AD208" i="72" s="1"/>
  <c r="AE208" i="72" s="1"/>
  <c r="AF208" i="72" s="1"/>
  <c r="F207" i="72"/>
  <c r="G207" i="72" s="1"/>
  <c r="H207" i="72" s="1"/>
  <c r="I207" i="72" s="1"/>
  <c r="J207" i="72" s="1"/>
  <c r="K207" i="72" s="1"/>
  <c r="L207" i="72" s="1"/>
  <c r="M207" i="72" s="1"/>
  <c r="O207" i="72" s="1"/>
  <c r="P207" i="72" s="1"/>
  <c r="Q207" i="72" s="1"/>
  <c r="R207" i="72" s="1"/>
  <c r="S207" i="72" s="1"/>
  <c r="T207" i="72" s="1"/>
  <c r="U207" i="72" s="1"/>
  <c r="V207" i="72" s="1"/>
  <c r="W207" i="72" s="1"/>
  <c r="X207" i="72" s="1"/>
  <c r="Y207" i="72" s="1"/>
  <c r="Z207" i="72" s="1"/>
  <c r="AA207" i="72" s="1"/>
  <c r="AB207" i="72" s="1"/>
  <c r="AC207" i="72" s="1"/>
  <c r="AD207" i="72" s="1"/>
  <c r="AE207" i="72" s="1"/>
  <c r="AF207" i="72" s="1"/>
  <c r="F206" i="72"/>
  <c r="G206" i="72" s="1"/>
  <c r="H206" i="72" s="1"/>
  <c r="I206" i="72" s="1"/>
  <c r="J206" i="72" s="1"/>
  <c r="K206" i="72" s="1"/>
  <c r="L206" i="72" s="1"/>
  <c r="M206" i="72" s="1"/>
  <c r="O206" i="72" s="1"/>
  <c r="P206" i="72" s="1"/>
  <c r="Q206" i="72" s="1"/>
  <c r="R206" i="72" s="1"/>
  <c r="S206" i="72" s="1"/>
  <c r="T206" i="72" s="1"/>
  <c r="U206" i="72" s="1"/>
  <c r="V206" i="72" s="1"/>
  <c r="W206" i="72" s="1"/>
  <c r="X206" i="72" s="1"/>
  <c r="Y206" i="72" s="1"/>
  <c r="Z206" i="72" s="1"/>
  <c r="AA206" i="72" s="1"/>
  <c r="AB206" i="72" s="1"/>
  <c r="AC206" i="72" s="1"/>
  <c r="AD206" i="72" s="1"/>
  <c r="AE206" i="72" s="1"/>
  <c r="AF206" i="72" s="1"/>
  <c r="F205" i="72"/>
  <c r="G205" i="72" s="1"/>
  <c r="H205" i="72" s="1"/>
  <c r="I205" i="72" s="1"/>
  <c r="J205" i="72" s="1"/>
  <c r="K205" i="72" s="1"/>
  <c r="L205" i="72" s="1"/>
  <c r="M205" i="72" s="1"/>
  <c r="O205" i="72" s="1"/>
  <c r="P205" i="72" s="1"/>
  <c r="Q205" i="72" s="1"/>
  <c r="R205" i="72" s="1"/>
  <c r="S205" i="72" s="1"/>
  <c r="T205" i="72" s="1"/>
  <c r="U205" i="72" s="1"/>
  <c r="V205" i="72" s="1"/>
  <c r="W205" i="72" s="1"/>
  <c r="X205" i="72" s="1"/>
  <c r="Y205" i="72" s="1"/>
  <c r="Z205" i="72" s="1"/>
  <c r="AA205" i="72" s="1"/>
  <c r="AB205" i="72" s="1"/>
  <c r="AC205" i="72" s="1"/>
  <c r="AD205" i="72" s="1"/>
  <c r="AE205" i="72" s="1"/>
  <c r="AF205" i="72" s="1"/>
  <c r="F204" i="72"/>
  <c r="G204" i="72" s="1"/>
  <c r="H204" i="72" s="1"/>
  <c r="I204" i="72" s="1"/>
  <c r="J204" i="72" s="1"/>
  <c r="K204" i="72" s="1"/>
  <c r="L204" i="72" s="1"/>
  <c r="M204" i="72" s="1"/>
  <c r="O204" i="72" s="1"/>
  <c r="P204" i="72" s="1"/>
  <c r="Q204" i="72" s="1"/>
  <c r="R204" i="72" s="1"/>
  <c r="S204" i="72" s="1"/>
  <c r="T204" i="72" s="1"/>
  <c r="U204" i="72" s="1"/>
  <c r="V204" i="72" s="1"/>
  <c r="W204" i="72" s="1"/>
  <c r="X204" i="72" s="1"/>
  <c r="Y204" i="72" s="1"/>
  <c r="Z204" i="72" s="1"/>
  <c r="AA204" i="72" s="1"/>
  <c r="AB204" i="72" s="1"/>
  <c r="AC204" i="72" s="1"/>
  <c r="AD204" i="72" s="1"/>
  <c r="AE204" i="72" s="1"/>
  <c r="AF204" i="72" s="1"/>
  <c r="F203" i="72"/>
  <c r="G203" i="72" s="1"/>
  <c r="H203" i="72" s="1"/>
  <c r="I203" i="72" s="1"/>
  <c r="J203" i="72" s="1"/>
  <c r="K203" i="72" s="1"/>
  <c r="L203" i="72" s="1"/>
  <c r="M203" i="72" s="1"/>
  <c r="O203" i="72" s="1"/>
  <c r="P203" i="72" s="1"/>
  <c r="Q203" i="72" s="1"/>
  <c r="R203" i="72" s="1"/>
  <c r="S203" i="72" s="1"/>
  <c r="T203" i="72" s="1"/>
  <c r="U203" i="72" s="1"/>
  <c r="V203" i="72" s="1"/>
  <c r="W203" i="72" s="1"/>
  <c r="X203" i="72" s="1"/>
  <c r="Y203" i="72" s="1"/>
  <c r="Z203" i="72" s="1"/>
  <c r="AA203" i="72" s="1"/>
  <c r="AB203" i="72" s="1"/>
  <c r="AC203" i="72" s="1"/>
  <c r="AD203" i="72" s="1"/>
  <c r="AE203" i="72" s="1"/>
  <c r="AF203" i="72" s="1"/>
  <c r="F202" i="72"/>
  <c r="G202" i="72" s="1"/>
  <c r="H202" i="72" s="1"/>
  <c r="I202" i="72" s="1"/>
  <c r="J202" i="72" s="1"/>
  <c r="K202" i="72" s="1"/>
  <c r="L202" i="72" s="1"/>
  <c r="M202" i="72" s="1"/>
  <c r="O202" i="72" s="1"/>
  <c r="P202" i="72" s="1"/>
  <c r="Q202" i="72" s="1"/>
  <c r="R202" i="72" s="1"/>
  <c r="S202" i="72" s="1"/>
  <c r="T202" i="72" s="1"/>
  <c r="U202" i="72" s="1"/>
  <c r="V202" i="72" s="1"/>
  <c r="W202" i="72" s="1"/>
  <c r="X202" i="72" s="1"/>
  <c r="Y202" i="72" s="1"/>
  <c r="Z202" i="72" s="1"/>
  <c r="AA202" i="72" s="1"/>
  <c r="AB202" i="72" s="1"/>
  <c r="AC202" i="72" s="1"/>
  <c r="AD202" i="72" s="1"/>
  <c r="AE202" i="72" s="1"/>
  <c r="AF202" i="72" s="1"/>
  <c r="F201" i="72"/>
  <c r="G201" i="72" s="1"/>
  <c r="H201" i="72" s="1"/>
  <c r="I201" i="72" s="1"/>
  <c r="J201" i="72" s="1"/>
  <c r="K201" i="72" s="1"/>
  <c r="L201" i="72" s="1"/>
  <c r="M201" i="72" s="1"/>
  <c r="O201" i="72" s="1"/>
  <c r="P201" i="72" s="1"/>
  <c r="Q201" i="72" s="1"/>
  <c r="R201" i="72" s="1"/>
  <c r="S201" i="72" s="1"/>
  <c r="T201" i="72" s="1"/>
  <c r="U201" i="72" s="1"/>
  <c r="V201" i="72" s="1"/>
  <c r="W201" i="72" s="1"/>
  <c r="X201" i="72" s="1"/>
  <c r="Y201" i="72" s="1"/>
  <c r="Z201" i="72" s="1"/>
  <c r="AA201" i="72" s="1"/>
  <c r="AB201" i="72" s="1"/>
  <c r="AC201" i="72" s="1"/>
  <c r="AD201" i="72" s="1"/>
  <c r="AE201" i="72" s="1"/>
  <c r="AF201" i="72" s="1"/>
  <c r="F200" i="72"/>
  <c r="G200" i="72" s="1"/>
  <c r="H200" i="72" s="1"/>
  <c r="I200" i="72" s="1"/>
  <c r="J200" i="72" s="1"/>
  <c r="K200" i="72" s="1"/>
  <c r="L200" i="72" s="1"/>
  <c r="M200" i="72" s="1"/>
  <c r="O200" i="72" s="1"/>
  <c r="P200" i="72" s="1"/>
  <c r="Q200" i="72" s="1"/>
  <c r="R200" i="72" s="1"/>
  <c r="S200" i="72" s="1"/>
  <c r="T200" i="72" s="1"/>
  <c r="U200" i="72" s="1"/>
  <c r="V200" i="72" s="1"/>
  <c r="W200" i="72" s="1"/>
  <c r="X200" i="72" s="1"/>
  <c r="Y200" i="72" s="1"/>
  <c r="Z200" i="72" s="1"/>
  <c r="AA200" i="72" s="1"/>
  <c r="AB200" i="72" s="1"/>
  <c r="AC200" i="72" s="1"/>
  <c r="AD200" i="72" s="1"/>
  <c r="AE200" i="72" s="1"/>
  <c r="AF200" i="72" s="1"/>
  <c r="F199" i="72"/>
  <c r="G199" i="72" s="1"/>
  <c r="H199" i="72" s="1"/>
  <c r="I199" i="72" s="1"/>
  <c r="J199" i="72" s="1"/>
  <c r="K199" i="72" s="1"/>
  <c r="L199" i="72" s="1"/>
  <c r="M199" i="72" s="1"/>
  <c r="O199" i="72" s="1"/>
  <c r="P199" i="72" s="1"/>
  <c r="Q199" i="72" s="1"/>
  <c r="R199" i="72" s="1"/>
  <c r="S199" i="72" s="1"/>
  <c r="T199" i="72" s="1"/>
  <c r="U199" i="72" s="1"/>
  <c r="V199" i="72" s="1"/>
  <c r="W199" i="72" s="1"/>
  <c r="X199" i="72" s="1"/>
  <c r="Y199" i="72" s="1"/>
  <c r="Z199" i="72" s="1"/>
  <c r="AA199" i="72" s="1"/>
  <c r="AB199" i="72" s="1"/>
  <c r="AC199" i="72" s="1"/>
  <c r="AD199" i="72" s="1"/>
  <c r="AE199" i="72" s="1"/>
  <c r="AF199" i="72" s="1"/>
  <c r="K198" i="72"/>
  <c r="L198" i="72" s="1"/>
  <c r="M198" i="72" s="1"/>
  <c r="O198" i="72" s="1"/>
  <c r="P198" i="72" s="1"/>
  <c r="Q198" i="72" s="1"/>
  <c r="R198" i="72" s="1"/>
  <c r="S198" i="72" s="1"/>
  <c r="T198" i="72" s="1"/>
  <c r="U198" i="72" s="1"/>
  <c r="V198" i="72" s="1"/>
  <c r="W198" i="72" s="1"/>
  <c r="X198" i="72" s="1"/>
  <c r="Y198" i="72" s="1"/>
  <c r="Z198" i="72" s="1"/>
  <c r="AA198" i="72" s="1"/>
  <c r="AB198" i="72" s="1"/>
  <c r="AC198" i="72" s="1"/>
  <c r="AD198" i="72" s="1"/>
  <c r="AE198" i="72" s="1"/>
  <c r="AF198" i="72" s="1"/>
  <c r="F198" i="72"/>
  <c r="G198" i="72" s="1"/>
  <c r="H198" i="72" s="1"/>
  <c r="I198" i="72" s="1"/>
  <c r="J198" i="72" s="1"/>
  <c r="F197" i="72"/>
  <c r="G197" i="72" s="1"/>
  <c r="H197" i="72" s="1"/>
  <c r="I197" i="72" s="1"/>
  <c r="J197" i="72" s="1"/>
  <c r="K197" i="72" s="1"/>
  <c r="L197" i="72" s="1"/>
  <c r="M197" i="72" s="1"/>
  <c r="O197" i="72" s="1"/>
  <c r="P197" i="72" s="1"/>
  <c r="Q197" i="72" s="1"/>
  <c r="R197" i="72" s="1"/>
  <c r="S197" i="72" s="1"/>
  <c r="T197" i="72" s="1"/>
  <c r="U197" i="72" s="1"/>
  <c r="V197" i="72" s="1"/>
  <c r="W197" i="72" s="1"/>
  <c r="X197" i="72" s="1"/>
  <c r="Y197" i="72" s="1"/>
  <c r="Z197" i="72" s="1"/>
  <c r="AA197" i="72" s="1"/>
  <c r="AB197" i="72" s="1"/>
  <c r="AC197" i="72" s="1"/>
  <c r="AD197" i="72" s="1"/>
  <c r="AE197" i="72" s="1"/>
  <c r="AF197" i="72" s="1"/>
  <c r="F196" i="72"/>
  <c r="G196" i="72" s="1"/>
  <c r="H196" i="72" s="1"/>
  <c r="I196" i="72" s="1"/>
  <c r="J196" i="72" s="1"/>
  <c r="K196" i="72" s="1"/>
  <c r="L196" i="72" s="1"/>
  <c r="M196" i="72" s="1"/>
  <c r="O196" i="72" s="1"/>
  <c r="P196" i="72" s="1"/>
  <c r="Q196" i="72" s="1"/>
  <c r="R196" i="72" s="1"/>
  <c r="S196" i="72" s="1"/>
  <c r="T196" i="72" s="1"/>
  <c r="U196" i="72" s="1"/>
  <c r="V196" i="72" s="1"/>
  <c r="W196" i="72" s="1"/>
  <c r="X196" i="72" s="1"/>
  <c r="Y196" i="72" s="1"/>
  <c r="Z196" i="72" s="1"/>
  <c r="AA196" i="72" s="1"/>
  <c r="AB196" i="72" s="1"/>
  <c r="AC196" i="72" s="1"/>
  <c r="AD196" i="72" s="1"/>
  <c r="AE196" i="72" s="1"/>
  <c r="AF196" i="72" s="1"/>
  <c r="F195" i="72"/>
  <c r="G195" i="72" s="1"/>
  <c r="H195" i="72" s="1"/>
  <c r="I195" i="72" s="1"/>
  <c r="J195" i="72" s="1"/>
  <c r="K195" i="72" s="1"/>
  <c r="L195" i="72" s="1"/>
  <c r="M195" i="72" s="1"/>
  <c r="O195" i="72" s="1"/>
  <c r="P195" i="72" s="1"/>
  <c r="Q195" i="72" s="1"/>
  <c r="R195" i="72" s="1"/>
  <c r="S195" i="72" s="1"/>
  <c r="T195" i="72" s="1"/>
  <c r="U195" i="72" s="1"/>
  <c r="V195" i="72" s="1"/>
  <c r="W195" i="72" s="1"/>
  <c r="X195" i="72" s="1"/>
  <c r="Y195" i="72" s="1"/>
  <c r="Z195" i="72" s="1"/>
  <c r="AA195" i="72" s="1"/>
  <c r="AB195" i="72" s="1"/>
  <c r="AC195" i="72" s="1"/>
  <c r="AD195" i="72" s="1"/>
  <c r="AE195" i="72" s="1"/>
  <c r="AF195" i="72" s="1"/>
  <c r="F194" i="72"/>
  <c r="G194" i="72" s="1"/>
  <c r="H194" i="72" s="1"/>
  <c r="I194" i="72" s="1"/>
  <c r="J194" i="72" s="1"/>
  <c r="K194" i="72" s="1"/>
  <c r="L194" i="72" s="1"/>
  <c r="M194" i="72" s="1"/>
  <c r="O194" i="72" s="1"/>
  <c r="P194" i="72" s="1"/>
  <c r="Q194" i="72" s="1"/>
  <c r="R194" i="72" s="1"/>
  <c r="S194" i="72" s="1"/>
  <c r="T194" i="72" s="1"/>
  <c r="U194" i="72" s="1"/>
  <c r="V194" i="72" s="1"/>
  <c r="W194" i="72" s="1"/>
  <c r="X194" i="72" s="1"/>
  <c r="Y194" i="72" s="1"/>
  <c r="Z194" i="72" s="1"/>
  <c r="AA194" i="72" s="1"/>
  <c r="AB194" i="72" s="1"/>
  <c r="AC194" i="72" s="1"/>
  <c r="AD194" i="72" s="1"/>
  <c r="AE194" i="72" s="1"/>
  <c r="AF194" i="72" s="1"/>
  <c r="F193" i="72"/>
  <c r="G193" i="72" s="1"/>
  <c r="H193" i="72" s="1"/>
  <c r="I193" i="72" s="1"/>
  <c r="J193" i="72" s="1"/>
  <c r="K193" i="72" s="1"/>
  <c r="L193" i="72" s="1"/>
  <c r="M193" i="72" s="1"/>
  <c r="O193" i="72" s="1"/>
  <c r="P193" i="72" s="1"/>
  <c r="Q193" i="72" s="1"/>
  <c r="R193" i="72" s="1"/>
  <c r="S193" i="72" s="1"/>
  <c r="T193" i="72" s="1"/>
  <c r="U193" i="72" s="1"/>
  <c r="V193" i="72" s="1"/>
  <c r="W193" i="72" s="1"/>
  <c r="X193" i="72" s="1"/>
  <c r="Y193" i="72" s="1"/>
  <c r="Z193" i="72" s="1"/>
  <c r="AA193" i="72" s="1"/>
  <c r="AB193" i="72" s="1"/>
  <c r="AC193" i="72" s="1"/>
  <c r="AD193" i="72" s="1"/>
  <c r="AE193" i="72" s="1"/>
  <c r="AF193" i="72" s="1"/>
  <c r="F192" i="72"/>
  <c r="G192" i="72" s="1"/>
  <c r="H192" i="72" s="1"/>
  <c r="I192" i="72" s="1"/>
  <c r="J192" i="72" s="1"/>
  <c r="K192" i="72" s="1"/>
  <c r="L192" i="72" s="1"/>
  <c r="M192" i="72" s="1"/>
  <c r="O192" i="72" s="1"/>
  <c r="P192" i="72" s="1"/>
  <c r="Q192" i="72" s="1"/>
  <c r="R192" i="72" s="1"/>
  <c r="S192" i="72" s="1"/>
  <c r="T192" i="72" s="1"/>
  <c r="U192" i="72" s="1"/>
  <c r="V192" i="72" s="1"/>
  <c r="W192" i="72" s="1"/>
  <c r="X192" i="72" s="1"/>
  <c r="Y192" i="72" s="1"/>
  <c r="Z192" i="72" s="1"/>
  <c r="AA192" i="72" s="1"/>
  <c r="AB192" i="72" s="1"/>
  <c r="AC192" i="72" s="1"/>
  <c r="AD192" i="72" s="1"/>
  <c r="AE192" i="72" s="1"/>
  <c r="AF192" i="72" s="1"/>
  <c r="F191" i="72"/>
  <c r="G191" i="72" s="1"/>
  <c r="H191" i="72" s="1"/>
  <c r="I191" i="72" s="1"/>
  <c r="J191" i="72" s="1"/>
  <c r="K191" i="72" s="1"/>
  <c r="L191" i="72" s="1"/>
  <c r="M191" i="72" s="1"/>
  <c r="O191" i="72" s="1"/>
  <c r="P191" i="72" s="1"/>
  <c r="Q191" i="72" s="1"/>
  <c r="R191" i="72" s="1"/>
  <c r="S191" i="72" s="1"/>
  <c r="T191" i="72" s="1"/>
  <c r="U191" i="72" s="1"/>
  <c r="V191" i="72" s="1"/>
  <c r="W191" i="72" s="1"/>
  <c r="X191" i="72" s="1"/>
  <c r="Y191" i="72" s="1"/>
  <c r="Z191" i="72" s="1"/>
  <c r="AA191" i="72" s="1"/>
  <c r="AB191" i="72" s="1"/>
  <c r="AC191" i="72" s="1"/>
  <c r="AD191" i="72" s="1"/>
  <c r="AE191" i="72" s="1"/>
  <c r="AF191" i="72" s="1"/>
  <c r="F190" i="72"/>
  <c r="G190" i="72" s="1"/>
  <c r="H190" i="72" s="1"/>
  <c r="I190" i="72" s="1"/>
  <c r="J190" i="72" s="1"/>
  <c r="K190" i="72" s="1"/>
  <c r="L190" i="72" s="1"/>
  <c r="M190" i="72" s="1"/>
  <c r="O190" i="72" s="1"/>
  <c r="P190" i="72" s="1"/>
  <c r="Q190" i="72" s="1"/>
  <c r="R190" i="72" s="1"/>
  <c r="S190" i="72" s="1"/>
  <c r="T190" i="72" s="1"/>
  <c r="U190" i="72" s="1"/>
  <c r="V190" i="72" s="1"/>
  <c r="W190" i="72" s="1"/>
  <c r="X190" i="72" s="1"/>
  <c r="Y190" i="72" s="1"/>
  <c r="Z190" i="72" s="1"/>
  <c r="AA190" i="72" s="1"/>
  <c r="AB190" i="72" s="1"/>
  <c r="AC190" i="72" s="1"/>
  <c r="AD190" i="72" s="1"/>
  <c r="AE190" i="72" s="1"/>
  <c r="AF190" i="72" s="1"/>
  <c r="F189" i="72"/>
  <c r="G189" i="72" s="1"/>
  <c r="H189" i="72" s="1"/>
  <c r="I189" i="72" s="1"/>
  <c r="J189" i="72" s="1"/>
  <c r="K189" i="72" s="1"/>
  <c r="L189" i="72" s="1"/>
  <c r="M189" i="72" s="1"/>
  <c r="O189" i="72" s="1"/>
  <c r="P189" i="72" s="1"/>
  <c r="Q189" i="72" s="1"/>
  <c r="R189" i="72" s="1"/>
  <c r="S189" i="72" s="1"/>
  <c r="T189" i="72" s="1"/>
  <c r="U189" i="72" s="1"/>
  <c r="V189" i="72" s="1"/>
  <c r="W189" i="72" s="1"/>
  <c r="X189" i="72" s="1"/>
  <c r="Y189" i="72" s="1"/>
  <c r="Z189" i="72" s="1"/>
  <c r="AA189" i="72" s="1"/>
  <c r="AB189" i="72" s="1"/>
  <c r="AC189" i="72" s="1"/>
  <c r="AD189" i="72" s="1"/>
  <c r="AE189" i="72" s="1"/>
  <c r="AF189" i="72" s="1"/>
  <c r="H188" i="72"/>
  <c r="I188" i="72" s="1"/>
  <c r="J188" i="72" s="1"/>
  <c r="K188" i="72" s="1"/>
  <c r="L188" i="72" s="1"/>
  <c r="M188" i="72" s="1"/>
  <c r="O188" i="72" s="1"/>
  <c r="P188" i="72" s="1"/>
  <c r="Q188" i="72" s="1"/>
  <c r="R188" i="72" s="1"/>
  <c r="S188" i="72" s="1"/>
  <c r="T188" i="72" s="1"/>
  <c r="U188" i="72" s="1"/>
  <c r="V188" i="72" s="1"/>
  <c r="W188" i="72" s="1"/>
  <c r="X188" i="72" s="1"/>
  <c r="Y188" i="72" s="1"/>
  <c r="Z188" i="72" s="1"/>
  <c r="AA188" i="72" s="1"/>
  <c r="AB188" i="72" s="1"/>
  <c r="AC188" i="72" s="1"/>
  <c r="AD188" i="72" s="1"/>
  <c r="AE188" i="72" s="1"/>
  <c r="AF188" i="72" s="1"/>
  <c r="F188" i="72"/>
  <c r="G188" i="72" s="1"/>
  <c r="F187" i="72"/>
  <c r="G187" i="72" s="1"/>
  <c r="H187" i="72" s="1"/>
  <c r="I187" i="72" s="1"/>
  <c r="J187" i="72" s="1"/>
  <c r="K187" i="72" s="1"/>
  <c r="L187" i="72" s="1"/>
  <c r="M187" i="72" s="1"/>
  <c r="O187" i="72" s="1"/>
  <c r="P187" i="72" s="1"/>
  <c r="Q187" i="72" s="1"/>
  <c r="R187" i="72" s="1"/>
  <c r="S187" i="72" s="1"/>
  <c r="T187" i="72" s="1"/>
  <c r="U187" i="72" s="1"/>
  <c r="V187" i="72" s="1"/>
  <c r="W187" i="72" s="1"/>
  <c r="X187" i="72" s="1"/>
  <c r="Y187" i="72" s="1"/>
  <c r="Z187" i="72" s="1"/>
  <c r="AA187" i="72" s="1"/>
  <c r="AB187" i="72" s="1"/>
  <c r="AC187" i="72" s="1"/>
  <c r="AD187" i="72" s="1"/>
  <c r="AE187" i="72" s="1"/>
  <c r="AF187" i="72" s="1"/>
  <c r="F186" i="72"/>
  <c r="G186" i="72" s="1"/>
  <c r="H186" i="72" s="1"/>
  <c r="I186" i="72" s="1"/>
  <c r="J186" i="72" s="1"/>
  <c r="K186" i="72" s="1"/>
  <c r="L186" i="72" s="1"/>
  <c r="M186" i="72" s="1"/>
  <c r="O186" i="72" s="1"/>
  <c r="P186" i="72" s="1"/>
  <c r="Q186" i="72" s="1"/>
  <c r="R186" i="72" s="1"/>
  <c r="S186" i="72" s="1"/>
  <c r="T186" i="72" s="1"/>
  <c r="U186" i="72" s="1"/>
  <c r="V186" i="72" s="1"/>
  <c r="W186" i="72" s="1"/>
  <c r="X186" i="72" s="1"/>
  <c r="Y186" i="72" s="1"/>
  <c r="Z186" i="72" s="1"/>
  <c r="AA186" i="72" s="1"/>
  <c r="AB186" i="72" s="1"/>
  <c r="AC186" i="72" s="1"/>
  <c r="AD186" i="72" s="1"/>
  <c r="AE186" i="72" s="1"/>
  <c r="AF186" i="72" s="1"/>
  <c r="F185" i="72"/>
  <c r="G185" i="72" s="1"/>
  <c r="H185" i="72" s="1"/>
  <c r="I185" i="72" s="1"/>
  <c r="J185" i="72" s="1"/>
  <c r="K185" i="72" s="1"/>
  <c r="L185" i="72" s="1"/>
  <c r="M185" i="72" s="1"/>
  <c r="O185" i="72" s="1"/>
  <c r="P185" i="72" s="1"/>
  <c r="Q185" i="72" s="1"/>
  <c r="R185" i="72" s="1"/>
  <c r="S185" i="72" s="1"/>
  <c r="T185" i="72" s="1"/>
  <c r="U185" i="72" s="1"/>
  <c r="V185" i="72" s="1"/>
  <c r="W185" i="72" s="1"/>
  <c r="X185" i="72" s="1"/>
  <c r="Y185" i="72" s="1"/>
  <c r="Z185" i="72" s="1"/>
  <c r="AA185" i="72" s="1"/>
  <c r="AB185" i="72" s="1"/>
  <c r="AC185" i="72" s="1"/>
  <c r="AD185" i="72" s="1"/>
  <c r="AE185" i="72" s="1"/>
  <c r="AF185" i="72" s="1"/>
  <c r="F184" i="72"/>
  <c r="G184" i="72" s="1"/>
  <c r="H184" i="72" s="1"/>
  <c r="I184" i="72" s="1"/>
  <c r="J184" i="72" s="1"/>
  <c r="K184" i="72" s="1"/>
  <c r="L184" i="72" s="1"/>
  <c r="M184" i="72" s="1"/>
  <c r="O184" i="72" s="1"/>
  <c r="P184" i="72" s="1"/>
  <c r="Q184" i="72" s="1"/>
  <c r="R184" i="72" s="1"/>
  <c r="S184" i="72" s="1"/>
  <c r="T184" i="72" s="1"/>
  <c r="U184" i="72" s="1"/>
  <c r="V184" i="72" s="1"/>
  <c r="W184" i="72" s="1"/>
  <c r="X184" i="72" s="1"/>
  <c r="Y184" i="72" s="1"/>
  <c r="Z184" i="72" s="1"/>
  <c r="AA184" i="72" s="1"/>
  <c r="AB184" i="72" s="1"/>
  <c r="AC184" i="72" s="1"/>
  <c r="AD184" i="72" s="1"/>
  <c r="AE184" i="72" s="1"/>
  <c r="AF184" i="72" s="1"/>
  <c r="F183" i="72"/>
  <c r="G183" i="72" s="1"/>
  <c r="H183" i="72" s="1"/>
  <c r="I183" i="72" s="1"/>
  <c r="J183" i="72" s="1"/>
  <c r="K183" i="72" s="1"/>
  <c r="L183" i="72" s="1"/>
  <c r="M183" i="72" s="1"/>
  <c r="O183" i="72" s="1"/>
  <c r="P183" i="72" s="1"/>
  <c r="Q183" i="72" s="1"/>
  <c r="R183" i="72" s="1"/>
  <c r="S183" i="72" s="1"/>
  <c r="T183" i="72" s="1"/>
  <c r="U183" i="72" s="1"/>
  <c r="V183" i="72" s="1"/>
  <c r="W183" i="72" s="1"/>
  <c r="X183" i="72" s="1"/>
  <c r="Y183" i="72" s="1"/>
  <c r="Z183" i="72" s="1"/>
  <c r="AA183" i="72" s="1"/>
  <c r="AB183" i="72" s="1"/>
  <c r="AC183" i="72" s="1"/>
  <c r="AD183" i="72" s="1"/>
  <c r="AE183" i="72" s="1"/>
  <c r="AF183" i="72" s="1"/>
  <c r="F182" i="72"/>
  <c r="G182" i="72" s="1"/>
  <c r="H182" i="72" s="1"/>
  <c r="I182" i="72" s="1"/>
  <c r="J182" i="72" s="1"/>
  <c r="K182" i="72" s="1"/>
  <c r="L182" i="72" s="1"/>
  <c r="M182" i="72" s="1"/>
  <c r="O182" i="72" s="1"/>
  <c r="P182" i="72" s="1"/>
  <c r="Q182" i="72" s="1"/>
  <c r="R182" i="72" s="1"/>
  <c r="S182" i="72" s="1"/>
  <c r="T182" i="72" s="1"/>
  <c r="U182" i="72" s="1"/>
  <c r="V182" i="72" s="1"/>
  <c r="W182" i="72" s="1"/>
  <c r="X182" i="72" s="1"/>
  <c r="Y182" i="72" s="1"/>
  <c r="Z182" i="72" s="1"/>
  <c r="AA182" i="72" s="1"/>
  <c r="AB182" i="72" s="1"/>
  <c r="AC182" i="72" s="1"/>
  <c r="AD182" i="72" s="1"/>
  <c r="AE182" i="72" s="1"/>
  <c r="AF182" i="72" s="1"/>
  <c r="F181" i="72"/>
  <c r="G181" i="72" s="1"/>
  <c r="H181" i="72" s="1"/>
  <c r="I181" i="72" s="1"/>
  <c r="J181" i="72" s="1"/>
  <c r="K181" i="72" s="1"/>
  <c r="L181" i="72" s="1"/>
  <c r="M181" i="72" s="1"/>
  <c r="O181" i="72" s="1"/>
  <c r="P181" i="72" s="1"/>
  <c r="Q181" i="72" s="1"/>
  <c r="R181" i="72" s="1"/>
  <c r="S181" i="72" s="1"/>
  <c r="T181" i="72" s="1"/>
  <c r="U181" i="72" s="1"/>
  <c r="V181" i="72" s="1"/>
  <c r="W181" i="72" s="1"/>
  <c r="X181" i="72" s="1"/>
  <c r="Y181" i="72" s="1"/>
  <c r="Z181" i="72" s="1"/>
  <c r="AA181" i="72" s="1"/>
  <c r="AB181" i="72" s="1"/>
  <c r="AC181" i="72" s="1"/>
  <c r="AD181" i="72" s="1"/>
  <c r="AE181" i="72" s="1"/>
  <c r="AF181" i="72" s="1"/>
  <c r="F180" i="72"/>
  <c r="G180" i="72" s="1"/>
  <c r="H180" i="72" s="1"/>
  <c r="I180" i="72" s="1"/>
  <c r="J180" i="72" s="1"/>
  <c r="K180" i="72" s="1"/>
  <c r="L180" i="72" s="1"/>
  <c r="M180" i="72" s="1"/>
  <c r="O180" i="72" s="1"/>
  <c r="P180" i="72" s="1"/>
  <c r="Q180" i="72" s="1"/>
  <c r="R180" i="72" s="1"/>
  <c r="S180" i="72" s="1"/>
  <c r="T180" i="72" s="1"/>
  <c r="U180" i="72" s="1"/>
  <c r="V180" i="72" s="1"/>
  <c r="W180" i="72" s="1"/>
  <c r="X180" i="72" s="1"/>
  <c r="Y180" i="72" s="1"/>
  <c r="Z180" i="72" s="1"/>
  <c r="AA180" i="72" s="1"/>
  <c r="AB180" i="72" s="1"/>
  <c r="AC180" i="72" s="1"/>
  <c r="AD180" i="72" s="1"/>
  <c r="AE180" i="72" s="1"/>
  <c r="AF180" i="72" s="1"/>
  <c r="F179" i="72"/>
  <c r="G179" i="72" s="1"/>
  <c r="H179" i="72" s="1"/>
  <c r="I179" i="72" s="1"/>
  <c r="J179" i="72" s="1"/>
  <c r="K179" i="72" s="1"/>
  <c r="L179" i="72" s="1"/>
  <c r="M179" i="72" s="1"/>
  <c r="O179" i="72" s="1"/>
  <c r="P179" i="72" s="1"/>
  <c r="Q179" i="72" s="1"/>
  <c r="R179" i="72" s="1"/>
  <c r="S179" i="72" s="1"/>
  <c r="T179" i="72" s="1"/>
  <c r="U179" i="72" s="1"/>
  <c r="V179" i="72" s="1"/>
  <c r="W179" i="72" s="1"/>
  <c r="X179" i="72" s="1"/>
  <c r="Y179" i="72" s="1"/>
  <c r="Z179" i="72" s="1"/>
  <c r="AA179" i="72" s="1"/>
  <c r="AB179" i="72" s="1"/>
  <c r="AC179" i="72" s="1"/>
  <c r="AD179" i="72" s="1"/>
  <c r="AE179" i="72" s="1"/>
  <c r="AF179" i="72" s="1"/>
  <c r="F178" i="72"/>
  <c r="G178" i="72" s="1"/>
  <c r="H178" i="72" s="1"/>
  <c r="I178" i="72" s="1"/>
  <c r="J178" i="72" s="1"/>
  <c r="K178" i="72" s="1"/>
  <c r="L178" i="72" s="1"/>
  <c r="M178" i="72" s="1"/>
  <c r="O178" i="72" s="1"/>
  <c r="P178" i="72" s="1"/>
  <c r="Q178" i="72" s="1"/>
  <c r="R178" i="72" s="1"/>
  <c r="S178" i="72" s="1"/>
  <c r="T178" i="72" s="1"/>
  <c r="U178" i="72" s="1"/>
  <c r="V178" i="72" s="1"/>
  <c r="W178" i="72" s="1"/>
  <c r="X178" i="72" s="1"/>
  <c r="Y178" i="72" s="1"/>
  <c r="Z178" i="72" s="1"/>
  <c r="AA178" i="72" s="1"/>
  <c r="AB178" i="72" s="1"/>
  <c r="AC178" i="72" s="1"/>
  <c r="AD178" i="72" s="1"/>
  <c r="AE178" i="72" s="1"/>
  <c r="AF178" i="72" s="1"/>
  <c r="F176" i="72"/>
  <c r="G176" i="72" s="1"/>
  <c r="H176" i="72" s="1"/>
  <c r="I176" i="72" s="1"/>
  <c r="J176" i="72" s="1"/>
  <c r="K176" i="72" s="1"/>
  <c r="L176" i="72" s="1"/>
  <c r="M176" i="72" s="1"/>
  <c r="O176" i="72" s="1"/>
  <c r="P176" i="72" s="1"/>
  <c r="Q176" i="72" s="1"/>
  <c r="R176" i="72" s="1"/>
  <c r="S176" i="72" s="1"/>
  <c r="T176" i="72" s="1"/>
  <c r="U176" i="72" s="1"/>
  <c r="V176" i="72" s="1"/>
  <c r="W176" i="72" s="1"/>
  <c r="X176" i="72" s="1"/>
  <c r="Y176" i="72" s="1"/>
  <c r="F175" i="72"/>
  <c r="G175" i="72" s="1"/>
  <c r="H175" i="72" s="1"/>
  <c r="I175" i="72" s="1"/>
  <c r="J175" i="72" s="1"/>
  <c r="K175" i="72" s="1"/>
  <c r="L175" i="72" s="1"/>
  <c r="M175" i="72" s="1"/>
  <c r="O175" i="72" s="1"/>
  <c r="P175" i="72" s="1"/>
  <c r="Q175" i="72" s="1"/>
  <c r="R175" i="72" s="1"/>
  <c r="S175" i="72" s="1"/>
  <c r="T175" i="72" s="1"/>
  <c r="U175" i="72" s="1"/>
  <c r="V175" i="72" s="1"/>
  <c r="W175" i="72" s="1"/>
  <c r="X175" i="72" s="1"/>
  <c r="Y175" i="72" s="1"/>
  <c r="Z175" i="72" s="1"/>
  <c r="AA175" i="72" s="1"/>
  <c r="AB175" i="72" s="1"/>
  <c r="AC175" i="72" s="1"/>
  <c r="AD175" i="72" s="1"/>
  <c r="AE175" i="72" s="1"/>
  <c r="AF175" i="72" s="1"/>
  <c r="F174" i="72"/>
  <c r="G174" i="72" s="1"/>
  <c r="H174" i="72" s="1"/>
  <c r="I174" i="72" s="1"/>
  <c r="J174" i="72" s="1"/>
  <c r="K174" i="72" s="1"/>
  <c r="L174" i="72" s="1"/>
  <c r="M174" i="72" s="1"/>
  <c r="O174" i="72" s="1"/>
  <c r="P174" i="72" s="1"/>
  <c r="Q174" i="72" s="1"/>
  <c r="R174" i="72" s="1"/>
  <c r="S174" i="72" s="1"/>
  <c r="T174" i="72" s="1"/>
  <c r="U174" i="72" s="1"/>
  <c r="V174" i="72" s="1"/>
  <c r="W174" i="72" s="1"/>
  <c r="X174" i="72" s="1"/>
  <c r="Y174" i="72" s="1"/>
  <c r="Z174" i="72" s="1"/>
  <c r="AA174" i="72" s="1"/>
  <c r="AB174" i="72" s="1"/>
  <c r="AC174" i="72" s="1"/>
  <c r="AD174" i="72" s="1"/>
  <c r="AE174" i="72" s="1"/>
  <c r="AF174" i="72" s="1"/>
  <c r="F173" i="72"/>
  <c r="G173" i="72" s="1"/>
  <c r="H173" i="72" s="1"/>
  <c r="I173" i="72" s="1"/>
  <c r="J173" i="72" s="1"/>
  <c r="K173" i="72" s="1"/>
  <c r="L173" i="72" s="1"/>
  <c r="M173" i="72" s="1"/>
  <c r="O173" i="72" s="1"/>
  <c r="P173" i="72" s="1"/>
  <c r="Q173" i="72" s="1"/>
  <c r="R173" i="72" s="1"/>
  <c r="S173" i="72" s="1"/>
  <c r="T173" i="72" s="1"/>
  <c r="U173" i="72" s="1"/>
  <c r="V173" i="72" s="1"/>
  <c r="W173" i="72" s="1"/>
  <c r="X173" i="72" s="1"/>
  <c r="Y173" i="72" s="1"/>
  <c r="Z173" i="72" s="1"/>
  <c r="AA173" i="72" s="1"/>
  <c r="AB173" i="72" s="1"/>
  <c r="AC173" i="72" s="1"/>
  <c r="AD173" i="72" s="1"/>
  <c r="AE173" i="72" s="1"/>
  <c r="AF173" i="72" s="1"/>
  <c r="F172" i="72"/>
  <c r="G172" i="72" s="1"/>
  <c r="H172" i="72" s="1"/>
  <c r="I172" i="72" s="1"/>
  <c r="J172" i="72" s="1"/>
  <c r="K172" i="72" s="1"/>
  <c r="L172" i="72" s="1"/>
  <c r="M172" i="72" s="1"/>
  <c r="O172" i="72" s="1"/>
  <c r="P172" i="72" s="1"/>
  <c r="Q172" i="72" s="1"/>
  <c r="R172" i="72" s="1"/>
  <c r="S172" i="72" s="1"/>
  <c r="T172" i="72" s="1"/>
  <c r="U172" i="72" s="1"/>
  <c r="V172" i="72" s="1"/>
  <c r="W172" i="72" s="1"/>
  <c r="X172" i="72" s="1"/>
  <c r="Y172" i="72" s="1"/>
  <c r="Z172" i="72" s="1"/>
  <c r="AA172" i="72" s="1"/>
  <c r="AB172" i="72" s="1"/>
  <c r="AC172" i="72" s="1"/>
  <c r="AD172" i="72" s="1"/>
  <c r="AE172" i="72" s="1"/>
  <c r="AF172" i="72" s="1"/>
  <c r="F171" i="72"/>
  <c r="G171" i="72" s="1"/>
  <c r="H171" i="72" s="1"/>
  <c r="I171" i="72" s="1"/>
  <c r="J171" i="72" s="1"/>
  <c r="K171" i="72" s="1"/>
  <c r="L171" i="72" s="1"/>
  <c r="M171" i="72" s="1"/>
  <c r="O171" i="72" s="1"/>
  <c r="P171" i="72" s="1"/>
  <c r="Q171" i="72" s="1"/>
  <c r="R171" i="72" s="1"/>
  <c r="S171" i="72" s="1"/>
  <c r="T171" i="72" s="1"/>
  <c r="U171" i="72" s="1"/>
  <c r="V171" i="72" s="1"/>
  <c r="W171" i="72" s="1"/>
  <c r="X171" i="72" s="1"/>
  <c r="Y171" i="72" s="1"/>
  <c r="Z171" i="72" s="1"/>
  <c r="AA171" i="72" s="1"/>
  <c r="AB171" i="72" s="1"/>
  <c r="AC171" i="72" s="1"/>
  <c r="AD171" i="72" s="1"/>
  <c r="AE171" i="72" s="1"/>
  <c r="AF171" i="72" s="1"/>
  <c r="F170" i="72"/>
  <c r="G170" i="72" s="1"/>
  <c r="H170" i="72" s="1"/>
  <c r="I170" i="72" s="1"/>
  <c r="J170" i="72" s="1"/>
  <c r="K170" i="72" s="1"/>
  <c r="L170" i="72" s="1"/>
  <c r="M170" i="72" s="1"/>
  <c r="O170" i="72" s="1"/>
  <c r="P170" i="72" s="1"/>
  <c r="Q170" i="72" s="1"/>
  <c r="R170" i="72" s="1"/>
  <c r="S170" i="72" s="1"/>
  <c r="T170" i="72" s="1"/>
  <c r="U170" i="72" s="1"/>
  <c r="V170" i="72" s="1"/>
  <c r="W170" i="72" s="1"/>
  <c r="X170" i="72" s="1"/>
  <c r="Y170" i="72" s="1"/>
  <c r="Z170" i="72" s="1"/>
  <c r="AG167" i="72"/>
  <c r="F166" i="72"/>
  <c r="G166" i="72" s="1"/>
  <c r="H166" i="72" s="1"/>
  <c r="I166" i="72" s="1"/>
  <c r="J166" i="72" s="1"/>
  <c r="K166" i="72" s="1"/>
  <c r="L166" i="72" s="1"/>
  <c r="M166" i="72" s="1"/>
  <c r="O166" i="72" s="1"/>
  <c r="P166" i="72" s="1"/>
  <c r="Q166" i="72" s="1"/>
  <c r="R166" i="72" s="1"/>
  <c r="S166" i="72" s="1"/>
  <c r="T166" i="72" s="1"/>
  <c r="U166" i="72" s="1"/>
  <c r="V166" i="72" s="1"/>
  <c r="W166" i="72" s="1"/>
  <c r="X166" i="72" s="1"/>
  <c r="Y166" i="72" s="1"/>
  <c r="Z166" i="72" s="1"/>
  <c r="AA166" i="72" s="1"/>
  <c r="AB166" i="72" s="1"/>
  <c r="AC166" i="72" s="1"/>
  <c r="AD166" i="72" s="1"/>
  <c r="AE166" i="72" s="1"/>
  <c r="AF166" i="72" s="1"/>
  <c r="F165" i="72"/>
  <c r="G165" i="72" s="1"/>
  <c r="H165" i="72" s="1"/>
  <c r="I165" i="72" s="1"/>
  <c r="J165" i="72" s="1"/>
  <c r="K165" i="72" s="1"/>
  <c r="L165" i="72" s="1"/>
  <c r="M165" i="72" s="1"/>
  <c r="O165" i="72" s="1"/>
  <c r="P165" i="72" s="1"/>
  <c r="Q165" i="72" s="1"/>
  <c r="R165" i="72" s="1"/>
  <c r="S165" i="72" s="1"/>
  <c r="T165" i="72" s="1"/>
  <c r="U165" i="72" s="1"/>
  <c r="V165" i="72" s="1"/>
  <c r="W165" i="72" s="1"/>
  <c r="X165" i="72" s="1"/>
  <c r="Y165" i="72" s="1"/>
  <c r="Z165" i="72" s="1"/>
  <c r="AA165" i="72" s="1"/>
  <c r="AB165" i="72" s="1"/>
  <c r="AC165" i="72" s="1"/>
  <c r="AD165" i="72" s="1"/>
  <c r="AE165" i="72" s="1"/>
  <c r="AF165" i="72" s="1"/>
  <c r="F164" i="72"/>
  <c r="G164" i="72" s="1"/>
  <c r="H164" i="72" s="1"/>
  <c r="I164" i="72" s="1"/>
  <c r="J164" i="72" s="1"/>
  <c r="K164" i="72" s="1"/>
  <c r="L164" i="72" s="1"/>
  <c r="M164" i="72" s="1"/>
  <c r="O164" i="72" s="1"/>
  <c r="P164" i="72" s="1"/>
  <c r="Q164" i="72" s="1"/>
  <c r="R164" i="72" s="1"/>
  <c r="S164" i="72" s="1"/>
  <c r="T164" i="72" s="1"/>
  <c r="U164" i="72" s="1"/>
  <c r="V164" i="72" s="1"/>
  <c r="W164" i="72" s="1"/>
  <c r="X164" i="72" s="1"/>
  <c r="Y164" i="72" s="1"/>
  <c r="Z164" i="72" s="1"/>
  <c r="AA164" i="72" s="1"/>
  <c r="AB164" i="72" s="1"/>
  <c r="AC164" i="72" s="1"/>
  <c r="AD164" i="72" s="1"/>
  <c r="AE164" i="72" s="1"/>
  <c r="AF164" i="72" s="1"/>
  <c r="F163" i="72"/>
  <c r="G163" i="72" s="1"/>
  <c r="H163" i="72" s="1"/>
  <c r="I163" i="72" s="1"/>
  <c r="J163" i="72" s="1"/>
  <c r="K163" i="72" s="1"/>
  <c r="L163" i="72" s="1"/>
  <c r="M163" i="72" s="1"/>
  <c r="O163" i="72" s="1"/>
  <c r="P163" i="72" s="1"/>
  <c r="Q163" i="72" s="1"/>
  <c r="R163" i="72" s="1"/>
  <c r="S163" i="72" s="1"/>
  <c r="T163" i="72" s="1"/>
  <c r="U163" i="72" s="1"/>
  <c r="V163" i="72" s="1"/>
  <c r="W163" i="72" s="1"/>
  <c r="X163" i="72" s="1"/>
  <c r="Y163" i="72" s="1"/>
  <c r="Z163" i="72" s="1"/>
  <c r="AA163" i="72" s="1"/>
  <c r="AB163" i="72" s="1"/>
  <c r="AC163" i="72" s="1"/>
  <c r="AD163" i="72" s="1"/>
  <c r="AE163" i="72" s="1"/>
  <c r="AF163" i="72" s="1"/>
  <c r="F162" i="72"/>
  <c r="G162" i="72" s="1"/>
  <c r="H162" i="72" s="1"/>
  <c r="I162" i="72" s="1"/>
  <c r="J162" i="72" s="1"/>
  <c r="K162" i="72" s="1"/>
  <c r="L162" i="72" s="1"/>
  <c r="M162" i="72" s="1"/>
  <c r="O162" i="72" s="1"/>
  <c r="P162" i="72" s="1"/>
  <c r="Q162" i="72" s="1"/>
  <c r="R162" i="72" s="1"/>
  <c r="S162" i="72" s="1"/>
  <c r="T162" i="72" s="1"/>
  <c r="U162" i="72" s="1"/>
  <c r="V162" i="72" s="1"/>
  <c r="W162" i="72" s="1"/>
  <c r="X162" i="72" s="1"/>
  <c r="Y162" i="72" s="1"/>
  <c r="Z162" i="72" s="1"/>
  <c r="AA162" i="72" s="1"/>
  <c r="AB162" i="72" s="1"/>
  <c r="AC162" i="72" s="1"/>
  <c r="AD162" i="72" s="1"/>
  <c r="AE162" i="72" s="1"/>
  <c r="AF162" i="72" s="1"/>
  <c r="AI158" i="72"/>
  <c r="AH158" i="72"/>
  <c r="A158" i="72" a="1"/>
  <c r="A158" i="72" s="1"/>
  <c r="AI157" i="72"/>
  <c r="AH157" i="72"/>
  <c r="AI156" i="72"/>
  <c r="AH156" i="72"/>
  <c r="AI155" i="72"/>
  <c r="AH155" i="72"/>
  <c r="AI154" i="72"/>
  <c r="AH154" i="72"/>
  <c r="AL153" i="72"/>
  <c r="AI153" i="72"/>
  <c r="AH153" i="72"/>
  <c r="A153" i="72" a="1"/>
  <c r="A153" i="72" s="1"/>
  <c r="AI152" i="72"/>
  <c r="AH152" i="72"/>
  <c r="AI151" i="72"/>
  <c r="AH151" i="72"/>
  <c r="AI150" i="72"/>
  <c r="AH150" i="72"/>
  <c r="AI149" i="72"/>
  <c r="AH149" i="72"/>
  <c r="AI148" i="72"/>
  <c r="AH148" i="72"/>
  <c r="AI147" i="72"/>
  <c r="AH147" i="72"/>
  <c r="AI146" i="72"/>
  <c r="AH146" i="72"/>
  <c r="AI142" i="72"/>
  <c r="AH142" i="72"/>
  <c r="AI141" i="72"/>
  <c r="AH141" i="72"/>
  <c r="AI140" i="72"/>
  <c r="AH140" i="72"/>
  <c r="AI139" i="72"/>
  <c r="AH139" i="72"/>
  <c r="AI138" i="72"/>
  <c r="AH138" i="72"/>
  <c r="AI137" i="72"/>
  <c r="AH137" i="72"/>
  <c r="AI136" i="72"/>
  <c r="AH136" i="72"/>
  <c r="AI134" i="72"/>
  <c r="AH134" i="72"/>
  <c r="AI133" i="72"/>
  <c r="AH133" i="72"/>
  <c r="AI132" i="72"/>
  <c r="AH132" i="72"/>
  <c r="AI131" i="72"/>
  <c r="AH131" i="72"/>
  <c r="AI130" i="72"/>
  <c r="AH130" i="72"/>
  <c r="AI129" i="72"/>
  <c r="AH129" i="72"/>
  <c r="AI128" i="72"/>
  <c r="AH128" i="72"/>
  <c r="AI127" i="72"/>
  <c r="AH127" i="72"/>
  <c r="AI126" i="72"/>
  <c r="AH126" i="72"/>
  <c r="AI125" i="72"/>
  <c r="AH125" i="72"/>
  <c r="U123" i="72"/>
  <c r="BC23" i="72" s="1"/>
  <c r="AF122" i="72"/>
  <c r="AE122" i="72"/>
  <c r="AD122" i="72"/>
  <c r="AC122" i="72"/>
  <c r="AB122" i="72"/>
  <c r="AA122" i="72"/>
  <c r="Z122" i="72"/>
  <c r="Y122" i="72"/>
  <c r="X122" i="72"/>
  <c r="W122" i="72"/>
  <c r="V122" i="72"/>
  <c r="U122" i="72"/>
  <c r="T122" i="72"/>
  <c r="S122" i="72"/>
  <c r="P122" i="72"/>
  <c r="L122" i="72"/>
  <c r="K122" i="72"/>
  <c r="J122" i="72"/>
  <c r="I122" i="72"/>
  <c r="H122" i="72"/>
  <c r="G122" i="72"/>
  <c r="F122" i="72"/>
  <c r="AF121" i="72"/>
  <c r="AE121" i="72"/>
  <c r="AD121" i="72"/>
  <c r="AC121" i="72"/>
  <c r="AB121" i="72"/>
  <c r="AA121" i="72"/>
  <c r="Z121" i="72"/>
  <c r="Y121" i="72"/>
  <c r="X121" i="72"/>
  <c r="W121" i="72"/>
  <c r="W123" i="72" s="1"/>
  <c r="V121" i="72"/>
  <c r="U121" i="72"/>
  <c r="T121" i="72"/>
  <c r="S121" i="72"/>
  <c r="P121" i="72"/>
  <c r="AW23" i="72"/>
  <c r="L121" i="72"/>
  <c r="K121" i="72"/>
  <c r="J121" i="72"/>
  <c r="I121" i="72"/>
  <c r="H121" i="72"/>
  <c r="G121" i="72"/>
  <c r="F121" i="72"/>
  <c r="AF120" i="72"/>
  <c r="AE120" i="72"/>
  <c r="AD120" i="72"/>
  <c r="AC120" i="72"/>
  <c r="AB120" i="72"/>
  <c r="AA120" i="72"/>
  <c r="Z120" i="72"/>
  <c r="Y120" i="72"/>
  <c r="X120" i="72"/>
  <c r="W120" i="72"/>
  <c r="V120" i="72"/>
  <c r="U120" i="72"/>
  <c r="T120" i="72"/>
  <c r="S120" i="72"/>
  <c r="P120" i="72"/>
  <c r="L120" i="72"/>
  <c r="K120" i="72"/>
  <c r="J120" i="72"/>
  <c r="I120" i="72"/>
  <c r="H120" i="72"/>
  <c r="G120" i="72"/>
  <c r="F120" i="72"/>
  <c r="AF119" i="72"/>
  <c r="AE119" i="72"/>
  <c r="AD119" i="72"/>
  <c r="AC119" i="72"/>
  <c r="AC123" i="72" s="1"/>
  <c r="AB119" i="72"/>
  <c r="AA119" i="72"/>
  <c r="Z119" i="72"/>
  <c r="Y119" i="72"/>
  <c r="X119" i="72"/>
  <c r="W119" i="72"/>
  <c r="V119" i="72"/>
  <c r="U119" i="72"/>
  <c r="T119" i="72"/>
  <c r="S119" i="72"/>
  <c r="P119" i="72"/>
  <c r="L119" i="72"/>
  <c r="K119" i="72"/>
  <c r="J119" i="72"/>
  <c r="I119" i="72"/>
  <c r="H119" i="72"/>
  <c r="G119" i="72"/>
  <c r="F119" i="72"/>
  <c r="AF118" i="72"/>
  <c r="AE118" i="72"/>
  <c r="AD118" i="72"/>
  <c r="AC118" i="72"/>
  <c r="AB118" i="72"/>
  <c r="AA118" i="72"/>
  <c r="Z118" i="72"/>
  <c r="Y118" i="72"/>
  <c r="X118" i="72"/>
  <c r="W118" i="72"/>
  <c r="V118" i="72"/>
  <c r="U118" i="72"/>
  <c r="T118" i="72"/>
  <c r="S118" i="72"/>
  <c r="P118" i="72"/>
  <c r="L118" i="72"/>
  <c r="K118" i="72"/>
  <c r="J118" i="72"/>
  <c r="I118" i="72"/>
  <c r="H118" i="72"/>
  <c r="G118" i="72"/>
  <c r="F118" i="72"/>
  <c r="AF117" i="72"/>
  <c r="AE117" i="72"/>
  <c r="AD117" i="72"/>
  <c r="AC117" i="72"/>
  <c r="AB117" i="72"/>
  <c r="AA117" i="72"/>
  <c r="Z117" i="72"/>
  <c r="Y117" i="72"/>
  <c r="X117" i="72"/>
  <c r="X123" i="72" s="1"/>
  <c r="BE23" i="72" s="1"/>
  <c r="W117" i="72"/>
  <c r="V117" i="72"/>
  <c r="U117" i="72"/>
  <c r="T117" i="72"/>
  <c r="S117" i="72"/>
  <c r="P117" i="72"/>
  <c r="P123" i="72" s="1"/>
  <c r="AX23" i="72" s="1"/>
  <c r="L117" i="72"/>
  <c r="K117" i="72"/>
  <c r="J117" i="72"/>
  <c r="J123" i="72" s="1"/>
  <c r="J124" i="72" s="1"/>
  <c r="I117" i="72"/>
  <c r="H117" i="72"/>
  <c r="G117" i="72"/>
  <c r="F117" i="72"/>
  <c r="AI114" i="72"/>
  <c r="AH114" i="72"/>
  <c r="AI112" i="72"/>
  <c r="AH112" i="72"/>
  <c r="AG112" i="72"/>
  <c r="AI111" i="72"/>
  <c r="AH111" i="72"/>
  <c r="AI110" i="72"/>
  <c r="AH110" i="72"/>
  <c r="AI109" i="72"/>
  <c r="AH109" i="72"/>
  <c r="AG108" i="72"/>
  <c r="AF108" i="72"/>
  <c r="AE5" i="72" s="1"/>
  <c r="AE108" i="72"/>
  <c r="AD5" i="72" s="1"/>
  <c r="AD108" i="72"/>
  <c r="AC108" i="72"/>
  <c r="AB5" i="72" s="1"/>
  <c r="AB108" i="72"/>
  <c r="AA5" i="72" s="1"/>
  <c r="AA108" i="72"/>
  <c r="Z5" i="72" s="1"/>
  <c r="Z108" i="72"/>
  <c r="BF19" i="72" s="1"/>
  <c r="Y108" i="72"/>
  <c r="X5" i="72" s="1"/>
  <c r="X108" i="72"/>
  <c r="BE19" i="72" s="1"/>
  <c r="W108" i="72"/>
  <c r="V108" i="72"/>
  <c r="U108" i="72"/>
  <c r="BC19" i="72" s="1"/>
  <c r="T108" i="72"/>
  <c r="BB19" i="72" s="1"/>
  <c r="S108" i="72"/>
  <c r="R5" i="72" s="1"/>
  <c r="P108" i="72"/>
  <c r="P124" i="72" s="1"/>
  <c r="L108" i="72"/>
  <c r="K5" i="72" s="1"/>
  <c r="K108" i="72"/>
  <c r="J5" i="72" s="1"/>
  <c r="J108" i="72"/>
  <c r="I5" i="72" s="1"/>
  <c r="I108" i="72"/>
  <c r="AS19" i="72" s="1"/>
  <c r="H108" i="72"/>
  <c r="G5" i="72" s="1"/>
  <c r="G108" i="72"/>
  <c r="AR19" i="72" s="1"/>
  <c r="F108" i="72"/>
  <c r="AI107" i="72"/>
  <c r="AH107" i="72"/>
  <c r="AI106" i="72"/>
  <c r="AH106" i="72"/>
  <c r="AI105" i="72"/>
  <c r="AH105" i="72"/>
  <c r="AI104" i="72"/>
  <c r="AH104" i="72"/>
  <c r="AI103" i="72"/>
  <c r="AH103" i="72"/>
  <c r="AI102" i="72"/>
  <c r="AH102" i="72"/>
  <c r="AI101" i="72"/>
  <c r="AH101" i="72"/>
  <c r="AI100" i="72"/>
  <c r="AH100" i="72"/>
  <c r="AI99" i="72"/>
  <c r="AH99" i="72"/>
  <c r="AI98" i="72"/>
  <c r="AH98" i="72"/>
  <c r="AI97" i="72"/>
  <c r="AH97" i="72"/>
  <c r="AG96" i="72"/>
  <c r="AF96" i="72"/>
  <c r="BJ20" i="72" s="1"/>
  <c r="AE96" i="72"/>
  <c r="AD96" i="72"/>
  <c r="BH20" i="72" s="1"/>
  <c r="AC96" i="72"/>
  <c r="AB96" i="72"/>
  <c r="BG20" i="72" s="1"/>
  <c r="AA96" i="72"/>
  <c r="Z96" i="72"/>
  <c r="BF20" i="72" s="1"/>
  <c r="X96" i="72"/>
  <c r="V96" i="72"/>
  <c r="U96" i="72"/>
  <c r="T96" i="72"/>
  <c r="S96" i="72"/>
  <c r="L96" i="72"/>
  <c r="K96" i="72"/>
  <c r="AT20" i="72" s="1"/>
  <c r="J96" i="72"/>
  <c r="I96" i="72"/>
  <c r="H96" i="72"/>
  <c r="G96" i="72"/>
  <c r="F96" i="72"/>
  <c r="AI95" i="72"/>
  <c r="AH95" i="72"/>
  <c r="AI94" i="72"/>
  <c r="AH94" i="72"/>
  <c r="AI93" i="72"/>
  <c r="AH93" i="72"/>
  <c r="AF92" i="72"/>
  <c r="AE92" i="72"/>
  <c r="BI18" i="72" s="1"/>
  <c r="AD92" i="72"/>
  <c r="AC92" i="72"/>
  <c r="AB92" i="72"/>
  <c r="AA92" i="72"/>
  <c r="Z92" i="72"/>
  <c r="Y92" i="72"/>
  <c r="X92" i="72"/>
  <c r="V92" i="72"/>
  <c r="U92" i="72"/>
  <c r="T92" i="72"/>
  <c r="BB18" i="72" s="1"/>
  <c r="S92" i="72"/>
  <c r="BA18" i="72" s="1"/>
  <c r="L92" i="72"/>
  <c r="K92" i="72"/>
  <c r="J92" i="72"/>
  <c r="I92" i="72"/>
  <c r="H92" i="72"/>
  <c r="G92" i="72"/>
  <c r="F92" i="72"/>
  <c r="AQ18" i="72" s="1"/>
  <c r="BT91" i="72"/>
  <c r="BN91" i="72"/>
  <c r="BJ91" i="72"/>
  <c r="BH91" i="72"/>
  <c r="BD91" i="72"/>
  <c r="AI91" i="72"/>
  <c r="AH91" i="72"/>
  <c r="AG91" i="72"/>
  <c r="AG92" i="72" s="1"/>
  <c r="BO90" i="72"/>
  <c r="BG90" i="72"/>
  <c r="AI90" i="72"/>
  <c r="AH90" i="72"/>
  <c r="AI89" i="72"/>
  <c r="AH89" i="72"/>
  <c r="BN88" i="72"/>
  <c r="BF88" i="72"/>
  <c r="AI88" i="72"/>
  <c r="AH88" i="72"/>
  <c r="BU87" i="72"/>
  <c r="BM87" i="72"/>
  <c r="BE87" i="72"/>
  <c r="AI87" i="72"/>
  <c r="AH87" i="72"/>
  <c r="BR86" i="72"/>
  <c r="AI86" i="72"/>
  <c r="AH86" i="72"/>
  <c r="AI85" i="72"/>
  <c r="AH85" i="72"/>
  <c r="BW84" i="72"/>
  <c r="BW91" i="72" s="1"/>
  <c r="BV84" i="72"/>
  <c r="BV91" i="72" s="1"/>
  <c r="BU84" i="72"/>
  <c r="BU91" i="72" s="1"/>
  <c r="BT84" i="72"/>
  <c r="BS84" i="72"/>
  <c r="BS91" i="72" s="1"/>
  <c r="BR84" i="72"/>
  <c r="BR91" i="72" s="1"/>
  <c r="BQ84" i="72"/>
  <c r="BQ91" i="72" s="1"/>
  <c r="BP84" i="72"/>
  <c r="BP91" i="72" s="1"/>
  <c r="BO84" i="72"/>
  <c r="BO91" i="72" s="1"/>
  <c r="BN84" i="72"/>
  <c r="BM84" i="72"/>
  <c r="BM91" i="72" s="1"/>
  <c r="BL84" i="72"/>
  <c r="BL91" i="72" s="1"/>
  <c r="BK84" i="72"/>
  <c r="BK91" i="72" s="1"/>
  <c r="BJ84" i="72"/>
  <c r="BI84" i="72"/>
  <c r="BI91" i="72" s="1"/>
  <c r="BH84" i="72"/>
  <c r="BG84" i="72"/>
  <c r="BG91" i="72" s="1"/>
  <c r="BF84" i="72"/>
  <c r="BF91" i="72" s="1"/>
  <c r="BE84" i="72"/>
  <c r="BE91" i="72" s="1"/>
  <c r="BD84" i="72"/>
  <c r="BC84" i="72"/>
  <c r="BC91" i="72" s="1"/>
  <c r="BB84" i="72"/>
  <c r="BB91" i="72" s="1"/>
  <c r="BA84" i="72"/>
  <c r="BA91" i="72" s="1"/>
  <c r="AZ84" i="72"/>
  <c r="AZ91" i="72" s="1"/>
  <c r="AI84" i="72"/>
  <c r="AH84" i="72"/>
  <c r="BW83" i="72"/>
  <c r="BW90" i="72" s="1"/>
  <c r="BV83" i="72"/>
  <c r="BV90" i="72" s="1"/>
  <c r="BU83" i="72"/>
  <c r="BU90" i="72" s="1"/>
  <c r="BT83" i="72"/>
  <c r="BT90" i="72" s="1"/>
  <c r="BS83" i="72"/>
  <c r="BS90" i="72" s="1"/>
  <c r="BR83" i="72"/>
  <c r="BR90" i="72" s="1"/>
  <c r="BQ83" i="72"/>
  <c r="BQ90" i="72" s="1"/>
  <c r="BP83" i="72"/>
  <c r="BP90" i="72" s="1"/>
  <c r="BO83" i="72"/>
  <c r="BN83" i="72"/>
  <c r="BN90" i="72" s="1"/>
  <c r="BM83" i="72"/>
  <c r="BM90" i="72" s="1"/>
  <c r="BL83" i="72"/>
  <c r="BL90" i="72" s="1"/>
  <c r="BK83" i="72"/>
  <c r="BK90" i="72" s="1"/>
  <c r="BJ83" i="72"/>
  <c r="BJ90" i="72" s="1"/>
  <c r="BI83" i="72"/>
  <c r="BI90" i="72" s="1"/>
  <c r="BH83" i="72"/>
  <c r="BH90" i="72" s="1"/>
  <c r="BG83" i="72"/>
  <c r="BF83" i="72"/>
  <c r="BF90" i="72" s="1"/>
  <c r="BE83" i="72"/>
  <c r="BE90" i="72" s="1"/>
  <c r="BD83" i="72"/>
  <c r="BD90" i="72" s="1"/>
  <c r="BC83" i="72"/>
  <c r="BC90" i="72" s="1"/>
  <c r="BB83" i="72"/>
  <c r="BB90" i="72" s="1"/>
  <c r="BA83" i="72"/>
  <c r="BA90" i="72" s="1"/>
  <c r="AZ83" i="72"/>
  <c r="AZ90" i="72" s="1"/>
  <c r="AI83" i="72"/>
  <c r="AH83" i="72"/>
  <c r="BW82" i="72"/>
  <c r="BW89" i="72" s="1"/>
  <c r="BV82" i="72"/>
  <c r="BV89" i="72" s="1"/>
  <c r="BU82" i="72"/>
  <c r="BU89" i="72" s="1"/>
  <c r="BT82" i="72"/>
  <c r="BT89" i="72" s="1"/>
  <c r="BS82" i="72"/>
  <c r="BS89" i="72" s="1"/>
  <c r="BR82" i="72"/>
  <c r="BR89" i="72" s="1"/>
  <c r="BQ82" i="72"/>
  <c r="BQ89" i="72" s="1"/>
  <c r="BP82" i="72"/>
  <c r="BP89" i="72" s="1"/>
  <c r="BO82" i="72"/>
  <c r="BO89" i="72" s="1"/>
  <c r="BN82" i="72"/>
  <c r="BN89" i="72" s="1"/>
  <c r="BM82" i="72"/>
  <c r="BM89" i="72" s="1"/>
  <c r="BL82" i="72"/>
  <c r="BL89" i="72" s="1"/>
  <c r="BK82" i="72"/>
  <c r="BK89" i="72" s="1"/>
  <c r="BJ82" i="72"/>
  <c r="BJ89" i="72" s="1"/>
  <c r="BI82" i="72"/>
  <c r="BI89" i="72" s="1"/>
  <c r="BH82" i="72"/>
  <c r="BH89" i="72" s="1"/>
  <c r="BG82" i="72"/>
  <c r="BG89" i="72" s="1"/>
  <c r="BF82" i="72"/>
  <c r="BF89" i="72" s="1"/>
  <c r="BE82" i="72"/>
  <c r="BE89" i="72" s="1"/>
  <c r="BD82" i="72"/>
  <c r="BD89" i="72" s="1"/>
  <c r="BC82" i="72"/>
  <c r="BC89" i="72" s="1"/>
  <c r="BB82" i="72"/>
  <c r="BB89" i="72" s="1"/>
  <c r="BA82" i="72"/>
  <c r="BA89" i="72" s="1"/>
  <c r="AZ82" i="72"/>
  <c r="AZ89" i="72" s="1"/>
  <c r="AI82" i="72"/>
  <c r="AH82" i="72"/>
  <c r="BW81" i="72"/>
  <c r="BW88" i="72" s="1"/>
  <c r="BV81" i="72"/>
  <c r="BV88" i="72" s="1"/>
  <c r="BU81" i="72"/>
  <c r="BU88" i="72" s="1"/>
  <c r="BT81" i="72"/>
  <c r="BT88" i="72" s="1"/>
  <c r="BS81" i="72"/>
  <c r="BS88" i="72" s="1"/>
  <c r="BR81" i="72"/>
  <c r="BR88" i="72" s="1"/>
  <c r="BQ81" i="72"/>
  <c r="BQ88" i="72" s="1"/>
  <c r="BP81" i="72"/>
  <c r="BP88" i="72" s="1"/>
  <c r="BO81" i="72"/>
  <c r="BO88" i="72" s="1"/>
  <c r="BN81" i="72"/>
  <c r="BM81" i="72"/>
  <c r="BM88" i="72" s="1"/>
  <c r="BL81" i="72"/>
  <c r="BL88" i="72" s="1"/>
  <c r="BK81" i="72"/>
  <c r="BK88" i="72" s="1"/>
  <c r="BJ81" i="72"/>
  <c r="BJ88" i="72" s="1"/>
  <c r="BI81" i="72"/>
  <c r="BI88" i="72" s="1"/>
  <c r="BH81" i="72"/>
  <c r="BH88" i="72" s="1"/>
  <c r="BG81" i="72"/>
  <c r="BG88" i="72" s="1"/>
  <c r="BF81" i="72"/>
  <c r="BE81" i="72"/>
  <c r="BE88" i="72" s="1"/>
  <c r="BD81" i="72"/>
  <c r="BD88" i="72" s="1"/>
  <c r="BC81" i="72"/>
  <c r="BC88" i="72" s="1"/>
  <c r="BB81" i="72"/>
  <c r="BB88" i="72" s="1"/>
  <c r="BA81" i="72"/>
  <c r="BA88" i="72" s="1"/>
  <c r="AZ81" i="72"/>
  <c r="AZ88" i="72" s="1"/>
  <c r="AI81" i="72"/>
  <c r="AH81" i="72"/>
  <c r="BW80" i="72"/>
  <c r="BW87" i="72" s="1"/>
  <c r="BV80" i="72"/>
  <c r="BV87" i="72" s="1"/>
  <c r="BU80" i="72"/>
  <c r="BT80" i="72"/>
  <c r="BT87" i="72" s="1"/>
  <c r="BS80" i="72"/>
  <c r="BS87" i="72" s="1"/>
  <c r="BR80" i="72"/>
  <c r="BR87" i="72" s="1"/>
  <c r="BQ80" i="72"/>
  <c r="BQ87" i="72" s="1"/>
  <c r="BP80" i="72"/>
  <c r="BP87" i="72" s="1"/>
  <c r="BO80" i="72"/>
  <c r="BO87" i="72" s="1"/>
  <c r="BN80" i="72"/>
  <c r="BN87" i="72" s="1"/>
  <c r="BM80" i="72"/>
  <c r="BL80" i="72"/>
  <c r="BL87" i="72" s="1"/>
  <c r="BK80" i="72"/>
  <c r="BK87" i="72" s="1"/>
  <c r="BJ80" i="72"/>
  <c r="BJ87" i="72" s="1"/>
  <c r="BI80" i="72"/>
  <c r="BI87" i="72" s="1"/>
  <c r="BH80" i="72"/>
  <c r="BH87" i="72" s="1"/>
  <c r="BG80" i="72"/>
  <c r="BG87" i="72" s="1"/>
  <c r="BF80" i="72"/>
  <c r="BF87" i="72" s="1"/>
  <c r="BE80" i="72"/>
  <c r="BD80" i="72"/>
  <c r="BD87" i="72" s="1"/>
  <c r="BC80" i="72"/>
  <c r="BC87" i="72" s="1"/>
  <c r="BB80" i="72"/>
  <c r="BB87" i="72" s="1"/>
  <c r="BA80" i="72"/>
  <c r="BA87" i="72" s="1"/>
  <c r="AZ80" i="72"/>
  <c r="AZ87" i="72" s="1"/>
  <c r="AI80" i="72"/>
  <c r="AH80" i="72"/>
  <c r="BW79" i="72"/>
  <c r="BW86" i="72" s="1"/>
  <c r="BV79" i="72"/>
  <c r="BV86" i="72" s="1"/>
  <c r="BU79" i="72"/>
  <c r="BU86" i="72" s="1"/>
  <c r="BT79" i="72"/>
  <c r="BT86" i="72" s="1"/>
  <c r="BS79" i="72"/>
  <c r="BS86" i="72" s="1"/>
  <c r="BR79" i="72"/>
  <c r="BQ79" i="72"/>
  <c r="BQ86" i="72" s="1"/>
  <c r="BP79" i="72"/>
  <c r="BP86" i="72" s="1"/>
  <c r="BO79" i="72"/>
  <c r="BO86" i="72" s="1"/>
  <c r="BN79" i="72"/>
  <c r="BN86" i="72" s="1"/>
  <c r="BM79" i="72"/>
  <c r="BM86" i="72" s="1"/>
  <c r="BL79" i="72"/>
  <c r="BL86" i="72" s="1"/>
  <c r="BK79" i="72"/>
  <c r="BK86" i="72" s="1"/>
  <c r="BJ79" i="72"/>
  <c r="BJ86" i="72" s="1"/>
  <c r="BI79" i="72"/>
  <c r="BI86" i="72" s="1"/>
  <c r="BH79" i="72"/>
  <c r="BH86" i="72" s="1"/>
  <c r="BG79" i="72"/>
  <c r="BG86" i="72" s="1"/>
  <c r="BF79" i="72"/>
  <c r="BF86" i="72" s="1"/>
  <c r="BE79" i="72"/>
  <c r="BE86" i="72" s="1"/>
  <c r="BD79" i="72"/>
  <c r="BD86" i="72" s="1"/>
  <c r="BC79" i="72"/>
  <c r="BC86" i="72" s="1"/>
  <c r="BB79" i="72"/>
  <c r="BB86" i="72" s="1"/>
  <c r="BA79" i="72"/>
  <c r="BA86" i="72" s="1"/>
  <c r="AZ79" i="72"/>
  <c r="AI79" i="72"/>
  <c r="AH79" i="72"/>
  <c r="AG78" i="72"/>
  <c r="AF78" i="72"/>
  <c r="AE78" i="72"/>
  <c r="BI17" i="72" s="1"/>
  <c r="AD78" i="72"/>
  <c r="BH17" i="72" s="1"/>
  <c r="AC78" i="72"/>
  <c r="AB78" i="72"/>
  <c r="AA78" i="72"/>
  <c r="Z78" i="72"/>
  <c r="BF17" i="72" s="1"/>
  <c r="BC17" i="72"/>
  <c r="T78" i="72"/>
  <c r="BA17" i="72"/>
  <c r="AY17" i="72"/>
  <c r="AW17" i="72"/>
  <c r="AU17" i="72"/>
  <c r="L78" i="72"/>
  <c r="K78" i="72"/>
  <c r="J78" i="72"/>
  <c r="I78" i="72"/>
  <c r="H78" i="72"/>
  <c r="G78" i="72"/>
  <c r="AR17" i="72" s="1"/>
  <c r="F78" i="72"/>
  <c r="AI77" i="72"/>
  <c r="AH77" i="72"/>
  <c r="AI76" i="72"/>
  <c r="AH76" i="72"/>
  <c r="AI75" i="72"/>
  <c r="AH75" i="72"/>
  <c r="AI74" i="72"/>
  <c r="AH74" i="72"/>
  <c r="AI73" i="72"/>
  <c r="AH73" i="72"/>
  <c r="AI72" i="72"/>
  <c r="AH72" i="72"/>
  <c r="AG71" i="72"/>
  <c r="AG113" i="72" s="1"/>
  <c r="AF71" i="72"/>
  <c r="AE71" i="72"/>
  <c r="AD71" i="72"/>
  <c r="AC71" i="72"/>
  <c r="AB71" i="72"/>
  <c r="AA71" i="72"/>
  <c r="Z71" i="72"/>
  <c r="Y71" i="72"/>
  <c r="X71" i="72"/>
  <c r="W71" i="72"/>
  <c r="V71" i="72"/>
  <c r="U71" i="72"/>
  <c r="U113" i="72" s="1"/>
  <c r="U115" i="72" s="1"/>
  <c r="T71" i="72"/>
  <c r="S71" i="72"/>
  <c r="BA16" i="72" s="1"/>
  <c r="R7" i="72"/>
  <c r="M7" i="72"/>
  <c r="L71" i="72"/>
  <c r="K71" i="72"/>
  <c r="J71" i="72"/>
  <c r="I71" i="72"/>
  <c r="H71" i="72"/>
  <c r="G71" i="72"/>
  <c r="F71" i="72"/>
  <c r="E7" i="72"/>
  <c r="D7" i="72"/>
  <c r="AI70" i="72"/>
  <c r="AH70" i="72"/>
  <c r="AI69" i="72"/>
  <c r="AH69" i="72"/>
  <c r="AI68" i="72"/>
  <c r="AH68" i="72"/>
  <c r="AI67" i="72"/>
  <c r="AH67" i="72"/>
  <c r="AI66" i="72"/>
  <c r="AH66" i="72"/>
  <c r="AI65" i="72"/>
  <c r="AH65" i="72"/>
  <c r="AI64" i="72"/>
  <c r="AH64" i="72"/>
  <c r="AI63" i="72"/>
  <c r="AH63" i="72"/>
  <c r="AI62" i="72"/>
  <c r="AH62" i="72"/>
  <c r="AI61" i="72"/>
  <c r="AH61" i="72"/>
  <c r="AI60" i="72"/>
  <c r="AH60" i="72"/>
  <c r="AI59" i="72"/>
  <c r="AH59" i="72"/>
  <c r="AI58" i="72"/>
  <c r="AH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Z23" i="72"/>
  <c r="AV23" i="72"/>
  <c r="AU23" i="72"/>
  <c r="AP23" i="72"/>
  <c r="AO23" i="72"/>
  <c r="AI23" i="72"/>
  <c r="AH23" i="72"/>
  <c r="AI22" i="72"/>
  <c r="AH22" i="72"/>
  <c r="BJ21" i="72"/>
  <c r="BI21" i="72"/>
  <c r="BH21" i="72"/>
  <c r="BG21" i="72"/>
  <c r="BF21" i="72"/>
  <c r="BE21" i="72"/>
  <c r="BD21" i="72"/>
  <c r="BC21" i="72"/>
  <c r="BB21" i="72"/>
  <c r="BA21" i="72"/>
  <c r="AZ21" i="72"/>
  <c r="AY21" i="72"/>
  <c r="AX21" i="72"/>
  <c r="AW21" i="72"/>
  <c r="AV21" i="72"/>
  <c r="AU21" i="72"/>
  <c r="AT21" i="72"/>
  <c r="AS21" i="72"/>
  <c r="AR21" i="72"/>
  <c r="AQ21" i="72"/>
  <c r="AP21" i="72"/>
  <c r="AO21" i="72"/>
  <c r="AN21" i="72"/>
  <c r="AM21" i="72"/>
  <c r="AI21" i="72"/>
  <c r="AH21" i="72"/>
  <c r="BI20" i="72"/>
  <c r="BE20" i="72"/>
  <c r="BD20" i="72"/>
  <c r="BC20" i="72"/>
  <c r="BB20" i="72"/>
  <c r="BA20" i="72"/>
  <c r="AZ20" i="72"/>
  <c r="AY20" i="72"/>
  <c r="AX20" i="72"/>
  <c r="AW20" i="72"/>
  <c r="AV20" i="72"/>
  <c r="AU20" i="72"/>
  <c r="AS20" i="72"/>
  <c r="AR20" i="72"/>
  <c r="AQ20" i="72"/>
  <c r="AP20" i="72"/>
  <c r="AO20" i="72"/>
  <c r="AN20" i="72"/>
  <c r="AM20" i="72"/>
  <c r="AI20" i="72"/>
  <c r="AH20" i="72"/>
  <c r="BH19" i="72"/>
  <c r="BA19" i="72"/>
  <c r="AZ19" i="72"/>
  <c r="AY19" i="72"/>
  <c r="AW19" i="72"/>
  <c r="AV19" i="72"/>
  <c r="AU19" i="72"/>
  <c r="AT19" i="72"/>
  <c r="AP19" i="72"/>
  <c r="AO19" i="72"/>
  <c r="AN19" i="72"/>
  <c r="AI19" i="72"/>
  <c r="AH19" i="72"/>
  <c r="BJ18" i="72"/>
  <c r="BH18" i="72"/>
  <c r="BG18" i="72"/>
  <c r="BF18" i="72"/>
  <c r="BE18" i="72"/>
  <c r="BD18" i="72"/>
  <c r="BC18" i="72"/>
  <c r="AZ18" i="72"/>
  <c r="AY18" i="72"/>
  <c r="AX18" i="72"/>
  <c r="AW18" i="72"/>
  <c r="AV18" i="72"/>
  <c r="AU18" i="72"/>
  <c r="AT18" i="72"/>
  <c r="AS18" i="72"/>
  <c r="AR18" i="72"/>
  <c r="AP18" i="72"/>
  <c r="AO18" i="72"/>
  <c r="AN18" i="72"/>
  <c r="AM18" i="72"/>
  <c r="AI18" i="72"/>
  <c r="AH18" i="72"/>
  <c r="BJ17" i="72"/>
  <c r="BG17" i="72"/>
  <c r="BE17" i="72"/>
  <c r="BD17" i="72"/>
  <c r="BB17" i="72"/>
  <c r="AZ17" i="72"/>
  <c r="AX17" i="72"/>
  <c r="AV17" i="72"/>
  <c r="AT17" i="72"/>
  <c r="AS17" i="72"/>
  <c r="AQ17" i="72"/>
  <c r="AP17" i="72"/>
  <c r="AO17" i="72"/>
  <c r="AN17" i="72"/>
  <c r="AI17" i="72"/>
  <c r="AH17" i="72"/>
  <c r="BJ16" i="72"/>
  <c r="BH16" i="72"/>
  <c r="BG16" i="72"/>
  <c r="BE16" i="72"/>
  <c r="BD16" i="72"/>
  <c r="BB16" i="72"/>
  <c r="AZ16" i="72"/>
  <c r="AX16" i="72"/>
  <c r="AV16" i="72"/>
  <c r="AT16" i="72"/>
  <c r="AR16" i="72"/>
  <c r="AQ16" i="72"/>
  <c r="AP16" i="72"/>
  <c r="AO16" i="72"/>
  <c r="AN16" i="72"/>
  <c r="AI16" i="72"/>
  <c r="AH16" i="72"/>
  <c r="AI15" i="72"/>
  <c r="AH15" i="72"/>
  <c r="AI14" i="72"/>
  <c r="AH14" i="72"/>
  <c r="AI13" i="72"/>
  <c r="AH13" i="72"/>
  <c r="AL12" i="72"/>
  <c r="AI12" i="72"/>
  <c r="AH12" i="72"/>
  <c r="AI11" i="72"/>
  <c r="AH11" i="72"/>
  <c r="K6" i="72"/>
  <c r="AC5" i="72"/>
  <c r="V5" i="72"/>
  <c r="U5" i="72"/>
  <c r="T5" i="72"/>
  <c r="Q5" i="72"/>
  <c r="P5" i="72"/>
  <c r="N5" i="72"/>
  <c r="M5" i="72"/>
  <c r="L5" i="72"/>
  <c r="E5" i="72"/>
  <c r="D5" i="72"/>
  <c r="C5" i="72"/>
  <c r="B5" i="72"/>
  <c r="AG4" i="72"/>
  <c r="K4" i="72"/>
  <c r="E4" i="72"/>
  <c r="H4" i="72" s="1"/>
  <c r="B4" i="72"/>
  <c r="AL13" i="72" s="1"/>
  <c r="AG3" i="72"/>
  <c r="AF123" i="72" l="1"/>
  <c r="BJ23" i="72" s="1"/>
  <c r="BJ19" i="72"/>
  <c r="BJ22" i="72" s="1"/>
  <c r="BJ25" i="72" s="1"/>
  <c r="AF124" i="72"/>
  <c r="BI19" i="72"/>
  <c r="AE113" i="72"/>
  <c r="AE115" i="72" s="1"/>
  <c r="AE116" i="72" s="1"/>
  <c r="AE7" i="72" s="1"/>
  <c r="AE123" i="72"/>
  <c r="BI23" i="72" s="1"/>
  <c r="AD123" i="72"/>
  <c r="BH23" i="72" s="1"/>
  <c r="AD124" i="72"/>
  <c r="BH22" i="72"/>
  <c r="BH25" i="72" s="1"/>
  <c r="AC113" i="72"/>
  <c r="AC115" i="72" s="1"/>
  <c r="AC116" i="72" s="1"/>
  <c r="AC7" i="72" s="1"/>
  <c r="BG19" i="72"/>
  <c r="AB123" i="72"/>
  <c r="AB113" i="72"/>
  <c r="AB115" i="72" s="1"/>
  <c r="BG22" i="72"/>
  <c r="Z123" i="72"/>
  <c r="Y5" i="72"/>
  <c r="Z113" i="72"/>
  <c r="Z115" i="72" s="1"/>
  <c r="Z116" i="72" s="1"/>
  <c r="Z7" i="72" s="1"/>
  <c r="Y113" i="72"/>
  <c r="Y115" i="72" s="1"/>
  <c r="BF16" i="72"/>
  <c r="BF22" i="72" s="1"/>
  <c r="W5" i="72"/>
  <c r="BE22" i="72"/>
  <c r="BE25" i="72" s="1"/>
  <c r="X124" i="72"/>
  <c r="W113" i="72"/>
  <c r="W115" i="72" s="1"/>
  <c r="W116" i="72" s="1"/>
  <c r="W7" i="72" s="1"/>
  <c r="V123" i="72"/>
  <c r="BD23" i="72" s="1"/>
  <c r="BD19" i="72"/>
  <c r="BD22" i="72"/>
  <c r="BD25" i="72" s="1"/>
  <c r="U116" i="72"/>
  <c r="U7" i="72" s="1"/>
  <c r="U124" i="72"/>
  <c r="AI92" i="72"/>
  <c r="T123" i="72"/>
  <c r="BB23" i="72" s="1"/>
  <c r="S5" i="72"/>
  <c r="T113" i="72"/>
  <c r="T115" i="72" s="1"/>
  <c r="T116" i="72" s="1"/>
  <c r="T7" i="72" s="1"/>
  <c r="BB22" i="72"/>
  <c r="BB25" i="72" s="1"/>
  <c r="T124" i="72"/>
  <c r="BA22" i="72"/>
  <c r="AZ22" i="72"/>
  <c r="AZ25" i="72" s="1"/>
  <c r="O5" i="72"/>
  <c r="AX19" i="72"/>
  <c r="AX22" i="72"/>
  <c r="AX25" i="72" s="1"/>
  <c r="AV22" i="72"/>
  <c r="AV25" i="72" s="1"/>
  <c r="L123" i="72"/>
  <c r="L124" i="72" s="1"/>
  <c r="L113" i="72"/>
  <c r="L115" i="72" s="1"/>
  <c r="L116" i="72" s="1"/>
  <c r="L7" i="72" s="1"/>
  <c r="AH121" i="72"/>
  <c r="AT22" i="72"/>
  <c r="J113" i="72"/>
  <c r="J115" i="72" s="1"/>
  <c r="J116" i="72" s="1"/>
  <c r="J7" i="72" s="1"/>
  <c r="AH119" i="72"/>
  <c r="AI122" i="72"/>
  <c r="AI117" i="72"/>
  <c r="H5" i="72"/>
  <c r="I113" i="72"/>
  <c r="I115" i="72" s="1"/>
  <c r="H123" i="72"/>
  <c r="H124" i="72" s="1"/>
  <c r="F5" i="72"/>
  <c r="AH120" i="72"/>
  <c r="G113" i="72"/>
  <c r="G115" i="72" s="1"/>
  <c r="AR22" i="72"/>
  <c r="F123" i="72"/>
  <c r="AQ23" i="72" s="1"/>
  <c r="AI118" i="72"/>
  <c r="AI120" i="72"/>
  <c r="AQ19" i="72"/>
  <c r="AQ22" i="72"/>
  <c r="AQ25" i="72" s="1"/>
  <c r="AP22" i="72"/>
  <c r="AP25" i="72" s="1"/>
  <c r="AO22" i="72"/>
  <c r="AO25" i="72" s="1"/>
  <c r="AN22" i="72"/>
  <c r="B123" i="72"/>
  <c r="B124" i="72" s="1"/>
  <c r="AM19" i="72"/>
  <c r="AF5" i="72"/>
  <c r="AJ108" i="72" a="1"/>
  <c r="AJ108" i="72" s="1"/>
  <c r="B113" i="72"/>
  <c r="B115" i="72" s="1"/>
  <c r="B116" i="72" s="1"/>
  <c r="AM22" i="72"/>
  <c r="AH78" i="72"/>
  <c r="BG95" i="72" a="1"/>
  <c r="BK118" i="72" s="1"/>
  <c r="AH118" i="72"/>
  <c r="AI78" i="72"/>
  <c r="Z176" i="72"/>
  <c r="AA176" i="72" s="1"/>
  <c r="AB176" i="72" s="1"/>
  <c r="AC176" i="72" s="1"/>
  <c r="AD176" i="72" s="1"/>
  <c r="AE176" i="72" s="1"/>
  <c r="AF176" i="72" s="1"/>
  <c r="AS16" i="72"/>
  <c r="AS22" i="72" s="1"/>
  <c r="BI16" i="72"/>
  <c r="BI22" i="72" s="1"/>
  <c r="AC124" i="72"/>
  <c r="I123" i="72"/>
  <c r="AS23" i="72" s="1"/>
  <c r="AY23" i="72"/>
  <c r="Y123" i="72"/>
  <c r="Y116" i="72" s="1"/>
  <c r="Y7" i="72" s="1"/>
  <c r="AI119" i="72"/>
  <c r="AI121" i="72"/>
  <c r="G123" i="72"/>
  <c r="AR23" i="72" s="1"/>
  <c r="F161" i="72"/>
  <c r="AG2" i="72"/>
  <c r="AG6" i="72" s="1"/>
  <c r="AU16" i="72"/>
  <c r="AU22" i="72" s="1"/>
  <c r="AU25" i="72" s="1"/>
  <c r="BC16" i="72"/>
  <c r="BC22" i="72" s="1"/>
  <c r="BC25" i="72" s="1"/>
  <c r="F113" i="72"/>
  <c r="F115" i="72" s="1"/>
  <c r="F116" i="72" s="1"/>
  <c r="F7" i="72" s="1"/>
  <c r="N7" i="72"/>
  <c r="V113" i="72"/>
  <c r="V115" i="72" s="1"/>
  <c r="V116" i="72" s="1"/>
  <c r="V7" i="72" s="1"/>
  <c r="AD113" i="72"/>
  <c r="AD115" i="72" s="1"/>
  <c r="AD116" i="72" s="1"/>
  <c r="AD7" i="72" s="1"/>
  <c r="W124" i="72"/>
  <c r="AE124" i="72"/>
  <c r="AN23" i="72"/>
  <c r="AH117" i="72"/>
  <c r="K123" i="72"/>
  <c r="AT23" i="72" s="1"/>
  <c r="S123" i="72"/>
  <c r="BA23" i="72" s="1"/>
  <c r="AA123" i="72"/>
  <c r="AA124" i="72" s="1"/>
  <c r="O7" i="72"/>
  <c r="AG115" i="72"/>
  <c r="AA170" i="72"/>
  <c r="AB170" i="72" s="1"/>
  <c r="AC170" i="72" s="1"/>
  <c r="AD170" i="72" s="1"/>
  <c r="AE170" i="72" s="1"/>
  <c r="AF170" i="72" s="1"/>
  <c r="Z135" i="72"/>
  <c r="AW16" i="72"/>
  <c r="AW22" i="72" s="1"/>
  <c r="AW25" i="72" s="1"/>
  <c r="H113" i="72"/>
  <c r="H115" i="72" s="1"/>
  <c r="H116" i="72" s="1"/>
  <c r="H7" i="72" s="1"/>
  <c r="P113" i="72"/>
  <c r="P115" i="72" s="1"/>
  <c r="P116" i="72" s="1"/>
  <c r="P7" i="72" s="1"/>
  <c r="X113" i="72"/>
  <c r="X115" i="72" s="1"/>
  <c r="X116" i="72" s="1"/>
  <c r="X7" i="72" s="1"/>
  <c r="AF113" i="72"/>
  <c r="AF115" i="72" s="1"/>
  <c r="AF116" i="72" s="1"/>
  <c r="AF7" i="72" s="1"/>
  <c r="Q7" i="72"/>
  <c r="AY16" i="72"/>
  <c r="AY22" i="72" s="1"/>
  <c r="AH71" i="72"/>
  <c r="AZ86" i="72"/>
  <c r="AH92" i="72"/>
  <c r="C7" i="72"/>
  <c r="K113" i="72"/>
  <c r="K115" i="72" s="1"/>
  <c r="S113" i="72"/>
  <c r="S115" i="72" s="1"/>
  <c r="AA113" i="72"/>
  <c r="AA115" i="72" s="1"/>
  <c r="AA116" i="72" s="1"/>
  <c r="AA7" i="72" s="1"/>
  <c r="AI71" i="72"/>
  <c r="AI96" i="72"/>
  <c r="AH96" i="72"/>
  <c r="AH108" i="72"/>
  <c r="AH122" i="72"/>
  <c r="AI108" i="72"/>
  <c r="BI25" i="72" l="1"/>
  <c r="AB116" i="72"/>
  <c r="AB7" i="72" s="1"/>
  <c r="AB124" i="72"/>
  <c r="BG23" i="72"/>
  <c r="BG25" i="72" s="1"/>
  <c r="Z124" i="72"/>
  <c r="BF23" i="72"/>
  <c r="BF25" i="72" s="1"/>
  <c r="Y124" i="72"/>
  <c r="V124" i="72"/>
  <c r="BA25" i="72"/>
  <c r="S116" i="72"/>
  <c r="S7" i="72" s="1"/>
  <c r="AY25" i="72"/>
  <c r="AT25" i="72"/>
  <c r="K116" i="72"/>
  <c r="K7" i="72" s="1"/>
  <c r="I116" i="72"/>
  <c r="I7" i="72" s="1"/>
  <c r="AR25" i="72"/>
  <c r="G124" i="72"/>
  <c r="F124" i="72"/>
  <c r="AN25" i="72"/>
  <c r="BJ96" i="72"/>
  <c r="BL96" i="72"/>
  <c r="BG95" i="72"/>
  <c r="BI96" i="72"/>
  <c r="BH96" i="72"/>
  <c r="BH95" i="72"/>
  <c r="BJ95" i="72"/>
  <c r="BL95" i="72"/>
  <c r="BJ112" i="72"/>
  <c r="BG110" i="72"/>
  <c r="BJ103" i="72"/>
  <c r="BG101" i="72"/>
  <c r="BK111" i="72"/>
  <c r="BK98" i="72"/>
  <c r="BK97" i="72"/>
  <c r="BJ98" i="72"/>
  <c r="BL113" i="72"/>
  <c r="BH100" i="72"/>
  <c r="BL100" i="72"/>
  <c r="BH99" i="72"/>
  <c r="BH115" i="72"/>
  <c r="BK112" i="72"/>
  <c r="BL116" i="72"/>
  <c r="BG112" i="72"/>
  <c r="BK101" i="72"/>
  <c r="BJ102" i="72"/>
  <c r="BL102" i="72"/>
  <c r="BG103" i="72"/>
  <c r="BL103" i="72"/>
  <c r="BH104" i="72"/>
  <c r="BI104" i="72"/>
  <c r="BJ101" i="72"/>
  <c r="BL105" i="72"/>
  <c r="BJ116" i="72"/>
  <c r="BI103" i="72"/>
  <c r="BG114" i="72"/>
  <c r="BJ107" i="72"/>
  <c r="BH118" i="72"/>
  <c r="BG105" i="72"/>
  <c r="BK115" i="72"/>
  <c r="BK102" i="72"/>
  <c r="BI113" i="72"/>
  <c r="BL101" i="72"/>
  <c r="BI99" i="72"/>
  <c r="BH114" i="72"/>
  <c r="BL97" i="72"/>
  <c r="BL98" i="72"/>
  <c r="BH97" i="72"/>
  <c r="BK100" i="72"/>
  <c r="BL104" i="72"/>
  <c r="BI102" i="72"/>
  <c r="BG113" i="72"/>
  <c r="BK110" i="72"/>
  <c r="BJ99" i="72"/>
  <c r="BL99" i="72"/>
  <c r="BJ100" i="72"/>
  <c r="BH101" i="72"/>
  <c r="BJ104" i="72"/>
  <c r="BG102" i="72"/>
  <c r="BH106" i="72"/>
  <c r="BK103" i="72"/>
  <c r="BI114" i="72"/>
  <c r="BI101" i="72"/>
  <c r="BJ105" i="72"/>
  <c r="BJ106" i="72"/>
  <c r="BG107" i="72"/>
  <c r="BH108" i="72"/>
  <c r="BH107" i="72"/>
  <c r="BK104" i="72"/>
  <c r="BG104" i="72"/>
  <c r="BJ110" i="72"/>
  <c r="BK107" i="72"/>
  <c r="BI109" i="72"/>
  <c r="BJ97" i="72"/>
  <c r="BH98" i="72"/>
  <c r="BG99" i="72"/>
  <c r="BH103" i="72"/>
  <c r="BI111" i="72"/>
  <c r="BJ115" i="72"/>
  <c r="BG100" i="72"/>
  <c r="BI100" i="72"/>
  <c r="BK105" i="72"/>
  <c r="BL106" i="72"/>
  <c r="BL107" i="72"/>
  <c r="BH105" i="72"/>
  <c r="BL117" i="72"/>
  <c r="BI115" i="72"/>
  <c r="BL108" i="72"/>
  <c r="BK95" i="72"/>
  <c r="BI106" i="72"/>
  <c r="BG117" i="72"/>
  <c r="BK114" i="72"/>
  <c r="BJ109" i="72"/>
  <c r="BG111" i="72"/>
  <c r="BI108" i="72"/>
  <c r="BJ108" i="72"/>
  <c r="BI95" i="72"/>
  <c r="BG106" i="72"/>
  <c r="BK116" i="72"/>
  <c r="BH110" i="72"/>
  <c r="BG97" i="72"/>
  <c r="BI118" i="72"/>
  <c r="BG116" i="72"/>
  <c r="BI112" i="72"/>
  <c r="BH113" i="72"/>
  <c r="BJ113" i="72"/>
  <c r="BK113" i="72"/>
  <c r="BJ114" i="72"/>
  <c r="BL114" i="72"/>
  <c r="BG115" i="72"/>
  <c r="BH112" i="72"/>
  <c r="BL109" i="72"/>
  <c r="BK96" i="72"/>
  <c r="BI107" i="72"/>
  <c r="BG118" i="72"/>
  <c r="BJ111" i="72"/>
  <c r="BI98" i="72"/>
  <c r="BG109" i="72"/>
  <c r="BG96" i="72"/>
  <c r="BK106" i="72"/>
  <c r="BI117" i="72"/>
  <c r="BH109" i="72"/>
  <c r="BK109" i="72"/>
  <c r="BL110" i="72"/>
  <c r="BL111" i="72"/>
  <c r="BI105" i="72"/>
  <c r="BH116" i="72"/>
  <c r="BI116" i="72"/>
  <c r="BH117" i="72"/>
  <c r="BJ117" i="72"/>
  <c r="BK117" i="72"/>
  <c r="BJ118" i="72"/>
  <c r="BL118" i="72"/>
  <c r="BL115" i="72"/>
  <c r="BH111" i="72"/>
  <c r="BG98" i="72"/>
  <c r="BK108" i="72"/>
  <c r="BH102" i="72"/>
  <c r="BL112" i="72"/>
  <c r="BK99" i="72"/>
  <c r="BI110" i="72"/>
  <c r="BI97" i="72"/>
  <c r="BG108" i="72"/>
  <c r="G116" i="72"/>
  <c r="G7" i="72" s="1"/>
  <c r="AI113" i="72"/>
  <c r="F167" i="72"/>
  <c r="G161" i="72"/>
  <c r="AJ123" i="72" a="1"/>
  <c r="AJ123" i="72" s="1"/>
  <c r="AI123" i="72"/>
  <c r="AH123" i="72"/>
  <c r="AM23" i="72"/>
  <c r="AM25" i="72" s="1"/>
  <c r="I124" i="72"/>
  <c r="AS25" i="72"/>
  <c r="AT8" i="72"/>
  <c r="S124" i="72"/>
  <c r="AH113" i="72"/>
  <c r="K124" i="72"/>
  <c r="AI115" i="72"/>
  <c r="AH115" i="72"/>
  <c r="AI116" i="72" l="1"/>
  <c r="AH116" i="72"/>
  <c r="B7" i="72"/>
  <c r="A7" i="72" s="1"/>
  <c r="H161" i="72"/>
  <c r="G167" i="72"/>
  <c r="AT9" i="72"/>
  <c r="F177" i="72"/>
  <c r="AH124" i="72"/>
  <c r="AI124" i="72"/>
  <c r="F169" i="72"/>
  <c r="I161" i="72" l="1"/>
  <c r="H167" i="72"/>
  <c r="G177" i="72"/>
  <c r="F135" i="72"/>
  <c r="F274" i="72"/>
  <c r="G169" i="72"/>
  <c r="G274" i="72" l="1"/>
  <c r="H169" i="72"/>
  <c r="G135" i="72"/>
  <c r="H177" i="72"/>
  <c r="J161" i="72"/>
  <c r="I167" i="72"/>
  <c r="I177" i="72" l="1"/>
  <c r="H135" i="72"/>
  <c r="H274" i="72"/>
  <c r="I169" i="72"/>
  <c r="K161" i="72"/>
  <c r="J167" i="72"/>
  <c r="K167" i="72" l="1"/>
  <c r="L161" i="72"/>
  <c r="I274" i="72"/>
  <c r="J169" i="72"/>
  <c r="J177" i="72"/>
  <c r="I135" i="72"/>
  <c r="K177" i="72" l="1"/>
  <c r="J135" i="72"/>
  <c r="L167" i="72"/>
  <c r="M161" i="72"/>
  <c r="J274" i="72"/>
  <c r="K169" i="72"/>
  <c r="K274" i="72" l="1"/>
  <c r="L169" i="72"/>
  <c r="M167" i="72"/>
  <c r="L177" i="72"/>
  <c r="K135" i="72"/>
  <c r="M177" i="72" l="1"/>
  <c r="L135" i="72"/>
  <c r="O161" i="72"/>
  <c r="L274" i="72"/>
  <c r="M169" i="72"/>
  <c r="M274" i="72" l="1"/>
  <c r="P161" i="72"/>
  <c r="O167" i="72"/>
  <c r="O177" i="72" l="1"/>
  <c r="Q161" i="72"/>
  <c r="P167" i="72"/>
  <c r="O169" i="72"/>
  <c r="R161" i="72" l="1"/>
  <c r="Q167" i="72"/>
  <c r="O274" i="72"/>
  <c r="P169" i="72"/>
  <c r="P177" i="72"/>
  <c r="Q177" i="72" s="1"/>
  <c r="P274" i="72" l="1"/>
  <c r="Q169" i="72"/>
  <c r="R177" i="72"/>
  <c r="S161" i="72"/>
  <c r="R167" i="72"/>
  <c r="S167" i="72" l="1"/>
  <c r="T161" i="72"/>
  <c r="S177" i="72"/>
  <c r="Q274" i="72"/>
  <c r="R169" i="72"/>
  <c r="T177" i="72" l="1"/>
  <c r="S135" i="72"/>
  <c r="T167" i="72"/>
  <c r="U161" i="72"/>
  <c r="R274" i="72"/>
  <c r="S169" i="72"/>
  <c r="S274" i="72" l="1"/>
  <c r="T169" i="72"/>
  <c r="U167" i="72"/>
  <c r="V161" i="72"/>
  <c r="U177" i="72"/>
  <c r="T135" i="72"/>
  <c r="V177" i="72" l="1"/>
  <c r="U135" i="72"/>
  <c r="T274" i="72"/>
  <c r="U169" i="72"/>
  <c r="V167" i="72"/>
  <c r="W161" i="72"/>
  <c r="X161" i="72" l="1"/>
  <c r="W167" i="72"/>
  <c r="U274" i="72"/>
  <c r="V169" i="72"/>
  <c r="W177" i="72"/>
  <c r="V135" i="72"/>
  <c r="X177" i="72" l="1"/>
  <c r="V274" i="72"/>
  <c r="W169" i="72"/>
  <c r="Y161" i="72"/>
  <c r="X167" i="72"/>
  <c r="Z161" i="72" l="1"/>
  <c r="Y167" i="72"/>
  <c r="W274" i="72"/>
  <c r="X169" i="72"/>
  <c r="Y177" i="72"/>
  <c r="Z177" i="72" s="1"/>
  <c r="AA177" i="72" s="1"/>
  <c r="X135" i="72"/>
  <c r="AB177" i="72" l="1"/>
  <c r="X274" i="72"/>
  <c r="Y169" i="72"/>
  <c r="AA161" i="72"/>
  <c r="Z167" i="72"/>
  <c r="AA167" i="72" l="1"/>
  <c r="AB161" i="72"/>
  <c r="Y274" i="72"/>
  <c r="Z169" i="72"/>
  <c r="AA135" i="72"/>
  <c r="AC177" i="72"/>
  <c r="AB135" i="72"/>
  <c r="AD177" i="72" l="1"/>
  <c r="Z274" i="72"/>
  <c r="AA169" i="72"/>
  <c r="AB167" i="72"/>
  <c r="AC161" i="72"/>
  <c r="AC167" i="72" l="1"/>
  <c r="AD161" i="72"/>
  <c r="AC135" i="72"/>
  <c r="AA274" i="72"/>
  <c r="AB169" i="72"/>
  <c r="AE177" i="72"/>
  <c r="AD135" i="72"/>
  <c r="AD167" i="72" l="1"/>
  <c r="AE161" i="72"/>
  <c r="AF177" i="72"/>
  <c r="AE135" i="72"/>
  <c r="AB274" i="72"/>
  <c r="AC169" i="72"/>
  <c r="AC274" i="72" l="1"/>
  <c r="AD169" i="72"/>
  <c r="AF161" i="72"/>
  <c r="AF167" i="72" s="1"/>
  <c r="AE167" i="72"/>
  <c r="AF135" i="72" l="1"/>
  <c r="AI135" i="72" s="1"/>
  <c r="AD274" i="72"/>
  <c r="AE169" i="72"/>
  <c r="AH135" i="72" l="1"/>
  <c r="AE274" i="72"/>
  <c r="AF169" i="72"/>
  <c r="AF274" i="72" s="1"/>
  <c r="W98" i="67" l="1"/>
  <c r="Q98" i="67"/>
  <c r="S98" i="67" s="1"/>
  <c r="Z98" i="67" s="1"/>
  <c r="W97" i="67"/>
  <c r="Q97" i="67"/>
  <c r="S97" i="67" s="1"/>
  <c r="Z97" i="67" s="1"/>
  <c r="W96" i="67"/>
  <c r="Q96" i="67"/>
  <c r="S96" i="67" s="1"/>
  <c r="Z96" i="67" s="1"/>
  <c r="W95" i="67"/>
  <c r="Q95" i="67"/>
  <c r="S95" i="67" s="1"/>
  <c r="Z95" i="67" s="1"/>
  <c r="W94" i="67"/>
  <c r="Q94" i="67"/>
  <c r="S94" i="67" s="1"/>
  <c r="Z94" i="67" s="1"/>
  <c r="W93" i="67"/>
  <c r="Q93" i="67"/>
  <c r="S93" i="67" s="1"/>
  <c r="Z93" i="67" s="1"/>
  <c r="W92" i="67"/>
  <c r="Q92" i="67"/>
  <c r="S92" i="67" s="1"/>
  <c r="Z92" i="67" s="1"/>
  <c r="W91" i="67"/>
  <c r="Q91" i="67"/>
  <c r="S91" i="67" s="1"/>
  <c r="Z91" i="67" s="1"/>
  <c r="W90" i="67"/>
  <c r="Q90" i="67"/>
  <c r="S90" i="67" s="1"/>
  <c r="Z90" i="67" s="1"/>
  <c r="W89" i="67"/>
  <c r="Q89" i="67"/>
  <c r="S89" i="67" s="1"/>
  <c r="Z89" i="67" s="1"/>
  <c r="W88" i="67"/>
  <c r="Q88" i="67"/>
  <c r="S88" i="67" s="1"/>
  <c r="Z88" i="67" s="1"/>
  <c r="W87" i="67"/>
  <c r="Q87" i="67"/>
  <c r="S87" i="67" s="1"/>
  <c r="Z87" i="67" s="1"/>
  <c r="W86" i="67"/>
  <c r="Q86" i="67"/>
  <c r="S86" i="67" s="1"/>
  <c r="Z86" i="67" s="1"/>
  <c r="W85" i="67"/>
  <c r="Q85" i="67"/>
  <c r="S85" i="67" s="1"/>
  <c r="Z85" i="67" s="1"/>
  <c r="W84" i="67"/>
  <c r="Q84" i="67"/>
  <c r="S84" i="67" s="1"/>
  <c r="Z84" i="67" s="1"/>
  <c r="W83" i="67"/>
  <c r="Q83" i="67"/>
  <c r="S83" i="67" s="1"/>
  <c r="Z83" i="67" s="1"/>
  <c r="W82" i="67"/>
  <c r="Q82" i="67"/>
  <c r="S82" i="67" s="1"/>
  <c r="Z82" i="67" s="1"/>
  <c r="W81" i="67"/>
  <c r="Q81" i="67"/>
  <c r="S81" i="67" s="1"/>
  <c r="Z81" i="67" s="1"/>
  <c r="W80" i="67"/>
  <c r="Q80" i="67"/>
  <c r="S80" i="67" s="1"/>
  <c r="Z80" i="67" s="1"/>
  <c r="W79" i="67"/>
  <c r="Q79" i="67"/>
  <c r="S79" i="67" s="1"/>
  <c r="Z79" i="67" s="1"/>
  <c r="W78" i="67"/>
  <c r="Q78" i="67"/>
  <c r="S78" i="67" s="1"/>
  <c r="Z78" i="67" s="1"/>
  <c r="W77" i="67"/>
  <c r="Q77" i="67"/>
  <c r="S77" i="67" s="1"/>
  <c r="Z77" i="67" s="1"/>
  <c r="W76" i="67"/>
  <c r="Q76" i="67"/>
  <c r="S76" i="67" s="1"/>
  <c r="Z76" i="67" s="1"/>
  <c r="W75" i="67"/>
  <c r="Q75" i="67"/>
  <c r="S75" i="67" s="1"/>
  <c r="Z75" i="67" s="1"/>
  <c r="W74" i="67"/>
  <c r="Q74" i="67"/>
  <c r="S74" i="67" s="1"/>
  <c r="Z74" i="67" s="1"/>
  <c r="W73" i="67"/>
  <c r="Q73" i="67"/>
  <c r="S73" i="67" s="1"/>
  <c r="Z73" i="67" s="1"/>
  <c r="W72" i="67"/>
  <c r="Q72" i="67"/>
  <c r="S72" i="67" s="1"/>
  <c r="Z72" i="67" s="1"/>
  <c r="W71" i="67"/>
  <c r="Q71" i="67"/>
  <c r="S71" i="67" s="1"/>
  <c r="Z71" i="67" s="1"/>
  <c r="W70" i="67"/>
  <c r="Q70" i="67"/>
  <c r="S70" i="67" s="1"/>
  <c r="Z70" i="67" s="1"/>
  <c r="W69" i="67"/>
  <c r="Q69" i="67"/>
  <c r="S69" i="67" s="1"/>
  <c r="Z69" i="67" s="1"/>
  <c r="W68" i="67"/>
  <c r="Q68" i="67"/>
  <c r="S68" i="67" s="1"/>
  <c r="Z68" i="67" s="1"/>
  <c r="W67" i="67"/>
  <c r="Q67" i="67"/>
  <c r="S67" i="67" s="1"/>
  <c r="Z67" i="67" s="1"/>
  <c r="W66" i="67"/>
  <c r="Q66" i="67"/>
  <c r="S66" i="67" s="1"/>
  <c r="Z66" i="67" s="1"/>
  <c r="W65" i="67"/>
  <c r="Q65" i="67"/>
  <c r="S65" i="67" s="1"/>
  <c r="Z65" i="67" s="1"/>
  <c r="W64" i="67"/>
  <c r="Q64" i="67"/>
  <c r="S64" i="67" s="1"/>
  <c r="Z64" i="67" s="1"/>
  <c r="W63" i="67"/>
  <c r="Q63" i="67"/>
  <c r="S63" i="67" s="1"/>
  <c r="Z63" i="67" s="1"/>
  <c r="W62" i="67"/>
  <c r="Q62" i="67"/>
  <c r="S62" i="67" s="1"/>
  <c r="Z62" i="67" s="1"/>
  <c r="W61" i="67"/>
  <c r="Q61" i="67"/>
  <c r="S61" i="67" s="1"/>
  <c r="Z61" i="67" s="1"/>
  <c r="W60" i="67"/>
  <c r="Q60" i="67"/>
  <c r="S60" i="67" s="1"/>
  <c r="Z60" i="67" s="1"/>
  <c r="W59" i="67"/>
  <c r="Q59" i="67"/>
  <c r="S59" i="67" s="1"/>
  <c r="Z59" i="67" s="1"/>
  <c r="W58" i="67"/>
  <c r="Q58" i="67"/>
  <c r="S58" i="67" s="1"/>
  <c r="Z58" i="67" s="1"/>
  <c r="W57" i="67"/>
  <c r="Q57" i="67"/>
  <c r="S57" i="67" s="1"/>
  <c r="Z57" i="67" s="1"/>
  <c r="W56" i="67"/>
  <c r="Q56" i="67"/>
  <c r="S56" i="67" s="1"/>
  <c r="Z56" i="67" s="1"/>
  <c r="W55" i="67"/>
  <c r="Q55" i="67"/>
  <c r="S55" i="67" s="1"/>
  <c r="Z55" i="67" s="1"/>
  <c r="W54" i="67"/>
  <c r="Q54" i="67"/>
  <c r="S54" i="67" s="1"/>
  <c r="Z54" i="67" s="1"/>
  <c r="W53" i="67"/>
  <c r="Q53" i="67"/>
  <c r="S53" i="67" s="1"/>
  <c r="Z53" i="67" s="1"/>
  <c r="W52" i="67"/>
  <c r="S52" i="67"/>
  <c r="Z52" i="67" s="1"/>
  <c r="Q52" i="67"/>
  <c r="W51" i="67"/>
  <c r="Q51" i="67"/>
  <c r="S51" i="67" s="1"/>
  <c r="Z51" i="67" s="1"/>
  <c r="W50" i="67"/>
  <c r="Q50" i="67"/>
  <c r="S50" i="67" s="1"/>
  <c r="Z50" i="67" s="1"/>
  <c r="W49" i="67"/>
  <c r="S49" i="67"/>
  <c r="Z49" i="67" s="1"/>
  <c r="Q49" i="67"/>
  <c r="W48" i="67"/>
  <c r="Q48" i="67"/>
  <c r="S48" i="67" s="1"/>
  <c r="Z48" i="67" s="1"/>
  <c r="W47" i="67"/>
  <c r="Q47" i="67"/>
  <c r="S47" i="67" s="1"/>
  <c r="Z47" i="67" s="1"/>
  <c r="W46" i="67"/>
  <c r="Q46" i="67"/>
  <c r="S46" i="67" s="1"/>
  <c r="Z46" i="67" s="1"/>
  <c r="W45" i="67"/>
  <c r="Q45" i="67"/>
  <c r="S45" i="67" s="1"/>
  <c r="Z45" i="67" s="1"/>
  <c r="W44" i="67"/>
  <c r="Q44" i="67"/>
  <c r="S44" i="67" s="1"/>
  <c r="Z44" i="67" s="1"/>
  <c r="W43" i="67"/>
  <c r="Q43" i="67"/>
  <c r="S43" i="67" s="1"/>
  <c r="Z43" i="67" s="1"/>
  <c r="W42" i="67"/>
  <c r="Q42" i="67"/>
  <c r="S42" i="67" s="1"/>
  <c r="Z42" i="67" s="1"/>
  <c r="W41" i="67"/>
  <c r="Q41" i="67"/>
  <c r="S41" i="67" s="1"/>
  <c r="Z41" i="67" s="1"/>
  <c r="W40" i="67"/>
  <c r="Q40" i="67"/>
  <c r="S40" i="67" s="1"/>
  <c r="Z40" i="67" s="1"/>
  <c r="W39" i="67"/>
  <c r="Q39" i="67"/>
  <c r="S39" i="67" s="1"/>
  <c r="Z39" i="67" s="1"/>
  <c r="W38" i="67"/>
  <c r="Q38" i="67"/>
  <c r="S38" i="67" s="1"/>
  <c r="Z38" i="67" s="1"/>
  <c r="W37" i="67"/>
  <c r="Q37" i="67"/>
  <c r="S37" i="67" s="1"/>
  <c r="Z37" i="67" s="1"/>
  <c r="W36" i="67"/>
  <c r="S36" i="67"/>
  <c r="Z36" i="67" s="1"/>
  <c r="Q36" i="67"/>
  <c r="W35" i="67"/>
  <c r="Q35" i="67"/>
  <c r="S35" i="67" s="1"/>
  <c r="Z35" i="67" s="1"/>
  <c r="W34" i="67"/>
  <c r="Q34" i="67"/>
  <c r="S34" i="67" s="1"/>
  <c r="Z34" i="67" s="1"/>
  <c r="Z33" i="67"/>
  <c r="W33" i="67"/>
  <c r="S33" i="67"/>
  <c r="Q33" i="67"/>
  <c r="W32" i="67"/>
  <c r="Q32" i="67"/>
  <c r="S32" i="67" s="1"/>
  <c r="Z32" i="67" s="1"/>
  <c r="W31" i="67"/>
  <c r="Q31" i="67"/>
  <c r="S31" i="67" s="1"/>
  <c r="Z31" i="67" s="1"/>
  <c r="W30" i="67"/>
  <c r="Q30" i="67"/>
  <c r="S30" i="67" s="1"/>
  <c r="Z30" i="67" s="1"/>
  <c r="W29" i="67"/>
  <c r="Q29" i="67"/>
  <c r="S29" i="67" s="1"/>
  <c r="Z29" i="67" s="1"/>
  <c r="W28" i="67"/>
  <c r="Q28" i="67"/>
  <c r="S28" i="67" s="1"/>
  <c r="Z28" i="67" s="1"/>
  <c r="W27" i="67"/>
  <c r="Q27" i="67"/>
  <c r="S27" i="67" s="1"/>
  <c r="Z27" i="67" s="1"/>
  <c r="W26" i="67"/>
  <c r="Q26" i="67"/>
  <c r="S26" i="67" s="1"/>
  <c r="Z26" i="67" s="1"/>
  <c r="W25" i="67"/>
  <c r="Q25" i="67"/>
  <c r="S25" i="67" s="1"/>
  <c r="Z25" i="67" s="1"/>
  <c r="W24" i="67"/>
  <c r="Q24" i="67"/>
  <c r="S24" i="67" s="1"/>
  <c r="Z24" i="67" s="1"/>
  <c r="W23" i="67"/>
  <c r="Q23" i="67"/>
  <c r="S23" i="67" s="1"/>
  <c r="Z23" i="67" s="1"/>
  <c r="W22" i="67"/>
  <c r="Q22" i="67"/>
  <c r="S22" i="67" s="1"/>
  <c r="Z22" i="67" s="1"/>
  <c r="W21" i="67"/>
  <c r="Q21" i="67"/>
  <c r="S21" i="67" s="1"/>
  <c r="Z21" i="67" s="1"/>
  <c r="W20" i="67"/>
  <c r="S20" i="67"/>
  <c r="Z20" i="67" s="1"/>
  <c r="Q20" i="67"/>
  <c r="W19" i="67"/>
  <c r="Q19" i="67"/>
  <c r="S19" i="67" s="1"/>
  <c r="Z19" i="67" s="1"/>
  <c r="W18" i="67"/>
  <c r="Q18" i="67"/>
  <c r="S18" i="67" s="1"/>
  <c r="Z18" i="67" s="1"/>
  <c r="W17" i="67"/>
  <c r="Q17" i="67"/>
  <c r="S17" i="67" s="1"/>
  <c r="Z17" i="67" s="1"/>
  <c r="W16" i="67"/>
  <c r="Q16" i="67"/>
  <c r="S16" i="67" s="1"/>
  <c r="Z16" i="67" s="1"/>
  <c r="W15" i="67"/>
  <c r="Q15" i="67"/>
  <c r="S15" i="67" s="1"/>
  <c r="Z15" i="67" s="1"/>
  <c r="W14" i="67"/>
  <c r="Q14" i="67"/>
  <c r="S14" i="67" s="1"/>
  <c r="Z14" i="67" s="1"/>
  <c r="W13" i="67"/>
  <c r="Q13" i="67"/>
  <c r="S13" i="67" s="1"/>
  <c r="Z13" i="67" s="1"/>
  <c r="W12" i="67"/>
  <c r="Q12" i="67"/>
  <c r="S12" i="67" s="1"/>
  <c r="Z12" i="67" s="1"/>
  <c r="W11" i="67"/>
  <c r="Q11" i="67"/>
  <c r="S11" i="67" s="1"/>
  <c r="Z11" i="67" s="1"/>
  <c r="W10" i="67"/>
  <c r="Q10" i="67"/>
  <c r="S10" i="67" s="1"/>
  <c r="Z10" i="67" s="1"/>
  <c r="W9" i="67"/>
  <c r="Q9" i="67"/>
  <c r="S9" i="67" s="1"/>
  <c r="Z9" i="67" s="1"/>
  <c r="W8" i="67"/>
  <c r="Q8" i="67"/>
  <c r="S8" i="67" s="1"/>
  <c r="Z8" i="67" s="1"/>
  <c r="W7" i="67"/>
  <c r="Q7" i="67"/>
  <c r="S7" i="67" s="1"/>
  <c r="Z7" i="67" s="1"/>
  <c r="W6" i="67"/>
  <c r="Q6" i="67"/>
  <c r="S6" i="67" s="1"/>
  <c r="Z6" i="67" s="1"/>
  <c r="W5" i="67"/>
  <c r="Q5" i="67"/>
  <c r="S5" i="67" s="1"/>
  <c r="Z5" i="67" s="1"/>
  <c r="W4" i="67"/>
  <c r="S4" i="67"/>
  <c r="Z4" i="67" s="1"/>
  <c r="Q4" i="67"/>
  <c r="W3" i="67"/>
  <c r="Q3" i="67"/>
  <c r="S3" i="67" s="1"/>
  <c r="Z3" i="67" s="1"/>
  <c r="Q2" i="67"/>
  <c r="W3" i="64" l="1"/>
  <c r="Q2" i="64"/>
  <c r="W5" i="64" l="1"/>
  <c r="W6" i="64"/>
  <c r="W7" i="64"/>
  <c r="W8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73" i="64"/>
  <c r="W74" i="64"/>
  <c r="W75" i="64"/>
  <c r="W76" i="64"/>
  <c r="W77" i="64"/>
  <c r="W78" i="64"/>
  <c r="W79" i="64"/>
  <c r="W80" i="64"/>
  <c r="W81" i="64"/>
  <c r="W82" i="64"/>
  <c r="W83" i="64"/>
  <c r="W84" i="64"/>
  <c r="W85" i="64"/>
  <c r="W86" i="64"/>
  <c r="W87" i="64"/>
  <c r="W88" i="64"/>
  <c r="W89" i="64"/>
  <c r="W90" i="64"/>
  <c r="W91" i="64"/>
  <c r="W92" i="64"/>
  <c r="W93" i="64"/>
  <c r="W94" i="64"/>
  <c r="W95" i="64"/>
  <c r="W96" i="64"/>
  <c r="W97" i="64"/>
  <c r="W98" i="64"/>
  <c r="W4" i="64"/>
  <c r="Q98" i="64" l="1"/>
  <c r="S98" i="64" s="1"/>
  <c r="Z98" i="64" s="1"/>
  <c r="Q97" i="64"/>
  <c r="S97" i="64" s="1"/>
  <c r="Z97" i="64" s="1"/>
  <c r="Q96" i="64"/>
  <c r="S96" i="64" s="1"/>
  <c r="Z96" i="64" s="1"/>
  <c r="Q95" i="64"/>
  <c r="S95" i="64" s="1"/>
  <c r="Z95" i="64" s="1"/>
  <c r="Q94" i="64"/>
  <c r="S94" i="64" s="1"/>
  <c r="Z94" i="64" s="1"/>
  <c r="Q93" i="64"/>
  <c r="S93" i="64" s="1"/>
  <c r="Z93" i="64" s="1"/>
  <c r="Q92" i="64"/>
  <c r="S92" i="64" s="1"/>
  <c r="Z92" i="64" s="1"/>
  <c r="Q91" i="64"/>
  <c r="S91" i="64" s="1"/>
  <c r="Z91" i="64" s="1"/>
  <c r="Q90" i="64"/>
  <c r="S90" i="64" s="1"/>
  <c r="Z90" i="64" s="1"/>
  <c r="Q89" i="64"/>
  <c r="S89" i="64" s="1"/>
  <c r="Z89" i="64" s="1"/>
  <c r="Q88" i="64"/>
  <c r="S88" i="64" s="1"/>
  <c r="Z88" i="64" s="1"/>
  <c r="Q87" i="64"/>
  <c r="S87" i="64" s="1"/>
  <c r="Z87" i="64" s="1"/>
  <c r="Q86" i="64"/>
  <c r="S86" i="64" s="1"/>
  <c r="Z86" i="64" s="1"/>
  <c r="Q85" i="64"/>
  <c r="S85" i="64" s="1"/>
  <c r="Z85" i="64" s="1"/>
  <c r="Q84" i="64"/>
  <c r="S84" i="64" s="1"/>
  <c r="Z84" i="64" s="1"/>
  <c r="Q83" i="64"/>
  <c r="S83" i="64" s="1"/>
  <c r="Z83" i="64" s="1"/>
  <c r="Q82" i="64"/>
  <c r="S82" i="64" s="1"/>
  <c r="Z82" i="64" s="1"/>
  <c r="Q81" i="64"/>
  <c r="S81" i="64" s="1"/>
  <c r="Z81" i="64" s="1"/>
  <c r="Q80" i="64"/>
  <c r="S80" i="64" s="1"/>
  <c r="Z80" i="64" s="1"/>
  <c r="Q79" i="64"/>
  <c r="S79" i="64" s="1"/>
  <c r="Z79" i="64" s="1"/>
  <c r="Q78" i="64"/>
  <c r="S78" i="64" s="1"/>
  <c r="Z78" i="64" s="1"/>
  <c r="Q77" i="64"/>
  <c r="S77" i="64" s="1"/>
  <c r="Z77" i="64" s="1"/>
  <c r="Q76" i="64"/>
  <c r="S76" i="64" s="1"/>
  <c r="Z76" i="64" s="1"/>
  <c r="Q75" i="64"/>
  <c r="S75" i="64" s="1"/>
  <c r="Z75" i="64" s="1"/>
  <c r="Q74" i="64"/>
  <c r="S74" i="64" s="1"/>
  <c r="Z74" i="64" s="1"/>
  <c r="Q73" i="64"/>
  <c r="S73" i="64" s="1"/>
  <c r="Z73" i="64" s="1"/>
  <c r="Q72" i="64"/>
  <c r="S72" i="64" s="1"/>
  <c r="Z72" i="64" s="1"/>
  <c r="Q71" i="64"/>
  <c r="S71" i="64" s="1"/>
  <c r="Z71" i="64" s="1"/>
  <c r="Q70" i="64"/>
  <c r="S70" i="64" s="1"/>
  <c r="Z70" i="64" s="1"/>
  <c r="Q69" i="64"/>
  <c r="S69" i="64" s="1"/>
  <c r="Z69" i="64" s="1"/>
  <c r="Q68" i="64"/>
  <c r="S68" i="64" s="1"/>
  <c r="Z68" i="64" s="1"/>
  <c r="Q67" i="64"/>
  <c r="S67" i="64" s="1"/>
  <c r="Z67" i="64" s="1"/>
  <c r="Q66" i="64"/>
  <c r="S66" i="64" s="1"/>
  <c r="Z66" i="64" s="1"/>
  <c r="Q65" i="64"/>
  <c r="S65" i="64" s="1"/>
  <c r="Z65" i="64" s="1"/>
  <c r="Q64" i="64"/>
  <c r="S64" i="64" s="1"/>
  <c r="Z64" i="64" s="1"/>
  <c r="Q63" i="64"/>
  <c r="S63" i="64" s="1"/>
  <c r="Z63" i="64" s="1"/>
  <c r="Q62" i="64"/>
  <c r="S62" i="64" s="1"/>
  <c r="Z62" i="64" s="1"/>
  <c r="Q61" i="64"/>
  <c r="S61" i="64" s="1"/>
  <c r="Z61" i="64" s="1"/>
  <c r="Q60" i="64"/>
  <c r="S60" i="64" s="1"/>
  <c r="Z60" i="64" s="1"/>
  <c r="Q59" i="64"/>
  <c r="S59" i="64" s="1"/>
  <c r="Z59" i="64" s="1"/>
  <c r="Q58" i="64"/>
  <c r="S58" i="64" s="1"/>
  <c r="Z58" i="64" s="1"/>
  <c r="Q57" i="64"/>
  <c r="S57" i="64" s="1"/>
  <c r="Z57" i="64" s="1"/>
  <c r="Q56" i="64"/>
  <c r="S56" i="64" s="1"/>
  <c r="Z56" i="64" s="1"/>
  <c r="Q55" i="64"/>
  <c r="S55" i="64" s="1"/>
  <c r="Z55" i="64" s="1"/>
  <c r="Q54" i="64"/>
  <c r="S54" i="64" s="1"/>
  <c r="Z54" i="64" s="1"/>
  <c r="Q53" i="64"/>
  <c r="S53" i="64" s="1"/>
  <c r="Z53" i="64" s="1"/>
  <c r="Q52" i="64"/>
  <c r="S52" i="64" s="1"/>
  <c r="Z52" i="64" s="1"/>
  <c r="Q51" i="64"/>
  <c r="S51" i="64" s="1"/>
  <c r="Z51" i="64" s="1"/>
  <c r="Q50" i="64"/>
  <c r="S50" i="64" s="1"/>
  <c r="Z50" i="64" s="1"/>
  <c r="Q49" i="64"/>
  <c r="S49" i="64" s="1"/>
  <c r="Z49" i="64" s="1"/>
  <c r="Q48" i="64"/>
  <c r="S48" i="64" s="1"/>
  <c r="Z48" i="64" s="1"/>
  <c r="Q47" i="64"/>
  <c r="S47" i="64" s="1"/>
  <c r="Z47" i="64" s="1"/>
  <c r="Q46" i="64"/>
  <c r="S46" i="64" s="1"/>
  <c r="Z46" i="64" s="1"/>
  <c r="Q45" i="64"/>
  <c r="S45" i="64" s="1"/>
  <c r="Z45" i="64" s="1"/>
  <c r="Q44" i="64"/>
  <c r="S44" i="64" s="1"/>
  <c r="Z44" i="64" s="1"/>
  <c r="Q43" i="64"/>
  <c r="S43" i="64" s="1"/>
  <c r="Z43" i="64" s="1"/>
  <c r="Q42" i="64"/>
  <c r="S42" i="64" s="1"/>
  <c r="Z42" i="64" s="1"/>
  <c r="Q41" i="64"/>
  <c r="S41" i="64" s="1"/>
  <c r="Z41" i="64" s="1"/>
  <c r="Q40" i="64"/>
  <c r="Q39" i="64"/>
  <c r="Q38" i="64"/>
  <c r="Q37" i="64"/>
  <c r="Q36" i="64"/>
  <c r="Q35" i="64"/>
  <c r="Q34" i="64"/>
  <c r="Q33" i="64"/>
  <c r="Q32" i="64"/>
  <c r="Q31" i="64"/>
  <c r="Q30" i="64"/>
  <c r="Q29" i="64"/>
  <c r="Q28" i="64"/>
  <c r="Q27" i="64"/>
  <c r="Q26" i="64"/>
  <c r="Q25" i="64"/>
  <c r="Q24" i="64"/>
  <c r="Q23" i="64"/>
  <c r="Q22" i="64"/>
  <c r="Q21" i="64"/>
  <c r="Q20" i="64"/>
  <c r="Q19" i="64"/>
  <c r="Q18" i="64"/>
  <c r="Q17" i="64"/>
  <c r="Q16" i="64"/>
  <c r="Q15" i="64"/>
  <c r="Q14" i="64"/>
  <c r="Q13" i="64"/>
  <c r="Q12" i="64"/>
  <c r="Q11" i="64"/>
  <c r="Q10" i="64"/>
  <c r="S10" i="64" s="1"/>
  <c r="Z10" i="64" s="1"/>
  <c r="Q9" i="64"/>
  <c r="S9" i="64" s="1"/>
  <c r="Z9" i="64" s="1"/>
  <c r="Q8" i="64"/>
  <c r="S8" i="64" s="1"/>
  <c r="Z8" i="64" s="1"/>
  <c r="Q7" i="64"/>
  <c r="S7" i="64" s="1"/>
  <c r="Z7" i="64" s="1"/>
  <c r="Q6" i="64"/>
  <c r="S6" i="64" s="1"/>
  <c r="Z6" i="64" s="1"/>
  <c r="Q5" i="64"/>
  <c r="S5" i="64" s="1"/>
  <c r="Z5" i="64" s="1"/>
  <c r="Q4" i="64"/>
  <c r="S4" i="64" s="1"/>
  <c r="Z4" i="64" s="1"/>
  <c r="Q3" i="64"/>
  <c r="S3" i="64" s="1"/>
  <c r="Z3" i="64" s="1"/>
  <c r="S40" i="64" l="1"/>
  <c r="Z40" i="64" s="1"/>
  <c r="S39" i="64"/>
  <c r="Z39" i="64" s="1"/>
  <c r="S37" i="64"/>
  <c r="Z37" i="64" s="1"/>
  <c r="S38" i="64"/>
  <c r="Z38" i="64" s="1"/>
  <c r="S29" i="64"/>
  <c r="Z29" i="64" s="1"/>
  <c r="S23" i="64"/>
  <c r="Z23" i="64" s="1"/>
  <c r="S21" i="64"/>
  <c r="Z21" i="64" s="1"/>
  <c r="S14" i="64"/>
  <c r="Z14" i="64" s="1"/>
  <c r="S31" i="64"/>
  <c r="Z31" i="64" s="1"/>
  <c r="S16" i="64"/>
  <c r="Z16" i="64" s="1"/>
  <c r="S24" i="64"/>
  <c r="Z24" i="64" s="1"/>
  <c r="S32" i="64"/>
  <c r="Z32" i="64" s="1"/>
  <c r="S22" i="64"/>
  <c r="Z22" i="64" s="1"/>
  <c r="S17" i="64"/>
  <c r="Z17" i="64" s="1"/>
  <c r="S25" i="64"/>
  <c r="Z25" i="64" s="1"/>
  <c r="S33" i="64"/>
  <c r="Z33" i="64" s="1"/>
  <c r="S30" i="64"/>
  <c r="Z30" i="64" s="1"/>
  <c r="S18" i="64"/>
  <c r="Z18" i="64" s="1"/>
  <c r="S26" i="64"/>
  <c r="Z26" i="64" s="1"/>
  <c r="S34" i="64"/>
  <c r="Z34" i="64" s="1"/>
  <c r="S15" i="64"/>
  <c r="Z15" i="64" s="1"/>
  <c r="S11" i="64"/>
  <c r="Z11" i="64" s="1"/>
  <c r="S19" i="64"/>
  <c r="Z19" i="64" s="1"/>
  <c r="S27" i="64"/>
  <c r="Z27" i="64" s="1"/>
  <c r="S35" i="64"/>
  <c r="Z35" i="64" s="1"/>
  <c r="S13" i="64"/>
  <c r="Z13" i="64" s="1"/>
  <c r="S12" i="64"/>
  <c r="Z12" i="64" s="1"/>
  <c r="S20" i="64"/>
  <c r="Z20" i="64" s="1"/>
  <c r="S28" i="64"/>
  <c r="Z28" i="64" s="1"/>
  <c r="S36" i="64"/>
  <c r="Z36" i="64" s="1"/>
  <c r="Q33" i="3" l="1"/>
  <c r="Q34" i="3"/>
  <c r="AL153" i="1" l="1"/>
  <c r="A158" i="1" l="1" a="1"/>
  <c r="A158" i="1" s="1"/>
  <c r="A153" i="1" l="1" a="1"/>
  <c r="A153" i="1" s="1"/>
  <c r="V29" i="3" l="1"/>
  <c r="V28" i="3"/>
  <c r="V27" i="3"/>
  <c r="S26" i="3" l="1"/>
  <c r="S27" i="3" s="1"/>
  <c r="Q25" i="3"/>
  <c r="Q24" i="3"/>
  <c r="S25" i="3"/>
  <c r="B117" i="1" l="1"/>
  <c r="B118" i="1"/>
  <c r="B119" i="1"/>
  <c r="B120" i="1"/>
  <c r="B121" i="1"/>
  <c r="B122" i="1"/>
  <c r="B92" i="1"/>
  <c r="C92" i="1"/>
  <c r="B96" i="1"/>
  <c r="C96" i="1"/>
  <c r="B108" i="1"/>
  <c r="C108" i="1"/>
  <c r="B71" i="1"/>
  <c r="C71" i="1"/>
  <c r="B78" i="1"/>
  <c r="C78" i="1"/>
  <c r="B123" i="1" l="1"/>
  <c r="B113" i="1"/>
  <c r="B115" i="1" s="1"/>
  <c r="B116" i="1" s="1"/>
  <c r="B124" i="1"/>
  <c r="S21" i="3" l="1"/>
  <c r="S20" i="3"/>
  <c r="O16" i="3" l="1"/>
  <c r="N16" i="3"/>
  <c r="L16" i="3"/>
  <c r="U15" i="3"/>
  <c r="U16" i="3" s="1"/>
  <c r="T15" i="3"/>
  <c r="T16" i="3" s="1"/>
  <c r="S15" i="3"/>
  <c r="S16" i="3" s="1"/>
  <c r="P16" i="3"/>
  <c r="N15" i="3"/>
  <c r="L15" i="3"/>
  <c r="K15" i="3"/>
  <c r="K16" i="3" s="1"/>
  <c r="J15" i="3"/>
  <c r="J16" i="3" s="1"/>
  <c r="H15" i="3"/>
  <c r="H16" i="3" s="1"/>
  <c r="G15" i="3"/>
  <c r="G16" i="3" s="1"/>
  <c r="F15" i="3"/>
  <c r="F16" i="3" s="1"/>
  <c r="AG274" i="1" l="1"/>
  <c r="B274" i="1"/>
  <c r="C273" i="1"/>
  <c r="D273" i="1" s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K272" i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C272" i="1"/>
  <c r="D272" i="1" s="1"/>
  <c r="E272" i="1" s="1"/>
  <c r="F272" i="1" s="1"/>
  <c r="G272" i="1" s="1"/>
  <c r="H272" i="1" s="1"/>
  <c r="I272" i="1" s="1"/>
  <c r="J272" i="1" s="1"/>
  <c r="C271" i="1"/>
  <c r="D271" i="1" s="1"/>
  <c r="E271" i="1" s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C270" i="1"/>
  <c r="D270" i="1" s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S269" i="1"/>
  <c r="T269" i="1" s="1"/>
  <c r="U269" i="1" s="1"/>
  <c r="V269" i="1" s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C269" i="1"/>
  <c r="D269" i="1" s="1"/>
  <c r="E269" i="1" s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C268" i="1"/>
  <c r="D268" i="1" s="1"/>
  <c r="E268" i="1" s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C267" i="1"/>
  <c r="D267" i="1" s="1"/>
  <c r="E267" i="1" s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D266" i="1"/>
  <c r="E266" i="1" s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C266" i="1"/>
  <c r="C265" i="1"/>
  <c r="D265" i="1" s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D264" i="1"/>
  <c r="E264" i="1" s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C264" i="1"/>
  <c r="R263" i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I263" i="1"/>
  <c r="J263" i="1" s="1"/>
  <c r="K263" i="1" s="1"/>
  <c r="L263" i="1" s="1"/>
  <c r="M263" i="1" s="1"/>
  <c r="N263" i="1" s="1"/>
  <c r="O263" i="1" s="1"/>
  <c r="P263" i="1" s="1"/>
  <c r="Q263" i="1" s="1"/>
  <c r="C263" i="1"/>
  <c r="D263" i="1" s="1"/>
  <c r="E263" i="1" s="1"/>
  <c r="F263" i="1" s="1"/>
  <c r="G263" i="1" s="1"/>
  <c r="H263" i="1" s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C262" i="1"/>
  <c r="C261" i="1"/>
  <c r="D261" i="1" s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C260" i="1"/>
  <c r="D260" i="1" s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C259" i="1"/>
  <c r="D259" i="1" s="1"/>
  <c r="E259" i="1" s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D258" i="1"/>
  <c r="C258" i="1"/>
  <c r="C257" i="1"/>
  <c r="D257" i="1" s="1"/>
  <c r="E257" i="1" s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C256" i="1"/>
  <c r="D256" i="1" s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C255" i="1"/>
  <c r="D255" i="1" s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F254" i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C254" i="1"/>
  <c r="D254" i="1" s="1"/>
  <c r="E254" i="1" s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C252" i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C251" i="1"/>
  <c r="D251" i="1" s="1"/>
  <c r="E251" i="1" s="1"/>
  <c r="F251" i="1" s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C250" i="1"/>
  <c r="D250" i="1" s="1"/>
  <c r="E250" i="1" s="1"/>
  <c r="F250" i="1" s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C249" i="1"/>
  <c r="D249" i="1" s="1"/>
  <c r="E249" i="1" s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C248" i="1"/>
  <c r="D248" i="1" s="1"/>
  <c r="E248" i="1" s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C247" i="1"/>
  <c r="D247" i="1" s="1"/>
  <c r="E247" i="1" s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C246" i="1"/>
  <c r="D246" i="1" s="1"/>
  <c r="E246" i="1" s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C245" i="1"/>
  <c r="D245" i="1" s="1"/>
  <c r="E245" i="1" s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C244" i="1"/>
  <c r="D244" i="1" s="1"/>
  <c r="E244" i="1" s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C243" i="1"/>
  <c r="D243" i="1" s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C242" i="1"/>
  <c r="D242" i="1" s="1"/>
  <c r="E242" i="1" s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N241" i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C241" i="1"/>
  <c r="D241" i="1" s="1"/>
  <c r="E241" i="1" s="1"/>
  <c r="F241" i="1" s="1"/>
  <c r="G241" i="1" s="1"/>
  <c r="H241" i="1" s="1"/>
  <c r="I241" i="1" s="1"/>
  <c r="J241" i="1" s="1"/>
  <c r="K241" i="1" s="1"/>
  <c r="L241" i="1" s="1"/>
  <c r="M241" i="1" s="1"/>
  <c r="C240" i="1"/>
  <c r="D240" i="1" s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H239" i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C239" i="1"/>
  <c r="D239" i="1" s="1"/>
  <c r="E239" i="1" s="1"/>
  <c r="F239" i="1" s="1"/>
  <c r="G239" i="1" s="1"/>
  <c r="C238" i="1"/>
  <c r="D238" i="1" s="1"/>
  <c r="E238" i="1" s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C237" i="1"/>
  <c r="D237" i="1" s="1"/>
  <c r="E237" i="1" s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H236" i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D236" i="1"/>
  <c r="E236" i="1" s="1"/>
  <c r="F236" i="1" s="1"/>
  <c r="G236" i="1" s="1"/>
  <c r="C236" i="1"/>
  <c r="C235" i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D234" i="1"/>
  <c r="E234" i="1" s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C234" i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C232" i="1"/>
  <c r="D232" i="1" s="1"/>
  <c r="E232" i="1" s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C231" i="1"/>
  <c r="D231" i="1" s="1"/>
  <c r="E231" i="1" s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C230" i="1"/>
  <c r="D230" i="1" s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C229" i="1"/>
  <c r="D229" i="1" s="1"/>
  <c r="E229" i="1" s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C228" i="1"/>
  <c r="D228" i="1" s="1"/>
  <c r="E228" i="1" s="1"/>
  <c r="F228" i="1" s="1"/>
  <c r="G228" i="1" s="1"/>
  <c r="C227" i="1"/>
  <c r="D227" i="1" s="1"/>
  <c r="E227" i="1" s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W226" i="1"/>
  <c r="X226" i="1" s="1"/>
  <c r="Y226" i="1" s="1"/>
  <c r="Z226" i="1" s="1"/>
  <c r="AA226" i="1" s="1"/>
  <c r="AB226" i="1" s="1"/>
  <c r="AC226" i="1" s="1"/>
  <c r="AD226" i="1" s="1"/>
  <c r="AE226" i="1" s="1"/>
  <c r="AF226" i="1" s="1"/>
  <c r="C226" i="1"/>
  <c r="D226" i="1" s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C225" i="1"/>
  <c r="D225" i="1" s="1"/>
  <c r="E225" i="1" s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C224" i="1"/>
  <c r="D224" i="1" s="1"/>
  <c r="E224" i="1" s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C223" i="1"/>
  <c r="D223" i="1" s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C222" i="1"/>
  <c r="D222" i="1" s="1"/>
  <c r="E222" i="1" s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C221" i="1"/>
  <c r="D221" i="1" s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C219" i="1"/>
  <c r="D219" i="1" s="1"/>
  <c r="E219" i="1" s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C218" i="1"/>
  <c r="D218" i="1" s="1"/>
  <c r="C217" i="1"/>
  <c r="D217" i="1" s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C216" i="1"/>
  <c r="D216" i="1" s="1"/>
  <c r="E216" i="1" s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C215" i="1"/>
  <c r="D215" i="1" s="1"/>
  <c r="E215" i="1" s="1"/>
  <c r="F215" i="1" s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C214" i="1"/>
  <c r="D214" i="1" s="1"/>
  <c r="E214" i="1" s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C213" i="1"/>
  <c r="D213" i="1" s="1"/>
  <c r="E213" i="1" s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C212" i="1"/>
  <c r="D212" i="1" s="1"/>
  <c r="E212" i="1" s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G211" i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C211" i="1"/>
  <c r="D211" i="1" s="1"/>
  <c r="E211" i="1" s="1"/>
  <c r="F211" i="1" s="1"/>
  <c r="C210" i="1"/>
  <c r="D210" i="1" s="1"/>
  <c r="E210" i="1" s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D209" i="1"/>
  <c r="C209" i="1"/>
  <c r="C208" i="1"/>
  <c r="D208" i="1" s="1"/>
  <c r="E208" i="1" s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N207" i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E207" i="1"/>
  <c r="F207" i="1" s="1"/>
  <c r="G207" i="1" s="1"/>
  <c r="H207" i="1" s="1"/>
  <c r="I207" i="1" s="1"/>
  <c r="J207" i="1" s="1"/>
  <c r="K207" i="1" s="1"/>
  <c r="L207" i="1" s="1"/>
  <c r="M207" i="1" s="1"/>
  <c r="C207" i="1"/>
  <c r="D207" i="1" s="1"/>
  <c r="C206" i="1"/>
  <c r="D206" i="1" s="1"/>
  <c r="E206" i="1" s="1"/>
  <c r="F206" i="1" s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C205" i="1"/>
  <c r="D205" i="1" s="1"/>
  <c r="E205" i="1" s="1"/>
  <c r="F205" i="1" s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C204" i="1"/>
  <c r="D204" i="1" s="1"/>
  <c r="C203" i="1"/>
  <c r="D203" i="1" s="1"/>
  <c r="E203" i="1" s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D202" i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C202" i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D201" i="1"/>
  <c r="C201" i="1"/>
  <c r="D200" i="1"/>
  <c r="E200" i="1" s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C200" i="1"/>
  <c r="C199" i="1"/>
  <c r="D199" i="1" s="1"/>
  <c r="E199" i="1" s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C198" i="1"/>
  <c r="D198" i="1" s="1"/>
  <c r="E198" i="1" s="1"/>
  <c r="F198" i="1" s="1"/>
  <c r="G198" i="1" s="1"/>
  <c r="H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C197" i="1"/>
  <c r="C196" i="1"/>
  <c r="D196" i="1" s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C195" i="1"/>
  <c r="D195" i="1" s="1"/>
  <c r="E195" i="1" s="1"/>
  <c r="F195" i="1" s="1"/>
  <c r="C194" i="1"/>
  <c r="D194" i="1" s="1"/>
  <c r="E194" i="1" s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C193" i="1"/>
  <c r="D193" i="1" s="1"/>
  <c r="E193" i="1" s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C192" i="1"/>
  <c r="D192" i="1" s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C191" i="1"/>
  <c r="D191" i="1" s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C190" i="1"/>
  <c r="AD190" i="1" s="1"/>
  <c r="AE190" i="1" s="1"/>
  <c r="AF190" i="1" s="1"/>
  <c r="C190" i="1"/>
  <c r="D190" i="1" s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C189" i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C188" i="1"/>
  <c r="D188" i="1" s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C187" i="1"/>
  <c r="D187" i="1" s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C186" i="1"/>
  <c r="D186" i="1" s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C185" i="1"/>
  <c r="D185" i="1" s="1"/>
  <c r="C184" i="1"/>
  <c r="D184" i="1" s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C183" i="1"/>
  <c r="D183" i="1" s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C182" i="1"/>
  <c r="D182" i="1" s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C181" i="1"/>
  <c r="D181" i="1" s="1"/>
  <c r="C180" i="1"/>
  <c r="D180" i="1" s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C179" i="1"/>
  <c r="D179" i="1" s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S178" i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C178" i="1"/>
  <c r="D178" i="1" s="1"/>
  <c r="E178" i="1" s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C177" i="1"/>
  <c r="D177" i="1" s="1"/>
  <c r="E177" i="1" s="1"/>
  <c r="F177" i="1" s="1"/>
  <c r="G177" i="1" s="1"/>
  <c r="C176" i="1"/>
  <c r="D176" i="1" s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5" i="1"/>
  <c r="D175" i="1" s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C173" i="1"/>
  <c r="D173" i="1" s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C171" i="1"/>
  <c r="D171" i="1" s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C170" i="1"/>
  <c r="D170" i="1" s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C169" i="1"/>
  <c r="AG167" i="1"/>
  <c r="AG91" i="1" s="1"/>
  <c r="AG92" i="1" s="1"/>
  <c r="AG3" i="1" s="1"/>
  <c r="AG6" i="1" s="1"/>
  <c r="C166" i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C165" i="1"/>
  <c r="D165" i="1" s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C164" i="1"/>
  <c r="C163" i="1"/>
  <c r="D163" i="1" s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C162" i="1"/>
  <c r="D162" i="1" s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C161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46" i="1"/>
  <c r="AH146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136" i="1"/>
  <c r="AH136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L123" i="1" s="1"/>
  <c r="K119" i="1"/>
  <c r="J119" i="1"/>
  <c r="I119" i="1"/>
  <c r="H119" i="1"/>
  <c r="G119" i="1"/>
  <c r="F119" i="1"/>
  <c r="E119" i="1"/>
  <c r="D119" i="1"/>
  <c r="C119" i="1"/>
  <c r="AF118" i="1"/>
  <c r="AE118" i="1"/>
  <c r="AD118" i="1"/>
  <c r="AC118" i="1"/>
  <c r="AB118" i="1"/>
  <c r="AB123" i="1" s="1"/>
  <c r="BG23" i="1" s="1"/>
  <c r="AA118" i="1"/>
  <c r="Z118" i="1"/>
  <c r="Y118" i="1"/>
  <c r="X118" i="1"/>
  <c r="W118" i="1"/>
  <c r="V118" i="1"/>
  <c r="U118" i="1"/>
  <c r="T118" i="1"/>
  <c r="T123" i="1" s="1"/>
  <c r="BB23" i="1" s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F117" i="1"/>
  <c r="AF123" i="1" s="1"/>
  <c r="BJ23" i="1" s="1"/>
  <c r="AE117" i="1"/>
  <c r="AD117" i="1"/>
  <c r="AC117" i="1"/>
  <c r="AB117" i="1"/>
  <c r="AA117" i="1"/>
  <c r="AA123" i="1" s="1"/>
  <c r="Z117" i="1"/>
  <c r="Y117" i="1"/>
  <c r="X117" i="1"/>
  <c r="X123" i="1" s="1"/>
  <c r="BE23" i="1" s="1"/>
  <c r="W117" i="1"/>
  <c r="V117" i="1"/>
  <c r="U117" i="1"/>
  <c r="T117" i="1"/>
  <c r="S117" i="1"/>
  <c r="S123" i="1" s="1"/>
  <c r="BA23" i="1" s="1"/>
  <c r="R117" i="1"/>
  <c r="Q117" i="1"/>
  <c r="P117" i="1"/>
  <c r="P123" i="1" s="1"/>
  <c r="AX23" i="1" s="1"/>
  <c r="O117" i="1"/>
  <c r="N117" i="1"/>
  <c r="M117" i="1"/>
  <c r="L117" i="1"/>
  <c r="K117" i="1"/>
  <c r="K123" i="1" s="1"/>
  <c r="AT23" i="1" s="1"/>
  <c r="J117" i="1"/>
  <c r="I117" i="1"/>
  <c r="H117" i="1"/>
  <c r="H123" i="1" s="1"/>
  <c r="G117" i="1"/>
  <c r="F117" i="1"/>
  <c r="E117" i="1"/>
  <c r="D117" i="1"/>
  <c r="C117" i="1"/>
  <c r="AI114" i="1"/>
  <c r="AH114" i="1"/>
  <c r="AI112" i="1"/>
  <c r="AH112" i="1"/>
  <c r="AG112" i="1"/>
  <c r="AI111" i="1"/>
  <c r="AH111" i="1"/>
  <c r="AI110" i="1"/>
  <c r="AH110" i="1"/>
  <c r="AI109" i="1"/>
  <c r="AH109" i="1"/>
  <c r="AG108" i="1"/>
  <c r="AF108" i="1"/>
  <c r="AE108" i="1"/>
  <c r="AD108" i="1"/>
  <c r="AC5" i="1" s="1"/>
  <c r="AC108" i="1"/>
  <c r="AB108" i="1"/>
  <c r="AA108" i="1"/>
  <c r="Z108" i="1"/>
  <c r="Y5" i="1" s="1"/>
  <c r="Y108" i="1"/>
  <c r="X108" i="1"/>
  <c r="W108" i="1"/>
  <c r="V108" i="1"/>
  <c r="U5" i="1" s="1"/>
  <c r="U108" i="1"/>
  <c r="T108" i="1"/>
  <c r="S108" i="1"/>
  <c r="BA19" i="1" s="1"/>
  <c r="R108" i="1"/>
  <c r="Q5" i="1" s="1"/>
  <c r="Q108" i="1"/>
  <c r="P108" i="1"/>
  <c r="O108" i="1"/>
  <c r="N108" i="1"/>
  <c r="M5" i="1" s="1"/>
  <c r="M108" i="1"/>
  <c r="L108" i="1"/>
  <c r="K108" i="1"/>
  <c r="AT19" i="1" s="1"/>
  <c r="J108" i="1"/>
  <c r="I5" i="1" s="1"/>
  <c r="I108" i="1"/>
  <c r="H108" i="1"/>
  <c r="G108" i="1"/>
  <c r="F108" i="1"/>
  <c r="AQ19" i="1" s="1"/>
  <c r="E108" i="1"/>
  <c r="D108" i="1"/>
  <c r="AN19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G96" i="1"/>
  <c r="AG4" i="1" s="1"/>
  <c r="AF96" i="1"/>
  <c r="AE96" i="1"/>
  <c r="BI20" i="1" s="1"/>
  <c r="AD96" i="1"/>
  <c r="AC96" i="1"/>
  <c r="AB96" i="1"/>
  <c r="AA96" i="1"/>
  <c r="Z96" i="1"/>
  <c r="Y96" i="1"/>
  <c r="X96" i="1"/>
  <c r="W96" i="1"/>
  <c r="V96" i="1"/>
  <c r="U96" i="1"/>
  <c r="BC20" i="1" s="1"/>
  <c r="T96" i="1"/>
  <c r="S96" i="1"/>
  <c r="BA20" i="1" s="1"/>
  <c r="R96" i="1"/>
  <c r="Q96" i="1"/>
  <c r="AY20" i="1" s="1"/>
  <c r="P96" i="1"/>
  <c r="O96" i="1"/>
  <c r="AW20" i="1" s="1"/>
  <c r="N96" i="1"/>
  <c r="M96" i="1"/>
  <c r="AU20" i="1" s="1"/>
  <c r="L96" i="1"/>
  <c r="K96" i="1"/>
  <c r="J96" i="1"/>
  <c r="I96" i="1"/>
  <c r="AS20" i="1" s="1"/>
  <c r="H96" i="1"/>
  <c r="G96" i="1"/>
  <c r="F96" i="1"/>
  <c r="E96" i="1"/>
  <c r="D96" i="1"/>
  <c r="AI95" i="1"/>
  <c r="AH95" i="1"/>
  <c r="AI94" i="1"/>
  <c r="AH94" i="1"/>
  <c r="AI93" i="1"/>
  <c r="AH93" i="1"/>
  <c r="AF92" i="1"/>
  <c r="AE92" i="1"/>
  <c r="BI18" i="1" s="1"/>
  <c r="AD92" i="1"/>
  <c r="BH18" i="1" s="1"/>
  <c r="AC92" i="1"/>
  <c r="AB92" i="1"/>
  <c r="AA92" i="1"/>
  <c r="Z92" i="1"/>
  <c r="Y92" i="1"/>
  <c r="X92" i="1"/>
  <c r="W92" i="1"/>
  <c r="V92" i="1"/>
  <c r="BD18" i="1" s="1"/>
  <c r="U92" i="1"/>
  <c r="BC18" i="1" s="1"/>
  <c r="T92" i="1"/>
  <c r="S92" i="1"/>
  <c r="BA18" i="1" s="1"/>
  <c r="R92" i="1"/>
  <c r="Q92" i="1"/>
  <c r="AY18" i="1" s="1"/>
  <c r="P92" i="1"/>
  <c r="O92" i="1"/>
  <c r="AW18" i="1" s="1"/>
  <c r="N92" i="1"/>
  <c r="AV18" i="1" s="1"/>
  <c r="M92" i="1"/>
  <c r="AU18" i="1" s="1"/>
  <c r="L92" i="1"/>
  <c r="K92" i="1"/>
  <c r="J92" i="1"/>
  <c r="I92" i="1"/>
  <c r="AS18" i="1" s="1"/>
  <c r="H92" i="1"/>
  <c r="G92" i="1"/>
  <c r="F92" i="1"/>
  <c r="AQ18" i="1" s="1"/>
  <c r="E92" i="1"/>
  <c r="D92" i="1"/>
  <c r="AI92" i="1" s="1"/>
  <c r="BT91" i="1"/>
  <c r="BR91" i="1"/>
  <c r="BP91" i="1"/>
  <c r="BL91" i="1"/>
  <c r="BH91" i="1"/>
  <c r="BD91" i="1"/>
  <c r="AZ91" i="1"/>
  <c r="AI91" i="1"/>
  <c r="AH91" i="1"/>
  <c r="BR90" i="1"/>
  <c r="BO90" i="1"/>
  <c r="BK90" i="1"/>
  <c r="BJ90" i="1"/>
  <c r="BB90" i="1"/>
  <c r="AI90" i="1"/>
  <c r="AH90" i="1"/>
  <c r="BV89" i="1"/>
  <c r="BT89" i="1"/>
  <c r="BL89" i="1"/>
  <c r="BE89" i="1"/>
  <c r="BD89" i="1"/>
  <c r="AI89" i="1"/>
  <c r="AH89" i="1"/>
  <c r="BV88" i="1"/>
  <c r="BO88" i="1"/>
  <c r="BN88" i="1"/>
  <c r="BC88" i="1"/>
  <c r="AI88" i="1"/>
  <c r="AH88" i="1"/>
  <c r="BE87" i="1"/>
  <c r="AI87" i="1"/>
  <c r="AH87" i="1"/>
  <c r="BS86" i="1"/>
  <c r="AI86" i="1"/>
  <c r="AH86" i="1"/>
  <c r="AI85" i="1"/>
  <c r="AH85" i="1"/>
  <c r="BW84" i="1"/>
  <c r="BW91" i="1" s="1"/>
  <c r="BV84" i="1"/>
  <c r="BV91" i="1" s="1"/>
  <c r="BU84" i="1"/>
  <c r="BU91" i="1" s="1"/>
  <c r="BT84" i="1"/>
  <c r="BS84" i="1"/>
  <c r="BS91" i="1" s="1"/>
  <c r="BR84" i="1"/>
  <c r="BQ84" i="1"/>
  <c r="BQ91" i="1" s="1"/>
  <c r="BP84" i="1"/>
  <c r="BO84" i="1"/>
  <c r="BO91" i="1" s="1"/>
  <c r="BN84" i="1"/>
  <c r="BN91" i="1" s="1"/>
  <c r="BM84" i="1"/>
  <c r="BM91" i="1" s="1"/>
  <c r="BL84" i="1"/>
  <c r="BK84" i="1"/>
  <c r="BK91" i="1" s="1"/>
  <c r="BJ84" i="1"/>
  <c r="BJ91" i="1" s="1"/>
  <c r="BI84" i="1"/>
  <c r="BI91" i="1" s="1"/>
  <c r="BH84" i="1"/>
  <c r="BG84" i="1"/>
  <c r="BG91" i="1" s="1"/>
  <c r="BF84" i="1"/>
  <c r="BF91" i="1" s="1"/>
  <c r="BE84" i="1"/>
  <c r="BE91" i="1" s="1"/>
  <c r="BD84" i="1"/>
  <c r="BC84" i="1"/>
  <c r="BC91" i="1" s="1"/>
  <c r="BB84" i="1"/>
  <c r="BB91" i="1" s="1"/>
  <c r="BA84" i="1"/>
  <c r="BA91" i="1" s="1"/>
  <c r="AZ84" i="1"/>
  <c r="AI84" i="1"/>
  <c r="AH84" i="1"/>
  <c r="BW83" i="1"/>
  <c r="BW90" i="1" s="1"/>
  <c r="BV83" i="1"/>
  <c r="BV90" i="1" s="1"/>
  <c r="BU83" i="1"/>
  <c r="BU90" i="1" s="1"/>
  <c r="BT83" i="1"/>
  <c r="BT90" i="1" s="1"/>
  <c r="BS83" i="1"/>
  <c r="BS90" i="1" s="1"/>
  <c r="BR83" i="1"/>
  <c r="BQ83" i="1"/>
  <c r="BQ90" i="1" s="1"/>
  <c r="BP83" i="1"/>
  <c r="BP90" i="1" s="1"/>
  <c r="BO83" i="1"/>
  <c r="BN83" i="1"/>
  <c r="BN90" i="1" s="1"/>
  <c r="BM83" i="1"/>
  <c r="BM90" i="1" s="1"/>
  <c r="BL83" i="1"/>
  <c r="BL90" i="1" s="1"/>
  <c r="BK83" i="1"/>
  <c r="BJ83" i="1"/>
  <c r="BI83" i="1"/>
  <c r="BI90" i="1" s="1"/>
  <c r="BH83" i="1"/>
  <c r="BH90" i="1" s="1"/>
  <c r="BG83" i="1"/>
  <c r="BG90" i="1" s="1"/>
  <c r="BF83" i="1"/>
  <c r="BF90" i="1" s="1"/>
  <c r="BE83" i="1"/>
  <c r="BE90" i="1" s="1"/>
  <c r="BD83" i="1"/>
  <c r="BD90" i="1" s="1"/>
  <c r="BC83" i="1"/>
  <c r="BC90" i="1" s="1"/>
  <c r="BB83" i="1"/>
  <c r="BA83" i="1"/>
  <c r="BA90" i="1" s="1"/>
  <c r="AZ83" i="1"/>
  <c r="AZ90" i="1" s="1"/>
  <c r="AI83" i="1"/>
  <c r="AH83" i="1"/>
  <c r="BW82" i="1"/>
  <c r="BW89" i="1" s="1"/>
  <c r="BV82" i="1"/>
  <c r="BU82" i="1"/>
  <c r="BU89" i="1" s="1"/>
  <c r="BT82" i="1"/>
  <c r="BS82" i="1"/>
  <c r="BS89" i="1" s="1"/>
  <c r="BR82" i="1"/>
  <c r="BR89" i="1" s="1"/>
  <c r="BQ82" i="1"/>
  <c r="BQ89" i="1" s="1"/>
  <c r="BP82" i="1"/>
  <c r="BP89" i="1" s="1"/>
  <c r="BO82" i="1"/>
  <c r="BO89" i="1" s="1"/>
  <c r="BN82" i="1"/>
  <c r="BN89" i="1" s="1"/>
  <c r="BM82" i="1"/>
  <c r="BM89" i="1" s="1"/>
  <c r="BL82" i="1"/>
  <c r="BK82" i="1"/>
  <c r="BK89" i="1" s="1"/>
  <c r="BJ82" i="1"/>
  <c r="BJ89" i="1" s="1"/>
  <c r="BI82" i="1"/>
  <c r="BI89" i="1" s="1"/>
  <c r="BH82" i="1"/>
  <c r="BH89" i="1" s="1"/>
  <c r="BG82" i="1"/>
  <c r="BG89" i="1" s="1"/>
  <c r="BF82" i="1"/>
  <c r="BF89" i="1" s="1"/>
  <c r="BE82" i="1"/>
  <c r="BD82" i="1"/>
  <c r="BC82" i="1"/>
  <c r="BC89" i="1" s="1"/>
  <c r="BB82" i="1"/>
  <c r="BB89" i="1" s="1"/>
  <c r="BA82" i="1"/>
  <c r="BA89" i="1" s="1"/>
  <c r="AZ82" i="1"/>
  <c r="AZ89" i="1" s="1"/>
  <c r="AI82" i="1"/>
  <c r="AH82" i="1"/>
  <c r="BW81" i="1"/>
  <c r="BW88" i="1" s="1"/>
  <c r="BV81" i="1"/>
  <c r="BU81" i="1"/>
  <c r="BU88" i="1" s="1"/>
  <c r="BT81" i="1"/>
  <c r="BT88" i="1" s="1"/>
  <c r="BS81" i="1"/>
  <c r="BS88" i="1" s="1"/>
  <c r="BR81" i="1"/>
  <c r="BR88" i="1" s="1"/>
  <c r="BQ81" i="1"/>
  <c r="BQ88" i="1" s="1"/>
  <c r="BP81" i="1"/>
  <c r="BP88" i="1" s="1"/>
  <c r="BO81" i="1"/>
  <c r="BN81" i="1"/>
  <c r="BM81" i="1"/>
  <c r="BM88" i="1" s="1"/>
  <c r="BL81" i="1"/>
  <c r="BL88" i="1" s="1"/>
  <c r="BK81" i="1"/>
  <c r="BK88" i="1" s="1"/>
  <c r="BJ81" i="1"/>
  <c r="BJ88" i="1" s="1"/>
  <c r="BI81" i="1"/>
  <c r="BI88" i="1" s="1"/>
  <c r="BH81" i="1"/>
  <c r="BH88" i="1" s="1"/>
  <c r="BG81" i="1"/>
  <c r="BG88" i="1" s="1"/>
  <c r="BF81" i="1"/>
  <c r="BF88" i="1" s="1"/>
  <c r="BE81" i="1"/>
  <c r="BE88" i="1" s="1"/>
  <c r="BD81" i="1"/>
  <c r="BD88" i="1" s="1"/>
  <c r="BC81" i="1"/>
  <c r="BB81" i="1"/>
  <c r="BB88" i="1" s="1"/>
  <c r="BA81" i="1"/>
  <c r="BA88" i="1" s="1"/>
  <c r="AZ81" i="1"/>
  <c r="AZ88" i="1" s="1"/>
  <c r="AI81" i="1"/>
  <c r="AH81" i="1"/>
  <c r="BW80" i="1"/>
  <c r="BW87" i="1" s="1"/>
  <c r="BV80" i="1"/>
  <c r="BV87" i="1" s="1"/>
  <c r="BU80" i="1"/>
  <c r="BU87" i="1" s="1"/>
  <c r="BT80" i="1"/>
  <c r="BT87" i="1" s="1"/>
  <c r="BS80" i="1"/>
  <c r="BS87" i="1" s="1"/>
  <c r="BR80" i="1"/>
  <c r="BR87" i="1" s="1"/>
  <c r="BQ80" i="1"/>
  <c r="BQ87" i="1" s="1"/>
  <c r="BP80" i="1"/>
  <c r="BP87" i="1" s="1"/>
  <c r="BO80" i="1"/>
  <c r="BO87" i="1" s="1"/>
  <c r="BN80" i="1"/>
  <c r="BN87" i="1" s="1"/>
  <c r="BM80" i="1"/>
  <c r="BM87" i="1" s="1"/>
  <c r="BL80" i="1"/>
  <c r="BL87" i="1" s="1"/>
  <c r="BK80" i="1"/>
  <c r="BK87" i="1" s="1"/>
  <c r="BJ80" i="1"/>
  <c r="BJ87" i="1" s="1"/>
  <c r="BI80" i="1"/>
  <c r="BI87" i="1" s="1"/>
  <c r="BH80" i="1"/>
  <c r="BH87" i="1" s="1"/>
  <c r="BG80" i="1"/>
  <c r="BG87" i="1" s="1"/>
  <c r="BF80" i="1"/>
  <c r="BF87" i="1" s="1"/>
  <c r="BE80" i="1"/>
  <c r="BD80" i="1"/>
  <c r="BD87" i="1" s="1"/>
  <c r="BC80" i="1"/>
  <c r="BC87" i="1" s="1"/>
  <c r="BB80" i="1"/>
  <c r="BB87" i="1" s="1"/>
  <c r="BA80" i="1"/>
  <c r="BA87" i="1" s="1"/>
  <c r="AZ80" i="1"/>
  <c r="AZ87" i="1" s="1"/>
  <c r="AI80" i="1"/>
  <c r="AH80" i="1"/>
  <c r="BW79" i="1"/>
  <c r="BW86" i="1" s="1"/>
  <c r="BV79" i="1"/>
  <c r="BV86" i="1" s="1"/>
  <c r="BU79" i="1"/>
  <c r="BU86" i="1" s="1"/>
  <c r="BT79" i="1"/>
  <c r="BT86" i="1" s="1"/>
  <c r="BS79" i="1"/>
  <c r="BR79" i="1"/>
  <c r="BR86" i="1" s="1"/>
  <c r="BQ79" i="1"/>
  <c r="BQ86" i="1" s="1"/>
  <c r="BP79" i="1"/>
  <c r="BP86" i="1" s="1"/>
  <c r="BO79" i="1"/>
  <c r="BO86" i="1" s="1"/>
  <c r="BN79" i="1"/>
  <c r="BN86" i="1" s="1"/>
  <c r="BM79" i="1"/>
  <c r="BM86" i="1" s="1"/>
  <c r="BL79" i="1"/>
  <c r="BL86" i="1" s="1"/>
  <c r="BK79" i="1"/>
  <c r="BK86" i="1" s="1"/>
  <c r="BJ79" i="1"/>
  <c r="BJ86" i="1" s="1"/>
  <c r="BI79" i="1"/>
  <c r="BI86" i="1" s="1"/>
  <c r="BH79" i="1"/>
  <c r="BH86" i="1" s="1"/>
  <c r="BG79" i="1"/>
  <c r="BG86" i="1" s="1"/>
  <c r="BF79" i="1"/>
  <c r="BF86" i="1" s="1"/>
  <c r="BE79" i="1"/>
  <c r="BE86" i="1" s="1"/>
  <c r="BD79" i="1"/>
  <c r="BD86" i="1" s="1"/>
  <c r="BC79" i="1"/>
  <c r="BC86" i="1" s="1"/>
  <c r="BB79" i="1"/>
  <c r="BB86" i="1" s="1"/>
  <c r="BA79" i="1"/>
  <c r="BA86" i="1" s="1"/>
  <c r="AZ79" i="1"/>
  <c r="AI79" i="1"/>
  <c r="AH79" i="1"/>
  <c r="AG78" i="1"/>
  <c r="AF78" i="1"/>
  <c r="AE78" i="1"/>
  <c r="BI17" i="1" s="1"/>
  <c r="AD78" i="1"/>
  <c r="AC78" i="1"/>
  <c r="AB78" i="1"/>
  <c r="AA78" i="1"/>
  <c r="Z78" i="1"/>
  <c r="Y78" i="1"/>
  <c r="X78" i="1"/>
  <c r="W78" i="1"/>
  <c r="V78" i="1"/>
  <c r="U78" i="1"/>
  <c r="BC17" i="1" s="1"/>
  <c r="T78" i="1"/>
  <c r="S78" i="1"/>
  <c r="BA17" i="1" s="1"/>
  <c r="R78" i="1"/>
  <c r="Q78" i="1"/>
  <c r="AY17" i="1" s="1"/>
  <c r="P78" i="1"/>
  <c r="O78" i="1"/>
  <c r="AW17" i="1" s="1"/>
  <c r="N78" i="1"/>
  <c r="M78" i="1"/>
  <c r="AU17" i="1" s="1"/>
  <c r="L78" i="1"/>
  <c r="K78" i="1"/>
  <c r="J78" i="1"/>
  <c r="I78" i="1"/>
  <c r="AS17" i="1" s="1"/>
  <c r="H78" i="1"/>
  <c r="G78" i="1"/>
  <c r="AR17" i="1" s="1"/>
  <c r="F78" i="1"/>
  <c r="AQ17" i="1" s="1"/>
  <c r="E78" i="1"/>
  <c r="AP17" i="1" s="1"/>
  <c r="D78" i="1"/>
  <c r="AO17" i="1" s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AF71" i="1"/>
  <c r="AE71" i="1"/>
  <c r="AE113" i="1" s="1"/>
  <c r="AE115" i="1" s="1"/>
  <c r="AD71" i="1"/>
  <c r="AC71" i="1"/>
  <c r="AC113" i="1" s="1"/>
  <c r="AC115" i="1" s="1"/>
  <c r="AB71" i="1"/>
  <c r="BG16" i="1" s="1"/>
  <c r="AA71" i="1"/>
  <c r="AA113" i="1" s="1"/>
  <c r="AA115" i="1" s="1"/>
  <c r="Z71" i="1"/>
  <c r="Z113" i="1" s="1"/>
  <c r="Z115" i="1" s="1"/>
  <c r="Y71" i="1"/>
  <c r="X71" i="1"/>
  <c r="BE16" i="1" s="1"/>
  <c r="W71" i="1"/>
  <c r="W113" i="1" s="1"/>
  <c r="W115" i="1" s="1"/>
  <c r="V71" i="1"/>
  <c r="U71" i="1"/>
  <c r="U113" i="1" s="1"/>
  <c r="U115" i="1" s="1"/>
  <c r="T71" i="1"/>
  <c r="S71" i="1"/>
  <c r="S113" i="1" s="1"/>
  <c r="S115" i="1" s="1"/>
  <c r="R71" i="1"/>
  <c r="Q71" i="1"/>
  <c r="P71" i="1"/>
  <c r="O71" i="1"/>
  <c r="N71" i="1"/>
  <c r="M71" i="1"/>
  <c r="L71" i="1"/>
  <c r="K71" i="1"/>
  <c r="K113" i="1" s="1"/>
  <c r="K115" i="1" s="1"/>
  <c r="J71" i="1"/>
  <c r="I71" i="1"/>
  <c r="H71" i="1"/>
  <c r="G71" i="1"/>
  <c r="AR16" i="1" s="1"/>
  <c r="F71" i="1"/>
  <c r="E71" i="1"/>
  <c r="AP16" i="1" s="1"/>
  <c r="D71" i="1"/>
  <c r="AO16" i="1" s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M23" i="1"/>
  <c r="AI23" i="1"/>
  <c r="AH23" i="1"/>
  <c r="AI22" i="1"/>
  <c r="AH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BJ20" i="1"/>
  <c r="BH20" i="1"/>
  <c r="BG20" i="1"/>
  <c r="BF20" i="1"/>
  <c r="BE20" i="1"/>
  <c r="BD20" i="1"/>
  <c r="BB20" i="1"/>
  <c r="AZ20" i="1"/>
  <c r="AX20" i="1"/>
  <c r="AV20" i="1"/>
  <c r="AT20" i="1"/>
  <c r="AR20" i="1"/>
  <c r="AQ20" i="1"/>
  <c r="AP20" i="1"/>
  <c r="AO20" i="1"/>
  <c r="AN20" i="1"/>
  <c r="AM20" i="1"/>
  <c r="AI20" i="1"/>
  <c r="AH20" i="1"/>
  <c r="BJ19" i="1"/>
  <c r="BI19" i="1"/>
  <c r="BH19" i="1"/>
  <c r="BF19" i="1"/>
  <c r="BD19" i="1"/>
  <c r="BC19" i="1"/>
  <c r="AY19" i="1"/>
  <c r="AW19" i="1"/>
  <c r="AV19" i="1"/>
  <c r="AU19" i="1"/>
  <c r="AS19" i="1"/>
  <c r="AR19" i="1"/>
  <c r="AP19" i="1"/>
  <c r="AM19" i="1"/>
  <c r="AI19" i="1"/>
  <c r="AH19" i="1"/>
  <c r="BJ18" i="1"/>
  <c r="BG18" i="1"/>
  <c r="BF18" i="1"/>
  <c r="BE18" i="1"/>
  <c r="BB18" i="1"/>
  <c r="AZ18" i="1"/>
  <c r="AX18" i="1"/>
  <c r="AT18" i="1"/>
  <c r="AR18" i="1"/>
  <c r="AP18" i="1"/>
  <c r="AO18" i="1"/>
  <c r="AN18" i="1"/>
  <c r="AM18" i="1"/>
  <c r="AI18" i="1"/>
  <c r="AH18" i="1"/>
  <c r="BJ17" i="1"/>
  <c r="BH17" i="1"/>
  <c r="BG17" i="1"/>
  <c r="BF17" i="1"/>
  <c r="BE17" i="1"/>
  <c r="BD17" i="1"/>
  <c r="BB17" i="1"/>
  <c r="AZ17" i="1"/>
  <c r="AX17" i="1"/>
  <c r="AV17" i="1"/>
  <c r="AT17" i="1"/>
  <c r="AN17" i="1"/>
  <c r="AM17" i="1"/>
  <c r="AI17" i="1"/>
  <c r="AH17" i="1"/>
  <c r="BJ16" i="1"/>
  <c r="BI16" i="1"/>
  <c r="BH16" i="1"/>
  <c r="BD16" i="1"/>
  <c r="BC16" i="1"/>
  <c r="BB16" i="1"/>
  <c r="AY16" i="1"/>
  <c r="AX16" i="1"/>
  <c r="AV16" i="1"/>
  <c r="AU16" i="1"/>
  <c r="AS16" i="1"/>
  <c r="AN16" i="1"/>
  <c r="AM16" i="1"/>
  <c r="AI16" i="1"/>
  <c r="AH16" i="1"/>
  <c r="AI15" i="1"/>
  <c r="AH15" i="1"/>
  <c r="AI14" i="1"/>
  <c r="AH14" i="1"/>
  <c r="AI13" i="1"/>
  <c r="AH13" i="1"/>
  <c r="AL12" i="1"/>
  <c r="AI12" i="1"/>
  <c r="AH12" i="1"/>
  <c r="AI11" i="1"/>
  <c r="AH11" i="1"/>
  <c r="B7" i="1"/>
  <c r="K6" i="1"/>
  <c r="AF5" i="1"/>
  <c r="AD5" i="1"/>
  <c r="AB5" i="1"/>
  <c r="Z5" i="1"/>
  <c r="X5" i="1"/>
  <c r="V5" i="1"/>
  <c r="T5" i="1"/>
  <c r="P5" i="1"/>
  <c r="N5" i="1"/>
  <c r="L5" i="1"/>
  <c r="J5" i="1"/>
  <c r="H5" i="1"/>
  <c r="F5" i="1"/>
  <c r="D5" i="1"/>
  <c r="K4" i="1"/>
  <c r="E4" i="1"/>
  <c r="H4" i="1" s="1"/>
  <c r="B4" i="1"/>
  <c r="AL13" i="1" s="1"/>
  <c r="AG2" i="1"/>
  <c r="L113" i="1" l="1"/>
  <c r="L115" i="1" s="1"/>
  <c r="AB113" i="1"/>
  <c r="AB115" i="1" s="1"/>
  <c r="AI96" i="1"/>
  <c r="O113" i="1"/>
  <c r="O115" i="1" s="1"/>
  <c r="O116" i="1" s="1"/>
  <c r="O7" i="1" s="1"/>
  <c r="M113" i="1"/>
  <c r="M115" i="1" s="1"/>
  <c r="M116" i="1" s="1"/>
  <c r="M7" i="1" s="1"/>
  <c r="I123" i="1"/>
  <c r="AS23" i="1" s="1"/>
  <c r="Q123" i="1"/>
  <c r="AY23" i="1" s="1"/>
  <c r="Y123" i="1"/>
  <c r="AH118" i="1"/>
  <c r="AH122" i="1"/>
  <c r="AB116" i="1"/>
  <c r="AB7" i="1" s="1"/>
  <c r="U116" i="1"/>
  <c r="U7" i="1" s="1"/>
  <c r="J123" i="1"/>
  <c r="R123" i="1"/>
  <c r="AZ23" i="1" s="1"/>
  <c r="Z123" i="1"/>
  <c r="BF23" i="1" s="1"/>
  <c r="AI118" i="1"/>
  <c r="AH71" i="1"/>
  <c r="N113" i="1"/>
  <c r="N115" i="1" s="1"/>
  <c r="N116" i="1" s="1"/>
  <c r="N7" i="1" s="1"/>
  <c r="V113" i="1"/>
  <c r="V115" i="1" s="1"/>
  <c r="V116" i="1" s="1"/>
  <c r="V7" i="1" s="1"/>
  <c r="AD113" i="1"/>
  <c r="AD115" i="1" s="1"/>
  <c r="L116" i="1"/>
  <c r="L7" i="1" s="1"/>
  <c r="AH121" i="1"/>
  <c r="AP22" i="1"/>
  <c r="AP25" i="1" s="1"/>
  <c r="AU22" i="1"/>
  <c r="AU25" i="1" s="1"/>
  <c r="BC22" i="1"/>
  <c r="BC25" i="1" s="1"/>
  <c r="AI117" i="1"/>
  <c r="AI121" i="1"/>
  <c r="R5" i="1"/>
  <c r="AT16" i="1"/>
  <c r="AT22" i="1" s="1"/>
  <c r="AT25" i="1" s="1"/>
  <c r="BH22" i="1"/>
  <c r="BI22" i="1"/>
  <c r="BI25" i="1" s="1"/>
  <c r="BJ22" i="1"/>
  <c r="BJ25" i="1" s="1"/>
  <c r="P113" i="1"/>
  <c r="P115" i="1" s="1"/>
  <c r="P116" i="1" s="1"/>
  <c r="P7" i="1" s="1"/>
  <c r="AG115" i="1"/>
  <c r="E123" i="1"/>
  <c r="AP23" i="1" s="1"/>
  <c r="M123" i="1"/>
  <c r="AU23" i="1" s="1"/>
  <c r="U123" i="1"/>
  <c r="BC23" i="1" s="1"/>
  <c r="AC123" i="1"/>
  <c r="AC116" i="1" s="1"/>
  <c r="AC7" i="1" s="1"/>
  <c r="AH120" i="1"/>
  <c r="Z124" i="1"/>
  <c r="AV22" i="1"/>
  <c r="F123" i="1"/>
  <c r="AQ23" i="1" s="1"/>
  <c r="N123" i="1"/>
  <c r="V123" i="1"/>
  <c r="BD23" i="1" s="1"/>
  <c r="AD123" i="1"/>
  <c r="BD22" i="1"/>
  <c r="BD25" i="1" s="1"/>
  <c r="Z116" i="1"/>
  <c r="Z7" i="1" s="1"/>
  <c r="G123" i="1"/>
  <c r="AR23" i="1" s="1"/>
  <c r="O123" i="1"/>
  <c r="AW23" i="1" s="1"/>
  <c r="W123" i="1"/>
  <c r="AE123" i="1"/>
  <c r="BI23" i="1" s="1"/>
  <c r="AH119" i="1"/>
  <c r="D123" i="1"/>
  <c r="AO23" i="1" s="1"/>
  <c r="H113" i="1"/>
  <c r="H115" i="1" s="1"/>
  <c r="H116" i="1" s="1"/>
  <c r="H7" i="1" s="1"/>
  <c r="E113" i="1"/>
  <c r="E115" i="1" s="1"/>
  <c r="E116" i="1" s="1"/>
  <c r="E7" i="1" s="1"/>
  <c r="AR22" i="1"/>
  <c r="AR25" i="1" s="1"/>
  <c r="G113" i="1"/>
  <c r="G115" i="1" s="1"/>
  <c r="AM22" i="1"/>
  <c r="AM25" i="1" s="1"/>
  <c r="AI119" i="1"/>
  <c r="AI122" i="1"/>
  <c r="B5" i="1"/>
  <c r="C123" i="1"/>
  <c r="AN23" i="1" s="1"/>
  <c r="BG95" i="1" a="1"/>
  <c r="BG116" i="1" s="1"/>
  <c r="AN22" i="1"/>
  <c r="Z170" i="1"/>
  <c r="Y135" i="1"/>
  <c r="W116" i="1"/>
  <c r="W7" i="1" s="1"/>
  <c r="AE116" i="1"/>
  <c r="AE7" i="1" s="1"/>
  <c r="AH78" i="1"/>
  <c r="AH108" i="1"/>
  <c r="AO19" i="1"/>
  <c r="AO22" i="1" s="1"/>
  <c r="C5" i="1"/>
  <c r="D124" i="1"/>
  <c r="K5" i="1"/>
  <c r="L124" i="1"/>
  <c r="S5" i="1"/>
  <c r="T124" i="1"/>
  <c r="BG19" i="1"/>
  <c r="AA5" i="1"/>
  <c r="AB124" i="1"/>
  <c r="D113" i="1"/>
  <c r="D115" i="1" s="1"/>
  <c r="D116" i="1" s="1"/>
  <c r="D7" i="1" s="1"/>
  <c r="J124" i="1"/>
  <c r="BF16" i="1"/>
  <c r="BF22" i="1" s="1"/>
  <c r="BF25" i="1" s="1"/>
  <c r="BB19" i="1"/>
  <c r="BB22" i="1" s="1"/>
  <c r="BB25" i="1" s="1"/>
  <c r="AH92" i="1"/>
  <c r="AH96" i="1"/>
  <c r="E124" i="1"/>
  <c r="M124" i="1"/>
  <c r="U124" i="1"/>
  <c r="AC124" i="1"/>
  <c r="H177" i="1"/>
  <c r="Y113" i="1"/>
  <c r="Y115" i="1" s="1"/>
  <c r="Y116" i="1" s="1"/>
  <c r="Y7" i="1" s="1"/>
  <c r="R124" i="1"/>
  <c r="C167" i="1"/>
  <c r="D161" i="1"/>
  <c r="J113" i="1"/>
  <c r="J115" i="1" s="1"/>
  <c r="J116" i="1" s="1"/>
  <c r="J7" i="1" s="1"/>
  <c r="R113" i="1"/>
  <c r="R115" i="1" s="1"/>
  <c r="R116" i="1" s="1"/>
  <c r="R7" i="1" s="1"/>
  <c r="G124" i="1"/>
  <c r="O124" i="1"/>
  <c r="W124" i="1"/>
  <c r="AE124" i="1"/>
  <c r="S116" i="1"/>
  <c r="S7" i="1" s="1"/>
  <c r="W5" i="1"/>
  <c r="X124" i="1"/>
  <c r="BE19" i="1"/>
  <c r="BE22" i="1" s="1"/>
  <c r="BE25" i="1" s="1"/>
  <c r="I113" i="1"/>
  <c r="I115" i="1" s="1"/>
  <c r="I116" i="1" s="1"/>
  <c r="I7" i="1" s="1"/>
  <c r="Q113" i="1"/>
  <c r="Q115" i="1" s="1"/>
  <c r="Q116" i="1" s="1"/>
  <c r="Q7" i="1" s="1"/>
  <c r="AG113" i="1"/>
  <c r="AY22" i="1"/>
  <c r="AY25" i="1" s="1"/>
  <c r="AI71" i="1"/>
  <c r="K116" i="1"/>
  <c r="K7" i="1" s="1"/>
  <c r="AA116" i="1"/>
  <c r="AA7" i="1" s="1"/>
  <c r="G5" i="1"/>
  <c r="H124" i="1"/>
  <c r="O5" i="1"/>
  <c r="P124" i="1"/>
  <c r="AE5" i="1"/>
  <c r="AF124" i="1"/>
  <c r="T113" i="1"/>
  <c r="T115" i="1" s="1"/>
  <c r="T116" i="1" s="1"/>
  <c r="T7" i="1" s="1"/>
  <c r="AZ16" i="1"/>
  <c r="AX19" i="1"/>
  <c r="AX22" i="1" s="1"/>
  <c r="AX25" i="1" s="1"/>
  <c r="BG22" i="1"/>
  <c r="BG25" i="1" s="1"/>
  <c r="I124" i="1"/>
  <c r="Q124" i="1"/>
  <c r="Y124" i="1"/>
  <c r="X113" i="1"/>
  <c r="X115" i="1" s="1"/>
  <c r="X116" i="1" s="1"/>
  <c r="X7" i="1" s="1"/>
  <c r="AI120" i="1"/>
  <c r="AJ108" i="1" a="1"/>
  <c r="AJ108" i="1" s="1"/>
  <c r="AS22" i="1"/>
  <c r="AS25" i="1" s="1"/>
  <c r="AZ19" i="1"/>
  <c r="AQ16" i="1"/>
  <c r="AQ22" i="1" s="1"/>
  <c r="AQ25" i="1" s="1"/>
  <c r="F113" i="1"/>
  <c r="F115" i="1" s="1"/>
  <c r="F116" i="1" s="1"/>
  <c r="F7" i="1" s="1"/>
  <c r="AI78" i="1"/>
  <c r="AI108" i="1"/>
  <c r="K124" i="1"/>
  <c r="S124" i="1"/>
  <c r="AA124" i="1"/>
  <c r="AF113" i="1"/>
  <c r="AF115" i="1" s="1"/>
  <c r="AF116" i="1" s="1"/>
  <c r="AF7" i="1" s="1"/>
  <c r="BA16" i="1"/>
  <c r="BA22" i="1" s="1"/>
  <c r="BA25" i="1" s="1"/>
  <c r="C124" i="1"/>
  <c r="C274" i="1"/>
  <c r="D169" i="1"/>
  <c r="C113" i="1"/>
  <c r="E5" i="1"/>
  <c r="AW16" i="1"/>
  <c r="AW22" i="1" s="1"/>
  <c r="AW25" i="1" s="1"/>
  <c r="AZ86" i="1"/>
  <c r="AH117" i="1"/>
  <c r="C135" i="1"/>
  <c r="AN25" i="1" l="1"/>
  <c r="AD124" i="1"/>
  <c r="BH23" i="1"/>
  <c r="BH25" i="1" s="1"/>
  <c r="F124" i="1"/>
  <c r="AI124" i="1" s="1"/>
  <c r="N124" i="1"/>
  <c r="AV23" i="1"/>
  <c r="AV25" i="1" s="1"/>
  <c r="V124" i="1"/>
  <c r="AJ123" i="1" a="1"/>
  <c r="AJ123" i="1" s="1"/>
  <c r="G116" i="1"/>
  <c r="G7" i="1" s="1"/>
  <c r="AD116" i="1"/>
  <c r="AD7" i="1" s="1"/>
  <c r="BI104" i="1"/>
  <c r="BG101" i="1"/>
  <c r="BK117" i="1"/>
  <c r="BG107" i="1"/>
  <c r="BK109" i="1"/>
  <c r="BK102" i="1"/>
  <c r="BH99" i="1"/>
  <c r="BL109" i="1"/>
  <c r="BK100" i="1"/>
  <c r="BK112" i="1"/>
  <c r="BJ99" i="1"/>
  <c r="BH110" i="1"/>
  <c r="BH97" i="1"/>
  <c r="BL107" i="1"/>
  <c r="BJ118" i="1"/>
  <c r="BJ105" i="1"/>
  <c r="BH116" i="1"/>
  <c r="BI114" i="1"/>
  <c r="BK103" i="1"/>
  <c r="BG99" i="1"/>
  <c r="BH111" i="1"/>
  <c r="BG114" i="1"/>
  <c r="BJ111" i="1"/>
  <c r="BH109" i="1"/>
  <c r="BJ117" i="1"/>
  <c r="BI108" i="1"/>
  <c r="BG95" i="1"/>
  <c r="BK110" i="1"/>
  <c r="BG100" i="1"/>
  <c r="BG103" i="1"/>
  <c r="BI96" i="1"/>
  <c r="BL101" i="1"/>
  <c r="BJ112" i="1"/>
  <c r="BI103" i="1"/>
  <c r="BI115" i="1"/>
  <c r="BH102" i="1"/>
  <c r="BL112" i="1"/>
  <c r="BL99" i="1"/>
  <c r="BJ110" i="1"/>
  <c r="BJ97" i="1"/>
  <c r="BH108" i="1"/>
  <c r="BL118" i="1"/>
  <c r="BG109" i="1"/>
  <c r="BK101" i="1"/>
  <c r="BG105" i="1"/>
  <c r="BI95" i="1"/>
  <c r="BK108" i="1"/>
  <c r="BK111" i="1"/>
  <c r="BK97" i="1"/>
  <c r="BK106" i="1"/>
  <c r="BJ100" i="1"/>
  <c r="BG102" i="1"/>
  <c r="BL100" i="1"/>
  <c r="BJ98" i="1"/>
  <c r="BH96" i="1"/>
  <c r="BL106" i="1"/>
  <c r="BI112" i="1"/>
  <c r="BI105" i="1"/>
  <c r="BI118" i="1"/>
  <c r="BK107" i="1"/>
  <c r="BG97" i="1"/>
  <c r="BK99" i="1"/>
  <c r="BH103" i="1"/>
  <c r="BL113" i="1"/>
  <c r="BK104" i="1"/>
  <c r="BK116" i="1"/>
  <c r="BJ103" i="1"/>
  <c r="BH114" i="1"/>
  <c r="BH101" i="1"/>
  <c r="BL111" i="1"/>
  <c r="BL98" i="1"/>
  <c r="BJ109" i="1"/>
  <c r="BK105" i="1"/>
  <c r="BI98" i="1"/>
  <c r="BI101" i="1"/>
  <c r="BK114" i="1"/>
  <c r="BG104" i="1"/>
  <c r="BK96" i="1"/>
  <c r="BI116" i="1"/>
  <c r="BJ104" i="1"/>
  <c r="BH115" i="1"/>
  <c r="BG106" i="1"/>
  <c r="BG118" i="1"/>
  <c r="BL104" i="1"/>
  <c r="BJ115" i="1"/>
  <c r="BJ102" i="1"/>
  <c r="BH113" i="1"/>
  <c r="BH100" i="1"/>
  <c r="BL110" i="1"/>
  <c r="BI102" i="1"/>
  <c r="BK95" i="1"/>
  <c r="BG98" i="1"/>
  <c r="BG111" i="1"/>
  <c r="BI100" i="1"/>
  <c r="BI117" i="1"/>
  <c r="BG113" i="1"/>
  <c r="BH95" i="1"/>
  <c r="BL105" i="1"/>
  <c r="BJ116" i="1"/>
  <c r="BI107" i="1"/>
  <c r="BJ95" i="1"/>
  <c r="BH106" i="1"/>
  <c r="BL116" i="1"/>
  <c r="BL103" i="1"/>
  <c r="BJ114" i="1"/>
  <c r="BJ101" i="1"/>
  <c r="BH112" i="1"/>
  <c r="BK98" i="1"/>
  <c r="BG108" i="1"/>
  <c r="BI97" i="1"/>
  <c r="BK113" i="1"/>
  <c r="BG117" i="1"/>
  <c r="BI109" i="1"/>
  <c r="BJ96" i="1"/>
  <c r="BH107" i="1"/>
  <c r="BL117" i="1"/>
  <c r="BG110" i="1"/>
  <c r="BL96" i="1"/>
  <c r="BJ107" i="1"/>
  <c r="BH118" i="1"/>
  <c r="BH105" i="1"/>
  <c r="BL115" i="1"/>
  <c r="BL102" i="1"/>
  <c r="BJ113" i="1"/>
  <c r="AH123" i="1"/>
  <c r="BG96" i="1"/>
  <c r="BK115" i="1"/>
  <c r="BK118" i="1"/>
  <c r="BI110" i="1"/>
  <c r="BI113" i="1"/>
  <c r="BI106" i="1"/>
  <c r="BL97" i="1"/>
  <c r="BJ108" i="1"/>
  <c r="BI99" i="1"/>
  <c r="BI111" i="1"/>
  <c r="BH98" i="1"/>
  <c r="BL108" i="1"/>
  <c r="BL95" i="1"/>
  <c r="BJ106" i="1"/>
  <c r="BH117" i="1"/>
  <c r="BH104" i="1"/>
  <c r="BL114" i="1"/>
  <c r="AI123" i="1"/>
  <c r="BG112" i="1"/>
  <c r="BG115" i="1"/>
  <c r="AO25" i="1"/>
  <c r="AZ22" i="1"/>
  <c r="AZ25" i="1" s="1"/>
  <c r="C115" i="1"/>
  <c r="AI113" i="1"/>
  <c r="AH113" i="1"/>
  <c r="I177" i="1"/>
  <c r="D274" i="1"/>
  <c r="E169" i="1"/>
  <c r="AA170" i="1"/>
  <c r="AB170" i="1" s="1"/>
  <c r="AC170" i="1" s="1"/>
  <c r="AD170" i="1" s="1"/>
  <c r="AE170" i="1" s="1"/>
  <c r="AF170" i="1" s="1"/>
  <c r="Z135" i="1"/>
  <c r="AH124" i="1"/>
  <c r="E161" i="1"/>
  <c r="D135" i="1"/>
  <c r="D167" i="1"/>
  <c r="AT8" i="1" l="1"/>
  <c r="AT9" i="1"/>
  <c r="J177" i="1"/>
  <c r="E167" i="1"/>
  <c r="F161" i="1"/>
  <c r="E135" i="1"/>
  <c r="E274" i="1"/>
  <c r="F169" i="1"/>
  <c r="C116" i="1"/>
  <c r="AI115" i="1"/>
  <c r="AH115" i="1"/>
  <c r="AI116" i="1" l="1"/>
  <c r="AH116" i="1"/>
  <c r="C7" i="1"/>
  <c r="A7" i="1" s="1"/>
  <c r="F274" i="1"/>
  <c r="G169" i="1"/>
  <c r="F167" i="1"/>
  <c r="G161" i="1"/>
  <c r="F135" i="1"/>
  <c r="K177" i="1"/>
  <c r="G274" i="1" l="1"/>
  <c r="H169" i="1"/>
  <c r="L177" i="1"/>
  <c r="G167" i="1"/>
  <c r="H161" i="1"/>
  <c r="G135" i="1"/>
  <c r="H167" i="1" l="1"/>
  <c r="I161" i="1"/>
  <c r="H135" i="1"/>
  <c r="M177" i="1"/>
  <c r="H274" i="1"/>
  <c r="I169" i="1"/>
  <c r="I274" i="1" l="1"/>
  <c r="J169" i="1"/>
  <c r="N177" i="1"/>
  <c r="I167" i="1"/>
  <c r="J161" i="1"/>
  <c r="I135" i="1"/>
  <c r="J167" i="1" l="1"/>
  <c r="K161" i="1"/>
  <c r="J135" i="1"/>
  <c r="O177" i="1"/>
  <c r="J274" i="1"/>
  <c r="K169" i="1"/>
  <c r="K274" i="1" l="1"/>
  <c r="L169" i="1"/>
  <c r="P177" i="1"/>
  <c r="Q177" i="1" s="1"/>
  <c r="K167" i="1"/>
  <c r="L161" i="1"/>
  <c r="K135" i="1"/>
  <c r="M161" i="1" l="1"/>
  <c r="L167" i="1"/>
  <c r="L135" i="1"/>
  <c r="R177" i="1"/>
  <c r="L274" i="1"/>
  <c r="M169" i="1"/>
  <c r="M274" i="1" l="1"/>
  <c r="N169" i="1"/>
  <c r="S177" i="1"/>
  <c r="M167" i="1"/>
  <c r="N161" i="1"/>
  <c r="M135" i="1"/>
  <c r="T177" i="1" l="1"/>
  <c r="N167" i="1"/>
  <c r="O161" i="1"/>
  <c r="N135" i="1"/>
  <c r="N274" i="1"/>
  <c r="O169" i="1"/>
  <c r="O274" i="1" l="1"/>
  <c r="P169" i="1"/>
  <c r="O167" i="1"/>
  <c r="P161" i="1"/>
  <c r="O135" i="1"/>
  <c r="U177" i="1"/>
  <c r="V177" i="1" l="1"/>
  <c r="P167" i="1"/>
  <c r="Q161" i="1"/>
  <c r="P274" i="1"/>
  <c r="Q169" i="1"/>
  <c r="Q274" i="1" l="1"/>
  <c r="R169" i="1"/>
  <c r="Q167" i="1"/>
  <c r="R161" i="1"/>
  <c r="Q135" i="1"/>
  <c r="W177" i="1"/>
  <c r="X177" i="1" l="1"/>
  <c r="R167" i="1"/>
  <c r="S161" i="1"/>
  <c r="R135" i="1"/>
  <c r="R274" i="1"/>
  <c r="S169" i="1"/>
  <c r="S274" i="1" l="1"/>
  <c r="T169" i="1"/>
  <c r="S167" i="1"/>
  <c r="T161" i="1"/>
  <c r="S135" i="1"/>
  <c r="Y177" i="1"/>
  <c r="Z177" i="1" s="1"/>
  <c r="AA177" i="1" s="1"/>
  <c r="AB177" i="1" l="1"/>
  <c r="U161" i="1"/>
  <c r="T167" i="1"/>
  <c r="T135" i="1"/>
  <c r="T274" i="1"/>
  <c r="U169" i="1"/>
  <c r="U274" i="1" l="1"/>
  <c r="V169" i="1"/>
  <c r="U167" i="1"/>
  <c r="V161" i="1"/>
  <c r="U135" i="1"/>
  <c r="AC177" i="1"/>
  <c r="AD177" i="1" l="1"/>
  <c r="V167" i="1"/>
  <c r="W161" i="1"/>
  <c r="V135" i="1"/>
  <c r="V274" i="1"/>
  <c r="W169" i="1"/>
  <c r="W274" i="1" l="1"/>
  <c r="X169" i="1"/>
  <c r="W167" i="1"/>
  <c r="X161" i="1"/>
  <c r="W135" i="1"/>
  <c r="AE177" i="1"/>
  <c r="AF177" i="1" l="1"/>
  <c r="X167" i="1"/>
  <c r="Y161" i="1"/>
  <c r="X135" i="1"/>
  <c r="X274" i="1"/>
  <c r="Y169" i="1"/>
  <c r="Y274" i="1" l="1"/>
  <c r="Z169" i="1"/>
  <c r="Y167" i="1"/>
  <c r="Z161" i="1"/>
  <c r="Z167" i="1" l="1"/>
  <c r="AA161" i="1"/>
  <c r="Z274" i="1"/>
  <c r="AA169" i="1"/>
  <c r="AA274" i="1" l="1"/>
  <c r="AB169" i="1"/>
  <c r="AA167" i="1"/>
  <c r="AB161" i="1"/>
  <c r="AA135" i="1"/>
  <c r="AC161" i="1" l="1"/>
  <c r="AB167" i="1"/>
  <c r="AB135" i="1"/>
  <c r="AB274" i="1"/>
  <c r="AC169" i="1"/>
  <c r="AC274" i="1" l="1"/>
  <c r="AD169" i="1"/>
  <c r="AC167" i="1"/>
  <c r="AD161" i="1"/>
  <c r="AC135" i="1"/>
  <c r="AD167" i="1" l="1"/>
  <c r="AE161" i="1"/>
  <c r="AD135" i="1"/>
  <c r="AD274" i="1"/>
  <c r="AE169" i="1"/>
  <c r="AE274" i="1" l="1"/>
  <c r="AF169" i="1"/>
  <c r="AF274" i="1" s="1"/>
  <c r="AE167" i="1"/>
  <c r="AF161" i="1"/>
  <c r="AE135" i="1"/>
  <c r="AF167" i="1" l="1"/>
  <c r="AF135" i="1"/>
  <c r="AI135" i="1" l="1"/>
  <c r="AH135" i="1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<sst xmlns="http://schemas.openxmlformats.org/spreadsheetml/2006/main" count="8464" uniqueCount="444">
  <si>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</si>
  <si>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</si>
  <si>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</si>
  <si>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</si>
  <si>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</si>
  <si>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</si>
  <si>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</si>
  <si>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</si>
  <si>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</si>
  <si>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</si>
  <si>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</si>
  <si>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</si>
  <si>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</si>
  <si>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</si>
  <si>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</si>
  <si>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</si>
  <si>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</si>
  <si>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</si>
  <si>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</si>
  <si>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</si>
  <si>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</si>
  <si>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>Solu Khola (Dudhkoshi) (86)</t>
  </si>
  <si>
    <t>Lower Solu (82)</t>
  </si>
  <si>
    <t>Sanjen Khola(Salasungi) (78)</t>
  </si>
  <si>
    <t>Likhu-1 (77)</t>
  </si>
  <si>
    <t>Middle Tamor (73)</t>
  </si>
  <si>
    <t xml:space="preserve"> Hrs.</t>
  </si>
  <si>
    <t>Nilgiri Khola-2 Cascade (71)</t>
  </si>
  <si>
    <t>Super Dordi 'Kha' (54)</t>
  </si>
  <si>
    <t>NEA SUB</t>
  </si>
  <si>
    <t>Likhu-2 (52.465)</t>
  </si>
  <si>
    <t>NEA ROR PROR</t>
  </si>
  <si>
    <t>Likhu-IV (52.4)</t>
  </si>
  <si>
    <t>IMPORT</t>
  </si>
  <si>
    <t>Upper Marsyangdi "A" (50)</t>
  </si>
  <si>
    <t>NEA STORAGE</t>
  </si>
  <si>
    <t>Upper Bhotekoshi Khola (45)</t>
  </si>
  <si>
    <t>INTERRUPTION</t>
  </si>
  <si>
    <t>Super Madi (44)</t>
  </si>
  <si>
    <t>System_Load</t>
  </si>
  <si>
    <t>Mistri Khola (42)</t>
  </si>
  <si>
    <t>Export</t>
  </si>
  <si>
    <t>Upper Chameliya (40)</t>
  </si>
  <si>
    <t>Upper Kalangagad (38.46)</t>
  </si>
  <si>
    <t>National_Load</t>
  </si>
  <si>
    <t>Nilgiri Khola (38)</t>
  </si>
  <si>
    <t>Upper Balephi A (36)</t>
  </si>
  <si>
    <t>RahughatMangale (35.5)</t>
  </si>
  <si>
    <t>Karuwa Seti (32)</t>
  </si>
  <si>
    <t>Nyadi (30)</t>
  </si>
  <si>
    <t>Likhu Khola A (29.04)</t>
  </si>
  <si>
    <t>Lower Likhu (28.1)</t>
  </si>
  <si>
    <t>Dordi Khola (27)</t>
  </si>
  <si>
    <t>Kabeli B-1 (25)</t>
  </si>
  <si>
    <t>Seti Nadi (25)</t>
  </si>
  <si>
    <t>Singati Khola (25)</t>
  </si>
  <si>
    <t>Upper Dordi A (25)</t>
  </si>
  <si>
    <t>Upper Madi (25)</t>
  </si>
  <si>
    <t>Solu Khola (23.5)</t>
  </si>
  <si>
    <t>Upper Chaku A (22.2)</t>
  </si>
  <si>
    <t>Tallo Hewa Khola (22.1)</t>
  </si>
  <si>
    <t>Bagmati Khola Small (22)</t>
  </si>
  <si>
    <t>Mai Khola(Sanima) (22)</t>
  </si>
  <si>
    <t>Kabeli-3 (21.93)</t>
  </si>
  <si>
    <t>ThuloKhola (21.3)</t>
  </si>
  <si>
    <t>Lower Modi  (20)</t>
  </si>
  <si>
    <t>Beni Solu (19.8)</t>
  </si>
  <si>
    <t>Middle Modi (18)</t>
  </si>
  <si>
    <t>Kalangagad (15.33)</t>
  </si>
  <si>
    <t>Hewa Khola A (14.9)</t>
  </si>
  <si>
    <t>Maya Khola (14.9)</t>
  </si>
  <si>
    <t>Upper Mailun (14.3)</t>
  </si>
  <si>
    <t>Ghar Khola (14)</t>
  </si>
  <si>
    <t>Thapa Khola (13.6)</t>
  </si>
  <si>
    <t>Super Kabeli A (13.5)</t>
  </si>
  <si>
    <t>Madkyu/Sikles Khola (13)</t>
  </si>
  <si>
    <t>Dordi-1 Khola (12)</t>
  </si>
  <si>
    <t>Dudhkunda Khola (12)</t>
  </si>
  <si>
    <t>Jhimruk Khola (12)</t>
  </si>
  <si>
    <t>Super Kabeli (12)</t>
  </si>
  <si>
    <t>Upper Khimti (12)</t>
  </si>
  <si>
    <t>Namarjun Madi (11.88)</t>
  </si>
  <si>
    <t>Lower Khare (11)</t>
  </si>
  <si>
    <t>Upper Tadi(Suryakunda) (11)</t>
  </si>
  <si>
    <t>Upper Sanigad (10.7)</t>
  </si>
  <si>
    <t>Down Piluwa (10.3)</t>
  </si>
  <si>
    <t>Lower Modi 1 (10)</t>
  </si>
  <si>
    <t>Makarigad (10)</t>
  </si>
  <si>
    <t>Other IPP Total</t>
  </si>
  <si>
    <t>Kabeli Corridor</t>
  </si>
  <si>
    <t>Total IPP</t>
  </si>
  <si>
    <t>Upper Tamakoshi(456)</t>
  </si>
  <si>
    <t>MBKJCL(102)</t>
  </si>
  <si>
    <t>Khimti Khola(60)</t>
  </si>
  <si>
    <t>Sanjen(42.5)</t>
  </si>
  <si>
    <t>Chilime(22.1)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</si>
  <si>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</si>
  <si>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</si>
  <si>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</si>
  <si>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</si>
  <si>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</si>
  <si>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</si>
  <si>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</si>
  <si>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</si>
  <si>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</si>
  <si>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</si>
  <si>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</si>
  <si>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</si>
  <si>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</si>
  <si>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</si>
  <si>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</si>
  <si>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</si>
  <si>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</si>
  <si>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</si>
  <si>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</si>
  <si>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</si>
  <si>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</si>
  <si>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</si>
  <si>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</si>
  <si>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</si>
  <si>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</si>
  <si>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</si>
  <si>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</si>
  <si>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</si>
  <si>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</si>
  <si>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</si>
  <si>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</si>
  <si>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</si>
  <si>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</si>
  <si>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</si>
  <si>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</si>
  <si>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</si>
  <si>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</si>
  <si>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</si>
  <si>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</si>
  <si>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</si>
  <si>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</si>
  <si>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</si>
  <si>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</si>
  <si>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</si>
  <si>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</si>
  <si>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</si>
  <si>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</si>
  <si>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</si>
  <si>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</si>
  <si>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</si>
  <si>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</si>
  <si>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</si>
  <si>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</si>
  <si>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</si>
  <si>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</si>
  <si>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</si>
  <si>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</si>
  <si>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</si>
  <si>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</si>
  <si>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</si>
  <si>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/>
  </si>
  <si>
    <t>Kathmandu Load</t>
  </si>
  <si>
    <t>LINE FLOWS</t>
  </si>
  <si>
    <t>MRS-SYU</t>
  </si>
  <si>
    <t>NMRS-MATA</t>
  </si>
  <si>
    <t>HETAUDA-MATA</t>
  </si>
  <si>
    <t>KL3-HETAUDA</t>
  </si>
  <si>
    <t>KL1-SYU</t>
  </si>
  <si>
    <t>KHIMTI-LAMOSANGHU</t>
  </si>
  <si>
    <t>LAMOSHANGU-BHAKTAPUR</t>
  </si>
  <si>
    <t>BALAJU-SYUCHATAR</t>
  </si>
  <si>
    <t>PATHALIYA CHAPUR 1</t>
  </si>
  <si>
    <t>DHALKE-KHIMTI I</t>
  </si>
  <si>
    <t>DAMAK-DUHABI</t>
  </si>
  <si>
    <t>DHALKE-MIRCHAIYA I</t>
  </si>
  <si>
    <t>TRI-3 HUB -MATATIRTHA</t>
  </si>
  <si>
    <t>TRISULI-BALAJU</t>
  </si>
  <si>
    <t>DEVIGHAT-CHAPALI</t>
  </si>
  <si>
    <t>Water Level</t>
  </si>
  <si>
    <t>KGA (523.8 M)</t>
  </si>
  <si>
    <t>MMRS (625.6 M)</t>
  </si>
  <si>
    <t>MRS (337.5 M)</t>
  </si>
  <si>
    <t>CHM (887.8 M)</t>
  </si>
  <si>
    <t>SPILL</t>
  </si>
  <si>
    <t>PANAUTI(2.4)</t>
  </si>
  <si>
    <t>TATOPANI(2)</t>
  </si>
  <si>
    <t>SETI(1.5)</t>
  </si>
  <si>
    <t>FEWA(1)</t>
  </si>
  <si>
    <t>TINAU(1)</t>
  </si>
  <si>
    <t>SUNDARIJAL(0.66)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</si>
  <si>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</si>
  <si>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</si>
  <si>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</si>
  <si>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</si>
  <si>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</si>
  <si>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</si>
  <si>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</si>
  <si>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</si>
  <si>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</si>
  <si>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</si>
  <si>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</si>
  <si>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</si>
  <si>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</si>
  <si>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</si>
  <si>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</si>
  <si>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</si>
  <si>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</si>
  <si>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</si>
  <si>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</si>
  <si>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</si>
  <si>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</si>
  <si>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</si>
  <si>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</si>
  <si>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</si>
  <si>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</si>
  <si>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</si>
  <si>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</si>
  <si>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</si>
  <si>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</si>
  <si>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</si>
  <si>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</si>
  <si>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</si>
  <si>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</si>
  <si>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</si>
  <si>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</si>
  <si>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</si>
  <si>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</si>
  <si>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</si>
  <si>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</si>
  <si>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</si>
  <si>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</si>
  <si>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</si>
  <si>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</si>
  <si>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</si>
  <si>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</si>
  <si>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</si>
  <si>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</si>
  <si>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</si>
  <si>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</si>
  <si>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</si>
  <si>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</si>
  <si>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</si>
  <si>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</si>
  <si>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</si>
  <si>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</si>
  <si>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</si>
  <si>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</si>
  <si>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</si>
  <si>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</si>
  <si>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</si>
  <si>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</si>
  <si>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</si>
  <si>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</si>
  <si>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</si>
  <si>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</si>
  <si>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</si>
  <si>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</si>
  <si>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</si>
  <si>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</si>
  <si>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</si>
  <si>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</si>
  <si>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</si>
  <si>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</si>
  <si>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</si>
  <si>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</si>
  <si>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</si>
  <si>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</si>
  <si>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</si>
  <si>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</si>
  <si>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</si>
  <si>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</si>
  <si>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</si>
  <si>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</si>
  <si>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</si>
  <si>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</si>
  <si>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</si>
  <si>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</si>
  <si>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</si>
  <si>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</si>
  <si>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</si>
  <si>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</si>
  <si>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</si>
  <si>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</si>
  <si>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</si>
  <si>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</si>
  <si>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</si>
  <si>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</si>
  <si>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</si>
  <si>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</si>
  <si>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</si>
  <si>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</si>
  <si>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</si>
  <si>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</si>
  <si>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</si>
  <si>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</si>
  <si>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</si>
  <si>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</si>
  <si>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</si>
  <si>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sdfasd</t>
  </si>
  <si>
    <t>Ckt-2</t>
  </si>
  <si>
    <t>Ckt-1</t>
  </si>
  <si>
    <t>Test</t>
  </si>
  <si>
    <t>kV</t>
  </si>
  <si>
    <t xml:space="preserve">kV </t>
  </si>
  <si>
    <t>Discharge MW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</si>
  <si>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</si>
  <si>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</si>
  <si>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</si>
  <si>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</si>
  <si>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</si>
  <si>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</si>
  <si>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</si>
  <si>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</si>
  <si>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</si>
  <si>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</si>
  <si>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</si>
  <si>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</si>
  <si>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</si>
  <si>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</si>
  <si>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</si>
  <si>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</si>
  <si>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</si>
  <si>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</si>
  <si>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</si>
  <si>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</si>
  <si>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</si>
  <si>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</si>
  <si>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</si>
  <si>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</si>
  <si>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</si>
  <si>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</si>
  <si>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</si>
  <si>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</si>
  <si>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</si>
  <si>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</si>
  <si>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</si>
  <si>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</si>
  <si>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</si>
  <si>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</si>
  <si>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</si>
  <si>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</si>
  <si>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</si>
  <si>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</si>
  <si>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</si>
  <si>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</si>
  <si>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</si>
  <si>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</si>
  <si>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</si>
  <si>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</si>
  <si>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</si>
  <si>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</si>
  <si>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</si>
  <si>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</si>
  <si>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</si>
  <si>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</si>
  <si>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</si>
  <si>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</si>
  <si>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</si>
  <si>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</si>
  <si>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</si>
  <si>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</si>
  <si>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</si>
  <si>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</si>
  <si>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</si>
  <si>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</si>
  <si>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</si>
  <si>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</si>
  <si>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</si>
  <si>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</si>
  <si>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</si>
  <si>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</si>
  <si>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</si>
  <si>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</si>
  <si>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</si>
  <si>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</si>
  <si>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</si>
  <si>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</si>
  <si>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</si>
  <si>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</si>
  <si>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</si>
  <si>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</si>
  <si>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</si>
  <si>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</si>
  <si>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</si>
  <si>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</si>
  <si>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</si>
  <si>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</si>
  <si>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</si>
  <si>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</si>
  <si>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</si>
  <si>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</si>
  <si>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</si>
  <si>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</si>
  <si>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</si>
  <si>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</si>
  <si>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</si>
  <si>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</si>
  <si>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</si>
  <si>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</si>
  <si>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</si>
  <si>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</si>
  <si>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Net schedule</t>
  </si>
  <si>
    <t>total RTM</t>
  </si>
  <si>
    <t xml:space="preserve">Tanakpur </t>
  </si>
  <si>
    <t>Mainiya</t>
  </si>
  <si>
    <t>Date: 2083-01-28</t>
  </si>
  <si>
    <t>Max Limit</t>
  </si>
  <si>
    <t>Dam+Bilateral</t>
  </si>
  <si>
    <t>Error</t>
  </si>
  <si>
    <t>Plan</t>
  </si>
  <si>
    <t>Req</t>
  </si>
  <si>
    <t>166(Buy)</t>
  </si>
  <si>
    <t>624.72.</t>
  </si>
  <si>
    <t>16..9</t>
  </si>
  <si>
    <t>TM</t>
  </si>
  <si>
    <t>Up</t>
  </si>
  <si>
    <t>Bihar</t>
  </si>
  <si>
    <t>.</t>
  </si>
  <si>
    <t>s</t>
  </si>
  <si>
    <t>l</t>
  </si>
  <si>
    <t>r</t>
  </si>
  <si>
    <t>a</t>
  </si>
  <si>
    <t>t</t>
  </si>
  <si>
    <t>i</t>
  </si>
  <si>
    <t>y</t>
  </si>
  <si>
    <t>e</t>
  </si>
  <si>
    <t>m</t>
  </si>
  <si>
    <t>O</t>
  </si>
  <si>
    <t>u</t>
  </si>
  <si>
    <t>g</t>
  </si>
  <si>
    <t>P</t>
  </si>
  <si>
    <t>LAMOSHANGU-BHAKTAPUR I</t>
  </si>
  <si>
    <t>TRI-3 HUB -MATATIRTHA I</t>
  </si>
  <si>
    <t>TRISULI-BALAJU I</t>
  </si>
  <si>
    <t xml:space="preserve">    </t>
  </si>
  <si>
    <t>Total  RTM</t>
  </si>
  <si>
    <t>Bilateral</t>
  </si>
  <si>
    <t xml:space="preserve"> Dam</t>
  </si>
  <si>
    <t>p</t>
  </si>
  <si>
    <t>c</t>
  </si>
  <si>
    <t>6.9.1</t>
  </si>
  <si>
    <t xml:space="preserve">  </t>
  </si>
  <si>
    <t>132..2</t>
  </si>
  <si>
    <t>SPILL (Manual)</t>
  </si>
  <si>
    <t>SPILL (Assume Plant cap. to run @Full Gen.)</t>
  </si>
  <si>
    <t>Date: 2083-02-20</t>
  </si>
  <si>
    <t>Ckt-0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</si>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</sst>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6">
    <xf numFmtId="0" fontId="0" fillId="0" borderId="0"/>
    <xf numFmtId="164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37" fillId="0" borderId="0" applyBorder="0"/>
  </cellStyleXfs>
  <cellXfs count="274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3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5" fontId="25" fillId="0" borderId="0" xfId="1" applyNumberFormat="1" applyFont="1"/>
    <xf numFmtId="167" fontId="13" fillId="0" borderId="17" xfId="1" applyNumberFormat="1" applyFont="1" applyBorder="1" applyAlignment="1">
      <alignment horizontal="center" vertical="center"/>
    </xf>
    <xf numFmtId="164" fontId="13" fillId="0" borderId="2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4" fontId="1" fillId="0" borderId="0" xfId="1" applyAlignment="1">
      <alignment horizontal="center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164" fontId="3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169" fontId="27" fillId="0" borderId="29" xfId="1" applyNumberFormat="1" applyFont="1" applyBorder="1" applyAlignment="1">
      <alignment horizontal="center" vertical="center"/>
    </xf>
    <xf numFmtId="2" fontId="27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7" fillId="0" borderId="31" xfId="1" applyNumberFormat="1" applyFont="1" applyBorder="1" applyAlignment="1">
      <alignment horizontal="center" vertical="center"/>
    </xf>
    <xf numFmtId="164" fontId="28" fillId="0" borderId="30" xfId="1" applyFont="1" applyBorder="1" applyAlignment="1">
      <alignment horizontal="right" vertical="center"/>
    </xf>
    <xf numFmtId="166" fontId="13" fillId="9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6" fontId="13" fillId="10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4" fontId="29" fillId="0" borderId="35" xfId="1" applyFont="1" applyBorder="1" applyAlignment="1">
      <alignment horizontal="right" vertical="center"/>
    </xf>
    <xf numFmtId="164" fontId="13" fillId="0" borderId="35" xfId="1" applyFont="1" applyBorder="1" applyAlignment="1">
      <alignment horizontal="right" vertical="center"/>
    </xf>
    <xf numFmtId="164" fontId="13" fillId="0" borderId="36" xfId="1" applyFont="1" applyBorder="1" applyAlignment="1">
      <alignment horizontal="right" vertical="center"/>
    </xf>
    <xf numFmtId="169" fontId="27" fillId="0" borderId="6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/>
    </xf>
    <xf numFmtId="166" fontId="13" fillId="0" borderId="19" xfId="1" applyNumberFormat="1" applyFont="1" applyBorder="1" applyAlignment="1" applyProtection="1">
      <alignment horizontal="center" vertical="center"/>
      <protection locked="0"/>
    </xf>
    <xf numFmtId="169" fontId="27" fillId="0" borderId="23" xfId="1" applyNumberFormat="1" applyFont="1" applyBorder="1" applyAlignment="1">
      <alignment horizontal="center" vertical="center"/>
    </xf>
    <xf numFmtId="164" fontId="17" fillId="0" borderId="38" xfId="1" applyFont="1" applyBorder="1" applyAlignment="1">
      <alignment horizontal="left" vertical="center"/>
    </xf>
    <xf numFmtId="169" fontId="17" fillId="0" borderId="33" xfId="1" applyNumberFormat="1" applyFont="1" applyBorder="1" applyAlignment="1">
      <alignment horizontal="center" vertical="center"/>
    </xf>
    <xf numFmtId="0" fontId="1" fillId="0" borderId="0" xfId="1" applyNumberFormat="1"/>
    <xf numFmtId="166" fontId="1" fillId="0" borderId="0" xfId="1" applyNumberFormat="1"/>
    <xf numFmtId="164" fontId="30" fillId="0" borderId="0" xfId="1" applyFont="1"/>
    <xf numFmtId="164" fontId="13" fillId="0" borderId="39" xfId="1" applyFont="1" applyBorder="1" applyAlignment="1">
      <alignment horizontal="right" vertical="center"/>
    </xf>
    <xf numFmtId="2" fontId="28" fillId="0" borderId="27" xfId="1" applyNumberFormat="1" applyFont="1" applyBorder="1" applyAlignment="1">
      <alignment horizontal="center" vertical="center"/>
    </xf>
    <xf numFmtId="169" fontId="28" fillId="0" borderId="27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left" vertical="center"/>
    </xf>
    <xf numFmtId="164" fontId="3" fillId="11" borderId="0" xfId="1" applyFont="1" applyFill="1"/>
    <xf numFmtId="169" fontId="13" fillId="0" borderId="31" xfId="1" applyNumberFormat="1" applyFont="1" applyBorder="1" applyAlignment="1">
      <alignment horizontal="center" vertical="center"/>
    </xf>
    <xf numFmtId="20" fontId="1" fillId="0" borderId="41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>
      <alignment horizontal="center" vertical="center"/>
    </xf>
    <xf numFmtId="164" fontId="1" fillId="0" borderId="5" xfId="1" applyBorder="1"/>
    <xf numFmtId="166" fontId="13" fillId="0" borderId="42" xfId="1" applyNumberFormat="1" applyFont="1" applyBorder="1" applyAlignment="1" applyProtection="1">
      <alignment horizontal="center" vertical="center"/>
      <protection locked="0"/>
    </xf>
    <xf numFmtId="164" fontId="13" fillId="0" borderId="43" xfId="1" applyFont="1" applyBorder="1" applyAlignment="1">
      <alignment horizontal="right" vertical="center"/>
    </xf>
    <xf numFmtId="166" fontId="13" fillId="0" borderId="6" xfId="1" applyNumberFormat="1" applyFont="1" applyBorder="1" applyAlignment="1">
      <alignment horizontal="center" vertical="center"/>
    </xf>
    <xf numFmtId="166" fontId="13" fillId="11" borderId="44" xfId="1" applyNumberFormat="1" applyFont="1" applyFill="1" applyBorder="1" applyAlignment="1" applyProtection="1">
      <alignment horizontal="center" vertical="center"/>
      <protection locked="0"/>
    </xf>
    <xf numFmtId="166" fontId="13" fillId="0" borderId="45" xfId="1" applyNumberFormat="1" applyFont="1" applyBorder="1" applyAlignment="1">
      <alignment horizontal="center" vertical="center"/>
    </xf>
    <xf numFmtId="164" fontId="1" fillId="0" borderId="48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9" fontId="13" fillId="0" borderId="49" xfId="1" applyNumberFormat="1" applyFont="1" applyBorder="1" applyAlignment="1">
      <alignment horizontal="center" vertical="center"/>
    </xf>
    <xf numFmtId="169" fontId="17" fillId="0" borderId="50" xfId="1" applyNumberFormat="1" applyFont="1" applyBorder="1" applyAlignment="1">
      <alignment horizontal="center" vertical="center"/>
    </xf>
    <xf numFmtId="166" fontId="2" fillId="0" borderId="0" xfId="1" applyNumberFormat="1" applyFont="1" applyProtection="1">
      <protection locked="0"/>
    </xf>
    <xf numFmtId="169" fontId="13" fillId="0" borderId="29" xfId="1" applyNumberFormat="1" applyFont="1" applyBorder="1" applyAlignment="1">
      <alignment horizontal="center" vertical="center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1" borderId="40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7" fillId="0" borderId="49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center" vertical="center"/>
    </xf>
    <xf numFmtId="164" fontId="17" fillId="0" borderId="51" xfId="1" applyFont="1" applyBorder="1" applyAlignment="1">
      <alignment horizontal="left" vertical="center"/>
    </xf>
    <xf numFmtId="166" fontId="17" fillId="0" borderId="3" xfId="1" applyNumberFormat="1" applyFont="1" applyBorder="1" applyAlignment="1">
      <alignment horizontal="center" vertical="center"/>
    </xf>
    <xf numFmtId="169" fontId="17" fillId="0" borderId="52" xfId="1" applyNumberFormat="1" applyFont="1" applyBorder="1" applyAlignment="1">
      <alignment horizontal="center" vertical="center"/>
    </xf>
    <xf numFmtId="164" fontId="13" fillId="0" borderId="53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4" xfId="1" applyNumberFormat="1" applyFont="1" applyBorder="1" applyAlignment="1">
      <alignment horizontal="center" vertical="center"/>
    </xf>
    <xf numFmtId="164" fontId="13" fillId="0" borderId="55" xfId="1" applyFont="1" applyBorder="1" applyAlignment="1">
      <alignment horizontal="right" vertical="center"/>
    </xf>
    <xf numFmtId="169" fontId="13" fillId="0" borderId="56" xfId="1" applyNumberFormat="1" applyFont="1" applyBorder="1" applyAlignment="1">
      <alignment horizontal="center" vertical="center"/>
    </xf>
    <xf numFmtId="164" fontId="13" fillId="0" borderId="57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6" xfId="1" applyNumberFormat="1" applyFont="1" applyBorder="1" applyAlignment="1">
      <alignment horizontal="center"/>
    </xf>
    <xf numFmtId="169" fontId="13" fillId="0" borderId="58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9" fontId="1" fillId="0" borderId="0" xfId="1" applyNumberFormat="1"/>
    <xf numFmtId="164" fontId="17" fillId="0" borderId="41" xfId="1" applyFont="1" applyBorder="1" applyAlignment="1">
      <alignment horizontal="right" vertical="center"/>
    </xf>
    <xf numFmtId="166" fontId="17" fillId="0" borderId="11" xfId="1" applyNumberFormat="1" applyFont="1" applyBorder="1" applyAlignment="1">
      <alignment horizontal="center" vertical="center"/>
    </xf>
    <xf numFmtId="166" fontId="17" fillId="0" borderId="59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 indent="1"/>
    </xf>
    <xf numFmtId="166" fontId="13" fillId="0" borderId="60" xfId="1" applyNumberFormat="1" applyFont="1" applyBorder="1" applyAlignment="1" applyProtection="1">
      <alignment horizontal="center"/>
      <protection locked="0"/>
    </xf>
    <xf numFmtId="166" fontId="13" fillId="0" borderId="61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35" xfId="1" applyFont="1" applyBorder="1" applyAlignment="1">
      <alignment horizontal="right" vertical="center" indent="1"/>
    </xf>
    <xf numFmtId="166" fontId="13" fillId="0" borderId="45" xfId="1" applyNumberFormat="1" applyFont="1" applyBorder="1" applyAlignment="1" applyProtection="1">
      <alignment horizontal="center" vertical="center"/>
      <protection locked="0"/>
    </xf>
    <xf numFmtId="166" fontId="13" fillId="0" borderId="62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3" fillId="0" borderId="63" xfId="1" applyFont="1" applyBorder="1" applyAlignment="1">
      <alignment horizontal="right" vertical="center" indent="1"/>
    </xf>
    <xf numFmtId="164" fontId="17" fillId="0" borderId="64" xfId="1" applyFont="1" applyBorder="1" applyAlignment="1">
      <alignment horizontal="right" vertical="center" indent="1"/>
    </xf>
    <xf numFmtId="2" fontId="31" fillId="0" borderId="65" xfId="1" applyNumberFormat="1" applyFont="1" applyBorder="1" applyAlignment="1">
      <alignment horizontal="center" vertical="center"/>
    </xf>
    <xf numFmtId="2" fontId="31" fillId="0" borderId="2" xfId="1" applyNumberFormat="1" applyFont="1" applyBorder="1" applyAlignment="1">
      <alignment horizontal="center" vertical="center"/>
    </xf>
    <xf numFmtId="2" fontId="31" fillId="0" borderId="4" xfId="1" applyNumberFormat="1" applyFont="1" applyBorder="1" applyAlignment="1">
      <alignment horizontal="center" vertical="center"/>
    </xf>
    <xf numFmtId="2" fontId="31" fillId="0" borderId="25" xfId="1" applyNumberFormat="1" applyFont="1" applyBorder="1" applyAlignment="1">
      <alignment horizontal="center" vertical="center"/>
    </xf>
    <xf numFmtId="2" fontId="31" fillId="0" borderId="67" xfId="1" applyNumberFormat="1" applyFont="1" applyBorder="1" applyAlignment="1">
      <alignment horizontal="center" vertical="center"/>
    </xf>
    <xf numFmtId="164" fontId="1" fillId="0" borderId="60" xfId="1" applyBorder="1" applyAlignment="1">
      <alignment horizontal="center"/>
    </xf>
    <xf numFmtId="2" fontId="31" fillId="0" borderId="60" xfId="1" applyNumberFormat="1" applyFont="1" applyBorder="1" applyAlignment="1">
      <alignment horizontal="center" vertical="center"/>
    </xf>
    <xf numFmtId="2" fontId="31" fillId="0" borderId="6" xfId="1" applyNumberFormat="1" applyFont="1" applyBorder="1" applyAlignment="1">
      <alignment horizontal="center" vertical="center"/>
    </xf>
    <xf numFmtId="2" fontId="31" fillId="0" borderId="42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 indent="1"/>
    </xf>
    <xf numFmtId="2" fontId="31" fillId="0" borderId="28" xfId="1" applyNumberFormat="1" applyFont="1" applyBorder="1" applyAlignment="1">
      <alignment horizontal="center" vertical="center"/>
    </xf>
    <xf numFmtId="2" fontId="31" fillId="0" borderId="27" xfId="1" applyNumberFormat="1" applyFont="1" applyBorder="1" applyAlignment="1">
      <alignment horizontal="center" vertical="center"/>
    </xf>
    <xf numFmtId="2" fontId="31" fillId="0" borderId="68" xfId="1" applyNumberFormat="1" applyFont="1" applyBorder="1" applyAlignment="1">
      <alignment horizontal="center" vertical="center"/>
    </xf>
    <xf numFmtId="164" fontId="1" fillId="0" borderId="28" xfId="1" applyBorder="1" applyAlignment="1">
      <alignment horizontal="center"/>
    </xf>
    <xf numFmtId="0" fontId="3" fillId="12" borderId="6" xfId="0" applyFont="1" applyFill="1" applyBorder="1" applyAlignment="1">
      <alignment horizontal="right"/>
    </xf>
    <xf numFmtId="164" fontId="1" fillId="0" borderId="6" xfId="1" applyBorder="1" applyAlignment="1">
      <alignment horizont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2" fillId="0" borderId="4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169" fontId="32" fillId="0" borderId="42" xfId="1" applyNumberFormat="1" applyFont="1" applyBorder="1" applyAlignment="1">
      <alignment horizontal="center" vertical="center"/>
    </xf>
    <xf numFmtId="164" fontId="13" fillId="0" borderId="69" xfId="1" applyFont="1" applyBorder="1" applyAlignment="1">
      <alignment horizontal="right" vertical="center"/>
    </xf>
    <xf numFmtId="2" fontId="13" fillId="0" borderId="27" xfId="1" applyNumberFormat="1" applyFont="1" applyBorder="1" applyAlignment="1">
      <alignment horizontal="center" vertical="center"/>
    </xf>
    <xf numFmtId="169" fontId="32" fillId="0" borderId="68" xfId="1" applyNumberFormat="1" applyFont="1" applyBorder="1" applyAlignment="1">
      <alignment horizontal="center" vertical="center"/>
    </xf>
    <xf numFmtId="164" fontId="13" fillId="0" borderId="70" xfId="1" applyFont="1" applyBorder="1" applyAlignment="1">
      <alignment horizontal="right" vertical="center"/>
    </xf>
    <xf numFmtId="2" fontId="13" fillId="0" borderId="33" xfId="1" applyNumberFormat="1" applyFont="1" applyBorder="1" applyAlignment="1">
      <alignment horizontal="center" vertical="center"/>
    </xf>
    <xf numFmtId="169" fontId="1" fillId="0" borderId="71" xfId="1" applyNumberFormat="1" applyBorder="1" applyAlignment="1">
      <alignment horizontal="center"/>
    </xf>
    <xf numFmtId="164" fontId="17" fillId="0" borderId="48" xfId="1" applyFont="1" applyBorder="1" applyAlignment="1">
      <alignment vertical="center"/>
    </xf>
    <xf numFmtId="169" fontId="1" fillId="0" borderId="72" xfId="1" applyNumberFormat="1" applyBorder="1" applyAlignment="1">
      <alignment horizontal="center"/>
    </xf>
    <xf numFmtId="164" fontId="13" fillId="0" borderId="73" xfId="1" applyFont="1" applyBorder="1" applyAlignment="1">
      <alignment horizontal="right" vertical="center"/>
    </xf>
    <xf numFmtId="2" fontId="13" fillId="0" borderId="4" xfId="1" applyNumberFormat="1" applyFont="1" applyBorder="1" applyAlignment="1">
      <alignment horizontal="center" vertical="center"/>
    </xf>
    <xf numFmtId="169" fontId="27" fillId="0" borderId="47" xfId="1" applyNumberFormat="1" applyFont="1" applyBorder="1" applyAlignment="1">
      <alignment horizontal="center" vertical="center"/>
    </xf>
    <xf numFmtId="2" fontId="13" fillId="0" borderId="42" xfId="1" applyNumberFormat="1" applyFont="1" applyBorder="1" applyAlignment="1">
      <alignment horizontal="center" vertical="center"/>
    </xf>
    <xf numFmtId="169" fontId="27" fillId="0" borderId="74" xfId="1" applyNumberFormat="1" applyFont="1" applyBorder="1" applyAlignment="1">
      <alignment horizontal="center" vertical="center"/>
    </xf>
    <xf numFmtId="169" fontId="27" fillId="0" borderId="75" xfId="1" applyNumberFormat="1" applyFont="1" applyBorder="1" applyAlignment="1">
      <alignment horizontal="center" vertical="center"/>
    </xf>
    <xf numFmtId="2" fontId="13" fillId="0" borderId="8" xfId="1" applyNumberFormat="1" applyFont="1" applyBorder="1" applyAlignment="1">
      <alignment horizontal="center" vertical="center"/>
    </xf>
    <xf numFmtId="2" fontId="13" fillId="0" borderId="10" xfId="1" applyNumberFormat="1" applyFont="1" applyBorder="1" applyAlignment="1">
      <alignment horizontal="center" vertical="center"/>
    </xf>
    <xf numFmtId="164" fontId="13" fillId="0" borderId="38" xfId="1" applyFont="1" applyBorder="1" applyAlignment="1">
      <alignment vertical="center"/>
    </xf>
    <xf numFmtId="2" fontId="13" fillId="0" borderId="9" xfId="1" applyNumberFormat="1" applyFont="1" applyBorder="1" applyAlignment="1">
      <alignment horizontal="center" vertical="center"/>
    </xf>
    <xf numFmtId="2" fontId="13" fillId="0" borderId="76" xfId="1" applyNumberFormat="1" applyFont="1" applyBorder="1" applyAlignment="1">
      <alignment horizontal="center" vertical="center"/>
    </xf>
    <xf numFmtId="169" fontId="27" fillId="0" borderId="38" xfId="1" applyNumberFormat="1" applyFont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2" applyNumberFormat="1" applyFont="1"/>
    <xf numFmtId="164" fontId="5" fillId="0" borderId="6" xfId="1" applyFont="1" applyBorder="1" applyAlignment="1">
      <alignment horizontal="center" vertical="center"/>
    </xf>
    <xf numFmtId="2" fontId="1" fillId="0" borderId="0" xfId="1" applyNumberFormat="1"/>
    <xf numFmtId="164" fontId="13" fillId="0" borderId="66" xfId="1" applyFont="1" applyBorder="1" applyAlignment="1">
      <alignment horizontal="right" vertical="center" wrapText="1"/>
    </xf>
    <xf numFmtId="164" fontId="0" fillId="0" borderId="0" xfId="1" applyFont="1"/>
    <xf numFmtId="0" fontId="0" fillId="0" borderId="6" xfId="0" applyBorder="1"/>
    <xf numFmtId="0" fontId="3" fillId="0" borderId="6" xfId="0" applyFont="1" applyBorder="1"/>
    <xf numFmtId="0" fontId="0" fillId="0" borderId="6" xfId="0" applyBorder="1" applyAlignment="1">
      <alignment vertical="center" wrapText="1"/>
    </xf>
    <xf numFmtId="14" fontId="3" fillId="0" borderId="6" xfId="0" applyNumberFormat="1" applyFont="1" applyBorder="1" applyAlignment="1">
      <alignment wrapText="1"/>
    </xf>
    <xf numFmtId="0" fontId="0" fillId="5" borderId="6" xfId="0" applyFill="1" applyBorder="1"/>
    <xf numFmtId="0" fontId="0" fillId="5" borderId="0" xfId="0" applyFill="1"/>
    <xf numFmtId="0" fontId="0" fillId="0" borderId="6" xfId="0" applyFill="1" applyBorder="1" applyAlignment="1">
      <alignment vertical="center" wrapText="1"/>
    </xf>
    <xf numFmtId="0" fontId="0" fillId="0" borderId="6" xfId="0" applyFill="1" applyBorder="1"/>
    <xf numFmtId="0" fontId="0" fillId="0" borderId="0" xfId="0" applyFill="1"/>
    <xf numFmtId="0" fontId="0" fillId="13" borderId="6" xfId="0" applyFill="1" applyBorder="1"/>
    <xf numFmtId="14" fontId="3" fillId="5" borderId="6" xfId="0" applyNumberFormat="1" applyFont="1" applyFill="1" applyBorder="1" applyAlignment="1">
      <alignment wrapText="1"/>
    </xf>
    <xf numFmtId="0" fontId="3" fillId="5" borderId="6" xfId="0" applyFont="1" applyFill="1" applyBorder="1"/>
    <xf numFmtId="0" fontId="3" fillId="5" borderId="0" xfId="0" applyFont="1" applyFill="1" applyAlignment="1">
      <alignment horizont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0" fontId="3" fillId="14" borderId="0" xfId="0" applyFont="1" applyFill="1"/>
    <xf numFmtId="0" fontId="3" fillId="11" borderId="0" xfId="0" applyFont="1" applyFill="1"/>
    <xf numFmtId="14" fontId="34" fillId="10" borderId="6" xfId="0" applyNumberFormat="1" applyFont="1" applyFill="1" applyBorder="1" applyAlignment="1">
      <alignment wrapText="1"/>
    </xf>
    <xf numFmtId="0" fontId="34" fillId="10" borderId="6" xfId="0" applyFont="1" applyFill="1" applyBorder="1"/>
    <xf numFmtId="0" fontId="34" fillId="10" borderId="6" xfId="0" applyFont="1" applyFill="1" applyBorder="1" applyAlignment="1">
      <alignment wrapText="1"/>
    </xf>
    <xf numFmtId="0" fontId="34" fillId="11" borderId="6" xfId="0" applyFont="1" applyFill="1" applyBorder="1"/>
    <xf numFmtId="14" fontId="34" fillId="5" borderId="6" xfId="0" applyNumberFormat="1" applyFont="1" applyFill="1" applyBorder="1" applyAlignment="1">
      <alignment wrapText="1"/>
    </xf>
    <xf numFmtId="0" fontId="34" fillId="5" borderId="6" xfId="0" applyFont="1" applyFill="1" applyBorder="1"/>
    <xf numFmtId="0" fontId="35" fillId="10" borderId="6" xfId="0" applyFont="1" applyFill="1" applyBorder="1" applyAlignment="1">
      <alignment vertical="center" wrapText="1"/>
    </xf>
    <xf numFmtId="0" fontId="35" fillId="5" borderId="6" xfId="0" applyFont="1" applyFill="1" applyBorder="1" applyAlignment="1">
      <alignment vertical="center" wrapText="1"/>
    </xf>
    <xf numFmtId="0" fontId="0" fillId="10" borderId="0" xfId="0" applyFont="1" applyFill="1"/>
    <xf numFmtId="0" fontId="0" fillId="5" borderId="0" xfId="0" applyFont="1" applyFill="1"/>
    <xf numFmtId="0" fontId="0" fillId="13" borderId="0" xfId="0" applyFont="1" applyFill="1"/>
    <xf numFmtId="0" fontId="0" fillId="15" borderId="0" xfId="0" applyFont="1" applyFill="1"/>
    <xf numFmtId="166" fontId="13" fillId="0" borderId="61" xfId="3" applyNumberFormat="1" applyFont="1" applyBorder="1" applyAlignment="1" applyProtection="1">
      <alignment horizontal="center" vertical="center"/>
      <protection locked="0"/>
    </xf>
    <xf numFmtId="166" fontId="13" fillId="0" borderId="26" xfId="3" applyNumberFormat="1" applyFont="1" applyBorder="1" applyAlignment="1" applyProtection="1">
      <alignment horizontal="center" vertical="center"/>
      <protection locked="0"/>
    </xf>
    <xf numFmtId="166" fontId="13" fillId="0" borderId="45" xfId="3" applyNumberFormat="1" applyFont="1" applyBorder="1" applyAlignment="1" applyProtection="1">
      <alignment horizontal="center" vertical="center"/>
      <protection locked="0"/>
    </xf>
    <xf numFmtId="166" fontId="13" fillId="0" borderId="62" xfId="3" applyNumberFormat="1" applyFont="1" applyBorder="1" applyAlignment="1" applyProtection="1">
      <alignment horizontal="center"/>
      <protection locked="0"/>
    </xf>
    <xf numFmtId="2" fontId="34" fillId="5" borderId="6" xfId="0" applyNumberFormat="1" applyFont="1" applyFill="1" applyBorder="1"/>
    <xf numFmtId="2" fontId="35" fillId="5" borderId="6" xfId="0" applyNumberFormat="1" applyFont="1" applyFill="1" applyBorder="1"/>
    <xf numFmtId="2" fontId="34" fillId="11" borderId="6" xfId="0" applyNumberFormat="1" applyFont="1" applyFill="1" applyBorder="1"/>
    <xf numFmtId="166" fontId="13" fillId="5" borderId="25" xfId="1" applyNumberFormat="1" applyFont="1" applyFill="1" applyBorder="1" applyAlignment="1" applyProtection="1">
      <alignment horizontal="center" vertical="center"/>
      <protection locked="0"/>
    </xf>
    <xf numFmtId="0" fontId="35" fillId="11" borderId="6" xfId="0" applyFont="1" applyFill="1" applyBorder="1"/>
    <xf numFmtId="167" fontId="13" fillId="0" borderId="17" xfId="1" applyNumberFormat="1" applyFont="1" applyBorder="1" applyAlignment="1">
      <alignment horizontal="center" vertical="center"/>
    </xf>
    <xf numFmtId="0" fontId="35" fillId="0" borderId="6" xfId="0" applyFont="1" applyFill="1" applyBorder="1" applyAlignment="1">
      <alignment vertical="center" wrapText="1"/>
    </xf>
    <xf numFmtId="0" fontId="35" fillId="0" borderId="6" xfId="0" applyFont="1" applyFill="1" applyBorder="1"/>
    <xf numFmtId="0" fontId="0" fillId="0" borderId="0" xfId="0" applyFill="1" applyAlignment="1">
      <alignment vertical="center" wrapText="1"/>
    </xf>
    <xf numFmtId="0" fontId="34" fillId="0" borderId="6" xfId="0" applyFont="1" applyFill="1" applyBorder="1"/>
    <xf numFmtId="2" fontId="36" fillId="0" borderId="6" xfId="0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167" fontId="13" fillId="0" borderId="17" xfId="1" applyNumberFormat="1" applyFont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167" fontId="13" fillId="0" borderId="19" xfId="1" applyNumberFormat="1" applyFont="1" applyBorder="1" applyAlignment="1">
      <alignment horizontal="center" vertical="center"/>
    </xf>
    <xf numFmtId="167" fontId="13" fillId="0" borderId="21" xfId="1" applyNumberFormat="1" applyFont="1" applyBorder="1" applyAlignment="1">
      <alignment horizontal="center" vertical="center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4" fontId="17" fillId="0" borderId="18" xfId="1" applyFont="1" applyBorder="1" applyAlignment="1">
      <alignment horizontal="left" vertical="top" wrapText="1"/>
    </xf>
    <xf numFmtId="164" fontId="17" fillId="0" borderId="22" xfId="1" applyFont="1" applyBorder="1" applyAlignment="1">
      <alignment horizontal="left" vertical="top" wrapText="1"/>
    </xf>
    <xf numFmtId="167" fontId="13" fillId="7" borderId="17" xfId="1" applyNumberFormat="1" applyFont="1" applyFill="1" applyBorder="1" applyAlignment="1">
      <alignment horizontal="center" vertical="center"/>
    </xf>
    <xf numFmtId="167" fontId="13" fillId="7" borderId="21" xfId="1" applyNumberFormat="1" applyFont="1" applyFill="1" applyBorder="1" applyAlignment="1">
      <alignment horizontal="center" vertical="center"/>
    </xf>
    <xf numFmtId="168" fontId="26" fillId="8" borderId="20" xfId="1" applyNumberFormat="1" applyFont="1" applyFill="1" applyBorder="1" applyAlignment="1">
      <alignment horizontal="center" vertical="center" wrapText="1"/>
    </xf>
    <xf numFmtId="168" fontId="26" fillId="8" borderId="23" xfId="1" applyNumberFormat="1" applyFont="1" applyFill="1" applyBorder="1" applyAlignment="1">
      <alignment horizontal="center" vertical="center" wrapText="1"/>
    </xf>
    <xf numFmtId="166" fontId="17" fillId="11" borderId="46" xfId="1" applyNumberFormat="1" applyFont="1" applyFill="1" applyBorder="1" applyAlignment="1">
      <alignment horizontal="center" vertical="center"/>
    </xf>
    <xf numFmtId="166" fontId="17" fillId="11" borderId="47" xfId="1" applyNumberFormat="1" applyFont="1" applyFill="1" applyBorder="1" applyAlignment="1">
      <alignment horizontal="center" vertical="center"/>
    </xf>
    <xf numFmtId="0" fontId="0" fillId="11" borderId="0" xfId="0" applyFont="1" applyFill="1"/>
    <xf numFmtId="166" fontId="13" fillId="0" borderId="6" xfId="1" quotePrefix="1" applyNumberFormat="1" applyFont="1" applyBorder="1" applyAlignment="1">
      <alignment horizontal="center" vertical="center"/>
    </xf>
    <xf numFmtId="2" fontId="36" fillId="0" borderId="25" xfId="0" applyNumberFormat="1" applyFont="1" applyFill="1" applyBorder="1" applyAlignment="1">
      <alignment horizontal="center" vertical="center" wrapText="1"/>
    </xf>
    <xf numFmtId="0" fontId="34" fillId="0" borderId="0" xfId="0" applyFont="1" applyFill="1"/>
    <xf numFmtId="0" fontId="0" fillId="0" borderId="19" xfId="0" applyFont="1" applyFill="1" applyBorder="1"/>
    <xf numFmtId="0" fontId="0" fillId="0" borderId="0" xfId="0" applyFont="1" applyFill="1" applyBorder="1"/>
    <xf numFmtId="0" fontId="0" fillId="0" borderId="0" xfId="0" applyFont="1" applyFill="1" applyAlignment="1">
      <alignment vertical="center" wrapText="1"/>
    </xf>
    <xf numFmtId="0" fontId="3" fillId="0" borderId="0" xfId="0" applyFont="1" applyFill="1"/>
    <xf numFmtId="2" fontId="35" fillId="0" borderId="6" xfId="0" applyNumberFormat="1" applyFont="1" applyFill="1" applyBorder="1"/>
    <xf numFmtId="2" fontId="34" fillId="0" borderId="6" xfId="0" applyNumberFormat="1" applyFont="1" applyFill="1" applyBorder="1"/>
  </cellXfs>
  <cellStyles count="6">
    <cellStyle name="Comma 2" xfId="2"/>
    <cellStyle name="Normal" xfId="0" builtinId="0"/>
    <cellStyle name="Normal 2" xfId="1"/>
    <cellStyle name="Normal 2 2 2" xfId="4"/>
    <cellStyle name="Normal 2 3" xfId="3"/>
    <cellStyle name="Normal 3" xfId="5"/>
  </cellStyles>
  <dxfs count="4361"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305"/>
  <sheetViews>
    <sheetView zoomScale="112" zoomScaleNormal="112" workbookViewId="0">
      <pane xSplit="1" ySplit="10" topLeftCell="B11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U97" sqref="U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</v>
      </c>
      <c r="C4" s="250"/>
      <c r="D4" s="250"/>
      <c r="E4" s="251" t="str">
        <f ca="1">"2080/"&amp;"10/"&amp;INT(MID(CELL("filename",G6),FIND("]",CELL("filename",G6))+1,200))</f>
        <v>2080/10/1</v>
      </c>
      <c r="F4" s="251"/>
      <c r="G4" s="251"/>
      <c r="H4" s="251" t="str">
        <f ca="1">TEXT(E4,"dddd")</f>
        <v>Tuesday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127.2</v>
      </c>
      <c r="C5" s="30">
        <f t="shared" si="0"/>
        <v>126.2</v>
      </c>
      <c r="D5" s="30">
        <f t="shared" si="0"/>
        <v>124.69999999999999</v>
      </c>
      <c r="E5" s="30">
        <f t="shared" si="0"/>
        <v>124.69999999999999</v>
      </c>
      <c r="F5" s="30">
        <f t="shared" si="0"/>
        <v>170.7</v>
      </c>
      <c r="G5" s="30">
        <f t="shared" si="0"/>
        <v>148.24</v>
      </c>
      <c r="H5" s="30">
        <f t="shared" si="0"/>
        <v>170.24</v>
      </c>
      <c r="I5" s="30">
        <f t="shared" si="0"/>
        <v>170.24</v>
      </c>
      <c r="J5" s="30">
        <f t="shared" si="0"/>
        <v>177.6</v>
      </c>
      <c r="K5" s="30">
        <f t="shared" si="0"/>
        <v>177.6</v>
      </c>
      <c r="L5" s="30">
        <f t="shared" si="0"/>
        <v>162.19999999999999</v>
      </c>
      <c r="M5" s="30">
        <f t="shared" si="0"/>
        <v>175.9</v>
      </c>
      <c r="N5" s="30">
        <f t="shared" si="0"/>
        <v>180.5</v>
      </c>
      <c r="O5" s="30">
        <f t="shared" si="0"/>
        <v>195.09999999999997</v>
      </c>
      <c r="P5" s="30">
        <f t="shared" si="0"/>
        <v>420.19999999999993</v>
      </c>
      <c r="Q5" s="30">
        <f t="shared" si="0"/>
        <v>283.89999999999998</v>
      </c>
      <c r="R5" s="30">
        <f t="shared" si="0"/>
        <v>355.6</v>
      </c>
      <c r="S5" s="30">
        <f t="shared" si="0"/>
        <v>330.39</v>
      </c>
      <c r="T5" s="30">
        <f t="shared" si="0"/>
        <v>199.5</v>
      </c>
      <c r="U5" s="30">
        <f t="shared" si="0"/>
        <v>173.2</v>
      </c>
      <c r="V5" s="30">
        <f t="shared" si="0"/>
        <v>193.89999999999998</v>
      </c>
      <c r="W5" s="30">
        <f t="shared" si="0"/>
        <v>197.8</v>
      </c>
      <c r="X5" s="30">
        <f t="shared" si="0"/>
        <v>180.8</v>
      </c>
      <c r="Y5" s="30">
        <f t="shared" si="0"/>
        <v>208.2</v>
      </c>
      <c r="Z5" s="30">
        <f t="shared" si="0"/>
        <v>186.7</v>
      </c>
      <c r="AA5" s="30">
        <f>AB108</f>
        <v>198.2</v>
      </c>
      <c r="AB5" s="30">
        <f t="shared" si="0"/>
        <v>153.69999999999999</v>
      </c>
      <c r="AC5" s="30">
        <f t="shared" si="0"/>
        <v>143.80000000000001</v>
      </c>
      <c r="AD5" s="30">
        <f t="shared" si="0"/>
        <v>93.9</v>
      </c>
      <c r="AE5" s="30">
        <f t="shared" si="0"/>
        <v>116.1</v>
      </c>
      <c r="AF5" s="30">
        <f>B108</f>
        <v>123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Load=1418</v>
      </c>
      <c r="B7" s="35">
        <f t="shared" ref="B7:AF7" si="1">B116</f>
        <v>1587.7700000000002</v>
      </c>
      <c r="C7" s="35">
        <f t="shared" si="1"/>
        <v>1561.67</v>
      </c>
      <c r="D7" s="35">
        <f t="shared" si="1"/>
        <v>1548.17</v>
      </c>
      <c r="E7" s="35">
        <f t="shared" si="1"/>
        <v>1497.27</v>
      </c>
      <c r="F7" s="35">
        <f t="shared" si="1"/>
        <v>1417.77</v>
      </c>
      <c r="G7" s="35">
        <f t="shared" si="1"/>
        <v>1514.27</v>
      </c>
      <c r="H7" s="35">
        <f t="shared" si="1"/>
        <v>1518.71</v>
      </c>
      <c r="I7" s="35">
        <f t="shared" si="1"/>
        <v>1595.71</v>
      </c>
      <c r="J7" s="35">
        <f t="shared" si="1"/>
        <v>1666.1100000000001</v>
      </c>
      <c r="K7" s="35">
        <f t="shared" si="1"/>
        <v>1685.07</v>
      </c>
      <c r="L7" s="35">
        <f t="shared" si="1"/>
        <v>1704.07</v>
      </c>
      <c r="M7" s="35">
        <f t="shared" si="1"/>
        <v>1692.97</v>
      </c>
      <c r="N7" s="35">
        <f t="shared" si="1"/>
        <v>1639.3000000000002</v>
      </c>
      <c r="O7" s="35">
        <f t="shared" si="1"/>
        <v>1761.1</v>
      </c>
      <c r="P7" s="35">
        <f t="shared" si="1"/>
        <v>1760.5</v>
      </c>
      <c r="Q7" s="35">
        <f t="shared" si="1"/>
        <v>1789.8000000000002</v>
      </c>
      <c r="R7" s="35">
        <f t="shared" si="1"/>
        <v>1662</v>
      </c>
      <c r="S7" s="35">
        <f t="shared" si="1"/>
        <v>1725.23</v>
      </c>
      <c r="T7" s="35">
        <f t="shared" si="1"/>
        <v>1698.92</v>
      </c>
      <c r="U7" s="35">
        <f t="shared" si="1"/>
        <v>1652.9299999999998</v>
      </c>
      <c r="V7" s="35">
        <f t="shared" si="1"/>
        <v>1606.8300000000002</v>
      </c>
      <c r="W7" s="35">
        <f t="shared" si="1"/>
        <v>1580.33</v>
      </c>
      <c r="X7" s="35">
        <f t="shared" si="1"/>
        <v>1570.03</v>
      </c>
      <c r="Y7" s="35">
        <f t="shared" si="1"/>
        <v>1493.23</v>
      </c>
      <c r="Z7" s="35">
        <f t="shared" si="1"/>
        <v>1754.3999999999999</v>
      </c>
      <c r="AA7" s="35">
        <f t="shared" si="1"/>
        <v>1759.83</v>
      </c>
      <c r="AB7" s="35">
        <f>AB116</f>
        <v>1772.8300000000002</v>
      </c>
      <c r="AC7" s="35">
        <f t="shared" si="1"/>
        <v>1759.3300000000002</v>
      </c>
      <c r="AD7" s="35">
        <f t="shared" si="1"/>
        <v>1606.43</v>
      </c>
      <c r="AE7" s="35">
        <f t="shared" si="1"/>
        <v>1527.5300000000002</v>
      </c>
      <c r="AF7" s="35">
        <f t="shared" si="1"/>
        <v>1623.73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2054.1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1789.8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3" t="s">
        <v>19</v>
      </c>
      <c r="AI10" s="203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33.1</v>
      </c>
      <c r="C11" s="43">
        <v>33.1</v>
      </c>
      <c r="D11" s="43">
        <v>33.1</v>
      </c>
      <c r="E11" s="43">
        <v>33.1</v>
      </c>
      <c r="F11" s="43">
        <v>33.1</v>
      </c>
      <c r="G11" s="43">
        <v>33.1</v>
      </c>
      <c r="H11" s="43">
        <v>33.1</v>
      </c>
      <c r="I11" s="43">
        <v>33.1</v>
      </c>
      <c r="J11" s="43">
        <v>33.1</v>
      </c>
      <c r="K11" s="43">
        <v>33.1</v>
      </c>
      <c r="L11" s="43">
        <v>33.1</v>
      </c>
      <c r="M11" s="43">
        <v>33.1</v>
      </c>
      <c r="N11" s="43">
        <v>31.1</v>
      </c>
      <c r="O11" s="43">
        <v>31.1</v>
      </c>
      <c r="P11" s="43">
        <v>31.1</v>
      </c>
      <c r="Q11" s="43">
        <v>31.1</v>
      </c>
      <c r="R11" s="43">
        <v>31.1</v>
      </c>
      <c r="S11" s="43">
        <v>31.1</v>
      </c>
      <c r="T11" s="43">
        <v>31.1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4">
        <v>29.8</v>
      </c>
      <c r="AA11" s="43">
        <v>31.1</v>
      </c>
      <c r="AB11" s="43">
        <v>31.1</v>
      </c>
      <c r="AC11" s="43">
        <v>31.1</v>
      </c>
      <c r="AD11" s="43">
        <v>31.1</v>
      </c>
      <c r="AE11" s="43">
        <v>31.1</v>
      </c>
      <c r="AF11" s="43">
        <v>31.1</v>
      </c>
      <c r="AG11" s="45">
        <v>86</v>
      </c>
      <c r="AH11" s="46">
        <f t="shared" ref="AH11:AH74" si="2">MAX(B11:AF11)</f>
        <v>33.1</v>
      </c>
      <c r="AI11" s="47">
        <f t="shared" ref="AI11:AI74" si="3">MIN(B11:AF11)</f>
        <v>29.8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27</v>
      </c>
      <c r="C12" s="43">
        <v>27</v>
      </c>
      <c r="D12" s="43">
        <v>27</v>
      </c>
      <c r="E12" s="43">
        <v>27</v>
      </c>
      <c r="F12" s="43">
        <v>27</v>
      </c>
      <c r="G12" s="43">
        <v>27</v>
      </c>
      <c r="H12" s="43">
        <v>27</v>
      </c>
      <c r="I12" s="43">
        <v>27</v>
      </c>
      <c r="J12" s="43">
        <v>27</v>
      </c>
      <c r="K12" s="43">
        <v>27</v>
      </c>
      <c r="L12" s="43">
        <v>27</v>
      </c>
      <c r="M12" s="43">
        <v>27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4">
        <v>25</v>
      </c>
      <c r="AA12" s="43">
        <v>25</v>
      </c>
      <c r="AB12" s="43">
        <v>25</v>
      </c>
      <c r="AC12" s="43">
        <v>25</v>
      </c>
      <c r="AD12" s="43">
        <v>25</v>
      </c>
      <c r="AE12" s="43">
        <v>25</v>
      </c>
      <c r="AF12" s="43">
        <v>25</v>
      </c>
      <c r="AG12" s="48">
        <v>82</v>
      </c>
      <c r="AH12" s="46">
        <f t="shared" si="2"/>
        <v>27</v>
      </c>
      <c r="AI12" s="47">
        <f t="shared" si="3"/>
        <v>25</v>
      </c>
      <c r="AK12" s="49"/>
      <c r="AL12" s="50" t="str">
        <f ca="1">MID(CELL("filename",C7),FIND("]",CELL("filename",C7))+1,600)</f>
        <v>01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36.5</v>
      </c>
      <c r="C13" s="43">
        <v>36.5</v>
      </c>
      <c r="D13" s="43">
        <v>36.5</v>
      </c>
      <c r="E13" s="43">
        <v>36.5</v>
      </c>
      <c r="F13" s="43">
        <v>36.5</v>
      </c>
      <c r="G13" s="43">
        <v>36.5</v>
      </c>
      <c r="H13" s="43">
        <v>36.5</v>
      </c>
      <c r="I13" s="43">
        <v>36.5</v>
      </c>
      <c r="J13" s="43">
        <v>36.5</v>
      </c>
      <c r="K13" s="43">
        <v>36.5</v>
      </c>
      <c r="L13" s="43">
        <v>36.5</v>
      </c>
      <c r="M13" s="43">
        <v>36.5</v>
      </c>
      <c r="N13" s="43">
        <v>32.5</v>
      </c>
      <c r="O13" s="43">
        <v>32.5</v>
      </c>
      <c r="P13" s="43">
        <v>32.5</v>
      </c>
      <c r="Q13" s="43">
        <v>32.5</v>
      </c>
      <c r="R13" s="43">
        <v>32.5</v>
      </c>
      <c r="S13" s="43">
        <v>32.5</v>
      </c>
      <c r="T13" s="43">
        <v>32.5</v>
      </c>
      <c r="U13" s="43">
        <v>32.5</v>
      </c>
      <c r="V13" s="43">
        <v>32.5</v>
      </c>
      <c r="W13" s="43">
        <v>32.5</v>
      </c>
      <c r="X13" s="43">
        <v>32.5</v>
      </c>
      <c r="Y13" s="43">
        <v>32.5</v>
      </c>
      <c r="Z13" s="44">
        <v>48</v>
      </c>
      <c r="AA13" s="43">
        <v>32.5</v>
      </c>
      <c r="AB13" s="43">
        <v>32.5</v>
      </c>
      <c r="AC13" s="43">
        <v>32.5</v>
      </c>
      <c r="AD13" s="43">
        <v>32.5</v>
      </c>
      <c r="AE13" s="43">
        <v>32.5</v>
      </c>
      <c r="AF13" s="43">
        <v>32.5</v>
      </c>
      <c r="AG13" s="48">
        <v>78</v>
      </c>
      <c r="AH13" s="46">
        <f t="shared" si="2"/>
        <v>48</v>
      </c>
      <c r="AI13" s="47">
        <f t="shared" si="3"/>
        <v>32.5</v>
      </c>
      <c r="AK13" s="49"/>
      <c r="AL13" s="50" t="str">
        <f ca="1">"Daily Load Curve(Excluding of Export) of Nepal ("&amp;A4&amp;" "&amp;B4&amp;")"</f>
        <v>Daily Load Curve(Excluding of Export) of Nepal (Nepali Date: 2080/10/1)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25.8</v>
      </c>
      <c r="C14" s="43">
        <v>25.8</v>
      </c>
      <c r="D14" s="43">
        <v>25.8</v>
      </c>
      <c r="E14" s="43">
        <v>25.8</v>
      </c>
      <c r="F14" s="43">
        <v>25.8</v>
      </c>
      <c r="G14" s="43">
        <v>25.8</v>
      </c>
      <c r="H14" s="43">
        <v>25.8</v>
      </c>
      <c r="I14" s="43">
        <v>25.8</v>
      </c>
      <c r="J14" s="43">
        <v>25.8</v>
      </c>
      <c r="K14" s="43">
        <v>25.8</v>
      </c>
      <c r="L14" s="43">
        <v>25.8</v>
      </c>
      <c r="M14" s="43">
        <v>25.8</v>
      </c>
      <c r="N14" s="43">
        <v>23.2</v>
      </c>
      <c r="O14" s="43">
        <v>23.2</v>
      </c>
      <c r="P14" s="43">
        <v>23.2</v>
      </c>
      <c r="Q14" s="43">
        <v>23.2</v>
      </c>
      <c r="R14" s="43">
        <v>23.2</v>
      </c>
      <c r="S14" s="43">
        <v>23.2</v>
      </c>
      <c r="T14" s="43">
        <v>23.2</v>
      </c>
      <c r="U14" s="43">
        <v>23.2</v>
      </c>
      <c r="V14" s="43">
        <v>23.2</v>
      </c>
      <c r="W14" s="43">
        <v>23.2</v>
      </c>
      <c r="X14" s="43">
        <v>23.2</v>
      </c>
      <c r="Y14" s="43">
        <v>23.2</v>
      </c>
      <c r="Z14" s="44">
        <v>23.6</v>
      </c>
      <c r="AA14" s="43">
        <v>23.2</v>
      </c>
      <c r="AB14" s="43">
        <v>23.2</v>
      </c>
      <c r="AC14" s="43">
        <v>23.2</v>
      </c>
      <c r="AD14" s="43">
        <v>23.2</v>
      </c>
      <c r="AE14" s="43">
        <v>23.2</v>
      </c>
      <c r="AF14" s="43">
        <v>23.2</v>
      </c>
      <c r="AG14" s="48">
        <v>77</v>
      </c>
      <c r="AH14" s="46">
        <f t="shared" si="2"/>
        <v>25.8</v>
      </c>
      <c r="AI14" s="47">
        <f t="shared" si="3"/>
        <v>23.2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58.77</v>
      </c>
      <c r="C15" s="43">
        <v>58.77</v>
      </c>
      <c r="D15" s="43">
        <v>58.77</v>
      </c>
      <c r="E15" s="43">
        <v>58.77</v>
      </c>
      <c r="F15" s="43">
        <v>58.77</v>
      </c>
      <c r="G15" s="43">
        <v>58.77</v>
      </c>
      <c r="H15" s="43">
        <v>58.77</v>
      </c>
      <c r="I15" s="43">
        <v>58.77</v>
      </c>
      <c r="J15" s="43">
        <v>58.77</v>
      </c>
      <c r="K15" s="43">
        <v>58.77</v>
      </c>
      <c r="L15" s="43">
        <v>58.77</v>
      </c>
      <c r="M15" s="43">
        <v>58.77</v>
      </c>
      <c r="N15" s="43">
        <v>58.77</v>
      </c>
      <c r="O15" s="43">
        <v>58.77</v>
      </c>
      <c r="P15" s="43">
        <v>58.77</v>
      </c>
      <c r="Q15" s="43">
        <v>58.77</v>
      </c>
      <c r="R15" s="43">
        <v>58.77</v>
      </c>
      <c r="S15" s="43">
        <v>58.77</v>
      </c>
      <c r="T15" s="43">
        <v>58.77</v>
      </c>
      <c r="U15" s="43">
        <v>58.77</v>
      </c>
      <c r="V15" s="43">
        <v>58.77</v>
      </c>
      <c r="W15" s="43">
        <v>58.77</v>
      </c>
      <c r="X15" s="43">
        <v>58.77</v>
      </c>
      <c r="Y15" s="43">
        <v>58.77</v>
      </c>
      <c r="Z15" s="44">
        <v>49</v>
      </c>
      <c r="AA15" s="43">
        <v>58.77</v>
      </c>
      <c r="AB15" s="43">
        <v>58.77</v>
      </c>
      <c r="AC15" s="43">
        <v>58.77</v>
      </c>
      <c r="AD15" s="43">
        <v>58.77</v>
      </c>
      <c r="AE15" s="43">
        <v>58.77</v>
      </c>
      <c r="AF15" s="43">
        <v>58.77</v>
      </c>
      <c r="AG15" s="48">
        <v>73</v>
      </c>
      <c r="AH15" s="46">
        <f t="shared" si="2"/>
        <v>58.77</v>
      </c>
      <c r="AI15" s="47">
        <f t="shared" si="3"/>
        <v>49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25.8</v>
      </c>
      <c r="C16" s="43">
        <v>25.8</v>
      </c>
      <c r="D16" s="43">
        <v>25.8</v>
      </c>
      <c r="E16" s="43">
        <v>25.8</v>
      </c>
      <c r="F16" s="43">
        <v>25.8</v>
      </c>
      <c r="G16" s="43">
        <v>25.8</v>
      </c>
      <c r="H16" s="43">
        <v>25.8</v>
      </c>
      <c r="I16" s="43">
        <v>25.8</v>
      </c>
      <c r="J16" s="43">
        <v>25.8</v>
      </c>
      <c r="K16" s="43">
        <v>25.8</v>
      </c>
      <c r="L16" s="43">
        <v>25.8</v>
      </c>
      <c r="M16" s="43">
        <v>25.8</v>
      </c>
      <c r="N16" s="43">
        <v>21.36</v>
      </c>
      <c r="O16" s="43">
        <v>21.36</v>
      </c>
      <c r="P16" s="43">
        <v>21.36</v>
      </c>
      <c r="Q16" s="43">
        <v>21.36</v>
      </c>
      <c r="R16" s="43">
        <v>21.36</v>
      </c>
      <c r="S16" s="43">
        <v>21.36</v>
      </c>
      <c r="T16" s="43">
        <v>21.36</v>
      </c>
      <c r="U16" s="43">
        <v>21.36</v>
      </c>
      <c r="V16" s="43">
        <v>21.36</v>
      </c>
      <c r="W16" s="43">
        <v>21.36</v>
      </c>
      <c r="X16" s="43">
        <v>21.36</v>
      </c>
      <c r="Y16" s="43">
        <v>21.36</v>
      </c>
      <c r="Z16" s="44">
        <v>28.1</v>
      </c>
      <c r="AA16" s="43">
        <v>21.36</v>
      </c>
      <c r="AB16" s="43">
        <v>21.36</v>
      </c>
      <c r="AC16" s="43">
        <v>21.36</v>
      </c>
      <c r="AD16" s="43">
        <v>21.36</v>
      </c>
      <c r="AE16" s="43">
        <v>21.36</v>
      </c>
      <c r="AF16" s="43">
        <v>21.36</v>
      </c>
      <c r="AG16" s="48">
        <v>71</v>
      </c>
      <c r="AH16" s="46">
        <f t="shared" si="2"/>
        <v>28.1</v>
      </c>
      <c r="AI16" s="47">
        <f t="shared" si="3"/>
        <v>21.36</v>
      </c>
      <c r="AK16" s="49"/>
      <c r="AL16" s="52" t="s">
        <v>7</v>
      </c>
      <c r="AM16" s="57">
        <f t="shared" ref="AM16:AR16" si="4">B71</f>
        <v>996.27</v>
      </c>
      <c r="AN16" s="57">
        <f t="shared" si="4"/>
        <v>996.27</v>
      </c>
      <c r="AO16" s="57">
        <f t="shared" si="4"/>
        <v>996.27</v>
      </c>
      <c r="AP16" s="57">
        <f t="shared" si="4"/>
        <v>996.27</v>
      </c>
      <c r="AQ16" s="57">
        <f t="shared" si="4"/>
        <v>976.27</v>
      </c>
      <c r="AR16" s="57">
        <f t="shared" si="4"/>
        <v>976.27</v>
      </c>
      <c r="AS16" s="57">
        <f>I71</f>
        <v>976.27</v>
      </c>
      <c r="AT16" s="57">
        <f>K71</f>
        <v>976.27</v>
      </c>
      <c r="AU16" s="57">
        <f t="shared" ref="AU16:BD16" si="5">M71</f>
        <v>976.27</v>
      </c>
      <c r="AV16" s="57">
        <f t="shared" si="5"/>
        <v>898.23</v>
      </c>
      <c r="AW16" s="57">
        <f t="shared" si="5"/>
        <v>898.23</v>
      </c>
      <c r="AX16" s="57">
        <f t="shared" si="5"/>
        <v>898.23</v>
      </c>
      <c r="AY16" s="57">
        <f t="shared" si="5"/>
        <v>898.23</v>
      </c>
      <c r="AZ16" s="57">
        <f t="shared" si="5"/>
        <v>898.23</v>
      </c>
      <c r="BA16" s="57">
        <f t="shared" si="5"/>
        <v>898.23</v>
      </c>
      <c r="BB16" s="57">
        <f t="shared" si="5"/>
        <v>898.23</v>
      </c>
      <c r="BC16" s="57">
        <f t="shared" si="5"/>
        <v>898.23</v>
      </c>
      <c r="BD16" s="57">
        <f t="shared" si="5"/>
        <v>898.23</v>
      </c>
      <c r="BE16" s="58">
        <f>X71</f>
        <v>898.23</v>
      </c>
      <c r="BF16" s="58">
        <f>Z71</f>
        <v>977.3</v>
      </c>
      <c r="BG16" s="58">
        <f>AB71</f>
        <v>965.73</v>
      </c>
      <c r="BH16" s="58">
        <f>AD71</f>
        <v>965.73</v>
      </c>
      <c r="BI16" s="58">
        <f>AE71</f>
        <v>965.73</v>
      </c>
      <c r="BJ16" s="58">
        <f>AF71</f>
        <v>965.73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31</v>
      </c>
      <c r="C17" s="44">
        <v>31</v>
      </c>
      <c r="D17" s="44">
        <v>31</v>
      </c>
      <c r="E17" s="44">
        <v>31</v>
      </c>
      <c r="F17" s="44">
        <v>31</v>
      </c>
      <c r="G17" s="44">
        <v>31</v>
      </c>
      <c r="H17" s="44">
        <v>31</v>
      </c>
      <c r="I17" s="44">
        <v>31</v>
      </c>
      <c r="J17" s="44">
        <v>31</v>
      </c>
      <c r="K17" s="44">
        <v>31</v>
      </c>
      <c r="L17" s="44">
        <v>31</v>
      </c>
      <c r="M17" s="44">
        <v>31</v>
      </c>
      <c r="N17" s="44">
        <v>27</v>
      </c>
      <c r="O17" s="44">
        <v>27</v>
      </c>
      <c r="P17" s="44">
        <v>27</v>
      </c>
      <c r="Q17" s="44">
        <v>27</v>
      </c>
      <c r="R17" s="44">
        <v>27</v>
      </c>
      <c r="S17" s="44">
        <v>27</v>
      </c>
      <c r="T17" s="44">
        <v>27</v>
      </c>
      <c r="U17" s="44">
        <v>27</v>
      </c>
      <c r="V17" s="44">
        <v>27</v>
      </c>
      <c r="W17" s="44">
        <v>27</v>
      </c>
      <c r="X17" s="44">
        <v>27</v>
      </c>
      <c r="Y17" s="44">
        <v>27</v>
      </c>
      <c r="Z17" s="44">
        <v>31.9</v>
      </c>
      <c r="AA17" s="44">
        <v>31.9</v>
      </c>
      <c r="AB17" s="44">
        <v>31.9</v>
      </c>
      <c r="AC17" s="44">
        <v>31.9</v>
      </c>
      <c r="AD17" s="44">
        <v>31.9</v>
      </c>
      <c r="AE17" s="44">
        <v>31.9</v>
      </c>
      <c r="AF17" s="44">
        <v>31.9</v>
      </c>
      <c r="AG17" s="45">
        <v>54</v>
      </c>
      <c r="AH17" s="46">
        <f t="shared" si="2"/>
        <v>31.9</v>
      </c>
      <c r="AI17" s="47">
        <f t="shared" si="3"/>
        <v>27</v>
      </c>
      <c r="AK17" s="49"/>
      <c r="AL17" s="52" t="s">
        <v>29</v>
      </c>
      <c r="AM17" s="57">
        <f t="shared" ref="AM17:AR17" si="6">B78</f>
        <v>421.4</v>
      </c>
      <c r="AN17" s="57">
        <f t="shared" si="6"/>
        <v>372.1</v>
      </c>
      <c r="AO17" s="57">
        <f t="shared" si="6"/>
        <v>260</v>
      </c>
      <c r="AP17" s="57">
        <f t="shared" si="6"/>
        <v>239.79999999999998</v>
      </c>
      <c r="AQ17" s="57">
        <f t="shared" si="6"/>
        <v>239.79999999999998</v>
      </c>
      <c r="AR17" s="57">
        <f t="shared" si="6"/>
        <v>290.3</v>
      </c>
      <c r="AS17" s="57">
        <f>I78</f>
        <v>339.3</v>
      </c>
      <c r="AT17" s="57">
        <f>K78</f>
        <v>421.3</v>
      </c>
      <c r="AU17" s="57">
        <f t="shared" ref="AU17:BD17" si="7">M78</f>
        <v>460.6</v>
      </c>
      <c r="AV17" s="57">
        <f t="shared" si="7"/>
        <v>423</v>
      </c>
      <c r="AW17" s="57">
        <f t="shared" si="7"/>
        <v>612</v>
      </c>
      <c r="AX17" s="57">
        <f t="shared" si="7"/>
        <v>612</v>
      </c>
      <c r="AY17" s="57">
        <f t="shared" si="7"/>
        <v>151.99999999999997</v>
      </c>
      <c r="AZ17" s="57">
        <f t="shared" si="7"/>
        <v>151.99999999999997</v>
      </c>
      <c r="BA17" s="57">
        <f t="shared" si="7"/>
        <v>145.69999999999999</v>
      </c>
      <c r="BB17" s="57">
        <f t="shared" si="7"/>
        <v>143.6</v>
      </c>
      <c r="BC17" s="57">
        <f t="shared" si="7"/>
        <v>194.59999999999997</v>
      </c>
      <c r="BD17" s="57">
        <f t="shared" si="7"/>
        <v>244.79999999999998</v>
      </c>
      <c r="BE17" s="58">
        <f>X78</f>
        <v>350.09999999999997</v>
      </c>
      <c r="BF17" s="58">
        <f>Z78</f>
        <v>407.29999999999995</v>
      </c>
      <c r="BG17" s="58">
        <f>AB78</f>
        <v>456.29999999999995</v>
      </c>
      <c r="BH17" s="58">
        <f>AD78</f>
        <v>355.3</v>
      </c>
      <c r="BI17" s="58">
        <f>AE78</f>
        <v>355.3</v>
      </c>
      <c r="BJ17" s="58">
        <f>AF78</f>
        <v>428.29999999999995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16.899999999999999</v>
      </c>
      <c r="C18" s="44">
        <v>16.899999999999999</v>
      </c>
      <c r="D18" s="44">
        <v>16.899999999999999</v>
      </c>
      <c r="E18" s="44">
        <v>16.899999999999999</v>
      </c>
      <c r="F18" s="44">
        <v>16.899999999999999</v>
      </c>
      <c r="G18" s="44">
        <v>16.899999999999999</v>
      </c>
      <c r="H18" s="44">
        <v>16.899999999999999</v>
      </c>
      <c r="I18" s="44">
        <v>16.899999999999999</v>
      </c>
      <c r="J18" s="44">
        <v>16.899999999999999</v>
      </c>
      <c r="K18" s="44">
        <v>16.899999999999999</v>
      </c>
      <c r="L18" s="44">
        <v>16.899999999999999</v>
      </c>
      <c r="M18" s="44">
        <v>16.899999999999999</v>
      </c>
      <c r="N18" s="44">
        <v>13.9</v>
      </c>
      <c r="O18" s="44">
        <v>13.9</v>
      </c>
      <c r="P18" s="44">
        <v>13.9</v>
      </c>
      <c r="Q18" s="44">
        <v>13.9</v>
      </c>
      <c r="R18" s="44">
        <v>13.9</v>
      </c>
      <c r="S18" s="44">
        <v>13.9</v>
      </c>
      <c r="T18" s="44">
        <v>13.9</v>
      </c>
      <c r="U18" s="44">
        <v>13.9</v>
      </c>
      <c r="V18" s="44">
        <v>13.9</v>
      </c>
      <c r="W18" s="44">
        <v>13.9</v>
      </c>
      <c r="X18" s="44">
        <v>13.9</v>
      </c>
      <c r="Y18" s="44">
        <v>13.9</v>
      </c>
      <c r="Z18" s="44">
        <v>14</v>
      </c>
      <c r="AA18" s="44">
        <v>14</v>
      </c>
      <c r="AB18" s="44">
        <v>14</v>
      </c>
      <c r="AC18" s="44">
        <v>14</v>
      </c>
      <c r="AD18" s="44">
        <v>14</v>
      </c>
      <c r="AE18" s="44">
        <v>14</v>
      </c>
      <c r="AF18" s="44">
        <v>14</v>
      </c>
      <c r="AG18" s="48">
        <v>52.465000000000003</v>
      </c>
      <c r="AH18" s="46">
        <f t="shared" si="2"/>
        <v>16.899999999999999</v>
      </c>
      <c r="AI18" s="47">
        <f t="shared" si="3"/>
        <v>13.9</v>
      </c>
      <c r="AK18" s="49"/>
      <c r="AL18" s="52" t="s">
        <v>31</v>
      </c>
      <c r="AM18" s="57">
        <f t="shared" ref="AM18:AR18" si="8">B92</f>
        <v>317.10000000000008</v>
      </c>
      <c r="AN18" s="57">
        <f t="shared" si="8"/>
        <v>298.60000000000008</v>
      </c>
      <c r="AO18" s="57">
        <f t="shared" si="8"/>
        <v>300.90000000000003</v>
      </c>
      <c r="AP18" s="57">
        <f t="shared" si="8"/>
        <v>307.00000000000006</v>
      </c>
      <c r="AQ18" s="57">
        <f t="shared" si="8"/>
        <v>307.00000000000006</v>
      </c>
      <c r="AR18" s="57">
        <f t="shared" si="8"/>
        <v>307.00000000000006</v>
      </c>
      <c r="AS18" s="57">
        <f>I92</f>
        <v>329.90000000000003</v>
      </c>
      <c r="AT18" s="57">
        <f>K92</f>
        <v>329.90000000000003</v>
      </c>
      <c r="AU18" s="57">
        <f t="shared" ref="AU18:BD18" si="9">M92</f>
        <v>339.50000000000006</v>
      </c>
      <c r="AV18" s="57">
        <f t="shared" si="9"/>
        <v>342.17</v>
      </c>
      <c r="AW18" s="57">
        <f t="shared" si="9"/>
        <v>354.37</v>
      </c>
      <c r="AX18" s="57">
        <f t="shared" si="9"/>
        <v>348.77000000000004</v>
      </c>
      <c r="AY18" s="57">
        <f t="shared" si="9"/>
        <v>319.37000000000006</v>
      </c>
      <c r="AZ18" s="57">
        <f t="shared" si="9"/>
        <v>327.87</v>
      </c>
      <c r="BA18" s="57">
        <f t="shared" si="9"/>
        <v>325.70000000000005</v>
      </c>
      <c r="BB18" s="57">
        <f t="shared" si="9"/>
        <v>326.7</v>
      </c>
      <c r="BC18" s="57">
        <f t="shared" si="9"/>
        <v>317.39999999999998</v>
      </c>
      <c r="BD18" s="57">
        <f t="shared" si="9"/>
        <v>286.60000000000002</v>
      </c>
      <c r="BE18" s="58">
        <f>X92</f>
        <v>312.89999999999998</v>
      </c>
      <c r="BF18" s="58">
        <f>Z92</f>
        <v>346.8</v>
      </c>
      <c r="BG18" s="58">
        <f>AB92</f>
        <v>348.6</v>
      </c>
      <c r="BH18" s="58">
        <f>AD92</f>
        <v>348.6</v>
      </c>
      <c r="BI18" s="58">
        <f>AE92</f>
        <v>348.6</v>
      </c>
      <c r="BJ18" s="58">
        <f>AF92</f>
        <v>348.6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123</v>
      </c>
      <c r="AN19" s="57">
        <f t="shared" si="10"/>
        <v>127.2</v>
      </c>
      <c r="AO19" s="57">
        <f t="shared" si="10"/>
        <v>126.2</v>
      </c>
      <c r="AP19" s="57">
        <f t="shared" si="10"/>
        <v>124.69999999999999</v>
      </c>
      <c r="AQ19" s="57">
        <f t="shared" si="10"/>
        <v>124.69999999999999</v>
      </c>
      <c r="AR19" s="57">
        <f t="shared" si="10"/>
        <v>170.7</v>
      </c>
      <c r="AS19" s="57">
        <f>I108</f>
        <v>170.24</v>
      </c>
      <c r="AT19" s="57">
        <f>K108</f>
        <v>177.6</v>
      </c>
      <c r="AU19" s="57">
        <f t="shared" ref="AU19:BD19" si="11">M108</f>
        <v>162.19999999999999</v>
      </c>
      <c r="AV19" s="57">
        <f t="shared" si="11"/>
        <v>175.9</v>
      </c>
      <c r="AW19" s="57">
        <f t="shared" si="11"/>
        <v>180.5</v>
      </c>
      <c r="AX19" s="57">
        <f t="shared" si="11"/>
        <v>195.09999999999997</v>
      </c>
      <c r="AY19" s="57">
        <f t="shared" si="11"/>
        <v>420.19999999999993</v>
      </c>
      <c r="AZ19" s="57">
        <f t="shared" si="11"/>
        <v>283.89999999999998</v>
      </c>
      <c r="BA19" s="57">
        <f t="shared" si="11"/>
        <v>355.6</v>
      </c>
      <c r="BB19" s="57">
        <f t="shared" si="11"/>
        <v>330.39</v>
      </c>
      <c r="BC19" s="57">
        <f t="shared" si="11"/>
        <v>199.5</v>
      </c>
      <c r="BD19" s="57">
        <f t="shared" si="11"/>
        <v>173.2</v>
      </c>
      <c r="BE19" s="58">
        <f>X108</f>
        <v>197.8</v>
      </c>
      <c r="BF19" s="58">
        <f>Z108</f>
        <v>208.2</v>
      </c>
      <c r="BG19" s="58">
        <f>AB108</f>
        <v>198.2</v>
      </c>
      <c r="BH19" s="58">
        <f>AD108</f>
        <v>143.80000000000001</v>
      </c>
      <c r="BI19" s="58">
        <f>AE108</f>
        <v>93.9</v>
      </c>
      <c r="BJ19" s="58">
        <f>AF108</f>
        <v>116.1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48.2</v>
      </c>
      <c r="BD20" s="57">
        <f t="shared" si="13"/>
        <v>23</v>
      </c>
      <c r="BE20" s="58">
        <f>X96</f>
        <v>23</v>
      </c>
      <c r="BF20" s="58">
        <f>Z96</f>
        <v>52</v>
      </c>
      <c r="BG20" s="58">
        <f>AB96</f>
        <v>78</v>
      </c>
      <c r="BH20" s="58">
        <f>AD96</f>
        <v>78</v>
      </c>
      <c r="BI20" s="58">
        <f>AE96</f>
        <v>78</v>
      </c>
      <c r="BJ20" s="58">
        <f>AF96</f>
        <v>78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32.700000000000003</v>
      </c>
      <c r="C22" s="44">
        <v>32.700000000000003</v>
      </c>
      <c r="D22" s="44">
        <v>32.700000000000003</v>
      </c>
      <c r="E22" s="44">
        <v>32.700000000000003</v>
      </c>
      <c r="F22" s="44">
        <v>32.700000000000003</v>
      </c>
      <c r="G22" s="44">
        <v>32.700000000000003</v>
      </c>
      <c r="H22" s="44">
        <v>32.700000000000003</v>
      </c>
      <c r="I22" s="44">
        <v>32.700000000000003</v>
      </c>
      <c r="J22" s="44">
        <v>32.700000000000003</v>
      </c>
      <c r="K22" s="44">
        <v>32.700000000000003</v>
      </c>
      <c r="L22" s="44">
        <v>32.700000000000003</v>
      </c>
      <c r="M22" s="44">
        <v>32.700000000000003</v>
      </c>
      <c r="N22" s="44">
        <v>29.5</v>
      </c>
      <c r="O22" s="44">
        <v>29.5</v>
      </c>
      <c r="P22" s="44">
        <v>29.5</v>
      </c>
      <c r="Q22" s="44">
        <v>29.5</v>
      </c>
      <c r="R22" s="44">
        <v>29.5</v>
      </c>
      <c r="S22" s="44">
        <v>29.5</v>
      </c>
      <c r="T22" s="44">
        <v>29.5</v>
      </c>
      <c r="U22" s="44">
        <v>29.5</v>
      </c>
      <c r="V22" s="44">
        <v>29.5</v>
      </c>
      <c r="W22" s="44">
        <v>29.5</v>
      </c>
      <c r="X22" s="44">
        <v>29.5</v>
      </c>
      <c r="Y22" s="44">
        <v>29.5</v>
      </c>
      <c r="Z22" s="44">
        <v>36.799999999999997</v>
      </c>
      <c r="AA22" s="44">
        <v>36.799999999999997</v>
      </c>
      <c r="AB22" s="44">
        <v>36.799999999999997</v>
      </c>
      <c r="AC22" s="44">
        <v>36.799999999999997</v>
      </c>
      <c r="AD22" s="44">
        <v>36.799999999999997</v>
      </c>
      <c r="AE22" s="44">
        <v>36.799999999999997</v>
      </c>
      <c r="AF22" s="44">
        <v>36.799999999999997</v>
      </c>
      <c r="AG22" s="48">
        <v>44</v>
      </c>
      <c r="AH22" s="46">
        <f t="shared" si="2"/>
        <v>36.799999999999997</v>
      </c>
      <c r="AI22" s="47">
        <f t="shared" si="3"/>
        <v>29.5</v>
      </c>
      <c r="AK22" s="49"/>
      <c r="AL22" s="59" t="s">
        <v>39</v>
      </c>
      <c r="AM22" s="60">
        <f t="shared" ref="AM22:BJ22" si="16">SUM(AM16:AM21)</f>
        <v>1857.7700000000002</v>
      </c>
      <c r="AN22" s="60">
        <f t="shared" si="16"/>
        <v>1794.17</v>
      </c>
      <c r="AO22" s="60">
        <f t="shared" si="16"/>
        <v>1683.3700000000001</v>
      </c>
      <c r="AP22" s="60">
        <f t="shared" si="16"/>
        <v>1667.77</v>
      </c>
      <c r="AQ22" s="60">
        <f t="shared" si="16"/>
        <v>1647.77</v>
      </c>
      <c r="AR22" s="60">
        <f t="shared" si="16"/>
        <v>1744.27</v>
      </c>
      <c r="AS22" s="60">
        <f t="shared" si="16"/>
        <v>1815.71</v>
      </c>
      <c r="AT22" s="60">
        <f t="shared" si="16"/>
        <v>1905.07</v>
      </c>
      <c r="AU22" s="60">
        <f t="shared" si="16"/>
        <v>1938.57</v>
      </c>
      <c r="AV22" s="60">
        <f t="shared" si="16"/>
        <v>1839.3000000000002</v>
      </c>
      <c r="AW22" s="60">
        <f t="shared" si="16"/>
        <v>2045.1</v>
      </c>
      <c r="AX22" s="60">
        <f t="shared" si="16"/>
        <v>2054.1</v>
      </c>
      <c r="AY22" s="60">
        <f t="shared" si="16"/>
        <v>1789.8000000000002</v>
      </c>
      <c r="AZ22" s="60">
        <f t="shared" si="16"/>
        <v>1662</v>
      </c>
      <c r="BA22" s="60">
        <f t="shared" si="16"/>
        <v>1725.23</v>
      </c>
      <c r="BB22" s="60">
        <f t="shared" si="16"/>
        <v>1698.92</v>
      </c>
      <c r="BC22" s="60">
        <f t="shared" si="16"/>
        <v>1657.93</v>
      </c>
      <c r="BD22" s="60">
        <f t="shared" si="16"/>
        <v>1625.8300000000002</v>
      </c>
      <c r="BE22" s="60">
        <f t="shared" si="16"/>
        <v>1782.03</v>
      </c>
      <c r="BF22" s="60">
        <f t="shared" si="16"/>
        <v>1991.6</v>
      </c>
      <c r="BG22" s="60">
        <f t="shared" si="16"/>
        <v>2046.8300000000002</v>
      </c>
      <c r="BH22" s="60">
        <f t="shared" si="16"/>
        <v>1891.43</v>
      </c>
      <c r="BI22" s="60">
        <f t="shared" si="16"/>
        <v>1841.5300000000002</v>
      </c>
      <c r="BJ22" s="60">
        <f t="shared" si="16"/>
        <v>1936.73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22</v>
      </c>
      <c r="C23" s="44">
        <v>22</v>
      </c>
      <c r="D23" s="44">
        <v>22</v>
      </c>
      <c r="E23" s="44">
        <v>22</v>
      </c>
      <c r="F23" s="44">
        <v>22</v>
      </c>
      <c r="G23" s="44">
        <v>22</v>
      </c>
      <c r="H23" s="44">
        <v>22</v>
      </c>
      <c r="I23" s="44">
        <v>22</v>
      </c>
      <c r="J23" s="44">
        <v>22</v>
      </c>
      <c r="K23" s="44">
        <v>22</v>
      </c>
      <c r="L23" s="44">
        <v>22</v>
      </c>
      <c r="M23" s="44">
        <v>22</v>
      </c>
      <c r="N23" s="44">
        <v>22.1</v>
      </c>
      <c r="O23" s="44">
        <v>22.1</v>
      </c>
      <c r="P23" s="44">
        <v>22.1</v>
      </c>
      <c r="Q23" s="44">
        <v>22.1</v>
      </c>
      <c r="R23" s="44">
        <v>22.1</v>
      </c>
      <c r="S23" s="44">
        <v>22.1</v>
      </c>
      <c r="T23" s="44">
        <v>22.1</v>
      </c>
      <c r="U23" s="44">
        <v>22.1</v>
      </c>
      <c r="V23" s="44">
        <v>22.1</v>
      </c>
      <c r="W23" s="44">
        <v>22.1</v>
      </c>
      <c r="X23" s="44">
        <v>22.1</v>
      </c>
      <c r="Y23" s="44">
        <v>22.1</v>
      </c>
      <c r="Z23" s="44">
        <v>24</v>
      </c>
      <c r="AA23" s="44">
        <v>24</v>
      </c>
      <c r="AB23" s="44">
        <v>24</v>
      </c>
      <c r="AC23" s="44">
        <v>24</v>
      </c>
      <c r="AD23" s="44">
        <v>24</v>
      </c>
      <c r="AE23" s="44">
        <v>24</v>
      </c>
      <c r="AF23" s="44">
        <v>24</v>
      </c>
      <c r="AG23" s="48">
        <v>42</v>
      </c>
      <c r="AH23" s="46">
        <f t="shared" si="2"/>
        <v>24</v>
      </c>
      <c r="AI23" s="47">
        <f t="shared" si="3"/>
        <v>22</v>
      </c>
      <c r="AK23" s="49"/>
      <c r="AL23" s="59" t="s">
        <v>41</v>
      </c>
      <c r="AM23" s="60">
        <f t="shared" ref="AM23:AR23" si="17">B123*-1</f>
        <v>-270</v>
      </c>
      <c r="AN23" s="60">
        <f t="shared" si="17"/>
        <v>-232.5</v>
      </c>
      <c r="AO23" s="60">
        <f t="shared" si="17"/>
        <v>-135.19999999999999</v>
      </c>
      <c r="AP23" s="60">
        <f t="shared" si="17"/>
        <v>-170.5</v>
      </c>
      <c r="AQ23" s="60">
        <f t="shared" si="17"/>
        <v>-230</v>
      </c>
      <c r="AR23" s="60">
        <f t="shared" si="17"/>
        <v>-230</v>
      </c>
      <c r="AS23" s="60">
        <f>I123*-1</f>
        <v>-220</v>
      </c>
      <c r="AT23" s="60">
        <f>K123*-1</f>
        <v>-220</v>
      </c>
      <c r="AU23" s="60">
        <f t="shared" ref="AU23:BD23" si="18">M123*-1</f>
        <v>-245.6</v>
      </c>
      <c r="AV23" s="60">
        <f t="shared" si="18"/>
        <v>-200</v>
      </c>
      <c r="AW23" s="60">
        <f t="shared" si="18"/>
        <v>-284</v>
      </c>
      <c r="AX23" s="60">
        <f t="shared" si="18"/>
        <v>-293.60000000000002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-5</v>
      </c>
      <c r="BD23" s="60">
        <f t="shared" si="18"/>
        <v>-19</v>
      </c>
      <c r="BE23" s="60">
        <f>X123*-1</f>
        <v>-212</v>
      </c>
      <c r="BF23" s="60">
        <f>Z123*-1</f>
        <v>-237.2</v>
      </c>
      <c r="BG23" s="60">
        <f>AB123*-1</f>
        <v>-274</v>
      </c>
      <c r="BH23" s="60">
        <f>AD123*-1</f>
        <v>-285</v>
      </c>
      <c r="BI23" s="60">
        <f>AE123*-1</f>
        <v>-314</v>
      </c>
      <c r="BJ23" s="60">
        <f>AF123*-1</f>
        <v>-313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25.2</v>
      </c>
      <c r="C24" s="44">
        <v>25.2</v>
      </c>
      <c r="D24" s="44">
        <v>25.2</v>
      </c>
      <c r="E24" s="44">
        <v>25.2</v>
      </c>
      <c r="F24" s="44">
        <v>25.2</v>
      </c>
      <c r="G24" s="44">
        <v>25.2</v>
      </c>
      <c r="H24" s="44">
        <v>25.2</v>
      </c>
      <c r="I24" s="44">
        <v>25.2</v>
      </c>
      <c r="J24" s="44">
        <v>25.2</v>
      </c>
      <c r="K24" s="44">
        <v>25.2</v>
      </c>
      <c r="L24" s="44">
        <v>25.2</v>
      </c>
      <c r="M24" s="44">
        <v>25.2</v>
      </c>
      <c r="N24" s="44">
        <v>17</v>
      </c>
      <c r="O24" s="44">
        <v>17</v>
      </c>
      <c r="P24" s="44">
        <v>17</v>
      </c>
      <c r="Q24" s="44">
        <v>17</v>
      </c>
      <c r="R24" s="44">
        <v>17</v>
      </c>
      <c r="S24" s="44">
        <v>17</v>
      </c>
      <c r="T24" s="44">
        <v>17</v>
      </c>
      <c r="U24" s="44">
        <v>17</v>
      </c>
      <c r="V24" s="44">
        <v>17</v>
      </c>
      <c r="W24" s="44">
        <v>17</v>
      </c>
      <c r="X24" s="44">
        <v>17</v>
      </c>
      <c r="Y24" s="44">
        <v>17</v>
      </c>
      <c r="Z24" s="44">
        <v>21.1</v>
      </c>
      <c r="AA24" s="44">
        <v>21.1</v>
      </c>
      <c r="AB24" s="44">
        <v>21.1</v>
      </c>
      <c r="AC24" s="44">
        <v>21.1</v>
      </c>
      <c r="AD24" s="44">
        <v>21.1</v>
      </c>
      <c r="AE24" s="44">
        <v>21.1</v>
      </c>
      <c r="AF24" s="44">
        <v>21.1</v>
      </c>
      <c r="AG24" s="48">
        <v>40</v>
      </c>
      <c r="AH24" s="46">
        <f t="shared" si="2"/>
        <v>25.2</v>
      </c>
      <c r="AI24" s="47">
        <f t="shared" si="3"/>
        <v>17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26.7</v>
      </c>
      <c r="C25" s="44">
        <v>26.7</v>
      </c>
      <c r="D25" s="44">
        <v>26.7</v>
      </c>
      <c r="E25" s="44">
        <v>26.7</v>
      </c>
      <c r="F25" s="44">
        <v>26.7</v>
      </c>
      <c r="G25" s="44">
        <v>26.7</v>
      </c>
      <c r="H25" s="44">
        <v>26.7</v>
      </c>
      <c r="I25" s="44">
        <v>26.7</v>
      </c>
      <c r="J25" s="44">
        <v>26.7</v>
      </c>
      <c r="K25" s="44">
        <v>26.7</v>
      </c>
      <c r="L25" s="44">
        <v>26.7</v>
      </c>
      <c r="M25" s="44">
        <v>26.7</v>
      </c>
      <c r="N25" s="44">
        <v>22.1</v>
      </c>
      <c r="O25" s="44">
        <v>22.1</v>
      </c>
      <c r="P25" s="44">
        <v>22.1</v>
      </c>
      <c r="Q25" s="44">
        <v>22.1</v>
      </c>
      <c r="R25" s="44">
        <v>22.1</v>
      </c>
      <c r="S25" s="44">
        <v>22.1</v>
      </c>
      <c r="T25" s="44">
        <v>22.1</v>
      </c>
      <c r="U25" s="44">
        <v>22.1</v>
      </c>
      <c r="V25" s="44">
        <v>22.1</v>
      </c>
      <c r="W25" s="44">
        <v>22.1</v>
      </c>
      <c r="X25" s="44">
        <v>22.1</v>
      </c>
      <c r="Y25" s="44">
        <v>22.1</v>
      </c>
      <c r="Z25" s="44">
        <v>18.8</v>
      </c>
      <c r="AA25" s="44">
        <v>18.8</v>
      </c>
      <c r="AB25" s="44">
        <v>18.8</v>
      </c>
      <c r="AC25" s="44">
        <v>18.8</v>
      </c>
      <c r="AD25" s="44">
        <v>18.8</v>
      </c>
      <c r="AE25" s="44">
        <v>18.8</v>
      </c>
      <c r="AF25" s="44">
        <v>18.8</v>
      </c>
      <c r="AG25" s="48">
        <v>38.46</v>
      </c>
      <c r="AH25" s="46">
        <f t="shared" si="2"/>
        <v>26.7</v>
      </c>
      <c r="AI25" s="47">
        <f t="shared" si="3"/>
        <v>18.8</v>
      </c>
      <c r="AK25" s="49"/>
      <c r="AL25" s="59" t="s">
        <v>44</v>
      </c>
      <c r="AM25" s="60">
        <f t="shared" ref="AM25:BJ25" si="19">AM22+AM23</f>
        <v>1587.7700000000002</v>
      </c>
      <c r="AN25" s="60">
        <f t="shared" si="19"/>
        <v>1561.67</v>
      </c>
      <c r="AO25" s="60">
        <f t="shared" si="19"/>
        <v>1548.17</v>
      </c>
      <c r="AP25" s="60">
        <f t="shared" si="19"/>
        <v>1497.27</v>
      </c>
      <c r="AQ25" s="60">
        <f t="shared" si="19"/>
        <v>1417.77</v>
      </c>
      <c r="AR25" s="60">
        <f t="shared" si="19"/>
        <v>1514.27</v>
      </c>
      <c r="AS25" s="60">
        <f t="shared" si="19"/>
        <v>1595.71</v>
      </c>
      <c r="AT25" s="60">
        <f t="shared" si="19"/>
        <v>1685.07</v>
      </c>
      <c r="AU25" s="60">
        <f t="shared" si="19"/>
        <v>1692.97</v>
      </c>
      <c r="AV25" s="60">
        <f t="shared" si="19"/>
        <v>1639.3000000000002</v>
      </c>
      <c r="AW25" s="60">
        <f t="shared" si="19"/>
        <v>1761.1</v>
      </c>
      <c r="AX25" s="60">
        <f t="shared" si="19"/>
        <v>1760.5</v>
      </c>
      <c r="AY25" s="60">
        <f t="shared" si="19"/>
        <v>1789.8000000000002</v>
      </c>
      <c r="AZ25" s="60">
        <f t="shared" si="19"/>
        <v>1662</v>
      </c>
      <c r="BA25" s="60">
        <f t="shared" si="19"/>
        <v>1725.23</v>
      </c>
      <c r="BB25" s="60">
        <f t="shared" si="19"/>
        <v>1698.92</v>
      </c>
      <c r="BC25" s="60">
        <f t="shared" si="19"/>
        <v>1652.93</v>
      </c>
      <c r="BD25" s="60">
        <f t="shared" si="19"/>
        <v>1606.8300000000002</v>
      </c>
      <c r="BE25" s="60">
        <f t="shared" si="19"/>
        <v>1570.03</v>
      </c>
      <c r="BF25" s="60">
        <f t="shared" si="19"/>
        <v>1754.3999999999999</v>
      </c>
      <c r="BG25" s="60">
        <f t="shared" si="19"/>
        <v>1772.8300000000002</v>
      </c>
      <c r="BH25" s="60">
        <f t="shared" si="19"/>
        <v>1606.43</v>
      </c>
      <c r="BI25" s="60">
        <f t="shared" si="19"/>
        <v>1527.5300000000002</v>
      </c>
      <c r="BJ25" s="60">
        <f t="shared" si="19"/>
        <v>1623.73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14</v>
      </c>
      <c r="C26" s="44">
        <v>14</v>
      </c>
      <c r="D26" s="44">
        <v>14</v>
      </c>
      <c r="E26" s="44">
        <v>14</v>
      </c>
      <c r="F26" s="44">
        <v>14</v>
      </c>
      <c r="G26" s="44">
        <v>14</v>
      </c>
      <c r="H26" s="44">
        <v>14</v>
      </c>
      <c r="I26" s="44">
        <v>14</v>
      </c>
      <c r="J26" s="44">
        <v>14</v>
      </c>
      <c r="K26" s="44">
        <v>14</v>
      </c>
      <c r="L26" s="44">
        <v>14</v>
      </c>
      <c r="M26" s="44">
        <v>14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15</v>
      </c>
      <c r="AA26" s="44">
        <v>15</v>
      </c>
      <c r="AB26" s="44">
        <v>15</v>
      </c>
      <c r="AC26" s="44">
        <v>15</v>
      </c>
      <c r="AD26" s="44">
        <v>15</v>
      </c>
      <c r="AE26" s="44">
        <v>15</v>
      </c>
      <c r="AF26" s="44">
        <v>15</v>
      </c>
      <c r="AG26" s="61">
        <v>38</v>
      </c>
      <c r="AH26" s="46">
        <f t="shared" si="2"/>
        <v>15</v>
      </c>
      <c r="AI26" s="47">
        <f t="shared" si="3"/>
        <v>11.5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22.3</v>
      </c>
      <c r="C27" s="44">
        <v>22.3</v>
      </c>
      <c r="D27" s="44">
        <v>22.3</v>
      </c>
      <c r="E27" s="44">
        <v>22.3</v>
      </c>
      <c r="F27" s="44">
        <v>22.3</v>
      </c>
      <c r="G27" s="44">
        <v>22.3</v>
      </c>
      <c r="H27" s="44">
        <v>22.3</v>
      </c>
      <c r="I27" s="44">
        <v>22.3</v>
      </c>
      <c r="J27" s="44">
        <v>22.3</v>
      </c>
      <c r="K27" s="44">
        <v>22.3</v>
      </c>
      <c r="L27" s="44">
        <v>22.3</v>
      </c>
      <c r="M27" s="44">
        <v>22.3</v>
      </c>
      <c r="N27" s="44">
        <v>19.600000000000001</v>
      </c>
      <c r="O27" s="44">
        <v>19.600000000000001</v>
      </c>
      <c r="P27" s="44">
        <v>19.600000000000001</v>
      </c>
      <c r="Q27" s="44">
        <v>19.600000000000001</v>
      </c>
      <c r="R27" s="44">
        <v>19.600000000000001</v>
      </c>
      <c r="S27" s="44">
        <v>19.600000000000001</v>
      </c>
      <c r="T27" s="44">
        <v>19.600000000000001</v>
      </c>
      <c r="U27" s="44">
        <v>19.600000000000001</v>
      </c>
      <c r="V27" s="44">
        <v>19.600000000000001</v>
      </c>
      <c r="W27" s="44">
        <v>19.600000000000001</v>
      </c>
      <c r="X27" s="44">
        <v>19.600000000000001</v>
      </c>
      <c r="Y27" s="44">
        <v>19.600000000000001</v>
      </c>
      <c r="Z27" s="44">
        <v>19.399999999999999</v>
      </c>
      <c r="AA27" s="44">
        <v>19.399999999999999</v>
      </c>
      <c r="AB27" s="44">
        <v>19.399999999999999</v>
      </c>
      <c r="AC27" s="44">
        <v>19.399999999999999</v>
      </c>
      <c r="AD27" s="44">
        <v>19.399999999999999</v>
      </c>
      <c r="AE27" s="44">
        <v>19.399999999999999</v>
      </c>
      <c r="AF27" s="44">
        <v>19.399999999999999</v>
      </c>
      <c r="AG27" s="48">
        <v>36</v>
      </c>
      <c r="AH27" s="46">
        <f t="shared" si="2"/>
        <v>22.3</v>
      </c>
      <c r="AI27" s="47">
        <f t="shared" si="3"/>
        <v>19.399999999999999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22.8</v>
      </c>
      <c r="C28" s="44">
        <v>22.8</v>
      </c>
      <c r="D28" s="44">
        <v>22.8</v>
      </c>
      <c r="E28" s="44">
        <v>22.8</v>
      </c>
      <c r="F28" s="44">
        <v>22.8</v>
      </c>
      <c r="G28" s="44">
        <v>22.8</v>
      </c>
      <c r="H28" s="44">
        <v>22.8</v>
      </c>
      <c r="I28" s="44">
        <v>22.8</v>
      </c>
      <c r="J28" s="44">
        <v>22.8</v>
      </c>
      <c r="K28" s="44">
        <v>22.8</v>
      </c>
      <c r="L28" s="44">
        <v>22.8</v>
      </c>
      <c r="M28" s="44">
        <v>22.8</v>
      </c>
      <c r="N28" s="44">
        <v>21.8</v>
      </c>
      <c r="O28" s="44">
        <v>21.8</v>
      </c>
      <c r="P28" s="44">
        <v>21.8</v>
      </c>
      <c r="Q28" s="44">
        <v>21.8</v>
      </c>
      <c r="R28" s="44">
        <v>21.8</v>
      </c>
      <c r="S28" s="44">
        <v>21.8</v>
      </c>
      <c r="T28" s="44">
        <v>21.8</v>
      </c>
      <c r="U28" s="44">
        <v>21.8</v>
      </c>
      <c r="V28" s="44">
        <v>21.8</v>
      </c>
      <c r="W28" s="44">
        <v>21.8</v>
      </c>
      <c r="X28" s="44">
        <v>21.8</v>
      </c>
      <c r="Y28" s="44">
        <v>21.8</v>
      </c>
      <c r="Z28" s="44">
        <v>37.9</v>
      </c>
      <c r="AA28" s="44">
        <v>37.9</v>
      </c>
      <c r="AB28" s="44">
        <v>37.9</v>
      </c>
      <c r="AC28" s="44">
        <v>37.9</v>
      </c>
      <c r="AD28" s="44">
        <v>37.9</v>
      </c>
      <c r="AE28" s="44">
        <v>37.9</v>
      </c>
      <c r="AF28" s="44">
        <v>37.9</v>
      </c>
      <c r="AG28" s="48">
        <v>35.5</v>
      </c>
      <c r="AH28" s="46">
        <f t="shared" si="2"/>
        <v>37.9</v>
      </c>
      <c r="AI28" s="47">
        <f t="shared" si="3"/>
        <v>21.8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10.6</v>
      </c>
      <c r="C29" s="44">
        <v>10.6</v>
      </c>
      <c r="D29" s="44">
        <v>10.6</v>
      </c>
      <c r="E29" s="44">
        <v>10.6</v>
      </c>
      <c r="F29" s="44">
        <v>10.6</v>
      </c>
      <c r="G29" s="44">
        <v>10.6</v>
      </c>
      <c r="H29" s="44">
        <v>10.6</v>
      </c>
      <c r="I29" s="44">
        <v>10.6</v>
      </c>
      <c r="J29" s="44">
        <v>10.6</v>
      </c>
      <c r="K29" s="44">
        <v>10.6</v>
      </c>
      <c r="L29" s="44">
        <v>10.6</v>
      </c>
      <c r="M29" s="44">
        <v>10.6</v>
      </c>
      <c r="N29" s="44">
        <v>10.6</v>
      </c>
      <c r="O29" s="44">
        <v>10.6</v>
      </c>
      <c r="P29" s="44">
        <v>10.6</v>
      </c>
      <c r="Q29" s="44">
        <v>10.6</v>
      </c>
      <c r="R29" s="44">
        <v>10.6</v>
      </c>
      <c r="S29" s="44">
        <v>10.6</v>
      </c>
      <c r="T29" s="44">
        <v>10.6</v>
      </c>
      <c r="U29" s="44">
        <v>10.6</v>
      </c>
      <c r="V29" s="44">
        <v>10.6</v>
      </c>
      <c r="W29" s="44">
        <v>10.6</v>
      </c>
      <c r="X29" s="44">
        <v>10.6</v>
      </c>
      <c r="Y29" s="44">
        <v>10.6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10.6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12</v>
      </c>
      <c r="C31" s="44">
        <v>12</v>
      </c>
      <c r="D31" s="44">
        <v>12</v>
      </c>
      <c r="E31" s="44">
        <v>12</v>
      </c>
      <c r="F31" s="44">
        <v>12</v>
      </c>
      <c r="G31" s="44">
        <v>12</v>
      </c>
      <c r="H31" s="44">
        <v>12</v>
      </c>
      <c r="I31" s="44">
        <v>12</v>
      </c>
      <c r="J31" s="44">
        <v>12</v>
      </c>
      <c r="K31" s="44">
        <v>12</v>
      </c>
      <c r="L31" s="44">
        <v>12</v>
      </c>
      <c r="M31" s="44">
        <v>12</v>
      </c>
      <c r="N31" s="44">
        <v>13.2</v>
      </c>
      <c r="O31" s="44">
        <v>13.2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10.5</v>
      </c>
      <c r="AA31" s="44">
        <v>10.5</v>
      </c>
      <c r="AB31" s="44">
        <v>10.5</v>
      </c>
      <c r="AC31" s="44">
        <v>10.5</v>
      </c>
      <c r="AD31" s="44">
        <v>10.5</v>
      </c>
      <c r="AE31" s="44">
        <v>10.5</v>
      </c>
      <c r="AF31" s="44">
        <v>10.5</v>
      </c>
      <c r="AG31" s="48">
        <v>29.04</v>
      </c>
      <c r="AH31" s="46">
        <f t="shared" si="2"/>
        <v>13.2</v>
      </c>
      <c r="AI31" s="47">
        <f t="shared" si="3"/>
        <v>10.5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12.6</v>
      </c>
      <c r="C32" s="44">
        <v>12.6</v>
      </c>
      <c r="D32" s="44">
        <v>12.6</v>
      </c>
      <c r="E32" s="44">
        <v>12.6</v>
      </c>
      <c r="F32" s="44">
        <v>12.6</v>
      </c>
      <c r="G32" s="44">
        <v>12.6</v>
      </c>
      <c r="H32" s="44">
        <v>12.6</v>
      </c>
      <c r="I32" s="44">
        <v>12.6</v>
      </c>
      <c r="J32" s="44">
        <v>12.6</v>
      </c>
      <c r="K32" s="44">
        <v>12.6</v>
      </c>
      <c r="L32" s="44">
        <v>12.6</v>
      </c>
      <c r="M32" s="44">
        <v>12.6</v>
      </c>
      <c r="N32" s="44">
        <v>10.4</v>
      </c>
      <c r="O32" s="44">
        <v>10.4</v>
      </c>
      <c r="P32" s="44">
        <v>10.4</v>
      </c>
      <c r="Q32" s="44">
        <v>10.4</v>
      </c>
      <c r="R32" s="44">
        <v>10.4</v>
      </c>
      <c r="S32" s="44">
        <v>10.4</v>
      </c>
      <c r="T32" s="44">
        <v>10.4</v>
      </c>
      <c r="U32" s="44">
        <v>10.4</v>
      </c>
      <c r="V32" s="44">
        <v>10.4</v>
      </c>
      <c r="W32" s="44">
        <v>10.4</v>
      </c>
      <c r="X32" s="44">
        <v>10.4</v>
      </c>
      <c r="Y32" s="44">
        <v>10.4</v>
      </c>
      <c r="Z32" s="44">
        <v>11.1</v>
      </c>
      <c r="AA32" s="44">
        <v>11.1</v>
      </c>
      <c r="AB32" s="44">
        <v>11.1</v>
      </c>
      <c r="AC32" s="44">
        <v>11.1</v>
      </c>
      <c r="AD32" s="44">
        <v>11.1</v>
      </c>
      <c r="AE32" s="44">
        <v>11.1</v>
      </c>
      <c r="AF32" s="44">
        <v>11.1</v>
      </c>
      <c r="AG32" s="48">
        <v>28.1</v>
      </c>
      <c r="AH32" s="46">
        <f t="shared" si="2"/>
        <v>12.6</v>
      </c>
      <c r="AI32" s="47">
        <f t="shared" si="3"/>
        <v>10.4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17.3</v>
      </c>
      <c r="C33" s="44">
        <v>17.3</v>
      </c>
      <c r="D33" s="44">
        <v>17.3</v>
      </c>
      <c r="E33" s="44">
        <v>17.3</v>
      </c>
      <c r="F33" s="44">
        <v>17.3</v>
      </c>
      <c r="G33" s="44">
        <v>17.3</v>
      </c>
      <c r="H33" s="44">
        <v>17.3</v>
      </c>
      <c r="I33" s="44">
        <v>17.3</v>
      </c>
      <c r="J33" s="44">
        <v>17.3</v>
      </c>
      <c r="K33" s="44">
        <v>17.3</v>
      </c>
      <c r="L33" s="44">
        <v>17.3</v>
      </c>
      <c r="M33" s="44">
        <v>17.3</v>
      </c>
      <c r="N33" s="44">
        <v>14.5</v>
      </c>
      <c r="O33" s="44">
        <v>14.5</v>
      </c>
      <c r="P33" s="44">
        <v>14.5</v>
      </c>
      <c r="Q33" s="44">
        <v>14.5</v>
      </c>
      <c r="R33" s="44">
        <v>14.5</v>
      </c>
      <c r="S33" s="44">
        <v>14.5</v>
      </c>
      <c r="T33" s="44">
        <v>14.5</v>
      </c>
      <c r="U33" s="44">
        <v>14.5</v>
      </c>
      <c r="V33" s="44">
        <v>14.5</v>
      </c>
      <c r="W33" s="44">
        <v>14.5</v>
      </c>
      <c r="X33" s="44">
        <v>14.5</v>
      </c>
      <c r="Y33" s="44">
        <v>14.5</v>
      </c>
      <c r="Z33" s="44">
        <v>14.3</v>
      </c>
      <c r="AA33" s="44">
        <v>14.3</v>
      </c>
      <c r="AB33" s="44">
        <v>14.3</v>
      </c>
      <c r="AC33" s="44">
        <v>14.3</v>
      </c>
      <c r="AD33" s="44">
        <v>14.3</v>
      </c>
      <c r="AE33" s="44">
        <v>14.3</v>
      </c>
      <c r="AF33" s="44">
        <v>14.3</v>
      </c>
      <c r="AG33" s="48">
        <v>27</v>
      </c>
      <c r="AH33" s="46">
        <f t="shared" si="2"/>
        <v>17.3</v>
      </c>
      <c r="AI33" s="47">
        <f t="shared" si="3"/>
        <v>14.3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13</v>
      </c>
      <c r="AA34" s="44">
        <v>13</v>
      </c>
      <c r="AB34" s="44">
        <v>13</v>
      </c>
      <c r="AC34" s="44">
        <v>13</v>
      </c>
      <c r="AD34" s="44">
        <v>13</v>
      </c>
      <c r="AE34" s="44">
        <v>13</v>
      </c>
      <c r="AF34" s="44">
        <v>13</v>
      </c>
      <c r="AG34" s="48">
        <v>25</v>
      </c>
      <c r="AH34" s="46">
        <f t="shared" si="2"/>
        <v>13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9.6</v>
      </c>
      <c r="C37" s="44">
        <v>9.6</v>
      </c>
      <c r="D37" s="44">
        <v>9.6</v>
      </c>
      <c r="E37" s="44">
        <v>9.6</v>
      </c>
      <c r="F37" s="44">
        <v>9.6</v>
      </c>
      <c r="G37" s="44">
        <v>9.6</v>
      </c>
      <c r="H37" s="44">
        <v>9.6</v>
      </c>
      <c r="I37" s="44">
        <v>9.6</v>
      </c>
      <c r="J37" s="44">
        <v>9.6</v>
      </c>
      <c r="K37" s="44">
        <v>9.6</v>
      </c>
      <c r="L37" s="44">
        <v>9.6</v>
      </c>
      <c r="M37" s="44">
        <v>9.6</v>
      </c>
      <c r="N37" s="44">
        <v>9.5</v>
      </c>
      <c r="O37" s="44">
        <v>9.5</v>
      </c>
      <c r="P37" s="44">
        <v>9.5</v>
      </c>
      <c r="Q37" s="44">
        <v>9.5</v>
      </c>
      <c r="R37" s="44">
        <v>9.5</v>
      </c>
      <c r="S37" s="44">
        <v>9.5</v>
      </c>
      <c r="T37" s="44">
        <v>9.5</v>
      </c>
      <c r="U37" s="44">
        <v>9.5</v>
      </c>
      <c r="V37" s="44">
        <v>9.5</v>
      </c>
      <c r="W37" s="44">
        <v>9.5</v>
      </c>
      <c r="X37" s="44">
        <v>9.5</v>
      </c>
      <c r="Y37" s="44">
        <v>9.5</v>
      </c>
      <c r="Z37" s="44">
        <v>17.2</v>
      </c>
      <c r="AA37" s="44">
        <v>17.2</v>
      </c>
      <c r="AB37" s="44">
        <v>17.2</v>
      </c>
      <c r="AC37" s="44">
        <v>17.2</v>
      </c>
      <c r="AD37" s="44">
        <v>17.2</v>
      </c>
      <c r="AE37" s="44">
        <v>17.2</v>
      </c>
      <c r="AF37" s="44">
        <v>17.2</v>
      </c>
      <c r="AG37" s="48">
        <v>25</v>
      </c>
      <c r="AH37" s="46">
        <f t="shared" si="2"/>
        <v>17.2</v>
      </c>
      <c r="AI37" s="47">
        <f t="shared" si="3"/>
        <v>9.5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10.1</v>
      </c>
      <c r="H38" s="44">
        <v>10.1</v>
      </c>
      <c r="I38" s="44">
        <v>10.1</v>
      </c>
      <c r="J38" s="44">
        <v>10.1</v>
      </c>
      <c r="K38" s="44">
        <v>10.1</v>
      </c>
      <c r="L38" s="44">
        <v>10.1</v>
      </c>
      <c r="M38" s="44">
        <v>10.1</v>
      </c>
      <c r="N38" s="44">
        <v>10.1</v>
      </c>
      <c r="O38" s="44">
        <v>10.1</v>
      </c>
      <c r="P38" s="44">
        <v>10.1</v>
      </c>
      <c r="Q38" s="44">
        <v>10.1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20.399999999999999</v>
      </c>
      <c r="C42" s="44">
        <v>20.399999999999999</v>
      </c>
      <c r="D42" s="44">
        <v>20.399999999999999</v>
      </c>
      <c r="E42" s="44">
        <v>20.399999999999999</v>
      </c>
      <c r="F42" s="44">
        <v>20.399999999999999</v>
      </c>
      <c r="G42" s="44">
        <v>20.399999999999999</v>
      </c>
      <c r="H42" s="44">
        <v>20.399999999999999</v>
      </c>
      <c r="I42" s="44">
        <v>20.399999999999999</v>
      </c>
      <c r="J42" s="44">
        <v>20.399999999999999</v>
      </c>
      <c r="K42" s="44">
        <v>20.399999999999999</v>
      </c>
      <c r="L42" s="44">
        <v>20.399999999999999</v>
      </c>
      <c r="M42" s="44">
        <v>20.399999999999999</v>
      </c>
      <c r="N42" s="44">
        <v>10.5</v>
      </c>
      <c r="O42" s="44">
        <v>10.5</v>
      </c>
      <c r="P42" s="44">
        <v>10.5</v>
      </c>
      <c r="Q42" s="44">
        <v>10.5</v>
      </c>
      <c r="R42" s="44">
        <v>10.5</v>
      </c>
      <c r="S42" s="44">
        <v>10.5</v>
      </c>
      <c r="T42" s="44">
        <v>10.5</v>
      </c>
      <c r="U42" s="44">
        <v>10.5</v>
      </c>
      <c r="V42" s="44">
        <v>10.5</v>
      </c>
      <c r="W42" s="44">
        <v>10.5</v>
      </c>
      <c r="X42" s="44">
        <v>10.5</v>
      </c>
      <c r="Y42" s="44">
        <v>10.5</v>
      </c>
      <c r="Z42" s="44">
        <v>10.5</v>
      </c>
      <c r="AA42" s="44">
        <v>10.5</v>
      </c>
      <c r="AB42" s="44">
        <v>10.5</v>
      </c>
      <c r="AC42" s="44">
        <v>10.5</v>
      </c>
      <c r="AD42" s="44">
        <v>10.5</v>
      </c>
      <c r="AE42" s="44">
        <v>10.5</v>
      </c>
      <c r="AF42" s="44">
        <v>10.5</v>
      </c>
      <c r="AG42" s="48">
        <v>22</v>
      </c>
      <c r="AH42" s="46">
        <f t="shared" si="2"/>
        <v>20.399999999999999</v>
      </c>
      <c r="AI42" s="47">
        <f t="shared" si="3"/>
        <v>10.5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48">
        <v>21.93</v>
      </c>
      <c r="AH44" s="46">
        <f t="shared" si="2"/>
        <v>23.9</v>
      </c>
      <c r="AI44" s="47">
        <f t="shared" si="3"/>
        <v>11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</v>
      </c>
      <c r="C45" s="44">
        <v>15</v>
      </c>
      <c r="D45" s="44">
        <v>15</v>
      </c>
      <c r="E45" s="44">
        <v>15</v>
      </c>
      <c r="F45" s="44">
        <v>15</v>
      </c>
      <c r="G45" s="44">
        <v>15</v>
      </c>
      <c r="H45" s="44">
        <v>15</v>
      </c>
      <c r="I45" s="44">
        <v>15</v>
      </c>
      <c r="J45" s="44">
        <v>15</v>
      </c>
      <c r="K45" s="44">
        <v>15</v>
      </c>
      <c r="L45" s="44">
        <v>15</v>
      </c>
      <c r="M45" s="44">
        <v>15</v>
      </c>
      <c r="N45" s="44">
        <v>13.9</v>
      </c>
      <c r="O45" s="44">
        <v>13.9</v>
      </c>
      <c r="P45" s="44">
        <v>13.9</v>
      </c>
      <c r="Q45" s="44">
        <v>13.9</v>
      </c>
      <c r="R45" s="44">
        <v>13.9</v>
      </c>
      <c r="S45" s="44">
        <v>13.9</v>
      </c>
      <c r="T45" s="44">
        <v>13.9</v>
      </c>
      <c r="U45" s="44">
        <v>13.9</v>
      </c>
      <c r="V45" s="44">
        <v>13.9</v>
      </c>
      <c r="W45" s="44">
        <v>13.9</v>
      </c>
      <c r="X45" s="44">
        <v>13.9</v>
      </c>
      <c r="Y45" s="44">
        <v>13.9</v>
      </c>
      <c r="Z45" s="44">
        <v>13.9</v>
      </c>
      <c r="AA45" s="44">
        <v>13.9</v>
      </c>
      <c r="AB45" s="44">
        <v>13.9</v>
      </c>
      <c r="AC45" s="44">
        <v>13.9</v>
      </c>
      <c r="AD45" s="44">
        <v>13.9</v>
      </c>
      <c r="AE45" s="44">
        <v>13.9</v>
      </c>
      <c r="AF45" s="44">
        <v>13.9</v>
      </c>
      <c r="AG45" s="48">
        <v>21.3</v>
      </c>
      <c r="AH45" s="46">
        <f t="shared" si="2"/>
        <v>15</v>
      </c>
      <c r="AI45" s="47">
        <f t="shared" si="3"/>
        <v>13.9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11.4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</v>
      </c>
      <c r="C47" s="44">
        <v>6</v>
      </c>
      <c r="D47" s="44">
        <v>6</v>
      </c>
      <c r="E47" s="44">
        <v>6</v>
      </c>
      <c r="F47" s="44">
        <v>6</v>
      </c>
      <c r="G47" s="44">
        <v>6</v>
      </c>
      <c r="H47" s="44">
        <v>6</v>
      </c>
      <c r="I47" s="44">
        <v>6</v>
      </c>
      <c r="J47" s="44">
        <v>6</v>
      </c>
      <c r="K47" s="44">
        <v>6</v>
      </c>
      <c r="L47" s="44">
        <v>6</v>
      </c>
      <c r="M47" s="44">
        <v>6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5.5</v>
      </c>
      <c r="T47" s="44">
        <v>5.5</v>
      </c>
      <c r="U47" s="44">
        <v>5.5</v>
      </c>
      <c r="V47" s="44">
        <v>5.5</v>
      </c>
      <c r="W47" s="44">
        <v>5.5</v>
      </c>
      <c r="X47" s="44">
        <v>5.5</v>
      </c>
      <c r="Y47" s="44">
        <v>5.5</v>
      </c>
      <c r="Z47" s="44">
        <v>5.5</v>
      </c>
      <c r="AA47" s="44">
        <v>5.5</v>
      </c>
      <c r="AB47" s="44">
        <v>5.5</v>
      </c>
      <c r="AC47" s="44">
        <v>5.5</v>
      </c>
      <c r="AD47" s="44">
        <v>5.5</v>
      </c>
      <c r="AE47" s="44">
        <v>5.5</v>
      </c>
      <c r="AF47" s="44">
        <v>5.5</v>
      </c>
      <c r="AG47" s="48">
        <v>19.8</v>
      </c>
      <c r="AH47" s="46">
        <f t="shared" si="2"/>
        <v>6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10.4</v>
      </c>
      <c r="C48" s="44">
        <v>10.4</v>
      </c>
      <c r="D48" s="44">
        <v>10.4</v>
      </c>
      <c r="E48" s="44">
        <v>10.4</v>
      </c>
      <c r="F48" s="44">
        <v>10.4</v>
      </c>
      <c r="G48" s="44">
        <v>10.4</v>
      </c>
      <c r="H48" s="44">
        <v>10.4</v>
      </c>
      <c r="I48" s="44">
        <v>10.4</v>
      </c>
      <c r="J48" s="44">
        <v>10.4</v>
      </c>
      <c r="K48" s="44">
        <v>10.4</v>
      </c>
      <c r="L48" s="44">
        <v>10.4</v>
      </c>
      <c r="M48" s="44">
        <v>10.4</v>
      </c>
      <c r="N48" s="44">
        <v>9.8000000000000007</v>
      </c>
      <c r="O48" s="44">
        <v>9.8000000000000007</v>
      </c>
      <c r="P48" s="44">
        <v>9.8000000000000007</v>
      </c>
      <c r="Q48" s="44">
        <v>9.8000000000000007</v>
      </c>
      <c r="R48" s="44">
        <v>9.8000000000000007</v>
      </c>
      <c r="S48" s="44">
        <v>9.8000000000000007</v>
      </c>
      <c r="T48" s="44">
        <v>9.8000000000000007</v>
      </c>
      <c r="U48" s="44">
        <v>9.8000000000000007</v>
      </c>
      <c r="V48" s="44">
        <v>9.8000000000000007</v>
      </c>
      <c r="W48" s="44">
        <v>9.8000000000000007</v>
      </c>
      <c r="X48" s="44">
        <v>9.8000000000000007</v>
      </c>
      <c r="Y48" s="44">
        <v>9.8000000000000007</v>
      </c>
      <c r="Z48" s="44">
        <v>9.8000000000000007</v>
      </c>
      <c r="AA48" s="44">
        <v>9.8000000000000007</v>
      </c>
      <c r="AB48" s="44">
        <v>9.8000000000000007</v>
      </c>
      <c r="AC48" s="44">
        <v>9.8000000000000007</v>
      </c>
      <c r="AD48" s="44">
        <v>9.8000000000000007</v>
      </c>
      <c r="AE48" s="44">
        <v>9.8000000000000007</v>
      </c>
      <c r="AF48" s="44">
        <v>9.8000000000000007</v>
      </c>
      <c r="AG48" s="48">
        <v>18</v>
      </c>
      <c r="AH48" s="46">
        <f t="shared" si="2"/>
        <v>10.4</v>
      </c>
      <c r="AI48" s="47">
        <f t="shared" si="3"/>
        <v>9.8000000000000007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8.4</v>
      </c>
      <c r="C49" s="44">
        <v>8.4</v>
      </c>
      <c r="D49" s="44">
        <v>8.4</v>
      </c>
      <c r="E49" s="44">
        <v>8.4</v>
      </c>
      <c r="F49" s="44">
        <v>8.4</v>
      </c>
      <c r="G49" s="44">
        <v>8.4</v>
      </c>
      <c r="H49" s="44">
        <v>8.4</v>
      </c>
      <c r="I49" s="44">
        <v>8.4</v>
      </c>
      <c r="J49" s="44">
        <v>8.4</v>
      </c>
      <c r="K49" s="44">
        <v>8.4</v>
      </c>
      <c r="L49" s="44">
        <v>8.4</v>
      </c>
      <c r="M49" s="44">
        <v>8.4</v>
      </c>
      <c r="N49" s="44">
        <v>7.3</v>
      </c>
      <c r="O49" s="44">
        <v>7.3</v>
      </c>
      <c r="P49" s="44">
        <v>7.3</v>
      </c>
      <c r="Q49" s="44">
        <v>7.3</v>
      </c>
      <c r="R49" s="44">
        <v>7.3</v>
      </c>
      <c r="S49" s="44">
        <v>7.3</v>
      </c>
      <c r="T49" s="44">
        <v>7.3</v>
      </c>
      <c r="U49" s="44">
        <v>7.3</v>
      </c>
      <c r="V49" s="44">
        <v>7.3</v>
      </c>
      <c r="W49" s="44">
        <v>7.3</v>
      </c>
      <c r="X49" s="44">
        <v>7.3</v>
      </c>
      <c r="Y49" s="44">
        <v>7.3</v>
      </c>
      <c r="Z49" s="44">
        <v>7.3</v>
      </c>
      <c r="AA49" s="44">
        <v>7.3</v>
      </c>
      <c r="AB49" s="44">
        <v>7.3</v>
      </c>
      <c r="AC49" s="44">
        <v>7.3</v>
      </c>
      <c r="AD49" s="44">
        <v>7.3</v>
      </c>
      <c r="AE49" s="44">
        <v>7.3</v>
      </c>
      <c r="AF49" s="44">
        <v>7.3</v>
      </c>
      <c r="AG49" s="48">
        <v>15.33</v>
      </c>
      <c r="AH49" s="46">
        <f t="shared" si="2"/>
        <v>8.4</v>
      </c>
      <c r="AI49" s="47">
        <f t="shared" si="3"/>
        <v>7.3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4.9000000000000004</v>
      </c>
      <c r="AA51" s="44">
        <v>4.9000000000000004</v>
      </c>
      <c r="AB51" s="44">
        <v>4.9000000000000004</v>
      </c>
      <c r="AC51" s="44">
        <v>4.9000000000000004</v>
      </c>
      <c r="AD51" s="44">
        <v>4.9000000000000004</v>
      </c>
      <c r="AE51" s="44">
        <v>4.9000000000000004</v>
      </c>
      <c r="AF51" s="44">
        <v>4.9000000000000004</v>
      </c>
      <c r="AG51" s="48">
        <v>14.9</v>
      </c>
      <c r="AH51" s="46">
        <f t="shared" si="2"/>
        <v>4.9000000000000004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7.7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12.5</v>
      </c>
      <c r="C55" s="44">
        <v>12.5</v>
      </c>
      <c r="D55" s="44">
        <v>12.5</v>
      </c>
      <c r="E55" s="44">
        <v>12.5</v>
      </c>
      <c r="F55" s="44">
        <v>12.5</v>
      </c>
      <c r="G55" s="44">
        <v>12.5</v>
      </c>
      <c r="H55" s="44">
        <v>12.5</v>
      </c>
      <c r="I55" s="44">
        <v>12.5</v>
      </c>
      <c r="J55" s="44">
        <v>12.5</v>
      </c>
      <c r="K55" s="44">
        <v>12.5</v>
      </c>
      <c r="L55" s="44">
        <v>12.5</v>
      </c>
      <c r="M55" s="44">
        <v>12.5</v>
      </c>
      <c r="N55" s="44">
        <v>12.1</v>
      </c>
      <c r="O55" s="44">
        <v>12.1</v>
      </c>
      <c r="P55" s="44">
        <v>12.1</v>
      </c>
      <c r="Q55" s="44">
        <v>12.1</v>
      </c>
      <c r="R55" s="44">
        <v>12.1</v>
      </c>
      <c r="S55" s="44">
        <v>12.1</v>
      </c>
      <c r="T55" s="44">
        <v>12.1</v>
      </c>
      <c r="U55" s="44">
        <v>12.1</v>
      </c>
      <c r="V55" s="44">
        <v>12.1</v>
      </c>
      <c r="W55" s="44">
        <v>12.1</v>
      </c>
      <c r="X55" s="44">
        <v>12.1</v>
      </c>
      <c r="Y55" s="44">
        <v>12.1</v>
      </c>
      <c r="Z55" s="44">
        <v>12.1</v>
      </c>
      <c r="AA55" s="44">
        <v>12.1</v>
      </c>
      <c r="AB55" s="44">
        <v>12.1</v>
      </c>
      <c r="AC55" s="44">
        <v>12.1</v>
      </c>
      <c r="AD55" s="44">
        <v>12.1</v>
      </c>
      <c r="AE55" s="44">
        <v>12.1</v>
      </c>
      <c r="AF55" s="44">
        <v>12.1</v>
      </c>
      <c r="AG55" s="48">
        <v>13.5</v>
      </c>
      <c r="AH55" s="46">
        <f t="shared" si="2"/>
        <v>12.5</v>
      </c>
      <c r="AI55" s="47">
        <f t="shared" si="3"/>
        <v>12.1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>
        <v>5.9</v>
      </c>
      <c r="G57" s="44">
        <v>5.9</v>
      </c>
      <c r="H57" s="44">
        <v>5.9</v>
      </c>
      <c r="I57" s="44">
        <v>5.9</v>
      </c>
      <c r="J57" s="44">
        <v>5.9</v>
      </c>
      <c r="K57" s="44">
        <v>5.9</v>
      </c>
      <c r="L57" s="44">
        <v>5.9</v>
      </c>
      <c r="M57" s="44">
        <v>5.9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3.1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2.8</v>
      </c>
      <c r="C59" s="44">
        <v>2.8</v>
      </c>
      <c r="D59" s="44">
        <v>2.8</v>
      </c>
      <c r="E59" s="44">
        <v>2.8</v>
      </c>
      <c r="F59" s="44">
        <v>2.8</v>
      </c>
      <c r="G59" s="44">
        <v>2.8</v>
      </c>
      <c r="H59" s="44">
        <v>2.8</v>
      </c>
      <c r="I59" s="44">
        <v>2.8</v>
      </c>
      <c r="J59" s="44">
        <v>2.8</v>
      </c>
      <c r="K59" s="44">
        <v>2.8</v>
      </c>
      <c r="L59" s="44">
        <v>2.8</v>
      </c>
      <c r="M59" s="44">
        <v>2.8</v>
      </c>
      <c r="N59" s="44">
        <v>1.5</v>
      </c>
      <c r="O59" s="44">
        <v>1.5</v>
      </c>
      <c r="P59" s="44">
        <v>1.5</v>
      </c>
      <c r="Q59" s="44">
        <v>1.5</v>
      </c>
      <c r="R59" s="44">
        <v>1.5</v>
      </c>
      <c r="S59" s="44">
        <v>1.5</v>
      </c>
      <c r="T59" s="44">
        <v>1.5</v>
      </c>
      <c r="U59" s="44">
        <v>1.5</v>
      </c>
      <c r="V59" s="44">
        <v>1.5</v>
      </c>
      <c r="W59" s="44">
        <v>1.5</v>
      </c>
      <c r="X59" s="44">
        <v>1.5</v>
      </c>
      <c r="Y59" s="44">
        <v>1.5</v>
      </c>
      <c r="Z59" s="44">
        <v>1.5</v>
      </c>
      <c r="AA59" s="44">
        <v>1.5</v>
      </c>
      <c r="AB59" s="44">
        <v>1.5</v>
      </c>
      <c r="AC59" s="44">
        <v>1.5</v>
      </c>
      <c r="AD59" s="44">
        <v>1.5</v>
      </c>
      <c r="AE59" s="44">
        <v>1.5</v>
      </c>
      <c r="AF59" s="44">
        <v>1.5</v>
      </c>
      <c r="AG59" s="48">
        <v>12</v>
      </c>
      <c r="AH59" s="46">
        <f t="shared" si="2"/>
        <v>2.8</v>
      </c>
      <c r="AI59" s="47">
        <f t="shared" si="3"/>
        <v>1.5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12.4</v>
      </c>
      <c r="C60" s="44">
        <v>12.4</v>
      </c>
      <c r="D60" s="44">
        <v>12.4</v>
      </c>
      <c r="E60" s="44">
        <v>12.4</v>
      </c>
      <c r="F60" s="44">
        <v>12.4</v>
      </c>
      <c r="G60" s="44">
        <v>12.4</v>
      </c>
      <c r="H60" s="44">
        <v>12.4</v>
      </c>
      <c r="I60" s="44">
        <v>12.4</v>
      </c>
      <c r="J60" s="44">
        <v>12.4</v>
      </c>
      <c r="K60" s="44">
        <v>12.4</v>
      </c>
      <c r="L60" s="44">
        <v>12.4</v>
      </c>
      <c r="M60" s="44">
        <v>12.4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12.4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>
        <v>13.5</v>
      </c>
      <c r="S61" s="44">
        <v>13.5</v>
      </c>
      <c r="T61" s="44">
        <v>13.5</v>
      </c>
      <c r="U61" s="44">
        <v>13.5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13.5</v>
      </c>
      <c r="AB61" s="44">
        <v>13.5</v>
      </c>
      <c r="AC61" s="44">
        <v>13.5</v>
      </c>
      <c r="AD61" s="44">
        <v>13.5</v>
      </c>
      <c r="AE61" s="44">
        <v>13.5</v>
      </c>
      <c r="AF61" s="44">
        <v>13.5</v>
      </c>
      <c r="AG61" s="48">
        <v>12</v>
      </c>
      <c r="AH61" s="46">
        <f t="shared" si="2"/>
        <v>13.5</v>
      </c>
      <c r="AI61" s="47">
        <f t="shared" si="3"/>
        <v>13.5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2.5</v>
      </c>
      <c r="C65" s="44">
        <v>2.5</v>
      </c>
      <c r="D65" s="44">
        <v>2.5</v>
      </c>
      <c r="E65" s="44">
        <v>2.5</v>
      </c>
      <c r="F65" s="44">
        <v>2.5</v>
      </c>
      <c r="G65" s="44">
        <v>2.5</v>
      </c>
      <c r="H65" s="44">
        <v>2.5</v>
      </c>
      <c r="I65" s="44">
        <v>2.5</v>
      </c>
      <c r="J65" s="44">
        <v>2.5</v>
      </c>
      <c r="K65" s="44">
        <v>2.5</v>
      </c>
      <c r="L65" s="44">
        <v>2.5</v>
      </c>
      <c r="M65" s="44">
        <v>2.5</v>
      </c>
      <c r="N65" s="44">
        <v>2.5</v>
      </c>
      <c r="O65" s="44">
        <v>2.5</v>
      </c>
      <c r="P65" s="44">
        <v>2.5</v>
      </c>
      <c r="Q65" s="44">
        <v>2.5</v>
      </c>
      <c r="R65" s="44">
        <v>2.5</v>
      </c>
      <c r="S65" s="44">
        <v>2.5</v>
      </c>
      <c r="T65" s="44">
        <v>2.5</v>
      </c>
      <c r="U65" s="44">
        <v>2.5</v>
      </c>
      <c r="V65" s="44">
        <v>2.5</v>
      </c>
      <c r="W65" s="44">
        <v>2.5</v>
      </c>
      <c r="X65" s="44">
        <v>2.5</v>
      </c>
      <c r="Y65" s="44">
        <v>2.5</v>
      </c>
      <c r="Z65" s="44">
        <v>2.5</v>
      </c>
      <c r="AA65" s="44">
        <v>2.5</v>
      </c>
      <c r="AB65" s="44">
        <v>2.5</v>
      </c>
      <c r="AC65" s="44">
        <v>2.5</v>
      </c>
      <c r="AD65" s="44">
        <v>2.5</v>
      </c>
      <c r="AE65" s="44">
        <v>2.5</v>
      </c>
      <c r="AF65" s="44">
        <v>2.5</v>
      </c>
      <c r="AG65" s="48">
        <v>10.7</v>
      </c>
      <c r="AH65" s="46">
        <f t="shared" si="2"/>
        <v>2.5</v>
      </c>
      <c r="AI65" s="47">
        <f t="shared" si="3"/>
        <v>2.5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</v>
      </c>
      <c r="C66" s="44">
        <v>5</v>
      </c>
      <c r="D66" s="44">
        <v>5</v>
      </c>
      <c r="E66" s="44">
        <v>5</v>
      </c>
      <c r="F66" s="44">
        <v>5</v>
      </c>
      <c r="G66" s="44">
        <v>5</v>
      </c>
      <c r="H66" s="44">
        <v>5</v>
      </c>
      <c r="I66" s="44">
        <v>5</v>
      </c>
      <c r="J66" s="44">
        <v>5</v>
      </c>
      <c r="K66" s="44">
        <v>5</v>
      </c>
      <c r="L66" s="44">
        <v>5</v>
      </c>
      <c r="M66" s="44">
        <v>5</v>
      </c>
      <c r="N66" s="44">
        <v>5</v>
      </c>
      <c r="O66" s="44">
        <v>5</v>
      </c>
      <c r="P66" s="44">
        <v>5</v>
      </c>
      <c r="Q66" s="44">
        <v>5</v>
      </c>
      <c r="R66" s="44">
        <v>5</v>
      </c>
      <c r="S66" s="44">
        <v>5</v>
      </c>
      <c r="T66" s="44">
        <v>5</v>
      </c>
      <c r="U66" s="44">
        <v>5</v>
      </c>
      <c r="V66" s="44">
        <v>5</v>
      </c>
      <c r="W66" s="44">
        <v>5</v>
      </c>
      <c r="X66" s="44">
        <v>5</v>
      </c>
      <c r="Y66" s="44">
        <v>5</v>
      </c>
      <c r="Z66" s="44">
        <v>5.2</v>
      </c>
      <c r="AA66" s="44">
        <v>5.2</v>
      </c>
      <c r="AB66" s="44">
        <v>5.2</v>
      </c>
      <c r="AC66" s="44">
        <v>5.2</v>
      </c>
      <c r="AD66" s="44">
        <v>5.2</v>
      </c>
      <c r="AE66" s="44">
        <v>5.2</v>
      </c>
      <c r="AF66" s="44">
        <v>5.2</v>
      </c>
      <c r="AG66" s="62">
        <v>10.3</v>
      </c>
      <c r="AH66" s="46">
        <f t="shared" si="2"/>
        <v>5.2</v>
      </c>
      <c r="AI66" s="47">
        <f t="shared" si="3"/>
        <v>5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2.7</v>
      </c>
      <c r="C67" s="44">
        <v>2.7</v>
      </c>
      <c r="D67" s="44">
        <v>2.7</v>
      </c>
      <c r="E67" s="44">
        <v>2.7</v>
      </c>
      <c r="F67" s="44">
        <v>2.7</v>
      </c>
      <c r="G67" s="44">
        <v>2.7</v>
      </c>
      <c r="H67" s="44">
        <v>2.7</v>
      </c>
      <c r="I67" s="44">
        <v>2.7</v>
      </c>
      <c r="J67" s="44">
        <v>2.7</v>
      </c>
      <c r="K67" s="44">
        <v>2.7</v>
      </c>
      <c r="L67" s="44">
        <v>2.7</v>
      </c>
      <c r="M67" s="44">
        <v>2.7</v>
      </c>
      <c r="N67" s="44">
        <v>2.7</v>
      </c>
      <c r="O67" s="44">
        <v>2.7</v>
      </c>
      <c r="P67" s="44">
        <v>2.7</v>
      </c>
      <c r="Q67" s="44">
        <v>2.7</v>
      </c>
      <c r="R67" s="44">
        <v>2.7</v>
      </c>
      <c r="S67" s="44">
        <v>2.7</v>
      </c>
      <c r="T67" s="44">
        <v>2.7</v>
      </c>
      <c r="U67" s="44">
        <v>2.7</v>
      </c>
      <c r="V67" s="44">
        <v>2.7</v>
      </c>
      <c r="W67" s="44">
        <v>2.7</v>
      </c>
      <c r="X67" s="44">
        <v>2.7</v>
      </c>
      <c r="Y67" s="44">
        <v>2.7</v>
      </c>
      <c r="Z67" s="44">
        <v>3.1</v>
      </c>
      <c r="AA67" s="44">
        <v>3.1</v>
      </c>
      <c r="AB67" s="44">
        <v>3.1</v>
      </c>
      <c r="AC67" s="44">
        <v>3.1</v>
      </c>
      <c r="AD67" s="44">
        <v>3.1</v>
      </c>
      <c r="AE67" s="44">
        <v>3.1</v>
      </c>
      <c r="AF67" s="44">
        <v>3.1</v>
      </c>
      <c r="AG67" s="61">
        <v>10</v>
      </c>
      <c r="AH67" s="46">
        <f t="shared" si="2"/>
        <v>3.1</v>
      </c>
      <c r="AI67" s="47">
        <f t="shared" si="3"/>
        <v>2.7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G70" si="20">62.8+78.4</f>
        <v>141.19999999999999</v>
      </c>
      <c r="C70" s="66">
        <f t="shared" si="20"/>
        <v>141.19999999999999</v>
      </c>
      <c r="D70" s="66">
        <f t="shared" si="20"/>
        <v>141.19999999999999</v>
      </c>
      <c r="E70" s="66">
        <f t="shared" si="20"/>
        <v>141.19999999999999</v>
      </c>
      <c r="F70" s="66">
        <f t="shared" si="20"/>
        <v>141.19999999999999</v>
      </c>
      <c r="G70" s="66">
        <f t="shared" si="20"/>
        <v>141.19999999999999</v>
      </c>
      <c r="H70" s="66">
        <v>102.4</v>
      </c>
      <c r="I70" s="66">
        <v>102.4</v>
      </c>
      <c r="J70" s="66">
        <v>102.5</v>
      </c>
      <c r="K70" s="68">
        <v>102.8</v>
      </c>
      <c r="L70" s="68">
        <v>104.5</v>
      </c>
      <c r="M70" s="68">
        <v>104.5</v>
      </c>
      <c r="N70" s="68">
        <v>104.5</v>
      </c>
      <c r="O70" s="68">
        <v>104.5</v>
      </c>
      <c r="P70" s="68">
        <v>104.5</v>
      </c>
      <c r="Q70" s="68">
        <v>104.5</v>
      </c>
      <c r="R70" s="68">
        <v>104.5</v>
      </c>
      <c r="S70" s="68">
        <v>104.5</v>
      </c>
      <c r="T70" s="68">
        <v>104.5</v>
      </c>
      <c r="U70" s="68">
        <v>104.5</v>
      </c>
      <c r="V70" s="68">
        <v>104.5</v>
      </c>
      <c r="W70" s="68">
        <v>104.5</v>
      </c>
      <c r="X70" s="68">
        <v>104.5</v>
      </c>
      <c r="Y70" s="68">
        <v>104.5</v>
      </c>
      <c r="Z70" s="68">
        <f>57.7+71.8</f>
        <v>129.5</v>
      </c>
      <c r="AA70" s="68">
        <f>58+70</f>
        <v>128</v>
      </c>
      <c r="AB70" s="68">
        <f>58+70</f>
        <v>128</v>
      </c>
      <c r="AC70" s="68">
        <f t="shared" ref="AC70:AF70" si="21">58+70</f>
        <v>128</v>
      </c>
      <c r="AD70" s="68">
        <f t="shared" si="21"/>
        <v>128</v>
      </c>
      <c r="AE70" s="68">
        <f t="shared" si="21"/>
        <v>128</v>
      </c>
      <c r="AF70" s="68">
        <f t="shared" si="21"/>
        <v>128</v>
      </c>
      <c r="AG70" s="64">
        <v>240</v>
      </c>
      <c r="AH70" s="46">
        <f t="shared" si="2"/>
        <v>141.19999999999999</v>
      </c>
      <c r="AI70" s="47">
        <f t="shared" si="3"/>
        <v>102.4</v>
      </c>
      <c r="AK70" s="49"/>
    </row>
    <row r="71" spans="1:88" ht="15.75" thickBot="1" x14ac:dyDescent="0.3">
      <c r="A71" s="69" t="s">
        <v>90</v>
      </c>
      <c r="B71" s="70">
        <f t="shared" ref="B71:C71" si="22">SUM(B11:B69)</f>
        <v>996.27</v>
      </c>
      <c r="C71" s="70">
        <f t="shared" si="22"/>
        <v>996.27</v>
      </c>
      <c r="D71" s="70">
        <f t="shared" ref="D71:E71" si="23">SUM(D11:D69)</f>
        <v>996.27</v>
      </c>
      <c r="E71" s="70">
        <f t="shared" si="23"/>
        <v>996.27</v>
      </c>
      <c r="F71" s="70">
        <f t="shared" ref="F71:AG71" si="24">SUM(F11:F69)</f>
        <v>976.27</v>
      </c>
      <c r="G71" s="70">
        <f t="shared" si="24"/>
        <v>976.27</v>
      </c>
      <c r="H71" s="70">
        <f t="shared" si="24"/>
        <v>976.27</v>
      </c>
      <c r="I71" s="70">
        <f t="shared" si="24"/>
        <v>976.27</v>
      </c>
      <c r="J71" s="70">
        <f t="shared" si="24"/>
        <v>976.27</v>
      </c>
      <c r="K71" s="70">
        <f t="shared" si="24"/>
        <v>976.27</v>
      </c>
      <c r="L71" s="70">
        <f t="shared" si="24"/>
        <v>976.27</v>
      </c>
      <c r="M71" s="70">
        <f t="shared" ref="M71:N71" si="25">SUM(M11:M69)</f>
        <v>976.27</v>
      </c>
      <c r="N71" s="70">
        <f t="shared" si="25"/>
        <v>898.23</v>
      </c>
      <c r="O71" s="70">
        <f t="shared" ref="O71:P71" si="26">SUM(O11:O69)</f>
        <v>898.23</v>
      </c>
      <c r="P71" s="70">
        <f t="shared" si="26"/>
        <v>898.23</v>
      </c>
      <c r="Q71" s="70">
        <f t="shared" ref="Q71:R71" si="27">SUM(Q11:Q69)</f>
        <v>898.23</v>
      </c>
      <c r="R71" s="70">
        <f t="shared" si="27"/>
        <v>898.23</v>
      </c>
      <c r="S71" s="70">
        <f t="shared" si="24"/>
        <v>898.23</v>
      </c>
      <c r="T71" s="70">
        <f t="shared" si="24"/>
        <v>898.23</v>
      </c>
      <c r="U71" s="70">
        <f t="shared" si="24"/>
        <v>898.23</v>
      </c>
      <c r="V71" s="70">
        <f t="shared" si="24"/>
        <v>898.23</v>
      </c>
      <c r="W71" s="70">
        <f t="shared" si="24"/>
        <v>898.23</v>
      </c>
      <c r="X71" s="70">
        <f t="shared" si="24"/>
        <v>898.23</v>
      </c>
      <c r="Y71" s="70">
        <f t="shared" si="24"/>
        <v>898.23</v>
      </c>
      <c r="Z71" s="70">
        <f t="shared" si="24"/>
        <v>977.3</v>
      </c>
      <c r="AA71" s="70">
        <f t="shared" si="24"/>
        <v>965.73</v>
      </c>
      <c r="AB71" s="70">
        <f>SUM(AB11:AB69)</f>
        <v>965.73</v>
      </c>
      <c r="AC71" s="70">
        <f t="shared" si="24"/>
        <v>965.73</v>
      </c>
      <c r="AD71" s="70">
        <f t="shared" si="24"/>
        <v>965.73</v>
      </c>
      <c r="AE71" s="70">
        <f t="shared" si="24"/>
        <v>965.73</v>
      </c>
      <c r="AF71" s="70">
        <f t="shared" si="24"/>
        <v>965.73</v>
      </c>
      <c r="AG71" s="70">
        <f t="shared" si="24"/>
        <v>1812.2049999999999</v>
      </c>
      <c r="AH71" s="46">
        <f t="shared" si="2"/>
        <v>996.27</v>
      </c>
      <c r="AI71" s="47">
        <f t="shared" si="3"/>
        <v>898.23</v>
      </c>
      <c r="AK71" s="49"/>
    </row>
    <row r="72" spans="1:88" x14ac:dyDescent="0.25">
      <c r="A72" s="71" t="s">
        <v>91</v>
      </c>
      <c r="B72" s="44">
        <v>240</v>
      </c>
      <c r="C72" s="44">
        <v>192.8</v>
      </c>
      <c r="D72" s="44">
        <v>80.7</v>
      </c>
      <c r="E72" s="44">
        <v>60.5</v>
      </c>
      <c r="F72" s="44">
        <v>60.5</v>
      </c>
      <c r="G72" s="44">
        <v>111</v>
      </c>
      <c r="H72" s="44">
        <v>111</v>
      </c>
      <c r="I72" s="44">
        <v>160</v>
      </c>
      <c r="J72" s="44">
        <v>242</v>
      </c>
      <c r="K72" s="44">
        <v>242</v>
      </c>
      <c r="L72" s="44">
        <v>241</v>
      </c>
      <c r="M72" s="44">
        <v>281.3</v>
      </c>
      <c r="N72" s="44">
        <v>271</v>
      </c>
      <c r="O72" s="44">
        <v>460</v>
      </c>
      <c r="P72" s="44">
        <v>460</v>
      </c>
      <c r="Q72" s="44">
        <v>0</v>
      </c>
      <c r="R72" s="44">
        <v>0</v>
      </c>
      <c r="S72" s="44">
        <v>0</v>
      </c>
      <c r="T72" s="44">
        <v>0</v>
      </c>
      <c r="U72" s="44">
        <v>56.1</v>
      </c>
      <c r="V72" s="44">
        <v>100</v>
      </c>
      <c r="W72" s="44">
        <v>180</v>
      </c>
      <c r="X72" s="44">
        <v>201</v>
      </c>
      <c r="Y72" s="44">
        <v>100</v>
      </c>
      <c r="Z72" s="44">
        <v>252</v>
      </c>
      <c r="AA72" s="44">
        <v>338.2</v>
      </c>
      <c r="AB72" s="44">
        <v>301</v>
      </c>
      <c r="AC72" s="44">
        <v>301</v>
      </c>
      <c r="AD72" s="44">
        <v>200</v>
      </c>
      <c r="AE72" s="44">
        <v>200</v>
      </c>
      <c r="AF72" s="44">
        <v>273</v>
      </c>
      <c r="AG72" s="61">
        <v>456</v>
      </c>
      <c r="AH72" s="46">
        <f t="shared" si="2"/>
        <v>460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62</v>
      </c>
      <c r="C73" s="43">
        <v>62.8</v>
      </c>
      <c r="D73" s="43">
        <v>62.8</v>
      </c>
      <c r="E73" s="43">
        <v>62.8</v>
      </c>
      <c r="F73" s="43">
        <v>62.8</v>
      </c>
      <c r="G73" s="43">
        <v>62.8</v>
      </c>
      <c r="H73" s="43">
        <v>62.8</v>
      </c>
      <c r="I73" s="43">
        <v>62.8</v>
      </c>
      <c r="J73" s="43">
        <v>62.8</v>
      </c>
      <c r="K73" s="43">
        <v>62.8</v>
      </c>
      <c r="L73" s="43">
        <v>62.8</v>
      </c>
      <c r="M73" s="43">
        <v>62.8</v>
      </c>
      <c r="N73" s="43">
        <v>59.9</v>
      </c>
      <c r="O73" s="43">
        <v>59.9</v>
      </c>
      <c r="P73" s="43">
        <v>59.9</v>
      </c>
      <c r="Q73" s="43">
        <v>59.9</v>
      </c>
      <c r="R73" s="43">
        <v>59.9</v>
      </c>
      <c r="S73" s="43">
        <v>55.9</v>
      </c>
      <c r="T73" s="43">
        <v>55.9</v>
      </c>
      <c r="U73" s="43">
        <v>55.9</v>
      </c>
      <c r="V73" s="43">
        <v>51.8</v>
      </c>
      <c r="W73" s="43">
        <v>51.8</v>
      </c>
      <c r="X73" s="43">
        <v>51.8</v>
      </c>
      <c r="Y73" s="43">
        <v>55.9</v>
      </c>
      <c r="Z73" s="43">
        <v>55.9</v>
      </c>
      <c r="AA73" s="43">
        <v>55.9</v>
      </c>
      <c r="AB73" s="43">
        <v>55.9</v>
      </c>
      <c r="AC73" s="43">
        <v>55.9</v>
      </c>
      <c r="AD73" s="43">
        <v>55.9</v>
      </c>
      <c r="AE73" s="43">
        <v>55.9</v>
      </c>
      <c r="AF73" s="43">
        <v>55.9</v>
      </c>
      <c r="AG73" s="64">
        <v>111</v>
      </c>
      <c r="AH73" s="46">
        <f t="shared" si="2"/>
        <v>62.8</v>
      </c>
      <c r="AI73" s="47">
        <f t="shared" si="3"/>
        <v>51.8</v>
      </c>
      <c r="AK73" s="49"/>
    </row>
    <row r="74" spans="1:88" x14ac:dyDescent="0.25">
      <c r="A74" s="73" t="s">
        <v>93</v>
      </c>
      <c r="B74" s="43">
        <v>48.4</v>
      </c>
      <c r="C74" s="43">
        <v>50.3</v>
      </c>
      <c r="D74" s="43">
        <v>50.3</v>
      </c>
      <c r="E74" s="43">
        <v>50.3</v>
      </c>
      <c r="F74" s="43">
        <v>50.3</v>
      </c>
      <c r="G74" s="43">
        <v>50.3</v>
      </c>
      <c r="H74" s="43">
        <v>50.3</v>
      </c>
      <c r="I74" s="43">
        <v>50.3</v>
      </c>
      <c r="J74" s="43">
        <v>50.3</v>
      </c>
      <c r="K74" s="43">
        <v>50.3</v>
      </c>
      <c r="L74" s="43">
        <v>50.3</v>
      </c>
      <c r="M74" s="43">
        <v>50.3</v>
      </c>
      <c r="N74" s="43">
        <v>43.3</v>
      </c>
      <c r="O74" s="43">
        <v>43.3</v>
      </c>
      <c r="P74" s="43">
        <v>43.3</v>
      </c>
      <c r="Q74" s="43">
        <v>43.3</v>
      </c>
      <c r="R74" s="43">
        <v>43.3</v>
      </c>
      <c r="S74" s="43">
        <v>42.3</v>
      </c>
      <c r="T74" s="43">
        <v>40.6</v>
      </c>
      <c r="U74" s="43">
        <v>35.6</v>
      </c>
      <c r="V74" s="43">
        <v>37.200000000000003</v>
      </c>
      <c r="W74" s="43">
        <v>37.200000000000003</v>
      </c>
      <c r="X74" s="43">
        <v>41.5</v>
      </c>
      <c r="Y74" s="43">
        <v>38.200000000000003</v>
      </c>
      <c r="Z74" s="43">
        <v>38.200000000000003</v>
      </c>
      <c r="AA74" s="43">
        <v>38.200000000000003</v>
      </c>
      <c r="AB74" s="43">
        <v>38.200000000000003</v>
      </c>
      <c r="AC74" s="43">
        <v>38.200000000000003</v>
      </c>
      <c r="AD74" s="43">
        <v>38.200000000000003</v>
      </c>
      <c r="AE74" s="43">
        <v>38.200000000000003</v>
      </c>
      <c r="AF74" s="43">
        <v>38.200000000000003</v>
      </c>
      <c r="AG74" s="64">
        <v>60</v>
      </c>
      <c r="AH74" s="46">
        <f t="shared" si="2"/>
        <v>50.3</v>
      </c>
      <c r="AI74" s="47">
        <f t="shared" si="3"/>
        <v>35.6</v>
      </c>
      <c r="AK74" s="49"/>
    </row>
    <row r="75" spans="1:88" x14ac:dyDescent="0.25">
      <c r="A75" s="74" t="s">
        <v>94</v>
      </c>
      <c r="B75" s="43">
        <v>41.1</v>
      </c>
      <c r="C75" s="43">
        <v>36.5</v>
      </c>
      <c r="D75" s="43">
        <v>36.5</v>
      </c>
      <c r="E75" s="43">
        <v>36.5</v>
      </c>
      <c r="F75" s="43">
        <v>36.5</v>
      </c>
      <c r="G75" s="43">
        <v>36.5</v>
      </c>
      <c r="H75" s="43">
        <v>36.5</v>
      </c>
      <c r="I75" s="43">
        <v>36.5</v>
      </c>
      <c r="J75" s="43">
        <v>36.5</v>
      </c>
      <c r="K75" s="43">
        <v>36.5</v>
      </c>
      <c r="L75" s="43">
        <v>36.5</v>
      </c>
      <c r="M75" s="43">
        <v>36.5</v>
      </c>
      <c r="N75" s="43">
        <v>20.6</v>
      </c>
      <c r="O75" s="43">
        <v>20.6</v>
      </c>
      <c r="P75" s="43">
        <v>20.6</v>
      </c>
      <c r="Q75" s="43">
        <v>20.6</v>
      </c>
      <c r="R75" s="43">
        <v>20.6</v>
      </c>
      <c r="S75" s="43">
        <v>21.7</v>
      </c>
      <c r="T75" s="43">
        <v>21.2</v>
      </c>
      <c r="U75" s="43">
        <v>21.2</v>
      </c>
      <c r="V75" s="43">
        <v>25.4</v>
      </c>
      <c r="W75" s="43">
        <v>25.4</v>
      </c>
      <c r="X75" s="43">
        <v>25.4</v>
      </c>
      <c r="Y75" s="43">
        <v>29.5</v>
      </c>
      <c r="Z75" s="43">
        <v>29.5</v>
      </c>
      <c r="AA75" s="43">
        <v>29.5</v>
      </c>
      <c r="AB75" s="43">
        <v>29.5</v>
      </c>
      <c r="AC75" s="43">
        <v>29.5</v>
      </c>
      <c r="AD75" s="43">
        <v>29.5</v>
      </c>
      <c r="AE75" s="43">
        <v>29.5</v>
      </c>
      <c r="AF75" s="43">
        <v>29.5</v>
      </c>
      <c r="AG75" s="75">
        <v>42.5</v>
      </c>
      <c r="AH75" s="46">
        <f t="shared" ref="AH75:AH138" si="28">MAX(B75:AF75)</f>
        <v>41.1</v>
      </c>
      <c r="AI75" s="47">
        <f t="shared" ref="AI75:AI138" si="29">MIN(B75:AF75)</f>
        <v>20.6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19.7</v>
      </c>
      <c r="T76" s="43">
        <v>19.7</v>
      </c>
      <c r="U76" s="43">
        <v>19.7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28"/>
        <v>22.2</v>
      </c>
      <c r="AI76" s="47">
        <f t="shared" si="29"/>
        <v>19.7</v>
      </c>
      <c r="AK76" s="49"/>
    </row>
    <row r="77" spans="1:88" ht="15.75" thickBot="1" x14ac:dyDescent="0.3">
      <c r="A77" s="76" t="s">
        <v>96</v>
      </c>
      <c r="B77" s="77">
        <v>7.7</v>
      </c>
      <c r="C77" s="77">
        <v>7.5</v>
      </c>
      <c r="D77" s="77">
        <v>7.5</v>
      </c>
      <c r="E77" s="77">
        <v>7.5</v>
      </c>
      <c r="F77" s="77">
        <v>7.5</v>
      </c>
      <c r="G77" s="77">
        <v>7.5</v>
      </c>
      <c r="H77" s="77">
        <v>7.5</v>
      </c>
      <c r="I77" s="77">
        <v>7.5</v>
      </c>
      <c r="J77" s="77">
        <v>7.5</v>
      </c>
      <c r="K77" s="77">
        <v>7.5</v>
      </c>
      <c r="L77" s="77">
        <v>7.5</v>
      </c>
      <c r="M77" s="77">
        <v>7.5</v>
      </c>
      <c r="N77" s="77">
        <v>6</v>
      </c>
      <c r="O77" s="77">
        <v>6</v>
      </c>
      <c r="P77" s="77">
        <v>6</v>
      </c>
      <c r="Q77" s="77">
        <v>6</v>
      </c>
      <c r="R77" s="77">
        <v>6</v>
      </c>
      <c r="S77" s="77">
        <v>6.1</v>
      </c>
      <c r="T77" s="77">
        <v>6.2</v>
      </c>
      <c r="U77" s="77">
        <v>6.1</v>
      </c>
      <c r="V77" s="77">
        <v>8.1999999999999993</v>
      </c>
      <c r="W77" s="77">
        <v>8.1999999999999993</v>
      </c>
      <c r="X77" s="77">
        <v>8.1999999999999993</v>
      </c>
      <c r="Y77" s="77">
        <v>9.5</v>
      </c>
      <c r="Z77" s="77">
        <v>9.5</v>
      </c>
      <c r="AA77" s="77">
        <v>9.5</v>
      </c>
      <c r="AB77" s="77">
        <v>9.5</v>
      </c>
      <c r="AC77" s="77">
        <v>9.5</v>
      </c>
      <c r="AD77" s="77">
        <v>9.5</v>
      </c>
      <c r="AE77" s="77">
        <v>9.5</v>
      </c>
      <c r="AF77" s="77">
        <v>9.5</v>
      </c>
      <c r="AG77" s="78">
        <v>14.8</v>
      </c>
      <c r="AH77" s="46">
        <f t="shared" si="28"/>
        <v>9.5</v>
      </c>
      <c r="AI77" s="47">
        <f t="shared" si="29"/>
        <v>6</v>
      </c>
      <c r="AK77" s="49"/>
    </row>
    <row r="78" spans="1:88" ht="15.75" thickBot="1" x14ac:dyDescent="0.3">
      <c r="A78" s="79" t="s">
        <v>97</v>
      </c>
      <c r="B78" s="70">
        <f t="shared" ref="B78:C78" si="30">SUM(B72:B77)</f>
        <v>421.4</v>
      </c>
      <c r="C78" s="70">
        <f t="shared" si="30"/>
        <v>372.1</v>
      </c>
      <c r="D78" s="70">
        <f t="shared" ref="D78:E78" si="31">SUM(D72:D77)</f>
        <v>260</v>
      </c>
      <c r="E78" s="70">
        <f t="shared" si="31"/>
        <v>239.79999999999998</v>
      </c>
      <c r="F78" s="70">
        <f t="shared" ref="F78:AG78" si="32">SUM(F72:F77)</f>
        <v>239.79999999999998</v>
      </c>
      <c r="G78" s="70">
        <f t="shared" si="32"/>
        <v>290.3</v>
      </c>
      <c r="H78" s="70">
        <f t="shared" si="32"/>
        <v>290.3</v>
      </c>
      <c r="I78" s="70">
        <f t="shared" si="32"/>
        <v>339.3</v>
      </c>
      <c r="J78" s="70">
        <f t="shared" si="32"/>
        <v>421.3</v>
      </c>
      <c r="K78" s="70">
        <f t="shared" si="32"/>
        <v>421.3</v>
      </c>
      <c r="L78" s="70">
        <f t="shared" si="32"/>
        <v>420.3</v>
      </c>
      <c r="M78" s="70">
        <f t="shared" ref="M78:N78" si="33">SUM(M72:M77)</f>
        <v>460.6</v>
      </c>
      <c r="N78" s="70">
        <f t="shared" si="33"/>
        <v>423</v>
      </c>
      <c r="O78" s="70">
        <f t="shared" ref="O78:P78" si="34">SUM(O72:O77)</f>
        <v>612</v>
      </c>
      <c r="P78" s="70">
        <f t="shared" si="34"/>
        <v>612</v>
      </c>
      <c r="Q78" s="70">
        <f t="shared" ref="Q78:R78" si="35">SUM(Q72:Q77)</f>
        <v>151.99999999999997</v>
      </c>
      <c r="R78" s="70">
        <f t="shared" si="35"/>
        <v>151.99999999999997</v>
      </c>
      <c r="S78" s="70">
        <f t="shared" ref="S78" si="36">SUM(S72:S77)</f>
        <v>145.69999999999999</v>
      </c>
      <c r="T78" s="70">
        <f t="shared" si="32"/>
        <v>143.6</v>
      </c>
      <c r="U78" s="70">
        <f t="shared" ref="U78:V78" si="37">SUM(U72:U77)</f>
        <v>194.59999999999997</v>
      </c>
      <c r="V78" s="70">
        <f t="shared" si="37"/>
        <v>244.79999999999998</v>
      </c>
      <c r="W78" s="70">
        <f t="shared" ref="W78:X78" si="38">SUM(W72:W77)</f>
        <v>324.79999999999995</v>
      </c>
      <c r="X78" s="70">
        <f t="shared" si="38"/>
        <v>350.09999999999997</v>
      </c>
      <c r="Y78" s="70">
        <f t="shared" ref="Y78" si="39">SUM(Y72:Y77)</f>
        <v>255.3</v>
      </c>
      <c r="Z78" s="70">
        <f t="shared" si="32"/>
        <v>407.29999999999995</v>
      </c>
      <c r="AA78" s="70">
        <f t="shared" si="32"/>
        <v>493.49999999999994</v>
      </c>
      <c r="AB78" s="70">
        <f t="shared" si="32"/>
        <v>456.29999999999995</v>
      </c>
      <c r="AC78" s="70">
        <f t="shared" si="32"/>
        <v>456.29999999999995</v>
      </c>
      <c r="AD78" s="70">
        <f t="shared" si="32"/>
        <v>355.3</v>
      </c>
      <c r="AE78" s="70">
        <f t="shared" si="32"/>
        <v>355.3</v>
      </c>
      <c r="AF78" s="70">
        <f t="shared" si="32"/>
        <v>428.29999999999995</v>
      </c>
      <c r="AG78" s="80">
        <f t="shared" si="32"/>
        <v>706.4</v>
      </c>
      <c r="AH78" s="46">
        <f t="shared" si="28"/>
        <v>612</v>
      </c>
      <c r="AI78" s="47">
        <f t="shared" si="29"/>
        <v>143.6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96</v>
      </c>
      <c r="N79" s="44">
        <v>96</v>
      </c>
      <c r="O79" s="44">
        <v>95</v>
      </c>
      <c r="P79" s="44">
        <v>95</v>
      </c>
      <c r="Q79" s="44">
        <v>95</v>
      </c>
      <c r="R79" s="44">
        <v>95</v>
      </c>
      <c r="S79" s="44">
        <v>96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28"/>
        <v>96.6</v>
      </c>
      <c r="AI79" s="47">
        <f t="shared" si="29"/>
        <v>95</v>
      </c>
      <c r="AK79" s="49"/>
      <c r="AY79" s="1" t="s">
        <v>99</v>
      </c>
      <c r="AZ79" s="82">
        <f>ROUND(C97,0)</f>
        <v>-233</v>
      </c>
      <c r="BA79" s="81">
        <f t="shared" ref="BA79:BD83" si="40">D97</f>
        <v>-135.19999999999999</v>
      </c>
      <c r="BB79" s="81">
        <f t="shared" si="40"/>
        <v>-170.5</v>
      </c>
      <c r="BC79" s="81">
        <f t="shared" si="40"/>
        <v>-230</v>
      </c>
      <c r="BD79" s="81">
        <f t="shared" si="40"/>
        <v>-230</v>
      </c>
      <c r="BE79" s="82">
        <f>I97</f>
        <v>-220</v>
      </c>
      <c r="BF79" s="82">
        <f>K97</f>
        <v>-220</v>
      </c>
      <c r="BG79" s="82">
        <f t="shared" ref="BG79:BP83" si="41">M97</f>
        <v>-245.6</v>
      </c>
      <c r="BH79" s="82">
        <f t="shared" si="41"/>
        <v>-200</v>
      </c>
      <c r="BI79" s="82">
        <f t="shared" si="41"/>
        <v>-284</v>
      </c>
      <c r="BJ79" s="82">
        <f t="shared" si="41"/>
        <v>-293.60000000000002</v>
      </c>
      <c r="BK79" s="82">
        <f t="shared" si="41"/>
        <v>228.5</v>
      </c>
      <c r="BL79" s="82">
        <f t="shared" si="41"/>
        <v>112</v>
      </c>
      <c r="BM79" s="82">
        <f t="shared" si="41"/>
        <v>171.4</v>
      </c>
      <c r="BN79" s="82">
        <f t="shared" si="41"/>
        <v>142</v>
      </c>
      <c r="BO79" s="82">
        <f t="shared" si="41"/>
        <v>-5</v>
      </c>
      <c r="BP79" s="82">
        <f t="shared" si="41"/>
        <v>-19</v>
      </c>
      <c r="BQ79" s="82">
        <f>X97</f>
        <v>-212</v>
      </c>
      <c r="BR79" s="82">
        <f>Z97</f>
        <v>-237.2</v>
      </c>
      <c r="BS79" s="81">
        <f>AB97</f>
        <v>-274</v>
      </c>
      <c r="BT79" s="81">
        <f t="shared" ref="BT79:BV83" si="42">AD97</f>
        <v>-285</v>
      </c>
      <c r="BU79" s="81">
        <f t="shared" si="42"/>
        <v>-314</v>
      </c>
      <c r="BV79" s="81">
        <f t="shared" si="42"/>
        <v>-313</v>
      </c>
      <c r="BW79" s="81">
        <f>B97</f>
        <v>-270</v>
      </c>
    </row>
    <row r="80" spans="1:88" x14ac:dyDescent="0.25">
      <c r="A80" s="63" t="s">
        <v>100</v>
      </c>
      <c r="B80" s="43">
        <v>55.6</v>
      </c>
      <c r="C80" s="43">
        <v>35.299999999999997</v>
      </c>
      <c r="D80" s="43">
        <v>35.1</v>
      </c>
      <c r="E80" s="43">
        <v>35.4</v>
      </c>
      <c r="F80" s="43">
        <v>35.4</v>
      </c>
      <c r="G80" s="43">
        <v>35.4</v>
      </c>
      <c r="H80" s="43">
        <v>54.4</v>
      </c>
      <c r="I80" s="43">
        <v>54.4</v>
      </c>
      <c r="J80" s="43">
        <v>54.4</v>
      </c>
      <c r="K80" s="43">
        <v>54.4</v>
      </c>
      <c r="L80" s="43">
        <v>54.4</v>
      </c>
      <c r="M80" s="43">
        <v>64</v>
      </c>
      <c r="N80" s="43">
        <v>60</v>
      </c>
      <c r="O80" s="43">
        <v>64.7</v>
      </c>
      <c r="P80" s="43">
        <v>69.3</v>
      </c>
      <c r="Q80" s="43">
        <v>54.5</v>
      </c>
      <c r="R80" s="43">
        <v>54.5</v>
      </c>
      <c r="S80" s="43">
        <v>54.5</v>
      </c>
      <c r="T80" s="43">
        <v>54.5</v>
      </c>
      <c r="U80" s="43">
        <v>48.5</v>
      </c>
      <c r="V80" s="43">
        <v>28.5</v>
      </c>
      <c r="W80" s="43">
        <v>26.8</v>
      </c>
      <c r="X80" s="43">
        <v>54</v>
      </c>
      <c r="Y80" s="43">
        <v>46.3</v>
      </c>
      <c r="Z80" s="43">
        <v>69.3</v>
      </c>
      <c r="AA80" s="43">
        <v>69.3</v>
      </c>
      <c r="AB80" s="43">
        <v>69.3</v>
      </c>
      <c r="AC80" s="43">
        <v>69.3</v>
      </c>
      <c r="AD80" s="43">
        <v>69.3</v>
      </c>
      <c r="AE80" s="43">
        <v>69.3</v>
      </c>
      <c r="AF80" s="43">
        <v>69.3</v>
      </c>
      <c r="AG80" s="64">
        <v>70</v>
      </c>
      <c r="AH80" s="46">
        <f t="shared" si="28"/>
        <v>69.3</v>
      </c>
      <c r="AI80" s="47">
        <f t="shared" si="29"/>
        <v>26.8</v>
      </c>
      <c r="AK80" s="49"/>
      <c r="AY80" s="1" t="s">
        <v>101</v>
      </c>
      <c r="AZ80" s="82">
        <f>ROUND(C98,0)</f>
        <v>0</v>
      </c>
      <c r="BA80" s="81">
        <f t="shared" si="40"/>
        <v>0</v>
      </c>
      <c r="BB80" s="81">
        <f t="shared" si="40"/>
        <v>0</v>
      </c>
      <c r="BC80" s="81">
        <f t="shared" si="40"/>
        <v>0</v>
      </c>
      <c r="BD80" s="81">
        <f t="shared" si="40"/>
        <v>0</v>
      </c>
      <c r="BE80" s="82">
        <f>I98</f>
        <v>22</v>
      </c>
      <c r="BF80" s="82">
        <f>K98</f>
        <v>22</v>
      </c>
      <c r="BG80" s="82">
        <f t="shared" si="41"/>
        <v>22</v>
      </c>
      <c r="BH80" s="82">
        <f t="shared" si="41"/>
        <v>23</v>
      </c>
      <c r="BI80" s="82">
        <f t="shared" si="41"/>
        <v>25</v>
      </c>
      <c r="BJ80" s="82">
        <f t="shared" si="41"/>
        <v>26.3</v>
      </c>
      <c r="BK80" s="82">
        <f t="shared" si="41"/>
        <v>27.2</v>
      </c>
      <c r="BL80" s="82">
        <f t="shared" si="41"/>
        <v>29.9</v>
      </c>
      <c r="BM80" s="82">
        <f t="shared" si="41"/>
        <v>29</v>
      </c>
      <c r="BN80" s="82">
        <f t="shared" si="41"/>
        <v>27.5</v>
      </c>
      <c r="BO80" s="82">
        <f t="shared" si="41"/>
        <v>28.2</v>
      </c>
      <c r="BP80" s="82">
        <f t="shared" si="41"/>
        <v>4.8</v>
      </c>
      <c r="BQ80" s="82">
        <f>X98</f>
        <v>21</v>
      </c>
      <c r="BR80" s="82">
        <f>Z98</f>
        <v>32.1</v>
      </c>
      <c r="BS80" s="81">
        <f>AB98</f>
        <v>3.2</v>
      </c>
      <c r="BT80" s="81">
        <f t="shared" si="42"/>
        <v>2.8</v>
      </c>
      <c r="BU80" s="81">
        <f t="shared" si="42"/>
        <v>3.3</v>
      </c>
      <c r="BV80" s="81">
        <f t="shared" si="42"/>
        <v>3</v>
      </c>
      <c r="BW80" s="81">
        <f>B98</f>
        <v>0</v>
      </c>
    </row>
    <row r="81" spans="1:75" x14ac:dyDescent="0.25">
      <c r="A81" s="63" t="s">
        <v>102</v>
      </c>
      <c r="B81" s="43">
        <v>57</v>
      </c>
      <c r="C81" s="43">
        <v>57.5</v>
      </c>
      <c r="D81" s="43">
        <v>59.9</v>
      </c>
      <c r="E81" s="43">
        <v>65.7</v>
      </c>
      <c r="F81" s="43">
        <v>65.7</v>
      </c>
      <c r="G81" s="43">
        <v>65.7</v>
      </c>
      <c r="H81" s="43">
        <v>69.599999999999994</v>
      </c>
      <c r="I81" s="43">
        <v>69.599999999999994</v>
      </c>
      <c r="J81" s="43">
        <v>69.599999999999994</v>
      </c>
      <c r="K81" s="43">
        <v>69.599999999999994</v>
      </c>
      <c r="L81" s="43">
        <v>69.599999999999994</v>
      </c>
      <c r="M81" s="43">
        <v>69.599999999999994</v>
      </c>
      <c r="N81" s="43">
        <v>64</v>
      </c>
      <c r="O81" s="43">
        <v>69</v>
      </c>
      <c r="P81" s="43">
        <v>69</v>
      </c>
      <c r="Q81" s="43">
        <v>52.7</v>
      </c>
      <c r="R81" s="43">
        <v>52.7</v>
      </c>
      <c r="S81" s="43">
        <v>52.7</v>
      </c>
      <c r="T81" s="43">
        <v>52.7</v>
      </c>
      <c r="U81" s="43">
        <v>53.2</v>
      </c>
      <c r="V81" s="43">
        <v>52.8</v>
      </c>
      <c r="W81" s="43">
        <v>53.8</v>
      </c>
      <c r="X81" s="43">
        <v>53.8</v>
      </c>
      <c r="Y81" s="43">
        <v>61.3</v>
      </c>
      <c r="Z81" s="43">
        <v>71.7</v>
      </c>
      <c r="AA81" s="43">
        <v>71.7</v>
      </c>
      <c r="AB81" s="43">
        <v>71.7</v>
      </c>
      <c r="AC81" s="43">
        <v>71.7</v>
      </c>
      <c r="AD81" s="43">
        <v>71.7</v>
      </c>
      <c r="AE81" s="43">
        <v>71.7</v>
      </c>
      <c r="AF81" s="43">
        <v>71.7</v>
      </c>
      <c r="AG81" s="64">
        <v>69</v>
      </c>
      <c r="AH81" s="46">
        <f t="shared" si="28"/>
        <v>71.7</v>
      </c>
      <c r="AI81" s="47">
        <f t="shared" si="29"/>
        <v>52.7</v>
      </c>
      <c r="AK81" s="49"/>
      <c r="AL81" s="83"/>
      <c r="AO81" s="83"/>
      <c r="AY81" s="1" t="s">
        <v>103</v>
      </c>
      <c r="AZ81" s="82">
        <f>ROUND(C99,0)</f>
        <v>47</v>
      </c>
      <c r="BA81" s="81">
        <f t="shared" si="40"/>
        <v>46.6</v>
      </c>
      <c r="BB81" s="81">
        <f t="shared" si="40"/>
        <v>45.5</v>
      </c>
      <c r="BC81" s="81">
        <f t="shared" si="40"/>
        <v>45.5</v>
      </c>
      <c r="BD81" s="81">
        <f t="shared" si="40"/>
        <v>45.5</v>
      </c>
      <c r="BE81" s="82">
        <f>I99</f>
        <v>40</v>
      </c>
      <c r="BF81" s="82">
        <f>K99</f>
        <v>38</v>
      </c>
      <c r="BG81" s="82">
        <f t="shared" si="41"/>
        <v>27.3</v>
      </c>
      <c r="BH81" s="82">
        <f t="shared" si="41"/>
        <v>30</v>
      </c>
      <c r="BI81" s="82">
        <f t="shared" si="41"/>
        <v>32</v>
      </c>
      <c r="BJ81" s="82">
        <f t="shared" si="41"/>
        <v>36.299999999999997</v>
      </c>
      <c r="BK81" s="82">
        <f t="shared" si="41"/>
        <v>45.5</v>
      </c>
      <c r="BL81" s="82">
        <f t="shared" si="41"/>
        <v>40.299999999999997</v>
      </c>
      <c r="BM81" s="82">
        <f t="shared" si="41"/>
        <v>42.2</v>
      </c>
      <c r="BN81" s="82">
        <f t="shared" si="41"/>
        <v>44.3</v>
      </c>
      <c r="BO81" s="82">
        <f t="shared" si="41"/>
        <v>41.2</v>
      </c>
      <c r="BP81" s="82">
        <f t="shared" si="41"/>
        <v>37.4</v>
      </c>
      <c r="BQ81" s="82">
        <f>X99</f>
        <v>43.5</v>
      </c>
      <c r="BR81" s="82">
        <f>Z99</f>
        <v>44.3</v>
      </c>
      <c r="BS81" s="81">
        <f>AB99</f>
        <v>65</v>
      </c>
      <c r="BT81" s="81">
        <f t="shared" si="42"/>
        <v>66</v>
      </c>
      <c r="BU81" s="81">
        <f t="shared" si="42"/>
        <v>49.6</v>
      </c>
      <c r="BV81" s="81">
        <f t="shared" si="42"/>
        <v>65</v>
      </c>
      <c r="BW81" s="81">
        <f>B99</f>
        <v>50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8"/>
        <v>58</v>
      </c>
      <c r="AI82" s="47">
        <f t="shared" si="29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18</v>
      </c>
      <c r="BA82" s="81">
        <f t="shared" si="40"/>
        <v>19.100000000000001</v>
      </c>
      <c r="BB82" s="81">
        <f t="shared" si="40"/>
        <v>20.8</v>
      </c>
      <c r="BC82" s="81">
        <f t="shared" si="40"/>
        <v>20.8</v>
      </c>
      <c r="BD82" s="81">
        <f t="shared" si="40"/>
        <v>20.8</v>
      </c>
      <c r="BE82" s="82">
        <f>I100</f>
        <v>15.89</v>
      </c>
      <c r="BF82" s="82">
        <f>K100</f>
        <v>14.5</v>
      </c>
      <c r="BG82" s="82">
        <f t="shared" si="41"/>
        <v>14.5</v>
      </c>
      <c r="BH82" s="82">
        <f t="shared" si="41"/>
        <v>11.9</v>
      </c>
      <c r="BI82" s="82">
        <f t="shared" si="41"/>
        <v>10.6</v>
      </c>
      <c r="BJ82" s="82">
        <f t="shared" si="41"/>
        <v>12.3</v>
      </c>
      <c r="BK82" s="82">
        <f t="shared" si="41"/>
        <v>0</v>
      </c>
      <c r="BL82" s="82">
        <f t="shared" si="41"/>
        <v>0</v>
      </c>
      <c r="BM82" s="82">
        <f t="shared" si="41"/>
        <v>0</v>
      </c>
      <c r="BN82" s="82">
        <f t="shared" si="41"/>
        <v>0</v>
      </c>
      <c r="BO82" s="82">
        <f t="shared" si="41"/>
        <v>11.6</v>
      </c>
      <c r="BP82" s="82">
        <f t="shared" si="41"/>
        <v>15.5</v>
      </c>
      <c r="BQ82" s="82">
        <f>X100</f>
        <v>14.3</v>
      </c>
      <c r="BR82" s="82">
        <f>Z100</f>
        <v>16.100000000000001</v>
      </c>
      <c r="BS82" s="81">
        <f>AB100</f>
        <v>14</v>
      </c>
      <c r="BT82" s="81">
        <f t="shared" si="42"/>
        <v>14</v>
      </c>
      <c r="BU82" s="81">
        <f t="shared" si="42"/>
        <v>13</v>
      </c>
      <c r="BV82" s="81">
        <f t="shared" si="42"/>
        <v>13</v>
      </c>
      <c r="BW82" s="81">
        <f>B100</f>
        <v>18</v>
      </c>
    </row>
    <row r="83" spans="1:75" x14ac:dyDescent="0.25">
      <c r="A83" s="63" t="s">
        <v>106</v>
      </c>
      <c r="B83" s="44">
        <v>10</v>
      </c>
      <c r="C83" s="44">
        <v>9.8000000000000007</v>
      </c>
      <c r="D83" s="44">
        <v>9.9</v>
      </c>
      <c r="E83" s="44">
        <v>9.9</v>
      </c>
      <c r="F83" s="44">
        <v>9.9</v>
      </c>
      <c r="G83" s="44">
        <v>9.9</v>
      </c>
      <c r="H83" s="44">
        <v>9.9</v>
      </c>
      <c r="I83" s="44">
        <v>9.9</v>
      </c>
      <c r="J83" s="44">
        <v>9.9</v>
      </c>
      <c r="K83" s="44">
        <v>9.9</v>
      </c>
      <c r="L83" s="44">
        <v>9.9</v>
      </c>
      <c r="M83" s="44">
        <v>9.9</v>
      </c>
      <c r="N83" s="44">
        <v>10.199999999999999</v>
      </c>
      <c r="O83" s="44">
        <v>10.199999999999999</v>
      </c>
      <c r="P83" s="44">
        <v>0</v>
      </c>
      <c r="Q83" s="44">
        <v>0</v>
      </c>
      <c r="R83" s="44">
        <v>9.6999999999999993</v>
      </c>
      <c r="S83" s="44">
        <v>10.6</v>
      </c>
      <c r="T83" s="44">
        <v>15</v>
      </c>
      <c r="U83" s="44">
        <v>15</v>
      </c>
      <c r="V83" s="44">
        <v>10.199999999999999</v>
      </c>
      <c r="W83" s="44">
        <v>10.199999999999999</v>
      </c>
      <c r="X83" s="44">
        <v>10.199999999999999</v>
      </c>
      <c r="Y83" s="44">
        <v>10.199999999999999</v>
      </c>
      <c r="Z83" s="43">
        <v>10.3</v>
      </c>
      <c r="AA83" s="43">
        <v>12.1</v>
      </c>
      <c r="AB83" s="43">
        <v>12.1</v>
      </c>
      <c r="AC83" s="43">
        <v>12.1</v>
      </c>
      <c r="AD83" s="43">
        <v>12.1</v>
      </c>
      <c r="AE83" s="43">
        <v>12.1</v>
      </c>
      <c r="AF83" s="43">
        <v>12.1</v>
      </c>
      <c r="AG83" s="64">
        <v>30</v>
      </c>
      <c r="AH83" s="46">
        <f t="shared" si="28"/>
        <v>15</v>
      </c>
      <c r="AI83" s="47">
        <f t="shared" si="29"/>
        <v>0</v>
      </c>
      <c r="AK83" s="49"/>
      <c r="AY83" s="1" t="s">
        <v>107</v>
      </c>
      <c r="AZ83" s="82">
        <f>ROUND(C101,0)</f>
        <v>0</v>
      </c>
      <c r="BA83" s="81">
        <f t="shared" si="40"/>
        <v>0</v>
      </c>
      <c r="BB83" s="81">
        <f t="shared" si="40"/>
        <v>0</v>
      </c>
      <c r="BC83" s="81">
        <f t="shared" si="40"/>
        <v>0</v>
      </c>
      <c r="BD83" s="81">
        <f t="shared" si="40"/>
        <v>46</v>
      </c>
      <c r="BE83" s="82">
        <f>I101</f>
        <v>38.35</v>
      </c>
      <c r="BF83" s="82">
        <f>K101</f>
        <v>46.8</v>
      </c>
      <c r="BG83" s="82">
        <f t="shared" si="41"/>
        <v>46.8</v>
      </c>
      <c r="BH83" s="82">
        <f t="shared" si="41"/>
        <v>51</v>
      </c>
      <c r="BI83" s="82">
        <f t="shared" si="41"/>
        <v>46.5</v>
      </c>
      <c r="BJ83" s="82">
        <f t="shared" si="41"/>
        <v>56.9</v>
      </c>
      <c r="BK83" s="82">
        <f t="shared" si="41"/>
        <v>54.4</v>
      </c>
      <c r="BL83" s="82">
        <f t="shared" si="41"/>
        <v>53.8</v>
      </c>
      <c r="BM83" s="82">
        <f t="shared" si="41"/>
        <v>46.7</v>
      </c>
      <c r="BN83" s="82">
        <f t="shared" si="41"/>
        <v>49.89</v>
      </c>
      <c r="BO83" s="82">
        <f t="shared" si="41"/>
        <v>51.6</v>
      </c>
      <c r="BP83" s="82">
        <f t="shared" si="41"/>
        <v>52</v>
      </c>
      <c r="BQ83" s="82">
        <f>X101</f>
        <v>55</v>
      </c>
      <c r="BR83" s="82">
        <f>Z101</f>
        <v>56.4</v>
      </c>
      <c r="BS83" s="81">
        <f>AB101</f>
        <v>57</v>
      </c>
      <c r="BT83" s="81">
        <f t="shared" si="42"/>
        <v>0</v>
      </c>
      <c r="BU83" s="81">
        <f t="shared" si="42"/>
        <v>0</v>
      </c>
      <c r="BV83" s="81">
        <f t="shared" si="42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12.4</v>
      </c>
      <c r="O84" s="44">
        <v>15.9</v>
      </c>
      <c r="P84" s="44">
        <v>15.9</v>
      </c>
      <c r="Q84" s="44">
        <v>17.600000000000001</v>
      </c>
      <c r="R84" s="44">
        <v>16.399999999999999</v>
      </c>
      <c r="S84" s="44">
        <v>13.6</v>
      </c>
      <c r="T84" s="44">
        <v>9.9</v>
      </c>
      <c r="U84" s="44">
        <v>7.2</v>
      </c>
      <c r="V84" s="44">
        <v>1.7</v>
      </c>
      <c r="W84" s="44">
        <v>1.1000000000000001</v>
      </c>
      <c r="X84" s="44">
        <v>0</v>
      </c>
      <c r="Y84" s="44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8"/>
        <v>17.600000000000001</v>
      </c>
      <c r="AI84" s="47">
        <f t="shared" si="29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3">M107</f>
        <v>0</v>
      </c>
      <c r="BH84" s="82">
        <f t="shared" si="43"/>
        <v>0</v>
      </c>
      <c r="BI84" s="82">
        <f t="shared" si="43"/>
        <v>0</v>
      </c>
      <c r="BJ84" s="82">
        <f t="shared" si="43"/>
        <v>0</v>
      </c>
      <c r="BK84" s="82">
        <f t="shared" si="43"/>
        <v>0</v>
      </c>
      <c r="BL84" s="82">
        <f t="shared" si="43"/>
        <v>0</v>
      </c>
      <c r="BM84" s="82">
        <f t="shared" si="43"/>
        <v>0</v>
      </c>
      <c r="BN84" s="82">
        <f t="shared" si="43"/>
        <v>0</v>
      </c>
      <c r="BO84" s="82">
        <f t="shared" si="43"/>
        <v>0</v>
      </c>
      <c r="BP84" s="82">
        <f t="shared" si="43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11.3</v>
      </c>
      <c r="C85" s="43">
        <v>11.3</v>
      </c>
      <c r="D85" s="43">
        <v>11.3</v>
      </c>
      <c r="E85" s="43">
        <v>11.3</v>
      </c>
      <c r="F85" s="43">
        <v>11.3</v>
      </c>
      <c r="G85" s="43">
        <v>11.3</v>
      </c>
      <c r="H85" s="43">
        <v>11.3</v>
      </c>
      <c r="I85" s="43">
        <v>11.3</v>
      </c>
      <c r="J85" s="43">
        <v>11.3</v>
      </c>
      <c r="K85" s="43">
        <v>11.3</v>
      </c>
      <c r="L85" s="43">
        <v>11.3</v>
      </c>
      <c r="M85" s="43">
        <v>11.3</v>
      </c>
      <c r="N85" s="43">
        <v>12.3</v>
      </c>
      <c r="O85" s="43">
        <v>12.3</v>
      </c>
      <c r="P85" s="43">
        <v>12.3</v>
      </c>
      <c r="Q85" s="43">
        <v>12.3</v>
      </c>
      <c r="R85" s="43">
        <v>12.3</v>
      </c>
      <c r="S85" s="43">
        <v>11.3</v>
      </c>
      <c r="T85" s="43">
        <v>12.3</v>
      </c>
      <c r="U85" s="43">
        <v>11.1</v>
      </c>
      <c r="V85" s="43">
        <v>11.3</v>
      </c>
      <c r="W85" s="43">
        <v>11</v>
      </c>
      <c r="X85" s="43">
        <v>12.4</v>
      </c>
      <c r="Y85" s="43">
        <v>12.4</v>
      </c>
      <c r="Z85" s="43">
        <v>12.3</v>
      </c>
      <c r="AA85" s="43">
        <v>12.3</v>
      </c>
      <c r="AB85" s="43">
        <v>12.3</v>
      </c>
      <c r="AC85" s="43">
        <v>12.3</v>
      </c>
      <c r="AD85" s="43">
        <v>12.3</v>
      </c>
      <c r="AE85" s="43">
        <v>12.3</v>
      </c>
      <c r="AF85" s="43">
        <v>12.3</v>
      </c>
      <c r="AG85" s="64">
        <v>24</v>
      </c>
      <c r="AH85" s="46">
        <f t="shared" si="28"/>
        <v>12.4</v>
      </c>
      <c r="AI85" s="47">
        <f t="shared" si="29"/>
        <v>11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8"/>
        <v>0</v>
      </c>
      <c r="AI86" s="47">
        <f t="shared" si="29"/>
        <v>0</v>
      </c>
      <c r="AK86" s="49"/>
      <c r="AZ86" s="82">
        <f t="shared" ref="AZ86:BW91" si="44">VALUE(AZ79)</f>
        <v>-233</v>
      </c>
      <c r="BA86" s="82">
        <f t="shared" si="44"/>
        <v>-135.19999999999999</v>
      </c>
      <c r="BB86" s="82">
        <f t="shared" si="44"/>
        <v>-170.5</v>
      </c>
      <c r="BC86" s="82">
        <f t="shared" si="44"/>
        <v>-230</v>
      </c>
      <c r="BD86" s="82">
        <f t="shared" si="44"/>
        <v>-230</v>
      </c>
      <c r="BE86" s="82">
        <f t="shared" si="44"/>
        <v>-220</v>
      </c>
      <c r="BF86" s="82">
        <f t="shared" si="44"/>
        <v>-220</v>
      </c>
      <c r="BG86" s="82">
        <f t="shared" si="44"/>
        <v>-245.6</v>
      </c>
      <c r="BH86" s="82">
        <f t="shared" si="44"/>
        <v>-200</v>
      </c>
      <c r="BI86" s="82">
        <f t="shared" si="44"/>
        <v>-284</v>
      </c>
      <c r="BJ86" s="82">
        <f t="shared" si="44"/>
        <v>-293.60000000000002</v>
      </c>
      <c r="BK86" s="82">
        <f t="shared" si="44"/>
        <v>228.5</v>
      </c>
      <c r="BL86" s="82">
        <f t="shared" si="44"/>
        <v>112</v>
      </c>
      <c r="BM86" s="82">
        <f t="shared" si="44"/>
        <v>171.4</v>
      </c>
      <c r="BN86" s="82">
        <f t="shared" si="44"/>
        <v>142</v>
      </c>
      <c r="BO86" s="82">
        <f t="shared" si="44"/>
        <v>-5</v>
      </c>
      <c r="BP86" s="82">
        <f t="shared" si="44"/>
        <v>-19</v>
      </c>
      <c r="BQ86" s="82">
        <f t="shared" si="44"/>
        <v>-212</v>
      </c>
      <c r="BR86" s="82">
        <f t="shared" si="44"/>
        <v>-237.2</v>
      </c>
      <c r="BS86" s="82">
        <f t="shared" si="44"/>
        <v>-274</v>
      </c>
      <c r="BT86" s="82">
        <f t="shared" si="44"/>
        <v>-285</v>
      </c>
      <c r="BU86" s="82">
        <f t="shared" si="44"/>
        <v>-314</v>
      </c>
      <c r="BV86" s="82">
        <f t="shared" si="44"/>
        <v>-313</v>
      </c>
      <c r="BW86" s="82">
        <f t="shared" si="44"/>
        <v>-270</v>
      </c>
    </row>
    <row r="87" spans="1:75" x14ac:dyDescent="0.25">
      <c r="A87" s="63" t="s">
        <v>112</v>
      </c>
      <c r="B87" s="43">
        <v>7.6</v>
      </c>
      <c r="C87" s="43">
        <v>8.5</v>
      </c>
      <c r="D87" s="43">
        <v>8.5</v>
      </c>
      <c r="E87" s="43">
        <v>8.5</v>
      </c>
      <c r="F87" s="43">
        <v>8.5</v>
      </c>
      <c r="G87" s="43">
        <v>8.5</v>
      </c>
      <c r="H87" s="43">
        <v>8.5</v>
      </c>
      <c r="I87" s="43">
        <v>8.5</v>
      </c>
      <c r="J87" s="43">
        <v>8.5</v>
      </c>
      <c r="K87" s="43">
        <v>8.5</v>
      </c>
      <c r="L87" s="43">
        <v>8.5</v>
      </c>
      <c r="M87" s="43">
        <v>8.5</v>
      </c>
      <c r="N87" s="43">
        <v>7.77</v>
      </c>
      <c r="O87" s="43">
        <v>7.77</v>
      </c>
      <c r="P87" s="43">
        <v>7.77</v>
      </c>
      <c r="Q87" s="43">
        <v>7.77</v>
      </c>
      <c r="R87" s="43">
        <v>7.77</v>
      </c>
      <c r="S87" s="43">
        <v>8</v>
      </c>
      <c r="T87" s="43">
        <v>7.6</v>
      </c>
      <c r="U87" s="43">
        <v>7.7</v>
      </c>
      <c r="V87" s="43">
        <v>7.5</v>
      </c>
      <c r="W87" s="43">
        <v>8</v>
      </c>
      <c r="X87" s="43">
        <v>8</v>
      </c>
      <c r="Y87" s="43">
        <v>7.6</v>
      </c>
      <c r="Z87" s="43">
        <v>7.3</v>
      </c>
      <c r="AA87" s="43">
        <v>7.3</v>
      </c>
      <c r="AB87" s="43">
        <v>7.3</v>
      </c>
      <c r="AC87" s="43">
        <v>7.3</v>
      </c>
      <c r="AD87" s="43">
        <v>7.3</v>
      </c>
      <c r="AE87" s="43">
        <v>7.3</v>
      </c>
      <c r="AF87" s="43">
        <v>7.3</v>
      </c>
      <c r="AG87" s="64">
        <v>14.1</v>
      </c>
      <c r="AH87" s="46">
        <f t="shared" si="28"/>
        <v>8.5</v>
      </c>
      <c r="AI87" s="47">
        <f t="shared" si="29"/>
        <v>7.3</v>
      </c>
      <c r="AK87" s="49"/>
      <c r="AZ87" s="82">
        <f t="shared" si="44"/>
        <v>0</v>
      </c>
      <c r="BA87" s="82">
        <f t="shared" si="44"/>
        <v>0</v>
      </c>
      <c r="BB87" s="82">
        <f t="shared" si="44"/>
        <v>0</v>
      </c>
      <c r="BC87" s="82">
        <f t="shared" si="44"/>
        <v>0</v>
      </c>
      <c r="BD87" s="82">
        <f t="shared" si="44"/>
        <v>0</v>
      </c>
      <c r="BE87" s="82">
        <f t="shared" si="44"/>
        <v>22</v>
      </c>
      <c r="BF87" s="82">
        <f t="shared" si="44"/>
        <v>22</v>
      </c>
      <c r="BG87" s="82">
        <f t="shared" si="44"/>
        <v>22</v>
      </c>
      <c r="BH87" s="82">
        <f t="shared" si="44"/>
        <v>23</v>
      </c>
      <c r="BI87" s="82">
        <f t="shared" si="44"/>
        <v>25</v>
      </c>
      <c r="BJ87" s="82">
        <f t="shared" si="44"/>
        <v>26.3</v>
      </c>
      <c r="BK87" s="82">
        <f t="shared" si="44"/>
        <v>27.2</v>
      </c>
      <c r="BL87" s="82">
        <f t="shared" si="44"/>
        <v>29.9</v>
      </c>
      <c r="BM87" s="82">
        <f t="shared" si="44"/>
        <v>29</v>
      </c>
      <c r="BN87" s="82">
        <f t="shared" si="44"/>
        <v>27.5</v>
      </c>
      <c r="BO87" s="82">
        <f t="shared" si="44"/>
        <v>28.2</v>
      </c>
      <c r="BP87" s="82">
        <f t="shared" si="44"/>
        <v>4.8</v>
      </c>
      <c r="BQ87" s="82">
        <f t="shared" si="44"/>
        <v>21</v>
      </c>
      <c r="BR87" s="82">
        <f t="shared" si="44"/>
        <v>32.1</v>
      </c>
      <c r="BS87" s="82">
        <f t="shared" si="44"/>
        <v>3.2</v>
      </c>
      <c r="BT87" s="82">
        <f t="shared" si="44"/>
        <v>2.8</v>
      </c>
      <c r="BU87" s="82">
        <f t="shared" si="44"/>
        <v>3.3</v>
      </c>
      <c r="BV87" s="82">
        <f t="shared" si="44"/>
        <v>3</v>
      </c>
      <c r="BW87" s="82">
        <f t="shared" si="44"/>
        <v>0</v>
      </c>
    </row>
    <row r="88" spans="1:75" x14ac:dyDescent="0.25">
      <c r="A88" s="84" t="s">
        <v>113</v>
      </c>
      <c r="B88" s="43">
        <v>8</v>
      </c>
      <c r="C88" s="43">
        <v>8.8000000000000007</v>
      </c>
      <c r="D88" s="43">
        <v>8.8000000000000007</v>
      </c>
      <c r="E88" s="43">
        <v>8.8000000000000007</v>
      </c>
      <c r="F88" s="43">
        <v>8.8000000000000007</v>
      </c>
      <c r="G88" s="43">
        <v>8.8000000000000007</v>
      </c>
      <c r="H88" s="43">
        <v>8.8000000000000007</v>
      </c>
      <c r="I88" s="43">
        <v>8.8000000000000007</v>
      </c>
      <c r="J88" s="43">
        <v>8.8000000000000007</v>
      </c>
      <c r="K88" s="43">
        <v>8.8000000000000007</v>
      </c>
      <c r="L88" s="43">
        <v>8.8000000000000007</v>
      </c>
      <c r="M88" s="43">
        <v>8.8000000000000007</v>
      </c>
      <c r="N88" s="43">
        <v>8.1</v>
      </c>
      <c r="O88" s="43">
        <v>8.1</v>
      </c>
      <c r="P88" s="43">
        <v>8.1</v>
      </c>
      <c r="Q88" s="43">
        <v>8.1</v>
      </c>
      <c r="R88" s="43">
        <v>8.1</v>
      </c>
      <c r="S88" s="43">
        <v>8.1999999999999993</v>
      </c>
      <c r="T88" s="43">
        <v>7.9</v>
      </c>
      <c r="U88" s="43">
        <v>7.9</v>
      </c>
      <c r="V88" s="43">
        <v>7.8</v>
      </c>
      <c r="W88" s="43">
        <v>7.7</v>
      </c>
      <c r="X88" s="43">
        <v>7.7</v>
      </c>
      <c r="Y88" s="43">
        <v>7.3</v>
      </c>
      <c r="Z88" s="43">
        <v>7.6</v>
      </c>
      <c r="AA88" s="43">
        <v>7.6</v>
      </c>
      <c r="AB88" s="43">
        <v>7.6</v>
      </c>
      <c r="AC88" s="43">
        <v>7.6</v>
      </c>
      <c r="AD88" s="43">
        <v>7.6</v>
      </c>
      <c r="AE88" s="43">
        <v>7.6</v>
      </c>
      <c r="AF88" s="43">
        <v>7.6</v>
      </c>
      <c r="AG88" s="64">
        <v>14</v>
      </c>
      <c r="AH88" s="46">
        <f t="shared" si="28"/>
        <v>8.8000000000000007</v>
      </c>
      <c r="AI88" s="47">
        <f t="shared" si="29"/>
        <v>7.3</v>
      </c>
      <c r="AK88" s="49"/>
      <c r="AZ88" s="82">
        <f t="shared" si="44"/>
        <v>47</v>
      </c>
      <c r="BA88" s="82">
        <f t="shared" si="44"/>
        <v>46.6</v>
      </c>
      <c r="BB88" s="82">
        <f t="shared" si="44"/>
        <v>45.5</v>
      </c>
      <c r="BC88" s="82">
        <f t="shared" si="44"/>
        <v>45.5</v>
      </c>
      <c r="BD88" s="82">
        <f t="shared" si="44"/>
        <v>45.5</v>
      </c>
      <c r="BE88" s="82">
        <f t="shared" si="44"/>
        <v>40</v>
      </c>
      <c r="BF88" s="82">
        <f t="shared" si="44"/>
        <v>38</v>
      </c>
      <c r="BG88" s="82">
        <f t="shared" si="44"/>
        <v>27.3</v>
      </c>
      <c r="BH88" s="82">
        <f t="shared" si="44"/>
        <v>30</v>
      </c>
      <c r="BI88" s="82">
        <f t="shared" si="44"/>
        <v>32</v>
      </c>
      <c r="BJ88" s="82">
        <f t="shared" si="44"/>
        <v>36.299999999999997</v>
      </c>
      <c r="BK88" s="82">
        <f t="shared" si="44"/>
        <v>45.5</v>
      </c>
      <c r="BL88" s="82">
        <f t="shared" si="44"/>
        <v>40.299999999999997</v>
      </c>
      <c r="BM88" s="82">
        <f t="shared" si="44"/>
        <v>42.2</v>
      </c>
      <c r="BN88" s="82">
        <f t="shared" si="44"/>
        <v>44.3</v>
      </c>
      <c r="BO88" s="82">
        <f t="shared" si="44"/>
        <v>41.2</v>
      </c>
      <c r="BP88" s="82">
        <f t="shared" si="44"/>
        <v>37.4</v>
      </c>
      <c r="BQ88" s="82">
        <f t="shared" si="44"/>
        <v>43.5</v>
      </c>
      <c r="BR88" s="82">
        <f t="shared" si="44"/>
        <v>44.3</v>
      </c>
      <c r="BS88" s="82">
        <f t="shared" si="44"/>
        <v>65</v>
      </c>
      <c r="BT88" s="82">
        <f t="shared" si="44"/>
        <v>66</v>
      </c>
      <c r="BU88" s="82">
        <f t="shared" si="44"/>
        <v>49.6</v>
      </c>
      <c r="BV88" s="82">
        <f t="shared" si="44"/>
        <v>65</v>
      </c>
      <c r="BW88" s="82">
        <f t="shared" si="44"/>
        <v>50</v>
      </c>
    </row>
    <row r="89" spans="1:75" x14ac:dyDescent="0.25">
      <c r="A89" s="63" t="s">
        <v>114</v>
      </c>
      <c r="B89" s="43">
        <v>8.5</v>
      </c>
      <c r="C89" s="43">
        <v>8.3000000000000007</v>
      </c>
      <c r="D89" s="43">
        <v>8.3000000000000007</v>
      </c>
      <c r="E89" s="43">
        <v>8.3000000000000007</v>
      </c>
      <c r="F89" s="43">
        <v>8.3000000000000007</v>
      </c>
      <c r="G89" s="43">
        <v>8.3000000000000007</v>
      </c>
      <c r="H89" s="43">
        <v>8.3000000000000007</v>
      </c>
      <c r="I89" s="43">
        <v>8.3000000000000007</v>
      </c>
      <c r="J89" s="43">
        <v>8.3000000000000007</v>
      </c>
      <c r="K89" s="43">
        <v>8.3000000000000007</v>
      </c>
      <c r="L89" s="43">
        <v>8.3000000000000007</v>
      </c>
      <c r="M89" s="43">
        <v>8.3000000000000007</v>
      </c>
      <c r="N89" s="43">
        <v>8.3000000000000007</v>
      </c>
      <c r="O89" s="43">
        <v>8.3000000000000007</v>
      </c>
      <c r="P89" s="43">
        <v>8.3000000000000007</v>
      </c>
      <c r="Q89" s="43">
        <v>8.3000000000000007</v>
      </c>
      <c r="R89" s="43">
        <v>8.3000000000000007</v>
      </c>
      <c r="S89" s="43">
        <v>7.7</v>
      </c>
      <c r="T89" s="43">
        <v>7.7</v>
      </c>
      <c r="U89" s="43">
        <v>7.7</v>
      </c>
      <c r="V89" s="43">
        <v>7.7</v>
      </c>
      <c r="W89" s="43">
        <v>7.7</v>
      </c>
      <c r="X89" s="43">
        <v>7.7</v>
      </c>
      <c r="Y89" s="43">
        <v>7.7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28"/>
        <v>8.5</v>
      </c>
      <c r="AI89" s="47">
        <f t="shared" si="29"/>
        <v>7.7</v>
      </c>
      <c r="AK89" s="49"/>
      <c r="AZ89" s="82">
        <f t="shared" si="44"/>
        <v>18</v>
      </c>
      <c r="BA89" s="82">
        <f t="shared" si="44"/>
        <v>19.100000000000001</v>
      </c>
      <c r="BB89" s="82">
        <f t="shared" si="44"/>
        <v>20.8</v>
      </c>
      <c r="BC89" s="82">
        <f t="shared" si="44"/>
        <v>20.8</v>
      </c>
      <c r="BD89" s="82">
        <f t="shared" si="44"/>
        <v>20.8</v>
      </c>
      <c r="BE89" s="82">
        <f t="shared" si="44"/>
        <v>15.89</v>
      </c>
      <c r="BF89" s="82">
        <f t="shared" si="44"/>
        <v>14.5</v>
      </c>
      <c r="BG89" s="82">
        <f t="shared" si="44"/>
        <v>14.5</v>
      </c>
      <c r="BH89" s="82">
        <f t="shared" si="44"/>
        <v>11.9</v>
      </c>
      <c r="BI89" s="82">
        <f t="shared" si="44"/>
        <v>10.6</v>
      </c>
      <c r="BJ89" s="82">
        <f t="shared" si="44"/>
        <v>12.3</v>
      </c>
      <c r="BK89" s="82">
        <f t="shared" si="44"/>
        <v>0</v>
      </c>
      <c r="BL89" s="82">
        <f t="shared" si="44"/>
        <v>0</v>
      </c>
      <c r="BM89" s="82">
        <f t="shared" si="44"/>
        <v>0</v>
      </c>
      <c r="BN89" s="82">
        <f t="shared" si="44"/>
        <v>0</v>
      </c>
      <c r="BO89" s="82">
        <f t="shared" si="44"/>
        <v>11.6</v>
      </c>
      <c r="BP89" s="82">
        <f t="shared" si="44"/>
        <v>15.5</v>
      </c>
      <c r="BQ89" s="82">
        <f t="shared" si="44"/>
        <v>14.3</v>
      </c>
      <c r="BR89" s="82">
        <f t="shared" si="44"/>
        <v>16.100000000000001</v>
      </c>
      <c r="BS89" s="82">
        <f t="shared" si="44"/>
        <v>14</v>
      </c>
      <c r="BT89" s="82">
        <f t="shared" si="44"/>
        <v>14</v>
      </c>
      <c r="BU89" s="82">
        <f t="shared" si="44"/>
        <v>13</v>
      </c>
      <c r="BV89" s="82">
        <f t="shared" si="44"/>
        <v>13</v>
      </c>
      <c r="BW89" s="82">
        <f t="shared" si="44"/>
        <v>18</v>
      </c>
    </row>
    <row r="90" spans="1:75" x14ac:dyDescent="0.25">
      <c r="A90" s="63" t="s">
        <v>115</v>
      </c>
      <c r="B90" s="43">
        <v>3.1</v>
      </c>
      <c r="C90" s="43">
        <v>3.1</v>
      </c>
      <c r="D90" s="43">
        <v>3.1</v>
      </c>
      <c r="E90" s="43">
        <v>3.1</v>
      </c>
      <c r="F90" s="43">
        <v>3.1</v>
      </c>
      <c r="G90" s="43">
        <v>3.1</v>
      </c>
      <c r="H90" s="43">
        <v>3.1</v>
      </c>
      <c r="I90" s="43">
        <v>3.1</v>
      </c>
      <c r="J90" s="43">
        <v>3.1</v>
      </c>
      <c r="K90" s="43">
        <v>3.1</v>
      </c>
      <c r="L90" s="43">
        <v>3.1</v>
      </c>
      <c r="M90" s="43">
        <v>3.1</v>
      </c>
      <c r="N90" s="43">
        <v>3.1</v>
      </c>
      <c r="O90" s="43">
        <v>3.1</v>
      </c>
      <c r="P90" s="43">
        <v>3.1</v>
      </c>
      <c r="Q90" s="43">
        <v>3.1</v>
      </c>
      <c r="R90" s="43">
        <v>3.1</v>
      </c>
      <c r="S90" s="43">
        <v>3.1</v>
      </c>
      <c r="T90" s="43">
        <v>3.1</v>
      </c>
      <c r="U90" s="43">
        <v>3.1</v>
      </c>
      <c r="V90" s="43">
        <v>3.1</v>
      </c>
      <c r="W90" s="43">
        <v>3.1</v>
      </c>
      <c r="X90" s="43">
        <v>3.1</v>
      </c>
      <c r="Y90" s="43">
        <v>3.1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28"/>
        <v>4</v>
      </c>
      <c r="AI90" s="47">
        <f t="shared" si="29"/>
        <v>3.1</v>
      </c>
      <c r="AK90" s="49"/>
      <c r="AZ90" s="82">
        <f t="shared" si="44"/>
        <v>0</v>
      </c>
      <c r="BA90" s="82">
        <f t="shared" si="44"/>
        <v>0</v>
      </c>
      <c r="BB90" s="82">
        <f t="shared" si="44"/>
        <v>0</v>
      </c>
      <c r="BC90" s="82">
        <f t="shared" si="44"/>
        <v>0</v>
      </c>
      <c r="BD90" s="82">
        <f t="shared" si="44"/>
        <v>46</v>
      </c>
      <c r="BE90" s="82">
        <f t="shared" si="44"/>
        <v>38.35</v>
      </c>
      <c r="BF90" s="82">
        <f t="shared" si="44"/>
        <v>46.8</v>
      </c>
      <c r="BG90" s="82">
        <f t="shared" si="44"/>
        <v>46.8</v>
      </c>
      <c r="BH90" s="82">
        <f t="shared" si="44"/>
        <v>51</v>
      </c>
      <c r="BI90" s="82">
        <f t="shared" si="44"/>
        <v>46.5</v>
      </c>
      <c r="BJ90" s="82">
        <f t="shared" si="44"/>
        <v>56.9</v>
      </c>
      <c r="BK90" s="82">
        <f t="shared" si="44"/>
        <v>54.4</v>
      </c>
      <c r="BL90" s="82">
        <f t="shared" si="44"/>
        <v>53.8</v>
      </c>
      <c r="BM90" s="82">
        <f t="shared" si="44"/>
        <v>46.7</v>
      </c>
      <c r="BN90" s="82">
        <f t="shared" si="44"/>
        <v>49.89</v>
      </c>
      <c r="BO90" s="82">
        <f t="shared" si="44"/>
        <v>51.6</v>
      </c>
      <c r="BP90" s="82">
        <f t="shared" si="44"/>
        <v>52</v>
      </c>
      <c r="BQ90" s="82">
        <f t="shared" si="44"/>
        <v>55</v>
      </c>
      <c r="BR90" s="82">
        <f t="shared" si="44"/>
        <v>56.4</v>
      </c>
      <c r="BS90" s="82">
        <f t="shared" si="44"/>
        <v>57</v>
      </c>
      <c r="BT90" s="82">
        <f t="shared" si="44"/>
        <v>0</v>
      </c>
      <c r="BU90" s="82">
        <f t="shared" si="44"/>
        <v>0</v>
      </c>
      <c r="BV90" s="82">
        <f t="shared" si="44"/>
        <v>0</v>
      </c>
      <c r="BW90" s="82">
        <f t="shared" si="44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8"/>
        <v>2</v>
      </c>
      <c r="AI91" s="47">
        <f t="shared" si="29"/>
        <v>2</v>
      </c>
      <c r="AK91" s="49"/>
      <c r="AZ91" s="82">
        <f t="shared" si="44"/>
        <v>0</v>
      </c>
      <c r="BA91" s="82">
        <f t="shared" si="44"/>
        <v>0</v>
      </c>
      <c r="BB91" s="82">
        <f t="shared" si="44"/>
        <v>0</v>
      </c>
      <c r="BC91" s="82">
        <f t="shared" si="44"/>
        <v>0</v>
      </c>
      <c r="BD91" s="82">
        <f t="shared" si="44"/>
        <v>0</v>
      </c>
      <c r="BE91" s="82">
        <f t="shared" si="44"/>
        <v>0</v>
      </c>
      <c r="BF91" s="82">
        <f t="shared" si="44"/>
        <v>0</v>
      </c>
      <c r="BG91" s="82">
        <f t="shared" si="44"/>
        <v>0</v>
      </c>
      <c r="BH91" s="82">
        <f t="shared" si="44"/>
        <v>0</v>
      </c>
      <c r="BI91" s="82">
        <f t="shared" si="44"/>
        <v>0</v>
      </c>
      <c r="BJ91" s="82">
        <f t="shared" si="44"/>
        <v>0</v>
      </c>
      <c r="BK91" s="82">
        <f t="shared" si="44"/>
        <v>0</v>
      </c>
      <c r="BL91" s="82">
        <f t="shared" si="44"/>
        <v>0</v>
      </c>
      <c r="BM91" s="82">
        <f t="shared" si="44"/>
        <v>0</v>
      </c>
      <c r="BN91" s="82">
        <f t="shared" si="44"/>
        <v>0</v>
      </c>
      <c r="BO91" s="82">
        <f t="shared" si="44"/>
        <v>0</v>
      </c>
      <c r="BP91" s="82">
        <f t="shared" si="44"/>
        <v>0</v>
      </c>
      <c r="BQ91" s="82">
        <f t="shared" si="44"/>
        <v>0</v>
      </c>
      <c r="BR91" s="82">
        <f t="shared" si="44"/>
        <v>0</v>
      </c>
      <c r="BS91" s="82">
        <f t="shared" si="44"/>
        <v>0</v>
      </c>
      <c r="BT91" s="82">
        <f t="shared" si="44"/>
        <v>0</v>
      </c>
      <c r="BU91" s="82">
        <f t="shared" si="44"/>
        <v>0</v>
      </c>
      <c r="BV91" s="82">
        <f t="shared" si="44"/>
        <v>0</v>
      </c>
      <c r="BW91" s="82">
        <f t="shared" si="44"/>
        <v>0</v>
      </c>
    </row>
    <row r="92" spans="1:75" ht="15.75" thickBot="1" x14ac:dyDescent="0.3">
      <c r="A92" s="87" t="s">
        <v>117</v>
      </c>
      <c r="B92" s="70">
        <f t="shared" ref="B92:C92" si="45">SUM(B79:B91)</f>
        <v>317.10000000000008</v>
      </c>
      <c r="C92" s="70">
        <f t="shared" si="45"/>
        <v>298.60000000000008</v>
      </c>
      <c r="D92" s="70">
        <f t="shared" ref="D92:E92" si="46">SUM(D79:D91)</f>
        <v>300.90000000000003</v>
      </c>
      <c r="E92" s="70">
        <f t="shared" si="46"/>
        <v>307.00000000000006</v>
      </c>
      <c r="F92" s="70">
        <f t="shared" ref="F92:AG92" si="47">SUM(F79:F91)</f>
        <v>307.00000000000006</v>
      </c>
      <c r="G92" s="70">
        <f t="shared" si="47"/>
        <v>307.00000000000006</v>
      </c>
      <c r="H92" s="70">
        <f t="shared" si="47"/>
        <v>329.90000000000003</v>
      </c>
      <c r="I92" s="70">
        <f t="shared" si="47"/>
        <v>329.90000000000003</v>
      </c>
      <c r="J92" s="70">
        <f t="shared" si="47"/>
        <v>329.90000000000003</v>
      </c>
      <c r="K92" s="70">
        <f t="shared" si="47"/>
        <v>329.90000000000003</v>
      </c>
      <c r="L92" s="70">
        <f t="shared" si="47"/>
        <v>329.90000000000003</v>
      </c>
      <c r="M92" s="70">
        <f t="shared" ref="M92:N92" si="48">SUM(M79:M91)</f>
        <v>339.50000000000006</v>
      </c>
      <c r="N92" s="70">
        <f t="shared" si="48"/>
        <v>342.17</v>
      </c>
      <c r="O92" s="70">
        <f t="shared" ref="O92:P92" si="49">SUM(O79:O91)</f>
        <v>354.37</v>
      </c>
      <c r="P92" s="70">
        <f t="shared" si="49"/>
        <v>348.77000000000004</v>
      </c>
      <c r="Q92" s="70">
        <f t="shared" ref="Q92:R92" si="50">SUM(Q79:Q91)</f>
        <v>319.37000000000006</v>
      </c>
      <c r="R92" s="70">
        <f t="shared" si="50"/>
        <v>327.87</v>
      </c>
      <c r="S92" s="70">
        <f t="shared" si="47"/>
        <v>325.70000000000005</v>
      </c>
      <c r="T92" s="70">
        <f t="shared" si="47"/>
        <v>326.7</v>
      </c>
      <c r="U92" s="70">
        <f t="shared" si="47"/>
        <v>317.39999999999998</v>
      </c>
      <c r="V92" s="70">
        <f t="shared" si="47"/>
        <v>286.60000000000002</v>
      </c>
      <c r="W92" s="70">
        <f t="shared" ref="W92" si="51">SUM(W79:W91)</f>
        <v>285.39999999999998</v>
      </c>
      <c r="X92" s="70">
        <f t="shared" si="47"/>
        <v>312.89999999999998</v>
      </c>
      <c r="Y92" s="70">
        <f t="shared" si="47"/>
        <v>311.90000000000003</v>
      </c>
      <c r="Z92" s="70">
        <f t="shared" si="47"/>
        <v>346.8</v>
      </c>
      <c r="AA92" s="70">
        <f t="shared" si="47"/>
        <v>348.6</v>
      </c>
      <c r="AB92" s="70">
        <f t="shared" si="47"/>
        <v>348.6</v>
      </c>
      <c r="AC92" s="70">
        <f t="shared" si="47"/>
        <v>348.6</v>
      </c>
      <c r="AD92" s="70">
        <f t="shared" si="47"/>
        <v>348.6</v>
      </c>
      <c r="AE92" s="70">
        <f t="shared" si="47"/>
        <v>348.6</v>
      </c>
      <c r="AF92" s="70">
        <f t="shared" si="47"/>
        <v>348.6</v>
      </c>
      <c r="AG92" s="80">
        <f t="shared" si="47"/>
        <v>489.91</v>
      </c>
      <c r="AH92" s="46">
        <f t="shared" si="28"/>
        <v>354.37</v>
      </c>
      <c r="AI92" s="47">
        <f t="shared" si="29"/>
        <v>285.39999999999998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/>
      <c r="T93" s="44"/>
      <c r="U93" s="44">
        <v>30</v>
      </c>
      <c r="V93" s="44">
        <v>14</v>
      </c>
      <c r="W93" s="44">
        <v>14</v>
      </c>
      <c r="X93" s="44">
        <v>14</v>
      </c>
      <c r="Y93" s="44">
        <v>14</v>
      </c>
      <c r="Z93" s="44">
        <v>30</v>
      </c>
      <c r="AA93" s="44"/>
      <c r="AB93" s="44">
        <v>50</v>
      </c>
      <c r="AC93" s="44">
        <v>50</v>
      </c>
      <c r="AD93" s="44">
        <v>50</v>
      </c>
      <c r="AE93" s="44">
        <v>50</v>
      </c>
      <c r="AF93" s="44">
        <v>50</v>
      </c>
      <c r="AG93" s="61">
        <v>60</v>
      </c>
      <c r="AH93" s="46">
        <f t="shared" si="28"/>
        <v>50</v>
      </c>
      <c r="AI93" s="47">
        <f t="shared" si="29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/>
      <c r="T94" s="43"/>
      <c r="U94" s="43">
        <v>12.6</v>
      </c>
      <c r="V94" s="43">
        <v>6</v>
      </c>
      <c r="W94" s="43">
        <v>6</v>
      </c>
      <c r="X94" s="43">
        <v>6</v>
      </c>
      <c r="Y94" s="43">
        <v>6</v>
      </c>
      <c r="Z94" s="43">
        <v>14</v>
      </c>
      <c r="AA94" s="43"/>
      <c r="AB94" s="43">
        <v>20</v>
      </c>
      <c r="AC94" s="43">
        <v>20</v>
      </c>
      <c r="AD94" s="43">
        <v>20</v>
      </c>
      <c r="AE94" s="43">
        <v>20</v>
      </c>
      <c r="AF94" s="43">
        <v>20</v>
      </c>
      <c r="AG94" s="64">
        <v>32</v>
      </c>
      <c r="AH94" s="46">
        <f t="shared" si="28"/>
        <v>20</v>
      </c>
      <c r="AI94" s="47">
        <f t="shared" si="29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/>
      <c r="T95" s="77"/>
      <c r="U95" s="77">
        <v>5.6</v>
      </c>
      <c r="V95" s="77">
        <v>3</v>
      </c>
      <c r="W95" s="77">
        <v>3</v>
      </c>
      <c r="X95" s="77">
        <v>3</v>
      </c>
      <c r="Y95" s="77">
        <v>3</v>
      </c>
      <c r="Z95" s="77">
        <v>8</v>
      </c>
      <c r="AA95" s="77"/>
      <c r="AB95" s="77">
        <v>8</v>
      </c>
      <c r="AC95" s="77">
        <v>8</v>
      </c>
      <c r="AD95" s="77">
        <v>8</v>
      </c>
      <c r="AE95" s="77">
        <v>8</v>
      </c>
      <c r="AF95" s="77">
        <v>8</v>
      </c>
      <c r="AG95" s="78">
        <v>14</v>
      </c>
      <c r="AH95" s="46">
        <f t="shared" si="28"/>
        <v>8</v>
      </c>
      <c r="AI95" s="47">
        <f t="shared" si="29"/>
        <v>0</v>
      </c>
      <c r="AK95" s="49"/>
      <c r="AY95" s="82"/>
      <c r="BF95" s="81"/>
      <c r="BG95" s="82">
        <f t="array" ref="BG95:BL118">TRANSPOSE(AZ79:BW84)</f>
        <v>-233</v>
      </c>
      <c r="BH95" s="82">
        <v>0</v>
      </c>
      <c r="BI95" s="82">
        <v>47</v>
      </c>
      <c r="BJ95" s="82">
        <v>18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2">B93+B94+B95</f>
        <v>0</v>
      </c>
      <c r="C96" s="70">
        <f t="shared" si="52"/>
        <v>0</v>
      </c>
      <c r="D96" s="70">
        <f t="shared" ref="D96:E96" si="53">D93+D94+D95</f>
        <v>0</v>
      </c>
      <c r="E96" s="70">
        <f t="shared" si="53"/>
        <v>0</v>
      </c>
      <c r="F96" s="70">
        <f t="shared" ref="F96:AF96" si="54">F93+F94+F95</f>
        <v>0</v>
      </c>
      <c r="G96" s="70">
        <f t="shared" si="54"/>
        <v>0</v>
      </c>
      <c r="H96" s="70">
        <f t="shared" si="54"/>
        <v>0</v>
      </c>
      <c r="I96" s="70">
        <f t="shared" si="54"/>
        <v>0</v>
      </c>
      <c r="J96" s="70">
        <f t="shared" si="54"/>
        <v>0</v>
      </c>
      <c r="K96" s="70">
        <f t="shared" si="54"/>
        <v>0</v>
      </c>
      <c r="L96" s="70">
        <f t="shared" si="54"/>
        <v>0</v>
      </c>
      <c r="M96" s="70">
        <f t="shared" ref="M96:N96" si="55">M93+M94+M95</f>
        <v>0</v>
      </c>
      <c r="N96" s="70">
        <f t="shared" si="55"/>
        <v>0</v>
      </c>
      <c r="O96" s="70">
        <f t="shared" ref="O96:P96" si="56">O93+O94+O95</f>
        <v>0</v>
      </c>
      <c r="P96" s="70">
        <f t="shared" si="56"/>
        <v>0</v>
      </c>
      <c r="Q96" s="70">
        <f t="shared" ref="Q96:R96" si="57">Q93+Q94+Q95</f>
        <v>0</v>
      </c>
      <c r="R96" s="70">
        <f t="shared" si="57"/>
        <v>0</v>
      </c>
      <c r="S96" s="70">
        <f t="shared" si="54"/>
        <v>0</v>
      </c>
      <c r="T96" s="70">
        <f t="shared" si="54"/>
        <v>0</v>
      </c>
      <c r="U96" s="70">
        <f t="shared" si="54"/>
        <v>48.2</v>
      </c>
      <c r="V96" s="70">
        <f t="shared" si="54"/>
        <v>23</v>
      </c>
      <c r="W96" s="70">
        <f t="shared" ref="W96" si="58">W93+W94+W95</f>
        <v>23</v>
      </c>
      <c r="X96" s="70">
        <f t="shared" si="54"/>
        <v>23</v>
      </c>
      <c r="Y96" s="70">
        <f t="shared" ref="Y96" si="59">Y93+Y94+Y95</f>
        <v>23</v>
      </c>
      <c r="Z96" s="70">
        <f t="shared" si="54"/>
        <v>52</v>
      </c>
      <c r="AA96" s="70">
        <f t="shared" si="54"/>
        <v>0</v>
      </c>
      <c r="AB96" s="70">
        <f t="shared" si="54"/>
        <v>78</v>
      </c>
      <c r="AC96" s="70">
        <f t="shared" si="54"/>
        <v>78</v>
      </c>
      <c r="AD96" s="70">
        <f t="shared" si="54"/>
        <v>78</v>
      </c>
      <c r="AE96" s="70">
        <f t="shared" si="54"/>
        <v>78</v>
      </c>
      <c r="AF96" s="70">
        <f t="shared" si="54"/>
        <v>78</v>
      </c>
      <c r="AG96" s="80">
        <f>SUM(AG93:AG95)</f>
        <v>106</v>
      </c>
      <c r="AH96" s="46">
        <f t="shared" si="28"/>
        <v>78</v>
      </c>
      <c r="AI96" s="47">
        <f t="shared" si="29"/>
        <v>0</v>
      </c>
      <c r="AK96" s="49"/>
      <c r="AY96" s="82"/>
      <c r="BF96" s="81"/>
      <c r="BG96" s="82">
        <v>-135.19999999999999</v>
      </c>
      <c r="BH96" s="82">
        <v>0</v>
      </c>
      <c r="BI96" s="82">
        <v>46.6</v>
      </c>
      <c r="BJ96" s="82">
        <v>19.100000000000001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-270</v>
      </c>
      <c r="C97" s="44">
        <v>-232.5</v>
      </c>
      <c r="D97" s="44">
        <v>-135.19999999999999</v>
      </c>
      <c r="E97" s="44">
        <v>-170.5</v>
      </c>
      <c r="F97" s="44">
        <v>-230</v>
      </c>
      <c r="G97" s="44">
        <v>-230</v>
      </c>
      <c r="H97" s="44">
        <v>-226</v>
      </c>
      <c r="I97" s="44">
        <v>-220</v>
      </c>
      <c r="J97" s="44">
        <v>-231.6</v>
      </c>
      <c r="K97" s="44">
        <v>-220</v>
      </c>
      <c r="L97" s="44">
        <v>-200</v>
      </c>
      <c r="M97" s="44">
        <v>-245.6</v>
      </c>
      <c r="N97" s="44">
        <v>-200</v>
      </c>
      <c r="O97" s="44">
        <v>-284</v>
      </c>
      <c r="P97" s="44">
        <v>-293.60000000000002</v>
      </c>
      <c r="Q97" s="44">
        <v>228.5</v>
      </c>
      <c r="R97" s="44">
        <v>112</v>
      </c>
      <c r="S97" s="44">
        <v>171.4</v>
      </c>
      <c r="T97" s="44">
        <v>142</v>
      </c>
      <c r="U97" s="44">
        <v>-5</v>
      </c>
      <c r="V97" s="44">
        <v>-19</v>
      </c>
      <c r="W97" s="44">
        <v>-145</v>
      </c>
      <c r="X97" s="44">
        <v>-212</v>
      </c>
      <c r="Y97" s="44">
        <v>-176</v>
      </c>
      <c r="Z97" s="44">
        <v>-237.2</v>
      </c>
      <c r="AA97" s="44">
        <v>-234.7</v>
      </c>
      <c r="AB97" s="44">
        <v>-274</v>
      </c>
      <c r="AC97" s="44">
        <v>-243</v>
      </c>
      <c r="AD97" s="44">
        <v>-285</v>
      </c>
      <c r="AE97" s="44">
        <v>-314</v>
      </c>
      <c r="AF97" s="44">
        <v>-313</v>
      </c>
      <c r="AG97" s="61"/>
      <c r="AH97" s="46">
        <f t="shared" si="28"/>
        <v>228.5</v>
      </c>
      <c r="AI97" s="47">
        <f t="shared" si="29"/>
        <v>-314</v>
      </c>
      <c r="AK97" s="49"/>
      <c r="AY97" s="82"/>
      <c r="BF97" s="81"/>
      <c r="BG97" s="82">
        <v>-170.5</v>
      </c>
      <c r="BH97" s="82">
        <v>0</v>
      </c>
      <c r="BI97" s="82">
        <v>45.5</v>
      </c>
      <c r="BJ97" s="82">
        <v>20.8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22</v>
      </c>
      <c r="J98" s="43">
        <v>22</v>
      </c>
      <c r="K98" s="43">
        <v>22</v>
      </c>
      <c r="L98" s="43">
        <v>22</v>
      </c>
      <c r="M98" s="43">
        <v>22</v>
      </c>
      <c r="N98" s="43">
        <v>23</v>
      </c>
      <c r="O98" s="43">
        <v>25</v>
      </c>
      <c r="P98" s="43">
        <v>26.3</v>
      </c>
      <c r="Q98" s="43">
        <v>27.2</v>
      </c>
      <c r="R98" s="43">
        <v>29.9</v>
      </c>
      <c r="S98" s="43">
        <v>29</v>
      </c>
      <c r="T98" s="43">
        <v>27.5</v>
      </c>
      <c r="U98" s="43">
        <v>28.2</v>
      </c>
      <c r="V98" s="43">
        <v>4.8</v>
      </c>
      <c r="W98" s="43">
        <v>26.1</v>
      </c>
      <c r="X98" s="43">
        <v>21</v>
      </c>
      <c r="Y98" s="43">
        <v>25</v>
      </c>
      <c r="Z98" s="43">
        <v>32.1</v>
      </c>
      <c r="AA98" s="43">
        <v>3.3</v>
      </c>
      <c r="AB98" s="43">
        <v>3.2</v>
      </c>
      <c r="AC98" s="43">
        <v>3.3</v>
      </c>
      <c r="AD98" s="43">
        <v>2.8</v>
      </c>
      <c r="AE98" s="43">
        <v>3.3</v>
      </c>
      <c r="AF98" s="43">
        <v>3</v>
      </c>
      <c r="AG98" s="64"/>
      <c r="AH98" s="46">
        <f t="shared" si="28"/>
        <v>32.1</v>
      </c>
      <c r="AI98" s="47">
        <f t="shared" si="29"/>
        <v>0</v>
      </c>
      <c r="AK98" s="49"/>
      <c r="AL98" s="88" t="s">
        <v>124</v>
      </c>
      <c r="AM98" s="88"/>
      <c r="AY98" s="82"/>
      <c r="BF98" s="82"/>
      <c r="BG98" s="82">
        <v>-230</v>
      </c>
      <c r="BH98" s="82">
        <v>0</v>
      </c>
      <c r="BI98" s="82">
        <v>45.5</v>
      </c>
      <c r="BJ98" s="82">
        <v>20.8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50</v>
      </c>
      <c r="C99" s="43">
        <v>47.2</v>
      </c>
      <c r="D99" s="43">
        <v>46.6</v>
      </c>
      <c r="E99" s="43">
        <v>45.5</v>
      </c>
      <c r="F99" s="43">
        <v>45.5</v>
      </c>
      <c r="G99" s="43">
        <v>45.5</v>
      </c>
      <c r="H99" s="43">
        <v>40</v>
      </c>
      <c r="I99" s="43">
        <v>40</v>
      </c>
      <c r="J99" s="43">
        <v>40</v>
      </c>
      <c r="K99" s="43">
        <v>38</v>
      </c>
      <c r="L99" s="43">
        <v>38</v>
      </c>
      <c r="M99" s="43">
        <v>27.3</v>
      </c>
      <c r="N99" s="43">
        <v>30</v>
      </c>
      <c r="O99" s="43">
        <v>32</v>
      </c>
      <c r="P99" s="43">
        <v>36.299999999999997</v>
      </c>
      <c r="Q99" s="43">
        <v>45.5</v>
      </c>
      <c r="R99" s="43">
        <v>40.299999999999997</v>
      </c>
      <c r="S99" s="43">
        <v>42.2</v>
      </c>
      <c r="T99" s="43">
        <v>44.3</v>
      </c>
      <c r="U99" s="43">
        <v>41.2</v>
      </c>
      <c r="V99" s="43">
        <v>37.4</v>
      </c>
      <c r="W99" s="43">
        <v>35.799999999999997</v>
      </c>
      <c r="X99" s="43">
        <v>43.5</v>
      </c>
      <c r="Y99" s="43">
        <v>36.700000000000003</v>
      </c>
      <c r="Z99" s="43">
        <v>44.3</v>
      </c>
      <c r="AA99" s="43">
        <v>62.4</v>
      </c>
      <c r="AB99" s="43">
        <v>65</v>
      </c>
      <c r="AC99" s="43">
        <v>67</v>
      </c>
      <c r="AD99" s="43">
        <v>66</v>
      </c>
      <c r="AE99" s="43">
        <v>49.6</v>
      </c>
      <c r="AF99" s="43">
        <v>65</v>
      </c>
      <c r="AG99" s="89"/>
      <c r="AH99" s="46">
        <f t="shared" si="28"/>
        <v>67</v>
      </c>
      <c r="AI99" s="47">
        <f t="shared" si="29"/>
        <v>27.3</v>
      </c>
      <c r="AK99" s="90"/>
      <c r="AL99" s="91"/>
      <c r="AM99" s="91"/>
      <c r="AN99" s="92"/>
      <c r="AY99" s="82"/>
      <c r="BF99" s="82"/>
      <c r="BG99" s="82">
        <v>-230</v>
      </c>
      <c r="BH99" s="82">
        <v>0</v>
      </c>
      <c r="BI99" s="82">
        <v>45.5</v>
      </c>
      <c r="BJ99" s="82">
        <v>20.8</v>
      </c>
      <c r="BK99" s="82">
        <v>46</v>
      </c>
      <c r="BL99" s="82">
        <v>0</v>
      </c>
    </row>
    <row r="100" spans="1:64" x14ac:dyDescent="0.25">
      <c r="A100" s="63" t="s">
        <v>126</v>
      </c>
      <c r="B100" s="43">
        <v>18</v>
      </c>
      <c r="C100" s="43">
        <v>17.8</v>
      </c>
      <c r="D100" s="43">
        <v>19.100000000000001</v>
      </c>
      <c r="E100" s="43">
        <v>20.8</v>
      </c>
      <c r="F100" s="43">
        <v>20.8</v>
      </c>
      <c r="G100" s="43">
        <v>20.8</v>
      </c>
      <c r="H100" s="93">
        <v>15.89</v>
      </c>
      <c r="I100" s="93">
        <v>15.89</v>
      </c>
      <c r="J100" s="93">
        <v>15.89</v>
      </c>
      <c r="K100" s="93">
        <v>14.5</v>
      </c>
      <c r="L100" s="93">
        <v>14.5</v>
      </c>
      <c r="M100" s="93">
        <v>14.5</v>
      </c>
      <c r="N100" s="93">
        <v>11.9</v>
      </c>
      <c r="O100" s="93">
        <v>10.6</v>
      </c>
      <c r="P100" s="93">
        <v>12.3</v>
      </c>
      <c r="Q100" s="93">
        <v>0</v>
      </c>
      <c r="R100" s="93">
        <v>0</v>
      </c>
      <c r="S100" s="93">
        <v>0</v>
      </c>
      <c r="T100" s="93">
        <v>0</v>
      </c>
      <c r="U100" s="93">
        <v>11.6</v>
      </c>
      <c r="V100" s="93">
        <v>15.5</v>
      </c>
      <c r="W100" s="93">
        <v>16.2</v>
      </c>
      <c r="X100" s="93">
        <v>14.3</v>
      </c>
      <c r="Y100" s="93">
        <v>13.6</v>
      </c>
      <c r="Z100" s="93">
        <v>16.100000000000001</v>
      </c>
      <c r="AA100" s="93">
        <v>0</v>
      </c>
      <c r="AB100" s="93">
        <v>14</v>
      </c>
      <c r="AC100" s="93">
        <v>17</v>
      </c>
      <c r="AD100" s="93">
        <v>14</v>
      </c>
      <c r="AE100" s="93">
        <v>13</v>
      </c>
      <c r="AF100" s="93">
        <v>13</v>
      </c>
      <c r="AG100" s="89"/>
      <c r="AH100" s="46">
        <f t="shared" si="28"/>
        <v>20.8</v>
      </c>
      <c r="AI100" s="47">
        <f t="shared" si="29"/>
        <v>0</v>
      </c>
      <c r="AK100" s="94" t="s">
        <v>127</v>
      </c>
      <c r="AL100" s="43"/>
      <c r="AM100" s="93"/>
      <c r="AN100" s="95"/>
      <c r="AY100" s="82"/>
      <c r="BF100" s="82"/>
      <c r="BG100" s="82">
        <v>-220</v>
      </c>
      <c r="BH100" s="82">
        <v>22</v>
      </c>
      <c r="BI100" s="82">
        <v>40</v>
      </c>
      <c r="BJ100" s="82">
        <v>15.89</v>
      </c>
      <c r="BK100" s="82">
        <v>38.35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46</v>
      </c>
      <c r="H101" s="44">
        <v>38.35</v>
      </c>
      <c r="I101" s="44">
        <v>38.35</v>
      </c>
      <c r="J101" s="44">
        <v>38.35</v>
      </c>
      <c r="K101" s="44">
        <v>46.8</v>
      </c>
      <c r="L101" s="44">
        <v>46.8</v>
      </c>
      <c r="M101" s="44">
        <v>46.8</v>
      </c>
      <c r="N101" s="44">
        <v>51</v>
      </c>
      <c r="O101" s="44">
        <v>46.5</v>
      </c>
      <c r="P101" s="44">
        <v>56.9</v>
      </c>
      <c r="Q101" s="44">
        <v>54.4</v>
      </c>
      <c r="R101" s="44">
        <v>53.8</v>
      </c>
      <c r="S101" s="44">
        <v>46.7</v>
      </c>
      <c r="T101" s="44">
        <v>49.89</v>
      </c>
      <c r="U101" s="44">
        <v>51.6</v>
      </c>
      <c r="V101" s="44">
        <v>52</v>
      </c>
      <c r="W101" s="44">
        <v>55.8</v>
      </c>
      <c r="X101" s="44">
        <v>55</v>
      </c>
      <c r="Y101" s="44">
        <v>50.5</v>
      </c>
      <c r="Z101" s="44">
        <v>56.4</v>
      </c>
      <c r="AA101" s="44">
        <v>58</v>
      </c>
      <c r="AB101" s="44">
        <v>57</v>
      </c>
      <c r="AC101" s="44"/>
      <c r="AD101" s="44"/>
      <c r="AE101" s="44"/>
      <c r="AF101" s="44"/>
      <c r="AG101" s="89"/>
      <c r="AH101" s="46">
        <f t="shared" si="28"/>
        <v>58</v>
      </c>
      <c r="AI101" s="47">
        <f t="shared" si="29"/>
        <v>0</v>
      </c>
      <c r="AK101" s="94" t="s">
        <v>129</v>
      </c>
      <c r="AL101" s="93"/>
      <c r="AM101" s="93"/>
      <c r="AN101" s="95"/>
      <c r="AY101" s="82"/>
      <c r="BF101" s="82"/>
      <c r="BG101" s="82">
        <v>-220</v>
      </c>
      <c r="BH101" s="82">
        <v>22</v>
      </c>
      <c r="BI101" s="82">
        <v>38</v>
      </c>
      <c r="BJ101" s="82">
        <v>14.5</v>
      </c>
      <c r="BK101" s="82">
        <v>46.8</v>
      </c>
      <c r="BL101" s="82">
        <v>0</v>
      </c>
    </row>
    <row r="102" spans="1:64" ht="15.75" thickBot="1" x14ac:dyDescent="0.3">
      <c r="A102" s="96" t="s">
        <v>130</v>
      </c>
      <c r="B102" s="97">
        <v>55</v>
      </c>
      <c r="C102" s="97">
        <v>62.2</v>
      </c>
      <c r="D102" s="97">
        <v>60.5</v>
      </c>
      <c r="E102" s="97">
        <v>58.4</v>
      </c>
      <c r="F102" s="97">
        <v>58.4</v>
      </c>
      <c r="G102" s="97">
        <v>58.4</v>
      </c>
      <c r="H102" s="97">
        <v>54</v>
      </c>
      <c r="I102" s="97">
        <v>54</v>
      </c>
      <c r="J102" s="97">
        <v>54</v>
      </c>
      <c r="K102" s="97">
        <v>56.3</v>
      </c>
      <c r="L102" s="97">
        <v>56.3</v>
      </c>
      <c r="M102" s="97">
        <v>51.6</v>
      </c>
      <c r="N102" s="97">
        <v>60</v>
      </c>
      <c r="O102" s="97">
        <v>66.400000000000006</v>
      </c>
      <c r="P102" s="97">
        <v>63.3</v>
      </c>
      <c r="Q102" s="97">
        <v>64.599999999999994</v>
      </c>
      <c r="R102" s="97">
        <v>47.9</v>
      </c>
      <c r="S102" s="97">
        <v>66.3</v>
      </c>
      <c r="T102" s="97">
        <v>66.7</v>
      </c>
      <c r="U102" s="97">
        <v>66.900000000000006</v>
      </c>
      <c r="V102" s="97">
        <v>63.5</v>
      </c>
      <c r="W102" s="97">
        <v>60</v>
      </c>
      <c r="X102" s="97">
        <v>64</v>
      </c>
      <c r="Y102" s="97">
        <v>55</v>
      </c>
      <c r="Z102" s="97">
        <v>59.3</v>
      </c>
      <c r="AA102" s="97">
        <v>63</v>
      </c>
      <c r="AB102" s="97">
        <v>59</v>
      </c>
      <c r="AC102" s="97">
        <v>66.400000000000006</v>
      </c>
      <c r="AD102" s="97">
        <v>61</v>
      </c>
      <c r="AE102" s="97">
        <v>28</v>
      </c>
      <c r="AF102" s="97">
        <v>35.1</v>
      </c>
      <c r="AG102" s="89"/>
      <c r="AH102" s="46">
        <f t="shared" si="28"/>
        <v>66.900000000000006</v>
      </c>
      <c r="AI102" s="47">
        <f t="shared" si="29"/>
        <v>28</v>
      </c>
      <c r="AK102" s="94"/>
      <c r="AL102" s="44"/>
      <c r="AM102" s="44"/>
      <c r="AN102" s="98"/>
      <c r="AY102" s="82"/>
      <c r="BF102" s="82"/>
      <c r="BG102" s="82">
        <v>-245.6</v>
      </c>
      <c r="BH102" s="82">
        <v>22</v>
      </c>
      <c r="BI102" s="82">
        <v>27.3</v>
      </c>
      <c r="BJ102" s="82">
        <v>14.5</v>
      </c>
      <c r="BK102" s="82">
        <v>46.8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8"/>
        <v>0</v>
      </c>
      <c r="AI103" s="47">
        <f t="shared" si="29"/>
        <v>0</v>
      </c>
      <c r="AK103" s="94"/>
      <c r="AL103" s="97"/>
      <c r="AM103" s="99"/>
      <c r="AN103" s="262"/>
      <c r="AY103" s="82"/>
      <c r="BF103" s="82"/>
      <c r="BG103" s="82">
        <v>-200</v>
      </c>
      <c r="BH103" s="82">
        <v>23</v>
      </c>
      <c r="BI103" s="82">
        <v>30</v>
      </c>
      <c r="BJ103" s="82">
        <v>11.9</v>
      </c>
      <c r="BK103" s="82">
        <v>51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8"/>
        <v>0</v>
      </c>
      <c r="AI104" s="47">
        <f t="shared" si="29"/>
        <v>0</v>
      </c>
      <c r="AK104" s="94"/>
      <c r="AL104" s="97"/>
      <c r="AM104" s="97"/>
      <c r="AN104" s="263"/>
      <c r="BF104" s="82"/>
      <c r="BG104" s="82">
        <v>-284</v>
      </c>
      <c r="BH104" s="82">
        <v>25</v>
      </c>
      <c r="BI104" s="82">
        <v>32</v>
      </c>
      <c r="BJ104" s="82">
        <v>10.6</v>
      </c>
      <c r="BK104" s="82">
        <v>46.5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8"/>
        <v>0</v>
      </c>
      <c r="AI105" s="47">
        <f t="shared" si="29"/>
        <v>0</v>
      </c>
      <c r="AK105" s="100"/>
      <c r="AL105" s="101"/>
      <c r="AM105" s="101"/>
      <c r="AN105" s="102"/>
      <c r="BF105" s="82"/>
      <c r="BG105" s="82">
        <v>-293.60000000000002</v>
      </c>
      <c r="BH105" s="82">
        <v>26.3</v>
      </c>
      <c r="BI105" s="82">
        <v>36.299999999999997</v>
      </c>
      <c r="BJ105" s="82">
        <v>12.3</v>
      </c>
      <c r="BK105" s="82">
        <v>56.9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8"/>
        <v>0</v>
      </c>
      <c r="AI106" s="47">
        <f t="shared" si="29"/>
        <v>0</v>
      </c>
      <c r="BF106" s="82"/>
      <c r="BG106" s="82">
        <v>228.5</v>
      </c>
      <c r="BH106" s="82">
        <v>27.2</v>
      </c>
      <c r="BI106" s="82">
        <v>45.5</v>
      </c>
      <c r="BJ106" s="82">
        <v>0</v>
      </c>
      <c r="BK106" s="82">
        <v>54.4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8"/>
        <v>0</v>
      </c>
      <c r="AI107" s="47">
        <f t="shared" si="29"/>
        <v>0</v>
      </c>
      <c r="BF107" s="82"/>
      <c r="BG107" s="82">
        <v>112</v>
      </c>
      <c r="BH107" s="82">
        <v>29.9</v>
      </c>
      <c r="BI107" s="82">
        <v>40.299999999999997</v>
      </c>
      <c r="BJ107" s="82">
        <v>0</v>
      </c>
      <c r="BK107" s="82">
        <v>53.8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0">SUMIF(B97:B107,"&gt;0")</f>
        <v>123</v>
      </c>
      <c r="C108" s="70">
        <f t="shared" si="60"/>
        <v>127.2</v>
      </c>
      <c r="D108" s="70">
        <f t="shared" ref="D108:E108" si="61">SUMIF(D97:D107,"&gt;0")</f>
        <v>126.2</v>
      </c>
      <c r="E108" s="70">
        <f t="shared" si="61"/>
        <v>124.69999999999999</v>
      </c>
      <c r="F108" s="70">
        <f t="shared" ref="F108:AF108" si="62">SUMIF(F97:F107,"&gt;0")</f>
        <v>124.69999999999999</v>
      </c>
      <c r="G108" s="70">
        <f t="shared" si="62"/>
        <v>170.7</v>
      </c>
      <c r="H108" s="70">
        <f t="shared" si="62"/>
        <v>148.24</v>
      </c>
      <c r="I108" s="70">
        <f t="shared" si="62"/>
        <v>170.24</v>
      </c>
      <c r="J108" s="70">
        <f t="shared" si="62"/>
        <v>170.24</v>
      </c>
      <c r="K108" s="70">
        <f t="shared" si="62"/>
        <v>177.6</v>
      </c>
      <c r="L108" s="70">
        <f t="shared" si="62"/>
        <v>177.6</v>
      </c>
      <c r="M108" s="70">
        <f t="shared" ref="M108:N108" si="63">SUMIF(M97:M107,"&gt;0")</f>
        <v>162.19999999999999</v>
      </c>
      <c r="N108" s="70">
        <f t="shared" si="63"/>
        <v>175.9</v>
      </c>
      <c r="O108" s="70">
        <f t="shared" ref="O108" si="64">SUMIF(O97:O107,"&gt;0")</f>
        <v>180.5</v>
      </c>
      <c r="P108" s="70">
        <f t="shared" si="62"/>
        <v>195.09999999999997</v>
      </c>
      <c r="Q108" s="70">
        <f t="shared" ref="Q108:R108" si="65">SUMIF(Q97:Q107,"&gt;0")</f>
        <v>420.19999999999993</v>
      </c>
      <c r="R108" s="70">
        <f t="shared" si="65"/>
        <v>283.89999999999998</v>
      </c>
      <c r="S108" s="70">
        <f t="shared" si="62"/>
        <v>355.6</v>
      </c>
      <c r="T108" s="70">
        <f t="shared" si="62"/>
        <v>330.39</v>
      </c>
      <c r="U108" s="70">
        <f t="shared" si="62"/>
        <v>199.5</v>
      </c>
      <c r="V108" s="70">
        <f t="shared" si="62"/>
        <v>173.2</v>
      </c>
      <c r="W108" s="70">
        <f t="shared" si="62"/>
        <v>193.89999999999998</v>
      </c>
      <c r="X108" s="70">
        <f t="shared" si="62"/>
        <v>197.8</v>
      </c>
      <c r="Y108" s="70">
        <f t="shared" si="62"/>
        <v>180.8</v>
      </c>
      <c r="Z108" s="70">
        <f t="shared" si="62"/>
        <v>208.2</v>
      </c>
      <c r="AA108" s="70">
        <f t="shared" si="62"/>
        <v>186.7</v>
      </c>
      <c r="AB108" s="70">
        <f t="shared" si="62"/>
        <v>198.2</v>
      </c>
      <c r="AC108" s="70">
        <f t="shared" si="62"/>
        <v>153.69999999999999</v>
      </c>
      <c r="AD108" s="70">
        <f t="shared" si="62"/>
        <v>143.80000000000001</v>
      </c>
      <c r="AE108" s="70">
        <f t="shared" si="62"/>
        <v>93.9</v>
      </c>
      <c r="AF108" s="70">
        <f t="shared" si="62"/>
        <v>116.1</v>
      </c>
      <c r="AG108" s="104">
        <f>SUM(AG97:AG107)</f>
        <v>0</v>
      </c>
      <c r="AH108" s="46">
        <f t="shared" si="28"/>
        <v>420.19999999999993</v>
      </c>
      <c r="AI108" s="47">
        <f t="shared" si="29"/>
        <v>93.9</v>
      </c>
      <c r="AJ108" s="105">
        <f t="array" ref="AJ108">MIN(IF(B108:AF108&lt;&gt;0,B108:AF108))</f>
        <v>93.9</v>
      </c>
      <c r="BF108" s="82"/>
      <c r="BG108" s="82">
        <v>171.4</v>
      </c>
      <c r="BH108" s="82">
        <v>29</v>
      </c>
      <c r="BI108" s="82">
        <v>42.2</v>
      </c>
      <c r="BJ108" s="82">
        <v>0</v>
      </c>
      <c r="BK108" s="82">
        <v>46.7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8"/>
        <v>0</v>
      </c>
      <c r="AI109" s="47">
        <f t="shared" si="29"/>
        <v>0</v>
      </c>
      <c r="BF109" s="82"/>
      <c r="BG109" s="82">
        <v>142</v>
      </c>
      <c r="BH109" s="82">
        <v>27.5</v>
      </c>
      <c r="BI109" s="82">
        <v>44.3</v>
      </c>
      <c r="BJ109" s="82">
        <v>0</v>
      </c>
      <c r="BK109" s="82">
        <v>49.89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8"/>
        <v>0</v>
      </c>
      <c r="AI110" s="47">
        <f t="shared" si="29"/>
        <v>0</v>
      </c>
      <c r="BF110" s="82"/>
      <c r="BG110" s="82">
        <v>-5</v>
      </c>
      <c r="BH110" s="82">
        <v>28.2</v>
      </c>
      <c r="BI110" s="82">
        <v>41.2</v>
      </c>
      <c r="BJ110" s="82">
        <v>11.6</v>
      </c>
      <c r="BK110" s="82">
        <v>51.6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8"/>
        <v>0</v>
      </c>
      <c r="AI111" s="47">
        <f t="shared" si="29"/>
        <v>0</v>
      </c>
      <c r="BF111" s="82"/>
      <c r="BG111" s="82">
        <v>-19</v>
      </c>
      <c r="BH111" s="82">
        <v>4.8</v>
      </c>
      <c r="BI111" s="82">
        <v>37.4</v>
      </c>
      <c r="BJ111" s="82">
        <v>15.5</v>
      </c>
      <c r="BK111" s="82">
        <v>52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8"/>
        <v>0</v>
      </c>
      <c r="AI112" s="47">
        <f t="shared" si="29"/>
        <v>0</v>
      </c>
      <c r="BF112" s="81"/>
      <c r="BG112" s="82">
        <v>-212</v>
      </c>
      <c r="BH112" s="82">
        <v>21</v>
      </c>
      <c r="BI112" s="82">
        <v>43.5</v>
      </c>
      <c r="BJ112" s="82">
        <v>14.3</v>
      </c>
      <c r="BK112" s="82">
        <v>55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66">B71+B78+B96+B92+B108+B112</f>
        <v>1857.7700000000002</v>
      </c>
      <c r="C113" s="108">
        <f t="shared" si="66"/>
        <v>1794.17</v>
      </c>
      <c r="D113" s="108">
        <f t="shared" ref="D113:E113" si="67">D71+D78+D96+D92+D108+D112</f>
        <v>1683.3700000000001</v>
      </c>
      <c r="E113" s="108">
        <f t="shared" si="67"/>
        <v>1667.77</v>
      </c>
      <c r="F113" s="108">
        <f t="shared" ref="F113:AG113" si="68">F71+F78+F96+F92+F108+F112</f>
        <v>1647.77</v>
      </c>
      <c r="G113" s="108">
        <f t="shared" si="68"/>
        <v>1744.27</v>
      </c>
      <c r="H113" s="108">
        <f t="shared" si="68"/>
        <v>1744.71</v>
      </c>
      <c r="I113" s="108">
        <f t="shared" si="68"/>
        <v>1815.71</v>
      </c>
      <c r="J113" s="108">
        <f t="shared" si="68"/>
        <v>1897.71</v>
      </c>
      <c r="K113" s="108">
        <f t="shared" si="68"/>
        <v>1905.07</v>
      </c>
      <c r="L113" s="108">
        <f t="shared" si="68"/>
        <v>1904.07</v>
      </c>
      <c r="M113" s="108">
        <f t="shared" ref="M113:N113" si="69">M71+M78+M96+M92+M108+M112</f>
        <v>1938.57</v>
      </c>
      <c r="N113" s="108">
        <f t="shared" si="69"/>
        <v>1839.3000000000002</v>
      </c>
      <c r="O113" s="108">
        <f t="shared" ref="O113" si="70">O71+O78+O96+O92+O108+O112</f>
        <v>2045.1</v>
      </c>
      <c r="P113" s="108">
        <f t="shared" si="68"/>
        <v>2054.1</v>
      </c>
      <c r="Q113" s="108">
        <f t="shared" ref="Q113:R113" si="71">Q71+Q78+Q96+Q92+Q108+Q112</f>
        <v>1789.8000000000002</v>
      </c>
      <c r="R113" s="108">
        <f t="shared" si="71"/>
        <v>1662</v>
      </c>
      <c r="S113" s="108">
        <f t="shared" si="68"/>
        <v>1725.23</v>
      </c>
      <c r="T113" s="108">
        <f t="shared" si="68"/>
        <v>1698.92</v>
      </c>
      <c r="U113" s="108">
        <f t="shared" si="68"/>
        <v>1657.9299999999998</v>
      </c>
      <c r="V113" s="108">
        <f t="shared" si="68"/>
        <v>1625.8300000000002</v>
      </c>
      <c r="W113" s="108">
        <f t="shared" si="68"/>
        <v>1725.33</v>
      </c>
      <c r="X113" s="108">
        <f t="shared" si="68"/>
        <v>1782.03</v>
      </c>
      <c r="Y113" s="108">
        <f t="shared" si="68"/>
        <v>1669.23</v>
      </c>
      <c r="Z113" s="108">
        <f t="shared" si="68"/>
        <v>1991.6</v>
      </c>
      <c r="AA113" s="108">
        <f t="shared" si="68"/>
        <v>1994.53</v>
      </c>
      <c r="AB113" s="108">
        <f t="shared" si="68"/>
        <v>2046.8300000000002</v>
      </c>
      <c r="AC113" s="108">
        <f t="shared" si="68"/>
        <v>2002.3300000000002</v>
      </c>
      <c r="AD113" s="108">
        <f t="shared" si="68"/>
        <v>1891.43</v>
      </c>
      <c r="AE113" s="108">
        <f t="shared" si="68"/>
        <v>1841.5300000000002</v>
      </c>
      <c r="AF113" s="108">
        <f t="shared" si="68"/>
        <v>1936.73</v>
      </c>
      <c r="AG113" s="80">
        <f t="shared" si="68"/>
        <v>3169.915</v>
      </c>
      <c r="AH113" s="46">
        <f t="shared" si="28"/>
        <v>2054.1</v>
      </c>
      <c r="AI113" s="47">
        <f t="shared" si="29"/>
        <v>1625.8300000000002</v>
      </c>
      <c r="BF113" s="81"/>
      <c r="BG113" s="82">
        <v>-237.2</v>
      </c>
      <c r="BH113" s="82">
        <v>32.1</v>
      </c>
      <c r="BI113" s="82">
        <v>44.3</v>
      </c>
      <c r="BJ113" s="82">
        <v>16.100000000000001</v>
      </c>
      <c r="BK113" s="82">
        <v>56.4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8"/>
        <v>0</v>
      </c>
      <c r="AI114" s="47">
        <f t="shared" si="29"/>
        <v>0</v>
      </c>
      <c r="BF114" s="81"/>
      <c r="BG114" s="82">
        <v>-274</v>
      </c>
      <c r="BH114" s="82">
        <v>3.2</v>
      </c>
      <c r="BI114" s="82">
        <v>65</v>
      </c>
      <c r="BJ114" s="82">
        <v>14</v>
      </c>
      <c r="BK114" s="82">
        <v>57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2">B113+B114</f>
        <v>1857.7700000000002</v>
      </c>
      <c r="C115" s="108">
        <f t="shared" si="72"/>
        <v>1794.17</v>
      </c>
      <c r="D115" s="108">
        <f t="shared" ref="D115:E115" si="73">D113+D114</f>
        <v>1683.3700000000001</v>
      </c>
      <c r="E115" s="108">
        <f t="shared" si="73"/>
        <v>1667.77</v>
      </c>
      <c r="F115" s="108">
        <f t="shared" ref="F115:AF115" si="74">F113+F114</f>
        <v>1647.77</v>
      </c>
      <c r="G115" s="108">
        <f t="shared" si="74"/>
        <v>1744.27</v>
      </c>
      <c r="H115" s="108">
        <f t="shared" si="74"/>
        <v>1744.71</v>
      </c>
      <c r="I115" s="108">
        <f t="shared" si="74"/>
        <v>1815.71</v>
      </c>
      <c r="J115" s="108">
        <f t="shared" si="74"/>
        <v>1897.71</v>
      </c>
      <c r="K115" s="108">
        <f t="shared" si="74"/>
        <v>1905.07</v>
      </c>
      <c r="L115" s="108">
        <f t="shared" si="74"/>
        <v>1904.07</v>
      </c>
      <c r="M115" s="108">
        <f t="shared" ref="M115:N115" si="75">M113+M114</f>
        <v>1938.57</v>
      </c>
      <c r="N115" s="108">
        <f t="shared" si="75"/>
        <v>1839.3000000000002</v>
      </c>
      <c r="O115" s="108">
        <f t="shared" ref="O115" si="76">O113+O114</f>
        <v>2045.1</v>
      </c>
      <c r="P115" s="108">
        <f t="shared" si="74"/>
        <v>2054.1</v>
      </c>
      <c r="Q115" s="108">
        <f t="shared" ref="Q115:R115" si="77">Q113+Q114</f>
        <v>1789.8000000000002</v>
      </c>
      <c r="R115" s="108">
        <f t="shared" si="77"/>
        <v>1662</v>
      </c>
      <c r="S115" s="108">
        <f t="shared" si="74"/>
        <v>1725.23</v>
      </c>
      <c r="T115" s="108">
        <f t="shared" si="74"/>
        <v>1698.92</v>
      </c>
      <c r="U115" s="108">
        <f t="shared" si="74"/>
        <v>1657.9299999999998</v>
      </c>
      <c r="V115" s="108">
        <f t="shared" si="74"/>
        <v>1625.8300000000002</v>
      </c>
      <c r="W115" s="108">
        <f t="shared" si="74"/>
        <v>1725.33</v>
      </c>
      <c r="X115" s="108">
        <f t="shared" si="74"/>
        <v>1782.03</v>
      </c>
      <c r="Y115" s="108">
        <f t="shared" si="74"/>
        <v>1669.23</v>
      </c>
      <c r="Z115" s="108">
        <f t="shared" si="74"/>
        <v>1991.6</v>
      </c>
      <c r="AA115" s="108">
        <f t="shared" si="74"/>
        <v>1994.53</v>
      </c>
      <c r="AB115" s="108">
        <f t="shared" si="74"/>
        <v>2046.8300000000002</v>
      </c>
      <c r="AC115" s="108">
        <f t="shared" si="74"/>
        <v>2002.3300000000002</v>
      </c>
      <c r="AD115" s="108">
        <f t="shared" si="74"/>
        <v>1891.43</v>
      </c>
      <c r="AE115" s="108">
        <f t="shared" si="74"/>
        <v>1841.5300000000002</v>
      </c>
      <c r="AF115" s="108">
        <f t="shared" si="74"/>
        <v>1936.73</v>
      </c>
      <c r="AG115" s="104">
        <f>AG112+AG108+AG96+AG92+AG71+AG114</f>
        <v>2463.5149999999999</v>
      </c>
      <c r="AH115" s="46">
        <f t="shared" si="28"/>
        <v>2054.1</v>
      </c>
      <c r="AI115" s="47">
        <f t="shared" si="29"/>
        <v>1625.8300000000002</v>
      </c>
      <c r="BF115" s="81"/>
      <c r="BG115" s="82">
        <v>-285</v>
      </c>
      <c r="BH115" s="82">
        <v>2.8</v>
      </c>
      <c r="BI115" s="82">
        <v>66</v>
      </c>
      <c r="BJ115" s="82">
        <v>14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78">B115-(B123)</f>
        <v>1587.7700000000002</v>
      </c>
      <c r="C116" s="108">
        <f t="shared" si="78"/>
        <v>1561.67</v>
      </c>
      <c r="D116" s="108">
        <f t="shared" ref="D116:E116" si="79">D115-(D123)</f>
        <v>1548.17</v>
      </c>
      <c r="E116" s="108">
        <f t="shared" si="79"/>
        <v>1497.27</v>
      </c>
      <c r="F116" s="108">
        <f t="shared" ref="F116:AF116" si="80">F115-(F123)</f>
        <v>1417.77</v>
      </c>
      <c r="G116" s="108">
        <f t="shared" si="80"/>
        <v>1514.27</v>
      </c>
      <c r="H116" s="108">
        <f t="shared" si="80"/>
        <v>1518.71</v>
      </c>
      <c r="I116" s="108">
        <f t="shared" si="80"/>
        <v>1595.71</v>
      </c>
      <c r="J116" s="108">
        <f t="shared" si="80"/>
        <v>1666.1100000000001</v>
      </c>
      <c r="K116" s="108">
        <f t="shared" si="80"/>
        <v>1685.07</v>
      </c>
      <c r="L116" s="108">
        <f t="shared" si="80"/>
        <v>1704.07</v>
      </c>
      <c r="M116" s="108">
        <f t="shared" ref="M116:N116" si="81">M115-(M123)</f>
        <v>1692.97</v>
      </c>
      <c r="N116" s="108">
        <f t="shared" si="81"/>
        <v>1639.3000000000002</v>
      </c>
      <c r="O116" s="108">
        <f t="shared" ref="O116" si="82">O115-(O123)</f>
        <v>1761.1</v>
      </c>
      <c r="P116" s="108">
        <f t="shared" si="80"/>
        <v>1760.5</v>
      </c>
      <c r="Q116" s="108">
        <f t="shared" ref="Q116:R116" si="83">Q115-(Q123)</f>
        <v>1789.8000000000002</v>
      </c>
      <c r="R116" s="108">
        <f t="shared" si="83"/>
        <v>1662</v>
      </c>
      <c r="S116" s="108">
        <f t="shared" si="80"/>
        <v>1725.23</v>
      </c>
      <c r="T116" s="108">
        <f t="shared" si="80"/>
        <v>1698.92</v>
      </c>
      <c r="U116" s="108">
        <f t="shared" si="80"/>
        <v>1652.9299999999998</v>
      </c>
      <c r="V116" s="108">
        <f t="shared" si="80"/>
        <v>1606.8300000000002</v>
      </c>
      <c r="W116" s="108">
        <f t="shared" si="80"/>
        <v>1580.33</v>
      </c>
      <c r="X116" s="108">
        <f t="shared" si="80"/>
        <v>1570.03</v>
      </c>
      <c r="Y116" s="108">
        <f t="shared" si="80"/>
        <v>1493.23</v>
      </c>
      <c r="Z116" s="108">
        <f t="shared" si="80"/>
        <v>1754.3999999999999</v>
      </c>
      <c r="AA116" s="108">
        <f t="shared" si="80"/>
        <v>1759.83</v>
      </c>
      <c r="AB116" s="108">
        <f t="shared" si="80"/>
        <v>1772.8300000000002</v>
      </c>
      <c r="AC116" s="108">
        <f t="shared" si="80"/>
        <v>1759.3300000000002</v>
      </c>
      <c r="AD116" s="108">
        <f t="shared" si="80"/>
        <v>1606.43</v>
      </c>
      <c r="AE116" s="108">
        <f t="shared" si="80"/>
        <v>1527.5300000000002</v>
      </c>
      <c r="AF116" s="108">
        <f t="shared" si="80"/>
        <v>1623.73</v>
      </c>
      <c r="AG116" s="104"/>
      <c r="AH116" s="46">
        <f t="shared" si="28"/>
        <v>1789.8000000000002</v>
      </c>
      <c r="AI116" s="47">
        <f t="shared" si="29"/>
        <v>1417.77</v>
      </c>
      <c r="BF116" s="81"/>
      <c r="BG116" s="82">
        <v>-314</v>
      </c>
      <c r="BH116" s="82">
        <v>3.3</v>
      </c>
      <c r="BI116" s="82">
        <v>49.6</v>
      </c>
      <c r="BJ116" s="82">
        <v>13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84">IF(B97&lt;0,B97*-1,0)</f>
        <v>270</v>
      </c>
      <c r="C117" s="93">
        <f t="shared" si="84"/>
        <v>232.5</v>
      </c>
      <c r="D117" s="93">
        <f t="shared" ref="D117:E117" si="85">IF(D97&lt;0,D97*-1,0)</f>
        <v>135.19999999999999</v>
      </c>
      <c r="E117" s="93">
        <f t="shared" si="85"/>
        <v>170.5</v>
      </c>
      <c r="F117" s="93">
        <f t="shared" ref="F117:AF122" si="86">IF(F97&lt;0,F97*-1,0)</f>
        <v>230</v>
      </c>
      <c r="G117" s="93">
        <f t="shared" si="86"/>
        <v>230</v>
      </c>
      <c r="H117" s="93">
        <f t="shared" si="86"/>
        <v>226</v>
      </c>
      <c r="I117" s="93">
        <f t="shared" si="86"/>
        <v>220</v>
      </c>
      <c r="J117" s="93">
        <f t="shared" si="86"/>
        <v>231.6</v>
      </c>
      <c r="K117" s="93">
        <f t="shared" si="86"/>
        <v>220</v>
      </c>
      <c r="L117" s="93">
        <f t="shared" si="86"/>
        <v>200</v>
      </c>
      <c r="M117" s="93">
        <f t="shared" ref="M117:N117" si="87">IF(M97&lt;0,M97*-1,0)</f>
        <v>245.6</v>
      </c>
      <c r="N117" s="93">
        <f t="shared" si="87"/>
        <v>200</v>
      </c>
      <c r="O117" s="93">
        <f t="shared" ref="O117" si="88">IF(O97&lt;0,O97*-1,0)</f>
        <v>284</v>
      </c>
      <c r="P117" s="93">
        <f t="shared" si="86"/>
        <v>293.60000000000002</v>
      </c>
      <c r="Q117" s="93">
        <f t="shared" ref="Q117:R117" si="89">IF(Q97&lt;0,Q97*-1,0)</f>
        <v>0</v>
      </c>
      <c r="R117" s="93">
        <f t="shared" si="89"/>
        <v>0</v>
      </c>
      <c r="S117" s="93">
        <f t="shared" si="86"/>
        <v>0</v>
      </c>
      <c r="T117" s="93">
        <f t="shared" si="86"/>
        <v>0</v>
      </c>
      <c r="U117" s="93">
        <f t="shared" si="86"/>
        <v>5</v>
      </c>
      <c r="V117" s="93">
        <f t="shared" si="86"/>
        <v>19</v>
      </c>
      <c r="W117" s="93">
        <f t="shared" si="86"/>
        <v>145</v>
      </c>
      <c r="X117" s="93">
        <f t="shared" si="86"/>
        <v>212</v>
      </c>
      <c r="Y117" s="93">
        <f t="shared" si="86"/>
        <v>176</v>
      </c>
      <c r="Z117" s="93">
        <f t="shared" si="86"/>
        <v>237.2</v>
      </c>
      <c r="AA117" s="93">
        <f t="shared" si="86"/>
        <v>234.7</v>
      </c>
      <c r="AB117" s="93">
        <f t="shared" si="86"/>
        <v>274</v>
      </c>
      <c r="AC117" s="93">
        <f t="shared" si="86"/>
        <v>243</v>
      </c>
      <c r="AD117" s="93">
        <f t="shared" si="86"/>
        <v>285</v>
      </c>
      <c r="AE117" s="93">
        <f t="shared" si="86"/>
        <v>314</v>
      </c>
      <c r="AF117" s="93">
        <f t="shared" si="86"/>
        <v>313</v>
      </c>
      <c r="AG117" s="61"/>
      <c r="AH117" s="46">
        <f t="shared" si="28"/>
        <v>314</v>
      </c>
      <c r="AI117" s="47">
        <f t="shared" si="29"/>
        <v>0</v>
      </c>
      <c r="BG117" s="82">
        <v>-313</v>
      </c>
      <c r="BH117" s="82">
        <v>3</v>
      </c>
      <c r="BI117" s="82">
        <v>65</v>
      </c>
      <c r="BJ117" s="82">
        <v>13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84"/>
        <v>0</v>
      </c>
      <c r="C118" s="93">
        <f t="shared" si="84"/>
        <v>0</v>
      </c>
      <c r="D118" s="93">
        <f t="shared" ref="D118:E118" si="90">IF(D98&lt;0,D98*-1,0)</f>
        <v>0</v>
      </c>
      <c r="E118" s="93">
        <f t="shared" si="90"/>
        <v>0</v>
      </c>
      <c r="F118" s="93">
        <f t="shared" si="86"/>
        <v>0</v>
      </c>
      <c r="G118" s="93">
        <f t="shared" si="86"/>
        <v>0</v>
      </c>
      <c r="H118" s="93">
        <f t="shared" si="86"/>
        <v>0</v>
      </c>
      <c r="I118" s="93">
        <f t="shared" si="86"/>
        <v>0</v>
      </c>
      <c r="J118" s="93">
        <f t="shared" si="86"/>
        <v>0</v>
      </c>
      <c r="K118" s="93">
        <f t="shared" si="86"/>
        <v>0</v>
      </c>
      <c r="L118" s="93">
        <f t="shared" si="86"/>
        <v>0</v>
      </c>
      <c r="M118" s="93">
        <f t="shared" ref="M118:N118" si="91">IF(M98&lt;0,M98*-1,0)</f>
        <v>0</v>
      </c>
      <c r="N118" s="93">
        <f t="shared" si="91"/>
        <v>0</v>
      </c>
      <c r="O118" s="93">
        <f t="shared" ref="O118" si="92">IF(O98&lt;0,O98*-1,0)</f>
        <v>0</v>
      </c>
      <c r="P118" s="93">
        <f t="shared" si="86"/>
        <v>0</v>
      </c>
      <c r="Q118" s="93">
        <f t="shared" ref="Q118:R118" si="93">IF(Q98&lt;0,Q98*-1,0)</f>
        <v>0</v>
      </c>
      <c r="R118" s="93">
        <f t="shared" si="93"/>
        <v>0</v>
      </c>
      <c r="S118" s="93">
        <f t="shared" si="86"/>
        <v>0</v>
      </c>
      <c r="T118" s="93">
        <f t="shared" si="86"/>
        <v>0</v>
      </c>
      <c r="U118" s="93">
        <f t="shared" si="86"/>
        <v>0</v>
      </c>
      <c r="V118" s="93">
        <f t="shared" si="86"/>
        <v>0</v>
      </c>
      <c r="W118" s="93">
        <f t="shared" si="86"/>
        <v>0</v>
      </c>
      <c r="X118" s="93">
        <f t="shared" si="86"/>
        <v>0</v>
      </c>
      <c r="Y118" s="93">
        <f t="shared" si="86"/>
        <v>0</v>
      </c>
      <c r="Z118" s="93">
        <f t="shared" si="86"/>
        <v>0</v>
      </c>
      <c r="AA118" s="93">
        <f t="shared" si="86"/>
        <v>0</v>
      </c>
      <c r="AB118" s="93">
        <f t="shared" si="86"/>
        <v>0</v>
      </c>
      <c r="AC118" s="93">
        <f t="shared" si="86"/>
        <v>0</v>
      </c>
      <c r="AD118" s="93">
        <f t="shared" si="86"/>
        <v>0</v>
      </c>
      <c r="AE118" s="93">
        <f t="shared" si="86"/>
        <v>0</v>
      </c>
      <c r="AF118" s="93">
        <f t="shared" si="86"/>
        <v>0</v>
      </c>
      <c r="AG118" s="64"/>
      <c r="AH118" s="46">
        <f t="shared" si="28"/>
        <v>0</v>
      </c>
      <c r="AI118" s="47">
        <f t="shared" si="29"/>
        <v>0</v>
      </c>
      <c r="AK118" s="49"/>
      <c r="BG118" s="82">
        <v>-270</v>
      </c>
      <c r="BH118" s="82">
        <v>0</v>
      </c>
      <c r="BI118" s="82">
        <v>50</v>
      </c>
      <c r="BJ118" s="82">
        <v>18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84"/>
        <v>0</v>
      </c>
      <c r="C119" s="93">
        <f t="shared" si="84"/>
        <v>0</v>
      </c>
      <c r="D119" s="93">
        <f t="shared" ref="D119:E119" si="94">IF(D99&lt;0,D99*-1,0)</f>
        <v>0</v>
      </c>
      <c r="E119" s="93">
        <f t="shared" si="94"/>
        <v>0</v>
      </c>
      <c r="F119" s="93">
        <f t="shared" si="86"/>
        <v>0</v>
      </c>
      <c r="G119" s="93">
        <f t="shared" si="86"/>
        <v>0</v>
      </c>
      <c r="H119" s="93">
        <f t="shared" si="86"/>
        <v>0</v>
      </c>
      <c r="I119" s="93">
        <f t="shared" si="86"/>
        <v>0</v>
      </c>
      <c r="J119" s="93">
        <f t="shared" si="86"/>
        <v>0</v>
      </c>
      <c r="K119" s="93">
        <f t="shared" si="86"/>
        <v>0</v>
      </c>
      <c r="L119" s="93">
        <f t="shared" si="86"/>
        <v>0</v>
      </c>
      <c r="M119" s="93">
        <f t="shared" ref="M119:N119" si="95">IF(M99&lt;0,M99*-1,0)</f>
        <v>0</v>
      </c>
      <c r="N119" s="93">
        <f t="shared" si="95"/>
        <v>0</v>
      </c>
      <c r="O119" s="93">
        <f t="shared" ref="O119" si="96">IF(O99&lt;0,O99*-1,0)</f>
        <v>0</v>
      </c>
      <c r="P119" s="93">
        <f t="shared" si="86"/>
        <v>0</v>
      </c>
      <c r="Q119" s="93">
        <f t="shared" ref="Q119:R119" si="97">IF(Q99&lt;0,Q99*-1,0)</f>
        <v>0</v>
      </c>
      <c r="R119" s="93">
        <f t="shared" si="97"/>
        <v>0</v>
      </c>
      <c r="S119" s="93">
        <f t="shared" si="86"/>
        <v>0</v>
      </c>
      <c r="T119" s="93">
        <f t="shared" si="86"/>
        <v>0</v>
      </c>
      <c r="U119" s="93">
        <f t="shared" si="86"/>
        <v>0</v>
      </c>
      <c r="V119" s="93">
        <f t="shared" si="86"/>
        <v>0</v>
      </c>
      <c r="W119" s="93">
        <f t="shared" si="86"/>
        <v>0</v>
      </c>
      <c r="X119" s="93">
        <f t="shared" si="86"/>
        <v>0</v>
      </c>
      <c r="Y119" s="93">
        <f t="shared" si="86"/>
        <v>0</v>
      </c>
      <c r="Z119" s="93">
        <f t="shared" si="86"/>
        <v>0</v>
      </c>
      <c r="AA119" s="93">
        <f t="shared" si="86"/>
        <v>0</v>
      </c>
      <c r="AB119" s="93">
        <f t="shared" si="86"/>
        <v>0</v>
      </c>
      <c r="AC119" s="93">
        <f t="shared" si="86"/>
        <v>0</v>
      </c>
      <c r="AD119" s="93">
        <f t="shared" si="86"/>
        <v>0</v>
      </c>
      <c r="AE119" s="93">
        <f t="shared" si="86"/>
        <v>0</v>
      </c>
      <c r="AF119" s="93">
        <f t="shared" si="86"/>
        <v>0</v>
      </c>
      <c r="AG119" s="111"/>
      <c r="AH119" s="46">
        <f t="shared" si="28"/>
        <v>0</v>
      </c>
      <c r="AI119" s="47">
        <f t="shared" si="29"/>
        <v>0</v>
      </c>
    </row>
    <row r="120" spans="1:64" x14ac:dyDescent="0.25">
      <c r="A120" s="96" t="s">
        <v>126</v>
      </c>
      <c r="B120" s="93">
        <f t="shared" si="84"/>
        <v>0</v>
      </c>
      <c r="C120" s="93">
        <f t="shared" si="84"/>
        <v>0</v>
      </c>
      <c r="D120" s="93">
        <f t="shared" ref="D120:E120" si="98">IF(D100&lt;0,D100*-1,0)</f>
        <v>0</v>
      </c>
      <c r="E120" s="93">
        <f t="shared" si="98"/>
        <v>0</v>
      </c>
      <c r="F120" s="93">
        <f t="shared" si="86"/>
        <v>0</v>
      </c>
      <c r="G120" s="93">
        <f t="shared" si="86"/>
        <v>0</v>
      </c>
      <c r="H120" s="93">
        <f t="shared" si="86"/>
        <v>0</v>
      </c>
      <c r="I120" s="93">
        <f t="shared" si="86"/>
        <v>0</v>
      </c>
      <c r="J120" s="93">
        <f t="shared" si="86"/>
        <v>0</v>
      </c>
      <c r="K120" s="93">
        <f t="shared" si="86"/>
        <v>0</v>
      </c>
      <c r="L120" s="93">
        <f t="shared" si="86"/>
        <v>0</v>
      </c>
      <c r="M120" s="93">
        <f t="shared" ref="M120:N120" si="99">IF(M100&lt;0,M100*-1,0)</f>
        <v>0</v>
      </c>
      <c r="N120" s="93">
        <f t="shared" si="99"/>
        <v>0</v>
      </c>
      <c r="O120" s="93">
        <f t="shared" ref="O120" si="100">IF(O100&lt;0,O100*-1,0)</f>
        <v>0</v>
      </c>
      <c r="P120" s="93">
        <f t="shared" si="86"/>
        <v>0</v>
      </c>
      <c r="Q120" s="93">
        <f t="shared" ref="Q120:R120" si="101">IF(Q100&lt;0,Q100*-1,0)</f>
        <v>0</v>
      </c>
      <c r="R120" s="93">
        <f t="shared" si="101"/>
        <v>0</v>
      </c>
      <c r="S120" s="93">
        <f t="shared" si="86"/>
        <v>0</v>
      </c>
      <c r="T120" s="93">
        <f t="shared" si="86"/>
        <v>0</v>
      </c>
      <c r="U120" s="93">
        <f t="shared" si="86"/>
        <v>0</v>
      </c>
      <c r="V120" s="93">
        <f t="shared" si="86"/>
        <v>0</v>
      </c>
      <c r="W120" s="93">
        <f t="shared" si="86"/>
        <v>0</v>
      </c>
      <c r="X120" s="93">
        <f t="shared" si="86"/>
        <v>0</v>
      </c>
      <c r="Y120" s="93">
        <f t="shared" si="86"/>
        <v>0</v>
      </c>
      <c r="Z120" s="93">
        <f t="shared" si="86"/>
        <v>0</v>
      </c>
      <c r="AA120" s="93">
        <f t="shared" si="86"/>
        <v>0</v>
      </c>
      <c r="AB120" s="93">
        <f t="shared" si="86"/>
        <v>0</v>
      </c>
      <c r="AC120" s="93">
        <f t="shared" si="86"/>
        <v>0</v>
      </c>
      <c r="AD120" s="93">
        <f t="shared" si="86"/>
        <v>0</v>
      </c>
      <c r="AE120" s="93">
        <f t="shared" si="86"/>
        <v>0</v>
      </c>
      <c r="AF120" s="93">
        <f t="shared" si="86"/>
        <v>0</v>
      </c>
      <c r="AG120" s="111"/>
      <c r="AH120" s="46">
        <f t="shared" si="28"/>
        <v>0</v>
      </c>
      <c r="AI120" s="47">
        <f t="shared" si="29"/>
        <v>0</v>
      </c>
    </row>
    <row r="121" spans="1:64" x14ac:dyDescent="0.25">
      <c r="A121" s="96" t="s">
        <v>128</v>
      </c>
      <c r="B121" s="93">
        <f t="shared" si="84"/>
        <v>0</v>
      </c>
      <c r="C121" s="93">
        <f t="shared" si="84"/>
        <v>0</v>
      </c>
      <c r="D121" s="93">
        <f t="shared" ref="D121:E121" si="102">IF(D101&lt;0,D101*-1,0)</f>
        <v>0</v>
      </c>
      <c r="E121" s="93">
        <f t="shared" si="102"/>
        <v>0</v>
      </c>
      <c r="F121" s="93">
        <f t="shared" si="86"/>
        <v>0</v>
      </c>
      <c r="G121" s="93">
        <f t="shared" si="86"/>
        <v>0</v>
      </c>
      <c r="H121" s="93">
        <f t="shared" si="86"/>
        <v>0</v>
      </c>
      <c r="I121" s="93">
        <f t="shared" si="86"/>
        <v>0</v>
      </c>
      <c r="J121" s="93">
        <f t="shared" si="86"/>
        <v>0</v>
      </c>
      <c r="K121" s="93">
        <f t="shared" si="86"/>
        <v>0</v>
      </c>
      <c r="L121" s="93">
        <f t="shared" si="86"/>
        <v>0</v>
      </c>
      <c r="M121" s="93">
        <f t="shared" ref="M121:N121" si="103">IF(M101&lt;0,M101*-1,0)</f>
        <v>0</v>
      </c>
      <c r="N121" s="93">
        <f t="shared" si="103"/>
        <v>0</v>
      </c>
      <c r="O121" s="93">
        <f t="shared" ref="O121" si="104">IF(O101&lt;0,O101*-1,0)</f>
        <v>0</v>
      </c>
      <c r="P121" s="93">
        <f t="shared" si="86"/>
        <v>0</v>
      </c>
      <c r="Q121" s="93">
        <f t="shared" ref="Q121:R121" si="105">IF(Q101&lt;0,Q101*-1,0)</f>
        <v>0</v>
      </c>
      <c r="R121" s="93">
        <f t="shared" si="105"/>
        <v>0</v>
      </c>
      <c r="S121" s="93">
        <f t="shared" si="86"/>
        <v>0</v>
      </c>
      <c r="T121" s="93">
        <f t="shared" si="86"/>
        <v>0</v>
      </c>
      <c r="U121" s="93">
        <f t="shared" si="86"/>
        <v>0</v>
      </c>
      <c r="V121" s="93">
        <f t="shared" si="86"/>
        <v>0</v>
      </c>
      <c r="W121" s="93">
        <f t="shared" si="86"/>
        <v>0</v>
      </c>
      <c r="X121" s="93">
        <f t="shared" si="86"/>
        <v>0</v>
      </c>
      <c r="Y121" s="93">
        <f t="shared" si="86"/>
        <v>0</v>
      </c>
      <c r="Z121" s="93">
        <f t="shared" si="86"/>
        <v>0</v>
      </c>
      <c r="AA121" s="93">
        <f t="shared" si="86"/>
        <v>0</v>
      </c>
      <c r="AB121" s="93">
        <f t="shared" si="86"/>
        <v>0</v>
      </c>
      <c r="AC121" s="93">
        <f t="shared" si="86"/>
        <v>0</v>
      </c>
      <c r="AD121" s="93">
        <f t="shared" si="86"/>
        <v>0</v>
      </c>
      <c r="AE121" s="93">
        <f t="shared" si="86"/>
        <v>0</v>
      </c>
      <c r="AF121" s="93">
        <f t="shared" si="86"/>
        <v>0</v>
      </c>
      <c r="AG121" s="111"/>
      <c r="AH121" s="46">
        <f t="shared" si="28"/>
        <v>0</v>
      </c>
      <c r="AI121" s="47">
        <f t="shared" si="29"/>
        <v>0</v>
      </c>
    </row>
    <row r="122" spans="1:64" ht="15.75" thickBot="1" x14ac:dyDescent="0.3">
      <c r="A122" s="96" t="s">
        <v>130</v>
      </c>
      <c r="B122" s="93">
        <f t="shared" si="84"/>
        <v>0</v>
      </c>
      <c r="C122" s="93">
        <f t="shared" si="84"/>
        <v>0</v>
      </c>
      <c r="D122" s="93">
        <f t="shared" ref="D122:E122" si="106">IF(D102&lt;0,D102*-1,0)</f>
        <v>0</v>
      </c>
      <c r="E122" s="93">
        <f t="shared" si="106"/>
        <v>0</v>
      </c>
      <c r="F122" s="93">
        <f t="shared" si="86"/>
        <v>0</v>
      </c>
      <c r="G122" s="93">
        <f t="shared" si="86"/>
        <v>0</v>
      </c>
      <c r="H122" s="93">
        <f t="shared" si="86"/>
        <v>0</v>
      </c>
      <c r="I122" s="93">
        <f t="shared" si="86"/>
        <v>0</v>
      </c>
      <c r="J122" s="93">
        <f t="shared" si="86"/>
        <v>0</v>
      </c>
      <c r="K122" s="93">
        <f t="shared" si="86"/>
        <v>0</v>
      </c>
      <c r="L122" s="93">
        <f t="shared" si="86"/>
        <v>0</v>
      </c>
      <c r="M122" s="93">
        <f t="shared" ref="M122:N122" si="107">IF(M102&lt;0,M102*-1,0)</f>
        <v>0</v>
      </c>
      <c r="N122" s="93">
        <f t="shared" si="107"/>
        <v>0</v>
      </c>
      <c r="O122" s="93">
        <f t="shared" ref="O122" si="108">IF(O102&lt;0,O102*-1,0)</f>
        <v>0</v>
      </c>
      <c r="P122" s="93">
        <f t="shared" si="86"/>
        <v>0</v>
      </c>
      <c r="Q122" s="93">
        <f t="shared" ref="Q122:R122" si="109">IF(Q102&lt;0,Q102*-1,0)</f>
        <v>0</v>
      </c>
      <c r="R122" s="93">
        <f t="shared" si="109"/>
        <v>0</v>
      </c>
      <c r="S122" s="93">
        <f t="shared" si="86"/>
        <v>0</v>
      </c>
      <c r="T122" s="93">
        <f t="shared" si="86"/>
        <v>0</v>
      </c>
      <c r="U122" s="93">
        <f t="shared" si="86"/>
        <v>0</v>
      </c>
      <c r="V122" s="93">
        <f t="shared" si="86"/>
        <v>0</v>
      </c>
      <c r="W122" s="93">
        <f t="shared" si="86"/>
        <v>0</v>
      </c>
      <c r="X122" s="93">
        <f t="shared" si="86"/>
        <v>0</v>
      </c>
      <c r="Y122" s="93">
        <f t="shared" si="86"/>
        <v>0</v>
      </c>
      <c r="Z122" s="93">
        <f t="shared" si="86"/>
        <v>0</v>
      </c>
      <c r="AA122" s="93">
        <f t="shared" si="86"/>
        <v>0</v>
      </c>
      <c r="AB122" s="93">
        <f t="shared" si="86"/>
        <v>0</v>
      </c>
      <c r="AC122" s="93">
        <f t="shared" si="86"/>
        <v>0</v>
      </c>
      <c r="AD122" s="93">
        <f t="shared" si="86"/>
        <v>0</v>
      </c>
      <c r="AE122" s="93">
        <f t="shared" si="86"/>
        <v>0</v>
      </c>
      <c r="AF122" s="93">
        <f t="shared" si="86"/>
        <v>0</v>
      </c>
      <c r="AG122" s="103"/>
      <c r="AH122" s="46">
        <f t="shared" si="28"/>
        <v>0</v>
      </c>
      <c r="AI122" s="47">
        <f t="shared" si="29"/>
        <v>0</v>
      </c>
    </row>
    <row r="123" spans="1:64" ht="15.75" thickBot="1" x14ac:dyDescent="0.3">
      <c r="A123" s="112" t="s">
        <v>145</v>
      </c>
      <c r="B123" s="70">
        <f t="shared" ref="B123:C123" si="110">SUM(B117:B122)</f>
        <v>270</v>
      </c>
      <c r="C123" s="70">
        <f t="shared" si="110"/>
        <v>232.5</v>
      </c>
      <c r="D123" s="70">
        <f t="shared" ref="D123:E123" si="111">SUM(D117:D122)</f>
        <v>135.19999999999999</v>
      </c>
      <c r="E123" s="70">
        <f t="shared" si="111"/>
        <v>170.5</v>
      </c>
      <c r="F123" s="70">
        <f t="shared" ref="F123:AF123" si="112">SUM(F117:F122)</f>
        <v>230</v>
      </c>
      <c r="G123" s="70">
        <f t="shared" si="112"/>
        <v>230</v>
      </c>
      <c r="H123" s="70">
        <f t="shared" si="112"/>
        <v>226</v>
      </c>
      <c r="I123" s="70">
        <f t="shared" si="112"/>
        <v>220</v>
      </c>
      <c r="J123" s="70">
        <f t="shared" si="112"/>
        <v>231.6</v>
      </c>
      <c r="K123" s="70">
        <f t="shared" si="112"/>
        <v>220</v>
      </c>
      <c r="L123" s="70">
        <f t="shared" si="112"/>
        <v>200</v>
      </c>
      <c r="M123" s="70">
        <f t="shared" ref="M123:N123" si="113">SUM(M117:M122)</f>
        <v>245.6</v>
      </c>
      <c r="N123" s="70">
        <f t="shared" si="113"/>
        <v>200</v>
      </c>
      <c r="O123" s="70">
        <f t="shared" ref="O123" si="114">SUM(O117:O122)</f>
        <v>284</v>
      </c>
      <c r="P123" s="70">
        <f t="shared" si="112"/>
        <v>293.60000000000002</v>
      </c>
      <c r="Q123" s="70">
        <f t="shared" ref="Q123:R123" si="115">SUM(Q117:Q122)</f>
        <v>0</v>
      </c>
      <c r="R123" s="70">
        <f t="shared" si="115"/>
        <v>0</v>
      </c>
      <c r="S123" s="70">
        <f t="shared" si="112"/>
        <v>0</v>
      </c>
      <c r="T123" s="70">
        <f t="shared" si="112"/>
        <v>0</v>
      </c>
      <c r="U123" s="70">
        <f t="shared" si="112"/>
        <v>5</v>
      </c>
      <c r="V123" s="70">
        <f t="shared" si="112"/>
        <v>19</v>
      </c>
      <c r="W123" s="70">
        <f t="shared" si="112"/>
        <v>145</v>
      </c>
      <c r="X123" s="70">
        <f t="shared" si="112"/>
        <v>212</v>
      </c>
      <c r="Y123" s="70">
        <f t="shared" si="112"/>
        <v>176</v>
      </c>
      <c r="Z123" s="70">
        <f t="shared" si="112"/>
        <v>237.2</v>
      </c>
      <c r="AA123" s="70">
        <f t="shared" si="112"/>
        <v>234.7</v>
      </c>
      <c r="AB123" s="70">
        <f t="shared" si="112"/>
        <v>274</v>
      </c>
      <c r="AC123" s="70">
        <f t="shared" si="112"/>
        <v>243</v>
      </c>
      <c r="AD123" s="70">
        <f t="shared" si="112"/>
        <v>285</v>
      </c>
      <c r="AE123" s="70">
        <f t="shared" si="112"/>
        <v>314</v>
      </c>
      <c r="AF123" s="70">
        <f t="shared" si="112"/>
        <v>313</v>
      </c>
      <c r="AG123" s="104"/>
      <c r="AH123" s="46">
        <f t="shared" si="28"/>
        <v>314</v>
      </c>
      <c r="AI123" s="47">
        <f t="shared" si="29"/>
        <v>0</v>
      </c>
      <c r="AJ123" s="105">
        <f t="array" ref="AJ123">MIN(IF(B123:AF123&lt;&gt;0,B123:AF123))</f>
        <v>5</v>
      </c>
    </row>
    <row r="124" spans="1:64" ht="15.75" thickBot="1" x14ac:dyDescent="0.3">
      <c r="A124" s="87" t="s">
        <v>146</v>
      </c>
      <c r="B124" s="70">
        <f t="shared" ref="B124:C124" si="116">B108-B123</f>
        <v>-147</v>
      </c>
      <c r="C124" s="70">
        <f t="shared" si="116"/>
        <v>-105.3</v>
      </c>
      <c r="D124" s="70">
        <f t="shared" ref="D124:E124" si="117">D108-D123</f>
        <v>-8.9999999999999858</v>
      </c>
      <c r="E124" s="70">
        <f t="shared" si="117"/>
        <v>-45.800000000000011</v>
      </c>
      <c r="F124" s="70">
        <f t="shared" ref="F124:AF124" si="118">F108-F123</f>
        <v>-105.30000000000001</v>
      </c>
      <c r="G124" s="70">
        <f t="shared" si="118"/>
        <v>-59.300000000000011</v>
      </c>
      <c r="H124" s="70">
        <f t="shared" si="118"/>
        <v>-77.759999999999991</v>
      </c>
      <c r="I124" s="70">
        <f t="shared" si="118"/>
        <v>-49.759999999999991</v>
      </c>
      <c r="J124" s="70">
        <f t="shared" si="118"/>
        <v>-61.359999999999985</v>
      </c>
      <c r="K124" s="70">
        <f t="shared" si="118"/>
        <v>-42.400000000000006</v>
      </c>
      <c r="L124" s="70">
        <f t="shared" si="118"/>
        <v>-22.400000000000006</v>
      </c>
      <c r="M124" s="70">
        <f t="shared" ref="M124:N124" si="119">M108-M123</f>
        <v>-83.4</v>
      </c>
      <c r="N124" s="70">
        <f t="shared" si="119"/>
        <v>-24.099999999999994</v>
      </c>
      <c r="O124" s="70">
        <f t="shared" ref="O124" si="120">O108-O123</f>
        <v>-103.5</v>
      </c>
      <c r="P124" s="70">
        <f t="shared" si="118"/>
        <v>-98.500000000000057</v>
      </c>
      <c r="Q124" s="70">
        <f t="shared" ref="Q124:R124" si="121">Q108-Q123</f>
        <v>420.19999999999993</v>
      </c>
      <c r="R124" s="70">
        <f t="shared" si="121"/>
        <v>283.89999999999998</v>
      </c>
      <c r="S124" s="70">
        <f t="shared" si="118"/>
        <v>355.6</v>
      </c>
      <c r="T124" s="70">
        <f t="shared" si="118"/>
        <v>330.39</v>
      </c>
      <c r="U124" s="70">
        <f t="shared" si="118"/>
        <v>194.5</v>
      </c>
      <c r="V124" s="70">
        <f t="shared" si="118"/>
        <v>154.19999999999999</v>
      </c>
      <c r="W124" s="70">
        <f t="shared" si="118"/>
        <v>48.899999999999977</v>
      </c>
      <c r="X124" s="70">
        <f t="shared" si="118"/>
        <v>-14.199999999999989</v>
      </c>
      <c r="Y124" s="70">
        <f t="shared" si="118"/>
        <v>4.8000000000000114</v>
      </c>
      <c r="Z124" s="70">
        <f t="shared" si="118"/>
        <v>-29</v>
      </c>
      <c r="AA124" s="70">
        <f t="shared" si="118"/>
        <v>-48</v>
      </c>
      <c r="AB124" s="70">
        <f t="shared" si="118"/>
        <v>-75.800000000000011</v>
      </c>
      <c r="AC124" s="70">
        <f t="shared" si="118"/>
        <v>-89.300000000000011</v>
      </c>
      <c r="AD124" s="70">
        <f t="shared" si="118"/>
        <v>-141.19999999999999</v>
      </c>
      <c r="AE124" s="70">
        <f t="shared" si="118"/>
        <v>-220.1</v>
      </c>
      <c r="AF124" s="70">
        <f t="shared" si="118"/>
        <v>-196.9</v>
      </c>
      <c r="AG124" s="104"/>
      <c r="AH124" s="46">
        <f t="shared" si="28"/>
        <v>420.19999999999993</v>
      </c>
      <c r="AI124" s="47">
        <f t="shared" si="29"/>
        <v>-220.1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8"/>
        <v>0</v>
      </c>
      <c r="AI125" s="47">
        <f t="shared" si="29"/>
        <v>0</v>
      </c>
    </row>
    <row r="126" spans="1:64" x14ac:dyDescent="0.25">
      <c r="A126" s="116" t="s">
        <v>148</v>
      </c>
      <c r="B126" s="117">
        <v>50.05</v>
      </c>
      <c r="C126" s="117">
        <v>50.037999999999997</v>
      </c>
      <c r="D126" s="117">
        <v>50.055999999999997</v>
      </c>
      <c r="E126" s="117">
        <v>49.915999999999997</v>
      </c>
      <c r="F126" s="117">
        <v>49.915999999999997</v>
      </c>
      <c r="G126" s="117">
        <v>49.915999999999997</v>
      </c>
      <c r="H126" s="117">
        <v>49.96</v>
      </c>
      <c r="I126" s="117">
        <v>49.98</v>
      </c>
      <c r="J126" s="117">
        <v>49.98</v>
      </c>
      <c r="K126" s="117">
        <v>50.06</v>
      </c>
      <c r="L126" s="117">
        <v>50</v>
      </c>
      <c r="M126" s="117">
        <v>50.07</v>
      </c>
      <c r="N126" s="117">
        <v>50.07</v>
      </c>
      <c r="O126" s="117">
        <v>49.93</v>
      </c>
      <c r="P126" s="117">
        <v>49.99</v>
      </c>
      <c r="Q126" s="117">
        <v>49.99</v>
      </c>
      <c r="R126" s="117">
        <v>49.95</v>
      </c>
      <c r="S126" s="117">
        <v>50.017000000000003</v>
      </c>
      <c r="T126" s="117">
        <v>50.15</v>
      </c>
      <c r="U126" s="117">
        <v>50.05</v>
      </c>
      <c r="V126" s="117">
        <v>49.945999999999998</v>
      </c>
      <c r="W126" s="117">
        <v>49.945999999999998</v>
      </c>
      <c r="X126" s="117">
        <v>50.01</v>
      </c>
      <c r="Y126" s="117">
        <v>49.997999999999998</v>
      </c>
      <c r="Z126" s="117">
        <v>50.029000000000003</v>
      </c>
      <c r="AA126" s="117">
        <v>49.968000000000004</v>
      </c>
      <c r="AB126" s="117">
        <v>49.968000000000004</v>
      </c>
      <c r="AC126" s="117">
        <v>49.968000000000004</v>
      </c>
      <c r="AD126" s="117">
        <v>49.968000000000004</v>
      </c>
      <c r="AE126" s="117">
        <v>49.968000000000004</v>
      </c>
      <c r="AF126" s="117">
        <v>49.968000000000004</v>
      </c>
      <c r="AG126" s="118"/>
      <c r="AH126" s="46">
        <f t="shared" si="28"/>
        <v>50.15</v>
      </c>
      <c r="AI126" s="47">
        <f t="shared" si="29"/>
        <v>49.915999999999997</v>
      </c>
    </row>
    <row r="127" spans="1:64" x14ac:dyDescent="0.25">
      <c r="A127" s="119" t="s">
        <v>149</v>
      </c>
      <c r="B127" s="43">
        <v>132.6</v>
      </c>
      <c r="C127" s="43">
        <v>133.19999999999999</v>
      </c>
      <c r="D127" s="43">
        <v>134.4</v>
      </c>
      <c r="E127" s="43">
        <v>134.30000000000001</v>
      </c>
      <c r="F127" s="43">
        <v>134.30000000000001</v>
      </c>
      <c r="G127" s="43">
        <v>134.30000000000001</v>
      </c>
      <c r="H127" s="43">
        <v>134</v>
      </c>
      <c r="I127" s="43">
        <v>131.19999999999999</v>
      </c>
      <c r="J127" s="43">
        <v>129.1</v>
      </c>
      <c r="K127" s="43">
        <v>131.80000000000001</v>
      </c>
      <c r="L127" s="43">
        <v>131</v>
      </c>
      <c r="M127" s="43">
        <v>131.30000000000001</v>
      </c>
      <c r="N127" s="43">
        <v>131.30000000000001</v>
      </c>
      <c r="O127" s="43">
        <v>130.19999999999999</v>
      </c>
      <c r="P127" s="43">
        <v>129.30000000000001</v>
      </c>
      <c r="Q127" s="43">
        <v>129.30000000000001</v>
      </c>
      <c r="R127" s="43">
        <v>131.19999999999999</v>
      </c>
      <c r="S127" s="43">
        <v>128.5</v>
      </c>
      <c r="T127" s="43">
        <v>130.19999999999999</v>
      </c>
      <c r="U127" s="43">
        <v>131</v>
      </c>
      <c r="V127" s="43">
        <v>131.30000000000001</v>
      </c>
      <c r="W127" s="43">
        <v>131.30000000000001</v>
      </c>
      <c r="X127" s="43">
        <v>130.80000000000001</v>
      </c>
      <c r="Y127" s="43">
        <v>130.80000000000001</v>
      </c>
      <c r="Z127" s="43">
        <v>129.69999999999999</v>
      </c>
      <c r="AA127" s="43">
        <v>130.1</v>
      </c>
      <c r="AB127" s="43">
        <v>130.1</v>
      </c>
      <c r="AC127" s="43">
        <v>130.1</v>
      </c>
      <c r="AD127" s="43">
        <v>130.1</v>
      </c>
      <c r="AE127" s="43">
        <v>130.1</v>
      </c>
      <c r="AF127" s="43">
        <v>130.1</v>
      </c>
      <c r="AG127" s="120"/>
      <c r="AH127" s="46">
        <f t="shared" si="28"/>
        <v>134.4</v>
      </c>
      <c r="AI127" s="47">
        <f t="shared" si="29"/>
        <v>128.5</v>
      </c>
    </row>
    <row r="128" spans="1:64" x14ac:dyDescent="0.25">
      <c r="A128" s="119" t="s">
        <v>150</v>
      </c>
      <c r="B128" s="43">
        <v>131.4</v>
      </c>
      <c r="C128" s="43">
        <v>131.9</v>
      </c>
      <c r="D128" s="43">
        <v>133.30000000000001</v>
      </c>
      <c r="E128" s="43">
        <v>132.9</v>
      </c>
      <c r="F128" s="43">
        <v>132.9</v>
      </c>
      <c r="G128" s="43">
        <v>132.9</v>
      </c>
      <c r="H128" s="43">
        <v>132.69999999999999</v>
      </c>
      <c r="I128" s="43">
        <v>131.30000000000001</v>
      </c>
      <c r="J128" s="43">
        <v>129.6</v>
      </c>
      <c r="K128" s="43">
        <v>131.4</v>
      </c>
      <c r="L128" s="43">
        <v>131</v>
      </c>
      <c r="M128" s="43">
        <v>131.4</v>
      </c>
      <c r="N128" s="43">
        <v>131.4</v>
      </c>
      <c r="O128" s="43">
        <v>129.19999999999999</v>
      </c>
      <c r="P128" s="43">
        <v>128.30000000000001</v>
      </c>
      <c r="Q128" s="43">
        <v>128.30000000000001</v>
      </c>
      <c r="R128" s="43">
        <v>129.9</v>
      </c>
      <c r="S128" s="43">
        <v>129</v>
      </c>
      <c r="T128" s="43">
        <v>128.5</v>
      </c>
      <c r="U128" s="43">
        <v>130.6</v>
      </c>
      <c r="V128" s="43">
        <v>132.4</v>
      </c>
      <c r="W128" s="43">
        <v>132.4</v>
      </c>
      <c r="X128" s="43">
        <v>131.19999999999999</v>
      </c>
      <c r="Y128" s="43">
        <v>131.19999999999999</v>
      </c>
      <c r="Z128" s="43">
        <v>130.1</v>
      </c>
      <c r="AA128" s="43">
        <v>128.9</v>
      </c>
      <c r="AB128" s="43">
        <v>128.9</v>
      </c>
      <c r="AC128" s="43">
        <v>128.9</v>
      </c>
      <c r="AD128" s="43">
        <v>128.9</v>
      </c>
      <c r="AE128" s="43">
        <v>128.9</v>
      </c>
      <c r="AF128" s="43">
        <v>128.9</v>
      </c>
      <c r="AG128" s="120"/>
      <c r="AH128" s="46">
        <f t="shared" si="28"/>
        <v>133.30000000000001</v>
      </c>
      <c r="AI128" s="47">
        <f t="shared" si="29"/>
        <v>128.30000000000001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8"/>
        <v>0</v>
      </c>
      <c r="AI129" s="47">
        <f t="shared" si="29"/>
        <v>0</v>
      </c>
    </row>
    <row r="130" spans="1:35" x14ac:dyDescent="0.25">
      <c r="A130" s="119" t="s">
        <v>152</v>
      </c>
      <c r="B130" s="43">
        <v>134.80000000000001</v>
      </c>
      <c r="C130" s="43">
        <v>135.5</v>
      </c>
      <c r="D130" s="43">
        <v>135.5</v>
      </c>
      <c r="E130" s="43">
        <v>135.5</v>
      </c>
      <c r="F130" s="43">
        <v>135.5</v>
      </c>
      <c r="G130" s="43">
        <v>135.5</v>
      </c>
      <c r="H130" s="43">
        <v>135.30000000000001</v>
      </c>
      <c r="I130" s="43">
        <v>133.9</v>
      </c>
      <c r="J130" s="43">
        <v>134</v>
      </c>
      <c r="K130" s="43">
        <v>134</v>
      </c>
      <c r="L130" s="43">
        <v>132.6</v>
      </c>
      <c r="M130" s="43">
        <v>132.6</v>
      </c>
      <c r="N130" s="43">
        <v>132.6</v>
      </c>
      <c r="O130" s="43">
        <v>131.4</v>
      </c>
      <c r="P130" s="43">
        <v>131.4</v>
      </c>
      <c r="Q130" s="43">
        <v>131.4</v>
      </c>
      <c r="R130" s="43">
        <v>133.1</v>
      </c>
      <c r="S130" s="43">
        <v>131.69999999999999</v>
      </c>
      <c r="T130" s="43">
        <v>134.1</v>
      </c>
      <c r="U130" s="43">
        <v>134.1</v>
      </c>
      <c r="V130" s="43">
        <v>133.9</v>
      </c>
      <c r="W130" s="43">
        <v>133.9</v>
      </c>
      <c r="X130" s="43">
        <v>133.19999999999999</v>
      </c>
      <c r="Y130" s="43">
        <v>133.19999999999999</v>
      </c>
      <c r="Z130" s="43">
        <v>132.9</v>
      </c>
      <c r="AA130" s="43">
        <v>133.69999999999999</v>
      </c>
      <c r="AB130" s="43">
        <v>133.69999999999999</v>
      </c>
      <c r="AC130" s="43">
        <v>133.69999999999999</v>
      </c>
      <c r="AD130" s="43">
        <v>133.69999999999999</v>
      </c>
      <c r="AE130" s="43">
        <v>133.69999999999999</v>
      </c>
      <c r="AF130" s="43">
        <v>133.69999999999999</v>
      </c>
      <c r="AG130" s="120"/>
      <c r="AH130" s="46">
        <f t="shared" si="28"/>
        <v>135.5</v>
      </c>
      <c r="AI130" s="47">
        <f t="shared" si="29"/>
        <v>131.4</v>
      </c>
    </row>
    <row r="131" spans="1:35" x14ac:dyDescent="0.25">
      <c r="A131" s="121" t="s">
        <v>153</v>
      </c>
      <c r="B131" s="122">
        <v>132.80000000000001</v>
      </c>
      <c r="C131" s="122">
        <v>134.6</v>
      </c>
      <c r="D131" s="122">
        <v>133.6</v>
      </c>
      <c r="E131" s="122">
        <v>131.5</v>
      </c>
      <c r="F131" s="122">
        <v>131.5</v>
      </c>
      <c r="G131" s="122">
        <v>131.5</v>
      </c>
      <c r="H131" s="122">
        <v>134</v>
      </c>
      <c r="I131" s="122">
        <v>131.5</v>
      </c>
      <c r="J131" s="122">
        <v>131</v>
      </c>
      <c r="K131" s="122">
        <v>133.4</v>
      </c>
      <c r="L131" s="122">
        <v>130.88</v>
      </c>
      <c r="M131" s="122">
        <v>130.88</v>
      </c>
      <c r="N131" s="122">
        <v>130.88</v>
      </c>
      <c r="O131" s="122">
        <v>132.6</v>
      </c>
      <c r="P131" s="122">
        <v>132.6</v>
      </c>
      <c r="Q131" s="122">
        <v>132.6</v>
      </c>
      <c r="R131" s="122">
        <v>137.30000000000001</v>
      </c>
      <c r="S131" s="122">
        <v>134.1</v>
      </c>
      <c r="T131" s="122">
        <v>133.4</v>
      </c>
      <c r="U131" s="122">
        <v>131.4</v>
      </c>
      <c r="V131" s="122">
        <v>135.30000000000001</v>
      </c>
      <c r="W131" s="122">
        <v>135.30000000000001</v>
      </c>
      <c r="X131" s="122">
        <v>136.69999999999999</v>
      </c>
      <c r="Y131" s="122">
        <v>136.69999999999999</v>
      </c>
      <c r="Z131" s="122">
        <v>133.69999999999999</v>
      </c>
      <c r="AA131" s="122">
        <v>131.9</v>
      </c>
      <c r="AB131" s="122">
        <v>131.9</v>
      </c>
      <c r="AC131" s="122">
        <v>131.9</v>
      </c>
      <c r="AD131" s="122">
        <v>131.9</v>
      </c>
      <c r="AE131" s="122">
        <v>131.9</v>
      </c>
      <c r="AF131" s="122">
        <v>131.9</v>
      </c>
      <c r="AG131" s="123"/>
      <c r="AH131" s="46">
        <f t="shared" si="28"/>
        <v>137.30000000000001</v>
      </c>
      <c r="AI131" s="47">
        <f t="shared" si="29"/>
        <v>130.88</v>
      </c>
    </row>
    <row r="132" spans="1:35" x14ac:dyDescent="0.25">
      <c r="A132" s="119" t="s">
        <v>154</v>
      </c>
      <c r="B132" s="43"/>
      <c r="C132" s="43"/>
      <c r="D132" s="43"/>
      <c r="E132" s="43">
        <v>132</v>
      </c>
      <c r="F132" s="43">
        <v>132</v>
      </c>
      <c r="G132" s="43">
        <v>132</v>
      </c>
      <c r="H132" s="43">
        <v>126.1</v>
      </c>
      <c r="I132" s="43">
        <v>128.80000000000001</v>
      </c>
      <c r="J132" s="43">
        <v>132.30000000000001</v>
      </c>
      <c r="K132" s="43">
        <v>130.6</v>
      </c>
      <c r="L132" s="43">
        <v>136.1</v>
      </c>
      <c r="M132" s="43">
        <v>136.1</v>
      </c>
      <c r="N132" s="43">
        <v>136.1</v>
      </c>
      <c r="O132" s="43">
        <v>127.8</v>
      </c>
      <c r="P132" s="43">
        <v>127.8</v>
      </c>
      <c r="Q132" s="43">
        <v>127.8</v>
      </c>
      <c r="R132" s="43">
        <v>130.69999999999999</v>
      </c>
      <c r="S132" s="43">
        <v>129.9</v>
      </c>
      <c r="T132" s="43">
        <v>128.80000000000001</v>
      </c>
      <c r="U132" s="43">
        <v>132.19999999999999</v>
      </c>
      <c r="V132" s="43">
        <v>134.5</v>
      </c>
      <c r="W132" s="43">
        <v>134.5</v>
      </c>
      <c r="X132" s="43">
        <v>134.5</v>
      </c>
      <c r="Y132" s="43">
        <v>134.5</v>
      </c>
      <c r="Z132" s="43">
        <v>136.6</v>
      </c>
      <c r="AA132" s="43">
        <v>124.4</v>
      </c>
      <c r="AB132" s="43">
        <v>124.4</v>
      </c>
      <c r="AC132" s="43">
        <v>124.4</v>
      </c>
      <c r="AD132" s="43">
        <v>124.4</v>
      </c>
      <c r="AE132" s="43">
        <v>124.4</v>
      </c>
      <c r="AF132" s="43">
        <v>124.4</v>
      </c>
      <c r="AG132" s="120"/>
      <c r="AH132" s="46">
        <f t="shared" si="28"/>
        <v>136.6</v>
      </c>
      <c r="AI132" s="47">
        <f t="shared" si="29"/>
        <v>124.4</v>
      </c>
    </row>
    <row r="133" spans="1:35" ht="15.75" thickBot="1" x14ac:dyDescent="0.3">
      <c r="A133" s="119" t="s">
        <v>155</v>
      </c>
      <c r="B133" s="101">
        <v>66.3</v>
      </c>
      <c r="C133" s="101">
        <v>67</v>
      </c>
      <c r="D133" s="101">
        <v>67.099999999999994</v>
      </c>
      <c r="E133" s="101">
        <v>67.2</v>
      </c>
      <c r="F133" s="101">
        <v>67.2</v>
      </c>
      <c r="G133" s="101">
        <v>67.2</v>
      </c>
      <c r="H133" s="101">
        <v>66.5</v>
      </c>
      <c r="I133" s="101">
        <v>66.5</v>
      </c>
      <c r="J133" s="101">
        <v>66.5</v>
      </c>
      <c r="K133" s="101">
        <v>66.5</v>
      </c>
      <c r="L133" s="101">
        <v>66.5</v>
      </c>
      <c r="M133" s="101">
        <v>66.5</v>
      </c>
      <c r="N133" s="101">
        <v>66.5</v>
      </c>
      <c r="O133" s="101">
        <v>65</v>
      </c>
      <c r="P133" s="101">
        <v>65</v>
      </c>
      <c r="Q133" s="101">
        <v>65</v>
      </c>
      <c r="R133" s="101">
        <v>66.599999999999994</v>
      </c>
      <c r="S133" s="101">
        <v>66</v>
      </c>
      <c r="T133" s="101">
        <v>65.900000000000006</v>
      </c>
      <c r="U133" s="101">
        <v>65.900000000000006</v>
      </c>
      <c r="V133" s="101">
        <v>65.900000000000006</v>
      </c>
      <c r="W133" s="101">
        <v>65.900000000000006</v>
      </c>
      <c r="X133" s="101">
        <v>65.900000000000006</v>
      </c>
      <c r="Y133" s="101">
        <v>65.900000000000006</v>
      </c>
      <c r="Z133" s="101">
        <v>65.900000000000006</v>
      </c>
      <c r="AA133" s="101">
        <v>65.900000000000006</v>
      </c>
      <c r="AB133" s="101">
        <v>65.900000000000006</v>
      </c>
      <c r="AC133" s="101">
        <v>65.900000000000006</v>
      </c>
      <c r="AD133" s="101">
        <v>65.900000000000006</v>
      </c>
      <c r="AE133" s="101">
        <v>65.900000000000006</v>
      </c>
      <c r="AF133" s="101">
        <v>65.900000000000006</v>
      </c>
      <c r="AG133" s="124"/>
      <c r="AH133" s="46">
        <f t="shared" si="28"/>
        <v>67.2</v>
      </c>
      <c r="AI133" s="47">
        <f t="shared" si="29"/>
        <v>65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 t="s">
        <v>156</v>
      </c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8"/>
        <v>0</v>
      </c>
      <c r="AI134" s="47">
        <f t="shared" si="29"/>
        <v>0</v>
      </c>
    </row>
    <row r="135" spans="1:35" ht="15.75" thickBot="1" x14ac:dyDescent="0.3">
      <c r="A135" s="126" t="s">
        <v>157</v>
      </c>
      <c r="B135" s="114">
        <f t="shared" ref="B135:C135" si="122">SUM(B26,B32,B45:B46,B82,B84:B85,B87,B89,B137:B142,B177,B183,B189,B198,B200,B212,B219,B222:B223,B230,B232,B234,B238:B240,B242:B244,B249,B255:B256,B258:B260,B161,B166)</f>
        <v>319.04000000000002</v>
      </c>
      <c r="C135" s="114">
        <f t="shared" si="122"/>
        <v>114.24000000000004</v>
      </c>
      <c r="D135" s="114">
        <f t="shared" ref="D135:E135" si="123">SUM(D26,D32,D45:D46,D82,D84:D85,D87,D89,D137:D142,D177,D183,D189,D198,D200,D212,D219,D222:D223,D230,D232,D234,D238:D240,D242:D244,D249,D255:D256,D258:D260,D161,D166)</f>
        <v>122.44</v>
      </c>
      <c r="E135" s="114">
        <f t="shared" si="123"/>
        <v>120.64000000000004</v>
      </c>
      <c r="F135" s="114">
        <f t="shared" ref="F135:L135" si="124">SUM(F26,F32,F45:F46,F82,F84:F85,F87,F89,F137:F142,F177,F183,F189,F198,F200,F212,F219,F222:F223,F230,F232,F234,F238:F240,F242:F244,F249,F255:F256,F258:F260,F161,F166)</f>
        <v>120.64000000000004</v>
      </c>
      <c r="G135" s="114">
        <f t="shared" si="124"/>
        <v>120.64000000000004</v>
      </c>
      <c r="H135" s="114">
        <f t="shared" si="124"/>
        <v>208.24</v>
      </c>
      <c r="I135" s="114">
        <f t="shared" si="124"/>
        <v>240.34000000000003</v>
      </c>
      <c r="J135" s="114">
        <f t="shared" si="124"/>
        <v>269.24</v>
      </c>
      <c r="K135" s="114">
        <f t="shared" si="124"/>
        <v>206.44000000000003</v>
      </c>
      <c r="L135" s="114">
        <f t="shared" si="124"/>
        <v>305.04000000000002</v>
      </c>
      <c r="M135" s="114">
        <f t="shared" ref="M135:N135" si="125">SUM(M26,M32,M45:M46,M82,M84:M85,M87,M89,M137:M142,M177,M183,M189,M198,M200,M212,M219,M222:M223,M230,M232,M234,M238:M240,M242:M244,M249,M255:M256,M258:M260,M161,M166)</f>
        <v>302.84000000000003</v>
      </c>
      <c r="N135" s="114">
        <f t="shared" si="125"/>
        <v>309.61</v>
      </c>
      <c r="O135" s="114">
        <f t="shared" ref="O135" si="126">SUM(O26,O32,O45:O46,O82,O84:O85,O87,O89,O137:O142,O177,O183,O189,O198,O200,O212,O219,O222:O223,O230,O232,O234,O238:O240,O242:O244,O249,O255:O256,O258:O260,O161,O166)</f>
        <v>297.11</v>
      </c>
      <c r="P135" s="114">
        <v>42</v>
      </c>
      <c r="Q135" s="114">
        <v>42</v>
      </c>
      <c r="R135" s="114">
        <v>42</v>
      </c>
      <c r="S135" s="114">
        <f t="shared" ref="S135:X135" si="127">SUM(S26,S32,S45:S46,S82,S84:S85,S87,S89,S137:S142,S177,S183,S189,S198,S200,S212,S219,S222:S223,S230,S232,S234,S238:S240,S242:S244,S249,S255:S256,S258:S260,S161,S166)</f>
        <v>293.74</v>
      </c>
      <c r="T135" s="114">
        <f t="shared" si="127"/>
        <v>251.83999999999997</v>
      </c>
      <c r="U135" s="114">
        <f t="shared" si="127"/>
        <v>260.83999999999997</v>
      </c>
      <c r="V135" s="114">
        <f t="shared" si="127"/>
        <v>259.04000000000002</v>
      </c>
      <c r="W135" s="114">
        <f t="shared" ref="W135" si="128">SUM(W26,W32,W45:W46,W82,W84:W85,W87,W89,W137:W142,W177,W183,W189,W198,W200,W212,W219,W222:W223,W230,W232,W234,W238:W240,W242:W244,W249,W255:W256,W258:W260,W161,W166)</f>
        <v>258.64</v>
      </c>
      <c r="X135" s="114">
        <f t="shared" si="127"/>
        <v>241.94</v>
      </c>
      <c r="Y135" s="114">
        <f t="shared" ref="Y135" si="129">SUM(Y26,Y32,Y45:Y46,Y82,Y84:Y85,Y87,Y89,Y137:Y142,Y177,Y183,Y189,Y198,Y200,Y212,Y219,Y222:Y223,Y230,Y232,Y234,Y238:Y240,Y242:Y244,Y249,Y255:Y256,Y258:Y260,Y161,Y166)</f>
        <v>318.23999999999995</v>
      </c>
      <c r="Z135" s="114">
        <f>SUM(Z23,Z30,Z51:Z52,Z82,Z84:Z85,Z87,Z89,Z137:Z142,Z170,Z176,Z182,Z191,Z193,Z205,Z212,Z215:Z216,Z223,Z225,Z227,Z231:Z233,Z235:Z237,Z242,Z248:Z249,Z251:Z253,Z261,Z266)</f>
        <v>367.9</v>
      </c>
      <c r="AA135" s="114">
        <f t="shared" ref="AA135:AF135" si="130">SUM(AA26,AA32,AA45:AA46,AA82,AA84:AA85,AA87,AA89,AA137:AA142,AA177,AA183,AA189,AA198,AA200,AA212,AA219,AA222:AA223,AA230,AA232,AA234,AA238:AA240,AA242:AA244,AA249,AA255:AA256,AA258:AA260,AA161,AA166)</f>
        <v>406.94</v>
      </c>
      <c r="AB135" s="114">
        <f t="shared" si="130"/>
        <v>407.94</v>
      </c>
      <c r="AC135" s="114">
        <f t="shared" si="130"/>
        <v>408.94</v>
      </c>
      <c r="AD135" s="114">
        <f t="shared" si="130"/>
        <v>409.94</v>
      </c>
      <c r="AE135" s="114">
        <f t="shared" si="130"/>
        <v>410.94</v>
      </c>
      <c r="AF135" s="114">
        <f t="shared" si="130"/>
        <v>411.94</v>
      </c>
      <c r="AG135" s="127"/>
      <c r="AH135" s="46">
        <f t="shared" si="28"/>
        <v>411.94</v>
      </c>
      <c r="AI135" s="47">
        <f t="shared" si="29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8"/>
        <v>0</v>
      </c>
      <c r="AI136" s="47">
        <f t="shared" si="29"/>
        <v>0</v>
      </c>
    </row>
    <row r="137" spans="1:35" x14ac:dyDescent="0.25">
      <c r="A137" s="131" t="s">
        <v>159</v>
      </c>
      <c r="B137" s="132">
        <v>50.4</v>
      </c>
      <c r="C137" s="132">
        <v>56</v>
      </c>
      <c r="D137" s="132">
        <v>58.1</v>
      </c>
      <c r="E137" s="132">
        <v>58.4</v>
      </c>
      <c r="F137" s="132">
        <v>58.4</v>
      </c>
      <c r="G137" s="132">
        <v>58.4</v>
      </c>
      <c r="H137" s="133">
        <v>67</v>
      </c>
      <c r="I137" s="133">
        <v>67.400000000000006</v>
      </c>
      <c r="J137" s="133">
        <v>66</v>
      </c>
      <c r="K137" s="133">
        <v>67.3</v>
      </c>
      <c r="L137" s="133">
        <v>68</v>
      </c>
      <c r="M137" s="133">
        <v>25.3</v>
      </c>
      <c r="N137" s="133">
        <v>25.3</v>
      </c>
      <c r="O137" s="133">
        <v>16.8</v>
      </c>
      <c r="P137" s="133">
        <v>19.600000000000001</v>
      </c>
      <c r="Q137" s="133">
        <v>19.600000000000001</v>
      </c>
      <c r="R137" s="133">
        <v>5.5</v>
      </c>
      <c r="S137" s="133">
        <v>8.8000000000000007</v>
      </c>
      <c r="T137" s="133">
        <v>2.2000000000000002</v>
      </c>
      <c r="U137" s="133">
        <v>5</v>
      </c>
      <c r="V137" s="133">
        <v>20.3</v>
      </c>
      <c r="W137" s="133">
        <v>20.3</v>
      </c>
      <c r="X137" s="133">
        <v>26.3</v>
      </c>
      <c r="Y137" s="133">
        <v>65</v>
      </c>
      <c r="Z137" s="133">
        <v>70.3</v>
      </c>
      <c r="AA137" s="133">
        <v>63.3</v>
      </c>
      <c r="AB137" s="133">
        <v>64.3</v>
      </c>
      <c r="AC137" s="133">
        <v>65.3</v>
      </c>
      <c r="AD137" s="133">
        <v>66.3</v>
      </c>
      <c r="AE137" s="133">
        <v>67.3</v>
      </c>
      <c r="AF137" s="133">
        <v>68.3</v>
      </c>
      <c r="AG137" s="134">
        <v>75</v>
      </c>
      <c r="AH137" s="46">
        <f t="shared" si="28"/>
        <v>70.3</v>
      </c>
      <c r="AI137" s="47">
        <f t="shared" si="29"/>
        <v>2.2000000000000002</v>
      </c>
    </row>
    <row r="138" spans="1:35" x14ac:dyDescent="0.25">
      <c r="A138" s="135" t="s">
        <v>160</v>
      </c>
      <c r="B138" s="132">
        <v>14.2</v>
      </c>
      <c r="C138" s="132">
        <v>15.4</v>
      </c>
      <c r="D138" s="132">
        <v>19.2</v>
      </c>
      <c r="E138" s="132">
        <v>21.3</v>
      </c>
      <c r="F138" s="132">
        <v>21.3</v>
      </c>
      <c r="G138" s="132">
        <v>21.3</v>
      </c>
      <c r="H138" s="136">
        <v>38</v>
      </c>
      <c r="I138" s="136">
        <v>35.700000000000003</v>
      </c>
      <c r="J138" s="136">
        <v>34</v>
      </c>
      <c r="K138" s="136">
        <v>35.4</v>
      </c>
      <c r="L138" s="136">
        <v>37</v>
      </c>
      <c r="M138" s="136">
        <v>80.3</v>
      </c>
      <c r="N138" s="136">
        <v>80.3</v>
      </c>
      <c r="O138" s="136">
        <v>90.1</v>
      </c>
      <c r="P138" s="136">
        <v>85.3</v>
      </c>
      <c r="Q138" s="136">
        <v>85.3</v>
      </c>
      <c r="R138" s="136">
        <v>78.3</v>
      </c>
      <c r="S138" s="136">
        <v>81</v>
      </c>
      <c r="T138" s="136">
        <v>42</v>
      </c>
      <c r="U138" s="136">
        <v>42</v>
      </c>
      <c r="V138" s="136">
        <v>36</v>
      </c>
      <c r="W138" s="136">
        <v>36</v>
      </c>
      <c r="X138" s="136">
        <v>4</v>
      </c>
      <c r="Y138" s="136">
        <v>21</v>
      </c>
      <c r="Z138" s="136">
        <v>47.6</v>
      </c>
      <c r="AA138" s="136">
        <f>20.4*2</f>
        <v>40.799999999999997</v>
      </c>
      <c r="AB138" s="136">
        <f>20.4*2</f>
        <v>40.799999999999997</v>
      </c>
      <c r="AC138" s="136">
        <f t="shared" ref="AC138:AF138" si="131">20.4*2</f>
        <v>40.799999999999997</v>
      </c>
      <c r="AD138" s="136">
        <f t="shared" si="131"/>
        <v>40.799999999999997</v>
      </c>
      <c r="AE138" s="136">
        <f t="shared" si="131"/>
        <v>40.799999999999997</v>
      </c>
      <c r="AF138" s="136">
        <f t="shared" si="131"/>
        <v>40.799999999999997</v>
      </c>
      <c r="AG138" s="134">
        <v>240</v>
      </c>
      <c r="AH138" s="46">
        <f t="shared" si="28"/>
        <v>90.1</v>
      </c>
      <c r="AI138" s="47">
        <f t="shared" si="29"/>
        <v>4</v>
      </c>
    </row>
    <row r="139" spans="1:35" x14ac:dyDescent="0.25">
      <c r="A139" s="135" t="s">
        <v>161</v>
      </c>
      <c r="B139" s="132">
        <v>-58.2</v>
      </c>
      <c r="C139" s="132">
        <v>-69</v>
      </c>
      <c r="D139" s="132">
        <v>-73.7</v>
      </c>
      <c r="E139" s="132">
        <v>-76.400000000000006</v>
      </c>
      <c r="F139" s="132">
        <v>-76.400000000000006</v>
      </c>
      <c r="G139" s="132">
        <v>-76.400000000000006</v>
      </c>
      <c r="H139" s="136">
        <v>-78</v>
      </c>
      <c r="I139" s="136">
        <v>-58</v>
      </c>
      <c r="J139" s="136">
        <v>-62</v>
      </c>
      <c r="K139" s="136">
        <v>-56.5</v>
      </c>
      <c r="L139" s="136">
        <v>-54</v>
      </c>
      <c r="M139" s="136">
        <v>-54.3</v>
      </c>
      <c r="N139" s="136">
        <v>-54.3</v>
      </c>
      <c r="O139" s="136">
        <v>-43</v>
      </c>
      <c r="P139" s="136">
        <v>-54.3</v>
      </c>
      <c r="Q139" s="136">
        <v>-54.3</v>
      </c>
      <c r="R139" s="136">
        <v>-48.3</v>
      </c>
      <c r="S139" s="136">
        <v>-50</v>
      </c>
      <c r="T139" s="136">
        <v>-55</v>
      </c>
      <c r="U139" s="136">
        <v>-55</v>
      </c>
      <c r="V139" s="136">
        <v>-64</v>
      </c>
      <c r="W139" s="136">
        <v>-64</v>
      </c>
      <c r="X139" s="136">
        <v>-75</v>
      </c>
      <c r="Y139" s="136">
        <v>-71</v>
      </c>
      <c r="Z139" s="136">
        <v>-73</v>
      </c>
      <c r="AA139" s="136">
        <v>-65</v>
      </c>
      <c r="AB139" s="136">
        <v>-65</v>
      </c>
      <c r="AC139" s="136">
        <v>-65</v>
      </c>
      <c r="AD139" s="136">
        <v>-65</v>
      </c>
      <c r="AE139" s="136">
        <v>-65</v>
      </c>
      <c r="AF139" s="136">
        <v>-65</v>
      </c>
      <c r="AG139" s="134">
        <v>240</v>
      </c>
      <c r="AH139" s="46">
        <f t="shared" ref="AH139:AH145" si="132">MAX(B139:AF139)</f>
        <v>-43</v>
      </c>
      <c r="AI139" s="47">
        <f t="shared" ref="AI139:AI145" si="133">MIN(B139:AF139)</f>
        <v>-78</v>
      </c>
    </row>
    <row r="140" spans="1:35" x14ac:dyDescent="0.25">
      <c r="A140" s="135" t="s">
        <v>162</v>
      </c>
      <c r="B140" s="132">
        <v>87.8</v>
      </c>
      <c r="C140" s="132">
        <v>65.7</v>
      </c>
      <c r="D140" s="132">
        <v>70.599999999999994</v>
      </c>
      <c r="E140" s="132">
        <v>71.900000000000006</v>
      </c>
      <c r="F140" s="132">
        <v>71.900000000000006</v>
      </c>
      <c r="G140" s="132">
        <v>71.900000000000006</v>
      </c>
      <c r="H140" s="137">
        <v>75</v>
      </c>
      <c r="I140" s="137">
        <v>54</v>
      </c>
      <c r="J140" s="137">
        <v>58</v>
      </c>
      <c r="K140" s="137">
        <v>54</v>
      </c>
      <c r="L140" s="137">
        <v>51</v>
      </c>
      <c r="M140" s="137">
        <v>50.9</v>
      </c>
      <c r="N140" s="137">
        <v>50.9</v>
      </c>
      <c r="O140" s="137">
        <v>41.6</v>
      </c>
      <c r="P140" s="137">
        <v>42.3</v>
      </c>
      <c r="Q140" s="137">
        <v>42.3</v>
      </c>
      <c r="R140" s="137">
        <v>46.4</v>
      </c>
      <c r="S140" s="137">
        <v>47</v>
      </c>
      <c r="T140" s="137">
        <v>56</v>
      </c>
      <c r="U140" s="137">
        <v>70</v>
      </c>
      <c r="V140" s="137">
        <v>70</v>
      </c>
      <c r="W140" s="137">
        <v>70</v>
      </c>
      <c r="X140" s="137">
        <v>81</v>
      </c>
      <c r="Y140" s="137">
        <v>75</v>
      </c>
      <c r="Z140" s="137">
        <v>85</v>
      </c>
      <c r="AA140" s="137">
        <v>88</v>
      </c>
      <c r="AB140" s="137">
        <v>88</v>
      </c>
      <c r="AC140" s="137">
        <v>88</v>
      </c>
      <c r="AD140" s="137">
        <v>88</v>
      </c>
      <c r="AE140" s="137">
        <v>88</v>
      </c>
      <c r="AF140" s="137">
        <v>88</v>
      </c>
      <c r="AG140" s="134"/>
      <c r="AH140" s="46">
        <f t="shared" si="132"/>
        <v>88</v>
      </c>
      <c r="AI140" s="47">
        <f t="shared" si="133"/>
        <v>41.6</v>
      </c>
    </row>
    <row r="141" spans="1:35" x14ac:dyDescent="0.25">
      <c r="A141" s="135" t="s">
        <v>163</v>
      </c>
      <c r="B141" s="132">
        <v>38.9</v>
      </c>
      <c r="C141" s="132">
        <v>1</v>
      </c>
      <c r="D141" s="132">
        <v>-0.7</v>
      </c>
      <c r="E141" s="132">
        <v>-1.7</v>
      </c>
      <c r="F141" s="132">
        <v>-1.7</v>
      </c>
      <c r="G141" s="132">
        <v>-1.7</v>
      </c>
      <c r="H141" s="136">
        <v>0.2</v>
      </c>
      <c r="I141" s="136">
        <v>9.1999999999999993</v>
      </c>
      <c r="J141" s="136">
        <v>5.2</v>
      </c>
      <c r="K141" s="136">
        <v>7.6</v>
      </c>
      <c r="L141" s="136">
        <v>10</v>
      </c>
      <c r="M141" s="136">
        <v>7.6</v>
      </c>
      <c r="N141" s="136">
        <v>7.6</v>
      </c>
      <c r="O141" s="136">
        <v>8.8000000000000007</v>
      </c>
      <c r="P141" s="136">
        <v>0.9</v>
      </c>
      <c r="Q141" s="136">
        <v>0.9</v>
      </c>
      <c r="R141" s="136">
        <v>2.5</v>
      </c>
      <c r="S141" s="136">
        <v>2.2999999999999998</v>
      </c>
      <c r="T141" s="136">
        <v>7.1</v>
      </c>
      <c r="U141" s="136">
        <v>7.1</v>
      </c>
      <c r="V141" s="136">
        <v>-0.5</v>
      </c>
      <c r="W141" s="136">
        <v>-0.5</v>
      </c>
      <c r="X141" s="136">
        <v>-3.5</v>
      </c>
      <c r="Y141" s="136">
        <v>-1.5</v>
      </c>
      <c r="Z141" s="136">
        <v>7.5</v>
      </c>
      <c r="AA141" s="136">
        <v>20.9</v>
      </c>
      <c r="AB141" s="136">
        <v>20.9</v>
      </c>
      <c r="AC141" s="136">
        <v>20.9</v>
      </c>
      <c r="AD141" s="136">
        <v>20.9</v>
      </c>
      <c r="AE141" s="136">
        <v>20.9</v>
      </c>
      <c r="AF141" s="136">
        <v>20.9</v>
      </c>
      <c r="AG141" s="134">
        <v>60</v>
      </c>
      <c r="AH141" s="46">
        <f t="shared" si="132"/>
        <v>38.9</v>
      </c>
      <c r="AI141" s="47">
        <f t="shared" si="133"/>
        <v>-3.5</v>
      </c>
    </row>
    <row r="142" spans="1:35" x14ac:dyDescent="0.25">
      <c r="A142" s="135" t="s">
        <v>164</v>
      </c>
      <c r="B142" s="132">
        <v>46.6</v>
      </c>
      <c r="C142" s="132">
        <v>-94.9</v>
      </c>
      <c r="D142" s="132">
        <v>-91.1</v>
      </c>
      <c r="E142" s="132">
        <v>-92.9</v>
      </c>
      <c r="F142" s="132">
        <v>-92.9</v>
      </c>
      <c r="G142" s="132">
        <v>-92.9</v>
      </c>
      <c r="H142" s="137">
        <v>-34</v>
      </c>
      <c r="I142" s="137">
        <v>-8</v>
      </c>
      <c r="J142" s="137">
        <v>28</v>
      </c>
      <c r="K142" s="137">
        <v>-41.4</v>
      </c>
      <c r="L142" s="137">
        <v>53</v>
      </c>
      <c r="M142" s="137">
        <v>53</v>
      </c>
      <c r="N142" s="137">
        <v>53</v>
      </c>
      <c r="O142" s="137">
        <v>32.5</v>
      </c>
      <c r="P142" s="137">
        <v>32.5</v>
      </c>
      <c r="Q142" s="137">
        <v>32.5</v>
      </c>
      <c r="R142" s="137">
        <v>47.2</v>
      </c>
      <c r="S142" s="137">
        <v>58</v>
      </c>
      <c r="T142" s="137">
        <v>56</v>
      </c>
      <c r="U142" s="137">
        <v>52</v>
      </c>
      <c r="V142" s="137">
        <v>63</v>
      </c>
      <c r="W142" s="137">
        <v>63</v>
      </c>
      <c r="X142" s="137">
        <v>75</v>
      </c>
      <c r="Y142" s="137">
        <v>96</v>
      </c>
      <c r="Z142" s="137">
        <v>109.5</v>
      </c>
      <c r="AA142" s="137">
        <v>121.4</v>
      </c>
      <c r="AB142" s="137">
        <v>121.4</v>
      </c>
      <c r="AC142" s="137">
        <v>121.4</v>
      </c>
      <c r="AD142" s="137">
        <v>121.4</v>
      </c>
      <c r="AE142" s="137">
        <v>121.4</v>
      </c>
      <c r="AF142" s="137">
        <v>121.4</v>
      </c>
      <c r="AG142" s="138">
        <v>120</v>
      </c>
      <c r="AH142" s="46">
        <f t="shared" si="132"/>
        <v>121.4</v>
      </c>
      <c r="AI142" s="47">
        <f t="shared" si="133"/>
        <v>-94.9</v>
      </c>
    </row>
    <row r="143" spans="1:35" x14ac:dyDescent="0.25">
      <c r="A143" s="135" t="s">
        <v>165</v>
      </c>
      <c r="B143" s="132">
        <v>75.8</v>
      </c>
      <c r="C143" s="132">
        <v>0</v>
      </c>
      <c r="D143" s="132">
        <v>0</v>
      </c>
      <c r="E143" s="132">
        <v>0</v>
      </c>
      <c r="F143" s="132">
        <v>0</v>
      </c>
      <c r="G143" s="132">
        <v>0</v>
      </c>
      <c r="H143" s="137">
        <v>30.5</v>
      </c>
      <c r="I143" s="137">
        <v>41.4</v>
      </c>
      <c r="J143" s="137">
        <v>60</v>
      </c>
      <c r="K143" s="137">
        <v>66.599999999999994</v>
      </c>
      <c r="L143" s="137">
        <v>72</v>
      </c>
      <c r="M143" s="137">
        <v>72</v>
      </c>
      <c r="N143" s="137">
        <v>72</v>
      </c>
      <c r="O143" s="137">
        <v>124</v>
      </c>
      <c r="P143" s="137">
        <v>124</v>
      </c>
      <c r="Q143" s="137">
        <v>124</v>
      </c>
      <c r="R143" s="137">
        <v>138</v>
      </c>
      <c r="S143" s="137">
        <v>72</v>
      </c>
      <c r="T143" s="137">
        <v>73</v>
      </c>
      <c r="U143" s="137">
        <v>73</v>
      </c>
      <c r="V143" s="137">
        <v>777</v>
      </c>
      <c r="W143" s="137">
        <v>777</v>
      </c>
      <c r="X143" s="137">
        <v>84</v>
      </c>
      <c r="Y143" s="137">
        <v>92</v>
      </c>
      <c r="Z143" s="137">
        <v>199.2</v>
      </c>
      <c r="AA143" s="137">
        <f>105.2*2</f>
        <v>210.4</v>
      </c>
      <c r="AB143" s="137">
        <f>105.2*2</f>
        <v>210.4</v>
      </c>
      <c r="AC143" s="137">
        <f t="shared" ref="AC143:AF143" si="134">105.2*2</f>
        <v>210.4</v>
      </c>
      <c r="AD143" s="137">
        <f t="shared" si="134"/>
        <v>210.4</v>
      </c>
      <c r="AE143" s="137">
        <f t="shared" si="134"/>
        <v>210.4</v>
      </c>
      <c r="AF143" s="137">
        <f t="shared" si="134"/>
        <v>210.4</v>
      </c>
      <c r="AG143" s="138"/>
      <c r="AH143" s="46">
        <f t="shared" si="132"/>
        <v>777</v>
      </c>
      <c r="AI143" s="47">
        <f t="shared" si="133"/>
        <v>0</v>
      </c>
    </row>
    <row r="144" spans="1:35" x14ac:dyDescent="0.25">
      <c r="A144" s="135" t="s">
        <v>166</v>
      </c>
      <c r="B144" s="132">
        <v>-6.2</v>
      </c>
      <c r="C144" s="132">
        <v>13.5</v>
      </c>
      <c r="D144" s="132">
        <v>14.4</v>
      </c>
      <c r="E144" s="132">
        <v>15.2</v>
      </c>
      <c r="F144" s="132">
        <v>15.2</v>
      </c>
      <c r="G144" s="132">
        <v>15.2</v>
      </c>
      <c r="H144" s="137">
        <v>-34</v>
      </c>
      <c r="I144" s="137">
        <v>-43</v>
      </c>
      <c r="J144" s="137">
        <v>-42.4</v>
      </c>
      <c r="K144" s="137">
        <v>-47.1</v>
      </c>
      <c r="L144" s="137">
        <v>-50</v>
      </c>
      <c r="M144" s="137">
        <v>-50</v>
      </c>
      <c r="N144" s="137">
        <v>-50</v>
      </c>
      <c r="O144" s="137">
        <v>-2.7</v>
      </c>
      <c r="P144" s="137">
        <v>-2.7</v>
      </c>
      <c r="Q144" s="137">
        <v>-2.7</v>
      </c>
      <c r="R144" s="137">
        <v>15.6</v>
      </c>
      <c r="S144" s="137">
        <v>14.4</v>
      </c>
      <c r="T144" s="137">
        <v>17</v>
      </c>
      <c r="U144" s="137">
        <v>15.5</v>
      </c>
      <c r="V144" s="137">
        <v>8.4</v>
      </c>
      <c r="W144" s="137">
        <v>8.4</v>
      </c>
      <c r="X144" s="137">
        <v>20.7</v>
      </c>
      <c r="Y144" s="137">
        <v>19.2</v>
      </c>
      <c r="Z144" s="137">
        <v>-49.2</v>
      </c>
      <c r="AA144" s="137">
        <v>-49.8</v>
      </c>
      <c r="AB144" s="137">
        <v>-49.8</v>
      </c>
      <c r="AC144" s="137">
        <v>-49.8</v>
      </c>
      <c r="AD144" s="137">
        <v>-49.8</v>
      </c>
      <c r="AE144" s="137">
        <v>-49.8</v>
      </c>
      <c r="AF144" s="137">
        <v>-49.8</v>
      </c>
      <c r="AG144" s="138"/>
      <c r="AH144" s="46">
        <f t="shared" si="132"/>
        <v>20.7</v>
      </c>
      <c r="AI144" s="47">
        <f t="shared" si="133"/>
        <v>-50</v>
      </c>
    </row>
    <row r="145" spans="1:38" x14ac:dyDescent="0.25">
      <c r="A145" s="135" t="s">
        <v>167</v>
      </c>
      <c r="B145" s="132">
        <v>8.1999999999999993</v>
      </c>
      <c r="C145" s="132">
        <v>-7.4</v>
      </c>
      <c r="D145" s="132">
        <v>-6.6</v>
      </c>
      <c r="E145" s="132">
        <v>8.1</v>
      </c>
      <c r="F145" s="132">
        <v>8.1</v>
      </c>
      <c r="G145" s="132">
        <v>8.1</v>
      </c>
      <c r="H145" s="137">
        <v>42</v>
      </c>
      <c r="I145" s="137">
        <v>-4.5</v>
      </c>
      <c r="J145" s="137">
        <v>7</v>
      </c>
      <c r="K145" s="137">
        <v>0</v>
      </c>
      <c r="L145" s="137">
        <v>-10</v>
      </c>
      <c r="M145" s="137">
        <v>-10</v>
      </c>
      <c r="N145" s="137">
        <v>-10</v>
      </c>
      <c r="O145" s="137">
        <v>34</v>
      </c>
      <c r="P145" s="137">
        <v>34</v>
      </c>
      <c r="Q145" s="137">
        <v>34</v>
      </c>
      <c r="R145" s="137">
        <v>-31.6</v>
      </c>
      <c r="S145" s="137">
        <v>-32</v>
      </c>
      <c r="T145" s="137">
        <v>-20</v>
      </c>
      <c r="U145" s="137">
        <v>0</v>
      </c>
      <c r="V145" s="137">
        <v>-95</v>
      </c>
      <c r="W145" s="137">
        <v>-95</v>
      </c>
      <c r="X145" s="137">
        <v>32</v>
      </c>
      <c r="Y145" s="137">
        <v>46</v>
      </c>
      <c r="Z145" s="137">
        <v>53.7</v>
      </c>
      <c r="AA145" s="137">
        <v>66</v>
      </c>
      <c r="AB145" s="137">
        <v>66</v>
      </c>
      <c r="AC145" s="137">
        <v>66</v>
      </c>
      <c r="AD145" s="137">
        <v>66</v>
      </c>
      <c r="AE145" s="137">
        <v>66</v>
      </c>
      <c r="AF145" s="137">
        <v>66</v>
      </c>
      <c r="AG145" s="138"/>
      <c r="AH145" s="46">
        <f t="shared" si="132"/>
        <v>66</v>
      </c>
      <c r="AI145" s="47">
        <f t="shared" si="133"/>
        <v>-95</v>
      </c>
    </row>
    <row r="146" spans="1:38" x14ac:dyDescent="0.25">
      <c r="A146" s="135" t="s">
        <v>168</v>
      </c>
      <c r="B146" s="132">
        <v>-240.3</v>
      </c>
      <c r="C146" s="132">
        <v>-234.6</v>
      </c>
      <c r="D146" s="132">
        <v>-178.4</v>
      </c>
      <c r="E146" s="132">
        <v>-168.4</v>
      </c>
      <c r="F146" s="132">
        <v>-168.4</v>
      </c>
      <c r="G146" s="132">
        <v>-168.4</v>
      </c>
      <c r="H146" s="137">
        <v>-150</v>
      </c>
      <c r="I146" s="137">
        <v>-177</v>
      </c>
      <c r="J146" s="137">
        <v>-182</v>
      </c>
      <c r="K146" s="137">
        <v>-178</v>
      </c>
      <c r="L146" s="137">
        <v>-174</v>
      </c>
      <c r="M146" s="137">
        <v>-174</v>
      </c>
      <c r="N146" s="137">
        <v>-174</v>
      </c>
      <c r="O146" s="137">
        <v>-274</v>
      </c>
      <c r="P146" s="137">
        <v>-274</v>
      </c>
      <c r="Q146" s="137">
        <v>-274</v>
      </c>
      <c r="R146" s="137">
        <v>-274</v>
      </c>
      <c r="S146" s="137">
        <v>-55</v>
      </c>
      <c r="T146" s="137">
        <v>-55</v>
      </c>
      <c r="U146" s="137">
        <v>-73</v>
      </c>
      <c r="V146" s="137">
        <v>40.5</v>
      </c>
      <c r="W146" s="137">
        <v>40.5</v>
      </c>
      <c r="X146" s="137">
        <v>-140</v>
      </c>
      <c r="Y146" s="137">
        <v>-137</v>
      </c>
      <c r="Z146" s="137">
        <v>-170</v>
      </c>
      <c r="AA146" s="137">
        <v>-189.6</v>
      </c>
      <c r="AB146" s="137">
        <v>-189.6</v>
      </c>
      <c r="AC146" s="137">
        <v>-189.6</v>
      </c>
      <c r="AD146" s="137">
        <v>-189.6</v>
      </c>
      <c r="AE146" s="137">
        <v>-189.6</v>
      </c>
      <c r="AF146" s="137">
        <v>-189.6</v>
      </c>
      <c r="AG146" s="138"/>
      <c r="AH146" s="46">
        <f t="shared" ref="AH146:AH158" si="135">MAX(B146:AF146)</f>
        <v>40.5</v>
      </c>
      <c r="AI146" s="47">
        <f t="shared" ref="AI146:AI158" si="136">MIN(B146:AF146)</f>
        <v>-274</v>
      </c>
    </row>
    <row r="147" spans="1:38" x14ac:dyDescent="0.25">
      <c r="A147" s="135" t="s">
        <v>169</v>
      </c>
      <c r="B147" s="132">
        <v>17.5</v>
      </c>
      <c r="C147" s="132">
        <v>42.2</v>
      </c>
      <c r="D147" s="132">
        <v>46.8</v>
      </c>
      <c r="E147" s="132">
        <v>49.2</v>
      </c>
      <c r="F147" s="132">
        <v>49.2</v>
      </c>
      <c r="G147" s="132">
        <v>49.2</v>
      </c>
      <c r="H147" s="137">
        <v>41</v>
      </c>
      <c r="I147" s="137">
        <v>34</v>
      </c>
      <c r="J147" s="137">
        <v>33</v>
      </c>
      <c r="K147" s="137">
        <v>27.5</v>
      </c>
      <c r="L147" s="137">
        <v>28</v>
      </c>
      <c r="M147" s="137">
        <v>28</v>
      </c>
      <c r="N147" s="137">
        <v>28</v>
      </c>
      <c r="O147" s="137">
        <v>10</v>
      </c>
      <c r="P147" s="137">
        <v>10</v>
      </c>
      <c r="Q147" s="137">
        <v>10</v>
      </c>
      <c r="R147" s="137">
        <v>10</v>
      </c>
      <c r="S147" s="137">
        <v>-42</v>
      </c>
      <c r="T147" s="137">
        <v>-36</v>
      </c>
      <c r="U147" s="137">
        <v>-39</v>
      </c>
      <c r="V147" s="137">
        <v>-0.8</v>
      </c>
      <c r="W147" s="137">
        <v>-0.8</v>
      </c>
      <c r="X147" s="137">
        <v>-37</v>
      </c>
      <c r="Y147" s="137">
        <v>-35</v>
      </c>
      <c r="Z147" s="137">
        <v>27.3</v>
      </c>
      <c r="AA147" s="137">
        <v>31</v>
      </c>
      <c r="AB147" s="137">
        <v>31</v>
      </c>
      <c r="AC147" s="137">
        <v>31</v>
      </c>
      <c r="AD147" s="137">
        <v>31</v>
      </c>
      <c r="AE147" s="137">
        <v>31</v>
      </c>
      <c r="AF147" s="137">
        <v>31</v>
      </c>
      <c r="AG147" s="138"/>
      <c r="AH147" s="46">
        <f t="shared" si="135"/>
        <v>49.2</v>
      </c>
      <c r="AI147" s="47">
        <f t="shared" si="136"/>
        <v>-42</v>
      </c>
    </row>
    <row r="148" spans="1:38" x14ac:dyDescent="0.25">
      <c r="A148" s="135" t="s">
        <v>170</v>
      </c>
      <c r="B148" s="132">
        <v>-11.1</v>
      </c>
      <c r="C148" s="132">
        <v>-7.1</v>
      </c>
      <c r="D148" s="132">
        <v>-7.7</v>
      </c>
      <c r="E148" s="132">
        <v>-8.6</v>
      </c>
      <c r="F148" s="132">
        <v>-8.6</v>
      </c>
      <c r="G148" s="132">
        <v>-8.6</v>
      </c>
      <c r="H148" s="137">
        <v>-11</v>
      </c>
      <c r="I148" s="137">
        <v>-9.6</v>
      </c>
      <c r="J148" s="137">
        <v>-9</v>
      </c>
      <c r="K148" s="137">
        <v>-10</v>
      </c>
      <c r="L148" s="137">
        <v>-10</v>
      </c>
      <c r="M148" s="137">
        <v>-10</v>
      </c>
      <c r="N148" s="137">
        <v>-10</v>
      </c>
      <c r="O148" s="137">
        <v>-11</v>
      </c>
      <c r="P148" s="137">
        <v>-11</v>
      </c>
      <c r="Q148" s="137">
        <v>-11</v>
      </c>
      <c r="R148" s="137">
        <v>-11</v>
      </c>
      <c r="S148" s="137">
        <v>-3</v>
      </c>
      <c r="T148" s="137">
        <v>-8.1999999999999993</v>
      </c>
      <c r="U148" s="137">
        <v>-10.199999999999999</v>
      </c>
      <c r="V148" s="137">
        <v>-11</v>
      </c>
      <c r="W148" s="137">
        <v>-15</v>
      </c>
      <c r="X148" s="137">
        <v>-13</v>
      </c>
      <c r="Y148" s="137">
        <v>-1.8</v>
      </c>
      <c r="Z148" s="137">
        <v>8.3000000000000007</v>
      </c>
      <c r="AA148" s="137">
        <v>7.2</v>
      </c>
      <c r="AB148" s="137">
        <v>7.2</v>
      </c>
      <c r="AC148" s="137">
        <v>7.2</v>
      </c>
      <c r="AD148" s="137">
        <v>7.2</v>
      </c>
      <c r="AE148" s="137">
        <v>7.2</v>
      </c>
      <c r="AF148" s="137">
        <v>7.2</v>
      </c>
      <c r="AG148" s="134"/>
      <c r="AH148" s="46">
        <f t="shared" si="135"/>
        <v>8.3000000000000007</v>
      </c>
      <c r="AI148" s="47">
        <f t="shared" si="136"/>
        <v>-15</v>
      </c>
    </row>
    <row r="149" spans="1:38" x14ac:dyDescent="0.25">
      <c r="A149" s="135" t="s">
        <v>171</v>
      </c>
      <c r="B149" s="132">
        <v>209.5</v>
      </c>
      <c r="C149" s="132">
        <v>208.3</v>
      </c>
      <c r="D149" s="132">
        <v>107.7</v>
      </c>
      <c r="E149" s="132">
        <v>107.1</v>
      </c>
      <c r="F149" s="132">
        <v>107.1</v>
      </c>
      <c r="G149" s="132">
        <v>107.1</v>
      </c>
      <c r="H149" s="122">
        <v>200</v>
      </c>
      <c r="I149" s="122">
        <v>196</v>
      </c>
      <c r="J149" s="122">
        <v>198</v>
      </c>
      <c r="K149" s="122">
        <v>200</v>
      </c>
      <c r="L149" s="122">
        <v>200</v>
      </c>
      <c r="M149" s="122">
        <v>200</v>
      </c>
      <c r="N149" s="122">
        <v>200</v>
      </c>
      <c r="O149" s="122">
        <v>190</v>
      </c>
      <c r="P149" s="122">
        <v>190</v>
      </c>
      <c r="Q149" s="122">
        <v>190</v>
      </c>
      <c r="R149" s="122">
        <v>190</v>
      </c>
      <c r="S149" s="122">
        <v>97</v>
      </c>
      <c r="T149" s="122">
        <v>100</v>
      </c>
      <c r="U149" s="122">
        <v>100</v>
      </c>
      <c r="V149" s="122">
        <v>29</v>
      </c>
      <c r="W149" s="122">
        <v>29</v>
      </c>
      <c r="X149" s="122">
        <v>104</v>
      </c>
      <c r="Y149" s="122">
        <v>109</v>
      </c>
      <c r="Z149" s="122">
        <f>221.2</f>
        <v>221.2</v>
      </c>
      <c r="AA149" s="122">
        <f>110.6*2</f>
        <v>221.2</v>
      </c>
      <c r="AB149" s="122">
        <f>110.6*2</f>
        <v>221.2</v>
      </c>
      <c r="AC149" s="122">
        <f t="shared" ref="AC149:AF149" si="137">110.6*2</f>
        <v>221.2</v>
      </c>
      <c r="AD149" s="122">
        <f t="shared" si="137"/>
        <v>221.2</v>
      </c>
      <c r="AE149" s="122">
        <f t="shared" si="137"/>
        <v>221.2</v>
      </c>
      <c r="AF149" s="122">
        <f t="shared" si="137"/>
        <v>221.2</v>
      </c>
      <c r="AG149" s="134"/>
      <c r="AH149" s="46">
        <f t="shared" si="135"/>
        <v>221.2</v>
      </c>
      <c r="AI149" s="47">
        <f t="shared" si="136"/>
        <v>29</v>
      </c>
    </row>
    <row r="150" spans="1:38" x14ac:dyDescent="0.25">
      <c r="A150" s="135" t="s">
        <v>172</v>
      </c>
      <c r="B150" s="132">
        <v>28.4</v>
      </c>
      <c r="C150" s="132">
        <v>30.6</v>
      </c>
      <c r="D150" s="132">
        <v>30.6</v>
      </c>
      <c r="E150" s="132">
        <v>30.8</v>
      </c>
      <c r="F150" s="132">
        <v>30.8</v>
      </c>
      <c r="G150" s="132">
        <v>30.8</v>
      </c>
      <c r="H150" s="122">
        <v>30.4</v>
      </c>
      <c r="I150" s="122">
        <v>30</v>
      </c>
      <c r="J150" s="122">
        <v>30</v>
      </c>
      <c r="K150" s="122">
        <v>29.6</v>
      </c>
      <c r="L150" s="122">
        <v>29.2</v>
      </c>
      <c r="M150" s="122">
        <v>29.2</v>
      </c>
      <c r="N150" s="122">
        <v>29.2</v>
      </c>
      <c r="O150" s="122">
        <v>29.2</v>
      </c>
      <c r="P150" s="122">
        <v>29.2</v>
      </c>
      <c r="Q150" s="122">
        <v>29.2</v>
      </c>
      <c r="R150" s="122">
        <v>29.2</v>
      </c>
      <c r="S150" s="122">
        <v>27</v>
      </c>
      <c r="T150" s="122">
        <v>28.2</v>
      </c>
      <c r="U150" s="122">
        <v>28.2</v>
      </c>
      <c r="V150" s="122">
        <v>14.2</v>
      </c>
      <c r="W150" s="122">
        <v>14.2</v>
      </c>
      <c r="X150" s="122">
        <v>30.1</v>
      </c>
      <c r="Y150" s="122">
        <v>30.1</v>
      </c>
      <c r="Z150" s="122">
        <v>30</v>
      </c>
      <c r="AA150" s="122">
        <v>29</v>
      </c>
      <c r="AB150" s="122">
        <v>29</v>
      </c>
      <c r="AC150" s="122">
        <v>29</v>
      </c>
      <c r="AD150" s="122">
        <v>29</v>
      </c>
      <c r="AE150" s="122">
        <v>29</v>
      </c>
      <c r="AF150" s="122">
        <v>29</v>
      </c>
      <c r="AG150" s="134"/>
      <c r="AH150" s="46">
        <f t="shared" si="135"/>
        <v>30.8</v>
      </c>
      <c r="AI150" s="47">
        <f t="shared" si="136"/>
        <v>14.2</v>
      </c>
    </row>
    <row r="151" spans="1:38" ht="15.75" thickBot="1" x14ac:dyDescent="0.3">
      <c r="A151" s="139" t="s">
        <v>173</v>
      </c>
      <c r="B151" s="132">
        <v>9.1</v>
      </c>
      <c r="C151" s="132">
        <v>12</v>
      </c>
      <c r="D151" s="132">
        <v>12.8</v>
      </c>
      <c r="E151" s="132">
        <v>12.5</v>
      </c>
      <c r="F151" s="132">
        <v>12.5</v>
      </c>
      <c r="G151" s="132">
        <v>12.5</v>
      </c>
      <c r="H151" s="122">
        <v>11.7</v>
      </c>
      <c r="I151" s="122">
        <v>13.6</v>
      </c>
      <c r="J151" s="122">
        <v>14.2</v>
      </c>
      <c r="K151" s="122">
        <v>14</v>
      </c>
      <c r="L151" s="122">
        <v>15.3</v>
      </c>
      <c r="M151" s="122">
        <v>15.3</v>
      </c>
      <c r="N151" s="122">
        <v>20</v>
      </c>
      <c r="O151" s="122">
        <v>24.47</v>
      </c>
      <c r="P151" s="122">
        <v>24.47</v>
      </c>
      <c r="Q151" s="122">
        <v>24.47</v>
      </c>
      <c r="R151" s="122">
        <v>24.47</v>
      </c>
      <c r="S151" s="122">
        <v>24.47</v>
      </c>
      <c r="T151" s="122">
        <v>23</v>
      </c>
      <c r="U151" s="122">
        <v>17.7</v>
      </c>
      <c r="V151" s="122">
        <v>17.7</v>
      </c>
      <c r="W151" s="122">
        <v>17.7</v>
      </c>
      <c r="X151" s="122">
        <v>12.6</v>
      </c>
      <c r="Y151" s="122">
        <v>10.1</v>
      </c>
      <c r="Z151" s="122">
        <v>10.1</v>
      </c>
      <c r="AA151" s="122">
        <v>8.6999999999999993</v>
      </c>
      <c r="AB151" s="122">
        <v>8.6999999999999993</v>
      </c>
      <c r="AC151" s="122">
        <v>8.6999999999999993</v>
      </c>
      <c r="AD151" s="122">
        <v>8.6999999999999993</v>
      </c>
      <c r="AE151" s="122">
        <v>8.6999999999999993</v>
      </c>
      <c r="AF151" s="122">
        <v>8.6999999999999993</v>
      </c>
      <c r="AG151" s="134"/>
      <c r="AH151" s="46">
        <f t="shared" si="135"/>
        <v>24.47</v>
      </c>
      <c r="AI151" s="47">
        <f t="shared" si="136"/>
        <v>8.6999999999999993</v>
      </c>
    </row>
    <row r="152" spans="1:38" ht="15.75" thickBot="1" x14ac:dyDescent="0.3">
      <c r="A152" s="140" t="s">
        <v>174</v>
      </c>
      <c r="B152" s="141"/>
      <c r="C152" s="141"/>
      <c r="D152" s="141"/>
      <c r="E152" s="141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35"/>
        <v>0</v>
      </c>
      <c r="AI152" s="47">
        <f t="shared" si="136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>
        <v>1984.05</v>
      </c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>
        <v>1986.31</v>
      </c>
      <c r="AD153" s="144"/>
      <c r="AE153" s="144"/>
      <c r="AF153" s="145"/>
      <c r="AG153" s="146"/>
      <c r="AH153" s="46">
        <f t="shared" si="135"/>
        <v>1986.31</v>
      </c>
      <c r="AI153" s="47">
        <f t="shared" si="136"/>
        <v>1984.05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>
        <v>523.91999999999996</v>
      </c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>
        <v>523.74</v>
      </c>
      <c r="AD154" s="148"/>
      <c r="AE154" s="148"/>
      <c r="AF154" s="149"/>
      <c r="AG154" s="146"/>
      <c r="AH154" s="46">
        <f t="shared" si="135"/>
        <v>523.91999999999996</v>
      </c>
      <c r="AI154" s="47">
        <f t="shared" si="136"/>
        <v>523.74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>
        <v>325.31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 t="s">
        <v>408</v>
      </c>
      <c r="AD155" s="148"/>
      <c r="AE155" s="148"/>
      <c r="AF155" s="149"/>
      <c r="AG155" s="146"/>
      <c r="AH155" s="46">
        <f t="shared" si="135"/>
        <v>325.31</v>
      </c>
      <c r="AI155" s="47">
        <f t="shared" si="136"/>
        <v>325.31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>
        <v>337.45</v>
      </c>
      <c r="AD156" s="148"/>
      <c r="AE156" s="148"/>
      <c r="AF156" s="149"/>
      <c r="AG156" s="146"/>
      <c r="AH156" s="46">
        <f t="shared" si="135"/>
        <v>337.45</v>
      </c>
      <c r="AI156" s="47">
        <f t="shared" si="136"/>
        <v>337.45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>
        <v>885.4</v>
      </c>
      <c r="AD157" s="148"/>
      <c r="AE157" s="148"/>
      <c r="AF157" s="149"/>
      <c r="AG157" s="146"/>
      <c r="AH157" s="46">
        <f t="shared" si="135"/>
        <v>885.4</v>
      </c>
      <c r="AI157" s="47">
        <f t="shared" si="136"/>
        <v>885.4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35"/>
        <v>0</v>
      </c>
      <c r="AI158" s="47">
        <f t="shared" si="136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f t="shared" ref="F161:R166" si="138">E161</f>
        <v>0.3</v>
      </c>
      <c r="G161" s="159">
        <f t="shared" si="138"/>
        <v>0.3</v>
      </c>
      <c r="H161" s="159">
        <f t="shared" si="138"/>
        <v>0.3</v>
      </c>
      <c r="I161" s="159">
        <f t="shared" si="138"/>
        <v>0.3</v>
      </c>
      <c r="J161" s="159">
        <f t="shared" si="138"/>
        <v>0.3</v>
      </c>
      <c r="K161" s="159">
        <f t="shared" si="138"/>
        <v>0.3</v>
      </c>
      <c r="L161" s="159">
        <f t="shared" si="138"/>
        <v>0.3</v>
      </c>
      <c r="M161" s="159">
        <f t="shared" si="138"/>
        <v>0.3</v>
      </c>
      <c r="N161" s="159">
        <f t="shared" si="138"/>
        <v>0.3</v>
      </c>
      <c r="O161" s="159">
        <f t="shared" si="138"/>
        <v>0.3</v>
      </c>
      <c r="P161" s="159">
        <f t="shared" si="138"/>
        <v>0.3</v>
      </c>
      <c r="Q161" s="159">
        <f t="shared" si="138"/>
        <v>0.3</v>
      </c>
      <c r="R161" s="159">
        <f t="shared" si="138"/>
        <v>0.3</v>
      </c>
      <c r="S161" s="159">
        <f t="shared" ref="S161:AF166" si="139">R161</f>
        <v>0.3</v>
      </c>
      <c r="T161" s="159">
        <f t="shared" si="139"/>
        <v>0.3</v>
      </c>
      <c r="U161" s="159">
        <f t="shared" si="139"/>
        <v>0.3</v>
      </c>
      <c r="V161" s="159">
        <f t="shared" si="139"/>
        <v>0.3</v>
      </c>
      <c r="W161" s="159">
        <f t="shared" si="139"/>
        <v>0.3</v>
      </c>
      <c r="X161" s="159">
        <f t="shared" si="139"/>
        <v>0.3</v>
      </c>
      <c r="Y161" s="159">
        <f t="shared" si="139"/>
        <v>0.3</v>
      </c>
      <c r="Z161" s="159">
        <f t="shared" si="139"/>
        <v>0.3</v>
      </c>
      <c r="AA161" s="159">
        <f t="shared" si="139"/>
        <v>0.3</v>
      </c>
      <c r="AB161" s="159">
        <f t="shared" si="139"/>
        <v>0.3</v>
      </c>
      <c r="AC161" s="159">
        <f t="shared" si="139"/>
        <v>0.3</v>
      </c>
      <c r="AD161" s="159">
        <f t="shared" si="139"/>
        <v>0.3</v>
      </c>
      <c r="AE161" s="159">
        <f t="shared" si="139"/>
        <v>0.3</v>
      </c>
      <c r="AF161" s="159">
        <f t="shared" si="139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f t="shared" si="138"/>
        <v>0.4</v>
      </c>
      <c r="G162" s="161">
        <f t="shared" si="138"/>
        <v>0.4</v>
      </c>
      <c r="H162" s="161">
        <f t="shared" si="138"/>
        <v>0.4</v>
      </c>
      <c r="I162" s="161">
        <f t="shared" si="138"/>
        <v>0.4</v>
      </c>
      <c r="J162" s="161">
        <f t="shared" si="138"/>
        <v>0.4</v>
      </c>
      <c r="K162" s="161">
        <f t="shared" si="138"/>
        <v>0.4</v>
      </c>
      <c r="L162" s="161">
        <f t="shared" si="138"/>
        <v>0.4</v>
      </c>
      <c r="M162" s="161">
        <f t="shared" si="138"/>
        <v>0.4</v>
      </c>
      <c r="N162" s="161">
        <f t="shared" si="138"/>
        <v>0.4</v>
      </c>
      <c r="O162" s="161">
        <f t="shared" si="138"/>
        <v>0.4</v>
      </c>
      <c r="P162" s="161">
        <f t="shared" si="138"/>
        <v>0.4</v>
      </c>
      <c r="Q162" s="161">
        <f t="shared" si="138"/>
        <v>0.4</v>
      </c>
      <c r="R162" s="161">
        <f t="shared" si="138"/>
        <v>0.4</v>
      </c>
      <c r="S162" s="161">
        <f t="shared" si="139"/>
        <v>0.4</v>
      </c>
      <c r="T162" s="161">
        <f t="shared" si="139"/>
        <v>0.4</v>
      </c>
      <c r="U162" s="161">
        <f t="shared" si="139"/>
        <v>0.4</v>
      </c>
      <c r="V162" s="161">
        <f t="shared" si="139"/>
        <v>0.4</v>
      </c>
      <c r="W162" s="161">
        <f t="shared" si="139"/>
        <v>0.4</v>
      </c>
      <c r="X162" s="161">
        <f t="shared" si="139"/>
        <v>0.4</v>
      </c>
      <c r="Y162" s="161">
        <f t="shared" si="139"/>
        <v>0.4</v>
      </c>
      <c r="Z162" s="161">
        <f t="shared" si="139"/>
        <v>0.4</v>
      </c>
      <c r="AA162" s="161">
        <f t="shared" si="139"/>
        <v>0.4</v>
      </c>
      <c r="AB162" s="161">
        <f t="shared" si="139"/>
        <v>0.4</v>
      </c>
      <c r="AC162" s="161">
        <f t="shared" si="139"/>
        <v>0.4</v>
      </c>
      <c r="AD162" s="161">
        <f t="shared" si="139"/>
        <v>0.4</v>
      </c>
      <c r="AE162" s="161">
        <f t="shared" si="139"/>
        <v>0.4</v>
      </c>
      <c r="AF162" s="161">
        <f t="shared" si="139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f t="shared" si="138"/>
        <v>1.5</v>
      </c>
      <c r="G163" s="161">
        <f t="shared" si="138"/>
        <v>1.5</v>
      </c>
      <c r="H163" s="161">
        <f t="shared" si="138"/>
        <v>1.5</v>
      </c>
      <c r="I163" s="161">
        <f t="shared" si="138"/>
        <v>1.5</v>
      </c>
      <c r="J163" s="161">
        <f t="shared" si="138"/>
        <v>1.5</v>
      </c>
      <c r="K163" s="161">
        <f t="shared" si="138"/>
        <v>1.5</v>
      </c>
      <c r="L163" s="161">
        <f t="shared" si="138"/>
        <v>1.5</v>
      </c>
      <c r="M163" s="161">
        <f t="shared" si="138"/>
        <v>1.5</v>
      </c>
      <c r="N163" s="161">
        <f t="shared" si="138"/>
        <v>1.5</v>
      </c>
      <c r="O163" s="161">
        <f t="shared" si="138"/>
        <v>1.5</v>
      </c>
      <c r="P163" s="161">
        <f t="shared" si="138"/>
        <v>1.5</v>
      </c>
      <c r="Q163" s="161">
        <f t="shared" si="138"/>
        <v>1.5</v>
      </c>
      <c r="R163" s="161">
        <f t="shared" si="138"/>
        <v>1.5</v>
      </c>
      <c r="S163" s="161">
        <f t="shared" si="139"/>
        <v>1.5</v>
      </c>
      <c r="T163" s="161">
        <f t="shared" si="139"/>
        <v>1.5</v>
      </c>
      <c r="U163" s="161">
        <f t="shared" si="139"/>
        <v>1.5</v>
      </c>
      <c r="V163" s="161">
        <f t="shared" si="139"/>
        <v>1.5</v>
      </c>
      <c r="W163" s="161">
        <f t="shared" si="139"/>
        <v>1.5</v>
      </c>
      <c r="X163" s="161">
        <f t="shared" si="139"/>
        <v>1.5</v>
      </c>
      <c r="Y163" s="161">
        <f t="shared" si="139"/>
        <v>1.5</v>
      </c>
      <c r="Z163" s="161">
        <f t="shared" si="139"/>
        <v>1.5</v>
      </c>
      <c r="AA163" s="161">
        <f t="shared" si="139"/>
        <v>1.5</v>
      </c>
      <c r="AB163" s="161">
        <f t="shared" si="139"/>
        <v>1.5</v>
      </c>
      <c r="AC163" s="161">
        <f t="shared" si="139"/>
        <v>1.5</v>
      </c>
      <c r="AD163" s="161">
        <f t="shared" si="139"/>
        <v>1.5</v>
      </c>
      <c r="AE163" s="161">
        <f t="shared" si="139"/>
        <v>1.5</v>
      </c>
      <c r="AF163" s="161">
        <f t="shared" si="139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f t="shared" si="138"/>
        <v>0.3</v>
      </c>
      <c r="G164" s="161">
        <f t="shared" si="138"/>
        <v>0.3</v>
      </c>
      <c r="H164" s="161">
        <f t="shared" si="138"/>
        <v>0.3</v>
      </c>
      <c r="I164" s="161">
        <f t="shared" si="138"/>
        <v>0.3</v>
      </c>
      <c r="J164" s="161">
        <f t="shared" si="138"/>
        <v>0.3</v>
      </c>
      <c r="K164" s="161">
        <f t="shared" si="138"/>
        <v>0.3</v>
      </c>
      <c r="L164" s="161">
        <f t="shared" si="138"/>
        <v>0.3</v>
      </c>
      <c r="M164" s="161">
        <f t="shared" si="138"/>
        <v>0.3</v>
      </c>
      <c r="N164" s="161">
        <f t="shared" si="138"/>
        <v>0.3</v>
      </c>
      <c r="O164" s="161">
        <f t="shared" si="138"/>
        <v>0.3</v>
      </c>
      <c r="P164" s="161">
        <f t="shared" si="138"/>
        <v>0.3</v>
      </c>
      <c r="Q164" s="161">
        <f t="shared" si="138"/>
        <v>0.3</v>
      </c>
      <c r="R164" s="161">
        <f t="shared" si="138"/>
        <v>0.3</v>
      </c>
      <c r="S164" s="161">
        <f t="shared" si="139"/>
        <v>0.3</v>
      </c>
      <c r="T164" s="161">
        <f t="shared" si="139"/>
        <v>0.3</v>
      </c>
      <c r="U164" s="161">
        <f t="shared" si="139"/>
        <v>0.3</v>
      </c>
      <c r="V164" s="161">
        <f t="shared" si="139"/>
        <v>0.3</v>
      </c>
      <c r="W164" s="161">
        <f t="shared" si="139"/>
        <v>0.3</v>
      </c>
      <c r="X164" s="161">
        <f t="shared" si="139"/>
        <v>0.3</v>
      </c>
      <c r="Y164" s="161">
        <f t="shared" si="139"/>
        <v>0.3</v>
      </c>
      <c r="Z164" s="161">
        <f t="shared" si="139"/>
        <v>0.3</v>
      </c>
      <c r="AA164" s="161">
        <f t="shared" si="139"/>
        <v>0.3</v>
      </c>
      <c r="AB164" s="161">
        <f t="shared" si="139"/>
        <v>0.3</v>
      </c>
      <c r="AC164" s="161">
        <f t="shared" si="139"/>
        <v>0.3</v>
      </c>
      <c r="AD164" s="161">
        <f t="shared" si="139"/>
        <v>0.3</v>
      </c>
      <c r="AE164" s="161">
        <f t="shared" si="139"/>
        <v>0.3</v>
      </c>
      <c r="AF164" s="161">
        <f t="shared" si="139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f t="shared" si="138"/>
        <v>0.4</v>
      </c>
      <c r="G165" s="161">
        <f t="shared" si="138"/>
        <v>0.4</v>
      </c>
      <c r="H165" s="161">
        <f t="shared" si="138"/>
        <v>0.4</v>
      </c>
      <c r="I165" s="161">
        <f t="shared" si="138"/>
        <v>0.4</v>
      </c>
      <c r="J165" s="161">
        <f t="shared" si="138"/>
        <v>0.4</v>
      </c>
      <c r="K165" s="161">
        <f t="shared" si="138"/>
        <v>0.4</v>
      </c>
      <c r="L165" s="161">
        <f t="shared" si="138"/>
        <v>0.4</v>
      </c>
      <c r="M165" s="161">
        <f t="shared" si="138"/>
        <v>0.4</v>
      </c>
      <c r="N165" s="161">
        <f t="shared" si="138"/>
        <v>0.4</v>
      </c>
      <c r="O165" s="161">
        <f t="shared" si="138"/>
        <v>0.4</v>
      </c>
      <c r="P165" s="161">
        <f t="shared" si="138"/>
        <v>0.4</v>
      </c>
      <c r="Q165" s="161">
        <f t="shared" si="138"/>
        <v>0.4</v>
      </c>
      <c r="R165" s="161">
        <f t="shared" si="138"/>
        <v>0.4</v>
      </c>
      <c r="S165" s="161">
        <f t="shared" si="139"/>
        <v>0.4</v>
      </c>
      <c r="T165" s="161">
        <f t="shared" si="139"/>
        <v>0.4</v>
      </c>
      <c r="U165" s="161">
        <f t="shared" si="139"/>
        <v>0.4</v>
      </c>
      <c r="V165" s="161">
        <f t="shared" si="139"/>
        <v>0.4</v>
      </c>
      <c r="W165" s="161">
        <f t="shared" si="139"/>
        <v>0.4</v>
      </c>
      <c r="X165" s="161">
        <f t="shared" si="139"/>
        <v>0.4</v>
      </c>
      <c r="Y165" s="161">
        <f t="shared" si="139"/>
        <v>0.4</v>
      </c>
      <c r="Z165" s="161">
        <f t="shared" si="139"/>
        <v>0.4</v>
      </c>
      <c r="AA165" s="161">
        <f t="shared" si="139"/>
        <v>0.4</v>
      </c>
      <c r="AB165" s="161">
        <f t="shared" si="139"/>
        <v>0.4</v>
      </c>
      <c r="AC165" s="161">
        <f t="shared" si="139"/>
        <v>0.4</v>
      </c>
      <c r="AD165" s="161">
        <f t="shared" si="139"/>
        <v>0.4</v>
      </c>
      <c r="AE165" s="161">
        <f t="shared" si="139"/>
        <v>0.4</v>
      </c>
      <c r="AF165" s="161">
        <f t="shared" si="139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f t="shared" si="138"/>
        <v>0.64</v>
      </c>
      <c r="G166" s="164">
        <f t="shared" si="138"/>
        <v>0.64</v>
      </c>
      <c r="H166" s="164">
        <f t="shared" si="138"/>
        <v>0.64</v>
      </c>
      <c r="I166" s="164">
        <f t="shared" si="138"/>
        <v>0.64</v>
      </c>
      <c r="J166" s="164">
        <f t="shared" si="138"/>
        <v>0.64</v>
      </c>
      <c r="K166" s="164">
        <f t="shared" si="138"/>
        <v>0.64</v>
      </c>
      <c r="L166" s="164">
        <f t="shared" si="138"/>
        <v>0.64</v>
      </c>
      <c r="M166" s="164">
        <f t="shared" si="138"/>
        <v>0.64</v>
      </c>
      <c r="N166" s="164">
        <f t="shared" si="138"/>
        <v>0.64</v>
      </c>
      <c r="O166" s="164">
        <f t="shared" si="138"/>
        <v>0.64</v>
      </c>
      <c r="P166" s="164">
        <f t="shared" si="138"/>
        <v>0.64</v>
      </c>
      <c r="Q166" s="164">
        <f t="shared" si="138"/>
        <v>0.64</v>
      </c>
      <c r="R166" s="164">
        <f t="shared" si="138"/>
        <v>0.64</v>
      </c>
      <c r="S166" s="164">
        <f t="shared" si="139"/>
        <v>0.64</v>
      </c>
      <c r="T166" s="164">
        <f t="shared" si="139"/>
        <v>0.64</v>
      </c>
      <c r="U166" s="164">
        <f t="shared" si="139"/>
        <v>0.64</v>
      </c>
      <c r="V166" s="164">
        <f t="shared" si="139"/>
        <v>0.64</v>
      </c>
      <c r="W166" s="164">
        <f t="shared" si="139"/>
        <v>0.64</v>
      </c>
      <c r="X166" s="164">
        <f t="shared" si="139"/>
        <v>0.64</v>
      </c>
      <c r="Y166" s="164">
        <f t="shared" si="139"/>
        <v>0.64</v>
      </c>
      <c r="Z166" s="164">
        <f t="shared" si="139"/>
        <v>0.64</v>
      </c>
      <c r="AA166" s="164">
        <f t="shared" si="139"/>
        <v>0.64</v>
      </c>
      <c r="AB166" s="164">
        <f t="shared" si="139"/>
        <v>0.64</v>
      </c>
      <c r="AC166" s="164">
        <f t="shared" si="139"/>
        <v>0.64</v>
      </c>
      <c r="AD166" s="164">
        <f t="shared" si="139"/>
        <v>0.64</v>
      </c>
      <c r="AE166" s="164">
        <f t="shared" si="139"/>
        <v>0.64</v>
      </c>
      <c r="AF166" s="164">
        <f t="shared" si="139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f t="shared" ref="F167:AG167" si="140">SUM(F161:F166)</f>
        <v>3.54</v>
      </c>
      <c r="G167" s="167">
        <f t="shared" si="140"/>
        <v>3.54</v>
      </c>
      <c r="H167" s="167">
        <f t="shared" si="140"/>
        <v>3.54</v>
      </c>
      <c r="I167" s="167">
        <f t="shared" si="140"/>
        <v>3.54</v>
      </c>
      <c r="J167" s="167">
        <f t="shared" si="140"/>
        <v>3.54</v>
      </c>
      <c r="K167" s="167">
        <f t="shared" si="140"/>
        <v>3.54</v>
      </c>
      <c r="L167" s="167">
        <f t="shared" si="140"/>
        <v>3.54</v>
      </c>
      <c r="M167" s="167">
        <f t="shared" si="140"/>
        <v>3.54</v>
      </c>
      <c r="N167" s="167">
        <f t="shared" si="140"/>
        <v>3.54</v>
      </c>
      <c r="O167" s="167">
        <f t="shared" si="140"/>
        <v>3.54</v>
      </c>
      <c r="P167" s="167">
        <f t="shared" si="140"/>
        <v>3.54</v>
      </c>
      <c r="Q167" s="167">
        <f t="shared" si="140"/>
        <v>3.54</v>
      </c>
      <c r="R167" s="167">
        <f t="shared" si="140"/>
        <v>3.54</v>
      </c>
      <c r="S167" s="167">
        <f t="shared" si="140"/>
        <v>3.54</v>
      </c>
      <c r="T167" s="167">
        <f t="shared" si="140"/>
        <v>3.54</v>
      </c>
      <c r="U167" s="167">
        <f t="shared" si="140"/>
        <v>3.54</v>
      </c>
      <c r="V167" s="167">
        <f t="shared" si="140"/>
        <v>3.54</v>
      </c>
      <c r="W167" s="167">
        <f t="shared" si="140"/>
        <v>3.54</v>
      </c>
      <c r="X167" s="167">
        <f t="shared" si="140"/>
        <v>3.54</v>
      </c>
      <c r="Y167" s="167">
        <f t="shared" si="140"/>
        <v>3.54</v>
      </c>
      <c r="Z167" s="167">
        <f t="shared" si="140"/>
        <v>3.54</v>
      </c>
      <c r="AA167" s="167">
        <f t="shared" si="140"/>
        <v>3.54</v>
      </c>
      <c r="AB167" s="167">
        <f t="shared" si="140"/>
        <v>3.54</v>
      </c>
      <c r="AC167" s="167">
        <f t="shared" si="140"/>
        <v>3.54</v>
      </c>
      <c r="AD167" s="167">
        <f t="shared" si="140"/>
        <v>3.54</v>
      </c>
      <c r="AE167" s="167">
        <f t="shared" si="140"/>
        <v>3.54</v>
      </c>
      <c r="AF167" s="167">
        <f t="shared" si="140"/>
        <v>3.54</v>
      </c>
      <c r="AG167" s="168">
        <f t="shared" si="140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v>0</v>
      </c>
      <c r="E169" s="159">
        <v>0</v>
      </c>
      <c r="F169" s="159">
        <f t="shared" ref="F169:R184" si="141">E169</f>
        <v>0</v>
      </c>
      <c r="G169" s="159">
        <f t="shared" si="141"/>
        <v>0</v>
      </c>
      <c r="H169" s="159">
        <f t="shared" si="141"/>
        <v>0</v>
      </c>
      <c r="I169" s="159">
        <f t="shared" si="141"/>
        <v>0</v>
      </c>
      <c r="J169" s="159">
        <f t="shared" si="141"/>
        <v>0</v>
      </c>
      <c r="K169" s="159">
        <f t="shared" si="141"/>
        <v>0</v>
      </c>
      <c r="L169" s="159">
        <f t="shared" si="141"/>
        <v>0</v>
      </c>
      <c r="M169" s="159">
        <f t="shared" si="141"/>
        <v>0</v>
      </c>
      <c r="N169" s="159">
        <f t="shared" si="141"/>
        <v>0</v>
      </c>
      <c r="O169" s="159">
        <f t="shared" si="141"/>
        <v>0</v>
      </c>
      <c r="P169" s="159">
        <f t="shared" si="141"/>
        <v>0</v>
      </c>
      <c r="Q169" s="159">
        <f t="shared" si="141"/>
        <v>0</v>
      </c>
      <c r="R169" s="159">
        <f t="shared" si="141"/>
        <v>0</v>
      </c>
      <c r="S169" s="159">
        <f t="shared" ref="S169:AF184" si="142">R169</f>
        <v>0</v>
      </c>
      <c r="T169" s="159">
        <f t="shared" si="142"/>
        <v>0</v>
      </c>
      <c r="U169" s="159">
        <f t="shared" si="142"/>
        <v>0</v>
      </c>
      <c r="V169" s="159">
        <f t="shared" si="142"/>
        <v>0</v>
      </c>
      <c r="W169" s="159">
        <f t="shared" si="142"/>
        <v>0</v>
      </c>
      <c r="X169" s="159">
        <f t="shared" si="142"/>
        <v>0</v>
      </c>
      <c r="Y169" s="159">
        <f t="shared" si="142"/>
        <v>0</v>
      </c>
      <c r="Z169" s="159">
        <f t="shared" si="142"/>
        <v>0</v>
      </c>
      <c r="AA169" s="159">
        <f t="shared" si="142"/>
        <v>0</v>
      </c>
      <c r="AB169" s="159">
        <f t="shared" si="142"/>
        <v>0</v>
      </c>
      <c r="AC169" s="159">
        <f t="shared" si="142"/>
        <v>0</v>
      </c>
      <c r="AD169" s="159">
        <f t="shared" si="142"/>
        <v>0</v>
      </c>
      <c r="AE169" s="159">
        <f t="shared" si="142"/>
        <v>0</v>
      </c>
      <c r="AF169" s="172">
        <f t="shared" si="142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v>0</v>
      </c>
      <c r="E170" s="161">
        <v>0</v>
      </c>
      <c r="F170" s="161">
        <f t="shared" si="141"/>
        <v>0</v>
      </c>
      <c r="G170" s="161">
        <f t="shared" si="141"/>
        <v>0</v>
      </c>
      <c r="H170" s="161">
        <f t="shared" si="141"/>
        <v>0</v>
      </c>
      <c r="I170" s="161">
        <f t="shared" si="141"/>
        <v>0</v>
      </c>
      <c r="J170" s="161">
        <f t="shared" si="141"/>
        <v>0</v>
      </c>
      <c r="K170" s="161">
        <f t="shared" si="141"/>
        <v>0</v>
      </c>
      <c r="L170" s="161">
        <f t="shared" si="141"/>
        <v>0</v>
      </c>
      <c r="M170" s="161">
        <f t="shared" si="141"/>
        <v>0</v>
      </c>
      <c r="N170" s="161">
        <f t="shared" si="141"/>
        <v>0</v>
      </c>
      <c r="O170" s="161">
        <f t="shared" si="141"/>
        <v>0</v>
      </c>
      <c r="P170" s="161">
        <f t="shared" si="141"/>
        <v>0</v>
      </c>
      <c r="Q170" s="161">
        <f t="shared" si="141"/>
        <v>0</v>
      </c>
      <c r="R170" s="161">
        <f t="shared" si="141"/>
        <v>0</v>
      </c>
      <c r="S170" s="161">
        <f t="shared" si="142"/>
        <v>0</v>
      </c>
      <c r="T170" s="161">
        <f t="shared" si="142"/>
        <v>0</v>
      </c>
      <c r="U170" s="161">
        <f t="shared" si="142"/>
        <v>0</v>
      </c>
      <c r="V170" s="161">
        <f t="shared" si="142"/>
        <v>0</v>
      </c>
      <c r="W170" s="161">
        <f t="shared" si="142"/>
        <v>0</v>
      </c>
      <c r="X170" s="161">
        <f t="shared" si="142"/>
        <v>0</v>
      </c>
      <c r="Y170" s="161">
        <f t="shared" si="142"/>
        <v>0</v>
      </c>
      <c r="Z170" s="161">
        <f t="shared" si="142"/>
        <v>0</v>
      </c>
      <c r="AA170" s="161">
        <f t="shared" si="142"/>
        <v>0</v>
      </c>
      <c r="AB170" s="161">
        <f t="shared" si="142"/>
        <v>0</v>
      </c>
      <c r="AC170" s="161">
        <f t="shared" si="142"/>
        <v>0</v>
      </c>
      <c r="AD170" s="161">
        <f t="shared" si="142"/>
        <v>0</v>
      </c>
      <c r="AE170" s="161">
        <f t="shared" si="142"/>
        <v>0</v>
      </c>
      <c r="AF170" s="174">
        <f t="shared" si="142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v>0</v>
      </c>
      <c r="E171" s="161">
        <v>0</v>
      </c>
      <c r="F171" s="161">
        <f t="shared" si="141"/>
        <v>0</v>
      </c>
      <c r="G171" s="161">
        <f t="shared" si="141"/>
        <v>0</v>
      </c>
      <c r="H171" s="161">
        <f t="shared" si="141"/>
        <v>0</v>
      </c>
      <c r="I171" s="161">
        <f t="shared" si="141"/>
        <v>0</v>
      </c>
      <c r="J171" s="161">
        <f t="shared" si="141"/>
        <v>0</v>
      </c>
      <c r="K171" s="161">
        <f t="shared" si="141"/>
        <v>0</v>
      </c>
      <c r="L171" s="161">
        <f t="shared" si="141"/>
        <v>0</v>
      </c>
      <c r="M171" s="161">
        <f t="shared" si="141"/>
        <v>0</v>
      </c>
      <c r="N171" s="161">
        <f t="shared" si="141"/>
        <v>0</v>
      </c>
      <c r="O171" s="161">
        <f t="shared" si="141"/>
        <v>0</v>
      </c>
      <c r="P171" s="161">
        <f t="shared" si="141"/>
        <v>0</v>
      </c>
      <c r="Q171" s="161">
        <f t="shared" si="141"/>
        <v>0</v>
      </c>
      <c r="R171" s="161">
        <f t="shared" si="141"/>
        <v>0</v>
      </c>
      <c r="S171" s="161">
        <f t="shared" si="142"/>
        <v>0</v>
      </c>
      <c r="T171" s="161">
        <f t="shared" si="142"/>
        <v>0</v>
      </c>
      <c r="U171" s="161">
        <f t="shared" si="142"/>
        <v>0</v>
      </c>
      <c r="V171" s="161">
        <f t="shared" si="142"/>
        <v>0</v>
      </c>
      <c r="W171" s="161">
        <f t="shared" si="142"/>
        <v>0</v>
      </c>
      <c r="X171" s="161">
        <f t="shared" si="142"/>
        <v>0</v>
      </c>
      <c r="Y171" s="161">
        <f t="shared" si="142"/>
        <v>0</v>
      </c>
      <c r="Z171" s="161">
        <f t="shared" si="142"/>
        <v>0</v>
      </c>
      <c r="AA171" s="161">
        <f t="shared" si="142"/>
        <v>0</v>
      </c>
      <c r="AB171" s="161">
        <f t="shared" si="142"/>
        <v>0</v>
      </c>
      <c r="AC171" s="161">
        <f t="shared" si="142"/>
        <v>0</v>
      </c>
      <c r="AD171" s="161">
        <f t="shared" si="142"/>
        <v>0</v>
      </c>
      <c r="AE171" s="161">
        <f t="shared" si="142"/>
        <v>0</v>
      </c>
      <c r="AF171" s="174">
        <f t="shared" si="142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v>0</v>
      </c>
      <c r="E172" s="161">
        <v>0</v>
      </c>
      <c r="F172" s="161">
        <f t="shared" si="141"/>
        <v>0</v>
      </c>
      <c r="G172" s="161">
        <f t="shared" si="141"/>
        <v>0</v>
      </c>
      <c r="H172" s="161">
        <f t="shared" si="141"/>
        <v>0</v>
      </c>
      <c r="I172" s="161">
        <f t="shared" si="141"/>
        <v>0</v>
      </c>
      <c r="J172" s="161">
        <f t="shared" si="141"/>
        <v>0</v>
      </c>
      <c r="K172" s="161">
        <f t="shared" si="141"/>
        <v>0</v>
      </c>
      <c r="L172" s="161">
        <f t="shared" si="141"/>
        <v>0</v>
      </c>
      <c r="M172" s="161">
        <f t="shared" si="141"/>
        <v>0</v>
      </c>
      <c r="N172" s="161">
        <f t="shared" si="141"/>
        <v>0</v>
      </c>
      <c r="O172" s="161">
        <f t="shared" si="141"/>
        <v>0</v>
      </c>
      <c r="P172" s="161">
        <f t="shared" si="141"/>
        <v>0</v>
      </c>
      <c r="Q172" s="161">
        <f t="shared" si="141"/>
        <v>0</v>
      </c>
      <c r="R172" s="161">
        <f t="shared" si="141"/>
        <v>0</v>
      </c>
      <c r="S172" s="161">
        <f t="shared" si="142"/>
        <v>0</v>
      </c>
      <c r="T172" s="161">
        <f t="shared" si="142"/>
        <v>0</v>
      </c>
      <c r="U172" s="161">
        <f t="shared" si="142"/>
        <v>0</v>
      </c>
      <c r="V172" s="161">
        <f t="shared" si="142"/>
        <v>0</v>
      </c>
      <c r="W172" s="161">
        <f t="shared" si="142"/>
        <v>0</v>
      </c>
      <c r="X172" s="161">
        <f t="shared" si="142"/>
        <v>0</v>
      </c>
      <c r="Y172" s="161">
        <f t="shared" si="142"/>
        <v>0</v>
      </c>
      <c r="Z172" s="161">
        <f t="shared" si="142"/>
        <v>0</v>
      </c>
      <c r="AA172" s="161">
        <f t="shared" si="142"/>
        <v>0</v>
      </c>
      <c r="AB172" s="161">
        <f t="shared" si="142"/>
        <v>0</v>
      </c>
      <c r="AC172" s="161">
        <f t="shared" si="142"/>
        <v>0</v>
      </c>
      <c r="AD172" s="161">
        <f t="shared" si="142"/>
        <v>0</v>
      </c>
      <c r="AE172" s="161">
        <f t="shared" si="142"/>
        <v>0</v>
      </c>
      <c r="AF172" s="174">
        <f t="shared" si="142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v>0</v>
      </c>
      <c r="E173" s="161">
        <v>0</v>
      </c>
      <c r="F173" s="161">
        <f t="shared" si="141"/>
        <v>0</v>
      </c>
      <c r="G173" s="161">
        <f t="shared" si="141"/>
        <v>0</v>
      </c>
      <c r="H173" s="161">
        <f t="shared" si="141"/>
        <v>0</v>
      </c>
      <c r="I173" s="161">
        <f t="shared" si="141"/>
        <v>0</v>
      </c>
      <c r="J173" s="161">
        <f t="shared" si="141"/>
        <v>0</v>
      </c>
      <c r="K173" s="161">
        <f t="shared" si="141"/>
        <v>0</v>
      </c>
      <c r="L173" s="161">
        <f t="shared" si="141"/>
        <v>0</v>
      </c>
      <c r="M173" s="161">
        <f t="shared" si="141"/>
        <v>0</v>
      </c>
      <c r="N173" s="161">
        <f t="shared" si="141"/>
        <v>0</v>
      </c>
      <c r="O173" s="161">
        <f t="shared" si="141"/>
        <v>0</v>
      </c>
      <c r="P173" s="161">
        <f t="shared" si="141"/>
        <v>0</v>
      </c>
      <c r="Q173" s="161">
        <f t="shared" si="141"/>
        <v>0</v>
      </c>
      <c r="R173" s="161">
        <f t="shared" si="141"/>
        <v>0</v>
      </c>
      <c r="S173" s="161">
        <f t="shared" si="142"/>
        <v>0</v>
      </c>
      <c r="T173" s="161">
        <f t="shared" si="142"/>
        <v>0</v>
      </c>
      <c r="U173" s="161">
        <f t="shared" si="142"/>
        <v>0</v>
      </c>
      <c r="V173" s="161">
        <f t="shared" si="142"/>
        <v>0</v>
      </c>
      <c r="W173" s="161">
        <f t="shared" si="142"/>
        <v>0</v>
      </c>
      <c r="X173" s="161">
        <f t="shared" si="142"/>
        <v>0</v>
      </c>
      <c r="Y173" s="161">
        <f t="shared" si="142"/>
        <v>0</v>
      </c>
      <c r="Z173" s="161">
        <f t="shared" si="142"/>
        <v>0</v>
      </c>
      <c r="AA173" s="161">
        <f t="shared" si="142"/>
        <v>0</v>
      </c>
      <c r="AB173" s="161">
        <f t="shared" si="142"/>
        <v>0</v>
      </c>
      <c r="AC173" s="161">
        <f t="shared" si="142"/>
        <v>0</v>
      </c>
      <c r="AD173" s="161">
        <f t="shared" si="142"/>
        <v>0</v>
      </c>
      <c r="AE173" s="161">
        <f t="shared" si="142"/>
        <v>0</v>
      </c>
      <c r="AF173" s="174">
        <f t="shared" si="142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v>0</v>
      </c>
      <c r="E174" s="161">
        <v>0</v>
      </c>
      <c r="F174" s="161">
        <f t="shared" si="141"/>
        <v>0</v>
      </c>
      <c r="G174" s="161">
        <f t="shared" si="141"/>
        <v>0</v>
      </c>
      <c r="H174" s="161">
        <f t="shared" si="141"/>
        <v>0</v>
      </c>
      <c r="I174" s="161">
        <f t="shared" si="141"/>
        <v>0</v>
      </c>
      <c r="J174" s="161">
        <f t="shared" si="141"/>
        <v>0</v>
      </c>
      <c r="K174" s="161">
        <f t="shared" si="141"/>
        <v>0</v>
      </c>
      <c r="L174" s="161">
        <f t="shared" si="141"/>
        <v>0</v>
      </c>
      <c r="M174" s="161">
        <f t="shared" si="141"/>
        <v>0</v>
      </c>
      <c r="N174" s="161">
        <f t="shared" si="141"/>
        <v>0</v>
      </c>
      <c r="O174" s="161">
        <f t="shared" si="141"/>
        <v>0</v>
      </c>
      <c r="P174" s="161">
        <f t="shared" si="141"/>
        <v>0</v>
      </c>
      <c r="Q174" s="161">
        <f t="shared" si="141"/>
        <v>0</v>
      </c>
      <c r="R174" s="161">
        <f t="shared" si="141"/>
        <v>0</v>
      </c>
      <c r="S174" s="161">
        <f t="shared" si="142"/>
        <v>0</v>
      </c>
      <c r="T174" s="161">
        <f t="shared" si="142"/>
        <v>0</v>
      </c>
      <c r="U174" s="161">
        <f t="shared" si="142"/>
        <v>0</v>
      </c>
      <c r="V174" s="161">
        <f t="shared" si="142"/>
        <v>0</v>
      </c>
      <c r="W174" s="161">
        <f t="shared" si="142"/>
        <v>0</v>
      </c>
      <c r="X174" s="161">
        <f t="shared" si="142"/>
        <v>0</v>
      </c>
      <c r="Y174" s="161">
        <f t="shared" si="142"/>
        <v>0</v>
      </c>
      <c r="Z174" s="161">
        <f t="shared" si="142"/>
        <v>0</v>
      </c>
      <c r="AA174" s="161">
        <f t="shared" si="142"/>
        <v>0</v>
      </c>
      <c r="AB174" s="161">
        <f t="shared" si="142"/>
        <v>0</v>
      </c>
      <c r="AC174" s="161">
        <f t="shared" si="142"/>
        <v>0</v>
      </c>
      <c r="AD174" s="161">
        <f t="shared" si="142"/>
        <v>0</v>
      </c>
      <c r="AE174" s="161">
        <f t="shared" si="142"/>
        <v>0</v>
      </c>
      <c r="AF174" s="174">
        <f t="shared" si="142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v>0</v>
      </c>
      <c r="D175" s="161">
        <v>0</v>
      </c>
      <c r="E175" s="161">
        <v>0</v>
      </c>
      <c r="F175" s="161">
        <f t="shared" si="141"/>
        <v>0</v>
      </c>
      <c r="G175" s="161">
        <f t="shared" si="141"/>
        <v>0</v>
      </c>
      <c r="H175" s="161">
        <f t="shared" si="141"/>
        <v>0</v>
      </c>
      <c r="I175" s="161">
        <f t="shared" si="141"/>
        <v>0</v>
      </c>
      <c r="J175" s="161">
        <f t="shared" si="141"/>
        <v>0</v>
      </c>
      <c r="K175" s="161">
        <f t="shared" si="141"/>
        <v>0</v>
      </c>
      <c r="L175" s="161">
        <f t="shared" si="141"/>
        <v>0</v>
      </c>
      <c r="M175" s="161">
        <f t="shared" si="141"/>
        <v>0</v>
      </c>
      <c r="N175" s="161">
        <f t="shared" si="141"/>
        <v>0</v>
      </c>
      <c r="O175" s="161">
        <f t="shared" si="141"/>
        <v>0</v>
      </c>
      <c r="P175" s="161">
        <f t="shared" si="141"/>
        <v>0</v>
      </c>
      <c r="Q175" s="161">
        <f t="shared" si="141"/>
        <v>0</v>
      </c>
      <c r="R175" s="161">
        <f t="shared" si="141"/>
        <v>0</v>
      </c>
      <c r="S175" s="161">
        <f t="shared" si="142"/>
        <v>0</v>
      </c>
      <c r="T175" s="161">
        <f t="shared" si="142"/>
        <v>0</v>
      </c>
      <c r="U175" s="161">
        <f t="shared" si="142"/>
        <v>0</v>
      </c>
      <c r="V175" s="161">
        <f t="shared" si="142"/>
        <v>0</v>
      </c>
      <c r="W175" s="161">
        <f t="shared" si="142"/>
        <v>0</v>
      </c>
      <c r="X175" s="161">
        <f t="shared" si="142"/>
        <v>0</v>
      </c>
      <c r="Y175" s="161">
        <f t="shared" si="142"/>
        <v>0</v>
      </c>
      <c r="Z175" s="161">
        <f t="shared" si="142"/>
        <v>0</v>
      </c>
      <c r="AA175" s="161">
        <f t="shared" si="142"/>
        <v>0</v>
      </c>
      <c r="AB175" s="161">
        <f t="shared" si="142"/>
        <v>0</v>
      </c>
      <c r="AC175" s="161">
        <f t="shared" si="142"/>
        <v>0</v>
      </c>
      <c r="AD175" s="161">
        <f t="shared" si="142"/>
        <v>0</v>
      </c>
      <c r="AE175" s="161">
        <f t="shared" si="142"/>
        <v>0</v>
      </c>
      <c r="AF175" s="174">
        <f t="shared" si="142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v>0</v>
      </c>
      <c r="D176" s="161">
        <v>0</v>
      </c>
      <c r="E176" s="161">
        <v>0</v>
      </c>
      <c r="F176" s="161">
        <f t="shared" si="141"/>
        <v>0</v>
      </c>
      <c r="G176" s="161">
        <f t="shared" si="141"/>
        <v>0</v>
      </c>
      <c r="H176" s="161">
        <f t="shared" si="141"/>
        <v>0</v>
      </c>
      <c r="I176" s="161">
        <f t="shared" si="141"/>
        <v>0</v>
      </c>
      <c r="J176" s="161">
        <f t="shared" si="141"/>
        <v>0</v>
      </c>
      <c r="K176" s="161">
        <f t="shared" si="141"/>
        <v>0</v>
      </c>
      <c r="L176" s="161">
        <f t="shared" si="141"/>
        <v>0</v>
      </c>
      <c r="M176" s="161">
        <f t="shared" si="141"/>
        <v>0</v>
      </c>
      <c r="N176" s="161">
        <f t="shared" si="141"/>
        <v>0</v>
      </c>
      <c r="O176" s="161">
        <f t="shared" si="141"/>
        <v>0</v>
      </c>
      <c r="P176" s="161">
        <f t="shared" si="141"/>
        <v>0</v>
      </c>
      <c r="Q176" s="161">
        <f t="shared" si="141"/>
        <v>0</v>
      </c>
      <c r="R176" s="161">
        <f t="shared" si="141"/>
        <v>0</v>
      </c>
      <c r="S176" s="161">
        <f t="shared" si="142"/>
        <v>0</v>
      </c>
      <c r="T176" s="161">
        <f t="shared" si="142"/>
        <v>0</v>
      </c>
      <c r="U176" s="161">
        <f t="shared" si="142"/>
        <v>0</v>
      </c>
      <c r="V176" s="161">
        <f t="shared" si="142"/>
        <v>0</v>
      </c>
      <c r="W176" s="161">
        <f t="shared" si="142"/>
        <v>0</v>
      </c>
      <c r="X176" s="161">
        <f t="shared" si="142"/>
        <v>0</v>
      </c>
      <c r="Y176" s="161">
        <f t="shared" si="142"/>
        <v>0</v>
      </c>
      <c r="Z176" s="161">
        <f t="shared" si="142"/>
        <v>0</v>
      </c>
      <c r="AA176" s="161">
        <f t="shared" si="142"/>
        <v>0</v>
      </c>
      <c r="AB176" s="161">
        <f t="shared" si="142"/>
        <v>0</v>
      </c>
      <c r="AC176" s="161">
        <f t="shared" si="142"/>
        <v>0</v>
      </c>
      <c r="AD176" s="161">
        <f t="shared" si="142"/>
        <v>0</v>
      </c>
      <c r="AE176" s="161">
        <f t="shared" si="142"/>
        <v>0</v>
      </c>
      <c r="AF176" s="174">
        <f t="shared" si="142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v>0</v>
      </c>
      <c r="D177" s="161">
        <v>0</v>
      </c>
      <c r="E177" s="161">
        <v>0</v>
      </c>
      <c r="F177" s="161">
        <f t="shared" si="141"/>
        <v>0</v>
      </c>
      <c r="G177" s="161">
        <f t="shared" si="141"/>
        <v>0</v>
      </c>
      <c r="H177" s="161">
        <f t="shared" si="141"/>
        <v>0</v>
      </c>
      <c r="I177" s="161">
        <f t="shared" si="141"/>
        <v>0</v>
      </c>
      <c r="J177" s="161">
        <f t="shared" si="141"/>
        <v>0</v>
      </c>
      <c r="K177" s="161">
        <f t="shared" si="141"/>
        <v>0</v>
      </c>
      <c r="L177" s="161">
        <f t="shared" si="141"/>
        <v>0</v>
      </c>
      <c r="M177" s="161">
        <f t="shared" si="141"/>
        <v>0</v>
      </c>
      <c r="N177" s="161">
        <f t="shared" si="141"/>
        <v>0</v>
      </c>
      <c r="O177" s="161">
        <f t="shared" si="141"/>
        <v>0</v>
      </c>
      <c r="P177" s="161">
        <f t="shared" si="141"/>
        <v>0</v>
      </c>
      <c r="Q177" s="161">
        <f t="shared" si="141"/>
        <v>0</v>
      </c>
      <c r="R177" s="161">
        <f t="shared" si="141"/>
        <v>0</v>
      </c>
      <c r="S177" s="161">
        <f t="shared" si="142"/>
        <v>0</v>
      </c>
      <c r="T177" s="161">
        <f t="shared" si="142"/>
        <v>0</v>
      </c>
      <c r="U177" s="161">
        <f t="shared" si="142"/>
        <v>0</v>
      </c>
      <c r="V177" s="161">
        <f t="shared" si="142"/>
        <v>0</v>
      </c>
      <c r="W177" s="161">
        <f t="shared" si="142"/>
        <v>0</v>
      </c>
      <c r="X177" s="161">
        <f t="shared" si="142"/>
        <v>0</v>
      </c>
      <c r="Y177" s="161">
        <f t="shared" si="142"/>
        <v>0</v>
      </c>
      <c r="Z177" s="161">
        <f t="shared" si="142"/>
        <v>0</v>
      </c>
      <c r="AA177" s="161">
        <f t="shared" si="142"/>
        <v>0</v>
      </c>
      <c r="AB177" s="161">
        <f t="shared" si="142"/>
        <v>0</v>
      </c>
      <c r="AC177" s="161">
        <f t="shared" si="142"/>
        <v>0</v>
      </c>
      <c r="AD177" s="161">
        <f t="shared" si="142"/>
        <v>0</v>
      </c>
      <c r="AE177" s="161">
        <f t="shared" si="142"/>
        <v>0</v>
      </c>
      <c r="AF177" s="174">
        <f t="shared" si="142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v>0</v>
      </c>
      <c r="D178" s="161">
        <v>0</v>
      </c>
      <c r="E178" s="161">
        <v>0</v>
      </c>
      <c r="F178" s="161">
        <f t="shared" si="141"/>
        <v>0</v>
      </c>
      <c r="G178" s="161">
        <f t="shared" si="141"/>
        <v>0</v>
      </c>
      <c r="H178" s="161">
        <f t="shared" si="141"/>
        <v>0</v>
      </c>
      <c r="I178" s="161">
        <f t="shared" si="141"/>
        <v>0</v>
      </c>
      <c r="J178" s="161">
        <f t="shared" si="141"/>
        <v>0</v>
      </c>
      <c r="K178" s="161">
        <f t="shared" si="141"/>
        <v>0</v>
      </c>
      <c r="L178" s="161">
        <f t="shared" si="141"/>
        <v>0</v>
      </c>
      <c r="M178" s="161">
        <f t="shared" si="141"/>
        <v>0</v>
      </c>
      <c r="N178" s="161">
        <f t="shared" si="141"/>
        <v>0</v>
      </c>
      <c r="O178" s="161">
        <f t="shared" si="141"/>
        <v>0</v>
      </c>
      <c r="P178" s="161">
        <f t="shared" si="141"/>
        <v>0</v>
      </c>
      <c r="Q178" s="161">
        <f t="shared" si="141"/>
        <v>0</v>
      </c>
      <c r="R178" s="161">
        <f t="shared" si="141"/>
        <v>0</v>
      </c>
      <c r="S178" s="161">
        <f t="shared" si="142"/>
        <v>0</v>
      </c>
      <c r="T178" s="161">
        <f t="shared" si="142"/>
        <v>0</v>
      </c>
      <c r="U178" s="161">
        <f t="shared" si="142"/>
        <v>0</v>
      </c>
      <c r="V178" s="161">
        <f t="shared" si="142"/>
        <v>0</v>
      </c>
      <c r="W178" s="161">
        <f t="shared" si="142"/>
        <v>0</v>
      </c>
      <c r="X178" s="161">
        <f t="shared" si="142"/>
        <v>0</v>
      </c>
      <c r="Y178" s="161">
        <f t="shared" si="142"/>
        <v>0</v>
      </c>
      <c r="Z178" s="161">
        <f t="shared" si="142"/>
        <v>0</v>
      </c>
      <c r="AA178" s="161">
        <f t="shared" si="142"/>
        <v>0</v>
      </c>
      <c r="AB178" s="161">
        <f t="shared" si="142"/>
        <v>0</v>
      </c>
      <c r="AC178" s="161">
        <f t="shared" si="142"/>
        <v>0</v>
      </c>
      <c r="AD178" s="161">
        <f t="shared" si="142"/>
        <v>0</v>
      </c>
      <c r="AE178" s="161">
        <f t="shared" si="142"/>
        <v>0</v>
      </c>
      <c r="AF178" s="174">
        <f t="shared" si="142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v>0</v>
      </c>
      <c r="D179" s="161">
        <v>0</v>
      </c>
      <c r="E179" s="161">
        <v>0</v>
      </c>
      <c r="F179" s="161">
        <f t="shared" si="141"/>
        <v>0</v>
      </c>
      <c r="G179" s="161">
        <f t="shared" si="141"/>
        <v>0</v>
      </c>
      <c r="H179" s="161">
        <f t="shared" si="141"/>
        <v>0</v>
      </c>
      <c r="I179" s="161">
        <f t="shared" si="141"/>
        <v>0</v>
      </c>
      <c r="J179" s="161">
        <f t="shared" si="141"/>
        <v>0</v>
      </c>
      <c r="K179" s="161">
        <f t="shared" si="141"/>
        <v>0</v>
      </c>
      <c r="L179" s="161">
        <f t="shared" si="141"/>
        <v>0</v>
      </c>
      <c r="M179" s="161">
        <f t="shared" si="141"/>
        <v>0</v>
      </c>
      <c r="N179" s="161">
        <f t="shared" si="141"/>
        <v>0</v>
      </c>
      <c r="O179" s="161">
        <f t="shared" si="141"/>
        <v>0</v>
      </c>
      <c r="P179" s="161">
        <f t="shared" si="141"/>
        <v>0</v>
      </c>
      <c r="Q179" s="161">
        <f t="shared" si="141"/>
        <v>0</v>
      </c>
      <c r="R179" s="161">
        <f t="shared" si="141"/>
        <v>0</v>
      </c>
      <c r="S179" s="161">
        <f t="shared" si="142"/>
        <v>0</v>
      </c>
      <c r="T179" s="161">
        <f t="shared" si="142"/>
        <v>0</v>
      </c>
      <c r="U179" s="161">
        <f t="shared" si="142"/>
        <v>0</v>
      </c>
      <c r="V179" s="161">
        <f t="shared" si="142"/>
        <v>0</v>
      </c>
      <c r="W179" s="161">
        <f t="shared" si="142"/>
        <v>0</v>
      </c>
      <c r="X179" s="161">
        <f t="shared" si="142"/>
        <v>0</v>
      </c>
      <c r="Y179" s="161">
        <f t="shared" si="142"/>
        <v>0</v>
      </c>
      <c r="Z179" s="161">
        <f t="shared" si="142"/>
        <v>0</v>
      </c>
      <c r="AA179" s="161">
        <f t="shared" si="142"/>
        <v>0</v>
      </c>
      <c r="AB179" s="161">
        <f t="shared" si="142"/>
        <v>0</v>
      </c>
      <c r="AC179" s="161">
        <f t="shared" si="142"/>
        <v>0</v>
      </c>
      <c r="AD179" s="161">
        <f t="shared" si="142"/>
        <v>0</v>
      </c>
      <c r="AE179" s="161">
        <f t="shared" si="142"/>
        <v>0</v>
      </c>
      <c r="AF179" s="174">
        <f t="shared" si="142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v>0</v>
      </c>
      <c r="D180" s="161">
        <v>0</v>
      </c>
      <c r="E180" s="161">
        <v>0</v>
      </c>
      <c r="F180" s="161">
        <f t="shared" si="141"/>
        <v>0</v>
      </c>
      <c r="G180" s="161">
        <f t="shared" si="141"/>
        <v>0</v>
      </c>
      <c r="H180" s="161">
        <f t="shared" si="141"/>
        <v>0</v>
      </c>
      <c r="I180" s="161">
        <f t="shared" si="141"/>
        <v>0</v>
      </c>
      <c r="J180" s="161">
        <f t="shared" si="141"/>
        <v>0</v>
      </c>
      <c r="K180" s="161">
        <f t="shared" si="141"/>
        <v>0</v>
      </c>
      <c r="L180" s="161">
        <f t="shared" si="141"/>
        <v>0</v>
      </c>
      <c r="M180" s="161">
        <f t="shared" si="141"/>
        <v>0</v>
      </c>
      <c r="N180" s="161">
        <f t="shared" si="141"/>
        <v>0</v>
      </c>
      <c r="O180" s="161">
        <f t="shared" si="141"/>
        <v>0</v>
      </c>
      <c r="P180" s="161">
        <f t="shared" si="141"/>
        <v>0</v>
      </c>
      <c r="Q180" s="161">
        <f t="shared" si="141"/>
        <v>0</v>
      </c>
      <c r="R180" s="161">
        <f t="shared" si="141"/>
        <v>0</v>
      </c>
      <c r="S180" s="161">
        <f t="shared" si="142"/>
        <v>0</v>
      </c>
      <c r="T180" s="161">
        <f t="shared" si="142"/>
        <v>0</v>
      </c>
      <c r="U180" s="161">
        <f t="shared" si="142"/>
        <v>0</v>
      </c>
      <c r="V180" s="161">
        <f t="shared" si="142"/>
        <v>0</v>
      </c>
      <c r="W180" s="161">
        <f t="shared" si="142"/>
        <v>0</v>
      </c>
      <c r="X180" s="161">
        <f t="shared" si="142"/>
        <v>0</v>
      </c>
      <c r="Y180" s="161">
        <f t="shared" si="142"/>
        <v>0</v>
      </c>
      <c r="Z180" s="161">
        <f t="shared" si="142"/>
        <v>0</v>
      </c>
      <c r="AA180" s="161">
        <f t="shared" si="142"/>
        <v>0</v>
      </c>
      <c r="AB180" s="161">
        <f t="shared" si="142"/>
        <v>0</v>
      </c>
      <c r="AC180" s="161">
        <f t="shared" si="142"/>
        <v>0</v>
      </c>
      <c r="AD180" s="161">
        <f t="shared" si="142"/>
        <v>0</v>
      </c>
      <c r="AE180" s="161">
        <f t="shared" si="142"/>
        <v>0</v>
      </c>
      <c r="AF180" s="174">
        <f t="shared" si="142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v>0</v>
      </c>
      <c r="D181" s="161">
        <v>0</v>
      </c>
      <c r="E181" s="161">
        <v>0</v>
      </c>
      <c r="F181" s="161">
        <f t="shared" si="141"/>
        <v>0</v>
      </c>
      <c r="G181" s="161">
        <f t="shared" si="141"/>
        <v>0</v>
      </c>
      <c r="H181" s="161">
        <f t="shared" si="141"/>
        <v>0</v>
      </c>
      <c r="I181" s="161">
        <f t="shared" si="141"/>
        <v>0</v>
      </c>
      <c r="J181" s="161">
        <f t="shared" si="141"/>
        <v>0</v>
      </c>
      <c r="K181" s="161">
        <f t="shared" si="141"/>
        <v>0</v>
      </c>
      <c r="L181" s="161">
        <f t="shared" si="141"/>
        <v>0</v>
      </c>
      <c r="M181" s="161">
        <f t="shared" si="141"/>
        <v>0</v>
      </c>
      <c r="N181" s="161">
        <f t="shared" si="141"/>
        <v>0</v>
      </c>
      <c r="O181" s="161">
        <f t="shared" si="141"/>
        <v>0</v>
      </c>
      <c r="P181" s="161">
        <f t="shared" si="141"/>
        <v>0</v>
      </c>
      <c r="Q181" s="161">
        <f t="shared" si="141"/>
        <v>0</v>
      </c>
      <c r="R181" s="161">
        <f t="shared" si="141"/>
        <v>0</v>
      </c>
      <c r="S181" s="161">
        <f t="shared" si="142"/>
        <v>0</v>
      </c>
      <c r="T181" s="161">
        <f t="shared" si="142"/>
        <v>0</v>
      </c>
      <c r="U181" s="161">
        <f t="shared" si="142"/>
        <v>0</v>
      </c>
      <c r="V181" s="161">
        <f t="shared" si="142"/>
        <v>0</v>
      </c>
      <c r="W181" s="161">
        <f t="shared" si="142"/>
        <v>0</v>
      </c>
      <c r="X181" s="161">
        <f t="shared" si="142"/>
        <v>0</v>
      </c>
      <c r="Y181" s="161">
        <f t="shared" si="142"/>
        <v>0</v>
      </c>
      <c r="Z181" s="161">
        <f t="shared" si="142"/>
        <v>0</v>
      </c>
      <c r="AA181" s="161">
        <f t="shared" si="142"/>
        <v>0</v>
      </c>
      <c r="AB181" s="161">
        <f t="shared" si="142"/>
        <v>0</v>
      </c>
      <c r="AC181" s="161">
        <f t="shared" si="142"/>
        <v>0</v>
      </c>
      <c r="AD181" s="161">
        <f t="shared" si="142"/>
        <v>0</v>
      </c>
      <c r="AE181" s="161">
        <f t="shared" si="142"/>
        <v>0</v>
      </c>
      <c r="AF181" s="174">
        <f t="shared" si="142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v>0</v>
      </c>
      <c r="D182" s="161">
        <v>0</v>
      </c>
      <c r="E182" s="161">
        <v>0</v>
      </c>
      <c r="F182" s="161">
        <f t="shared" si="141"/>
        <v>0</v>
      </c>
      <c r="G182" s="161">
        <f t="shared" si="141"/>
        <v>0</v>
      </c>
      <c r="H182" s="161">
        <f t="shared" si="141"/>
        <v>0</v>
      </c>
      <c r="I182" s="161">
        <f t="shared" si="141"/>
        <v>0</v>
      </c>
      <c r="J182" s="161">
        <f t="shared" si="141"/>
        <v>0</v>
      </c>
      <c r="K182" s="161">
        <f t="shared" si="141"/>
        <v>0</v>
      </c>
      <c r="L182" s="161">
        <f t="shared" si="141"/>
        <v>0</v>
      </c>
      <c r="M182" s="161">
        <f t="shared" si="141"/>
        <v>0</v>
      </c>
      <c r="N182" s="161">
        <f t="shared" si="141"/>
        <v>0</v>
      </c>
      <c r="O182" s="161">
        <f t="shared" si="141"/>
        <v>0</v>
      </c>
      <c r="P182" s="161">
        <f t="shared" si="141"/>
        <v>0</v>
      </c>
      <c r="Q182" s="161">
        <f t="shared" si="141"/>
        <v>0</v>
      </c>
      <c r="R182" s="161">
        <f t="shared" si="141"/>
        <v>0</v>
      </c>
      <c r="S182" s="161">
        <f t="shared" si="142"/>
        <v>0</v>
      </c>
      <c r="T182" s="161">
        <f t="shared" si="142"/>
        <v>0</v>
      </c>
      <c r="U182" s="161">
        <f t="shared" si="142"/>
        <v>0</v>
      </c>
      <c r="V182" s="161">
        <f t="shared" si="142"/>
        <v>0</v>
      </c>
      <c r="W182" s="161">
        <f t="shared" si="142"/>
        <v>0</v>
      </c>
      <c r="X182" s="161">
        <f t="shared" si="142"/>
        <v>0</v>
      </c>
      <c r="Y182" s="161">
        <f t="shared" si="142"/>
        <v>0</v>
      </c>
      <c r="Z182" s="161">
        <f t="shared" si="142"/>
        <v>0</v>
      </c>
      <c r="AA182" s="161">
        <f t="shared" si="142"/>
        <v>0</v>
      </c>
      <c r="AB182" s="161">
        <f t="shared" si="142"/>
        <v>0</v>
      </c>
      <c r="AC182" s="161">
        <f t="shared" si="142"/>
        <v>0</v>
      </c>
      <c r="AD182" s="161">
        <f t="shared" si="142"/>
        <v>0</v>
      </c>
      <c r="AE182" s="161">
        <f t="shared" si="142"/>
        <v>0</v>
      </c>
      <c r="AF182" s="174">
        <f t="shared" si="142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v>0</v>
      </c>
      <c r="D183" s="161">
        <v>0</v>
      </c>
      <c r="E183" s="161">
        <v>0</v>
      </c>
      <c r="F183" s="161">
        <f t="shared" si="141"/>
        <v>0</v>
      </c>
      <c r="G183" s="161">
        <f t="shared" si="141"/>
        <v>0</v>
      </c>
      <c r="H183" s="161">
        <f t="shared" si="141"/>
        <v>0</v>
      </c>
      <c r="I183" s="161">
        <f t="shared" si="141"/>
        <v>0</v>
      </c>
      <c r="J183" s="161">
        <f t="shared" si="141"/>
        <v>0</v>
      </c>
      <c r="K183" s="161">
        <f t="shared" si="141"/>
        <v>0</v>
      </c>
      <c r="L183" s="161">
        <f t="shared" si="141"/>
        <v>0</v>
      </c>
      <c r="M183" s="161">
        <f t="shared" si="141"/>
        <v>0</v>
      </c>
      <c r="N183" s="161">
        <f t="shared" si="141"/>
        <v>0</v>
      </c>
      <c r="O183" s="161">
        <f t="shared" si="141"/>
        <v>0</v>
      </c>
      <c r="P183" s="161">
        <f t="shared" si="141"/>
        <v>0</v>
      </c>
      <c r="Q183" s="161">
        <f t="shared" si="141"/>
        <v>0</v>
      </c>
      <c r="R183" s="161">
        <f t="shared" si="141"/>
        <v>0</v>
      </c>
      <c r="S183" s="161">
        <f t="shared" si="142"/>
        <v>0</v>
      </c>
      <c r="T183" s="161">
        <f t="shared" si="142"/>
        <v>0</v>
      </c>
      <c r="U183" s="161">
        <f t="shared" si="142"/>
        <v>0</v>
      </c>
      <c r="V183" s="161">
        <f t="shared" si="142"/>
        <v>0</v>
      </c>
      <c r="W183" s="161">
        <f t="shared" si="142"/>
        <v>0</v>
      </c>
      <c r="X183" s="161">
        <f t="shared" si="142"/>
        <v>0</v>
      </c>
      <c r="Y183" s="161">
        <f t="shared" si="142"/>
        <v>0</v>
      </c>
      <c r="Z183" s="161">
        <f t="shared" si="142"/>
        <v>0</v>
      </c>
      <c r="AA183" s="161">
        <f t="shared" si="142"/>
        <v>0</v>
      </c>
      <c r="AB183" s="161">
        <f t="shared" si="142"/>
        <v>0</v>
      </c>
      <c r="AC183" s="161">
        <f t="shared" si="142"/>
        <v>0</v>
      </c>
      <c r="AD183" s="161">
        <f t="shared" si="142"/>
        <v>0</v>
      </c>
      <c r="AE183" s="161">
        <f t="shared" si="142"/>
        <v>0</v>
      </c>
      <c r="AF183" s="174">
        <f t="shared" si="142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v>0</v>
      </c>
      <c r="D184" s="161">
        <v>0</v>
      </c>
      <c r="E184" s="161">
        <v>0</v>
      </c>
      <c r="F184" s="161">
        <f t="shared" si="141"/>
        <v>0</v>
      </c>
      <c r="G184" s="161">
        <f t="shared" si="141"/>
        <v>0</v>
      </c>
      <c r="H184" s="161">
        <f t="shared" si="141"/>
        <v>0</v>
      </c>
      <c r="I184" s="161">
        <f t="shared" si="141"/>
        <v>0</v>
      </c>
      <c r="J184" s="161">
        <f t="shared" si="141"/>
        <v>0</v>
      </c>
      <c r="K184" s="161">
        <f t="shared" si="141"/>
        <v>0</v>
      </c>
      <c r="L184" s="161">
        <f t="shared" si="141"/>
        <v>0</v>
      </c>
      <c r="M184" s="161">
        <f t="shared" si="141"/>
        <v>0</v>
      </c>
      <c r="N184" s="161">
        <f t="shared" si="141"/>
        <v>0</v>
      </c>
      <c r="O184" s="161">
        <f t="shared" si="141"/>
        <v>0</v>
      </c>
      <c r="P184" s="161">
        <f t="shared" si="141"/>
        <v>0</v>
      </c>
      <c r="Q184" s="161">
        <f t="shared" si="141"/>
        <v>0</v>
      </c>
      <c r="R184" s="161">
        <f t="shared" ref="R184:AF199" si="143">Q184</f>
        <v>0</v>
      </c>
      <c r="S184" s="161">
        <f t="shared" si="143"/>
        <v>0</v>
      </c>
      <c r="T184" s="161">
        <f t="shared" si="143"/>
        <v>0</v>
      </c>
      <c r="U184" s="161">
        <f t="shared" si="143"/>
        <v>0</v>
      </c>
      <c r="V184" s="161">
        <f t="shared" si="143"/>
        <v>0</v>
      </c>
      <c r="W184" s="161">
        <f t="shared" si="143"/>
        <v>0</v>
      </c>
      <c r="X184" s="161">
        <f t="shared" si="143"/>
        <v>0</v>
      </c>
      <c r="Y184" s="161">
        <f t="shared" si="143"/>
        <v>0</v>
      </c>
      <c r="Z184" s="161">
        <f t="shared" si="143"/>
        <v>0</v>
      </c>
      <c r="AA184" s="161">
        <f t="shared" si="143"/>
        <v>0</v>
      </c>
      <c r="AB184" s="161">
        <f t="shared" si="142"/>
        <v>0</v>
      </c>
      <c r="AC184" s="161">
        <f t="shared" si="142"/>
        <v>0</v>
      </c>
      <c r="AD184" s="161">
        <f t="shared" si="143"/>
        <v>0</v>
      </c>
      <c r="AE184" s="161">
        <f t="shared" si="143"/>
        <v>0</v>
      </c>
      <c r="AF184" s="174">
        <f t="shared" si="143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v>0</v>
      </c>
      <c r="D185" s="161">
        <v>0</v>
      </c>
      <c r="E185" s="161">
        <v>0</v>
      </c>
      <c r="F185" s="161">
        <f t="shared" ref="F185:R200" si="144">E185</f>
        <v>0</v>
      </c>
      <c r="G185" s="161">
        <f t="shared" si="144"/>
        <v>0</v>
      </c>
      <c r="H185" s="161">
        <f t="shared" si="144"/>
        <v>0</v>
      </c>
      <c r="I185" s="161">
        <f t="shared" si="144"/>
        <v>0</v>
      </c>
      <c r="J185" s="161">
        <f t="shared" si="144"/>
        <v>0</v>
      </c>
      <c r="K185" s="161">
        <f t="shared" si="144"/>
        <v>0</v>
      </c>
      <c r="L185" s="161">
        <f t="shared" si="144"/>
        <v>0</v>
      </c>
      <c r="M185" s="161">
        <f t="shared" si="144"/>
        <v>0</v>
      </c>
      <c r="N185" s="161">
        <f t="shared" si="144"/>
        <v>0</v>
      </c>
      <c r="O185" s="161">
        <f t="shared" si="144"/>
        <v>0</v>
      </c>
      <c r="P185" s="161">
        <f t="shared" si="144"/>
        <v>0</v>
      </c>
      <c r="Q185" s="161">
        <f t="shared" si="144"/>
        <v>0</v>
      </c>
      <c r="R185" s="161">
        <f t="shared" si="144"/>
        <v>0</v>
      </c>
      <c r="S185" s="161">
        <f t="shared" si="143"/>
        <v>0</v>
      </c>
      <c r="T185" s="161">
        <f t="shared" si="143"/>
        <v>0</v>
      </c>
      <c r="U185" s="161">
        <f t="shared" si="143"/>
        <v>0</v>
      </c>
      <c r="V185" s="161">
        <f t="shared" si="143"/>
        <v>0</v>
      </c>
      <c r="W185" s="161">
        <f t="shared" si="143"/>
        <v>0</v>
      </c>
      <c r="X185" s="161">
        <f t="shared" si="143"/>
        <v>0</v>
      </c>
      <c r="Y185" s="161">
        <f t="shared" si="143"/>
        <v>0</v>
      </c>
      <c r="Z185" s="161">
        <f t="shared" si="143"/>
        <v>0</v>
      </c>
      <c r="AA185" s="161">
        <f t="shared" si="143"/>
        <v>0</v>
      </c>
      <c r="AB185" s="161">
        <f t="shared" si="143"/>
        <v>0</v>
      </c>
      <c r="AC185" s="161">
        <f t="shared" si="143"/>
        <v>0</v>
      </c>
      <c r="AD185" s="161">
        <f t="shared" si="143"/>
        <v>0</v>
      </c>
      <c r="AE185" s="161">
        <f t="shared" si="143"/>
        <v>0</v>
      </c>
      <c r="AF185" s="174">
        <f t="shared" si="143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v>0</v>
      </c>
      <c r="D186" s="161">
        <v>0</v>
      </c>
      <c r="E186" s="161">
        <v>0</v>
      </c>
      <c r="F186" s="161">
        <f t="shared" si="144"/>
        <v>0</v>
      </c>
      <c r="G186" s="161">
        <f t="shared" si="144"/>
        <v>0</v>
      </c>
      <c r="H186" s="161">
        <f t="shared" si="144"/>
        <v>0</v>
      </c>
      <c r="I186" s="161">
        <f t="shared" si="144"/>
        <v>0</v>
      </c>
      <c r="J186" s="161">
        <f t="shared" si="144"/>
        <v>0</v>
      </c>
      <c r="K186" s="161">
        <f t="shared" si="144"/>
        <v>0</v>
      </c>
      <c r="L186" s="161">
        <f t="shared" si="144"/>
        <v>0</v>
      </c>
      <c r="M186" s="161">
        <f t="shared" si="144"/>
        <v>0</v>
      </c>
      <c r="N186" s="161">
        <f t="shared" si="144"/>
        <v>0</v>
      </c>
      <c r="O186" s="161">
        <f t="shared" si="144"/>
        <v>0</v>
      </c>
      <c r="P186" s="161">
        <f t="shared" si="144"/>
        <v>0</v>
      </c>
      <c r="Q186" s="161">
        <f t="shared" si="144"/>
        <v>0</v>
      </c>
      <c r="R186" s="161">
        <f t="shared" si="144"/>
        <v>0</v>
      </c>
      <c r="S186" s="161">
        <f t="shared" si="143"/>
        <v>0</v>
      </c>
      <c r="T186" s="161">
        <f t="shared" si="143"/>
        <v>0</v>
      </c>
      <c r="U186" s="161">
        <f t="shared" si="143"/>
        <v>0</v>
      </c>
      <c r="V186" s="161">
        <f t="shared" si="143"/>
        <v>0</v>
      </c>
      <c r="W186" s="161">
        <f t="shared" si="143"/>
        <v>0</v>
      </c>
      <c r="X186" s="161">
        <f t="shared" si="143"/>
        <v>0</v>
      </c>
      <c r="Y186" s="161">
        <f t="shared" si="143"/>
        <v>0</v>
      </c>
      <c r="Z186" s="161">
        <f t="shared" si="143"/>
        <v>0</v>
      </c>
      <c r="AA186" s="161">
        <f t="shared" si="143"/>
        <v>0</v>
      </c>
      <c r="AB186" s="161">
        <f t="shared" si="143"/>
        <v>0</v>
      </c>
      <c r="AC186" s="161">
        <f t="shared" si="143"/>
        <v>0</v>
      </c>
      <c r="AD186" s="161">
        <f t="shared" si="143"/>
        <v>0</v>
      </c>
      <c r="AE186" s="161">
        <f t="shared" si="143"/>
        <v>0</v>
      </c>
      <c r="AF186" s="174">
        <f t="shared" si="143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v>0</v>
      </c>
      <c r="D187" s="161">
        <v>0</v>
      </c>
      <c r="E187" s="161">
        <v>0</v>
      </c>
      <c r="F187" s="161">
        <f t="shared" si="144"/>
        <v>0</v>
      </c>
      <c r="G187" s="161">
        <f t="shared" si="144"/>
        <v>0</v>
      </c>
      <c r="H187" s="161">
        <f t="shared" si="144"/>
        <v>0</v>
      </c>
      <c r="I187" s="161">
        <f t="shared" si="144"/>
        <v>0</v>
      </c>
      <c r="J187" s="161">
        <f t="shared" si="144"/>
        <v>0</v>
      </c>
      <c r="K187" s="161">
        <f t="shared" si="144"/>
        <v>0</v>
      </c>
      <c r="L187" s="161">
        <f t="shared" si="144"/>
        <v>0</v>
      </c>
      <c r="M187" s="161">
        <f t="shared" si="144"/>
        <v>0</v>
      </c>
      <c r="N187" s="161">
        <f t="shared" si="144"/>
        <v>0</v>
      </c>
      <c r="O187" s="161">
        <f t="shared" si="144"/>
        <v>0</v>
      </c>
      <c r="P187" s="161">
        <f t="shared" si="144"/>
        <v>0</v>
      </c>
      <c r="Q187" s="161">
        <f t="shared" si="144"/>
        <v>0</v>
      </c>
      <c r="R187" s="161">
        <f t="shared" si="144"/>
        <v>0</v>
      </c>
      <c r="S187" s="161">
        <f t="shared" si="143"/>
        <v>0</v>
      </c>
      <c r="T187" s="161">
        <f t="shared" si="143"/>
        <v>0</v>
      </c>
      <c r="U187" s="161">
        <f t="shared" si="143"/>
        <v>0</v>
      </c>
      <c r="V187" s="161">
        <f t="shared" si="143"/>
        <v>0</v>
      </c>
      <c r="W187" s="161">
        <f t="shared" si="143"/>
        <v>0</v>
      </c>
      <c r="X187" s="161">
        <f t="shared" si="143"/>
        <v>0</v>
      </c>
      <c r="Y187" s="161">
        <f t="shared" si="143"/>
        <v>0</v>
      </c>
      <c r="Z187" s="161">
        <f t="shared" si="143"/>
        <v>0</v>
      </c>
      <c r="AA187" s="161">
        <f t="shared" si="143"/>
        <v>0</v>
      </c>
      <c r="AB187" s="161">
        <f t="shared" si="143"/>
        <v>0</v>
      </c>
      <c r="AC187" s="161">
        <f t="shared" si="143"/>
        <v>0</v>
      </c>
      <c r="AD187" s="161">
        <f t="shared" si="143"/>
        <v>0</v>
      </c>
      <c r="AE187" s="161">
        <f t="shared" si="143"/>
        <v>0</v>
      </c>
      <c r="AF187" s="174">
        <f t="shared" si="143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v>0</v>
      </c>
      <c r="D188" s="161">
        <v>0</v>
      </c>
      <c r="E188" s="161">
        <v>0</v>
      </c>
      <c r="F188" s="161">
        <f t="shared" si="144"/>
        <v>0</v>
      </c>
      <c r="G188" s="161">
        <f t="shared" si="144"/>
        <v>0</v>
      </c>
      <c r="H188" s="161">
        <f t="shared" si="144"/>
        <v>0</v>
      </c>
      <c r="I188" s="161">
        <f t="shared" si="144"/>
        <v>0</v>
      </c>
      <c r="J188" s="161">
        <f t="shared" si="144"/>
        <v>0</v>
      </c>
      <c r="K188" s="161">
        <f t="shared" si="144"/>
        <v>0</v>
      </c>
      <c r="L188" s="161">
        <f t="shared" si="144"/>
        <v>0</v>
      </c>
      <c r="M188" s="161">
        <f t="shared" si="144"/>
        <v>0</v>
      </c>
      <c r="N188" s="161">
        <f t="shared" si="144"/>
        <v>0</v>
      </c>
      <c r="O188" s="161">
        <f t="shared" si="144"/>
        <v>0</v>
      </c>
      <c r="P188" s="161">
        <f t="shared" si="144"/>
        <v>0</v>
      </c>
      <c r="Q188" s="161">
        <f t="shared" si="144"/>
        <v>0</v>
      </c>
      <c r="R188" s="161">
        <f t="shared" si="144"/>
        <v>0</v>
      </c>
      <c r="S188" s="161">
        <f t="shared" si="143"/>
        <v>0</v>
      </c>
      <c r="T188" s="161">
        <f t="shared" si="143"/>
        <v>0</v>
      </c>
      <c r="U188" s="161">
        <f t="shared" si="143"/>
        <v>0</v>
      </c>
      <c r="V188" s="161">
        <f t="shared" si="143"/>
        <v>0</v>
      </c>
      <c r="W188" s="161">
        <f t="shared" si="143"/>
        <v>0</v>
      </c>
      <c r="X188" s="161">
        <f t="shared" si="143"/>
        <v>0</v>
      </c>
      <c r="Y188" s="161">
        <f t="shared" si="143"/>
        <v>0</v>
      </c>
      <c r="Z188" s="161">
        <f t="shared" si="143"/>
        <v>0</v>
      </c>
      <c r="AA188" s="161">
        <f t="shared" si="143"/>
        <v>0</v>
      </c>
      <c r="AB188" s="161">
        <f t="shared" si="143"/>
        <v>0</v>
      </c>
      <c r="AC188" s="161">
        <f t="shared" si="143"/>
        <v>0</v>
      </c>
      <c r="AD188" s="161">
        <f t="shared" si="143"/>
        <v>0</v>
      </c>
      <c r="AE188" s="161">
        <f t="shared" si="143"/>
        <v>0</v>
      </c>
      <c r="AF188" s="174">
        <f t="shared" si="143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v>0</v>
      </c>
      <c r="D189" s="161">
        <v>0</v>
      </c>
      <c r="E189" s="161">
        <v>0</v>
      </c>
      <c r="F189" s="161">
        <f t="shared" si="144"/>
        <v>0</v>
      </c>
      <c r="G189" s="161">
        <f t="shared" si="144"/>
        <v>0</v>
      </c>
      <c r="H189" s="161">
        <f t="shared" si="144"/>
        <v>0</v>
      </c>
      <c r="I189" s="161">
        <f t="shared" si="144"/>
        <v>0</v>
      </c>
      <c r="J189" s="161">
        <f t="shared" si="144"/>
        <v>0</v>
      </c>
      <c r="K189" s="161">
        <f t="shared" si="144"/>
        <v>0</v>
      </c>
      <c r="L189" s="161">
        <f t="shared" si="144"/>
        <v>0</v>
      </c>
      <c r="M189" s="161">
        <f t="shared" si="144"/>
        <v>0</v>
      </c>
      <c r="N189" s="161">
        <f t="shared" si="144"/>
        <v>0</v>
      </c>
      <c r="O189" s="161">
        <f t="shared" si="144"/>
        <v>0</v>
      </c>
      <c r="P189" s="161">
        <f t="shared" si="144"/>
        <v>0</v>
      </c>
      <c r="Q189" s="161">
        <f t="shared" si="144"/>
        <v>0</v>
      </c>
      <c r="R189" s="161">
        <f t="shared" si="144"/>
        <v>0</v>
      </c>
      <c r="S189" s="161">
        <f t="shared" si="143"/>
        <v>0</v>
      </c>
      <c r="T189" s="161">
        <f t="shared" si="143"/>
        <v>0</v>
      </c>
      <c r="U189" s="161">
        <f t="shared" si="143"/>
        <v>0</v>
      </c>
      <c r="V189" s="161">
        <f t="shared" si="143"/>
        <v>0</v>
      </c>
      <c r="W189" s="161">
        <f t="shared" si="143"/>
        <v>0</v>
      </c>
      <c r="X189" s="161">
        <f t="shared" si="143"/>
        <v>0</v>
      </c>
      <c r="Y189" s="161">
        <f t="shared" si="143"/>
        <v>0</v>
      </c>
      <c r="Z189" s="161">
        <f t="shared" si="143"/>
        <v>0</v>
      </c>
      <c r="AA189" s="161">
        <f t="shared" si="143"/>
        <v>0</v>
      </c>
      <c r="AB189" s="161">
        <f t="shared" si="143"/>
        <v>0</v>
      </c>
      <c r="AC189" s="161">
        <f t="shared" si="143"/>
        <v>0</v>
      </c>
      <c r="AD189" s="161">
        <f t="shared" si="143"/>
        <v>0</v>
      </c>
      <c r="AE189" s="161">
        <f t="shared" si="143"/>
        <v>0</v>
      </c>
      <c r="AF189" s="174">
        <f t="shared" si="143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v>0</v>
      </c>
      <c r="D190" s="161">
        <v>0</v>
      </c>
      <c r="E190" s="161">
        <v>0</v>
      </c>
      <c r="F190" s="161">
        <f t="shared" si="144"/>
        <v>0</v>
      </c>
      <c r="G190" s="161">
        <f t="shared" si="144"/>
        <v>0</v>
      </c>
      <c r="H190" s="161">
        <f t="shared" si="144"/>
        <v>0</v>
      </c>
      <c r="I190" s="161">
        <f t="shared" si="144"/>
        <v>0</v>
      </c>
      <c r="J190" s="161">
        <f t="shared" si="144"/>
        <v>0</v>
      </c>
      <c r="K190" s="161">
        <f t="shared" si="144"/>
        <v>0</v>
      </c>
      <c r="L190" s="161">
        <f t="shared" si="144"/>
        <v>0</v>
      </c>
      <c r="M190" s="161">
        <f t="shared" si="144"/>
        <v>0</v>
      </c>
      <c r="N190" s="161">
        <f t="shared" si="144"/>
        <v>0</v>
      </c>
      <c r="O190" s="161">
        <f t="shared" si="144"/>
        <v>0</v>
      </c>
      <c r="P190" s="161">
        <f t="shared" si="144"/>
        <v>0</v>
      </c>
      <c r="Q190" s="161">
        <f t="shared" si="144"/>
        <v>0</v>
      </c>
      <c r="R190" s="161">
        <f t="shared" si="144"/>
        <v>0</v>
      </c>
      <c r="S190" s="161">
        <f t="shared" si="143"/>
        <v>0</v>
      </c>
      <c r="T190" s="161">
        <f t="shared" si="143"/>
        <v>0</v>
      </c>
      <c r="U190" s="161">
        <f t="shared" si="143"/>
        <v>0</v>
      </c>
      <c r="V190" s="161">
        <f t="shared" si="143"/>
        <v>0</v>
      </c>
      <c r="W190" s="161">
        <f t="shared" si="143"/>
        <v>0</v>
      </c>
      <c r="X190" s="161">
        <f t="shared" si="143"/>
        <v>0</v>
      </c>
      <c r="Y190" s="161">
        <f t="shared" si="143"/>
        <v>0</v>
      </c>
      <c r="Z190" s="161">
        <f t="shared" si="143"/>
        <v>0</v>
      </c>
      <c r="AA190" s="161">
        <f t="shared" si="143"/>
        <v>0</v>
      </c>
      <c r="AB190" s="161">
        <f t="shared" si="143"/>
        <v>0</v>
      </c>
      <c r="AC190" s="161">
        <f t="shared" si="143"/>
        <v>0</v>
      </c>
      <c r="AD190" s="161">
        <f t="shared" si="143"/>
        <v>0</v>
      </c>
      <c r="AE190" s="161">
        <f t="shared" si="143"/>
        <v>0</v>
      </c>
      <c r="AF190" s="174">
        <f t="shared" si="143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v>0</v>
      </c>
      <c r="D191" s="161">
        <v>0</v>
      </c>
      <c r="E191" s="161">
        <v>0</v>
      </c>
      <c r="F191" s="161">
        <f t="shared" si="144"/>
        <v>0</v>
      </c>
      <c r="G191" s="161">
        <f t="shared" si="144"/>
        <v>0</v>
      </c>
      <c r="H191" s="161">
        <f t="shared" si="144"/>
        <v>0</v>
      </c>
      <c r="I191" s="161">
        <f t="shared" si="144"/>
        <v>0</v>
      </c>
      <c r="J191" s="161">
        <f t="shared" si="144"/>
        <v>0</v>
      </c>
      <c r="K191" s="161">
        <f t="shared" si="144"/>
        <v>0</v>
      </c>
      <c r="L191" s="161">
        <f t="shared" si="144"/>
        <v>0</v>
      </c>
      <c r="M191" s="161">
        <f t="shared" si="144"/>
        <v>0</v>
      </c>
      <c r="N191" s="161">
        <f t="shared" si="144"/>
        <v>0</v>
      </c>
      <c r="O191" s="161">
        <f t="shared" si="144"/>
        <v>0</v>
      </c>
      <c r="P191" s="161">
        <f t="shared" si="144"/>
        <v>0</v>
      </c>
      <c r="Q191" s="161">
        <f t="shared" si="144"/>
        <v>0</v>
      </c>
      <c r="R191" s="161">
        <f t="shared" si="144"/>
        <v>0</v>
      </c>
      <c r="S191" s="161">
        <f t="shared" si="143"/>
        <v>0</v>
      </c>
      <c r="T191" s="161">
        <f t="shared" si="143"/>
        <v>0</v>
      </c>
      <c r="U191" s="161">
        <f t="shared" si="143"/>
        <v>0</v>
      </c>
      <c r="V191" s="161">
        <f t="shared" si="143"/>
        <v>0</v>
      </c>
      <c r="W191" s="161">
        <f t="shared" si="143"/>
        <v>0</v>
      </c>
      <c r="X191" s="161">
        <f t="shared" si="143"/>
        <v>0</v>
      </c>
      <c r="Y191" s="161">
        <f t="shared" si="143"/>
        <v>0</v>
      </c>
      <c r="Z191" s="161">
        <f t="shared" si="143"/>
        <v>0</v>
      </c>
      <c r="AA191" s="161">
        <f t="shared" si="143"/>
        <v>0</v>
      </c>
      <c r="AB191" s="161">
        <f t="shared" si="143"/>
        <v>0</v>
      </c>
      <c r="AC191" s="161">
        <f t="shared" si="143"/>
        <v>0</v>
      </c>
      <c r="AD191" s="161">
        <f t="shared" si="143"/>
        <v>0</v>
      </c>
      <c r="AE191" s="161">
        <f t="shared" si="143"/>
        <v>0</v>
      </c>
      <c r="AF191" s="174">
        <f t="shared" si="143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v>0</v>
      </c>
      <c r="D192" s="161">
        <v>0</v>
      </c>
      <c r="E192" s="161">
        <v>0</v>
      </c>
      <c r="F192" s="161">
        <f t="shared" si="144"/>
        <v>0</v>
      </c>
      <c r="G192" s="161">
        <f t="shared" si="144"/>
        <v>0</v>
      </c>
      <c r="H192" s="161">
        <f t="shared" si="144"/>
        <v>0</v>
      </c>
      <c r="I192" s="161">
        <f t="shared" si="144"/>
        <v>0</v>
      </c>
      <c r="J192" s="161">
        <f t="shared" si="144"/>
        <v>0</v>
      </c>
      <c r="K192" s="161">
        <f t="shared" si="144"/>
        <v>0</v>
      </c>
      <c r="L192" s="161">
        <f t="shared" si="144"/>
        <v>0</v>
      </c>
      <c r="M192" s="161">
        <f t="shared" si="144"/>
        <v>0</v>
      </c>
      <c r="N192" s="161">
        <f t="shared" si="144"/>
        <v>0</v>
      </c>
      <c r="O192" s="161">
        <f t="shared" si="144"/>
        <v>0</v>
      </c>
      <c r="P192" s="161">
        <f t="shared" si="144"/>
        <v>0</v>
      </c>
      <c r="Q192" s="161">
        <f t="shared" si="144"/>
        <v>0</v>
      </c>
      <c r="R192" s="161">
        <f t="shared" si="144"/>
        <v>0</v>
      </c>
      <c r="S192" s="161">
        <f t="shared" si="143"/>
        <v>0</v>
      </c>
      <c r="T192" s="161">
        <f t="shared" si="143"/>
        <v>0</v>
      </c>
      <c r="U192" s="161">
        <f t="shared" si="143"/>
        <v>0</v>
      </c>
      <c r="V192" s="161">
        <f t="shared" si="143"/>
        <v>0</v>
      </c>
      <c r="W192" s="161">
        <f t="shared" si="143"/>
        <v>0</v>
      </c>
      <c r="X192" s="161">
        <f t="shared" si="143"/>
        <v>0</v>
      </c>
      <c r="Y192" s="161">
        <f t="shared" si="143"/>
        <v>0</v>
      </c>
      <c r="Z192" s="161">
        <f t="shared" si="143"/>
        <v>0</v>
      </c>
      <c r="AA192" s="161">
        <f t="shared" si="143"/>
        <v>0</v>
      </c>
      <c r="AB192" s="161">
        <f t="shared" si="143"/>
        <v>0</v>
      </c>
      <c r="AC192" s="161">
        <f t="shared" si="143"/>
        <v>0</v>
      </c>
      <c r="AD192" s="161">
        <f t="shared" si="143"/>
        <v>0</v>
      </c>
      <c r="AE192" s="161">
        <f t="shared" si="143"/>
        <v>0</v>
      </c>
      <c r="AF192" s="174">
        <f t="shared" si="143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v>0</v>
      </c>
      <c r="D193" s="161">
        <v>0</v>
      </c>
      <c r="E193" s="161">
        <v>0</v>
      </c>
      <c r="F193" s="161">
        <f t="shared" si="144"/>
        <v>0</v>
      </c>
      <c r="G193" s="161">
        <f t="shared" si="144"/>
        <v>0</v>
      </c>
      <c r="H193" s="161">
        <f t="shared" si="144"/>
        <v>0</v>
      </c>
      <c r="I193" s="161">
        <f t="shared" si="144"/>
        <v>0</v>
      </c>
      <c r="J193" s="161">
        <f t="shared" si="144"/>
        <v>0</v>
      </c>
      <c r="K193" s="161">
        <f t="shared" si="144"/>
        <v>0</v>
      </c>
      <c r="L193" s="161">
        <f t="shared" si="144"/>
        <v>0</v>
      </c>
      <c r="M193" s="161">
        <f t="shared" si="144"/>
        <v>0</v>
      </c>
      <c r="N193" s="161">
        <f t="shared" si="144"/>
        <v>0</v>
      </c>
      <c r="O193" s="161">
        <f t="shared" si="144"/>
        <v>0</v>
      </c>
      <c r="P193" s="161">
        <f t="shared" si="144"/>
        <v>0</v>
      </c>
      <c r="Q193" s="161">
        <f t="shared" si="144"/>
        <v>0</v>
      </c>
      <c r="R193" s="161">
        <f t="shared" si="144"/>
        <v>0</v>
      </c>
      <c r="S193" s="161">
        <f t="shared" si="143"/>
        <v>0</v>
      </c>
      <c r="T193" s="161">
        <f t="shared" si="143"/>
        <v>0</v>
      </c>
      <c r="U193" s="161">
        <f t="shared" si="143"/>
        <v>0</v>
      </c>
      <c r="V193" s="161">
        <f t="shared" si="143"/>
        <v>0</v>
      </c>
      <c r="W193" s="161">
        <f t="shared" si="143"/>
        <v>0</v>
      </c>
      <c r="X193" s="161">
        <f t="shared" si="143"/>
        <v>0</v>
      </c>
      <c r="Y193" s="161">
        <f t="shared" si="143"/>
        <v>0</v>
      </c>
      <c r="Z193" s="161">
        <f t="shared" si="143"/>
        <v>0</v>
      </c>
      <c r="AA193" s="161">
        <f t="shared" si="143"/>
        <v>0</v>
      </c>
      <c r="AB193" s="161">
        <f t="shared" si="143"/>
        <v>0</v>
      </c>
      <c r="AC193" s="161">
        <f t="shared" si="143"/>
        <v>0</v>
      </c>
      <c r="AD193" s="161">
        <f t="shared" si="143"/>
        <v>0</v>
      </c>
      <c r="AE193" s="161">
        <f t="shared" si="143"/>
        <v>0</v>
      </c>
      <c r="AF193" s="174">
        <f t="shared" si="143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v>0</v>
      </c>
      <c r="D194" s="161">
        <v>0</v>
      </c>
      <c r="E194" s="161">
        <v>0</v>
      </c>
      <c r="F194" s="161">
        <f t="shared" si="144"/>
        <v>0</v>
      </c>
      <c r="G194" s="161">
        <f t="shared" si="144"/>
        <v>0</v>
      </c>
      <c r="H194" s="161">
        <f t="shared" si="144"/>
        <v>0</v>
      </c>
      <c r="I194" s="161">
        <f t="shared" si="144"/>
        <v>0</v>
      </c>
      <c r="J194" s="161">
        <f t="shared" si="144"/>
        <v>0</v>
      </c>
      <c r="K194" s="161">
        <f t="shared" si="144"/>
        <v>0</v>
      </c>
      <c r="L194" s="161">
        <f t="shared" si="144"/>
        <v>0</v>
      </c>
      <c r="M194" s="161">
        <f t="shared" si="144"/>
        <v>0</v>
      </c>
      <c r="N194" s="161">
        <f t="shared" si="144"/>
        <v>0</v>
      </c>
      <c r="O194" s="161">
        <f t="shared" si="144"/>
        <v>0</v>
      </c>
      <c r="P194" s="161">
        <f t="shared" si="144"/>
        <v>0</v>
      </c>
      <c r="Q194" s="161">
        <f t="shared" si="144"/>
        <v>0</v>
      </c>
      <c r="R194" s="161">
        <f t="shared" si="144"/>
        <v>0</v>
      </c>
      <c r="S194" s="161">
        <f t="shared" si="143"/>
        <v>0</v>
      </c>
      <c r="T194" s="161">
        <f t="shared" si="143"/>
        <v>0</v>
      </c>
      <c r="U194" s="161">
        <f t="shared" si="143"/>
        <v>0</v>
      </c>
      <c r="V194" s="161">
        <f t="shared" si="143"/>
        <v>0</v>
      </c>
      <c r="W194" s="161">
        <f t="shared" si="143"/>
        <v>0</v>
      </c>
      <c r="X194" s="161">
        <f t="shared" si="143"/>
        <v>0</v>
      </c>
      <c r="Y194" s="161">
        <f t="shared" si="143"/>
        <v>0</v>
      </c>
      <c r="Z194" s="161">
        <f t="shared" si="143"/>
        <v>0</v>
      </c>
      <c r="AA194" s="161">
        <f t="shared" si="143"/>
        <v>0</v>
      </c>
      <c r="AB194" s="161">
        <f t="shared" si="143"/>
        <v>0</v>
      </c>
      <c r="AC194" s="161">
        <f t="shared" si="143"/>
        <v>0</v>
      </c>
      <c r="AD194" s="161">
        <f t="shared" si="143"/>
        <v>0</v>
      </c>
      <c r="AE194" s="161">
        <f t="shared" si="143"/>
        <v>0</v>
      </c>
      <c r="AF194" s="174">
        <f t="shared" si="143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v>0</v>
      </c>
      <c r="D195" s="161">
        <v>0</v>
      </c>
      <c r="E195" s="161">
        <v>0</v>
      </c>
      <c r="F195" s="161">
        <f t="shared" si="144"/>
        <v>0</v>
      </c>
      <c r="G195" s="161">
        <f t="shared" si="144"/>
        <v>0</v>
      </c>
      <c r="H195" s="161">
        <f t="shared" si="144"/>
        <v>0</v>
      </c>
      <c r="I195" s="161">
        <f t="shared" si="144"/>
        <v>0</v>
      </c>
      <c r="J195" s="161">
        <f t="shared" si="144"/>
        <v>0</v>
      </c>
      <c r="K195" s="161">
        <f t="shared" si="144"/>
        <v>0</v>
      </c>
      <c r="L195" s="161">
        <f t="shared" si="144"/>
        <v>0</v>
      </c>
      <c r="M195" s="161">
        <f t="shared" si="144"/>
        <v>0</v>
      </c>
      <c r="N195" s="161">
        <f t="shared" si="144"/>
        <v>0</v>
      </c>
      <c r="O195" s="161">
        <f t="shared" si="144"/>
        <v>0</v>
      </c>
      <c r="P195" s="161">
        <f t="shared" si="144"/>
        <v>0</v>
      </c>
      <c r="Q195" s="161">
        <f t="shared" si="144"/>
        <v>0</v>
      </c>
      <c r="R195" s="161">
        <f t="shared" si="144"/>
        <v>0</v>
      </c>
      <c r="S195" s="161">
        <f t="shared" si="143"/>
        <v>0</v>
      </c>
      <c r="T195" s="161">
        <f t="shared" si="143"/>
        <v>0</v>
      </c>
      <c r="U195" s="161">
        <f t="shared" si="143"/>
        <v>0</v>
      </c>
      <c r="V195" s="161">
        <f t="shared" si="143"/>
        <v>0</v>
      </c>
      <c r="W195" s="161">
        <f t="shared" si="143"/>
        <v>0</v>
      </c>
      <c r="X195" s="161">
        <f t="shared" si="143"/>
        <v>0</v>
      </c>
      <c r="Y195" s="161">
        <f t="shared" si="143"/>
        <v>0</v>
      </c>
      <c r="Z195" s="161">
        <f t="shared" si="143"/>
        <v>0</v>
      </c>
      <c r="AA195" s="161">
        <f t="shared" si="143"/>
        <v>0</v>
      </c>
      <c r="AB195" s="161">
        <f t="shared" si="143"/>
        <v>0</v>
      </c>
      <c r="AC195" s="161">
        <f t="shared" si="143"/>
        <v>0</v>
      </c>
      <c r="AD195" s="161">
        <f t="shared" si="143"/>
        <v>0</v>
      </c>
      <c r="AE195" s="161">
        <f t="shared" si="143"/>
        <v>0</v>
      </c>
      <c r="AF195" s="174">
        <f t="shared" si="143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v>0</v>
      </c>
      <c r="D196" s="161">
        <v>0</v>
      </c>
      <c r="E196" s="161">
        <v>0</v>
      </c>
      <c r="F196" s="161">
        <f t="shared" si="144"/>
        <v>0</v>
      </c>
      <c r="G196" s="161">
        <f t="shared" si="144"/>
        <v>0</v>
      </c>
      <c r="H196" s="161">
        <f t="shared" si="144"/>
        <v>0</v>
      </c>
      <c r="I196" s="161">
        <f t="shared" si="144"/>
        <v>0</v>
      </c>
      <c r="J196" s="161">
        <f t="shared" si="144"/>
        <v>0</v>
      </c>
      <c r="K196" s="161">
        <f t="shared" si="144"/>
        <v>0</v>
      </c>
      <c r="L196" s="161">
        <f t="shared" si="144"/>
        <v>0</v>
      </c>
      <c r="M196" s="161">
        <f t="shared" si="144"/>
        <v>0</v>
      </c>
      <c r="N196" s="161">
        <f t="shared" si="144"/>
        <v>0</v>
      </c>
      <c r="O196" s="161">
        <f t="shared" si="144"/>
        <v>0</v>
      </c>
      <c r="P196" s="161">
        <f t="shared" si="144"/>
        <v>0</v>
      </c>
      <c r="Q196" s="161">
        <f t="shared" si="144"/>
        <v>0</v>
      </c>
      <c r="R196" s="161">
        <f t="shared" si="144"/>
        <v>0</v>
      </c>
      <c r="S196" s="161">
        <f t="shared" si="143"/>
        <v>0</v>
      </c>
      <c r="T196" s="161">
        <f t="shared" si="143"/>
        <v>0</v>
      </c>
      <c r="U196" s="161">
        <f t="shared" si="143"/>
        <v>0</v>
      </c>
      <c r="V196" s="161">
        <f t="shared" si="143"/>
        <v>0</v>
      </c>
      <c r="W196" s="161">
        <f t="shared" si="143"/>
        <v>0</v>
      </c>
      <c r="X196" s="161">
        <f t="shared" si="143"/>
        <v>0</v>
      </c>
      <c r="Y196" s="161">
        <f t="shared" si="143"/>
        <v>0</v>
      </c>
      <c r="Z196" s="161">
        <f t="shared" si="143"/>
        <v>0</v>
      </c>
      <c r="AA196" s="161">
        <f t="shared" si="143"/>
        <v>0</v>
      </c>
      <c r="AB196" s="161">
        <f t="shared" si="143"/>
        <v>0</v>
      </c>
      <c r="AC196" s="161">
        <f t="shared" si="143"/>
        <v>0</v>
      </c>
      <c r="AD196" s="161">
        <f t="shared" si="143"/>
        <v>0</v>
      </c>
      <c r="AE196" s="161">
        <f t="shared" si="143"/>
        <v>0</v>
      </c>
      <c r="AF196" s="174">
        <f t="shared" si="143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v>0</v>
      </c>
      <c r="D197" s="161">
        <v>0</v>
      </c>
      <c r="E197" s="161">
        <v>0</v>
      </c>
      <c r="F197" s="161">
        <f t="shared" si="144"/>
        <v>0</v>
      </c>
      <c r="G197" s="161">
        <f t="shared" si="144"/>
        <v>0</v>
      </c>
      <c r="H197" s="161">
        <f t="shared" si="144"/>
        <v>0</v>
      </c>
      <c r="I197" s="161">
        <f t="shared" si="144"/>
        <v>0</v>
      </c>
      <c r="J197" s="161">
        <f t="shared" si="144"/>
        <v>0</v>
      </c>
      <c r="K197" s="161">
        <f t="shared" si="144"/>
        <v>0</v>
      </c>
      <c r="L197" s="161">
        <f t="shared" si="144"/>
        <v>0</v>
      </c>
      <c r="M197" s="161">
        <f t="shared" si="144"/>
        <v>0</v>
      </c>
      <c r="N197" s="161">
        <f t="shared" si="144"/>
        <v>0</v>
      </c>
      <c r="O197" s="161">
        <f t="shared" si="144"/>
        <v>0</v>
      </c>
      <c r="P197" s="161">
        <f t="shared" si="144"/>
        <v>0</v>
      </c>
      <c r="Q197" s="161">
        <f t="shared" si="144"/>
        <v>0</v>
      </c>
      <c r="R197" s="161">
        <f t="shared" si="144"/>
        <v>0</v>
      </c>
      <c r="S197" s="161">
        <f t="shared" si="143"/>
        <v>0</v>
      </c>
      <c r="T197" s="161">
        <f t="shared" si="143"/>
        <v>0</v>
      </c>
      <c r="U197" s="161">
        <f t="shared" si="143"/>
        <v>0</v>
      </c>
      <c r="V197" s="161">
        <f t="shared" si="143"/>
        <v>0</v>
      </c>
      <c r="W197" s="161">
        <f t="shared" si="143"/>
        <v>0</v>
      </c>
      <c r="X197" s="161">
        <f t="shared" si="143"/>
        <v>0</v>
      </c>
      <c r="Y197" s="161">
        <f t="shared" si="143"/>
        <v>0</v>
      </c>
      <c r="Z197" s="161">
        <f t="shared" si="143"/>
        <v>0</v>
      </c>
      <c r="AA197" s="161">
        <f t="shared" si="143"/>
        <v>0</v>
      </c>
      <c r="AB197" s="161">
        <f t="shared" si="143"/>
        <v>0</v>
      </c>
      <c r="AC197" s="161">
        <f t="shared" si="143"/>
        <v>0</v>
      </c>
      <c r="AD197" s="161">
        <f t="shared" si="143"/>
        <v>0</v>
      </c>
      <c r="AE197" s="161">
        <f t="shared" si="143"/>
        <v>0</v>
      </c>
      <c r="AF197" s="174">
        <f t="shared" si="143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v>0</v>
      </c>
      <c r="D198" s="161">
        <v>0</v>
      </c>
      <c r="E198" s="161">
        <v>0</v>
      </c>
      <c r="F198" s="161">
        <f t="shared" si="144"/>
        <v>0</v>
      </c>
      <c r="G198" s="161">
        <f t="shared" si="144"/>
        <v>0</v>
      </c>
      <c r="H198" s="161">
        <f t="shared" si="144"/>
        <v>0</v>
      </c>
      <c r="I198" s="161">
        <f t="shared" si="144"/>
        <v>0</v>
      </c>
      <c r="J198" s="161">
        <f t="shared" si="144"/>
        <v>0</v>
      </c>
      <c r="K198" s="161">
        <f t="shared" si="144"/>
        <v>0</v>
      </c>
      <c r="L198" s="161">
        <f t="shared" si="144"/>
        <v>0</v>
      </c>
      <c r="M198" s="161">
        <f t="shared" si="144"/>
        <v>0</v>
      </c>
      <c r="N198" s="161">
        <f t="shared" si="144"/>
        <v>0</v>
      </c>
      <c r="O198" s="161">
        <f t="shared" si="144"/>
        <v>0</v>
      </c>
      <c r="P198" s="161">
        <f t="shared" si="144"/>
        <v>0</v>
      </c>
      <c r="Q198" s="161">
        <f t="shared" si="144"/>
        <v>0</v>
      </c>
      <c r="R198" s="161">
        <f t="shared" si="144"/>
        <v>0</v>
      </c>
      <c r="S198" s="161">
        <f t="shared" si="143"/>
        <v>0</v>
      </c>
      <c r="T198" s="161">
        <f t="shared" si="143"/>
        <v>0</v>
      </c>
      <c r="U198" s="161">
        <f t="shared" si="143"/>
        <v>0</v>
      </c>
      <c r="V198" s="161">
        <f t="shared" si="143"/>
        <v>0</v>
      </c>
      <c r="W198" s="161">
        <f t="shared" si="143"/>
        <v>0</v>
      </c>
      <c r="X198" s="161">
        <f t="shared" si="143"/>
        <v>0</v>
      </c>
      <c r="Y198" s="161">
        <f t="shared" si="143"/>
        <v>0</v>
      </c>
      <c r="Z198" s="161">
        <f t="shared" si="143"/>
        <v>0</v>
      </c>
      <c r="AA198" s="161">
        <f t="shared" si="143"/>
        <v>0</v>
      </c>
      <c r="AB198" s="161">
        <f t="shared" si="143"/>
        <v>0</v>
      </c>
      <c r="AC198" s="161">
        <f t="shared" si="143"/>
        <v>0</v>
      </c>
      <c r="AD198" s="161">
        <f t="shared" si="143"/>
        <v>0</v>
      </c>
      <c r="AE198" s="161">
        <f t="shared" si="143"/>
        <v>0</v>
      </c>
      <c r="AF198" s="174">
        <f t="shared" si="143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v>0</v>
      </c>
      <c r="D199" s="161">
        <v>0</v>
      </c>
      <c r="E199" s="161">
        <v>0</v>
      </c>
      <c r="F199" s="161">
        <f t="shared" si="144"/>
        <v>0</v>
      </c>
      <c r="G199" s="161">
        <f t="shared" si="144"/>
        <v>0</v>
      </c>
      <c r="H199" s="161">
        <f t="shared" si="144"/>
        <v>0</v>
      </c>
      <c r="I199" s="161">
        <f t="shared" si="144"/>
        <v>0</v>
      </c>
      <c r="J199" s="161">
        <f t="shared" si="144"/>
        <v>0</v>
      </c>
      <c r="K199" s="161">
        <f t="shared" si="144"/>
        <v>0</v>
      </c>
      <c r="L199" s="161">
        <f t="shared" si="144"/>
        <v>0</v>
      </c>
      <c r="M199" s="161">
        <f t="shared" si="144"/>
        <v>0</v>
      </c>
      <c r="N199" s="161">
        <f t="shared" si="144"/>
        <v>0</v>
      </c>
      <c r="O199" s="161">
        <f t="shared" si="144"/>
        <v>0</v>
      </c>
      <c r="P199" s="161">
        <f t="shared" si="144"/>
        <v>0</v>
      </c>
      <c r="Q199" s="161">
        <f t="shared" si="144"/>
        <v>0</v>
      </c>
      <c r="R199" s="161">
        <f t="shared" si="144"/>
        <v>0</v>
      </c>
      <c r="S199" s="161">
        <f t="shared" si="143"/>
        <v>0</v>
      </c>
      <c r="T199" s="161">
        <f t="shared" si="143"/>
        <v>0</v>
      </c>
      <c r="U199" s="161">
        <f t="shared" si="143"/>
        <v>0</v>
      </c>
      <c r="V199" s="161">
        <f t="shared" si="143"/>
        <v>0</v>
      </c>
      <c r="W199" s="161">
        <f t="shared" si="143"/>
        <v>0</v>
      </c>
      <c r="X199" s="161">
        <f t="shared" si="143"/>
        <v>0</v>
      </c>
      <c r="Y199" s="161">
        <f t="shared" si="143"/>
        <v>0</v>
      </c>
      <c r="Z199" s="161">
        <f t="shared" si="143"/>
        <v>0</v>
      </c>
      <c r="AA199" s="161">
        <f t="shared" si="143"/>
        <v>0</v>
      </c>
      <c r="AB199" s="161">
        <f t="shared" si="143"/>
        <v>0</v>
      </c>
      <c r="AC199" s="161">
        <f t="shared" si="143"/>
        <v>0</v>
      </c>
      <c r="AD199" s="161">
        <f t="shared" si="143"/>
        <v>0</v>
      </c>
      <c r="AE199" s="161">
        <f t="shared" si="143"/>
        <v>0</v>
      </c>
      <c r="AF199" s="174">
        <f t="shared" si="143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v>0</v>
      </c>
      <c r="D200" s="161">
        <v>0</v>
      </c>
      <c r="E200" s="161">
        <v>0</v>
      </c>
      <c r="F200" s="161">
        <f t="shared" si="144"/>
        <v>0</v>
      </c>
      <c r="G200" s="161">
        <f t="shared" si="144"/>
        <v>0</v>
      </c>
      <c r="H200" s="161">
        <f t="shared" si="144"/>
        <v>0</v>
      </c>
      <c r="I200" s="161">
        <f t="shared" si="144"/>
        <v>0</v>
      </c>
      <c r="J200" s="161">
        <f t="shared" si="144"/>
        <v>0</v>
      </c>
      <c r="K200" s="161">
        <f t="shared" si="144"/>
        <v>0</v>
      </c>
      <c r="L200" s="161">
        <f t="shared" si="144"/>
        <v>0</v>
      </c>
      <c r="M200" s="161">
        <f t="shared" si="144"/>
        <v>0</v>
      </c>
      <c r="N200" s="161">
        <f t="shared" si="144"/>
        <v>0</v>
      </c>
      <c r="O200" s="161">
        <f t="shared" si="144"/>
        <v>0</v>
      </c>
      <c r="P200" s="161">
        <f t="shared" si="144"/>
        <v>0</v>
      </c>
      <c r="Q200" s="161">
        <f t="shared" si="144"/>
        <v>0</v>
      </c>
      <c r="R200" s="161">
        <f t="shared" ref="R200:AF215" si="145">Q200</f>
        <v>0</v>
      </c>
      <c r="S200" s="161">
        <f t="shared" si="145"/>
        <v>0</v>
      </c>
      <c r="T200" s="161">
        <f t="shared" si="145"/>
        <v>0</v>
      </c>
      <c r="U200" s="161">
        <f t="shared" si="145"/>
        <v>0</v>
      </c>
      <c r="V200" s="161">
        <f t="shared" si="145"/>
        <v>0</v>
      </c>
      <c r="W200" s="161">
        <f t="shared" si="145"/>
        <v>0</v>
      </c>
      <c r="X200" s="161">
        <f t="shared" si="145"/>
        <v>0</v>
      </c>
      <c r="Y200" s="161">
        <f t="shared" si="145"/>
        <v>0</v>
      </c>
      <c r="Z200" s="161">
        <f t="shared" si="145"/>
        <v>0</v>
      </c>
      <c r="AA200" s="161">
        <f t="shared" si="145"/>
        <v>0</v>
      </c>
      <c r="AB200" s="161">
        <f t="shared" si="145"/>
        <v>0</v>
      </c>
      <c r="AC200" s="161">
        <f t="shared" si="145"/>
        <v>0</v>
      </c>
      <c r="AD200" s="161">
        <f t="shared" si="145"/>
        <v>0</v>
      </c>
      <c r="AE200" s="161">
        <f t="shared" si="145"/>
        <v>0</v>
      </c>
      <c r="AF200" s="174">
        <f t="shared" si="145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v>0</v>
      </c>
      <c r="D201" s="161">
        <v>0</v>
      </c>
      <c r="E201" s="161">
        <v>0</v>
      </c>
      <c r="F201" s="161">
        <f t="shared" ref="F201:R216" si="146">E201</f>
        <v>0</v>
      </c>
      <c r="G201" s="161">
        <f t="shared" si="146"/>
        <v>0</v>
      </c>
      <c r="H201" s="161">
        <f t="shared" si="146"/>
        <v>0</v>
      </c>
      <c r="I201" s="161">
        <f t="shared" si="146"/>
        <v>0</v>
      </c>
      <c r="J201" s="161">
        <f t="shared" si="146"/>
        <v>0</v>
      </c>
      <c r="K201" s="161">
        <f t="shared" si="146"/>
        <v>0</v>
      </c>
      <c r="L201" s="161">
        <f t="shared" si="146"/>
        <v>0</v>
      </c>
      <c r="M201" s="161">
        <f t="shared" si="146"/>
        <v>0</v>
      </c>
      <c r="N201" s="161">
        <f t="shared" si="146"/>
        <v>0</v>
      </c>
      <c r="O201" s="161">
        <f t="shared" si="146"/>
        <v>0</v>
      </c>
      <c r="P201" s="161">
        <f t="shared" si="146"/>
        <v>0</v>
      </c>
      <c r="Q201" s="161">
        <f t="shared" si="146"/>
        <v>0</v>
      </c>
      <c r="R201" s="161">
        <f t="shared" si="146"/>
        <v>0</v>
      </c>
      <c r="S201" s="161">
        <f t="shared" si="145"/>
        <v>0</v>
      </c>
      <c r="T201" s="161">
        <f t="shared" si="145"/>
        <v>0</v>
      </c>
      <c r="U201" s="161">
        <f t="shared" si="145"/>
        <v>0</v>
      </c>
      <c r="V201" s="161">
        <f t="shared" si="145"/>
        <v>0</v>
      </c>
      <c r="W201" s="161">
        <f t="shared" si="145"/>
        <v>0</v>
      </c>
      <c r="X201" s="161">
        <f t="shared" si="145"/>
        <v>0</v>
      </c>
      <c r="Y201" s="161">
        <f t="shared" si="145"/>
        <v>0</v>
      </c>
      <c r="Z201" s="161">
        <f t="shared" si="145"/>
        <v>0</v>
      </c>
      <c r="AA201" s="161">
        <f t="shared" si="145"/>
        <v>0</v>
      </c>
      <c r="AB201" s="161">
        <f t="shared" si="145"/>
        <v>0</v>
      </c>
      <c r="AC201" s="161">
        <f t="shared" si="145"/>
        <v>0</v>
      </c>
      <c r="AD201" s="161">
        <f t="shared" si="145"/>
        <v>0</v>
      </c>
      <c r="AE201" s="161">
        <f t="shared" si="145"/>
        <v>0</v>
      </c>
      <c r="AF201" s="174">
        <f t="shared" si="145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v>0</v>
      </c>
      <c r="D202" s="161">
        <v>0</v>
      </c>
      <c r="E202" s="161">
        <v>0</v>
      </c>
      <c r="F202" s="161">
        <f t="shared" si="146"/>
        <v>0</v>
      </c>
      <c r="G202" s="161">
        <f t="shared" si="146"/>
        <v>0</v>
      </c>
      <c r="H202" s="161">
        <f t="shared" si="146"/>
        <v>0</v>
      </c>
      <c r="I202" s="161">
        <f t="shared" si="146"/>
        <v>0</v>
      </c>
      <c r="J202" s="161">
        <f t="shared" si="146"/>
        <v>0</v>
      </c>
      <c r="K202" s="161">
        <f t="shared" si="146"/>
        <v>0</v>
      </c>
      <c r="L202" s="161">
        <f t="shared" si="146"/>
        <v>0</v>
      </c>
      <c r="M202" s="161">
        <f t="shared" si="146"/>
        <v>0</v>
      </c>
      <c r="N202" s="161">
        <f t="shared" si="146"/>
        <v>0</v>
      </c>
      <c r="O202" s="161">
        <f t="shared" si="146"/>
        <v>0</v>
      </c>
      <c r="P202" s="161">
        <f t="shared" si="146"/>
        <v>0</v>
      </c>
      <c r="Q202" s="161">
        <f t="shared" si="146"/>
        <v>0</v>
      </c>
      <c r="R202" s="161">
        <f t="shared" si="146"/>
        <v>0</v>
      </c>
      <c r="S202" s="161">
        <f t="shared" si="145"/>
        <v>0</v>
      </c>
      <c r="T202" s="161">
        <f t="shared" si="145"/>
        <v>0</v>
      </c>
      <c r="U202" s="161">
        <f t="shared" si="145"/>
        <v>0</v>
      </c>
      <c r="V202" s="161">
        <f t="shared" si="145"/>
        <v>0</v>
      </c>
      <c r="W202" s="161">
        <f t="shared" si="145"/>
        <v>0</v>
      </c>
      <c r="X202" s="161">
        <f t="shared" si="145"/>
        <v>0</v>
      </c>
      <c r="Y202" s="161">
        <f t="shared" si="145"/>
        <v>0</v>
      </c>
      <c r="Z202" s="161">
        <f t="shared" si="145"/>
        <v>0</v>
      </c>
      <c r="AA202" s="161">
        <f t="shared" si="145"/>
        <v>0</v>
      </c>
      <c r="AB202" s="161">
        <f t="shared" si="145"/>
        <v>0</v>
      </c>
      <c r="AC202" s="161">
        <f t="shared" si="145"/>
        <v>0</v>
      </c>
      <c r="AD202" s="161">
        <f t="shared" si="145"/>
        <v>0</v>
      </c>
      <c r="AE202" s="161">
        <f t="shared" si="145"/>
        <v>0</v>
      </c>
      <c r="AF202" s="174">
        <f t="shared" si="145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v>0</v>
      </c>
      <c r="D203" s="161">
        <v>0</v>
      </c>
      <c r="E203" s="161">
        <v>0</v>
      </c>
      <c r="F203" s="161">
        <f t="shared" si="146"/>
        <v>0</v>
      </c>
      <c r="G203" s="161">
        <f t="shared" si="146"/>
        <v>0</v>
      </c>
      <c r="H203" s="161">
        <f t="shared" si="146"/>
        <v>0</v>
      </c>
      <c r="I203" s="161">
        <f t="shared" si="146"/>
        <v>0</v>
      </c>
      <c r="J203" s="161">
        <f t="shared" si="146"/>
        <v>0</v>
      </c>
      <c r="K203" s="161">
        <f t="shared" si="146"/>
        <v>0</v>
      </c>
      <c r="L203" s="161">
        <f t="shared" si="146"/>
        <v>0</v>
      </c>
      <c r="M203" s="161">
        <f t="shared" si="146"/>
        <v>0</v>
      </c>
      <c r="N203" s="161">
        <f t="shared" si="146"/>
        <v>0</v>
      </c>
      <c r="O203" s="161">
        <f t="shared" si="146"/>
        <v>0</v>
      </c>
      <c r="P203" s="161">
        <f t="shared" si="146"/>
        <v>0</v>
      </c>
      <c r="Q203" s="161">
        <f t="shared" si="146"/>
        <v>0</v>
      </c>
      <c r="R203" s="161">
        <f t="shared" si="146"/>
        <v>0</v>
      </c>
      <c r="S203" s="161">
        <f t="shared" si="145"/>
        <v>0</v>
      </c>
      <c r="T203" s="161">
        <f t="shared" si="145"/>
        <v>0</v>
      </c>
      <c r="U203" s="161">
        <f t="shared" si="145"/>
        <v>0</v>
      </c>
      <c r="V203" s="161">
        <f t="shared" si="145"/>
        <v>0</v>
      </c>
      <c r="W203" s="161">
        <f t="shared" si="145"/>
        <v>0</v>
      </c>
      <c r="X203" s="161">
        <f t="shared" si="145"/>
        <v>0</v>
      </c>
      <c r="Y203" s="161">
        <f t="shared" si="145"/>
        <v>0</v>
      </c>
      <c r="Z203" s="161">
        <f t="shared" si="145"/>
        <v>0</v>
      </c>
      <c r="AA203" s="161">
        <f t="shared" si="145"/>
        <v>0</v>
      </c>
      <c r="AB203" s="161">
        <f t="shared" si="145"/>
        <v>0</v>
      </c>
      <c r="AC203" s="161">
        <f t="shared" si="145"/>
        <v>0</v>
      </c>
      <c r="AD203" s="161">
        <f t="shared" si="145"/>
        <v>0</v>
      </c>
      <c r="AE203" s="161">
        <f t="shared" si="145"/>
        <v>0</v>
      </c>
      <c r="AF203" s="174">
        <f t="shared" si="145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v>0</v>
      </c>
      <c r="D204" s="161">
        <v>0</v>
      </c>
      <c r="E204" s="161">
        <v>0</v>
      </c>
      <c r="F204" s="161">
        <f t="shared" si="146"/>
        <v>0</v>
      </c>
      <c r="G204" s="161">
        <f t="shared" si="146"/>
        <v>0</v>
      </c>
      <c r="H204" s="161">
        <f t="shared" si="146"/>
        <v>0</v>
      </c>
      <c r="I204" s="161">
        <f t="shared" si="146"/>
        <v>0</v>
      </c>
      <c r="J204" s="161">
        <f t="shared" si="146"/>
        <v>0</v>
      </c>
      <c r="K204" s="161">
        <f t="shared" si="146"/>
        <v>0</v>
      </c>
      <c r="L204" s="161">
        <f t="shared" si="146"/>
        <v>0</v>
      </c>
      <c r="M204" s="161">
        <f t="shared" si="146"/>
        <v>0</v>
      </c>
      <c r="N204" s="161">
        <f t="shared" si="146"/>
        <v>0</v>
      </c>
      <c r="O204" s="161">
        <f t="shared" si="146"/>
        <v>0</v>
      </c>
      <c r="P204" s="161">
        <f t="shared" si="146"/>
        <v>0</v>
      </c>
      <c r="Q204" s="161">
        <f t="shared" si="146"/>
        <v>0</v>
      </c>
      <c r="R204" s="161">
        <f t="shared" si="146"/>
        <v>0</v>
      </c>
      <c r="S204" s="161">
        <f t="shared" si="145"/>
        <v>0</v>
      </c>
      <c r="T204" s="161">
        <f t="shared" si="145"/>
        <v>0</v>
      </c>
      <c r="U204" s="161">
        <f t="shared" si="145"/>
        <v>0</v>
      </c>
      <c r="V204" s="161">
        <f t="shared" si="145"/>
        <v>0</v>
      </c>
      <c r="W204" s="161">
        <f t="shared" si="145"/>
        <v>0</v>
      </c>
      <c r="X204" s="161">
        <f t="shared" si="145"/>
        <v>0</v>
      </c>
      <c r="Y204" s="161">
        <f t="shared" si="145"/>
        <v>0</v>
      </c>
      <c r="Z204" s="161">
        <f t="shared" si="145"/>
        <v>0</v>
      </c>
      <c r="AA204" s="161">
        <f t="shared" si="145"/>
        <v>0</v>
      </c>
      <c r="AB204" s="161">
        <f t="shared" si="145"/>
        <v>0</v>
      </c>
      <c r="AC204" s="161">
        <f t="shared" si="145"/>
        <v>0</v>
      </c>
      <c r="AD204" s="161">
        <f t="shared" si="145"/>
        <v>0</v>
      </c>
      <c r="AE204" s="161">
        <f t="shared" si="145"/>
        <v>0</v>
      </c>
      <c r="AF204" s="174">
        <f t="shared" si="145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v>0</v>
      </c>
      <c r="D205" s="161">
        <v>0</v>
      </c>
      <c r="E205" s="161">
        <v>0</v>
      </c>
      <c r="F205" s="161">
        <f t="shared" si="146"/>
        <v>0</v>
      </c>
      <c r="G205" s="161">
        <f t="shared" si="146"/>
        <v>0</v>
      </c>
      <c r="H205" s="161">
        <f t="shared" si="146"/>
        <v>0</v>
      </c>
      <c r="I205" s="161">
        <f t="shared" si="146"/>
        <v>0</v>
      </c>
      <c r="J205" s="161">
        <f t="shared" si="146"/>
        <v>0</v>
      </c>
      <c r="K205" s="161">
        <f t="shared" si="146"/>
        <v>0</v>
      </c>
      <c r="L205" s="161">
        <f t="shared" si="146"/>
        <v>0</v>
      </c>
      <c r="M205" s="161">
        <f t="shared" si="146"/>
        <v>0</v>
      </c>
      <c r="N205" s="161">
        <f t="shared" si="146"/>
        <v>0</v>
      </c>
      <c r="O205" s="161">
        <f t="shared" si="146"/>
        <v>0</v>
      </c>
      <c r="P205" s="161">
        <f t="shared" si="146"/>
        <v>0</v>
      </c>
      <c r="Q205" s="161">
        <f t="shared" si="146"/>
        <v>0</v>
      </c>
      <c r="R205" s="161">
        <f t="shared" si="146"/>
        <v>0</v>
      </c>
      <c r="S205" s="161">
        <f t="shared" si="145"/>
        <v>0</v>
      </c>
      <c r="T205" s="161">
        <f t="shared" si="145"/>
        <v>0</v>
      </c>
      <c r="U205" s="161">
        <f t="shared" si="145"/>
        <v>0</v>
      </c>
      <c r="V205" s="161">
        <f t="shared" si="145"/>
        <v>0</v>
      </c>
      <c r="W205" s="161">
        <f t="shared" si="145"/>
        <v>0</v>
      </c>
      <c r="X205" s="161">
        <f t="shared" si="145"/>
        <v>0</v>
      </c>
      <c r="Y205" s="161">
        <f t="shared" si="145"/>
        <v>0</v>
      </c>
      <c r="Z205" s="161">
        <f t="shared" si="145"/>
        <v>0</v>
      </c>
      <c r="AA205" s="161">
        <f t="shared" si="145"/>
        <v>0</v>
      </c>
      <c r="AB205" s="161">
        <f t="shared" si="145"/>
        <v>0</v>
      </c>
      <c r="AC205" s="161">
        <f t="shared" si="145"/>
        <v>0</v>
      </c>
      <c r="AD205" s="161">
        <f t="shared" si="145"/>
        <v>0</v>
      </c>
      <c r="AE205" s="161">
        <f t="shared" si="145"/>
        <v>0</v>
      </c>
      <c r="AF205" s="174">
        <f t="shared" si="145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v>0</v>
      </c>
      <c r="D206" s="161">
        <v>0</v>
      </c>
      <c r="E206" s="161">
        <v>0</v>
      </c>
      <c r="F206" s="161">
        <f t="shared" si="146"/>
        <v>0</v>
      </c>
      <c r="G206" s="161">
        <f t="shared" si="146"/>
        <v>0</v>
      </c>
      <c r="H206" s="161">
        <f t="shared" si="146"/>
        <v>0</v>
      </c>
      <c r="I206" s="161">
        <f t="shared" si="146"/>
        <v>0</v>
      </c>
      <c r="J206" s="161">
        <f t="shared" si="146"/>
        <v>0</v>
      </c>
      <c r="K206" s="161">
        <f t="shared" si="146"/>
        <v>0</v>
      </c>
      <c r="L206" s="161">
        <f t="shared" si="146"/>
        <v>0</v>
      </c>
      <c r="M206" s="161">
        <f t="shared" si="146"/>
        <v>0</v>
      </c>
      <c r="N206" s="161">
        <f t="shared" si="146"/>
        <v>0</v>
      </c>
      <c r="O206" s="161">
        <f t="shared" si="146"/>
        <v>0</v>
      </c>
      <c r="P206" s="161">
        <f t="shared" si="146"/>
        <v>0</v>
      </c>
      <c r="Q206" s="161">
        <f t="shared" si="146"/>
        <v>0</v>
      </c>
      <c r="R206" s="161">
        <f t="shared" si="146"/>
        <v>0</v>
      </c>
      <c r="S206" s="161">
        <f t="shared" si="145"/>
        <v>0</v>
      </c>
      <c r="T206" s="161">
        <f t="shared" si="145"/>
        <v>0</v>
      </c>
      <c r="U206" s="161">
        <f t="shared" si="145"/>
        <v>0</v>
      </c>
      <c r="V206" s="161">
        <f t="shared" si="145"/>
        <v>0</v>
      </c>
      <c r="W206" s="161">
        <f t="shared" si="145"/>
        <v>0</v>
      </c>
      <c r="X206" s="161">
        <f t="shared" si="145"/>
        <v>0</v>
      </c>
      <c r="Y206" s="161">
        <f t="shared" si="145"/>
        <v>0</v>
      </c>
      <c r="Z206" s="161">
        <f t="shared" si="145"/>
        <v>0</v>
      </c>
      <c r="AA206" s="161">
        <f t="shared" si="145"/>
        <v>0</v>
      </c>
      <c r="AB206" s="161">
        <f t="shared" si="145"/>
        <v>0</v>
      </c>
      <c r="AC206" s="161">
        <f t="shared" si="145"/>
        <v>0</v>
      </c>
      <c r="AD206" s="161">
        <f t="shared" si="145"/>
        <v>0</v>
      </c>
      <c r="AE206" s="161">
        <f t="shared" si="145"/>
        <v>0</v>
      </c>
      <c r="AF206" s="174">
        <f t="shared" si="145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v>0</v>
      </c>
      <c r="D207" s="161">
        <v>0</v>
      </c>
      <c r="E207" s="161">
        <v>0</v>
      </c>
      <c r="F207" s="161">
        <f t="shared" si="146"/>
        <v>0</v>
      </c>
      <c r="G207" s="161">
        <f t="shared" si="146"/>
        <v>0</v>
      </c>
      <c r="H207" s="161">
        <f t="shared" si="146"/>
        <v>0</v>
      </c>
      <c r="I207" s="161">
        <f t="shared" si="146"/>
        <v>0</v>
      </c>
      <c r="J207" s="161">
        <f t="shared" si="146"/>
        <v>0</v>
      </c>
      <c r="K207" s="161">
        <f t="shared" si="146"/>
        <v>0</v>
      </c>
      <c r="L207" s="161">
        <f t="shared" si="146"/>
        <v>0</v>
      </c>
      <c r="M207" s="161">
        <f t="shared" si="146"/>
        <v>0</v>
      </c>
      <c r="N207" s="161">
        <f t="shared" si="146"/>
        <v>0</v>
      </c>
      <c r="O207" s="161">
        <f t="shared" si="146"/>
        <v>0</v>
      </c>
      <c r="P207" s="161">
        <f t="shared" si="146"/>
        <v>0</v>
      </c>
      <c r="Q207" s="161">
        <f t="shared" si="146"/>
        <v>0</v>
      </c>
      <c r="R207" s="161">
        <f t="shared" si="146"/>
        <v>0</v>
      </c>
      <c r="S207" s="161">
        <f t="shared" si="145"/>
        <v>0</v>
      </c>
      <c r="T207" s="161">
        <f t="shared" si="145"/>
        <v>0</v>
      </c>
      <c r="U207" s="161">
        <f t="shared" si="145"/>
        <v>0</v>
      </c>
      <c r="V207" s="161">
        <f t="shared" si="145"/>
        <v>0</v>
      </c>
      <c r="W207" s="161">
        <f t="shared" si="145"/>
        <v>0</v>
      </c>
      <c r="X207" s="161">
        <f t="shared" si="145"/>
        <v>0</v>
      </c>
      <c r="Y207" s="161">
        <f t="shared" si="145"/>
        <v>0</v>
      </c>
      <c r="Z207" s="161">
        <f t="shared" si="145"/>
        <v>0</v>
      </c>
      <c r="AA207" s="161">
        <f t="shared" si="145"/>
        <v>0</v>
      </c>
      <c r="AB207" s="161">
        <f t="shared" si="145"/>
        <v>0</v>
      </c>
      <c r="AC207" s="161">
        <f t="shared" si="145"/>
        <v>0</v>
      </c>
      <c r="AD207" s="161">
        <f t="shared" si="145"/>
        <v>0</v>
      </c>
      <c r="AE207" s="161">
        <f t="shared" si="145"/>
        <v>0</v>
      </c>
      <c r="AF207" s="174">
        <f t="shared" si="145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v>0</v>
      </c>
      <c r="D208" s="161">
        <v>0</v>
      </c>
      <c r="E208" s="161">
        <v>0</v>
      </c>
      <c r="F208" s="161">
        <f t="shared" si="146"/>
        <v>0</v>
      </c>
      <c r="G208" s="161">
        <f t="shared" si="146"/>
        <v>0</v>
      </c>
      <c r="H208" s="161">
        <f t="shared" si="146"/>
        <v>0</v>
      </c>
      <c r="I208" s="161">
        <f t="shared" si="146"/>
        <v>0</v>
      </c>
      <c r="J208" s="161">
        <f t="shared" si="146"/>
        <v>0</v>
      </c>
      <c r="K208" s="161">
        <f t="shared" si="146"/>
        <v>0</v>
      </c>
      <c r="L208" s="161">
        <f t="shared" si="146"/>
        <v>0</v>
      </c>
      <c r="M208" s="161">
        <f t="shared" si="146"/>
        <v>0</v>
      </c>
      <c r="N208" s="161">
        <f t="shared" si="146"/>
        <v>0</v>
      </c>
      <c r="O208" s="161">
        <f t="shared" si="146"/>
        <v>0</v>
      </c>
      <c r="P208" s="161">
        <f t="shared" si="146"/>
        <v>0</v>
      </c>
      <c r="Q208" s="161">
        <f t="shared" si="146"/>
        <v>0</v>
      </c>
      <c r="R208" s="161">
        <f t="shared" si="146"/>
        <v>0</v>
      </c>
      <c r="S208" s="161">
        <f t="shared" si="145"/>
        <v>0</v>
      </c>
      <c r="T208" s="161">
        <f t="shared" si="145"/>
        <v>0</v>
      </c>
      <c r="U208" s="161">
        <f t="shared" si="145"/>
        <v>0</v>
      </c>
      <c r="V208" s="161">
        <f t="shared" si="145"/>
        <v>0</v>
      </c>
      <c r="W208" s="161">
        <f t="shared" si="145"/>
        <v>0</v>
      </c>
      <c r="X208" s="161">
        <f t="shared" si="145"/>
        <v>0</v>
      </c>
      <c r="Y208" s="161">
        <f t="shared" si="145"/>
        <v>0</v>
      </c>
      <c r="Z208" s="161">
        <f t="shared" si="145"/>
        <v>0</v>
      </c>
      <c r="AA208" s="161">
        <f t="shared" si="145"/>
        <v>0</v>
      </c>
      <c r="AB208" s="161">
        <f t="shared" si="145"/>
        <v>0</v>
      </c>
      <c r="AC208" s="161">
        <f t="shared" si="145"/>
        <v>0</v>
      </c>
      <c r="AD208" s="161">
        <f t="shared" si="145"/>
        <v>0</v>
      </c>
      <c r="AE208" s="161">
        <f t="shared" si="145"/>
        <v>0</v>
      </c>
      <c r="AF208" s="174">
        <f t="shared" si="145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v>0</v>
      </c>
      <c r="D209" s="161">
        <v>0</v>
      </c>
      <c r="E209" s="161">
        <v>0</v>
      </c>
      <c r="F209" s="161">
        <f t="shared" si="146"/>
        <v>0</v>
      </c>
      <c r="G209" s="161">
        <f t="shared" si="146"/>
        <v>0</v>
      </c>
      <c r="H209" s="161">
        <f t="shared" si="146"/>
        <v>0</v>
      </c>
      <c r="I209" s="161">
        <f t="shared" si="146"/>
        <v>0</v>
      </c>
      <c r="J209" s="161">
        <f t="shared" si="146"/>
        <v>0</v>
      </c>
      <c r="K209" s="161">
        <f t="shared" si="146"/>
        <v>0</v>
      </c>
      <c r="L209" s="161">
        <f t="shared" si="146"/>
        <v>0</v>
      </c>
      <c r="M209" s="161">
        <f t="shared" si="146"/>
        <v>0</v>
      </c>
      <c r="N209" s="161">
        <f t="shared" si="146"/>
        <v>0</v>
      </c>
      <c r="O209" s="161">
        <f t="shared" si="146"/>
        <v>0</v>
      </c>
      <c r="P209" s="161">
        <f t="shared" si="146"/>
        <v>0</v>
      </c>
      <c r="Q209" s="161">
        <f t="shared" si="146"/>
        <v>0</v>
      </c>
      <c r="R209" s="161">
        <f t="shared" si="146"/>
        <v>0</v>
      </c>
      <c r="S209" s="161">
        <f t="shared" si="145"/>
        <v>0</v>
      </c>
      <c r="T209" s="161">
        <f t="shared" si="145"/>
        <v>0</v>
      </c>
      <c r="U209" s="161">
        <f t="shared" si="145"/>
        <v>0</v>
      </c>
      <c r="V209" s="161">
        <f t="shared" si="145"/>
        <v>0</v>
      </c>
      <c r="W209" s="161">
        <f t="shared" si="145"/>
        <v>0</v>
      </c>
      <c r="X209" s="161">
        <f t="shared" si="145"/>
        <v>0</v>
      </c>
      <c r="Y209" s="161">
        <f t="shared" si="145"/>
        <v>0</v>
      </c>
      <c r="Z209" s="161">
        <f t="shared" si="145"/>
        <v>0</v>
      </c>
      <c r="AA209" s="161">
        <f t="shared" si="145"/>
        <v>0</v>
      </c>
      <c r="AB209" s="161">
        <f t="shared" si="145"/>
        <v>0</v>
      </c>
      <c r="AC209" s="161">
        <f t="shared" si="145"/>
        <v>0</v>
      </c>
      <c r="AD209" s="161">
        <f t="shared" si="145"/>
        <v>0</v>
      </c>
      <c r="AE209" s="161">
        <f t="shared" si="145"/>
        <v>0</v>
      </c>
      <c r="AF209" s="174">
        <f t="shared" si="145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v>0</v>
      </c>
      <c r="D210" s="161">
        <v>0</v>
      </c>
      <c r="E210" s="161">
        <v>0</v>
      </c>
      <c r="F210" s="161">
        <f t="shared" si="146"/>
        <v>0</v>
      </c>
      <c r="G210" s="161">
        <f t="shared" si="146"/>
        <v>0</v>
      </c>
      <c r="H210" s="161">
        <f t="shared" si="146"/>
        <v>0</v>
      </c>
      <c r="I210" s="161">
        <f t="shared" si="146"/>
        <v>0</v>
      </c>
      <c r="J210" s="161">
        <f t="shared" si="146"/>
        <v>0</v>
      </c>
      <c r="K210" s="161">
        <f t="shared" si="146"/>
        <v>0</v>
      </c>
      <c r="L210" s="161">
        <f t="shared" si="146"/>
        <v>0</v>
      </c>
      <c r="M210" s="161">
        <f t="shared" si="146"/>
        <v>0</v>
      </c>
      <c r="N210" s="161">
        <f t="shared" si="146"/>
        <v>0</v>
      </c>
      <c r="O210" s="161">
        <f t="shared" si="146"/>
        <v>0</v>
      </c>
      <c r="P210" s="161">
        <f t="shared" si="146"/>
        <v>0</v>
      </c>
      <c r="Q210" s="161">
        <f t="shared" si="146"/>
        <v>0</v>
      </c>
      <c r="R210" s="161">
        <f t="shared" si="146"/>
        <v>0</v>
      </c>
      <c r="S210" s="161">
        <f t="shared" si="145"/>
        <v>0</v>
      </c>
      <c r="T210" s="161">
        <f t="shared" si="145"/>
        <v>0</v>
      </c>
      <c r="U210" s="161">
        <f t="shared" si="145"/>
        <v>0</v>
      </c>
      <c r="V210" s="161">
        <f t="shared" si="145"/>
        <v>0</v>
      </c>
      <c r="W210" s="161">
        <f t="shared" si="145"/>
        <v>0</v>
      </c>
      <c r="X210" s="161">
        <f t="shared" si="145"/>
        <v>0</v>
      </c>
      <c r="Y210" s="161">
        <f t="shared" si="145"/>
        <v>0</v>
      </c>
      <c r="Z210" s="161">
        <f t="shared" si="145"/>
        <v>0</v>
      </c>
      <c r="AA210" s="161">
        <f t="shared" si="145"/>
        <v>0</v>
      </c>
      <c r="AB210" s="161">
        <f t="shared" si="145"/>
        <v>0</v>
      </c>
      <c r="AC210" s="161">
        <f t="shared" si="145"/>
        <v>0</v>
      </c>
      <c r="AD210" s="161">
        <f t="shared" si="145"/>
        <v>0</v>
      </c>
      <c r="AE210" s="161">
        <f t="shared" si="145"/>
        <v>0</v>
      </c>
      <c r="AF210" s="174">
        <f t="shared" si="145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v>0</v>
      </c>
      <c r="D211" s="161">
        <v>0</v>
      </c>
      <c r="E211" s="161">
        <v>0</v>
      </c>
      <c r="F211" s="161">
        <f t="shared" si="146"/>
        <v>0</v>
      </c>
      <c r="G211" s="161">
        <f t="shared" si="146"/>
        <v>0</v>
      </c>
      <c r="H211" s="161">
        <f t="shared" si="146"/>
        <v>0</v>
      </c>
      <c r="I211" s="161">
        <f t="shared" si="146"/>
        <v>0</v>
      </c>
      <c r="J211" s="161">
        <f t="shared" si="146"/>
        <v>0</v>
      </c>
      <c r="K211" s="161">
        <f t="shared" si="146"/>
        <v>0</v>
      </c>
      <c r="L211" s="161">
        <f t="shared" si="146"/>
        <v>0</v>
      </c>
      <c r="M211" s="161">
        <f t="shared" si="146"/>
        <v>0</v>
      </c>
      <c r="N211" s="161">
        <f t="shared" si="146"/>
        <v>0</v>
      </c>
      <c r="O211" s="161">
        <f t="shared" si="146"/>
        <v>0</v>
      </c>
      <c r="P211" s="161">
        <f t="shared" si="146"/>
        <v>0</v>
      </c>
      <c r="Q211" s="161">
        <f t="shared" si="146"/>
        <v>0</v>
      </c>
      <c r="R211" s="161">
        <f t="shared" si="146"/>
        <v>0</v>
      </c>
      <c r="S211" s="161">
        <f t="shared" si="145"/>
        <v>0</v>
      </c>
      <c r="T211" s="161">
        <f t="shared" si="145"/>
        <v>0</v>
      </c>
      <c r="U211" s="161">
        <f t="shared" si="145"/>
        <v>0</v>
      </c>
      <c r="V211" s="161">
        <f t="shared" si="145"/>
        <v>0</v>
      </c>
      <c r="W211" s="161">
        <f t="shared" si="145"/>
        <v>0</v>
      </c>
      <c r="X211" s="161">
        <f t="shared" si="145"/>
        <v>0</v>
      </c>
      <c r="Y211" s="161">
        <f t="shared" si="145"/>
        <v>0</v>
      </c>
      <c r="Z211" s="161">
        <f t="shared" si="145"/>
        <v>0</v>
      </c>
      <c r="AA211" s="161">
        <f t="shared" si="145"/>
        <v>0</v>
      </c>
      <c r="AB211" s="161">
        <f t="shared" si="145"/>
        <v>0</v>
      </c>
      <c r="AC211" s="161">
        <f t="shared" si="145"/>
        <v>0</v>
      </c>
      <c r="AD211" s="161">
        <f t="shared" si="145"/>
        <v>0</v>
      </c>
      <c r="AE211" s="161">
        <f t="shared" si="145"/>
        <v>0</v>
      </c>
      <c r="AF211" s="174">
        <f t="shared" si="145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v>0</v>
      </c>
      <c r="D212" s="161">
        <v>0</v>
      </c>
      <c r="E212" s="161">
        <v>0</v>
      </c>
      <c r="F212" s="161">
        <f t="shared" si="146"/>
        <v>0</v>
      </c>
      <c r="G212" s="161">
        <f t="shared" si="146"/>
        <v>0</v>
      </c>
      <c r="H212" s="161">
        <f t="shared" si="146"/>
        <v>0</v>
      </c>
      <c r="I212" s="161">
        <f t="shared" si="146"/>
        <v>0</v>
      </c>
      <c r="J212" s="161">
        <f t="shared" si="146"/>
        <v>0</v>
      </c>
      <c r="K212" s="161">
        <f t="shared" si="146"/>
        <v>0</v>
      </c>
      <c r="L212" s="161">
        <f t="shared" si="146"/>
        <v>0</v>
      </c>
      <c r="M212" s="161">
        <f t="shared" si="146"/>
        <v>0</v>
      </c>
      <c r="N212" s="161">
        <f t="shared" si="146"/>
        <v>0</v>
      </c>
      <c r="O212" s="161">
        <f t="shared" si="146"/>
        <v>0</v>
      </c>
      <c r="P212" s="161">
        <f t="shared" si="146"/>
        <v>0</v>
      </c>
      <c r="Q212" s="161">
        <f t="shared" si="146"/>
        <v>0</v>
      </c>
      <c r="R212" s="161">
        <f t="shared" si="146"/>
        <v>0</v>
      </c>
      <c r="S212" s="161">
        <f t="shared" si="145"/>
        <v>0</v>
      </c>
      <c r="T212" s="161">
        <f t="shared" si="145"/>
        <v>0</v>
      </c>
      <c r="U212" s="161">
        <f t="shared" si="145"/>
        <v>0</v>
      </c>
      <c r="V212" s="161">
        <f t="shared" si="145"/>
        <v>0</v>
      </c>
      <c r="W212" s="161">
        <f t="shared" si="145"/>
        <v>0</v>
      </c>
      <c r="X212" s="161">
        <f t="shared" si="145"/>
        <v>0</v>
      </c>
      <c r="Y212" s="161">
        <f t="shared" si="145"/>
        <v>0</v>
      </c>
      <c r="Z212" s="161">
        <f t="shared" si="145"/>
        <v>0</v>
      </c>
      <c r="AA212" s="161">
        <f t="shared" si="145"/>
        <v>0</v>
      </c>
      <c r="AB212" s="161">
        <f t="shared" si="145"/>
        <v>0</v>
      </c>
      <c r="AC212" s="161">
        <f t="shared" si="145"/>
        <v>0</v>
      </c>
      <c r="AD212" s="161">
        <f t="shared" si="145"/>
        <v>0</v>
      </c>
      <c r="AE212" s="161">
        <f t="shared" si="145"/>
        <v>0</v>
      </c>
      <c r="AF212" s="174">
        <f t="shared" si="145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v>0</v>
      </c>
      <c r="D213" s="161">
        <v>0</v>
      </c>
      <c r="E213" s="161">
        <v>0</v>
      </c>
      <c r="F213" s="161">
        <f t="shared" si="146"/>
        <v>0</v>
      </c>
      <c r="G213" s="161">
        <f t="shared" si="146"/>
        <v>0</v>
      </c>
      <c r="H213" s="161">
        <f t="shared" si="146"/>
        <v>0</v>
      </c>
      <c r="I213" s="161">
        <f t="shared" si="146"/>
        <v>0</v>
      </c>
      <c r="J213" s="161">
        <f t="shared" si="146"/>
        <v>0</v>
      </c>
      <c r="K213" s="161">
        <f t="shared" si="146"/>
        <v>0</v>
      </c>
      <c r="L213" s="161">
        <f t="shared" si="146"/>
        <v>0</v>
      </c>
      <c r="M213" s="161">
        <f t="shared" si="146"/>
        <v>0</v>
      </c>
      <c r="N213" s="161">
        <f t="shared" si="146"/>
        <v>0</v>
      </c>
      <c r="O213" s="161">
        <f t="shared" si="146"/>
        <v>0</v>
      </c>
      <c r="P213" s="161">
        <f t="shared" si="146"/>
        <v>0</v>
      </c>
      <c r="Q213" s="161">
        <f t="shared" si="146"/>
        <v>0</v>
      </c>
      <c r="R213" s="161">
        <f t="shared" si="146"/>
        <v>0</v>
      </c>
      <c r="S213" s="161">
        <f t="shared" si="145"/>
        <v>0</v>
      </c>
      <c r="T213" s="161">
        <f t="shared" si="145"/>
        <v>0</v>
      </c>
      <c r="U213" s="161">
        <f t="shared" si="145"/>
        <v>0</v>
      </c>
      <c r="V213" s="161">
        <f t="shared" si="145"/>
        <v>0</v>
      </c>
      <c r="W213" s="161">
        <f t="shared" si="145"/>
        <v>0</v>
      </c>
      <c r="X213" s="161">
        <f t="shared" si="145"/>
        <v>0</v>
      </c>
      <c r="Y213" s="161">
        <f t="shared" si="145"/>
        <v>0</v>
      </c>
      <c r="Z213" s="161">
        <f t="shared" si="145"/>
        <v>0</v>
      </c>
      <c r="AA213" s="161">
        <f t="shared" si="145"/>
        <v>0</v>
      </c>
      <c r="AB213" s="161">
        <f t="shared" si="145"/>
        <v>0</v>
      </c>
      <c r="AC213" s="161">
        <f t="shared" si="145"/>
        <v>0</v>
      </c>
      <c r="AD213" s="161">
        <f t="shared" si="145"/>
        <v>0</v>
      </c>
      <c r="AE213" s="161">
        <f t="shared" si="145"/>
        <v>0</v>
      </c>
      <c r="AF213" s="174">
        <f t="shared" si="145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v>0</v>
      </c>
      <c r="D214" s="161">
        <v>0</v>
      </c>
      <c r="E214" s="161">
        <v>0</v>
      </c>
      <c r="F214" s="161">
        <f t="shared" si="146"/>
        <v>0</v>
      </c>
      <c r="G214" s="161">
        <f t="shared" si="146"/>
        <v>0</v>
      </c>
      <c r="H214" s="161">
        <f t="shared" si="146"/>
        <v>0</v>
      </c>
      <c r="I214" s="161">
        <f t="shared" si="146"/>
        <v>0</v>
      </c>
      <c r="J214" s="161">
        <f t="shared" si="146"/>
        <v>0</v>
      </c>
      <c r="K214" s="161">
        <f t="shared" si="146"/>
        <v>0</v>
      </c>
      <c r="L214" s="161">
        <f t="shared" si="146"/>
        <v>0</v>
      </c>
      <c r="M214" s="161">
        <f t="shared" si="146"/>
        <v>0</v>
      </c>
      <c r="N214" s="161">
        <f t="shared" si="146"/>
        <v>0</v>
      </c>
      <c r="O214" s="161">
        <f t="shared" si="146"/>
        <v>0</v>
      </c>
      <c r="P214" s="161">
        <f t="shared" si="146"/>
        <v>0</v>
      </c>
      <c r="Q214" s="161">
        <f t="shared" si="146"/>
        <v>0</v>
      </c>
      <c r="R214" s="161">
        <f t="shared" si="146"/>
        <v>0</v>
      </c>
      <c r="S214" s="161">
        <f t="shared" si="145"/>
        <v>0</v>
      </c>
      <c r="T214" s="161">
        <f t="shared" si="145"/>
        <v>0</v>
      </c>
      <c r="U214" s="161">
        <f t="shared" si="145"/>
        <v>0</v>
      </c>
      <c r="V214" s="161">
        <f t="shared" si="145"/>
        <v>0</v>
      </c>
      <c r="W214" s="161">
        <f t="shared" si="145"/>
        <v>0</v>
      </c>
      <c r="X214" s="161">
        <f t="shared" si="145"/>
        <v>0</v>
      </c>
      <c r="Y214" s="161">
        <f t="shared" si="145"/>
        <v>0</v>
      </c>
      <c r="Z214" s="161">
        <f t="shared" si="145"/>
        <v>0</v>
      </c>
      <c r="AA214" s="161">
        <f t="shared" si="145"/>
        <v>0</v>
      </c>
      <c r="AB214" s="161">
        <f t="shared" si="145"/>
        <v>0</v>
      </c>
      <c r="AC214" s="161">
        <f t="shared" si="145"/>
        <v>0</v>
      </c>
      <c r="AD214" s="161">
        <f t="shared" si="145"/>
        <v>0</v>
      </c>
      <c r="AE214" s="161">
        <f t="shared" si="145"/>
        <v>0</v>
      </c>
      <c r="AF214" s="174">
        <f t="shared" si="145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v>0</v>
      </c>
      <c r="D215" s="161">
        <v>0</v>
      </c>
      <c r="E215" s="161">
        <v>0</v>
      </c>
      <c r="F215" s="161">
        <f t="shared" si="146"/>
        <v>0</v>
      </c>
      <c r="G215" s="161">
        <f t="shared" si="146"/>
        <v>0</v>
      </c>
      <c r="H215" s="161">
        <f t="shared" si="146"/>
        <v>0</v>
      </c>
      <c r="I215" s="161">
        <f t="shared" si="146"/>
        <v>0</v>
      </c>
      <c r="J215" s="161">
        <f t="shared" si="146"/>
        <v>0</v>
      </c>
      <c r="K215" s="161">
        <f t="shared" si="146"/>
        <v>0</v>
      </c>
      <c r="L215" s="161">
        <f t="shared" si="146"/>
        <v>0</v>
      </c>
      <c r="M215" s="161">
        <f t="shared" si="146"/>
        <v>0</v>
      </c>
      <c r="N215" s="161">
        <f t="shared" si="146"/>
        <v>0</v>
      </c>
      <c r="O215" s="161">
        <f t="shared" si="146"/>
        <v>0</v>
      </c>
      <c r="P215" s="161">
        <f t="shared" si="146"/>
        <v>0</v>
      </c>
      <c r="Q215" s="161">
        <f t="shared" si="146"/>
        <v>0</v>
      </c>
      <c r="R215" s="161">
        <f t="shared" si="146"/>
        <v>0</v>
      </c>
      <c r="S215" s="161">
        <f t="shared" si="145"/>
        <v>0</v>
      </c>
      <c r="T215" s="161">
        <f t="shared" si="145"/>
        <v>0</v>
      </c>
      <c r="U215" s="161">
        <f t="shared" si="145"/>
        <v>0</v>
      </c>
      <c r="V215" s="161">
        <f t="shared" si="145"/>
        <v>0</v>
      </c>
      <c r="W215" s="161">
        <f t="shared" si="145"/>
        <v>0</v>
      </c>
      <c r="X215" s="161">
        <f t="shared" si="145"/>
        <v>0</v>
      </c>
      <c r="Y215" s="161">
        <f t="shared" si="145"/>
        <v>0</v>
      </c>
      <c r="Z215" s="161">
        <f t="shared" si="145"/>
        <v>0</v>
      </c>
      <c r="AA215" s="161">
        <f t="shared" si="145"/>
        <v>0</v>
      </c>
      <c r="AB215" s="161">
        <f t="shared" si="145"/>
        <v>0</v>
      </c>
      <c r="AC215" s="161">
        <f t="shared" si="145"/>
        <v>0</v>
      </c>
      <c r="AD215" s="161">
        <f t="shared" si="145"/>
        <v>0</v>
      </c>
      <c r="AE215" s="161">
        <f t="shared" si="145"/>
        <v>0</v>
      </c>
      <c r="AF215" s="174">
        <f t="shared" si="145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v>0</v>
      </c>
      <c r="D216" s="161">
        <v>0</v>
      </c>
      <c r="E216" s="161">
        <v>0</v>
      </c>
      <c r="F216" s="161">
        <f t="shared" si="146"/>
        <v>0</v>
      </c>
      <c r="G216" s="161">
        <f t="shared" si="146"/>
        <v>0</v>
      </c>
      <c r="H216" s="161">
        <f t="shared" si="146"/>
        <v>0</v>
      </c>
      <c r="I216" s="161">
        <f t="shared" si="146"/>
        <v>0</v>
      </c>
      <c r="J216" s="161">
        <f t="shared" si="146"/>
        <v>0</v>
      </c>
      <c r="K216" s="161">
        <f t="shared" si="146"/>
        <v>0</v>
      </c>
      <c r="L216" s="161">
        <f t="shared" si="146"/>
        <v>0</v>
      </c>
      <c r="M216" s="161">
        <f t="shared" si="146"/>
        <v>0</v>
      </c>
      <c r="N216" s="161">
        <f t="shared" si="146"/>
        <v>0</v>
      </c>
      <c r="O216" s="161">
        <f t="shared" si="146"/>
        <v>0</v>
      </c>
      <c r="P216" s="161">
        <f t="shared" si="146"/>
        <v>0</v>
      </c>
      <c r="Q216" s="161">
        <f t="shared" si="146"/>
        <v>0</v>
      </c>
      <c r="R216" s="161">
        <f t="shared" ref="R216:AF231" si="147">Q216</f>
        <v>0</v>
      </c>
      <c r="S216" s="161">
        <f t="shared" si="147"/>
        <v>0</v>
      </c>
      <c r="T216" s="161">
        <f t="shared" si="147"/>
        <v>0</v>
      </c>
      <c r="U216" s="161">
        <f t="shared" si="147"/>
        <v>0</v>
      </c>
      <c r="V216" s="161">
        <f t="shared" si="147"/>
        <v>0</v>
      </c>
      <c r="W216" s="161">
        <f t="shared" si="147"/>
        <v>0</v>
      </c>
      <c r="X216" s="161">
        <f t="shared" si="147"/>
        <v>0</v>
      </c>
      <c r="Y216" s="161">
        <f t="shared" si="147"/>
        <v>0</v>
      </c>
      <c r="Z216" s="161">
        <f t="shared" si="147"/>
        <v>0</v>
      </c>
      <c r="AA216" s="161">
        <f t="shared" si="147"/>
        <v>0</v>
      </c>
      <c r="AB216" s="161">
        <f t="shared" si="147"/>
        <v>0</v>
      </c>
      <c r="AC216" s="161">
        <f t="shared" si="147"/>
        <v>0</v>
      </c>
      <c r="AD216" s="161">
        <f t="shared" si="147"/>
        <v>0</v>
      </c>
      <c r="AE216" s="161">
        <f t="shared" si="147"/>
        <v>0</v>
      </c>
      <c r="AF216" s="174">
        <f t="shared" si="147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v>0</v>
      </c>
      <c r="D217" s="161">
        <v>0</v>
      </c>
      <c r="E217" s="161">
        <v>0</v>
      </c>
      <c r="F217" s="161">
        <f t="shared" ref="F217:R232" si="148">E217</f>
        <v>0</v>
      </c>
      <c r="G217" s="161">
        <f t="shared" si="148"/>
        <v>0</v>
      </c>
      <c r="H217" s="161">
        <f t="shared" si="148"/>
        <v>0</v>
      </c>
      <c r="I217" s="161">
        <f t="shared" si="148"/>
        <v>0</v>
      </c>
      <c r="J217" s="161">
        <f t="shared" si="148"/>
        <v>0</v>
      </c>
      <c r="K217" s="161">
        <f t="shared" si="148"/>
        <v>0</v>
      </c>
      <c r="L217" s="161">
        <f t="shared" si="148"/>
        <v>0</v>
      </c>
      <c r="M217" s="161">
        <f t="shared" si="148"/>
        <v>0</v>
      </c>
      <c r="N217" s="161">
        <f t="shared" si="148"/>
        <v>0</v>
      </c>
      <c r="O217" s="161">
        <f t="shared" si="148"/>
        <v>0</v>
      </c>
      <c r="P217" s="161">
        <f t="shared" si="148"/>
        <v>0</v>
      </c>
      <c r="Q217" s="161">
        <f t="shared" si="148"/>
        <v>0</v>
      </c>
      <c r="R217" s="161">
        <f t="shared" si="148"/>
        <v>0</v>
      </c>
      <c r="S217" s="161">
        <f t="shared" si="147"/>
        <v>0</v>
      </c>
      <c r="T217" s="161">
        <f t="shared" si="147"/>
        <v>0</v>
      </c>
      <c r="U217" s="161">
        <f t="shared" si="147"/>
        <v>0</v>
      </c>
      <c r="V217" s="161">
        <f t="shared" si="147"/>
        <v>0</v>
      </c>
      <c r="W217" s="161">
        <f t="shared" si="147"/>
        <v>0</v>
      </c>
      <c r="X217" s="161">
        <f t="shared" si="147"/>
        <v>0</v>
      </c>
      <c r="Y217" s="161">
        <f t="shared" si="147"/>
        <v>0</v>
      </c>
      <c r="Z217" s="161">
        <f t="shared" si="147"/>
        <v>0</v>
      </c>
      <c r="AA217" s="161">
        <f t="shared" si="147"/>
        <v>0</v>
      </c>
      <c r="AB217" s="161">
        <f t="shared" si="147"/>
        <v>0</v>
      </c>
      <c r="AC217" s="161">
        <f t="shared" si="147"/>
        <v>0</v>
      </c>
      <c r="AD217" s="161">
        <f t="shared" si="147"/>
        <v>0</v>
      </c>
      <c r="AE217" s="161">
        <f t="shared" si="147"/>
        <v>0</v>
      </c>
      <c r="AF217" s="174">
        <f t="shared" si="147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v>0</v>
      </c>
      <c r="D218" s="161">
        <v>0</v>
      </c>
      <c r="E218" s="161">
        <v>0</v>
      </c>
      <c r="F218" s="161">
        <f t="shared" si="148"/>
        <v>0</v>
      </c>
      <c r="G218" s="161">
        <f t="shared" si="148"/>
        <v>0</v>
      </c>
      <c r="H218" s="161">
        <f t="shared" si="148"/>
        <v>0</v>
      </c>
      <c r="I218" s="161">
        <f t="shared" si="148"/>
        <v>0</v>
      </c>
      <c r="J218" s="161">
        <f t="shared" si="148"/>
        <v>0</v>
      </c>
      <c r="K218" s="161">
        <f t="shared" si="148"/>
        <v>0</v>
      </c>
      <c r="L218" s="161">
        <f t="shared" si="148"/>
        <v>0</v>
      </c>
      <c r="M218" s="161">
        <f t="shared" si="148"/>
        <v>0</v>
      </c>
      <c r="N218" s="161">
        <f t="shared" si="148"/>
        <v>0</v>
      </c>
      <c r="O218" s="161">
        <f t="shared" si="148"/>
        <v>0</v>
      </c>
      <c r="P218" s="161">
        <f t="shared" si="148"/>
        <v>0</v>
      </c>
      <c r="Q218" s="161">
        <f t="shared" si="148"/>
        <v>0</v>
      </c>
      <c r="R218" s="161">
        <f t="shared" si="148"/>
        <v>0</v>
      </c>
      <c r="S218" s="161">
        <f t="shared" si="147"/>
        <v>0</v>
      </c>
      <c r="T218" s="161">
        <f t="shared" si="147"/>
        <v>0</v>
      </c>
      <c r="U218" s="161">
        <f t="shared" si="147"/>
        <v>0</v>
      </c>
      <c r="V218" s="161">
        <f t="shared" si="147"/>
        <v>0</v>
      </c>
      <c r="W218" s="161">
        <f t="shared" si="147"/>
        <v>0</v>
      </c>
      <c r="X218" s="161">
        <f t="shared" si="147"/>
        <v>0</v>
      </c>
      <c r="Y218" s="161">
        <f t="shared" si="147"/>
        <v>0</v>
      </c>
      <c r="Z218" s="161">
        <f t="shared" si="147"/>
        <v>0</v>
      </c>
      <c r="AA218" s="161">
        <f t="shared" si="147"/>
        <v>0</v>
      </c>
      <c r="AB218" s="161">
        <f t="shared" si="147"/>
        <v>0</v>
      </c>
      <c r="AC218" s="161">
        <f t="shared" si="147"/>
        <v>0</v>
      </c>
      <c r="AD218" s="161">
        <f t="shared" si="147"/>
        <v>0</v>
      </c>
      <c r="AE218" s="161">
        <f t="shared" si="147"/>
        <v>0</v>
      </c>
      <c r="AF218" s="174">
        <f t="shared" si="147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v>0</v>
      </c>
      <c r="D219" s="161">
        <v>0</v>
      </c>
      <c r="E219" s="161">
        <v>0</v>
      </c>
      <c r="F219" s="161">
        <f t="shared" si="148"/>
        <v>0</v>
      </c>
      <c r="G219" s="161">
        <f t="shared" si="148"/>
        <v>0</v>
      </c>
      <c r="H219" s="161">
        <f t="shared" si="148"/>
        <v>0</v>
      </c>
      <c r="I219" s="161">
        <f t="shared" si="148"/>
        <v>0</v>
      </c>
      <c r="J219" s="161">
        <f t="shared" si="148"/>
        <v>0</v>
      </c>
      <c r="K219" s="161">
        <f t="shared" si="148"/>
        <v>0</v>
      </c>
      <c r="L219" s="161">
        <f t="shared" si="148"/>
        <v>0</v>
      </c>
      <c r="M219" s="161">
        <f t="shared" si="148"/>
        <v>0</v>
      </c>
      <c r="N219" s="161">
        <f t="shared" si="148"/>
        <v>0</v>
      </c>
      <c r="O219" s="161">
        <f t="shared" si="148"/>
        <v>0</v>
      </c>
      <c r="P219" s="161">
        <f t="shared" si="148"/>
        <v>0</v>
      </c>
      <c r="Q219" s="161">
        <f t="shared" si="148"/>
        <v>0</v>
      </c>
      <c r="R219" s="161">
        <f t="shared" si="148"/>
        <v>0</v>
      </c>
      <c r="S219" s="161">
        <f t="shared" si="147"/>
        <v>0</v>
      </c>
      <c r="T219" s="161">
        <f t="shared" si="147"/>
        <v>0</v>
      </c>
      <c r="U219" s="161">
        <f t="shared" si="147"/>
        <v>0</v>
      </c>
      <c r="V219" s="161">
        <f t="shared" si="147"/>
        <v>0</v>
      </c>
      <c r="W219" s="161">
        <f t="shared" si="147"/>
        <v>0</v>
      </c>
      <c r="X219" s="161">
        <f t="shared" si="147"/>
        <v>0</v>
      </c>
      <c r="Y219" s="161">
        <f t="shared" si="147"/>
        <v>0</v>
      </c>
      <c r="Z219" s="161">
        <f t="shared" si="147"/>
        <v>0</v>
      </c>
      <c r="AA219" s="161">
        <f t="shared" si="147"/>
        <v>0</v>
      </c>
      <c r="AB219" s="161">
        <f t="shared" si="147"/>
        <v>0</v>
      </c>
      <c r="AC219" s="161">
        <f t="shared" si="147"/>
        <v>0</v>
      </c>
      <c r="AD219" s="161">
        <f t="shared" si="147"/>
        <v>0</v>
      </c>
      <c r="AE219" s="161">
        <f t="shared" si="147"/>
        <v>0</v>
      </c>
      <c r="AF219" s="174">
        <f t="shared" si="147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v>0</v>
      </c>
      <c r="D220" s="161">
        <v>0</v>
      </c>
      <c r="E220" s="161">
        <v>0</v>
      </c>
      <c r="F220" s="161">
        <f t="shared" si="148"/>
        <v>0</v>
      </c>
      <c r="G220" s="161">
        <f t="shared" si="148"/>
        <v>0</v>
      </c>
      <c r="H220" s="161">
        <f t="shared" si="148"/>
        <v>0</v>
      </c>
      <c r="I220" s="161">
        <f t="shared" si="148"/>
        <v>0</v>
      </c>
      <c r="J220" s="161">
        <f t="shared" si="148"/>
        <v>0</v>
      </c>
      <c r="K220" s="161">
        <f t="shared" si="148"/>
        <v>0</v>
      </c>
      <c r="L220" s="161">
        <f t="shared" si="148"/>
        <v>0</v>
      </c>
      <c r="M220" s="161">
        <f t="shared" si="148"/>
        <v>0</v>
      </c>
      <c r="N220" s="161">
        <f t="shared" si="148"/>
        <v>0</v>
      </c>
      <c r="O220" s="161">
        <f t="shared" si="148"/>
        <v>0</v>
      </c>
      <c r="P220" s="161">
        <f t="shared" si="148"/>
        <v>0</v>
      </c>
      <c r="Q220" s="161">
        <f t="shared" si="148"/>
        <v>0</v>
      </c>
      <c r="R220" s="161">
        <f t="shared" si="148"/>
        <v>0</v>
      </c>
      <c r="S220" s="161">
        <f t="shared" si="147"/>
        <v>0</v>
      </c>
      <c r="T220" s="161">
        <f t="shared" si="147"/>
        <v>0</v>
      </c>
      <c r="U220" s="161">
        <f t="shared" si="147"/>
        <v>0</v>
      </c>
      <c r="V220" s="161">
        <f t="shared" si="147"/>
        <v>0</v>
      </c>
      <c r="W220" s="161">
        <f t="shared" si="147"/>
        <v>0</v>
      </c>
      <c r="X220" s="161">
        <f t="shared" si="147"/>
        <v>0</v>
      </c>
      <c r="Y220" s="161">
        <f t="shared" si="147"/>
        <v>0</v>
      </c>
      <c r="Z220" s="161">
        <f t="shared" si="147"/>
        <v>0</v>
      </c>
      <c r="AA220" s="161">
        <f t="shared" si="147"/>
        <v>0</v>
      </c>
      <c r="AB220" s="161">
        <f t="shared" si="147"/>
        <v>0</v>
      </c>
      <c r="AC220" s="161">
        <f t="shared" si="147"/>
        <v>0</v>
      </c>
      <c r="AD220" s="161">
        <f t="shared" si="147"/>
        <v>0</v>
      </c>
      <c r="AE220" s="161">
        <f t="shared" si="147"/>
        <v>0</v>
      </c>
      <c r="AF220" s="174">
        <f t="shared" si="147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v>0</v>
      </c>
      <c r="D221" s="161">
        <v>0</v>
      </c>
      <c r="E221" s="161">
        <v>0</v>
      </c>
      <c r="F221" s="161">
        <f t="shared" si="148"/>
        <v>0</v>
      </c>
      <c r="G221" s="161">
        <f t="shared" si="148"/>
        <v>0</v>
      </c>
      <c r="H221" s="161">
        <f t="shared" si="148"/>
        <v>0</v>
      </c>
      <c r="I221" s="161">
        <f t="shared" si="148"/>
        <v>0</v>
      </c>
      <c r="J221" s="161">
        <f t="shared" si="148"/>
        <v>0</v>
      </c>
      <c r="K221" s="161">
        <f t="shared" si="148"/>
        <v>0</v>
      </c>
      <c r="L221" s="161">
        <f t="shared" si="148"/>
        <v>0</v>
      </c>
      <c r="M221" s="161">
        <f t="shared" si="148"/>
        <v>0</v>
      </c>
      <c r="N221" s="161">
        <f t="shared" si="148"/>
        <v>0</v>
      </c>
      <c r="O221" s="161">
        <f t="shared" si="148"/>
        <v>0</v>
      </c>
      <c r="P221" s="161">
        <f t="shared" si="148"/>
        <v>0</v>
      </c>
      <c r="Q221" s="161">
        <f t="shared" si="148"/>
        <v>0</v>
      </c>
      <c r="R221" s="161">
        <f t="shared" si="148"/>
        <v>0</v>
      </c>
      <c r="S221" s="161">
        <f t="shared" si="147"/>
        <v>0</v>
      </c>
      <c r="T221" s="161">
        <f t="shared" si="147"/>
        <v>0</v>
      </c>
      <c r="U221" s="161">
        <f t="shared" si="147"/>
        <v>0</v>
      </c>
      <c r="V221" s="161">
        <f t="shared" si="147"/>
        <v>0</v>
      </c>
      <c r="W221" s="161">
        <f t="shared" si="147"/>
        <v>0</v>
      </c>
      <c r="X221" s="161">
        <f t="shared" si="147"/>
        <v>0</v>
      </c>
      <c r="Y221" s="161">
        <f t="shared" si="147"/>
        <v>0</v>
      </c>
      <c r="Z221" s="161">
        <f t="shared" si="147"/>
        <v>0</v>
      </c>
      <c r="AA221" s="161">
        <f t="shared" si="147"/>
        <v>0</v>
      </c>
      <c r="AB221" s="161">
        <f t="shared" si="147"/>
        <v>0</v>
      </c>
      <c r="AC221" s="161">
        <f t="shared" si="147"/>
        <v>0</v>
      </c>
      <c r="AD221" s="161">
        <f t="shared" si="147"/>
        <v>0</v>
      </c>
      <c r="AE221" s="161">
        <f t="shared" si="147"/>
        <v>0</v>
      </c>
      <c r="AF221" s="174">
        <f t="shared" si="147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v>0</v>
      </c>
      <c r="D222" s="161">
        <v>0</v>
      </c>
      <c r="E222" s="161">
        <v>0</v>
      </c>
      <c r="F222" s="161">
        <f t="shared" si="148"/>
        <v>0</v>
      </c>
      <c r="G222" s="161">
        <f t="shared" si="148"/>
        <v>0</v>
      </c>
      <c r="H222" s="161">
        <f t="shared" si="148"/>
        <v>0</v>
      </c>
      <c r="I222" s="161">
        <f t="shared" si="148"/>
        <v>0</v>
      </c>
      <c r="J222" s="161">
        <f t="shared" si="148"/>
        <v>0</v>
      </c>
      <c r="K222" s="161">
        <f t="shared" si="148"/>
        <v>0</v>
      </c>
      <c r="L222" s="161">
        <f t="shared" si="148"/>
        <v>0</v>
      </c>
      <c r="M222" s="161">
        <f t="shared" si="148"/>
        <v>0</v>
      </c>
      <c r="N222" s="161">
        <f t="shared" si="148"/>
        <v>0</v>
      </c>
      <c r="O222" s="161">
        <f t="shared" si="148"/>
        <v>0</v>
      </c>
      <c r="P222" s="161">
        <f t="shared" si="148"/>
        <v>0</v>
      </c>
      <c r="Q222" s="161">
        <f t="shared" si="148"/>
        <v>0</v>
      </c>
      <c r="R222" s="161">
        <f t="shared" si="148"/>
        <v>0</v>
      </c>
      <c r="S222" s="161">
        <f t="shared" si="147"/>
        <v>0</v>
      </c>
      <c r="T222" s="161">
        <f t="shared" si="147"/>
        <v>0</v>
      </c>
      <c r="U222" s="161">
        <f t="shared" si="147"/>
        <v>0</v>
      </c>
      <c r="V222" s="161">
        <f t="shared" si="147"/>
        <v>0</v>
      </c>
      <c r="W222" s="161">
        <f t="shared" si="147"/>
        <v>0</v>
      </c>
      <c r="X222" s="161">
        <f t="shared" si="147"/>
        <v>0</v>
      </c>
      <c r="Y222" s="161">
        <f t="shared" si="147"/>
        <v>0</v>
      </c>
      <c r="Z222" s="161">
        <f t="shared" si="147"/>
        <v>0</v>
      </c>
      <c r="AA222" s="161">
        <f t="shared" si="147"/>
        <v>0</v>
      </c>
      <c r="AB222" s="161">
        <f t="shared" si="147"/>
        <v>0</v>
      </c>
      <c r="AC222" s="161">
        <f t="shared" si="147"/>
        <v>0</v>
      </c>
      <c r="AD222" s="161">
        <f t="shared" si="147"/>
        <v>0</v>
      </c>
      <c r="AE222" s="161">
        <f t="shared" si="147"/>
        <v>0</v>
      </c>
      <c r="AF222" s="174">
        <f t="shared" si="147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v>0</v>
      </c>
      <c r="D223" s="161">
        <v>0</v>
      </c>
      <c r="E223" s="161">
        <v>0</v>
      </c>
      <c r="F223" s="161">
        <f t="shared" si="148"/>
        <v>0</v>
      </c>
      <c r="G223" s="161">
        <f t="shared" si="148"/>
        <v>0</v>
      </c>
      <c r="H223" s="161">
        <f t="shared" si="148"/>
        <v>0</v>
      </c>
      <c r="I223" s="161">
        <f t="shared" si="148"/>
        <v>0</v>
      </c>
      <c r="J223" s="161">
        <f t="shared" si="148"/>
        <v>0</v>
      </c>
      <c r="K223" s="161">
        <f t="shared" si="148"/>
        <v>0</v>
      </c>
      <c r="L223" s="161">
        <f t="shared" si="148"/>
        <v>0</v>
      </c>
      <c r="M223" s="161">
        <f t="shared" si="148"/>
        <v>0</v>
      </c>
      <c r="N223" s="161">
        <f t="shared" si="148"/>
        <v>0</v>
      </c>
      <c r="O223" s="161">
        <f t="shared" si="148"/>
        <v>0</v>
      </c>
      <c r="P223" s="161">
        <f t="shared" si="148"/>
        <v>0</v>
      </c>
      <c r="Q223" s="161">
        <f t="shared" si="148"/>
        <v>0</v>
      </c>
      <c r="R223" s="161">
        <f t="shared" si="148"/>
        <v>0</v>
      </c>
      <c r="S223" s="161">
        <f t="shared" si="147"/>
        <v>0</v>
      </c>
      <c r="T223" s="161">
        <f t="shared" si="147"/>
        <v>0</v>
      </c>
      <c r="U223" s="161">
        <f t="shared" si="147"/>
        <v>0</v>
      </c>
      <c r="V223" s="161">
        <f t="shared" si="147"/>
        <v>0</v>
      </c>
      <c r="W223" s="161">
        <f t="shared" si="147"/>
        <v>0</v>
      </c>
      <c r="X223" s="161">
        <f t="shared" si="147"/>
        <v>0</v>
      </c>
      <c r="Y223" s="161">
        <f t="shared" si="147"/>
        <v>0</v>
      </c>
      <c r="Z223" s="161">
        <f t="shared" si="147"/>
        <v>0</v>
      </c>
      <c r="AA223" s="161">
        <f t="shared" si="147"/>
        <v>0</v>
      </c>
      <c r="AB223" s="161">
        <f t="shared" si="147"/>
        <v>0</v>
      </c>
      <c r="AC223" s="161">
        <f t="shared" si="147"/>
        <v>0</v>
      </c>
      <c r="AD223" s="161">
        <f t="shared" si="147"/>
        <v>0</v>
      </c>
      <c r="AE223" s="161">
        <f t="shared" si="147"/>
        <v>0</v>
      </c>
      <c r="AF223" s="174">
        <f t="shared" si="147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v>0</v>
      </c>
      <c r="D224" s="161">
        <v>0</v>
      </c>
      <c r="E224" s="161">
        <v>0</v>
      </c>
      <c r="F224" s="161">
        <f t="shared" si="148"/>
        <v>0</v>
      </c>
      <c r="G224" s="161">
        <f t="shared" si="148"/>
        <v>0</v>
      </c>
      <c r="H224" s="161">
        <f t="shared" si="148"/>
        <v>0</v>
      </c>
      <c r="I224" s="161">
        <f t="shared" si="148"/>
        <v>0</v>
      </c>
      <c r="J224" s="161">
        <f t="shared" si="148"/>
        <v>0</v>
      </c>
      <c r="K224" s="161">
        <f t="shared" si="148"/>
        <v>0</v>
      </c>
      <c r="L224" s="161">
        <f t="shared" si="148"/>
        <v>0</v>
      </c>
      <c r="M224" s="161">
        <f t="shared" si="148"/>
        <v>0</v>
      </c>
      <c r="N224" s="161">
        <f t="shared" si="148"/>
        <v>0</v>
      </c>
      <c r="O224" s="161">
        <f t="shared" si="148"/>
        <v>0</v>
      </c>
      <c r="P224" s="161">
        <f t="shared" si="148"/>
        <v>0</v>
      </c>
      <c r="Q224" s="161">
        <f t="shared" si="148"/>
        <v>0</v>
      </c>
      <c r="R224" s="161">
        <f t="shared" si="148"/>
        <v>0</v>
      </c>
      <c r="S224" s="161">
        <f t="shared" si="147"/>
        <v>0</v>
      </c>
      <c r="T224" s="161">
        <f t="shared" si="147"/>
        <v>0</v>
      </c>
      <c r="U224" s="161">
        <f t="shared" si="147"/>
        <v>0</v>
      </c>
      <c r="V224" s="161">
        <f t="shared" si="147"/>
        <v>0</v>
      </c>
      <c r="W224" s="161">
        <f t="shared" si="147"/>
        <v>0</v>
      </c>
      <c r="X224" s="161">
        <f t="shared" si="147"/>
        <v>0</v>
      </c>
      <c r="Y224" s="161">
        <f t="shared" si="147"/>
        <v>0</v>
      </c>
      <c r="Z224" s="161">
        <f t="shared" si="147"/>
        <v>0</v>
      </c>
      <c r="AA224" s="161">
        <f t="shared" si="147"/>
        <v>0</v>
      </c>
      <c r="AB224" s="161">
        <f t="shared" si="147"/>
        <v>0</v>
      </c>
      <c r="AC224" s="161">
        <f t="shared" si="147"/>
        <v>0</v>
      </c>
      <c r="AD224" s="161">
        <f t="shared" si="147"/>
        <v>0</v>
      </c>
      <c r="AE224" s="161">
        <f t="shared" si="147"/>
        <v>0</v>
      </c>
      <c r="AF224" s="174">
        <f t="shared" si="147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v>0</v>
      </c>
      <c r="D225" s="161">
        <v>0</v>
      </c>
      <c r="E225" s="161">
        <v>0</v>
      </c>
      <c r="F225" s="161">
        <f t="shared" si="148"/>
        <v>0</v>
      </c>
      <c r="G225" s="161">
        <f t="shared" si="148"/>
        <v>0</v>
      </c>
      <c r="H225" s="161">
        <f t="shared" si="148"/>
        <v>0</v>
      </c>
      <c r="I225" s="161">
        <f t="shared" si="148"/>
        <v>0</v>
      </c>
      <c r="J225" s="161">
        <f t="shared" si="148"/>
        <v>0</v>
      </c>
      <c r="K225" s="161">
        <f t="shared" si="148"/>
        <v>0</v>
      </c>
      <c r="L225" s="161">
        <f t="shared" si="148"/>
        <v>0</v>
      </c>
      <c r="M225" s="161">
        <f t="shared" si="148"/>
        <v>0</v>
      </c>
      <c r="N225" s="161">
        <f t="shared" si="148"/>
        <v>0</v>
      </c>
      <c r="O225" s="161">
        <f t="shared" si="148"/>
        <v>0</v>
      </c>
      <c r="P225" s="161">
        <f t="shared" si="148"/>
        <v>0</v>
      </c>
      <c r="Q225" s="161">
        <f t="shared" si="148"/>
        <v>0</v>
      </c>
      <c r="R225" s="161">
        <f t="shared" si="148"/>
        <v>0</v>
      </c>
      <c r="S225" s="161">
        <f t="shared" si="147"/>
        <v>0</v>
      </c>
      <c r="T225" s="161">
        <f t="shared" si="147"/>
        <v>0</v>
      </c>
      <c r="U225" s="161">
        <f t="shared" si="147"/>
        <v>0</v>
      </c>
      <c r="V225" s="161">
        <f t="shared" si="147"/>
        <v>0</v>
      </c>
      <c r="W225" s="161">
        <f t="shared" si="147"/>
        <v>0</v>
      </c>
      <c r="X225" s="161">
        <f t="shared" si="147"/>
        <v>0</v>
      </c>
      <c r="Y225" s="161">
        <f t="shared" si="147"/>
        <v>0</v>
      </c>
      <c r="Z225" s="161">
        <f t="shared" si="147"/>
        <v>0</v>
      </c>
      <c r="AA225" s="161">
        <f t="shared" si="147"/>
        <v>0</v>
      </c>
      <c r="AB225" s="161">
        <f t="shared" si="147"/>
        <v>0</v>
      </c>
      <c r="AC225" s="161">
        <f t="shared" si="147"/>
        <v>0</v>
      </c>
      <c r="AD225" s="161">
        <f t="shared" si="147"/>
        <v>0</v>
      </c>
      <c r="AE225" s="161">
        <f t="shared" si="147"/>
        <v>0</v>
      </c>
      <c r="AF225" s="174">
        <f t="shared" si="147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v>0</v>
      </c>
      <c r="D226" s="161">
        <v>0</v>
      </c>
      <c r="E226" s="161">
        <v>0</v>
      </c>
      <c r="F226" s="161">
        <f t="shared" si="148"/>
        <v>0</v>
      </c>
      <c r="G226" s="161">
        <f t="shared" si="148"/>
        <v>0</v>
      </c>
      <c r="H226" s="161">
        <f t="shared" si="148"/>
        <v>0</v>
      </c>
      <c r="I226" s="161">
        <f t="shared" si="148"/>
        <v>0</v>
      </c>
      <c r="J226" s="161">
        <f t="shared" si="148"/>
        <v>0</v>
      </c>
      <c r="K226" s="161">
        <f t="shared" si="148"/>
        <v>0</v>
      </c>
      <c r="L226" s="161">
        <f t="shared" si="148"/>
        <v>0</v>
      </c>
      <c r="M226" s="161">
        <f t="shared" si="148"/>
        <v>0</v>
      </c>
      <c r="N226" s="161">
        <f t="shared" si="148"/>
        <v>0</v>
      </c>
      <c r="O226" s="161">
        <f t="shared" si="148"/>
        <v>0</v>
      </c>
      <c r="P226" s="161">
        <f t="shared" si="148"/>
        <v>0</v>
      </c>
      <c r="Q226" s="161">
        <f t="shared" si="148"/>
        <v>0</v>
      </c>
      <c r="R226" s="161">
        <f t="shared" si="148"/>
        <v>0</v>
      </c>
      <c r="S226" s="161">
        <f t="shared" si="147"/>
        <v>0</v>
      </c>
      <c r="T226" s="161">
        <f t="shared" si="147"/>
        <v>0</v>
      </c>
      <c r="U226" s="161">
        <f t="shared" si="147"/>
        <v>0</v>
      </c>
      <c r="V226" s="161">
        <f t="shared" si="147"/>
        <v>0</v>
      </c>
      <c r="W226" s="161">
        <f t="shared" si="147"/>
        <v>0</v>
      </c>
      <c r="X226" s="161">
        <f t="shared" si="147"/>
        <v>0</v>
      </c>
      <c r="Y226" s="161">
        <f t="shared" si="147"/>
        <v>0</v>
      </c>
      <c r="Z226" s="161">
        <f t="shared" si="147"/>
        <v>0</v>
      </c>
      <c r="AA226" s="161">
        <f t="shared" si="147"/>
        <v>0</v>
      </c>
      <c r="AB226" s="161">
        <f t="shared" si="147"/>
        <v>0</v>
      </c>
      <c r="AC226" s="161">
        <f t="shared" si="147"/>
        <v>0</v>
      </c>
      <c r="AD226" s="161">
        <f t="shared" si="147"/>
        <v>0</v>
      </c>
      <c r="AE226" s="161">
        <f t="shared" si="147"/>
        <v>0</v>
      </c>
      <c r="AF226" s="174">
        <f t="shared" si="147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v>0</v>
      </c>
      <c r="D227" s="161">
        <v>0</v>
      </c>
      <c r="E227" s="161">
        <v>0</v>
      </c>
      <c r="F227" s="161">
        <f t="shared" si="148"/>
        <v>0</v>
      </c>
      <c r="G227" s="161">
        <f t="shared" si="148"/>
        <v>0</v>
      </c>
      <c r="H227" s="161">
        <f t="shared" si="148"/>
        <v>0</v>
      </c>
      <c r="I227" s="161">
        <f t="shared" si="148"/>
        <v>0</v>
      </c>
      <c r="J227" s="161">
        <f t="shared" si="148"/>
        <v>0</v>
      </c>
      <c r="K227" s="161">
        <f t="shared" si="148"/>
        <v>0</v>
      </c>
      <c r="L227" s="161">
        <f t="shared" si="148"/>
        <v>0</v>
      </c>
      <c r="M227" s="161">
        <f t="shared" si="148"/>
        <v>0</v>
      </c>
      <c r="N227" s="161">
        <f t="shared" si="148"/>
        <v>0</v>
      </c>
      <c r="O227" s="161">
        <f t="shared" si="148"/>
        <v>0</v>
      </c>
      <c r="P227" s="161">
        <f t="shared" si="148"/>
        <v>0</v>
      </c>
      <c r="Q227" s="161">
        <f t="shared" si="148"/>
        <v>0</v>
      </c>
      <c r="R227" s="161">
        <f t="shared" si="148"/>
        <v>0</v>
      </c>
      <c r="S227" s="161">
        <f t="shared" si="147"/>
        <v>0</v>
      </c>
      <c r="T227" s="161">
        <f t="shared" si="147"/>
        <v>0</v>
      </c>
      <c r="U227" s="161">
        <f t="shared" si="147"/>
        <v>0</v>
      </c>
      <c r="V227" s="161">
        <f t="shared" si="147"/>
        <v>0</v>
      </c>
      <c r="W227" s="161">
        <f t="shared" si="147"/>
        <v>0</v>
      </c>
      <c r="X227" s="161">
        <f t="shared" si="147"/>
        <v>0</v>
      </c>
      <c r="Y227" s="161">
        <f t="shared" si="147"/>
        <v>0</v>
      </c>
      <c r="Z227" s="161">
        <f t="shared" si="147"/>
        <v>0</v>
      </c>
      <c r="AA227" s="161">
        <f t="shared" si="147"/>
        <v>0</v>
      </c>
      <c r="AB227" s="161">
        <f t="shared" si="147"/>
        <v>0</v>
      </c>
      <c r="AC227" s="161">
        <f t="shared" si="147"/>
        <v>0</v>
      </c>
      <c r="AD227" s="161">
        <f t="shared" si="147"/>
        <v>0</v>
      </c>
      <c r="AE227" s="161">
        <f t="shared" si="147"/>
        <v>0</v>
      </c>
      <c r="AF227" s="174">
        <f t="shared" si="147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v>0</v>
      </c>
      <c r="D228" s="161">
        <v>0</v>
      </c>
      <c r="E228" s="161">
        <v>0</v>
      </c>
      <c r="F228" s="161">
        <f t="shared" si="148"/>
        <v>0</v>
      </c>
      <c r="G228" s="161">
        <f t="shared" si="148"/>
        <v>0</v>
      </c>
      <c r="H228" s="161">
        <f t="shared" si="148"/>
        <v>0</v>
      </c>
      <c r="I228" s="161">
        <f t="shared" si="148"/>
        <v>0</v>
      </c>
      <c r="J228" s="161">
        <f t="shared" si="148"/>
        <v>0</v>
      </c>
      <c r="K228" s="161">
        <f t="shared" si="148"/>
        <v>0</v>
      </c>
      <c r="L228" s="161">
        <f t="shared" si="148"/>
        <v>0</v>
      </c>
      <c r="M228" s="161">
        <f t="shared" si="148"/>
        <v>0</v>
      </c>
      <c r="N228" s="161">
        <f t="shared" si="148"/>
        <v>0</v>
      </c>
      <c r="O228" s="161">
        <f t="shared" si="148"/>
        <v>0</v>
      </c>
      <c r="P228" s="161">
        <f t="shared" si="148"/>
        <v>0</v>
      </c>
      <c r="Q228" s="161">
        <f t="shared" si="148"/>
        <v>0</v>
      </c>
      <c r="R228" s="161">
        <f t="shared" si="148"/>
        <v>0</v>
      </c>
      <c r="S228" s="161">
        <f t="shared" si="147"/>
        <v>0</v>
      </c>
      <c r="T228" s="161">
        <f t="shared" si="147"/>
        <v>0</v>
      </c>
      <c r="U228" s="161">
        <f t="shared" si="147"/>
        <v>0</v>
      </c>
      <c r="V228" s="161">
        <f t="shared" si="147"/>
        <v>0</v>
      </c>
      <c r="W228" s="161">
        <f t="shared" si="147"/>
        <v>0</v>
      </c>
      <c r="X228" s="161">
        <f t="shared" si="147"/>
        <v>0</v>
      </c>
      <c r="Y228" s="161">
        <f t="shared" si="147"/>
        <v>0</v>
      </c>
      <c r="Z228" s="161">
        <f t="shared" si="147"/>
        <v>0</v>
      </c>
      <c r="AA228" s="161">
        <f t="shared" si="147"/>
        <v>0</v>
      </c>
      <c r="AB228" s="161">
        <f t="shared" si="147"/>
        <v>0</v>
      </c>
      <c r="AC228" s="161">
        <f t="shared" si="147"/>
        <v>0</v>
      </c>
      <c r="AD228" s="161">
        <f t="shared" si="147"/>
        <v>0</v>
      </c>
      <c r="AE228" s="161">
        <f t="shared" si="147"/>
        <v>0</v>
      </c>
      <c r="AF228" s="174">
        <f t="shared" si="147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v>0</v>
      </c>
      <c r="D229" s="161">
        <v>0</v>
      </c>
      <c r="E229" s="161">
        <v>0</v>
      </c>
      <c r="F229" s="161">
        <f t="shared" si="148"/>
        <v>0</v>
      </c>
      <c r="G229" s="161">
        <f t="shared" si="148"/>
        <v>0</v>
      </c>
      <c r="H229" s="161">
        <f t="shared" si="148"/>
        <v>0</v>
      </c>
      <c r="I229" s="161">
        <f t="shared" si="148"/>
        <v>0</v>
      </c>
      <c r="J229" s="161">
        <f t="shared" si="148"/>
        <v>0</v>
      </c>
      <c r="K229" s="161">
        <f t="shared" si="148"/>
        <v>0</v>
      </c>
      <c r="L229" s="161">
        <f t="shared" si="148"/>
        <v>0</v>
      </c>
      <c r="M229" s="161">
        <f t="shared" si="148"/>
        <v>0</v>
      </c>
      <c r="N229" s="161">
        <f t="shared" si="148"/>
        <v>0</v>
      </c>
      <c r="O229" s="161">
        <f t="shared" si="148"/>
        <v>0</v>
      </c>
      <c r="P229" s="161">
        <f t="shared" si="148"/>
        <v>0</v>
      </c>
      <c r="Q229" s="161">
        <f t="shared" si="148"/>
        <v>0</v>
      </c>
      <c r="R229" s="161">
        <f t="shared" si="148"/>
        <v>0</v>
      </c>
      <c r="S229" s="161">
        <f t="shared" si="147"/>
        <v>0</v>
      </c>
      <c r="T229" s="161">
        <f t="shared" si="147"/>
        <v>0</v>
      </c>
      <c r="U229" s="161">
        <f t="shared" si="147"/>
        <v>0</v>
      </c>
      <c r="V229" s="161">
        <f t="shared" si="147"/>
        <v>0</v>
      </c>
      <c r="W229" s="161">
        <f t="shared" si="147"/>
        <v>0</v>
      </c>
      <c r="X229" s="161">
        <f t="shared" si="147"/>
        <v>0</v>
      </c>
      <c r="Y229" s="161">
        <f t="shared" si="147"/>
        <v>0</v>
      </c>
      <c r="Z229" s="161">
        <f t="shared" si="147"/>
        <v>0</v>
      </c>
      <c r="AA229" s="161">
        <f t="shared" si="147"/>
        <v>0</v>
      </c>
      <c r="AB229" s="161">
        <f t="shared" si="147"/>
        <v>0</v>
      </c>
      <c r="AC229" s="161">
        <f t="shared" si="147"/>
        <v>0</v>
      </c>
      <c r="AD229" s="161">
        <f t="shared" si="147"/>
        <v>0</v>
      </c>
      <c r="AE229" s="161">
        <f t="shared" si="147"/>
        <v>0</v>
      </c>
      <c r="AF229" s="174">
        <f t="shared" si="147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v>0</v>
      </c>
      <c r="D230" s="161">
        <v>0</v>
      </c>
      <c r="E230" s="161">
        <v>0</v>
      </c>
      <c r="F230" s="161">
        <f t="shared" si="148"/>
        <v>0</v>
      </c>
      <c r="G230" s="161">
        <f t="shared" si="148"/>
        <v>0</v>
      </c>
      <c r="H230" s="161">
        <f t="shared" si="148"/>
        <v>0</v>
      </c>
      <c r="I230" s="161">
        <f t="shared" si="148"/>
        <v>0</v>
      </c>
      <c r="J230" s="161">
        <f t="shared" si="148"/>
        <v>0</v>
      </c>
      <c r="K230" s="161">
        <f t="shared" si="148"/>
        <v>0</v>
      </c>
      <c r="L230" s="161">
        <f t="shared" si="148"/>
        <v>0</v>
      </c>
      <c r="M230" s="161">
        <f t="shared" si="148"/>
        <v>0</v>
      </c>
      <c r="N230" s="161">
        <f t="shared" si="148"/>
        <v>0</v>
      </c>
      <c r="O230" s="161">
        <f t="shared" si="148"/>
        <v>0</v>
      </c>
      <c r="P230" s="161">
        <f t="shared" si="148"/>
        <v>0</v>
      </c>
      <c r="Q230" s="161">
        <f t="shared" si="148"/>
        <v>0</v>
      </c>
      <c r="R230" s="161">
        <f t="shared" si="148"/>
        <v>0</v>
      </c>
      <c r="S230" s="161">
        <f t="shared" si="147"/>
        <v>0</v>
      </c>
      <c r="T230" s="161">
        <f t="shared" si="147"/>
        <v>0</v>
      </c>
      <c r="U230" s="161">
        <f t="shared" si="147"/>
        <v>0</v>
      </c>
      <c r="V230" s="161">
        <f t="shared" si="147"/>
        <v>0</v>
      </c>
      <c r="W230" s="161">
        <f t="shared" si="147"/>
        <v>0</v>
      </c>
      <c r="X230" s="161">
        <f t="shared" si="147"/>
        <v>0</v>
      </c>
      <c r="Y230" s="161">
        <f t="shared" si="147"/>
        <v>0</v>
      </c>
      <c r="Z230" s="161">
        <f t="shared" si="147"/>
        <v>0</v>
      </c>
      <c r="AA230" s="161">
        <f t="shared" si="147"/>
        <v>0</v>
      </c>
      <c r="AB230" s="161">
        <f t="shared" si="147"/>
        <v>0</v>
      </c>
      <c r="AC230" s="161">
        <f t="shared" si="147"/>
        <v>0</v>
      </c>
      <c r="AD230" s="161">
        <f t="shared" si="147"/>
        <v>0</v>
      </c>
      <c r="AE230" s="161">
        <f t="shared" si="147"/>
        <v>0</v>
      </c>
      <c r="AF230" s="174">
        <f t="shared" si="147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v>0</v>
      </c>
      <c r="D231" s="161">
        <v>0</v>
      </c>
      <c r="E231" s="161">
        <v>0</v>
      </c>
      <c r="F231" s="161">
        <f t="shared" si="148"/>
        <v>0</v>
      </c>
      <c r="G231" s="161">
        <f t="shared" si="148"/>
        <v>0</v>
      </c>
      <c r="H231" s="161">
        <f t="shared" si="148"/>
        <v>0</v>
      </c>
      <c r="I231" s="161">
        <f t="shared" si="148"/>
        <v>0</v>
      </c>
      <c r="J231" s="161">
        <f t="shared" si="148"/>
        <v>0</v>
      </c>
      <c r="K231" s="161">
        <f t="shared" si="148"/>
        <v>0</v>
      </c>
      <c r="L231" s="161">
        <f t="shared" si="148"/>
        <v>0</v>
      </c>
      <c r="M231" s="161">
        <f t="shared" si="148"/>
        <v>0</v>
      </c>
      <c r="N231" s="161">
        <f t="shared" si="148"/>
        <v>0</v>
      </c>
      <c r="O231" s="161">
        <f t="shared" si="148"/>
        <v>0</v>
      </c>
      <c r="P231" s="161">
        <f t="shared" si="148"/>
        <v>0</v>
      </c>
      <c r="Q231" s="161">
        <f t="shared" si="148"/>
        <v>0</v>
      </c>
      <c r="R231" s="161">
        <f t="shared" si="148"/>
        <v>0</v>
      </c>
      <c r="S231" s="161">
        <f t="shared" si="147"/>
        <v>0</v>
      </c>
      <c r="T231" s="161">
        <f t="shared" si="147"/>
        <v>0</v>
      </c>
      <c r="U231" s="161">
        <f t="shared" si="147"/>
        <v>0</v>
      </c>
      <c r="V231" s="161">
        <f t="shared" si="147"/>
        <v>0</v>
      </c>
      <c r="W231" s="161">
        <f t="shared" si="147"/>
        <v>0</v>
      </c>
      <c r="X231" s="161">
        <f t="shared" si="147"/>
        <v>0</v>
      </c>
      <c r="Y231" s="161">
        <f t="shared" si="147"/>
        <v>0</v>
      </c>
      <c r="Z231" s="161">
        <f t="shared" si="147"/>
        <v>0</v>
      </c>
      <c r="AA231" s="161">
        <f t="shared" si="147"/>
        <v>0</v>
      </c>
      <c r="AB231" s="161">
        <f t="shared" si="147"/>
        <v>0</v>
      </c>
      <c r="AC231" s="161">
        <f t="shared" si="147"/>
        <v>0</v>
      </c>
      <c r="AD231" s="161">
        <f t="shared" si="147"/>
        <v>0</v>
      </c>
      <c r="AE231" s="161">
        <f t="shared" si="147"/>
        <v>0</v>
      </c>
      <c r="AF231" s="174">
        <f t="shared" si="147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v>0</v>
      </c>
      <c r="D232" s="161">
        <v>0</v>
      </c>
      <c r="E232" s="161">
        <v>0</v>
      </c>
      <c r="F232" s="161">
        <f t="shared" si="148"/>
        <v>0</v>
      </c>
      <c r="G232" s="161">
        <f t="shared" si="148"/>
        <v>0</v>
      </c>
      <c r="H232" s="161">
        <f t="shared" si="148"/>
        <v>0</v>
      </c>
      <c r="I232" s="161">
        <f t="shared" si="148"/>
        <v>0</v>
      </c>
      <c r="J232" s="161">
        <f t="shared" si="148"/>
        <v>0</v>
      </c>
      <c r="K232" s="161">
        <f t="shared" si="148"/>
        <v>0</v>
      </c>
      <c r="L232" s="161">
        <f t="shared" si="148"/>
        <v>0</v>
      </c>
      <c r="M232" s="161">
        <f t="shared" si="148"/>
        <v>0</v>
      </c>
      <c r="N232" s="161">
        <f t="shared" si="148"/>
        <v>0</v>
      </c>
      <c r="O232" s="161">
        <f t="shared" si="148"/>
        <v>0</v>
      </c>
      <c r="P232" s="161">
        <f t="shared" si="148"/>
        <v>0</v>
      </c>
      <c r="Q232" s="161">
        <f t="shared" si="148"/>
        <v>0</v>
      </c>
      <c r="R232" s="161">
        <f t="shared" ref="R232:AF247" si="149">Q232</f>
        <v>0</v>
      </c>
      <c r="S232" s="161">
        <f t="shared" si="149"/>
        <v>0</v>
      </c>
      <c r="T232" s="161">
        <f t="shared" si="149"/>
        <v>0</v>
      </c>
      <c r="U232" s="161">
        <f t="shared" si="149"/>
        <v>0</v>
      </c>
      <c r="V232" s="161">
        <f t="shared" si="149"/>
        <v>0</v>
      </c>
      <c r="W232" s="161">
        <f t="shared" si="149"/>
        <v>0</v>
      </c>
      <c r="X232" s="161">
        <f t="shared" si="149"/>
        <v>0</v>
      </c>
      <c r="Y232" s="161">
        <f t="shared" si="149"/>
        <v>0</v>
      </c>
      <c r="Z232" s="161">
        <f t="shared" si="149"/>
        <v>0</v>
      </c>
      <c r="AA232" s="161">
        <f t="shared" si="149"/>
        <v>0</v>
      </c>
      <c r="AB232" s="161">
        <f t="shared" si="149"/>
        <v>0</v>
      </c>
      <c r="AC232" s="161">
        <f t="shared" si="149"/>
        <v>0</v>
      </c>
      <c r="AD232" s="161">
        <f t="shared" si="149"/>
        <v>0</v>
      </c>
      <c r="AE232" s="161">
        <f t="shared" si="149"/>
        <v>0</v>
      </c>
      <c r="AF232" s="174">
        <f t="shared" si="149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v>0</v>
      </c>
      <c r="D233" s="161">
        <v>0</v>
      </c>
      <c r="E233" s="161">
        <v>0</v>
      </c>
      <c r="F233" s="161">
        <f t="shared" ref="F233:R248" si="150">E233</f>
        <v>0</v>
      </c>
      <c r="G233" s="161">
        <f t="shared" si="150"/>
        <v>0</v>
      </c>
      <c r="H233" s="161">
        <f t="shared" si="150"/>
        <v>0</v>
      </c>
      <c r="I233" s="161">
        <f t="shared" si="150"/>
        <v>0</v>
      </c>
      <c r="J233" s="161">
        <f t="shared" si="150"/>
        <v>0</v>
      </c>
      <c r="K233" s="161">
        <f t="shared" si="150"/>
        <v>0</v>
      </c>
      <c r="L233" s="161">
        <f t="shared" si="150"/>
        <v>0</v>
      </c>
      <c r="M233" s="161">
        <f t="shared" si="150"/>
        <v>0</v>
      </c>
      <c r="N233" s="161">
        <f t="shared" si="150"/>
        <v>0</v>
      </c>
      <c r="O233" s="161">
        <f t="shared" si="150"/>
        <v>0</v>
      </c>
      <c r="P233" s="161">
        <f t="shared" si="150"/>
        <v>0</v>
      </c>
      <c r="Q233" s="161">
        <f t="shared" si="150"/>
        <v>0</v>
      </c>
      <c r="R233" s="161">
        <f t="shared" si="150"/>
        <v>0</v>
      </c>
      <c r="S233" s="161">
        <f t="shared" si="149"/>
        <v>0</v>
      </c>
      <c r="T233" s="161">
        <f t="shared" si="149"/>
        <v>0</v>
      </c>
      <c r="U233" s="161">
        <f t="shared" si="149"/>
        <v>0</v>
      </c>
      <c r="V233" s="161">
        <f t="shared" si="149"/>
        <v>0</v>
      </c>
      <c r="W233" s="161">
        <f t="shared" si="149"/>
        <v>0</v>
      </c>
      <c r="X233" s="161">
        <f t="shared" si="149"/>
        <v>0</v>
      </c>
      <c r="Y233" s="161">
        <f t="shared" si="149"/>
        <v>0</v>
      </c>
      <c r="Z233" s="161">
        <f t="shared" si="149"/>
        <v>0</v>
      </c>
      <c r="AA233" s="161">
        <f t="shared" si="149"/>
        <v>0</v>
      </c>
      <c r="AB233" s="161">
        <f t="shared" si="149"/>
        <v>0</v>
      </c>
      <c r="AC233" s="161">
        <f t="shared" si="149"/>
        <v>0</v>
      </c>
      <c r="AD233" s="161">
        <f t="shared" si="149"/>
        <v>0</v>
      </c>
      <c r="AE233" s="161">
        <f t="shared" si="149"/>
        <v>0</v>
      </c>
      <c r="AF233" s="174">
        <f t="shared" si="149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v>0</v>
      </c>
      <c r="D234" s="161">
        <v>0</v>
      </c>
      <c r="E234" s="161">
        <v>0</v>
      </c>
      <c r="F234" s="161">
        <f t="shared" si="150"/>
        <v>0</v>
      </c>
      <c r="G234" s="161">
        <f t="shared" si="150"/>
        <v>0</v>
      </c>
      <c r="H234" s="161">
        <f t="shared" si="150"/>
        <v>0</v>
      </c>
      <c r="I234" s="161">
        <f t="shared" si="150"/>
        <v>0</v>
      </c>
      <c r="J234" s="161">
        <f t="shared" si="150"/>
        <v>0</v>
      </c>
      <c r="K234" s="161">
        <f t="shared" si="150"/>
        <v>0</v>
      </c>
      <c r="L234" s="161">
        <f t="shared" si="150"/>
        <v>0</v>
      </c>
      <c r="M234" s="161">
        <f t="shared" si="150"/>
        <v>0</v>
      </c>
      <c r="N234" s="161">
        <f t="shared" si="150"/>
        <v>0</v>
      </c>
      <c r="O234" s="161">
        <f t="shared" si="150"/>
        <v>0</v>
      </c>
      <c r="P234" s="161">
        <f t="shared" si="150"/>
        <v>0</v>
      </c>
      <c r="Q234" s="161">
        <f t="shared" si="150"/>
        <v>0</v>
      </c>
      <c r="R234" s="161">
        <f t="shared" si="150"/>
        <v>0</v>
      </c>
      <c r="S234" s="161">
        <f t="shared" si="149"/>
        <v>0</v>
      </c>
      <c r="T234" s="161">
        <f t="shared" si="149"/>
        <v>0</v>
      </c>
      <c r="U234" s="161">
        <f t="shared" si="149"/>
        <v>0</v>
      </c>
      <c r="V234" s="161">
        <f t="shared" si="149"/>
        <v>0</v>
      </c>
      <c r="W234" s="161">
        <f t="shared" si="149"/>
        <v>0</v>
      </c>
      <c r="X234" s="161">
        <f t="shared" si="149"/>
        <v>0</v>
      </c>
      <c r="Y234" s="161">
        <f t="shared" si="149"/>
        <v>0</v>
      </c>
      <c r="Z234" s="161">
        <f t="shared" si="149"/>
        <v>0</v>
      </c>
      <c r="AA234" s="161">
        <f t="shared" si="149"/>
        <v>0</v>
      </c>
      <c r="AB234" s="161">
        <f t="shared" si="149"/>
        <v>0</v>
      </c>
      <c r="AC234" s="161">
        <f t="shared" si="149"/>
        <v>0</v>
      </c>
      <c r="AD234" s="161">
        <f t="shared" si="149"/>
        <v>0</v>
      </c>
      <c r="AE234" s="161">
        <f t="shared" si="149"/>
        <v>0</v>
      </c>
      <c r="AF234" s="174">
        <f t="shared" si="149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v>0</v>
      </c>
      <c r="D235" s="161">
        <v>0</v>
      </c>
      <c r="E235" s="161">
        <v>0</v>
      </c>
      <c r="F235" s="161">
        <f t="shared" si="150"/>
        <v>0</v>
      </c>
      <c r="G235" s="161">
        <f t="shared" si="150"/>
        <v>0</v>
      </c>
      <c r="H235" s="161">
        <f t="shared" si="150"/>
        <v>0</v>
      </c>
      <c r="I235" s="161">
        <f t="shared" si="150"/>
        <v>0</v>
      </c>
      <c r="J235" s="161">
        <f t="shared" si="150"/>
        <v>0</v>
      </c>
      <c r="K235" s="161">
        <f t="shared" si="150"/>
        <v>0</v>
      </c>
      <c r="L235" s="161">
        <f t="shared" si="150"/>
        <v>0</v>
      </c>
      <c r="M235" s="161">
        <f t="shared" si="150"/>
        <v>0</v>
      </c>
      <c r="N235" s="161">
        <f t="shared" si="150"/>
        <v>0</v>
      </c>
      <c r="O235" s="161">
        <f t="shared" si="150"/>
        <v>0</v>
      </c>
      <c r="P235" s="161">
        <f t="shared" si="150"/>
        <v>0</v>
      </c>
      <c r="Q235" s="161">
        <f t="shared" si="150"/>
        <v>0</v>
      </c>
      <c r="R235" s="161">
        <f t="shared" si="150"/>
        <v>0</v>
      </c>
      <c r="S235" s="161">
        <f t="shared" si="149"/>
        <v>0</v>
      </c>
      <c r="T235" s="161">
        <f t="shared" si="149"/>
        <v>0</v>
      </c>
      <c r="U235" s="161">
        <f t="shared" si="149"/>
        <v>0</v>
      </c>
      <c r="V235" s="161">
        <f t="shared" si="149"/>
        <v>0</v>
      </c>
      <c r="W235" s="161">
        <f t="shared" si="149"/>
        <v>0</v>
      </c>
      <c r="X235" s="161">
        <f t="shared" si="149"/>
        <v>0</v>
      </c>
      <c r="Y235" s="161">
        <f t="shared" si="149"/>
        <v>0</v>
      </c>
      <c r="Z235" s="161">
        <f t="shared" si="149"/>
        <v>0</v>
      </c>
      <c r="AA235" s="161">
        <f t="shared" si="149"/>
        <v>0</v>
      </c>
      <c r="AB235" s="161">
        <f t="shared" si="149"/>
        <v>0</v>
      </c>
      <c r="AC235" s="161">
        <f t="shared" si="149"/>
        <v>0</v>
      </c>
      <c r="AD235" s="161">
        <f t="shared" si="149"/>
        <v>0</v>
      </c>
      <c r="AE235" s="161">
        <f t="shared" si="149"/>
        <v>0</v>
      </c>
      <c r="AF235" s="174">
        <f t="shared" si="149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v>0</v>
      </c>
      <c r="D236" s="161">
        <v>0</v>
      </c>
      <c r="E236" s="161">
        <v>0</v>
      </c>
      <c r="F236" s="161">
        <f t="shared" si="150"/>
        <v>0</v>
      </c>
      <c r="G236" s="161">
        <f t="shared" si="150"/>
        <v>0</v>
      </c>
      <c r="H236" s="161">
        <f t="shared" si="150"/>
        <v>0</v>
      </c>
      <c r="I236" s="161">
        <f t="shared" si="150"/>
        <v>0</v>
      </c>
      <c r="J236" s="161">
        <f t="shared" si="150"/>
        <v>0</v>
      </c>
      <c r="K236" s="161">
        <f t="shared" si="150"/>
        <v>0</v>
      </c>
      <c r="L236" s="161">
        <f t="shared" si="150"/>
        <v>0</v>
      </c>
      <c r="M236" s="161">
        <f t="shared" si="150"/>
        <v>0</v>
      </c>
      <c r="N236" s="161">
        <f t="shared" si="150"/>
        <v>0</v>
      </c>
      <c r="O236" s="161">
        <f t="shared" si="150"/>
        <v>0</v>
      </c>
      <c r="P236" s="161">
        <f t="shared" si="150"/>
        <v>0</v>
      </c>
      <c r="Q236" s="161">
        <f t="shared" si="150"/>
        <v>0</v>
      </c>
      <c r="R236" s="161">
        <f t="shared" si="150"/>
        <v>0</v>
      </c>
      <c r="S236" s="161">
        <f t="shared" si="149"/>
        <v>0</v>
      </c>
      <c r="T236" s="161">
        <f t="shared" si="149"/>
        <v>0</v>
      </c>
      <c r="U236" s="161">
        <f t="shared" si="149"/>
        <v>0</v>
      </c>
      <c r="V236" s="161">
        <f t="shared" si="149"/>
        <v>0</v>
      </c>
      <c r="W236" s="161">
        <f t="shared" si="149"/>
        <v>0</v>
      </c>
      <c r="X236" s="161">
        <f t="shared" si="149"/>
        <v>0</v>
      </c>
      <c r="Y236" s="161">
        <f t="shared" si="149"/>
        <v>0</v>
      </c>
      <c r="Z236" s="161">
        <f t="shared" si="149"/>
        <v>0</v>
      </c>
      <c r="AA236" s="161">
        <f t="shared" si="149"/>
        <v>0</v>
      </c>
      <c r="AB236" s="161">
        <f t="shared" si="149"/>
        <v>0</v>
      </c>
      <c r="AC236" s="161">
        <f t="shared" si="149"/>
        <v>0</v>
      </c>
      <c r="AD236" s="161">
        <f t="shared" si="149"/>
        <v>0</v>
      </c>
      <c r="AE236" s="161">
        <f t="shared" si="149"/>
        <v>0</v>
      </c>
      <c r="AF236" s="174">
        <f t="shared" si="149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v>0</v>
      </c>
      <c r="D237" s="161">
        <v>0</v>
      </c>
      <c r="E237" s="161">
        <v>0</v>
      </c>
      <c r="F237" s="161">
        <f t="shared" si="150"/>
        <v>0</v>
      </c>
      <c r="G237" s="161">
        <f t="shared" si="150"/>
        <v>0</v>
      </c>
      <c r="H237" s="161">
        <f t="shared" si="150"/>
        <v>0</v>
      </c>
      <c r="I237" s="161">
        <f t="shared" si="150"/>
        <v>0</v>
      </c>
      <c r="J237" s="161">
        <f t="shared" si="150"/>
        <v>0</v>
      </c>
      <c r="K237" s="161">
        <f t="shared" si="150"/>
        <v>0</v>
      </c>
      <c r="L237" s="161">
        <f t="shared" si="150"/>
        <v>0</v>
      </c>
      <c r="M237" s="161">
        <f t="shared" si="150"/>
        <v>0</v>
      </c>
      <c r="N237" s="161">
        <f t="shared" si="150"/>
        <v>0</v>
      </c>
      <c r="O237" s="161">
        <f t="shared" si="150"/>
        <v>0</v>
      </c>
      <c r="P237" s="161">
        <f t="shared" si="150"/>
        <v>0</v>
      </c>
      <c r="Q237" s="161">
        <f t="shared" si="150"/>
        <v>0</v>
      </c>
      <c r="R237" s="161">
        <f t="shared" si="150"/>
        <v>0</v>
      </c>
      <c r="S237" s="161">
        <f t="shared" si="149"/>
        <v>0</v>
      </c>
      <c r="T237" s="161">
        <f t="shared" si="149"/>
        <v>0</v>
      </c>
      <c r="U237" s="161">
        <f t="shared" si="149"/>
        <v>0</v>
      </c>
      <c r="V237" s="161">
        <f t="shared" si="149"/>
        <v>0</v>
      </c>
      <c r="W237" s="161">
        <f t="shared" si="149"/>
        <v>0</v>
      </c>
      <c r="X237" s="161">
        <f t="shared" si="149"/>
        <v>0</v>
      </c>
      <c r="Y237" s="161">
        <f t="shared" si="149"/>
        <v>0</v>
      </c>
      <c r="Z237" s="161">
        <f t="shared" si="149"/>
        <v>0</v>
      </c>
      <c r="AA237" s="161">
        <f t="shared" si="149"/>
        <v>0</v>
      </c>
      <c r="AB237" s="161">
        <f t="shared" si="149"/>
        <v>0</v>
      </c>
      <c r="AC237" s="161">
        <f t="shared" si="149"/>
        <v>0</v>
      </c>
      <c r="AD237" s="161">
        <f t="shared" si="149"/>
        <v>0</v>
      </c>
      <c r="AE237" s="161">
        <f t="shared" si="149"/>
        <v>0</v>
      </c>
      <c r="AF237" s="174">
        <f t="shared" si="149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v>0</v>
      </c>
      <c r="D238" s="161">
        <v>0</v>
      </c>
      <c r="E238" s="161">
        <v>0</v>
      </c>
      <c r="F238" s="161">
        <f t="shared" si="150"/>
        <v>0</v>
      </c>
      <c r="G238" s="161">
        <f t="shared" si="150"/>
        <v>0</v>
      </c>
      <c r="H238" s="161">
        <f t="shared" si="150"/>
        <v>0</v>
      </c>
      <c r="I238" s="161">
        <f t="shared" si="150"/>
        <v>0</v>
      </c>
      <c r="J238" s="161">
        <f t="shared" si="150"/>
        <v>0</v>
      </c>
      <c r="K238" s="161">
        <f t="shared" si="150"/>
        <v>0</v>
      </c>
      <c r="L238" s="161">
        <f t="shared" si="150"/>
        <v>0</v>
      </c>
      <c r="M238" s="161">
        <f t="shared" si="150"/>
        <v>0</v>
      </c>
      <c r="N238" s="161">
        <f t="shared" si="150"/>
        <v>0</v>
      </c>
      <c r="O238" s="161">
        <f t="shared" si="150"/>
        <v>0</v>
      </c>
      <c r="P238" s="161">
        <f t="shared" si="150"/>
        <v>0</v>
      </c>
      <c r="Q238" s="161">
        <f t="shared" si="150"/>
        <v>0</v>
      </c>
      <c r="R238" s="161">
        <f t="shared" si="150"/>
        <v>0</v>
      </c>
      <c r="S238" s="161">
        <f t="shared" si="149"/>
        <v>0</v>
      </c>
      <c r="T238" s="161">
        <f t="shared" si="149"/>
        <v>0</v>
      </c>
      <c r="U238" s="161">
        <f t="shared" si="149"/>
        <v>0</v>
      </c>
      <c r="V238" s="161">
        <f t="shared" si="149"/>
        <v>0</v>
      </c>
      <c r="W238" s="161">
        <f t="shared" si="149"/>
        <v>0</v>
      </c>
      <c r="X238" s="161">
        <f t="shared" si="149"/>
        <v>0</v>
      </c>
      <c r="Y238" s="161">
        <f t="shared" si="149"/>
        <v>0</v>
      </c>
      <c r="Z238" s="161">
        <f t="shared" si="149"/>
        <v>0</v>
      </c>
      <c r="AA238" s="161">
        <f t="shared" si="149"/>
        <v>0</v>
      </c>
      <c r="AB238" s="161">
        <f t="shared" si="149"/>
        <v>0</v>
      </c>
      <c r="AC238" s="161">
        <f t="shared" si="149"/>
        <v>0</v>
      </c>
      <c r="AD238" s="161">
        <f t="shared" si="149"/>
        <v>0</v>
      </c>
      <c r="AE238" s="161">
        <f t="shared" si="149"/>
        <v>0</v>
      </c>
      <c r="AF238" s="174">
        <f t="shared" si="149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v>0</v>
      </c>
      <c r="D239" s="161">
        <v>0</v>
      </c>
      <c r="E239" s="161">
        <v>0</v>
      </c>
      <c r="F239" s="161">
        <f t="shared" si="150"/>
        <v>0</v>
      </c>
      <c r="G239" s="161">
        <f t="shared" si="150"/>
        <v>0</v>
      </c>
      <c r="H239" s="161">
        <f t="shared" si="150"/>
        <v>0</v>
      </c>
      <c r="I239" s="161">
        <f t="shared" si="150"/>
        <v>0</v>
      </c>
      <c r="J239" s="161">
        <f t="shared" si="150"/>
        <v>0</v>
      </c>
      <c r="K239" s="161">
        <f t="shared" si="150"/>
        <v>0</v>
      </c>
      <c r="L239" s="161">
        <f t="shared" si="150"/>
        <v>0</v>
      </c>
      <c r="M239" s="161">
        <f t="shared" si="150"/>
        <v>0</v>
      </c>
      <c r="N239" s="161">
        <f t="shared" si="150"/>
        <v>0</v>
      </c>
      <c r="O239" s="161">
        <f t="shared" si="150"/>
        <v>0</v>
      </c>
      <c r="P239" s="161">
        <f t="shared" si="150"/>
        <v>0</v>
      </c>
      <c r="Q239" s="161">
        <f t="shared" si="150"/>
        <v>0</v>
      </c>
      <c r="R239" s="161">
        <f t="shared" si="150"/>
        <v>0</v>
      </c>
      <c r="S239" s="161">
        <f t="shared" si="149"/>
        <v>0</v>
      </c>
      <c r="T239" s="161">
        <f t="shared" si="149"/>
        <v>0</v>
      </c>
      <c r="U239" s="161">
        <f t="shared" si="149"/>
        <v>0</v>
      </c>
      <c r="V239" s="161">
        <f t="shared" si="149"/>
        <v>0</v>
      </c>
      <c r="W239" s="161">
        <f t="shared" si="149"/>
        <v>0</v>
      </c>
      <c r="X239" s="161">
        <f t="shared" si="149"/>
        <v>0</v>
      </c>
      <c r="Y239" s="161">
        <f t="shared" si="149"/>
        <v>0</v>
      </c>
      <c r="Z239" s="161">
        <f t="shared" si="149"/>
        <v>0</v>
      </c>
      <c r="AA239" s="161">
        <f t="shared" si="149"/>
        <v>0</v>
      </c>
      <c r="AB239" s="161">
        <f t="shared" si="149"/>
        <v>0</v>
      </c>
      <c r="AC239" s="161">
        <f t="shared" si="149"/>
        <v>0</v>
      </c>
      <c r="AD239" s="161">
        <f t="shared" si="149"/>
        <v>0</v>
      </c>
      <c r="AE239" s="161">
        <f t="shared" si="149"/>
        <v>0</v>
      </c>
      <c r="AF239" s="174">
        <f t="shared" si="149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v>0</v>
      </c>
      <c r="D240" s="161">
        <v>0</v>
      </c>
      <c r="E240" s="161">
        <v>0</v>
      </c>
      <c r="F240" s="161">
        <f t="shared" si="150"/>
        <v>0</v>
      </c>
      <c r="G240" s="161">
        <f t="shared" si="150"/>
        <v>0</v>
      </c>
      <c r="H240" s="161">
        <f t="shared" si="150"/>
        <v>0</v>
      </c>
      <c r="I240" s="161">
        <f t="shared" si="150"/>
        <v>0</v>
      </c>
      <c r="J240" s="161">
        <f t="shared" si="150"/>
        <v>0</v>
      </c>
      <c r="K240" s="161">
        <f t="shared" si="150"/>
        <v>0</v>
      </c>
      <c r="L240" s="161">
        <f t="shared" si="150"/>
        <v>0</v>
      </c>
      <c r="M240" s="161">
        <f t="shared" si="150"/>
        <v>0</v>
      </c>
      <c r="N240" s="161">
        <f t="shared" si="150"/>
        <v>0</v>
      </c>
      <c r="O240" s="161">
        <f t="shared" si="150"/>
        <v>0</v>
      </c>
      <c r="P240" s="161">
        <f t="shared" si="150"/>
        <v>0</v>
      </c>
      <c r="Q240" s="161">
        <f t="shared" si="150"/>
        <v>0</v>
      </c>
      <c r="R240" s="161">
        <f t="shared" si="150"/>
        <v>0</v>
      </c>
      <c r="S240" s="161">
        <f t="shared" si="149"/>
        <v>0</v>
      </c>
      <c r="T240" s="161">
        <f t="shared" si="149"/>
        <v>0</v>
      </c>
      <c r="U240" s="161">
        <f t="shared" si="149"/>
        <v>0</v>
      </c>
      <c r="V240" s="161">
        <f t="shared" si="149"/>
        <v>0</v>
      </c>
      <c r="W240" s="161">
        <f t="shared" si="149"/>
        <v>0</v>
      </c>
      <c r="X240" s="161">
        <f t="shared" si="149"/>
        <v>0</v>
      </c>
      <c r="Y240" s="161">
        <f t="shared" si="149"/>
        <v>0</v>
      </c>
      <c r="Z240" s="161">
        <f t="shared" si="149"/>
        <v>0</v>
      </c>
      <c r="AA240" s="161">
        <f t="shared" si="149"/>
        <v>0</v>
      </c>
      <c r="AB240" s="161">
        <f t="shared" si="149"/>
        <v>0</v>
      </c>
      <c r="AC240" s="161">
        <f t="shared" si="149"/>
        <v>0</v>
      </c>
      <c r="AD240" s="161">
        <f t="shared" si="149"/>
        <v>0</v>
      </c>
      <c r="AE240" s="161">
        <f t="shared" si="149"/>
        <v>0</v>
      </c>
      <c r="AF240" s="174">
        <f t="shared" si="149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v>0</v>
      </c>
      <c r="D241" s="161">
        <v>0</v>
      </c>
      <c r="E241" s="161">
        <v>0</v>
      </c>
      <c r="F241" s="161">
        <f t="shared" si="150"/>
        <v>0</v>
      </c>
      <c r="G241" s="161">
        <f t="shared" si="150"/>
        <v>0</v>
      </c>
      <c r="H241" s="161">
        <f t="shared" si="150"/>
        <v>0</v>
      </c>
      <c r="I241" s="161">
        <f t="shared" si="150"/>
        <v>0</v>
      </c>
      <c r="J241" s="161">
        <f t="shared" si="150"/>
        <v>0</v>
      </c>
      <c r="K241" s="161">
        <f t="shared" si="150"/>
        <v>0</v>
      </c>
      <c r="L241" s="161">
        <f t="shared" si="150"/>
        <v>0</v>
      </c>
      <c r="M241" s="161">
        <f t="shared" si="150"/>
        <v>0</v>
      </c>
      <c r="N241" s="161">
        <f t="shared" si="150"/>
        <v>0</v>
      </c>
      <c r="O241" s="161">
        <f t="shared" si="150"/>
        <v>0</v>
      </c>
      <c r="P241" s="161">
        <f t="shared" si="150"/>
        <v>0</v>
      </c>
      <c r="Q241" s="161">
        <f t="shared" si="150"/>
        <v>0</v>
      </c>
      <c r="R241" s="161">
        <f t="shared" si="150"/>
        <v>0</v>
      </c>
      <c r="S241" s="161">
        <f t="shared" si="149"/>
        <v>0</v>
      </c>
      <c r="T241" s="161">
        <f t="shared" si="149"/>
        <v>0</v>
      </c>
      <c r="U241" s="161">
        <f t="shared" si="149"/>
        <v>0</v>
      </c>
      <c r="V241" s="161">
        <f t="shared" si="149"/>
        <v>0</v>
      </c>
      <c r="W241" s="161">
        <f t="shared" si="149"/>
        <v>0</v>
      </c>
      <c r="X241" s="161">
        <f t="shared" si="149"/>
        <v>0</v>
      </c>
      <c r="Y241" s="161">
        <f t="shared" si="149"/>
        <v>0</v>
      </c>
      <c r="Z241" s="161">
        <f t="shared" si="149"/>
        <v>0</v>
      </c>
      <c r="AA241" s="161">
        <f t="shared" si="149"/>
        <v>0</v>
      </c>
      <c r="AB241" s="161">
        <f t="shared" si="149"/>
        <v>0</v>
      </c>
      <c r="AC241" s="161">
        <f t="shared" si="149"/>
        <v>0</v>
      </c>
      <c r="AD241" s="161">
        <f t="shared" si="149"/>
        <v>0</v>
      </c>
      <c r="AE241" s="161">
        <f t="shared" si="149"/>
        <v>0</v>
      </c>
      <c r="AF241" s="174">
        <f t="shared" si="149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v>0</v>
      </c>
      <c r="D242" s="161">
        <v>0</v>
      </c>
      <c r="E242" s="161">
        <v>0</v>
      </c>
      <c r="F242" s="161">
        <f t="shared" si="150"/>
        <v>0</v>
      </c>
      <c r="G242" s="161">
        <f t="shared" si="150"/>
        <v>0</v>
      </c>
      <c r="H242" s="161">
        <f t="shared" si="150"/>
        <v>0</v>
      </c>
      <c r="I242" s="161">
        <f t="shared" si="150"/>
        <v>0</v>
      </c>
      <c r="J242" s="161">
        <f t="shared" si="150"/>
        <v>0</v>
      </c>
      <c r="K242" s="161">
        <f t="shared" si="150"/>
        <v>0</v>
      </c>
      <c r="L242" s="161">
        <f t="shared" si="150"/>
        <v>0</v>
      </c>
      <c r="M242" s="161">
        <f t="shared" si="150"/>
        <v>0</v>
      </c>
      <c r="N242" s="161">
        <f t="shared" si="150"/>
        <v>0</v>
      </c>
      <c r="O242" s="161">
        <f t="shared" si="150"/>
        <v>0</v>
      </c>
      <c r="P242" s="161">
        <f t="shared" si="150"/>
        <v>0</v>
      </c>
      <c r="Q242" s="161">
        <f t="shared" si="150"/>
        <v>0</v>
      </c>
      <c r="R242" s="161">
        <f t="shared" si="150"/>
        <v>0</v>
      </c>
      <c r="S242" s="161">
        <f t="shared" si="149"/>
        <v>0</v>
      </c>
      <c r="T242" s="161">
        <f t="shared" si="149"/>
        <v>0</v>
      </c>
      <c r="U242" s="161">
        <f t="shared" si="149"/>
        <v>0</v>
      </c>
      <c r="V242" s="161">
        <f t="shared" si="149"/>
        <v>0</v>
      </c>
      <c r="W242" s="161">
        <f t="shared" si="149"/>
        <v>0</v>
      </c>
      <c r="X242" s="161">
        <f t="shared" si="149"/>
        <v>0</v>
      </c>
      <c r="Y242" s="161">
        <f t="shared" si="149"/>
        <v>0</v>
      </c>
      <c r="Z242" s="161">
        <f t="shared" si="149"/>
        <v>0</v>
      </c>
      <c r="AA242" s="161">
        <f t="shared" si="149"/>
        <v>0</v>
      </c>
      <c r="AB242" s="161">
        <f t="shared" si="149"/>
        <v>0</v>
      </c>
      <c r="AC242" s="161">
        <f t="shared" si="149"/>
        <v>0</v>
      </c>
      <c r="AD242" s="161">
        <f t="shared" si="149"/>
        <v>0</v>
      </c>
      <c r="AE242" s="161">
        <f t="shared" si="149"/>
        <v>0</v>
      </c>
      <c r="AF242" s="174">
        <f t="shared" si="149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v>0</v>
      </c>
      <c r="D243" s="161">
        <v>0</v>
      </c>
      <c r="E243" s="161">
        <v>0</v>
      </c>
      <c r="F243" s="161">
        <f t="shared" si="150"/>
        <v>0</v>
      </c>
      <c r="G243" s="161">
        <f t="shared" si="150"/>
        <v>0</v>
      </c>
      <c r="H243" s="161">
        <f t="shared" si="150"/>
        <v>0</v>
      </c>
      <c r="I243" s="161">
        <f t="shared" si="150"/>
        <v>0</v>
      </c>
      <c r="J243" s="161">
        <f t="shared" si="150"/>
        <v>0</v>
      </c>
      <c r="K243" s="161">
        <f t="shared" si="150"/>
        <v>0</v>
      </c>
      <c r="L243" s="161">
        <f t="shared" si="150"/>
        <v>0</v>
      </c>
      <c r="M243" s="161">
        <f t="shared" si="150"/>
        <v>0</v>
      </c>
      <c r="N243" s="161">
        <f t="shared" si="150"/>
        <v>0</v>
      </c>
      <c r="O243" s="161">
        <f t="shared" si="150"/>
        <v>0</v>
      </c>
      <c r="P243" s="161">
        <f t="shared" si="150"/>
        <v>0</v>
      </c>
      <c r="Q243" s="161">
        <f t="shared" si="150"/>
        <v>0</v>
      </c>
      <c r="R243" s="161">
        <f t="shared" si="150"/>
        <v>0</v>
      </c>
      <c r="S243" s="161">
        <f t="shared" si="149"/>
        <v>0</v>
      </c>
      <c r="T243" s="161">
        <f t="shared" si="149"/>
        <v>0</v>
      </c>
      <c r="U243" s="161">
        <f t="shared" si="149"/>
        <v>0</v>
      </c>
      <c r="V243" s="161">
        <f t="shared" si="149"/>
        <v>0</v>
      </c>
      <c r="W243" s="161">
        <f t="shared" si="149"/>
        <v>0</v>
      </c>
      <c r="X243" s="161">
        <f t="shared" si="149"/>
        <v>0</v>
      </c>
      <c r="Y243" s="161">
        <f t="shared" si="149"/>
        <v>0</v>
      </c>
      <c r="Z243" s="161">
        <f t="shared" si="149"/>
        <v>0</v>
      </c>
      <c r="AA243" s="161">
        <f t="shared" si="149"/>
        <v>0</v>
      </c>
      <c r="AB243" s="161">
        <f t="shared" si="149"/>
        <v>0</v>
      </c>
      <c r="AC243" s="161">
        <f t="shared" si="149"/>
        <v>0</v>
      </c>
      <c r="AD243" s="161">
        <f t="shared" si="149"/>
        <v>0</v>
      </c>
      <c r="AE243" s="161">
        <f t="shared" si="149"/>
        <v>0</v>
      </c>
      <c r="AF243" s="174">
        <f t="shared" si="149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v>0</v>
      </c>
      <c r="D244" s="161">
        <v>0</v>
      </c>
      <c r="E244" s="161">
        <v>0</v>
      </c>
      <c r="F244" s="161">
        <f t="shared" si="150"/>
        <v>0</v>
      </c>
      <c r="G244" s="161">
        <f t="shared" si="150"/>
        <v>0</v>
      </c>
      <c r="H244" s="161">
        <f t="shared" si="150"/>
        <v>0</v>
      </c>
      <c r="I244" s="161">
        <f t="shared" si="150"/>
        <v>0</v>
      </c>
      <c r="J244" s="161">
        <f t="shared" si="150"/>
        <v>0</v>
      </c>
      <c r="K244" s="161">
        <f t="shared" si="150"/>
        <v>0</v>
      </c>
      <c r="L244" s="161">
        <f t="shared" si="150"/>
        <v>0</v>
      </c>
      <c r="M244" s="161">
        <f t="shared" si="150"/>
        <v>0</v>
      </c>
      <c r="N244" s="161">
        <f t="shared" si="150"/>
        <v>0</v>
      </c>
      <c r="O244" s="161">
        <f t="shared" si="150"/>
        <v>0</v>
      </c>
      <c r="P244" s="161">
        <f t="shared" si="150"/>
        <v>0</v>
      </c>
      <c r="Q244" s="161">
        <f t="shared" si="150"/>
        <v>0</v>
      </c>
      <c r="R244" s="161">
        <f t="shared" si="150"/>
        <v>0</v>
      </c>
      <c r="S244" s="161">
        <f t="shared" si="149"/>
        <v>0</v>
      </c>
      <c r="T244" s="161">
        <f t="shared" si="149"/>
        <v>0</v>
      </c>
      <c r="U244" s="161">
        <f t="shared" si="149"/>
        <v>0</v>
      </c>
      <c r="V244" s="161">
        <f t="shared" si="149"/>
        <v>0</v>
      </c>
      <c r="W244" s="161">
        <f t="shared" si="149"/>
        <v>0</v>
      </c>
      <c r="X244" s="161">
        <f t="shared" si="149"/>
        <v>0</v>
      </c>
      <c r="Y244" s="161">
        <f t="shared" si="149"/>
        <v>0</v>
      </c>
      <c r="Z244" s="161">
        <f t="shared" si="149"/>
        <v>0</v>
      </c>
      <c r="AA244" s="161">
        <f t="shared" si="149"/>
        <v>0</v>
      </c>
      <c r="AB244" s="161">
        <f t="shared" si="149"/>
        <v>0</v>
      </c>
      <c r="AC244" s="161">
        <f t="shared" si="149"/>
        <v>0</v>
      </c>
      <c r="AD244" s="161">
        <f t="shared" si="149"/>
        <v>0</v>
      </c>
      <c r="AE244" s="161">
        <f t="shared" si="149"/>
        <v>0</v>
      </c>
      <c r="AF244" s="174">
        <f t="shared" si="149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v>0</v>
      </c>
      <c r="D245" s="161">
        <v>0</v>
      </c>
      <c r="E245" s="161">
        <v>0</v>
      </c>
      <c r="F245" s="161">
        <f t="shared" si="150"/>
        <v>0</v>
      </c>
      <c r="G245" s="161">
        <f t="shared" si="150"/>
        <v>0</v>
      </c>
      <c r="H245" s="161">
        <f t="shared" si="150"/>
        <v>0</v>
      </c>
      <c r="I245" s="161">
        <f t="shared" si="150"/>
        <v>0</v>
      </c>
      <c r="J245" s="161">
        <f t="shared" si="150"/>
        <v>0</v>
      </c>
      <c r="K245" s="161">
        <f t="shared" si="150"/>
        <v>0</v>
      </c>
      <c r="L245" s="161">
        <f t="shared" si="150"/>
        <v>0</v>
      </c>
      <c r="M245" s="161">
        <f t="shared" si="150"/>
        <v>0</v>
      </c>
      <c r="N245" s="161">
        <f t="shared" si="150"/>
        <v>0</v>
      </c>
      <c r="O245" s="161">
        <f t="shared" si="150"/>
        <v>0</v>
      </c>
      <c r="P245" s="161">
        <f t="shared" si="150"/>
        <v>0</v>
      </c>
      <c r="Q245" s="161">
        <f t="shared" si="150"/>
        <v>0</v>
      </c>
      <c r="R245" s="161">
        <f t="shared" si="150"/>
        <v>0</v>
      </c>
      <c r="S245" s="161">
        <f t="shared" si="149"/>
        <v>0</v>
      </c>
      <c r="T245" s="161">
        <f t="shared" si="149"/>
        <v>0</v>
      </c>
      <c r="U245" s="161">
        <f t="shared" si="149"/>
        <v>0</v>
      </c>
      <c r="V245" s="161">
        <f t="shared" si="149"/>
        <v>0</v>
      </c>
      <c r="W245" s="161">
        <f t="shared" si="149"/>
        <v>0</v>
      </c>
      <c r="X245" s="161">
        <f t="shared" si="149"/>
        <v>0</v>
      </c>
      <c r="Y245" s="161">
        <f t="shared" si="149"/>
        <v>0</v>
      </c>
      <c r="Z245" s="161">
        <f t="shared" si="149"/>
        <v>0</v>
      </c>
      <c r="AA245" s="161">
        <f t="shared" si="149"/>
        <v>0</v>
      </c>
      <c r="AB245" s="161">
        <f t="shared" si="149"/>
        <v>0</v>
      </c>
      <c r="AC245" s="161">
        <f t="shared" si="149"/>
        <v>0</v>
      </c>
      <c r="AD245" s="161">
        <f t="shared" si="149"/>
        <v>0</v>
      </c>
      <c r="AE245" s="161">
        <f t="shared" si="149"/>
        <v>0</v>
      </c>
      <c r="AF245" s="174">
        <f t="shared" si="149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v>0</v>
      </c>
      <c r="D246" s="161">
        <v>0</v>
      </c>
      <c r="E246" s="161">
        <v>0</v>
      </c>
      <c r="F246" s="161">
        <f t="shared" si="150"/>
        <v>0</v>
      </c>
      <c r="G246" s="161">
        <f t="shared" si="150"/>
        <v>0</v>
      </c>
      <c r="H246" s="161">
        <f t="shared" si="150"/>
        <v>0</v>
      </c>
      <c r="I246" s="161">
        <f t="shared" si="150"/>
        <v>0</v>
      </c>
      <c r="J246" s="161">
        <f t="shared" si="150"/>
        <v>0</v>
      </c>
      <c r="K246" s="161">
        <f t="shared" si="150"/>
        <v>0</v>
      </c>
      <c r="L246" s="161">
        <f t="shared" si="150"/>
        <v>0</v>
      </c>
      <c r="M246" s="161">
        <f t="shared" si="150"/>
        <v>0</v>
      </c>
      <c r="N246" s="161">
        <f t="shared" si="150"/>
        <v>0</v>
      </c>
      <c r="O246" s="161">
        <f t="shared" si="150"/>
        <v>0</v>
      </c>
      <c r="P246" s="161">
        <f t="shared" si="150"/>
        <v>0</v>
      </c>
      <c r="Q246" s="161">
        <f t="shared" si="150"/>
        <v>0</v>
      </c>
      <c r="R246" s="161">
        <f t="shared" si="150"/>
        <v>0</v>
      </c>
      <c r="S246" s="161">
        <f t="shared" si="149"/>
        <v>0</v>
      </c>
      <c r="T246" s="161">
        <f t="shared" si="149"/>
        <v>0</v>
      </c>
      <c r="U246" s="161">
        <f t="shared" si="149"/>
        <v>0</v>
      </c>
      <c r="V246" s="161">
        <f t="shared" si="149"/>
        <v>0</v>
      </c>
      <c r="W246" s="161">
        <f t="shared" si="149"/>
        <v>0</v>
      </c>
      <c r="X246" s="161">
        <f t="shared" si="149"/>
        <v>0</v>
      </c>
      <c r="Y246" s="161">
        <f t="shared" si="149"/>
        <v>0</v>
      </c>
      <c r="Z246" s="161">
        <f t="shared" si="149"/>
        <v>0</v>
      </c>
      <c r="AA246" s="161">
        <f t="shared" si="149"/>
        <v>0</v>
      </c>
      <c r="AB246" s="161">
        <f t="shared" si="149"/>
        <v>0</v>
      </c>
      <c r="AC246" s="161">
        <f t="shared" si="149"/>
        <v>0</v>
      </c>
      <c r="AD246" s="161">
        <f t="shared" si="149"/>
        <v>0</v>
      </c>
      <c r="AE246" s="161">
        <f t="shared" si="149"/>
        <v>0</v>
      </c>
      <c r="AF246" s="174">
        <f t="shared" si="149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v>0</v>
      </c>
      <c r="D247" s="161">
        <v>0</v>
      </c>
      <c r="E247" s="161">
        <v>0</v>
      </c>
      <c r="F247" s="161">
        <f t="shared" si="150"/>
        <v>0</v>
      </c>
      <c r="G247" s="161">
        <f t="shared" si="150"/>
        <v>0</v>
      </c>
      <c r="H247" s="161">
        <f t="shared" si="150"/>
        <v>0</v>
      </c>
      <c r="I247" s="161">
        <f t="shared" si="150"/>
        <v>0</v>
      </c>
      <c r="J247" s="161">
        <f t="shared" si="150"/>
        <v>0</v>
      </c>
      <c r="K247" s="161">
        <f t="shared" si="150"/>
        <v>0</v>
      </c>
      <c r="L247" s="161">
        <f t="shared" si="150"/>
        <v>0</v>
      </c>
      <c r="M247" s="161">
        <f t="shared" si="150"/>
        <v>0</v>
      </c>
      <c r="N247" s="161">
        <f t="shared" si="150"/>
        <v>0</v>
      </c>
      <c r="O247" s="161">
        <f t="shared" si="150"/>
        <v>0</v>
      </c>
      <c r="P247" s="161">
        <f t="shared" si="150"/>
        <v>0</v>
      </c>
      <c r="Q247" s="161">
        <f t="shared" si="150"/>
        <v>0</v>
      </c>
      <c r="R247" s="161">
        <f t="shared" si="150"/>
        <v>0</v>
      </c>
      <c r="S247" s="161">
        <f t="shared" si="149"/>
        <v>0</v>
      </c>
      <c r="T247" s="161">
        <f t="shared" si="149"/>
        <v>0</v>
      </c>
      <c r="U247" s="161">
        <f t="shared" si="149"/>
        <v>0</v>
      </c>
      <c r="V247" s="161">
        <f t="shared" si="149"/>
        <v>0</v>
      </c>
      <c r="W247" s="161">
        <f t="shared" si="149"/>
        <v>0</v>
      </c>
      <c r="X247" s="161">
        <f t="shared" si="149"/>
        <v>0</v>
      </c>
      <c r="Y247" s="161">
        <f t="shared" si="149"/>
        <v>0</v>
      </c>
      <c r="Z247" s="161">
        <f t="shared" si="149"/>
        <v>0</v>
      </c>
      <c r="AA247" s="161">
        <f t="shared" si="149"/>
        <v>0</v>
      </c>
      <c r="AB247" s="161">
        <f t="shared" si="149"/>
        <v>0</v>
      </c>
      <c r="AC247" s="161">
        <f t="shared" si="149"/>
        <v>0</v>
      </c>
      <c r="AD247" s="161">
        <f t="shared" si="149"/>
        <v>0</v>
      </c>
      <c r="AE247" s="161">
        <f t="shared" si="149"/>
        <v>0</v>
      </c>
      <c r="AF247" s="174">
        <f t="shared" si="149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v>0</v>
      </c>
      <c r="D248" s="161">
        <v>0</v>
      </c>
      <c r="E248" s="161">
        <v>0</v>
      </c>
      <c r="F248" s="161">
        <f t="shared" si="150"/>
        <v>0</v>
      </c>
      <c r="G248" s="161">
        <f t="shared" si="150"/>
        <v>0</v>
      </c>
      <c r="H248" s="161">
        <f t="shared" si="150"/>
        <v>0</v>
      </c>
      <c r="I248" s="161">
        <f t="shared" si="150"/>
        <v>0</v>
      </c>
      <c r="J248" s="161">
        <f t="shared" si="150"/>
        <v>0</v>
      </c>
      <c r="K248" s="161">
        <f t="shared" si="150"/>
        <v>0</v>
      </c>
      <c r="L248" s="161">
        <f t="shared" si="150"/>
        <v>0</v>
      </c>
      <c r="M248" s="161">
        <f t="shared" si="150"/>
        <v>0</v>
      </c>
      <c r="N248" s="161">
        <f t="shared" si="150"/>
        <v>0</v>
      </c>
      <c r="O248" s="161">
        <f t="shared" si="150"/>
        <v>0</v>
      </c>
      <c r="P248" s="161">
        <f t="shared" si="150"/>
        <v>0</v>
      </c>
      <c r="Q248" s="161">
        <f t="shared" si="150"/>
        <v>0</v>
      </c>
      <c r="R248" s="161">
        <f t="shared" ref="R248:AF263" si="151">Q248</f>
        <v>0</v>
      </c>
      <c r="S248" s="161">
        <f t="shared" si="151"/>
        <v>0</v>
      </c>
      <c r="T248" s="161">
        <f t="shared" si="151"/>
        <v>0</v>
      </c>
      <c r="U248" s="161">
        <f t="shared" si="151"/>
        <v>0</v>
      </c>
      <c r="V248" s="161">
        <f t="shared" si="151"/>
        <v>0</v>
      </c>
      <c r="W248" s="161">
        <f t="shared" si="151"/>
        <v>0</v>
      </c>
      <c r="X248" s="161">
        <f t="shared" si="151"/>
        <v>0</v>
      </c>
      <c r="Y248" s="161">
        <f t="shared" si="151"/>
        <v>0</v>
      </c>
      <c r="Z248" s="161">
        <f t="shared" si="151"/>
        <v>0</v>
      </c>
      <c r="AA248" s="161">
        <f t="shared" si="151"/>
        <v>0</v>
      </c>
      <c r="AB248" s="161">
        <f t="shared" si="151"/>
        <v>0</v>
      </c>
      <c r="AC248" s="161">
        <f t="shared" si="151"/>
        <v>0</v>
      </c>
      <c r="AD248" s="161">
        <f t="shared" si="151"/>
        <v>0</v>
      </c>
      <c r="AE248" s="161">
        <f t="shared" si="151"/>
        <v>0</v>
      </c>
      <c r="AF248" s="174">
        <f t="shared" si="151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v>0</v>
      </c>
      <c r="D249" s="161">
        <v>0</v>
      </c>
      <c r="E249" s="161">
        <v>0</v>
      </c>
      <c r="F249" s="161">
        <f t="shared" ref="F249:R264" si="152">E249</f>
        <v>0</v>
      </c>
      <c r="G249" s="161">
        <f t="shared" si="152"/>
        <v>0</v>
      </c>
      <c r="H249" s="161">
        <f t="shared" si="152"/>
        <v>0</v>
      </c>
      <c r="I249" s="161">
        <f t="shared" si="152"/>
        <v>0</v>
      </c>
      <c r="J249" s="161">
        <f t="shared" si="152"/>
        <v>0</v>
      </c>
      <c r="K249" s="161">
        <f t="shared" si="152"/>
        <v>0</v>
      </c>
      <c r="L249" s="161">
        <f t="shared" si="152"/>
        <v>0</v>
      </c>
      <c r="M249" s="161">
        <f t="shared" si="152"/>
        <v>0</v>
      </c>
      <c r="N249" s="161">
        <f t="shared" si="152"/>
        <v>0</v>
      </c>
      <c r="O249" s="161">
        <f t="shared" si="152"/>
        <v>0</v>
      </c>
      <c r="P249" s="161">
        <f t="shared" si="152"/>
        <v>0</v>
      </c>
      <c r="Q249" s="161">
        <f t="shared" si="152"/>
        <v>0</v>
      </c>
      <c r="R249" s="161">
        <f t="shared" si="151"/>
        <v>0</v>
      </c>
      <c r="S249" s="161">
        <f t="shared" si="151"/>
        <v>0</v>
      </c>
      <c r="T249" s="161">
        <f t="shared" si="151"/>
        <v>0</v>
      </c>
      <c r="U249" s="161">
        <f t="shared" si="151"/>
        <v>0</v>
      </c>
      <c r="V249" s="161">
        <f t="shared" si="151"/>
        <v>0</v>
      </c>
      <c r="W249" s="161">
        <f t="shared" si="151"/>
        <v>0</v>
      </c>
      <c r="X249" s="161">
        <f t="shared" si="151"/>
        <v>0</v>
      </c>
      <c r="Y249" s="161">
        <f t="shared" si="151"/>
        <v>0</v>
      </c>
      <c r="Z249" s="161">
        <f t="shared" si="151"/>
        <v>0</v>
      </c>
      <c r="AA249" s="161">
        <f t="shared" si="151"/>
        <v>0</v>
      </c>
      <c r="AB249" s="161">
        <f t="shared" si="151"/>
        <v>0</v>
      </c>
      <c r="AC249" s="161">
        <f t="shared" si="151"/>
        <v>0</v>
      </c>
      <c r="AD249" s="161">
        <f t="shared" si="151"/>
        <v>0</v>
      </c>
      <c r="AE249" s="161">
        <f t="shared" si="151"/>
        <v>0</v>
      </c>
      <c r="AF249" s="174">
        <f t="shared" si="151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v>0</v>
      </c>
      <c r="D250" s="161">
        <v>0</v>
      </c>
      <c r="E250" s="161">
        <v>0</v>
      </c>
      <c r="F250" s="161">
        <f t="shared" si="152"/>
        <v>0</v>
      </c>
      <c r="G250" s="161">
        <f t="shared" si="152"/>
        <v>0</v>
      </c>
      <c r="H250" s="161">
        <f t="shared" si="152"/>
        <v>0</v>
      </c>
      <c r="I250" s="161">
        <f t="shared" si="152"/>
        <v>0</v>
      </c>
      <c r="J250" s="161">
        <f t="shared" si="152"/>
        <v>0</v>
      </c>
      <c r="K250" s="161">
        <f t="shared" si="152"/>
        <v>0</v>
      </c>
      <c r="L250" s="161">
        <f t="shared" si="152"/>
        <v>0</v>
      </c>
      <c r="M250" s="161">
        <f t="shared" si="152"/>
        <v>0</v>
      </c>
      <c r="N250" s="161">
        <f t="shared" si="152"/>
        <v>0</v>
      </c>
      <c r="O250" s="161">
        <f t="shared" si="152"/>
        <v>0</v>
      </c>
      <c r="P250" s="161">
        <f t="shared" si="152"/>
        <v>0</v>
      </c>
      <c r="Q250" s="161">
        <f t="shared" si="152"/>
        <v>0</v>
      </c>
      <c r="R250" s="161">
        <f t="shared" si="152"/>
        <v>0</v>
      </c>
      <c r="S250" s="161">
        <f t="shared" si="151"/>
        <v>0</v>
      </c>
      <c r="T250" s="161">
        <f t="shared" si="151"/>
        <v>0</v>
      </c>
      <c r="U250" s="161">
        <f t="shared" si="151"/>
        <v>0</v>
      </c>
      <c r="V250" s="161">
        <f t="shared" si="151"/>
        <v>0</v>
      </c>
      <c r="W250" s="161">
        <f t="shared" si="151"/>
        <v>0</v>
      </c>
      <c r="X250" s="161">
        <f t="shared" si="151"/>
        <v>0</v>
      </c>
      <c r="Y250" s="161">
        <f t="shared" si="151"/>
        <v>0</v>
      </c>
      <c r="Z250" s="161">
        <f t="shared" si="151"/>
        <v>0</v>
      </c>
      <c r="AA250" s="161">
        <f t="shared" si="151"/>
        <v>0</v>
      </c>
      <c r="AB250" s="161">
        <f t="shared" si="151"/>
        <v>0</v>
      </c>
      <c r="AC250" s="161">
        <f t="shared" si="151"/>
        <v>0</v>
      </c>
      <c r="AD250" s="161">
        <f t="shared" si="151"/>
        <v>0</v>
      </c>
      <c r="AE250" s="161">
        <f t="shared" si="151"/>
        <v>0</v>
      </c>
      <c r="AF250" s="174">
        <f t="shared" si="151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v>0</v>
      </c>
      <c r="D251" s="161">
        <v>0</v>
      </c>
      <c r="E251" s="161">
        <v>0</v>
      </c>
      <c r="F251" s="161">
        <f t="shared" si="152"/>
        <v>0</v>
      </c>
      <c r="G251" s="161">
        <f t="shared" si="152"/>
        <v>0</v>
      </c>
      <c r="H251" s="161">
        <f t="shared" si="152"/>
        <v>0</v>
      </c>
      <c r="I251" s="161">
        <f t="shared" si="152"/>
        <v>0</v>
      </c>
      <c r="J251" s="161">
        <f t="shared" si="152"/>
        <v>0</v>
      </c>
      <c r="K251" s="161">
        <f t="shared" si="152"/>
        <v>0</v>
      </c>
      <c r="L251" s="161">
        <f t="shared" si="152"/>
        <v>0</v>
      </c>
      <c r="M251" s="161">
        <f t="shared" si="152"/>
        <v>0</v>
      </c>
      <c r="N251" s="161">
        <f t="shared" si="152"/>
        <v>0</v>
      </c>
      <c r="O251" s="161">
        <f t="shared" si="152"/>
        <v>0</v>
      </c>
      <c r="P251" s="161">
        <f t="shared" si="152"/>
        <v>0</v>
      </c>
      <c r="Q251" s="161">
        <f t="shared" si="152"/>
        <v>0</v>
      </c>
      <c r="R251" s="161">
        <f t="shared" si="152"/>
        <v>0</v>
      </c>
      <c r="S251" s="161">
        <f t="shared" si="151"/>
        <v>0</v>
      </c>
      <c r="T251" s="161">
        <f t="shared" si="151"/>
        <v>0</v>
      </c>
      <c r="U251" s="161">
        <f t="shared" si="151"/>
        <v>0</v>
      </c>
      <c r="V251" s="161">
        <f t="shared" si="151"/>
        <v>0</v>
      </c>
      <c r="W251" s="161">
        <f t="shared" si="151"/>
        <v>0</v>
      </c>
      <c r="X251" s="161">
        <f t="shared" si="151"/>
        <v>0</v>
      </c>
      <c r="Y251" s="161">
        <f t="shared" si="151"/>
        <v>0</v>
      </c>
      <c r="Z251" s="161">
        <f t="shared" si="151"/>
        <v>0</v>
      </c>
      <c r="AA251" s="161">
        <f t="shared" si="151"/>
        <v>0</v>
      </c>
      <c r="AB251" s="161">
        <f t="shared" si="151"/>
        <v>0</v>
      </c>
      <c r="AC251" s="161">
        <f t="shared" si="151"/>
        <v>0</v>
      </c>
      <c r="AD251" s="161">
        <f t="shared" si="151"/>
        <v>0</v>
      </c>
      <c r="AE251" s="161">
        <f t="shared" si="151"/>
        <v>0</v>
      </c>
      <c r="AF251" s="174">
        <f t="shared" si="151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v>0</v>
      </c>
      <c r="D252" s="161">
        <v>0</v>
      </c>
      <c r="E252" s="161">
        <v>0</v>
      </c>
      <c r="F252" s="161">
        <f t="shared" si="152"/>
        <v>0</v>
      </c>
      <c r="G252" s="161">
        <f t="shared" si="152"/>
        <v>0</v>
      </c>
      <c r="H252" s="161">
        <f t="shared" si="152"/>
        <v>0</v>
      </c>
      <c r="I252" s="161">
        <f t="shared" si="152"/>
        <v>0</v>
      </c>
      <c r="J252" s="161">
        <f t="shared" si="152"/>
        <v>0</v>
      </c>
      <c r="K252" s="161">
        <f t="shared" si="152"/>
        <v>0</v>
      </c>
      <c r="L252" s="161">
        <f t="shared" si="152"/>
        <v>0</v>
      </c>
      <c r="M252" s="161">
        <f t="shared" si="152"/>
        <v>0</v>
      </c>
      <c r="N252" s="161">
        <f t="shared" si="152"/>
        <v>0</v>
      </c>
      <c r="O252" s="161">
        <f t="shared" si="152"/>
        <v>0</v>
      </c>
      <c r="P252" s="161">
        <f t="shared" si="152"/>
        <v>0</v>
      </c>
      <c r="Q252" s="161">
        <f t="shared" si="152"/>
        <v>0</v>
      </c>
      <c r="R252" s="161">
        <f t="shared" si="152"/>
        <v>0</v>
      </c>
      <c r="S252" s="161">
        <f t="shared" si="151"/>
        <v>0</v>
      </c>
      <c r="T252" s="161">
        <f t="shared" si="151"/>
        <v>0</v>
      </c>
      <c r="U252" s="161">
        <f t="shared" si="151"/>
        <v>0</v>
      </c>
      <c r="V252" s="161">
        <f t="shared" si="151"/>
        <v>0</v>
      </c>
      <c r="W252" s="161">
        <f t="shared" si="151"/>
        <v>0</v>
      </c>
      <c r="X252" s="161">
        <f t="shared" si="151"/>
        <v>0</v>
      </c>
      <c r="Y252" s="161">
        <f t="shared" si="151"/>
        <v>0</v>
      </c>
      <c r="Z252" s="161">
        <f t="shared" si="151"/>
        <v>0</v>
      </c>
      <c r="AA252" s="161">
        <f t="shared" si="151"/>
        <v>0</v>
      </c>
      <c r="AB252" s="161">
        <f t="shared" si="151"/>
        <v>0</v>
      </c>
      <c r="AC252" s="161">
        <f t="shared" si="151"/>
        <v>0</v>
      </c>
      <c r="AD252" s="161">
        <f t="shared" si="151"/>
        <v>0</v>
      </c>
      <c r="AE252" s="161">
        <f t="shared" si="151"/>
        <v>0</v>
      </c>
      <c r="AF252" s="174">
        <f t="shared" si="151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v>0</v>
      </c>
      <c r="D253" s="161">
        <v>0</v>
      </c>
      <c r="E253" s="161">
        <v>0</v>
      </c>
      <c r="F253" s="161">
        <f t="shared" si="152"/>
        <v>0</v>
      </c>
      <c r="G253" s="161">
        <f t="shared" si="152"/>
        <v>0</v>
      </c>
      <c r="H253" s="161">
        <f t="shared" si="152"/>
        <v>0</v>
      </c>
      <c r="I253" s="161">
        <f t="shared" si="152"/>
        <v>0</v>
      </c>
      <c r="J253" s="161">
        <f t="shared" si="152"/>
        <v>0</v>
      </c>
      <c r="K253" s="161">
        <f t="shared" si="152"/>
        <v>0</v>
      </c>
      <c r="L253" s="161">
        <f t="shared" si="152"/>
        <v>0</v>
      </c>
      <c r="M253" s="161">
        <f t="shared" si="152"/>
        <v>0</v>
      </c>
      <c r="N253" s="161">
        <f t="shared" si="152"/>
        <v>0</v>
      </c>
      <c r="O253" s="161">
        <f t="shared" si="152"/>
        <v>0</v>
      </c>
      <c r="P253" s="161">
        <f t="shared" si="152"/>
        <v>0</v>
      </c>
      <c r="Q253" s="161">
        <f t="shared" si="152"/>
        <v>0</v>
      </c>
      <c r="R253" s="161">
        <f t="shared" si="152"/>
        <v>0</v>
      </c>
      <c r="S253" s="161">
        <f t="shared" si="151"/>
        <v>0</v>
      </c>
      <c r="T253" s="161">
        <f t="shared" si="151"/>
        <v>0</v>
      </c>
      <c r="U253" s="161">
        <f t="shared" si="151"/>
        <v>0</v>
      </c>
      <c r="V253" s="161">
        <f t="shared" si="151"/>
        <v>0</v>
      </c>
      <c r="W253" s="161">
        <f t="shared" si="151"/>
        <v>0</v>
      </c>
      <c r="X253" s="161">
        <f t="shared" si="151"/>
        <v>0</v>
      </c>
      <c r="Y253" s="161">
        <f t="shared" si="151"/>
        <v>0</v>
      </c>
      <c r="Z253" s="161">
        <f t="shared" si="151"/>
        <v>0</v>
      </c>
      <c r="AA253" s="161">
        <f t="shared" si="151"/>
        <v>0</v>
      </c>
      <c r="AB253" s="161">
        <f t="shared" si="151"/>
        <v>0</v>
      </c>
      <c r="AC253" s="161">
        <f t="shared" si="151"/>
        <v>0</v>
      </c>
      <c r="AD253" s="161">
        <f t="shared" si="151"/>
        <v>0</v>
      </c>
      <c r="AE253" s="161">
        <f t="shared" si="151"/>
        <v>0</v>
      </c>
      <c r="AF253" s="174">
        <f t="shared" si="151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v>0</v>
      </c>
      <c r="D254" s="161">
        <v>0</v>
      </c>
      <c r="E254" s="161">
        <v>0</v>
      </c>
      <c r="F254" s="161">
        <f t="shared" si="152"/>
        <v>0</v>
      </c>
      <c r="G254" s="161">
        <f t="shared" si="152"/>
        <v>0</v>
      </c>
      <c r="H254" s="161">
        <f t="shared" si="152"/>
        <v>0</v>
      </c>
      <c r="I254" s="161">
        <f t="shared" si="152"/>
        <v>0</v>
      </c>
      <c r="J254" s="161">
        <f t="shared" si="152"/>
        <v>0</v>
      </c>
      <c r="K254" s="161">
        <f t="shared" si="152"/>
        <v>0</v>
      </c>
      <c r="L254" s="161">
        <f t="shared" si="152"/>
        <v>0</v>
      </c>
      <c r="M254" s="161">
        <f t="shared" si="152"/>
        <v>0</v>
      </c>
      <c r="N254" s="161">
        <f t="shared" si="152"/>
        <v>0</v>
      </c>
      <c r="O254" s="161">
        <f t="shared" si="152"/>
        <v>0</v>
      </c>
      <c r="P254" s="161">
        <f t="shared" si="152"/>
        <v>0</v>
      </c>
      <c r="Q254" s="161">
        <f t="shared" si="152"/>
        <v>0</v>
      </c>
      <c r="R254" s="161">
        <f t="shared" si="152"/>
        <v>0</v>
      </c>
      <c r="S254" s="161">
        <f t="shared" si="151"/>
        <v>0</v>
      </c>
      <c r="T254" s="161">
        <f t="shared" si="151"/>
        <v>0</v>
      </c>
      <c r="U254" s="161">
        <f t="shared" si="151"/>
        <v>0</v>
      </c>
      <c r="V254" s="161">
        <f t="shared" si="151"/>
        <v>0</v>
      </c>
      <c r="W254" s="161">
        <f t="shared" si="151"/>
        <v>0</v>
      </c>
      <c r="X254" s="161">
        <f t="shared" si="151"/>
        <v>0</v>
      </c>
      <c r="Y254" s="161">
        <f t="shared" si="151"/>
        <v>0</v>
      </c>
      <c r="Z254" s="161">
        <f t="shared" si="151"/>
        <v>0</v>
      </c>
      <c r="AA254" s="161">
        <f t="shared" si="151"/>
        <v>0</v>
      </c>
      <c r="AB254" s="161">
        <f t="shared" si="151"/>
        <v>0</v>
      </c>
      <c r="AC254" s="161">
        <f t="shared" si="151"/>
        <v>0</v>
      </c>
      <c r="AD254" s="161">
        <f t="shared" si="151"/>
        <v>0</v>
      </c>
      <c r="AE254" s="161">
        <f t="shared" si="151"/>
        <v>0</v>
      </c>
      <c r="AF254" s="174">
        <f t="shared" si="151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v>0</v>
      </c>
      <c r="D255" s="161">
        <v>0</v>
      </c>
      <c r="E255" s="161">
        <v>0</v>
      </c>
      <c r="F255" s="161">
        <f t="shared" si="152"/>
        <v>0</v>
      </c>
      <c r="G255" s="161">
        <f t="shared" si="152"/>
        <v>0</v>
      </c>
      <c r="H255" s="161">
        <f t="shared" si="152"/>
        <v>0</v>
      </c>
      <c r="I255" s="161">
        <f t="shared" si="152"/>
        <v>0</v>
      </c>
      <c r="J255" s="161">
        <f t="shared" si="152"/>
        <v>0</v>
      </c>
      <c r="K255" s="161">
        <f t="shared" si="152"/>
        <v>0</v>
      </c>
      <c r="L255" s="161">
        <f t="shared" si="152"/>
        <v>0</v>
      </c>
      <c r="M255" s="161">
        <f t="shared" si="152"/>
        <v>0</v>
      </c>
      <c r="N255" s="161">
        <f t="shared" si="152"/>
        <v>0</v>
      </c>
      <c r="O255" s="161">
        <f t="shared" si="152"/>
        <v>0</v>
      </c>
      <c r="P255" s="161">
        <f t="shared" si="152"/>
        <v>0</v>
      </c>
      <c r="Q255" s="161">
        <f t="shared" si="152"/>
        <v>0</v>
      </c>
      <c r="R255" s="161">
        <f t="shared" si="152"/>
        <v>0</v>
      </c>
      <c r="S255" s="161">
        <f t="shared" si="151"/>
        <v>0</v>
      </c>
      <c r="T255" s="161">
        <f t="shared" si="151"/>
        <v>0</v>
      </c>
      <c r="U255" s="161">
        <f t="shared" si="151"/>
        <v>0</v>
      </c>
      <c r="V255" s="161">
        <f t="shared" si="151"/>
        <v>0</v>
      </c>
      <c r="W255" s="161">
        <f t="shared" si="151"/>
        <v>0</v>
      </c>
      <c r="X255" s="161">
        <f t="shared" si="151"/>
        <v>0</v>
      </c>
      <c r="Y255" s="161">
        <f t="shared" si="151"/>
        <v>0</v>
      </c>
      <c r="Z255" s="161">
        <f t="shared" si="151"/>
        <v>0</v>
      </c>
      <c r="AA255" s="161">
        <f t="shared" si="151"/>
        <v>0</v>
      </c>
      <c r="AB255" s="161">
        <f t="shared" si="151"/>
        <v>0</v>
      </c>
      <c r="AC255" s="161">
        <f t="shared" si="151"/>
        <v>0</v>
      </c>
      <c r="AD255" s="161">
        <f t="shared" si="151"/>
        <v>0</v>
      </c>
      <c r="AE255" s="161">
        <f t="shared" si="151"/>
        <v>0</v>
      </c>
      <c r="AF255" s="174">
        <f t="shared" si="151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v>0</v>
      </c>
      <c r="D256" s="161">
        <v>0</v>
      </c>
      <c r="E256" s="161">
        <v>0</v>
      </c>
      <c r="F256" s="161">
        <f t="shared" si="152"/>
        <v>0</v>
      </c>
      <c r="G256" s="161">
        <f t="shared" si="152"/>
        <v>0</v>
      </c>
      <c r="H256" s="161">
        <f t="shared" si="152"/>
        <v>0</v>
      </c>
      <c r="I256" s="161">
        <f t="shared" si="152"/>
        <v>0</v>
      </c>
      <c r="J256" s="161">
        <f t="shared" si="152"/>
        <v>0</v>
      </c>
      <c r="K256" s="161">
        <f t="shared" si="152"/>
        <v>0</v>
      </c>
      <c r="L256" s="161">
        <f t="shared" si="152"/>
        <v>0</v>
      </c>
      <c r="M256" s="161">
        <f t="shared" si="152"/>
        <v>0</v>
      </c>
      <c r="N256" s="161">
        <f t="shared" si="152"/>
        <v>0</v>
      </c>
      <c r="O256" s="161">
        <f t="shared" si="152"/>
        <v>0</v>
      </c>
      <c r="P256" s="161">
        <f t="shared" si="152"/>
        <v>0</v>
      </c>
      <c r="Q256" s="161">
        <f t="shared" si="152"/>
        <v>0</v>
      </c>
      <c r="R256" s="161">
        <f t="shared" si="152"/>
        <v>0</v>
      </c>
      <c r="S256" s="161">
        <f t="shared" si="151"/>
        <v>0</v>
      </c>
      <c r="T256" s="161">
        <f t="shared" si="151"/>
        <v>0</v>
      </c>
      <c r="U256" s="161">
        <f t="shared" si="151"/>
        <v>0</v>
      </c>
      <c r="V256" s="161">
        <f t="shared" si="151"/>
        <v>0</v>
      </c>
      <c r="W256" s="161">
        <f t="shared" si="151"/>
        <v>0</v>
      </c>
      <c r="X256" s="161">
        <f t="shared" si="151"/>
        <v>0</v>
      </c>
      <c r="Y256" s="161">
        <f t="shared" si="151"/>
        <v>0</v>
      </c>
      <c r="Z256" s="161">
        <f t="shared" si="151"/>
        <v>0</v>
      </c>
      <c r="AA256" s="161">
        <f t="shared" si="151"/>
        <v>0</v>
      </c>
      <c r="AB256" s="161">
        <f t="shared" si="151"/>
        <v>0</v>
      </c>
      <c r="AC256" s="161">
        <f t="shared" si="151"/>
        <v>0</v>
      </c>
      <c r="AD256" s="161">
        <f t="shared" si="151"/>
        <v>0</v>
      </c>
      <c r="AE256" s="161">
        <f t="shared" si="151"/>
        <v>0</v>
      </c>
      <c r="AF256" s="174">
        <f t="shared" si="151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v>0</v>
      </c>
      <c r="D257" s="161">
        <v>0</v>
      </c>
      <c r="E257" s="161">
        <v>0</v>
      </c>
      <c r="F257" s="161">
        <f t="shared" si="152"/>
        <v>0</v>
      </c>
      <c r="G257" s="161">
        <f t="shared" si="152"/>
        <v>0</v>
      </c>
      <c r="H257" s="161">
        <f t="shared" si="152"/>
        <v>0</v>
      </c>
      <c r="I257" s="161">
        <f t="shared" si="152"/>
        <v>0</v>
      </c>
      <c r="J257" s="161">
        <f t="shared" si="152"/>
        <v>0</v>
      </c>
      <c r="K257" s="161">
        <f t="shared" si="152"/>
        <v>0</v>
      </c>
      <c r="L257" s="161">
        <f t="shared" si="152"/>
        <v>0</v>
      </c>
      <c r="M257" s="161">
        <f t="shared" si="152"/>
        <v>0</v>
      </c>
      <c r="N257" s="161">
        <f t="shared" si="152"/>
        <v>0</v>
      </c>
      <c r="O257" s="161">
        <f t="shared" si="152"/>
        <v>0</v>
      </c>
      <c r="P257" s="161">
        <f t="shared" si="152"/>
        <v>0</v>
      </c>
      <c r="Q257" s="161">
        <f t="shared" si="152"/>
        <v>0</v>
      </c>
      <c r="R257" s="161">
        <f t="shared" si="152"/>
        <v>0</v>
      </c>
      <c r="S257" s="161">
        <f t="shared" si="151"/>
        <v>0</v>
      </c>
      <c r="T257" s="161">
        <f t="shared" si="151"/>
        <v>0</v>
      </c>
      <c r="U257" s="161">
        <f t="shared" si="151"/>
        <v>0</v>
      </c>
      <c r="V257" s="161">
        <f t="shared" si="151"/>
        <v>0</v>
      </c>
      <c r="W257" s="161">
        <f t="shared" si="151"/>
        <v>0</v>
      </c>
      <c r="X257" s="161">
        <f t="shared" si="151"/>
        <v>0</v>
      </c>
      <c r="Y257" s="161">
        <f t="shared" si="151"/>
        <v>0</v>
      </c>
      <c r="Z257" s="161">
        <f t="shared" si="151"/>
        <v>0</v>
      </c>
      <c r="AA257" s="161">
        <f t="shared" si="151"/>
        <v>0</v>
      </c>
      <c r="AB257" s="161">
        <f t="shared" si="151"/>
        <v>0</v>
      </c>
      <c r="AC257" s="161">
        <f t="shared" si="151"/>
        <v>0</v>
      </c>
      <c r="AD257" s="161">
        <f t="shared" si="151"/>
        <v>0</v>
      </c>
      <c r="AE257" s="161">
        <f t="shared" si="151"/>
        <v>0</v>
      </c>
      <c r="AF257" s="174">
        <f t="shared" si="151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v>0</v>
      </c>
      <c r="D258" s="161">
        <v>0</v>
      </c>
      <c r="E258" s="161">
        <v>0</v>
      </c>
      <c r="F258" s="161">
        <f t="shared" si="152"/>
        <v>0</v>
      </c>
      <c r="G258" s="161">
        <f t="shared" si="152"/>
        <v>0</v>
      </c>
      <c r="H258" s="161">
        <f t="shared" si="152"/>
        <v>0</v>
      </c>
      <c r="I258" s="161">
        <f t="shared" si="152"/>
        <v>0</v>
      </c>
      <c r="J258" s="161">
        <f t="shared" si="152"/>
        <v>0</v>
      </c>
      <c r="K258" s="161">
        <f t="shared" si="152"/>
        <v>0</v>
      </c>
      <c r="L258" s="161">
        <f t="shared" si="152"/>
        <v>0</v>
      </c>
      <c r="M258" s="161">
        <f t="shared" si="152"/>
        <v>0</v>
      </c>
      <c r="N258" s="161">
        <f t="shared" si="152"/>
        <v>0</v>
      </c>
      <c r="O258" s="161">
        <f t="shared" si="152"/>
        <v>0</v>
      </c>
      <c r="P258" s="161">
        <f t="shared" si="152"/>
        <v>0</v>
      </c>
      <c r="Q258" s="161">
        <f t="shared" si="152"/>
        <v>0</v>
      </c>
      <c r="R258" s="161">
        <f t="shared" si="152"/>
        <v>0</v>
      </c>
      <c r="S258" s="161">
        <f t="shared" si="151"/>
        <v>0</v>
      </c>
      <c r="T258" s="161">
        <f t="shared" si="151"/>
        <v>0</v>
      </c>
      <c r="U258" s="161">
        <f t="shared" si="151"/>
        <v>0</v>
      </c>
      <c r="V258" s="161">
        <f t="shared" si="151"/>
        <v>0</v>
      </c>
      <c r="W258" s="161">
        <f t="shared" si="151"/>
        <v>0</v>
      </c>
      <c r="X258" s="161">
        <f t="shared" si="151"/>
        <v>0</v>
      </c>
      <c r="Y258" s="161">
        <f t="shared" si="151"/>
        <v>0</v>
      </c>
      <c r="Z258" s="161">
        <f t="shared" si="151"/>
        <v>0</v>
      </c>
      <c r="AA258" s="161">
        <f t="shared" si="151"/>
        <v>0</v>
      </c>
      <c r="AB258" s="161">
        <f t="shared" si="151"/>
        <v>0</v>
      </c>
      <c r="AC258" s="161">
        <f t="shared" si="151"/>
        <v>0</v>
      </c>
      <c r="AD258" s="161">
        <f t="shared" si="151"/>
        <v>0</v>
      </c>
      <c r="AE258" s="161">
        <f t="shared" si="151"/>
        <v>0</v>
      </c>
      <c r="AF258" s="174">
        <f t="shared" si="151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v>0</v>
      </c>
      <c r="D259" s="161">
        <v>0</v>
      </c>
      <c r="E259" s="161">
        <v>0</v>
      </c>
      <c r="F259" s="161">
        <f t="shared" si="152"/>
        <v>0</v>
      </c>
      <c r="G259" s="161">
        <f t="shared" si="152"/>
        <v>0</v>
      </c>
      <c r="H259" s="161">
        <f t="shared" si="152"/>
        <v>0</v>
      </c>
      <c r="I259" s="161">
        <f t="shared" si="152"/>
        <v>0</v>
      </c>
      <c r="J259" s="161">
        <f t="shared" si="152"/>
        <v>0</v>
      </c>
      <c r="K259" s="161">
        <f t="shared" si="152"/>
        <v>0</v>
      </c>
      <c r="L259" s="161">
        <f t="shared" si="152"/>
        <v>0</v>
      </c>
      <c r="M259" s="161">
        <f t="shared" si="152"/>
        <v>0</v>
      </c>
      <c r="N259" s="161">
        <f t="shared" si="152"/>
        <v>0</v>
      </c>
      <c r="O259" s="161">
        <f t="shared" si="152"/>
        <v>0</v>
      </c>
      <c r="P259" s="161">
        <f t="shared" si="152"/>
        <v>0</v>
      </c>
      <c r="Q259" s="161">
        <f t="shared" si="152"/>
        <v>0</v>
      </c>
      <c r="R259" s="161">
        <f t="shared" si="152"/>
        <v>0</v>
      </c>
      <c r="S259" s="161">
        <f t="shared" si="151"/>
        <v>0</v>
      </c>
      <c r="T259" s="161">
        <f t="shared" si="151"/>
        <v>0</v>
      </c>
      <c r="U259" s="161">
        <f t="shared" si="151"/>
        <v>0</v>
      </c>
      <c r="V259" s="161">
        <f t="shared" si="151"/>
        <v>0</v>
      </c>
      <c r="W259" s="161">
        <f t="shared" si="151"/>
        <v>0</v>
      </c>
      <c r="X259" s="161">
        <f t="shared" si="151"/>
        <v>0</v>
      </c>
      <c r="Y259" s="161">
        <f t="shared" si="151"/>
        <v>0</v>
      </c>
      <c r="Z259" s="161">
        <f t="shared" si="151"/>
        <v>0</v>
      </c>
      <c r="AA259" s="161">
        <f t="shared" si="151"/>
        <v>0</v>
      </c>
      <c r="AB259" s="161">
        <f t="shared" si="151"/>
        <v>0</v>
      </c>
      <c r="AC259" s="161">
        <f t="shared" si="151"/>
        <v>0</v>
      </c>
      <c r="AD259" s="161">
        <f t="shared" si="151"/>
        <v>0</v>
      </c>
      <c r="AE259" s="161">
        <f t="shared" si="151"/>
        <v>0</v>
      </c>
      <c r="AF259" s="174">
        <f t="shared" si="151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v>0</v>
      </c>
      <c r="D260" s="161">
        <v>0</v>
      </c>
      <c r="E260" s="161">
        <v>0</v>
      </c>
      <c r="F260" s="161">
        <f t="shared" si="152"/>
        <v>0</v>
      </c>
      <c r="G260" s="161">
        <f t="shared" si="152"/>
        <v>0</v>
      </c>
      <c r="H260" s="161">
        <f t="shared" si="152"/>
        <v>0</v>
      </c>
      <c r="I260" s="161">
        <f t="shared" si="152"/>
        <v>0</v>
      </c>
      <c r="J260" s="161">
        <f t="shared" si="152"/>
        <v>0</v>
      </c>
      <c r="K260" s="161">
        <f t="shared" si="152"/>
        <v>0</v>
      </c>
      <c r="L260" s="161">
        <f t="shared" si="152"/>
        <v>0</v>
      </c>
      <c r="M260" s="161">
        <f t="shared" si="152"/>
        <v>0</v>
      </c>
      <c r="N260" s="161">
        <f t="shared" si="152"/>
        <v>0</v>
      </c>
      <c r="O260" s="161">
        <f t="shared" si="152"/>
        <v>0</v>
      </c>
      <c r="P260" s="161">
        <f t="shared" si="152"/>
        <v>0</v>
      </c>
      <c r="Q260" s="161">
        <f t="shared" si="152"/>
        <v>0</v>
      </c>
      <c r="R260" s="161">
        <f t="shared" si="152"/>
        <v>0</v>
      </c>
      <c r="S260" s="161">
        <f t="shared" si="151"/>
        <v>0</v>
      </c>
      <c r="T260" s="161">
        <f t="shared" si="151"/>
        <v>0</v>
      </c>
      <c r="U260" s="161">
        <f t="shared" si="151"/>
        <v>0</v>
      </c>
      <c r="V260" s="161">
        <f t="shared" si="151"/>
        <v>0</v>
      </c>
      <c r="W260" s="161">
        <f t="shared" si="151"/>
        <v>0</v>
      </c>
      <c r="X260" s="161">
        <f t="shared" si="151"/>
        <v>0</v>
      </c>
      <c r="Y260" s="161">
        <f t="shared" si="151"/>
        <v>0</v>
      </c>
      <c r="Z260" s="161">
        <f t="shared" si="151"/>
        <v>0</v>
      </c>
      <c r="AA260" s="161">
        <f t="shared" si="151"/>
        <v>0</v>
      </c>
      <c r="AB260" s="161">
        <f t="shared" si="151"/>
        <v>0</v>
      </c>
      <c r="AC260" s="161">
        <f t="shared" si="151"/>
        <v>0</v>
      </c>
      <c r="AD260" s="161">
        <f t="shared" si="151"/>
        <v>0</v>
      </c>
      <c r="AE260" s="161">
        <f t="shared" si="151"/>
        <v>0</v>
      </c>
      <c r="AF260" s="174">
        <f t="shared" si="151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v>0</v>
      </c>
      <c r="D261" s="161">
        <v>0</v>
      </c>
      <c r="E261" s="161">
        <v>0</v>
      </c>
      <c r="F261" s="161">
        <f t="shared" si="152"/>
        <v>0</v>
      </c>
      <c r="G261" s="161">
        <f t="shared" si="152"/>
        <v>0</v>
      </c>
      <c r="H261" s="161">
        <f t="shared" si="152"/>
        <v>0</v>
      </c>
      <c r="I261" s="161">
        <f t="shared" si="152"/>
        <v>0</v>
      </c>
      <c r="J261" s="161">
        <f t="shared" si="152"/>
        <v>0</v>
      </c>
      <c r="K261" s="161">
        <f t="shared" si="152"/>
        <v>0</v>
      </c>
      <c r="L261" s="161">
        <f t="shared" si="152"/>
        <v>0</v>
      </c>
      <c r="M261" s="161">
        <f t="shared" si="152"/>
        <v>0</v>
      </c>
      <c r="N261" s="161">
        <f t="shared" si="152"/>
        <v>0</v>
      </c>
      <c r="O261" s="161">
        <f t="shared" si="152"/>
        <v>0</v>
      </c>
      <c r="P261" s="161">
        <f t="shared" si="152"/>
        <v>0</v>
      </c>
      <c r="Q261" s="161">
        <f t="shared" si="152"/>
        <v>0</v>
      </c>
      <c r="R261" s="161">
        <f t="shared" si="152"/>
        <v>0</v>
      </c>
      <c r="S261" s="161">
        <f t="shared" si="151"/>
        <v>0</v>
      </c>
      <c r="T261" s="161">
        <f t="shared" si="151"/>
        <v>0</v>
      </c>
      <c r="U261" s="161">
        <f t="shared" si="151"/>
        <v>0</v>
      </c>
      <c r="V261" s="161">
        <f t="shared" si="151"/>
        <v>0</v>
      </c>
      <c r="W261" s="161">
        <f t="shared" si="151"/>
        <v>0</v>
      </c>
      <c r="X261" s="161">
        <f t="shared" si="151"/>
        <v>0</v>
      </c>
      <c r="Y261" s="161">
        <f t="shared" si="151"/>
        <v>0</v>
      </c>
      <c r="Z261" s="161">
        <f t="shared" si="151"/>
        <v>0</v>
      </c>
      <c r="AA261" s="161">
        <f t="shared" si="151"/>
        <v>0</v>
      </c>
      <c r="AB261" s="161">
        <f t="shared" si="151"/>
        <v>0</v>
      </c>
      <c r="AC261" s="161">
        <f t="shared" si="151"/>
        <v>0</v>
      </c>
      <c r="AD261" s="161">
        <f t="shared" si="151"/>
        <v>0</v>
      </c>
      <c r="AE261" s="161">
        <f t="shared" si="151"/>
        <v>0</v>
      </c>
      <c r="AF261" s="174">
        <f t="shared" si="151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v>0</v>
      </c>
      <c r="D262" s="161">
        <v>0</v>
      </c>
      <c r="E262" s="161">
        <v>0</v>
      </c>
      <c r="F262" s="161">
        <f t="shared" si="152"/>
        <v>0</v>
      </c>
      <c r="G262" s="161">
        <f t="shared" si="152"/>
        <v>0</v>
      </c>
      <c r="H262" s="161">
        <f t="shared" si="152"/>
        <v>0</v>
      </c>
      <c r="I262" s="161">
        <f t="shared" si="152"/>
        <v>0</v>
      </c>
      <c r="J262" s="161">
        <f t="shared" si="152"/>
        <v>0</v>
      </c>
      <c r="K262" s="161">
        <f t="shared" si="152"/>
        <v>0</v>
      </c>
      <c r="L262" s="161">
        <f t="shared" si="152"/>
        <v>0</v>
      </c>
      <c r="M262" s="161">
        <f t="shared" si="152"/>
        <v>0</v>
      </c>
      <c r="N262" s="161">
        <f t="shared" si="152"/>
        <v>0</v>
      </c>
      <c r="O262" s="161">
        <f t="shared" si="152"/>
        <v>0</v>
      </c>
      <c r="P262" s="161">
        <f t="shared" si="152"/>
        <v>0</v>
      </c>
      <c r="Q262" s="161">
        <f t="shared" si="152"/>
        <v>0</v>
      </c>
      <c r="R262" s="161">
        <f t="shared" si="152"/>
        <v>0</v>
      </c>
      <c r="S262" s="161">
        <f t="shared" si="151"/>
        <v>0</v>
      </c>
      <c r="T262" s="161">
        <f t="shared" si="151"/>
        <v>0</v>
      </c>
      <c r="U262" s="161">
        <f t="shared" si="151"/>
        <v>0</v>
      </c>
      <c r="V262" s="161">
        <f t="shared" si="151"/>
        <v>0</v>
      </c>
      <c r="W262" s="161">
        <f t="shared" si="151"/>
        <v>0</v>
      </c>
      <c r="X262" s="161">
        <f t="shared" si="151"/>
        <v>0</v>
      </c>
      <c r="Y262" s="161">
        <f t="shared" si="151"/>
        <v>0</v>
      </c>
      <c r="Z262" s="161">
        <f t="shared" si="151"/>
        <v>0</v>
      </c>
      <c r="AA262" s="161">
        <f t="shared" si="151"/>
        <v>0</v>
      </c>
      <c r="AB262" s="161">
        <f t="shared" si="151"/>
        <v>0</v>
      </c>
      <c r="AC262" s="161">
        <f t="shared" si="151"/>
        <v>0</v>
      </c>
      <c r="AD262" s="161">
        <f t="shared" si="151"/>
        <v>0</v>
      </c>
      <c r="AE262" s="161">
        <f t="shared" si="151"/>
        <v>0</v>
      </c>
      <c r="AF262" s="174">
        <f t="shared" si="151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v>0</v>
      </c>
      <c r="D263" s="161">
        <v>0</v>
      </c>
      <c r="E263" s="161">
        <v>0</v>
      </c>
      <c r="F263" s="161">
        <f t="shared" si="152"/>
        <v>0</v>
      </c>
      <c r="G263" s="161">
        <f t="shared" si="152"/>
        <v>0</v>
      </c>
      <c r="H263" s="161">
        <f t="shared" si="152"/>
        <v>0</v>
      </c>
      <c r="I263" s="161">
        <f t="shared" si="152"/>
        <v>0</v>
      </c>
      <c r="J263" s="161">
        <f t="shared" si="152"/>
        <v>0</v>
      </c>
      <c r="K263" s="161">
        <f t="shared" si="152"/>
        <v>0</v>
      </c>
      <c r="L263" s="161">
        <f t="shared" si="152"/>
        <v>0</v>
      </c>
      <c r="M263" s="161">
        <f t="shared" si="152"/>
        <v>0</v>
      </c>
      <c r="N263" s="161">
        <f t="shared" si="152"/>
        <v>0</v>
      </c>
      <c r="O263" s="161">
        <f t="shared" si="152"/>
        <v>0</v>
      </c>
      <c r="P263" s="161">
        <f t="shared" si="152"/>
        <v>0</v>
      </c>
      <c r="Q263" s="161">
        <f t="shared" si="152"/>
        <v>0</v>
      </c>
      <c r="R263" s="161">
        <f t="shared" si="152"/>
        <v>0</v>
      </c>
      <c r="S263" s="161">
        <f t="shared" si="151"/>
        <v>0</v>
      </c>
      <c r="T263" s="161">
        <f t="shared" si="151"/>
        <v>0</v>
      </c>
      <c r="U263" s="161">
        <f t="shared" si="151"/>
        <v>0</v>
      </c>
      <c r="V263" s="161">
        <f t="shared" si="151"/>
        <v>0</v>
      </c>
      <c r="W263" s="161">
        <f t="shared" si="151"/>
        <v>0</v>
      </c>
      <c r="X263" s="161">
        <f t="shared" si="151"/>
        <v>0</v>
      </c>
      <c r="Y263" s="161">
        <f t="shared" si="151"/>
        <v>0</v>
      </c>
      <c r="Z263" s="161">
        <f t="shared" si="151"/>
        <v>0</v>
      </c>
      <c r="AA263" s="161">
        <f t="shared" si="151"/>
        <v>0</v>
      </c>
      <c r="AB263" s="161">
        <f t="shared" si="151"/>
        <v>0</v>
      </c>
      <c r="AC263" s="161">
        <f t="shared" si="151"/>
        <v>0</v>
      </c>
      <c r="AD263" s="161">
        <f t="shared" si="151"/>
        <v>0</v>
      </c>
      <c r="AE263" s="161">
        <f t="shared" si="151"/>
        <v>0</v>
      </c>
      <c r="AF263" s="174">
        <f t="shared" si="151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v>0</v>
      </c>
      <c r="D264" s="161">
        <v>0</v>
      </c>
      <c r="E264" s="161">
        <v>0</v>
      </c>
      <c r="F264" s="161">
        <f t="shared" si="152"/>
        <v>0</v>
      </c>
      <c r="G264" s="161">
        <f t="shared" si="152"/>
        <v>0</v>
      </c>
      <c r="H264" s="161">
        <f t="shared" si="152"/>
        <v>0</v>
      </c>
      <c r="I264" s="161">
        <f t="shared" si="152"/>
        <v>0</v>
      </c>
      <c r="J264" s="161">
        <f t="shared" si="152"/>
        <v>0</v>
      </c>
      <c r="K264" s="161">
        <f t="shared" si="152"/>
        <v>0</v>
      </c>
      <c r="L264" s="161">
        <f t="shared" si="152"/>
        <v>0</v>
      </c>
      <c r="M264" s="161">
        <f t="shared" si="152"/>
        <v>0</v>
      </c>
      <c r="N264" s="161">
        <f t="shared" si="152"/>
        <v>0</v>
      </c>
      <c r="O264" s="161">
        <f t="shared" si="152"/>
        <v>0</v>
      </c>
      <c r="P264" s="161">
        <f t="shared" si="152"/>
        <v>0</v>
      </c>
      <c r="Q264" s="161">
        <f t="shared" si="152"/>
        <v>0</v>
      </c>
      <c r="R264" s="161">
        <f t="shared" si="152"/>
        <v>0</v>
      </c>
      <c r="S264" s="161">
        <f t="shared" ref="S264:AF273" si="153">R264</f>
        <v>0</v>
      </c>
      <c r="T264" s="161">
        <f t="shared" si="153"/>
        <v>0</v>
      </c>
      <c r="U264" s="161">
        <f t="shared" si="153"/>
        <v>0</v>
      </c>
      <c r="V264" s="161">
        <f t="shared" si="153"/>
        <v>0</v>
      </c>
      <c r="W264" s="161">
        <f t="shared" si="153"/>
        <v>0</v>
      </c>
      <c r="X264" s="161">
        <f t="shared" si="153"/>
        <v>0</v>
      </c>
      <c r="Y264" s="161">
        <f t="shared" si="153"/>
        <v>0</v>
      </c>
      <c r="Z264" s="161">
        <f t="shared" si="153"/>
        <v>0</v>
      </c>
      <c r="AA264" s="161">
        <f t="shared" si="153"/>
        <v>0</v>
      </c>
      <c r="AB264" s="161">
        <f t="shared" si="153"/>
        <v>0</v>
      </c>
      <c r="AC264" s="161">
        <f t="shared" si="153"/>
        <v>0</v>
      </c>
      <c r="AD264" s="161">
        <f t="shared" si="153"/>
        <v>0</v>
      </c>
      <c r="AE264" s="161">
        <f t="shared" si="153"/>
        <v>0</v>
      </c>
      <c r="AF264" s="174">
        <f t="shared" si="153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v>0</v>
      </c>
      <c r="D265" s="161">
        <v>0</v>
      </c>
      <c r="E265" s="161">
        <v>0</v>
      </c>
      <c r="F265" s="161">
        <f t="shared" ref="F265:R273" si="154">E265</f>
        <v>0</v>
      </c>
      <c r="G265" s="161">
        <f t="shared" si="154"/>
        <v>0</v>
      </c>
      <c r="H265" s="161">
        <f t="shared" si="154"/>
        <v>0</v>
      </c>
      <c r="I265" s="161">
        <f t="shared" si="154"/>
        <v>0</v>
      </c>
      <c r="J265" s="161">
        <f t="shared" si="154"/>
        <v>0</v>
      </c>
      <c r="K265" s="161">
        <f t="shared" si="154"/>
        <v>0</v>
      </c>
      <c r="L265" s="161">
        <f t="shared" si="154"/>
        <v>0</v>
      </c>
      <c r="M265" s="161">
        <f t="shared" si="154"/>
        <v>0</v>
      </c>
      <c r="N265" s="161">
        <f t="shared" si="154"/>
        <v>0</v>
      </c>
      <c r="O265" s="161">
        <f t="shared" si="154"/>
        <v>0</v>
      </c>
      <c r="P265" s="161">
        <f t="shared" si="154"/>
        <v>0</v>
      </c>
      <c r="Q265" s="161">
        <f t="shared" si="154"/>
        <v>0</v>
      </c>
      <c r="R265" s="161">
        <f t="shared" si="154"/>
        <v>0</v>
      </c>
      <c r="S265" s="161">
        <f t="shared" si="153"/>
        <v>0</v>
      </c>
      <c r="T265" s="161">
        <f t="shared" si="153"/>
        <v>0</v>
      </c>
      <c r="U265" s="161">
        <f t="shared" si="153"/>
        <v>0</v>
      </c>
      <c r="V265" s="161">
        <f t="shared" si="153"/>
        <v>0</v>
      </c>
      <c r="W265" s="161">
        <f t="shared" si="153"/>
        <v>0</v>
      </c>
      <c r="X265" s="161">
        <f t="shared" si="153"/>
        <v>0</v>
      </c>
      <c r="Y265" s="161">
        <f t="shared" si="153"/>
        <v>0</v>
      </c>
      <c r="Z265" s="161">
        <f t="shared" si="153"/>
        <v>0</v>
      </c>
      <c r="AA265" s="161">
        <f t="shared" si="153"/>
        <v>0</v>
      </c>
      <c r="AB265" s="161">
        <f t="shared" si="153"/>
        <v>0</v>
      </c>
      <c r="AC265" s="161">
        <f t="shared" si="153"/>
        <v>0</v>
      </c>
      <c r="AD265" s="161">
        <f t="shared" si="153"/>
        <v>0</v>
      </c>
      <c r="AE265" s="161">
        <f t="shared" si="153"/>
        <v>0</v>
      </c>
      <c r="AF265" s="174">
        <f t="shared" si="153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v>0</v>
      </c>
      <c r="D266" s="161">
        <v>0</v>
      </c>
      <c r="E266" s="161">
        <v>0</v>
      </c>
      <c r="F266" s="161">
        <f t="shared" si="154"/>
        <v>0</v>
      </c>
      <c r="G266" s="161">
        <f t="shared" si="154"/>
        <v>0</v>
      </c>
      <c r="H266" s="161">
        <f t="shared" si="154"/>
        <v>0</v>
      </c>
      <c r="I266" s="161">
        <f t="shared" si="154"/>
        <v>0</v>
      </c>
      <c r="J266" s="161">
        <f t="shared" si="154"/>
        <v>0</v>
      </c>
      <c r="K266" s="161">
        <f t="shared" si="154"/>
        <v>0</v>
      </c>
      <c r="L266" s="161">
        <f t="shared" si="154"/>
        <v>0</v>
      </c>
      <c r="M266" s="161">
        <f t="shared" si="154"/>
        <v>0</v>
      </c>
      <c r="N266" s="161">
        <f t="shared" si="154"/>
        <v>0</v>
      </c>
      <c r="O266" s="161">
        <f t="shared" si="154"/>
        <v>0</v>
      </c>
      <c r="P266" s="161">
        <f t="shared" si="154"/>
        <v>0</v>
      </c>
      <c r="Q266" s="161">
        <f t="shared" si="154"/>
        <v>0</v>
      </c>
      <c r="R266" s="161">
        <f t="shared" si="154"/>
        <v>0</v>
      </c>
      <c r="S266" s="161">
        <f t="shared" si="153"/>
        <v>0</v>
      </c>
      <c r="T266" s="161">
        <f t="shared" si="153"/>
        <v>0</v>
      </c>
      <c r="U266" s="161">
        <f t="shared" si="153"/>
        <v>0</v>
      </c>
      <c r="V266" s="161">
        <f t="shared" si="153"/>
        <v>0</v>
      </c>
      <c r="W266" s="161">
        <f t="shared" si="153"/>
        <v>0</v>
      </c>
      <c r="X266" s="161">
        <f t="shared" si="153"/>
        <v>0</v>
      </c>
      <c r="Y266" s="161">
        <f t="shared" si="153"/>
        <v>0</v>
      </c>
      <c r="Z266" s="161">
        <f t="shared" si="153"/>
        <v>0</v>
      </c>
      <c r="AA266" s="161">
        <f t="shared" si="153"/>
        <v>0</v>
      </c>
      <c r="AB266" s="161">
        <f t="shared" si="153"/>
        <v>0</v>
      </c>
      <c r="AC266" s="161">
        <f t="shared" si="153"/>
        <v>0</v>
      </c>
      <c r="AD266" s="161">
        <f t="shared" si="153"/>
        <v>0</v>
      </c>
      <c r="AE266" s="161">
        <f t="shared" si="153"/>
        <v>0</v>
      </c>
      <c r="AF266" s="174">
        <f t="shared" si="153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v>0</v>
      </c>
      <c r="D267" s="161">
        <v>0</v>
      </c>
      <c r="E267" s="161">
        <v>0</v>
      </c>
      <c r="F267" s="161">
        <f t="shared" si="154"/>
        <v>0</v>
      </c>
      <c r="G267" s="161">
        <f t="shared" si="154"/>
        <v>0</v>
      </c>
      <c r="H267" s="161">
        <f t="shared" si="154"/>
        <v>0</v>
      </c>
      <c r="I267" s="161">
        <f t="shared" si="154"/>
        <v>0</v>
      </c>
      <c r="J267" s="161">
        <f t="shared" si="154"/>
        <v>0</v>
      </c>
      <c r="K267" s="161">
        <f t="shared" si="154"/>
        <v>0</v>
      </c>
      <c r="L267" s="161">
        <f t="shared" si="154"/>
        <v>0</v>
      </c>
      <c r="M267" s="161">
        <f t="shared" si="154"/>
        <v>0</v>
      </c>
      <c r="N267" s="161">
        <f t="shared" si="154"/>
        <v>0</v>
      </c>
      <c r="O267" s="161">
        <f t="shared" si="154"/>
        <v>0</v>
      </c>
      <c r="P267" s="161">
        <f t="shared" si="154"/>
        <v>0</v>
      </c>
      <c r="Q267" s="161">
        <f t="shared" si="154"/>
        <v>0</v>
      </c>
      <c r="R267" s="161">
        <f t="shared" si="154"/>
        <v>0</v>
      </c>
      <c r="S267" s="161">
        <f t="shared" si="153"/>
        <v>0</v>
      </c>
      <c r="T267" s="161">
        <f t="shared" si="153"/>
        <v>0</v>
      </c>
      <c r="U267" s="161">
        <f t="shared" si="153"/>
        <v>0</v>
      </c>
      <c r="V267" s="161">
        <f t="shared" si="153"/>
        <v>0</v>
      </c>
      <c r="W267" s="161">
        <f t="shared" si="153"/>
        <v>0</v>
      </c>
      <c r="X267" s="161">
        <f t="shared" si="153"/>
        <v>0</v>
      </c>
      <c r="Y267" s="161">
        <f t="shared" si="153"/>
        <v>0</v>
      </c>
      <c r="Z267" s="161">
        <f t="shared" si="153"/>
        <v>0</v>
      </c>
      <c r="AA267" s="161">
        <f t="shared" si="153"/>
        <v>0</v>
      </c>
      <c r="AB267" s="161">
        <f t="shared" si="153"/>
        <v>0</v>
      </c>
      <c r="AC267" s="161">
        <f t="shared" si="153"/>
        <v>0</v>
      </c>
      <c r="AD267" s="161">
        <f t="shared" si="153"/>
        <v>0</v>
      </c>
      <c r="AE267" s="161">
        <f t="shared" si="153"/>
        <v>0</v>
      </c>
      <c r="AF267" s="174">
        <f t="shared" si="153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v>0</v>
      </c>
      <c r="D268" s="161">
        <v>0</v>
      </c>
      <c r="E268" s="161">
        <v>0</v>
      </c>
      <c r="F268" s="161">
        <f t="shared" si="154"/>
        <v>0</v>
      </c>
      <c r="G268" s="161">
        <f t="shared" si="154"/>
        <v>0</v>
      </c>
      <c r="H268" s="161">
        <f t="shared" si="154"/>
        <v>0</v>
      </c>
      <c r="I268" s="161">
        <f t="shared" si="154"/>
        <v>0</v>
      </c>
      <c r="J268" s="161">
        <f t="shared" si="154"/>
        <v>0</v>
      </c>
      <c r="K268" s="161">
        <f t="shared" si="154"/>
        <v>0</v>
      </c>
      <c r="L268" s="161">
        <f t="shared" si="154"/>
        <v>0</v>
      </c>
      <c r="M268" s="161">
        <f t="shared" si="154"/>
        <v>0</v>
      </c>
      <c r="N268" s="161">
        <f t="shared" si="154"/>
        <v>0</v>
      </c>
      <c r="O268" s="161">
        <f t="shared" si="154"/>
        <v>0</v>
      </c>
      <c r="P268" s="161">
        <f t="shared" si="154"/>
        <v>0</v>
      </c>
      <c r="Q268" s="161">
        <f t="shared" si="154"/>
        <v>0</v>
      </c>
      <c r="R268" s="161">
        <f t="shared" si="154"/>
        <v>0</v>
      </c>
      <c r="S268" s="161">
        <f t="shared" si="153"/>
        <v>0</v>
      </c>
      <c r="T268" s="161">
        <f t="shared" si="153"/>
        <v>0</v>
      </c>
      <c r="U268" s="161">
        <f t="shared" si="153"/>
        <v>0</v>
      </c>
      <c r="V268" s="161">
        <f t="shared" si="153"/>
        <v>0</v>
      </c>
      <c r="W268" s="161">
        <f t="shared" si="153"/>
        <v>0</v>
      </c>
      <c r="X268" s="161">
        <f t="shared" si="153"/>
        <v>0</v>
      </c>
      <c r="Y268" s="161">
        <f t="shared" si="153"/>
        <v>0</v>
      </c>
      <c r="Z268" s="161">
        <f t="shared" si="153"/>
        <v>0</v>
      </c>
      <c r="AA268" s="161">
        <f t="shared" si="153"/>
        <v>0</v>
      </c>
      <c r="AB268" s="161">
        <f t="shared" si="153"/>
        <v>0</v>
      </c>
      <c r="AC268" s="161">
        <f t="shared" si="153"/>
        <v>0</v>
      </c>
      <c r="AD268" s="161">
        <f t="shared" si="153"/>
        <v>0</v>
      </c>
      <c r="AE268" s="161">
        <f t="shared" si="153"/>
        <v>0</v>
      </c>
      <c r="AF268" s="174">
        <f t="shared" si="153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v>0</v>
      </c>
      <c r="D269" s="161">
        <v>0</v>
      </c>
      <c r="E269" s="161">
        <v>0</v>
      </c>
      <c r="F269" s="161">
        <f t="shared" si="154"/>
        <v>0</v>
      </c>
      <c r="G269" s="161">
        <f t="shared" si="154"/>
        <v>0</v>
      </c>
      <c r="H269" s="161">
        <f t="shared" si="154"/>
        <v>0</v>
      </c>
      <c r="I269" s="161">
        <f t="shared" si="154"/>
        <v>0</v>
      </c>
      <c r="J269" s="161">
        <f t="shared" si="154"/>
        <v>0</v>
      </c>
      <c r="K269" s="161">
        <f t="shared" si="154"/>
        <v>0</v>
      </c>
      <c r="L269" s="161">
        <f t="shared" si="154"/>
        <v>0</v>
      </c>
      <c r="M269" s="161">
        <f t="shared" si="154"/>
        <v>0</v>
      </c>
      <c r="N269" s="161">
        <f t="shared" si="154"/>
        <v>0</v>
      </c>
      <c r="O269" s="161">
        <f t="shared" si="154"/>
        <v>0</v>
      </c>
      <c r="P269" s="161">
        <f t="shared" si="154"/>
        <v>0</v>
      </c>
      <c r="Q269" s="161">
        <f t="shared" si="154"/>
        <v>0</v>
      </c>
      <c r="R269" s="161">
        <f t="shared" si="154"/>
        <v>0</v>
      </c>
      <c r="S269" s="161">
        <f t="shared" si="153"/>
        <v>0</v>
      </c>
      <c r="T269" s="161">
        <f t="shared" si="153"/>
        <v>0</v>
      </c>
      <c r="U269" s="161">
        <f t="shared" si="153"/>
        <v>0</v>
      </c>
      <c r="V269" s="161">
        <f t="shared" si="153"/>
        <v>0</v>
      </c>
      <c r="W269" s="161">
        <f t="shared" si="153"/>
        <v>0</v>
      </c>
      <c r="X269" s="161">
        <f t="shared" si="153"/>
        <v>0</v>
      </c>
      <c r="Y269" s="161">
        <f t="shared" si="153"/>
        <v>0</v>
      </c>
      <c r="Z269" s="161">
        <f t="shared" si="153"/>
        <v>0</v>
      </c>
      <c r="AA269" s="161">
        <f t="shared" si="153"/>
        <v>0</v>
      </c>
      <c r="AB269" s="161">
        <f t="shared" si="153"/>
        <v>0</v>
      </c>
      <c r="AC269" s="161">
        <f t="shared" si="153"/>
        <v>0</v>
      </c>
      <c r="AD269" s="161">
        <f t="shared" si="153"/>
        <v>0</v>
      </c>
      <c r="AE269" s="161">
        <f t="shared" si="153"/>
        <v>0</v>
      </c>
      <c r="AF269" s="174">
        <f t="shared" si="153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v>0</v>
      </c>
      <c r="D270" s="161">
        <v>0</v>
      </c>
      <c r="E270" s="161">
        <v>0</v>
      </c>
      <c r="F270" s="161">
        <f t="shared" si="154"/>
        <v>0</v>
      </c>
      <c r="G270" s="161">
        <f t="shared" si="154"/>
        <v>0</v>
      </c>
      <c r="H270" s="161">
        <f t="shared" si="154"/>
        <v>0</v>
      </c>
      <c r="I270" s="161">
        <f t="shared" si="154"/>
        <v>0</v>
      </c>
      <c r="J270" s="161">
        <f t="shared" si="154"/>
        <v>0</v>
      </c>
      <c r="K270" s="161">
        <f t="shared" si="154"/>
        <v>0</v>
      </c>
      <c r="L270" s="161">
        <f t="shared" si="154"/>
        <v>0</v>
      </c>
      <c r="M270" s="161">
        <f t="shared" si="154"/>
        <v>0</v>
      </c>
      <c r="N270" s="161">
        <f t="shared" si="154"/>
        <v>0</v>
      </c>
      <c r="O270" s="161">
        <f t="shared" si="154"/>
        <v>0</v>
      </c>
      <c r="P270" s="161">
        <f t="shared" si="154"/>
        <v>0</v>
      </c>
      <c r="Q270" s="161">
        <f t="shared" si="154"/>
        <v>0</v>
      </c>
      <c r="R270" s="161">
        <f t="shared" si="154"/>
        <v>0</v>
      </c>
      <c r="S270" s="161">
        <f t="shared" si="153"/>
        <v>0</v>
      </c>
      <c r="T270" s="161">
        <f t="shared" si="153"/>
        <v>0</v>
      </c>
      <c r="U270" s="161">
        <f t="shared" si="153"/>
        <v>0</v>
      </c>
      <c r="V270" s="161">
        <f t="shared" si="153"/>
        <v>0</v>
      </c>
      <c r="W270" s="161">
        <f t="shared" si="153"/>
        <v>0</v>
      </c>
      <c r="X270" s="161">
        <f t="shared" si="153"/>
        <v>0</v>
      </c>
      <c r="Y270" s="161">
        <f t="shared" si="153"/>
        <v>0</v>
      </c>
      <c r="Z270" s="161">
        <f t="shared" si="153"/>
        <v>0</v>
      </c>
      <c r="AA270" s="161">
        <f t="shared" si="153"/>
        <v>0</v>
      </c>
      <c r="AB270" s="161">
        <f t="shared" si="153"/>
        <v>0</v>
      </c>
      <c r="AC270" s="161">
        <f t="shared" si="153"/>
        <v>0</v>
      </c>
      <c r="AD270" s="161">
        <f t="shared" si="153"/>
        <v>0</v>
      </c>
      <c r="AE270" s="161">
        <f t="shared" si="153"/>
        <v>0</v>
      </c>
      <c r="AF270" s="174">
        <f t="shared" si="153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v>0</v>
      </c>
      <c r="D271" s="161">
        <v>0</v>
      </c>
      <c r="E271" s="161">
        <v>0</v>
      </c>
      <c r="F271" s="161">
        <f t="shared" si="154"/>
        <v>0</v>
      </c>
      <c r="G271" s="161">
        <f t="shared" si="154"/>
        <v>0</v>
      </c>
      <c r="H271" s="161">
        <f t="shared" si="154"/>
        <v>0</v>
      </c>
      <c r="I271" s="161">
        <f t="shared" si="154"/>
        <v>0</v>
      </c>
      <c r="J271" s="161">
        <f t="shared" si="154"/>
        <v>0</v>
      </c>
      <c r="K271" s="161">
        <f t="shared" si="154"/>
        <v>0</v>
      </c>
      <c r="L271" s="161">
        <f t="shared" si="154"/>
        <v>0</v>
      </c>
      <c r="M271" s="161">
        <f t="shared" si="154"/>
        <v>0</v>
      </c>
      <c r="N271" s="161">
        <f t="shared" si="154"/>
        <v>0</v>
      </c>
      <c r="O271" s="161">
        <f t="shared" si="154"/>
        <v>0</v>
      </c>
      <c r="P271" s="161">
        <f t="shared" si="154"/>
        <v>0</v>
      </c>
      <c r="Q271" s="161">
        <f t="shared" si="154"/>
        <v>0</v>
      </c>
      <c r="R271" s="161">
        <f t="shared" si="154"/>
        <v>0</v>
      </c>
      <c r="S271" s="161">
        <f t="shared" si="153"/>
        <v>0</v>
      </c>
      <c r="T271" s="161">
        <f t="shared" si="153"/>
        <v>0</v>
      </c>
      <c r="U271" s="161">
        <f t="shared" si="153"/>
        <v>0</v>
      </c>
      <c r="V271" s="161">
        <f t="shared" si="153"/>
        <v>0</v>
      </c>
      <c r="W271" s="161">
        <f t="shared" si="153"/>
        <v>0</v>
      </c>
      <c r="X271" s="161">
        <f t="shared" si="153"/>
        <v>0</v>
      </c>
      <c r="Y271" s="161">
        <f t="shared" si="153"/>
        <v>0</v>
      </c>
      <c r="Z271" s="161">
        <f t="shared" si="153"/>
        <v>0</v>
      </c>
      <c r="AA271" s="161">
        <f t="shared" si="153"/>
        <v>0</v>
      </c>
      <c r="AB271" s="161">
        <f t="shared" si="153"/>
        <v>0</v>
      </c>
      <c r="AC271" s="161">
        <f t="shared" si="153"/>
        <v>0</v>
      </c>
      <c r="AD271" s="161">
        <f t="shared" si="153"/>
        <v>0</v>
      </c>
      <c r="AE271" s="161">
        <f t="shared" si="153"/>
        <v>0</v>
      </c>
      <c r="AF271" s="174">
        <f t="shared" si="153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v>0</v>
      </c>
      <c r="D272" s="161">
        <v>0</v>
      </c>
      <c r="E272" s="161">
        <v>0</v>
      </c>
      <c r="F272" s="161">
        <f t="shared" si="154"/>
        <v>0</v>
      </c>
      <c r="G272" s="161">
        <f t="shared" si="154"/>
        <v>0</v>
      </c>
      <c r="H272" s="161">
        <f t="shared" si="154"/>
        <v>0</v>
      </c>
      <c r="I272" s="161">
        <f t="shared" si="154"/>
        <v>0</v>
      </c>
      <c r="J272" s="161">
        <f t="shared" si="154"/>
        <v>0</v>
      </c>
      <c r="K272" s="161">
        <f t="shared" si="154"/>
        <v>0</v>
      </c>
      <c r="L272" s="161">
        <f t="shared" si="154"/>
        <v>0</v>
      </c>
      <c r="M272" s="161">
        <f t="shared" si="154"/>
        <v>0</v>
      </c>
      <c r="N272" s="161">
        <f t="shared" si="154"/>
        <v>0</v>
      </c>
      <c r="O272" s="161">
        <f t="shared" si="154"/>
        <v>0</v>
      </c>
      <c r="P272" s="161">
        <f t="shared" si="154"/>
        <v>0</v>
      </c>
      <c r="Q272" s="161">
        <f t="shared" si="154"/>
        <v>0</v>
      </c>
      <c r="R272" s="161">
        <f t="shared" si="154"/>
        <v>0</v>
      </c>
      <c r="S272" s="161">
        <f t="shared" si="153"/>
        <v>0</v>
      </c>
      <c r="T272" s="161">
        <f t="shared" si="153"/>
        <v>0</v>
      </c>
      <c r="U272" s="161">
        <f t="shared" si="153"/>
        <v>0</v>
      </c>
      <c r="V272" s="161">
        <f t="shared" si="153"/>
        <v>0</v>
      </c>
      <c r="W272" s="161">
        <f t="shared" si="153"/>
        <v>0</v>
      </c>
      <c r="X272" s="161">
        <f t="shared" si="153"/>
        <v>0</v>
      </c>
      <c r="Y272" s="161">
        <f t="shared" si="153"/>
        <v>0</v>
      </c>
      <c r="Z272" s="161">
        <f t="shared" si="153"/>
        <v>0</v>
      </c>
      <c r="AA272" s="161">
        <f t="shared" si="153"/>
        <v>0</v>
      </c>
      <c r="AB272" s="161">
        <f t="shared" si="153"/>
        <v>0</v>
      </c>
      <c r="AC272" s="161">
        <f t="shared" si="153"/>
        <v>0</v>
      </c>
      <c r="AD272" s="161">
        <f t="shared" si="153"/>
        <v>0</v>
      </c>
      <c r="AE272" s="161">
        <f t="shared" si="153"/>
        <v>0</v>
      </c>
      <c r="AF272" s="174">
        <f t="shared" si="153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v>0</v>
      </c>
      <c r="D273" s="177">
        <v>0</v>
      </c>
      <c r="E273" s="177">
        <v>0</v>
      </c>
      <c r="F273" s="177">
        <f t="shared" si="154"/>
        <v>0</v>
      </c>
      <c r="G273" s="177">
        <f t="shared" si="154"/>
        <v>0</v>
      </c>
      <c r="H273" s="177">
        <f t="shared" si="154"/>
        <v>0</v>
      </c>
      <c r="I273" s="177">
        <f t="shared" si="154"/>
        <v>0</v>
      </c>
      <c r="J273" s="177">
        <f t="shared" si="154"/>
        <v>0</v>
      </c>
      <c r="K273" s="177">
        <f t="shared" si="154"/>
        <v>0</v>
      </c>
      <c r="L273" s="177">
        <f t="shared" si="154"/>
        <v>0</v>
      </c>
      <c r="M273" s="177">
        <f t="shared" si="154"/>
        <v>0</v>
      </c>
      <c r="N273" s="177">
        <f t="shared" si="154"/>
        <v>0</v>
      </c>
      <c r="O273" s="177">
        <f t="shared" si="154"/>
        <v>0</v>
      </c>
      <c r="P273" s="177">
        <f t="shared" si="154"/>
        <v>0</v>
      </c>
      <c r="Q273" s="177">
        <f t="shared" si="154"/>
        <v>0</v>
      </c>
      <c r="R273" s="177">
        <f t="shared" si="154"/>
        <v>0</v>
      </c>
      <c r="S273" s="177">
        <f t="shared" si="153"/>
        <v>0</v>
      </c>
      <c r="T273" s="177">
        <f t="shared" si="153"/>
        <v>0</v>
      </c>
      <c r="U273" s="177">
        <f t="shared" si="153"/>
        <v>0</v>
      </c>
      <c r="V273" s="177">
        <f t="shared" si="153"/>
        <v>0</v>
      </c>
      <c r="W273" s="177">
        <f t="shared" si="153"/>
        <v>0</v>
      </c>
      <c r="X273" s="177">
        <f t="shared" si="153"/>
        <v>0</v>
      </c>
      <c r="Y273" s="177">
        <f t="shared" si="153"/>
        <v>0</v>
      </c>
      <c r="Z273" s="177">
        <f t="shared" si="153"/>
        <v>0</v>
      </c>
      <c r="AA273" s="177">
        <f t="shared" si="153"/>
        <v>0</v>
      </c>
      <c r="AB273" s="177">
        <f t="shared" si="153"/>
        <v>0</v>
      </c>
      <c r="AC273" s="177">
        <f t="shared" si="153"/>
        <v>0</v>
      </c>
      <c r="AD273" s="177">
        <f t="shared" si="153"/>
        <v>0</v>
      </c>
      <c r="AE273" s="177">
        <f t="shared" si="153"/>
        <v>0</v>
      </c>
      <c r="AF273" s="178">
        <f t="shared" si="153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55">SUM(B169:B273)</f>
        <v>0</v>
      </c>
      <c r="C274" s="180">
        <f t="shared" ref="C274:D274" si="156">SUM(C169:C273)</f>
        <v>0</v>
      </c>
      <c r="D274" s="180">
        <f t="shared" si="156"/>
        <v>0</v>
      </c>
      <c r="E274" s="180">
        <f t="shared" ref="E274" si="157">SUM(E169:E273)</f>
        <v>0</v>
      </c>
      <c r="F274" s="180">
        <f t="shared" si="155"/>
        <v>0</v>
      </c>
      <c r="G274" s="180">
        <f t="shared" si="155"/>
        <v>0</v>
      </c>
      <c r="H274" s="180">
        <f t="shared" si="155"/>
        <v>0</v>
      </c>
      <c r="I274" s="180">
        <f t="shared" si="155"/>
        <v>0</v>
      </c>
      <c r="J274" s="180">
        <f t="shared" si="155"/>
        <v>0</v>
      </c>
      <c r="K274" s="180">
        <f t="shared" si="155"/>
        <v>0</v>
      </c>
      <c r="L274" s="180">
        <f t="shared" si="155"/>
        <v>0</v>
      </c>
      <c r="M274" s="180">
        <f t="shared" si="155"/>
        <v>0</v>
      </c>
      <c r="N274" s="180">
        <f t="shared" si="155"/>
        <v>0</v>
      </c>
      <c r="O274" s="180">
        <f t="shared" si="155"/>
        <v>0</v>
      </c>
      <c r="P274" s="180">
        <f t="shared" si="155"/>
        <v>0</v>
      </c>
      <c r="Q274" s="180">
        <f t="shared" si="155"/>
        <v>0</v>
      </c>
      <c r="R274" s="180">
        <f t="shared" si="155"/>
        <v>0</v>
      </c>
      <c r="S274" s="180">
        <f t="shared" si="155"/>
        <v>0</v>
      </c>
      <c r="T274" s="180">
        <f t="shared" si="155"/>
        <v>0</v>
      </c>
      <c r="U274" s="180">
        <f t="shared" si="155"/>
        <v>0</v>
      </c>
      <c r="V274" s="180">
        <f t="shared" si="155"/>
        <v>0</v>
      </c>
      <c r="W274" s="180">
        <f t="shared" si="155"/>
        <v>0</v>
      </c>
      <c r="X274" s="180">
        <f t="shared" si="155"/>
        <v>0</v>
      </c>
      <c r="Y274" s="180">
        <f t="shared" si="155"/>
        <v>0</v>
      </c>
      <c r="Z274" s="180">
        <f t="shared" si="155"/>
        <v>0</v>
      </c>
      <c r="AA274" s="180">
        <f t="shared" si="155"/>
        <v>0</v>
      </c>
      <c r="AB274" s="180">
        <f t="shared" si="155"/>
        <v>0</v>
      </c>
      <c r="AC274" s="180">
        <f t="shared" si="155"/>
        <v>0</v>
      </c>
      <c r="AD274" s="180">
        <f t="shared" si="155"/>
        <v>0</v>
      </c>
      <c r="AE274" s="180">
        <f t="shared" si="155"/>
        <v>0</v>
      </c>
      <c r="AF274" s="181">
        <f t="shared" si="155"/>
        <v>0</v>
      </c>
      <c r="AG274" s="182">
        <f t="shared" si="155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4360" priority="47">
      <formula>$AH11=0</formula>
    </cfRule>
  </conditionalFormatting>
  <conditionalFormatting sqref="A101:A102">
    <cfRule type="expression" dxfId="4359" priority="215">
      <formula>$AH106=0</formula>
    </cfRule>
  </conditionalFormatting>
  <conditionalFormatting sqref="A103:A107">
    <cfRule type="expression" dxfId="4358" priority="163">
      <formula>$AH102=0</formula>
    </cfRule>
  </conditionalFormatting>
  <conditionalFormatting sqref="A160:A167">
    <cfRule type="expression" dxfId="4357" priority="216">
      <formula>$AH267=0</formula>
    </cfRule>
  </conditionalFormatting>
  <conditionalFormatting sqref="A168:A275">
    <cfRule type="expression" dxfId="4356" priority="86">
      <formula>$AH168=0</formula>
    </cfRule>
  </conditionalFormatting>
  <conditionalFormatting sqref="B8">
    <cfRule type="expression" dxfId="4355" priority="211">
      <formula>AND(C$9&gt;=14/24,C$9&lt;20/24)</formula>
    </cfRule>
    <cfRule type="expression" dxfId="4354" priority="212">
      <formula>AND(C$9&gt;=8/24,C$9&lt;14/24)</formula>
    </cfRule>
    <cfRule type="expression" dxfId="4353" priority="213">
      <formula>C$9&lt;8/24</formula>
    </cfRule>
    <cfRule type="expression" dxfId="4352" priority="214">
      <formula>C$9&gt;=20/24</formula>
    </cfRule>
  </conditionalFormatting>
  <conditionalFormatting sqref="B9:AF10 F152:AF159 B76:E90 B113:E115 B108:E108 B117:E124 B153:E153 G97:L97 F134:L134 H126:L133 B93:L96 H98:L102 F103:AF115 F117:AF125 B72:X72 F79:Y90 F76:AF77 Z85:AF90 M93:AF102 M126:AF134 H137:AF151">
    <cfRule type="expression" dxfId="4351" priority="128">
      <formula>B$9&gt;=20/24</formula>
    </cfRule>
  </conditionalFormatting>
  <conditionalFormatting sqref="B9:AF10 F152:AF159 B76:E90 B113:E115 B108:E108 B117:E124 B153:E153 G97:L97 F134:L134 H126:L133 B93:L96 H98:L102 F103:AF115 F117:AF125 B72:X72 F79:Y90 F76:AF77 Z85:AF90 M93:AF102 M126:AF134 H137:AF151">
    <cfRule type="expression" dxfId="4350" priority="129">
      <formula>AND(B$9&gt;=14/24,B$9&lt;20/24)</formula>
    </cfRule>
    <cfRule type="expression" dxfId="4349" priority="130">
      <formula>AND(B$9&gt;=8/24,B$9&lt;14/24)</formula>
    </cfRule>
    <cfRule type="expression" dxfId="4348" priority="131">
      <formula>B$9&lt;8/24</formula>
    </cfRule>
  </conditionalFormatting>
  <conditionalFormatting sqref="B29:Y53">
    <cfRule type="expression" dxfId="4347" priority="71">
      <formula>B29&gt;$AG29*1</formula>
    </cfRule>
    <cfRule type="expression" dxfId="4346" priority="72">
      <formula>B$9&gt;=20/24</formula>
    </cfRule>
    <cfRule type="expression" dxfId="4345" priority="73">
      <formula>AND(B$9&gt;=14/24,B$9&lt;20/24)</formula>
    </cfRule>
    <cfRule type="expression" dxfId="4344" priority="74">
      <formula>AND(B$9&gt;=8/24,B$9&lt;14/24)</formula>
    </cfRule>
    <cfRule type="expression" dxfId="4343" priority="75">
      <formula>B$9&lt;8/24</formula>
    </cfRule>
  </conditionalFormatting>
  <conditionalFormatting sqref="B54:Y68">
    <cfRule type="expression" dxfId="4342" priority="64">
      <formula>B$9&lt;8/24</formula>
    </cfRule>
  </conditionalFormatting>
  <conditionalFormatting sqref="B54:Y70">
    <cfRule type="expression" dxfId="4341" priority="61">
      <formula>B$9&gt;=20/24</formula>
    </cfRule>
    <cfRule type="expression" dxfId="4340" priority="62">
      <formula>AND(B$9&gt;=14/24,B$9&lt;20/24)</formula>
    </cfRule>
    <cfRule type="expression" dxfId="4339" priority="63">
      <formula>AND(B$9&gt;=8/24,B$9&lt;14/24)</formula>
    </cfRule>
  </conditionalFormatting>
  <conditionalFormatting sqref="B63:Y65">
    <cfRule type="expression" dxfId="4338" priority="65">
      <formula>B63&gt;$AG63</formula>
    </cfRule>
  </conditionalFormatting>
  <conditionalFormatting sqref="B69:Y70">
    <cfRule type="expression" dxfId="4337" priority="136">
      <formula>B$9&lt;8/24</formula>
    </cfRule>
  </conditionalFormatting>
  <conditionalFormatting sqref="B72:AF75">
    <cfRule type="expression" dxfId="4336" priority="52">
      <formula>B72&gt;$AG72*1</formula>
    </cfRule>
  </conditionalFormatting>
  <conditionalFormatting sqref="B73:AF75">
    <cfRule type="expression" dxfId="4335" priority="53">
      <formula>B$9&gt;=20/24</formula>
    </cfRule>
    <cfRule type="expression" dxfId="4334" priority="54">
      <formula>AND(B$9&gt;=14/24,B$9&lt;20/24)</formula>
    </cfRule>
    <cfRule type="expression" dxfId="4333" priority="55">
      <formula>AND(B$9&gt;=8/24,B$9&lt;14/24)</formula>
    </cfRule>
    <cfRule type="expression" dxfId="4332" priority="56">
      <formula>B$9&lt;8/24</formula>
    </cfRule>
  </conditionalFormatting>
  <conditionalFormatting sqref="F161:AF167">
    <cfRule type="expression" dxfId="4331" priority="87">
      <formula>F$9&gt;=20/24</formula>
    </cfRule>
    <cfRule type="expression" dxfId="4330" priority="88">
      <formula>AND(F$9&gt;=14/24,F$9&lt;20/24)</formula>
    </cfRule>
    <cfRule type="expression" dxfId="4329" priority="89">
      <formula>AND(F$9&gt;=8/24,F$9&lt;14/24)</formula>
    </cfRule>
    <cfRule type="expression" dxfId="4328" priority="90">
      <formula>F$9&lt;8/24</formula>
    </cfRule>
  </conditionalFormatting>
  <conditionalFormatting sqref="F169:AF274">
    <cfRule type="expression" dxfId="4327" priority="48">
      <formula>F$9&gt;=20/24</formula>
    </cfRule>
    <cfRule type="expression" dxfId="4326" priority="49">
      <formula>AND(F$9&gt;=14/24,F$9&lt;20/24)</formula>
    </cfRule>
    <cfRule type="expression" dxfId="4325" priority="50">
      <formula>AND(F$9&gt;=8/24,F$9&lt;14/24)</formula>
    </cfRule>
    <cfRule type="expression" dxfId="4324" priority="51">
      <formula>F$9&lt;8/24</formula>
    </cfRule>
  </conditionalFormatting>
  <conditionalFormatting sqref="AF96:AG96 B71:AG71 Z78:AG78 X91:AF91 B76:W96 B69:Y69 X76:Y90 X92:AE96 Z76:AF77 Z79:AF90 AF92:AF95">
    <cfRule type="expression" dxfId="4323" priority="127">
      <formula>B69&gt;$AG69*1</formula>
    </cfRule>
  </conditionalFormatting>
  <conditionalFormatting sqref="F79:Y83">
    <cfRule type="expression" dxfId="4322" priority="137">
      <formula>F$9&gt;=20/24</formula>
    </cfRule>
    <cfRule type="expression" dxfId="4321" priority="138">
      <formula>AND(F$9&gt;=14/24,F$9&lt;20/24)</formula>
    </cfRule>
    <cfRule type="expression" dxfId="4320" priority="139">
      <formula>AND(F$9&gt;=8/24,F$9&lt;14/24)</formula>
    </cfRule>
    <cfRule type="expression" dxfId="4319" priority="140">
      <formula>F$9&lt;8/24</formula>
    </cfRule>
  </conditionalFormatting>
  <conditionalFormatting sqref="F84:Y84">
    <cfRule type="expression" dxfId="4318" priority="132">
      <formula>F$9&gt;=20/24</formula>
    </cfRule>
    <cfRule type="expression" dxfId="4317" priority="133">
      <formula>AND(F$9&gt;=14/24,F$9&lt;20/24)</formula>
    </cfRule>
    <cfRule type="expression" dxfId="4316" priority="134">
      <formula>AND(F$9&gt;=8/24,F$9&lt;14/24)</formula>
    </cfRule>
    <cfRule type="expression" dxfId="4315" priority="135">
      <formula>F$9&lt;8/24</formula>
    </cfRule>
  </conditionalFormatting>
  <conditionalFormatting sqref="F78:AF78 B72:AF72">
    <cfRule type="expression" dxfId="4314" priority="147">
      <formula>B$9&gt;=20/24</formula>
    </cfRule>
    <cfRule type="expression" dxfId="4313" priority="148">
      <formula>AND(B$9&gt;=14/24,B$9&lt;20/24)</formula>
    </cfRule>
    <cfRule type="expression" dxfId="4312" priority="149">
      <formula>AND(B$9&gt;=8/24,B$9&lt;14/24)</formula>
    </cfRule>
    <cfRule type="expression" dxfId="4311" priority="150">
      <formula>B$9&lt;8/24</formula>
    </cfRule>
  </conditionalFormatting>
  <conditionalFormatting sqref="F79:Y81">
    <cfRule type="expression" dxfId="4310" priority="155">
      <formula>F$9&gt;=20/24</formula>
    </cfRule>
    <cfRule type="expression" dxfId="4309" priority="156">
      <formula>AND(F$9&gt;=14/24,F$9&lt;20/24)</formula>
    </cfRule>
    <cfRule type="expression" dxfId="4308" priority="157">
      <formula>AND(F$9&gt;=8/24,F$9&lt;14/24)</formula>
    </cfRule>
    <cfRule type="expression" dxfId="4307" priority="158">
      <formula>F$9&lt;8/24</formula>
    </cfRule>
  </conditionalFormatting>
  <conditionalFormatting sqref="L84:AF84">
    <cfRule type="expression" dxfId="4306" priority="151">
      <formula>L$9&gt;=20/24</formula>
    </cfRule>
    <cfRule type="expression" dxfId="4305" priority="152">
      <formula>AND(L$9&gt;=14/24,L$9&lt;20/24)</formula>
    </cfRule>
    <cfRule type="expression" dxfId="4304" priority="153">
      <formula>AND(L$9&gt;=8/24,L$9&lt;14/24)</formula>
    </cfRule>
    <cfRule type="expression" dxfId="4303" priority="154">
      <formula>L$9&lt;8/24</formula>
    </cfRule>
  </conditionalFormatting>
  <conditionalFormatting sqref="M8 S8 AB8">
    <cfRule type="expression" dxfId="4302" priority="204">
      <formula>AND(N$9&gt;=14/24,N$9&lt;20/24)</formula>
    </cfRule>
    <cfRule type="expression" dxfId="4301" priority="205">
      <formula>AND(N$9&gt;=8/24,N$9&lt;14/24)</formula>
    </cfRule>
    <cfRule type="expression" dxfId="4300" priority="206">
      <formula>N$9&lt;8/24</formula>
    </cfRule>
  </conditionalFormatting>
  <conditionalFormatting sqref="T79:Y83 Z80:AF83">
    <cfRule type="expression" dxfId="4299" priority="159">
      <formula>T$9&gt;=20/24</formula>
    </cfRule>
    <cfRule type="expression" dxfId="4298" priority="160">
      <formula>AND(T$9&gt;=14/24,T$9&lt;20/24)</formula>
    </cfRule>
    <cfRule type="expression" dxfId="4297" priority="161">
      <formula>AND(T$9&gt;=8/24,T$9&lt;14/24)</formula>
    </cfRule>
    <cfRule type="expression" dxfId="4296" priority="162">
      <formula>T$9&lt;8/24</formula>
    </cfRule>
  </conditionalFormatting>
  <conditionalFormatting sqref="O3:P3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295" priority="203">
      <formula>N$9&gt;=20/24</formula>
    </cfRule>
  </conditionalFormatting>
  <conditionalFormatting sqref="S8">
    <cfRule type="expression" dxfId="4294" priority="194">
      <formula>U$9&gt;=20/24</formula>
    </cfRule>
    <cfRule type="expression" dxfId="4293" priority="195">
      <formula>AND(U$9&gt;=14/24,U$9&lt;20/24)</formula>
    </cfRule>
    <cfRule type="expression" dxfId="4292" priority="196">
      <formula>AND(U$9&gt;=8/24,U$9&lt;14/24)</formula>
    </cfRule>
    <cfRule type="expression" dxfId="4291" priority="197">
      <formula>U$9&lt;8/24</formula>
    </cfRule>
  </conditionalFormatting>
  <conditionalFormatting sqref="T79:AF84">
    <cfRule type="expression" dxfId="4290" priority="81">
      <formula>T$9&gt;=20/24</formula>
    </cfRule>
    <cfRule type="expression" dxfId="4289" priority="82">
      <formula>AND(T$9&gt;=14/24,T$9&lt;20/24)</formula>
    </cfRule>
    <cfRule type="expression" dxfId="4288" priority="83">
      <formula>AND(T$9&gt;=8/24,T$9&lt;14/24)</formula>
    </cfRule>
    <cfRule type="expression" dxfId="4287" priority="84">
      <formula>T$9&lt;8/24</formula>
    </cfRule>
  </conditionalFormatting>
  <conditionalFormatting sqref="V3 AB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B54:Y62 B66:Y70">
    <cfRule type="expression" dxfId="4286" priority="141">
      <formula>B54&gt;$AG54</formula>
    </cfRule>
  </conditionalFormatting>
  <conditionalFormatting sqref="AB8">
    <cfRule type="expression" dxfId="4285" priority="190">
      <formula>AD$9&gt;=20/24</formula>
    </cfRule>
    <cfRule type="expression" dxfId="4284" priority="191">
      <formula>AND(AD$9&gt;=14/24,AD$9&lt;20/24)</formula>
    </cfRule>
    <cfRule type="expression" dxfId="4283" priority="192">
      <formula>AND(AD$9&gt;=8/24,AD$9&lt;14/24)</formula>
    </cfRule>
    <cfRule type="expression" dxfId="4282" priority="193">
      <formula>AD$9&lt;8/24</formula>
    </cfRule>
  </conditionalFormatting>
  <conditionalFormatting sqref="AG78">
    <cfRule type="expression" dxfId="4281" priority="169">
      <formula>AG$9&gt;=20/24</formula>
    </cfRule>
    <cfRule type="expression" dxfId="4280" priority="170">
      <formula>AND(AG$9&gt;=14/24,AG$9&lt;20/24)</formula>
    </cfRule>
    <cfRule type="expression" dxfId="4279" priority="171">
      <formula>AND(AG$9&gt;=8/24,AG$9&lt;14/24)</formula>
    </cfRule>
    <cfRule type="expression" dxfId="4278" priority="172">
      <formula>AG$9&lt;8/24</formula>
    </cfRule>
  </conditionalFormatting>
  <conditionalFormatting sqref="AG91:AG92">
    <cfRule type="expression" dxfId="4277" priority="164">
      <formula>AG91&gt;$AG91</formula>
    </cfRule>
  </conditionalFormatting>
  <conditionalFormatting sqref="AG96">
    <cfRule type="expression" dxfId="4276" priority="165">
      <formula>AG$9&gt;=20/24</formula>
    </cfRule>
    <cfRule type="expression" dxfId="4275" priority="166">
      <formula>AND(AG$9&gt;=14/24,AG$9&lt;20/24)</formula>
    </cfRule>
    <cfRule type="expression" dxfId="4274" priority="167">
      <formula>AND(AG$9&gt;=8/24,AG$9&lt;14/24)</formula>
    </cfRule>
    <cfRule type="expression" dxfId="4273" priority="168">
      <formula>AG$9&lt;8/24</formula>
    </cfRule>
  </conditionalFormatting>
  <conditionalFormatting sqref="AG113">
    <cfRule type="expression" dxfId="4272" priority="186">
      <formula>AG$9&gt;=20/24</formula>
    </cfRule>
    <cfRule type="expression" dxfId="4271" priority="187">
      <formula>AND(AG$9&gt;=14/24,AG$9&lt;20/24)</formula>
    </cfRule>
    <cfRule type="expression" dxfId="4270" priority="188">
      <formula>AND(AG$9&gt;=8/24,AG$9&lt;14/24)</formula>
    </cfRule>
    <cfRule type="expression" dxfId="4269" priority="189">
      <formula>AG$9&lt;8/24</formula>
    </cfRule>
  </conditionalFormatting>
  <conditionalFormatting sqref="AH8:AI10">
    <cfRule type="expression" dxfId="4268" priority="77">
      <formula>AH$9&gt;=20/24</formula>
    </cfRule>
    <cfRule type="expression" dxfId="4267" priority="78">
      <formula>AND(AH$9&gt;=14/24,AH$9&lt;20/24)</formula>
    </cfRule>
    <cfRule type="expression" dxfId="4266" priority="79">
      <formula>AND(AH$9&gt;=8/24,AH$9&lt;14/24)</formula>
    </cfRule>
    <cfRule type="expression" dxfId="4265" priority="80">
      <formula>AH$9&lt;8/24</formula>
    </cfRule>
  </conditionalFormatting>
  <conditionalFormatting sqref="AL4:AL6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264" priority="207">
      <formula>AJ$9&gt;=20/24</formula>
    </cfRule>
    <cfRule type="expression" dxfId="4263" priority="208">
      <formula>AND(AJ$9&gt;=14/24,AJ$9&lt;20/24)</formula>
    </cfRule>
    <cfRule type="expression" dxfId="4262" priority="209">
      <formula>AND(AJ$9&gt;=8/24,AJ$9&lt;14/24)</formula>
    </cfRule>
    <cfRule type="expression" dxfId="4261" priority="210">
      <formula>AJ$9&lt;8/24</formula>
    </cfRule>
  </conditionalFormatting>
  <conditionalFormatting sqref="AL99:AN99 AL105:AN105">
    <cfRule type="expression" dxfId="4260" priority="179">
      <formula>AL$9&gt;=20/24</formula>
    </cfRule>
    <cfRule type="expression" dxfId="4259" priority="180">
      <formula>AND(AL$9&gt;=14/24,AL$9&lt;20/24)</formula>
    </cfRule>
    <cfRule type="expression" dxfId="4258" priority="181">
      <formula>AND(AL$9&gt;=8/24,AL$9&lt;14/24)</formula>
    </cfRule>
    <cfRule type="expression" dxfId="4257" priority="182">
      <formula>AL$9&lt;8/24</formula>
    </cfRule>
  </conditionalFormatting>
  <conditionalFormatting sqref="AM15:AM21 AN16:AR21">
    <cfRule type="expression" dxfId="4256" priority="103">
      <formula>AX$9&gt;=20/24</formula>
    </cfRule>
    <cfRule type="expression" dxfId="4255" priority="104">
      <formula>AND(AX$9&gt;=14/24,AX$9&lt;20/24)</formula>
    </cfRule>
    <cfRule type="expression" dxfId="4254" priority="105">
      <formula>AND(AX$9&gt;=8/24,AX$9&lt;14/24)</formula>
    </cfRule>
    <cfRule type="expression" dxfId="4253" priority="106">
      <formula>AX$9&lt;8/24</formula>
    </cfRule>
  </conditionalFormatting>
  <conditionalFormatting sqref="AN100:AN103">
    <cfRule type="expression" dxfId="4252" priority="175">
      <formula>AN$9&gt;=20/24</formula>
    </cfRule>
    <cfRule type="expression" dxfId="4251" priority="176">
      <formula>AND(AN$9&gt;=14/24,AN$9&lt;20/24)</formula>
    </cfRule>
    <cfRule type="expression" dxfId="4250" priority="177">
      <formula>AND(AN$9&gt;=8/24,AN$9&lt;14/24)</formula>
    </cfRule>
    <cfRule type="expression" dxfId="4249" priority="178">
      <formula>AN$9&lt;8/24</formula>
    </cfRule>
  </conditionalFormatting>
  <conditionalFormatting sqref="AN15:AR15">
    <cfRule type="expression" dxfId="4248" priority="91">
      <formula>U$9&gt;=20/24</formula>
    </cfRule>
    <cfRule type="expression" dxfId="4247" priority="92">
      <formula>AND(U$9&gt;=14/24,U$9&lt;20/24)</formula>
    </cfRule>
    <cfRule type="expression" dxfId="4246" priority="93">
      <formula>AND(U$9&gt;=8/24,U$9&lt;14/24)</formula>
    </cfRule>
    <cfRule type="expression" dxfId="4245" priority="94">
      <formula>U$9&lt;8/24</formula>
    </cfRule>
  </conditionalFormatting>
  <conditionalFormatting sqref="AS15">
    <cfRule type="expression" dxfId="4244" priority="99">
      <formula>AA$9&gt;=20/24</formula>
    </cfRule>
    <cfRule type="expression" dxfId="4243" priority="100">
      <formula>AND(AA$9&gt;=14/24,AA$9&lt;20/24)</formula>
    </cfRule>
    <cfRule type="expression" dxfId="4242" priority="101">
      <formula>AND(AA$9&gt;=8/24,AA$9&lt;14/24)</formula>
    </cfRule>
    <cfRule type="expression" dxfId="4241" priority="102">
      <formula>AA$9&lt;8/24</formula>
    </cfRule>
  </conditionalFormatting>
  <conditionalFormatting sqref="AS16:AS21">
    <cfRule type="expression" dxfId="4240" priority="107">
      <formula>BE$9&gt;=20/24</formula>
    </cfRule>
    <cfRule type="expression" dxfId="4239" priority="108">
      <formula>AND(BE$9&gt;=14/24,BE$9&lt;20/24)</formula>
    </cfRule>
    <cfRule type="expression" dxfId="4238" priority="109">
      <formula>AND(BE$9&gt;=8/24,BE$9&lt;14/24)</formula>
    </cfRule>
    <cfRule type="expression" dxfId="4237" priority="110">
      <formula>BE$9&lt;8/24</formula>
    </cfRule>
  </conditionalFormatting>
  <conditionalFormatting sqref="AT15 AX15:BJ15">
    <cfRule type="expression" dxfId="4236" priority="111">
      <formula>AC$9&gt;=20/24</formula>
    </cfRule>
    <cfRule type="expression" dxfId="4235" priority="112">
      <formula>AND(AC$9&gt;=14/24,AC$9&lt;20/24)</formula>
    </cfRule>
    <cfRule type="expression" dxfId="4234" priority="113">
      <formula>AND(AC$9&gt;=8/24,AC$9&lt;14/24)</formula>
    </cfRule>
    <cfRule type="expression" dxfId="4233" priority="114">
      <formula>AC$9&lt;8/24</formula>
    </cfRule>
  </conditionalFormatting>
  <conditionalFormatting sqref="AT16:AT21">
    <cfRule type="expression" dxfId="4232" priority="115">
      <formula>BG$9&gt;=20/24</formula>
    </cfRule>
    <cfRule type="expression" dxfId="4231" priority="116">
      <formula>AND(BG$9&gt;=14/24,BG$9&lt;20/24)</formula>
    </cfRule>
    <cfRule type="expression" dxfId="4230" priority="117">
      <formula>AND(BG$9&gt;=8/24,BG$9&lt;14/24)</formula>
    </cfRule>
    <cfRule type="expression" dxfId="4229" priority="118">
      <formula>BG$9&lt;8/24</formula>
    </cfRule>
  </conditionalFormatting>
  <conditionalFormatting sqref="AU15:AV15">
    <cfRule type="expression" dxfId="4228" priority="119">
      <formula>AE$9&gt;=20/24</formula>
    </cfRule>
    <cfRule type="expression" dxfId="4227" priority="120">
      <formula>AND(AE$9&gt;=14/24,AE$9&lt;20/24)</formula>
    </cfRule>
    <cfRule type="expression" dxfId="4226" priority="121">
      <formula>AND(AE$9&gt;=8/24,AE$9&lt;14/24)</formula>
    </cfRule>
    <cfRule type="expression" dxfId="4225" priority="122">
      <formula>AE$9&lt;8/24</formula>
    </cfRule>
  </conditionalFormatting>
  <conditionalFormatting sqref="AU16:BJ21">
    <cfRule type="expression" dxfId="4224" priority="123">
      <formula>BI$9&gt;=20/24</formula>
    </cfRule>
    <cfRule type="expression" dxfId="4223" priority="124">
      <formula>AND(BI$9&gt;=14/24,BI$9&lt;20/24)</formula>
    </cfRule>
    <cfRule type="expression" dxfId="4222" priority="125">
      <formula>AND(BI$9&gt;=8/24,BI$9&lt;14/24)</formula>
    </cfRule>
    <cfRule type="expression" dxfId="4221" priority="126">
      <formula>BI$9&lt;8/24</formula>
    </cfRule>
  </conditionalFormatting>
  <conditionalFormatting sqref="AW15">
    <cfRule type="expression" dxfId="4220" priority="95">
      <formula>B$9&gt;=20/24</formula>
    </cfRule>
    <cfRule type="expression" dxfId="4219" priority="96">
      <formula>AND(B$9&gt;=14/24,B$9&lt;20/24)</formula>
    </cfRule>
    <cfRule type="expression" dxfId="4218" priority="97">
      <formula>AND(B$9&gt;=8/24,B$9&lt;14/24)</formula>
    </cfRule>
    <cfRule type="expression" dxfId="4217" priority="98">
      <formula>B$9&lt;8/24</formula>
    </cfRule>
  </conditionalFormatting>
  <conditionalFormatting sqref="A73">
    <cfRule type="expression" dxfId="4216" priority="46">
      <formula>$AH73=0</formula>
    </cfRule>
  </conditionalFormatting>
  <conditionalFormatting sqref="B97:E107 B137:E152 B109:E112 B125:E134 B154:E159 F97:F102 G98:G102 F126:G133 F137:G151 B11:Y13 AA11:AF13">
    <cfRule type="expression" dxfId="4215" priority="42">
      <formula>B$9&gt;=20/24</formula>
    </cfRule>
  </conditionalFormatting>
  <conditionalFormatting sqref="B97:E107 B137:E152 B109:E112 B125:E134 B154:E159 F97:F102 G98:G102 F126:G133 F137:G151 B11:Y13 AA11:AF13">
    <cfRule type="expression" dxfId="4214" priority="43">
      <formula>AND(B$9&gt;=14/24,B$9&lt;20/24)</formula>
    </cfRule>
    <cfRule type="expression" dxfId="4213" priority="44">
      <formula>AND(B$9&gt;=8/24,B$9&lt;14/24)</formula>
    </cfRule>
    <cfRule type="expression" dxfId="4212" priority="45">
      <formula>B$9&lt;8/24</formula>
    </cfRule>
  </conditionalFormatting>
  <conditionalFormatting sqref="B14:Y28 AA14:AF16">
    <cfRule type="expression" dxfId="4211" priority="32">
      <formula>B14&gt;$AG14*1</formula>
    </cfRule>
    <cfRule type="expression" dxfId="4210" priority="33">
      <formula>B$9&gt;=20/24</formula>
    </cfRule>
    <cfRule type="expression" dxfId="4209" priority="34">
      <formula>AND(B$9&gt;=14/24,B$9&lt;20/24)</formula>
    </cfRule>
    <cfRule type="expression" dxfId="4208" priority="35">
      <formula>AND(B$9&gt;=8/24,B$9&lt;14/24)</formula>
    </cfRule>
    <cfRule type="expression" dxfId="4207" priority="36">
      <formula>B$9&lt;8/24</formula>
    </cfRule>
  </conditionalFormatting>
  <conditionalFormatting sqref="B161:E167">
    <cfRule type="expression" dxfId="4206" priority="37">
      <formula>B$9&gt;=20/24</formula>
    </cfRule>
    <cfRule type="expression" dxfId="4205" priority="38">
      <formula>AND(B$9&gt;=14/24,B$9&lt;20/24)</formula>
    </cfRule>
    <cfRule type="expression" dxfId="4204" priority="39">
      <formula>AND(B$9&gt;=8/24,B$9&lt;14/24)</formula>
    </cfRule>
    <cfRule type="expression" dxfId="4203" priority="40">
      <formula>B$9&lt;8/24</formula>
    </cfRule>
  </conditionalFormatting>
  <conditionalFormatting sqref="B169:E274">
    <cfRule type="expression" dxfId="4202" priority="28">
      <formula>B$9&gt;=20/24</formula>
    </cfRule>
    <cfRule type="expression" dxfId="4201" priority="29">
      <formula>AND(B$9&gt;=14/24,B$9&lt;20/24)</formula>
    </cfRule>
    <cfRule type="expression" dxfId="4200" priority="30">
      <formula>AND(B$9&gt;=8/24,B$9&lt;14/24)</formula>
    </cfRule>
    <cfRule type="expression" dxfId="4199" priority="31">
      <formula>B$9&lt;8/24</formula>
    </cfRule>
  </conditionalFormatting>
  <conditionalFormatting sqref="B11:Y13 AA11:AF13">
    <cfRule type="expression" dxfId="4198" priority="41">
      <formula>B11&gt;$AG11*1</formula>
    </cfRule>
  </conditionalFormatting>
  <conditionalFormatting sqref="A153">
    <cfRule type="expression" dxfId="4197" priority="27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4196" priority="23">
      <formula>AL$9&gt;=20/24</formula>
    </cfRule>
  </conditionalFormatting>
  <conditionalFormatting sqref="AL153">
    <cfRule type="expression" dxfId="4195" priority="24">
      <formula>AND(AL$9&gt;=14/24,AL$9&lt;20/24)</formula>
    </cfRule>
    <cfRule type="expression" dxfId="4194" priority="25">
      <formula>AND(AL$9&gt;=8/24,AL$9&lt;14/24)</formula>
    </cfRule>
    <cfRule type="expression" dxfId="4193" priority="26">
      <formula>AL$9&lt;8/24</formula>
    </cfRule>
  </conditionalFormatting>
  <conditionalFormatting sqref="Z56:AF68">
    <cfRule type="expression" dxfId="4192" priority="1">
      <formula>Z$9&gt;=20/24</formula>
    </cfRule>
    <cfRule type="expression" dxfId="4191" priority="2">
      <formula>AND(Z$9&gt;=14/24,Z$9&lt;20/24)</formula>
    </cfRule>
    <cfRule type="expression" dxfId="4190" priority="3">
      <formula>AND(Z$9&gt;=8/24,Z$9&lt;14/24)</formula>
    </cfRule>
  </conditionalFormatting>
  <conditionalFormatting sqref="Z11:Z13">
    <cfRule type="expression" dxfId="4189" priority="17">
      <formula>Z$9&gt;=20/24</formula>
    </cfRule>
  </conditionalFormatting>
  <conditionalFormatting sqref="Z11:Z13">
    <cfRule type="expression" dxfId="4188" priority="18">
      <formula>AND(Z$9&gt;=14/24,Z$9&lt;20/24)</formula>
    </cfRule>
    <cfRule type="expression" dxfId="4187" priority="19">
      <formula>AND(Z$9&gt;=8/24,Z$9&lt;14/24)</formula>
    </cfRule>
    <cfRule type="expression" dxfId="4186" priority="20">
      <formula>Z$9&lt;8/24</formula>
    </cfRule>
  </conditionalFormatting>
  <conditionalFormatting sqref="Z14:Z53 AA17:AF53">
    <cfRule type="expression" dxfId="4185" priority="11">
      <formula>Z14&gt;$AG14*1</formula>
    </cfRule>
    <cfRule type="expression" dxfId="4184" priority="12">
      <formula>Z$9&gt;=20/24</formula>
    </cfRule>
    <cfRule type="expression" dxfId="4183" priority="13">
      <formula>AND(Z$9&gt;=14/24,Z$9&lt;20/24)</formula>
    </cfRule>
    <cfRule type="expression" dxfId="4182" priority="14">
      <formula>AND(Z$9&gt;=8/24,Z$9&lt;14/24)</formula>
    </cfRule>
    <cfRule type="expression" dxfId="4181" priority="15">
      <formula>Z$9&lt;8/24</formula>
    </cfRule>
  </conditionalFormatting>
  <conditionalFormatting sqref="Z54:AF55">
    <cfRule type="expression" dxfId="4180" priority="10">
      <formula>Z$9&lt;8/24</formula>
    </cfRule>
  </conditionalFormatting>
  <conditionalFormatting sqref="Z54:AF55 Z69:AF70">
    <cfRule type="expression" dxfId="4179" priority="7">
      <formula>Z$9&gt;=20/24</formula>
    </cfRule>
    <cfRule type="expression" dxfId="4178" priority="8">
      <formula>AND(Z$9&gt;=14/24,Z$9&lt;20/24)</formula>
    </cfRule>
    <cfRule type="expression" dxfId="4177" priority="9">
      <formula>AND(Z$9&gt;=8/24,Z$9&lt;14/24)</formula>
    </cfRule>
  </conditionalFormatting>
  <conditionalFormatting sqref="Z69:AF70">
    <cfRule type="expression" dxfId="4176" priority="21">
      <formula>Z$9&lt;8/24</formula>
    </cfRule>
  </conditionalFormatting>
  <conditionalFormatting sqref="Z11:Z13 Z69:AF69">
    <cfRule type="expression" dxfId="4175" priority="16">
      <formula>Z11&gt;$AG11*1</formula>
    </cfRule>
  </conditionalFormatting>
  <conditionalFormatting sqref="Z54:AF55 Z69:AF70">
    <cfRule type="expression" dxfId="4174" priority="22">
      <formula>Z54&gt;$AG54</formula>
    </cfRule>
  </conditionalFormatting>
  <conditionalFormatting sqref="Z56:AF68">
    <cfRule type="expression" dxfId="4173" priority="4">
      <formula>Z$9&lt;8/24</formula>
    </cfRule>
  </conditionalFormatting>
  <conditionalFormatting sqref="Z63:AF65">
    <cfRule type="expression" dxfId="4172" priority="5">
      <formula>Z63&gt;$AG63</formula>
    </cfRule>
  </conditionalFormatting>
  <conditionalFormatting sqref="Z66:AF68 Z56:AF62">
    <cfRule type="expression" dxfId="4171" priority="6">
      <formula>Z56&gt;$AG56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J305"/>
  <sheetViews>
    <sheetView zoomScale="112" zoomScaleNormal="112" workbookViewId="0">
      <pane xSplit="1" ySplit="10" topLeftCell="B78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F97" sqref="F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2080/10/2</v>
      </c>
      <c r="C4" s="250"/>
      <c r="D4" s="250"/>
      <c r="E4" s="251" t="str">
        <f ca="1">"2080/"&amp;"10/"&amp;INT(MID(CELL("filename",G6),FIND("]",CELL("filename",G6))+1,200))</f>
        <v>2080/10/2</v>
      </c>
      <c r="F4" s="251"/>
      <c r="G4" s="251"/>
      <c r="H4" s="251" t="str">
        <f ca="1">TEXT(E4,"dddd")</f>
        <v>Wednesday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80</v>
      </c>
      <c r="C5" s="30">
        <f t="shared" si="0"/>
        <v>80.180000000000007</v>
      </c>
      <c r="D5" s="30">
        <f t="shared" si="0"/>
        <v>84.4</v>
      </c>
      <c r="E5" s="30">
        <f t="shared" si="0"/>
        <v>99.2</v>
      </c>
      <c r="F5" s="30">
        <f t="shared" si="0"/>
        <v>136.5</v>
      </c>
      <c r="G5" s="30">
        <f t="shared" si="0"/>
        <v>124.3</v>
      </c>
      <c r="H5" s="30">
        <f t="shared" si="0"/>
        <v>118.80000000000001</v>
      </c>
      <c r="I5" s="30">
        <f t="shared" si="0"/>
        <v>116.32999999999998</v>
      </c>
      <c r="J5" s="30">
        <f t="shared" si="0"/>
        <v>101.2</v>
      </c>
      <c r="K5" s="30">
        <f t="shared" si="0"/>
        <v>96.199999999999989</v>
      </c>
      <c r="L5" s="30">
        <f t="shared" si="0"/>
        <v>150.39999999999998</v>
      </c>
      <c r="M5" s="30">
        <f t="shared" si="0"/>
        <v>148.69999999999999</v>
      </c>
      <c r="N5" s="30">
        <f t="shared" si="0"/>
        <v>178.46</v>
      </c>
      <c r="O5" s="30">
        <f t="shared" si="0"/>
        <v>175.89999999999998</v>
      </c>
      <c r="P5" s="30">
        <f t="shared" si="0"/>
        <v>191.4</v>
      </c>
      <c r="Q5" s="30">
        <f t="shared" si="0"/>
        <v>196</v>
      </c>
      <c r="R5" s="30">
        <f t="shared" si="0"/>
        <v>194.3</v>
      </c>
      <c r="S5" s="30">
        <f t="shared" si="0"/>
        <v>183.8</v>
      </c>
      <c r="T5" s="30">
        <f t="shared" si="0"/>
        <v>186.4</v>
      </c>
      <c r="U5" s="30">
        <f t="shared" si="0"/>
        <v>186.4</v>
      </c>
      <c r="V5" s="30">
        <f t="shared" si="0"/>
        <v>166.6</v>
      </c>
      <c r="W5" s="30">
        <f t="shared" si="0"/>
        <v>171.57000000000002</v>
      </c>
      <c r="X5" s="30">
        <f t="shared" si="0"/>
        <v>167.1</v>
      </c>
      <c r="Y5" s="30">
        <f t="shared" si="0"/>
        <v>146.80000000000001</v>
      </c>
      <c r="Z5" s="30">
        <f t="shared" si="0"/>
        <v>163.80000000000001</v>
      </c>
      <c r="AA5" s="30">
        <f>AB108</f>
        <v>169.2</v>
      </c>
      <c r="AB5" s="30">
        <f t="shared" si="0"/>
        <v>97</v>
      </c>
      <c r="AC5" s="30">
        <f t="shared" si="0"/>
        <v>97.9</v>
      </c>
      <c r="AD5" s="30">
        <f t="shared" si="0"/>
        <v>105</v>
      </c>
      <c r="AE5" s="30">
        <f t="shared" si="0"/>
        <v>105</v>
      </c>
      <c r="AF5" s="30">
        <f>B108</f>
        <v>97.5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Load=1298</v>
      </c>
      <c r="B7" s="35">
        <f t="shared" ref="B7:AF7" si="1">B116</f>
        <v>1498.13</v>
      </c>
      <c r="C7" s="35">
        <f t="shared" si="1"/>
        <v>1395.63</v>
      </c>
      <c r="D7" s="35">
        <f t="shared" si="1"/>
        <v>1393.0100000000002</v>
      </c>
      <c r="E7" s="35">
        <f t="shared" si="1"/>
        <v>1393.7000000000003</v>
      </c>
      <c r="F7" s="35">
        <f t="shared" si="1"/>
        <v>1394.8</v>
      </c>
      <c r="G7" s="35">
        <f t="shared" si="1"/>
        <v>1415.6</v>
      </c>
      <c r="H7" s="35">
        <f t="shared" si="1"/>
        <v>1357.9999999999998</v>
      </c>
      <c r="I7" s="35">
        <f t="shared" si="1"/>
        <v>1297.4999999999998</v>
      </c>
      <c r="J7" s="35">
        <f t="shared" si="1"/>
        <v>1389.0299999999997</v>
      </c>
      <c r="K7" s="35">
        <f t="shared" si="1"/>
        <v>1389.8999999999999</v>
      </c>
      <c r="L7" s="35">
        <f t="shared" si="1"/>
        <v>1492.6</v>
      </c>
      <c r="M7" s="35">
        <f t="shared" si="1"/>
        <v>1428.0999999999997</v>
      </c>
      <c r="N7" s="35">
        <f t="shared" si="1"/>
        <v>1491.1</v>
      </c>
      <c r="O7" s="35">
        <f t="shared" si="1"/>
        <v>1453.26</v>
      </c>
      <c r="P7" s="35">
        <f t="shared" si="1"/>
        <v>1459.9</v>
      </c>
      <c r="Q7" s="35">
        <f t="shared" si="1"/>
        <v>1418.5</v>
      </c>
      <c r="R7" s="35">
        <f t="shared" si="1"/>
        <v>1411.8</v>
      </c>
      <c r="S7" s="35">
        <f t="shared" si="1"/>
        <v>1401.1</v>
      </c>
      <c r="T7" s="35">
        <f t="shared" si="1"/>
        <v>1435.5</v>
      </c>
      <c r="U7" s="35">
        <f t="shared" si="1"/>
        <v>1413.6</v>
      </c>
      <c r="V7" s="35">
        <f t="shared" si="1"/>
        <v>1413.6</v>
      </c>
      <c r="W7" s="35">
        <f t="shared" si="1"/>
        <v>1419.6</v>
      </c>
      <c r="X7" s="35">
        <f t="shared" si="1"/>
        <v>1466.17</v>
      </c>
      <c r="Y7" s="35">
        <f t="shared" si="1"/>
        <v>1466</v>
      </c>
      <c r="Z7" s="35">
        <f t="shared" si="1"/>
        <v>1577.6999999999998</v>
      </c>
      <c r="AA7" s="35">
        <f t="shared" si="1"/>
        <v>1700.5000000000002</v>
      </c>
      <c r="AB7" s="35">
        <f>AB116</f>
        <v>1598.9000000000003</v>
      </c>
      <c r="AC7" s="35">
        <f t="shared" si="1"/>
        <v>1547.6000000000001</v>
      </c>
      <c r="AD7" s="35">
        <f t="shared" si="1"/>
        <v>1578.9</v>
      </c>
      <c r="AE7" s="35">
        <f t="shared" si="1"/>
        <v>1504.8000000000002</v>
      </c>
      <c r="AF7" s="35">
        <f t="shared" si="1"/>
        <v>1529.1000000000004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2005.1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1598.9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4" t="s">
        <v>19</v>
      </c>
      <c r="AI10" s="204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31.1</v>
      </c>
      <c r="C11" s="43">
        <v>31.1</v>
      </c>
      <c r="D11" s="43">
        <v>30.5</v>
      </c>
      <c r="E11" s="43">
        <v>30.5</v>
      </c>
      <c r="F11" s="43">
        <v>30.5</v>
      </c>
      <c r="G11" s="43">
        <v>30.5</v>
      </c>
      <c r="H11" s="43">
        <v>30.5</v>
      </c>
      <c r="I11" s="43">
        <v>30.5</v>
      </c>
      <c r="J11" s="43">
        <v>30.5</v>
      </c>
      <c r="K11" s="43">
        <v>30.5</v>
      </c>
      <c r="L11" s="43">
        <v>30.5</v>
      </c>
      <c r="M11" s="43">
        <v>30.5</v>
      </c>
      <c r="N11" s="43">
        <v>30.5</v>
      </c>
      <c r="O11" s="43">
        <v>30.5</v>
      </c>
      <c r="P11" s="43">
        <v>38.1</v>
      </c>
      <c r="Q11" s="43">
        <v>38.1</v>
      </c>
      <c r="R11" s="43">
        <v>38.1</v>
      </c>
      <c r="S11" s="43">
        <v>38.1</v>
      </c>
      <c r="T11" s="43">
        <v>38.1</v>
      </c>
      <c r="U11" s="43">
        <v>38.1</v>
      </c>
      <c r="V11" s="43">
        <v>38.1</v>
      </c>
      <c r="W11" s="43">
        <v>38.1</v>
      </c>
      <c r="X11" s="43">
        <v>38.1</v>
      </c>
      <c r="Y11" s="43">
        <v>38.1</v>
      </c>
      <c r="Z11" s="43">
        <v>38.1</v>
      </c>
      <c r="AA11" s="44">
        <v>29.1</v>
      </c>
      <c r="AB11" s="44">
        <v>34.1</v>
      </c>
      <c r="AC11" s="44">
        <v>33.1</v>
      </c>
      <c r="AD11" s="44">
        <v>36.1</v>
      </c>
      <c r="AE11" s="44">
        <v>36.1</v>
      </c>
      <c r="AF11" s="44">
        <v>36.1</v>
      </c>
      <c r="AG11" s="45">
        <v>86</v>
      </c>
      <c r="AH11" s="46">
        <f t="shared" ref="AH11:AH74" si="2">MAX(B11:AF11)</f>
        <v>38.1</v>
      </c>
      <c r="AI11" s="47">
        <f t="shared" ref="AI11:AI74" si="3">MIN(B11:AF11)</f>
        <v>29.1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25</v>
      </c>
      <c r="C12" s="43">
        <v>25</v>
      </c>
      <c r="D12" s="43">
        <v>25</v>
      </c>
      <c r="E12" s="43">
        <v>25</v>
      </c>
      <c r="F12" s="43">
        <v>25</v>
      </c>
      <c r="G12" s="43">
        <v>25</v>
      </c>
      <c r="H12" s="43">
        <v>25</v>
      </c>
      <c r="I12" s="43">
        <v>25</v>
      </c>
      <c r="J12" s="43">
        <v>25</v>
      </c>
      <c r="K12" s="43">
        <v>25</v>
      </c>
      <c r="L12" s="43">
        <v>25</v>
      </c>
      <c r="M12" s="43">
        <v>25</v>
      </c>
      <c r="N12" s="43">
        <v>25</v>
      </c>
      <c r="O12" s="43">
        <v>25</v>
      </c>
      <c r="P12" s="43">
        <v>30.9</v>
      </c>
      <c r="Q12" s="43">
        <v>30.9</v>
      </c>
      <c r="R12" s="43">
        <v>30.9</v>
      </c>
      <c r="S12" s="43">
        <v>30.9</v>
      </c>
      <c r="T12" s="43">
        <v>30.9</v>
      </c>
      <c r="U12" s="43">
        <v>30.9</v>
      </c>
      <c r="V12" s="43">
        <v>30.9</v>
      </c>
      <c r="W12" s="43">
        <v>30.9</v>
      </c>
      <c r="X12" s="43">
        <v>30.9</v>
      </c>
      <c r="Y12" s="43">
        <v>30.9</v>
      </c>
      <c r="Z12" s="43">
        <v>30.9</v>
      </c>
      <c r="AA12" s="44">
        <v>23.9</v>
      </c>
      <c r="AB12" s="44">
        <v>27</v>
      </c>
      <c r="AC12" s="44">
        <v>27</v>
      </c>
      <c r="AD12" s="44">
        <v>27</v>
      </c>
      <c r="AE12" s="44">
        <v>27</v>
      </c>
      <c r="AF12" s="44">
        <v>27</v>
      </c>
      <c r="AG12" s="48">
        <v>82</v>
      </c>
      <c r="AH12" s="46">
        <f t="shared" si="2"/>
        <v>30.9</v>
      </c>
      <c r="AI12" s="47">
        <f t="shared" si="3"/>
        <v>23.9</v>
      </c>
      <c r="AK12" s="49"/>
      <c r="AL12" s="50" t="str">
        <f ca="1">MID(CELL("filename",C7),FIND("]",CELL("filename",C7))+1,600)</f>
        <v>02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32.5</v>
      </c>
      <c r="C13" s="43">
        <v>32.5</v>
      </c>
      <c r="D13" s="43">
        <v>32.5</v>
      </c>
      <c r="E13" s="43">
        <v>39</v>
      </c>
      <c r="F13" s="43">
        <v>39</v>
      </c>
      <c r="G13" s="43">
        <v>39</v>
      </c>
      <c r="H13" s="43">
        <v>39</v>
      </c>
      <c r="I13" s="43">
        <v>39</v>
      </c>
      <c r="J13" s="43">
        <v>39</v>
      </c>
      <c r="K13" s="43">
        <v>39</v>
      </c>
      <c r="L13" s="43">
        <v>39</v>
      </c>
      <c r="M13" s="43">
        <v>39</v>
      </c>
      <c r="N13" s="43">
        <v>39</v>
      </c>
      <c r="O13" s="43">
        <v>39</v>
      </c>
      <c r="P13" s="43">
        <v>34.9</v>
      </c>
      <c r="Q13" s="43">
        <v>34.9</v>
      </c>
      <c r="R13" s="43">
        <v>34.9</v>
      </c>
      <c r="S13" s="43">
        <v>34.9</v>
      </c>
      <c r="T13" s="43">
        <v>34.9</v>
      </c>
      <c r="U13" s="43">
        <v>34.9</v>
      </c>
      <c r="V13" s="43">
        <v>34.9</v>
      </c>
      <c r="W13" s="43">
        <v>34.9</v>
      </c>
      <c r="X13" s="43">
        <v>34.9</v>
      </c>
      <c r="Y13" s="43">
        <v>34.9</v>
      </c>
      <c r="Z13" s="43">
        <v>34.9</v>
      </c>
      <c r="AA13" s="44">
        <v>51.4</v>
      </c>
      <c r="AB13" s="44">
        <v>51.4</v>
      </c>
      <c r="AC13" s="44">
        <v>51.4</v>
      </c>
      <c r="AD13" s="44">
        <v>51.4</v>
      </c>
      <c r="AE13" s="44">
        <v>51.4</v>
      </c>
      <c r="AF13" s="44">
        <v>51.4</v>
      </c>
      <c r="AG13" s="48">
        <v>78</v>
      </c>
      <c r="AH13" s="46">
        <f t="shared" si="2"/>
        <v>51.4</v>
      </c>
      <c r="AI13" s="47">
        <f t="shared" si="3"/>
        <v>32.5</v>
      </c>
      <c r="AK13" s="49"/>
      <c r="AL13" s="50" t="str">
        <f ca="1">"Daily Load Curve(Excluding of Export) of Nepal ("&amp;A4&amp;" "&amp;B4&amp;")"</f>
        <v>Daily Load Curve(Excluding of Export) of Nepal (Nepali Date: 2080/10/2)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23.2</v>
      </c>
      <c r="C14" s="43">
        <v>23.2</v>
      </c>
      <c r="D14" s="43">
        <v>23.2</v>
      </c>
      <c r="E14" s="43">
        <v>29.6</v>
      </c>
      <c r="F14" s="43">
        <v>29.6</v>
      </c>
      <c r="G14" s="43">
        <v>29.6</v>
      </c>
      <c r="H14" s="43">
        <v>29.6</v>
      </c>
      <c r="I14" s="43">
        <v>29.6</v>
      </c>
      <c r="J14" s="43">
        <v>29.6</v>
      </c>
      <c r="K14" s="43">
        <v>29.6</v>
      </c>
      <c r="L14" s="43">
        <v>29.6</v>
      </c>
      <c r="M14" s="43">
        <v>29.6</v>
      </c>
      <c r="N14" s="43">
        <v>29.6</v>
      </c>
      <c r="O14" s="43">
        <v>29.6</v>
      </c>
      <c r="P14" s="43">
        <v>25.2</v>
      </c>
      <c r="Q14" s="43">
        <v>25.2</v>
      </c>
      <c r="R14" s="43">
        <v>25.2</v>
      </c>
      <c r="S14" s="43">
        <v>25.2</v>
      </c>
      <c r="T14" s="43">
        <v>25.2</v>
      </c>
      <c r="U14" s="43">
        <v>25.2</v>
      </c>
      <c r="V14" s="43">
        <v>25.2</v>
      </c>
      <c r="W14" s="43">
        <v>25.2</v>
      </c>
      <c r="X14" s="43">
        <v>25.2</v>
      </c>
      <c r="Y14" s="43">
        <v>25.2</v>
      </c>
      <c r="Z14" s="43">
        <v>25.2</v>
      </c>
      <c r="AA14" s="44">
        <v>26</v>
      </c>
      <c r="AB14" s="44">
        <v>27.5</v>
      </c>
      <c r="AC14" s="44">
        <v>27.5</v>
      </c>
      <c r="AD14" s="44">
        <v>27.5</v>
      </c>
      <c r="AE14" s="44">
        <v>27.5</v>
      </c>
      <c r="AF14" s="44">
        <v>27.5</v>
      </c>
      <c r="AG14" s="48">
        <v>77</v>
      </c>
      <c r="AH14" s="46">
        <f t="shared" si="2"/>
        <v>29.6</v>
      </c>
      <c r="AI14" s="47">
        <f t="shared" si="3"/>
        <v>23.2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58.77</v>
      </c>
      <c r="C15" s="43">
        <v>58.77</v>
      </c>
      <c r="D15" s="43">
        <v>58.77</v>
      </c>
      <c r="E15" s="43">
        <v>65.599999999999994</v>
      </c>
      <c r="F15" s="43">
        <v>65.599999999999994</v>
      </c>
      <c r="G15" s="43">
        <v>65.599999999999994</v>
      </c>
      <c r="H15" s="43">
        <v>65.599999999999994</v>
      </c>
      <c r="I15" s="43">
        <v>65.599999999999994</v>
      </c>
      <c r="J15" s="43">
        <v>65.599999999999994</v>
      </c>
      <c r="K15" s="43">
        <v>65.599999999999994</v>
      </c>
      <c r="L15" s="43">
        <v>65.599999999999994</v>
      </c>
      <c r="M15" s="43">
        <v>65.599999999999994</v>
      </c>
      <c r="N15" s="43">
        <v>65.599999999999994</v>
      </c>
      <c r="O15" s="43">
        <v>65.599999999999994</v>
      </c>
      <c r="P15" s="43">
        <v>58.2</v>
      </c>
      <c r="Q15" s="43">
        <v>58.2</v>
      </c>
      <c r="R15" s="43">
        <v>58.2</v>
      </c>
      <c r="S15" s="43">
        <v>58.2</v>
      </c>
      <c r="T15" s="43">
        <v>58.2</v>
      </c>
      <c r="U15" s="43">
        <v>58.2</v>
      </c>
      <c r="V15" s="43">
        <v>58.2</v>
      </c>
      <c r="W15" s="43">
        <v>58.2</v>
      </c>
      <c r="X15" s="43">
        <v>58.2</v>
      </c>
      <c r="Y15" s="43">
        <v>58.2</v>
      </c>
      <c r="Z15" s="43">
        <v>58.2</v>
      </c>
      <c r="AA15" s="44">
        <v>55.5</v>
      </c>
      <c r="AB15" s="44">
        <v>55.5</v>
      </c>
      <c r="AC15" s="44">
        <v>55.5</v>
      </c>
      <c r="AD15" s="44">
        <v>60.3</v>
      </c>
      <c r="AE15" s="44">
        <v>60.3</v>
      </c>
      <c r="AF15" s="44">
        <v>60.3</v>
      </c>
      <c r="AG15" s="48">
        <v>73</v>
      </c>
      <c r="AH15" s="46">
        <f t="shared" si="2"/>
        <v>65.599999999999994</v>
      </c>
      <c r="AI15" s="47">
        <f t="shared" si="3"/>
        <v>55.5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21.36</v>
      </c>
      <c r="C16" s="43">
        <v>21.36</v>
      </c>
      <c r="D16" s="43">
        <v>21.36</v>
      </c>
      <c r="E16" s="43">
        <v>23</v>
      </c>
      <c r="F16" s="43">
        <v>23</v>
      </c>
      <c r="G16" s="43">
        <v>23</v>
      </c>
      <c r="H16" s="43">
        <v>23</v>
      </c>
      <c r="I16" s="43">
        <v>23</v>
      </c>
      <c r="J16" s="43">
        <v>23</v>
      </c>
      <c r="K16" s="43">
        <v>23</v>
      </c>
      <c r="L16" s="43">
        <v>23</v>
      </c>
      <c r="M16" s="43">
        <v>23</v>
      </c>
      <c r="N16" s="43">
        <v>23</v>
      </c>
      <c r="O16" s="43">
        <v>23</v>
      </c>
      <c r="P16" s="43">
        <v>21</v>
      </c>
      <c r="Q16" s="43">
        <v>21</v>
      </c>
      <c r="R16" s="43">
        <v>21</v>
      </c>
      <c r="S16" s="43">
        <v>21</v>
      </c>
      <c r="T16" s="43">
        <v>21</v>
      </c>
      <c r="U16" s="43">
        <v>21</v>
      </c>
      <c r="V16" s="43">
        <v>21</v>
      </c>
      <c r="W16" s="43">
        <v>21</v>
      </c>
      <c r="X16" s="43">
        <v>21</v>
      </c>
      <c r="Y16" s="43">
        <v>21</v>
      </c>
      <c r="Z16" s="43">
        <v>21</v>
      </c>
      <c r="AA16" s="44">
        <v>28</v>
      </c>
      <c r="AB16" s="44">
        <v>28</v>
      </c>
      <c r="AC16" s="44">
        <v>28</v>
      </c>
      <c r="AD16" s="44">
        <v>28</v>
      </c>
      <c r="AE16" s="44">
        <v>28</v>
      </c>
      <c r="AF16" s="44">
        <v>28</v>
      </c>
      <c r="AG16" s="48">
        <v>71</v>
      </c>
      <c r="AH16" s="46">
        <f t="shared" si="2"/>
        <v>28</v>
      </c>
      <c r="AI16" s="47">
        <f t="shared" si="3"/>
        <v>21</v>
      </c>
      <c r="AK16" s="49"/>
      <c r="AL16" s="52" t="s">
        <v>7</v>
      </c>
      <c r="AM16" s="57">
        <f t="shared" ref="AM16:AR16" si="4">B71</f>
        <v>965.73</v>
      </c>
      <c r="AN16" s="57">
        <f t="shared" si="4"/>
        <v>965.73</v>
      </c>
      <c r="AO16" s="57">
        <f t="shared" si="4"/>
        <v>954.23</v>
      </c>
      <c r="AP16" s="57">
        <f t="shared" si="4"/>
        <v>970.19999999999993</v>
      </c>
      <c r="AQ16" s="57">
        <f t="shared" si="4"/>
        <v>970.19999999999993</v>
      </c>
      <c r="AR16" s="57">
        <f t="shared" si="4"/>
        <v>970.19999999999993</v>
      </c>
      <c r="AS16" s="57">
        <f>I71</f>
        <v>970.19999999999993</v>
      </c>
      <c r="AT16" s="57">
        <f>K71</f>
        <v>970.19999999999993</v>
      </c>
      <c r="AU16" s="57">
        <f t="shared" ref="AU16:BD16" si="5">M71</f>
        <v>964.99999999999989</v>
      </c>
      <c r="AV16" s="57">
        <f t="shared" si="5"/>
        <v>964.99999999999989</v>
      </c>
      <c r="AW16" s="57">
        <f t="shared" si="5"/>
        <v>964.99999999999989</v>
      </c>
      <c r="AX16" s="57">
        <f t="shared" si="5"/>
        <v>942.5</v>
      </c>
      <c r="AY16" s="57">
        <f t="shared" si="5"/>
        <v>942.5</v>
      </c>
      <c r="AZ16" s="57">
        <f t="shared" si="5"/>
        <v>942.5</v>
      </c>
      <c r="BA16" s="57">
        <f t="shared" si="5"/>
        <v>942.5</v>
      </c>
      <c r="BB16" s="57">
        <f t="shared" si="5"/>
        <v>942.5</v>
      </c>
      <c r="BC16" s="57">
        <f t="shared" si="5"/>
        <v>942.5</v>
      </c>
      <c r="BD16" s="57">
        <f t="shared" si="5"/>
        <v>942.5</v>
      </c>
      <c r="BE16" s="58">
        <f>X71</f>
        <v>942.5</v>
      </c>
      <c r="BF16" s="58">
        <f>Z71</f>
        <v>942.5</v>
      </c>
      <c r="BG16" s="58">
        <f>AB71</f>
        <v>1013.5000000000002</v>
      </c>
      <c r="BH16" s="58">
        <f>AD71</f>
        <v>1020.3000000000002</v>
      </c>
      <c r="BI16" s="58">
        <f>AE71</f>
        <v>1020.3000000000002</v>
      </c>
      <c r="BJ16" s="58">
        <f>AF71</f>
        <v>1020.3000000000002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31.9</v>
      </c>
      <c r="C17" s="44">
        <v>31.9</v>
      </c>
      <c r="D17" s="44">
        <v>31.9</v>
      </c>
      <c r="E17" s="44">
        <v>28.6</v>
      </c>
      <c r="F17" s="44">
        <v>28.6</v>
      </c>
      <c r="G17" s="44">
        <v>28.6</v>
      </c>
      <c r="H17" s="44">
        <v>28.6</v>
      </c>
      <c r="I17" s="44">
        <v>28.6</v>
      </c>
      <c r="J17" s="44">
        <v>28.6</v>
      </c>
      <c r="K17" s="44">
        <v>28.6</v>
      </c>
      <c r="L17" s="44">
        <v>28.6</v>
      </c>
      <c r="M17" s="44">
        <v>28.6</v>
      </c>
      <c r="N17" s="44">
        <v>28.6</v>
      </c>
      <c r="O17" s="44">
        <v>28.6</v>
      </c>
      <c r="P17" s="44">
        <v>26.5</v>
      </c>
      <c r="Q17" s="44">
        <v>26.5</v>
      </c>
      <c r="R17" s="44">
        <v>26.5</v>
      </c>
      <c r="S17" s="44">
        <v>26.5</v>
      </c>
      <c r="T17" s="44">
        <v>26.5</v>
      </c>
      <c r="U17" s="44">
        <v>26.5</v>
      </c>
      <c r="V17" s="44">
        <v>26.5</v>
      </c>
      <c r="W17" s="44">
        <v>26.5</v>
      </c>
      <c r="X17" s="44">
        <v>26.5</v>
      </c>
      <c r="Y17" s="44">
        <v>26.5</v>
      </c>
      <c r="Z17" s="44">
        <v>26.5</v>
      </c>
      <c r="AA17" s="44">
        <v>33.799999999999997</v>
      </c>
      <c r="AB17" s="44">
        <v>33.799999999999997</v>
      </c>
      <c r="AC17" s="44">
        <v>33.799999999999997</v>
      </c>
      <c r="AD17" s="44">
        <v>33.799999999999997</v>
      </c>
      <c r="AE17" s="44">
        <v>33.799999999999997</v>
      </c>
      <c r="AF17" s="44">
        <v>33.799999999999997</v>
      </c>
      <c r="AG17" s="45">
        <v>54</v>
      </c>
      <c r="AH17" s="46">
        <f t="shared" si="2"/>
        <v>33.799999999999997</v>
      </c>
      <c r="AI17" s="47">
        <f t="shared" si="3"/>
        <v>26.5</v>
      </c>
      <c r="AK17" s="49"/>
      <c r="AL17" s="52" t="s">
        <v>29</v>
      </c>
      <c r="AM17" s="57">
        <f t="shared" ref="AM17:AR17" si="6">B78</f>
        <v>428.29999999999995</v>
      </c>
      <c r="AN17" s="57">
        <f t="shared" si="6"/>
        <v>406.29999999999995</v>
      </c>
      <c r="AO17" s="57">
        <f t="shared" si="6"/>
        <v>497.09999999999997</v>
      </c>
      <c r="AP17" s="57">
        <f t="shared" si="6"/>
        <v>422.39999999999992</v>
      </c>
      <c r="AQ17" s="57">
        <f t="shared" si="6"/>
        <v>452.2999999999999</v>
      </c>
      <c r="AR17" s="57">
        <f t="shared" si="6"/>
        <v>452.2999999999999</v>
      </c>
      <c r="AS17" s="57">
        <f>I78</f>
        <v>350.89999999999992</v>
      </c>
      <c r="AT17" s="57">
        <f>K78</f>
        <v>440.89999999999992</v>
      </c>
      <c r="AU17" s="57">
        <f t="shared" ref="AU17:BD17" si="7">M78</f>
        <v>398.19999999999993</v>
      </c>
      <c r="AV17" s="57">
        <f t="shared" si="7"/>
        <v>457.59999999999997</v>
      </c>
      <c r="AW17" s="57">
        <f t="shared" si="7"/>
        <v>457.59999999999997</v>
      </c>
      <c r="AX17" s="57">
        <f t="shared" si="7"/>
        <v>307.5</v>
      </c>
      <c r="AY17" s="57">
        <f t="shared" si="7"/>
        <v>237.5</v>
      </c>
      <c r="AZ17" s="57">
        <f t="shared" si="7"/>
        <v>237.5</v>
      </c>
      <c r="BA17" s="57">
        <f t="shared" si="7"/>
        <v>237.5</v>
      </c>
      <c r="BB17" s="57">
        <f t="shared" si="7"/>
        <v>347.7</v>
      </c>
      <c r="BC17" s="57">
        <f t="shared" si="7"/>
        <v>283.60000000000002</v>
      </c>
      <c r="BD17" s="57">
        <f t="shared" si="7"/>
        <v>283.60000000000002</v>
      </c>
      <c r="BE17" s="58">
        <f>X78</f>
        <v>352.59999999999997</v>
      </c>
      <c r="BF17" s="58">
        <f>Z78</f>
        <v>452.7</v>
      </c>
      <c r="BG17" s="58">
        <f>AB78</f>
        <v>417.1</v>
      </c>
      <c r="BH17" s="58">
        <f>AD78</f>
        <v>425.6</v>
      </c>
      <c r="BI17" s="58">
        <f>AE78</f>
        <v>465.1</v>
      </c>
      <c r="BJ17" s="58">
        <f>AF78</f>
        <v>478.20000000000005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14</v>
      </c>
      <c r="C18" s="44">
        <v>14</v>
      </c>
      <c r="D18" s="44">
        <v>14</v>
      </c>
      <c r="E18" s="44">
        <v>17.100000000000001</v>
      </c>
      <c r="F18" s="44">
        <v>17.100000000000001</v>
      </c>
      <c r="G18" s="44">
        <v>17.100000000000001</v>
      </c>
      <c r="H18" s="44">
        <v>17.100000000000001</v>
      </c>
      <c r="I18" s="44">
        <v>17.100000000000001</v>
      </c>
      <c r="J18" s="44">
        <v>17.100000000000001</v>
      </c>
      <c r="K18" s="44">
        <v>17.100000000000001</v>
      </c>
      <c r="L18" s="44">
        <v>17.100000000000001</v>
      </c>
      <c r="M18" s="44">
        <v>17.100000000000001</v>
      </c>
      <c r="N18" s="44">
        <v>17.100000000000001</v>
      </c>
      <c r="O18" s="44">
        <v>17.100000000000001</v>
      </c>
      <c r="P18" s="44">
        <v>14.4</v>
      </c>
      <c r="Q18" s="44">
        <v>14.4</v>
      </c>
      <c r="R18" s="44">
        <v>14.4</v>
      </c>
      <c r="S18" s="44">
        <v>14.4</v>
      </c>
      <c r="T18" s="44">
        <v>14.4</v>
      </c>
      <c r="U18" s="44">
        <v>14.4</v>
      </c>
      <c r="V18" s="44">
        <v>14.4</v>
      </c>
      <c r="W18" s="44">
        <v>14.4</v>
      </c>
      <c r="X18" s="44">
        <v>14.4</v>
      </c>
      <c r="Y18" s="44">
        <v>14.4</v>
      </c>
      <c r="Z18" s="44">
        <v>14.4</v>
      </c>
      <c r="AA18" s="44">
        <v>20</v>
      </c>
      <c r="AB18" s="44">
        <v>20</v>
      </c>
      <c r="AC18" s="44">
        <v>20</v>
      </c>
      <c r="AD18" s="44">
        <v>20</v>
      </c>
      <c r="AE18" s="44">
        <v>20</v>
      </c>
      <c r="AF18" s="44">
        <v>20</v>
      </c>
      <c r="AG18" s="48">
        <v>52.465000000000003</v>
      </c>
      <c r="AH18" s="46">
        <f t="shared" si="2"/>
        <v>20</v>
      </c>
      <c r="AI18" s="47">
        <f t="shared" si="3"/>
        <v>14</v>
      </c>
      <c r="AK18" s="49"/>
      <c r="AL18" s="52" t="s">
        <v>31</v>
      </c>
      <c r="AM18" s="57">
        <f t="shared" ref="AM18:AR18" si="8">B92</f>
        <v>348.6</v>
      </c>
      <c r="AN18" s="57">
        <f t="shared" si="8"/>
        <v>323.60000000000008</v>
      </c>
      <c r="AO18" s="57">
        <f t="shared" si="8"/>
        <v>323.60000000000008</v>
      </c>
      <c r="AP18" s="57">
        <f t="shared" si="8"/>
        <v>311.60000000000008</v>
      </c>
      <c r="AQ18" s="57">
        <f t="shared" si="8"/>
        <v>311.60000000000008</v>
      </c>
      <c r="AR18" s="57">
        <f t="shared" si="8"/>
        <v>311.60000000000008</v>
      </c>
      <c r="AS18" s="57">
        <f>I92</f>
        <v>302.60000000000002</v>
      </c>
      <c r="AT18" s="57">
        <f>K92</f>
        <v>302.60000000000002</v>
      </c>
      <c r="AU18" s="57">
        <f t="shared" ref="AU18:BD18" si="9">M92</f>
        <v>286.8</v>
      </c>
      <c r="AV18" s="57">
        <f t="shared" si="9"/>
        <v>299.8</v>
      </c>
      <c r="AW18" s="57">
        <f t="shared" si="9"/>
        <v>335.2</v>
      </c>
      <c r="AX18" s="57">
        <f t="shared" si="9"/>
        <v>337</v>
      </c>
      <c r="AY18" s="57">
        <f t="shared" si="9"/>
        <v>339.1</v>
      </c>
      <c r="AZ18" s="57">
        <f t="shared" si="9"/>
        <v>327.8</v>
      </c>
      <c r="BA18" s="57">
        <f t="shared" si="9"/>
        <v>327.8</v>
      </c>
      <c r="BB18" s="57">
        <f t="shared" si="9"/>
        <v>342.49999999999994</v>
      </c>
      <c r="BC18" s="57">
        <f t="shared" si="9"/>
        <v>324.97999999999996</v>
      </c>
      <c r="BD18" s="57">
        <f t="shared" si="9"/>
        <v>324.97999999999996</v>
      </c>
      <c r="BE18" s="58">
        <f>X92</f>
        <v>311.40000000000003</v>
      </c>
      <c r="BF18" s="58">
        <f>Z92</f>
        <v>329.8</v>
      </c>
      <c r="BG18" s="58">
        <f>AB92</f>
        <v>353.29999999999995</v>
      </c>
      <c r="BH18" s="58">
        <f>AD92</f>
        <v>367.09999999999997</v>
      </c>
      <c r="BI18" s="58">
        <f>AE92</f>
        <v>313.39999999999998</v>
      </c>
      <c r="BJ18" s="58">
        <f>AF92</f>
        <v>315.10000000000002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97.5</v>
      </c>
      <c r="AN19" s="57">
        <f t="shared" si="10"/>
        <v>80</v>
      </c>
      <c r="AO19" s="57">
        <f t="shared" si="10"/>
        <v>80.180000000000007</v>
      </c>
      <c r="AP19" s="57">
        <f t="shared" si="10"/>
        <v>84.4</v>
      </c>
      <c r="AQ19" s="57">
        <f t="shared" si="10"/>
        <v>99.2</v>
      </c>
      <c r="AR19" s="57">
        <f t="shared" si="10"/>
        <v>136.5</v>
      </c>
      <c r="AS19" s="57">
        <f>I108</f>
        <v>118.80000000000001</v>
      </c>
      <c r="AT19" s="57">
        <f>K108</f>
        <v>101.2</v>
      </c>
      <c r="AU19" s="57">
        <f t="shared" ref="AU19:BD19" si="11">M108</f>
        <v>150.39999999999998</v>
      </c>
      <c r="AV19" s="57">
        <f t="shared" si="11"/>
        <v>148.69999999999999</v>
      </c>
      <c r="AW19" s="57">
        <f t="shared" si="11"/>
        <v>178.46</v>
      </c>
      <c r="AX19" s="57">
        <f t="shared" si="11"/>
        <v>175.89999999999998</v>
      </c>
      <c r="AY19" s="57">
        <f t="shared" si="11"/>
        <v>191.4</v>
      </c>
      <c r="AZ19" s="57">
        <f t="shared" si="11"/>
        <v>196</v>
      </c>
      <c r="BA19" s="57">
        <f t="shared" si="11"/>
        <v>194.3</v>
      </c>
      <c r="BB19" s="57">
        <f t="shared" si="11"/>
        <v>183.8</v>
      </c>
      <c r="BC19" s="57">
        <f t="shared" si="11"/>
        <v>186.4</v>
      </c>
      <c r="BD19" s="57">
        <f t="shared" si="11"/>
        <v>186.4</v>
      </c>
      <c r="BE19" s="58">
        <f>X108</f>
        <v>171.57000000000002</v>
      </c>
      <c r="BF19" s="58">
        <f>Z108</f>
        <v>146.80000000000001</v>
      </c>
      <c r="BG19" s="58">
        <f>AB108</f>
        <v>169.2</v>
      </c>
      <c r="BH19" s="58">
        <f>AD108</f>
        <v>97.9</v>
      </c>
      <c r="BI19" s="58">
        <f>AE108</f>
        <v>105</v>
      </c>
      <c r="BJ19" s="58">
        <f>AF108</f>
        <v>105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68</v>
      </c>
      <c r="AN20" s="57">
        <f t="shared" si="12"/>
        <v>68</v>
      </c>
      <c r="AO20" s="57">
        <f t="shared" si="12"/>
        <v>68</v>
      </c>
      <c r="AP20" s="57">
        <f t="shared" si="12"/>
        <v>51</v>
      </c>
      <c r="AQ20" s="57">
        <f t="shared" si="12"/>
        <v>35</v>
      </c>
      <c r="AR20" s="57">
        <f t="shared" si="12"/>
        <v>35</v>
      </c>
      <c r="AS20" s="57">
        <f>I96</f>
        <v>35</v>
      </c>
      <c r="AT20" s="57">
        <f>K96</f>
        <v>35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51</v>
      </c>
      <c r="BG20" s="58">
        <f>AB96</f>
        <v>52</v>
      </c>
      <c r="BH20" s="58">
        <f>AD96</f>
        <v>52</v>
      </c>
      <c r="BI20" s="58">
        <f>AE96</f>
        <v>51</v>
      </c>
      <c r="BJ20" s="58">
        <f>AF96</f>
        <v>51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36.799999999999997</v>
      </c>
      <c r="C22" s="44">
        <v>36.799999999999997</v>
      </c>
      <c r="D22" s="44">
        <v>36.799999999999997</v>
      </c>
      <c r="E22" s="44">
        <v>33</v>
      </c>
      <c r="F22" s="44">
        <v>33</v>
      </c>
      <c r="G22" s="44">
        <v>33</v>
      </c>
      <c r="H22" s="44">
        <v>33</v>
      </c>
      <c r="I22" s="44">
        <v>33</v>
      </c>
      <c r="J22" s="44">
        <v>33</v>
      </c>
      <c r="K22" s="44">
        <v>33</v>
      </c>
      <c r="L22" s="44">
        <v>33</v>
      </c>
      <c r="M22" s="44">
        <v>33</v>
      </c>
      <c r="N22" s="44">
        <v>33</v>
      </c>
      <c r="O22" s="44">
        <v>33</v>
      </c>
      <c r="P22" s="44">
        <v>30.2</v>
      </c>
      <c r="Q22" s="44">
        <v>30.2</v>
      </c>
      <c r="R22" s="44">
        <v>30.2</v>
      </c>
      <c r="S22" s="44">
        <v>30.2</v>
      </c>
      <c r="T22" s="44">
        <v>30.2</v>
      </c>
      <c r="U22" s="44">
        <v>30.2</v>
      </c>
      <c r="V22" s="44">
        <v>30.2</v>
      </c>
      <c r="W22" s="44">
        <v>30.2</v>
      </c>
      <c r="X22" s="44">
        <v>30.2</v>
      </c>
      <c r="Y22" s="44">
        <v>30.2</v>
      </c>
      <c r="Z22" s="44">
        <v>30.2</v>
      </c>
      <c r="AA22" s="44">
        <v>32.799999999999997</v>
      </c>
      <c r="AB22" s="44">
        <v>32.799999999999997</v>
      </c>
      <c r="AC22" s="44">
        <v>32.799999999999997</v>
      </c>
      <c r="AD22" s="44">
        <v>32.799999999999997</v>
      </c>
      <c r="AE22" s="44">
        <v>32.799999999999997</v>
      </c>
      <c r="AF22" s="44">
        <v>32.799999999999997</v>
      </c>
      <c r="AG22" s="48">
        <v>44</v>
      </c>
      <c r="AH22" s="46">
        <f t="shared" si="2"/>
        <v>36.799999999999997</v>
      </c>
      <c r="AI22" s="47">
        <f t="shared" si="3"/>
        <v>30.2</v>
      </c>
      <c r="AK22" s="49"/>
      <c r="AL22" s="59" t="s">
        <v>39</v>
      </c>
      <c r="AM22" s="60">
        <f t="shared" ref="AM22:BJ22" si="16">SUM(AM16:AM21)</f>
        <v>1908.13</v>
      </c>
      <c r="AN22" s="60">
        <f t="shared" si="16"/>
        <v>1843.63</v>
      </c>
      <c r="AO22" s="60">
        <f t="shared" si="16"/>
        <v>1923.1100000000001</v>
      </c>
      <c r="AP22" s="60">
        <f t="shared" si="16"/>
        <v>1839.6000000000001</v>
      </c>
      <c r="AQ22" s="60">
        <f t="shared" si="16"/>
        <v>1868.3</v>
      </c>
      <c r="AR22" s="60">
        <f t="shared" si="16"/>
        <v>1905.6</v>
      </c>
      <c r="AS22" s="60">
        <f t="shared" si="16"/>
        <v>1777.4999999999998</v>
      </c>
      <c r="AT22" s="60">
        <f t="shared" si="16"/>
        <v>1849.8999999999999</v>
      </c>
      <c r="AU22" s="60">
        <f t="shared" si="16"/>
        <v>1800.3999999999996</v>
      </c>
      <c r="AV22" s="60">
        <f t="shared" si="16"/>
        <v>1871.1</v>
      </c>
      <c r="AW22" s="60">
        <f t="shared" si="16"/>
        <v>1936.26</v>
      </c>
      <c r="AX22" s="60">
        <f t="shared" si="16"/>
        <v>1762.9</v>
      </c>
      <c r="AY22" s="60">
        <f t="shared" si="16"/>
        <v>1710.5</v>
      </c>
      <c r="AZ22" s="60">
        <f t="shared" si="16"/>
        <v>1703.8</v>
      </c>
      <c r="BA22" s="60">
        <f t="shared" si="16"/>
        <v>1702.1</v>
      </c>
      <c r="BB22" s="60">
        <f t="shared" si="16"/>
        <v>1816.5</v>
      </c>
      <c r="BC22" s="60">
        <f t="shared" si="16"/>
        <v>1737.48</v>
      </c>
      <c r="BD22" s="60">
        <f t="shared" si="16"/>
        <v>1737.48</v>
      </c>
      <c r="BE22" s="60">
        <f t="shared" si="16"/>
        <v>1778.07</v>
      </c>
      <c r="BF22" s="60">
        <f t="shared" si="16"/>
        <v>1922.8</v>
      </c>
      <c r="BG22" s="60">
        <f t="shared" si="16"/>
        <v>2005.1000000000004</v>
      </c>
      <c r="BH22" s="60">
        <f t="shared" si="16"/>
        <v>1962.9</v>
      </c>
      <c r="BI22" s="60">
        <f t="shared" si="16"/>
        <v>1954.8000000000002</v>
      </c>
      <c r="BJ22" s="60">
        <f t="shared" si="16"/>
        <v>1969.6000000000004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24</v>
      </c>
      <c r="C23" s="44">
        <v>24</v>
      </c>
      <c r="D23" s="44">
        <v>24</v>
      </c>
      <c r="E23" s="44">
        <v>18</v>
      </c>
      <c r="F23" s="44">
        <v>18</v>
      </c>
      <c r="G23" s="44">
        <v>18</v>
      </c>
      <c r="H23" s="44">
        <v>18</v>
      </c>
      <c r="I23" s="44">
        <v>18</v>
      </c>
      <c r="J23" s="44">
        <v>18</v>
      </c>
      <c r="K23" s="44">
        <v>18</v>
      </c>
      <c r="L23" s="44">
        <v>18</v>
      </c>
      <c r="M23" s="44">
        <v>18</v>
      </c>
      <c r="N23" s="44">
        <v>18</v>
      </c>
      <c r="O23" s="44">
        <v>18</v>
      </c>
      <c r="P23" s="44">
        <v>17</v>
      </c>
      <c r="Q23" s="44">
        <v>17</v>
      </c>
      <c r="R23" s="44">
        <v>17</v>
      </c>
      <c r="S23" s="44">
        <v>17</v>
      </c>
      <c r="T23" s="44">
        <v>17</v>
      </c>
      <c r="U23" s="44">
        <v>17</v>
      </c>
      <c r="V23" s="44">
        <v>17</v>
      </c>
      <c r="W23" s="44">
        <v>17</v>
      </c>
      <c r="X23" s="44">
        <v>17</v>
      </c>
      <c r="Y23" s="44">
        <v>17</v>
      </c>
      <c r="Z23" s="44">
        <v>17</v>
      </c>
      <c r="AA23" s="44">
        <v>22</v>
      </c>
      <c r="AB23" s="44">
        <v>22</v>
      </c>
      <c r="AC23" s="44">
        <v>22</v>
      </c>
      <c r="AD23" s="44">
        <v>22</v>
      </c>
      <c r="AE23" s="44">
        <v>22</v>
      </c>
      <c r="AF23" s="44">
        <v>22</v>
      </c>
      <c r="AG23" s="48">
        <v>42</v>
      </c>
      <c r="AH23" s="46">
        <f t="shared" si="2"/>
        <v>24</v>
      </c>
      <c r="AI23" s="47">
        <f t="shared" si="3"/>
        <v>17</v>
      </c>
      <c r="AK23" s="49"/>
      <c r="AL23" s="59" t="s">
        <v>41</v>
      </c>
      <c r="AM23" s="60">
        <f t="shared" ref="AM23:AR23" si="17">B123*-1</f>
        <v>-410</v>
      </c>
      <c r="AN23" s="60">
        <f t="shared" si="17"/>
        <v>-448</v>
      </c>
      <c r="AO23" s="60">
        <f t="shared" si="17"/>
        <v>-530.1</v>
      </c>
      <c r="AP23" s="60">
        <f t="shared" si="17"/>
        <v>-445.9</v>
      </c>
      <c r="AQ23" s="60">
        <f t="shared" si="17"/>
        <v>-473.5</v>
      </c>
      <c r="AR23" s="60">
        <f t="shared" si="17"/>
        <v>-490</v>
      </c>
      <c r="AS23" s="60">
        <f>I123*-1</f>
        <v>-480</v>
      </c>
      <c r="AT23" s="60">
        <f>K123*-1</f>
        <v>-460</v>
      </c>
      <c r="AU23" s="60">
        <f t="shared" ref="AU23:BD23" si="18">M123*-1</f>
        <v>-372.3</v>
      </c>
      <c r="AV23" s="60">
        <f t="shared" si="18"/>
        <v>-380</v>
      </c>
      <c r="AW23" s="60">
        <f t="shared" si="18"/>
        <v>-483</v>
      </c>
      <c r="AX23" s="60">
        <f t="shared" si="18"/>
        <v>-303</v>
      </c>
      <c r="AY23" s="60">
        <f t="shared" si="18"/>
        <v>-292</v>
      </c>
      <c r="AZ23" s="60">
        <f t="shared" si="18"/>
        <v>-292</v>
      </c>
      <c r="BA23" s="60">
        <f t="shared" si="18"/>
        <v>-301</v>
      </c>
      <c r="BB23" s="60">
        <f t="shared" si="18"/>
        <v>-381</v>
      </c>
      <c r="BC23" s="60">
        <f t="shared" si="18"/>
        <v>-323.88</v>
      </c>
      <c r="BD23" s="60">
        <f t="shared" si="18"/>
        <v>-323.88</v>
      </c>
      <c r="BE23" s="60">
        <f>X123*-1</f>
        <v>-311.89999999999998</v>
      </c>
      <c r="BF23" s="60">
        <f>Z123*-1</f>
        <v>-345.1</v>
      </c>
      <c r="BG23" s="60">
        <f>AB123*-1</f>
        <v>-406.2</v>
      </c>
      <c r="BH23" s="60">
        <f>AD123*-1</f>
        <v>-384</v>
      </c>
      <c r="BI23" s="60">
        <f>AE123*-1</f>
        <v>-450</v>
      </c>
      <c r="BJ23" s="60">
        <f>AF123*-1</f>
        <v>-440.5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21.1</v>
      </c>
      <c r="C24" s="44">
        <v>21.1</v>
      </c>
      <c r="D24" s="44">
        <v>21.1</v>
      </c>
      <c r="E24" s="44">
        <v>20.8</v>
      </c>
      <c r="F24" s="44">
        <v>20.8</v>
      </c>
      <c r="G24" s="44">
        <v>20.8</v>
      </c>
      <c r="H24" s="44">
        <v>20.8</v>
      </c>
      <c r="I24" s="44">
        <v>20.8</v>
      </c>
      <c r="J24" s="44">
        <v>20.8</v>
      </c>
      <c r="K24" s="44">
        <v>20.8</v>
      </c>
      <c r="L24" s="44">
        <v>20.8</v>
      </c>
      <c r="M24" s="44">
        <v>20.8</v>
      </c>
      <c r="N24" s="44">
        <v>20.8</v>
      </c>
      <c r="O24" s="44">
        <v>20.8</v>
      </c>
      <c r="P24" s="44">
        <v>18.899999999999999</v>
      </c>
      <c r="Q24" s="44">
        <v>18.899999999999999</v>
      </c>
      <c r="R24" s="44">
        <v>18.899999999999999</v>
      </c>
      <c r="S24" s="44">
        <v>18.899999999999999</v>
      </c>
      <c r="T24" s="44">
        <v>18.899999999999999</v>
      </c>
      <c r="U24" s="44">
        <v>18.899999999999999</v>
      </c>
      <c r="V24" s="44">
        <v>18.899999999999999</v>
      </c>
      <c r="W24" s="44">
        <v>18.899999999999999</v>
      </c>
      <c r="X24" s="44">
        <v>18.899999999999999</v>
      </c>
      <c r="Y24" s="44">
        <v>18.899999999999999</v>
      </c>
      <c r="Z24" s="44">
        <v>18.899999999999999</v>
      </c>
      <c r="AA24" s="44">
        <v>18.899999999999999</v>
      </c>
      <c r="AB24" s="44">
        <v>18.899999999999999</v>
      </c>
      <c r="AC24" s="44">
        <v>18.899999999999999</v>
      </c>
      <c r="AD24" s="44">
        <v>18.899999999999999</v>
      </c>
      <c r="AE24" s="44">
        <v>18.899999999999999</v>
      </c>
      <c r="AF24" s="44">
        <v>18.899999999999999</v>
      </c>
      <c r="AG24" s="48">
        <v>40</v>
      </c>
      <c r="AH24" s="46">
        <f t="shared" si="2"/>
        <v>21.1</v>
      </c>
      <c r="AI24" s="47">
        <f t="shared" si="3"/>
        <v>18.899999999999999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18.8</v>
      </c>
      <c r="C25" s="44">
        <v>18.8</v>
      </c>
      <c r="D25" s="44">
        <v>18.8</v>
      </c>
      <c r="E25" s="44">
        <v>19.2</v>
      </c>
      <c r="F25" s="44">
        <v>19.2</v>
      </c>
      <c r="G25" s="44">
        <v>19.2</v>
      </c>
      <c r="H25" s="44">
        <v>19.2</v>
      </c>
      <c r="I25" s="44">
        <v>19.2</v>
      </c>
      <c r="J25" s="44">
        <v>19.2</v>
      </c>
      <c r="K25" s="44">
        <v>19.2</v>
      </c>
      <c r="L25" s="44">
        <v>19.2</v>
      </c>
      <c r="M25" s="44">
        <v>19.2</v>
      </c>
      <c r="N25" s="44">
        <v>19.2</v>
      </c>
      <c r="O25" s="44">
        <v>19.2</v>
      </c>
      <c r="P25" s="44">
        <v>17.600000000000001</v>
      </c>
      <c r="Q25" s="44">
        <v>17.600000000000001</v>
      </c>
      <c r="R25" s="44">
        <v>17.600000000000001</v>
      </c>
      <c r="S25" s="44">
        <v>17.600000000000001</v>
      </c>
      <c r="T25" s="44">
        <v>17.600000000000001</v>
      </c>
      <c r="U25" s="44">
        <v>17.600000000000001</v>
      </c>
      <c r="V25" s="44">
        <v>17.600000000000001</v>
      </c>
      <c r="W25" s="44">
        <v>17.600000000000001</v>
      </c>
      <c r="X25" s="44">
        <v>17.600000000000001</v>
      </c>
      <c r="Y25" s="44">
        <v>17.600000000000001</v>
      </c>
      <c r="Z25" s="44">
        <v>17.600000000000001</v>
      </c>
      <c r="AA25" s="44">
        <v>16.600000000000001</v>
      </c>
      <c r="AB25" s="44">
        <v>16.600000000000001</v>
      </c>
      <c r="AC25" s="44">
        <v>16.600000000000001</v>
      </c>
      <c r="AD25" s="44">
        <v>16.600000000000001</v>
      </c>
      <c r="AE25" s="44">
        <v>16.600000000000001</v>
      </c>
      <c r="AF25" s="44">
        <v>16.600000000000001</v>
      </c>
      <c r="AG25" s="48">
        <v>38.46</v>
      </c>
      <c r="AH25" s="46">
        <f t="shared" si="2"/>
        <v>19.2</v>
      </c>
      <c r="AI25" s="47">
        <f t="shared" si="3"/>
        <v>16.600000000000001</v>
      </c>
      <c r="AK25" s="49"/>
      <c r="AL25" s="59" t="s">
        <v>44</v>
      </c>
      <c r="AM25" s="60">
        <f t="shared" ref="AM25:BJ25" si="19">AM22+AM23</f>
        <v>1498.13</v>
      </c>
      <c r="AN25" s="60">
        <f t="shared" si="19"/>
        <v>1395.63</v>
      </c>
      <c r="AO25" s="60">
        <f t="shared" si="19"/>
        <v>1393.0100000000002</v>
      </c>
      <c r="AP25" s="60">
        <f t="shared" si="19"/>
        <v>1393.7000000000003</v>
      </c>
      <c r="AQ25" s="60">
        <f t="shared" si="19"/>
        <v>1394.8</v>
      </c>
      <c r="AR25" s="60">
        <f t="shared" si="19"/>
        <v>1415.6</v>
      </c>
      <c r="AS25" s="60">
        <f t="shared" si="19"/>
        <v>1297.4999999999998</v>
      </c>
      <c r="AT25" s="60">
        <f t="shared" si="19"/>
        <v>1389.8999999999999</v>
      </c>
      <c r="AU25" s="60">
        <f t="shared" si="19"/>
        <v>1428.0999999999997</v>
      </c>
      <c r="AV25" s="60">
        <f t="shared" si="19"/>
        <v>1491.1</v>
      </c>
      <c r="AW25" s="60">
        <f t="shared" si="19"/>
        <v>1453.26</v>
      </c>
      <c r="AX25" s="60">
        <f t="shared" si="19"/>
        <v>1459.9</v>
      </c>
      <c r="AY25" s="60">
        <f t="shared" si="19"/>
        <v>1418.5</v>
      </c>
      <c r="AZ25" s="60">
        <f t="shared" si="19"/>
        <v>1411.8</v>
      </c>
      <c r="BA25" s="60">
        <f t="shared" si="19"/>
        <v>1401.1</v>
      </c>
      <c r="BB25" s="60">
        <f t="shared" si="19"/>
        <v>1435.5</v>
      </c>
      <c r="BC25" s="60">
        <f t="shared" si="19"/>
        <v>1413.6</v>
      </c>
      <c r="BD25" s="60">
        <f t="shared" si="19"/>
        <v>1413.6</v>
      </c>
      <c r="BE25" s="60">
        <f t="shared" si="19"/>
        <v>1466.17</v>
      </c>
      <c r="BF25" s="60">
        <f t="shared" si="19"/>
        <v>1577.6999999999998</v>
      </c>
      <c r="BG25" s="60">
        <f t="shared" si="19"/>
        <v>1598.9000000000003</v>
      </c>
      <c r="BH25" s="60">
        <f t="shared" si="19"/>
        <v>1578.9</v>
      </c>
      <c r="BI25" s="60">
        <f t="shared" si="19"/>
        <v>1504.8000000000002</v>
      </c>
      <c r="BJ25" s="60">
        <f t="shared" si="19"/>
        <v>1529.1000000000004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15</v>
      </c>
      <c r="C26" s="44">
        <v>15</v>
      </c>
      <c r="D26" s="44">
        <v>15</v>
      </c>
      <c r="E26" s="44">
        <v>12</v>
      </c>
      <c r="F26" s="44">
        <v>12</v>
      </c>
      <c r="G26" s="44">
        <v>12</v>
      </c>
      <c r="H26" s="44">
        <v>12</v>
      </c>
      <c r="I26" s="44">
        <v>12</v>
      </c>
      <c r="J26" s="44">
        <v>12</v>
      </c>
      <c r="K26" s="44">
        <v>12</v>
      </c>
      <c r="L26" s="44">
        <v>12</v>
      </c>
      <c r="M26" s="44">
        <v>12</v>
      </c>
      <c r="N26" s="44">
        <v>12</v>
      </c>
      <c r="O26" s="44">
        <v>12</v>
      </c>
      <c r="P26" s="44">
        <v>10.6</v>
      </c>
      <c r="Q26" s="44">
        <v>10.6</v>
      </c>
      <c r="R26" s="44">
        <v>10.6</v>
      </c>
      <c r="S26" s="44">
        <v>10.6</v>
      </c>
      <c r="T26" s="44">
        <v>10.6</v>
      </c>
      <c r="U26" s="44">
        <v>10.6</v>
      </c>
      <c r="V26" s="44">
        <v>10.6</v>
      </c>
      <c r="W26" s="44">
        <v>10.6</v>
      </c>
      <c r="X26" s="44">
        <v>10.6</v>
      </c>
      <c r="Y26" s="44">
        <v>10.6</v>
      </c>
      <c r="Z26" s="44">
        <v>10.6</v>
      </c>
      <c r="AA26" s="44">
        <v>15.1</v>
      </c>
      <c r="AB26" s="44">
        <v>15.1</v>
      </c>
      <c r="AC26" s="44">
        <v>15.1</v>
      </c>
      <c r="AD26" s="44">
        <v>15.1</v>
      </c>
      <c r="AE26" s="44">
        <v>15.1</v>
      </c>
      <c r="AF26" s="44">
        <v>15.1</v>
      </c>
      <c r="AG26" s="61">
        <v>38</v>
      </c>
      <c r="AH26" s="46">
        <f t="shared" si="2"/>
        <v>15.1</v>
      </c>
      <c r="AI26" s="47">
        <f t="shared" si="3"/>
        <v>10.6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19.399999999999999</v>
      </c>
      <c r="C27" s="44">
        <v>19.399999999999999</v>
      </c>
      <c r="D27" s="44">
        <v>19.399999999999999</v>
      </c>
      <c r="E27" s="44">
        <v>21.3</v>
      </c>
      <c r="F27" s="44">
        <v>21.3</v>
      </c>
      <c r="G27" s="44">
        <v>21.3</v>
      </c>
      <c r="H27" s="44">
        <v>21.3</v>
      </c>
      <c r="I27" s="44">
        <v>21.3</v>
      </c>
      <c r="J27" s="44">
        <v>21.3</v>
      </c>
      <c r="K27" s="44">
        <v>21.3</v>
      </c>
      <c r="L27" s="44">
        <v>21.3</v>
      </c>
      <c r="M27" s="44">
        <v>21.3</v>
      </c>
      <c r="N27" s="44">
        <v>21.3</v>
      </c>
      <c r="O27" s="44">
        <v>21.3</v>
      </c>
      <c r="P27" s="44">
        <v>19.7</v>
      </c>
      <c r="Q27" s="44">
        <v>19.7</v>
      </c>
      <c r="R27" s="44">
        <v>19.7</v>
      </c>
      <c r="S27" s="44">
        <v>19.7</v>
      </c>
      <c r="T27" s="44">
        <v>19.7</v>
      </c>
      <c r="U27" s="44">
        <v>19.7</v>
      </c>
      <c r="V27" s="44">
        <v>19.7</v>
      </c>
      <c r="W27" s="44">
        <v>19.7</v>
      </c>
      <c r="X27" s="44">
        <v>19.7</v>
      </c>
      <c r="Y27" s="44">
        <v>19.7</v>
      </c>
      <c r="Z27" s="44">
        <v>19.7</v>
      </c>
      <c r="AA27" s="44">
        <v>21.1</v>
      </c>
      <c r="AB27" s="44">
        <v>21.1</v>
      </c>
      <c r="AC27" s="44">
        <v>21.1</v>
      </c>
      <c r="AD27" s="44">
        <v>21.1</v>
      </c>
      <c r="AE27" s="44">
        <v>21.1</v>
      </c>
      <c r="AF27" s="44">
        <v>21.1</v>
      </c>
      <c r="AG27" s="48">
        <v>36</v>
      </c>
      <c r="AH27" s="46">
        <f t="shared" si="2"/>
        <v>21.3</v>
      </c>
      <c r="AI27" s="47">
        <f t="shared" si="3"/>
        <v>19.399999999999999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37.9</v>
      </c>
      <c r="C28" s="44">
        <v>37.9</v>
      </c>
      <c r="D28" s="44">
        <v>27</v>
      </c>
      <c r="E28" s="44">
        <v>27</v>
      </c>
      <c r="F28" s="44">
        <v>27</v>
      </c>
      <c r="G28" s="44">
        <v>27</v>
      </c>
      <c r="H28" s="44">
        <v>27</v>
      </c>
      <c r="I28" s="44">
        <v>27</v>
      </c>
      <c r="J28" s="44">
        <v>27</v>
      </c>
      <c r="K28" s="44">
        <v>27</v>
      </c>
      <c r="L28" s="44">
        <v>27</v>
      </c>
      <c r="M28" s="44">
        <v>27</v>
      </c>
      <c r="N28" s="44">
        <v>27</v>
      </c>
      <c r="O28" s="44">
        <v>27</v>
      </c>
      <c r="P28" s="44">
        <v>24</v>
      </c>
      <c r="Q28" s="44">
        <v>24</v>
      </c>
      <c r="R28" s="44">
        <v>24</v>
      </c>
      <c r="S28" s="44">
        <v>24</v>
      </c>
      <c r="T28" s="44">
        <v>24</v>
      </c>
      <c r="U28" s="44">
        <v>24</v>
      </c>
      <c r="V28" s="44">
        <v>24</v>
      </c>
      <c r="W28" s="44">
        <v>24</v>
      </c>
      <c r="X28" s="44">
        <v>24</v>
      </c>
      <c r="Y28" s="44">
        <v>24</v>
      </c>
      <c r="Z28" s="44">
        <v>24</v>
      </c>
      <c r="AA28" s="44">
        <v>35.1</v>
      </c>
      <c r="AB28" s="44">
        <v>35.1</v>
      </c>
      <c r="AC28" s="44">
        <v>35.1</v>
      </c>
      <c r="AD28" s="44">
        <v>35.1</v>
      </c>
      <c r="AE28" s="44">
        <v>35.1</v>
      </c>
      <c r="AF28" s="44">
        <v>35.1</v>
      </c>
      <c r="AG28" s="48">
        <v>35.5</v>
      </c>
      <c r="AH28" s="46">
        <f t="shared" si="2"/>
        <v>37.9</v>
      </c>
      <c r="AI28" s="47">
        <f t="shared" si="3"/>
        <v>24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10.5</v>
      </c>
      <c r="C31" s="44">
        <v>10.5</v>
      </c>
      <c r="D31" s="44">
        <v>10.5</v>
      </c>
      <c r="E31" s="44">
        <v>12.5</v>
      </c>
      <c r="F31" s="44">
        <v>12.5</v>
      </c>
      <c r="G31" s="44">
        <v>12.5</v>
      </c>
      <c r="H31" s="44">
        <v>12.5</v>
      </c>
      <c r="I31" s="44">
        <v>12.5</v>
      </c>
      <c r="J31" s="44">
        <v>12.5</v>
      </c>
      <c r="K31" s="44">
        <v>12.5</v>
      </c>
      <c r="L31" s="44">
        <v>12.5</v>
      </c>
      <c r="M31" s="44">
        <v>12.5</v>
      </c>
      <c r="N31" s="44">
        <v>12.5</v>
      </c>
      <c r="O31" s="44">
        <v>12.5</v>
      </c>
      <c r="P31" s="44">
        <v>12.5</v>
      </c>
      <c r="Q31" s="44">
        <v>12.5</v>
      </c>
      <c r="R31" s="44">
        <v>12.5</v>
      </c>
      <c r="S31" s="44">
        <v>12.5</v>
      </c>
      <c r="T31" s="44">
        <v>12.5</v>
      </c>
      <c r="U31" s="44">
        <v>12.5</v>
      </c>
      <c r="V31" s="44">
        <v>12.5</v>
      </c>
      <c r="W31" s="44">
        <v>12.5</v>
      </c>
      <c r="X31" s="44">
        <v>12.5</v>
      </c>
      <c r="Y31" s="44">
        <v>12.5</v>
      </c>
      <c r="Z31" s="44">
        <v>12.5</v>
      </c>
      <c r="AA31" s="44">
        <v>14</v>
      </c>
      <c r="AB31" s="44">
        <v>14</v>
      </c>
      <c r="AC31" s="44">
        <v>14</v>
      </c>
      <c r="AD31" s="44">
        <v>14</v>
      </c>
      <c r="AE31" s="44">
        <v>14</v>
      </c>
      <c r="AF31" s="44">
        <v>14</v>
      </c>
      <c r="AG31" s="48">
        <v>29.04</v>
      </c>
      <c r="AH31" s="46">
        <f t="shared" si="2"/>
        <v>14</v>
      </c>
      <c r="AI31" s="47">
        <f t="shared" si="3"/>
        <v>10.5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11.1</v>
      </c>
      <c r="C32" s="44">
        <v>11.1</v>
      </c>
      <c r="D32" s="44">
        <v>11.1</v>
      </c>
      <c r="E32" s="44">
        <v>14.5</v>
      </c>
      <c r="F32" s="44">
        <v>14.5</v>
      </c>
      <c r="G32" s="44">
        <v>14.5</v>
      </c>
      <c r="H32" s="44">
        <v>14.5</v>
      </c>
      <c r="I32" s="44">
        <v>14.5</v>
      </c>
      <c r="J32" s="44">
        <v>14.5</v>
      </c>
      <c r="K32" s="44">
        <v>14.5</v>
      </c>
      <c r="L32" s="44">
        <v>14.5</v>
      </c>
      <c r="M32" s="44">
        <v>14.5</v>
      </c>
      <c r="N32" s="44">
        <v>14.5</v>
      </c>
      <c r="O32" s="44">
        <v>14.5</v>
      </c>
      <c r="P32" s="44">
        <v>14.5</v>
      </c>
      <c r="Q32" s="44">
        <v>14.5</v>
      </c>
      <c r="R32" s="44">
        <v>14.5</v>
      </c>
      <c r="S32" s="44">
        <v>14.5</v>
      </c>
      <c r="T32" s="44">
        <v>14.5</v>
      </c>
      <c r="U32" s="44">
        <v>14.5</v>
      </c>
      <c r="V32" s="44">
        <v>14.5</v>
      </c>
      <c r="W32" s="44">
        <v>14.5</v>
      </c>
      <c r="X32" s="44">
        <v>14.5</v>
      </c>
      <c r="Y32" s="44">
        <v>14.5</v>
      </c>
      <c r="Z32" s="44">
        <v>14.5</v>
      </c>
      <c r="AA32" s="44">
        <v>14.7</v>
      </c>
      <c r="AB32" s="44">
        <v>14.7</v>
      </c>
      <c r="AC32" s="44">
        <v>14.7</v>
      </c>
      <c r="AD32" s="44">
        <v>14.7</v>
      </c>
      <c r="AE32" s="44">
        <v>14.7</v>
      </c>
      <c r="AF32" s="44">
        <v>14.7</v>
      </c>
      <c r="AG32" s="48">
        <v>28.1</v>
      </c>
      <c r="AH32" s="46">
        <f t="shared" si="2"/>
        <v>14.7</v>
      </c>
      <c r="AI32" s="47">
        <f t="shared" si="3"/>
        <v>11.1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14.3</v>
      </c>
      <c r="C33" s="44">
        <v>14.3</v>
      </c>
      <c r="D33" s="44">
        <v>14.3</v>
      </c>
      <c r="E33" s="44">
        <v>14.6</v>
      </c>
      <c r="F33" s="44">
        <v>14.6</v>
      </c>
      <c r="G33" s="44">
        <v>14.6</v>
      </c>
      <c r="H33" s="44">
        <v>14.6</v>
      </c>
      <c r="I33" s="44">
        <v>14.6</v>
      </c>
      <c r="J33" s="44">
        <v>14.6</v>
      </c>
      <c r="K33" s="44">
        <v>14.6</v>
      </c>
      <c r="L33" s="44">
        <v>14.6</v>
      </c>
      <c r="M33" s="44">
        <v>14.6</v>
      </c>
      <c r="N33" s="44">
        <v>14.6</v>
      </c>
      <c r="O33" s="44">
        <v>14.6</v>
      </c>
      <c r="P33" s="44">
        <v>14.6</v>
      </c>
      <c r="Q33" s="44">
        <v>14.6</v>
      </c>
      <c r="R33" s="44">
        <v>14.6</v>
      </c>
      <c r="S33" s="44">
        <v>14.6</v>
      </c>
      <c r="T33" s="44">
        <v>14.6</v>
      </c>
      <c r="U33" s="44">
        <v>14.6</v>
      </c>
      <c r="V33" s="44">
        <v>14.6</v>
      </c>
      <c r="W33" s="44">
        <v>14.6</v>
      </c>
      <c r="X33" s="44">
        <v>14.6</v>
      </c>
      <c r="Y33" s="44">
        <v>14.6</v>
      </c>
      <c r="Z33" s="44">
        <v>14.6</v>
      </c>
      <c r="AA33" s="44">
        <v>15.3</v>
      </c>
      <c r="AB33" s="44">
        <v>15.3</v>
      </c>
      <c r="AC33" s="44">
        <v>15.3</v>
      </c>
      <c r="AD33" s="44">
        <v>15.3</v>
      </c>
      <c r="AE33" s="44">
        <v>15.3</v>
      </c>
      <c r="AF33" s="44">
        <v>15.3</v>
      </c>
      <c r="AG33" s="48">
        <v>27</v>
      </c>
      <c r="AH33" s="46">
        <f t="shared" si="2"/>
        <v>15.3</v>
      </c>
      <c r="AI33" s="47">
        <f t="shared" si="3"/>
        <v>14.3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13</v>
      </c>
      <c r="C34" s="44">
        <v>13</v>
      </c>
      <c r="D34" s="44">
        <v>13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12.7</v>
      </c>
      <c r="AB34" s="44">
        <v>12.7</v>
      </c>
      <c r="AC34" s="44">
        <v>12.7</v>
      </c>
      <c r="AD34" s="44">
        <v>12.7</v>
      </c>
      <c r="AE34" s="44">
        <v>12.7</v>
      </c>
      <c r="AF34" s="44">
        <v>12.7</v>
      </c>
      <c r="AG34" s="48">
        <v>25</v>
      </c>
      <c r="AH34" s="46">
        <f t="shared" si="2"/>
        <v>13</v>
      </c>
      <c r="AI34" s="47">
        <f t="shared" si="3"/>
        <v>12.7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12.8</v>
      </c>
      <c r="AB35" s="44">
        <v>12.8</v>
      </c>
      <c r="AC35" s="44">
        <v>12.8</v>
      </c>
      <c r="AD35" s="44">
        <v>12.8</v>
      </c>
      <c r="AE35" s="44">
        <v>12.8</v>
      </c>
      <c r="AF35" s="44">
        <v>12.8</v>
      </c>
      <c r="AG35" s="48">
        <v>25</v>
      </c>
      <c r="AH35" s="46">
        <f t="shared" si="2"/>
        <v>12.9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17.2</v>
      </c>
      <c r="C37" s="44">
        <v>17.2</v>
      </c>
      <c r="D37" s="44">
        <v>17.2</v>
      </c>
      <c r="E37" s="44">
        <v>17.2</v>
      </c>
      <c r="F37" s="44">
        <v>17.2</v>
      </c>
      <c r="G37" s="44">
        <v>17.2</v>
      </c>
      <c r="H37" s="44">
        <v>17.2</v>
      </c>
      <c r="I37" s="44">
        <v>17.2</v>
      </c>
      <c r="J37" s="44">
        <v>17.2</v>
      </c>
      <c r="K37" s="44">
        <v>17.2</v>
      </c>
      <c r="L37" s="44">
        <v>17.2</v>
      </c>
      <c r="M37" s="44">
        <v>17.2</v>
      </c>
      <c r="N37" s="44">
        <v>17.2</v>
      </c>
      <c r="O37" s="44">
        <v>17.2</v>
      </c>
      <c r="P37" s="44">
        <v>17.2</v>
      </c>
      <c r="Q37" s="44">
        <v>17.2</v>
      </c>
      <c r="R37" s="44">
        <v>17.2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17.2</v>
      </c>
      <c r="AA37" s="44">
        <v>18</v>
      </c>
      <c r="AB37" s="44">
        <v>18</v>
      </c>
      <c r="AC37" s="44">
        <v>18</v>
      </c>
      <c r="AD37" s="44">
        <v>18</v>
      </c>
      <c r="AE37" s="44">
        <v>18</v>
      </c>
      <c r="AF37" s="44">
        <v>18</v>
      </c>
      <c r="AG37" s="48">
        <v>25</v>
      </c>
      <c r="AH37" s="46">
        <f t="shared" si="2"/>
        <v>18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16</v>
      </c>
      <c r="C38" s="44">
        <v>16</v>
      </c>
      <c r="D38" s="44">
        <v>16</v>
      </c>
      <c r="E38" s="44">
        <v>16</v>
      </c>
      <c r="F38" s="44">
        <v>16</v>
      </c>
      <c r="G38" s="44">
        <v>16</v>
      </c>
      <c r="H38" s="44">
        <v>16</v>
      </c>
      <c r="I38" s="44">
        <v>16</v>
      </c>
      <c r="J38" s="44">
        <v>16</v>
      </c>
      <c r="K38" s="44">
        <v>16</v>
      </c>
      <c r="L38" s="44">
        <v>16</v>
      </c>
      <c r="M38" s="44">
        <v>16</v>
      </c>
      <c r="N38" s="44">
        <v>16</v>
      </c>
      <c r="O38" s="44">
        <v>16</v>
      </c>
      <c r="P38" s="44">
        <v>16</v>
      </c>
      <c r="Q38" s="44">
        <v>16</v>
      </c>
      <c r="R38" s="44">
        <v>16</v>
      </c>
      <c r="S38" s="44">
        <v>16</v>
      </c>
      <c r="T38" s="44">
        <v>16</v>
      </c>
      <c r="U38" s="44">
        <v>16</v>
      </c>
      <c r="V38" s="44">
        <v>16</v>
      </c>
      <c r="W38" s="44">
        <v>16</v>
      </c>
      <c r="X38" s="44">
        <v>16</v>
      </c>
      <c r="Y38" s="44">
        <v>16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10.5</v>
      </c>
      <c r="C42" s="44">
        <v>10.5</v>
      </c>
      <c r="D42" s="44">
        <v>10.5</v>
      </c>
      <c r="E42" s="44">
        <v>10.5</v>
      </c>
      <c r="F42" s="44">
        <v>10.5</v>
      </c>
      <c r="G42" s="44">
        <v>10.5</v>
      </c>
      <c r="H42" s="44">
        <v>10.5</v>
      </c>
      <c r="I42" s="44">
        <v>10.5</v>
      </c>
      <c r="J42" s="44">
        <v>10.5</v>
      </c>
      <c r="K42" s="44">
        <v>10.5</v>
      </c>
      <c r="L42" s="44">
        <v>10.5</v>
      </c>
      <c r="M42" s="44">
        <v>10.5</v>
      </c>
      <c r="N42" s="44">
        <v>10.5</v>
      </c>
      <c r="O42" s="44">
        <v>10.5</v>
      </c>
      <c r="P42" s="44">
        <v>10.5</v>
      </c>
      <c r="Q42" s="44">
        <v>10.5</v>
      </c>
      <c r="R42" s="44">
        <v>10.5</v>
      </c>
      <c r="S42" s="44">
        <v>10.5</v>
      </c>
      <c r="T42" s="44">
        <v>10.5</v>
      </c>
      <c r="U42" s="44">
        <v>10.5</v>
      </c>
      <c r="V42" s="44">
        <v>10.5</v>
      </c>
      <c r="W42" s="44">
        <v>10.5</v>
      </c>
      <c r="X42" s="44">
        <v>10.5</v>
      </c>
      <c r="Y42" s="44">
        <v>10.5</v>
      </c>
      <c r="Z42" s="44">
        <v>10.5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8">
        <v>22</v>
      </c>
      <c r="AH42" s="46">
        <f t="shared" si="2"/>
        <v>10.5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11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13.9</v>
      </c>
      <c r="C45" s="44">
        <v>13.9</v>
      </c>
      <c r="D45" s="44">
        <v>13.9</v>
      </c>
      <c r="E45" s="44">
        <v>13.9</v>
      </c>
      <c r="F45" s="44">
        <v>13.9</v>
      </c>
      <c r="G45" s="44">
        <v>13.9</v>
      </c>
      <c r="H45" s="44">
        <v>13.9</v>
      </c>
      <c r="I45" s="44">
        <v>13.9</v>
      </c>
      <c r="J45" s="44">
        <v>13.9</v>
      </c>
      <c r="K45" s="44">
        <v>13.9</v>
      </c>
      <c r="L45" s="44">
        <v>13.9</v>
      </c>
      <c r="M45" s="44">
        <v>13.9</v>
      </c>
      <c r="N45" s="44">
        <v>13.9</v>
      </c>
      <c r="O45" s="44">
        <v>13.9</v>
      </c>
      <c r="P45" s="44">
        <v>13.9</v>
      </c>
      <c r="Q45" s="44">
        <v>13.9</v>
      </c>
      <c r="R45" s="44">
        <v>13.9</v>
      </c>
      <c r="S45" s="44">
        <v>13.9</v>
      </c>
      <c r="T45" s="44">
        <v>13.9</v>
      </c>
      <c r="U45" s="44">
        <v>13.9</v>
      </c>
      <c r="V45" s="44">
        <v>13.9</v>
      </c>
      <c r="W45" s="44">
        <v>13.9</v>
      </c>
      <c r="X45" s="44">
        <v>13.9</v>
      </c>
      <c r="Y45" s="44">
        <v>13.9</v>
      </c>
      <c r="Z45" s="44">
        <v>13.9</v>
      </c>
      <c r="AA45" s="44">
        <v>18.600000000000001</v>
      </c>
      <c r="AB45" s="44">
        <v>18.600000000000001</v>
      </c>
      <c r="AC45" s="44">
        <v>18.600000000000001</v>
      </c>
      <c r="AD45" s="44">
        <v>18.600000000000001</v>
      </c>
      <c r="AE45" s="44">
        <v>18.600000000000001</v>
      </c>
      <c r="AF45" s="44">
        <v>18.600000000000001</v>
      </c>
      <c r="AG45" s="48">
        <v>21.3</v>
      </c>
      <c r="AH45" s="46">
        <f t="shared" si="2"/>
        <v>18.600000000000001</v>
      </c>
      <c r="AI45" s="47">
        <f t="shared" si="3"/>
        <v>13.9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11.3</v>
      </c>
      <c r="C46" s="44">
        <v>11.3</v>
      </c>
      <c r="D46" s="44">
        <v>11.3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11.3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11.1</v>
      </c>
      <c r="AB46" s="44">
        <v>11.1</v>
      </c>
      <c r="AC46" s="44">
        <v>11.1</v>
      </c>
      <c r="AD46" s="44">
        <v>11.1</v>
      </c>
      <c r="AE46" s="44">
        <v>11.1</v>
      </c>
      <c r="AF46" s="44">
        <v>11.1</v>
      </c>
      <c r="AG46" s="48">
        <v>20</v>
      </c>
      <c r="AH46" s="46">
        <f t="shared" si="2"/>
        <v>11.3</v>
      </c>
      <c r="AI46" s="47">
        <f t="shared" si="3"/>
        <v>11.1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5.5</v>
      </c>
      <c r="C47" s="44">
        <v>5.5</v>
      </c>
      <c r="D47" s="44">
        <v>5.5</v>
      </c>
      <c r="E47" s="44">
        <v>5.5</v>
      </c>
      <c r="F47" s="44">
        <v>5.5</v>
      </c>
      <c r="G47" s="44">
        <v>5.5</v>
      </c>
      <c r="H47" s="44">
        <v>5.5</v>
      </c>
      <c r="I47" s="44">
        <v>5.5</v>
      </c>
      <c r="J47" s="44">
        <v>5.5</v>
      </c>
      <c r="K47" s="44">
        <v>5.5</v>
      </c>
      <c r="L47" s="44">
        <v>5.5</v>
      </c>
      <c r="M47" s="44">
        <v>5.5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5.5</v>
      </c>
      <c r="T47" s="44">
        <v>5.5</v>
      </c>
      <c r="U47" s="44">
        <v>5.5</v>
      </c>
      <c r="V47" s="44">
        <v>5.5</v>
      </c>
      <c r="W47" s="44">
        <v>5.5</v>
      </c>
      <c r="X47" s="44">
        <v>5.5</v>
      </c>
      <c r="Y47" s="44">
        <v>5.5</v>
      </c>
      <c r="Z47" s="44">
        <v>5.5</v>
      </c>
      <c r="AA47" s="44">
        <v>6.4</v>
      </c>
      <c r="AB47" s="44">
        <v>6.4</v>
      </c>
      <c r="AC47" s="44">
        <v>6.4</v>
      </c>
      <c r="AD47" s="44">
        <v>6.4</v>
      </c>
      <c r="AE47" s="44">
        <v>6.4</v>
      </c>
      <c r="AF47" s="44">
        <v>6.4</v>
      </c>
      <c r="AG47" s="48">
        <v>19.8</v>
      </c>
      <c r="AH47" s="46">
        <f t="shared" si="2"/>
        <v>6.4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9.8000000000000007</v>
      </c>
      <c r="C48" s="44">
        <v>9.8000000000000007</v>
      </c>
      <c r="D48" s="44">
        <v>9.8000000000000007</v>
      </c>
      <c r="E48" s="44">
        <v>9.8000000000000007</v>
      </c>
      <c r="F48" s="44">
        <v>9.8000000000000007</v>
      </c>
      <c r="G48" s="44">
        <v>9.8000000000000007</v>
      </c>
      <c r="H48" s="44">
        <v>9.8000000000000007</v>
      </c>
      <c r="I48" s="44">
        <v>9.8000000000000007</v>
      </c>
      <c r="J48" s="44">
        <v>9.8000000000000007</v>
      </c>
      <c r="K48" s="44">
        <v>9.8000000000000007</v>
      </c>
      <c r="L48" s="44">
        <v>9.8000000000000007</v>
      </c>
      <c r="M48" s="44">
        <v>9.8000000000000007</v>
      </c>
      <c r="N48" s="44">
        <v>9.8000000000000007</v>
      </c>
      <c r="O48" s="44">
        <v>9.8000000000000007</v>
      </c>
      <c r="P48" s="44">
        <v>9.8000000000000007</v>
      </c>
      <c r="Q48" s="44">
        <v>9.8000000000000007</v>
      </c>
      <c r="R48" s="44">
        <v>9.8000000000000007</v>
      </c>
      <c r="S48" s="44">
        <v>9.8000000000000007</v>
      </c>
      <c r="T48" s="44">
        <v>9.8000000000000007</v>
      </c>
      <c r="U48" s="44">
        <v>9.8000000000000007</v>
      </c>
      <c r="V48" s="44">
        <v>9.8000000000000007</v>
      </c>
      <c r="W48" s="44">
        <v>9.8000000000000007</v>
      </c>
      <c r="X48" s="44">
        <v>9.8000000000000007</v>
      </c>
      <c r="Y48" s="44">
        <v>9.8000000000000007</v>
      </c>
      <c r="Z48" s="44">
        <v>9.8000000000000007</v>
      </c>
      <c r="AA48" s="44">
        <v>13.3</v>
      </c>
      <c r="AB48" s="44">
        <v>13.3</v>
      </c>
      <c r="AC48" s="44">
        <v>13.3</v>
      </c>
      <c r="AD48" s="44">
        <v>13.3</v>
      </c>
      <c r="AE48" s="44">
        <v>13.3</v>
      </c>
      <c r="AF48" s="44">
        <v>13.3</v>
      </c>
      <c r="AG48" s="48">
        <v>18</v>
      </c>
      <c r="AH48" s="46">
        <f t="shared" si="2"/>
        <v>13.3</v>
      </c>
      <c r="AI48" s="47">
        <f t="shared" si="3"/>
        <v>9.8000000000000007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7.3</v>
      </c>
      <c r="C49" s="44">
        <v>7.3</v>
      </c>
      <c r="D49" s="44">
        <v>7.3</v>
      </c>
      <c r="E49" s="44">
        <v>7.3</v>
      </c>
      <c r="F49" s="44">
        <v>7.3</v>
      </c>
      <c r="G49" s="44">
        <v>7.3</v>
      </c>
      <c r="H49" s="44">
        <v>7.3</v>
      </c>
      <c r="I49" s="44">
        <v>7.3</v>
      </c>
      <c r="J49" s="44">
        <v>7.3</v>
      </c>
      <c r="K49" s="44">
        <v>7.3</v>
      </c>
      <c r="L49" s="44">
        <v>7.3</v>
      </c>
      <c r="M49" s="44">
        <v>7.3</v>
      </c>
      <c r="N49" s="44">
        <v>7.3</v>
      </c>
      <c r="O49" s="44">
        <v>7.3</v>
      </c>
      <c r="P49" s="44">
        <v>7.3</v>
      </c>
      <c r="Q49" s="44">
        <v>7.3</v>
      </c>
      <c r="R49" s="44">
        <v>7.3</v>
      </c>
      <c r="S49" s="44">
        <v>7.3</v>
      </c>
      <c r="T49" s="44">
        <v>7.3</v>
      </c>
      <c r="U49" s="44">
        <v>7.3</v>
      </c>
      <c r="V49" s="44">
        <v>7.3</v>
      </c>
      <c r="W49" s="44">
        <v>7.3</v>
      </c>
      <c r="X49" s="44">
        <v>7.3</v>
      </c>
      <c r="Y49" s="44">
        <v>7.3</v>
      </c>
      <c r="Z49" s="44">
        <v>7.3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48">
        <v>15.33</v>
      </c>
      <c r="AH49" s="46">
        <f t="shared" si="2"/>
        <v>7.3</v>
      </c>
      <c r="AI49" s="47">
        <f t="shared" si="3"/>
        <v>6.2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4.9000000000000004</v>
      </c>
      <c r="AA51" s="44">
        <v>4.9000000000000004</v>
      </c>
      <c r="AB51" s="44">
        <v>4.9000000000000004</v>
      </c>
      <c r="AC51" s="44">
        <v>4.9000000000000004</v>
      </c>
      <c r="AD51" s="44">
        <v>4.9000000000000004</v>
      </c>
      <c r="AE51" s="44">
        <v>4.9000000000000004</v>
      </c>
      <c r="AF51" s="44">
        <v>4.9000000000000004</v>
      </c>
      <c r="AG51" s="48">
        <v>14.9</v>
      </c>
      <c r="AH51" s="46">
        <f t="shared" si="2"/>
        <v>4.9000000000000004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6.8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12.1</v>
      </c>
      <c r="C55" s="44">
        <v>12.1</v>
      </c>
      <c r="D55" s="44">
        <v>12.1</v>
      </c>
      <c r="E55" s="44">
        <v>12.1</v>
      </c>
      <c r="F55" s="44">
        <v>12.1</v>
      </c>
      <c r="G55" s="44">
        <v>12.1</v>
      </c>
      <c r="H55" s="44">
        <v>12.1</v>
      </c>
      <c r="I55" s="44">
        <v>12.1</v>
      </c>
      <c r="J55" s="44">
        <v>12.1</v>
      </c>
      <c r="K55" s="44">
        <v>12.1</v>
      </c>
      <c r="L55" s="44">
        <v>12.1</v>
      </c>
      <c r="M55" s="44">
        <v>12.1</v>
      </c>
      <c r="N55" s="44">
        <v>12.1</v>
      </c>
      <c r="O55" s="44">
        <v>12.1</v>
      </c>
      <c r="P55" s="44">
        <v>12.1</v>
      </c>
      <c r="Q55" s="44">
        <v>12.1</v>
      </c>
      <c r="R55" s="44">
        <v>12.1</v>
      </c>
      <c r="S55" s="44">
        <v>12.1</v>
      </c>
      <c r="T55" s="44">
        <v>12.1</v>
      </c>
      <c r="U55" s="44">
        <v>12.1</v>
      </c>
      <c r="V55" s="44">
        <v>12.1</v>
      </c>
      <c r="W55" s="44">
        <v>12.1</v>
      </c>
      <c r="X55" s="44">
        <v>12.1</v>
      </c>
      <c r="Y55" s="44">
        <v>12.1</v>
      </c>
      <c r="Z55" s="44">
        <v>12.1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12.1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3.2</v>
      </c>
      <c r="AB58" s="44">
        <v>3.2</v>
      </c>
      <c r="AC58" s="44">
        <v>3.2</v>
      </c>
      <c r="AD58" s="44">
        <v>3.2</v>
      </c>
      <c r="AE58" s="44">
        <v>3.2</v>
      </c>
      <c r="AF58" s="44">
        <v>3.2</v>
      </c>
      <c r="AG58" s="48">
        <v>12</v>
      </c>
      <c r="AH58" s="46">
        <f t="shared" si="2"/>
        <v>3.2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1.5</v>
      </c>
      <c r="C59" s="44">
        <v>1.5</v>
      </c>
      <c r="D59" s="44">
        <v>1.5</v>
      </c>
      <c r="E59" s="44">
        <v>1.5</v>
      </c>
      <c r="F59" s="44">
        <v>1.5</v>
      </c>
      <c r="G59" s="44">
        <v>1.5</v>
      </c>
      <c r="H59" s="44">
        <v>1.5</v>
      </c>
      <c r="I59" s="44">
        <v>1.5</v>
      </c>
      <c r="J59" s="44">
        <v>1.5</v>
      </c>
      <c r="K59" s="44">
        <v>1.5</v>
      </c>
      <c r="L59" s="44">
        <v>1.5</v>
      </c>
      <c r="M59" s="44">
        <v>1.5</v>
      </c>
      <c r="N59" s="44">
        <v>1.5</v>
      </c>
      <c r="O59" s="44">
        <v>1.5</v>
      </c>
      <c r="P59" s="44">
        <v>1.5</v>
      </c>
      <c r="Q59" s="44">
        <v>1.5</v>
      </c>
      <c r="R59" s="44">
        <v>1.5</v>
      </c>
      <c r="S59" s="44">
        <v>1.5</v>
      </c>
      <c r="T59" s="44">
        <v>1.5</v>
      </c>
      <c r="U59" s="44">
        <v>1.5</v>
      </c>
      <c r="V59" s="44">
        <v>1.5</v>
      </c>
      <c r="W59" s="44">
        <v>1.5</v>
      </c>
      <c r="X59" s="44">
        <v>1.5</v>
      </c>
      <c r="Y59" s="44">
        <v>1.5</v>
      </c>
      <c r="Z59" s="44">
        <v>1.5</v>
      </c>
      <c r="AA59" s="44">
        <v>3</v>
      </c>
      <c r="AB59" s="44">
        <v>3</v>
      </c>
      <c r="AC59" s="44">
        <v>3</v>
      </c>
      <c r="AD59" s="44">
        <v>3</v>
      </c>
      <c r="AE59" s="44">
        <v>3</v>
      </c>
      <c r="AF59" s="44">
        <v>3</v>
      </c>
      <c r="AG59" s="48">
        <v>12</v>
      </c>
      <c r="AH59" s="46">
        <f t="shared" si="2"/>
        <v>3</v>
      </c>
      <c r="AI59" s="47">
        <f t="shared" si="3"/>
        <v>1.5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11.1</v>
      </c>
      <c r="C60" s="44">
        <v>11.1</v>
      </c>
      <c r="D60" s="44">
        <v>11.1</v>
      </c>
      <c r="E60" s="44">
        <v>11.1</v>
      </c>
      <c r="F60" s="44">
        <v>11.1</v>
      </c>
      <c r="G60" s="44">
        <v>11.1</v>
      </c>
      <c r="H60" s="44">
        <v>11.1</v>
      </c>
      <c r="I60" s="44">
        <v>11.1</v>
      </c>
      <c r="J60" s="44">
        <v>11.1</v>
      </c>
      <c r="K60" s="44">
        <v>11.1</v>
      </c>
      <c r="L60" s="44">
        <v>11.1</v>
      </c>
      <c r="M60" s="44">
        <v>11.1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11.1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>
        <v>13.5</v>
      </c>
      <c r="S61" s="44">
        <v>13.5</v>
      </c>
      <c r="T61" s="44">
        <v>13.5</v>
      </c>
      <c r="U61" s="44">
        <v>13.5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14.9</v>
      </c>
      <c r="AB61" s="44">
        <v>14.9</v>
      </c>
      <c r="AC61" s="44">
        <v>14.9</v>
      </c>
      <c r="AD61" s="44">
        <v>14.9</v>
      </c>
      <c r="AE61" s="44">
        <v>14.9</v>
      </c>
      <c r="AF61" s="44">
        <v>14.9</v>
      </c>
      <c r="AG61" s="48">
        <v>12</v>
      </c>
      <c r="AH61" s="46">
        <f t="shared" si="2"/>
        <v>14.9</v>
      </c>
      <c r="AI61" s="47">
        <f t="shared" si="3"/>
        <v>13.5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2.5</v>
      </c>
      <c r="C65" s="44">
        <v>2.5</v>
      </c>
      <c r="D65" s="44">
        <v>2.5</v>
      </c>
      <c r="E65" s="44">
        <v>2.5</v>
      </c>
      <c r="F65" s="44">
        <v>2.5</v>
      </c>
      <c r="G65" s="44">
        <v>2.5</v>
      </c>
      <c r="H65" s="44">
        <v>2.5</v>
      </c>
      <c r="I65" s="44">
        <v>2.5</v>
      </c>
      <c r="J65" s="44">
        <v>2.5</v>
      </c>
      <c r="K65" s="44">
        <v>2.5</v>
      </c>
      <c r="L65" s="44">
        <v>2.5</v>
      </c>
      <c r="M65" s="44">
        <v>2.5</v>
      </c>
      <c r="N65" s="44">
        <v>2.5</v>
      </c>
      <c r="O65" s="44">
        <v>2.5</v>
      </c>
      <c r="P65" s="44">
        <v>2.5</v>
      </c>
      <c r="Q65" s="44">
        <v>2.5</v>
      </c>
      <c r="R65" s="44">
        <v>2.5</v>
      </c>
      <c r="S65" s="44">
        <v>2.5</v>
      </c>
      <c r="T65" s="44">
        <v>2.5</v>
      </c>
      <c r="U65" s="44">
        <v>2.5</v>
      </c>
      <c r="V65" s="44">
        <v>2.5</v>
      </c>
      <c r="W65" s="44">
        <v>2.5</v>
      </c>
      <c r="X65" s="44">
        <v>2.5</v>
      </c>
      <c r="Y65" s="44">
        <v>2.5</v>
      </c>
      <c r="Z65" s="44">
        <v>2.5</v>
      </c>
      <c r="AA65" s="44">
        <v>2.2000000000000002</v>
      </c>
      <c r="AB65" s="44">
        <v>2.2000000000000002</v>
      </c>
      <c r="AC65" s="44">
        <v>2.2000000000000002</v>
      </c>
      <c r="AD65" s="44">
        <v>2.2000000000000002</v>
      </c>
      <c r="AE65" s="44">
        <v>2.2000000000000002</v>
      </c>
      <c r="AF65" s="44">
        <v>2.2000000000000002</v>
      </c>
      <c r="AG65" s="48">
        <v>10.7</v>
      </c>
      <c r="AH65" s="46">
        <f t="shared" si="2"/>
        <v>2.5</v>
      </c>
      <c r="AI65" s="47">
        <f t="shared" si="3"/>
        <v>2.2000000000000002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5.2</v>
      </c>
      <c r="C66" s="44">
        <v>5.2</v>
      </c>
      <c r="D66" s="44">
        <v>5.2</v>
      </c>
      <c r="E66" s="44">
        <v>5.2</v>
      </c>
      <c r="F66" s="44">
        <v>5.2</v>
      </c>
      <c r="G66" s="44">
        <v>5.2</v>
      </c>
      <c r="H66" s="44">
        <v>5.2</v>
      </c>
      <c r="I66" s="44">
        <v>5.2</v>
      </c>
      <c r="J66" s="44">
        <v>5.2</v>
      </c>
      <c r="K66" s="44">
        <v>5.2</v>
      </c>
      <c r="L66" s="44">
        <v>5.2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62">
        <v>10.3</v>
      </c>
      <c r="AH66" s="46">
        <f t="shared" si="2"/>
        <v>5.2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3.1</v>
      </c>
      <c r="C67" s="44">
        <v>3.1</v>
      </c>
      <c r="D67" s="44">
        <v>3.1</v>
      </c>
      <c r="E67" s="44">
        <v>3.1</v>
      </c>
      <c r="F67" s="44">
        <v>3.1</v>
      </c>
      <c r="G67" s="44">
        <v>3.1</v>
      </c>
      <c r="H67" s="44">
        <v>3.1</v>
      </c>
      <c r="I67" s="44">
        <v>3.1</v>
      </c>
      <c r="J67" s="44">
        <v>3.1</v>
      </c>
      <c r="K67" s="44">
        <v>3.1</v>
      </c>
      <c r="L67" s="44">
        <v>3.1</v>
      </c>
      <c r="M67" s="44">
        <v>3.1</v>
      </c>
      <c r="N67" s="44">
        <v>3.1</v>
      </c>
      <c r="O67" s="44">
        <v>3.1</v>
      </c>
      <c r="P67" s="44">
        <v>3.1</v>
      </c>
      <c r="Q67" s="44">
        <v>3.1</v>
      </c>
      <c r="R67" s="44">
        <v>3.1</v>
      </c>
      <c r="S67" s="44">
        <v>3.1</v>
      </c>
      <c r="T67" s="44">
        <v>3.1</v>
      </c>
      <c r="U67" s="44">
        <v>3.1</v>
      </c>
      <c r="V67" s="44">
        <v>3.1</v>
      </c>
      <c r="W67" s="44">
        <v>3.1</v>
      </c>
      <c r="X67" s="44">
        <v>3.1</v>
      </c>
      <c r="Y67" s="44">
        <v>3.1</v>
      </c>
      <c r="Z67" s="44">
        <v>3.1</v>
      </c>
      <c r="AA67" s="44">
        <v>3.7</v>
      </c>
      <c r="AB67" s="44">
        <v>3.7</v>
      </c>
      <c r="AC67" s="44">
        <v>3.7</v>
      </c>
      <c r="AD67" s="44">
        <v>3.7</v>
      </c>
      <c r="AE67" s="44">
        <v>3.7</v>
      </c>
      <c r="AF67" s="44">
        <v>3.7</v>
      </c>
      <c r="AG67" s="61">
        <v>10</v>
      </c>
      <c r="AH67" s="46">
        <f t="shared" si="2"/>
        <v>3.7</v>
      </c>
      <c r="AI67" s="47">
        <f t="shared" si="3"/>
        <v>3.1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8">
        <f t="shared" ref="B70:R70" si="20">58+70</f>
        <v>128</v>
      </c>
      <c r="C70" s="68">
        <f t="shared" si="20"/>
        <v>128</v>
      </c>
      <c r="D70" s="68">
        <f t="shared" si="20"/>
        <v>128</v>
      </c>
      <c r="E70" s="68">
        <f t="shared" si="20"/>
        <v>128</v>
      </c>
      <c r="F70" s="68">
        <f t="shared" si="20"/>
        <v>128</v>
      </c>
      <c r="G70" s="68">
        <f t="shared" si="20"/>
        <v>128</v>
      </c>
      <c r="H70" s="68">
        <f t="shared" si="20"/>
        <v>128</v>
      </c>
      <c r="I70" s="68">
        <f t="shared" si="20"/>
        <v>128</v>
      </c>
      <c r="J70" s="68">
        <f t="shared" si="20"/>
        <v>128</v>
      </c>
      <c r="K70" s="68">
        <f t="shared" si="20"/>
        <v>128</v>
      </c>
      <c r="L70" s="68">
        <f t="shared" si="20"/>
        <v>128</v>
      </c>
      <c r="M70" s="68">
        <f t="shared" si="20"/>
        <v>128</v>
      </c>
      <c r="N70" s="68">
        <f t="shared" si="20"/>
        <v>128</v>
      </c>
      <c r="O70" s="68">
        <f t="shared" si="20"/>
        <v>128</v>
      </c>
      <c r="P70" s="68">
        <f t="shared" si="20"/>
        <v>128</v>
      </c>
      <c r="Q70" s="68">
        <f t="shared" si="20"/>
        <v>128</v>
      </c>
      <c r="R70" s="68">
        <f t="shared" si="20"/>
        <v>128</v>
      </c>
      <c r="S70" s="68">
        <f t="shared" ref="S70:Z70" si="21">72.1+84.3</f>
        <v>156.39999999999998</v>
      </c>
      <c r="T70" s="68">
        <f t="shared" si="21"/>
        <v>156.39999999999998</v>
      </c>
      <c r="U70" s="68">
        <f t="shared" si="21"/>
        <v>156.39999999999998</v>
      </c>
      <c r="V70" s="68">
        <f t="shared" si="21"/>
        <v>156.39999999999998</v>
      </c>
      <c r="W70" s="68">
        <f t="shared" si="21"/>
        <v>156.39999999999998</v>
      </c>
      <c r="X70" s="68">
        <f t="shared" si="21"/>
        <v>156.39999999999998</v>
      </c>
      <c r="Y70" s="68">
        <f t="shared" si="21"/>
        <v>156.39999999999998</v>
      </c>
      <c r="Z70" s="68">
        <f t="shared" si="21"/>
        <v>156.39999999999998</v>
      </c>
      <c r="AA70" s="66">
        <f>64.8+67.5</f>
        <v>132.30000000000001</v>
      </c>
      <c r="AB70" s="66">
        <f>68.2+73.6</f>
        <v>141.80000000000001</v>
      </c>
      <c r="AC70" s="66">
        <f>68.8+76</f>
        <v>144.80000000000001</v>
      </c>
      <c r="AD70" s="66">
        <f>68.8+76</f>
        <v>144.80000000000001</v>
      </c>
      <c r="AE70" s="66">
        <f>68.8+76</f>
        <v>144.80000000000001</v>
      </c>
      <c r="AF70" s="66">
        <f>68.8+76</f>
        <v>144.80000000000001</v>
      </c>
      <c r="AG70" s="64">
        <v>240</v>
      </c>
      <c r="AH70" s="46">
        <f t="shared" si="2"/>
        <v>156.39999999999998</v>
      </c>
      <c r="AI70" s="47">
        <f t="shared" si="3"/>
        <v>128</v>
      </c>
      <c r="AK70" s="49"/>
    </row>
    <row r="71" spans="1:88" ht="15.75" thickBot="1" x14ac:dyDescent="0.3">
      <c r="A71" s="69" t="s">
        <v>90</v>
      </c>
      <c r="B71" s="70">
        <f>SUM(B11:B69)</f>
        <v>965.73</v>
      </c>
      <c r="C71" s="70">
        <f>SUM(C11:C69)</f>
        <v>965.73</v>
      </c>
      <c r="D71" s="70">
        <f>SUM(D11:D69)</f>
        <v>954.23</v>
      </c>
      <c r="E71" s="70">
        <f>SUM(E11:E69)</f>
        <v>970.19999999999993</v>
      </c>
      <c r="F71" s="70">
        <f>SUM(F11:F69)</f>
        <v>970.19999999999993</v>
      </c>
      <c r="G71" s="70">
        <f t="shared" ref="G71:AG71" si="22">SUM(G11:G69)</f>
        <v>970.19999999999993</v>
      </c>
      <c r="H71" s="70">
        <f t="shared" si="22"/>
        <v>970.19999999999993</v>
      </c>
      <c r="I71" s="70">
        <f t="shared" si="22"/>
        <v>970.19999999999993</v>
      </c>
      <c r="J71" s="70">
        <f t="shared" si="22"/>
        <v>970.19999999999993</v>
      </c>
      <c r="K71" s="70">
        <f t="shared" si="22"/>
        <v>970.19999999999993</v>
      </c>
      <c r="L71" s="70">
        <f t="shared" si="22"/>
        <v>970.19999999999993</v>
      </c>
      <c r="M71" s="70">
        <f t="shared" si="22"/>
        <v>964.99999999999989</v>
      </c>
      <c r="N71" s="70">
        <f t="shared" si="22"/>
        <v>964.99999999999989</v>
      </c>
      <c r="O71" s="70">
        <f t="shared" ref="O71:P71" si="23">SUM(O11:O69)</f>
        <v>964.99999999999989</v>
      </c>
      <c r="P71" s="70">
        <f t="shared" si="23"/>
        <v>942.5</v>
      </c>
      <c r="Q71" s="70">
        <f t="shared" ref="Q71:R71" si="24">SUM(Q11:Q69)</f>
        <v>942.5</v>
      </c>
      <c r="R71" s="70">
        <f t="shared" si="24"/>
        <v>942.5</v>
      </c>
      <c r="S71" s="70">
        <f t="shared" si="22"/>
        <v>942.5</v>
      </c>
      <c r="T71" s="70">
        <f t="shared" ref="T71:U71" si="25">SUM(T11:T69)</f>
        <v>942.5</v>
      </c>
      <c r="U71" s="70">
        <f t="shared" si="25"/>
        <v>942.5</v>
      </c>
      <c r="V71" s="70">
        <f t="shared" ref="V71:W71" si="26">SUM(V11:V69)</f>
        <v>942.5</v>
      </c>
      <c r="W71" s="70">
        <f t="shared" si="26"/>
        <v>942.5</v>
      </c>
      <c r="X71" s="70">
        <f t="shared" ref="X71:Y71" si="27">SUM(X11:X69)</f>
        <v>942.5</v>
      </c>
      <c r="Y71" s="70">
        <f t="shared" si="27"/>
        <v>942.5</v>
      </c>
      <c r="Z71" s="70">
        <f t="shared" ref="Z71" si="28">SUM(Z11:Z69)</f>
        <v>942.5</v>
      </c>
      <c r="AA71" s="70">
        <f>SUM(AA11:AA69)</f>
        <v>1003.9000000000002</v>
      </c>
      <c r="AB71" s="70">
        <f>SUM(AB11:AB69)</f>
        <v>1013.5000000000002</v>
      </c>
      <c r="AC71" s="70">
        <f t="shared" si="22"/>
        <v>1012.5000000000002</v>
      </c>
      <c r="AD71" s="70">
        <f t="shared" si="22"/>
        <v>1020.3000000000002</v>
      </c>
      <c r="AE71" s="70">
        <f t="shared" si="22"/>
        <v>1020.3000000000002</v>
      </c>
      <c r="AF71" s="70">
        <f t="shared" si="22"/>
        <v>1020.3000000000002</v>
      </c>
      <c r="AG71" s="70">
        <f t="shared" si="22"/>
        <v>1812.2049999999999</v>
      </c>
      <c r="AH71" s="46">
        <f t="shared" si="2"/>
        <v>1020.3000000000002</v>
      </c>
      <c r="AI71" s="47">
        <f t="shared" si="3"/>
        <v>942.5</v>
      </c>
      <c r="AK71" s="49"/>
    </row>
    <row r="72" spans="1:88" x14ac:dyDescent="0.25">
      <c r="A72" s="71" t="s">
        <v>91</v>
      </c>
      <c r="B72" s="44">
        <v>273</v>
      </c>
      <c r="C72" s="44">
        <v>251</v>
      </c>
      <c r="D72" s="44">
        <v>341.8</v>
      </c>
      <c r="E72" s="44">
        <v>271.5</v>
      </c>
      <c r="F72" s="44">
        <v>301.39999999999998</v>
      </c>
      <c r="G72" s="44">
        <v>301.39999999999998</v>
      </c>
      <c r="H72" s="44">
        <v>250</v>
      </c>
      <c r="I72" s="44">
        <v>200</v>
      </c>
      <c r="J72" s="44">
        <v>290</v>
      </c>
      <c r="K72" s="44">
        <v>290</v>
      </c>
      <c r="L72" s="44">
        <v>290</v>
      </c>
      <c r="M72" s="44">
        <v>251.3</v>
      </c>
      <c r="N72" s="44">
        <v>300.10000000000002</v>
      </c>
      <c r="O72" s="44">
        <v>300.10000000000002</v>
      </c>
      <c r="P72" s="44">
        <v>150</v>
      </c>
      <c r="Q72" s="44">
        <v>80</v>
      </c>
      <c r="R72" s="44">
        <v>80</v>
      </c>
      <c r="S72" s="44">
        <v>80</v>
      </c>
      <c r="T72" s="44">
        <v>200</v>
      </c>
      <c r="U72" s="44">
        <v>140</v>
      </c>
      <c r="V72" s="44">
        <v>140</v>
      </c>
      <c r="W72" s="44">
        <v>198</v>
      </c>
      <c r="X72" s="44">
        <v>200</v>
      </c>
      <c r="Y72" s="44">
        <v>160</v>
      </c>
      <c r="Z72" s="44">
        <v>280</v>
      </c>
      <c r="AA72" s="44">
        <v>330</v>
      </c>
      <c r="AB72" s="44">
        <v>241</v>
      </c>
      <c r="AC72" s="44">
        <v>200.2</v>
      </c>
      <c r="AD72" s="44">
        <v>241</v>
      </c>
      <c r="AE72" s="44">
        <v>301.8</v>
      </c>
      <c r="AF72" s="44">
        <v>301.8</v>
      </c>
      <c r="AG72" s="61">
        <v>456</v>
      </c>
      <c r="AH72" s="46">
        <f t="shared" si="2"/>
        <v>341.8</v>
      </c>
      <c r="AI72" s="47">
        <f t="shared" si="3"/>
        <v>80</v>
      </c>
      <c r="AK72" s="49"/>
    </row>
    <row r="73" spans="1:88" x14ac:dyDescent="0.25">
      <c r="A73" s="72" t="s">
        <v>92</v>
      </c>
      <c r="B73" s="43">
        <v>55.9</v>
      </c>
      <c r="C73" s="43">
        <v>55.9</v>
      </c>
      <c r="D73" s="43">
        <v>55.9</v>
      </c>
      <c r="E73" s="43">
        <v>55.9</v>
      </c>
      <c r="F73" s="43">
        <v>55.9</v>
      </c>
      <c r="G73" s="43">
        <v>55.9</v>
      </c>
      <c r="H73" s="43">
        <v>55.9</v>
      </c>
      <c r="I73" s="43">
        <v>55.9</v>
      </c>
      <c r="J73" s="43">
        <v>55.9</v>
      </c>
      <c r="K73" s="43">
        <v>55.9</v>
      </c>
      <c r="L73" s="43">
        <v>55.9</v>
      </c>
      <c r="M73" s="43">
        <v>51.9</v>
      </c>
      <c r="N73" s="43">
        <v>61</v>
      </c>
      <c r="O73" s="43">
        <v>61</v>
      </c>
      <c r="P73" s="43">
        <v>61</v>
      </c>
      <c r="Q73" s="43">
        <v>61</v>
      </c>
      <c r="R73" s="43">
        <v>61</v>
      </c>
      <c r="S73" s="43">
        <v>61</v>
      </c>
      <c r="T73" s="43">
        <v>59.8</v>
      </c>
      <c r="U73" s="43">
        <v>55.8</v>
      </c>
      <c r="V73" s="43">
        <v>55.8</v>
      </c>
      <c r="W73" s="43">
        <v>60</v>
      </c>
      <c r="X73" s="43">
        <v>59.9</v>
      </c>
      <c r="Y73" s="43">
        <v>59.9</v>
      </c>
      <c r="Z73" s="43">
        <v>61.9</v>
      </c>
      <c r="AA73" s="43">
        <v>62</v>
      </c>
      <c r="AB73" s="43">
        <v>62</v>
      </c>
      <c r="AC73" s="43">
        <v>62</v>
      </c>
      <c r="AD73" s="43">
        <v>62</v>
      </c>
      <c r="AE73" s="43">
        <v>62</v>
      </c>
      <c r="AF73" s="43">
        <v>62</v>
      </c>
      <c r="AG73" s="64">
        <v>111</v>
      </c>
      <c r="AH73" s="46">
        <f t="shared" si="2"/>
        <v>62</v>
      </c>
      <c r="AI73" s="47">
        <f t="shared" si="3"/>
        <v>51.9</v>
      </c>
      <c r="AK73" s="49"/>
    </row>
    <row r="74" spans="1:88" x14ac:dyDescent="0.25">
      <c r="A74" s="73" t="s">
        <v>93</v>
      </c>
      <c r="B74" s="43">
        <v>38.200000000000003</v>
      </c>
      <c r="C74" s="43">
        <v>38.200000000000003</v>
      </c>
      <c r="D74" s="43">
        <v>38.200000000000003</v>
      </c>
      <c r="E74" s="43">
        <v>43</v>
      </c>
      <c r="F74" s="43">
        <v>43</v>
      </c>
      <c r="G74" s="43">
        <v>43</v>
      </c>
      <c r="H74" s="43">
        <v>43</v>
      </c>
      <c r="I74" s="43">
        <v>43</v>
      </c>
      <c r="J74" s="43">
        <v>43</v>
      </c>
      <c r="K74" s="43">
        <v>43</v>
      </c>
      <c r="L74" s="43">
        <v>43</v>
      </c>
      <c r="M74" s="43">
        <v>43</v>
      </c>
      <c r="N74" s="43">
        <v>44.4</v>
      </c>
      <c r="O74" s="43">
        <v>44.4</v>
      </c>
      <c r="P74" s="43">
        <v>44.4</v>
      </c>
      <c r="Q74" s="43">
        <v>44.4</v>
      </c>
      <c r="R74" s="43">
        <v>44.4</v>
      </c>
      <c r="S74" s="43">
        <v>44.4</v>
      </c>
      <c r="T74" s="43">
        <v>37.700000000000003</v>
      </c>
      <c r="U74" s="43">
        <v>37.700000000000003</v>
      </c>
      <c r="V74" s="43">
        <v>37.700000000000003</v>
      </c>
      <c r="W74" s="43">
        <v>40.1</v>
      </c>
      <c r="X74" s="43">
        <v>40</v>
      </c>
      <c r="Y74" s="43">
        <v>49.5</v>
      </c>
      <c r="Z74" s="43">
        <v>49.3</v>
      </c>
      <c r="AA74" s="43">
        <v>61.8</v>
      </c>
      <c r="AB74" s="43">
        <v>52.5</v>
      </c>
      <c r="AC74" s="43">
        <v>61</v>
      </c>
      <c r="AD74" s="43">
        <v>61</v>
      </c>
      <c r="AE74" s="43">
        <v>61.7</v>
      </c>
      <c r="AF74" s="43">
        <v>61.7</v>
      </c>
      <c r="AG74" s="64">
        <v>60</v>
      </c>
      <c r="AH74" s="46">
        <f t="shared" si="2"/>
        <v>61.8</v>
      </c>
      <c r="AI74" s="47">
        <f t="shared" si="3"/>
        <v>37.700000000000003</v>
      </c>
      <c r="AK74" s="49"/>
    </row>
    <row r="75" spans="1:88" x14ac:dyDescent="0.25">
      <c r="A75" s="74" t="s">
        <v>94</v>
      </c>
      <c r="B75" s="43">
        <v>29.5</v>
      </c>
      <c r="C75" s="43">
        <v>29.5</v>
      </c>
      <c r="D75" s="43">
        <v>29.5</v>
      </c>
      <c r="E75" s="43">
        <v>22.9</v>
      </c>
      <c r="F75" s="43">
        <v>22.9</v>
      </c>
      <c r="G75" s="43">
        <v>22.9</v>
      </c>
      <c r="H75" s="43">
        <v>22.9</v>
      </c>
      <c r="I75" s="43">
        <v>22.9</v>
      </c>
      <c r="J75" s="43">
        <v>22.9</v>
      </c>
      <c r="K75" s="43">
        <v>22.9</v>
      </c>
      <c r="L75" s="43">
        <v>22.9</v>
      </c>
      <c r="M75" s="43">
        <v>22.9</v>
      </c>
      <c r="N75" s="43">
        <v>22.9</v>
      </c>
      <c r="O75" s="43">
        <v>22.9</v>
      </c>
      <c r="P75" s="43">
        <v>22.9</v>
      </c>
      <c r="Q75" s="43">
        <v>22.9</v>
      </c>
      <c r="R75" s="43">
        <v>22.9</v>
      </c>
      <c r="S75" s="43">
        <v>22.9</v>
      </c>
      <c r="T75" s="43">
        <v>22.9</v>
      </c>
      <c r="U75" s="43">
        <v>22.8</v>
      </c>
      <c r="V75" s="43">
        <v>22.8</v>
      </c>
      <c r="W75" s="43">
        <v>23.9</v>
      </c>
      <c r="X75" s="43">
        <v>23.5</v>
      </c>
      <c r="Y75" s="43">
        <v>29.8</v>
      </c>
      <c r="Z75" s="43">
        <v>29.8</v>
      </c>
      <c r="AA75" s="43">
        <v>29.8</v>
      </c>
      <c r="AB75" s="43">
        <v>29.8</v>
      </c>
      <c r="AC75" s="43">
        <v>29.8</v>
      </c>
      <c r="AD75" s="43">
        <v>29.8</v>
      </c>
      <c r="AE75" s="43">
        <v>29.8</v>
      </c>
      <c r="AF75" s="43">
        <v>29.8</v>
      </c>
      <c r="AG75" s="75">
        <v>42.5</v>
      </c>
      <c r="AH75" s="46">
        <f t="shared" ref="AH75:AH138" si="29">MAX(B75:AF75)</f>
        <v>29.8</v>
      </c>
      <c r="AI75" s="47">
        <f t="shared" ref="AI75:AI138" si="30">MIN(B75:AF75)</f>
        <v>22.8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20.3</v>
      </c>
      <c r="U76" s="43">
        <v>20.3</v>
      </c>
      <c r="V76" s="43">
        <v>20.3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0</v>
      </c>
      <c r="AF76" s="43">
        <v>13.1</v>
      </c>
      <c r="AG76" s="75">
        <v>22.1</v>
      </c>
      <c r="AH76" s="46">
        <f t="shared" si="29"/>
        <v>22.2</v>
      </c>
      <c r="AI76" s="47">
        <f t="shared" si="30"/>
        <v>0</v>
      </c>
      <c r="AK76" s="49"/>
    </row>
    <row r="77" spans="1:88" ht="15.75" thickBot="1" x14ac:dyDescent="0.3">
      <c r="A77" s="76" t="s">
        <v>96</v>
      </c>
      <c r="B77" s="77">
        <v>9.5</v>
      </c>
      <c r="C77" s="77">
        <v>9.5</v>
      </c>
      <c r="D77" s="77">
        <v>9.5</v>
      </c>
      <c r="E77" s="77">
        <v>6.9</v>
      </c>
      <c r="F77" s="77">
        <v>6.9</v>
      </c>
      <c r="G77" s="77">
        <v>6.9</v>
      </c>
      <c r="H77" s="77">
        <v>6.9</v>
      </c>
      <c r="I77" s="77">
        <v>6.9</v>
      </c>
      <c r="J77" s="77">
        <v>6.9</v>
      </c>
      <c r="K77" s="77">
        <v>6.9</v>
      </c>
      <c r="L77" s="77">
        <v>6.9</v>
      </c>
      <c r="M77" s="77">
        <v>6.9</v>
      </c>
      <c r="N77" s="77">
        <v>7</v>
      </c>
      <c r="O77" s="77">
        <v>7</v>
      </c>
      <c r="P77" s="77">
        <v>7</v>
      </c>
      <c r="Q77" s="77">
        <v>7</v>
      </c>
      <c r="R77" s="77">
        <v>7</v>
      </c>
      <c r="S77" s="77">
        <v>7</v>
      </c>
      <c r="T77" s="77">
        <v>7</v>
      </c>
      <c r="U77" s="77">
        <v>7</v>
      </c>
      <c r="V77" s="77">
        <v>7</v>
      </c>
      <c r="W77" s="77">
        <v>7</v>
      </c>
      <c r="X77" s="77">
        <v>7</v>
      </c>
      <c r="Y77" s="77">
        <v>9.6</v>
      </c>
      <c r="Z77" s="77">
        <v>9.5</v>
      </c>
      <c r="AA77" s="77">
        <v>9.5</v>
      </c>
      <c r="AB77" s="77">
        <v>9.6</v>
      </c>
      <c r="AC77" s="77">
        <v>9.6</v>
      </c>
      <c r="AD77" s="77">
        <v>9.6</v>
      </c>
      <c r="AE77" s="77">
        <v>9.8000000000000007</v>
      </c>
      <c r="AF77" s="77">
        <v>9.8000000000000007</v>
      </c>
      <c r="AG77" s="78">
        <v>14.8</v>
      </c>
      <c r="AH77" s="46">
        <f t="shared" si="29"/>
        <v>9.8000000000000007</v>
      </c>
      <c r="AI77" s="47">
        <f t="shared" si="30"/>
        <v>6.9</v>
      </c>
      <c r="AK77" s="49"/>
    </row>
    <row r="78" spans="1:88" ht="15.75" thickBot="1" x14ac:dyDescent="0.3">
      <c r="A78" s="79" t="s">
        <v>97</v>
      </c>
      <c r="B78" s="70">
        <f>SUM(B72:B77)</f>
        <v>428.29999999999995</v>
      </c>
      <c r="C78" s="70">
        <f>SUM(C72:C77)</f>
        <v>406.29999999999995</v>
      </c>
      <c r="D78" s="70">
        <f>SUM(D72:D77)</f>
        <v>497.09999999999997</v>
      </c>
      <c r="E78" s="70">
        <f>SUM(E72:E77)</f>
        <v>422.39999999999992</v>
      </c>
      <c r="F78" s="70">
        <f>SUM(F72:F77)</f>
        <v>452.2999999999999</v>
      </c>
      <c r="G78" s="70">
        <f t="shared" ref="G78:AG78" si="31">SUM(G72:G77)</f>
        <v>452.2999999999999</v>
      </c>
      <c r="H78" s="70">
        <f t="shared" si="31"/>
        <v>400.89999999999992</v>
      </c>
      <c r="I78" s="70">
        <f t="shared" si="31"/>
        <v>350.89999999999992</v>
      </c>
      <c r="J78" s="70">
        <f t="shared" si="31"/>
        <v>440.89999999999992</v>
      </c>
      <c r="K78" s="70">
        <f t="shared" si="31"/>
        <v>440.89999999999992</v>
      </c>
      <c r="L78" s="70">
        <f t="shared" si="31"/>
        <v>440.89999999999992</v>
      </c>
      <c r="M78" s="70">
        <f t="shared" si="31"/>
        <v>398.19999999999993</v>
      </c>
      <c r="N78" s="70">
        <f t="shared" ref="N78:O78" si="32">SUM(N72:N77)</f>
        <v>457.59999999999997</v>
      </c>
      <c r="O78" s="70">
        <f t="shared" si="32"/>
        <v>457.59999999999997</v>
      </c>
      <c r="P78" s="70">
        <f t="shared" ref="P78:Q78" si="33">SUM(P72:P77)</f>
        <v>307.5</v>
      </c>
      <c r="Q78" s="70">
        <f t="shared" si="33"/>
        <v>237.5</v>
      </c>
      <c r="R78" s="70">
        <f t="shared" ref="R78" si="34">SUM(R72:R77)</f>
        <v>237.5</v>
      </c>
      <c r="S78" s="70">
        <f t="shared" si="31"/>
        <v>237.5</v>
      </c>
      <c r="T78" s="70">
        <f t="shared" ref="T78:U78" si="35">SUM(T72:T77)</f>
        <v>347.7</v>
      </c>
      <c r="U78" s="70">
        <f t="shared" si="35"/>
        <v>283.60000000000002</v>
      </c>
      <c r="V78" s="70">
        <f t="shared" ref="V78:W78" si="36">SUM(V72:V77)</f>
        <v>283.60000000000002</v>
      </c>
      <c r="W78" s="70">
        <f t="shared" si="36"/>
        <v>351.2</v>
      </c>
      <c r="X78" s="70">
        <f t="shared" ref="X78:Y78" si="37">SUM(X72:X77)</f>
        <v>352.59999999999997</v>
      </c>
      <c r="Y78" s="70">
        <f t="shared" si="37"/>
        <v>331</v>
      </c>
      <c r="Z78" s="70">
        <f t="shared" ref="Z78" si="38">SUM(Z72:Z77)</f>
        <v>452.7</v>
      </c>
      <c r="AA78" s="70">
        <f>SUM(AA72:AA77)</f>
        <v>515.29999999999995</v>
      </c>
      <c r="AB78" s="70">
        <f t="shared" si="31"/>
        <v>417.1</v>
      </c>
      <c r="AC78" s="70">
        <f t="shared" si="31"/>
        <v>384.8</v>
      </c>
      <c r="AD78" s="70">
        <f t="shared" si="31"/>
        <v>425.6</v>
      </c>
      <c r="AE78" s="70">
        <f t="shared" si="31"/>
        <v>465.1</v>
      </c>
      <c r="AF78" s="70">
        <f t="shared" si="31"/>
        <v>478.20000000000005</v>
      </c>
      <c r="AG78" s="80">
        <f t="shared" si="31"/>
        <v>706.4</v>
      </c>
      <c r="AH78" s="46">
        <f t="shared" si="29"/>
        <v>515.29999999999995</v>
      </c>
      <c r="AI78" s="47">
        <f t="shared" si="30"/>
        <v>237.5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>
        <v>96.6</v>
      </c>
      <c r="S79" s="44">
        <v>96.6</v>
      </c>
      <c r="T79" s="44">
        <v>96.1</v>
      </c>
      <c r="U79" s="44">
        <v>96.1</v>
      </c>
      <c r="V79" s="44">
        <v>96.1</v>
      </c>
      <c r="W79" s="44">
        <v>96.1</v>
      </c>
      <c r="X79" s="44">
        <v>96.1</v>
      </c>
      <c r="Y79" s="44">
        <v>96.1</v>
      </c>
      <c r="Z79" s="44">
        <v>96.1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29"/>
        <v>96.6</v>
      </c>
      <c r="AI79" s="47">
        <f t="shared" si="30"/>
        <v>96.1</v>
      </c>
      <c r="AK79" s="49"/>
      <c r="AY79" s="1" t="s">
        <v>99</v>
      </c>
      <c r="AZ79" s="82">
        <f>ROUND(C97,0)</f>
        <v>-448</v>
      </c>
      <c r="BA79" s="81">
        <f t="shared" ref="BA79:BD83" si="39">D97</f>
        <v>-530.1</v>
      </c>
      <c r="BB79" s="81">
        <f t="shared" si="39"/>
        <v>-445.9</v>
      </c>
      <c r="BC79" s="81">
        <f t="shared" si="39"/>
        <v>-473.5</v>
      </c>
      <c r="BD79" s="81">
        <f t="shared" si="39"/>
        <v>-490</v>
      </c>
      <c r="BE79" s="82">
        <f>I97</f>
        <v>-480</v>
      </c>
      <c r="BF79" s="82">
        <f>K97</f>
        <v>-460</v>
      </c>
      <c r="BG79" s="82">
        <f t="shared" ref="BG79:BP83" si="40">M97</f>
        <v>-372.3</v>
      </c>
      <c r="BH79" s="82">
        <f t="shared" si="40"/>
        <v>-380</v>
      </c>
      <c r="BI79" s="82">
        <f t="shared" si="40"/>
        <v>-483</v>
      </c>
      <c r="BJ79" s="82">
        <f t="shared" si="40"/>
        <v>-303</v>
      </c>
      <c r="BK79" s="82">
        <f t="shared" si="40"/>
        <v>-292</v>
      </c>
      <c r="BL79" s="82">
        <f t="shared" si="40"/>
        <v>-292</v>
      </c>
      <c r="BM79" s="82">
        <f t="shared" si="40"/>
        <v>-301</v>
      </c>
      <c r="BN79" s="82">
        <f t="shared" si="40"/>
        <v>-381</v>
      </c>
      <c r="BO79" s="82">
        <f t="shared" si="40"/>
        <v>-323.88</v>
      </c>
      <c r="BP79" s="82">
        <f t="shared" si="40"/>
        <v>-323.88</v>
      </c>
      <c r="BQ79" s="82">
        <f>X97</f>
        <v>-311.89999999999998</v>
      </c>
      <c r="BR79" s="82">
        <f>Z97</f>
        <v>-345.1</v>
      </c>
      <c r="BS79" s="81">
        <f>AB97</f>
        <v>-406.2</v>
      </c>
      <c r="BT79" s="81">
        <f t="shared" ref="BT79:BV83" si="41">AD97</f>
        <v>-384</v>
      </c>
      <c r="BU79" s="81">
        <f t="shared" si="41"/>
        <v>-450</v>
      </c>
      <c r="BV79" s="81">
        <f t="shared" si="41"/>
        <v>-440.5</v>
      </c>
      <c r="BW79" s="81">
        <f>B97</f>
        <v>-410</v>
      </c>
    </row>
    <row r="80" spans="1:88" x14ac:dyDescent="0.25">
      <c r="A80" s="63" t="s">
        <v>100</v>
      </c>
      <c r="B80" s="43">
        <v>69.3</v>
      </c>
      <c r="C80" s="43">
        <v>55</v>
      </c>
      <c r="D80" s="43">
        <v>55</v>
      </c>
      <c r="E80" s="43">
        <v>35</v>
      </c>
      <c r="F80" s="43">
        <v>35</v>
      </c>
      <c r="G80" s="43">
        <v>35</v>
      </c>
      <c r="H80" s="43">
        <v>35</v>
      </c>
      <c r="I80" s="43">
        <v>35</v>
      </c>
      <c r="J80" s="43">
        <v>35</v>
      </c>
      <c r="K80" s="43">
        <v>35</v>
      </c>
      <c r="L80" s="43">
        <v>35</v>
      </c>
      <c r="M80" s="43">
        <v>25</v>
      </c>
      <c r="N80" s="43">
        <v>35</v>
      </c>
      <c r="O80" s="43">
        <v>54.5</v>
      </c>
      <c r="P80" s="43">
        <v>54.5</v>
      </c>
      <c r="Q80" s="43">
        <v>54.5</v>
      </c>
      <c r="R80" s="43">
        <v>54.5</v>
      </c>
      <c r="S80" s="43">
        <v>54.5</v>
      </c>
      <c r="T80" s="43">
        <v>68.3</v>
      </c>
      <c r="U80" s="43">
        <v>54.6</v>
      </c>
      <c r="V80" s="43">
        <v>54.6</v>
      </c>
      <c r="W80" s="43">
        <v>51.2</v>
      </c>
      <c r="X80" s="43">
        <v>51.2</v>
      </c>
      <c r="Y80" s="43">
        <v>68.3</v>
      </c>
      <c r="Z80" s="43">
        <v>68.400000000000006</v>
      </c>
      <c r="AA80" s="43">
        <v>68.599999999999994</v>
      </c>
      <c r="AB80" s="43">
        <v>69.3</v>
      </c>
      <c r="AC80" s="43">
        <v>69.3</v>
      </c>
      <c r="AD80" s="43">
        <v>68.900000000000006</v>
      </c>
      <c r="AE80" s="43">
        <v>35</v>
      </c>
      <c r="AF80" s="43">
        <v>35</v>
      </c>
      <c r="AG80" s="64">
        <v>70</v>
      </c>
      <c r="AH80" s="46">
        <f t="shared" si="29"/>
        <v>69.3</v>
      </c>
      <c r="AI80" s="47">
        <f t="shared" si="30"/>
        <v>25</v>
      </c>
      <c r="AK80" s="49"/>
      <c r="AY80" s="1" t="s">
        <v>101</v>
      </c>
      <c r="AZ80" s="82">
        <f>ROUND(C98,0)</f>
        <v>0</v>
      </c>
      <c r="BA80" s="81">
        <f t="shared" si="39"/>
        <v>0</v>
      </c>
      <c r="BB80" s="81">
        <f t="shared" si="39"/>
        <v>0</v>
      </c>
      <c r="BC80" s="81">
        <f t="shared" si="39"/>
        <v>0</v>
      </c>
      <c r="BD80" s="81">
        <f t="shared" si="39"/>
        <v>0</v>
      </c>
      <c r="BE80" s="82">
        <f>I98</f>
        <v>0</v>
      </c>
      <c r="BF80" s="82">
        <f>K98</f>
        <v>0</v>
      </c>
      <c r="BG80" s="82">
        <f t="shared" si="40"/>
        <v>0</v>
      </c>
      <c r="BH80" s="82">
        <f t="shared" si="40"/>
        <v>0</v>
      </c>
      <c r="BI80" s="82">
        <f t="shared" si="40"/>
        <v>22.4</v>
      </c>
      <c r="BJ80" s="82">
        <f t="shared" si="40"/>
        <v>22.4</v>
      </c>
      <c r="BK80" s="82">
        <f t="shared" si="40"/>
        <v>22.4</v>
      </c>
      <c r="BL80" s="82">
        <f t="shared" si="40"/>
        <v>26</v>
      </c>
      <c r="BM80" s="82">
        <f t="shared" si="40"/>
        <v>27.3</v>
      </c>
      <c r="BN80" s="82">
        <f t="shared" si="40"/>
        <v>27.3</v>
      </c>
      <c r="BO80" s="82">
        <f t="shared" si="40"/>
        <v>25.6</v>
      </c>
      <c r="BP80" s="82">
        <f t="shared" si="40"/>
        <v>25.6</v>
      </c>
      <c r="BQ80" s="82">
        <f>X98</f>
        <v>24.2</v>
      </c>
      <c r="BR80" s="82">
        <f>Z98</f>
        <v>0</v>
      </c>
      <c r="BS80" s="81">
        <f>AB98</f>
        <v>0</v>
      </c>
      <c r="BT80" s="81">
        <f t="shared" si="41"/>
        <v>0</v>
      </c>
      <c r="BU80" s="81">
        <f t="shared" si="41"/>
        <v>0</v>
      </c>
      <c r="BV80" s="81">
        <f t="shared" si="41"/>
        <v>0</v>
      </c>
      <c r="BW80" s="81">
        <f>B98</f>
        <v>3</v>
      </c>
    </row>
    <row r="81" spans="1:75" x14ac:dyDescent="0.25">
      <c r="A81" s="63" t="s">
        <v>102</v>
      </c>
      <c r="B81" s="43">
        <v>71.7</v>
      </c>
      <c r="C81" s="43">
        <v>61</v>
      </c>
      <c r="D81" s="43">
        <v>61</v>
      </c>
      <c r="E81" s="43">
        <v>69</v>
      </c>
      <c r="F81" s="43">
        <v>69</v>
      </c>
      <c r="G81" s="43">
        <v>69</v>
      </c>
      <c r="H81" s="43">
        <v>60</v>
      </c>
      <c r="I81" s="43">
        <v>60</v>
      </c>
      <c r="J81" s="43">
        <v>60</v>
      </c>
      <c r="K81" s="43">
        <v>60</v>
      </c>
      <c r="L81" s="43">
        <v>60</v>
      </c>
      <c r="M81" s="43">
        <v>61.3</v>
      </c>
      <c r="N81" s="43">
        <v>61.3</v>
      </c>
      <c r="O81" s="43">
        <v>61.3</v>
      </c>
      <c r="P81" s="43">
        <v>61.3</v>
      </c>
      <c r="Q81" s="43">
        <v>61.3</v>
      </c>
      <c r="R81" s="43">
        <v>61.3</v>
      </c>
      <c r="S81" s="43">
        <v>61.3</v>
      </c>
      <c r="T81" s="43">
        <v>61.2</v>
      </c>
      <c r="U81" s="43">
        <v>50.1</v>
      </c>
      <c r="V81" s="43">
        <v>50.1</v>
      </c>
      <c r="W81" s="43">
        <v>46.5</v>
      </c>
      <c r="X81" s="43">
        <v>68.400000000000006</v>
      </c>
      <c r="Y81" s="43">
        <v>70</v>
      </c>
      <c r="Z81" s="43">
        <v>70</v>
      </c>
      <c r="AA81" s="43">
        <v>69.900000000000006</v>
      </c>
      <c r="AB81" s="43">
        <v>69.7</v>
      </c>
      <c r="AC81" s="43">
        <v>69.7</v>
      </c>
      <c r="AD81" s="43">
        <v>69.900000000000006</v>
      </c>
      <c r="AE81" s="43">
        <v>70.099999999999994</v>
      </c>
      <c r="AF81" s="43">
        <v>70.099999999999994</v>
      </c>
      <c r="AG81" s="64">
        <v>69</v>
      </c>
      <c r="AH81" s="46">
        <f t="shared" si="29"/>
        <v>71.7</v>
      </c>
      <c r="AI81" s="47">
        <f t="shared" si="30"/>
        <v>46.5</v>
      </c>
      <c r="AK81" s="49"/>
      <c r="AL81" s="83"/>
      <c r="AO81" s="83"/>
      <c r="AY81" s="1" t="s">
        <v>103</v>
      </c>
      <c r="AZ81" s="82">
        <f>ROUND(C99,0)</f>
        <v>62</v>
      </c>
      <c r="BA81" s="81">
        <f t="shared" si="39"/>
        <v>60.88</v>
      </c>
      <c r="BB81" s="81">
        <f t="shared" si="39"/>
        <v>59.1</v>
      </c>
      <c r="BC81" s="81">
        <f t="shared" si="39"/>
        <v>58.5</v>
      </c>
      <c r="BD81" s="81">
        <f t="shared" si="39"/>
        <v>58.5</v>
      </c>
      <c r="BE81" s="82">
        <f>I99</f>
        <v>51.9</v>
      </c>
      <c r="BF81" s="82">
        <f>K99</f>
        <v>50</v>
      </c>
      <c r="BG81" s="82">
        <f t="shared" si="40"/>
        <v>45</v>
      </c>
      <c r="BH81" s="82">
        <f t="shared" si="40"/>
        <v>45</v>
      </c>
      <c r="BI81" s="82">
        <f t="shared" si="40"/>
        <v>43.36</v>
      </c>
      <c r="BJ81" s="82">
        <f t="shared" si="40"/>
        <v>45.7</v>
      </c>
      <c r="BK81" s="82">
        <f t="shared" si="40"/>
        <v>49</v>
      </c>
      <c r="BL81" s="82">
        <f t="shared" si="40"/>
        <v>50</v>
      </c>
      <c r="BM81" s="82">
        <f t="shared" si="40"/>
        <v>45.9</v>
      </c>
      <c r="BN81" s="82">
        <f t="shared" si="40"/>
        <v>41.4</v>
      </c>
      <c r="BO81" s="82">
        <f t="shared" si="40"/>
        <v>49.1</v>
      </c>
      <c r="BP81" s="82">
        <f t="shared" si="40"/>
        <v>49.1</v>
      </c>
      <c r="BQ81" s="82">
        <f>X99</f>
        <v>48.7</v>
      </c>
      <c r="BR81" s="82">
        <f>Z99</f>
        <v>46.6</v>
      </c>
      <c r="BS81" s="81">
        <f>AB99</f>
        <v>58.4</v>
      </c>
      <c r="BT81" s="81">
        <f t="shared" si="41"/>
        <v>60.7</v>
      </c>
      <c r="BU81" s="81">
        <f t="shared" si="41"/>
        <v>64.599999999999994</v>
      </c>
      <c r="BV81" s="81">
        <f t="shared" si="41"/>
        <v>66.599999999999994</v>
      </c>
      <c r="BW81" s="81">
        <f>B99</f>
        <v>61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60</v>
      </c>
      <c r="AB82" s="43">
        <v>60</v>
      </c>
      <c r="AC82" s="43">
        <v>60</v>
      </c>
      <c r="AD82" s="43">
        <v>60</v>
      </c>
      <c r="AE82" s="43">
        <v>60</v>
      </c>
      <c r="AF82" s="43">
        <v>60</v>
      </c>
      <c r="AG82" s="64">
        <v>60</v>
      </c>
      <c r="AH82" s="46">
        <f t="shared" si="29"/>
        <v>60</v>
      </c>
      <c r="AI82" s="47">
        <f t="shared" si="30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39"/>
        <v>0</v>
      </c>
      <c r="BB82" s="81">
        <f t="shared" si="39"/>
        <v>0</v>
      </c>
      <c r="BC82" s="81">
        <f t="shared" si="39"/>
        <v>16.899999999999999</v>
      </c>
      <c r="BD82" s="81">
        <f t="shared" si="39"/>
        <v>18</v>
      </c>
      <c r="BE82" s="82">
        <f>I100</f>
        <v>14.5</v>
      </c>
      <c r="BF82" s="82">
        <f>K100</f>
        <v>11.2</v>
      </c>
      <c r="BG82" s="82">
        <f t="shared" si="40"/>
        <v>11.6</v>
      </c>
      <c r="BH82" s="82">
        <f t="shared" si="40"/>
        <v>9.9</v>
      </c>
      <c r="BI82" s="82">
        <f t="shared" si="40"/>
        <v>10.5</v>
      </c>
      <c r="BJ82" s="82">
        <f t="shared" si="40"/>
        <v>10.5</v>
      </c>
      <c r="BK82" s="82">
        <f t="shared" si="40"/>
        <v>0</v>
      </c>
      <c r="BL82" s="82">
        <f t="shared" si="40"/>
        <v>0</v>
      </c>
      <c r="BM82" s="82">
        <f t="shared" si="40"/>
        <v>0</v>
      </c>
      <c r="BN82" s="82">
        <f t="shared" si="40"/>
        <v>0</v>
      </c>
      <c r="BO82" s="82">
        <f t="shared" si="40"/>
        <v>0</v>
      </c>
      <c r="BP82" s="82">
        <f t="shared" si="40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1"/>
        <v>0</v>
      </c>
      <c r="BU82" s="81">
        <f t="shared" si="41"/>
        <v>0</v>
      </c>
      <c r="BV82" s="81">
        <f t="shared" si="41"/>
        <v>0</v>
      </c>
      <c r="BW82" s="81">
        <f>B100</f>
        <v>13.5</v>
      </c>
    </row>
    <row r="83" spans="1:75" x14ac:dyDescent="0.25">
      <c r="A83" s="63" t="s">
        <v>106</v>
      </c>
      <c r="B83" s="43">
        <v>12.1</v>
      </c>
      <c r="C83" s="43">
        <v>12.1</v>
      </c>
      <c r="D83" s="43">
        <v>12.1</v>
      </c>
      <c r="E83" s="43">
        <v>12.1</v>
      </c>
      <c r="F83" s="43">
        <v>12.1</v>
      </c>
      <c r="G83" s="43">
        <v>12.1</v>
      </c>
      <c r="H83" s="43">
        <v>12.1</v>
      </c>
      <c r="I83" s="43">
        <v>12.1</v>
      </c>
      <c r="J83" s="43">
        <v>12.1</v>
      </c>
      <c r="K83" s="43">
        <v>12.1</v>
      </c>
      <c r="L83" s="43">
        <v>12.1</v>
      </c>
      <c r="M83" s="43">
        <v>0</v>
      </c>
      <c r="N83" s="43">
        <v>0</v>
      </c>
      <c r="O83" s="43">
        <v>13.5</v>
      </c>
      <c r="P83" s="43">
        <v>13.5</v>
      </c>
      <c r="Q83" s="43">
        <v>15</v>
      </c>
      <c r="R83" s="43">
        <v>15</v>
      </c>
      <c r="S83" s="43">
        <v>15</v>
      </c>
      <c r="T83" s="43">
        <v>18.7</v>
      </c>
      <c r="U83" s="43">
        <v>25.3</v>
      </c>
      <c r="V83" s="43">
        <v>25.3</v>
      </c>
      <c r="W83" s="43">
        <v>0</v>
      </c>
      <c r="X83" s="43">
        <v>0</v>
      </c>
      <c r="Y83" s="43">
        <v>0</v>
      </c>
      <c r="Z83" s="43">
        <v>0</v>
      </c>
      <c r="AA83" s="43">
        <v>9.6999999999999993</v>
      </c>
      <c r="AB83" s="43">
        <v>14</v>
      </c>
      <c r="AC83" s="43">
        <v>14</v>
      </c>
      <c r="AD83" s="43">
        <v>28</v>
      </c>
      <c r="AE83" s="43">
        <v>20</v>
      </c>
      <c r="AF83" s="43">
        <v>14.3</v>
      </c>
      <c r="AG83" s="64">
        <v>30</v>
      </c>
      <c r="AH83" s="46">
        <f t="shared" si="29"/>
        <v>28</v>
      </c>
      <c r="AI83" s="47">
        <f t="shared" si="30"/>
        <v>0</v>
      </c>
      <c r="AK83" s="49"/>
      <c r="AY83" s="1" t="s">
        <v>107</v>
      </c>
      <c r="AZ83" s="82">
        <f>ROUND(C101,0)</f>
        <v>0</v>
      </c>
      <c r="BA83" s="81">
        <f t="shared" si="39"/>
        <v>0</v>
      </c>
      <c r="BB83" s="81">
        <f t="shared" si="39"/>
        <v>0</v>
      </c>
      <c r="BC83" s="81">
        <f t="shared" si="39"/>
        <v>0</v>
      </c>
      <c r="BD83" s="81">
        <f t="shared" si="39"/>
        <v>0</v>
      </c>
      <c r="BE83" s="82">
        <f>I101</f>
        <v>0</v>
      </c>
      <c r="BF83" s="82">
        <f>K101</f>
        <v>0</v>
      </c>
      <c r="BG83" s="82">
        <f t="shared" si="40"/>
        <v>52</v>
      </c>
      <c r="BH83" s="82">
        <f t="shared" si="40"/>
        <v>52</v>
      </c>
      <c r="BI83" s="82">
        <f t="shared" si="40"/>
        <v>54.3</v>
      </c>
      <c r="BJ83" s="82">
        <f t="shared" si="40"/>
        <v>54.3</v>
      </c>
      <c r="BK83" s="82">
        <f t="shared" si="40"/>
        <v>52</v>
      </c>
      <c r="BL83" s="82">
        <f t="shared" si="40"/>
        <v>52</v>
      </c>
      <c r="BM83" s="82">
        <f t="shared" si="40"/>
        <v>56.3</v>
      </c>
      <c r="BN83" s="82">
        <f t="shared" si="40"/>
        <v>47.4</v>
      </c>
      <c r="BO83" s="82">
        <f t="shared" si="40"/>
        <v>57.1</v>
      </c>
      <c r="BP83" s="82">
        <f t="shared" si="40"/>
        <v>57.1</v>
      </c>
      <c r="BQ83" s="82">
        <f>X101</f>
        <v>55.9</v>
      </c>
      <c r="BR83" s="82">
        <f>Z101</f>
        <v>56.7</v>
      </c>
      <c r="BS83" s="81">
        <f>AB101</f>
        <v>57.1</v>
      </c>
      <c r="BT83" s="81">
        <f t="shared" si="41"/>
        <v>0</v>
      </c>
      <c r="BU83" s="81">
        <f t="shared" si="41"/>
        <v>0</v>
      </c>
      <c r="BV83" s="81">
        <f t="shared" si="41"/>
        <v>0</v>
      </c>
      <c r="BW83" s="81">
        <f>B101</f>
        <v>0</v>
      </c>
    </row>
    <row r="84" spans="1:75" x14ac:dyDescent="0.25">
      <c r="A84" s="63" t="s">
        <v>108</v>
      </c>
      <c r="B84" s="43">
        <v>0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5</v>
      </c>
      <c r="N84" s="43">
        <v>12</v>
      </c>
      <c r="O84" s="43">
        <v>14.9</v>
      </c>
      <c r="P84" s="43">
        <v>16.7</v>
      </c>
      <c r="Q84" s="43">
        <v>17.3</v>
      </c>
      <c r="R84" s="43">
        <v>6</v>
      </c>
      <c r="S84" s="43">
        <v>6</v>
      </c>
      <c r="T84" s="43">
        <v>1.2</v>
      </c>
      <c r="U84" s="43">
        <v>2.1</v>
      </c>
      <c r="V84" s="43">
        <v>2.1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9"/>
        <v>17.3</v>
      </c>
      <c r="AI84" s="47">
        <f t="shared" si="30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2">M107</f>
        <v>0</v>
      </c>
      <c r="BH84" s="82">
        <f t="shared" si="42"/>
        <v>0</v>
      </c>
      <c r="BI84" s="82">
        <f t="shared" si="42"/>
        <v>0</v>
      </c>
      <c r="BJ84" s="82">
        <f t="shared" si="42"/>
        <v>0</v>
      </c>
      <c r="BK84" s="82">
        <f t="shared" si="42"/>
        <v>0</v>
      </c>
      <c r="BL84" s="82">
        <f t="shared" si="42"/>
        <v>0</v>
      </c>
      <c r="BM84" s="82">
        <f t="shared" si="42"/>
        <v>0</v>
      </c>
      <c r="BN84" s="82">
        <f t="shared" si="42"/>
        <v>0</v>
      </c>
      <c r="BO84" s="82">
        <f t="shared" si="42"/>
        <v>0</v>
      </c>
      <c r="BP84" s="82">
        <f t="shared" si="42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12.3</v>
      </c>
      <c r="C85" s="43">
        <v>12.3</v>
      </c>
      <c r="D85" s="43">
        <v>12.3</v>
      </c>
      <c r="E85" s="43">
        <v>12.3</v>
      </c>
      <c r="F85" s="43">
        <v>12.3</v>
      </c>
      <c r="G85" s="43">
        <v>12.3</v>
      </c>
      <c r="H85" s="43">
        <v>12.3</v>
      </c>
      <c r="I85" s="43">
        <v>12.3</v>
      </c>
      <c r="J85" s="43">
        <v>12.3</v>
      </c>
      <c r="K85" s="43">
        <v>12.3</v>
      </c>
      <c r="L85" s="43">
        <v>12.3</v>
      </c>
      <c r="M85" s="43">
        <v>12.3</v>
      </c>
      <c r="N85" s="43">
        <v>12.3</v>
      </c>
      <c r="O85" s="43">
        <v>11.8</v>
      </c>
      <c r="P85" s="43">
        <v>11.8</v>
      </c>
      <c r="Q85" s="43">
        <v>11.8</v>
      </c>
      <c r="R85" s="43">
        <v>11.8</v>
      </c>
      <c r="S85" s="43">
        <v>11.8</v>
      </c>
      <c r="T85" s="43">
        <v>12</v>
      </c>
      <c r="U85" s="43">
        <v>12</v>
      </c>
      <c r="V85" s="43">
        <v>12</v>
      </c>
      <c r="W85" s="43">
        <v>12</v>
      </c>
      <c r="X85" s="43">
        <v>12</v>
      </c>
      <c r="Y85" s="43">
        <v>12</v>
      </c>
      <c r="Z85" s="43">
        <v>12.1</v>
      </c>
      <c r="AA85" s="43">
        <v>12</v>
      </c>
      <c r="AB85" s="43">
        <v>12</v>
      </c>
      <c r="AC85" s="43">
        <v>12</v>
      </c>
      <c r="AD85" s="43">
        <v>12</v>
      </c>
      <c r="AE85" s="43">
        <v>0</v>
      </c>
      <c r="AF85" s="43">
        <v>10.3</v>
      </c>
      <c r="AG85" s="64">
        <v>24</v>
      </c>
      <c r="AH85" s="46">
        <f t="shared" si="29"/>
        <v>12.3</v>
      </c>
      <c r="AI85" s="47">
        <f t="shared" si="30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9"/>
        <v>0</v>
      </c>
      <c r="AI86" s="47">
        <f t="shared" si="30"/>
        <v>0</v>
      </c>
      <c r="AK86" s="49"/>
      <c r="AZ86" s="82">
        <f t="shared" ref="AZ86:BW91" si="43">VALUE(AZ79)</f>
        <v>-448</v>
      </c>
      <c r="BA86" s="82">
        <f t="shared" si="43"/>
        <v>-530.1</v>
      </c>
      <c r="BB86" s="82">
        <f t="shared" si="43"/>
        <v>-445.9</v>
      </c>
      <c r="BC86" s="82">
        <f t="shared" si="43"/>
        <v>-473.5</v>
      </c>
      <c r="BD86" s="82">
        <f t="shared" si="43"/>
        <v>-490</v>
      </c>
      <c r="BE86" s="82">
        <f t="shared" si="43"/>
        <v>-480</v>
      </c>
      <c r="BF86" s="82">
        <f t="shared" si="43"/>
        <v>-460</v>
      </c>
      <c r="BG86" s="82">
        <f t="shared" si="43"/>
        <v>-372.3</v>
      </c>
      <c r="BH86" s="82">
        <f t="shared" si="43"/>
        <v>-380</v>
      </c>
      <c r="BI86" s="82">
        <f t="shared" si="43"/>
        <v>-483</v>
      </c>
      <c r="BJ86" s="82">
        <f t="shared" si="43"/>
        <v>-303</v>
      </c>
      <c r="BK86" s="82">
        <f t="shared" si="43"/>
        <v>-292</v>
      </c>
      <c r="BL86" s="82">
        <f t="shared" si="43"/>
        <v>-292</v>
      </c>
      <c r="BM86" s="82">
        <f t="shared" si="43"/>
        <v>-301</v>
      </c>
      <c r="BN86" s="82">
        <f t="shared" si="43"/>
        <v>-381</v>
      </c>
      <c r="BO86" s="82">
        <f t="shared" si="43"/>
        <v>-323.88</v>
      </c>
      <c r="BP86" s="82">
        <f t="shared" si="43"/>
        <v>-323.88</v>
      </c>
      <c r="BQ86" s="82">
        <f t="shared" si="43"/>
        <v>-311.89999999999998</v>
      </c>
      <c r="BR86" s="82">
        <f t="shared" si="43"/>
        <v>-345.1</v>
      </c>
      <c r="BS86" s="82">
        <f t="shared" si="43"/>
        <v>-406.2</v>
      </c>
      <c r="BT86" s="82">
        <f t="shared" si="43"/>
        <v>-384</v>
      </c>
      <c r="BU86" s="82">
        <f t="shared" si="43"/>
        <v>-450</v>
      </c>
      <c r="BV86" s="82">
        <f t="shared" si="43"/>
        <v>-440.5</v>
      </c>
      <c r="BW86" s="82">
        <f t="shared" si="43"/>
        <v>-410</v>
      </c>
    </row>
    <row r="87" spans="1:75" x14ac:dyDescent="0.25">
      <c r="A87" s="63" t="s">
        <v>112</v>
      </c>
      <c r="B87" s="43">
        <v>7.3</v>
      </c>
      <c r="C87" s="43">
        <v>7.3</v>
      </c>
      <c r="D87" s="43">
        <v>7.3</v>
      </c>
      <c r="E87" s="43">
        <v>7.3</v>
      </c>
      <c r="F87" s="43">
        <v>7.3</v>
      </c>
      <c r="G87" s="43">
        <v>7.3</v>
      </c>
      <c r="H87" s="43">
        <v>7.3</v>
      </c>
      <c r="I87" s="43">
        <v>7.3</v>
      </c>
      <c r="J87" s="43">
        <v>7.3</v>
      </c>
      <c r="K87" s="43">
        <v>7.3</v>
      </c>
      <c r="L87" s="43">
        <v>7.3</v>
      </c>
      <c r="M87" s="43">
        <v>7.3</v>
      </c>
      <c r="N87" s="43">
        <v>7.3</v>
      </c>
      <c r="O87" s="43">
        <v>7.3</v>
      </c>
      <c r="P87" s="43">
        <v>7.3</v>
      </c>
      <c r="Q87" s="43">
        <v>7.3</v>
      </c>
      <c r="R87" s="43">
        <v>7.3</v>
      </c>
      <c r="S87" s="43">
        <v>7.3</v>
      </c>
      <c r="T87" s="43">
        <v>9.1999999999999993</v>
      </c>
      <c r="U87" s="43">
        <v>8.8800000000000008</v>
      </c>
      <c r="V87" s="43">
        <v>8.8800000000000008</v>
      </c>
      <c r="W87" s="43">
        <v>8</v>
      </c>
      <c r="X87" s="43">
        <v>7.8</v>
      </c>
      <c r="Y87" s="43">
        <v>7.9</v>
      </c>
      <c r="Z87" s="43">
        <v>8</v>
      </c>
      <c r="AA87" s="43">
        <v>8.1999999999999993</v>
      </c>
      <c r="AB87" s="43">
        <v>10.5</v>
      </c>
      <c r="AC87" s="43">
        <v>10.5</v>
      </c>
      <c r="AD87" s="43">
        <v>10.5</v>
      </c>
      <c r="AE87" s="43">
        <v>10.5</v>
      </c>
      <c r="AF87" s="43">
        <v>5</v>
      </c>
      <c r="AG87" s="64">
        <v>14.1</v>
      </c>
      <c r="AH87" s="46">
        <f t="shared" si="29"/>
        <v>10.5</v>
      </c>
      <c r="AI87" s="47">
        <f t="shared" si="30"/>
        <v>5</v>
      </c>
      <c r="AK87" s="49"/>
      <c r="AZ87" s="82">
        <f t="shared" si="43"/>
        <v>0</v>
      </c>
      <c r="BA87" s="82">
        <f t="shared" si="43"/>
        <v>0</v>
      </c>
      <c r="BB87" s="82">
        <f t="shared" si="43"/>
        <v>0</v>
      </c>
      <c r="BC87" s="82">
        <f t="shared" si="43"/>
        <v>0</v>
      </c>
      <c r="BD87" s="82">
        <f t="shared" si="43"/>
        <v>0</v>
      </c>
      <c r="BE87" s="82">
        <f t="shared" si="43"/>
        <v>0</v>
      </c>
      <c r="BF87" s="82">
        <f t="shared" si="43"/>
        <v>0</v>
      </c>
      <c r="BG87" s="82">
        <f t="shared" si="43"/>
        <v>0</v>
      </c>
      <c r="BH87" s="82">
        <f t="shared" si="43"/>
        <v>0</v>
      </c>
      <c r="BI87" s="82">
        <f t="shared" si="43"/>
        <v>22.4</v>
      </c>
      <c r="BJ87" s="82">
        <f t="shared" si="43"/>
        <v>22.4</v>
      </c>
      <c r="BK87" s="82">
        <f t="shared" si="43"/>
        <v>22.4</v>
      </c>
      <c r="BL87" s="82">
        <f t="shared" si="43"/>
        <v>26</v>
      </c>
      <c r="BM87" s="82">
        <f t="shared" si="43"/>
        <v>27.3</v>
      </c>
      <c r="BN87" s="82">
        <f t="shared" si="43"/>
        <v>27.3</v>
      </c>
      <c r="BO87" s="82">
        <f t="shared" si="43"/>
        <v>25.6</v>
      </c>
      <c r="BP87" s="82">
        <f t="shared" si="43"/>
        <v>25.6</v>
      </c>
      <c r="BQ87" s="82">
        <f t="shared" si="43"/>
        <v>24.2</v>
      </c>
      <c r="BR87" s="82">
        <f t="shared" si="43"/>
        <v>0</v>
      </c>
      <c r="BS87" s="82">
        <f t="shared" si="43"/>
        <v>0</v>
      </c>
      <c r="BT87" s="82">
        <f t="shared" si="43"/>
        <v>0</v>
      </c>
      <c r="BU87" s="82">
        <f t="shared" si="43"/>
        <v>0</v>
      </c>
      <c r="BV87" s="82">
        <f t="shared" si="43"/>
        <v>0</v>
      </c>
      <c r="BW87" s="82">
        <f t="shared" si="43"/>
        <v>3</v>
      </c>
    </row>
    <row r="88" spans="1:75" x14ac:dyDescent="0.25">
      <c r="A88" s="84" t="s">
        <v>113</v>
      </c>
      <c r="B88" s="43">
        <v>7.6</v>
      </c>
      <c r="C88" s="43">
        <v>7.6</v>
      </c>
      <c r="D88" s="43">
        <v>7.6</v>
      </c>
      <c r="E88" s="43">
        <v>7.6</v>
      </c>
      <c r="F88" s="43">
        <v>7.6</v>
      </c>
      <c r="G88" s="43">
        <v>7.6</v>
      </c>
      <c r="H88" s="43">
        <v>7.6</v>
      </c>
      <c r="I88" s="43">
        <v>7.6</v>
      </c>
      <c r="J88" s="43">
        <v>7.6</v>
      </c>
      <c r="K88" s="43">
        <v>7.6</v>
      </c>
      <c r="L88" s="43">
        <v>7.6</v>
      </c>
      <c r="M88" s="43">
        <v>7.6</v>
      </c>
      <c r="N88" s="43">
        <v>7.6</v>
      </c>
      <c r="O88" s="43">
        <v>7.6</v>
      </c>
      <c r="P88" s="43">
        <v>7.6</v>
      </c>
      <c r="Q88" s="43">
        <v>7.6</v>
      </c>
      <c r="R88" s="43">
        <v>7.6</v>
      </c>
      <c r="S88" s="43">
        <v>7.6</v>
      </c>
      <c r="T88" s="43">
        <v>8.1</v>
      </c>
      <c r="U88" s="43">
        <v>8.1999999999999993</v>
      </c>
      <c r="V88" s="43">
        <v>8.1999999999999993</v>
      </c>
      <c r="W88" s="43">
        <v>8.3000000000000007</v>
      </c>
      <c r="X88" s="43">
        <v>8.1999999999999993</v>
      </c>
      <c r="Y88" s="43">
        <v>8</v>
      </c>
      <c r="Z88" s="43">
        <v>7.5</v>
      </c>
      <c r="AA88" s="43">
        <v>7.5</v>
      </c>
      <c r="AB88" s="43">
        <v>7.5</v>
      </c>
      <c r="AC88" s="43">
        <v>7.5</v>
      </c>
      <c r="AD88" s="43">
        <v>7.5</v>
      </c>
      <c r="AE88" s="43">
        <v>7.5</v>
      </c>
      <c r="AF88" s="43">
        <v>10.1</v>
      </c>
      <c r="AG88" s="64">
        <v>14</v>
      </c>
      <c r="AH88" s="46">
        <f t="shared" si="29"/>
        <v>10.1</v>
      </c>
      <c r="AI88" s="47">
        <f t="shared" si="30"/>
        <v>7.5</v>
      </c>
      <c r="AK88" s="49"/>
      <c r="AZ88" s="82">
        <f t="shared" si="43"/>
        <v>62</v>
      </c>
      <c r="BA88" s="82">
        <f t="shared" si="43"/>
        <v>60.88</v>
      </c>
      <c r="BB88" s="82">
        <f t="shared" si="43"/>
        <v>59.1</v>
      </c>
      <c r="BC88" s="82">
        <f t="shared" si="43"/>
        <v>58.5</v>
      </c>
      <c r="BD88" s="82">
        <f t="shared" si="43"/>
        <v>58.5</v>
      </c>
      <c r="BE88" s="82">
        <f t="shared" si="43"/>
        <v>51.9</v>
      </c>
      <c r="BF88" s="82">
        <f t="shared" si="43"/>
        <v>50</v>
      </c>
      <c r="BG88" s="82">
        <f t="shared" si="43"/>
        <v>45</v>
      </c>
      <c r="BH88" s="82">
        <f t="shared" si="43"/>
        <v>45</v>
      </c>
      <c r="BI88" s="82">
        <f t="shared" si="43"/>
        <v>43.36</v>
      </c>
      <c r="BJ88" s="82">
        <f t="shared" si="43"/>
        <v>45.7</v>
      </c>
      <c r="BK88" s="82">
        <f t="shared" si="43"/>
        <v>49</v>
      </c>
      <c r="BL88" s="82">
        <f t="shared" si="43"/>
        <v>50</v>
      </c>
      <c r="BM88" s="82">
        <f t="shared" si="43"/>
        <v>45.9</v>
      </c>
      <c r="BN88" s="82">
        <f t="shared" si="43"/>
        <v>41.4</v>
      </c>
      <c r="BO88" s="82">
        <f t="shared" si="43"/>
        <v>49.1</v>
      </c>
      <c r="BP88" s="82">
        <f t="shared" si="43"/>
        <v>49.1</v>
      </c>
      <c r="BQ88" s="82">
        <f t="shared" si="43"/>
        <v>48.7</v>
      </c>
      <c r="BR88" s="82">
        <f t="shared" si="43"/>
        <v>46.6</v>
      </c>
      <c r="BS88" s="82">
        <f t="shared" si="43"/>
        <v>58.4</v>
      </c>
      <c r="BT88" s="82">
        <f t="shared" si="43"/>
        <v>60.7</v>
      </c>
      <c r="BU88" s="82">
        <f t="shared" si="43"/>
        <v>64.599999999999994</v>
      </c>
      <c r="BV88" s="82">
        <f t="shared" si="43"/>
        <v>66.599999999999994</v>
      </c>
      <c r="BW88" s="82">
        <f t="shared" si="43"/>
        <v>61</v>
      </c>
    </row>
    <row r="89" spans="1:75" x14ac:dyDescent="0.25">
      <c r="A89" s="63" t="s">
        <v>114</v>
      </c>
      <c r="B89" s="43">
        <v>7.7</v>
      </c>
      <c r="C89" s="43">
        <v>7.7</v>
      </c>
      <c r="D89" s="43">
        <v>7.7</v>
      </c>
      <c r="E89" s="43">
        <v>7.7</v>
      </c>
      <c r="F89" s="43">
        <v>7.7</v>
      </c>
      <c r="G89" s="43">
        <v>7.7</v>
      </c>
      <c r="H89" s="43">
        <v>7.7</v>
      </c>
      <c r="I89" s="43">
        <v>7.7</v>
      </c>
      <c r="J89" s="43">
        <v>7.7</v>
      </c>
      <c r="K89" s="43">
        <v>7.7</v>
      </c>
      <c r="L89" s="43">
        <v>7.7</v>
      </c>
      <c r="M89" s="43">
        <v>7.7</v>
      </c>
      <c r="N89" s="43">
        <v>7.7</v>
      </c>
      <c r="O89" s="43">
        <v>7.7</v>
      </c>
      <c r="P89" s="43">
        <v>7.7</v>
      </c>
      <c r="Q89" s="43">
        <v>7.7</v>
      </c>
      <c r="R89" s="43">
        <v>7.7</v>
      </c>
      <c r="S89" s="43">
        <v>7.7</v>
      </c>
      <c r="T89" s="43">
        <v>7.7</v>
      </c>
      <c r="U89" s="43">
        <v>7.7</v>
      </c>
      <c r="V89" s="43">
        <v>7.7</v>
      </c>
      <c r="W89" s="43">
        <v>7.7</v>
      </c>
      <c r="X89" s="43">
        <v>7.7</v>
      </c>
      <c r="Y89" s="43">
        <v>7.7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29"/>
        <v>7.7</v>
      </c>
      <c r="AI89" s="47">
        <f t="shared" si="30"/>
        <v>7.7</v>
      </c>
      <c r="AK89" s="49"/>
      <c r="AZ89" s="82">
        <f t="shared" si="43"/>
        <v>0</v>
      </c>
      <c r="BA89" s="82">
        <f t="shared" si="43"/>
        <v>0</v>
      </c>
      <c r="BB89" s="82">
        <f t="shared" si="43"/>
        <v>0</v>
      </c>
      <c r="BC89" s="82">
        <f t="shared" si="43"/>
        <v>16.899999999999999</v>
      </c>
      <c r="BD89" s="82">
        <f t="shared" si="43"/>
        <v>18</v>
      </c>
      <c r="BE89" s="82">
        <f t="shared" si="43"/>
        <v>14.5</v>
      </c>
      <c r="BF89" s="82">
        <f t="shared" si="43"/>
        <v>11.2</v>
      </c>
      <c r="BG89" s="82">
        <f t="shared" si="43"/>
        <v>11.6</v>
      </c>
      <c r="BH89" s="82">
        <f t="shared" si="43"/>
        <v>9.9</v>
      </c>
      <c r="BI89" s="82">
        <f t="shared" si="43"/>
        <v>10.5</v>
      </c>
      <c r="BJ89" s="82">
        <f t="shared" si="43"/>
        <v>10.5</v>
      </c>
      <c r="BK89" s="82">
        <f t="shared" si="43"/>
        <v>0</v>
      </c>
      <c r="BL89" s="82">
        <f t="shared" si="43"/>
        <v>0</v>
      </c>
      <c r="BM89" s="82">
        <f t="shared" si="43"/>
        <v>0</v>
      </c>
      <c r="BN89" s="82">
        <f t="shared" si="43"/>
        <v>0</v>
      </c>
      <c r="BO89" s="82">
        <f t="shared" si="43"/>
        <v>0</v>
      </c>
      <c r="BP89" s="82">
        <f t="shared" si="43"/>
        <v>0</v>
      </c>
      <c r="BQ89" s="82">
        <f t="shared" si="43"/>
        <v>0</v>
      </c>
      <c r="BR89" s="82">
        <f t="shared" si="43"/>
        <v>0</v>
      </c>
      <c r="BS89" s="82">
        <f t="shared" si="43"/>
        <v>0</v>
      </c>
      <c r="BT89" s="82">
        <f t="shared" si="43"/>
        <v>0</v>
      </c>
      <c r="BU89" s="82">
        <f t="shared" si="43"/>
        <v>0</v>
      </c>
      <c r="BV89" s="82">
        <f t="shared" si="43"/>
        <v>0</v>
      </c>
      <c r="BW89" s="82">
        <f t="shared" si="43"/>
        <v>13.5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29"/>
        <v>4</v>
      </c>
      <c r="AI90" s="47">
        <f t="shared" si="30"/>
        <v>0</v>
      </c>
      <c r="AK90" s="49"/>
      <c r="AZ90" s="82">
        <f t="shared" si="43"/>
        <v>0</v>
      </c>
      <c r="BA90" s="82">
        <f t="shared" si="43"/>
        <v>0</v>
      </c>
      <c r="BB90" s="82">
        <f t="shared" si="43"/>
        <v>0</v>
      </c>
      <c r="BC90" s="82">
        <f t="shared" si="43"/>
        <v>0</v>
      </c>
      <c r="BD90" s="82">
        <f t="shared" si="43"/>
        <v>0</v>
      </c>
      <c r="BE90" s="82">
        <f t="shared" si="43"/>
        <v>0</v>
      </c>
      <c r="BF90" s="82">
        <f t="shared" si="43"/>
        <v>0</v>
      </c>
      <c r="BG90" s="82">
        <f t="shared" si="43"/>
        <v>52</v>
      </c>
      <c r="BH90" s="82">
        <f t="shared" si="43"/>
        <v>52</v>
      </c>
      <c r="BI90" s="82">
        <f t="shared" si="43"/>
        <v>54.3</v>
      </c>
      <c r="BJ90" s="82">
        <f t="shared" si="43"/>
        <v>54.3</v>
      </c>
      <c r="BK90" s="82">
        <f t="shared" si="43"/>
        <v>52</v>
      </c>
      <c r="BL90" s="82">
        <f t="shared" si="43"/>
        <v>52</v>
      </c>
      <c r="BM90" s="82">
        <f t="shared" si="43"/>
        <v>56.3</v>
      </c>
      <c r="BN90" s="82">
        <f t="shared" si="43"/>
        <v>47.4</v>
      </c>
      <c r="BO90" s="82">
        <f t="shared" si="43"/>
        <v>57.1</v>
      </c>
      <c r="BP90" s="82">
        <f t="shared" si="43"/>
        <v>57.1</v>
      </c>
      <c r="BQ90" s="82">
        <f t="shared" si="43"/>
        <v>55.9</v>
      </c>
      <c r="BR90" s="82">
        <f t="shared" si="43"/>
        <v>56.7</v>
      </c>
      <c r="BS90" s="82">
        <f t="shared" si="43"/>
        <v>57.1</v>
      </c>
      <c r="BT90" s="82">
        <f t="shared" si="43"/>
        <v>0</v>
      </c>
      <c r="BU90" s="82">
        <f t="shared" si="43"/>
        <v>0</v>
      </c>
      <c r="BV90" s="82">
        <f t="shared" si="43"/>
        <v>0</v>
      </c>
      <c r="BW90" s="82">
        <f t="shared" si="43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9"/>
        <v>2</v>
      </c>
      <c r="AI91" s="47">
        <f t="shared" si="30"/>
        <v>2</v>
      </c>
      <c r="AK91" s="49"/>
      <c r="AZ91" s="82">
        <f t="shared" si="43"/>
        <v>0</v>
      </c>
      <c r="BA91" s="82">
        <f t="shared" si="43"/>
        <v>0</v>
      </c>
      <c r="BB91" s="82">
        <f t="shared" si="43"/>
        <v>0</v>
      </c>
      <c r="BC91" s="82">
        <f t="shared" si="43"/>
        <v>0</v>
      </c>
      <c r="BD91" s="82">
        <f t="shared" si="43"/>
        <v>0</v>
      </c>
      <c r="BE91" s="82">
        <f t="shared" si="43"/>
        <v>0</v>
      </c>
      <c r="BF91" s="82">
        <f t="shared" si="43"/>
        <v>0</v>
      </c>
      <c r="BG91" s="82">
        <f t="shared" si="43"/>
        <v>0</v>
      </c>
      <c r="BH91" s="82">
        <f t="shared" si="43"/>
        <v>0</v>
      </c>
      <c r="BI91" s="82">
        <f t="shared" si="43"/>
        <v>0</v>
      </c>
      <c r="BJ91" s="82">
        <f t="shared" si="43"/>
        <v>0</v>
      </c>
      <c r="BK91" s="82">
        <f t="shared" si="43"/>
        <v>0</v>
      </c>
      <c r="BL91" s="82">
        <f t="shared" si="43"/>
        <v>0</v>
      </c>
      <c r="BM91" s="82">
        <f t="shared" si="43"/>
        <v>0</v>
      </c>
      <c r="BN91" s="82">
        <f t="shared" si="43"/>
        <v>0</v>
      </c>
      <c r="BO91" s="82">
        <f t="shared" si="43"/>
        <v>0</v>
      </c>
      <c r="BP91" s="82">
        <f t="shared" si="43"/>
        <v>0</v>
      </c>
      <c r="BQ91" s="82">
        <f t="shared" si="43"/>
        <v>0</v>
      </c>
      <c r="BR91" s="82">
        <f t="shared" si="43"/>
        <v>0</v>
      </c>
      <c r="BS91" s="82">
        <f t="shared" si="43"/>
        <v>0</v>
      </c>
      <c r="BT91" s="82">
        <f t="shared" si="43"/>
        <v>0</v>
      </c>
      <c r="BU91" s="82">
        <f t="shared" si="43"/>
        <v>0</v>
      </c>
      <c r="BV91" s="82">
        <f t="shared" si="43"/>
        <v>0</v>
      </c>
      <c r="BW91" s="82">
        <f t="shared" si="43"/>
        <v>0</v>
      </c>
    </row>
    <row r="92" spans="1:75" ht="15.75" thickBot="1" x14ac:dyDescent="0.3">
      <c r="A92" s="87" t="s">
        <v>117</v>
      </c>
      <c r="B92" s="70">
        <f t="shared" ref="B92:AG92" si="44">SUM(B79:B91)</f>
        <v>348.6</v>
      </c>
      <c r="C92" s="70">
        <f t="shared" si="44"/>
        <v>323.60000000000008</v>
      </c>
      <c r="D92" s="70">
        <f t="shared" ref="D92" si="45">SUM(D79:D91)</f>
        <v>323.60000000000008</v>
      </c>
      <c r="E92" s="70">
        <f t="shared" si="44"/>
        <v>311.60000000000008</v>
      </c>
      <c r="F92" s="70">
        <f t="shared" ref="F92" si="46">SUM(F79:F91)</f>
        <v>311.60000000000008</v>
      </c>
      <c r="G92" s="70">
        <f t="shared" si="44"/>
        <v>311.60000000000008</v>
      </c>
      <c r="H92" s="70">
        <f t="shared" si="44"/>
        <v>302.60000000000002</v>
      </c>
      <c r="I92" s="70">
        <f t="shared" si="44"/>
        <v>302.60000000000002</v>
      </c>
      <c r="J92" s="70">
        <f t="shared" si="44"/>
        <v>302.60000000000002</v>
      </c>
      <c r="K92" s="70">
        <f t="shared" si="44"/>
        <v>302.60000000000002</v>
      </c>
      <c r="L92" s="70">
        <f t="shared" si="44"/>
        <v>302.60000000000002</v>
      </c>
      <c r="M92" s="70">
        <f t="shared" si="44"/>
        <v>286.8</v>
      </c>
      <c r="N92" s="70">
        <f t="shared" ref="N92:O92" si="47">SUM(N79:N91)</f>
        <v>299.8</v>
      </c>
      <c r="O92" s="70">
        <f t="shared" si="47"/>
        <v>335.2</v>
      </c>
      <c r="P92" s="70">
        <f t="shared" ref="P92:Q92" si="48">SUM(P79:P91)</f>
        <v>337</v>
      </c>
      <c r="Q92" s="70">
        <f t="shared" si="48"/>
        <v>339.1</v>
      </c>
      <c r="R92" s="70">
        <f t="shared" ref="R92" si="49">SUM(R79:R91)</f>
        <v>327.8</v>
      </c>
      <c r="S92" s="70">
        <f t="shared" si="44"/>
        <v>327.8</v>
      </c>
      <c r="T92" s="70">
        <f t="shared" ref="T92:U92" si="50">SUM(T79:T91)</f>
        <v>342.49999999999994</v>
      </c>
      <c r="U92" s="70">
        <f t="shared" si="50"/>
        <v>324.97999999999996</v>
      </c>
      <c r="V92" s="70">
        <f t="shared" ref="V92:W92" si="51">SUM(V79:V91)</f>
        <v>324.97999999999996</v>
      </c>
      <c r="W92" s="70">
        <f t="shared" si="51"/>
        <v>289.8</v>
      </c>
      <c r="X92" s="70">
        <f t="shared" ref="X92:Y92" si="52">SUM(X79:X91)</f>
        <v>311.40000000000003</v>
      </c>
      <c r="Y92" s="70">
        <f t="shared" si="52"/>
        <v>329.99999999999994</v>
      </c>
      <c r="Z92" s="70">
        <f t="shared" ref="Z92" si="53">SUM(Z79:Z91)</f>
        <v>329.8</v>
      </c>
      <c r="AA92" s="70">
        <f>SUM(AA79:AA91)</f>
        <v>346.2</v>
      </c>
      <c r="AB92" s="70">
        <f t="shared" si="44"/>
        <v>353.29999999999995</v>
      </c>
      <c r="AC92" s="70">
        <f t="shared" si="44"/>
        <v>353.29999999999995</v>
      </c>
      <c r="AD92" s="70">
        <f t="shared" si="44"/>
        <v>367.09999999999997</v>
      </c>
      <c r="AE92" s="70">
        <f t="shared" si="44"/>
        <v>313.39999999999998</v>
      </c>
      <c r="AF92" s="70">
        <f t="shared" si="44"/>
        <v>315.10000000000002</v>
      </c>
      <c r="AG92" s="80">
        <f t="shared" si="44"/>
        <v>489.91</v>
      </c>
      <c r="AH92" s="46">
        <f t="shared" si="29"/>
        <v>367.09999999999997</v>
      </c>
      <c r="AI92" s="47">
        <f t="shared" si="30"/>
        <v>286.8</v>
      </c>
      <c r="AK92" s="49"/>
      <c r="AY92" s="82"/>
    </row>
    <row r="93" spans="1:75" x14ac:dyDescent="0.25">
      <c r="A93" s="42" t="s">
        <v>118</v>
      </c>
      <c r="B93" s="44">
        <v>40</v>
      </c>
      <c r="C93" s="44">
        <v>40</v>
      </c>
      <c r="D93" s="44">
        <v>40</v>
      </c>
      <c r="E93" s="44">
        <v>30</v>
      </c>
      <c r="F93" s="44">
        <v>20</v>
      </c>
      <c r="G93" s="44">
        <v>20</v>
      </c>
      <c r="H93" s="44">
        <v>20</v>
      </c>
      <c r="I93" s="44">
        <v>20</v>
      </c>
      <c r="J93" s="44">
        <v>20</v>
      </c>
      <c r="K93" s="44">
        <v>20</v>
      </c>
      <c r="L93" s="44">
        <v>20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30</v>
      </c>
      <c r="AA93" s="44">
        <v>30</v>
      </c>
      <c r="AB93" s="44">
        <v>30</v>
      </c>
      <c r="AC93" s="44">
        <v>30</v>
      </c>
      <c r="AD93" s="44">
        <v>30</v>
      </c>
      <c r="AE93" s="44">
        <v>30</v>
      </c>
      <c r="AF93" s="44">
        <v>30</v>
      </c>
      <c r="AG93" s="61">
        <v>60</v>
      </c>
      <c r="AH93" s="46">
        <f t="shared" si="29"/>
        <v>40</v>
      </c>
      <c r="AI93" s="47">
        <f t="shared" si="30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20</v>
      </c>
      <c r="C94" s="43">
        <v>20</v>
      </c>
      <c r="D94" s="43">
        <v>20</v>
      </c>
      <c r="E94" s="43">
        <v>14</v>
      </c>
      <c r="F94" s="43">
        <v>10</v>
      </c>
      <c r="G94" s="43">
        <v>10</v>
      </c>
      <c r="H94" s="43">
        <v>10</v>
      </c>
      <c r="I94" s="43">
        <v>10</v>
      </c>
      <c r="J94" s="43">
        <v>10</v>
      </c>
      <c r="K94" s="43">
        <v>10</v>
      </c>
      <c r="L94" s="43">
        <v>10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14</v>
      </c>
      <c r="AA94" s="43">
        <v>14</v>
      </c>
      <c r="AB94" s="43">
        <v>14</v>
      </c>
      <c r="AC94" s="43">
        <v>14</v>
      </c>
      <c r="AD94" s="43">
        <v>14</v>
      </c>
      <c r="AE94" s="43">
        <v>14</v>
      </c>
      <c r="AF94" s="43">
        <v>14</v>
      </c>
      <c r="AG94" s="64">
        <v>32</v>
      </c>
      <c r="AH94" s="46">
        <f t="shared" si="29"/>
        <v>20</v>
      </c>
      <c r="AI94" s="47">
        <f t="shared" si="30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8</v>
      </c>
      <c r="C95" s="77">
        <v>8</v>
      </c>
      <c r="D95" s="77">
        <v>8</v>
      </c>
      <c r="E95" s="77">
        <v>7</v>
      </c>
      <c r="F95" s="77">
        <v>5</v>
      </c>
      <c r="G95" s="77">
        <v>5</v>
      </c>
      <c r="H95" s="77">
        <v>5</v>
      </c>
      <c r="I95" s="77">
        <v>5</v>
      </c>
      <c r="J95" s="77">
        <v>5</v>
      </c>
      <c r="K95" s="77">
        <v>5</v>
      </c>
      <c r="L95" s="77">
        <v>5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7</v>
      </c>
      <c r="AA95" s="77">
        <v>8</v>
      </c>
      <c r="AB95" s="77">
        <v>8</v>
      </c>
      <c r="AC95" s="77">
        <v>8</v>
      </c>
      <c r="AD95" s="77">
        <v>8</v>
      </c>
      <c r="AE95" s="77">
        <v>7</v>
      </c>
      <c r="AF95" s="77">
        <v>7</v>
      </c>
      <c r="AG95" s="78">
        <v>14</v>
      </c>
      <c r="AH95" s="46">
        <f t="shared" si="29"/>
        <v>8</v>
      </c>
      <c r="AI95" s="47">
        <f t="shared" si="30"/>
        <v>0</v>
      </c>
      <c r="AK95" s="49"/>
      <c r="AY95" s="82"/>
      <c r="BF95" s="81"/>
      <c r="BG95" s="82">
        <f t="array" ref="BG95:BL118">TRANSPOSE(AZ79:BW84)</f>
        <v>-448</v>
      </c>
      <c r="BH95" s="82">
        <v>0</v>
      </c>
      <c r="BI95" s="82">
        <v>62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54">B93+B94+B95</f>
        <v>68</v>
      </c>
      <c r="C96" s="70">
        <f t="shared" si="54"/>
        <v>68</v>
      </c>
      <c r="D96" s="70">
        <f t="shared" si="54"/>
        <v>68</v>
      </c>
      <c r="E96" s="70">
        <f t="shared" si="54"/>
        <v>51</v>
      </c>
      <c r="F96" s="70">
        <f t="shared" si="54"/>
        <v>35</v>
      </c>
      <c r="G96" s="70">
        <f t="shared" si="54"/>
        <v>35</v>
      </c>
      <c r="H96" s="70">
        <f t="shared" si="54"/>
        <v>35</v>
      </c>
      <c r="I96" s="70">
        <f t="shared" si="54"/>
        <v>35</v>
      </c>
      <c r="J96" s="70">
        <f t="shared" si="54"/>
        <v>35</v>
      </c>
      <c r="K96" s="70">
        <f t="shared" si="54"/>
        <v>35</v>
      </c>
      <c r="L96" s="70">
        <f t="shared" si="54"/>
        <v>35</v>
      </c>
      <c r="M96" s="70">
        <f t="shared" si="54"/>
        <v>0</v>
      </c>
      <c r="N96" s="70">
        <f t="shared" ref="N96:O96" si="55">N93+N94+N95</f>
        <v>0</v>
      </c>
      <c r="O96" s="70">
        <f t="shared" si="55"/>
        <v>0</v>
      </c>
      <c r="P96" s="70">
        <f t="shared" ref="P96:Q96" si="56">P93+P94+P95</f>
        <v>0</v>
      </c>
      <c r="Q96" s="70">
        <f t="shared" si="56"/>
        <v>0</v>
      </c>
      <c r="R96" s="70">
        <f t="shared" ref="R96" si="57">R93+R94+R95</f>
        <v>0</v>
      </c>
      <c r="S96" s="70">
        <f t="shared" si="54"/>
        <v>0</v>
      </c>
      <c r="T96" s="70">
        <f t="shared" ref="T96:U96" si="58">T93+T94+T95</f>
        <v>0</v>
      </c>
      <c r="U96" s="70">
        <f t="shared" si="58"/>
        <v>0</v>
      </c>
      <c r="V96" s="70">
        <f t="shared" ref="V96:W96" si="59">V93+V94+V95</f>
        <v>0</v>
      </c>
      <c r="W96" s="70">
        <f t="shared" si="59"/>
        <v>0</v>
      </c>
      <c r="X96" s="70">
        <f t="shared" ref="X96:Y96" si="60">X93+X94+X95</f>
        <v>0</v>
      </c>
      <c r="Y96" s="70">
        <f t="shared" si="60"/>
        <v>0</v>
      </c>
      <c r="Z96" s="70">
        <f t="shared" ref="Z96" si="61">Z93+Z94+Z95</f>
        <v>51</v>
      </c>
      <c r="AA96" s="70">
        <f>AA93+AA94+AA95</f>
        <v>52</v>
      </c>
      <c r="AB96" s="70">
        <f t="shared" si="54"/>
        <v>52</v>
      </c>
      <c r="AC96" s="70">
        <f t="shared" si="54"/>
        <v>52</v>
      </c>
      <c r="AD96" s="70">
        <f t="shared" si="54"/>
        <v>52</v>
      </c>
      <c r="AE96" s="70">
        <f t="shared" si="54"/>
        <v>51</v>
      </c>
      <c r="AF96" s="70">
        <f t="shared" si="54"/>
        <v>51</v>
      </c>
      <c r="AG96" s="80">
        <f>SUM(AG93:AG95)</f>
        <v>106</v>
      </c>
      <c r="AH96" s="46">
        <f t="shared" si="29"/>
        <v>68</v>
      </c>
      <c r="AI96" s="47">
        <f t="shared" si="30"/>
        <v>0</v>
      </c>
      <c r="AK96" s="49"/>
      <c r="AY96" s="82"/>
      <c r="BF96" s="81"/>
      <c r="BG96" s="82">
        <v>-530.1</v>
      </c>
      <c r="BH96" s="82">
        <v>0</v>
      </c>
      <c r="BI96" s="82">
        <v>60.88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-410</v>
      </c>
      <c r="C97" s="44">
        <v>-448</v>
      </c>
      <c r="D97" s="44">
        <v>-530.1</v>
      </c>
      <c r="E97" s="44">
        <v>-445.9</v>
      </c>
      <c r="F97" s="44">
        <v>-473.5</v>
      </c>
      <c r="G97" s="44">
        <v>-490</v>
      </c>
      <c r="H97" s="44">
        <v>-475</v>
      </c>
      <c r="I97" s="44">
        <v>-480</v>
      </c>
      <c r="J97" s="44">
        <v>-476</v>
      </c>
      <c r="K97" s="44">
        <v>-460</v>
      </c>
      <c r="L97" s="44">
        <v>-352.3</v>
      </c>
      <c r="M97" s="44">
        <v>-372.3</v>
      </c>
      <c r="N97" s="44">
        <v>-380</v>
      </c>
      <c r="O97" s="44">
        <v>-483</v>
      </c>
      <c r="P97" s="44">
        <v>-303</v>
      </c>
      <c r="Q97" s="44">
        <v>-292</v>
      </c>
      <c r="R97" s="44">
        <v>-292</v>
      </c>
      <c r="S97" s="44">
        <v>-301</v>
      </c>
      <c r="T97" s="44">
        <v>-381</v>
      </c>
      <c r="U97" s="44">
        <v>-323.88</v>
      </c>
      <c r="V97" s="44">
        <v>-323.88</v>
      </c>
      <c r="W97" s="44">
        <v>-330.5</v>
      </c>
      <c r="X97" s="44">
        <v>-311.89999999999998</v>
      </c>
      <c r="Y97" s="44">
        <v>-304.60000000000002</v>
      </c>
      <c r="Z97" s="44">
        <v>-345.1</v>
      </c>
      <c r="AA97" s="44">
        <v>-380.7</v>
      </c>
      <c r="AB97" s="44">
        <v>-406.2</v>
      </c>
      <c r="AC97" s="44">
        <v>-352</v>
      </c>
      <c r="AD97" s="44">
        <v>-384</v>
      </c>
      <c r="AE97" s="44">
        <v>-450</v>
      </c>
      <c r="AF97" s="44">
        <v>-440.5</v>
      </c>
      <c r="AG97" s="61"/>
      <c r="AH97" s="46">
        <f t="shared" si="29"/>
        <v>-292</v>
      </c>
      <c r="AI97" s="47">
        <f t="shared" si="30"/>
        <v>-530.1</v>
      </c>
      <c r="AK97" s="49"/>
      <c r="AY97" s="82"/>
      <c r="BF97" s="81"/>
      <c r="BG97" s="82">
        <v>-445.9</v>
      </c>
      <c r="BH97" s="82">
        <v>0</v>
      </c>
      <c r="BI97" s="82">
        <v>59.1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3</v>
      </c>
      <c r="C98" s="43"/>
      <c r="D98" s="43"/>
      <c r="E98" s="43"/>
      <c r="F98" s="43">
        <v>0</v>
      </c>
      <c r="G98" s="43">
        <v>0</v>
      </c>
      <c r="H98" s="43"/>
      <c r="I98" s="43"/>
      <c r="J98" s="43"/>
      <c r="K98" s="43"/>
      <c r="L98" s="43"/>
      <c r="M98" s="43">
        <v>0</v>
      </c>
      <c r="N98" s="43">
        <v>0</v>
      </c>
      <c r="O98" s="43">
        <v>22.4</v>
      </c>
      <c r="P98" s="43">
        <v>22.4</v>
      </c>
      <c r="Q98" s="43">
        <v>22.4</v>
      </c>
      <c r="R98" s="43">
        <v>26</v>
      </c>
      <c r="S98" s="43">
        <v>27.3</v>
      </c>
      <c r="T98" s="43">
        <v>27.3</v>
      </c>
      <c r="U98" s="43">
        <v>25.6</v>
      </c>
      <c r="V98" s="43">
        <v>25.6</v>
      </c>
      <c r="W98" s="43">
        <v>23.3</v>
      </c>
      <c r="X98" s="43">
        <v>24.2</v>
      </c>
      <c r="Y98" s="43">
        <v>26.2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29"/>
        <v>27.3</v>
      </c>
      <c r="AI98" s="47">
        <f t="shared" si="30"/>
        <v>0</v>
      </c>
      <c r="AK98" s="49"/>
      <c r="AL98" s="88" t="s">
        <v>124</v>
      </c>
      <c r="AM98" s="88"/>
      <c r="AY98" s="82"/>
      <c r="BF98" s="82"/>
      <c r="BG98" s="82">
        <v>-473.5</v>
      </c>
      <c r="BH98" s="82">
        <v>0</v>
      </c>
      <c r="BI98" s="82">
        <v>58.5</v>
      </c>
      <c r="BJ98" s="82">
        <v>16.899999999999999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61</v>
      </c>
      <c r="C99" s="43">
        <v>62</v>
      </c>
      <c r="D99" s="43">
        <v>60.88</v>
      </c>
      <c r="E99" s="43">
        <v>59.1</v>
      </c>
      <c r="F99" s="43">
        <v>58.5</v>
      </c>
      <c r="G99" s="43">
        <v>58.5</v>
      </c>
      <c r="H99" s="43">
        <v>54</v>
      </c>
      <c r="I99" s="43">
        <v>51.9</v>
      </c>
      <c r="J99" s="43">
        <v>51.23</v>
      </c>
      <c r="K99" s="43">
        <v>50</v>
      </c>
      <c r="L99" s="43">
        <v>45.3</v>
      </c>
      <c r="M99" s="43">
        <v>45</v>
      </c>
      <c r="N99" s="43">
        <v>45</v>
      </c>
      <c r="O99" s="43">
        <v>43.36</v>
      </c>
      <c r="P99" s="43">
        <v>45.7</v>
      </c>
      <c r="Q99" s="43">
        <v>49</v>
      </c>
      <c r="R99" s="43">
        <v>50</v>
      </c>
      <c r="S99" s="43">
        <v>45.9</v>
      </c>
      <c r="T99" s="43">
        <v>41.4</v>
      </c>
      <c r="U99" s="43">
        <v>49.1</v>
      </c>
      <c r="V99" s="43">
        <v>49.1</v>
      </c>
      <c r="W99" s="43">
        <v>48.3</v>
      </c>
      <c r="X99" s="43">
        <v>48.7</v>
      </c>
      <c r="Y99" s="43">
        <v>40.5</v>
      </c>
      <c r="Z99" s="43">
        <v>46.6</v>
      </c>
      <c r="AA99" s="43">
        <v>56.5</v>
      </c>
      <c r="AB99" s="43">
        <v>58.4</v>
      </c>
      <c r="AC99" s="43">
        <v>61.8</v>
      </c>
      <c r="AD99" s="43">
        <v>60.7</v>
      </c>
      <c r="AE99" s="43">
        <v>64.599999999999994</v>
      </c>
      <c r="AF99" s="43">
        <v>66.599999999999994</v>
      </c>
      <c r="AG99" s="89"/>
      <c r="AH99" s="46">
        <f t="shared" si="29"/>
        <v>66.599999999999994</v>
      </c>
      <c r="AI99" s="47">
        <f t="shared" si="30"/>
        <v>40.5</v>
      </c>
      <c r="AK99" s="90"/>
      <c r="AL99" s="91"/>
      <c r="AM99" s="91"/>
      <c r="AN99" s="92"/>
      <c r="AY99" s="82"/>
      <c r="BF99" s="82"/>
      <c r="BG99" s="82">
        <v>-490</v>
      </c>
      <c r="BH99" s="82">
        <v>0</v>
      </c>
      <c r="BI99" s="82">
        <v>58.5</v>
      </c>
      <c r="BJ99" s="82">
        <v>18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13.5</v>
      </c>
      <c r="C100" s="43"/>
      <c r="D100" s="43"/>
      <c r="E100" s="93"/>
      <c r="F100" s="93">
        <v>16.899999999999999</v>
      </c>
      <c r="G100" s="93">
        <v>18</v>
      </c>
      <c r="H100" s="93">
        <v>17</v>
      </c>
      <c r="I100" s="93">
        <v>14.5</v>
      </c>
      <c r="J100" s="93">
        <v>13.7</v>
      </c>
      <c r="K100" s="93">
        <v>11.2</v>
      </c>
      <c r="L100" s="93">
        <v>10.9</v>
      </c>
      <c r="M100" s="93">
        <v>11.6</v>
      </c>
      <c r="N100" s="93">
        <v>9.9</v>
      </c>
      <c r="O100" s="93">
        <v>10.5</v>
      </c>
      <c r="P100" s="93">
        <v>10.5</v>
      </c>
      <c r="Q100" s="93">
        <v>0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3">
        <v>0</v>
      </c>
      <c r="Y100" s="93">
        <v>0</v>
      </c>
      <c r="Z100" s="93">
        <v>0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29"/>
        <v>18</v>
      </c>
      <c r="AI100" s="47">
        <f t="shared" si="30"/>
        <v>0</v>
      </c>
      <c r="AK100" s="94" t="s">
        <v>127</v>
      </c>
      <c r="AL100" s="43"/>
      <c r="AM100" s="93"/>
      <c r="AN100" s="95"/>
      <c r="AY100" s="82"/>
      <c r="BF100" s="82"/>
      <c r="BG100" s="82">
        <v>-480</v>
      </c>
      <c r="BH100" s="82">
        <v>0</v>
      </c>
      <c r="BI100" s="82">
        <v>51.9</v>
      </c>
      <c r="BJ100" s="82">
        <v>14.5</v>
      </c>
      <c r="BK100" s="82">
        <v>0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>
        <v>0</v>
      </c>
      <c r="G101" s="44">
        <v>0</v>
      </c>
      <c r="H101" s="44"/>
      <c r="I101" s="44"/>
      <c r="J101" s="44"/>
      <c r="K101" s="44"/>
      <c r="L101" s="44"/>
      <c r="M101" s="44">
        <v>52</v>
      </c>
      <c r="N101" s="44">
        <v>52</v>
      </c>
      <c r="O101" s="44">
        <v>54.3</v>
      </c>
      <c r="P101" s="44">
        <v>54.3</v>
      </c>
      <c r="Q101" s="44">
        <v>52</v>
      </c>
      <c r="R101" s="44">
        <v>52</v>
      </c>
      <c r="S101" s="44">
        <v>56.3</v>
      </c>
      <c r="T101" s="44">
        <v>47.4</v>
      </c>
      <c r="U101" s="44">
        <v>57.1</v>
      </c>
      <c r="V101" s="44">
        <v>57.1</v>
      </c>
      <c r="W101" s="44">
        <v>53.4</v>
      </c>
      <c r="X101" s="44">
        <v>55.9</v>
      </c>
      <c r="Y101" s="44">
        <v>55.4</v>
      </c>
      <c r="Z101" s="44">
        <v>56.7</v>
      </c>
      <c r="AA101" s="44">
        <v>59.2</v>
      </c>
      <c r="AB101" s="44">
        <v>57.1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29"/>
        <v>59.2</v>
      </c>
      <c r="AI101" s="47">
        <f t="shared" si="30"/>
        <v>0</v>
      </c>
      <c r="AK101" s="94" t="s">
        <v>129</v>
      </c>
      <c r="AL101" s="93"/>
      <c r="AM101" s="93"/>
      <c r="AN101" s="95"/>
      <c r="AY101" s="82"/>
      <c r="BF101" s="82"/>
      <c r="BG101" s="82">
        <v>-460</v>
      </c>
      <c r="BH101" s="82">
        <v>0</v>
      </c>
      <c r="BI101" s="82">
        <v>50</v>
      </c>
      <c r="BJ101" s="82">
        <v>11.2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>
        <v>20</v>
      </c>
      <c r="C102" s="97">
        <v>18</v>
      </c>
      <c r="D102" s="97">
        <v>19.3</v>
      </c>
      <c r="E102" s="97">
        <v>25.3</v>
      </c>
      <c r="F102" s="97">
        <v>23.8</v>
      </c>
      <c r="G102" s="97">
        <v>60</v>
      </c>
      <c r="H102" s="97">
        <v>53.3</v>
      </c>
      <c r="I102" s="97">
        <v>52.4</v>
      </c>
      <c r="J102" s="97">
        <v>51.4</v>
      </c>
      <c r="K102" s="97">
        <v>40</v>
      </c>
      <c r="L102" s="97">
        <v>40</v>
      </c>
      <c r="M102" s="97">
        <v>41.8</v>
      </c>
      <c r="N102" s="97">
        <v>41.8</v>
      </c>
      <c r="O102" s="97">
        <v>47.9</v>
      </c>
      <c r="P102" s="97">
        <v>43</v>
      </c>
      <c r="Q102" s="97">
        <v>68</v>
      </c>
      <c r="R102" s="97">
        <v>68</v>
      </c>
      <c r="S102" s="97">
        <v>64.8</v>
      </c>
      <c r="T102" s="97">
        <v>67.7</v>
      </c>
      <c r="U102" s="97">
        <v>54.6</v>
      </c>
      <c r="V102" s="97">
        <v>54.6</v>
      </c>
      <c r="W102" s="97">
        <v>41.6</v>
      </c>
      <c r="X102" s="97">
        <v>42.77</v>
      </c>
      <c r="Y102" s="97">
        <v>45</v>
      </c>
      <c r="Z102" s="97">
        <v>43.5</v>
      </c>
      <c r="AA102" s="97">
        <v>48.1</v>
      </c>
      <c r="AB102" s="97">
        <v>53.7</v>
      </c>
      <c r="AC102" s="97">
        <v>35.200000000000003</v>
      </c>
      <c r="AD102" s="97">
        <v>37.200000000000003</v>
      </c>
      <c r="AE102" s="97">
        <v>40.4</v>
      </c>
      <c r="AF102" s="97">
        <v>38.4</v>
      </c>
      <c r="AG102" s="89"/>
      <c r="AH102" s="46">
        <f t="shared" si="29"/>
        <v>68</v>
      </c>
      <c r="AI102" s="47">
        <f t="shared" si="30"/>
        <v>18</v>
      </c>
      <c r="AK102" s="94"/>
      <c r="AL102" s="44"/>
      <c r="AM102" s="44"/>
      <c r="AN102" s="98"/>
      <c r="AY102" s="82"/>
      <c r="BF102" s="82"/>
      <c r="BG102" s="82">
        <v>-372.3</v>
      </c>
      <c r="BH102" s="82">
        <v>0</v>
      </c>
      <c r="BI102" s="82">
        <v>45</v>
      </c>
      <c r="BJ102" s="82">
        <v>11.6</v>
      </c>
      <c r="BK102" s="82">
        <v>52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9"/>
        <v>0</v>
      </c>
      <c r="AI103" s="47">
        <f t="shared" si="30"/>
        <v>0</v>
      </c>
      <c r="AK103" s="94"/>
      <c r="AL103" s="97"/>
      <c r="AM103" s="99"/>
      <c r="AN103" s="262"/>
      <c r="AY103" s="82"/>
      <c r="BF103" s="82"/>
      <c r="BG103" s="82">
        <v>-380</v>
      </c>
      <c r="BH103" s="82">
        <v>0</v>
      </c>
      <c r="BI103" s="82">
        <v>45</v>
      </c>
      <c r="BJ103" s="82">
        <v>9.9</v>
      </c>
      <c r="BK103" s="82">
        <v>52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9"/>
        <v>0</v>
      </c>
      <c r="AI104" s="47">
        <f t="shared" si="30"/>
        <v>0</v>
      </c>
      <c r="AK104" s="94"/>
      <c r="AL104" s="97"/>
      <c r="AM104" s="97"/>
      <c r="AN104" s="263"/>
      <c r="BF104" s="82"/>
      <c r="BG104" s="82">
        <v>-483</v>
      </c>
      <c r="BH104" s="82">
        <v>22.4</v>
      </c>
      <c r="BI104" s="82">
        <v>43.36</v>
      </c>
      <c r="BJ104" s="82">
        <v>10.5</v>
      </c>
      <c r="BK104" s="82">
        <v>54.3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9"/>
        <v>0</v>
      </c>
      <c r="AI105" s="47">
        <f t="shared" si="30"/>
        <v>0</v>
      </c>
      <c r="AK105" s="100"/>
      <c r="AL105" s="101"/>
      <c r="AM105" s="101"/>
      <c r="AN105" s="102"/>
      <c r="BF105" s="82"/>
      <c r="BG105" s="82">
        <v>-303</v>
      </c>
      <c r="BH105" s="82">
        <v>22.4</v>
      </c>
      <c r="BI105" s="82">
        <v>45.7</v>
      </c>
      <c r="BJ105" s="82">
        <v>10.5</v>
      </c>
      <c r="BK105" s="82">
        <v>54.3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9"/>
        <v>0</v>
      </c>
      <c r="AI106" s="47">
        <f t="shared" si="30"/>
        <v>0</v>
      </c>
      <c r="BF106" s="82"/>
      <c r="BG106" s="82">
        <v>-292</v>
      </c>
      <c r="BH106" s="82">
        <v>22.4</v>
      </c>
      <c r="BI106" s="82">
        <v>49</v>
      </c>
      <c r="BJ106" s="82">
        <v>0</v>
      </c>
      <c r="BK106" s="82">
        <v>52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9"/>
        <v>0</v>
      </c>
      <c r="AI107" s="47">
        <f t="shared" si="30"/>
        <v>0</v>
      </c>
      <c r="BF107" s="82"/>
      <c r="BG107" s="82">
        <v>-292</v>
      </c>
      <c r="BH107" s="82">
        <v>26</v>
      </c>
      <c r="BI107" s="82">
        <v>50</v>
      </c>
      <c r="BJ107" s="82">
        <v>0</v>
      </c>
      <c r="BK107" s="82">
        <v>52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62">SUMIF(B97:B107,"&gt;0")</f>
        <v>97.5</v>
      </c>
      <c r="C108" s="70">
        <f t="shared" si="62"/>
        <v>80</v>
      </c>
      <c r="D108" s="70">
        <f t="shared" si="62"/>
        <v>80.180000000000007</v>
      </c>
      <c r="E108" s="70">
        <f t="shared" si="62"/>
        <v>84.4</v>
      </c>
      <c r="F108" s="70">
        <f t="shared" si="62"/>
        <v>99.2</v>
      </c>
      <c r="G108" s="70">
        <f t="shared" si="62"/>
        <v>136.5</v>
      </c>
      <c r="H108" s="70">
        <f t="shared" si="62"/>
        <v>124.3</v>
      </c>
      <c r="I108" s="70">
        <f t="shared" si="62"/>
        <v>118.80000000000001</v>
      </c>
      <c r="J108" s="70">
        <f t="shared" si="62"/>
        <v>116.32999999999998</v>
      </c>
      <c r="K108" s="70">
        <f t="shared" si="62"/>
        <v>101.2</v>
      </c>
      <c r="L108" s="70">
        <f t="shared" si="62"/>
        <v>96.199999999999989</v>
      </c>
      <c r="M108" s="70">
        <f t="shared" si="62"/>
        <v>150.39999999999998</v>
      </c>
      <c r="N108" s="70">
        <f t="shared" ref="N108:O108" si="63">SUMIF(N97:N107,"&gt;0")</f>
        <v>148.69999999999999</v>
      </c>
      <c r="O108" s="70">
        <f t="shared" si="63"/>
        <v>178.46</v>
      </c>
      <c r="P108" s="70">
        <f t="shared" ref="P108:Q108" si="64">SUMIF(P97:P107,"&gt;0")</f>
        <v>175.89999999999998</v>
      </c>
      <c r="Q108" s="70">
        <f t="shared" si="64"/>
        <v>191.4</v>
      </c>
      <c r="R108" s="70">
        <f t="shared" ref="R108" si="65">SUMIF(R97:R107,"&gt;0")</f>
        <v>196</v>
      </c>
      <c r="S108" s="70">
        <f t="shared" si="62"/>
        <v>194.3</v>
      </c>
      <c r="T108" s="70">
        <f t="shared" ref="T108:U108" si="66">SUMIF(T97:T107,"&gt;0")</f>
        <v>183.8</v>
      </c>
      <c r="U108" s="70">
        <f t="shared" si="66"/>
        <v>186.4</v>
      </c>
      <c r="V108" s="70">
        <f t="shared" ref="V108:W108" si="67">SUMIF(V97:V107,"&gt;0")</f>
        <v>186.4</v>
      </c>
      <c r="W108" s="70">
        <f t="shared" si="67"/>
        <v>166.6</v>
      </c>
      <c r="X108" s="70">
        <f t="shared" ref="X108:Y108" si="68">SUMIF(X97:X107,"&gt;0")</f>
        <v>171.57000000000002</v>
      </c>
      <c r="Y108" s="70">
        <f t="shared" si="68"/>
        <v>167.1</v>
      </c>
      <c r="Z108" s="70">
        <f t="shared" ref="Z108" si="69">SUMIF(Z97:Z107,"&gt;0")</f>
        <v>146.80000000000001</v>
      </c>
      <c r="AA108" s="70">
        <f>SUMIF(AA97:AA107,"&gt;0")</f>
        <v>163.80000000000001</v>
      </c>
      <c r="AB108" s="70">
        <f t="shared" si="62"/>
        <v>169.2</v>
      </c>
      <c r="AC108" s="70">
        <f t="shared" si="62"/>
        <v>97</v>
      </c>
      <c r="AD108" s="70">
        <f t="shared" si="62"/>
        <v>97.9</v>
      </c>
      <c r="AE108" s="70">
        <f t="shared" si="62"/>
        <v>105</v>
      </c>
      <c r="AF108" s="70">
        <f t="shared" si="62"/>
        <v>105</v>
      </c>
      <c r="AG108" s="104">
        <f>SUM(AG97:AG107)</f>
        <v>0</v>
      </c>
      <c r="AH108" s="46">
        <f t="shared" si="29"/>
        <v>196</v>
      </c>
      <c r="AI108" s="47">
        <f t="shared" si="30"/>
        <v>80</v>
      </c>
      <c r="AJ108" s="105">
        <f t="array" ref="AJ108">MIN(IF(B108:AF108&lt;&gt;0,B108:AF108))</f>
        <v>80</v>
      </c>
      <c r="BF108" s="82"/>
      <c r="BG108" s="82">
        <v>-301</v>
      </c>
      <c r="BH108" s="82">
        <v>27.3</v>
      </c>
      <c r="BI108" s="82">
        <v>45.9</v>
      </c>
      <c r="BJ108" s="82">
        <v>0</v>
      </c>
      <c r="BK108" s="82">
        <v>56.3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9"/>
        <v>0</v>
      </c>
      <c r="AI109" s="47">
        <f t="shared" si="30"/>
        <v>0</v>
      </c>
      <c r="BF109" s="82"/>
      <c r="BG109" s="82">
        <v>-381</v>
      </c>
      <c r="BH109" s="82">
        <v>27.3</v>
      </c>
      <c r="BI109" s="82">
        <v>41.4</v>
      </c>
      <c r="BJ109" s="82">
        <v>0</v>
      </c>
      <c r="BK109" s="82">
        <v>47.4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9"/>
        <v>0</v>
      </c>
      <c r="AI110" s="47">
        <f t="shared" si="30"/>
        <v>0</v>
      </c>
      <c r="BF110" s="82"/>
      <c r="BG110" s="82">
        <v>-323.88</v>
      </c>
      <c r="BH110" s="82">
        <v>25.6</v>
      </c>
      <c r="BI110" s="82">
        <v>49.1</v>
      </c>
      <c r="BJ110" s="82">
        <v>0</v>
      </c>
      <c r="BK110" s="82">
        <v>57.1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9"/>
        <v>0</v>
      </c>
      <c r="AI111" s="47">
        <f t="shared" si="30"/>
        <v>0</v>
      </c>
      <c r="BF111" s="82"/>
      <c r="BG111" s="82">
        <v>-323.88</v>
      </c>
      <c r="BH111" s="82">
        <v>25.6</v>
      </c>
      <c r="BI111" s="82">
        <v>49.1</v>
      </c>
      <c r="BJ111" s="82">
        <v>0</v>
      </c>
      <c r="BK111" s="82">
        <v>57.1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9"/>
        <v>0</v>
      </c>
      <c r="AI112" s="47">
        <f t="shared" si="30"/>
        <v>0</v>
      </c>
      <c r="BF112" s="81"/>
      <c r="BG112" s="82">
        <v>-311.89999999999998</v>
      </c>
      <c r="BH112" s="82">
        <v>24.2</v>
      </c>
      <c r="BI112" s="82">
        <v>48.7</v>
      </c>
      <c r="BJ112" s="82">
        <v>0</v>
      </c>
      <c r="BK112" s="82">
        <v>55.9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70">B71+B78+B96+B92+B108+B112</f>
        <v>1908.13</v>
      </c>
      <c r="C113" s="108">
        <f t="shared" si="70"/>
        <v>1843.63</v>
      </c>
      <c r="D113" s="108">
        <f t="shared" si="70"/>
        <v>1923.1100000000001</v>
      </c>
      <c r="E113" s="108">
        <f t="shared" si="70"/>
        <v>1839.6000000000001</v>
      </c>
      <c r="F113" s="108">
        <f t="shared" si="70"/>
        <v>1868.3</v>
      </c>
      <c r="G113" s="108">
        <f t="shared" si="70"/>
        <v>1905.6</v>
      </c>
      <c r="H113" s="108">
        <f t="shared" si="70"/>
        <v>1832.9999999999998</v>
      </c>
      <c r="I113" s="108">
        <f t="shared" si="70"/>
        <v>1777.4999999999998</v>
      </c>
      <c r="J113" s="108">
        <f t="shared" si="70"/>
        <v>1865.0299999999997</v>
      </c>
      <c r="K113" s="108">
        <f t="shared" si="70"/>
        <v>1849.8999999999999</v>
      </c>
      <c r="L113" s="108">
        <f t="shared" si="70"/>
        <v>1844.8999999999999</v>
      </c>
      <c r="M113" s="108">
        <f t="shared" si="70"/>
        <v>1800.3999999999996</v>
      </c>
      <c r="N113" s="108">
        <f t="shared" ref="N113:O113" si="71">N71+N78+N96+N92+N108+N112</f>
        <v>1871.1</v>
      </c>
      <c r="O113" s="108">
        <f t="shared" si="71"/>
        <v>1936.26</v>
      </c>
      <c r="P113" s="108">
        <f t="shared" ref="P113:Q113" si="72">P71+P78+P96+P92+P108+P112</f>
        <v>1762.9</v>
      </c>
      <c r="Q113" s="108">
        <f t="shared" si="72"/>
        <v>1710.5</v>
      </c>
      <c r="R113" s="108">
        <f t="shared" ref="R113" si="73">R71+R78+R96+R92+R108+R112</f>
        <v>1703.8</v>
      </c>
      <c r="S113" s="108">
        <f t="shared" si="70"/>
        <v>1702.1</v>
      </c>
      <c r="T113" s="108">
        <f t="shared" ref="T113:U113" si="74">T71+T78+T96+T92+T108+T112</f>
        <v>1816.5</v>
      </c>
      <c r="U113" s="108">
        <f t="shared" si="74"/>
        <v>1737.48</v>
      </c>
      <c r="V113" s="108">
        <f t="shared" ref="V113:W113" si="75">V71+V78+V96+V92+V108+V112</f>
        <v>1737.48</v>
      </c>
      <c r="W113" s="108">
        <f t="shared" si="75"/>
        <v>1750.1</v>
      </c>
      <c r="X113" s="108">
        <f t="shared" ref="X113:Y113" si="76">X71+X78+X96+X92+X108+X112</f>
        <v>1778.07</v>
      </c>
      <c r="Y113" s="108">
        <f t="shared" si="76"/>
        <v>1770.6</v>
      </c>
      <c r="Z113" s="108">
        <f t="shared" ref="Z113" si="77">Z71+Z78+Z96+Z92+Z108+Z112</f>
        <v>1922.8</v>
      </c>
      <c r="AA113" s="108">
        <f>AA71+AA78+AA96+AA92+AA108+AA112</f>
        <v>2081.2000000000003</v>
      </c>
      <c r="AB113" s="108">
        <f t="shared" si="70"/>
        <v>2005.1000000000004</v>
      </c>
      <c r="AC113" s="108">
        <f t="shared" si="70"/>
        <v>1899.6000000000001</v>
      </c>
      <c r="AD113" s="108">
        <f t="shared" si="70"/>
        <v>1962.9</v>
      </c>
      <c r="AE113" s="108">
        <f t="shared" si="70"/>
        <v>1954.8000000000002</v>
      </c>
      <c r="AF113" s="108">
        <f t="shared" si="70"/>
        <v>1969.6000000000004</v>
      </c>
      <c r="AG113" s="80">
        <f t="shared" si="70"/>
        <v>3169.915</v>
      </c>
      <c r="AH113" s="46">
        <f t="shared" si="29"/>
        <v>2081.2000000000003</v>
      </c>
      <c r="AI113" s="47">
        <f t="shared" si="30"/>
        <v>1702.1</v>
      </c>
      <c r="BF113" s="81"/>
      <c r="BG113" s="82">
        <v>-345.1</v>
      </c>
      <c r="BH113" s="82">
        <v>0</v>
      </c>
      <c r="BI113" s="82">
        <v>46.6</v>
      </c>
      <c r="BJ113" s="82">
        <v>0</v>
      </c>
      <c r="BK113" s="82">
        <v>56.7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9"/>
        <v>0</v>
      </c>
      <c r="AI114" s="47">
        <f t="shared" si="30"/>
        <v>0</v>
      </c>
      <c r="BF114" s="81"/>
      <c r="BG114" s="82">
        <v>-406.2</v>
      </c>
      <c r="BH114" s="82">
        <v>0</v>
      </c>
      <c r="BI114" s="82">
        <v>58.4</v>
      </c>
      <c r="BJ114" s="82">
        <v>0</v>
      </c>
      <c r="BK114" s="82">
        <v>57.1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1908.13</v>
      </c>
      <c r="C115" s="108">
        <f t="shared" ref="C115:AF115" si="78">C113+C114</f>
        <v>1843.63</v>
      </c>
      <c r="D115" s="108">
        <f t="shared" si="78"/>
        <v>1923.1100000000001</v>
      </c>
      <c r="E115" s="108">
        <f t="shared" si="78"/>
        <v>1839.6000000000001</v>
      </c>
      <c r="F115" s="108">
        <f t="shared" si="78"/>
        <v>1868.3</v>
      </c>
      <c r="G115" s="108">
        <f t="shared" si="78"/>
        <v>1905.6</v>
      </c>
      <c r="H115" s="108">
        <f t="shared" si="78"/>
        <v>1832.9999999999998</v>
      </c>
      <c r="I115" s="108">
        <f t="shared" si="78"/>
        <v>1777.4999999999998</v>
      </c>
      <c r="J115" s="108">
        <f t="shared" si="78"/>
        <v>1865.0299999999997</v>
      </c>
      <c r="K115" s="108">
        <f t="shared" si="78"/>
        <v>1849.8999999999999</v>
      </c>
      <c r="L115" s="108">
        <f t="shared" si="78"/>
        <v>1844.8999999999999</v>
      </c>
      <c r="M115" s="108">
        <f t="shared" si="78"/>
        <v>1800.3999999999996</v>
      </c>
      <c r="N115" s="108">
        <f t="shared" ref="N115:O115" si="79">N113+N114</f>
        <v>1871.1</v>
      </c>
      <c r="O115" s="108">
        <f t="shared" si="79"/>
        <v>1936.26</v>
      </c>
      <c r="P115" s="108">
        <f t="shared" ref="P115:Q115" si="80">P113+P114</f>
        <v>1762.9</v>
      </c>
      <c r="Q115" s="108">
        <f t="shared" si="80"/>
        <v>1710.5</v>
      </c>
      <c r="R115" s="108">
        <f t="shared" ref="R115" si="81">R113+R114</f>
        <v>1703.8</v>
      </c>
      <c r="S115" s="108">
        <f t="shared" si="78"/>
        <v>1702.1</v>
      </c>
      <c r="T115" s="108">
        <f t="shared" ref="T115:U115" si="82">T113+T114</f>
        <v>1816.5</v>
      </c>
      <c r="U115" s="108">
        <f t="shared" si="82"/>
        <v>1737.48</v>
      </c>
      <c r="V115" s="108">
        <f t="shared" ref="V115:W115" si="83">V113+V114</f>
        <v>1737.48</v>
      </c>
      <c r="W115" s="108">
        <f t="shared" si="83"/>
        <v>1750.1</v>
      </c>
      <c r="X115" s="108">
        <f t="shared" ref="X115:Y115" si="84">X113+X114</f>
        <v>1778.07</v>
      </c>
      <c r="Y115" s="108">
        <f t="shared" si="84"/>
        <v>1770.6</v>
      </c>
      <c r="Z115" s="108">
        <f t="shared" ref="Z115" si="85">Z113+Z114</f>
        <v>1922.8</v>
      </c>
      <c r="AA115" s="108">
        <f>AA113+AA114</f>
        <v>2081.2000000000003</v>
      </c>
      <c r="AB115" s="108">
        <f t="shared" si="78"/>
        <v>2005.1000000000004</v>
      </c>
      <c r="AC115" s="108">
        <f t="shared" si="78"/>
        <v>1899.6000000000001</v>
      </c>
      <c r="AD115" s="108">
        <f t="shared" si="78"/>
        <v>1962.9</v>
      </c>
      <c r="AE115" s="108">
        <f t="shared" si="78"/>
        <v>1954.8000000000002</v>
      </c>
      <c r="AF115" s="108">
        <f t="shared" si="78"/>
        <v>1969.6000000000004</v>
      </c>
      <c r="AG115" s="104">
        <f>AG112+AG108+AG96+AG92+AG71+AG114</f>
        <v>2463.5149999999999</v>
      </c>
      <c r="AH115" s="46">
        <f t="shared" si="29"/>
        <v>2081.2000000000003</v>
      </c>
      <c r="AI115" s="47">
        <f t="shared" si="30"/>
        <v>1702.1</v>
      </c>
      <c r="BF115" s="81"/>
      <c r="BG115" s="82">
        <v>-384</v>
      </c>
      <c r="BH115" s="82">
        <v>0</v>
      </c>
      <c r="BI115" s="82">
        <v>60.7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1498.13</v>
      </c>
      <c r="C116" s="108">
        <f t="shared" ref="C116:AF116" si="86">C115-(C123)</f>
        <v>1395.63</v>
      </c>
      <c r="D116" s="108">
        <f t="shared" si="86"/>
        <v>1393.0100000000002</v>
      </c>
      <c r="E116" s="108">
        <f t="shared" si="86"/>
        <v>1393.7000000000003</v>
      </c>
      <c r="F116" s="108">
        <f t="shared" si="86"/>
        <v>1394.8</v>
      </c>
      <c r="G116" s="108">
        <f t="shared" si="86"/>
        <v>1415.6</v>
      </c>
      <c r="H116" s="108">
        <f t="shared" si="86"/>
        <v>1357.9999999999998</v>
      </c>
      <c r="I116" s="108">
        <f t="shared" si="86"/>
        <v>1297.4999999999998</v>
      </c>
      <c r="J116" s="108">
        <f t="shared" si="86"/>
        <v>1389.0299999999997</v>
      </c>
      <c r="K116" s="108">
        <f t="shared" si="86"/>
        <v>1389.8999999999999</v>
      </c>
      <c r="L116" s="108">
        <f t="shared" si="86"/>
        <v>1492.6</v>
      </c>
      <c r="M116" s="108">
        <f t="shared" si="86"/>
        <v>1428.0999999999997</v>
      </c>
      <c r="N116" s="108">
        <f t="shared" ref="N116:O116" si="87">N115-(N123)</f>
        <v>1491.1</v>
      </c>
      <c r="O116" s="108">
        <f t="shared" si="87"/>
        <v>1453.26</v>
      </c>
      <c r="P116" s="108">
        <f t="shared" ref="P116:Q116" si="88">P115-(P123)</f>
        <v>1459.9</v>
      </c>
      <c r="Q116" s="108">
        <f t="shared" si="88"/>
        <v>1418.5</v>
      </c>
      <c r="R116" s="108">
        <f t="shared" ref="R116" si="89">R115-(R123)</f>
        <v>1411.8</v>
      </c>
      <c r="S116" s="108">
        <f t="shared" si="86"/>
        <v>1401.1</v>
      </c>
      <c r="T116" s="108">
        <f t="shared" ref="T116:U116" si="90">T115-(T123)</f>
        <v>1435.5</v>
      </c>
      <c r="U116" s="108">
        <f t="shared" si="90"/>
        <v>1413.6</v>
      </c>
      <c r="V116" s="108">
        <f t="shared" ref="V116:W116" si="91">V115-(V123)</f>
        <v>1413.6</v>
      </c>
      <c r="W116" s="108">
        <f t="shared" si="91"/>
        <v>1419.6</v>
      </c>
      <c r="X116" s="108">
        <f t="shared" ref="X116:Y116" si="92">X115-(X123)</f>
        <v>1466.17</v>
      </c>
      <c r="Y116" s="108">
        <f t="shared" si="92"/>
        <v>1466</v>
      </c>
      <c r="Z116" s="108">
        <f t="shared" ref="Z116" si="93">Z115-(Z123)</f>
        <v>1577.6999999999998</v>
      </c>
      <c r="AA116" s="108">
        <f>AA115-(AA123)</f>
        <v>1700.5000000000002</v>
      </c>
      <c r="AB116" s="108">
        <f t="shared" si="86"/>
        <v>1598.9000000000003</v>
      </c>
      <c r="AC116" s="108">
        <f t="shared" si="86"/>
        <v>1547.6000000000001</v>
      </c>
      <c r="AD116" s="108">
        <f t="shared" si="86"/>
        <v>1578.9</v>
      </c>
      <c r="AE116" s="108">
        <f t="shared" si="86"/>
        <v>1504.8000000000002</v>
      </c>
      <c r="AF116" s="108">
        <f t="shared" si="86"/>
        <v>1529.1000000000004</v>
      </c>
      <c r="AG116" s="104"/>
      <c r="AH116" s="46">
        <f t="shared" si="29"/>
        <v>1700.5000000000002</v>
      </c>
      <c r="AI116" s="47">
        <f t="shared" si="30"/>
        <v>1297.4999999999998</v>
      </c>
      <c r="BF116" s="81"/>
      <c r="BG116" s="82">
        <v>-450</v>
      </c>
      <c r="BH116" s="82">
        <v>0</v>
      </c>
      <c r="BI116" s="82">
        <v>64.599999999999994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AF122" si="94">IF(B97&lt;0,B97*-1,0)</f>
        <v>410</v>
      </c>
      <c r="C117" s="93">
        <f t="shared" si="94"/>
        <v>448</v>
      </c>
      <c r="D117" s="93">
        <f t="shared" si="94"/>
        <v>530.1</v>
      </c>
      <c r="E117" s="93">
        <f t="shared" si="94"/>
        <v>445.9</v>
      </c>
      <c r="F117" s="93">
        <f t="shared" si="94"/>
        <v>473.5</v>
      </c>
      <c r="G117" s="93">
        <f t="shared" si="94"/>
        <v>490</v>
      </c>
      <c r="H117" s="93">
        <f t="shared" si="94"/>
        <v>475</v>
      </c>
      <c r="I117" s="93">
        <f t="shared" si="94"/>
        <v>480</v>
      </c>
      <c r="J117" s="93">
        <f t="shared" si="94"/>
        <v>476</v>
      </c>
      <c r="K117" s="93">
        <f t="shared" si="94"/>
        <v>460</v>
      </c>
      <c r="L117" s="93">
        <f t="shared" si="94"/>
        <v>352.3</v>
      </c>
      <c r="M117" s="93">
        <f t="shared" si="94"/>
        <v>372.3</v>
      </c>
      <c r="N117" s="93">
        <f t="shared" ref="N117:O117" si="95">IF(N97&lt;0,N97*-1,0)</f>
        <v>380</v>
      </c>
      <c r="O117" s="93">
        <f t="shared" si="95"/>
        <v>483</v>
      </c>
      <c r="P117" s="93">
        <f t="shared" ref="P117:Q117" si="96">IF(P97&lt;0,P97*-1,0)</f>
        <v>303</v>
      </c>
      <c r="Q117" s="93">
        <f t="shared" si="96"/>
        <v>292</v>
      </c>
      <c r="R117" s="93">
        <f t="shared" ref="R117" si="97">IF(R97&lt;0,R97*-1,0)</f>
        <v>292</v>
      </c>
      <c r="S117" s="93">
        <f t="shared" si="94"/>
        <v>301</v>
      </c>
      <c r="T117" s="93">
        <f t="shared" ref="T117:U117" si="98">IF(T97&lt;0,T97*-1,0)</f>
        <v>381</v>
      </c>
      <c r="U117" s="93">
        <f t="shared" si="98"/>
        <v>323.88</v>
      </c>
      <c r="V117" s="93">
        <f t="shared" ref="V117:W117" si="99">IF(V97&lt;0,V97*-1,0)</f>
        <v>323.88</v>
      </c>
      <c r="W117" s="93">
        <f t="shared" si="99"/>
        <v>330.5</v>
      </c>
      <c r="X117" s="93">
        <f t="shared" ref="X117:Y117" si="100">IF(X97&lt;0,X97*-1,0)</f>
        <v>311.89999999999998</v>
      </c>
      <c r="Y117" s="93">
        <f t="shared" si="100"/>
        <v>304.60000000000002</v>
      </c>
      <c r="Z117" s="93">
        <f t="shared" ref="Z117:AA122" si="101">IF(Z97&lt;0,Z97*-1,0)</f>
        <v>345.1</v>
      </c>
      <c r="AA117" s="93">
        <f t="shared" si="101"/>
        <v>380.7</v>
      </c>
      <c r="AB117" s="93">
        <f t="shared" si="94"/>
        <v>406.2</v>
      </c>
      <c r="AC117" s="93">
        <f t="shared" si="94"/>
        <v>352</v>
      </c>
      <c r="AD117" s="93">
        <f t="shared" si="94"/>
        <v>384</v>
      </c>
      <c r="AE117" s="93">
        <f t="shared" si="94"/>
        <v>450</v>
      </c>
      <c r="AF117" s="93">
        <f t="shared" si="94"/>
        <v>440.5</v>
      </c>
      <c r="AG117" s="61"/>
      <c r="AH117" s="46">
        <f t="shared" si="29"/>
        <v>530.1</v>
      </c>
      <c r="AI117" s="47">
        <f t="shared" si="30"/>
        <v>292</v>
      </c>
      <c r="BG117" s="82">
        <v>-440.5</v>
      </c>
      <c r="BH117" s="82">
        <v>0</v>
      </c>
      <c r="BI117" s="82">
        <v>66.599999999999994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4"/>
        <v>0</v>
      </c>
      <c r="C118" s="93">
        <f t="shared" si="94"/>
        <v>0</v>
      </c>
      <c r="D118" s="93">
        <f t="shared" si="94"/>
        <v>0</v>
      </c>
      <c r="E118" s="93">
        <f t="shared" si="94"/>
        <v>0</v>
      </c>
      <c r="F118" s="93">
        <f t="shared" si="94"/>
        <v>0</v>
      </c>
      <c r="G118" s="93">
        <f t="shared" si="94"/>
        <v>0</v>
      </c>
      <c r="H118" s="93">
        <f t="shared" si="94"/>
        <v>0</v>
      </c>
      <c r="I118" s="93">
        <f t="shared" si="94"/>
        <v>0</v>
      </c>
      <c r="J118" s="93">
        <f t="shared" si="94"/>
        <v>0</v>
      </c>
      <c r="K118" s="93">
        <f t="shared" si="94"/>
        <v>0</v>
      </c>
      <c r="L118" s="93">
        <f t="shared" si="94"/>
        <v>0</v>
      </c>
      <c r="M118" s="93">
        <f t="shared" si="94"/>
        <v>0</v>
      </c>
      <c r="N118" s="93">
        <f t="shared" ref="N118:O118" si="102">IF(N98&lt;0,N98*-1,0)</f>
        <v>0</v>
      </c>
      <c r="O118" s="93">
        <f t="shared" si="102"/>
        <v>0</v>
      </c>
      <c r="P118" s="93">
        <f t="shared" ref="P118:Q118" si="103">IF(P98&lt;0,P98*-1,0)</f>
        <v>0</v>
      </c>
      <c r="Q118" s="93">
        <f t="shared" si="103"/>
        <v>0</v>
      </c>
      <c r="R118" s="93">
        <f t="shared" ref="R118" si="104">IF(R98&lt;0,R98*-1,0)</f>
        <v>0</v>
      </c>
      <c r="S118" s="93">
        <f t="shared" si="94"/>
        <v>0</v>
      </c>
      <c r="T118" s="93">
        <f t="shared" ref="T118:U118" si="105">IF(T98&lt;0,T98*-1,0)</f>
        <v>0</v>
      </c>
      <c r="U118" s="93">
        <f t="shared" si="105"/>
        <v>0</v>
      </c>
      <c r="V118" s="93">
        <f t="shared" ref="V118:W118" si="106">IF(V98&lt;0,V98*-1,0)</f>
        <v>0</v>
      </c>
      <c r="W118" s="93">
        <f t="shared" si="106"/>
        <v>0</v>
      </c>
      <c r="X118" s="93">
        <f t="shared" ref="X118:Y118" si="107">IF(X98&lt;0,X98*-1,0)</f>
        <v>0</v>
      </c>
      <c r="Y118" s="93">
        <f t="shared" si="107"/>
        <v>0</v>
      </c>
      <c r="Z118" s="93">
        <f t="shared" ref="Z118" si="108">IF(Z98&lt;0,Z98*-1,0)</f>
        <v>0</v>
      </c>
      <c r="AA118" s="93">
        <f t="shared" si="101"/>
        <v>0</v>
      </c>
      <c r="AB118" s="93">
        <f t="shared" si="94"/>
        <v>0</v>
      </c>
      <c r="AC118" s="93">
        <f t="shared" si="94"/>
        <v>0</v>
      </c>
      <c r="AD118" s="93">
        <f t="shared" si="94"/>
        <v>0</v>
      </c>
      <c r="AE118" s="93">
        <f t="shared" si="94"/>
        <v>0</v>
      </c>
      <c r="AF118" s="93">
        <f t="shared" si="94"/>
        <v>0</v>
      </c>
      <c r="AG118" s="64"/>
      <c r="AH118" s="46">
        <f t="shared" si="29"/>
        <v>0</v>
      </c>
      <c r="AI118" s="47">
        <f t="shared" si="30"/>
        <v>0</v>
      </c>
      <c r="AK118" s="49"/>
      <c r="BG118" s="82">
        <v>-410</v>
      </c>
      <c r="BH118" s="82">
        <v>3</v>
      </c>
      <c r="BI118" s="82">
        <v>61</v>
      </c>
      <c r="BJ118" s="82">
        <v>13.5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4"/>
        <v>0</v>
      </c>
      <c r="C119" s="93">
        <f t="shared" si="94"/>
        <v>0</v>
      </c>
      <c r="D119" s="93">
        <f t="shared" si="94"/>
        <v>0</v>
      </c>
      <c r="E119" s="93">
        <f t="shared" si="94"/>
        <v>0</v>
      </c>
      <c r="F119" s="93">
        <f t="shared" si="94"/>
        <v>0</v>
      </c>
      <c r="G119" s="93">
        <f t="shared" si="94"/>
        <v>0</v>
      </c>
      <c r="H119" s="93">
        <f t="shared" si="94"/>
        <v>0</v>
      </c>
      <c r="I119" s="93">
        <f t="shared" si="94"/>
        <v>0</v>
      </c>
      <c r="J119" s="93">
        <f t="shared" si="94"/>
        <v>0</v>
      </c>
      <c r="K119" s="93">
        <f t="shared" si="94"/>
        <v>0</v>
      </c>
      <c r="L119" s="93">
        <f t="shared" si="94"/>
        <v>0</v>
      </c>
      <c r="M119" s="93">
        <f t="shared" si="94"/>
        <v>0</v>
      </c>
      <c r="N119" s="93">
        <f t="shared" ref="N119:O119" si="109">IF(N99&lt;0,N99*-1,0)</f>
        <v>0</v>
      </c>
      <c r="O119" s="93">
        <f t="shared" si="109"/>
        <v>0</v>
      </c>
      <c r="P119" s="93">
        <f t="shared" ref="P119:Q119" si="110">IF(P99&lt;0,P99*-1,0)</f>
        <v>0</v>
      </c>
      <c r="Q119" s="93">
        <f t="shared" si="110"/>
        <v>0</v>
      </c>
      <c r="R119" s="93">
        <f t="shared" ref="R119" si="111">IF(R99&lt;0,R99*-1,0)</f>
        <v>0</v>
      </c>
      <c r="S119" s="93">
        <f t="shared" si="94"/>
        <v>0</v>
      </c>
      <c r="T119" s="93">
        <f t="shared" ref="T119:U119" si="112">IF(T99&lt;0,T99*-1,0)</f>
        <v>0</v>
      </c>
      <c r="U119" s="93">
        <f t="shared" si="112"/>
        <v>0</v>
      </c>
      <c r="V119" s="93">
        <f t="shared" ref="V119:W119" si="113">IF(V99&lt;0,V99*-1,0)</f>
        <v>0</v>
      </c>
      <c r="W119" s="93">
        <f t="shared" si="113"/>
        <v>0</v>
      </c>
      <c r="X119" s="93">
        <f t="shared" ref="X119:Y119" si="114">IF(X99&lt;0,X99*-1,0)</f>
        <v>0</v>
      </c>
      <c r="Y119" s="93">
        <f t="shared" si="114"/>
        <v>0</v>
      </c>
      <c r="Z119" s="93">
        <f t="shared" ref="Z119" si="115">IF(Z99&lt;0,Z99*-1,0)</f>
        <v>0</v>
      </c>
      <c r="AA119" s="93">
        <f t="shared" si="101"/>
        <v>0</v>
      </c>
      <c r="AB119" s="93">
        <f t="shared" si="94"/>
        <v>0</v>
      </c>
      <c r="AC119" s="93">
        <f t="shared" si="94"/>
        <v>0</v>
      </c>
      <c r="AD119" s="93">
        <f t="shared" si="94"/>
        <v>0</v>
      </c>
      <c r="AE119" s="93">
        <f t="shared" si="94"/>
        <v>0</v>
      </c>
      <c r="AF119" s="93">
        <f t="shared" si="94"/>
        <v>0</v>
      </c>
      <c r="AG119" s="111"/>
      <c r="AH119" s="46">
        <f t="shared" si="29"/>
        <v>0</v>
      </c>
      <c r="AI119" s="47">
        <f t="shared" si="30"/>
        <v>0</v>
      </c>
    </row>
    <row r="120" spans="1:64" x14ac:dyDescent="0.25">
      <c r="A120" s="96" t="s">
        <v>126</v>
      </c>
      <c r="B120" s="93">
        <f t="shared" si="94"/>
        <v>0</v>
      </c>
      <c r="C120" s="93">
        <f t="shared" si="94"/>
        <v>0</v>
      </c>
      <c r="D120" s="93">
        <f t="shared" si="94"/>
        <v>0</v>
      </c>
      <c r="E120" s="93">
        <f t="shared" si="94"/>
        <v>0</v>
      </c>
      <c r="F120" s="93">
        <f t="shared" si="94"/>
        <v>0</v>
      </c>
      <c r="G120" s="93">
        <f t="shared" si="94"/>
        <v>0</v>
      </c>
      <c r="H120" s="93">
        <f t="shared" si="94"/>
        <v>0</v>
      </c>
      <c r="I120" s="93">
        <f t="shared" si="94"/>
        <v>0</v>
      </c>
      <c r="J120" s="93">
        <f t="shared" si="94"/>
        <v>0</v>
      </c>
      <c r="K120" s="93">
        <f t="shared" si="94"/>
        <v>0</v>
      </c>
      <c r="L120" s="93">
        <f t="shared" si="94"/>
        <v>0</v>
      </c>
      <c r="M120" s="93">
        <f t="shared" si="94"/>
        <v>0</v>
      </c>
      <c r="N120" s="93">
        <f t="shared" ref="N120:O120" si="116">IF(N100&lt;0,N100*-1,0)</f>
        <v>0</v>
      </c>
      <c r="O120" s="93">
        <f t="shared" si="116"/>
        <v>0</v>
      </c>
      <c r="P120" s="93">
        <f t="shared" ref="P120:Q120" si="117">IF(P100&lt;0,P100*-1,0)</f>
        <v>0</v>
      </c>
      <c r="Q120" s="93">
        <f t="shared" si="117"/>
        <v>0</v>
      </c>
      <c r="R120" s="93">
        <f t="shared" ref="R120" si="118">IF(R100&lt;0,R100*-1,0)</f>
        <v>0</v>
      </c>
      <c r="S120" s="93">
        <f t="shared" si="94"/>
        <v>0</v>
      </c>
      <c r="T120" s="93">
        <f t="shared" ref="T120:U120" si="119">IF(T100&lt;0,T100*-1,0)</f>
        <v>0</v>
      </c>
      <c r="U120" s="93">
        <f t="shared" si="119"/>
        <v>0</v>
      </c>
      <c r="V120" s="93">
        <f t="shared" ref="V120:W120" si="120">IF(V100&lt;0,V100*-1,0)</f>
        <v>0</v>
      </c>
      <c r="W120" s="93">
        <f t="shared" si="120"/>
        <v>0</v>
      </c>
      <c r="X120" s="93">
        <f t="shared" ref="X120:Y120" si="121">IF(X100&lt;0,X100*-1,0)</f>
        <v>0</v>
      </c>
      <c r="Y120" s="93">
        <f t="shared" si="121"/>
        <v>0</v>
      </c>
      <c r="Z120" s="93">
        <f t="shared" ref="Z120" si="122">IF(Z100&lt;0,Z100*-1,0)</f>
        <v>0</v>
      </c>
      <c r="AA120" s="93">
        <f t="shared" si="101"/>
        <v>0</v>
      </c>
      <c r="AB120" s="93">
        <f t="shared" si="94"/>
        <v>0</v>
      </c>
      <c r="AC120" s="93">
        <f t="shared" si="94"/>
        <v>0</v>
      </c>
      <c r="AD120" s="93">
        <f t="shared" si="94"/>
        <v>0</v>
      </c>
      <c r="AE120" s="93">
        <f t="shared" si="94"/>
        <v>0</v>
      </c>
      <c r="AF120" s="93">
        <f t="shared" si="94"/>
        <v>0</v>
      </c>
      <c r="AG120" s="111"/>
      <c r="AH120" s="46">
        <f t="shared" si="29"/>
        <v>0</v>
      </c>
      <c r="AI120" s="47">
        <f t="shared" si="30"/>
        <v>0</v>
      </c>
    </row>
    <row r="121" spans="1:64" x14ac:dyDescent="0.25">
      <c r="A121" s="96" t="s">
        <v>128</v>
      </c>
      <c r="B121" s="93">
        <f t="shared" si="94"/>
        <v>0</v>
      </c>
      <c r="C121" s="93">
        <f t="shared" si="94"/>
        <v>0</v>
      </c>
      <c r="D121" s="93">
        <f t="shared" si="94"/>
        <v>0</v>
      </c>
      <c r="E121" s="93">
        <f t="shared" si="94"/>
        <v>0</v>
      </c>
      <c r="F121" s="93">
        <f t="shared" si="94"/>
        <v>0</v>
      </c>
      <c r="G121" s="93">
        <f t="shared" si="94"/>
        <v>0</v>
      </c>
      <c r="H121" s="93">
        <f t="shared" si="94"/>
        <v>0</v>
      </c>
      <c r="I121" s="93">
        <f t="shared" si="94"/>
        <v>0</v>
      </c>
      <c r="J121" s="93">
        <f t="shared" si="94"/>
        <v>0</v>
      </c>
      <c r="K121" s="93">
        <f t="shared" si="94"/>
        <v>0</v>
      </c>
      <c r="L121" s="93">
        <f t="shared" si="94"/>
        <v>0</v>
      </c>
      <c r="M121" s="93">
        <f t="shared" si="94"/>
        <v>0</v>
      </c>
      <c r="N121" s="93">
        <f t="shared" ref="N121:O121" si="123">IF(N101&lt;0,N101*-1,0)</f>
        <v>0</v>
      </c>
      <c r="O121" s="93">
        <f t="shared" si="123"/>
        <v>0</v>
      </c>
      <c r="P121" s="93">
        <f t="shared" ref="P121:Q121" si="124">IF(P101&lt;0,P101*-1,0)</f>
        <v>0</v>
      </c>
      <c r="Q121" s="93">
        <f t="shared" si="124"/>
        <v>0</v>
      </c>
      <c r="R121" s="93">
        <f t="shared" ref="R121" si="125">IF(R101&lt;0,R101*-1,0)</f>
        <v>0</v>
      </c>
      <c r="S121" s="93">
        <f t="shared" si="94"/>
        <v>0</v>
      </c>
      <c r="T121" s="93">
        <f t="shared" ref="T121:U121" si="126">IF(T101&lt;0,T101*-1,0)</f>
        <v>0</v>
      </c>
      <c r="U121" s="93">
        <f t="shared" si="126"/>
        <v>0</v>
      </c>
      <c r="V121" s="93">
        <f t="shared" ref="V121:W121" si="127">IF(V101&lt;0,V101*-1,0)</f>
        <v>0</v>
      </c>
      <c r="W121" s="93">
        <f t="shared" si="127"/>
        <v>0</v>
      </c>
      <c r="X121" s="93">
        <f t="shared" ref="X121:Y121" si="128">IF(X101&lt;0,X101*-1,0)</f>
        <v>0</v>
      </c>
      <c r="Y121" s="93">
        <f t="shared" si="128"/>
        <v>0</v>
      </c>
      <c r="Z121" s="93">
        <f t="shared" ref="Z121" si="129">IF(Z101&lt;0,Z101*-1,0)</f>
        <v>0</v>
      </c>
      <c r="AA121" s="93">
        <f t="shared" si="101"/>
        <v>0</v>
      </c>
      <c r="AB121" s="93">
        <f t="shared" si="94"/>
        <v>0</v>
      </c>
      <c r="AC121" s="93">
        <f t="shared" si="94"/>
        <v>0</v>
      </c>
      <c r="AD121" s="93">
        <f t="shared" si="94"/>
        <v>0</v>
      </c>
      <c r="AE121" s="93">
        <f t="shared" si="94"/>
        <v>0</v>
      </c>
      <c r="AF121" s="93">
        <f t="shared" si="94"/>
        <v>0</v>
      </c>
      <c r="AG121" s="111"/>
      <c r="AH121" s="46">
        <f t="shared" si="29"/>
        <v>0</v>
      </c>
      <c r="AI121" s="47">
        <f t="shared" si="30"/>
        <v>0</v>
      </c>
    </row>
    <row r="122" spans="1:64" ht="15.75" thickBot="1" x14ac:dyDescent="0.3">
      <c r="A122" s="96" t="s">
        <v>130</v>
      </c>
      <c r="B122" s="93">
        <f t="shared" si="94"/>
        <v>0</v>
      </c>
      <c r="C122" s="93">
        <f t="shared" si="94"/>
        <v>0</v>
      </c>
      <c r="D122" s="93">
        <f t="shared" si="94"/>
        <v>0</v>
      </c>
      <c r="E122" s="93">
        <f t="shared" si="94"/>
        <v>0</v>
      </c>
      <c r="F122" s="93">
        <f t="shared" si="94"/>
        <v>0</v>
      </c>
      <c r="G122" s="93">
        <f t="shared" si="94"/>
        <v>0</v>
      </c>
      <c r="H122" s="93">
        <f t="shared" si="94"/>
        <v>0</v>
      </c>
      <c r="I122" s="93">
        <f t="shared" si="94"/>
        <v>0</v>
      </c>
      <c r="J122" s="93">
        <f t="shared" si="94"/>
        <v>0</v>
      </c>
      <c r="K122" s="93">
        <f t="shared" si="94"/>
        <v>0</v>
      </c>
      <c r="L122" s="93">
        <f t="shared" si="94"/>
        <v>0</v>
      </c>
      <c r="M122" s="93">
        <f t="shared" si="94"/>
        <v>0</v>
      </c>
      <c r="N122" s="93">
        <f t="shared" ref="N122:O122" si="130">IF(N102&lt;0,N102*-1,0)</f>
        <v>0</v>
      </c>
      <c r="O122" s="93">
        <f t="shared" si="130"/>
        <v>0</v>
      </c>
      <c r="P122" s="93">
        <f t="shared" ref="P122:Q122" si="131">IF(P102&lt;0,P102*-1,0)</f>
        <v>0</v>
      </c>
      <c r="Q122" s="93">
        <f t="shared" si="131"/>
        <v>0</v>
      </c>
      <c r="R122" s="93">
        <f t="shared" ref="R122" si="132">IF(R102&lt;0,R102*-1,0)</f>
        <v>0</v>
      </c>
      <c r="S122" s="93">
        <f t="shared" si="94"/>
        <v>0</v>
      </c>
      <c r="T122" s="93">
        <f t="shared" ref="T122:U122" si="133">IF(T102&lt;0,T102*-1,0)</f>
        <v>0</v>
      </c>
      <c r="U122" s="93">
        <f t="shared" si="133"/>
        <v>0</v>
      </c>
      <c r="V122" s="93">
        <f t="shared" ref="V122:W122" si="134">IF(V102&lt;0,V102*-1,0)</f>
        <v>0</v>
      </c>
      <c r="W122" s="93">
        <f t="shared" si="134"/>
        <v>0</v>
      </c>
      <c r="X122" s="93">
        <f t="shared" ref="X122:Y122" si="135">IF(X102&lt;0,X102*-1,0)</f>
        <v>0</v>
      </c>
      <c r="Y122" s="93">
        <f t="shared" si="135"/>
        <v>0</v>
      </c>
      <c r="Z122" s="93">
        <f t="shared" ref="Z122" si="136">IF(Z102&lt;0,Z102*-1,0)</f>
        <v>0</v>
      </c>
      <c r="AA122" s="93">
        <f t="shared" si="101"/>
        <v>0</v>
      </c>
      <c r="AB122" s="93">
        <f t="shared" si="94"/>
        <v>0</v>
      </c>
      <c r="AC122" s="93">
        <f t="shared" si="94"/>
        <v>0</v>
      </c>
      <c r="AD122" s="93">
        <f t="shared" si="94"/>
        <v>0</v>
      </c>
      <c r="AE122" s="93">
        <f t="shared" si="94"/>
        <v>0</v>
      </c>
      <c r="AF122" s="93">
        <f t="shared" si="94"/>
        <v>0</v>
      </c>
      <c r="AG122" s="103"/>
      <c r="AH122" s="46">
        <f t="shared" si="29"/>
        <v>0</v>
      </c>
      <c r="AI122" s="47">
        <f t="shared" si="30"/>
        <v>0</v>
      </c>
    </row>
    <row r="123" spans="1:64" ht="15.75" thickBot="1" x14ac:dyDescent="0.3">
      <c r="A123" s="112" t="s">
        <v>145</v>
      </c>
      <c r="B123" s="70">
        <f t="shared" ref="B123:AF123" si="137">SUM(B117:B122)</f>
        <v>410</v>
      </c>
      <c r="C123" s="70">
        <f t="shared" si="137"/>
        <v>448</v>
      </c>
      <c r="D123" s="70">
        <f t="shared" si="137"/>
        <v>530.1</v>
      </c>
      <c r="E123" s="70">
        <f t="shared" si="137"/>
        <v>445.9</v>
      </c>
      <c r="F123" s="70">
        <f t="shared" si="137"/>
        <v>473.5</v>
      </c>
      <c r="G123" s="70">
        <f t="shared" si="137"/>
        <v>490</v>
      </c>
      <c r="H123" s="70">
        <f t="shared" si="137"/>
        <v>475</v>
      </c>
      <c r="I123" s="70">
        <f t="shared" si="137"/>
        <v>480</v>
      </c>
      <c r="J123" s="70">
        <f t="shared" si="137"/>
        <v>476</v>
      </c>
      <c r="K123" s="70">
        <f t="shared" si="137"/>
        <v>460</v>
      </c>
      <c r="L123" s="70">
        <f t="shared" si="137"/>
        <v>352.3</v>
      </c>
      <c r="M123" s="70">
        <f t="shared" si="137"/>
        <v>372.3</v>
      </c>
      <c r="N123" s="70">
        <f t="shared" ref="N123:O123" si="138">SUM(N117:N122)</f>
        <v>380</v>
      </c>
      <c r="O123" s="70">
        <f t="shared" si="138"/>
        <v>483</v>
      </c>
      <c r="P123" s="70">
        <f t="shared" ref="P123:Q123" si="139">SUM(P117:P122)</f>
        <v>303</v>
      </c>
      <c r="Q123" s="70">
        <f t="shared" si="139"/>
        <v>292</v>
      </c>
      <c r="R123" s="70">
        <f t="shared" ref="R123" si="140">SUM(R117:R122)</f>
        <v>292</v>
      </c>
      <c r="S123" s="70">
        <f t="shared" si="137"/>
        <v>301</v>
      </c>
      <c r="T123" s="70">
        <f t="shared" ref="T123:U123" si="141">SUM(T117:T122)</f>
        <v>381</v>
      </c>
      <c r="U123" s="70">
        <f t="shared" si="141"/>
        <v>323.88</v>
      </c>
      <c r="V123" s="70">
        <f t="shared" ref="V123:W123" si="142">SUM(V117:V122)</f>
        <v>323.88</v>
      </c>
      <c r="W123" s="70">
        <f t="shared" si="142"/>
        <v>330.5</v>
      </c>
      <c r="X123" s="70">
        <f t="shared" ref="X123:Y123" si="143">SUM(X117:X122)</f>
        <v>311.89999999999998</v>
      </c>
      <c r="Y123" s="70">
        <f t="shared" si="143"/>
        <v>304.60000000000002</v>
      </c>
      <c r="Z123" s="70">
        <f t="shared" ref="Z123" si="144">SUM(Z117:Z122)</f>
        <v>345.1</v>
      </c>
      <c r="AA123" s="70">
        <f>SUM(AA117:AA122)</f>
        <v>380.7</v>
      </c>
      <c r="AB123" s="70">
        <f t="shared" si="137"/>
        <v>406.2</v>
      </c>
      <c r="AC123" s="70">
        <f t="shared" si="137"/>
        <v>352</v>
      </c>
      <c r="AD123" s="70">
        <f t="shared" si="137"/>
        <v>384</v>
      </c>
      <c r="AE123" s="70">
        <f t="shared" si="137"/>
        <v>450</v>
      </c>
      <c r="AF123" s="70">
        <f t="shared" si="137"/>
        <v>440.5</v>
      </c>
      <c r="AG123" s="104"/>
      <c r="AH123" s="46">
        <f t="shared" si="29"/>
        <v>530.1</v>
      </c>
      <c r="AI123" s="47">
        <f t="shared" si="30"/>
        <v>292</v>
      </c>
      <c r="AJ123" s="105">
        <f t="array" ref="AJ123">MIN(IF(B123:AF123&lt;&gt;0,B123:AF123))</f>
        <v>292</v>
      </c>
    </row>
    <row r="124" spans="1:64" ht="15.75" thickBot="1" x14ac:dyDescent="0.3">
      <c r="A124" s="87" t="s">
        <v>146</v>
      </c>
      <c r="B124" s="70">
        <f t="shared" ref="B124:AF124" si="145">B108-B123</f>
        <v>-312.5</v>
      </c>
      <c r="C124" s="70">
        <f t="shared" si="145"/>
        <v>-368</v>
      </c>
      <c r="D124" s="70">
        <f t="shared" si="145"/>
        <v>-449.92</v>
      </c>
      <c r="E124" s="70">
        <f t="shared" si="145"/>
        <v>-361.5</v>
      </c>
      <c r="F124" s="70">
        <f t="shared" si="145"/>
        <v>-374.3</v>
      </c>
      <c r="G124" s="70">
        <f t="shared" si="145"/>
        <v>-353.5</v>
      </c>
      <c r="H124" s="70">
        <f t="shared" si="145"/>
        <v>-350.7</v>
      </c>
      <c r="I124" s="70">
        <f t="shared" si="145"/>
        <v>-361.2</v>
      </c>
      <c r="J124" s="70">
        <f t="shared" si="145"/>
        <v>-359.67</v>
      </c>
      <c r="K124" s="70">
        <f t="shared" si="145"/>
        <v>-358.8</v>
      </c>
      <c r="L124" s="70">
        <f t="shared" si="145"/>
        <v>-256.10000000000002</v>
      </c>
      <c r="M124" s="70">
        <f t="shared" si="145"/>
        <v>-221.90000000000003</v>
      </c>
      <c r="N124" s="70">
        <f t="shared" ref="N124:O124" si="146">N108-N123</f>
        <v>-231.3</v>
      </c>
      <c r="O124" s="70">
        <f t="shared" si="146"/>
        <v>-304.53999999999996</v>
      </c>
      <c r="P124" s="70">
        <f t="shared" ref="P124:Q124" si="147">P108-P123</f>
        <v>-127.10000000000002</v>
      </c>
      <c r="Q124" s="70">
        <f t="shared" si="147"/>
        <v>-100.6</v>
      </c>
      <c r="R124" s="70">
        <f t="shared" ref="R124" si="148">R108-R123</f>
        <v>-96</v>
      </c>
      <c r="S124" s="70">
        <f t="shared" si="145"/>
        <v>-106.69999999999999</v>
      </c>
      <c r="T124" s="70">
        <f t="shared" ref="T124:U124" si="149">T108-T123</f>
        <v>-197.2</v>
      </c>
      <c r="U124" s="70">
        <f t="shared" si="149"/>
        <v>-137.47999999999999</v>
      </c>
      <c r="V124" s="70">
        <f t="shared" ref="V124:W124" si="150">V108-V123</f>
        <v>-137.47999999999999</v>
      </c>
      <c r="W124" s="70">
        <f t="shared" si="150"/>
        <v>-163.9</v>
      </c>
      <c r="X124" s="70">
        <f t="shared" ref="X124:Y124" si="151">X108-X123</f>
        <v>-140.32999999999996</v>
      </c>
      <c r="Y124" s="70">
        <f t="shared" si="151"/>
        <v>-137.50000000000003</v>
      </c>
      <c r="Z124" s="70">
        <f t="shared" ref="Z124" si="152">Z108-Z123</f>
        <v>-198.3</v>
      </c>
      <c r="AA124" s="70">
        <f>AA108-AA123</f>
        <v>-216.89999999999998</v>
      </c>
      <c r="AB124" s="70">
        <f t="shared" si="145"/>
        <v>-237</v>
      </c>
      <c r="AC124" s="70">
        <f t="shared" si="145"/>
        <v>-255</v>
      </c>
      <c r="AD124" s="70">
        <f t="shared" si="145"/>
        <v>-286.10000000000002</v>
      </c>
      <c r="AE124" s="70">
        <f t="shared" si="145"/>
        <v>-345</v>
      </c>
      <c r="AF124" s="70">
        <f t="shared" si="145"/>
        <v>-335.5</v>
      </c>
      <c r="AG124" s="104"/>
      <c r="AH124" s="46">
        <f t="shared" si="29"/>
        <v>-96</v>
      </c>
      <c r="AI124" s="47">
        <f t="shared" si="30"/>
        <v>-449.92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9"/>
        <v>0</v>
      </c>
      <c r="AI125" s="47">
        <f t="shared" si="30"/>
        <v>0</v>
      </c>
    </row>
    <row r="126" spans="1:64" x14ac:dyDescent="0.25">
      <c r="A126" s="116" t="s">
        <v>148</v>
      </c>
      <c r="B126" s="117">
        <v>49.968000000000004</v>
      </c>
      <c r="C126" s="117">
        <v>49.968000000000004</v>
      </c>
      <c r="D126" s="117">
        <v>50.05</v>
      </c>
      <c r="E126" s="117">
        <v>50.012</v>
      </c>
      <c r="F126" s="117">
        <v>50.012</v>
      </c>
      <c r="G126" s="117"/>
      <c r="H126" s="117">
        <v>50.03</v>
      </c>
      <c r="I126" s="117">
        <v>49.96</v>
      </c>
      <c r="J126" s="117">
        <v>50.01</v>
      </c>
      <c r="K126" s="117">
        <v>50.01</v>
      </c>
      <c r="L126" s="117">
        <v>50.01</v>
      </c>
      <c r="M126" s="117">
        <v>49.91</v>
      </c>
      <c r="N126" s="117">
        <v>50.015000000000001</v>
      </c>
      <c r="O126" s="117">
        <v>49.96</v>
      </c>
      <c r="P126" s="117">
        <v>49.96</v>
      </c>
      <c r="Q126" s="117">
        <v>49.95</v>
      </c>
      <c r="R126" s="117">
        <v>49.95</v>
      </c>
      <c r="S126" s="117">
        <v>50.006999999999998</v>
      </c>
      <c r="T126" s="117">
        <v>50.040999999999997</v>
      </c>
      <c r="U126" s="117">
        <v>50.052</v>
      </c>
      <c r="V126" s="117">
        <v>50.052</v>
      </c>
      <c r="W126" s="117">
        <v>50.026000000000003</v>
      </c>
      <c r="X126" s="117">
        <v>50.097000000000001</v>
      </c>
      <c r="Y126" s="117">
        <v>50.036999999999999</v>
      </c>
      <c r="Z126" s="117">
        <v>50.094000000000001</v>
      </c>
      <c r="AA126" s="117">
        <v>49.935000000000002</v>
      </c>
      <c r="AB126" s="117">
        <v>49.915999999999997</v>
      </c>
      <c r="AC126" s="117">
        <v>49.866</v>
      </c>
      <c r="AD126" s="117">
        <v>49.875999999999998</v>
      </c>
      <c r="AE126" s="117">
        <v>49.871000000000002</v>
      </c>
      <c r="AF126" s="117">
        <v>49.973999999999997</v>
      </c>
      <c r="AG126" s="118"/>
      <c r="AH126" s="46">
        <f t="shared" si="29"/>
        <v>50.097000000000001</v>
      </c>
      <c r="AI126" s="47">
        <f t="shared" si="30"/>
        <v>49.866</v>
      </c>
    </row>
    <row r="127" spans="1:64" x14ac:dyDescent="0.25">
      <c r="A127" s="119" t="s">
        <v>149</v>
      </c>
      <c r="B127" s="43">
        <v>130.1</v>
      </c>
      <c r="C127" s="43">
        <v>130.1</v>
      </c>
      <c r="D127" s="43">
        <v>130.80000000000001</v>
      </c>
      <c r="E127" s="43">
        <v>131</v>
      </c>
      <c r="F127" s="43">
        <v>131</v>
      </c>
      <c r="G127" s="43"/>
      <c r="H127" s="43">
        <v>132.9</v>
      </c>
      <c r="I127" s="43">
        <v>130.69999999999999</v>
      </c>
      <c r="J127" s="43">
        <v>131.4</v>
      </c>
      <c r="K127" s="43">
        <v>131.4</v>
      </c>
      <c r="L127" s="43">
        <v>131.4</v>
      </c>
      <c r="M127" s="43">
        <v>130.5</v>
      </c>
      <c r="N127" s="43">
        <v>130.5</v>
      </c>
      <c r="O127" s="43">
        <v>131.6</v>
      </c>
      <c r="P127" s="43">
        <v>131.6</v>
      </c>
      <c r="Q127" s="43">
        <v>131.69999999999999</v>
      </c>
      <c r="R127" s="43">
        <v>131.69999999999999</v>
      </c>
      <c r="S127" s="43">
        <v>131.19999999999999</v>
      </c>
      <c r="T127" s="43">
        <v>132.80000000000001</v>
      </c>
      <c r="U127" s="43">
        <v>132.30000000000001</v>
      </c>
      <c r="V127" s="43">
        <v>132.30000000000001</v>
      </c>
      <c r="W127" s="43">
        <v>132.30000000000001</v>
      </c>
      <c r="X127" s="43">
        <v>134.19999999999999</v>
      </c>
      <c r="Y127" s="43">
        <v>133.5</v>
      </c>
      <c r="Z127" s="43">
        <v>132.9</v>
      </c>
      <c r="AA127" s="43">
        <v>133.30000000000001</v>
      </c>
      <c r="AB127" s="43">
        <v>134.6</v>
      </c>
      <c r="AC127" s="43">
        <v>133.19999999999999</v>
      </c>
      <c r="AD127" s="43">
        <v>132.6</v>
      </c>
      <c r="AE127" s="43">
        <v>134</v>
      </c>
      <c r="AF127" s="43">
        <v>132.19999999999999</v>
      </c>
      <c r="AG127" s="120"/>
      <c r="AH127" s="46">
        <f t="shared" si="29"/>
        <v>134.6</v>
      </c>
      <c r="AI127" s="47">
        <f t="shared" si="30"/>
        <v>130.1</v>
      </c>
    </row>
    <row r="128" spans="1:64" x14ac:dyDescent="0.25">
      <c r="A128" s="119" t="s">
        <v>150</v>
      </c>
      <c r="B128" s="43">
        <v>128.9</v>
      </c>
      <c r="C128" s="43">
        <v>128.9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>
        <v>129.9</v>
      </c>
      <c r="N128" s="43">
        <v>129.9</v>
      </c>
      <c r="O128" s="43">
        <v>129.9</v>
      </c>
      <c r="P128" s="43">
        <v>129.9</v>
      </c>
      <c r="Q128" s="43">
        <v>130.9</v>
      </c>
      <c r="R128" s="43">
        <v>130.9</v>
      </c>
      <c r="S128" s="43"/>
      <c r="T128" s="43">
        <v>129.9</v>
      </c>
      <c r="U128" s="43">
        <v>129.9</v>
      </c>
      <c r="V128" s="43">
        <v>129.9</v>
      </c>
      <c r="W128" s="43">
        <v>129.9</v>
      </c>
      <c r="X128" s="43">
        <v>129.9</v>
      </c>
      <c r="Y128" s="43">
        <v>129.9</v>
      </c>
      <c r="Z128" s="43">
        <v>129.9</v>
      </c>
      <c r="AA128" s="43"/>
      <c r="AB128" s="43">
        <v>120.8</v>
      </c>
      <c r="AC128" s="43">
        <v>131.4</v>
      </c>
      <c r="AD128" s="43">
        <v>130.1</v>
      </c>
      <c r="AE128" s="43">
        <v>130.9</v>
      </c>
      <c r="AF128" s="43">
        <v>130.6</v>
      </c>
      <c r="AG128" s="120"/>
      <c r="AH128" s="46">
        <f t="shared" si="29"/>
        <v>131.4</v>
      </c>
      <c r="AI128" s="47">
        <f t="shared" si="30"/>
        <v>120.8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9"/>
        <v>0</v>
      </c>
      <c r="AI129" s="47">
        <f t="shared" si="30"/>
        <v>0</v>
      </c>
    </row>
    <row r="130" spans="1:35" x14ac:dyDescent="0.25">
      <c r="A130" s="119" t="s">
        <v>152</v>
      </c>
      <c r="B130" s="43">
        <v>133.69999999999999</v>
      </c>
      <c r="C130" s="43">
        <v>133.69999999999999</v>
      </c>
      <c r="D130" s="43">
        <v>136.4</v>
      </c>
      <c r="E130" s="43">
        <v>137.69999999999999</v>
      </c>
      <c r="F130" s="43">
        <v>137.69999999999999</v>
      </c>
      <c r="G130" s="43"/>
      <c r="H130" s="43">
        <v>136.4</v>
      </c>
      <c r="I130" s="43">
        <v>135</v>
      </c>
      <c r="J130" s="43">
        <v>133.69999999999999</v>
      </c>
      <c r="K130" s="43">
        <v>133.69999999999999</v>
      </c>
      <c r="L130" s="43">
        <v>133.69999999999999</v>
      </c>
      <c r="M130" s="43">
        <v>134.1</v>
      </c>
      <c r="N130" s="43">
        <v>134.1</v>
      </c>
      <c r="O130" s="43">
        <v>135.1</v>
      </c>
      <c r="P130" s="43">
        <v>135.1</v>
      </c>
      <c r="Q130" s="43">
        <v>134.5</v>
      </c>
      <c r="R130" s="43">
        <v>134.5</v>
      </c>
      <c r="S130" s="43">
        <v>134.9</v>
      </c>
      <c r="T130" s="43">
        <v>133.80000000000001</v>
      </c>
      <c r="U130" s="43">
        <v>134.6</v>
      </c>
      <c r="V130" s="43">
        <v>134.6</v>
      </c>
      <c r="W130" s="43">
        <v>134.6</v>
      </c>
      <c r="X130" s="43">
        <v>133.9</v>
      </c>
      <c r="Y130" s="43">
        <v>133.5</v>
      </c>
      <c r="Z130" s="43">
        <v>133.5</v>
      </c>
      <c r="AA130" s="43">
        <v>133.80000000000001</v>
      </c>
      <c r="AB130" s="43">
        <v>134.5</v>
      </c>
      <c r="AC130" s="43">
        <v>134</v>
      </c>
      <c r="AD130" s="43">
        <v>134</v>
      </c>
      <c r="AE130" s="43">
        <v>135.4</v>
      </c>
      <c r="AF130" s="43">
        <v>134.69999999999999</v>
      </c>
      <c r="AG130" s="120"/>
      <c r="AH130" s="46">
        <f t="shared" si="29"/>
        <v>137.69999999999999</v>
      </c>
      <c r="AI130" s="47">
        <f t="shared" si="30"/>
        <v>133.5</v>
      </c>
    </row>
    <row r="131" spans="1:35" x14ac:dyDescent="0.25">
      <c r="A131" s="121" t="s">
        <v>153</v>
      </c>
      <c r="B131" s="122">
        <v>131.9</v>
      </c>
      <c r="C131" s="122">
        <v>131.9</v>
      </c>
      <c r="D131" s="122">
        <v>134</v>
      </c>
      <c r="E131" s="122">
        <v>134.19999999999999</v>
      </c>
      <c r="F131" s="122">
        <v>134.19999999999999</v>
      </c>
      <c r="G131" s="122"/>
      <c r="H131" s="122">
        <v>134.9</v>
      </c>
      <c r="I131" s="122">
        <v>132.19999999999999</v>
      </c>
      <c r="J131" s="122">
        <v>130.80000000000001</v>
      </c>
      <c r="K131" s="122">
        <v>130.80000000000001</v>
      </c>
      <c r="L131" s="122">
        <v>130.80000000000001</v>
      </c>
      <c r="M131" s="122">
        <v>133.4</v>
      </c>
      <c r="N131" s="122">
        <v>133.4</v>
      </c>
      <c r="O131" s="122">
        <v>135.30000000000001</v>
      </c>
      <c r="P131" s="122">
        <v>135.30000000000001</v>
      </c>
      <c r="Q131" s="122">
        <v>133.6</v>
      </c>
      <c r="R131" s="122">
        <v>133.6</v>
      </c>
      <c r="S131" s="122">
        <v>134.80000000000001</v>
      </c>
      <c r="T131" s="122">
        <v>134.6</v>
      </c>
      <c r="U131" s="122">
        <v>134.9</v>
      </c>
      <c r="V131" s="122">
        <v>134.9</v>
      </c>
      <c r="W131" s="122">
        <v>134.9</v>
      </c>
      <c r="X131" s="122">
        <v>134.19999999999999</v>
      </c>
      <c r="Y131" s="122">
        <v>132.19999999999999</v>
      </c>
      <c r="Z131" s="122">
        <v>132.19999999999999</v>
      </c>
      <c r="AA131" s="122">
        <v>132.30000000000001</v>
      </c>
      <c r="AB131" s="122">
        <v>134.1</v>
      </c>
      <c r="AC131" s="122">
        <v>132.5</v>
      </c>
      <c r="AD131" s="122">
        <v>131.4</v>
      </c>
      <c r="AE131" s="122">
        <v>131.19999999999999</v>
      </c>
      <c r="AF131" s="122">
        <v>131.19999999999999</v>
      </c>
      <c r="AG131" s="123"/>
      <c r="AH131" s="46">
        <f t="shared" si="29"/>
        <v>135.30000000000001</v>
      </c>
      <c r="AI131" s="47">
        <f t="shared" si="30"/>
        <v>130.80000000000001</v>
      </c>
    </row>
    <row r="132" spans="1:35" x14ac:dyDescent="0.25">
      <c r="A132" s="119" t="s">
        <v>154</v>
      </c>
      <c r="B132" s="43">
        <v>124.4</v>
      </c>
      <c r="C132" s="43">
        <v>124.4</v>
      </c>
      <c r="D132" s="43">
        <v>131.19999999999999</v>
      </c>
      <c r="E132" s="43">
        <v>132.6</v>
      </c>
      <c r="F132" s="43">
        <v>132.6</v>
      </c>
      <c r="G132" s="43"/>
      <c r="H132" s="43">
        <v>133.30000000000001</v>
      </c>
      <c r="I132" s="43">
        <v>124.6</v>
      </c>
      <c r="J132" s="43">
        <v>123</v>
      </c>
      <c r="K132" s="43">
        <v>123</v>
      </c>
      <c r="L132" s="43">
        <v>123</v>
      </c>
      <c r="M132" s="43">
        <v>132.80000000000001</v>
      </c>
      <c r="N132" s="43">
        <v>132.80000000000001</v>
      </c>
      <c r="O132" s="43">
        <v>131.1</v>
      </c>
      <c r="P132" s="43">
        <v>131.1</v>
      </c>
      <c r="Q132" s="43">
        <v>128.1</v>
      </c>
      <c r="R132" s="43">
        <v>128.1</v>
      </c>
      <c r="S132" s="43">
        <v>131.19999999999999</v>
      </c>
      <c r="T132" s="43">
        <v>137.1</v>
      </c>
      <c r="U132" s="43">
        <v>131.1</v>
      </c>
      <c r="V132" s="43">
        <v>131.1</v>
      </c>
      <c r="W132" s="43">
        <v>131.1</v>
      </c>
      <c r="X132" s="43">
        <v>132.30000000000001</v>
      </c>
      <c r="Y132" s="43">
        <v>127.3</v>
      </c>
      <c r="Z132" s="43">
        <v>127.3</v>
      </c>
      <c r="AA132" s="43">
        <v>126.5</v>
      </c>
      <c r="AB132" s="43">
        <v>130.4</v>
      </c>
      <c r="AC132" s="43">
        <v>128.5</v>
      </c>
      <c r="AD132" s="43">
        <v>123.9</v>
      </c>
      <c r="AE132" s="43">
        <v>126.2</v>
      </c>
      <c r="AF132" s="43">
        <v>124</v>
      </c>
      <c r="AG132" s="120"/>
      <c r="AH132" s="46">
        <f t="shared" si="29"/>
        <v>137.1</v>
      </c>
      <c r="AI132" s="47">
        <f t="shared" si="30"/>
        <v>123</v>
      </c>
    </row>
    <row r="133" spans="1:35" ht="15.75" thickBot="1" x14ac:dyDescent="0.3">
      <c r="A133" s="119" t="s">
        <v>155</v>
      </c>
      <c r="B133" s="101">
        <v>65.900000000000006</v>
      </c>
      <c r="C133" s="101">
        <v>65.900000000000006</v>
      </c>
      <c r="D133" s="101">
        <v>67.099999999999994</v>
      </c>
      <c r="E133" s="101">
        <v>67.099999999999994</v>
      </c>
      <c r="F133" s="101">
        <v>67.099999999999994</v>
      </c>
      <c r="G133" s="101"/>
      <c r="H133" s="101">
        <v>67.099999999999994</v>
      </c>
      <c r="I133" s="101">
        <v>67.099999999999994</v>
      </c>
      <c r="J133" s="101">
        <v>67.099999999999994</v>
      </c>
      <c r="K133" s="101">
        <v>67.099999999999994</v>
      </c>
      <c r="L133" s="101">
        <v>67.099999999999994</v>
      </c>
      <c r="M133" s="101">
        <v>65.5</v>
      </c>
      <c r="N133" s="101">
        <v>65.5</v>
      </c>
      <c r="O133" s="101">
        <v>66.3</v>
      </c>
      <c r="P133" s="101">
        <v>66.3</v>
      </c>
      <c r="Q133" s="101">
        <v>66.3</v>
      </c>
      <c r="R133" s="101">
        <v>66.3</v>
      </c>
      <c r="S133" s="101">
        <v>66.3</v>
      </c>
      <c r="T133" s="101">
        <v>66.3</v>
      </c>
      <c r="U133" s="101">
        <v>66.3</v>
      </c>
      <c r="V133" s="101">
        <v>66.3</v>
      </c>
      <c r="W133" s="101">
        <v>66.3</v>
      </c>
      <c r="X133" s="101">
        <v>66.3</v>
      </c>
      <c r="Y133" s="101">
        <v>66.3</v>
      </c>
      <c r="Z133" s="101">
        <v>66.3</v>
      </c>
      <c r="AA133" s="101">
        <v>66.3</v>
      </c>
      <c r="AB133" s="101">
        <v>66.3</v>
      </c>
      <c r="AC133" s="101">
        <v>66.599999999999994</v>
      </c>
      <c r="AD133" s="101">
        <v>66.599999999999994</v>
      </c>
      <c r="AE133" s="101">
        <v>67</v>
      </c>
      <c r="AF133" s="101">
        <v>67</v>
      </c>
      <c r="AG133" s="124"/>
      <c r="AH133" s="46">
        <f t="shared" si="29"/>
        <v>67.099999999999994</v>
      </c>
      <c r="AI133" s="47">
        <f t="shared" si="30"/>
        <v>65.5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" si="153"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29"/>
        <v>0</v>
      </c>
      <c r="AI134" s="47">
        <f t="shared" si="30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J135" si="154">SUM(C26,C32,C45:C46,C82,C84:C85,C87,C89,C137:C142,C177,C183,C189,C198,C200,C212,C219,C222:C223,C230,C232,C234,C238:C240,C242:C244,C249,C255:C256,C258:C260,C161,C166)</f>
        <v>129.13999999999999</v>
      </c>
      <c r="D135" s="114">
        <f t="shared" si="154"/>
        <v>135.94</v>
      </c>
      <c r="E135" s="114">
        <f t="shared" ref="E135" si="155">SUM(E26,E32,E45:E46,E82,E84:E85,E87,E89,E137:E142,E177,E183,E189,E198,E200,E212,E219,E222:E223,E230,E232,E234,E238:E240,E242:E244,E249,E255:E256,E258:E260,E161,E166)</f>
        <v>104.94</v>
      </c>
      <c r="F135" s="114">
        <f t="shared" si="154"/>
        <v>104.94</v>
      </c>
      <c r="G135" s="114">
        <f t="shared" si="154"/>
        <v>137.94</v>
      </c>
      <c r="H135" s="114">
        <f t="shared" si="154"/>
        <v>163.84000000000003</v>
      </c>
      <c r="I135" s="114">
        <f t="shared" si="154"/>
        <v>159.4</v>
      </c>
      <c r="J135" s="114">
        <f t="shared" si="154"/>
        <v>194.74</v>
      </c>
      <c r="K135" s="114">
        <f t="shared" ref="K135:M135" si="156">SUM(K26,K32,K45:K46,K82,K84:K85,K87,K89,K137:K142,K177,K183,K189,K198,K200,K212,K219,K222:K223,K230,K232,K234,K238:K240,K242:K244,K249,K255:K256,K258:K260,K161,K166)</f>
        <v>194.74</v>
      </c>
      <c r="L135" s="114">
        <f t="shared" si="156"/>
        <v>194.74</v>
      </c>
      <c r="M135" s="114">
        <f t="shared" si="156"/>
        <v>246.04000000000002</v>
      </c>
      <c r="N135" s="114">
        <f t="shared" ref="N135:O135" si="157">SUM(N26,N32,N45:N46,N82,N84:N85,N87,N89,N137:N142,N177,N183,N189,N198,N200,N212,N219,N222:N223,N230,N232,N234,N238:N240,N242:N244,N249,N255:N256,N258:N260,N161,N166)</f>
        <v>253.04000000000002</v>
      </c>
      <c r="O135" s="114">
        <f t="shared" si="157"/>
        <v>323.16000000000003</v>
      </c>
      <c r="P135" s="114">
        <f t="shared" ref="P135:Q135" si="158">SUM(P26,P32,P45:P46,P82,P84:P85,P87,P89,P137:P142,P177,P183,P189,P198,P200,P212,P219,P222:P223,P230,P232,P234,P238:P240,P242:P244,P249,P255:P256,P258:P260,P161,P166)</f>
        <v>323.56</v>
      </c>
      <c r="Q135" s="114">
        <f t="shared" si="158"/>
        <v>240.23999999999998</v>
      </c>
      <c r="R135" s="114">
        <f t="shared" ref="R135" si="159">SUM(R26,R32,R45:R46,R82,R84:R85,R87,R89,R137:R142,R177,R183,R189,R198,R200,R212,R219,R222:R223,R230,R232,R234,R238:R240,R242:R244,R249,R255:R256,R258:R260,R161,R166)</f>
        <v>228.93999999999997</v>
      </c>
      <c r="S135" s="114">
        <f t="shared" ref="S135" si="160">SUM(S26,S32,S45:S46,S82,S84:S85,S87,S89,S137:S142,S177,S183,S189,S198,S200,S212,S219,S222:S223,S230,S232,S234,S238:S240,S242:S244,S249,S255:S256,S258:S260,S161,S166)</f>
        <v>250.24</v>
      </c>
      <c r="T135" s="114">
        <f t="shared" ref="T135:U135" si="161">SUM(T26,T32,T45:T46,T82,T84:T85,T87,T89,T137:T142,T177,T183,T189,T198,T200,T212,T219,T222:T223,T230,T232,T234,T238:T240,T242:T244,T249,T255:T256,T258:T260,T161,T166)</f>
        <v>258.64</v>
      </c>
      <c r="U135" s="114">
        <f t="shared" si="161"/>
        <v>258.95000000000005</v>
      </c>
      <c r="V135" s="114">
        <f t="shared" ref="V135:W135" si="162">SUM(V26,V32,V45:V46,V82,V84:V85,V87,V89,V137:V142,V177,V183,V189,V198,V200,V212,V219,V222:V223,V230,V232,V234,V238:V240,V242:V244,V249,V255:V256,V258:V260,V161,V166)</f>
        <v>258.95000000000005</v>
      </c>
      <c r="W135" s="114">
        <f t="shared" si="162"/>
        <v>286.85999999999996</v>
      </c>
      <c r="X135" s="114">
        <f t="shared" ref="X135:Y135" si="163">SUM(X26,X32,X45:X46,X82,X84:X85,X87,X89,X137:X142,X177,X183,X189,X198,X200,X212,X219,X222:X223,X230,X232,X234,X238:X240,X242:X244,X249,X255:X256,X258:X260,X161,X166)</f>
        <v>291.71999999999997</v>
      </c>
      <c r="Y135" s="114">
        <f t="shared" si="163"/>
        <v>328.23999999999995</v>
      </c>
      <c r="Z135" s="114">
        <f t="shared" ref="Z135" si="164">SUM(Z26,Z32,Z45:Z46,Z82,Z84:Z85,Z87,Z89,Z137:Z142,Z177,Z183,Z189,Z198,Z200,Z212,Z219,Z222:Z223,Z230,Z232,Z234,Z238:Z240,Z242:Z244,Z249,Z255:Z256,Z258:Z260,Z161,Z166)</f>
        <v>347.73999999999995</v>
      </c>
      <c r="AA135" s="114">
        <v>424.6</v>
      </c>
      <c r="AB135" s="114">
        <f t="shared" ref="AB135:AF135" si="165">SUM(AB26,AB32,AB45:AB46,AB82,AB84:AB85,AB87,AB89,AB137:AB142,AB177,AB183,AB189,AB198,AB200,AB212,AB219,AB222:AB223,AB230,AB232,AB234,AB238:AB240,AB242:AB244,AB249,AB255:AB256,AB258:AB260,AB161,AB166)</f>
        <v>332.84</v>
      </c>
      <c r="AC135" s="114">
        <f t="shared" si="165"/>
        <v>256.24</v>
      </c>
      <c r="AD135" s="114">
        <f t="shared" si="165"/>
        <v>256.24</v>
      </c>
      <c r="AE135" s="114">
        <f t="shared" si="165"/>
        <v>181.14</v>
      </c>
      <c r="AF135" s="114">
        <f t="shared" si="165"/>
        <v>148.94000000000003</v>
      </c>
      <c r="AG135" s="127"/>
      <c r="AH135" s="46">
        <f t="shared" si="29"/>
        <v>424.6</v>
      </c>
      <c r="AI135" s="47">
        <f t="shared" si="30"/>
        <v>104.94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9"/>
        <v>0</v>
      </c>
      <c r="AI136" s="47">
        <f t="shared" si="30"/>
        <v>0</v>
      </c>
    </row>
    <row r="137" spans="1:35" x14ac:dyDescent="0.25">
      <c r="A137" s="131" t="s">
        <v>159</v>
      </c>
      <c r="B137" s="133">
        <v>48</v>
      </c>
      <c r="C137" s="133">
        <v>48</v>
      </c>
      <c r="D137" s="133">
        <v>49</v>
      </c>
      <c r="E137" s="133">
        <v>51.3</v>
      </c>
      <c r="F137" s="133">
        <v>51.3</v>
      </c>
      <c r="G137" s="133"/>
      <c r="H137" s="133">
        <v>60</v>
      </c>
      <c r="I137" s="133">
        <v>61.9</v>
      </c>
      <c r="J137" s="133">
        <v>65.3</v>
      </c>
      <c r="K137" s="133">
        <v>65.3</v>
      </c>
      <c r="L137" s="133">
        <v>65.3</v>
      </c>
      <c r="M137" s="133">
        <v>26.8</v>
      </c>
      <c r="N137" s="133">
        <v>26.8</v>
      </c>
      <c r="O137" s="133">
        <v>29.22</v>
      </c>
      <c r="P137" s="133">
        <v>29.22</v>
      </c>
      <c r="Q137" s="133">
        <v>22.7</v>
      </c>
      <c r="R137" s="133">
        <v>22.7</v>
      </c>
      <c r="S137" s="133">
        <v>16.8</v>
      </c>
      <c r="T137" s="133">
        <v>19.899999999999999</v>
      </c>
      <c r="U137" s="133">
        <v>19.399999999999999</v>
      </c>
      <c r="V137" s="133">
        <v>19.399999999999999</v>
      </c>
      <c r="W137" s="133">
        <v>20.2</v>
      </c>
      <c r="X137" s="133">
        <v>52.6</v>
      </c>
      <c r="Y137" s="133">
        <v>59.5</v>
      </c>
      <c r="Z137" s="133">
        <v>58.5</v>
      </c>
      <c r="AA137" s="133">
        <v>53.5</v>
      </c>
      <c r="AB137" s="133">
        <v>56.2</v>
      </c>
      <c r="AC137" s="133">
        <v>55.3</v>
      </c>
      <c r="AD137" s="133">
        <v>55.3</v>
      </c>
      <c r="AE137" s="133">
        <v>50.6</v>
      </c>
      <c r="AF137" s="133">
        <v>42.6</v>
      </c>
      <c r="AG137" s="134">
        <v>75</v>
      </c>
      <c r="AH137" s="46">
        <f t="shared" si="29"/>
        <v>65.3</v>
      </c>
      <c r="AI137" s="47">
        <f t="shared" si="30"/>
        <v>16.8</v>
      </c>
    </row>
    <row r="138" spans="1:35" x14ac:dyDescent="0.25">
      <c r="A138" s="135" t="s">
        <v>160</v>
      </c>
      <c r="B138" s="136">
        <v>3.5</v>
      </c>
      <c r="C138" s="136">
        <v>3.5</v>
      </c>
      <c r="D138" s="136">
        <v>8</v>
      </c>
      <c r="E138" s="136">
        <v>-14</v>
      </c>
      <c r="F138" s="136">
        <v>-14</v>
      </c>
      <c r="G138" s="136"/>
      <c r="H138" s="136">
        <v>15.8</v>
      </c>
      <c r="I138" s="136" t="s">
        <v>409</v>
      </c>
      <c r="J138" s="136">
        <v>19.399999999999999</v>
      </c>
      <c r="K138" s="136">
        <v>19.399999999999999</v>
      </c>
      <c r="L138" s="136">
        <v>19.399999999999999</v>
      </c>
      <c r="M138" s="136">
        <v>24.9</v>
      </c>
      <c r="N138" s="136">
        <v>24.9</v>
      </c>
      <c r="O138" s="136">
        <v>70</v>
      </c>
      <c r="P138" s="136">
        <v>70</v>
      </c>
      <c r="Q138" s="136">
        <v>34.1</v>
      </c>
      <c r="R138" s="136">
        <v>34.1</v>
      </c>
      <c r="S138" s="136">
        <v>64.2</v>
      </c>
      <c r="T138" s="136">
        <v>68.2</v>
      </c>
      <c r="U138" s="136">
        <v>66.3</v>
      </c>
      <c r="V138" s="136">
        <v>66.3</v>
      </c>
      <c r="W138" s="136">
        <v>65.2</v>
      </c>
      <c r="X138" s="136">
        <v>25.7</v>
      </c>
      <c r="Y138" s="136">
        <v>33.5</v>
      </c>
      <c r="Z138" s="136">
        <v>34.799999999999997</v>
      </c>
      <c r="AA138" s="136">
        <v>24.2</v>
      </c>
      <c r="AB138" s="136">
        <f>14.2*2</f>
        <v>28.4</v>
      </c>
      <c r="AC138" s="136">
        <v>26</v>
      </c>
      <c r="AD138" s="136">
        <v>26</v>
      </c>
      <c r="AE138" s="136">
        <v>12</v>
      </c>
      <c r="AF138" s="136">
        <v>2</v>
      </c>
      <c r="AG138" s="134">
        <v>240</v>
      </c>
      <c r="AH138" s="46">
        <f t="shared" si="29"/>
        <v>70</v>
      </c>
      <c r="AI138" s="47">
        <f t="shared" si="30"/>
        <v>-14</v>
      </c>
    </row>
    <row r="139" spans="1:35" x14ac:dyDescent="0.25">
      <c r="A139" s="135" t="s">
        <v>161</v>
      </c>
      <c r="B139" s="136">
        <v>-74</v>
      </c>
      <c r="C139" s="136">
        <v>-74</v>
      </c>
      <c r="D139" s="136">
        <v>-78</v>
      </c>
      <c r="E139" s="136">
        <v>-76</v>
      </c>
      <c r="F139" s="136">
        <v>-76</v>
      </c>
      <c r="G139" s="136"/>
      <c r="H139" s="136">
        <v>-71</v>
      </c>
      <c r="I139" s="136">
        <v>-67</v>
      </c>
      <c r="J139" s="136">
        <v>-58</v>
      </c>
      <c r="K139" s="136">
        <v>-58</v>
      </c>
      <c r="L139" s="136">
        <v>-58</v>
      </c>
      <c r="M139" s="136">
        <v>-55.9</v>
      </c>
      <c r="N139" s="136">
        <v>-55.9</v>
      </c>
      <c r="O139" s="136">
        <v>-78.7</v>
      </c>
      <c r="P139" s="136">
        <v>-78.7</v>
      </c>
      <c r="Q139" s="136">
        <v>-81.5</v>
      </c>
      <c r="R139" s="136">
        <v>-81.5</v>
      </c>
      <c r="S139" s="136">
        <v>-84.5</v>
      </c>
      <c r="T139" s="136">
        <v>-88.5</v>
      </c>
      <c r="U139" s="136">
        <v>-90.77</v>
      </c>
      <c r="V139" s="136">
        <v>-90.77</v>
      </c>
      <c r="W139" s="136">
        <v>-62.5</v>
      </c>
      <c r="X139" s="136">
        <v>-67.2</v>
      </c>
      <c r="Y139" s="136">
        <v>-76.900000000000006</v>
      </c>
      <c r="Z139" s="136">
        <v>-74.400000000000006</v>
      </c>
      <c r="AA139" s="136">
        <v>-70.5</v>
      </c>
      <c r="AB139" s="136">
        <v>-81.7</v>
      </c>
      <c r="AC139" s="136">
        <v>-61.8</v>
      </c>
      <c r="AD139" s="136">
        <v>-61.8</v>
      </c>
      <c r="AE139" s="136">
        <v>-80</v>
      </c>
      <c r="AF139" s="136">
        <v>-80</v>
      </c>
      <c r="AG139" s="134">
        <v>240</v>
      </c>
      <c r="AH139" s="46">
        <f t="shared" ref="AH139:AH145" si="166">MAX(B139:AF139)</f>
        <v>-55.9</v>
      </c>
      <c r="AI139" s="47">
        <f t="shared" ref="AI139:AI145" si="167">MIN(B139:AF139)</f>
        <v>-90.77</v>
      </c>
    </row>
    <row r="140" spans="1:35" x14ac:dyDescent="0.25">
      <c r="A140" s="135" t="s">
        <v>162</v>
      </c>
      <c r="B140" s="137">
        <v>85</v>
      </c>
      <c r="C140" s="137">
        <v>85</v>
      </c>
      <c r="D140" s="137">
        <v>92.8</v>
      </c>
      <c r="E140" s="137">
        <v>74.2</v>
      </c>
      <c r="F140" s="137">
        <v>74.2</v>
      </c>
      <c r="G140" s="137"/>
      <c r="H140" s="137">
        <v>80</v>
      </c>
      <c r="I140" s="137">
        <v>76</v>
      </c>
      <c r="J140" s="137">
        <v>70</v>
      </c>
      <c r="K140" s="137">
        <v>70</v>
      </c>
      <c r="L140" s="137">
        <v>70</v>
      </c>
      <c r="M140" s="137">
        <v>52.9</v>
      </c>
      <c r="N140" s="137">
        <v>52.9</v>
      </c>
      <c r="O140" s="137">
        <v>75.599999999999994</v>
      </c>
      <c r="P140" s="137">
        <v>75.599999999999994</v>
      </c>
      <c r="Q140" s="137">
        <v>77.900000000000006</v>
      </c>
      <c r="R140" s="137">
        <v>77.900000000000006</v>
      </c>
      <c r="S140" s="137">
        <v>81.099999999999994</v>
      </c>
      <c r="T140" s="137">
        <v>84.2</v>
      </c>
      <c r="U140" s="137">
        <v>87.1</v>
      </c>
      <c r="V140" s="137">
        <v>87.1</v>
      </c>
      <c r="W140" s="137">
        <v>62.1</v>
      </c>
      <c r="X140" s="137">
        <v>69</v>
      </c>
      <c r="Y140" s="137">
        <v>81.599999999999994</v>
      </c>
      <c r="Z140" s="137">
        <v>83.8</v>
      </c>
      <c r="AA140" s="137">
        <v>81.5</v>
      </c>
      <c r="AB140" s="137">
        <v>95</v>
      </c>
      <c r="AC140" s="137">
        <v>74</v>
      </c>
      <c r="AD140" s="137">
        <v>74</v>
      </c>
      <c r="AE140" s="137">
        <v>82.7</v>
      </c>
      <c r="AF140" s="137">
        <v>82.7</v>
      </c>
      <c r="AG140" s="134"/>
      <c r="AH140" s="46">
        <f t="shared" si="166"/>
        <v>95</v>
      </c>
      <c r="AI140" s="47">
        <f t="shared" si="167"/>
        <v>52.9</v>
      </c>
    </row>
    <row r="141" spans="1:35" x14ac:dyDescent="0.25">
      <c r="A141" s="135" t="s">
        <v>163</v>
      </c>
      <c r="B141" s="136">
        <v>7.1</v>
      </c>
      <c r="C141" s="136">
        <v>7.1</v>
      </c>
      <c r="D141" s="136">
        <v>5.4</v>
      </c>
      <c r="E141" s="136">
        <v>4</v>
      </c>
      <c r="F141" s="136">
        <v>4</v>
      </c>
      <c r="G141" s="136"/>
      <c r="H141" s="136">
        <v>1.3</v>
      </c>
      <c r="I141" s="136">
        <v>3.96</v>
      </c>
      <c r="J141" s="136">
        <v>8.1</v>
      </c>
      <c r="K141" s="136">
        <v>8.1</v>
      </c>
      <c r="L141" s="136">
        <v>8.1</v>
      </c>
      <c r="M141" s="136">
        <v>-4.9000000000000004</v>
      </c>
      <c r="N141" s="136">
        <v>-4.9000000000000004</v>
      </c>
      <c r="O141" s="136">
        <v>-5.7</v>
      </c>
      <c r="P141" s="136">
        <v>-5.7</v>
      </c>
      <c r="Q141" s="136">
        <v>-7.3</v>
      </c>
      <c r="R141" s="136">
        <v>-7.3</v>
      </c>
      <c r="S141" s="136">
        <v>-8.8000000000000007</v>
      </c>
      <c r="T141" s="136">
        <v>-8.6</v>
      </c>
      <c r="U141" s="136">
        <v>-8.6999999999999993</v>
      </c>
      <c r="V141" s="136">
        <v>-8.6999999999999993</v>
      </c>
      <c r="W141" s="136">
        <v>-2.88</v>
      </c>
      <c r="X141" s="136">
        <v>-5</v>
      </c>
      <c r="Y141" s="136">
        <v>3.2</v>
      </c>
      <c r="Z141" s="136">
        <v>9.6</v>
      </c>
      <c r="AA141" s="136">
        <v>11.4</v>
      </c>
      <c r="AB141" s="136">
        <v>6.4</v>
      </c>
      <c r="AC141" s="136">
        <v>11.5</v>
      </c>
      <c r="AD141" s="136">
        <v>11.5</v>
      </c>
      <c r="AE141" s="136">
        <v>8.6999999999999993</v>
      </c>
      <c r="AF141" s="136">
        <v>2.2999999999999998</v>
      </c>
      <c r="AG141" s="134">
        <v>60</v>
      </c>
      <c r="AH141" s="46">
        <f t="shared" si="166"/>
        <v>11.5</v>
      </c>
      <c r="AI141" s="47">
        <f t="shared" si="167"/>
        <v>-8.8000000000000007</v>
      </c>
    </row>
    <row r="142" spans="1:35" x14ac:dyDescent="0.25">
      <c r="A142" s="135" t="s">
        <v>164</v>
      </c>
      <c r="B142" s="137">
        <v>-78</v>
      </c>
      <c r="C142" s="137">
        <v>-78</v>
      </c>
      <c r="D142" s="137">
        <v>-78.8</v>
      </c>
      <c r="E142" s="137">
        <v>-72.5</v>
      </c>
      <c r="F142" s="137">
        <v>-72.5</v>
      </c>
      <c r="G142" s="137"/>
      <c r="H142" s="137">
        <v>-60.2</v>
      </c>
      <c r="I142" s="137">
        <v>-53.4</v>
      </c>
      <c r="J142" s="137">
        <v>-48</v>
      </c>
      <c r="K142" s="137">
        <v>-48</v>
      </c>
      <c r="L142" s="137">
        <v>-48</v>
      </c>
      <c r="M142" s="137">
        <v>59.3</v>
      </c>
      <c r="N142" s="137">
        <v>59.3</v>
      </c>
      <c r="O142" s="137">
        <v>80.400000000000006</v>
      </c>
      <c r="P142" s="137">
        <v>80.400000000000006</v>
      </c>
      <c r="Q142" s="137">
        <v>41</v>
      </c>
      <c r="R142" s="137">
        <v>41</v>
      </c>
      <c r="S142" s="137">
        <v>39.4</v>
      </c>
      <c r="T142" s="137">
        <v>44.1</v>
      </c>
      <c r="U142" s="137">
        <v>45.7</v>
      </c>
      <c r="V142" s="137">
        <v>45.7</v>
      </c>
      <c r="W142" s="137">
        <v>67.8</v>
      </c>
      <c r="X142" s="137">
        <v>79.88</v>
      </c>
      <c r="Y142" s="137">
        <v>90.5</v>
      </c>
      <c r="Z142" s="137">
        <v>98.4</v>
      </c>
      <c r="AA142" s="137">
        <v>96</v>
      </c>
      <c r="AB142" s="137">
        <v>77.900000000000006</v>
      </c>
      <c r="AC142" s="137">
        <v>0.6</v>
      </c>
      <c r="AD142" s="137">
        <v>0.6</v>
      </c>
      <c r="AE142" s="137">
        <v>-31.5</v>
      </c>
      <c r="AF142" s="137">
        <v>-44.1</v>
      </c>
      <c r="AG142" s="138">
        <v>120</v>
      </c>
      <c r="AH142" s="46">
        <f t="shared" si="166"/>
        <v>98.4</v>
      </c>
      <c r="AI142" s="47">
        <f t="shared" si="167"/>
        <v>-78.8</v>
      </c>
    </row>
    <row r="143" spans="1:35" x14ac:dyDescent="0.25">
      <c r="A143" s="135" t="s">
        <v>165</v>
      </c>
      <c r="B143" s="137">
        <v>12</v>
      </c>
      <c r="C143" s="137">
        <v>12</v>
      </c>
      <c r="D143" s="137">
        <v>12</v>
      </c>
      <c r="E143" s="137">
        <v>11.8</v>
      </c>
      <c r="F143" s="137">
        <v>11.8</v>
      </c>
      <c r="G143" s="137"/>
      <c r="H143" s="137">
        <v>17.899999999999999</v>
      </c>
      <c r="I143" s="137">
        <v>20.5</v>
      </c>
      <c r="J143" s="137">
        <v>22.1</v>
      </c>
      <c r="K143" s="137">
        <v>22.1</v>
      </c>
      <c r="L143" s="137">
        <v>22.1</v>
      </c>
      <c r="M143" s="137">
        <v>152.22</v>
      </c>
      <c r="N143" s="137">
        <v>152.22</v>
      </c>
      <c r="O143" s="137">
        <v>175</v>
      </c>
      <c r="P143" s="137">
        <v>175</v>
      </c>
      <c r="Q143" s="137">
        <v>138</v>
      </c>
      <c r="R143" s="137">
        <v>138</v>
      </c>
      <c r="S143" s="137">
        <v>137.1</v>
      </c>
      <c r="T143" s="137">
        <v>139.4</v>
      </c>
      <c r="U143" s="137">
        <v>141.80000000000001</v>
      </c>
      <c r="V143" s="137">
        <v>141.80000000000001</v>
      </c>
      <c r="W143" s="137">
        <v>163</v>
      </c>
      <c r="X143" s="137">
        <v>175.2</v>
      </c>
      <c r="Y143" s="137">
        <v>186.1</v>
      </c>
      <c r="Z143" s="137">
        <v>199</v>
      </c>
      <c r="AA143" s="137">
        <v>197.4</v>
      </c>
      <c r="AB143" s="137">
        <f>88.3</f>
        <v>88.3</v>
      </c>
      <c r="AC143" s="137">
        <v>50</v>
      </c>
      <c r="AD143" s="137">
        <v>50</v>
      </c>
      <c r="AE143" s="137">
        <v>32.5</v>
      </c>
      <c r="AF143" s="137">
        <v>26.9</v>
      </c>
      <c r="AG143" s="138"/>
      <c r="AH143" s="46">
        <f t="shared" si="166"/>
        <v>199</v>
      </c>
      <c r="AI143" s="47">
        <f t="shared" si="167"/>
        <v>11.8</v>
      </c>
    </row>
    <row r="144" spans="1:35" x14ac:dyDescent="0.25">
      <c r="A144" s="135" t="s">
        <v>166</v>
      </c>
      <c r="B144" s="137">
        <v>-46</v>
      </c>
      <c r="C144" s="137">
        <v>-46</v>
      </c>
      <c r="D144" s="137">
        <v>-42.4</v>
      </c>
      <c r="E144" s="137">
        <v>-41</v>
      </c>
      <c r="F144" s="137">
        <v>-41</v>
      </c>
      <c r="G144" s="137"/>
      <c r="H144" s="137">
        <v>-58.1</v>
      </c>
      <c r="I144" s="137">
        <v>-66.099999999999994</v>
      </c>
      <c r="J144" s="137">
        <v>-76</v>
      </c>
      <c r="K144" s="137">
        <v>-76</v>
      </c>
      <c r="L144" s="137">
        <v>-76</v>
      </c>
      <c r="M144" s="137">
        <v>21.1</v>
      </c>
      <c r="N144" s="137">
        <v>21.1</v>
      </c>
      <c r="O144" s="137">
        <v>0</v>
      </c>
      <c r="P144" s="137">
        <v>0</v>
      </c>
      <c r="Q144" s="137">
        <v>0</v>
      </c>
      <c r="R144" s="137">
        <v>0</v>
      </c>
      <c r="S144" s="137">
        <v>0</v>
      </c>
      <c r="T144" s="137">
        <v>0</v>
      </c>
      <c r="U144" s="137">
        <v>0</v>
      </c>
      <c r="V144" s="137">
        <v>0</v>
      </c>
      <c r="W144" s="137">
        <v>-17.3</v>
      </c>
      <c r="X144" s="137">
        <v>-19</v>
      </c>
      <c r="Y144" s="137">
        <v>-23.88</v>
      </c>
      <c r="Z144" s="137">
        <v>27.5</v>
      </c>
      <c r="AA144" s="137">
        <v>-26.4</v>
      </c>
      <c r="AB144" s="137">
        <v>-21.1</v>
      </c>
      <c r="AC144" s="137">
        <v>-75</v>
      </c>
      <c r="AD144" s="137">
        <v>-75</v>
      </c>
      <c r="AE144" s="137">
        <v>-75.5</v>
      </c>
      <c r="AF144" s="137">
        <v>-41.9</v>
      </c>
      <c r="AG144" s="138"/>
      <c r="AH144" s="46">
        <f t="shared" si="166"/>
        <v>27.5</v>
      </c>
      <c r="AI144" s="47">
        <f t="shared" si="167"/>
        <v>-76</v>
      </c>
    </row>
    <row r="145" spans="1:38" x14ac:dyDescent="0.25">
      <c r="A145" s="135" t="s">
        <v>167</v>
      </c>
      <c r="B145" s="137">
        <v>14</v>
      </c>
      <c r="C145" s="137">
        <v>14</v>
      </c>
      <c r="D145" s="137">
        <v>32</v>
      </c>
      <c r="E145" s="137">
        <v>30.1</v>
      </c>
      <c r="F145" s="137">
        <v>30.1</v>
      </c>
      <c r="G145" s="137"/>
      <c r="H145" s="137">
        <v>47.1</v>
      </c>
      <c r="I145" s="137">
        <v>60.4</v>
      </c>
      <c r="J145" s="137">
        <v>37.5</v>
      </c>
      <c r="K145" s="137">
        <v>37.5</v>
      </c>
      <c r="L145" s="137">
        <v>37.5</v>
      </c>
      <c r="M145" s="137">
        <v>37.5</v>
      </c>
      <c r="N145" s="137">
        <v>37.5</v>
      </c>
      <c r="O145" s="137">
        <v>59.7</v>
      </c>
      <c r="P145" s="137">
        <v>59.7</v>
      </c>
      <c r="Q145" s="137">
        <v>44.88</v>
      </c>
      <c r="R145" s="137">
        <v>44.88</v>
      </c>
      <c r="S145" s="137">
        <v>56.8</v>
      </c>
      <c r="T145" s="137">
        <v>66.5</v>
      </c>
      <c r="U145" s="137">
        <v>87.5</v>
      </c>
      <c r="V145" s="137">
        <v>87.5</v>
      </c>
      <c r="W145" s="137">
        <v>53.88</v>
      </c>
      <c r="X145" s="137">
        <v>52.2</v>
      </c>
      <c r="Y145" s="137">
        <v>86.1</v>
      </c>
      <c r="Z145" s="137">
        <v>78.7</v>
      </c>
      <c r="AA145" s="137">
        <v>65.7</v>
      </c>
      <c r="AB145" s="137">
        <v>85.9</v>
      </c>
      <c r="AC145" s="137">
        <v>43.1</v>
      </c>
      <c r="AD145" s="137">
        <v>43.1</v>
      </c>
      <c r="AE145" s="137">
        <v>58.2</v>
      </c>
      <c r="AF145" s="137">
        <v>44.8</v>
      </c>
      <c r="AG145" s="138"/>
      <c r="AH145" s="46">
        <f t="shared" si="166"/>
        <v>87.5</v>
      </c>
      <c r="AI145" s="47">
        <f t="shared" si="167"/>
        <v>14</v>
      </c>
    </row>
    <row r="146" spans="1:38" x14ac:dyDescent="0.25">
      <c r="A146" s="135" t="s">
        <v>168</v>
      </c>
      <c r="B146" s="137">
        <v>-255</v>
      </c>
      <c r="C146" s="137">
        <v>-255</v>
      </c>
      <c r="D146" s="137">
        <v>-298.60000000000002</v>
      </c>
      <c r="E146" s="137">
        <v>-275.10000000000002</v>
      </c>
      <c r="F146" s="137">
        <v>-275.10000000000002</v>
      </c>
      <c r="G146" s="137"/>
      <c r="H146" s="137">
        <v>-246</v>
      </c>
      <c r="I146" s="137">
        <v>-219</v>
      </c>
      <c r="J146" s="137">
        <v>-258</v>
      </c>
      <c r="K146" s="137">
        <v>-258</v>
      </c>
      <c r="L146" s="137">
        <v>-258</v>
      </c>
      <c r="M146" s="137">
        <v>-182</v>
      </c>
      <c r="N146" s="137">
        <v>-182</v>
      </c>
      <c r="O146" s="137">
        <v>-197</v>
      </c>
      <c r="P146" s="137">
        <v>-197</v>
      </c>
      <c r="Q146" s="137">
        <v>-102</v>
      </c>
      <c r="R146" s="137">
        <v>-102</v>
      </c>
      <c r="S146" s="137">
        <v>-133.5</v>
      </c>
      <c r="T146" s="137">
        <v>-310.89999999999998</v>
      </c>
      <c r="U146" s="137">
        <v>-278.60000000000002</v>
      </c>
      <c r="V146" s="137">
        <v>-278.60000000000002</v>
      </c>
      <c r="W146" s="137">
        <v>-312.2</v>
      </c>
      <c r="X146" s="137">
        <v>-294.3</v>
      </c>
      <c r="Y146" s="137">
        <v>-336.6</v>
      </c>
      <c r="Z146" s="137">
        <v>-401</v>
      </c>
      <c r="AA146" s="137">
        <v>-434</v>
      </c>
      <c r="AB146" s="137">
        <v>-177.2</v>
      </c>
      <c r="AC146" s="137">
        <v>-199</v>
      </c>
      <c r="AD146" s="137">
        <v>-199</v>
      </c>
      <c r="AE146" s="137">
        <v>-265</v>
      </c>
      <c r="AF146" s="137">
        <v>-271.5</v>
      </c>
      <c r="AG146" s="138"/>
      <c r="AH146" s="46">
        <f t="shared" ref="AH146:AH158" si="168">MAX(B146:AF146)</f>
        <v>-102</v>
      </c>
      <c r="AI146" s="47">
        <f t="shared" ref="AI146:AI158" si="169">MIN(B146:AF146)</f>
        <v>-434</v>
      </c>
    </row>
    <row r="147" spans="1:38" x14ac:dyDescent="0.25">
      <c r="A147" s="135" t="s">
        <v>169</v>
      </c>
      <c r="B147" s="137">
        <v>92</v>
      </c>
      <c r="C147" s="137">
        <v>92</v>
      </c>
      <c r="D147" s="137">
        <v>84.2</v>
      </c>
      <c r="E147" s="137">
        <v>91</v>
      </c>
      <c r="F147" s="137">
        <v>91</v>
      </c>
      <c r="G147" s="137"/>
      <c r="H147" s="137">
        <v>46.6</v>
      </c>
      <c r="I147" s="137">
        <v>81.8</v>
      </c>
      <c r="J147" s="137">
        <v>14.2</v>
      </c>
      <c r="K147" s="137">
        <v>14.2</v>
      </c>
      <c r="L147" s="137">
        <v>14.2</v>
      </c>
      <c r="M147" s="137">
        <v>74.900000000000006</v>
      </c>
      <c r="N147" s="137">
        <v>74.900000000000006</v>
      </c>
      <c r="O147" s="137">
        <v>86.2</v>
      </c>
      <c r="P147" s="137">
        <v>86.2</v>
      </c>
      <c r="Q147" s="137">
        <v>98</v>
      </c>
      <c r="R147" s="137">
        <v>98</v>
      </c>
      <c r="S147" s="137">
        <v>92.6</v>
      </c>
      <c r="T147" s="137">
        <v>82.5</v>
      </c>
      <c r="U147" s="137">
        <v>78.599999999999994</v>
      </c>
      <c r="V147" s="137">
        <v>78.599999999999994</v>
      </c>
      <c r="W147" s="137">
        <v>62.7</v>
      </c>
      <c r="X147" s="137">
        <v>64.099999999999994</v>
      </c>
      <c r="Y147" s="137">
        <v>52</v>
      </c>
      <c r="Z147" s="137">
        <v>38.9</v>
      </c>
      <c r="AA147" s="137">
        <v>43.8</v>
      </c>
      <c r="AB147" s="137">
        <v>45.7</v>
      </c>
      <c r="AC147" s="137">
        <v>50.5</v>
      </c>
      <c r="AD147" s="137">
        <v>50.5</v>
      </c>
      <c r="AE147" s="137">
        <v>62.5</v>
      </c>
      <c r="AF147" s="137">
        <v>72.599999999999994</v>
      </c>
      <c r="AG147" s="138"/>
      <c r="AH147" s="46">
        <f t="shared" si="168"/>
        <v>98</v>
      </c>
      <c r="AI147" s="47">
        <f t="shared" si="169"/>
        <v>14.2</v>
      </c>
    </row>
    <row r="148" spans="1:38" x14ac:dyDescent="0.25">
      <c r="A148" s="135" t="s">
        <v>170</v>
      </c>
      <c r="B148" s="137">
        <v>11</v>
      </c>
      <c r="C148" s="137">
        <v>11</v>
      </c>
      <c r="D148" s="137">
        <v>-8</v>
      </c>
      <c r="E148" s="137">
        <v>6</v>
      </c>
      <c r="F148" s="137">
        <v>6</v>
      </c>
      <c r="G148" s="137"/>
      <c r="H148" s="137">
        <v>-9.3000000000000007</v>
      </c>
      <c r="I148" s="137">
        <v>-16.8</v>
      </c>
      <c r="J148" s="137">
        <v>-13.2</v>
      </c>
      <c r="K148" s="137">
        <v>-13.2</v>
      </c>
      <c r="L148" s="137">
        <v>-13.2</v>
      </c>
      <c r="M148" s="137">
        <v>-16</v>
      </c>
      <c r="N148" s="137">
        <v>-16</v>
      </c>
      <c r="O148" s="137">
        <v>-19.8</v>
      </c>
      <c r="P148" s="137">
        <v>-19.8</v>
      </c>
      <c r="Q148" s="137">
        <v>-15</v>
      </c>
      <c r="R148" s="137">
        <v>-15</v>
      </c>
      <c r="S148" s="137">
        <v>-10.5</v>
      </c>
      <c r="T148" s="137">
        <v>-11.9</v>
      </c>
      <c r="U148" s="137">
        <v>-14.1</v>
      </c>
      <c r="V148" s="137">
        <v>-14.1</v>
      </c>
      <c r="W148" s="137">
        <v>-19.2</v>
      </c>
      <c r="X148" s="137">
        <v>-18.8</v>
      </c>
      <c r="Y148" s="137">
        <v>-15.6</v>
      </c>
      <c r="Z148" s="137">
        <v>-12.7</v>
      </c>
      <c r="AA148" s="137">
        <v>-6.3</v>
      </c>
      <c r="AB148" s="137">
        <v>5.6</v>
      </c>
      <c r="AC148" s="137">
        <v>0.9</v>
      </c>
      <c r="AD148" s="137">
        <v>0.9</v>
      </c>
      <c r="AE148" s="137">
        <v>0</v>
      </c>
      <c r="AF148" s="137">
        <v>3.5</v>
      </c>
      <c r="AG148" s="134"/>
      <c r="AH148" s="46">
        <f t="shared" si="168"/>
        <v>11</v>
      </c>
      <c r="AI148" s="47">
        <f t="shared" si="169"/>
        <v>-19.8</v>
      </c>
    </row>
    <row r="149" spans="1:38" x14ac:dyDescent="0.25">
      <c r="A149" s="135" t="s">
        <v>171</v>
      </c>
      <c r="B149" s="122">
        <v>110</v>
      </c>
      <c r="C149" s="122">
        <v>110</v>
      </c>
      <c r="D149" s="122">
        <f>105+105</f>
        <v>210</v>
      </c>
      <c r="E149" s="122">
        <v>208</v>
      </c>
      <c r="F149" s="122">
        <v>208</v>
      </c>
      <c r="G149" s="122"/>
      <c r="H149" s="122">
        <v>103</v>
      </c>
      <c r="I149" s="122">
        <v>104</v>
      </c>
      <c r="J149" s="122">
        <v>103.3</v>
      </c>
      <c r="K149" s="122">
        <v>103.3</v>
      </c>
      <c r="L149" s="122">
        <v>103.3</v>
      </c>
      <c r="M149" s="122">
        <v>103.3</v>
      </c>
      <c r="N149" s="122">
        <v>103.3</v>
      </c>
      <c r="O149" s="122">
        <v>200</v>
      </c>
      <c r="P149" s="122">
        <v>200</v>
      </c>
      <c r="Q149" s="122">
        <v>200</v>
      </c>
      <c r="R149" s="122">
        <v>200</v>
      </c>
      <c r="S149" s="122">
        <v>205.8</v>
      </c>
      <c r="T149" s="122">
        <v>211.2</v>
      </c>
      <c r="U149" s="122">
        <v>212.8</v>
      </c>
      <c r="V149" s="122">
        <v>212.8</v>
      </c>
      <c r="W149" s="122">
        <v>185.9</v>
      </c>
      <c r="X149" s="122">
        <v>218.6</v>
      </c>
      <c r="Y149" s="122">
        <v>227.7</v>
      </c>
      <c r="Z149" s="122">
        <v>227.4</v>
      </c>
      <c r="AA149" s="122">
        <v>229.6</v>
      </c>
      <c r="AB149" s="122">
        <f>117.3*2</f>
        <v>234.6</v>
      </c>
      <c r="AC149" s="122">
        <f>117.2*2</f>
        <v>234.4</v>
      </c>
      <c r="AD149" s="122">
        <f>117.2*2</f>
        <v>234.4</v>
      </c>
      <c r="AE149" s="122">
        <v>235</v>
      </c>
      <c r="AF149" s="122">
        <v>229</v>
      </c>
      <c r="AG149" s="134"/>
      <c r="AH149" s="46">
        <f t="shared" si="168"/>
        <v>235</v>
      </c>
      <c r="AI149" s="47">
        <f t="shared" si="169"/>
        <v>103</v>
      </c>
    </row>
    <row r="150" spans="1:38" x14ac:dyDescent="0.25">
      <c r="A150" s="135" t="s">
        <v>172</v>
      </c>
      <c r="B150" s="122">
        <v>31</v>
      </c>
      <c r="C150" s="122">
        <v>31</v>
      </c>
      <c r="D150" s="122">
        <v>31</v>
      </c>
      <c r="E150" s="122">
        <v>31.6</v>
      </c>
      <c r="F150" s="122">
        <v>31.6</v>
      </c>
      <c r="G150" s="122"/>
      <c r="H150" s="122">
        <v>31.6</v>
      </c>
      <c r="I150" s="122">
        <v>31.6</v>
      </c>
      <c r="J150" s="122">
        <v>31.6</v>
      </c>
      <c r="K150" s="122">
        <v>31.6</v>
      </c>
      <c r="L150" s="122">
        <v>31.6</v>
      </c>
      <c r="M150" s="122">
        <v>31.6</v>
      </c>
      <c r="N150" s="122">
        <v>31.6</v>
      </c>
      <c r="O150" s="122">
        <v>31.6</v>
      </c>
      <c r="P150" s="122">
        <v>31.6</v>
      </c>
      <c r="Q150" s="122">
        <v>31.6</v>
      </c>
      <c r="R150" s="122">
        <v>31.6</v>
      </c>
      <c r="S150" s="122">
        <v>31</v>
      </c>
      <c r="T150" s="122">
        <v>29.8</v>
      </c>
      <c r="U150" s="122">
        <v>29.7</v>
      </c>
      <c r="V150" s="122">
        <v>29.7</v>
      </c>
      <c r="W150" s="122">
        <v>30.6</v>
      </c>
      <c r="X150" s="122">
        <v>30.4</v>
      </c>
      <c r="Y150" s="122">
        <v>31.3</v>
      </c>
      <c r="Z150" s="122">
        <v>30.3</v>
      </c>
      <c r="AA150" s="122">
        <v>30.2</v>
      </c>
      <c r="AB150" s="122">
        <v>30.9</v>
      </c>
      <c r="AC150" s="122">
        <v>31.1</v>
      </c>
      <c r="AD150" s="122">
        <v>31.1</v>
      </c>
      <c r="AE150" s="122">
        <v>4.0999999999999996</v>
      </c>
      <c r="AF150" s="122">
        <v>22</v>
      </c>
      <c r="AG150" s="134"/>
      <c r="AH150" s="46">
        <f t="shared" si="168"/>
        <v>31.6</v>
      </c>
      <c r="AI150" s="47">
        <f t="shared" si="169"/>
        <v>4.0999999999999996</v>
      </c>
    </row>
    <row r="151" spans="1:38" ht="15.75" thickBot="1" x14ac:dyDescent="0.3">
      <c r="A151" s="139" t="s">
        <v>173</v>
      </c>
      <c r="B151" s="122">
        <v>13.4</v>
      </c>
      <c r="C151" s="122">
        <v>13.4</v>
      </c>
      <c r="D151" s="122">
        <v>13.7</v>
      </c>
      <c r="E151" s="122">
        <v>13.9</v>
      </c>
      <c r="F151" s="122">
        <v>13.9</v>
      </c>
      <c r="G151" s="122"/>
      <c r="H151" s="122">
        <v>13.9</v>
      </c>
      <c r="I151" s="122">
        <v>13.9</v>
      </c>
      <c r="J151" s="122">
        <v>13.9</v>
      </c>
      <c r="K151" s="122">
        <v>13.9</v>
      </c>
      <c r="L151" s="122">
        <v>13.9</v>
      </c>
      <c r="M151" s="122">
        <v>18.399999999999999</v>
      </c>
      <c r="N151" s="122">
        <v>18.399999999999999</v>
      </c>
      <c r="O151" s="122">
        <v>20</v>
      </c>
      <c r="P151" s="122">
        <v>20</v>
      </c>
      <c r="Q151" s="122">
        <v>22.5</v>
      </c>
      <c r="R151" s="122">
        <v>22.5</v>
      </c>
      <c r="S151" s="122">
        <v>10</v>
      </c>
      <c r="T151" s="122">
        <v>7.5</v>
      </c>
      <c r="U151" s="122">
        <v>7.5</v>
      </c>
      <c r="V151" s="122">
        <v>7.5</v>
      </c>
      <c r="W151" s="122">
        <v>4.3</v>
      </c>
      <c r="X151" s="122">
        <v>3.4</v>
      </c>
      <c r="Y151" s="122">
        <v>3.1</v>
      </c>
      <c r="Z151" s="122">
        <v>3</v>
      </c>
      <c r="AA151" s="122">
        <v>3.6</v>
      </c>
      <c r="AB151" s="122">
        <v>4.7</v>
      </c>
      <c r="AC151" s="122">
        <v>4.9000000000000004</v>
      </c>
      <c r="AD151" s="122">
        <v>4.9000000000000004</v>
      </c>
      <c r="AE151" s="122">
        <v>7.5</v>
      </c>
      <c r="AF151" s="122">
        <v>3.2</v>
      </c>
      <c r="AG151" s="134"/>
      <c r="AH151" s="46">
        <f t="shared" si="168"/>
        <v>22.5</v>
      </c>
      <c r="AI151" s="47">
        <f t="shared" si="169"/>
        <v>3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>
        <f>AA137+AA138+AA139+AA140+AA142+AA149+AA150+AA151-AA148</f>
        <v>454.4</v>
      </c>
      <c r="AB152" s="142"/>
      <c r="AC152" s="142"/>
      <c r="AD152" s="142"/>
      <c r="AE152" s="142"/>
      <c r="AF152" s="143"/>
      <c r="AG152" s="51"/>
      <c r="AH152" s="46">
        <f t="shared" si="168"/>
        <v>454.4</v>
      </c>
      <c r="AI152" s="47">
        <f t="shared" si="169"/>
        <v>454.4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Fill Time: 3.79 Hrs)</v>
      </c>
      <c r="B153" s="144">
        <v>1986.35</v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>
        <v>1985.36</v>
      </c>
      <c r="O153" s="144"/>
      <c r="P153" s="144"/>
      <c r="Q153" s="144">
        <v>1985.2</v>
      </c>
      <c r="R153" s="144"/>
      <c r="S153" s="144">
        <v>1985.9</v>
      </c>
      <c r="T153" s="144">
        <v>1985.9</v>
      </c>
      <c r="U153" s="144">
        <v>1985.9</v>
      </c>
      <c r="V153" s="144">
        <v>1985.9</v>
      </c>
      <c r="W153" s="144">
        <v>1985.9</v>
      </c>
      <c r="X153" s="144">
        <v>1985.9</v>
      </c>
      <c r="Y153" s="144"/>
      <c r="Z153" s="144"/>
      <c r="AA153" s="144"/>
      <c r="AB153" s="144">
        <v>1984.89</v>
      </c>
      <c r="AC153" s="144"/>
      <c r="AD153" s="144"/>
      <c r="AE153" s="144"/>
      <c r="AF153" s="145"/>
      <c r="AG153" s="146"/>
      <c r="AH153" s="46">
        <f t="shared" si="168"/>
        <v>1986.35</v>
      </c>
      <c r="AI153" s="47">
        <f t="shared" si="169"/>
        <v>1984.89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>
        <v>523.75</v>
      </c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>
        <v>523.83000000000004</v>
      </c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68"/>
        <v>523.83000000000004</v>
      </c>
      <c r="AI154" s="47">
        <f t="shared" si="169"/>
        <v>523.75</v>
      </c>
      <c r="AK154" s="187">
        <v>23.77</v>
      </c>
    </row>
    <row r="155" spans="1:38" x14ac:dyDescent="0.25">
      <c r="A155" s="135" t="s">
        <v>176</v>
      </c>
      <c r="B155" s="147">
        <v>623.66999999999996</v>
      </c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>
        <v>625.29999999999995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>
        <v>624.24</v>
      </c>
      <c r="AC155" s="148"/>
      <c r="AD155" s="148"/>
      <c r="AE155" s="148"/>
      <c r="AF155" s="149"/>
      <c r="AG155" s="146"/>
      <c r="AH155" s="46">
        <f t="shared" si="168"/>
        <v>625.29999999999995</v>
      </c>
      <c r="AI155" s="47">
        <f t="shared" si="169"/>
        <v>623.66999999999996</v>
      </c>
      <c r="AK155" s="187"/>
    </row>
    <row r="156" spans="1:38" x14ac:dyDescent="0.25">
      <c r="A156" s="135" t="s">
        <v>177</v>
      </c>
      <c r="B156" s="147">
        <v>336.87</v>
      </c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>
        <v>336.48</v>
      </c>
      <c r="AC156" s="148"/>
      <c r="AD156" s="148"/>
      <c r="AE156" s="148"/>
      <c r="AF156" s="149"/>
      <c r="AG156" s="146"/>
      <c r="AH156" s="46">
        <f t="shared" si="168"/>
        <v>336.87</v>
      </c>
      <c r="AI156" s="47">
        <f t="shared" si="169"/>
        <v>336.48</v>
      </c>
      <c r="AK156" s="187"/>
    </row>
    <row r="157" spans="1:38" x14ac:dyDescent="0.25">
      <c r="A157" s="135" t="s">
        <v>178</v>
      </c>
      <c r="B157" s="147">
        <v>882.2</v>
      </c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52">
        <v>887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>
        <v>885.7</v>
      </c>
      <c r="AC157" s="148"/>
      <c r="AD157" s="148"/>
      <c r="AE157" s="148"/>
      <c r="AF157" s="149"/>
      <c r="AG157" s="146"/>
      <c r="AH157" s="46">
        <f t="shared" si="168"/>
        <v>887</v>
      </c>
      <c r="AI157" s="47">
        <f t="shared" si="169"/>
        <v>882.2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48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68"/>
        <v>0</v>
      </c>
      <c r="AI158" s="47">
        <f t="shared" si="169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70">B161</f>
        <v>0.3</v>
      </c>
      <c r="D161" s="159">
        <f t="shared" si="170"/>
        <v>0.3</v>
      </c>
      <c r="E161" s="159">
        <f t="shared" si="170"/>
        <v>0.3</v>
      </c>
      <c r="F161" s="159">
        <f t="shared" si="170"/>
        <v>0.3</v>
      </c>
      <c r="G161" s="159">
        <f t="shared" si="170"/>
        <v>0.3</v>
      </c>
      <c r="H161" s="159">
        <f t="shared" si="170"/>
        <v>0.3</v>
      </c>
      <c r="I161" s="159">
        <f t="shared" si="170"/>
        <v>0.3</v>
      </c>
      <c r="J161" s="159">
        <f t="shared" si="170"/>
        <v>0.3</v>
      </c>
      <c r="K161" s="159">
        <f t="shared" si="170"/>
        <v>0.3</v>
      </c>
      <c r="L161" s="159">
        <f t="shared" si="170"/>
        <v>0.3</v>
      </c>
      <c r="M161" s="159">
        <f t="shared" si="170"/>
        <v>0.3</v>
      </c>
      <c r="N161" s="159">
        <f t="shared" si="170"/>
        <v>0.3</v>
      </c>
      <c r="O161" s="159">
        <f t="shared" si="170"/>
        <v>0.3</v>
      </c>
      <c r="P161" s="159">
        <f t="shared" si="170"/>
        <v>0.3</v>
      </c>
      <c r="Q161" s="159">
        <f t="shared" si="170"/>
        <v>0.3</v>
      </c>
      <c r="R161" s="159">
        <f t="shared" si="170"/>
        <v>0.3</v>
      </c>
      <c r="S161" s="159">
        <f t="shared" ref="S161:AF166" si="171">R161</f>
        <v>0.3</v>
      </c>
      <c r="T161" s="159">
        <f t="shared" si="171"/>
        <v>0.3</v>
      </c>
      <c r="U161" s="159">
        <f t="shared" si="171"/>
        <v>0.3</v>
      </c>
      <c r="V161" s="159">
        <f t="shared" si="171"/>
        <v>0.3</v>
      </c>
      <c r="W161" s="159">
        <f t="shared" ref="W161:W166" si="172">V161</f>
        <v>0.3</v>
      </c>
      <c r="X161" s="159">
        <f t="shared" ref="X161:X166" si="173">W161</f>
        <v>0.3</v>
      </c>
      <c r="Y161" s="159">
        <f t="shared" si="171"/>
        <v>0.3</v>
      </c>
      <c r="Z161" s="159">
        <f t="shared" si="171"/>
        <v>0.3</v>
      </c>
      <c r="AA161" s="159">
        <f t="shared" si="171"/>
        <v>0.3</v>
      </c>
      <c r="AB161" s="159">
        <f t="shared" si="171"/>
        <v>0.3</v>
      </c>
      <c r="AC161" s="159">
        <f t="shared" si="171"/>
        <v>0.3</v>
      </c>
      <c r="AD161" s="159">
        <f t="shared" si="171"/>
        <v>0.3</v>
      </c>
      <c r="AE161" s="159">
        <f t="shared" si="171"/>
        <v>0.3</v>
      </c>
      <c r="AF161" s="159">
        <f t="shared" si="171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70"/>
        <v>0.4</v>
      </c>
      <c r="D162" s="161">
        <f t="shared" si="170"/>
        <v>0.4</v>
      </c>
      <c r="E162" s="161">
        <f t="shared" si="170"/>
        <v>0.4</v>
      </c>
      <c r="F162" s="161">
        <f t="shared" si="170"/>
        <v>0.4</v>
      </c>
      <c r="G162" s="161">
        <f t="shared" si="170"/>
        <v>0.4</v>
      </c>
      <c r="H162" s="161">
        <f t="shared" si="170"/>
        <v>0.4</v>
      </c>
      <c r="I162" s="161">
        <f t="shared" si="170"/>
        <v>0.4</v>
      </c>
      <c r="J162" s="161">
        <f t="shared" si="170"/>
        <v>0.4</v>
      </c>
      <c r="K162" s="161">
        <f t="shared" si="170"/>
        <v>0.4</v>
      </c>
      <c r="L162" s="161">
        <f t="shared" si="170"/>
        <v>0.4</v>
      </c>
      <c r="M162" s="161">
        <f t="shared" si="170"/>
        <v>0.4</v>
      </c>
      <c r="N162" s="161">
        <f t="shared" si="170"/>
        <v>0.4</v>
      </c>
      <c r="O162" s="161">
        <f t="shared" si="170"/>
        <v>0.4</v>
      </c>
      <c r="P162" s="161">
        <f t="shared" si="170"/>
        <v>0.4</v>
      </c>
      <c r="Q162" s="161">
        <f t="shared" si="170"/>
        <v>0.4</v>
      </c>
      <c r="R162" s="161">
        <f t="shared" si="170"/>
        <v>0.4</v>
      </c>
      <c r="S162" s="161">
        <f t="shared" si="171"/>
        <v>0.4</v>
      </c>
      <c r="T162" s="161">
        <f t="shared" si="171"/>
        <v>0.4</v>
      </c>
      <c r="U162" s="161">
        <f t="shared" si="171"/>
        <v>0.4</v>
      </c>
      <c r="V162" s="161">
        <f t="shared" si="171"/>
        <v>0.4</v>
      </c>
      <c r="W162" s="161">
        <f t="shared" si="172"/>
        <v>0.4</v>
      </c>
      <c r="X162" s="161">
        <f t="shared" si="173"/>
        <v>0.4</v>
      </c>
      <c r="Y162" s="161">
        <f t="shared" si="171"/>
        <v>0.4</v>
      </c>
      <c r="Z162" s="161">
        <f t="shared" si="171"/>
        <v>0.4</v>
      </c>
      <c r="AA162" s="161">
        <f t="shared" si="171"/>
        <v>0.4</v>
      </c>
      <c r="AB162" s="161">
        <f t="shared" si="171"/>
        <v>0.4</v>
      </c>
      <c r="AC162" s="161">
        <f t="shared" si="171"/>
        <v>0.4</v>
      </c>
      <c r="AD162" s="161">
        <f t="shared" si="171"/>
        <v>0.4</v>
      </c>
      <c r="AE162" s="161">
        <f t="shared" si="171"/>
        <v>0.4</v>
      </c>
      <c r="AF162" s="161">
        <f t="shared" si="171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70"/>
        <v>1.5</v>
      </c>
      <c r="D163" s="161">
        <f t="shared" si="170"/>
        <v>1.5</v>
      </c>
      <c r="E163" s="161">
        <f t="shared" si="170"/>
        <v>1.5</v>
      </c>
      <c r="F163" s="161">
        <f t="shared" si="170"/>
        <v>1.5</v>
      </c>
      <c r="G163" s="161">
        <f t="shared" si="170"/>
        <v>1.5</v>
      </c>
      <c r="H163" s="161">
        <f t="shared" si="170"/>
        <v>1.5</v>
      </c>
      <c r="I163" s="161">
        <f t="shared" si="170"/>
        <v>1.5</v>
      </c>
      <c r="J163" s="161">
        <f t="shared" si="170"/>
        <v>1.5</v>
      </c>
      <c r="K163" s="161">
        <f t="shared" si="170"/>
        <v>1.5</v>
      </c>
      <c r="L163" s="161">
        <f t="shared" si="170"/>
        <v>1.5</v>
      </c>
      <c r="M163" s="161">
        <f t="shared" si="170"/>
        <v>1.5</v>
      </c>
      <c r="N163" s="161">
        <f t="shared" si="170"/>
        <v>1.5</v>
      </c>
      <c r="O163" s="161">
        <f t="shared" si="170"/>
        <v>1.5</v>
      </c>
      <c r="P163" s="161">
        <f t="shared" si="170"/>
        <v>1.5</v>
      </c>
      <c r="Q163" s="161">
        <f t="shared" si="170"/>
        <v>1.5</v>
      </c>
      <c r="R163" s="161">
        <f t="shared" si="170"/>
        <v>1.5</v>
      </c>
      <c r="S163" s="161">
        <f t="shared" si="171"/>
        <v>1.5</v>
      </c>
      <c r="T163" s="161">
        <f t="shared" si="171"/>
        <v>1.5</v>
      </c>
      <c r="U163" s="161">
        <f t="shared" si="171"/>
        <v>1.5</v>
      </c>
      <c r="V163" s="161">
        <f t="shared" si="171"/>
        <v>1.5</v>
      </c>
      <c r="W163" s="161">
        <f t="shared" si="172"/>
        <v>1.5</v>
      </c>
      <c r="X163" s="161">
        <f t="shared" si="173"/>
        <v>1.5</v>
      </c>
      <c r="Y163" s="161">
        <f t="shared" si="171"/>
        <v>1.5</v>
      </c>
      <c r="Z163" s="161">
        <f t="shared" si="171"/>
        <v>1.5</v>
      </c>
      <c r="AA163" s="161">
        <f t="shared" si="171"/>
        <v>1.5</v>
      </c>
      <c r="AB163" s="161">
        <f t="shared" si="171"/>
        <v>1.5</v>
      </c>
      <c r="AC163" s="161">
        <f t="shared" si="171"/>
        <v>1.5</v>
      </c>
      <c r="AD163" s="161">
        <f t="shared" si="171"/>
        <v>1.5</v>
      </c>
      <c r="AE163" s="161">
        <f t="shared" si="171"/>
        <v>1.5</v>
      </c>
      <c r="AF163" s="161">
        <f t="shared" si="171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70"/>
        <v>0.3</v>
      </c>
      <c r="D164" s="161">
        <f t="shared" si="170"/>
        <v>0.3</v>
      </c>
      <c r="E164" s="161">
        <f t="shared" si="170"/>
        <v>0.3</v>
      </c>
      <c r="F164" s="161">
        <f t="shared" si="170"/>
        <v>0.3</v>
      </c>
      <c r="G164" s="161">
        <f t="shared" si="170"/>
        <v>0.3</v>
      </c>
      <c r="H164" s="161">
        <f t="shared" si="170"/>
        <v>0.3</v>
      </c>
      <c r="I164" s="161">
        <f t="shared" si="170"/>
        <v>0.3</v>
      </c>
      <c r="J164" s="161">
        <f t="shared" si="170"/>
        <v>0.3</v>
      </c>
      <c r="K164" s="161">
        <f t="shared" si="170"/>
        <v>0.3</v>
      </c>
      <c r="L164" s="161">
        <f t="shared" si="170"/>
        <v>0.3</v>
      </c>
      <c r="M164" s="161">
        <f t="shared" si="170"/>
        <v>0.3</v>
      </c>
      <c r="N164" s="161">
        <f t="shared" si="170"/>
        <v>0.3</v>
      </c>
      <c r="O164" s="161">
        <f t="shared" si="170"/>
        <v>0.3</v>
      </c>
      <c r="P164" s="161">
        <f t="shared" si="170"/>
        <v>0.3</v>
      </c>
      <c r="Q164" s="161">
        <f t="shared" si="170"/>
        <v>0.3</v>
      </c>
      <c r="R164" s="161">
        <f t="shared" si="170"/>
        <v>0.3</v>
      </c>
      <c r="S164" s="161">
        <f t="shared" si="171"/>
        <v>0.3</v>
      </c>
      <c r="T164" s="161">
        <f t="shared" si="171"/>
        <v>0.3</v>
      </c>
      <c r="U164" s="161">
        <f t="shared" si="171"/>
        <v>0.3</v>
      </c>
      <c r="V164" s="161">
        <f t="shared" si="171"/>
        <v>0.3</v>
      </c>
      <c r="W164" s="161">
        <f t="shared" si="172"/>
        <v>0.3</v>
      </c>
      <c r="X164" s="161">
        <f t="shared" si="173"/>
        <v>0.3</v>
      </c>
      <c r="Y164" s="161">
        <f t="shared" si="171"/>
        <v>0.3</v>
      </c>
      <c r="Z164" s="161">
        <f t="shared" si="171"/>
        <v>0.3</v>
      </c>
      <c r="AA164" s="161">
        <f t="shared" si="171"/>
        <v>0.3</v>
      </c>
      <c r="AB164" s="161">
        <f t="shared" si="171"/>
        <v>0.3</v>
      </c>
      <c r="AC164" s="161">
        <f t="shared" si="171"/>
        <v>0.3</v>
      </c>
      <c r="AD164" s="161">
        <f t="shared" si="171"/>
        <v>0.3</v>
      </c>
      <c r="AE164" s="161">
        <f t="shared" si="171"/>
        <v>0.3</v>
      </c>
      <c r="AF164" s="161">
        <f t="shared" si="171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70"/>
        <v>0.4</v>
      </c>
      <c r="D165" s="161">
        <f t="shared" si="170"/>
        <v>0.4</v>
      </c>
      <c r="E165" s="161">
        <f t="shared" si="170"/>
        <v>0.4</v>
      </c>
      <c r="F165" s="161">
        <f t="shared" si="170"/>
        <v>0.4</v>
      </c>
      <c r="G165" s="161">
        <f t="shared" si="170"/>
        <v>0.4</v>
      </c>
      <c r="H165" s="161">
        <f t="shared" si="170"/>
        <v>0.4</v>
      </c>
      <c r="I165" s="161">
        <f t="shared" si="170"/>
        <v>0.4</v>
      </c>
      <c r="J165" s="161">
        <f t="shared" si="170"/>
        <v>0.4</v>
      </c>
      <c r="K165" s="161">
        <f t="shared" si="170"/>
        <v>0.4</v>
      </c>
      <c r="L165" s="161">
        <f t="shared" si="170"/>
        <v>0.4</v>
      </c>
      <c r="M165" s="161">
        <f t="shared" si="170"/>
        <v>0.4</v>
      </c>
      <c r="N165" s="161">
        <f t="shared" si="170"/>
        <v>0.4</v>
      </c>
      <c r="O165" s="161">
        <f t="shared" si="170"/>
        <v>0.4</v>
      </c>
      <c r="P165" s="161">
        <f t="shared" si="170"/>
        <v>0.4</v>
      </c>
      <c r="Q165" s="161">
        <f t="shared" si="170"/>
        <v>0.4</v>
      </c>
      <c r="R165" s="161">
        <f t="shared" si="170"/>
        <v>0.4</v>
      </c>
      <c r="S165" s="161">
        <f t="shared" si="171"/>
        <v>0.4</v>
      </c>
      <c r="T165" s="161">
        <f t="shared" si="171"/>
        <v>0.4</v>
      </c>
      <c r="U165" s="161">
        <f t="shared" si="171"/>
        <v>0.4</v>
      </c>
      <c r="V165" s="161">
        <f t="shared" si="171"/>
        <v>0.4</v>
      </c>
      <c r="W165" s="161">
        <f t="shared" si="172"/>
        <v>0.4</v>
      </c>
      <c r="X165" s="161">
        <f t="shared" si="173"/>
        <v>0.4</v>
      </c>
      <c r="Y165" s="161">
        <f t="shared" si="171"/>
        <v>0.4</v>
      </c>
      <c r="Z165" s="161">
        <f t="shared" si="171"/>
        <v>0.4</v>
      </c>
      <c r="AA165" s="161">
        <f t="shared" si="171"/>
        <v>0.4</v>
      </c>
      <c r="AB165" s="161">
        <f t="shared" si="171"/>
        <v>0.4</v>
      </c>
      <c r="AC165" s="161">
        <f t="shared" si="171"/>
        <v>0.4</v>
      </c>
      <c r="AD165" s="161">
        <f t="shared" si="171"/>
        <v>0.4</v>
      </c>
      <c r="AE165" s="161">
        <f t="shared" si="171"/>
        <v>0.4</v>
      </c>
      <c r="AF165" s="161">
        <f t="shared" si="171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70"/>
        <v>0.64</v>
      </c>
      <c r="D166" s="164">
        <f t="shared" si="170"/>
        <v>0.64</v>
      </c>
      <c r="E166" s="164">
        <f t="shared" si="170"/>
        <v>0.64</v>
      </c>
      <c r="F166" s="164">
        <f t="shared" si="170"/>
        <v>0.64</v>
      </c>
      <c r="G166" s="164">
        <f t="shared" si="170"/>
        <v>0.64</v>
      </c>
      <c r="H166" s="164">
        <f t="shared" si="170"/>
        <v>0.64</v>
      </c>
      <c r="I166" s="164">
        <f t="shared" si="170"/>
        <v>0.64</v>
      </c>
      <c r="J166" s="164">
        <f t="shared" si="170"/>
        <v>0.64</v>
      </c>
      <c r="K166" s="164">
        <f t="shared" si="170"/>
        <v>0.64</v>
      </c>
      <c r="L166" s="164">
        <f t="shared" si="170"/>
        <v>0.64</v>
      </c>
      <c r="M166" s="164">
        <f t="shared" si="170"/>
        <v>0.64</v>
      </c>
      <c r="N166" s="164">
        <f t="shared" si="170"/>
        <v>0.64</v>
      </c>
      <c r="O166" s="164">
        <f t="shared" si="170"/>
        <v>0.64</v>
      </c>
      <c r="P166" s="164">
        <f t="shared" si="170"/>
        <v>0.64</v>
      </c>
      <c r="Q166" s="164">
        <f t="shared" si="170"/>
        <v>0.64</v>
      </c>
      <c r="R166" s="164">
        <f t="shared" si="170"/>
        <v>0.64</v>
      </c>
      <c r="S166" s="164">
        <f t="shared" si="171"/>
        <v>0.64</v>
      </c>
      <c r="T166" s="164">
        <f t="shared" si="171"/>
        <v>0.64</v>
      </c>
      <c r="U166" s="164">
        <f t="shared" si="171"/>
        <v>0.64</v>
      </c>
      <c r="V166" s="164">
        <f t="shared" si="171"/>
        <v>0.64</v>
      </c>
      <c r="W166" s="164">
        <f t="shared" si="172"/>
        <v>0.64</v>
      </c>
      <c r="X166" s="164">
        <f t="shared" si="173"/>
        <v>0.64</v>
      </c>
      <c r="Y166" s="164">
        <f t="shared" si="171"/>
        <v>0.64</v>
      </c>
      <c r="Z166" s="164">
        <f t="shared" si="171"/>
        <v>0.64</v>
      </c>
      <c r="AA166" s="164">
        <f t="shared" si="171"/>
        <v>0.64</v>
      </c>
      <c r="AB166" s="164">
        <f t="shared" si="171"/>
        <v>0.64</v>
      </c>
      <c r="AC166" s="164">
        <f t="shared" si="171"/>
        <v>0.64</v>
      </c>
      <c r="AD166" s="164">
        <f t="shared" si="171"/>
        <v>0.64</v>
      </c>
      <c r="AE166" s="164">
        <f t="shared" si="171"/>
        <v>0.64</v>
      </c>
      <c r="AF166" s="164">
        <f t="shared" si="171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74">SUM(C161:C166)</f>
        <v>3.54</v>
      </c>
      <c r="D167" s="167">
        <f t="shared" si="174"/>
        <v>3.54</v>
      </c>
      <c r="E167" s="167">
        <f t="shared" si="174"/>
        <v>3.54</v>
      </c>
      <c r="F167" s="167">
        <f t="shared" si="174"/>
        <v>3.54</v>
      </c>
      <c r="G167" s="167">
        <f t="shared" si="174"/>
        <v>3.54</v>
      </c>
      <c r="H167" s="167">
        <f t="shared" si="174"/>
        <v>3.54</v>
      </c>
      <c r="I167" s="167">
        <f t="shared" si="174"/>
        <v>3.54</v>
      </c>
      <c r="J167" s="167">
        <f t="shared" si="174"/>
        <v>3.54</v>
      </c>
      <c r="K167" s="167">
        <f t="shared" si="174"/>
        <v>3.54</v>
      </c>
      <c r="L167" s="167">
        <f t="shared" si="174"/>
        <v>3.54</v>
      </c>
      <c r="M167" s="167">
        <f t="shared" si="174"/>
        <v>3.54</v>
      </c>
      <c r="N167" s="167">
        <f t="shared" si="174"/>
        <v>3.54</v>
      </c>
      <c r="O167" s="167">
        <f t="shared" si="174"/>
        <v>3.54</v>
      </c>
      <c r="P167" s="167">
        <f t="shared" si="174"/>
        <v>3.54</v>
      </c>
      <c r="Q167" s="167">
        <f t="shared" si="174"/>
        <v>3.54</v>
      </c>
      <c r="R167" s="167">
        <f t="shared" si="174"/>
        <v>3.54</v>
      </c>
      <c r="S167" s="167">
        <f t="shared" si="174"/>
        <v>3.54</v>
      </c>
      <c r="T167" s="167">
        <f t="shared" ref="T167:U167" si="175">SUM(T161:T166)</f>
        <v>3.54</v>
      </c>
      <c r="U167" s="167">
        <f t="shared" si="175"/>
        <v>3.54</v>
      </c>
      <c r="V167" s="167">
        <f t="shared" ref="V167:W167" si="176">SUM(V161:V166)</f>
        <v>3.54</v>
      </c>
      <c r="W167" s="167">
        <f t="shared" si="176"/>
        <v>3.54</v>
      </c>
      <c r="X167" s="167">
        <f t="shared" ref="X167" si="177">SUM(X161:X166)</f>
        <v>3.54</v>
      </c>
      <c r="Y167" s="167">
        <f t="shared" si="174"/>
        <v>3.54</v>
      </c>
      <c r="Z167" s="167">
        <f t="shared" si="174"/>
        <v>3.54</v>
      </c>
      <c r="AA167" s="167">
        <f t="shared" si="174"/>
        <v>3.54</v>
      </c>
      <c r="AB167" s="167">
        <f t="shared" si="174"/>
        <v>3.54</v>
      </c>
      <c r="AC167" s="167">
        <f t="shared" si="174"/>
        <v>3.54</v>
      </c>
      <c r="AD167" s="167">
        <f t="shared" si="174"/>
        <v>3.54</v>
      </c>
      <c r="AE167" s="167">
        <f t="shared" si="174"/>
        <v>3.54</v>
      </c>
      <c r="AF167" s="167">
        <f t="shared" si="174"/>
        <v>3.54</v>
      </c>
      <c r="AG167" s="168">
        <f t="shared" si="174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78">B169</f>
        <v>0</v>
      </c>
      <c r="D169" s="159">
        <f t="shared" si="178"/>
        <v>0</v>
      </c>
      <c r="E169" s="159">
        <f t="shared" si="178"/>
        <v>0</v>
      </c>
      <c r="F169" s="159">
        <f t="shared" si="178"/>
        <v>0</v>
      </c>
      <c r="G169" s="159">
        <f t="shared" si="178"/>
        <v>0</v>
      </c>
      <c r="H169" s="159">
        <f t="shared" si="178"/>
        <v>0</v>
      </c>
      <c r="I169" s="159">
        <f t="shared" si="178"/>
        <v>0</v>
      </c>
      <c r="J169" s="159">
        <f t="shared" si="178"/>
        <v>0</v>
      </c>
      <c r="K169" s="159">
        <f t="shared" si="178"/>
        <v>0</v>
      </c>
      <c r="L169" s="159">
        <f t="shared" si="178"/>
        <v>0</v>
      </c>
      <c r="M169" s="159">
        <f t="shared" si="178"/>
        <v>0</v>
      </c>
      <c r="N169" s="159">
        <f t="shared" si="178"/>
        <v>0</v>
      </c>
      <c r="O169" s="159">
        <f t="shared" si="178"/>
        <v>0</v>
      </c>
      <c r="P169" s="159">
        <f t="shared" si="178"/>
        <v>0</v>
      </c>
      <c r="Q169" s="159">
        <f t="shared" si="178"/>
        <v>0</v>
      </c>
      <c r="R169" s="159">
        <f t="shared" si="178"/>
        <v>0</v>
      </c>
      <c r="S169" s="159">
        <f t="shared" ref="S169:AF184" si="179">R169</f>
        <v>0</v>
      </c>
      <c r="T169" s="159">
        <f t="shared" si="179"/>
        <v>0</v>
      </c>
      <c r="U169" s="159">
        <f t="shared" si="179"/>
        <v>0</v>
      </c>
      <c r="V169" s="159">
        <f t="shared" si="179"/>
        <v>0</v>
      </c>
      <c r="W169" s="159">
        <f t="shared" ref="W169:X184" si="180">V169</f>
        <v>0</v>
      </c>
      <c r="X169" s="159">
        <f t="shared" ref="X169:X183" si="181">W169</f>
        <v>0</v>
      </c>
      <c r="Y169" s="159">
        <f t="shared" si="179"/>
        <v>0</v>
      </c>
      <c r="Z169" s="159">
        <f t="shared" si="179"/>
        <v>0</v>
      </c>
      <c r="AA169" s="159">
        <f t="shared" si="179"/>
        <v>0</v>
      </c>
      <c r="AB169" s="159">
        <f t="shared" si="179"/>
        <v>0</v>
      </c>
      <c r="AC169" s="159">
        <f t="shared" si="179"/>
        <v>0</v>
      </c>
      <c r="AD169" s="159">
        <f t="shared" si="179"/>
        <v>0</v>
      </c>
      <c r="AE169" s="159">
        <f t="shared" si="179"/>
        <v>0</v>
      </c>
      <c r="AF169" s="172">
        <f t="shared" si="179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78"/>
        <v>0</v>
      </c>
      <c r="D170" s="161">
        <f t="shared" si="178"/>
        <v>0</v>
      </c>
      <c r="E170" s="161">
        <f t="shared" si="178"/>
        <v>0</v>
      </c>
      <c r="F170" s="161">
        <f t="shared" si="178"/>
        <v>0</v>
      </c>
      <c r="G170" s="161">
        <f t="shared" si="178"/>
        <v>0</v>
      </c>
      <c r="H170" s="161">
        <f t="shared" si="178"/>
        <v>0</v>
      </c>
      <c r="I170" s="161">
        <f t="shared" si="178"/>
        <v>0</v>
      </c>
      <c r="J170" s="161">
        <f t="shared" si="178"/>
        <v>0</v>
      </c>
      <c r="K170" s="161">
        <f t="shared" si="178"/>
        <v>0</v>
      </c>
      <c r="L170" s="161">
        <f t="shared" si="178"/>
        <v>0</v>
      </c>
      <c r="M170" s="161">
        <f t="shared" si="178"/>
        <v>0</v>
      </c>
      <c r="N170" s="161">
        <f t="shared" si="178"/>
        <v>0</v>
      </c>
      <c r="O170" s="161">
        <f t="shared" si="178"/>
        <v>0</v>
      </c>
      <c r="P170" s="161">
        <f t="shared" si="178"/>
        <v>0</v>
      </c>
      <c r="Q170" s="161">
        <f t="shared" si="178"/>
        <v>0</v>
      </c>
      <c r="R170" s="161">
        <f t="shared" si="178"/>
        <v>0</v>
      </c>
      <c r="S170" s="161">
        <f t="shared" si="179"/>
        <v>0</v>
      </c>
      <c r="T170" s="161">
        <f t="shared" si="179"/>
        <v>0</v>
      </c>
      <c r="U170" s="161">
        <f t="shared" si="179"/>
        <v>0</v>
      </c>
      <c r="V170" s="161">
        <f t="shared" si="179"/>
        <v>0</v>
      </c>
      <c r="W170" s="161">
        <f t="shared" si="180"/>
        <v>0</v>
      </c>
      <c r="X170" s="161">
        <f t="shared" si="181"/>
        <v>0</v>
      </c>
      <c r="Y170" s="161">
        <f t="shared" si="179"/>
        <v>0</v>
      </c>
      <c r="Z170" s="161">
        <f t="shared" si="179"/>
        <v>0</v>
      </c>
      <c r="AA170" s="161">
        <f t="shared" si="179"/>
        <v>0</v>
      </c>
      <c r="AB170" s="161">
        <f t="shared" si="179"/>
        <v>0</v>
      </c>
      <c r="AC170" s="161">
        <f t="shared" si="179"/>
        <v>0</v>
      </c>
      <c r="AD170" s="161">
        <f t="shared" si="179"/>
        <v>0</v>
      </c>
      <c r="AE170" s="161">
        <f t="shared" si="179"/>
        <v>0</v>
      </c>
      <c r="AF170" s="174">
        <f t="shared" si="179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78"/>
        <v>0</v>
      </c>
      <c r="D171" s="161">
        <f t="shared" si="178"/>
        <v>0</v>
      </c>
      <c r="E171" s="161">
        <f t="shared" si="178"/>
        <v>0</v>
      </c>
      <c r="F171" s="161">
        <f t="shared" si="178"/>
        <v>0</v>
      </c>
      <c r="G171" s="161">
        <f t="shared" si="178"/>
        <v>0</v>
      </c>
      <c r="H171" s="161">
        <f t="shared" si="178"/>
        <v>0</v>
      </c>
      <c r="I171" s="161">
        <f t="shared" si="178"/>
        <v>0</v>
      </c>
      <c r="J171" s="161">
        <f t="shared" si="178"/>
        <v>0</v>
      </c>
      <c r="K171" s="161">
        <f t="shared" si="178"/>
        <v>0</v>
      </c>
      <c r="L171" s="161">
        <f t="shared" si="178"/>
        <v>0</v>
      </c>
      <c r="M171" s="161">
        <f t="shared" si="178"/>
        <v>0</v>
      </c>
      <c r="N171" s="161">
        <f t="shared" si="178"/>
        <v>0</v>
      </c>
      <c r="O171" s="161">
        <f t="shared" si="178"/>
        <v>0</v>
      </c>
      <c r="P171" s="161">
        <f t="shared" si="178"/>
        <v>0</v>
      </c>
      <c r="Q171" s="161">
        <f t="shared" si="178"/>
        <v>0</v>
      </c>
      <c r="R171" s="161">
        <f t="shared" si="178"/>
        <v>0</v>
      </c>
      <c r="S171" s="161">
        <f t="shared" si="179"/>
        <v>0</v>
      </c>
      <c r="T171" s="161">
        <f t="shared" si="179"/>
        <v>0</v>
      </c>
      <c r="U171" s="161">
        <f t="shared" si="179"/>
        <v>0</v>
      </c>
      <c r="V171" s="161">
        <f t="shared" si="179"/>
        <v>0</v>
      </c>
      <c r="W171" s="161">
        <f t="shared" si="180"/>
        <v>0</v>
      </c>
      <c r="X171" s="161">
        <f t="shared" si="181"/>
        <v>0</v>
      </c>
      <c r="Y171" s="161">
        <f t="shared" si="179"/>
        <v>0</v>
      </c>
      <c r="Z171" s="161">
        <f t="shared" si="179"/>
        <v>0</v>
      </c>
      <c r="AA171" s="161">
        <f t="shared" si="179"/>
        <v>0</v>
      </c>
      <c r="AB171" s="161">
        <f t="shared" si="179"/>
        <v>0</v>
      </c>
      <c r="AC171" s="161">
        <f t="shared" si="179"/>
        <v>0</v>
      </c>
      <c r="AD171" s="161">
        <f t="shared" si="179"/>
        <v>0</v>
      </c>
      <c r="AE171" s="161">
        <f t="shared" si="179"/>
        <v>0</v>
      </c>
      <c r="AF171" s="174">
        <f t="shared" si="179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78"/>
        <v>0</v>
      </c>
      <c r="D172" s="161">
        <f t="shared" si="178"/>
        <v>0</v>
      </c>
      <c r="E172" s="161">
        <f t="shared" si="178"/>
        <v>0</v>
      </c>
      <c r="F172" s="161">
        <f t="shared" si="178"/>
        <v>0</v>
      </c>
      <c r="G172" s="161">
        <f t="shared" si="178"/>
        <v>0</v>
      </c>
      <c r="H172" s="161">
        <f t="shared" si="178"/>
        <v>0</v>
      </c>
      <c r="I172" s="161">
        <f t="shared" si="178"/>
        <v>0</v>
      </c>
      <c r="J172" s="161">
        <f t="shared" si="178"/>
        <v>0</v>
      </c>
      <c r="K172" s="161">
        <f t="shared" si="178"/>
        <v>0</v>
      </c>
      <c r="L172" s="161">
        <f t="shared" si="178"/>
        <v>0</v>
      </c>
      <c r="M172" s="161">
        <f t="shared" si="178"/>
        <v>0</v>
      </c>
      <c r="N172" s="161">
        <f t="shared" si="178"/>
        <v>0</v>
      </c>
      <c r="O172" s="161">
        <f t="shared" si="178"/>
        <v>0</v>
      </c>
      <c r="P172" s="161">
        <f t="shared" si="178"/>
        <v>0</v>
      </c>
      <c r="Q172" s="161">
        <f t="shared" si="178"/>
        <v>0</v>
      </c>
      <c r="R172" s="161">
        <f t="shared" si="178"/>
        <v>0</v>
      </c>
      <c r="S172" s="161">
        <f t="shared" si="179"/>
        <v>0</v>
      </c>
      <c r="T172" s="161">
        <f t="shared" si="179"/>
        <v>0</v>
      </c>
      <c r="U172" s="161">
        <f t="shared" si="179"/>
        <v>0</v>
      </c>
      <c r="V172" s="161">
        <f t="shared" si="179"/>
        <v>0</v>
      </c>
      <c r="W172" s="161">
        <f t="shared" si="180"/>
        <v>0</v>
      </c>
      <c r="X172" s="161">
        <f t="shared" si="181"/>
        <v>0</v>
      </c>
      <c r="Y172" s="161">
        <f t="shared" si="179"/>
        <v>0</v>
      </c>
      <c r="Z172" s="161">
        <f t="shared" si="179"/>
        <v>0</v>
      </c>
      <c r="AA172" s="161">
        <f t="shared" si="179"/>
        <v>0</v>
      </c>
      <c r="AB172" s="161">
        <f t="shared" si="179"/>
        <v>0</v>
      </c>
      <c r="AC172" s="161">
        <f t="shared" si="179"/>
        <v>0</v>
      </c>
      <c r="AD172" s="161">
        <f t="shared" si="179"/>
        <v>0</v>
      </c>
      <c r="AE172" s="161">
        <f t="shared" si="179"/>
        <v>0</v>
      </c>
      <c r="AF172" s="174">
        <f t="shared" si="179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78"/>
        <v>0</v>
      </c>
      <c r="D173" s="161">
        <f t="shared" si="178"/>
        <v>0</v>
      </c>
      <c r="E173" s="161">
        <f t="shared" si="178"/>
        <v>0</v>
      </c>
      <c r="F173" s="161">
        <f t="shared" si="178"/>
        <v>0</v>
      </c>
      <c r="G173" s="161">
        <f t="shared" si="178"/>
        <v>0</v>
      </c>
      <c r="H173" s="161">
        <f t="shared" si="178"/>
        <v>0</v>
      </c>
      <c r="I173" s="161">
        <f t="shared" si="178"/>
        <v>0</v>
      </c>
      <c r="J173" s="161">
        <f t="shared" si="178"/>
        <v>0</v>
      </c>
      <c r="K173" s="161">
        <f t="shared" si="178"/>
        <v>0</v>
      </c>
      <c r="L173" s="161">
        <f t="shared" si="178"/>
        <v>0</v>
      </c>
      <c r="M173" s="161">
        <f t="shared" si="178"/>
        <v>0</v>
      </c>
      <c r="N173" s="161">
        <f t="shared" si="178"/>
        <v>0</v>
      </c>
      <c r="O173" s="161">
        <f t="shared" si="178"/>
        <v>0</v>
      </c>
      <c r="P173" s="161">
        <f t="shared" si="178"/>
        <v>0</v>
      </c>
      <c r="Q173" s="161">
        <f t="shared" si="178"/>
        <v>0</v>
      </c>
      <c r="R173" s="161">
        <f t="shared" si="178"/>
        <v>0</v>
      </c>
      <c r="S173" s="161">
        <f t="shared" si="179"/>
        <v>0</v>
      </c>
      <c r="T173" s="161">
        <f t="shared" si="179"/>
        <v>0</v>
      </c>
      <c r="U173" s="161">
        <f t="shared" si="179"/>
        <v>0</v>
      </c>
      <c r="V173" s="161">
        <f t="shared" si="179"/>
        <v>0</v>
      </c>
      <c r="W173" s="161">
        <f t="shared" si="180"/>
        <v>0</v>
      </c>
      <c r="X173" s="161">
        <f t="shared" si="181"/>
        <v>0</v>
      </c>
      <c r="Y173" s="161">
        <f t="shared" si="179"/>
        <v>0</v>
      </c>
      <c r="Z173" s="161">
        <f t="shared" si="179"/>
        <v>0</v>
      </c>
      <c r="AA173" s="161">
        <f t="shared" si="179"/>
        <v>0</v>
      </c>
      <c r="AB173" s="161">
        <f t="shared" si="179"/>
        <v>0</v>
      </c>
      <c r="AC173" s="161">
        <f t="shared" si="179"/>
        <v>0</v>
      </c>
      <c r="AD173" s="161">
        <f t="shared" si="179"/>
        <v>0</v>
      </c>
      <c r="AE173" s="161">
        <f t="shared" si="179"/>
        <v>0</v>
      </c>
      <c r="AF173" s="174">
        <f t="shared" si="179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78"/>
        <v>0</v>
      </c>
      <c r="D174" s="161">
        <f t="shared" si="178"/>
        <v>0</v>
      </c>
      <c r="E174" s="161">
        <f t="shared" si="178"/>
        <v>0</v>
      </c>
      <c r="F174" s="161">
        <f t="shared" si="178"/>
        <v>0</v>
      </c>
      <c r="G174" s="161">
        <f t="shared" si="178"/>
        <v>0</v>
      </c>
      <c r="H174" s="161">
        <f t="shared" si="178"/>
        <v>0</v>
      </c>
      <c r="I174" s="161">
        <f t="shared" si="178"/>
        <v>0</v>
      </c>
      <c r="J174" s="161">
        <f t="shared" si="178"/>
        <v>0</v>
      </c>
      <c r="K174" s="161">
        <f t="shared" si="178"/>
        <v>0</v>
      </c>
      <c r="L174" s="161">
        <f t="shared" si="178"/>
        <v>0</v>
      </c>
      <c r="M174" s="161">
        <f t="shared" si="178"/>
        <v>0</v>
      </c>
      <c r="N174" s="161">
        <f t="shared" si="178"/>
        <v>0</v>
      </c>
      <c r="O174" s="161">
        <f t="shared" si="178"/>
        <v>0</v>
      </c>
      <c r="P174" s="161">
        <f t="shared" si="178"/>
        <v>0</v>
      </c>
      <c r="Q174" s="161">
        <f t="shared" si="178"/>
        <v>0</v>
      </c>
      <c r="R174" s="161">
        <f t="shared" si="178"/>
        <v>0</v>
      </c>
      <c r="S174" s="161">
        <f t="shared" si="179"/>
        <v>0</v>
      </c>
      <c r="T174" s="161">
        <f t="shared" si="179"/>
        <v>0</v>
      </c>
      <c r="U174" s="161">
        <f t="shared" si="179"/>
        <v>0</v>
      </c>
      <c r="V174" s="161">
        <f t="shared" si="179"/>
        <v>0</v>
      </c>
      <c r="W174" s="161">
        <f t="shared" si="180"/>
        <v>0</v>
      </c>
      <c r="X174" s="161">
        <f t="shared" si="181"/>
        <v>0</v>
      </c>
      <c r="Y174" s="161">
        <f t="shared" si="179"/>
        <v>0</v>
      </c>
      <c r="Z174" s="161">
        <f t="shared" si="179"/>
        <v>0</v>
      </c>
      <c r="AA174" s="161">
        <f t="shared" si="179"/>
        <v>0</v>
      </c>
      <c r="AB174" s="161">
        <f t="shared" si="179"/>
        <v>0</v>
      </c>
      <c r="AC174" s="161">
        <f t="shared" si="179"/>
        <v>0</v>
      </c>
      <c r="AD174" s="161">
        <f t="shared" si="179"/>
        <v>0</v>
      </c>
      <c r="AE174" s="161">
        <f t="shared" si="179"/>
        <v>0</v>
      </c>
      <c r="AF174" s="174">
        <f t="shared" si="179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78"/>
        <v>0</v>
      </c>
      <c r="D175" s="161">
        <f t="shared" si="178"/>
        <v>0</v>
      </c>
      <c r="E175" s="161">
        <f t="shared" si="178"/>
        <v>0</v>
      </c>
      <c r="F175" s="161">
        <f t="shared" si="178"/>
        <v>0</v>
      </c>
      <c r="G175" s="161">
        <f t="shared" si="178"/>
        <v>0</v>
      </c>
      <c r="H175" s="161">
        <f t="shared" si="178"/>
        <v>0</v>
      </c>
      <c r="I175" s="161">
        <f t="shared" si="178"/>
        <v>0</v>
      </c>
      <c r="J175" s="161">
        <f t="shared" si="178"/>
        <v>0</v>
      </c>
      <c r="K175" s="161">
        <f t="shared" si="178"/>
        <v>0</v>
      </c>
      <c r="L175" s="161">
        <f t="shared" si="178"/>
        <v>0</v>
      </c>
      <c r="M175" s="161">
        <f t="shared" si="178"/>
        <v>0</v>
      </c>
      <c r="N175" s="161">
        <f t="shared" si="178"/>
        <v>0</v>
      </c>
      <c r="O175" s="161">
        <f t="shared" si="178"/>
        <v>0</v>
      </c>
      <c r="P175" s="161">
        <f t="shared" si="178"/>
        <v>0</v>
      </c>
      <c r="Q175" s="161">
        <f t="shared" si="178"/>
        <v>0</v>
      </c>
      <c r="R175" s="161">
        <f t="shared" si="178"/>
        <v>0</v>
      </c>
      <c r="S175" s="161">
        <f t="shared" si="179"/>
        <v>0</v>
      </c>
      <c r="T175" s="161">
        <f t="shared" si="179"/>
        <v>0</v>
      </c>
      <c r="U175" s="161">
        <f t="shared" si="179"/>
        <v>0</v>
      </c>
      <c r="V175" s="161">
        <f t="shared" si="179"/>
        <v>0</v>
      </c>
      <c r="W175" s="161">
        <f t="shared" si="180"/>
        <v>0</v>
      </c>
      <c r="X175" s="161">
        <f t="shared" si="181"/>
        <v>0</v>
      </c>
      <c r="Y175" s="161">
        <f t="shared" si="179"/>
        <v>0</v>
      </c>
      <c r="Z175" s="161">
        <f t="shared" si="179"/>
        <v>0</v>
      </c>
      <c r="AA175" s="161">
        <f t="shared" si="179"/>
        <v>0</v>
      </c>
      <c r="AB175" s="161">
        <f t="shared" si="179"/>
        <v>0</v>
      </c>
      <c r="AC175" s="161">
        <f t="shared" si="179"/>
        <v>0</v>
      </c>
      <c r="AD175" s="161">
        <f t="shared" si="179"/>
        <v>0</v>
      </c>
      <c r="AE175" s="161">
        <f t="shared" si="179"/>
        <v>0</v>
      </c>
      <c r="AF175" s="174">
        <f t="shared" si="179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78"/>
        <v>0</v>
      </c>
      <c r="D176" s="161">
        <f t="shared" si="178"/>
        <v>0</v>
      </c>
      <c r="E176" s="161">
        <f t="shared" si="178"/>
        <v>0</v>
      </c>
      <c r="F176" s="161">
        <f t="shared" si="178"/>
        <v>0</v>
      </c>
      <c r="G176" s="161">
        <f t="shared" si="178"/>
        <v>0</v>
      </c>
      <c r="H176" s="161">
        <f t="shared" si="178"/>
        <v>0</v>
      </c>
      <c r="I176" s="161">
        <f t="shared" si="178"/>
        <v>0</v>
      </c>
      <c r="J176" s="161">
        <f t="shared" si="178"/>
        <v>0</v>
      </c>
      <c r="K176" s="161">
        <f t="shared" si="178"/>
        <v>0</v>
      </c>
      <c r="L176" s="161">
        <f t="shared" si="178"/>
        <v>0</v>
      </c>
      <c r="M176" s="161">
        <f t="shared" si="178"/>
        <v>0</v>
      </c>
      <c r="N176" s="161">
        <f t="shared" si="178"/>
        <v>0</v>
      </c>
      <c r="O176" s="161">
        <f t="shared" si="178"/>
        <v>0</v>
      </c>
      <c r="P176" s="161">
        <f t="shared" si="178"/>
        <v>0</v>
      </c>
      <c r="Q176" s="161">
        <f t="shared" si="178"/>
        <v>0</v>
      </c>
      <c r="R176" s="161">
        <f t="shared" si="178"/>
        <v>0</v>
      </c>
      <c r="S176" s="161">
        <f t="shared" si="179"/>
        <v>0</v>
      </c>
      <c r="T176" s="161">
        <f t="shared" si="179"/>
        <v>0</v>
      </c>
      <c r="U176" s="161">
        <f t="shared" si="179"/>
        <v>0</v>
      </c>
      <c r="V176" s="161">
        <f t="shared" si="179"/>
        <v>0</v>
      </c>
      <c r="W176" s="161">
        <f t="shared" si="180"/>
        <v>0</v>
      </c>
      <c r="X176" s="161">
        <f t="shared" si="181"/>
        <v>0</v>
      </c>
      <c r="Y176" s="161">
        <f t="shared" si="179"/>
        <v>0</v>
      </c>
      <c r="Z176" s="161">
        <f t="shared" si="179"/>
        <v>0</v>
      </c>
      <c r="AA176" s="161">
        <f t="shared" si="179"/>
        <v>0</v>
      </c>
      <c r="AB176" s="161">
        <f t="shared" si="179"/>
        <v>0</v>
      </c>
      <c r="AC176" s="161">
        <f t="shared" si="179"/>
        <v>0</v>
      </c>
      <c r="AD176" s="161">
        <f t="shared" si="179"/>
        <v>0</v>
      </c>
      <c r="AE176" s="161">
        <f t="shared" si="179"/>
        <v>0</v>
      </c>
      <c r="AF176" s="174">
        <f t="shared" si="179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78"/>
        <v>0</v>
      </c>
      <c r="D177" s="161">
        <f t="shared" si="178"/>
        <v>0</v>
      </c>
      <c r="E177" s="161">
        <f t="shared" si="178"/>
        <v>0</v>
      </c>
      <c r="F177" s="161">
        <f t="shared" si="178"/>
        <v>0</v>
      </c>
      <c r="G177" s="161">
        <f t="shared" si="178"/>
        <v>0</v>
      </c>
      <c r="H177" s="161">
        <f t="shared" si="178"/>
        <v>0</v>
      </c>
      <c r="I177" s="161">
        <f t="shared" si="178"/>
        <v>0</v>
      </c>
      <c r="J177" s="161">
        <f t="shared" si="178"/>
        <v>0</v>
      </c>
      <c r="K177" s="161">
        <f t="shared" si="178"/>
        <v>0</v>
      </c>
      <c r="L177" s="161">
        <f t="shared" si="178"/>
        <v>0</v>
      </c>
      <c r="M177" s="161">
        <f t="shared" si="178"/>
        <v>0</v>
      </c>
      <c r="N177" s="161">
        <f t="shared" si="178"/>
        <v>0</v>
      </c>
      <c r="O177" s="161">
        <f t="shared" si="178"/>
        <v>0</v>
      </c>
      <c r="P177" s="161">
        <f t="shared" si="178"/>
        <v>0</v>
      </c>
      <c r="Q177" s="161">
        <f t="shared" si="178"/>
        <v>0</v>
      </c>
      <c r="R177" s="161">
        <f t="shared" si="178"/>
        <v>0</v>
      </c>
      <c r="S177" s="161">
        <f t="shared" si="179"/>
        <v>0</v>
      </c>
      <c r="T177" s="161">
        <f t="shared" si="179"/>
        <v>0</v>
      </c>
      <c r="U177" s="161">
        <f t="shared" si="179"/>
        <v>0</v>
      </c>
      <c r="V177" s="161">
        <f t="shared" si="179"/>
        <v>0</v>
      </c>
      <c r="W177" s="161">
        <f t="shared" si="180"/>
        <v>0</v>
      </c>
      <c r="X177" s="161">
        <f t="shared" si="181"/>
        <v>0</v>
      </c>
      <c r="Y177" s="161">
        <f t="shared" si="179"/>
        <v>0</v>
      </c>
      <c r="Z177" s="161">
        <f t="shared" si="179"/>
        <v>0</v>
      </c>
      <c r="AA177" s="161">
        <f t="shared" si="179"/>
        <v>0</v>
      </c>
      <c r="AB177" s="161">
        <f t="shared" si="179"/>
        <v>0</v>
      </c>
      <c r="AC177" s="161">
        <f t="shared" si="179"/>
        <v>0</v>
      </c>
      <c r="AD177" s="161">
        <f t="shared" si="179"/>
        <v>0</v>
      </c>
      <c r="AE177" s="161">
        <f t="shared" si="179"/>
        <v>0</v>
      </c>
      <c r="AF177" s="174">
        <f t="shared" si="179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78"/>
        <v>0</v>
      </c>
      <c r="D178" s="161">
        <f t="shared" si="178"/>
        <v>0</v>
      </c>
      <c r="E178" s="161">
        <f t="shared" si="178"/>
        <v>0</v>
      </c>
      <c r="F178" s="161">
        <f t="shared" si="178"/>
        <v>0</v>
      </c>
      <c r="G178" s="161">
        <f t="shared" si="178"/>
        <v>0</v>
      </c>
      <c r="H178" s="161">
        <f t="shared" si="178"/>
        <v>0</v>
      </c>
      <c r="I178" s="161">
        <f t="shared" si="178"/>
        <v>0</v>
      </c>
      <c r="J178" s="161">
        <f t="shared" si="178"/>
        <v>0</v>
      </c>
      <c r="K178" s="161">
        <f t="shared" si="178"/>
        <v>0</v>
      </c>
      <c r="L178" s="161">
        <f t="shared" si="178"/>
        <v>0</v>
      </c>
      <c r="M178" s="161">
        <f t="shared" si="178"/>
        <v>0</v>
      </c>
      <c r="N178" s="161">
        <f t="shared" si="178"/>
        <v>0</v>
      </c>
      <c r="O178" s="161">
        <f t="shared" si="178"/>
        <v>0</v>
      </c>
      <c r="P178" s="161">
        <f t="shared" si="178"/>
        <v>0</v>
      </c>
      <c r="Q178" s="161">
        <f t="shared" si="178"/>
        <v>0</v>
      </c>
      <c r="R178" s="161">
        <f t="shared" si="178"/>
        <v>0</v>
      </c>
      <c r="S178" s="161">
        <f t="shared" si="179"/>
        <v>0</v>
      </c>
      <c r="T178" s="161">
        <f t="shared" si="179"/>
        <v>0</v>
      </c>
      <c r="U178" s="161">
        <f t="shared" si="179"/>
        <v>0</v>
      </c>
      <c r="V178" s="161">
        <f t="shared" si="179"/>
        <v>0</v>
      </c>
      <c r="W178" s="161">
        <f t="shared" si="180"/>
        <v>0</v>
      </c>
      <c r="X178" s="161">
        <f t="shared" si="181"/>
        <v>0</v>
      </c>
      <c r="Y178" s="161">
        <f t="shared" si="179"/>
        <v>0</v>
      </c>
      <c r="Z178" s="161">
        <f t="shared" si="179"/>
        <v>0</v>
      </c>
      <c r="AA178" s="161">
        <f t="shared" si="179"/>
        <v>0</v>
      </c>
      <c r="AB178" s="161">
        <f t="shared" si="179"/>
        <v>0</v>
      </c>
      <c r="AC178" s="161">
        <f t="shared" si="179"/>
        <v>0</v>
      </c>
      <c r="AD178" s="161">
        <f t="shared" si="179"/>
        <v>0</v>
      </c>
      <c r="AE178" s="161">
        <f t="shared" si="179"/>
        <v>0</v>
      </c>
      <c r="AF178" s="174">
        <f t="shared" si="179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78"/>
        <v>0</v>
      </c>
      <c r="D179" s="161">
        <f t="shared" si="178"/>
        <v>0</v>
      </c>
      <c r="E179" s="161">
        <f t="shared" si="178"/>
        <v>0</v>
      </c>
      <c r="F179" s="161">
        <f t="shared" si="178"/>
        <v>0</v>
      </c>
      <c r="G179" s="161">
        <f t="shared" si="178"/>
        <v>0</v>
      </c>
      <c r="H179" s="161">
        <f t="shared" si="178"/>
        <v>0</v>
      </c>
      <c r="I179" s="161">
        <f t="shared" si="178"/>
        <v>0</v>
      </c>
      <c r="J179" s="161">
        <f t="shared" si="178"/>
        <v>0</v>
      </c>
      <c r="K179" s="161">
        <f t="shared" si="178"/>
        <v>0</v>
      </c>
      <c r="L179" s="161">
        <f t="shared" si="178"/>
        <v>0</v>
      </c>
      <c r="M179" s="161">
        <f t="shared" si="178"/>
        <v>0</v>
      </c>
      <c r="N179" s="161">
        <f t="shared" si="178"/>
        <v>0</v>
      </c>
      <c r="O179" s="161">
        <f t="shared" si="178"/>
        <v>0</v>
      </c>
      <c r="P179" s="161">
        <f t="shared" si="178"/>
        <v>0</v>
      </c>
      <c r="Q179" s="161">
        <f t="shared" si="178"/>
        <v>0</v>
      </c>
      <c r="R179" s="161">
        <f t="shared" si="178"/>
        <v>0</v>
      </c>
      <c r="S179" s="161">
        <f t="shared" si="179"/>
        <v>0</v>
      </c>
      <c r="T179" s="161">
        <f t="shared" si="179"/>
        <v>0</v>
      </c>
      <c r="U179" s="161">
        <f t="shared" si="179"/>
        <v>0</v>
      </c>
      <c r="V179" s="161">
        <f t="shared" si="179"/>
        <v>0</v>
      </c>
      <c r="W179" s="161">
        <f t="shared" si="180"/>
        <v>0</v>
      </c>
      <c r="X179" s="161">
        <f t="shared" si="181"/>
        <v>0</v>
      </c>
      <c r="Y179" s="161">
        <f t="shared" si="179"/>
        <v>0</v>
      </c>
      <c r="Z179" s="161">
        <f t="shared" si="179"/>
        <v>0</v>
      </c>
      <c r="AA179" s="161">
        <f t="shared" si="179"/>
        <v>0</v>
      </c>
      <c r="AB179" s="161">
        <f t="shared" si="179"/>
        <v>0</v>
      </c>
      <c r="AC179" s="161">
        <f t="shared" si="179"/>
        <v>0</v>
      </c>
      <c r="AD179" s="161">
        <f t="shared" si="179"/>
        <v>0</v>
      </c>
      <c r="AE179" s="161">
        <f t="shared" si="179"/>
        <v>0</v>
      </c>
      <c r="AF179" s="174">
        <f t="shared" si="179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78"/>
        <v>0</v>
      </c>
      <c r="D180" s="161">
        <f t="shared" si="178"/>
        <v>0</v>
      </c>
      <c r="E180" s="161">
        <f t="shared" si="178"/>
        <v>0</v>
      </c>
      <c r="F180" s="161">
        <f t="shared" si="178"/>
        <v>0</v>
      </c>
      <c r="G180" s="161">
        <f t="shared" si="178"/>
        <v>0</v>
      </c>
      <c r="H180" s="161">
        <f t="shared" si="178"/>
        <v>0</v>
      </c>
      <c r="I180" s="161">
        <f t="shared" si="178"/>
        <v>0</v>
      </c>
      <c r="J180" s="161">
        <f t="shared" si="178"/>
        <v>0</v>
      </c>
      <c r="K180" s="161">
        <f t="shared" si="178"/>
        <v>0</v>
      </c>
      <c r="L180" s="161">
        <f t="shared" si="178"/>
        <v>0</v>
      </c>
      <c r="M180" s="161">
        <f t="shared" si="178"/>
        <v>0</v>
      </c>
      <c r="N180" s="161">
        <f t="shared" si="178"/>
        <v>0</v>
      </c>
      <c r="O180" s="161">
        <f t="shared" si="178"/>
        <v>0</v>
      </c>
      <c r="P180" s="161">
        <f t="shared" si="178"/>
        <v>0</v>
      </c>
      <c r="Q180" s="161">
        <f t="shared" si="178"/>
        <v>0</v>
      </c>
      <c r="R180" s="161">
        <f t="shared" si="178"/>
        <v>0</v>
      </c>
      <c r="S180" s="161">
        <f t="shared" si="179"/>
        <v>0</v>
      </c>
      <c r="T180" s="161">
        <f t="shared" si="179"/>
        <v>0</v>
      </c>
      <c r="U180" s="161">
        <f t="shared" si="179"/>
        <v>0</v>
      </c>
      <c r="V180" s="161">
        <f t="shared" si="179"/>
        <v>0</v>
      </c>
      <c r="W180" s="161">
        <f t="shared" si="180"/>
        <v>0</v>
      </c>
      <c r="X180" s="161">
        <f t="shared" si="181"/>
        <v>0</v>
      </c>
      <c r="Y180" s="161">
        <f t="shared" si="179"/>
        <v>0</v>
      </c>
      <c r="Z180" s="161">
        <f t="shared" si="179"/>
        <v>0</v>
      </c>
      <c r="AA180" s="161">
        <f t="shared" si="179"/>
        <v>0</v>
      </c>
      <c r="AB180" s="161">
        <f t="shared" si="179"/>
        <v>0</v>
      </c>
      <c r="AC180" s="161">
        <f t="shared" si="179"/>
        <v>0</v>
      </c>
      <c r="AD180" s="161">
        <f t="shared" si="179"/>
        <v>0</v>
      </c>
      <c r="AE180" s="161">
        <f t="shared" si="179"/>
        <v>0</v>
      </c>
      <c r="AF180" s="174">
        <f t="shared" si="179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78"/>
        <v>0</v>
      </c>
      <c r="D181" s="161">
        <f t="shared" si="178"/>
        <v>0</v>
      </c>
      <c r="E181" s="161">
        <f t="shared" si="178"/>
        <v>0</v>
      </c>
      <c r="F181" s="161">
        <f t="shared" si="178"/>
        <v>0</v>
      </c>
      <c r="G181" s="161">
        <f t="shared" si="178"/>
        <v>0</v>
      </c>
      <c r="H181" s="161">
        <f t="shared" si="178"/>
        <v>0</v>
      </c>
      <c r="I181" s="161">
        <f t="shared" si="178"/>
        <v>0</v>
      </c>
      <c r="J181" s="161">
        <f t="shared" si="178"/>
        <v>0</v>
      </c>
      <c r="K181" s="161">
        <f t="shared" si="178"/>
        <v>0</v>
      </c>
      <c r="L181" s="161">
        <f t="shared" si="178"/>
        <v>0</v>
      </c>
      <c r="M181" s="161">
        <f t="shared" si="178"/>
        <v>0</v>
      </c>
      <c r="N181" s="161">
        <f t="shared" si="178"/>
        <v>0</v>
      </c>
      <c r="O181" s="161">
        <f t="shared" si="178"/>
        <v>0</v>
      </c>
      <c r="P181" s="161">
        <f t="shared" si="178"/>
        <v>0</v>
      </c>
      <c r="Q181" s="161">
        <f t="shared" si="178"/>
        <v>0</v>
      </c>
      <c r="R181" s="161">
        <f t="shared" si="178"/>
        <v>0</v>
      </c>
      <c r="S181" s="161">
        <f t="shared" si="179"/>
        <v>0</v>
      </c>
      <c r="T181" s="161">
        <f t="shared" si="179"/>
        <v>0</v>
      </c>
      <c r="U181" s="161">
        <f t="shared" si="179"/>
        <v>0</v>
      </c>
      <c r="V181" s="161">
        <f t="shared" si="179"/>
        <v>0</v>
      </c>
      <c r="W181" s="161">
        <f t="shared" si="180"/>
        <v>0</v>
      </c>
      <c r="X181" s="161">
        <f t="shared" si="181"/>
        <v>0</v>
      </c>
      <c r="Y181" s="161">
        <f t="shared" si="179"/>
        <v>0</v>
      </c>
      <c r="Z181" s="161">
        <f t="shared" si="179"/>
        <v>0</v>
      </c>
      <c r="AA181" s="161">
        <f t="shared" si="179"/>
        <v>0</v>
      </c>
      <c r="AB181" s="161">
        <f t="shared" si="179"/>
        <v>0</v>
      </c>
      <c r="AC181" s="161">
        <f t="shared" si="179"/>
        <v>0</v>
      </c>
      <c r="AD181" s="161">
        <f t="shared" si="179"/>
        <v>0</v>
      </c>
      <c r="AE181" s="161">
        <f t="shared" si="179"/>
        <v>0</v>
      </c>
      <c r="AF181" s="174">
        <f t="shared" si="179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78"/>
        <v>0</v>
      </c>
      <c r="D182" s="161">
        <f t="shared" si="178"/>
        <v>0</v>
      </c>
      <c r="E182" s="161">
        <f t="shared" si="178"/>
        <v>0</v>
      </c>
      <c r="F182" s="161">
        <f t="shared" si="178"/>
        <v>0</v>
      </c>
      <c r="G182" s="161">
        <f t="shared" si="178"/>
        <v>0</v>
      </c>
      <c r="H182" s="161">
        <f t="shared" si="178"/>
        <v>0</v>
      </c>
      <c r="I182" s="161">
        <f t="shared" si="178"/>
        <v>0</v>
      </c>
      <c r="J182" s="161">
        <f t="shared" si="178"/>
        <v>0</v>
      </c>
      <c r="K182" s="161">
        <f t="shared" si="178"/>
        <v>0</v>
      </c>
      <c r="L182" s="161">
        <f t="shared" si="178"/>
        <v>0</v>
      </c>
      <c r="M182" s="161">
        <f t="shared" si="178"/>
        <v>0</v>
      </c>
      <c r="N182" s="161">
        <f t="shared" si="178"/>
        <v>0</v>
      </c>
      <c r="O182" s="161">
        <f t="shared" si="178"/>
        <v>0</v>
      </c>
      <c r="P182" s="161">
        <f t="shared" si="178"/>
        <v>0</v>
      </c>
      <c r="Q182" s="161">
        <f t="shared" si="178"/>
        <v>0</v>
      </c>
      <c r="R182" s="161">
        <f t="shared" si="178"/>
        <v>0</v>
      </c>
      <c r="S182" s="161">
        <f t="shared" si="179"/>
        <v>0</v>
      </c>
      <c r="T182" s="161">
        <f t="shared" si="179"/>
        <v>0</v>
      </c>
      <c r="U182" s="161">
        <f t="shared" si="179"/>
        <v>0</v>
      </c>
      <c r="V182" s="161">
        <f t="shared" si="179"/>
        <v>0</v>
      </c>
      <c r="W182" s="161">
        <f t="shared" si="180"/>
        <v>0</v>
      </c>
      <c r="X182" s="161">
        <f t="shared" si="181"/>
        <v>0</v>
      </c>
      <c r="Y182" s="161">
        <f t="shared" si="179"/>
        <v>0</v>
      </c>
      <c r="Z182" s="161">
        <f t="shared" si="179"/>
        <v>0</v>
      </c>
      <c r="AA182" s="161">
        <f t="shared" si="179"/>
        <v>0</v>
      </c>
      <c r="AB182" s="161">
        <f t="shared" si="179"/>
        <v>0</v>
      </c>
      <c r="AC182" s="161">
        <f t="shared" si="179"/>
        <v>0</v>
      </c>
      <c r="AD182" s="161">
        <f t="shared" si="179"/>
        <v>0</v>
      </c>
      <c r="AE182" s="161">
        <f t="shared" si="179"/>
        <v>0</v>
      </c>
      <c r="AF182" s="174">
        <f t="shared" si="179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78"/>
        <v>0</v>
      </c>
      <c r="D183" s="161">
        <f t="shared" si="178"/>
        <v>0</v>
      </c>
      <c r="E183" s="161">
        <f t="shared" si="178"/>
        <v>0</v>
      </c>
      <c r="F183" s="161">
        <f t="shared" si="178"/>
        <v>0</v>
      </c>
      <c r="G183" s="161">
        <f t="shared" si="178"/>
        <v>0</v>
      </c>
      <c r="H183" s="161">
        <f t="shared" si="178"/>
        <v>0</v>
      </c>
      <c r="I183" s="161">
        <f t="shared" si="178"/>
        <v>0</v>
      </c>
      <c r="J183" s="161">
        <f t="shared" si="178"/>
        <v>0</v>
      </c>
      <c r="K183" s="161">
        <f t="shared" si="178"/>
        <v>0</v>
      </c>
      <c r="L183" s="161">
        <f t="shared" si="178"/>
        <v>0</v>
      </c>
      <c r="M183" s="161">
        <f t="shared" si="178"/>
        <v>0</v>
      </c>
      <c r="N183" s="161">
        <f t="shared" si="178"/>
        <v>0</v>
      </c>
      <c r="O183" s="161">
        <f t="shared" si="178"/>
        <v>0</v>
      </c>
      <c r="P183" s="161">
        <f t="shared" si="178"/>
        <v>0</v>
      </c>
      <c r="Q183" s="161">
        <f t="shared" si="178"/>
        <v>0</v>
      </c>
      <c r="R183" s="161">
        <f t="shared" si="178"/>
        <v>0</v>
      </c>
      <c r="S183" s="161">
        <f t="shared" si="179"/>
        <v>0</v>
      </c>
      <c r="T183" s="161">
        <f t="shared" si="179"/>
        <v>0</v>
      </c>
      <c r="U183" s="161">
        <f t="shared" si="179"/>
        <v>0</v>
      </c>
      <c r="V183" s="161">
        <f t="shared" si="179"/>
        <v>0</v>
      </c>
      <c r="W183" s="161">
        <f t="shared" si="180"/>
        <v>0</v>
      </c>
      <c r="X183" s="161">
        <f t="shared" si="181"/>
        <v>0</v>
      </c>
      <c r="Y183" s="161">
        <f t="shared" si="179"/>
        <v>0</v>
      </c>
      <c r="Z183" s="161">
        <f t="shared" si="179"/>
        <v>0</v>
      </c>
      <c r="AA183" s="161">
        <f t="shared" si="179"/>
        <v>0</v>
      </c>
      <c r="AB183" s="161">
        <f t="shared" si="179"/>
        <v>0</v>
      </c>
      <c r="AC183" s="161">
        <f t="shared" si="179"/>
        <v>0</v>
      </c>
      <c r="AD183" s="161">
        <f t="shared" si="179"/>
        <v>0</v>
      </c>
      <c r="AE183" s="161">
        <f t="shared" si="179"/>
        <v>0</v>
      </c>
      <c r="AF183" s="174">
        <f t="shared" si="179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78"/>
        <v>0</v>
      </c>
      <c r="D184" s="161">
        <f t="shared" si="178"/>
        <v>0</v>
      </c>
      <c r="E184" s="161">
        <f t="shared" si="178"/>
        <v>0</v>
      </c>
      <c r="F184" s="161">
        <f t="shared" si="178"/>
        <v>0</v>
      </c>
      <c r="G184" s="161">
        <f t="shared" si="178"/>
        <v>0</v>
      </c>
      <c r="H184" s="161">
        <f t="shared" si="178"/>
        <v>0</v>
      </c>
      <c r="I184" s="161">
        <f t="shared" si="178"/>
        <v>0</v>
      </c>
      <c r="J184" s="161">
        <f t="shared" si="178"/>
        <v>0</v>
      </c>
      <c r="K184" s="161">
        <f t="shared" si="178"/>
        <v>0</v>
      </c>
      <c r="L184" s="161">
        <f t="shared" si="178"/>
        <v>0</v>
      </c>
      <c r="M184" s="161">
        <f t="shared" si="178"/>
        <v>0</v>
      </c>
      <c r="N184" s="161">
        <f t="shared" si="178"/>
        <v>0</v>
      </c>
      <c r="O184" s="161">
        <f t="shared" si="178"/>
        <v>0</v>
      </c>
      <c r="P184" s="161">
        <f t="shared" si="178"/>
        <v>0</v>
      </c>
      <c r="Q184" s="161">
        <f t="shared" si="178"/>
        <v>0</v>
      </c>
      <c r="R184" s="161">
        <f t="shared" ref="R184:AF199" si="182">Q184</f>
        <v>0</v>
      </c>
      <c r="S184" s="161">
        <f t="shared" si="182"/>
        <v>0</v>
      </c>
      <c r="T184" s="161">
        <f t="shared" si="182"/>
        <v>0</v>
      </c>
      <c r="U184" s="161">
        <f t="shared" si="182"/>
        <v>0</v>
      </c>
      <c r="V184" s="161">
        <f t="shared" si="182"/>
        <v>0</v>
      </c>
      <c r="W184" s="161">
        <f t="shared" si="180"/>
        <v>0</v>
      </c>
      <c r="X184" s="161">
        <f t="shared" si="180"/>
        <v>0</v>
      </c>
      <c r="Y184" s="161">
        <f t="shared" si="182"/>
        <v>0</v>
      </c>
      <c r="Z184" s="161">
        <f t="shared" si="182"/>
        <v>0</v>
      </c>
      <c r="AA184" s="161">
        <f t="shared" si="182"/>
        <v>0</v>
      </c>
      <c r="AB184" s="161">
        <f t="shared" si="179"/>
        <v>0</v>
      </c>
      <c r="AC184" s="161">
        <f t="shared" si="179"/>
        <v>0</v>
      </c>
      <c r="AD184" s="161">
        <f t="shared" si="182"/>
        <v>0</v>
      </c>
      <c r="AE184" s="161">
        <f t="shared" si="182"/>
        <v>0</v>
      </c>
      <c r="AF184" s="174">
        <f t="shared" si="182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83">B185</f>
        <v>0</v>
      </c>
      <c r="D185" s="161">
        <f t="shared" si="183"/>
        <v>0</v>
      </c>
      <c r="E185" s="161">
        <f t="shared" si="183"/>
        <v>0</v>
      </c>
      <c r="F185" s="161">
        <f t="shared" si="183"/>
        <v>0</v>
      </c>
      <c r="G185" s="161">
        <f t="shared" si="183"/>
        <v>0</v>
      </c>
      <c r="H185" s="161">
        <f t="shared" si="183"/>
        <v>0</v>
      </c>
      <c r="I185" s="161">
        <f t="shared" si="183"/>
        <v>0</v>
      </c>
      <c r="J185" s="161">
        <f t="shared" si="183"/>
        <v>0</v>
      </c>
      <c r="K185" s="161">
        <f t="shared" si="183"/>
        <v>0</v>
      </c>
      <c r="L185" s="161">
        <f t="shared" si="183"/>
        <v>0</v>
      </c>
      <c r="M185" s="161">
        <f t="shared" si="183"/>
        <v>0</v>
      </c>
      <c r="N185" s="161">
        <f t="shared" si="183"/>
        <v>0</v>
      </c>
      <c r="O185" s="161">
        <f t="shared" si="183"/>
        <v>0</v>
      </c>
      <c r="P185" s="161">
        <f t="shared" si="183"/>
        <v>0</v>
      </c>
      <c r="Q185" s="161">
        <f t="shared" si="183"/>
        <v>0</v>
      </c>
      <c r="R185" s="161">
        <f t="shared" si="183"/>
        <v>0</v>
      </c>
      <c r="S185" s="161">
        <f t="shared" si="182"/>
        <v>0</v>
      </c>
      <c r="T185" s="161">
        <f t="shared" si="182"/>
        <v>0</v>
      </c>
      <c r="U185" s="161">
        <f t="shared" si="182"/>
        <v>0</v>
      </c>
      <c r="V185" s="161">
        <f t="shared" si="182"/>
        <v>0</v>
      </c>
      <c r="W185" s="161">
        <f t="shared" ref="W185:X200" si="184">V185</f>
        <v>0</v>
      </c>
      <c r="X185" s="161">
        <f t="shared" si="184"/>
        <v>0</v>
      </c>
      <c r="Y185" s="161">
        <f t="shared" si="182"/>
        <v>0</v>
      </c>
      <c r="Z185" s="161">
        <f t="shared" si="182"/>
        <v>0</v>
      </c>
      <c r="AA185" s="161">
        <f t="shared" si="182"/>
        <v>0</v>
      </c>
      <c r="AB185" s="161">
        <f t="shared" si="182"/>
        <v>0</v>
      </c>
      <c r="AC185" s="161">
        <f t="shared" si="182"/>
        <v>0</v>
      </c>
      <c r="AD185" s="161">
        <f t="shared" si="182"/>
        <v>0</v>
      </c>
      <c r="AE185" s="161">
        <f t="shared" si="182"/>
        <v>0</v>
      </c>
      <c r="AF185" s="174">
        <f t="shared" si="182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83"/>
        <v>0</v>
      </c>
      <c r="D186" s="161">
        <f t="shared" si="183"/>
        <v>0</v>
      </c>
      <c r="E186" s="161">
        <f t="shared" si="183"/>
        <v>0</v>
      </c>
      <c r="F186" s="161">
        <f t="shared" si="183"/>
        <v>0</v>
      </c>
      <c r="G186" s="161">
        <f t="shared" si="183"/>
        <v>0</v>
      </c>
      <c r="H186" s="161">
        <f t="shared" si="183"/>
        <v>0</v>
      </c>
      <c r="I186" s="161">
        <f t="shared" si="183"/>
        <v>0</v>
      </c>
      <c r="J186" s="161">
        <f t="shared" si="183"/>
        <v>0</v>
      </c>
      <c r="K186" s="161">
        <f t="shared" si="183"/>
        <v>0</v>
      </c>
      <c r="L186" s="161">
        <f t="shared" si="183"/>
        <v>0</v>
      </c>
      <c r="M186" s="161">
        <f t="shared" si="183"/>
        <v>0</v>
      </c>
      <c r="N186" s="161">
        <f t="shared" si="183"/>
        <v>0</v>
      </c>
      <c r="O186" s="161">
        <f t="shared" si="183"/>
        <v>0</v>
      </c>
      <c r="P186" s="161">
        <f t="shared" si="183"/>
        <v>0</v>
      </c>
      <c r="Q186" s="161">
        <f t="shared" si="183"/>
        <v>0</v>
      </c>
      <c r="R186" s="161">
        <f t="shared" si="183"/>
        <v>0</v>
      </c>
      <c r="S186" s="161">
        <f t="shared" si="182"/>
        <v>0</v>
      </c>
      <c r="T186" s="161">
        <f t="shared" si="182"/>
        <v>0</v>
      </c>
      <c r="U186" s="161">
        <f t="shared" si="182"/>
        <v>0</v>
      </c>
      <c r="V186" s="161">
        <f t="shared" si="182"/>
        <v>0</v>
      </c>
      <c r="W186" s="161">
        <f t="shared" si="184"/>
        <v>0</v>
      </c>
      <c r="X186" s="161">
        <f t="shared" si="184"/>
        <v>0</v>
      </c>
      <c r="Y186" s="161">
        <f t="shared" si="182"/>
        <v>0</v>
      </c>
      <c r="Z186" s="161">
        <f t="shared" si="182"/>
        <v>0</v>
      </c>
      <c r="AA186" s="161">
        <f t="shared" si="182"/>
        <v>0</v>
      </c>
      <c r="AB186" s="161">
        <f t="shared" si="182"/>
        <v>0</v>
      </c>
      <c r="AC186" s="161">
        <f t="shared" si="182"/>
        <v>0</v>
      </c>
      <c r="AD186" s="161">
        <f t="shared" si="182"/>
        <v>0</v>
      </c>
      <c r="AE186" s="161">
        <f t="shared" si="182"/>
        <v>0</v>
      </c>
      <c r="AF186" s="174">
        <f t="shared" si="182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83"/>
        <v>0</v>
      </c>
      <c r="D187" s="161">
        <f t="shared" si="183"/>
        <v>0</v>
      </c>
      <c r="E187" s="161">
        <f t="shared" si="183"/>
        <v>0</v>
      </c>
      <c r="F187" s="161">
        <f t="shared" si="183"/>
        <v>0</v>
      </c>
      <c r="G187" s="161">
        <f t="shared" si="183"/>
        <v>0</v>
      </c>
      <c r="H187" s="161">
        <f t="shared" si="183"/>
        <v>0</v>
      </c>
      <c r="I187" s="161">
        <f t="shared" si="183"/>
        <v>0</v>
      </c>
      <c r="J187" s="161">
        <f t="shared" si="183"/>
        <v>0</v>
      </c>
      <c r="K187" s="161">
        <f t="shared" si="183"/>
        <v>0</v>
      </c>
      <c r="L187" s="161">
        <f t="shared" si="183"/>
        <v>0</v>
      </c>
      <c r="M187" s="161">
        <f t="shared" si="183"/>
        <v>0</v>
      </c>
      <c r="N187" s="161">
        <f t="shared" si="183"/>
        <v>0</v>
      </c>
      <c r="O187" s="161">
        <f t="shared" si="183"/>
        <v>0</v>
      </c>
      <c r="P187" s="161">
        <f t="shared" si="183"/>
        <v>0</v>
      </c>
      <c r="Q187" s="161">
        <f t="shared" si="183"/>
        <v>0</v>
      </c>
      <c r="R187" s="161">
        <f t="shared" si="183"/>
        <v>0</v>
      </c>
      <c r="S187" s="161">
        <f t="shared" si="182"/>
        <v>0</v>
      </c>
      <c r="T187" s="161">
        <f t="shared" si="182"/>
        <v>0</v>
      </c>
      <c r="U187" s="161">
        <f t="shared" si="182"/>
        <v>0</v>
      </c>
      <c r="V187" s="161">
        <f t="shared" si="182"/>
        <v>0</v>
      </c>
      <c r="W187" s="161">
        <f t="shared" si="184"/>
        <v>0</v>
      </c>
      <c r="X187" s="161">
        <f t="shared" si="184"/>
        <v>0</v>
      </c>
      <c r="Y187" s="161">
        <f t="shared" si="182"/>
        <v>0</v>
      </c>
      <c r="Z187" s="161">
        <f t="shared" si="182"/>
        <v>0</v>
      </c>
      <c r="AA187" s="161">
        <f t="shared" si="182"/>
        <v>0</v>
      </c>
      <c r="AB187" s="161">
        <f t="shared" si="182"/>
        <v>0</v>
      </c>
      <c r="AC187" s="161">
        <f t="shared" si="182"/>
        <v>0</v>
      </c>
      <c r="AD187" s="161">
        <f t="shared" si="182"/>
        <v>0</v>
      </c>
      <c r="AE187" s="161">
        <f t="shared" si="182"/>
        <v>0</v>
      </c>
      <c r="AF187" s="174">
        <f t="shared" si="182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83"/>
        <v>0</v>
      </c>
      <c r="D188" s="161">
        <f t="shared" si="183"/>
        <v>0</v>
      </c>
      <c r="E188" s="161">
        <f t="shared" si="183"/>
        <v>0</v>
      </c>
      <c r="F188" s="161">
        <f t="shared" si="183"/>
        <v>0</v>
      </c>
      <c r="G188" s="161">
        <f t="shared" si="183"/>
        <v>0</v>
      </c>
      <c r="H188" s="161">
        <f t="shared" si="183"/>
        <v>0</v>
      </c>
      <c r="I188" s="161">
        <f t="shared" si="183"/>
        <v>0</v>
      </c>
      <c r="J188" s="161">
        <f t="shared" si="183"/>
        <v>0</v>
      </c>
      <c r="K188" s="161">
        <f t="shared" si="183"/>
        <v>0</v>
      </c>
      <c r="L188" s="161">
        <f t="shared" si="183"/>
        <v>0</v>
      </c>
      <c r="M188" s="161">
        <f t="shared" si="183"/>
        <v>0</v>
      </c>
      <c r="N188" s="161">
        <f t="shared" si="183"/>
        <v>0</v>
      </c>
      <c r="O188" s="161">
        <f t="shared" si="183"/>
        <v>0</v>
      </c>
      <c r="P188" s="161">
        <f t="shared" si="183"/>
        <v>0</v>
      </c>
      <c r="Q188" s="161">
        <f t="shared" si="183"/>
        <v>0</v>
      </c>
      <c r="R188" s="161">
        <f t="shared" si="183"/>
        <v>0</v>
      </c>
      <c r="S188" s="161">
        <f t="shared" si="182"/>
        <v>0</v>
      </c>
      <c r="T188" s="161">
        <f t="shared" si="182"/>
        <v>0</v>
      </c>
      <c r="U188" s="161">
        <f t="shared" si="182"/>
        <v>0</v>
      </c>
      <c r="V188" s="161">
        <f t="shared" si="182"/>
        <v>0</v>
      </c>
      <c r="W188" s="161">
        <f t="shared" si="184"/>
        <v>0</v>
      </c>
      <c r="X188" s="161">
        <f t="shared" si="184"/>
        <v>0</v>
      </c>
      <c r="Y188" s="161">
        <f t="shared" si="182"/>
        <v>0</v>
      </c>
      <c r="Z188" s="161">
        <f t="shared" si="182"/>
        <v>0</v>
      </c>
      <c r="AA188" s="161">
        <f t="shared" si="182"/>
        <v>0</v>
      </c>
      <c r="AB188" s="161">
        <f t="shared" si="182"/>
        <v>0</v>
      </c>
      <c r="AC188" s="161">
        <f t="shared" si="182"/>
        <v>0</v>
      </c>
      <c r="AD188" s="161">
        <f t="shared" si="182"/>
        <v>0</v>
      </c>
      <c r="AE188" s="161">
        <f t="shared" si="182"/>
        <v>0</v>
      </c>
      <c r="AF188" s="174">
        <f t="shared" si="182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83"/>
        <v>0</v>
      </c>
      <c r="D189" s="161">
        <f t="shared" si="183"/>
        <v>0</v>
      </c>
      <c r="E189" s="161">
        <f t="shared" si="183"/>
        <v>0</v>
      </c>
      <c r="F189" s="161">
        <f t="shared" si="183"/>
        <v>0</v>
      </c>
      <c r="G189" s="161">
        <f t="shared" si="183"/>
        <v>0</v>
      </c>
      <c r="H189" s="161">
        <f t="shared" si="183"/>
        <v>0</v>
      </c>
      <c r="I189" s="161">
        <f t="shared" si="183"/>
        <v>0</v>
      </c>
      <c r="J189" s="161">
        <f t="shared" si="183"/>
        <v>0</v>
      </c>
      <c r="K189" s="161">
        <f t="shared" si="183"/>
        <v>0</v>
      </c>
      <c r="L189" s="161">
        <f t="shared" si="183"/>
        <v>0</v>
      </c>
      <c r="M189" s="161">
        <f t="shared" si="183"/>
        <v>0</v>
      </c>
      <c r="N189" s="161">
        <f t="shared" si="183"/>
        <v>0</v>
      </c>
      <c r="O189" s="161">
        <f t="shared" si="183"/>
        <v>0</v>
      </c>
      <c r="P189" s="161">
        <f t="shared" si="183"/>
        <v>0</v>
      </c>
      <c r="Q189" s="161">
        <f t="shared" si="183"/>
        <v>0</v>
      </c>
      <c r="R189" s="161">
        <f t="shared" si="183"/>
        <v>0</v>
      </c>
      <c r="S189" s="161">
        <f t="shared" si="182"/>
        <v>0</v>
      </c>
      <c r="T189" s="161">
        <f t="shared" si="182"/>
        <v>0</v>
      </c>
      <c r="U189" s="161">
        <f t="shared" si="182"/>
        <v>0</v>
      </c>
      <c r="V189" s="161">
        <f t="shared" si="182"/>
        <v>0</v>
      </c>
      <c r="W189" s="161">
        <f t="shared" si="184"/>
        <v>0</v>
      </c>
      <c r="X189" s="161">
        <f t="shared" si="184"/>
        <v>0</v>
      </c>
      <c r="Y189" s="161">
        <f t="shared" si="182"/>
        <v>0</v>
      </c>
      <c r="Z189" s="161">
        <f t="shared" si="182"/>
        <v>0</v>
      </c>
      <c r="AA189" s="161">
        <f t="shared" si="182"/>
        <v>0</v>
      </c>
      <c r="AB189" s="161">
        <f t="shared" si="182"/>
        <v>0</v>
      </c>
      <c r="AC189" s="161">
        <f t="shared" si="182"/>
        <v>0</v>
      </c>
      <c r="AD189" s="161">
        <f t="shared" si="182"/>
        <v>0</v>
      </c>
      <c r="AE189" s="161">
        <f t="shared" si="182"/>
        <v>0</v>
      </c>
      <c r="AF189" s="174">
        <f t="shared" si="182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83"/>
        <v>0</v>
      </c>
      <c r="D190" s="161">
        <f t="shared" si="183"/>
        <v>0</v>
      </c>
      <c r="E190" s="161">
        <f t="shared" si="183"/>
        <v>0</v>
      </c>
      <c r="F190" s="161">
        <f t="shared" si="183"/>
        <v>0</v>
      </c>
      <c r="G190" s="161">
        <f t="shared" si="183"/>
        <v>0</v>
      </c>
      <c r="H190" s="161">
        <f t="shared" si="183"/>
        <v>0</v>
      </c>
      <c r="I190" s="161">
        <f t="shared" si="183"/>
        <v>0</v>
      </c>
      <c r="J190" s="161">
        <f t="shared" si="183"/>
        <v>0</v>
      </c>
      <c r="K190" s="161">
        <f t="shared" si="183"/>
        <v>0</v>
      </c>
      <c r="L190" s="161">
        <f t="shared" si="183"/>
        <v>0</v>
      </c>
      <c r="M190" s="161">
        <f t="shared" si="183"/>
        <v>0</v>
      </c>
      <c r="N190" s="161">
        <f t="shared" si="183"/>
        <v>0</v>
      </c>
      <c r="O190" s="161">
        <f t="shared" si="183"/>
        <v>0</v>
      </c>
      <c r="P190" s="161">
        <f t="shared" si="183"/>
        <v>0</v>
      </c>
      <c r="Q190" s="161">
        <f t="shared" si="183"/>
        <v>0</v>
      </c>
      <c r="R190" s="161">
        <f t="shared" si="183"/>
        <v>0</v>
      </c>
      <c r="S190" s="161">
        <f t="shared" si="182"/>
        <v>0</v>
      </c>
      <c r="T190" s="161">
        <f t="shared" si="182"/>
        <v>0</v>
      </c>
      <c r="U190" s="161">
        <f t="shared" si="182"/>
        <v>0</v>
      </c>
      <c r="V190" s="161">
        <f t="shared" si="182"/>
        <v>0</v>
      </c>
      <c r="W190" s="161">
        <f t="shared" si="184"/>
        <v>0</v>
      </c>
      <c r="X190" s="161">
        <f t="shared" si="184"/>
        <v>0</v>
      </c>
      <c r="Y190" s="161">
        <f t="shared" si="182"/>
        <v>0</v>
      </c>
      <c r="Z190" s="161">
        <f t="shared" si="182"/>
        <v>0</v>
      </c>
      <c r="AA190" s="161">
        <f t="shared" si="182"/>
        <v>0</v>
      </c>
      <c r="AB190" s="161">
        <f t="shared" si="182"/>
        <v>0</v>
      </c>
      <c r="AC190" s="161">
        <f t="shared" si="182"/>
        <v>0</v>
      </c>
      <c r="AD190" s="161">
        <f t="shared" si="182"/>
        <v>0</v>
      </c>
      <c r="AE190" s="161">
        <f t="shared" si="182"/>
        <v>0</v>
      </c>
      <c r="AF190" s="174">
        <f t="shared" si="182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83"/>
        <v>0</v>
      </c>
      <c r="D191" s="161">
        <f t="shared" si="183"/>
        <v>0</v>
      </c>
      <c r="E191" s="161">
        <f t="shared" si="183"/>
        <v>0</v>
      </c>
      <c r="F191" s="161">
        <f t="shared" si="183"/>
        <v>0</v>
      </c>
      <c r="G191" s="161">
        <f t="shared" si="183"/>
        <v>0</v>
      </c>
      <c r="H191" s="161">
        <f t="shared" si="183"/>
        <v>0</v>
      </c>
      <c r="I191" s="161">
        <f t="shared" si="183"/>
        <v>0</v>
      </c>
      <c r="J191" s="161">
        <f t="shared" si="183"/>
        <v>0</v>
      </c>
      <c r="K191" s="161">
        <f t="shared" si="183"/>
        <v>0</v>
      </c>
      <c r="L191" s="161">
        <f t="shared" si="183"/>
        <v>0</v>
      </c>
      <c r="M191" s="161">
        <f t="shared" si="183"/>
        <v>0</v>
      </c>
      <c r="N191" s="161">
        <f t="shared" si="183"/>
        <v>0</v>
      </c>
      <c r="O191" s="161">
        <f t="shared" si="183"/>
        <v>0</v>
      </c>
      <c r="P191" s="161">
        <f t="shared" si="183"/>
        <v>0</v>
      </c>
      <c r="Q191" s="161">
        <f t="shared" si="183"/>
        <v>0</v>
      </c>
      <c r="R191" s="161">
        <f t="shared" si="183"/>
        <v>0</v>
      </c>
      <c r="S191" s="161">
        <f t="shared" si="182"/>
        <v>0</v>
      </c>
      <c r="T191" s="161">
        <f t="shared" si="182"/>
        <v>0</v>
      </c>
      <c r="U191" s="161">
        <f t="shared" si="182"/>
        <v>0</v>
      </c>
      <c r="V191" s="161">
        <f t="shared" si="182"/>
        <v>0</v>
      </c>
      <c r="W191" s="161">
        <f t="shared" si="184"/>
        <v>0</v>
      </c>
      <c r="X191" s="161">
        <f t="shared" si="184"/>
        <v>0</v>
      </c>
      <c r="Y191" s="161">
        <f t="shared" si="182"/>
        <v>0</v>
      </c>
      <c r="Z191" s="161">
        <f t="shared" si="182"/>
        <v>0</v>
      </c>
      <c r="AA191" s="161">
        <f t="shared" si="182"/>
        <v>0</v>
      </c>
      <c r="AB191" s="161">
        <f t="shared" si="182"/>
        <v>0</v>
      </c>
      <c r="AC191" s="161">
        <f t="shared" si="182"/>
        <v>0</v>
      </c>
      <c r="AD191" s="161">
        <f t="shared" si="182"/>
        <v>0</v>
      </c>
      <c r="AE191" s="161">
        <f t="shared" si="182"/>
        <v>0</v>
      </c>
      <c r="AF191" s="174">
        <f t="shared" si="182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83"/>
        <v>0</v>
      </c>
      <c r="D192" s="161">
        <f t="shared" si="183"/>
        <v>0</v>
      </c>
      <c r="E192" s="161">
        <f t="shared" si="183"/>
        <v>0</v>
      </c>
      <c r="F192" s="161">
        <f t="shared" si="183"/>
        <v>0</v>
      </c>
      <c r="G192" s="161">
        <f t="shared" si="183"/>
        <v>0</v>
      </c>
      <c r="H192" s="161">
        <f t="shared" si="183"/>
        <v>0</v>
      </c>
      <c r="I192" s="161">
        <f t="shared" si="183"/>
        <v>0</v>
      </c>
      <c r="J192" s="161">
        <f t="shared" si="183"/>
        <v>0</v>
      </c>
      <c r="K192" s="161">
        <f t="shared" si="183"/>
        <v>0</v>
      </c>
      <c r="L192" s="161">
        <f t="shared" si="183"/>
        <v>0</v>
      </c>
      <c r="M192" s="161">
        <f t="shared" si="183"/>
        <v>0</v>
      </c>
      <c r="N192" s="161">
        <f t="shared" si="183"/>
        <v>0</v>
      </c>
      <c r="O192" s="161">
        <f t="shared" si="183"/>
        <v>0</v>
      </c>
      <c r="P192" s="161">
        <f t="shared" si="183"/>
        <v>0</v>
      </c>
      <c r="Q192" s="161">
        <f t="shared" si="183"/>
        <v>0</v>
      </c>
      <c r="R192" s="161">
        <f t="shared" si="183"/>
        <v>0</v>
      </c>
      <c r="S192" s="161">
        <f t="shared" si="182"/>
        <v>0</v>
      </c>
      <c r="T192" s="161">
        <f t="shared" si="182"/>
        <v>0</v>
      </c>
      <c r="U192" s="161">
        <f t="shared" si="182"/>
        <v>0</v>
      </c>
      <c r="V192" s="161">
        <f t="shared" si="182"/>
        <v>0</v>
      </c>
      <c r="W192" s="161">
        <f t="shared" si="184"/>
        <v>0</v>
      </c>
      <c r="X192" s="161">
        <f t="shared" si="184"/>
        <v>0</v>
      </c>
      <c r="Y192" s="161">
        <f t="shared" si="182"/>
        <v>0</v>
      </c>
      <c r="Z192" s="161">
        <f t="shared" si="182"/>
        <v>0</v>
      </c>
      <c r="AA192" s="161">
        <f t="shared" si="182"/>
        <v>0</v>
      </c>
      <c r="AB192" s="161">
        <f t="shared" si="182"/>
        <v>0</v>
      </c>
      <c r="AC192" s="161">
        <f t="shared" si="182"/>
        <v>0</v>
      </c>
      <c r="AD192" s="161">
        <f t="shared" si="182"/>
        <v>0</v>
      </c>
      <c r="AE192" s="161">
        <f t="shared" si="182"/>
        <v>0</v>
      </c>
      <c r="AF192" s="174">
        <f t="shared" si="182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83"/>
        <v>0</v>
      </c>
      <c r="D193" s="161">
        <f t="shared" si="183"/>
        <v>0</v>
      </c>
      <c r="E193" s="161">
        <f t="shared" si="183"/>
        <v>0</v>
      </c>
      <c r="F193" s="161">
        <f t="shared" si="183"/>
        <v>0</v>
      </c>
      <c r="G193" s="161">
        <f t="shared" si="183"/>
        <v>0</v>
      </c>
      <c r="H193" s="161">
        <f t="shared" si="183"/>
        <v>0</v>
      </c>
      <c r="I193" s="161">
        <f t="shared" si="183"/>
        <v>0</v>
      </c>
      <c r="J193" s="161">
        <f t="shared" si="183"/>
        <v>0</v>
      </c>
      <c r="K193" s="161">
        <f t="shared" si="183"/>
        <v>0</v>
      </c>
      <c r="L193" s="161">
        <f t="shared" si="183"/>
        <v>0</v>
      </c>
      <c r="M193" s="161">
        <f t="shared" si="183"/>
        <v>0</v>
      </c>
      <c r="N193" s="161">
        <f t="shared" si="183"/>
        <v>0</v>
      </c>
      <c r="O193" s="161">
        <f t="shared" si="183"/>
        <v>0</v>
      </c>
      <c r="P193" s="161">
        <f t="shared" si="183"/>
        <v>0</v>
      </c>
      <c r="Q193" s="161">
        <f t="shared" si="183"/>
        <v>0</v>
      </c>
      <c r="R193" s="161">
        <f t="shared" si="183"/>
        <v>0</v>
      </c>
      <c r="S193" s="161">
        <f t="shared" si="182"/>
        <v>0</v>
      </c>
      <c r="T193" s="161">
        <f t="shared" si="182"/>
        <v>0</v>
      </c>
      <c r="U193" s="161">
        <f t="shared" si="182"/>
        <v>0</v>
      </c>
      <c r="V193" s="161">
        <f t="shared" si="182"/>
        <v>0</v>
      </c>
      <c r="W193" s="161">
        <f t="shared" si="184"/>
        <v>0</v>
      </c>
      <c r="X193" s="161">
        <f t="shared" si="184"/>
        <v>0</v>
      </c>
      <c r="Y193" s="161">
        <f t="shared" si="182"/>
        <v>0</v>
      </c>
      <c r="Z193" s="161">
        <f t="shared" si="182"/>
        <v>0</v>
      </c>
      <c r="AA193" s="161">
        <f t="shared" si="182"/>
        <v>0</v>
      </c>
      <c r="AB193" s="161">
        <f t="shared" si="182"/>
        <v>0</v>
      </c>
      <c r="AC193" s="161">
        <f t="shared" si="182"/>
        <v>0</v>
      </c>
      <c r="AD193" s="161">
        <f t="shared" si="182"/>
        <v>0</v>
      </c>
      <c r="AE193" s="161">
        <f t="shared" si="182"/>
        <v>0</v>
      </c>
      <c r="AF193" s="174">
        <f t="shared" si="182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83"/>
        <v>0</v>
      </c>
      <c r="D194" s="161">
        <f t="shared" si="183"/>
        <v>0</v>
      </c>
      <c r="E194" s="161">
        <f t="shared" si="183"/>
        <v>0</v>
      </c>
      <c r="F194" s="161">
        <f t="shared" si="183"/>
        <v>0</v>
      </c>
      <c r="G194" s="161">
        <f t="shared" si="183"/>
        <v>0</v>
      </c>
      <c r="H194" s="161">
        <f t="shared" si="183"/>
        <v>0</v>
      </c>
      <c r="I194" s="161">
        <f t="shared" si="183"/>
        <v>0</v>
      </c>
      <c r="J194" s="161">
        <f t="shared" si="183"/>
        <v>0</v>
      </c>
      <c r="K194" s="161">
        <f t="shared" si="183"/>
        <v>0</v>
      </c>
      <c r="L194" s="161">
        <f t="shared" si="183"/>
        <v>0</v>
      </c>
      <c r="M194" s="161">
        <f t="shared" si="183"/>
        <v>0</v>
      </c>
      <c r="N194" s="161">
        <f t="shared" si="183"/>
        <v>0</v>
      </c>
      <c r="O194" s="161">
        <f t="shared" si="183"/>
        <v>0</v>
      </c>
      <c r="P194" s="161">
        <f t="shared" si="183"/>
        <v>0</v>
      </c>
      <c r="Q194" s="161">
        <f t="shared" si="183"/>
        <v>0</v>
      </c>
      <c r="R194" s="161">
        <f t="shared" si="183"/>
        <v>0</v>
      </c>
      <c r="S194" s="161">
        <f t="shared" si="182"/>
        <v>0</v>
      </c>
      <c r="T194" s="161">
        <f t="shared" si="182"/>
        <v>0</v>
      </c>
      <c r="U194" s="161">
        <f t="shared" si="182"/>
        <v>0</v>
      </c>
      <c r="V194" s="161">
        <f t="shared" si="182"/>
        <v>0</v>
      </c>
      <c r="W194" s="161">
        <f t="shared" si="184"/>
        <v>0</v>
      </c>
      <c r="X194" s="161">
        <f t="shared" si="184"/>
        <v>0</v>
      </c>
      <c r="Y194" s="161">
        <f t="shared" si="182"/>
        <v>0</v>
      </c>
      <c r="Z194" s="161">
        <f t="shared" si="182"/>
        <v>0</v>
      </c>
      <c r="AA194" s="161">
        <f t="shared" si="182"/>
        <v>0</v>
      </c>
      <c r="AB194" s="161">
        <f t="shared" si="182"/>
        <v>0</v>
      </c>
      <c r="AC194" s="161">
        <f t="shared" si="182"/>
        <v>0</v>
      </c>
      <c r="AD194" s="161">
        <f t="shared" si="182"/>
        <v>0</v>
      </c>
      <c r="AE194" s="161">
        <f t="shared" si="182"/>
        <v>0</v>
      </c>
      <c r="AF194" s="174">
        <f t="shared" si="182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83"/>
        <v>0</v>
      </c>
      <c r="D195" s="161">
        <f t="shared" si="183"/>
        <v>0</v>
      </c>
      <c r="E195" s="161">
        <f t="shared" si="183"/>
        <v>0</v>
      </c>
      <c r="F195" s="161">
        <f t="shared" si="183"/>
        <v>0</v>
      </c>
      <c r="G195" s="161">
        <f t="shared" si="183"/>
        <v>0</v>
      </c>
      <c r="H195" s="161">
        <f t="shared" si="183"/>
        <v>0</v>
      </c>
      <c r="I195" s="161">
        <f t="shared" si="183"/>
        <v>0</v>
      </c>
      <c r="J195" s="161">
        <f t="shared" si="183"/>
        <v>0</v>
      </c>
      <c r="K195" s="161">
        <f t="shared" si="183"/>
        <v>0</v>
      </c>
      <c r="L195" s="161">
        <f t="shared" si="183"/>
        <v>0</v>
      </c>
      <c r="M195" s="161">
        <f t="shared" si="183"/>
        <v>0</v>
      </c>
      <c r="N195" s="161">
        <f t="shared" si="183"/>
        <v>0</v>
      </c>
      <c r="O195" s="161">
        <f t="shared" si="183"/>
        <v>0</v>
      </c>
      <c r="P195" s="161">
        <f t="shared" si="183"/>
        <v>0</v>
      </c>
      <c r="Q195" s="161">
        <f t="shared" si="183"/>
        <v>0</v>
      </c>
      <c r="R195" s="161">
        <f t="shared" si="183"/>
        <v>0</v>
      </c>
      <c r="S195" s="161">
        <f t="shared" si="182"/>
        <v>0</v>
      </c>
      <c r="T195" s="161">
        <f t="shared" si="182"/>
        <v>0</v>
      </c>
      <c r="U195" s="161">
        <f t="shared" si="182"/>
        <v>0</v>
      </c>
      <c r="V195" s="161">
        <f t="shared" si="182"/>
        <v>0</v>
      </c>
      <c r="W195" s="161">
        <f t="shared" si="184"/>
        <v>0</v>
      </c>
      <c r="X195" s="161">
        <f t="shared" si="184"/>
        <v>0</v>
      </c>
      <c r="Y195" s="161">
        <f t="shared" si="182"/>
        <v>0</v>
      </c>
      <c r="Z195" s="161">
        <f t="shared" si="182"/>
        <v>0</v>
      </c>
      <c r="AA195" s="161">
        <f t="shared" si="182"/>
        <v>0</v>
      </c>
      <c r="AB195" s="161">
        <f t="shared" si="182"/>
        <v>0</v>
      </c>
      <c r="AC195" s="161">
        <f t="shared" si="182"/>
        <v>0</v>
      </c>
      <c r="AD195" s="161">
        <f t="shared" si="182"/>
        <v>0</v>
      </c>
      <c r="AE195" s="161">
        <f t="shared" si="182"/>
        <v>0</v>
      </c>
      <c r="AF195" s="174">
        <f t="shared" si="182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83"/>
        <v>0</v>
      </c>
      <c r="D196" s="161">
        <f t="shared" si="183"/>
        <v>0</v>
      </c>
      <c r="E196" s="161">
        <f t="shared" si="183"/>
        <v>0</v>
      </c>
      <c r="F196" s="161">
        <f t="shared" si="183"/>
        <v>0</v>
      </c>
      <c r="G196" s="161">
        <f t="shared" si="183"/>
        <v>0</v>
      </c>
      <c r="H196" s="161">
        <f t="shared" si="183"/>
        <v>0</v>
      </c>
      <c r="I196" s="161">
        <f t="shared" si="183"/>
        <v>0</v>
      </c>
      <c r="J196" s="161">
        <f t="shared" si="183"/>
        <v>0</v>
      </c>
      <c r="K196" s="161">
        <f t="shared" si="183"/>
        <v>0</v>
      </c>
      <c r="L196" s="161">
        <f t="shared" si="183"/>
        <v>0</v>
      </c>
      <c r="M196" s="161">
        <f t="shared" si="183"/>
        <v>0</v>
      </c>
      <c r="N196" s="161">
        <f t="shared" si="183"/>
        <v>0</v>
      </c>
      <c r="O196" s="161">
        <f t="shared" si="183"/>
        <v>0</v>
      </c>
      <c r="P196" s="161">
        <f t="shared" si="183"/>
        <v>0</v>
      </c>
      <c r="Q196" s="161">
        <f t="shared" si="183"/>
        <v>0</v>
      </c>
      <c r="R196" s="161">
        <f t="shared" si="183"/>
        <v>0</v>
      </c>
      <c r="S196" s="161">
        <f t="shared" si="182"/>
        <v>0</v>
      </c>
      <c r="T196" s="161">
        <f t="shared" si="182"/>
        <v>0</v>
      </c>
      <c r="U196" s="161">
        <f t="shared" si="182"/>
        <v>0</v>
      </c>
      <c r="V196" s="161">
        <f t="shared" si="182"/>
        <v>0</v>
      </c>
      <c r="W196" s="161">
        <f t="shared" si="184"/>
        <v>0</v>
      </c>
      <c r="X196" s="161">
        <f t="shared" si="184"/>
        <v>0</v>
      </c>
      <c r="Y196" s="161">
        <f t="shared" si="182"/>
        <v>0</v>
      </c>
      <c r="Z196" s="161">
        <f t="shared" si="182"/>
        <v>0</v>
      </c>
      <c r="AA196" s="161">
        <f t="shared" si="182"/>
        <v>0</v>
      </c>
      <c r="AB196" s="161">
        <f t="shared" si="182"/>
        <v>0</v>
      </c>
      <c r="AC196" s="161">
        <f t="shared" si="182"/>
        <v>0</v>
      </c>
      <c r="AD196" s="161">
        <f t="shared" si="182"/>
        <v>0</v>
      </c>
      <c r="AE196" s="161">
        <f t="shared" si="182"/>
        <v>0</v>
      </c>
      <c r="AF196" s="174">
        <f t="shared" si="182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83"/>
        <v>0</v>
      </c>
      <c r="D197" s="161">
        <f t="shared" si="183"/>
        <v>0</v>
      </c>
      <c r="E197" s="161">
        <f t="shared" si="183"/>
        <v>0</v>
      </c>
      <c r="F197" s="161">
        <f t="shared" si="183"/>
        <v>0</v>
      </c>
      <c r="G197" s="161">
        <f t="shared" si="183"/>
        <v>0</v>
      </c>
      <c r="H197" s="161">
        <f t="shared" si="183"/>
        <v>0</v>
      </c>
      <c r="I197" s="161">
        <f t="shared" si="183"/>
        <v>0</v>
      </c>
      <c r="J197" s="161">
        <f t="shared" si="183"/>
        <v>0</v>
      </c>
      <c r="K197" s="161">
        <f t="shared" si="183"/>
        <v>0</v>
      </c>
      <c r="L197" s="161">
        <f t="shared" si="183"/>
        <v>0</v>
      </c>
      <c r="M197" s="161">
        <f t="shared" si="183"/>
        <v>0</v>
      </c>
      <c r="N197" s="161">
        <f t="shared" si="183"/>
        <v>0</v>
      </c>
      <c r="O197" s="161">
        <f t="shared" si="183"/>
        <v>0</v>
      </c>
      <c r="P197" s="161">
        <f t="shared" si="183"/>
        <v>0</v>
      </c>
      <c r="Q197" s="161">
        <f t="shared" si="183"/>
        <v>0</v>
      </c>
      <c r="R197" s="161">
        <f t="shared" si="183"/>
        <v>0</v>
      </c>
      <c r="S197" s="161">
        <f t="shared" si="182"/>
        <v>0</v>
      </c>
      <c r="T197" s="161">
        <f t="shared" si="182"/>
        <v>0</v>
      </c>
      <c r="U197" s="161">
        <f t="shared" si="182"/>
        <v>0</v>
      </c>
      <c r="V197" s="161">
        <f t="shared" si="182"/>
        <v>0</v>
      </c>
      <c r="W197" s="161">
        <f t="shared" si="184"/>
        <v>0</v>
      </c>
      <c r="X197" s="161">
        <f t="shared" si="184"/>
        <v>0</v>
      </c>
      <c r="Y197" s="161">
        <f t="shared" si="182"/>
        <v>0</v>
      </c>
      <c r="Z197" s="161">
        <f t="shared" si="182"/>
        <v>0</v>
      </c>
      <c r="AA197" s="161">
        <f t="shared" si="182"/>
        <v>0</v>
      </c>
      <c r="AB197" s="161">
        <f t="shared" si="182"/>
        <v>0</v>
      </c>
      <c r="AC197" s="161">
        <f t="shared" si="182"/>
        <v>0</v>
      </c>
      <c r="AD197" s="161">
        <f t="shared" si="182"/>
        <v>0</v>
      </c>
      <c r="AE197" s="161">
        <f t="shared" si="182"/>
        <v>0</v>
      </c>
      <c r="AF197" s="174">
        <f t="shared" si="182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83"/>
        <v>0</v>
      </c>
      <c r="D198" s="161">
        <f t="shared" si="183"/>
        <v>0</v>
      </c>
      <c r="E198" s="161">
        <f t="shared" si="183"/>
        <v>0</v>
      </c>
      <c r="F198" s="161">
        <f t="shared" si="183"/>
        <v>0</v>
      </c>
      <c r="G198" s="161">
        <f t="shared" si="183"/>
        <v>0</v>
      </c>
      <c r="H198" s="161">
        <f t="shared" si="183"/>
        <v>0</v>
      </c>
      <c r="I198" s="161">
        <f t="shared" si="183"/>
        <v>0</v>
      </c>
      <c r="J198" s="161">
        <f t="shared" si="183"/>
        <v>0</v>
      </c>
      <c r="K198" s="161">
        <f t="shared" si="183"/>
        <v>0</v>
      </c>
      <c r="L198" s="161">
        <f t="shared" si="183"/>
        <v>0</v>
      </c>
      <c r="M198" s="161">
        <f t="shared" si="183"/>
        <v>0</v>
      </c>
      <c r="N198" s="161">
        <f t="shared" si="183"/>
        <v>0</v>
      </c>
      <c r="O198" s="161">
        <f t="shared" si="183"/>
        <v>0</v>
      </c>
      <c r="P198" s="161">
        <f t="shared" si="183"/>
        <v>0</v>
      </c>
      <c r="Q198" s="161">
        <f t="shared" si="183"/>
        <v>0</v>
      </c>
      <c r="R198" s="161">
        <f t="shared" si="183"/>
        <v>0</v>
      </c>
      <c r="S198" s="161">
        <f t="shared" si="182"/>
        <v>0</v>
      </c>
      <c r="T198" s="161">
        <f t="shared" si="182"/>
        <v>0</v>
      </c>
      <c r="U198" s="161">
        <f t="shared" si="182"/>
        <v>0</v>
      </c>
      <c r="V198" s="161">
        <f t="shared" si="182"/>
        <v>0</v>
      </c>
      <c r="W198" s="161">
        <f t="shared" si="184"/>
        <v>0</v>
      </c>
      <c r="X198" s="161">
        <f t="shared" si="184"/>
        <v>0</v>
      </c>
      <c r="Y198" s="161">
        <f t="shared" si="182"/>
        <v>0</v>
      </c>
      <c r="Z198" s="161">
        <f t="shared" si="182"/>
        <v>0</v>
      </c>
      <c r="AA198" s="161">
        <f t="shared" si="182"/>
        <v>0</v>
      </c>
      <c r="AB198" s="161">
        <f t="shared" si="182"/>
        <v>0</v>
      </c>
      <c r="AC198" s="161">
        <f t="shared" si="182"/>
        <v>0</v>
      </c>
      <c r="AD198" s="161">
        <f t="shared" si="182"/>
        <v>0</v>
      </c>
      <c r="AE198" s="161">
        <f t="shared" si="182"/>
        <v>0</v>
      </c>
      <c r="AF198" s="174">
        <f t="shared" si="182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83"/>
        <v>0</v>
      </c>
      <c r="D199" s="161">
        <f t="shared" si="183"/>
        <v>0</v>
      </c>
      <c r="E199" s="161">
        <f t="shared" si="183"/>
        <v>0</v>
      </c>
      <c r="F199" s="161">
        <f t="shared" si="183"/>
        <v>0</v>
      </c>
      <c r="G199" s="161">
        <f t="shared" si="183"/>
        <v>0</v>
      </c>
      <c r="H199" s="161">
        <f t="shared" si="183"/>
        <v>0</v>
      </c>
      <c r="I199" s="161">
        <f t="shared" si="183"/>
        <v>0</v>
      </c>
      <c r="J199" s="161">
        <f t="shared" si="183"/>
        <v>0</v>
      </c>
      <c r="K199" s="161">
        <f t="shared" si="183"/>
        <v>0</v>
      </c>
      <c r="L199" s="161">
        <f t="shared" si="183"/>
        <v>0</v>
      </c>
      <c r="M199" s="161">
        <f t="shared" si="183"/>
        <v>0</v>
      </c>
      <c r="N199" s="161">
        <f t="shared" si="183"/>
        <v>0</v>
      </c>
      <c r="O199" s="161">
        <f t="shared" si="183"/>
        <v>0</v>
      </c>
      <c r="P199" s="161">
        <f t="shared" si="183"/>
        <v>0</v>
      </c>
      <c r="Q199" s="161">
        <f t="shared" si="183"/>
        <v>0</v>
      </c>
      <c r="R199" s="161">
        <f t="shared" si="183"/>
        <v>0</v>
      </c>
      <c r="S199" s="161">
        <f t="shared" si="182"/>
        <v>0</v>
      </c>
      <c r="T199" s="161">
        <f t="shared" si="182"/>
        <v>0</v>
      </c>
      <c r="U199" s="161">
        <f t="shared" si="182"/>
        <v>0</v>
      </c>
      <c r="V199" s="161">
        <f t="shared" si="182"/>
        <v>0</v>
      </c>
      <c r="W199" s="161">
        <f t="shared" si="184"/>
        <v>0</v>
      </c>
      <c r="X199" s="161">
        <f t="shared" si="184"/>
        <v>0</v>
      </c>
      <c r="Y199" s="161">
        <f t="shared" si="182"/>
        <v>0</v>
      </c>
      <c r="Z199" s="161">
        <f t="shared" si="182"/>
        <v>0</v>
      </c>
      <c r="AA199" s="161">
        <f t="shared" si="182"/>
        <v>0</v>
      </c>
      <c r="AB199" s="161">
        <f t="shared" si="182"/>
        <v>0</v>
      </c>
      <c r="AC199" s="161">
        <f t="shared" si="182"/>
        <v>0</v>
      </c>
      <c r="AD199" s="161">
        <f t="shared" si="182"/>
        <v>0</v>
      </c>
      <c r="AE199" s="161">
        <f t="shared" si="182"/>
        <v>0</v>
      </c>
      <c r="AF199" s="174">
        <f t="shared" si="182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83"/>
        <v>0</v>
      </c>
      <c r="D200" s="161">
        <f t="shared" si="183"/>
        <v>0</v>
      </c>
      <c r="E200" s="161">
        <f t="shared" si="183"/>
        <v>0</v>
      </c>
      <c r="F200" s="161">
        <f t="shared" si="183"/>
        <v>0</v>
      </c>
      <c r="G200" s="161">
        <f t="shared" si="183"/>
        <v>0</v>
      </c>
      <c r="H200" s="161">
        <f t="shared" si="183"/>
        <v>0</v>
      </c>
      <c r="I200" s="161">
        <f t="shared" si="183"/>
        <v>0</v>
      </c>
      <c r="J200" s="161">
        <f t="shared" si="183"/>
        <v>0</v>
      </c>
      <c r="K200" s="161">
        <f t="shared" si="183"/>
        <v>0</v>
      </c>
      <c r="L200" s="161">
        <f t="shared" si="183"/>
        <v>0</v>
      </c>
      <c r="M200" s="161">
        <f t="shared" si="183"/>
        <v>0</v>
      </c>
      <c r="N200" s="161">
        <f t="shared" si="183"/>
        <v>0</v>
      </c>
      <c r="O200" s="161">
        <f t="shared" si="183"/>
        <v>0</v>
      </c>
      <c r="P200" s="161">
        <f t="shared" si="183"/>
        <v>0</v>
      </c>
      <c r="Q200" s="161">
        <f t="shared" si="183"/>
        <v>0</v>
      </c>
      <c r="R200" s="161">
        <f t="shared" ref="R200:AF215" si="185">Q200</f>
        <v>0</v>
      </c>
      <c r="S200" s="161">
        <f t="shared" si="185"/>
        <v>0</v>
      </c>
      <c r="T200" s="161">
        <f t="shared" si="185"/>
        <v>0</v>
      </c>
      <c r="U200" s="161">
        <f t="shared" si="185"/>
        <v>0</v>
      </c>
      <c r="V200" s="161">
        <f t="shared" si="185"/>
        <v>0</v>
      </c>
      <c r="W200" s="161">
        <f t="shared" si="184"/>
        <v>0</v>
      </c>
      <c r="X200" s="161">
        <f t="shared" si="184"/>
        <v>0</v>
      </c>
      <c r="Y200" s="161">
        <f t="shared" si="185"/>
        <v>0</v>
      </c>
      <c r="Z200" s="161">
        <f t="shared" si="185"/>
        <v>0</v>
      </c>
      <c r="AA200" s="161">
        <f t="shared" si="185"/>
        <v>0</v>
      </c>
      <c r="AB200" s="161">
        <f t="shared" si="185"/>
        <v>0</v>
      </c>
      <c r="AC200" s="161">
        <f t="shared" si="185"/>
        <v>0</v>
      </c>
      <c r="AD200" s="161">
        <f t="shared" si="185"/>
        <v>0</v>
      </c>
      <c r="AE200" s="161">
        <f t="shared" si="185"/>
        <v>0</v>
      </c>
      <c r="AF200" s="174">
        <f t="shared" si="185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86">B201</f>
        <v>0</v>
      </c>
      <c r="D201" s="161">
        <f t="shared" si="186"/>
        <v>0</v>
      </c>
      <c r="E201" s="161">
        <f t="shared" si="186"/>
        <v>0</v>
      </c>
      <c r="F201" s="161">
        <f t="shared" si="186"/>
        <v>0</v>
      </c>
      <c r="G201" s="161">
        <f t="shared" si="186"/>
        <v>0</v>
      </c>
      <c r="H201" s="161">
        <f t="shared" si="186"/>
        <v>0</v>
      </c>
      <c r="I201" s="161">
        <f t="shared" si="186"/>
        <v>0</v>
      </c>
      <c r="J201" s="161">
        <f t="shared" si="186"/>
        <v>0</v>
      </c>
      <c r="K201" s="161">
        <f t="shared" si="186"/>
        <v>0</v>
      </c>
      <c r="L201" s="161">
        <f t="shared" si="186"/>
        <v>0</v>
      </c>
      <c r="M201" s="161">
        <f t="shared" si="186"/>
        <v>0</v>
      </c>
      <c r="N201" s="161">
        <f t="shared" si="186"/>
        <v>0</v>
      </c>
      <c r="O201" s="161">
        <f t="shared" si="186"/>
        <v>0</v>
      </c>
      <c r="P201" s="161">
        <f t="shared" si="186"/>
        <v>0</v>
      </c>
      <c r="Q201" s="161">
        <f t="shared" si="186"/>
        <v>0</v>
      </c>
      <c r="R201" s="161">
        <f t="shared" si="186"/>
        <v>0</v>
      </c>
      <c r="S201" s="161">
        <f t="shared" si="185"/>
        <v>0</v>
      </c>
      <c r="T201" s="161">
        <f t="shared" si="185"/>
        <v>0</v>
      </c>
      <c r="U201" s="161">
        <f t="shared" si="185"/>
        <v>0</v>
      </c>
      <c r="V201" s="161">
        <f t="shared" si="185"/>
        <v>0</v>
      </c>
      <c r="W201" s="161">
        <f t="shared" ref="W201:X215" si="187">V201</f>
        <v>0</v>
      </c>
      <c r="X201" s="161">
        <f t="shared" si="187"/>
        <v>0</v>
      </c>
      <c r="Y201" s="161">
        <f t="shared" si="185"/>
        <v>0</v>
      </c>
      <c r="Z201" s="161">
        <f t="shared" si="185"/>
        <v>0</v>
      </c>
      <c r="AA201" s="161">
        <f t="shared" si="185"/>
        <v>0</v>
      </c>
      <c r="AB201" s="161">
        <f t="shared" si="185"/>
        <v>0</v>
      </c>
      <c r="AC201" s="161">
        <f t="shared" si="185"/>
        <v>0</v>
      </c>
      <c r="AD201" s="161">
        <f t="shared" si="185"/>
        <v>0</v>
      </c>
      <c r="AE201" s="161">
        <f t="shared" si="185"/>
        <v>0</v>
      </c>
      <c r="AF201" s="174">
        <f t="shared" si="185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86"/>
        <v>0</v>
      </c>
      <c r="D202" s="161">
        <f t="shared" si="186"/>
        <v>0</v>
      </c>
      <c r="E202" s="161">
        <f t="shared" si="186"/>
        <v>0</v>
      </c>
      <c r="F202" s="161">
        <f t="shared" si="186"/>
        <v>0</v>
      </c>
      <c r="G202" s="161">
        <f t="shared" si="186"/>
        <v>0</v>
      </c>
      <c r="H202" s="161">
        <f t="shared" si="186"/>
        <v>0</v>
      </c>
      <c r="I202" s="161">
        <f t="shared" si="186"/>
        <v>0</v>
      </c>
      <c r="J202" s="161">
        <f t="shared" si="186"/>
        <v>0</v>
      </c>
      <c r="K202" s="161">
        <f t="shared" si="186"/>
        <v>0</v>
      </c>
      <c r="L202" s="161">
        <f t="shared" si="186"/>
        <v>0</v>
      </c>
      <c r="M202" s="161">
        <f t="shared" si="186"/>
        <v>0</v>
      </c>
      <c r="N202" s="161">
        <f t="shared" si="186"/>
        <v>0</v>
      </c>
      <c r="O202" s="161">
        <f t="shared" si="186"/>
        <v>0</v>
      </c>
      <c r="P202" s="161">
        <f t="shared" si="186"/>
        <v>0</v>
      </c>
      <c r="Q202" s="161">
        <f t="shared" si="186"/>
        <v>0</v>
      </c>
      <c r="R202" s="161">
        <f t="shared" si="186"/>
        <v>0</v>
      </c>
      <c r="S202" s="161">
        <f t="shared" si="185"/>
        <v>0</v>
      </c>
      <c r="T202" s="161">
        <f t="shared" si="185"/>
        <v>0</v>
      </c>
      <c r="U202" s="161">
        <f t="shared" si="185"/>
        <v>0</v>
      </c>
      <c r="V202" s="161">
        <f t="shared" si="185"/>
        <v>0</v>
      </c>
      <c r="W202" s="161">
        <f t="shared" si="187"/>
        <v>0</v>
      </c>
      <c r="X202" s="161">
        <f t="shared" si="187"/>
        <v>0</v>
      </c>
      <c r="Y202" s="161">
        <f t="shared" si="185"/>
        <v>0</v>
      </c>
      <c r="Z202" s="161">
        <f t="shared" si="185"/>
        <v>0</v>
      </c>
      <c r="AA202" s="161">
        <f t="shared" si="185"/>
        <v>0</v>
      </c>
      <c r="AB202" s="161">
        <f t="shared" si="185"/>
        <v>0</v>
      </c>
      <c r="AC202" s="161">
        <f t="shared" si="185"/>
        <v>0</v>
      </c>
      <c r="AD202" s="161">
        <f t="shared" si="185"/>
        <v>0</v>
      </c>
      <c r="AE202" s="161">
        <f t="shared" si="185"/>
        <v>0</v>
      </c>
      <c r="AF202" s="174">
        <f t="shared" si="185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86"/>
        <v>0</v>
      </c>
      <c r="D203" s="161">
        <f t="shared" si="186"/>
        <v>0</v>
      </c>
      <c r="E203" s="161">
        <f t="shared" si="186"/>
        <v>0</v>
      </c>
      <c r="F203" s="161">
        <f t="shared" si="186"/>
        <v>0</v>
      </c>
      <c r="G203" s="161">
        <f t="shared" si="186"/>
        <v>0</v>
      </c>
      <c r="H203" s="161">
        <f t="shared" si="186"/>
        <v>0</v>
      </c>
      <c r="I203" s="161">
        <f t="shared" si="186"/>
        <v>0</v>
      </c>
      <c r="J203" s="161">
        <f t="shared" si="186"/>
        <v>0</v>
      </c>
      <c r="K203" s="161">
        <f t="shared" si="186"/>
        <v>0</v>
      </c>
      <c r="L203" s="161">
        <f t="shared" si="186"/>
        <v>0</v>
      </c>
      <c r="M203" s="161">
        <f t="shared" si="186"/>
        <v>0</v>
      </c>
      <c r="N203" s="161">
        <f t="shared" si="186"/>
        <v>0</v>
      </c>
      <c r="O203" s="161">
        <f t="shared" si="186"/>
        <v>0</v>
      </c>
      <c r="P203" s="161">
        <f t="shared" si="186"/>
        <v>0</v>
      </c>
      <c r="Q203" s="161">
        <f t="shared" si="186"/>
        <v>0</v>
      </c>
      <c r="R203" s="161">
        <f t="shared" si="186"/>
        <v>0</v>
      </c>
      <c r="S203" s="161">
        <f t="shared" si="185"/>
        <v>0</v>
      </c>
      <c r="T203" s="161">
        <f t="shared" si="185"/>
        <v>0</v>
      </c>
      <c r="U203" s="161">
        <f t="shared" si="185"/>
        <v>0</v>
      </c>
      <c r="V203" s="161">
        <f t="shared" si="185"/>
        <v>0</v>
      </c>
      <c r="W203" s="161">
        <f t="shared" si="187"/>
        <v>0</v>
      </c>
      <c r="X203" s="161">
        <f t="shared" si="187"/>
        <v>0</v>
      </c>
      <c r="Y203" s="161">
        <f t="shared" si="185"/>
        <v>0</v>
      </c>
      <c r="Z203" s="161">
        <f t="shared" si="185"/>
        <v>0</v>
      </c>
      <c r="AA203" s="161">
        <f t="shared" si="185"/>
        <v>0</v>
      </c>
      <c r="AB203" s="161">
        <f t="shared" si="185"/>
        <v>0</v>
      </c>
      <c r="AC203" s="161">
        <f t="shared" si="185"/>
        <v>0</v>
      </c>
      <c r="AD203" s="161">
        <f t="shared" si="185"/>
        <v>0</v>
      </c>
      <c r="AE203" s="161">
        <f t="shared" si="185"/>
        <v>0</v>
      </c>
      <c r="AF203" s="174">
        <f t="shared" si="185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86"/>
        <v>0</v>
      </c>
      <c r="D204" s="161">
        <f t="shared" si="186"/>
        <v>0</v>
      </c>
      <c r="E204" s="161">
        <f t="shared" si="186"/>
        <v>0</v>
      </c>
      <c r="F204" s="161">
        <f t="shared" si="186"/>
        <v>0</v>
      </c>
      <c r="G204" s="161">
        <f t="shared" si="186"/>
        <v>0</v>
      </c>
      <c r="H204" s="161">
        <f t="shared" si="186"/>
        <v>0</v>
      </c>
      <c r="I204" s="161">
        <f t="shared" si="186"/>
        <v>0</v>
      </c>
      <c r="J204" s="161">
        <f t="shared" si="186"/>
        <v>0</v>
      </c>
      <c r="K204" s="161">
        <f t="shared" si="186"/>
        <v>0</v>
      </c>
      <c r="L204" s="161">
        <f t="shared" si="186"/>
        <v>0</v>
      </c>
      <c r="M204" s="161">
        <f t="shared" si="186"/>
        <v>0</v>
      </c>
      <c r="N204" s="161">
        <f t="shared" si="186"/>
        <v>0</v>
      </c>
      <c r="O204" s="161">
        <f t="shared" si="186"/>
        <v>0</v>
      </c>
      <c r="P204" s="161">
        <f t="shared" si="186"/>
        <v>0</v>
      </c>
      <c r="Q204" s="161">
        <f t="shared" si="186"/>
        <v>0</v>
      </c>
      <c r="R204" s="161">
        <f t="shared" si="186"/>
        <v>0</v>
      </c>
      <c r="S204" s="161">
        <f t="shared" si="185"/>
        <v>0</v>
      </c>
      <c r="T204" s="161">
        <f t="shared" si="185"/>
        <v>0</v>
      </c>
      <c r="U204" s="161">
        <f t="shared" si="185"/>
        <v>0</v>
      </c>
      <c r="V204" s="161">
        <f t="shared" si="185"/>
        <v>0</v>
      </c>
      <c r="W204" s="161">
        <f t="shared" si="187"/>
        <v>0</v>
      </c>
      <c r="X204" s="161">
        <f t="shared" si="187"/>
        <v>0</v>
      </c>
      <c r="Y204" s="161">
        <f t="shared" si="185"/>
        <v>0</v>
      </c>
      <c r="Z204" s="161">
        <f t="shared" si="185"/>
        <v>0</v>
      </c>
      <c r="AA204" s="161">
        <f t="shared" si="185"/>
        <v>0</v>
      </c>
      <c r="AB204" s="161">
        <f t="shared" si="185"/>
        <v>0</v>
      </c>
      <c r="AC204" s="161">
        <f t="shared" si="185"/>
        <v>0</v>
      </c>
      <c r="AD204" s="161">
        <f t="shared" si="185"/>
        <v>0</v>
      </c>
      <c r="AE204" s="161">
        <f t="shared" si="185"/>
        <v>0</v>
      </c>
      <c r="AF204" s="174">
        <f t="shared" si="185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86"/>
        <v>0</v>
      </c>
      <c r="D205" s="161">
        <f t="shared" si="186"/>
        <v>0</v>
      </c>
      <c r="E205" s="161">
        <f t="shared" si="186"/>
        <v>0</v>
      </c>
      <c r="F205" s="161">
        <f t="shared" si="186"/>
        <v>0</v>
      </c>
      <c r="G205" s="161">
        <f t="shared" si="186"/>
        <v>0</v>
      </c>
      <c r="H205" s="161">
        <f t="shared" si="186"/>
        <v>0</v>
      </c>
      <c r="I205" s="161">
        <f t="shared" si="186"/>
        <v>0</v>
      </c>
      <c r="J205" s="161">
        <f t="shared" si="186"/>
        <v>0</v>
      </c>
      <c r="K205" s="161">
        <f t="shared" si="186"/>
        <v>0</v>
      </c>
      <c r="L205" s="161">
        <f t="shared" si="186"/>
        <v>0</v>
      </c>
      <c r="M205" s="161">
        <f t="shared" si="186"/>
        <v>0</v>
      </c>
      <c r="N205" s="161">
        <f t="shared" si="186"/>
        <v>0</v>
      </c>
      <c r="O205" s="161">
        <f t="shared" si="186"/>
        <v>0</v>
      </c>
      <c r="P205" s="161">
        <f t="shared" si="186"/>
        <v>0</v>
      </c>
      <c r="Q205" s="161">
        <f t="shared" si="186"/>
        <v>0</v>
      </c>
      <c r="R205" s="161">
        <f t="shared" si="186"/>
        <v>0</v>
      </c>
      <c r="S205" s="161">
        <f t="shared" si="185"/>
        <v>0</v>
      </c>
      <c r="T205" s="161">
        <f t="shared" si="185"/>
        <v>0</v>
      </c>
      <c r="U205" s="161">
        <f t="shared" si="185"/>
        <v>0</v>
      </c>
      <c r="V205" s="161">
        <f t="shared" si="185"/>
        <v>0</v>
      </c>
      <c r="W205" s="161">
        <f t="shared" si="187"/>
        <v>0</v>
      </c>
      <c r="X205" s="161">
        <f t="shared" si="187"/>
        <v>0</v>
      </c>
      <c r="Y205" s="161">
        <f t="shared" si="185"/>
        <v>0</v>
      </c>
      <c r="Z205" s="161">
        <f t="shared" si="185"/>
        <v>0</v>
      </c>
      <c r="AA205" s="161">
        <f t="shared" si="185"/>
        <v>0</v>
      </c>
      <c r="AB205" s="161">
        <f t="shared" si="185"/>
        <v>0</v>
      </c>
      <c r="AC205" s="161">
        <f t="shared" si="185"/>
        <v>0</v>
      </c>
      <c r="AD205" s="161">
        <f t="shared" si="185"/>
        <v>0</v>
      </c>
      <c r="AE205" s="161">
        <f t="shared" si="185"/>
        <v>0</v>
      </c>
      <c r="AF205" s="174">
        <f t="shared" si="185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86"/>
        <v>0</v>
      </c>
      <c r="D206" s="161">
        <f t="shared" si="186"/>
        <v>0</v>
      </c>
      <c r="E206" s="161">
        <f t="shared" si="186"/>
        <v>0</v>
      </c>
      <c r="F206" s="161">
        <f t="shared" si="186"/>
        <v>0</v>
      </c>
      <c r="G206" s="161">
        <f t="shared" si="186"/>
        <v>0</v>
      </c>
      <c r="H206" s="161">
        <f t="shared" si="186"/>
        <v>0</v>
      </c>
      <c r="I206" s="161">
        <f t="shared" si="186"/>
        <v>0</v>
      </c>
      <c r="J206" s="161">
        <f t="shared" si="186"/>
        <v>0</v>
      </c>
      <c r="K206" s="161">
        <f t="shared" si="186"/>
        <v>0</v>
      </c>
      <c r="L206" s="161">
        <f t="shared" si="186"/>
        <v>0</v>
      </c>
      <c r="M206" s="161">
        <f t="shared" si="186"/>
        <v>0</v>
      </c>
      <c r="N206" s="161">
        <f t="shared" si="186"/>
        <v>0</v>
      </c>
      <c r="O206" s="161">
        <f t="shared" si="186"/>
        <v>0</v>
      </c>
      <c r="P206" s="161">
        <f t="shared" si="186"/>
        <v>0</v>
      </c>
      <c r="Q206" s="161">
        <f t="shared" si="186"/>
        <v>0</v>
      </c>
      <c r="R206" s="161">
        <f t="shared" si="186"/>
        <v>0</v>
      </c>
      <c r="S206" s="161">
        <f t="shared" si="185"/>
        <v>0</v>
      </c>
      <c r="T206" s="161">
        <f t="shared" si="185"/>
        <v>0</v>
      </c>
      <c r="U206" s="161">
        <f t="shared" si="185"/>
        <v>0</v>
      </c>
      <c r="V206" s="161">
        <f t="shared" si="185"/>
        <v>0</v>
      </c>
      <c r="W206" s="161">
        <f t="shared" si="187"/>
        <v>0</v>
      </c>
      <c r="X206" s="161">
        <f t="shared" si="187"/>
        <v>0</v>
      </c>
      <c r="Y206" s="161">
        <f t="shared" si="185"/>
        <v>0</v>
      </c>
      <c r="Z206" s="161">
        <f t="shared" si="185"/>
        <v>0</v>
      </c>
      <c r="AA206" s="161">
        <f t="shared" si="185"/>
        <v>0</v>
      </c>
      <c r="AB206" s="161">
        <f t="shared" si="185"/>
        <v>0</v>
      </c>
      <c r="AC206" s="161">
        <f t="shared" si="185"/>
        <v>0</v>
      </c>
      <c r="AD206" s="161">
        <f t="shared" si="185"/>
        <v>0</v>
      </c>
      <c r="AE206" s="161">
        <f t="shared" si="185"/>
        <v>0</v>
      </c>
      <c r="AF206" s="174">
        <f t="shared" si="185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86"/>
        <v>0</v>
      </c>
      <c r="D207" s="161">
        <f t="shared" si="186"/>
        <v>0</v>
      </c>
      <c r="E207" s="161">
        <f t="shared" si="186"/>
        <v>0</v>
      </c>
      <c r="F207" s="161">
        <f t="shared" si="186"/>
        <v>0</v>
      </c>
      <c r="G207" s="161">
        <f t="shared" si="186"/>
        <v>0</v>
      </c>
      <c r="H207" s="161">
        <f t="shared" si="186"/>
        <v>0</v>
      </c>
      <c r="I207" s="161">
        <f t="shared" si="186"/>
        <v>0</v>
      </c>
      <c r="J207" s="161">
        <f t="shared" si="186"/>
        <v>0</v>
      </c>
      <c r="K207" s="161">
        <f t="shared" si="186"/>
        <v>0</v>
      </c>
      <c r="L207" s="161">
        <f t="shared" si="186"/>
        <v>0</v>
      </c>
      <c r="M207" s="161">
        <f t="shared" si="186"/>
        <v>0</v>
      </c>
      <c r="N207" s="161">
        <f t="shared" si="186"/>
        <v>0</v>
      </c>
      <c r="O207" s="161">
        <f t="shared" si="186"/>
        <v>0</v>
      </c>
      <c r="P207" s="161">
        <f t="shared" si="186"/>
        <v>0</v>
      </c>
      <c r="Q207" s="161">
        <f t="shared" si="186"/>
        <v>0</v>
      </c>
      <c r="R207" s="161">
        <f t="shared" si="186"/>
        <v>0</v>
      </c>
      <c r="S207" s="161">
        <f t="shared" si="185"/>
        <v>0</v>
      </c>
      <c r="T207" s="161">
        <f t="shared" si="185"/>
        <v>0</v>
      </c>
      <c r="U207" s="161">
        <f t="shared" si="185"/>
        <v>0</v>
      </c>
      <c r="V207" s="161">
        <f t="shared" si="185"/>
        <v>0</v>
      </c>
      <c r="W207" s="161">
        <f t="shared" si="187"/>
        <v>0</v>
      </c>
      <c r="X207" s="161">
        <f t="shared" si="187"/>
        <v>0</v>
      </c>
      <c r="Y207" s="161">
        <f t="shared" si="185"/>
        <v>0</v>
      </c>
      <c r="Z207" s="161">
        <f t="shared" si="185"/>
        <v>0</v>
      </c>
      <c r="AA207" s="161">
        <f t="shared" si="185"/>
        <v>0</v>
      </c>
      <c r="AB207" s="161">
        <f t="shared" si="185"/>
        <v>0</v>
      </c>
      <c r="AC207" s="161">
        <f t="shared" si="185"/>
        <v>0</v>
      </c>
      <c r="AD207" s="161">
        <f t="shared" si="185"/>
        <v>0</v>
      </c>
      <c r="AE207" s="161">
        <f t="shared" si="185"/>
        <v>0</v>
      </c>
      <c r="AF207" s="174">
        <f t="shared" si="185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86"/>
        <v>0</v>
      </c>
      <c r="D208" s="161">
        <f t="shared" si="186"/>
        <v>0</v>
      </c>
      <c r="E208" s="161">
        <f t="shared" si="186"/>
        <v>0</v>
      </c>
      <c r="F208" s="161">
        <f t="shared" si="186"/>
        <v>0</v>
      </c>
      <c r="G208" s="161">
        <f t="shared" si="186"/>
        <v>0</v>
      </c>
      <c r="H208" s="161">
        <f t="shared" si="186"/>
        <v>0</v>
      </c>
      <c r="I208" s="161">
        <f t="shared" si="186"/>
        <v>0</v>
      </c>
      <c r="J208" s="161">
        <f t="shared" si="186"/>
        <v>0</v>
      </c>
      <c r="K208" s="161">
        <f t="shared" si="186"/>
        <v>0</v>
      </c>
      <c r="L208" s="161">
        <f t="shared" si="186"/>
        <v>0</v>
      </c>
      <c r="M208" s="161">
        <f t="shared" si="186"/>
        <v>0</v>
      </c>
      <c r="N208" s="161">
        <f t="shared" si="186"/>
        <v>0</v>
      </c>
      <c r="O208" s="161">
        <f t="shared" si="186"/>
        <v>0</v>
      </c>
      <c r="P208" s="161">
        <f t="shared" si="186"/>
        <v>0</v>
      </c>
      <c r="Q208" s="161">
        <f t="shared" si="186"/>
        <v>0</v>
      </c>
      <c r="R208" s="161">
        <f t="shared" si="186"/>
        <v>0</v>
      </c>
      <c r="S208" s="161">
        <f t="shared" si="185"/>
        <v>0</v>
      </c>
      <c r="T208" s="161">
        <f t="shared" si="185"/>
        <v>0</v>
      </c>
      <c r="U208" s="161">
        <f t="shared" si="185"/>
        <v>0</v>
      </c>
      <c r="V208" s="161">
        <f t="shared" si="185"/>
        <v>0</v>
      </c>
      <c r="W208" s="161">
        <f t="shared" si="187"/>
        <v>0</v>
      </c>
      <c r="X208" s="161">
        <f t="shared" si="187"/>
        <v>0</v>
      </c>
      <c r="Y208" s="161">
        <f t="shared" si="185"/>
        <v>0</v>
      </c>
      <c r="Z208" s="161">
        <f t="shared" si="185"/>
        <v>0</v>
      </c>
      <c r="AA208" s="161">
        <f t="shared" si="185"/>
        <v>0</v>
      </c>
      <c r="AB208" s="161">
        <f t="shared" si="185"/>
        <v>0</v>
      </c>
      <c r="AC208" s="161">
        <f t="shared" si="185"/>
        <v>0</v>
      </c>
      <c r="AD208" s="161">
        <f t="shared" si="185"/>
        <v>0</v>
      </c>
      <c r="AE208" s="161">
        <f t="shared" si="185"/>
        <v>0</v>
      </c>
      <c r="AF208" s="174">
        <f t="shared" si="185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86"/>
        <v>0</v>
      </c>
      <c r="D209" s="161">
        <f t="shared" si="186"/>
        <v>0</v>
      </c>
      <c r="E209" s="161">
        <f t="shared" si="186"/>
        <v>0</v>
      </c>
      <c r="F209" s="161">
        <f t="shared" si="186"/>
        <v>0</v>
      </c>
      <c r="G209" s="161">
        <f t="shared" si="186"/>
        <v>0</v>
      </c>
      <c r="H209" s="161">
        <f t="shared" si="186"/>
        <v>0</v>
      </c>
      <c r="I209" s="161">
        <f t="shared" si="186"/>
        <v>0</v>
      </c>
      <c r="J209" s="161">
        <f t="shared" si="186"/>
        <v>0</v>
      </c>
      <c r="K209" s="161">
        <f t="shared" si="186"/>
        <v>0</v>
      </c>
      <c r="L209" s="161">
        <f t="shared" si="186"/>
        <v>0</v>
      </c>
      <c r="M209" s="161">
        <f t="shared" si="186"/>
        <v>0</v>
      </c>
      <c r="N209" s="161">
        <f t="shared" si="186"/>
        <v>0</v>
      </c>
      <c r="O209" s="161">
        <f t="shared" si="186"/>
        <v>0</v>
      </c>
      <c r="P209" s="161">
        <f t="shared" si="186"/>
        <v>0</v>
      </c>
      <c r="Q209" s="161">
        <f t="shared" si="186"/>
        <v>0</v>
      </c>
      <c r="R209" s="161">
        <f t="shared" si="186"/>
        <v>0</v>
      </c>
      <c r="S209" s="161">
        <f t="shared" si="185"/>
        <v>0</v>
      </c>
      <c r="T209" s="161">
        <f t="shared" si="185"/>
        <v>0</v>
      </c>
      <c r="U209" s="161">
        <f t="shared" si="185"/>
        <v>0</v>
      </c>
      <c r="V209" s="161">
        <f t="shared" si="185"/>
        <v>0</v>
      </c>
      <c r="W209" s="161">
        <f t="shared" si="187"/>
        <v>0</v>
      </c>
      <c r="X209" s="161">
        <f t="shared" si="187"/>
        <v>0</v>
      </c>
      <c r="Y209" s="161">
        <f t="shared" si="185"/>
        <v>0</v>
      </c>
      <c r="Z209" s="161">
        <f t="shared" si="185"/>
        <v>0</v>
      </c>
      <c r="AA209" s="161">
        <f t="shared" si="185"/>
        <v>0</v>
      </c>
      <c r="AB209" s="161">
        <f t="shared" si="185"/>
        <v>0</v>
      </c>
      <c r="AC209" s="161">
        <f t="shared" si="185"/>
        <v>0</v>
      </c>
      <c r="AD209" s="161">
        <f t="shared" si="185"/>
        <v>0</v>
      </c>
      <c r="AE209" s="161">
        <f t="shared" si="185"/>
        <v>0</v>
      </c>
      <c r="AF209" s="174">
        <f t="shared" si="185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86"/>
        <v>0</v>
      </c>
      <c r="D210" s="161">
        <f t="shared" si="186"/>
        <v>0</v>
      </c>
      <c r="E210" s="161">
        <f t="shared" si="186"/>
        <v>0</v>
      </c>
      <c r="F210" s="161">
        <f t="shared" si="186"/>
        <v>0</v>
      </c>
      <c r="G210" s="161">
        <f t="shared" si="186"/>
        <v>0</v>
      </c>
      <c r="H210" s="161">
        <f t="shared" si="186"/>
        <v>0</v>
      </c>
      <c r="I210" s="161">
        <f t="shared" si="186"/>
        <v>0</v>
      </c>
      <c r="J210" s="161">
        <f t="shared" si="186"/>
        <v>0</v>
      </c>
      <c r="K210" s="161">
        <f t="shared" si="186"/>
        <v>0</v>
      </c>
      <c r="L210" s="161">
        <f t="shared" si="186"/>
        <v>0</v>
      </c>
      <c r="M210" s="161">
        <f t="shared" si="186"/>
        <v>0</v>
      </c>
      <c r="N210" s="161">
        <f t="shared" si="186"/>
        <v>0</v>
      </c>
      <c r="O210" s="161">
        <f t="shared" si="186"/>
        <v>0</v>
      </c>
      <c r="P210" s="161">
        <f t="shared" si="186"/>
        <v>0</v>
      </c>
      <c r="Q210" s="161">
        <f t="shared" si="186"/>
        <v>0</v>
      </c>
      <c r="R210" s="161">
        <f t="shared" si="186"/>
        <v>0</v>
      </c>
      <c r="S210" s="161">
        <f t="shared" si="185"/>
        <v>0</v>
      </c>
      <c r="T210" s="161">
        <f t="shared" si="185"/>
        <v>0</v>
      </c>
      <c r="U210" s="161">
        <f t="shared" si="185"/>
        <v>0</v>
      </c>
      <c r="V210" s="161">
        <f t="shared" si="185"/>
        <v>0</v>
      </c>
      <c r="W210" s="161">
        <f t="shared" si="187"/>
        <v>0</v>
      </c>
      <c r="X210" s="161">
        <f t="shared" si="187"/>
        <v>0</v>
      </c>
      <c r="Y210" s="161">
        <f t="shared" si="185"/>
        <v>0</v>
      </c>
      <c r="Z210" s="161">
        <f t="shared" si="185"/>
        <v>0</v>
      </c>
      <c r="AA210" s="161">
        <f t="shared" si="185"/>
        <v>0</v>
      </c>
      <c r="AB210" s="161">
        <f t="shared" si="185"/>
        <v>0</v>
      </c>
      <c r="AC210" s="161">
        <f t="shared" si="185"/>
        <v>0</v>
      </c>
      <c r="AD210" s="161">
        <f t="shared" si="185"/>
        <v>0</v>
      </c>
      <c r="AE210" s="161">
        <f t="shared" si="185"/>
        <v>0</v>
      </c>
      <c r="AF210" s="174">
        <f t="shared" si="185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86"/>
        <v>0</v>
      </c>
      <c r="D211" s="161">
        <f t="shared" si="186"/>
        <v>0</v>
      </c>
      <c r="E211" s="161">
        <f t="shared" si="186"/>
        <v>0</v>
      </c>
      <c r="F211" s="161">
        <f t="shared" si="186"/>
        <v>0</v>
      </c>
      <c r="G211" s="161">
        <f t="shared" si="186"/>
        <v>0</v>
      </c>
      <c r="H211" s="161">
        <f t="shared" si="186"/>
        <v>0</v>
      </c>
      <c r="I211" s="161">
        <f t="shared" si="186"/>
        <v>0</v>
      </c>
      <c r="J211" s="161">
        <f t="shared" si="186"/>
        <v>0</v>
      </c>
      <c r="K211" s="161">
        <f t="shared" si="186"/>
        <v>0</v>
      </c>
      <c r="L211" s="161">
        <f t="shared" si="186"/>
        <v>0</v>
      </c>
      <c r="M211" s="161">
        <f t="shared" si="186"/>
        <v>0</v>
      </c>
      <c r="N211" s="161">
        <f t="shared" si="186"/>
        <v>0</v>
      </c>
      <c r="O211" s="161">
        <f t="shared" si="186"/>
        <v>0</v>
      </c>
      <c r="P211" s="161">
        <f t="shared" si="186"/>
        <v>0</v>
      </c>
      <c r="Q211" s="161">
        <f t="shared" si="186"/>
        <v>0</v>
      </c>
      <c r="R211" s="161">
        <f t="shared" si="186"/>
        <v>0</v>
      </c>
      <c r="S211" s="161">
        <f t="shared" si="185"/>
        <v>0</v>
      </c>
      <c r="T211" s="161">
        <f t="shared" si="185"/>
        <v>0</v>
      </c>
      <c r="U211" s="161">
        <f t="shared" si="185"/>
        <v>0</v>
      </c>
      <c r="V211" s="161">
        <f t="shared" si="185"/>
        <v>0</v>
      </c>
      <c r="W211" s="161">
        <f t="shared" si="187"/>
        <v>0</v>
      </c>
      <c r="X211" s="161">
        <f t="shared" si="187"/>
        <v>0</v>
      </c>
      <c r="Y211" s="161">
        <f t="shared" si="185"/>
        <v>0</v>
      </c>
      <c r="Z211" s="161">
        <f t="shared" si="185"/>
        <v>0</v>
      </c>
      <c r="AA211" s="161">
        <f t="shared" si="185"/>
        <v>0</v>
      </c>
      <c r="AB211" s="161">
        <f t="shared" si="185"/>
        <v>0</v>
      </c>
      <c r="AC211" s="161">
        <f t="shared" si="185"/>
        <v>0</v>
      </c>
      <c r="AD211" s="161">
        <f t="shared" si="185"/>
        <v>0</v>
      </c>
      <c r="AE211" s="161">
        <f t="shared" si="185"/>
        <v>0</v>
      </c>
      <c r="AF211" s="174">
        <f t="shared" si="185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86"/>
        <v>0</v>
      </c>
      <c r="D212" s="161">
        <f t="shared" si="186"/>
        <v>0</v>
      </c>
      <c r="E212" s="161">
        <f t="shared" si="186"/>
        <v>0</v>
      </c>
      <c r="F212" s="161">
        <f t="shared" si="186"/>
        <v>0</v>
      </c>
      <c r="G212" s="161">
        <f t="shared" si="186"/>
        <v>0</v>
      </c>
      <c r="H212" s="161">
        <f t="shared" si="186"/>
        <v>0</v>
      </c>
      <c r="I212" s="161">
        <f t="shared" si="186"/>
        <v>0</v>
      </c>
      <c r="J212" s="161">
        <f t="shared" si="186"/>
        <v>0</v>
      </c>
      <c r="K212" s="161">
        <f t="shared" si="186"/>
        <v>0</v>
      </c>
      <c r="L212" s="161">
        <f t="shared" si="186"/>
        <v>0</v>
      </c>
      <c r="M212" s="161">
        <f t="shared" si="186"/>
        <v>0</v>
      </c>
      <c r="N212" s="161">
        <f t="shared" si="186"/>
        <v>0</v>
      </c>
      <c r="O212" s="161">
        <f t="shared" si="186"/>
        <v>0</v>
      </c>
      <c r="P212" s="161">
        <f t="shared" si="186"/>
        <v>0</v>
      </c>
      <c r="Q212" s="161">
        <f t="shared" si="186"/>
        <v>0</v>
      </c>
      <c r="R212" s="161">
        <f t="shared" si="186"/>
        <v>0</v>
      </c>
      <c r="S212" s="161">
        <f t="shared" si="185"/>
        <v>0</v>
      </c>
      <c r="T212" s="161">
        <f t="shared" si="185"/>
        <v>0</v>
      </c>
      <c r="U212" s="161">
        <f t="shared" si="185"/>
        <v>0</v>
      </c>
      <c r="V212" s="161">
        <f t="shared" si="185"/>
        <v>0</v>
      </c>
      <c r="W212" s="161">
        <f t="shared" si="187"/>
        <v>0</v>
      </c>
      <c r="X212" s="161">
        <f t="shared" si="187"/>
        <v>0</v>
      </c>
      <c r="Y212" s="161">
        <f t="shared" si="185"/>
        <v>0</v>
      </c>
      <c r="Z212" s="161">
        <f t="shared" si="185"/>
        <v>0</v>
      </c>
      <c r="AA212" s="161">
        <f t="shared" si="185"/>
        <v>0</v>
      </c>
      <c r="AB212" s="161">
        <f t="shared" si="185"/>
        <v>0</v>
      </c>
      <c r="AC212" s="161">
        <f t="shared" si="185"/>
        <v>0</v>
      </c>
      <c r="AD212" s="161">
        <f t="shared" si="185"/>
        <v>0</v>
      </c>
      <c r="AE212" s="161">
        <f t="shared" si="185"/>
        <v>0</v>
      </c>
      <c r="AF212" s="174">
        <f t="shared" si="185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86"/>
        <v>0</v>
      </c>
      <c r="D213" s="161">
        <f t="shared" si="186"/>
        <v>0</v>
      </c>
      <c r="E213" s="161">
        <f t="shared" si="186"/>
        <v>0</v>
      </c>
      <c r="F213" s="161">
        <f t="shared" si="186"/>
        <v>0</v>
      </c>
      <c r="G213" s="161">
        <f t="shared" si="186"/>
        <v>0</v>
      </c>
      <c r="H213" s="161">
        <f t="shared" si="186"/>
        <v>0</v>
      </c>
      <c r="I213" s="161">
        <f t="shared" si="186"/>
        <v>0</v>
      </c>
      <c r="J213" s="161">
        <f t="shared" si="186"/>
        <v>0</v>
      </c>
      <c r="K213" s="161">
        <f t="shared" si="186"/>
        <v>0</v>
      </c>
      <c r="L213" s="161">
        <f t="shared" si="186"/>
        <v>0</v>
      </c>
      <c r="M213" s="161">
        <f t="shared" si="186"/>
        <v>0</v>
      </c>
      <c r="N213" s="161">
        <f t="shared" si="186"/>
        <v>0</v>
      </c>
      <c r="O213" s="161">
        <f t="shared" si="186"/>
        <v>0</v>
      </c>
      <c r="P213" s="161">
        <f t="shared" si="186"/>
        <v>0</v>
      </c>
      <c r="Q213" s="161">
        <f t="shared" si="186"/>
        <v>0</v>
      </c>
      <c r="R213" s="161">
        <f t="shared" si="186"/>
        <v>0</v>
      </c>
      <c r="S213" s="161">
        <f t="shared" si="185"/>
        <v>0</v>
      </c>
      <c r="T213" s="161">
        <f t="shared" si="185"/>
        <v>0</v>
      </c>
      <c r="U213" s="161">
        <f t="shared" si="185"/>
        <v>0</v>
      </c>
      <c r="V213" s="161">
        <f t="shared" si="185"/>
        <v>0</v>
      </c>
      <c r="W213" s="161">
        <f t="shared" si="187"/>
        <v>0</v>
      </c>
      <c r="X213" s="161">
        <f t="shared" si="187"/>
        <v>0</v>
      </c>
      <c r="Y213" s="161">
        <f t="shared" si="185"/>
        <v>0</v>
      </c>
      <c r="Z213" s="161">
        <f t="shared" si="185"/>
        <v>0</v>
      </c>
      <c r="AA213" s="161">
        <f t="shared" si="185"/>
        <v>0</v>
      </c>
      <c r="AB213" s="161">
        <f t="shared" si="185"/>
        <v>0</v>
      </c>
      <c r="AC213" s="161">
        <f t="shared" si="185"/>
        <v>0</v>
      </c>
      <c r="AD213" s="161">
        <f t="shared" si="185"/>
        <v>0</v>
      </c>
      <c r="AE213" s="161">
        <f t="shared" si="185"/>
        <v>0</v>
      </c>
      <c r="AF213" s="174">
        <f t="shared" si="185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86"/>
        <v>0</v>
      </c>
      <c r="D214" s="161">
        <f t="shared" si="186"/>
        <v>0</v>
      </c>
      <c r="E214" s="161">
        <f t="shared" si="186"/>
        <v>0</v>
      </c>
      <c r="F214" s="161">
        <f t="shared" si="186"/>
        <v>0</v>
      </c>
      <c r="G214" s="161">
        <f t="shared" si="186"/>
        <v>0</v>
      </c>
      <c r="H214" s="161">
        <f t="shared" si="186"/>
        <v>0</v>
      </c>
      <c r="I214" s="161">
        <f t="shared" si="186"/>
        <v>0</v>
      </c>
      <c r="J214" s="161">
        <f t="shared" si="186"/>
        <v>0</v>
      </c>
      <c r="K214" s="161">
        <f t="shared" si="186"/>
        <v>0</v>
      </c>
      <c r="L214" s="161">
        <f t="shared" si="186"/>
        <v>0</v>
      </c>
      <c r="M214" s="161">
        <f t="shared" si="186"/>
        <v>0</v>
      </c>
      <c r="N214" s="161">
        <f t="shared" si="186"/>
        <v>0</v>
      </c>
      <c r="O214" s="161">
        <f t="shared" si="186"/>
        <v>0</v>
      </c>
      <c r="P214" s="161">
        <f t="shared" si="186"/>
        <v>0</v>
      </c>
      <c r="Q214" s="161">
        <f t="shared" si="186"/>
        <v>0</v>
      </c>
      <c r="R214" s="161">
        <f t="shared" si="186"/>
        <v>0</v>
      </c>
      <c r="S214" s="161">
        <f t="shared" si="185"/>
        <v>0</v>
      </c>
      <c r="T214" s="161">
        <f t="shared" si="185"/>
        <v>0</v>
      </c>
      <c r="U214" s="161">
        <f t="shared" si="185"/>
        <v>0</v>
      </c>
      <c r="V214" s="161">
        <f t="shared" ref="V214:V215" si="188">U214</f>
        <v>0</v>
      </c>
      <c r="W214" s="161">
        <f t="shared" si="187"/>
        <v>0</v>
      </c>
      <c r="X214" s="161">
        <f t="shared" si="187"/>
        <v>0</v>
      </c>
      <c r="Y214" s="161">
        <f t="shared" si="185"/>
        <v>0</v>
      </c>
      <c r="Z214" s="161">
        <f t="shared" si="185"/>
        <v>0</v>
      </c>
      <c r="AA214" s="161">
        <f t="shared" si="185"/>
        <v>0</v>
      </c>
      <c r="AB214" s="161">
        <f t="shared" si="185"/>
        <v>0</v>
      </c>
      <c r="AC214" s="161">
        <f t="shared" si="185"/>
        <v>0</v>
      </c>
      <c r="AD214" s="161">
        <f t="shared" si="185"/>
        <v>0</v>
      </c>
      <c r="AE214" s="161">
        <f t="shared" si="185"/>
        <v>0</v>
      </c>
      <c r="AF214" s="174">
        <f t="shared" si="185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86"/>
        <v>0</v>
      </c>
      <c r="D215" s="161">
        <f t="shared" si="186"/>
        <v>0</v>
      </c>
      <c r="E215" s="161">
        <f t="shared" si="186"/>
        <v>0</v>
      </c>
      <c r="F215" s="161">
        <f t="shared" si="186"/>
        <v>0</v>
      </c>
      <c r="G215" s="161">
        <f t="shared" si="186"/>
        <v>0</v>
      </c>
      <c r="H215" s="161">
        <f t="shared" si="186"/>
        <v>0</v>
      </c>
      <c r="I215" s="161">
        <f t="shared" si="186"/>
        <v>0</v>
      </c>
      <c r="J215" s="161">
        <f t="shared" si="186"/>
        <v>0</v>
      </c>
      <c r="K215" s="161">
        <f t="shared" si="186"/>
        <v>0</v>
      </c>
      <c r="L215" s="161">
        <f t="shared" si="186"/>
        <v>0</v>
      </c>
      <c r="M215" s="161">
        <f t="shared" si="186"/>
        <v>0</v>
      </c>
      <c r="N215" s="161">
        <f t="shared" si="186"/>
        <v>0</v>
      </c>
      <c r="O215" s="161">
        <f t="shared" si="186"/>
        <v>0</v>
      </c>
      <c r="P215" s="161">
        <f t="shared" si="186"/>
        <v>0</v>
      </c>
      <c r="Q215" s="161">
        <f t="shared" si="186"/>
        <v>0</v>
      </c>
      <c r="R215" s="161">
        <f t="shared" si="186"/>
        <v>0</v>
      </c>
      <c r="S215" s="161">
        <f t="shared" si="185"/>
        <v>0</v>
      </c>
      <c r="T215" s="161">
        <f t="shared" si="185"/>
        <v>0</v>
      </c>
      <c r="U215" s="161">
        <f t="shared" si="185"/>
        <v>0</v>
      </c>
      <c r="V215" s="161">
        <f t="shared" si="188"/>
        <v>0</v>
      </c>
      <c r="W215" s="161">
        <f t="shared" si="187"/>
        <v>0</v>
      </c>
      <c r="X215" s="161">
        <f t="shared" si="187"/>
        <v>0</v>
      </c>
      <c r="Y215" s="161">
        <f t="shared" si="185"/>
        <v>0</v>
      </c>
      <c r="Z215" s="161">
        <f t="shared" si="185"/>
        <v>0</v>
      </c>
      <c r="AA215" s="161">
        <f t="shared" si="185"/>
        <v>0</v>
      </c>
      <c r="AB215" s="161">
        <f t="shared" si="185"/>
        <v>0</v>
      </c>
      <c r="AC215" s="161">
        <f t="shared" si="185"/>
        <v>0</v>
      </c>
      <c r="AD215" s="161">
        <f t="shared" si="185"/>
        <v>0</v>
      </c>
      <c r="AE215" s="161">
        <f t="shared" si="185"/>
        <v>0</v>
      </c>
      <c r="AF215" s="174">
        <f t="shared" si="185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86"/>
        <v>0</v>
      </c>
      <c r="D216" s="161">
        <f t="shared" si="186"/>
        <v>0</v>
      </c>
      <c r="E216" s="161">
        <f t="shared" si="186"/>
        <v>0</v>
      </c>
      <c r="F216" s="161">
        <f t="shared" si="186"/>
        <v>0</v>
      </c>
      <c r="G216" s="161">
        <f t="shared" si="186"/>
        <v>0</v>
      </c>
      <c r="H216" s="161">
        <f t="shared" si="186"/>
        <v>0</v>
      </c>
      <c r="I216" s="161">
        <f t="shared" si="186"/>
        <v>0</v>
      </c>
      <c r="J216" s="161">
        <f t="shared" si="186"/>
        <v>0</v>
      </c>
      <c r="K216" s="161">
        <f t="shared" si="186"/>
        <v>0</v>
      </c>
      <c r="L216" s="161">
        <f t="shared" si="186"/>
        <v>0</v>
      </c>
      <c r="M216" s="161">
        <f t="shared" si="186"/>
        <v>0</v>
      </c>
      <c r="N216" s="161">
        <f t="shared" si="186"/>
        <v>0</v>
      </c>
      <c r="O216" s="161">
        <f t="shared" si="186"/>
        <v>0</v>
      </c>
      <c r="P216" s="161">
        <f t="shared" si="186"/>
        <v>0</v>
      </c>
      <c r="Q216" s="161">
        <f t="shared" si="186"/>
        <v>0</v>
      </c>
      <c r="R216" s="161">
        <f t="shared" ref="R216:AF231" si="189">Q216</f>
        <v>0</v>
      </c>
      <c r="S216" s="161">
        <f t="shared" si="189"/>
        <v>0</v>
      </c>
      <c r="T216" s="161">
        <f t="shared" si="189"/>
        <v>0</v>
      </c>
      <c r="U216" s="161">
        <f t="shared" si="189"/>
        <v>0</v>
      </c>
      <c r="V216" s="161">
        <f t="shared" si="189"/>
        <v>0</v>
      </c>
      <c r="W216" s="161">
        <f t="shared" si="189"/>
        <v>0</v>
      </c>
      <c r="X216" s="161">
        <f t="shared" si="189"/>
        <v>0</v>
      </c>
      <c r="Y216" s="161">
        <f t="shared" si="189"/>
        <v>0</v>
      </c>
      <c r="Z216" s="161">
        <f t="shared" si="189"/>
        <v>0</v>
      </c>
      <c r="AA216" s="161">
        <f t="shared" si="189"/>
        <v>0</v>
      </c>
      <c r="AB216" s="161">
        <f t="shared" si="189"/>
        <v>0</v>
      </c>
      <c r="AC216" s="161">
        <f t="shared" si="189"/>
        <v>0</v>
      </c>
      <c r="AD216" s="161">
        <f t="shared" si="189"/>
        <v>0</v>
      </c>
      <c r="AE216" s="161">
        <f t="shared" si="189"/>
        <v>0</v>
      </c>
      <c r="AF216" s="174">
        <f t="shared" si="189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90">B217</f>
        <v>0</v>
      </c>
      <c r="D217" s="161">
        <f t="shared" si="190"/>
        <v>0</v>
      </c>
      <c r="E217" s="161">
        <f t="shared" si="190"/>
        <v>0</v>
      </c>
      <c r="F217" s="161">
        <f t="shared" si="190"/>
        <v>0</v>
      </c>
      <c r="G217" s="161">
        <f t="shared" si="190"/>
        <v>0</v>
      </c>
      <c r="H217" s="161">
        <f t="shared" si="190"/>
        <v>0</v>
      </c>
      <c r="I217" s="161">
        <f t="shared" si="190"/>
        <v>0</v>
      </c>
      <c r="J217" s="161">
        <f t="shared" si="190"/>
        <v>0</v>
      </c>
      <c r="K217" s="161">
        <f t="shared" si="190"/>
        <v>0</v>
      </c>
      <c r="L217" s="161">
        <f t="shared" si="190"/>
        <v>0</v>
      </c>
      <c r="M217" s="161">
        <f t="shared" si="190"/>
        <v>0</v>
      </c>
      <c r="N217" s="161">
        <f t="shared" si="190"/>
        <v>0</v>
      </c>
      <c r="O217" s="161">
        <f t="shared" si="190"/>
        <v>0</v>
      </c>
      <c r="P217" s="161">
        <f t="shared" si="190"/>
        <v>0</v>
      </c>
      <c r="Q217" s="161">
        <f t="shared" si="190"/>
        <v>0</v>
      </c>
      <c r="R217" s="161">
        <f t="shared" si="190"/>
        <v>0</v>
      </c>
      <c r="S217" s="161">
        <f t="shared" si="189"/>
        <v>0</v>
      </c>
      <c r="T217" s="161">
        <f t="shared" si="189"/>
        <v>0</v>
      </c>
      <c r="U217" s="161">
        <f t="shared" si="189"/>
        <v>0</v>
      </c>
      <c r="V217" s="161">
        <f t="shared" si="189"/>
        <v>0</v>
      </c>
      <c r="W217" s="161">
        <f t="shared" si="189"/>
        <v>0</v>
      </c>
      <c r="X217" s="161">
        <f t="shared" si="189"/>
        <v>0</v>
      </c>
      <c r="Y217" s="161">
        <f t="shared" si="189"/>
        <v>0</v>
      </c>
      <c r="Z217" s="161">
        <f t="shared" si="189"/>
        <v>0</v>
      </c>
      <c r="AA217" s="161">
        <f t="shared" si="189"/>
        <v>0</v>
      </c>
      <c r="AB217" s="161">
        <f t="shared" si="189"/>
        <v>0</v>
      </c>
      <c r="AC217" s="161">
        <f t="shared" si="189"/>
        <v>0</v>
      </c>
      <c r="AD217" s="161">
        <f t="shared" si="189"/>
        <v>0</v>
      </c>
      <c r="AE217" s="161">
        <f t="shared" si="189"/>
        <v>0</v>
      </c>
      <c r="AF217" s="174">
        <f t="shared" si="189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90"/>
        <v>0</v>
      </c>
      <c r="D218" s="161">
        <f t="shared" si="190"/>
        <v>0</v>
      </c>
      <c r="E218" s="161">
        <f t="shared" si="190"/>
        <v>0</v>
      </c>
      <c r="F218" s="161">
        <f t="shared" si="190"/>
        <v>0</v>
      </c>
      <c r="G218" s="161">
        <f t="shared" si="190"/>
        <v>0</v>
      </c>
      <c r="H218" s="161">
        <f t="shared" si="190"/>
        <v>0</v>
      </c>
      <c r="I218" s="161">
        <f t="shared" si="190"/>
        <v>0</v>
      </c>
      <c r="J218" s="161">
        <f t="shared" si="190"/>
        <v>0</v>
      </c>
      <c r="K218" s="161">
        <f t="shared" si="190"/>
        <v>0</v>
      </c>
      <c r="L218" s="161">
        <f t="shared" si="190"/>
        <v>0</v>
      </c>
      <c r="M218" s="161">
        <f t="shared" si="190"/>
        <v>0</v>
      </c>
      <c r="N218" s="161">
        <f t="shared" si="190"/>
        <v>0</v>
      </c>
      <c r="O218" s="161">
        <f t="shared" si="190"/>
        <v>0</v>
      </c>
      <c r="P218" s="161">
        <f t="shared" si="190"/>
        <v>0</v>
      </c>
      <c r="Q218" s="161">
        <f t="shared" si="190"/>
        <v>0</v>
      </c>
      <c r="R218" s="161">
        <f t="shared" si="190"/>
        <v>0</v>
      </c>
      <c r="S218" s="161">
        <f t="shared" si="189"/>
        <v>0</v>
      </c>
      <c r="T218" s="161">
        <f t="shared" si="189"/>
        <v>0</v>
      </c>
      <c r="U218" s="161">
        <f t="shared" si="189"/>
        <v>0</v>
      </c>
      <c r="V218" s="161">
        <f t="shared" si="189"/>
        <v>0</v>
      </c>
      <c r="W218" s="161">
        <f t="shared" si="189"/>
        <v>0</v>
      </c>
      <c r="X218" s="161">
        <f t="shared" si="189"/>
        <v>0</v>
      </c>
      <c r="Y218" s="161">
        <f t="shared" si="189"/>
        <v>0</v>
      </c>
      <c r="Z218" s="161">
        <f t="shared" si="189"/>
        <v>0</v>
      </c>
      <c r="AA218" s="161">
        <f t="shared" si="189"/>
        <v>0</v>
      </c>
      <c r="AB218" s="161">
        <f t="shared" si="189"/>
        <v>0</v>
      </c>
      <c r="AC218" s="161">
        <f t="shared" si="189"/>
        <v>0</v>
      </c>
      <c r="AD218" s="161">
        <f t="shared" si="189"/>
        <v>0</v>
      </c>
      <c r="AE218" s="161">
        <f t="shared" si="189"/>
        <v>0</v>
      </c>
      <c r="AF218" s="174">
        <f t="shared" si="189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90"/>
        <v>0</v>
      </c>
      <c r="D219" s="161">
        <f t="shared" si="190"/>
        <v>0</v>
      </c>
      <c r="E219" s="161">
        <f t="shared" si="190"/>
        <v>0</v>
      </c>
      <c r="F219" s="161">
        <f t="shared" si="190"/>
        <v>0</v>
      </c>
      <c r="G219" s="161">
        <f t="shared" si="190"/>
        <v>0</v>
      </c>
      <c r="H219" s="161">
        <f t="shared" si="190"/>
        <v>0</v>
      </c>
      <c r="I219" s="161">
        <f t="shared" si="190"/>
        <v>0</v>
      </c>
      <c r="J219" s="161">
        <f t="shared" si="190"/>
        <v>0</v>
      </c>
      <c r="K219" s="161">
        <f t="shared" si="190"/>
        <v>0</v>
      </c>
      <c r="L219" s="161">
        <f t="shared" si="190"/>
        <v>0</v>
      </c>
      <c r="M219" s="161">
        <f t="shared" si="190"/>
        <v>0</v>
      </c>
      <c r="N219" s="161">
        <f t="shared" si="190"/>
        <v>0</v>
      </c>
      <c r="O219" s="161">
        <f t="shared" si="190"/>
        <v>0</v>
      </c>
      <c r="P219" s="161">
        <f t="shared" si="190"/>
        <v>0</v>
      </c>
      <c r="Q219" s="161">
        <f t="shared" si="190"/>
        <v>0</v>
      </c>
      <c r="R219" s="161">
        <f t="shared" si="190"/>
        <v>0</v>
      </c>
      <c r="S219" s="161">
        <f t="shared" si="189"/>
        <v>0</v>
      </c>
      <c r="T219" s="161">
        <f t="shared" si="189"/>
        <v>0</v>
      </c>
      <c r="U219" s="161">
        <f t="shared" si="189"/>
        <v>0</v>
      </c>
      <c r="V219" s="161">
        <f t="shared" si="189"/>
        <v>0</v>
      </c>
      <c r="W219" s="161">
        <f t="shared" si="189"/>
        <v>0</v>
      </c>
      <c r="X219" s="161">
        <f t="shared" si="189"/>
        <v>0</v>
      </c>
      <c r="Y219" s="161">
        <f t="shared" si="189"/>
        <v>0</v>
      </c>
      <c r="Z219" s="161">
        <f t="shared" si="189"/>
        <v>0</v>
      </c>
      <c r="AA219" s="161">
        <f t="shared" si="189"/>
        <v>0</v>
      </c>
      <c r="AB219" s="161">
        <f t="shared" si="189"/>
        <v>0</v>
      </c>
      <c r="AC219" s="161">
        <f t="shared" si="189"/>
        <v>0</v>
      </c>
      <c r="AD219" s="161">
        <f t="shared" si="189"/>
        <v>0</v>
      </c>
      <c r="AE219" s="161">
        <f t="shared" si="189"/>
        <v>0</v>
      </c>
      <c r="AF219" s="174">
        <f t="shared" si="189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90"/>
        <v>0</v>
      </c>
      <c r="D220" s="161">
        <f t="shared" si="190"/>
        <v>0</v>
      </c>
      <c r="E220" s="161">
        <f t="shared" si="190"/>
        <v>0</v>
      </c>
      <c r="F220" s="161">
        <f t="shared" si="190"/>
        <v>0</v>
      </c>
      <c r="G220" s="161">
        <f t="shared" si="190"/>
        <v>0</v>
      </c>
      <c r="H220" s="161">
        <f t="shared" si="190"/>
        <v>0</v>
      </c>
      <c r="I220" s="161">
        <f t="shared" si="190"/>
        <v>0</v>
      </c>
      <c r="J220" s="161">
        <f t="shared" si="190"/>
        <v>0</v>
      </c>
      <c r="K220" s="161">
        <f t="shared" si="190"/>
        <v>0</v>
      </c>
      <c r="L220" s="161">
        <f t="shared" si="190"/>
        <v>0</v>
      </c>
      <c r="M220" s="161">
        <f t="shared" si="190"/>
        <v>0</v>
      </c>
      <c r="N220" s="161">
        <f t="shared" si="190"/>
        <v>0</v>
      </c>
      <c r="O220" s="161">
        <f t="shared" si="190"/>
        <v>0</v>
      </c>
      <c r="P220" s="161">
        <f t="shared" si="190"/>
        <v>0</v>
      </c>
      <c r="Q220" s="161">
        <f t="shared" si="190"/>
        <v>0</v>
      </c>
      <c r="R220" s="161">
        <f t="shared" si="190"/>
        <v>0</v>
      </c>
      <c r="S220" s="161">
        <f t="shared" si="189"/>
        <v>0</v>
      </c>
      <c r="T220" s="161">
        <f t="shared" si="189"/>
        <v>0</v>
      </c>
      <c r="U220" s="161">
        <f t="shared" si="189"/>
        <v>0</v>
      </c>
      <c r="V220" s="161">
        <f t="shared" si="189"/>
        <v>0</v>
      </c>
      <c r="W220" s="161">
        <f t="shared" si="189"/>
        <v>0</v>
      </c>
      <c r="X220" s="161">
        <f t="shared" si="189"/>
        <v>0</v>
      </c>
      <c r="Y220" s="161">
        <f t="shared" si="189"/>
        <v>0</v>
      </c>
      <c r="Z220" s="161">
        <f t="shared" si="189"/>
        <v>0</v>
      </c>
      <c r="AA220" s="161">
        <f t="shared" si="189"/>
        <v>0</v>
      </c>
      <c r="AB220" s="161">
        <f t="shared" si="189"/>
        <v>0</v>
      </c>
      <c r="AC220" s="161">
        <f t="shared" si="189"/>
        <v>0</v>
      </c>
      <c r="AD220" s="161">
        <f t="shared" si="189"/>
        <v>0</v>
      </c>
      <c r="AE220" s="161">
        <f t="shared" si="189"/>
        <v>0</v>
      </c>
      <c r="AF220" s="174">
        <f t="shared" si="189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90"/>
        <v>0</v>
      </c>
      <c r="D221" s="161">
        <f t="shared" si="190"/>
        <v>0</v>
      </c>
      <c r="E221" s="161">
        <f t="shared" si="190"/>
        <v>0</v>
      </c>
      <c r="F221" s="161">
        <f t="shared" si="190"/>
        <v>0</v>
      </c>
      <c r="G221" s="161">
        <f t="shared" si="190"/>
        <v>0</v>
      </c>
      <c r="H221" s="161">
        <f t="shared" si="190"/>
        <v>0</v>
      </c>
      <c r="I221" s="161">
        <f t="shared" si="190"/>
        <v>0</v>
      </c>
      <c r="J221" s="161">
        <f t="shared" si="190"/>
        <v>0</v>
      </c>
      <c r="K221" s="161">
        <f t="shared" si="190"/>
        <v>0</v>
      </c>
      <c r="L221" s="161">
        <f t="shared" si="190"/>
        <v>0</v>
      </c>
      <c r="M221" s="161">
        <f t="shared" si="190"/>
        <v>0</v>
      </c>
      <c r="N221" s="161">
        <f t="shared" si="190"/>
        <v>0</v>
      </c>
      <c r="O221" s="161">
        <f t="shared" si="190"/>
        <v>0</v>
      </c>
      <c r="P221" s="161">
        <f t="shared" si="190"/>
        <v>0</v>
      </c>
      <c r="Q221" s="161">
        <f t="shared" si="190"/>
        <v>0</v>
      </c>
      <c r="R221" s="161">
        <f t="shared" si="190"/>
        <v>0</v>
      </c>
      <c r="S221" s="161">
        <f t="shared" si="189"/>
        <v>0</v>
      </c>
      <c r="T221" s="161">
        <f t="shared" si="189"/>
        <v>0</v>
      </c>
      <c r="U221" s="161">
        <f t="shared" si="189"/>
        <v>0</v>
      </c>
      <c r="V221" s="161">
        <f t="shared" si="189"/>
        <v>0</v>
      </c>
      <c r="W221" s="161">
        <f t="shared" si="189"/>
        <v>0</v>
      </c>
      <c r="X221" s="161">
        <f t="shared" si="189"/>
        <v>0</v>
      </c>
      <c r="Y221" s="161">
        <f t="shared" si="189"/>
        <v>0</v>
      </c>
      <c r="Z221" s="161">
        <f t="shared" si="189"/>
        <v>0</v>
      </c>
      <c r="AA221" s="161">
        <f t="shared" si="189"/>
        <v>0</v>
      </c>
      <c r="AB221" s="161">
        <f t="shared" si="189"/>
        <v>0</v>
      </c>
      <c r="AC221" s="161">
        <f t="shared" si="189"/>
        <v>0</v>
      </c>
      <c r="AD221" s="161">
        <f t="shared" si="189"/>
        <v>0</v>
      </c>
      <c r="AE221" s="161">
        <f t="shared" si="189"/>
        <v>0</v>
      </c>
      <c r="AF221" s="174">
        <f t="shared" si="189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90"/>
        <v>0</v>
      </c>
      <c r="D222" s="161">
        <f t="shared" si="190"/>
        <v>0</v>
      </c>
      <c r="E222" s="161">
        <f t="shared" si="190"/>
        <v>0</v>
      </c>
      <c r="F222" s="161">
        <f t="shared" si="190"/>
        <v>0</v>
      </c>
      <c r="G222" s="161">
        <f t="shared" si="190"/>
        <v>0</v>
      </c>
      <c r="H222" s="161">
        <f t="shared" si="190"/>
        <v>0</v>
      </c>
      <c r="I222" s="161">
        <f t="shared" si="190"/>
        <v>0</v>
      </c>
      <c r="J222" s="161">
        <f t="shared" si="190"/>
        <v>0</v>
      </c>
      <c r="K222" s="161">
        <f t="shared" si="190"/>
        <v>0</v>
      </c>
      <c r="L222" s="161">
        <f t="shared" si="190"/>
        <v>0</v>
      </c>
      <c r="M222" s="161">
        <f t="shared" si="190"/>
        <v>0</v>
      </c>
      <c r="N222" s="161">
        <f t="shared" si="190"/>
        <v>0</v>
      </c>
      <c r="O222" s="161">
        <f t="shared" si="190"/>
        <v>0</v>
      </c>
      <c r="P222" s="161">
        <f t="shared" si="190"/>
        <v>0</v>
      </c>
      <c r="Q222" s="161">
        <f t="shared" si="190"/>
        <v>0</v>
      </c>
      <c r="R222" s="161">
        <f t="shared" si="190"/>
        <v>0</v>
      </c>
      <c r="S222" s="161">
        <f t="shared" si="189"/>
        <v>0</v>
      </c>
      <c r="T222" s="161">
        <f t="shared" si="189"/>
        <v>0</v>
      </c>
      <c r="U222" s="161">
        <f t="shared" si="189"/>
        <v>0</v>
      </c>
      <c r="V222" s="161">
        <f t="shared" si="189"/>
        <v>0</v>
      </c>
      <c r="W222" s="161">
        <f t="shared" si="189"/>
        <v>0</v>
      </c>
      <c r="X222" s="161">
        <f t="shared" si="189"/>
        <v>0</v>
      </c>
      <c r="Y222" s="161">
        <f t="shared" si="189"/>
        <v>0</v>
      </c>
      <c r="Z222" s="161">
        <f t="shared" si="189"/>
        <v>0</v>
      </c>
      <c r="AA222" s="161">
        <f t="shared" si="189"/>
        <v>0</v>
      </c>
      <c r="AB222" s="161">
        <f t="shared" si="189"/>
        <v>0</v>
      </c>
      <c r="AC222" s="161">
        <f t="shared" si="189"/>
        <v>0</v>
      </c>
      <c r="AD222" s="161">
        <f t="shared" si="189"/>
        <v>0</v>
      </c>
      <c r="AE222" s="161">
        <f t="shared" si="189"/>
        <v>0</v>
      </c>
      <c r="AF222" s="174">
        <f t="shared" si="189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90"/>
        <v>0</v>
      </c>
      <c r="D223" s="161">
        <f t="shared" si="190"/>
        <v>0</v>
      </c>
      <c r="E223" s="161">
        <f t="shared" si="190"/>
        <v>0</v>
      </c>
      <c r="F223" s="161">
        <f t="shared" si="190"/>
        <v>0</v>
      </c>
      <c r="G223" s="161">
        <f t="shared" si="190"/>
        <v>0</v>
      </c>
      <c r="H223" s="161">
        <f t="shared" si="190"/>
        <v>0</v>
      </c>
      <c r="I223" s="161">
        <f t="shared" si="190"/>
        <v>0</v>
      </c>
      <c r="J223" s="161">
        <f t="shared" si="190"/>
        <v>0</v>
      </c>
      <c r="K223" s="161">
        <f t="shared" si="190"/>
        <v>0</v>
      </c>
      <c r="L223" s="161">
        <f t="shared" si="190"/>
        <v>0</v>
      </c>
      <c r="M223" s="161">
        <f t="shared" si="190"/>
        <v>0</v>
      </c>
      <c r="N223" s="161">
        <f t="shared" si="190"/>
        <v>0</v>
      </c>
      <c r="O223" s="161">
        <f t="shared" si="190"/>
        <v>0</v>
      </c>
      <c r="P223" s="161">
        <f t="shared" si="190"/>
        <v>0</v>
      </c>
      <c r="Q223" s="161">
        <f t="shared" si="190"/>
        <v>0</v>
      </c>
      <c r="R223" s="161">
        <f t="shared" si="190"/>
        <v>0</v>
      </c>
      <c r="S223" s="161">
        <f t="shared" si="189"/>
        <v>0</v>
      </c>
      <c r="T223" s="161">
        <f t="shared" si="189"/>
        <v>0</v>
      </c>
      <c r="U223" s="161">
        <f t="shared" si="189"/>
        <v>0</v>
      </c>
      <c r="V223" s="161">
        <f t="shared" si="189"/>
        <v>0</v>
      </c>
      <c r="W223" s="161">
        <f t="shared" si="189"/>
        <v>0</v>
      </c>
      <c r="X223" s="161">
        <f t="shared" si="189"/>
        <v>0</v>
      </c>
      <c r="Y223" s="161">
        <f t="shared" si="189"/>
        <v>0</v>
      </c>
      <c r="Z223" s="161">
        <f t="shared" si="189"/>
        <v>0</v>
      </c>
      <c r="AA223" s="161">
        <f t="shared" si="189"/>
        <v>0</v>
      </c>
      <c r="AB223" s="161">
        <f t="shared" si="189"/>
        <v>0</v>
      </c>
      <c r="AC223" s="161">
        <f t="shared" si="189"/>
        <v>0</v>
      </c>
      <c r="AD223" s="161">
        <f t="shared" si="189"/>
        <v>0</v>
      </c>
      <c r="AE223" s="161">
        <f t="shared" si="189"/>
        <v>0</v>
      </c>
      <c r="AF223" s="174">
        <f t="shared" si="189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90"/>
        <v>0</v>
      </c>
      <c r="D224" s="161">
        <f t="shared" si="190"/>
        <v>0</v>
      </c>
      <c r="E224" s="161">
        <f t="shared" si="190"/>
        <v>0</v>
      </c>
      <c r="F224" s="161">
        <f t="shared" si="190"/>
        <v>0</v>
      </c>
      <c r="G224" s="161">
        <f t="shared" si="190"/>
        <v>0</v>
      </c>
      <c r="H224" s="161">
        <f t="shared" si="190"/>
        <v>0</v>
      </c>
      <c r="I224" s="161">
        <f t="shared" si="190"/>
        <v>0</v>
      </c>
      <c r="J224" s="161">
        <f t="shared" si="190"/>
        <v>0</v>
      </c>
      <c r="K224" s="161">
        <f t="shared" si="190"/>
        <v>0</v>
      </c>
      <c r="L224" s="161">
        <f t="shared" si="190"/>
        <v>0</v>
      </c>
      <c r="M224" s="161">
        <f t="shared" si="190"/>
        <v>0</v>
      </c>
      <c r="N224" s="161">
        <f t="shared" si="190"/>
        <v>0</v>
      </c>
      <c r="O224" s="161">
        <f t="shared" si="190"/>
        <v>0</v>
      </c>
      <c r="P224" s="161">
        <f t="shared" si="190"/>
        <v>0</v>
      </c>
      <c r="Q224" s="161">
        <f t="shared" si="190"/>
        <v>0</v>
      </c>
      <c r="R224" s="161">
        <f t="shared" si="190"/>
        <v>0</v>
      </c>
      <c r="S224" s="161">
        <f t="shared" si="189"/>
        <v>0</v>
      </c>
      <c r="T224" s="161">
        <f t="shared" si="189"/>
        <v>0</v>
      </c>
      <c r="U224" s="161">
        <f t="shared" si="189"/>
        <v>0</v>
      </c>
      <c r="V224" s="161">
        <f t="shared" si="189"/>
        <v>0</v>
      </c>
      <c r="W224" s="161">
        <f t="shared" si="189"/>
        <v>0</v>
      </c>
      <c r="X224" s="161">
        <f t="shared" si="189"/>
        <v>0</v>
      </c>
      <c r="Y224" s="161">
        <f t="shared" si="189"/>
        <v>0</v>
      </c>
      <c r="Z224" s="161">
        <f t="shared" si="189"/>
        <v>0</v>
      </c>
      <c r="AA224" s="161">
        <f t="shared" si="189"/>
        <v>0</v>
      </c>
      <c r="AB224" s="161">
        <f t="shared" si="189"/>
        <v>0</v>
      </c>
      <c r="AC224" s="161">
        <f t="shared" si="189"/>
        <v>0</v>
      </c>
      <c r="AD224" s="161">
        <f t="shared" si="189"/>
        <v>0</v>
      </c>
      <c r="AE224" s="161">
        <f t="shared" si="189"/>
        <v>0</v>
      </c>
      <c r="AF224" s="174">
        <f t="shared" si="189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90"/>
        <v>0</v>
      </c>
      <c r="D225" s="161">
        <f t="shared" si="190"/>
        <v>0</v>
      </c>
      <c r="E225" s="161">
        <f t="shared" si="190"/>
        <v>0</v>
      </c>
      <c r="F225" s="161">
        <f t="shared" si="190"/>
        <v>0</v>
      </c>
      <c r="G225" s="161">
        <f t="shared" si="190"/>
        <v>0</v>
      </c>
      <c r="H225" s="161">
        <f t="shared" si="190"/>
        <v>0</v>
      </c>
      <c r="I225" s="161">
        <f t="shared" si="190"/>
        <v>0</v>
      </c>
      <c r="J225" s="161">
        <f t="shared" si="190"/>
        <v>0</v>
      </c>
      <c r="K225" s="161">
        <f t="shared" si="190"/>
        <v>0</v>
      </c>
      <c r="L225" s="161">
        <f t="shared" si="190"/>
        <v>0</v>
      </c>
      <c r="M225" s="161">
        <f t="shared" si="190"/>
        <v>0</v>
      </c>
      <c r="N225" s="161">
        <f t="shared" si="190"/>
        <v>0</v>
      </c>
      <c r="O225" s="161">
        <f t="shared" si="190"/>
        <v>0</v>
      </c>
      <c r="P225" s="161">
        <f t="shared" si="190"/>
        <v>0</v>
      </c>
      <c r="Q225" s="161">
        <f t="shared" si="190"/>
        <v>0</v>
      </c>
      <c r="R225" s="161">
        <f t="shared" si="190"/>
        <v>0</v>
      </c>
      <c r="S225" s="161">
        <f t="shared" si="189"/>
        <v>0</v>
      </c>
      <c r="T225" s="161">
        <f t="shared" si="189"/>
        <v>0</v>
      </c>
      <c r="U225" s="161">
        <f t="shared" si="189"/>
        <v>0</v>
      </c>
      <c r="V225" s="161">
        <f t="shared" si="189"/>
        <v>0</v>
      </c>
      <c r="W225" s="161">
        <f t="shared" si="189"/>
        <v>0</v>
      </c>
      <c r="X225" s="161">
        <f t="shared" si="189"/>
        <v>0</v>
      </c>
      <c r="Y225" s="161">
        <f t="shared" si="189"/>
        <v>0</v>
      </c>
      <c r="Z225" s="161">
        <f t="shared" si="189"/>
        <v>0</v>
      </c>
      <c r="AA225" s="161">
        <f t="shared" si="189"/>
        <v>0</v>
      </c>
      <c r="AB225" s="161">
        <f t="shared" si="189"/>
        <v>0</v>
      </c>
      <c r="AC225" s="161">
        <f t="shared" si="189"/>
        <v>0</v>
      </c>
      <c r="AD225" s="161">
        <f t="shared" si="189"/>
        <v>0</v>
      </c>
      <c r="AE225" s="161">
        <f t="shared" si="189"/>
        <v>0</v>
      </c>
      <c r="AF225" s="174">
        <f t="shared" si="189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90"/>
        <v>0</v>
      </c>
      <c r="D226" s="161">
        <f t="shared" si="190"/>
        <v>0</v>
      </c>
      <c r="E226" s="161">
        <f t="shared" si="190"/>
        <v>0</v>
      </c>
      <c r="F226" s="161">
        <f t="shared" si="190"/>
        <v>0</v>
      </c>
      <c r="G226" s="161">
        <f t="shared" si="190"/>
        <v>0</v>
      </c>
      <c r="H226" s="161">
        <f t="shared" si="190"/>
        <v>0</v>
      </c>
      <c r="I226" s="161">
        <f t="shared" si="190"/>
        <v>0</v>
      </c>
      <c r="J226" s="161">
        <f t="shared" si="190"/>
        <v>0</v>
      </c>
      <c r="K226" s="161">
        <f t="shared" si="190"/>
        <v>0</v>
      </c>
      <c r="L226" s="161">
        <f t="shared" si="190"/>
        <v>0</v>
      </c>
      <c r="M226" s="161">
        <f t="shared" si="190"/>
        <v>0</v>
      </c>
      <c r="N226" s="161">
        <f t="shared" si="190"/>
        <v>0</v>
      </c>
      <c r="O226" s="161">
        <f t="shared" si="190"/>
        <v>0</v>
      </c>
      <c r="P226" s="161">
        <f t="shared" si="190"/>
        <v>0</v>
      </c>
      <c r="Q226" s="161">
        <f t="shared" si="190"/>
        <v>0</v>
      </c>
      <c r="R226" s="161">
        <f t="shared" si="190"/>
        <v>0</v>
      </c>
      <c r="S226" s="161">
        <f t="shared" si="189"/>
        <v>0</v>
      </c>
      <c r="T226" s="161">
        <f t="shared" si="189"/>
        <v>0</v>
      </c>
      <c r="U226" s="161">
        <f t="shared" si="189"/>
        <v>0</v>
      </c>
      <c r="V226" s="161">
        <f t="shared" si="189"/>
        <v>0</v>
      </c>
      <c r="W226" s="161">
        <f t="shared" si="189"/>
        <v>0</v>
      </c>
      <c r="X226" s="161">
        <f t="shared" si="189"/>
        <v>0</v>
      </c>
      <c r="Y226" s="161">
        <f t="shared" si="189"/>
        <v>0</v>
      </c>
      <c r="Z226" s="161">
        <f t="shared" si="189"/>
        <v>0</v>
      </c>
      <c r="AA226" s="161">
        <f t="shared" si="189"/>
        <v>0</v>
      </c>
      <c r="AB226" s="161">
        <f t="shared" si="189"/>
        <v>0</v>
      </c>
      <c r="AC226" s="161">
        <f t="shared" si="189"/>
        <v>0</v>
      </c>
      <c r="AD226" s="161">
        <f t="shared" si="189"/>
        <v>0</v>
      </c>
      <c r="AE226" s="161">
        <f t="shared" si="189"/>
        <v>0</v>
      </c>
      <c r="AF226" s="174">
        <f t="shared" si="189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90"/>
        <v>0</v>
      </c>
      <c r="D227" s="161">
        <f t="shared" si="190"/>
        <v>0</v>
      </c>
      <c r="E227" s="161">
        <f t="shared" si="190"/>
        <v>0</v>
      </c>
      <c r="F227" s="161">
        <f t="shared" si="190"/>
        <v>0</v>
      </c>
      <c r="G227" s="161">
        <f t="shared" si="190"/>
        <v>0</v>
      </c>
      <c r="H227" s="161">
        <f t="shared" si="190"/>
        <v>0</v>
      </c>
      <c r="I227" s="161">
        <f t="shared" si="190"/>
        <v>0</v>
      </c>
      <c r="J227" s="161">
        <f t="shared" si="190"/>
        <v>0</v>
      </c>
      <c r="K227" s="161">
        <f t="shared" si="190"/>
        <v>0</v>
      </c>
      <c r="L227" s="161">
        <f t="shared" si="190"/>
        <v>0</v>
      </c>
      <c r="M227" s="161">
        <f t="shared" si="190"/>
        <v>0</v>
      </c>
      <c r="N227" s="161">
        <f t="shared" si="190"/>
        <v>0</v>
      </c>
      <c r="O227" s="161">
        <f t="shared" si="190"/>
        <v>0</v>
      </c>
      <c r="P227" s="161">
        <f t="shared" si="190"/>
        <v>0</v>
      </c>
      <c r="Q227" s="161">
        <f t="shared" si="190"/>
        <v>0</v>
      </c>
      <c r="R227" s="161">
        <f t="shared" si="190"/>
        <v>0</v>
      </c>
      <c r="S227" s="161">
        <f t="shared" si="189"/>
        <v>0</v>
      </c>
      <c r="T227" s="161">
        <f t="shared" si="189"/>
        <v>0</v>
      </c>
      <c r="U227" s="161">
        <f t="shared" si="189"/>
        <v>0</v>
      </c>
      <c r="V227" s="161">
        <f t="shared" si="189"/>
        <v>0</v>
      </c>
      <c r="W227" s="161">
        <f t="shared" si="189"/>
        <v>0</v>
      </c>
      <c r="X227" s="161">
        <f t="shared" si="189"/>
        <v>0</v>
      </c>
      <c r="Y227" s="161">
        <f t="shared" si="189"/>
        <v>0</v>
      </c>
      <c r="Z227" s="161">
        <f t="shared" si="189"/>
        <v>0</v>
      </c>
      <c r="AA227" s="161">
        <f t="shared" si="189"/>
        <v>0</v>
      </c>
      <c r="AB227" s="161">
        <f t="shared" si="189"/>
        <v>0</v>
      </c>
      <c r="AC227" s="161">
        <f t="shared" si="189"/>
        <v>0</v>
      </c>
      <c r="AD227" s="161">
        <f t="shared" si="189"/>
        <v>0</v>
      </c>
      <c r="AE227" s="161">
        <f t="shared" si="189"/>
        <v>0</v>
      </c>
      <c r="AF227" s="174">
        <f t="shared" si="189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90"/>
        <v>0</v>
      </c>
      <c r="D228" s="161">
        <f t="shared" si="190"/>
        <v>0</v>
      </c>
      <c r="E228" s="161">
        <f t="shared" si="190"/>
        <v>0</v>
      </c>
      <c r="F228" s="161">
        <f t="shared" si="190"/>
        <v>0</v>
      </c>
      <c r="G228" s="161">
        <f t="shared" si="190"/>
        <v>0</v>
      </c>
      <c r="H228" s="161">
        <f t="shared" si="190"/>
        <v>0</v>
      </c>
      <c r="I228" s="161">
        <f t="shared" si="190"/>
        <v>0</v>
      </c>
      <c r="J228" s="161">
        <f t="shared" si="190"/>
        <v>0</v>
      </c>
      <c r="K228" s="161">
        <f t="shared" si="190"/>
        <v>0</v>
      </c>
      <c r="L228" s="161">
        <f t="shared" si="190"/>
        <v>0</v>
      </c>
      <c r="M228" s="161">
        <f t="shared" si="190"/>
        <v>0</v>
      </c>
      <c r="N228" s="161">
        <f t="shared" si="190"/>
        <v>0</v>
      </c>
      <c r="O228" s="161">
        <f t="shared" si="190"/>
        <v>0</v>
      </c>
      <c r="P228" s="161">
        <f t="shared" si="190"/>
        <v>0</v>
      </c>
      <c r="Q228" s="161">
        <f t="shared" si="190"/>
        <v>0</v>
      </c>
      <c r="R228" s="161">
        <f t="shared" si="190"/>
        <v>0</v>
      </c>
      <c r="S228" s="161">
        <f t="shared" si="189"/>
        <v>0</v>
      </c>
      <c r="T228" s="161">
        <f t="shared" si="189"/>
        <v>0</v>
      </c>
      <c r="U228" s="161">
        <f t="shared" si="189"/>
        <v>0</v>
      </c>
      <c r="V228" s="161">
        <f t="shared" si="189"/>
        <v>0</v>
      </c>
      <c r="W228" s="161">
        <f t="shared" si="189"/>
        <v>0</v>
      </c>
      <c r="X228" s="161">
        <f t="shared" si="189"/>
        <v>0</v>
      </c>
      <c r="Y228" s="161">
        <f t="shared" si="189"/>
        <v>0</v>
      </c>
      <c r="Z228" s="161">
        <f t="shared" si="189"/>
        <v>0</v>
      </c>
      <c r="AA228" s="161">
        <f t="shared" si="189"/>
        <v>0</v>
      </c>
      <c r="AB228" s="161">
        <f t="shared" si="189"/>
        <v>0</v>
      </c>
      <c r="AC228" s="161">
        <f t="shared" si="189"/>
        <v>0</v>
      </c>
      <c r="AD228" s="161">
        <f t="shared" si="189"/>
        <v>0</v>
      </c>
      <c r="AE228" s="161">
        <f t="shared" si="189"/>
        <v>0</v>
      </c>
      <c r="AF228" s="174">
        <f t="shared" si="189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90"/>
        <v>0</v>
      </c>
      <c r="D229" s="161">
        <f t="shared" si="190"/>
        <v>0</v>
      </c>
      <c r="E229" s="161">
        <f t="shared" si="190"/>
        <v>0</v>
      </c>
      <c r="F229" s="161">
        <f t="shared" si="190"/>
        <v>0</v>
      </c>
      <c r="G229" s="161">
        <f t="shared" si="190"/>
        <v>0</v>
      </c>
      <c r="H229" s="161">
        <f t="shared" si="190"/>
        <v>0</v>
      </c>
      <c r="I229" s="161">
        <f t="shared" si="190"/>
        <v>0</v>
      </c>
      <c r="J229" s="161">
        <f t="shared" si="190"/>
        <v>0</v>
      </c>
      <c r="K229" s="161">
        <f t="shared" si="190"/>
        <v>0</v>
      </c>
      <c r="L229" s="161">
        <f t="shared" si="190"/>
        <v>0</v>
      </c>
      <c r="M229" s="161">
        <f t="shared" si="190"/>
        <v>0</v>
      </c>
      <c r="N229" s="161">
        <f t="shared" si="190"/>
        <v>0</v>
      </c>
      <c r="O229" s="161">
        <f t="shared" si="190"/>
        <v>0</v>
      </c>
      <c r="P229" s="161">
        <f t="shared" si="190"/>
        <v>0</v>
      </c>
      <c r="Q229" s="161">
        <f t="shared" si="190"/>
        <v>0</v>
      </c>
      <c r="R229" s="161">
        <f t="shared" si="190"/>
        <v>0</v>
      </c>
      <c r="S229" s="161">
        <f t="shared" si="189"/>
        <v>0</v>
      </c>
      <c r="T229" s="161">
        <f t="shared" si="189"/>
        <v>0</v>
      </c>
      <c r="U229" s="161">
        <f t="shared" si="189"/>
        <v>0</v>
      </c>
      <c r="V229" s="161">
        <f t="shared" si="189"/>
        <v>0</v>
      </c>
      <c r="W229" s="161">
        <f t="shared" si="189"/>
        <v>0</v>
      </c>
      <c r="X229" s="161">
        <f t="shared" si="189"/>
        <v>0</v>
      </c>
      <c r="Y229" s="161">
        <f t="shared" si="189"/>
        <v>0</v>
      </c>
      <c r="Z229" s="161">
        <f t="shared" si="189"/>
        <v>0</v>
      </c>
      <c r="AA229" s="161">
        <f t="shared" si="189"/>
        <v>0</v>
      </c>
      <c r="AB229" s="161">
        <f t="shared" si="189"/>
        <v>0</v>
      </c>
      <c r="AC229" s="161">
        <f t="shared" si="189"/>
        <v>0</v>
      </c>
      <c r="AD229" s="161">
        <f t="shared" si="189"/>
        <v>0</v>
      </c>
      <c r="AE229" s="161">
        <f t="shared" si="189"/>
        <v>0</v>
      </c>
      <c r="AF229" s="174">
        <f t="shared" si="189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90"/>
        <v>0</v>
      </c>
      <c r="D230" s="161">
        <f t="shared" si="190"/>
        <v>0</v>
      </c>
      <c r="E230" s="161">
        <f t="shared" si="190"/>
        <v>0</v>
      </c>
      <c r="F230" s="161">
        <f t="shared" si="190"/>
        <v>0</v>
      </c>
      <c r="G230" s="161">
        <f t="shared" si="190"/>
        <v>0</v>
      </c>
      <c r="H230" s="161">
        <f t="shared" si="190"/>
        <v>0</v>
      </c>
      <c r="I230" s="161">
        <f t="shared" si="190"/>
        <v>0</v>
      </c>
      <c r="J230" s="161">
        <f t="shared" si="190"/>
        <v>0</v>
      </c>
      <c r="K230" s="161">
        <f t="shared" si="190"/>
        <v>0</v>
      </c>
      <c r="L230" s="161">
        <f t="shared" si="190"/>
        <v>0</v>
      </c>
      <c r="M230" s="161">
        <f t="shared" si="190"/>
        <v>0</v>
      </c>
      <c r="N230" s="161">
        <f t="shared" si="190"/>
        <v>0</v>
      </c>
      <c r="O230" s="161">
        <f t="shared" si="190"/>
        <v>0</v>
      </c>
      <c r="P230" s="161">
        <f t="shared" si="190"/>
        <v>0</v>
      </c>
      <c r="Q230" s="161">
        <f t="shared" si="190"/>
        <v>0</v>
      </c>
      <c r="R230" s="161">
        <f t="shared" si="190"/>
        <v>0</v>
      </c>
      <c r="S230" s="161">
        <f t="shared" si="189"/>
        <v>0</v>
      </c>
      <c r="T230" s="161">
        <f t="shared" si="189"/>
        <v>0</v>
      </c>
      <c r="U230" s="161">
        <f t="shared" si="189"/>
        <v>0</v>
      </c>
      <c r="V230" s="161">
        <f t="shared" si="189"/>
        <v>0</v>
      </c>
      <c r="W230" s="161">
        <f t="shared" si="189"/>
        <v>0</v>
      </c>
      <c r="X230" s="161">
        <f t="shared" si="189"/>
        <v>0</v>
      </c>
      <c r="Y230" s="161">
        <f t="shared" si="189"/>
        <v>0</v>
      </c>
      <c r="Z230" s="161">
        <f t="shared" si="189"/>
        <v>0</v>
      </c>
      <c r="AA230" s="161">
        <f t="shared" si="189"/>
        <v>0</v>
      </c>
      <c r="AB230" s="161">
        <f t="shared" si="189"/>
        <v>0</v>
      </c>
      <c r="AC230" s="161">
        <f t="shared" si="189"/>
        <v>0</v>
      </c>
      <c r="AD230" s="161">
        <f t="shared" si="189"/>
        <v>0</v>
      </c>
      <c r="AE230" s="161">
        <f t="shared" si="189"/>
        <v>0</v>
      </c>
      <c r="AF230" s="174">
        <f t="shared" si="189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90"/>
        <v>0</v>
      </c>
      <c r="D231" s="161">
        <f t="shared" si="190"/>
        <v>0</v>
      </c>
      <c r="E231" s="161">
        <f t="shared" si="190"/>
        <v>0</v>
      </c>
      <c r="F231" s="161">
        <f t="shared" si="190"/>
        <v>0</v>
      </c>
      <c r="G231" s="161">
        <f t="shared" si="190"/>
        <v>0</v>
      </c>
      <c r="H231" s="161">
        <f t="shared" si="190"/>
        <v>0</v>
      </c>
      <c r="I231" s="161">
        <f t="shared" si="190"/>
        <v>0</v>
      </c>
      <c r="J231" s="161">
        <f t="shared" si="190"/>
        <v>0</v>
      </c>
      <c r="K231" s="161">
        <f t="shared" si="190"/>
        <v>0</v>
      </c>
      <c r="L231" s="161">
        <f t="shared" si="190"/>
        <v>0</v>
      </c>
      <c r="M231" s="161">
        <f t="shared" si="190"/>
        <v>0</v>
      </c>
      <c r="N231" s="161">
        <f t="shared" si="190"/>
        <v>0</v>
      </c>
      <c r="O231" s="161">
        <f t="shared" si="190"/>
        <v>0</v>
      </c>
      <c r="P231" s="161">
        <f t="shared" si="190"/>
        <v>0</v>
      </c>
      <c r="Q231" s="161">
        <f t="shared" si="190"/>
        <v>0</v>
      </c>
      <c r="R231" s="161">
        <f t="shared" si="190"/>
        <v>0</v>
      </c>
      <c r="S231" s="161">
        <f t="shared" si="189"/>
        <v>0</v>
      </c>
      <c r="T231" s="161">
        <f t="shared" si="189"/>
        <v>0</v>
      </c>
      <c r="U231" s="161">
        <f t="shared" si="189"/>
        <v>0</v>
      </c>
      <c r="V231" s="161">
        <f t="shared" si="189"/>
        <v>0</v>
      </c>
      <c r="W231" s="161">
        <f t="shared" si="189"/>
        <v>0</v>
      </c>
      <c r="X231" s="161">
        <f t="shared" si="189"/>
        <v>0</v>
      </c>
      <c r="Y231" s="161">
        <f t="shared" si="189"/>
        <v>0</v>
      </c>
      <c r="Z231" s="161">
        <f t="shared" si="189"/>
        <v>0</v>
      </c>
      <c r="AA231" s="161">
        <f t="shared" si="189"/>
        <v>0</v>
      </c>
      <c r="AB231" s="161">
        <f t="shared" si="189"/>
        <v>0</v>
      </c>
      <c r="AC231" s="161">
        <f t="shared" si="189"/>
        <v>0</v>
      </c>
      <c r="AD231" s="161">
        <f t="shared" si="189"/>
        <v>0</v>
      </c>
      <c r="AE231" s="161">
        <f t="shared" si="189"/>
        <v>0</v>
      </c>
      <c r="AF231" s="174">
        <f t="shared" si="189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90"/>
        <v>0</v>
      </c>
      <c r="D232" s="161">
        <f t="shared" si="190"/>
        <v>0</v>
      </c>
      <c r="E232" s="161">
        <f t="shared" si="190"/>
        <v>0</v>
      </c>
      <c r="F232" s="161">
        <f t="shared" si="190"/>
        <v>0</v>
      </c>
      <c r="G232" s="161">
        <f t="shared" si="190"/>
        <v>0</v>
      </c>
      <c r="H232" s="161">
        <f t="shared" si="190"/>
        <v>0</v>
      </c>
      <c r="I232" s="161">
        <f t="shared" si="190"/>
        <v>0</v>
      </c>
      <c r="J232" s="161">
        <f t="shared" si="190"/>
        <v>0</v>
      </c>
      <c r="K232" s="161">
        <f t="shared" si="190"/>
        <v>0</v>
      </c>
      <c r="L232" s="161">
        <f t="shared" si="190"/>
        <v>0</v>
      </c>
      <c r="M232" s="161">
        <f t="shared" si="190"/>
        <v>0</v>
      </c>
      <c r="N232" s="161">
        <f t="shared" si="190"/>
        <v>0</v>
      </c>
      <c r="O232" s="161">
        <f t="shared" si="190"/>
        <v>0</v>
      </c>
      <c r="P232" s="161">
        <f t="shared" si="190"/>
        <v>0</v>
      </c>
      <c r="Q232" s="161">
        <f t="shared" si="190"/>
        <v>0</v>
      </c>
      <c r="R232" s="161">
        <f t="shared" ref="R232:AF247" si="191">Q232</f>
        <v>0</v>
      </c>
      <c r="S232" s="161">
        <f t="shared" si="191"/>
        <v>0</v>
      </c>
      <c r="T232" s="161">
        <f t="shared" si="191"/>
        <v>0</v>
      </c>
      <c r="U232" s="161">
        <f t="shared" si="191"/>
        <v>0</v>
      </c>
      <c r="V232" s="161">
        <f t="shared" si="191"/>
        <v>0</v>
      </c>
      <c r="W232" s="161">
        <f t="shared" si="191"/>
        <v>0</v>
      </c>
      <c r="X232" s="161">
        <f t="shared" si="191"/>
        <v>0</v>
      </c>
      <c r="Y232" s="161">
        <f t="shared" si="191"/>
        <v>0</v>
      </c>
      <c r="Z232" s="161">
        <f t="shared" si="191"/>
        <v>0</v>
      </c>
      <c r="AA232" s="161">
        <f t="shared" si="191"/>
        <v>0</v>
      </c>
      <c r="AB232" s="161">
        <f t="shared" si="191"/>
        <v>0</v>
      </c>
      <c r="AC232" s="161">
        <f t="shared" si="191"/>
        <v>0</v>
      </c>
      <c r="AD232" s="161">
        <f t="shared" si="191"/>
        <v>0</v>
      </c>
      <c r="AE232" s="161">
        <f t="shared" si="191"/>
        <v>0</v>
      </c>
      <c r="AF232" s="174">
        <f t="shared" si="19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92">B233</f>
        <v>0</v>
      </c>
      <c r="D233" s="161">
        <f t="shared" si="192"/>
        <v>0</v>
      </c>
      <c r="E233" s="161">
        <f t="shared" si="192"/>
        <v>0</v>
      </c>
      <c r="F233" s="161">
        <f t="shared" si="192"/>
        <v>0</v>
      </c>
      <c r="G233" s="161">
        <f t="shared" si="192"/>
        <v>0</v>
      </c>
      <c r="H233" s="161">
        <f t="shared" si="192"/>
        <v>0</v>
      </c>
      <c r="I233" s="161">
        <f t="shared" si="192"/>
        <v>0</v>
      </c>
      <c r="J233" s="161">
        <f t="shared" si="192"/>
        <v>0</v>
      </c>
      <c r="K233" s="161">
        <f t="shared" si="192"/>
        <v>0</v>
      </c>
      <c r="L233" s="161">
        <f t="shared" si="192"/>
        <v>0</v>
      </c>
      <c r="M233" s="161">
        <f t="shared" si="192"/>
        <v>0</v>
      </c>
      <c r="N233" s="161">
        <f t="shared" si="192"/>
        <v>0</v>
      </c>
      <c r="O233" s="161">
        <f t="shared" si="192"/>
        <v>0</v>
      </c>
      <c r="P233" s="161">
        <f t="shared" si="192"/>
        <v>0</v>
      </c>
      <c r="Q233" s="161">
        <f t="shared" si="192"/>
        <v>0</v>
      </c>
      <c r="R233" s="161">
        <f t="shared" si="192"/>
        <v>0</v>
      </c>
      <c r="S233" s="161">
        <f t="shared" si="191"/>
        <v>0</v>
      </c>
      <c r="T233" s="161">
        <f t="shared" si="191"/>
        <v>0</v>
      </c>
      <c r="U233" s="161">
        <f t="shared" si="191"/>
        <v>0</v>
      </c>
      <c r="V233" s="161">
        <f t="shared" si="191"/>
        <v>0</v>
      </c>
      <c r="W233" s="161">
        <f t="shared" si="191"/>
        <v>0</v>
      </c>
      <c r="X233" s="161">
        <f t="shared" si="191"/>
        <v>0</v>
      </c>
      <c r="Y233" s="161">
        <f t="shared" si="191"/>
        <v>0</v>
      </c>
      <c r="Z233" s="161">
        <f t="shared" si="191"/>
        <v>0</v>
      </c>
      <c r="AA233" s="161">
        <f t="shared" si="191"/>
        <v>0</v>
      </c>
      <c r="AB233" s="161">
        <f t="shared" si="191"/>
        <v>0</v>
      </c>
      <c r="AC233" s="161">
        <f t="shared" si="191"/>
        <v>0</v>
      </c>
      <c r="AD233" s="161">
        <f t="shared" si="191"/>
        <v>0</v>
      </c>
      <c r="AE233" s="161">
        <f t="shared" si="191"/>
        <v>0</v>
      </c>
      <c r="AF233" s="174">
        <f t="shared" si="19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92"/>
        <v>0</v>
      </c>
      <c r="D234" s="161">
        <f t="shared" si="192"/>
        <v>0</v>
      </c>
      <c r="E234" s="161">
        <f t="shared" si="192"/>
        <v>0</v>
      </c>
      <c r="F234" s="161">
        <f t="shared" si="192"/>
        <v>0</v>
      </c>
      <c r="G234" s="161">
        <f t="shared" si="192"/>
        <v>0</v>
      </c>
      <c r="H234" s="161">
        <f t="shared" si="192"/>
        <v>0</v>
      </c>
      <c r="I234" s="161">
        <f t="shared" si="192"/>
        <v>0</v>
      </c>
      <c r="J234" s="161">
        <f t="shared" si="192"/>
        <v>0</v>
      </c>
      <c r="K234" s="161">
        <f t="shared" si="192"/>
        <v>0</v>
      </c>
      <c r="L234" s="161">
        <f t="shared" si="192"/>
        <v>0</v>
      </c>
      <c r="M234" s="161">
        <f t="shared" si="192"/>
        <v>0</v>
      </c>
      <c r="N234" s="161">
        <f t="shared" si="192"/>
        <v>0</v>
      </c>
      <c r="O234" s="161">
        <f t="shared" si="192"/>
        <v>0</v>
      </c>
      <c r="P234" s="161">
        <f t="shared" si="192"/>
        <v>0</v>
      </c>
      <c r="Q234" s="161">
        <f t="shared" si="192"/>
        <v>0</v>
      </c>
      <c r="R234" s="161">
        <f t="shared" si="192"/>
        <v>0</v>
      </c>
      <c r="S234" s="161">
        <f t="shared" si="191"/>
        <v>0</v>
      </c>
      <c r="T234" s="161">
        <f t="shared" si="191"/>
        <v>0</v>
      </c>
      <c r="U234" s="161">
        <f t="shared" si="191"/>
        <v>0</v>
      </c>
      <c r="V234" s="161">
        <f t="shared" si="191"/>
        <v>0</v>
      </c>
      <c r="W234" s="161">
        <f t="shared" si="191"/>
        <v>0</v>
      </c>
      <c r="X234" s="161">
        <f t="shared" si="191"/>
        <v>0</v>
      </c>
      <c r="Y234" s="161">
        <f t="shared" si="191"/>
        <v>0</v>
      </c>
      <c r="Z234" s="161">
        <f t="shared" si="191"/>
        <v>0</v>
      </c>
      <c r="AA234" s="161">
        <f t="shared" si="191"/>
        <v>0</v>
      </c>
      <c r="AB234" s="161">
        <f t="shared" si="191"/>
        <v>0</v>
      </c>
      <c r="AC234" s="161">
        <f t="shared" si="191"/>
        <v>0</v>
      </c>
      <c r="AD234" s="161">
        <f t="shared" si="191"/>
        <v>0</v>
      </c>
      <c r="AE234" s="161">
        <f t="shared" si="191"/>
        <v>0</v>
      </c>
      <c r="AF234" s="174">
        <f t="shared" si="19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92"/>
        <v>0</v>
      </c>
      <c r="D235" s="161">
        <f t="shared" si="192"/>
        <v>0</v>
      </c>
      <c r="E235" s="161">
        <f t="shared" si="192"/>
        <v>0</v>
      </c>
      <c r="F235" s="161">
        <f t="shared" si="192"/>
        <v>0</v>
      </c>
      <c r="G235" s="161">
        <f t="shared" si="192"/>
        <v>0</v>
      </c>
      <c r="H235" s="161">
        <f t="shared" si="192"/>
        <v>0</v>
      </c>
      <c r="I235" s="161">
        <f t="shared" si="192"/>
        <v>0</v>
      </c>
      <c r="J235" s="161">
        <f t="shared" si="192"/>
        <v>0</v>
      </c>
      <c r="K235" s="161">
        <f t="shared" si="192"/>
        <v>0</v>
      </c>
      <c r="L235" s="161">
        <f t="shared" si="192"/>
        <v>0</v>
      </c>
      <c r="M235" s="161">
        <f t="shared" si="192"/>
        <v>0</v>
      </c>
      <c r="N235" s="161">
        <f t="shared" si="192"/>
        <v>0</v>
      </c>
      <c r="O235" s="161">
        <f t="shared" si="192"/>
        <v>0</v>
      </c>
      <c r="P235" s="161">
        <f t="shared" si="192"/>
        <v>0</v>
      </c>
      <c r="Q235" s="161">
        <f t="shared" si="192"/>
        <v>0</v>
      </c>
      <c r="R235" s="161">
        <f t="shared" si="192"/>
        <v>0</v>
      </c>
      <c r="S235" s="161">
        <f t="shared" si="191"/>
        <v>0</v>
      </c>
      <c r="T235" s="161">
        <f t="shared" si="191"/>
        <v>0</v>
      </c>
      <c r="U235" s="161">
        <f t="shared" si="191"/>
        <v>0</v>
      </c>
      <c r="V235" s="161">
        <f t="shared" si="191"/>
        <v>0</v>
      </c>
      <c r="W235" s="161">
        <f t="shared" si="191"/>
        <v>0</v>
      </c>
      <c r="X235" s="161">
        <f t="shared" si="191"/>
        <v>0</v>
      </c>
      <c r="Y235" s="161">
        <f t="shared" si="191"/>
        <v>0</v>
      </c>
      <c r="Z235" s="161">
        <f t="shared" si="191"/>
        <v>0</v>
      </c>
      <c r="AA235" s="161">
        <f t="shared" si="191"/>
        <v>0</v>
      </c>
      <c r="AB235" s="161">
        <f t="shared" si="191"/>
        <v>0</v>
      </c>
      <c r="AC235" s="161">
        <f t="shared" si="191"/>
        <v>0</v>
      </c>
      <c r="AD235" s="161">
        <f t="shared" si="191"/>
        <v>0</v>
      </c>
      <c r="AE235" s="161">
        <f t="shared" si="191"/>
        <v>0</v>
      </c>
      <c r="AF235" s="174">
        <f t="shared" si="19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92"/>
        <v>0</v>
      </c>
      <c r="D236" s="161">
        <f t="shared" si="192"/>
        <v>0</v>
      </c>
      <c r="E236" s="161">
        <f t="shared" si="192"/>
        <v>0</v>
      </c>
      <c r="F236" s="161">
        <f t="shared" si="192"/>
        <v>0</v>
      </c>
      <c r="G236" s="161">
        <f t="shared" si="192"/>
        <v>0</v>
      </c>
      <c r="H236" s="161">
        <f t="shared" si="192"/>
        <v>0</v>
      </c>
      <c r="I236" s="161">
        <f t="shared" si="192"/>
        <v>0</v>
      </c>
      <c r="J236" s="161">
        <f t="shared" si="192"/>
        <v>0</v>
      </c>
      <c r="K236" s="161">
        <f t="shared" si="192"/>
        <v>0</v>
      </c>
      <c r="L236" s="161">
        <f t="shared" si="192"/>
        <v>0</v>
      </c>
      <c r="M236" s="161">
        <f t="shared" si="192"/>
        <v>0</v>
      </c>
      <c r="N236" s="161">
        <f t="shared" si="192"/>
        <v>0</v>
      </c>
      <c r="O236" s="161">
        <f t="shared" si="192"/>
        <v>0</v>
      </c>
      <c r="P236" s="161">
        <f t="shared" si="192"/>
        <v>0</v>
      </c>
      <c r="Q236" s="161">
        <f t="shared" si="192"/>
        <v>0</v>
      </c>
      <c r="R236" s="161">
        <f t="shared" si="192"/>
        <v>0</v>
      </c>
      <c r="S236" s="161">
        <f t="shared" si="191"/>
        <v>0</v>
      </c>
      <c r="T236" s="161">
        <f t="shared" si="191"/>
        <v>0</v>
      </c>
      <c r="U236" s="161">
        <f t="shared" si="191"/>
        <v>0</v>
      </c>
      <c r="V236" s="161">
        <f t="shared" si="191"/>
        <v>0</v>
      </c>
      <c r="W236" s="161">
        <f t="shared" si="191"/>
        <v>0</v>
      </c>
      <c r="X236" s="161">
        <f t="shared" si="191"/>
        <v>0</v>
      </c>
      <c r="Y236" s="161">
        <f t="shared" si="191"/>
        <v>0</v>
      </c>
      <c r="Z236" s="161">
        <f t="shared" si="191"/>
        <v>0</v>
      </c>
      <c r="AA236" s="161">
        <f t="shared" si="191"/>
        <v>0</v>
      </c>
      <c r="AB236" s="161">
        <f t="shared" si="191"/>
        <v>0</v>
      </c>
      <c r="AC236" s="161">
        <f t="shared" si="191"/>
        <v>0</v>
      </c>
      <c r="AD236" s="161">
        <f t="shared" si="191"/>
        <v>0</v>
      </c>
      <c r="AE236" s="161">
        <f t="shared" si="191"/>
        <v>0</v>
      </c>
      <c r="AF236" s="174">
        <f t="shared" si="19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92"/>
        <v>0</v>
      </c>
      <c r="D237" s="161">
        <f t="shared" si="192"/>
        <v>0</v>
      </c>
      <c r="E237" s="161">
        <f t="shared" si="192"/>
        <v>0</v>
      </c>
      <c r="F237" s="161">
        <f t="shared" si="192"/>
        <v>0</v>
      </c>
      <c r="G237" s="161">
        <f t="shared" si="192"/>
        <v>0</v>
      </c>
      <c r="H237" s="161">
        <f t="shared" si="192"/>
        <v>0</v>
      </c>
      <c r="I237" s="161">
        <f t="shared" si="192"/>
        <v>0</v>
      </c>
      <c r="J237" s="161">
        <f t="shared" si="192"/>
        <v>0</v>
      </c>
      <c r="K237" s="161">
        <f t="shared" si="192"/>
        <v>0</v>
      </c>
      <c r="L237" s="161">
        <f t="shared" si="192"/>
        <v>0</v>
      </c>
      <c r="M237" s="161">
        <f t="shared" si="192"/>
        <v>0</v>
      </c>
      <c r="N237" s="161">
        <f t="shared" si="192"/>
        <v>0</v>
      </c>
      <c r="O237" s="161">
        <f t="shared" si="192"/>
        <v>0</v>
      </c>
      <c r="P237" s="161">
        <f t="shared" si="192"/>
        <v>0</v>
      </c>
      <c r="Q237" s="161">
        <f t="shared" si="192"/>
        <v>0</v>
      </c>
      <c r="R237" s="161">
        <f t="shared" si="192"/>
        <v>0</v>
      </c>
      <c r="S237" s="161">
        <f t="shared" si="191"/>
        <v>0</v>
      </c>
      <c r="T237" s="161">
        <f t="shared" si="191"/>
        <v>0</v>
      </c>
      <c r="U237" s="161">
        <f t="shared" si="191"/>
        <v>0</v>
      </c>
      <c r="V237" s="161">
        <f t="shared" si="191"/>
        <v>0</v>
      </c>
      <c r="W237" s="161">
        <f t="shared" si="191"/>
        <v>0</v>
      </c>
      <c r="X237" s="161">
        <f t="shared" si="191"/>
        <v>0</v>
      </c>
      <c r="Y237" s="161">
        <f t="shared" si="191"/>
        <v>0</v>
      </c>
      <c r="Z237" s="161">
        <f t="shared" si="191"/>
        <v>0</v>
      </c>
      <c r="AA237" s="161">
        <f t="shared" si="191"/>
        <v>0</v>
      </c>
      <c r="AB237" s="161">
        <f t="shared" si="191"/>
        <v>0</v>
      </c>
      <c r="AC237" s="161">
        <f t="shared" si="191"/>
        <v>0</v>
      </c>
      <c r="AD237" s="161">
        <f t="shared" si="191"/>
        <v>0</v>
      </c>
      <c r="AE237" s="161">
        <f t="shared" si="191"/>
        <v>0</v>
      </c>
      <c r="AF237" s="174">
        <f t="shared" si="19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92"/>
        <v>0</v>
      </c>
      <c r="D238" s="161">
        <f t="shared" si="192"/>
        <v>0</v>
      </c>
      <c r="E238" s="161">
        <f t="shared" si="192"/>
        <v>0</v>
      </c>
      <c r="F238" s="161">
        <f t="shared" si="192"/>
        <v>0</v>
      </c>
      <c r="G238" s="161">
        <f t="shared" si="192"/>
        <v>0</v>
      </c>
      <c r="H238" s="161">
        <f t="shared" si="192"/>
        <v>0</v>
      </c>
      <c r="I238" s="161">
        <f t="shared" si="192"/>
        <v>0</v>
      </c>
      <c r="J238" s="161">
        <f t="shared" si="192"/>
        <v>0</v>
      </c>
      <c r="K238" s="161">
        <f t="shared" si="192"/>
        <v>0</v>
      </c>
      <c r="L238" s="161">
        <f t="shared" si="192"/>
        <v>0</v>
      </c>
      <c r="M238" s="161">
        <f t="shared" si="192"/>
        <v>0</v>
      </c>
      <c r="N238" s="161">
        <f t="shared" si="192"/>
        <v>0</v>
      </c>
      <c r="O238" s="161">
        <f t="shared" si="192"/>
        <v>0</v>
      </c>
      <c r="P238" s="161">
        <f t="shared" si="192"/>
        <v>0</v>
      </c>
      <c r="Q238" s="161">
        <f t="shared" si="192"/>
        <v>0</v>
      </c>
      <c r="R238" s="161">
        <f t="shared" si="192"/>
        <v>0</v>
      </c>
      <c r="S238" s="161">
        <f t="shared" si="191"/>
        <v>0</v>
      </c>
      <c r="T238" s="161">
        <f t="shared" si="191"/>
        <v>0</v>
      </c>
      <c r="U238" s="161">
        <f t="shared" si="191"/>
        <v>0</v>
      </c>
      <c r="V238" s="161">
        <f t="shared" si="191"/>
        <v>0</v>
      </c>
      <c r="W238" s="161">
        <f t="shared" si="191"/>
        <v>0</v>
      </c>
      <c r="X238" s="161">
        <f t="shared" si="191"/>
        <v>0</v>
      </c>
      <c r="Y238" s="161">
        <f t="shared" si="191"/>
        <v>0</v>
      </c>
      <c r="Z238" s="161">
        <f t="shared" si="191"/>
        <v>0</v>
      </c>
      <c r="AA238" s="161">
        <f t="shared" si="191"/>
        <v>0</v>
      </c>
      <c r="AB238" s="161">
        <f t="shared" si="191"/>
        <v>0</v>
      </c>
      <c r="AC238" s="161">
        <f t="shared" si="191"/>
        <v>0</v>
      </c>
      <c r="AD238" s="161">
        <f t="shared" si="191"/>
        <v>0</v>
      </c>
      <c r="AE238" s="161">
        <f t="shared" si="191"/>
        <v>0</v>
      </c>
      <c r="AF238" s="174">
        <f t="shared" si="19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92"/>
        <v>0</v>
      </c>
      <c r="D239" s="161">
        <f t="shared" si="192"/>
        <v>0</v>
      </c>
      <c r="E239" s="161">
        <f t="shared" si="192"/>
        <v>0</v>
      </c>
      <c r="F239" s="161">
        <f t="shared" si="192"/>
        <v>0</v>
      </c>
      <c r="G239" s="161">
        <f t="shared" si="192"/>
        <v>0</v>
      </c>
      <c r="H239" s="161">
        <f t="shared" si="192"/>
        <v>0</v>
      </c>
      <c r="I239" s="161">
        <f t="shared" si="192"/>
        <v>0</v>
      </c>
      <c r="J239" s="161">
        <f t="shared" si="192"/>
        <v>0</v>
      </c>
      <c r="K239" s="161">
        <f t="shared" si="192"/>
        <v>0</v>
      </c>
      <c r="L239" s="161">
        <f t="shared" si="192"/>
        <v>0</v>
      </c>
      <c r="M239" s="161">
        <f t="shared" si="192"/>
        <v>0</v>
      </c>
      <c r="N239" s="161">
        <f t="shared" si="192"/>
        <v>0</v>
      </c>
      <c r="O239" s="161">
        <f t="shared" si="192"/>
        <v>0</v>
      </c>
      <c r="P239" s="161">
        <f t="shared" si="192"/>
        <v>0</v>
      </c>
      <c r="Q239" s="161">
        <f t="shared" si="192"/>
        <v>0</v>
      </c>
      <c r="R239" s="161">
        <f t="shared" si="192"/>
        <v>0</v>
      </c>
      <c r="S239" s="161">
        <f t="shared" si="191"/>
        <v>0</v>
      </c>
      <c r="T239" s="161">
        <f t="shared" si="191"/>
        <v>0</v>
      </c>
      <c r="U239" s="161">
        <f t="shared" si="191"/>
        <v>0</v>
      </c>
      <c r="V239" s="161">
        <f t="shared" si="191"/>
        <v>0</v>
      </c>
      <c r="W239" s="161">
        <f t="shared" si="191"/>
        <v>0</v>
      </c>
      <c r="X239" s="161">
        <f t="shared" si="191"/>
        <v>0</v>
      </c>
      <c r="Y239" s="161">
        <f t="shared" si="191"/>
        <v>0</v>
      </c>
      <c r="Z239" s="161">
        <f t="shared" si="191"/>
        <v>0</v>
      </c>
      <c r="AA239" s="161">
        <f t="shared" si="191"/>
        <v>0</v>
      </c>
      <c r="AB239" s="161">
        <f t="shared" si="191"/>
        <v>0</v>
      </c>
      <c r="AC239" s="161">
        <f t="shared" si="191"/>
        <v>0</v>
      </c>
      <c r="AD239" s="161">
        <f t="shared" si="191"/>
        <v>0</v>
      </c>
      <c r="AE239" s="161">
        <f t="shared" si="191"/>
        <v>0</v>
      </c>
      <c r="AF239" s="174">
        <f t="shared" si="191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92"/>
        <v>0</v>
      </c>
      <c r="D240" s="161">
        <f t="shared" si="192"/>
        <v>0</v>
      </c>
      <c r="E240" s="161">
        <f t="shared" si="192"/>
        <v>0</v>
      </c>
      <c r="F240" s="161">
        <f t="shared" si="192"/>
        <v>0</v>
      </c>
      <c r="G240" s="161">
        <f t="shared" si="192"/>
        <v>0</v>
      </c>
      <c r="H240" s="161">
        <f t="shared" si="192"/>
        <v>0</v>
      </c>
      <c r="I240" s="161">
        <f t="shared" si="192"/>
        <v>0</v>
      </c>
      <c r="J240" s="161">
        <f t="shared" si="192"/>
        <v>0</v>
      </c>
      <c r="K240" s="161">
        <f t="shared" si="192"/>
        <v>0</v>
      </c>
      <c r="L240" s="161">
        <f t="shared" si="192"/>
        <v>0</v>
      </c>
      <c r="M240" s="161">
        <f t="shared" si="192"/>
        <v>0</v>
      </c>
      <c r="N240" s="161">
        <f t="shared" si="192"/>
        <v>0</v>
      </c>
      <c r="O240" s="161">
        <f t="shared" si="192"/>
        <v>0</v>
      </c>
      <c r="P240" s="161">
        <f t="shared" si="192"/>
        <v>0</v>
      </c>
      <c r="Q240" s="161">
        <f t="shared" si="192"/>
        <v>0</v>
      </c>
      <c r="R240" s="161">
        <f t="shared" si="192"/>
        <v>0</v>
      </c>
      <c r="S240" s="161">
        <f t="shared" si="191"/>
        <v>0</v>
      </c>
      <c r="T240" s="161">
        <f t="shared" si="191"/>
        <v>0</v>
      </c>
      <c r="U240" s="161">
        <f t="shared" si="191"/>
        <v>0</v>
      </c>
      <c r="V240" s="161">
        <f t="shared" si="191"/>
        <v>0</v>
      </c>
      <c r="W240" s="161">
        <f t="shared" si="191"/>
        <v>0</v>
      </c>
      <c r="X240" s="161">
        <f t="shared" si="191"/>
        <v>0</v>
      </c>
      <c r="Y240" s="161">
        <f t="shared" si="191"/>
        <v>0</v>
      </c>
      <c r="Z240" s="161">
        <f t="shared" si="191"/>
        <v>0</v>
      </c>
      <c r="AA240" s="161">
        <f t="shared" si="191"/>
        <v>0</v>
      </c>
      <c r="AB240" s="161">
        <f t="shared" si="191"/>
        <v>0</v>
      </c>
      <c r="AC240" s="161">
        <f t="shared" si="191"/>
        <v>0</v>
      </c>
      <c r="AD240" s="161">
        <f t="shared" si="191"/>
        <v>0</v>
      </c>
      <c r="AE240" s="161">
        <f t="shared" si="191"/>
        <v>0</v>
      </c>
      <c r="AF240" s="174">
        <f t="shared" si="191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92"/>
        <v>0</v>
      </c>
      <c r="D241" s="161">
        <f t="shared" si="192"/>
        <v>0</v>
      </c>
      <c r="E241" s="161">
        <f t="shared" si="192"/>
        <v>0</v>
      </c>
      <c r="F241" s="161">
        <f t="shared" si="192"/>
        <v>0</v>
      </c>
      <c r="G241" s="161">
        <f t="shared" si="192"/>
        <v>0</v>
      </c>
      <c r="H241" s="161">
        <f t="shared" si="192"/>
        <v>0</v>
      </c>
      <c r="I241" s="161">
        <f t="shared" si="192"/>
        <v>0</v>
      </c>
      <c r="J241" s="161">
        <f t="shared" si="192"/>
        <v>0</v>
      </c>
      <c r="K241" s="161">
        <f t="shared" si="192"/>
        <v>0</v>
      </c>
      <c r="L241" s="161">
        <f t="shared" si="192"/>
        <v>0</v>
      </c>
      <c r="M241" s="161">
        <f t="shared" si="192"/>
        <v>0</v>
      </c>
      <c r="N241" s="161">
        <f t="shared" si="192"/>
        <v>0</v>
      </c>
      <c r="O241" s="161">
        <f t="shared" si="192"/>
        <v>0</v>
      </c>
      <c r="P241" s="161">
        <f t="shared" si="192"/>
        <v>0</v>
      </c>
      <c r="Q241" s="161">
        <f t="shared" si="192"/>
        <v>0</v>
      </c>
      <c r="R241" s="161">
        <f t="shared" si="192"/>
        <v>0</v>
      </c>
      <c r="S241" s="161">
        <f t="shared" si="191"/>
        <v>0</v>
      </c>
      <c r="T241" s="161">
        <f t="shared" si="191"/>
        <v>0</v>
      </c>
      <c r="U241" s="161">
        <f t="shared" si="191"/>
        <v>0</v>
      </c>
      <c r="V241" s="161">
        <f t="shared" si="191"/>
        <v>0</v>
      </c>
      <c r="W241" s="161">
        <f t="shared" si="191"/>
        <v>0</v>
      </c>
      <c r="X241" s="161">
        <f t="shared" si="191"/>
        <v>0</v>
      </c>
      <c r="Y241" s="161">
        <f t="shared" si="191"/>
        <v>0</v>
      </c>
      <c r="Z241" s="161">
        <f t="shared" si="191"/>
        <v>0</v>
      </c>
      <c r="AA241" s="161">
        <f t="shared" si="191"/>
        <v>0</v>
      </c>
      <c r="AB241" s="161">
        <f t="shared" si="191"/>
        <v>0</v>
      </c>
      <c r="AC241" s="161">
        <f t="shared" si="191"/>
        <v>0</v>
      </c>
      <c r="AD241" s="161">
        <f t="shared" si="191"/>
        <v>0</v>
      </c>
      <c r="AE241" s="161">
        <f t="shared" si="191"/>
        <v>0</v>
      </c>
      <c r="AF241" s="174">
        <f t="shared" si="191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92"/>
        <v>0</v>
      </c>
      <c r="D242" s="161">
        <f t="shared" si="192"/>
        <v>0</v>
      </c>
      <c r="E242" s="161">
        <f t="shared" si="192"/>
        <v>0</v>
      </c>
      <c r="F242" s="161">
        <f t="shared" si="192"/>
        <v>0</v>
      </c>
      <c r="G242" s="161">
        <f t="shared" si="192"/>
        <v>0</v>
      </c>
      <c r="H242" s="161">
        <f t="shared" si="192"/>
        <v>0</v>
      </c>
      <c r="I242" s="161">
        <f t="shared" si="192"/>
        <v>0</v>
      </c>
      <c r="J242" s="161">
        <f t="shared" si="192"/>
        <v>0</v>
      </c>
      <c r="K242" s="161">
        <f t="shared" si="192"/>
        <v>0</v>
      </c>
      <c r="L242" s="161">
        <f t="shared" si="192"/>
        <v>0</v>
      </c>
      <c r="M242" s="161">
        <f t="shared" si="192"/>
        <v>0</v>
      </c>
      <c r="N242" s="161">
        <f t="shared" si="192"/>
        <v>0</v>
      </c>
      <c r="O242" s="161">
        <f t="shared" si="192"/>
        <v>0</v>
      </c>
      <c r="P242" s="161">
        <f t="shared" si="192"/>
        <v>0</v>
      </c>
      <c r="Q242" s="161">
        <f t="shared" si="192"/>
        <v>0</v>
      </c>
      <c r="R242" s="161">
        <f t="shared" si="192"/>
        <v>0</v>
      </c>
      <c r="S242" s="161">
        <f t="shared" si="191"/>
        <v>0</v>
      </c>
      <c r="T242" s="161">
        <f t="shared" si="191"/>
        <v>0</v>
      </c>
      <c r="U242" s="161">
        <f t="shared" si="191"/>
        <v>0</v>
      </c>
      <c r="V242" s="161">
        <f t="shared" si="191"/>
        <v>0</v>
      </c>
      <c r="W242" s="161">
        <f t="shared" si="191"/>
        <v>0</v>
      </c>
      <c r="X242" s="161">
        <f t="shared" si="191"/>
        <v>0</v>
      </c>
      <c r="Y242" s="161">
        <f t="shared" si="191"/>
        <v>0</v>
      </c>
      <c r="Z242" s="161">
        <f t="shared" si="191"/>
        <v>0</v>
      </c>
      <c r="AA242" s="161">
        <f t="shared" si="191"/>
        <v>0</v>
      </c>
      <c r="AB242" s="161">
        <f t="shared" si="191"/>
        <v>0</v>
      </c>
      <c r="AC242" s="161">
        <f t="shared" si="191"/>
        <v>0</v>
      </c>
      <c r="AD242" s="161">
        <f t="shared" si="191"/>
        <v>0</v>
      </c>
      <c r="AE242" s="161">
        <f t="shared" si="191"/>
        <v>0</v>
      </c>
      <c r="AF242" s="174">
        <f t="shared" si="191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92"/>
        <v>0</v>
      </c>
      <c r="D243" s="161">
        <f t="shared" si="192"/>
        <v>0</v>
      </c>
      <c r="E243" s="161">
        <f t="shared" si="192"/>
        <v>0</v>
      </c>
      <c r="F243" s="161">
        <f t="shared" si="192"/>
        <v>0</v>
      </c>
      <c r="G243" s="161">
        <f t="shared" si="192"/>
        <v>0</v>
      </c>
      <c r="H243" s="161">
        <f t="shared" si="192"/>
        <v>0</v>
      </c>
      <c r="I243" s="161">
        <f t="shared" si="192"/>
        <v>0</v>
      </c>
      <c r="J243" s="161">
        <f t="shared" si="192"/>
        <v>0</v>
      </c>
      <c r="K243" s="161">
        <f t="shared" si="192"/>
        <v>0</v>
      </c>
      <c r="L243" s="161">
        <f t="shared" si="192"/>
        <v>0</v>
      </c>
      <c r="M243" s="161">
        <f t="shared" si="192"/>
        <v>0</v>
      </c>
      <c r="N243" s="161">
        <f t="shared" si="192"/>
        <v>0</v>
      </c>
      <c r="O243" s="161">
        <f t="shared" si="192"/>
        <v>0</v>
      </c>
      <c r="P243" s="161">
        <f t="shared" si="192"/>
        <v>0</v>
      </c>
      <c r="Q243" s="161">
        <f t="shared" si="192"/>
        <v>0</v>
      </c>
      <c r="R243" s="161">
        <f t="shared" si="192"/>
        <v>0</v>
      </c>
      <c r="S243" s="161">
        <f t="shared" si="191"/>
        <v>0</v>
      </c>
      <c r="T243" s="161">
        <f t="shared" si="191"/>
        <v>0</v>
      </c>
      <c r="U243" s="161">
        <f t="shared" si="191"/>
        <v>0</v>
      </c>
      <c r="V243" s="161">
        <f t="shared" si="191"/>
        <v>0</v>
      </c>
      <c r="W243" s="161">
        <f t="shared" si="191"/>
        <v>0</v>
      </c>
      <c r="X243" s="161">
        <f t="shared" si="191"/>
        <v>0</v>
      </c>
      <c r="Y243" s="161">
        <f t="shared" si="191"/>
        <v>0</v>
      </c>
      <c r="Z243" s="161">
        <f t="shared" si="191"/>
        <v>0</v>
      </c>
      <c r="AA243" s="161">
        <f t="shared" si="191"/>
        <v>0</v>
      </c>
      <c r="AB243" s="161">
        <f t="shared" si="191"/>
        <v>0</v>
      </c>
      <c r="AC243" s="161">
        <f t="shared" si="191"/>
        <v>0</v>
      </c>
      <c r="AD243" s="161">
        <f t="shared" si="191"/>
        <v>0</v>
      </c>
      <c r="AE243" s="161">
        <f t="shared" si="191"/>
        <v>0</v>
      </c>
      <c r="AF243" s="174">
        <f t="shared" si="191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92"/>
        <v>0</v>
      </c>
      <c r="D244" s="161">
        <f t="shared" si="192"/>
        <v>0</v>
      </c>
      <c r="E244" s="161">
        <f t="shared" si="192"/>
        <v>0</v>
      </c>
      <c r="F244" s="161">
        <f t="shared" si="192"/>
        <v>0</v>
      </c>
      <c r="G244" s="161">
        <f t="shared" si="192"/>
        <v>0</v>
      </c>
      <c r="H244" s="161">
        <f t="shared" si="192"/>
        <v>0</v>
      </c>
      <c r="I244" s="161">
        <f t="shared" si="192"/>
        <v>0</v>
      </c>
      <c r="J244" s="161">
        <f t="shared" si="192"/>
        <v>0</v>
      </c>
      <c r="K244" s="161">
        <f t="shared" si="192"/>
        <v>0</v>
      </c>
      <c r="L244" s="161">
        <f t="shared" si="192"/>
        <v>0</v>
      </c>
      <c r="M244" s="161">
        <f t="shared" si="192"/>
        <v>0</v>
      </c>
      <c r="N244" s="161">
        <f t="shared" si="192"/>
        <v>0</v>
      </c>
      <c r="O244" s="161">
        <f t="shared" si="192"/>
        <v>0</v>
      </c>
      <c r="P244" s="161">
        <f t="shared" si="192"/>
        <v>0</v>
      </c>
      <c r="Q244" s="161">
        <f t="shared" si="192"/>
        <v>0</v>
      </c>
      <c r="R244" s="161">
        <f t="shared" si="192"/>
        <v>0</v>
      </c>
      <c r="S244" s="161">
        <f t="shared" si="191"/>
        <v>0</v>
      </c>
      <c r="T244" s="161">
        <f t="shared" si="191"/>
        <v>0</v>
      </c>
      <c r="U244" s="161">
        <f t="shared" si="191"/>
        <v>0</v>
      </c>
      <c r="V244" s="161">
        <f t="shared" si="191"/>
        <v>0</v>
      </c>
      <c r="W244" s="161">
        <f t="shared" si="191"/>
        <v>0</v>
      </c>
      <c r="X244" s="161">
        <f t="shared" si="191"/>
        <v>0</v>
      </c>
      <c r="Y244" s="161">
        <f t="shared" si="191"/>
        <v>0</v>
      </c>
      <c r="Z244" s="161">
        <f t="shared" si="191"/>
        <v>0</v>
      </c>
      <c r="AA244" s="161">
        <f t="shared" si="191"/>
        <v>0</v>
      </c>
      <c r="AB244" s="161">
        <f t="shared" si="191"/>
        <v>0</v>
      </c>
      <c r="AC244" s="161">
        <f t="shared" si="191"/>
        <v>0</v>
      </c>
      <c r="AD244" s="161">
        <f t="shared" si="191"/>
        <v>0</v>
      </c>
      <c r="AE244" s="161">
        <f t="shared" si="191"/>
        <v>0</v>
      </c>
      <c r="AF244" s="174">
        <f t="shared" si="19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92"/>
        <v>0</v>
      </c>
      <c r="D245" s="161">
        <f t="shared" si="192"/>
        <v>0</v>
      </c>
      <c r="E245" s="161">
        <f t="shared" si="192"/>
        <v>0</v>
      </c>
      <c r="F245" s="161">
        <f t="shared" si="192"/>
        <v>0</v>
      </c>
      <c r="G245" s="161">
        <f t="shared" si="192"/>
        <v>0</v>
      </c>
      <c r="H245" s="161">
        <f t="shared" si="192"/>
        <v>0</v>
      </c>
      <c r="I245" s="161">
        <f t="shared" si="192"/>
        <v>0</v>
      </c>
      <c r="J245" s="161">
        <f t="shared" si="192"/>
        <v>0</v>
      </c>
      <c r="K245" s="161">
        <f t="shared" si="192"/>
        <v>0</v>
      </c>
      <c r="L245" s="161">
        <f t="shared" si="192"/>
        <v>0</v>
      </c>
      <c r="M245" s="161">
        <f t="shared" si="192"/>
        <v>0</v>
      </c>
      <c r="N245" s="161">
        <f t="shared" si="192"/>
        <v>0</v>
      </c>
      <c r="O245" s="161">
        <f t="shared" si="192"/>
        <v>0</v>
      </c>
      <c r="P245" s="161">
        <f t="shared" si="192"/>
        <v>0</v>
      </c>
      <c r="Q245" s="161">
        <f t="shared" si="192"/>
        <v>0</v>
      </c>
      <c r="R245" s="161">
        <f t="shared" si="192"/>
        <v>0</v>
      </c>
      <c r="S245" s="161">
        <f t="shared" si="191"/>
        <v>0</v>
      </c>
      <c r="T245" s="161">
        <f t="shared" si="191"/>
        <v>0</v>
      </c>
      <c r="U245" s="161">
        <f t="shared" si="191"/>
        <v>0</v>
      </c>
      <c r="V245" s="161">
        <f t="shared" si="191"/>
        <v>0</v>
      </c>
      <c r="W245" s="161">
        <f t="shared" si="191"/>
        <v>0</v>
      </c>
      <c r="X245" s="161">
        <f t="shared" si="191"/>
        <v>0</v>
      </c>
      <c r="Y245" s="161">
        <f t="shared" si="191"/>
        <v>0</v>
      </c>
      <c r="Z245" s="161">
        <f t="shared" si="191"/>
        <v>0</v>
      </c>
      <c r="AA245" s="161">
        <f t="shared" si="191"/>
        <v>0</v>
      </c>
      <c r="AB245" s="161">
        <f t="shared" si="191"/>
        <v>0</v>
      </c>
      <c r="AC245" s="161">
        <f t="shared" si="191"/>
        <v>0</v>
      </c>
      <c r="AD245" s="161">
        <f t="shared" si="191"/>
        <v>0</v>
      </c>
      <c r="AE245" s="161">
        <f t="shared" si="191"/>
        <v>0</v>
      </c>
      <c r="AF245" s="174">
        <f t="shared" si="19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92"/>
        <v>0</v>
      </c>
      <c r="D246" s="161">
        <f t="shared" si="192"/>
        <v>0</v>
      </c>
      <c r="E246" s="161">
        <f t="shared" si="192"/>
        <v>0</v>
      </c>
      <c r="F246" s="161">
        <f t="shared" si="192"/>
        <v>0</v>
      </c>
      <c r="G246" s="161">
        <f t="shared" si="192"/>
        <v>0</v>
      </c>
      <c r="H246" s="161">
        <f t="shared" si="192"/>
        <v>0</v>
      </c>
      <c r="I246" s="161">
        <f t="shared" si="192"/>
        <v>0</v>
      </c>
      <c r="J246" s="161">
        <f t="shared" si="192"/>
        <v>0</v>
      </c>
      <c r="K246" s="161">
        <f t="shared" si="192"/>
        <v>0</v>
      </c>
      <c r="L246" s="161">
        <f t="shared" si="192"/>
        <v>0</v>
      </c>
      <c r="M246" s="161">
        <f t="shared" si="192"/>
        <v>0</v>
      </c>
      <c r="N246" s="161">
        <f t="shared" si="192"/>
        <v>0</v>
      </c>
      <c r="O246" s="161">
        <f t="shared" si="192"/>
        <v>0</v>
      </c>
      <c r="P246" s="161">
        <f t="shared" si="192"/>
        <v>0</v>
      </c>
      <c r="Q246" s="161">
        <f t="shared" si="192"/>
        <v>0</v>
      </c>
      <c r="R246" s="161">
        <f t="shared" si="192"/>
        <v>0</v>
      </c>
      <c r="S246" s="161">
        <f t="shared" si="191"/>
        <v>0</v>
      </c>
      <c r="T246" s="161">
        <f t="shared" si="191"/>
        <v>0</v>
      </c>
      <c r="U246" s="161">
        <f t="shared" si="191"/>
        <v>0</v>
      </c>
      <c r="V246" s="161">
        <f t="shared" si="191"/>
        <v>0</v>
      </c>
      <c r="W246" s="161">
        <f t="shared" si="191"/>
        <v>0</v>
      </c>
      <c r="X246" s="161">
        <f t="shared" si="191"/>
        <v>0</v>
      </c>
      <c r="Y246" s="161">
        <f t="shared" si="191"/>
        <v>0</v>
      </c>
      <c r="Z246" s="161">
        <f t="shared" si="191"/>
        <v>0</v>
      </c>
      <c r="AA246" s="161">
        <f t="shared" si="191"/>
        <v>0</v>
      </c>
      <c r="AB246" s="161">
        <f t="shared" si="191"/>
        <v>0</v>
      </c>
      <c r="AC246" s="161">
        <f t="shared" si="191"/>
        <v>0</v>
      </c>
      <c r="AD246" s="161">
        <f t="shared" si="191"/>
        <v>0</v>
      </c>
      <c r="AE246" s="161">
        <f t="shared" si="191"/>
        <v>0</v>
      </c>
      <c r="AF246" s="174">
        <f t="shared" si="19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92"/>
        <v>0</v>
      </c>
      <c r="D247" s="161">
        <f t="shared" si="192"/>
        <v>0</v>
      </c>
      <c r="E247" s="161">
        <f t="shared" si="192"/>
        <v>0</v>
      </c>
      <c r="F247" s="161">
        <f t="shared" si="192"/>
        <v>0</v>
      </c>
      <c r="G247" s="161">
        <f t="shared" si="192"/>
        <v>0</v>
      </c>
      <c r="H247" s="161">
        <f t="shared" si="192"/>
        <v>0</v>
      </c>
      <c r="I247" s="161">
        <f t="shared" si="192"/>
        <v>0</v>
      </c>
      <c r="J247" s="161">
        <f t="shared" si="192"/>
        <v>0</v>
      </c>
      <c r="K247" s="161">
        <f t="shared" si="192"/>
        <v>0</v>
      </c>
      <c r="L247" s="161">
        <f t="shared" si="192"/>
        <v>0</v>
      </c>
      <c r="M247" s="161">
        <f t="shared" si="192"/>
        <v>0</v>
      </c>
      <c r="N247" s="161">
        <f t="shared" si="192"/>
        <v>0</v>
      </c>
      <c r="O247" s="161">
        <f t="shared" si="192"/>
        <v>0</v>
      </c>
      <c r="P247" s="161">
        <f t="shared" si="192"/>
        <v>0</v>
      </c>
      <c r="Q247" s="161">
        <f t="shared" si="192"/>
        <v>0</v>
      </c>
      <c r="R247" s="161">
        <f t="shared" si="192"/>
        <v>0</v>
      </c>
      <c r="S247" s="161">
        <f t="shared" si="191"/>
        <v>0</v>
      </c>
      <c r="T247" s="161">
        <f t="shared" si="191"/>
        <v>0</v>
      </c>
      <c r="U247" s="161">
        <f t="shared" si="191"/>
        <v>0</v>
      </c>
      <c r="V247" s="161">
        <f t="shared" si="191"/>
        <v>0</v>
      </c>
      <c r="W247" s="161">
        <f t="shared" si="191"/>
        <v>0</v>
      </c>
      <c r="X247" s="161">
        <f t="shared" si="191"/>
        <v>0</v>
      </c>
      <c r="Y247" s="161">
        <f t="shared" si="191"/>
        <v>0</v>
      </c>
      <c r="Z247" s="161">
        <f t="shared" si="191"/>
        <v>0</v>
      </c>
      <c r="AA247" s="161">
        <f t="shared" si="191"/>
        <v>0</v>
      </c>
      <c r="AB247" s="161">
        <f t="shared" si="191"/>
        <v>0</v>
      </c>
      <c r="AC247" s="161">
        <f t="shared" si="191"/>
        <v>0</v>
      </c>
      <c r="AD247" s="161">
        <f t="shared" si="191"/>
        <v>0</v>
      </c>
      <c r="AE247" s="161">
        <f t="shared" si="191"/>
        <v>0</v>
      </c>
      <c r="AF247" s="174">
        <f t="shared" si="19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92"/>
        <v>0</v>
      </c>
      <c r="D248" s="161">
        <f t="shared" si="192"/>
        <v>0</v>
      </c>
      <c r="E248" s="161">
        <f t="shared" si="192"/>
        <v>0</v>
      </c>
      <c r="F248" s="161">
        <f t="shared" si="192"/>
        <v>0</v>
      </c>
      <c r="G248" s="161">
        <f t="shared" si="192"/>
        <v>0</v>
      </c>
      <c r="H248" s="161">
        <f t="shared" si="192"/>
        <v>0</v>
      </c>
      <c r="I248" s="161">
        <f t="shared" si="192"/>
        <v>0</v>
      </c>
      <c r="J248" s="161">
        <f t="shared" si="192"/>
        <v>0</v>
      </c>
      <c r="K248" s="161">
        <f t="shared" si="192"/>
        <v>0</v>
      </c>
      <c r="L248" s="161">
        <f t="shared" si="192"/>
        <v>0</v>
      </c>
      <c r="M248" s="161">
        <f t="shared" si="192"/>
        <v>0</v>
      </c>
      <c r="N248" s="161">
        <f t="shared" si="192"/>
        <v>0</v>
      </c>
      <c r="O248" s="161">
        <f t="shared" si="192"/>
        <v>0</v>
      </c>
      <c r="P248" s="161">
        <f t="shared" si="192"/>
        <v>0</v>
      </c>
      <c r="Q248" s="161">
        <f t="shared" si="192"/>
        <v>0</v>
      </c>
      <c r="R248" s="161">
        <f t="shared" ref="R248:AF263" si="193">Q248</f>
        <v>0</v>
      </c>
      <c r="S248" s="161">
        <f t="shared" si="193"/>
        <v>0</v>
      </c>
      <c r="T248" s="161">
        <f t="shared" si="193"/>
        <v>0</v>
      </c>
      <c r="U248" s="161">
        <f t="shared" si="193"/>
        <v>0</v>
      </c>
      <c r="V248" s="161">
        <f t="shared" si="193"/>
        <v>0</v>
      </c>
      <c r="W248" s="161">
        <f t="shared" si="193"/>
        <v>0</v>
      </c>
      <c r="X248" s="161">
        <f t="shared" si="193"/>
        <v>0</v>
      </c>
      <c r="Y248" s="161">
        <f t="shared" si="193"/>
        <v>0</v>
      </c>
      <c r="Z248" s="161">
        <f t="shared" si="193"/>
        <v>0</v>
      </c>
      <c r="AA248" s="161">
        <f t="shared" si="193"/>
        <v>0</v>
      </c>
      <c r="AB248" s="161">
        <f t="shared" si="193"/>
        <v>0</v>
      </c>
      <c r="AC248" s="161">
        <f t="shared" si="193"/>
        <v>0</v>
      </c>
      <c r="AD248" s="161">
        <f t="shared" si="193"/>
        <v>0</v>
      </c>
      <c r="AE248" s="161">
        <f t="shared" si="193"/>
        <v>0</v>
      </c>
      <c r="AF248" s="174">
        <f t="shared" si="193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94">B249</f>
        <v>0</v>
      </c>
      <c r="D249" s="161">
        <f t="shared" si="194"/>
        <v>0</v>
      </c>
      <c r="E249" s="161">
        <f t="shared" si="194"/>
        <v>0</v>
      </c>
      <c r="F249" s="161">
        <f t="shared" si="194"/>
        <v>0</v>
      </c>
      <c r="G249" s="161">
        <f t="shared" si="194"/>
        <v>0</v>
      </c>
      <c r="H249" s="161">
        <f t="shared" si="194"/>
        <v>0</v>
      </c>
      <c r="I249" s="161">
        <f t="shared" si="194"/>
        <v>0</v>
      </c>
      <c r="J249" s="161">
        <f t="shared" si="194"/>
        <v>0</v>
      </c>
      <c r="K249" s="161">
        <f t="shared" si="194"/>
        <v>0</v>
      </c>
      <c r="L249" s="161">
        <f t="shared" si="194"/>
        <v>0</v>
      </c>
      <c r="M249" s="161">
        <f t="shared" si="194"/>
        <v>0</v>
      </c>
      <c r="N249" s="161">
        <f t="shared" si="194"/>
        <v>0</v>
      </c>
      <c r="O249" s="161">
        <f t="shared" si="194"/>
        <v>0</v>
      </c>
      <c r="P249" s="161">
        <f t="shared" si="194"/>
        <v>0</v>
      </c>
      <c r="Q249" s="161">
        <f t="shared" si="194"/>
        <v>0</v>
      </c>
      <c r="R249" s="161">
        <f t="shared" si="193"/>
        <v>0</v>
      </c>
      <c r="S249" s="161">
        <f t="shared" si="193"/>
        <v>0</v>
      </c>
      <c r="T249" s="161">
        <f t="shared" si="193"/>
        <v>0</v>
      </c>
      <c r="U249" s="161">
        <f t="shared" si="193"/>
        <v>0</v>
      </c>
      <c r="V249" s="161">
        <f t="shared" si="193"/>
        <v>0</v>
      </c>
      <c r="W249" s="161">
        <f t="shared" si="193"/>
        <v>0</v>
      </c>
      <c r="X249" s="161">
        <f t="shared" si="193"/>
        <v>0</v>
      </c>
      <c r="Y249" s="161">
        <f t="shared" si="193"/>
        <v>0</v>
      </c>
      <c r="Z249" s="161">
        <f t="shared" si="193"/>
        <v>0</v>
      </c>
      <c r="AA249" s="161">
        <f t="shared" si="193"/>
        <v>0</v>
      </c>
      <c r="AB249" s="161">
        <f t="shared" si="193"/>
        <v>0</v>
      </c>
      <c r="AC249" s="161">
        <f t="shared" si="193"/>
        <v>0</v>
      </c>
      <c r="AD249" s="161">
        <f t="shared" si="193"/>
        <v>0</v>
      </c>
      <c r="AE249" s="161">
        <f t="shared" si="193"/>
        <v>0</v>
      </c>
      <c r="AF249" s="174">
        <f t="shared" si="193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94"/>
        <v>0</v>
      </c>
      <c r="D250" s="161">
        <f t="shared" si="194"/>
        <v>0</v>
      </c>
      <c r="E250" s="161">
        <f t="shared" si="194"/>
        <v>0</v>
      </c>
      <c r="F250" s="161">
        <f t="shared" si="194"/>
        <v>0</v>
      </c>
      <c r="G250" s="161">
        <f t="shared" si="194"/>
        <v>0</v>
      </c>
      <c r="H250" s="161">
        <f t="shared" si="194"/>
        <v>0</v>
      </c>
      <c r="I250" s="161">
        <f t="shared" si="194"/>
        <v>0</v>
      </c>
      <c r="J250" s="161">
        <f t="shared" si="194"/>
        <v>0</v>
      </c>
      <c r="K250" s="161">
        <f t="shared" si="194"/>
        <v>0</v>
      </c>
      <c r="L250" s="161">
        <f t="shared" si="194"/>
        <v>0</v>
      </c>
      <c r="M250" s="161">
        <f t="shared" si="194"/>
        <v>0</v>
      </c>
      <c r="N250" s="161">
        <f t="shared" si="194"/>
        <v>0</v>
      </c>
      <c r="O250" s="161">
        <f t="shared" si="194"/>
        <v>0</v>
      </c>
      <c r="P250" s="161">
        <f t="shared" si="194"/>
        <v>0</v>
      </c>
      <c r="Q250" s="161">
        <f t="shared" si="194"/>
        <v>0</v>
      </c>
      <c r="R250" s="161">
        <f t="shared" si="194"/>
        <v>0</v>
      </c>
      <c r="S250" s="161">
        <f t="shared" si="193"/>
        <v>0</v>
      </c>
      <c r="T250" s="161">
        <f t="shared" si="193"/>
        <v>0</v>
      </c>
      <c r="U250" s="161">
        <f t="shared" si="193"/>
        <v>0</v>
      </c>
      <c r="V250" s="161">
        <f t="shared" si="193"/>
        <v>0</v>
      </c>
      <c r="W250" s="161">
        <f t="shared" si="193"/>
        <v>0</v>
      </c>
      <c r="X250" s="161">
        <f t="shared" si="193"/>
        <v>0</v>
      </c>
      <c r="Y250" s="161">
        <f t="shared" si="193"/>
        <v>0</v>
      </c>
      <c r="Z250" s="161">
        <f t="shared" si="193"/>
        <v>0</v>
      </c>
      <c r="AA250" s="161">
        <f t="shared" si="193"/>
        <v>0</v>
      </c>
      <c r="AB250" s="161">
        <f t="shared" si="193"/>
        <v>0</v>
      </c>
      <c r="AC250" s="161">
        <f t="shared" si="193"/>
        <v>0</v>
      </c>
      <c r="AD250" s="161">
        <f t="shared" si="193"/>
        <v>0</v>
      </c>
      <c r="AE250" s="161">
        <f t="shared" si="193"/>
        <v>0</v>
      </c>
      <c r="AF250" s="174">
        <f t="shared" si="193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94"/>
        <v>0</v>
      </c>
      <c r="D251" s="161">
        <f t="shared" si="194"/>
        <v>0</v>
      </c>
      <c r="E251" s="161">
        <f t="shared" si="194"/>
        <v>0</v>
      </c>
      <c r="F251" s="161">
        <f t="shared" si="194"/>
        <v>0</v>
      </c>
      <c r="G251" s="161">
        <f t="shared" si="194"/>
        <v>0</v>
      </c>
      <c r="H251" s="161">
        <f t="shared" si="194"/>
        <v>0</v>
      </c>
      <c r="I251" s="161">
        <f t="shared" si="194"/>
        <v>0</v>
      </c>
      <c r="J251" s="161">
        <f t="shared" si="194"/>
        <v>0</v>
      </c>
      <c r="K251" s="161">
        <f t="shared" si="194"/>
        <v>0</v>
      </c>
      <c r="L251" s="161">
        <f t="shared" si="194"/>
        <v>0</v>
      </c>
      <c r="M251" s="161">
        <f t="shared" si="194"/>
        <v>0</v>
      </c>
      <c r="N251" s="161">
        <f t="shared" si="194"/>
        <v>0</v>
      </c>
      <c r="O251" s="161">
        <f t="shared" si="194"/>
        <v>0</v>
      </c>
      <c r="P251" s="161">
        <f t="shared" si="194"/>
        <v>0</v>
      </c>
      <c r="Q251" s="161">
        <f t="shared" si="194"/>
        <v>0</v>
      </c>
      <c r="R251" s="161">
        <f t="shared" si="194"/>
        <v>0</v>
      </c>
      <c r="S251" s="161">
        <f t="shared" si="193"/>
        <v>0</v>
      </c>
      <c r="T251" s="161">
        <f t="shared" si="193"/>
        <v>0</v>
      </c>
      <c r="U251" s="161">
        <f t="shared" si="193"/>
        <v>0</v>
      </c>
      <c r="V251" s="161">
        <f t="shared" si="193"/>
        <v>0</v>
      </c>
      <c r="W251" s="161">
        <f t="shared" si="193"/>
        <v>0</v>
      </c>
      <c r="X251" s="161">
        <f t="shared" si="193"/>
        <v>0</v>
      </c>
      <c r="Y251" s="161">
        <f t="shared" si="193"/>
        <v>0</v>
      </c>
      <c r="Z251" s="161">
        <f t="shared" si="193"/>
        <v>0</v>
      </c>
      <c r="AA251" s="161">
        <f t="shared" si="193"/>
        <v>0</v>
      </c>
      <c r="AB251" s="161">
        <f t="shared" si="193"/>
        <v>0</v>
      </c>
      <c r="AC251" s="161">
        <f t="shared" si="193"/>
        <v>0</v>
      </c>
      <c r="AD251" s="161">
        <f t="shared" si="193"/>
        <v>0</v>
      </c>
      <c r="AE251" s="161">
        <f t="shared" si="193"/>
        <v>0</v>
      </c>
      <c r="AF251" s="174">
        <f t="shared" si="193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94"/>
        <v>0</v>
      </c>
      <c r="D252" s="161">
        <f t="shared" si="194"/>
        <v>0</v>
      </c>
      <c r="E252" s="161">
        <f t="shared" si="194"/>
        <v>0</v>
      </c>
      <c r="F252" s="161">
        <f t="shared" si="194"/>
        <v>0</v>
      </c>
      <c r="G252" s="161">
        <f t="shared" si="194"/>
        <v>0</v>
      </c>
      <c r="H252" s="161">
        <f t="shared" si="194"/>
        <v>0</v>
      </c>
      <c r="I252" s="161">
        <f t="shared" si="194"/>
        <v>0</v>
      </c>
      <c r="J252" s="161">
        <f t="shared" si="194"/>
        <v>0</v>
      </c>
      <c r="K252" s="161">
        <f t="shared" si="194"/>
        <v>0</v>
      </c>
      <c r="L252" s="161">
        <f t="shared" si="194"/>
        <v>0</v>
      </c>
      <c r="M252" s="161">
        <f t="shared" si="194"/>
        <v>0</v>
      </c>
      <c r="N252" s="161">
        <f t="shared" si="194"/>
        <v>0</v>
      </c>
      <c r="O252" s="161">
        <f t="shared" si="194"/>
        <v>0</v>
      </c>
      <c r="P252" s="161">
        <f t="shared" si="194"/>
        <v>0</v>
      </c>
      <c r="Q252" s="161">
        <f t="shared" si="194"/>
        <v>0</v>
      </c>
      <c r="R252" s="161">
        <f t="shared" si="194"/>
        <v>0</v>
      </c>
      <c r="S252" s="161">
        <f t="shared" si="193"/>
        <v>0</v>
      </c>
      <c r="T252" s="161">
        <f t="shared" si="193"/>
        <v>0</v>
      </c>
      <c r="U252" s="161">
        <f t="shared" si="193"/>
        <v>0</v>
      </c>
      <c r="V252" s="161">
        <f t="shared" si="193"/>
        <v>0</v>
      </c>
      <c r="W252" s="161">
        <f t="shared" si="193"/>
        <v>0</v>
      </c>
      <c r="X252" s="161">
        <f t="shared" si="193"/>
        <v>0</v>
      </c>
      <c r="Y252" s="161">
        <f t="shared" si="193"/>
        <v>0</v>
      </c>
      <c r="Z252" s="161">
        <f t="shared" si="193"/>
        <v>0</v>
      </c>
      <c r="AA252" s="161">
        <f t="shared" si="193"/>
        <v>0</v>
      </c>
      <c r="AB252" s="161">
        <f t="shared" si="193"/>
        <v>0</v>
      </c>
      <c r="AC252" s="161">
        <f t="shared" si="193"/>
        <v>0</v>
      </c>
      <c r="AD252" s="161">
        <f t="shared" si="193"/>
        <v>0</v>
      </c>
      <c r="AE252" s="161">
        <f t="shared" si="193"/>
        <v>0</v>
      </c>
      <c r="AF252" s="174">
        <f t="shared" si="193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94"/>
        <v>0</v>
      </c>
      <c r="D253" s="161">
        <f t="shared" si="194"/>
        <v>0</v>
      </c>
      <c r="E253" s="161">
        <f t="shared" si="194"/>
        <v>0</v>
      </c>
      <c r="F253" s="161">
        <f t="shared" si="194"/>
        <v>0</v>
      </c>
      <c r="G253" s="161">
        <f t="shared" si="194"/>
        <v>0</v>
      </c>
      <c r="H253" s="161">
        <f t="shared" si="194"/>
        <v>0</v>
      </c>
      <c r="I253" s="161">
        <f t="shared" si="194"/>
        <v>0</v>
      </c>
      <c r="J253" s="161">
        <f t="shared" si="194"/>
        <v>0</v>
      </c>
      <c r="K253" s="161">
        <f t="shared" si="194"/>
        <v>0</v>
      </c>
      <c r="L253" s="161">
        <f t="shared" si="194"/>
        <v>0</v>
      </c>
      <c r="M253" s="161">
        <f t="shared" si="194"/>
        <v>0</v>
      </c>
      <c r="N253" s="161">
        <f t="shared" si="194"/>
        <v>0</v>
      </c>
      <c r="O253" s="161">
        <f t="shared" si="194"/>
        <v>0</v>
      </c>
      <c r="P253" s="161">
        <f t="shared" si="194"/>
        <v>0</v>
      </c>
      <c r="Q253" s="161">
        <f t="shared" si="194"/>
        <v>0</v>
      </c>
      <c r="R253" s="161">
        <f t="shared" si="194"/>
        <v>0</v>
      </c>
      <c r="S253" s="161">
        <f t="shared" si="193"/>
        <v>0</v>
      </c>
      <c r="T253" s="161">
        <f t="shared" si="193"/>
        <v>0</v>
      </c>
      <c r="U253" s="161">
        <f t="shared" si="193"/>
        <v>0</v>
      </c>
      <c r="V253" s="161">
        <f t="shared" si="193"/>
        <v>0</v>
      </c>
      <c r="W253" s="161">
        <f t="shared" si="193"/>
        <v>0</v>
      </c>
      <c r="X253" s="161">
        <f t="shared" si="193"/>
        <v>0</v>
      </c>
      <c r="Y253" s="161">
        <f t="shared" si="193"/>
        <v>0</v>
      </c>
      <c r="Z253" s="161">
        <f t="shared" si="193"/>
        <v>0</v>
      </c>
      <c r="AA253" s="161">
        <f t="shared" si="193"/>
        <v>0</v>
      </c>
      <c r="AB253" s="161">
        <f t="shared" si="193"/>
        <v>0</v>
      </c>
      <c r="AC253" s="161">
        <f t="shared" si="193"/>
        <v>0</v>
      </c>
      <c r="AD253" s="161">
        <f t="shared" si="193"/>
        <v>0</v>
      </c>
      <c r="AE253" s="161">
        <f t="shared" si="193"/>
        <v>0</v>
      </c>
      <c r="AF253" s="174">
        <f t="shared" si="193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94"/>
        <v>0</v>
      </c>
      <c r="D254" s="161">
        <f t="shared" si="194"/>
        <v>0</v>
      </c>
      <c r="E254" s="161">
        <f t="shared" si="194"/>
        <v>0</v>
      </c>
      <c r="F254" s="161">
        <f t="shared" si="194"/>
        <v>0</v>
      </c>
      <c r="G254" s="161">
        <f t="shared" si="194"/>
        <v>0</v>
      </c>
      <c r="H254" s="161">
        <f t="shared" si="194"/>
        <v>0</v>
      </c>
      <c r="I254" s="161">
        <f t="shared" si="194"/>
        <v>0</v>
      </c>
      <c r="J254" s="161">
        <f t="shared" si="194"/>
        <v>0</v>
      </c>
      <c r="K254" s="161">
        <f t="shared" si="194"/>
        <v>0</v>
      </c>
      <c r="L254" s="161">
        <f t="shared" si="194"/>
        <v>0</v>
      </c>
      <c r="M254" s="161">
        <f t="shared" si="194"/>
        <v>0</v>
      </c>
      <c r="N254" s="161">
        <f t="shared" si="194"/>
        <v>0</v>
      </c>
      <c r="O254" s="161">
        <f t="shared" si="194"/>
        <v>0</v>
      </c>
      <c r="P254" s="161">
        <f t="shared" si="194"/>
        <v>0</v>
      </c>
      <c r="Q254" s="161">
        <f t="shared" si="194"/>
        <v>0</v>
      </c>
      <c r="R254" s="161">
        <f t="shared" si="194"/>
        <v>0</v>
      </c>
      <c r="S254" s="161">
        <f t="shared" si="193"/>
        <v>0</v>
      </c>
      <c r="T254" s="161">
        <f t="shared" si="193"/>
        <v>0</v>
      </c>
      <c r="U254" s="161">
        <f t="shared" si="193"/>
        <v>0</v>
      </c>
      <c r="V254" s="161">
        <f t="shared" si="193"/>
        <v>0</v>
      </c>
      <c r="W254" s="161">
        <f t="shared" si="193"/>
        <v>0</v>
      </c>
      <c r="X254" s="161">
        <f t="shared" si="193"/>
        <v>0</v>
      </c>
      <c r="Y254" s="161">
        <f t="shared" si="193"/>
        <v>0</v>
      </c>
      <c r="Z254" s="161">
        <f t="shared" si="193"/>
        <v>0</v>
      </c>
      <c r="AA254" s="161">
        <f t="shared" si="193"/>
        <v>0</v>
      </c>
      <c r="AB254" s="161">
        <f t="shared" si="193"/>
        <v>0</v>
      </c>
      <c r="AC254" s="161">
        <f t="shared" si="193"/>
        <v>0</v>
      </c>
      <c r="AD254" s="161">
        <f t="shared" si="193"/>
        <v>0</v>
      </c>
      <c r="AE254" s="161">
        <f t="shared" si="193"/>
        <v>0</v>
      </c>
      <c r="AF254" s="174">
        <f t="shared" si="193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94"/>
        <v>0</v>
      </c>
      <c r="D255" s="161">
        <f t="shared" si="194"/>
        <v>0</v>
      </c>
      <c r="E255" s="161">
        <f t="shared" si="194"/>
        <v>0</v>
      </c>
      <c r="F255" s="161">
        <f t="shared" si="194"/>
        <v>0</v>
      </c>
      <c r="G255" s="161">
        <f t="shared" si="194"/>
        <v>0</v>
      </c>
      <c r="H255" s="161">
        <f t="shared" si="194"/>
        <v>0</v>
      </c>
      <c r="I255" s="161">
        <f t="shared" si="194"/>
        <v>0</v>
      </c>
      <c r="J255" s="161">
        <f t="shared" si="194"/>
        <v>0</v>
      </c>
      <c r="K255" s="161">
        <f t="shared" si="194"/>
        <v>0</v>
      </c>
      <c r="L255" s="161">
        <f t="shared" si="194"/>
        <v>0</v>
      </c>
      <c r="M255" s="161">
        <f t="shared" si="194"/>
        <v>0</v>
      </c>
      <c r="N255" s="161">
        <f t="shared" si="194"/>
        <v>0</v>
      </c>
      <c r="O255" s="161">
        <f t="shared" si="194"/>
        <v>0</v>
      </c>
      <c r="P255" s="161">
        <f t="shared" si="194"/>
        <v>0</v>
      </c>
      <c r="Q255" s="161">
        <f t="shared" si="194"/>
        <v>0</v>
      </c>
      <c r="R255" s="161">
        <f t="shared" si="194"/>
        <v>0</v>
      </c>
      <c r="S255" s="161">
        <f t="shared" si="193"/>
        <v>0</v>
      </c>
      <c r="T255" s="161">
        <f t="shared" si="193"/>
        <v>0</v>
      </c>
      <c r="U255" s="161">
        <f t="shared" si="193"/>
        <v>0</v>
      </c>
      <c r="V255" s="161">
        <f t="shared" si="193"/>
        <v>0</v>
      </c>
      <c r="W255" s="161">
        <f t="shared" si="193"/>
        <v>0</v>
      </c>
      <c r="X255" s="161">
        <f t="shared" si="193"/>
        <v>0</v>
      </c>
      <c r="Y255" s="161">
        <f t="shared" si="193"/>
        <v>0</v>
      </c>
      <c r="Z255" s="161">
        <f t="shared" si="193"/>
        <v>0</v>
      </c>
      <c r="AA255" s="161">
        <f t="shared" si="193"/>
        <v>0</v>
      </c>
      <c r="AB255" s="161">
        <f t="shared" si="193"/>
        <v>0</v>
      </c>
      <c r="AC255" s="161">
        <f t="shared" si="193"/>
        <v>0</v>
      </c>
      <c r="AD255" s="161">
        <f t="shared" si="193"/>
        <v>0</v>
      </c>
      <c r="AE255" s="161">
        <f t="shared" si="193"/>
        <v>0</v>
      </c>
      <c r="AF255" s="174">
        <f t="shared" si="193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94"/>
        <v>0</v>
      </c>
      <c r="D256" s="161">
        <f t="shared" si="194"/>
        <v>0</v>
      </c>
      <c r="E256" s="161">
        <f t="shared" si="194"/>
        <v>0</v>
      </c>
      <c r="F256" s="161">
        <f t="shared" si="194"/>
        <v>0</v>
      </c>
      <c r="G256" s="161">
        <f t="shared" si="194"/>
        <v>0</v>
      </c>
      <c r="H256" s="161">
        <f t="shared" si="194"/>
        <v>0</v>
      </c>
      <c r="I256" s="161">
        <f t="shared" si="194"/>
        <v>0</v>
      </c>
      <c r="J256" s="161">
        <f t="shared" si="194"/>
        <v>0</v>
      </c>
      <c r="K256" s="161">
        <f t="shared" si="194"/>
        <v>0</v>
      </c>
      <c r="L256" s="161">
        <f t="shared" si="194"/>
        <v>0</v>
      </c>
      <c r="M256" s="161">
        <f t="shared" si="194"/>
        <v>0</v>
      </c>
      <c r="N256" s="161">
        <f t="shared" si="194"/>
        <v>0</v>
      </c>
      <c r="O256" s="161">
        <f t="shared" si="194"/>
        <v>0</v>
      </c>
      <c r="P256" s="161">
        <f t="shared" si="194"/>
        <v>0</v>
      </c>
      <c r="Q256" s="161">
        <f t="shared" si="194"/>
        <v>0</v>
      </c>
      <c r="R256" s="161">
        <f t="shared" si="194"/>
        <v>0</v>
      </c>
      <c r="S256" s="161">
        <f t="shared" si="193"/>
        <v>0</v>
      </c>
      <c r="T256" s="161">
        <f t="shared" si="193"/>
        <v>0</v>
      </c>
      <c r="U256" s="161">
        <f t="shared" si="193"/>
        <v>0</v>
      </c>
      <c r="V256" s="161">
        <f t="shared" si="193"/>
        <v>0</v>
      </c>
      <c r="W256" s="161">
        <f t="shared" si="193"/>
        <v>0</v>
      </c>
      <c r="X256" s="161">
        <f t="shared" si="193"/>
        <v>0</v>
      </c>
      <c r="Y256" s="161">
        <f t="shared" si="193"/>
        <v>0</v>
      </c>
      <c r="Z256" s="161">
        <f t="shared" si="193"/>
        <v>0</v>
      </c>
      <c r="AA256" s="161">
        <f t="shared" si="193"/>
        <v>0</v>
      </c>
      <c r="AB256" s="161">
        <f t="shared" si="193"/>
        <v>0</v>
      </c>
      <c r="AC256" s="161">
        <f t="shared" si="193"/>
        <v>0</v>
      </c>
      <c r="AD256" s="161">
        <f t="shared" si="193"/>
        <v>0</v>
      </c>
      <c r="AE256" s="161">
        <f t="shared" si="193"/>
        <v>0</v>
      </c>
      <c r="AF256" s="174">
        <f t="shared" si="193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94"/>
        <v>0</v>
      </c>
      <c r="D257" s="161">
        <f t="shared" si="194"/>
        <v>0</v>
      </c>
      <c r="E257" s="161">
        <f t="shared" si="194"/>
        <v>0</v>
      </c>
      <c r="F257" s="161">
        <f t="shared" si="194"/>
        <v>0</v>
      </c>
      <c r="G257" s="161">
        <f t="shared" si="194"/>
        <v>0</v>
      </c>
      <c r="H257" s="161">
        <f t="shared" si="194"/>
        <v>0</v>
      </c>
      <c r="I257" s="161">
        <f t="shared" si="194"/>
        <v>0</v>
      </c>
      <c r="J257" s="161">
        <f t="shared" si="194"/>
        <v>0</v>
      </c>
      <c r="K257" s="161">
        <f t="shared" si="194"/>
        <v>0</v>
      </c>
      <c r="L257" s="161">
        <f t="shared" si="194"/>
        <v>0</v>
      </c>
      <c r="M257" s="161">
        <f t="shared" si="194"/>
        <v>0</v>
      </c>
      <c r="N257" s="161">
        <f t="shared" si="194"/>
        <v>0</v>
      </c>
      <c r="O257" s="161">
        <f t="shared" si="194"/>
        <v>0</v>
      </c>
      <c r="P257" s="161">
        <f t="shared" si="194"/>
        <v>0</v>
      </c>
      <c r="Q257" s="161">
        <f t="shared" si="194"/>
        <v>0</v>
      </c>
      <c r="R257" s="161">
        <f t="shared" si="194"/>
        <v>0</v>
      </c>
      <c r="S257" s="161">
        <f t="shared" si="193"/>
        <v>0</v>
      </c>
      <c r="T257" s="161">
        <f t="shared" si="193"/>
        <v>0</v>
      </c>
      <c r="U257" s="161">
        <f t="shared" si="193"/>
        <v>0</v>
      </c>
      <c r="V257" s="161">
        <f t="shared" si="193"/>
        <v>0</v>
      </c>
      <c r="W257" s="161">
        <f t="shared" si="193"/>
        <v>0</v>
      </c>
      <c r="X257" s="161">
        <f t="shared" si="193"/>
        <v>0</v>
      </c>
      <c r="Y257" s="161">
        <f t="shared" si="193"/>
        <v>0</v>
      </c>
      <c r="Z257" s="161">
        <f t="shared" si="193"/>
        <v>0</v>
      </c>
      <c r="AA257" s="161">
        <f t="shared" si="193"/>
        <v>0</v>
      </c>
      <c r="AB257" s="161">
        <f t="shared" si="193"/>
        <v>0</v>
      </c>
      <c r="AC257" s="161">
        <f t="shared" si="193"/>
        <v>0</v>
      </c>
      <c r="AD257" s="161">
        <f t="shared" si="193"/>
        <v>0</v>
      </c>
      <c r="AE257" s="161">
        <f t="shared" si="193"/>
        <v>0</v>
      </c>
      <c r="AF257" s="174">
        <f t="shared" si="193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94"/>
        <v>0</v>
      </c>
      <c r="D258" s="161">
        <f t="shared" si="194"/>
        <v>0</v>
      </c>
      <c r="E258" s="161">
        <f t="shared" si="194"/>
        <v>0</v>
      </c>
      <c r="F258" s="161">
        <f t="shared" si="194"/>
        <v>0</v>
      </c>
      <c r="G258" s="161">
        <f t="shared" si="194"/>
        <v>0</v>
      </c>
      <c r="H258" s="161">
        <f t="shared" si="194"/>
        <v>0</v>
      </c>
      <c r="I258" s="161">
        <f t="shared" si="194"/>
        <v>0</v>
      </c>
      <c r="J258" s="161">
        <f t="shared" si="194"/>
        <v>0</v>
      </c>
      <c r="K258" s="161">
        <f t="shared" si="194"/>
        <v>0</v>
      </c>
      <c r="L258" s="161">
        <f t="shared" si="194"/>
        <v>0</v>
      </c>
      <c r="M258" s="161">
        <f t="shared" si="194"/>
        <v>0</v>
      </c>
      <c r="N258" s="161">
        <f t="shared" si="194"/>
        <v>0</v>
      </c>
      <c r="O258" s="161">
        <f t="shared" si="194"/>
        <v>0</v>
      </c>
      <c r="P258" s="161">
        <f t="shared" si="194"/>
        <v>0</v>
      </c>
      <c r="Q258" s="161">
        <f t="shared" si="194"/>
        <v>0</v>
      </c>
      <c r="R258" s="161">
        <f t="shared" si="194"/>
        <v>0</v>
      </c>
      <c r="S258" s="161">
        <f t="shared" si="193"/>
        <v>0</v>
      </c>
      <c r="T258" s="161">
        <f t="shared" si="193"/>
        <v>0</v>
      </c>
      <c r="U258" s="161">
        <f t="shared" si="193"/>
        <v>0</v>
      </c>
      <c r="V258" s="161">
        <f t="shared" si="193"/>
        <v>0</v>
      </c>
      <c r="W258" s="161">
        <f t="shared" si="193"/>
        <v>0</v>
      </c>
      <c r="X258" s="161">
        <f t="shared" si="193"/>
        <v>0</v>
      </c>
      <c r="Y258" s="161">
        <f t="shared" si="193"/>
        <v>0</v>
      </c>
      <c r="Z258" s="161">
        <f t="shared" si="193"/>
        <v>0</v>
      </c>
      <c r="AA258" s="161">
        <f t="shared" si="193"/>
        <v>0</v>
      </c>
      <c r="AB258" s="161">
        <f t="shared" si="193"/>
        <v>0</v>
      </c>
      <c r="AC258" s="161">
        <f t="shared" si="193"/>
        <v>0</v>
      </c>
      <c r="AD258" s="161">
        <f t="shared" si="193"/>
        <v>0</v>
      </c>
      <c r="AE258" s="161">
        <f t="shared" si="193"/>
        <v>0</v>
      </c>
      <c r="AF258" s="174">
        <f t="shared" si="193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94"/>
        <v>0</v>
      </c>
      <c r="D259" s="161">
        <f t="shared" si="194"/>
        <v>0</v>
      </c>
      <c r="E259" s="161">
        <f t="shared" si="194"/>
        <v>0</v>
      </c>
      <c r="F259" s="161">
        <f t="shared" si="194"/>
        <v>0</v>
      </c>
      <c r="G259" s="161">
        <f t="shared" si="194"/>
        <v>0</v>
      </c>
      <c r="H259" s="161">
        <f t="shared" si="194"/>
        <v>0</v>
      </c>
      <c r="I259" s="161">
        <f t="shared" si="194"/>
        <v>0</v>
      </c>
      <c r="J259" s="161">
        <f t="shared" si="194"/>
        <v>0</v>
      </c>
      <c r="K259" s="161">
        <f t="shared" si="194"/>
        <v>0</v>
      </c>
      <c r="L259" s="161">
        <f t="shared" si="194"/>
        <v>0</v>
      </c>
      <c r="M259" s="161">
        <f t="shared" si="194"/>
        <v>0</v>
      </c>
      <c r="N259" s="161">
        <f t="shared" si="194"/>
        <v>0</v>
      </c>
      <c r="O259" s="161">
        <f t="shared" si="194"/>
        <v>0</v>
      </c>
      <c r="P259" s="161">
        <f t="shared" si="194"/>
        <v>0</v>
      </c>
      <c r="Q259" s="161">
        <f t="shared" si="194"/>
        <v>0</v>
      </c>
      <c r="R259" s="161">
        <f t="shared" si="194"/>
        <v>0</v>
      </c>
      <c r="S259" s="161">
        <f t="shared" si="193"/>
        <v>0</v>
      </c>
      <c r="T259" s="161">
        <f t="shared" si="193"/>
        <v>0</v>
      </c>
      <c r="U259" s="161">
        <f t="shared" si="193"/>
        <v>0</v>
      </c>
      <c r="V259" s="161">
        <f t="shared" si="193"/>
        <v>0</v>
      </c>
      <c r="W259" s="161">
        <f t="shared" si="193"/>
        <v>0</v>
      </c>
      <c r="X259" s="161">
        <f t="shared" si="193"/>
        <v>0</v>
      </c>
      <c r="Y259" s="161">
        <f t="shared" si="193"/>
        <v>0</v>
      </c>
      <c r="Z259" s="161">
        <f t="shared" si="193"/>
        <v>0</v>
      </c>
      <c r="AA259" s="161">
        <f t="shared" si="193"/>
        <v>0</v>
      </c>
      <c r="AB259" s="161">
        <f t="shared" si="193"/>
        <v>0</v>
      </c>
      <c r="AC259" s="161">
        <f t="shared" si="193"/>
        <v>0</v>
      </c>
      <c r="AD259" s="161">
        <f t="shared" si="193"/>
        <v>0</v>
      </c>
      <c r="AE259" s="161">
        <f t="shared" si="193"/>
        <v>0</v>
      </c>
      <c r="AF259" s="174">
        <f t="shared" si="193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94"/>
        <v>0</v>
      </c>
      <c r="D260" s="161">
        <f t="shared" si="194"/>
        <v>0</v>
      </c>
      <c r="E260" s="161">
        <f t="shared" si="194"/>
        <v>0</v>
      </c>
      <c r="F260" s="161">
        <f t="shared" si="194"/>
        <v>0</v>
      </c>
      <c r="G260" s="161">
        <f t="shared" si="194"/>
        <v>0</v>
      </c>
      <c r="H260" s="161">
        <f t="shared" si="194"/>
        <v>0</v>
      </c>
      <c r="I260" s="161">
        <f t="shared" si="194"/>
        <v>0</v>
      </c>
      <c r="J260" s="161">
        <f t="shared" si="194"/>
        <v>0</v>
      </c>
      <c r="K260" s="161">
        <f t="shared" si="194"/>
        <v>0</v>
      </c>
      <c r="L260" s="161">
        <f t="shared" si="194"/>
        <v>0</v>
      </c>
      <c r="M260" s="161">
        <f t="shared" si="194"/>
        <v>0</v>
      </c>
      <c r="N260" s="161">
        <f t="shared" si="194"/>
        <v>0</v>
      </c>
      <c r="O260" s="161">
        <f t="shared" si="194"/>
        <v>0</v>
      </c>
      <c r="P260" s="161">
        <f t="shared" si="194"/>
        <v>0</v>
      </c>
      <c r="Q260" s="161">
        <f t="shared" si="194"/>
        <v>0</v>
      </c>
      <c r="R260" s="161">
        <f t="shared" si="194"/>
        <v>0</v>
      </c>
      <c r="S260" s="161">
        <f t="shared" si="193"/>
        <v>0</v>
      </c>
      <c r="T260" s="161">
        <f t="shared" si="193"/>
        <v>0</v>
      </c>
      <c r="U260" s="161">
        <f t="shared" si="193"/>
        <v>0</v>
      </c>
      <c r="V260" s="161">
        <f t="shared" si="193"/>
        <v>0</v>
      </c>
      <c r="W260" s="161">
        <f t="shared" si="193"/>
        <v>0</v>
      </c>
      <c r="X260" s="161">
        <f t="shared" si="193"/>
        <v>0</v>
      </c>
      <c r="Y260" s="161">
        <f t="shared" si="193"/>
        <v>0</v>
      </c>
      <c r="Z260" s="161">
        <f t="shared" si="193"/>
        <v>0</v>
      </c>
      <c r="AA260" s="161">
        <f t="shared" si="193"/>
        <v>0</v>
      </c>
      <c r="AB260" s="161">
        <f t="shared" si="193"/>
        <v>0</v>
      </c>
      <c r="AC260" s="161">
        <f t="shared" si="193"/>
        <v>0</v>
      </c>
      <c r="AD260" s="161">
        <f t="shared" si="193"/>
        <v>0</v>
      </c>
      <c r="AE260" s="161">
        <f t="shared" si="193"/>
        <v>0</v>
      </c>
      <c r="AF260" s="174">
        <f t="shared" si="193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94"/>
        <v>0</v>
      </c>
      <c r="D261" s="161">
        <f t="shared" si="194"/>
        <v>0</v>
      </c>
      <c r="E261" s="161">
        <f t="shared" si="194"/>
        <v>0</v>
      </c>
      <c r="F261" s="161">
        <f t="shared" si="194"/>
        <v>0</v>
      </c>
      <c r="G261" s="161">
        <f t="shared" si="194"/>
        <v>0</v>
      </c>
      <c r="H261" s="161">
        <f t="shared" si="194"/>
        <v>0</v>
      </c>
      <c r="I261" s="161">
        <f t="shared" si="194"/>
        <v>0</v>
      </c>
      <c r="J261" s="161">
        <f t="shared" si="194"/>
        <v>0</v>
      </c>
      <c r="K261" s="161">
        <f t="shared" si="194"/>
        <v>0</v>
      </c>
      <c r="L261" s="161">
        <f t="shared" si="194"/>
        <v>0</v>
      </c>
      <c r="M261" s="161">
        <f t="shared" si="194"/>
        <v>0</v>
      </c>
      <c r="N261" s="161">
        <f t="shared" si="194"/>
        <v>0</v>
      </c>
      <c r="O261" s="161">
        <f t="shared" si="194"/>
        <v>0</v>
      </c>
      <c r="P261" s="161">
        <f t="shared" si="194"/>
        <v>0</v>
      </c>
      <c r="Q261" s="161">
        <f t="shared" si="194"/>
        <v>0</v>
      </c>
      <c r="R261" s="161">
        <f t="shared" si="194"/>
        <v>0</v>
      </c>
      <c r="S261" s="161">
        <f t="shared" si="193"/>
        <v>0</v>
      </c>
      <c r="T261" s="161">
        <f t="shared" si="193"/>
        <v>0</v>
      </c>
      <c r="U261" s="161">
        <f t="shared" si="193"/>
        <v>0</v>
      </c>
      <c r="V261" s="161">
        <f t="shared" si="193"/>
        <v>0</v>
      </c>
      <c r="W261" s="161">
        <f t="shared" si="193"/>
        <v>0</v>
      </c>
      <c r="X261" s="161">
        <f t="shared" si="193"/>
        <v>0</v>
      </c>
      <c r="Y261" s="161">
        <f t="shared" si="193"/>
        <v>0</v>
      </c>
      <c r="Z261" s="161">
        <f t="shared" si="193"/>
        <v>0</v>
      </c>
      <c r="AA261" s="161">
        <f t="shared" si="193"/>
        <v>0</v>
      </c>
      <c r="AB261" s="161">
        <f t="shared" si="193"/>
        <v>0</v>
      </c>
      <c r="AC261" s="161">
        <f t="shared" si="193"/>
        <v>0</v>
      </c>
      <c r="AD261" s="161">
        <f t="shared" si="193"/>
        <v>0</v>
      </c>
      <c r="AE261" s="161">
        <f t="shared" si="193"/>
        <v>0</v>
      </c>
      <c r="AF261" s="174">
        <f t="shared" si="193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94"/>
        <v>0</v>
      </c>
      <c r="D262" s="161">
        <f t="shared" si="194"/>
        <v>0</v>
      </c>
      <c r="E262" s="161">
        <f t="shared" si="194"/>
        <v>0</v>
      </c>
      <c r="F262" s="161">
        <f t="shared" si="194"/>
        <v>0</v>
      </c>
      <c r="G262" s="161">
        <f t="shared" si="194"/>
        <v>0</v>
      </c>
      <c r="H262" s="161">
        <f t="shared" si="194"/>
        <v>0</v>
      </c>
      <c r="I262" s="161">
        <f t="shared" si="194"/>
        <v>0</v>
      </c>
      <c r="J262" s="161">
        <f t="shared" si="194"/>
        <v>0</v>
      </c>
      <c r="K262" s="161">
        <f t="shared" si="194"/>
        <v>0</v>
      </c>
      <c r="L262" s="161">
        <f t="shared" si="194"/>
        <v>0</v>
      </c>
      <c r="M262" s="161">
        <f t="shared" si="194"/>
        <v>0</v>
      </c>
      <c r="N262" s="161">
        <f t="shared" si="194"/>
        <v>0</v>
      </c>
      <c r="O262" s="161">
        <f t="shared" si="194"/>
        <v>0</v>
      </c>
      <c r="P262" s="161">
        <f t="shared" si="194"/>
        <v>0</v>
      </c>
      <c r="Q262" s="161">
        <f t="shared" si="194"/>
        <v>0</v>
      </c>
      <c r="R262" s="161">
        <f t="shared" si="194"/>
        <v>0</v>
      </c>
      <c r="S262" s="161">
        <f t="shared" si="193"/>
        <v>0</v>
      </c>
      <c r="T262" s="161">
        <f t="shared" si="193"/>
        <v>0</v>
      </c>
      <c r="U262" s="161">
        <f t="shared" si="193"/>
        <v>0</v>
      </c>
      <c r="V262" s="161">
        <f t="shared" si="193"/>
        <v>0</v>
      </c>
      <c r="W262" s="161">
        <f t="shared" si="193"/>
        <v>0</v>
      </c>
      <c r="X262" s="161">
        <f t="shared" si="193"/>
        <v>0</v>
      </c>
      <c r="Y262" s="161">
        <f t="shared" si="193"/>
        <v>0</v>
      </c>
      <c r="Z262" s="161">
        <f t="shared" si="193"/>
        <v>0</v>
      </c>
      <c r="AA262" s="161">
        <f t="shared" si="193"/>
        <v>0</v>
      </c>
      <c r="AB262" s="161">
        <f t="shared" si="193"/>
        <v>0</v>
      </c>
      <c r="AC262" s="161">
        <f t="shared" si="193"/>
        <v>0</v>
      </c>
      <c r="AD262" s="161">
        <f t="shared" si="193"/>
        <v>0</v>
      </c>
      <c r="AE262" s="161">
        <f t="shared" si="193"/>
        <v>0</v>
      </c>
      <c r="AF262" s="174">
        <f t="shared" si="193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94"/>
        <v>0</v>
      </c>
      <c r="D263" s="161">
        <f t="shared" si="194"/>
        <v>0</v>
      </c>
      <c r="E263" s="161">
        <f t="shared" si="194"/>
        <v>0</v>
      </c>
      <c r="F263" s="161">
        <f t="shared" si="194"/>
        <v>0</v>
      </c>
      <c r="G263" s="161">
        <f t="shared" si="194"/>
        <v>0</v>
      </c>
      <c r="H263" s="161">
        <f t="shared" si="194"/>
        <v>0</v>
      </c>
      <c r="I263" s="161">
        <f t="shared" si="194"/>
        <v>0</v>
      </c>
      <c r="J263" s="161">
        <f t="shared" si="194"/>
        <v>0</v>
      </c>
      <c r="K263" s="161">
        <f t="shared" si="194"/>
        <v>0</v>
      </c>
      <c r="L263" s="161">
        <f t="shared" si="194"/>
        <v>0</v>
      </c>
      <c r="M263" s="161">
        <f t="shared" si="194"/>
        <v>0</v>
      </c>
      <c r="N263" s="161">
        <f t="shared" si="194"/>
        <v>0</v>
      </c>
      <c r="O263" s="161">
        <f t="shared" si="194"/>
        <v>0</v>
      </c>
      <c r="P263" s="161">
        <f t="shared" si="194"/>
        <v>0</v>
      </c>
      <c r="Q263" s="161">
        <f t="shared" si="194"/>
        <v>0</v>
      </c>
      <c r="R263" s="161">
        <f t="shared" si="194"/>
        <v>0</v>
      </c>
      <c r="S263" s="161">
        <f t="shared" si="193"/>
        <v>0</v>
      </c>
      <c r="T263" s="161">
        <f t="shared" si="193"/>
        <v>0</v>
      </c>
      <c r="U263" s="161">
        <f t="shared" si="193"/>
        <v>0</v>
      </c>
      <c r="V263" s="161">
        <f t="shared" si="193"/>
        <v>0</v>
      </c>
      <c r="W263" s="161">
        <f t="shared" si="193"/>
        <v>0</v>
      </c>
      <c r="X263" s="161">
        <f t="shared" si="193"/>
        <v>0</v>
      </c>
      <c r="Y263" s="161">
        <f t="shared" si="193"/>
        <v>0</v>
      </c>
      <c r="Z263" s="161">
        <f t="shared" si="193"/>
        <v>0</v>
      </c>
      <c r="AA263" s="161">
        <f t="shared" si="193"/>
        <v>0</v>
      </c>
      <c r="AB263" s="161">
        <f t="shared" si="193"/>
        <v>0</v>
      </c>
      <c r="AC263" s="161">
        <f t="shared" si="193"/>
        <v>0</v>
      </c>
      <c r="AD263" s="161">
        <f t="shared" si="193"/>
        <v>0</v>
      </c>
      <c r="AE263" s="161">
        <f t="shared" si="193"/>
        <v>0</v>
      </c>
      <c r="AF263" s="174">
        <f t="shared" si="193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94"/>
        <v>0</v>
      </c>
      <c r="D264" s="161">
        <f t="shared" si="194"/>
        <v>0</v>
      </c>
      <c r="E264" s="161">
        <f t="shared" si="194"/>
        <v>0</v>
      </c>
      <c r="F264" s="161">
        <f t="shared" si="194"/>
        <v>0</v>
      </c>
      <c r="G264" s="161">
        <f t="shared" si="194"/>
        <v>0</v>
      </c>
      <c r="H264" s="161">
        <f t="shared" si="194"/>
        <v>0</v>
      </c>
      <c r="I264" s="161">
        <f t="shared" si="194"/>
        <v>0</v>
      </c>
      <c r="J264" s="161">
        <f t="shared" si="194"/>
        <v>0</v>
      </c>
      <c r="K264" s="161">
        <f t="shared" si="194"/>
        <v>0</v>
      </c>
      <c r="L264" s="161">
        <f t="shared" si="194"/>
        <v>0</v>
      </c>
      <c r="M264" s="161">
        <f t="shared" si="194"/>
        <v>0</v>
      </c>
      <c r="N264" s="161">
        <f t="shared" si="194"/>
        <v>0</v>
      </c>
      <c r="O264" s="161">
        <f t="shared" si="194"/>
        <v>0</v>
      </c>
      <c r="P264" s="161">
        <f t="shared" si="194"/>
        <v>0</v>
      </c>
      <c r="Q264" s="161">
        <f t="shared" si="194"/>
        <v>0</v>
      </c>
      <c r="R264" s="161">
        <f t="shared" si="194"/>
        <v>0</v>
      </c>
      <c r="S264" s="161">
        <f t="shared" ref="S264:AF273" si="195">R264</f>
        <v>0</v>
      </c>
      <c r="T264" s="161">
        <f t="shared" si="195"/>
        <v>0</v>
      </c>
      <c r="U264" s="161">
        <f t="shared" si="195"/>
        <v>0</v>
      </c>
      <c r="V264" s="161">
        <f t="shared" si="195"/>
        <v>0</v>
      </c>
      <c r="W264" s="161">
        <f t="shared" si="195"/>
        <v>0</v>
      </c>
      <c r="X264" s="161">
        <f t="shared" si="195"/>
        <v>0</v>
      </c>
      <c r="Y264" s="161">
        <f t="shared" si="195"/>
        <v>0</v>
      </c>
      <c r="Z264" s="161">
        <f t="shared" si="195"/>
        <v>0</v>
      </c>
      <c r="AA264" s="161">
        <f t="shared" si="195"/>
        <v>0</v>
      </c>
      <c r="AB264" s="161">
        <f t="shared" si="195"/>
        <v>0</v>
      </c>
      <c r="AC264" s="161">
        <f t="shared" si="195"/>
        <v>0</v>
      </c>
      <c r="AD264" s="161">
        <f t="shared" si="195"/>
        <v>0</v>
      </c>
      <c r="AE264" s="161">
        <f t="shared" si="195"/>
        <v>0</v>
      </c>
      <c r="AF264" s="174">
        <f t="shared" si="195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96">B265</f>
        <v>0</v>
      </c>
      <c r="D265" s="161">
        <f t="shared" si="196"/>
        <v>0</v>
      </c>
      <c r="E265" s="161">
        <f t="shared" si="196"/>
        <v>0</v>
      </c>
      <c r="F265" s="161">
        <f t="shared" si="196"/>
        <v>0</v>
      </c>
      <c r="G265" s="161">
        <f t="shared" si="196"/>
        <v>0</v>
      </c>
      <c r="H265" s="161">
        <f t="shared" si="196"/>
        <v>0</v>
      </c>
      <c r="I265" s="161">
        <f t="shared" si="196"/>
        <v>0</v>
      </c>
      <c r="J265" s="161">
        <f t="shared" si="196"/>
        <v>0</v>
      </c>
      <c r="K265" s="161">
        <f t="shared" si="196"/>
        <v>0</v>
      </c>
      <c r="L265" s="161">
        <f t="shared" si="196"/>
        <v>0</v>
      </c>
      <c r="M265" s="161">
        <f t="shared" si="196"/>
        <v>0</v>
      </c>
      <c r="N265" s="161">
        <f t="shared" si="196"/>
        <v>0</v>
      </c>
      <c r="O265" s="161">
        <f t="shared" si="196"/>
        <v>0</v>
      </c>
      <c r="P265" s="161">
        <f t="shared" si="196"/>
        <v>0</v>
      </c>
      <c r="Q265" s="161">
        <f t="shared" si="196"/>
        <v>0</v>
      </c>
      <c r="R265" s="161">
        <f t="shared" si="196"/>
        <v>0</v>
      </c>
      <c r="S265" s="161">
        <f t="shared" si="195"/>
        <v>0</v>
      </c>
      <c r="T265" s="161">
        <f t="shared" si="195"/>
        <v>0</v>
      </c>
      <c r="U265" s="161">
        <f t="shared" si="195"/>
        <v>0</v>
      </c>
      <c r="V265" s="161">
        <f t="shared" si="195"/>
        <v>0</v>
      </c>
      <c r="W265" s="161">
        <f t="shared" si="195"/>
        <v>0</v>
      </c>
      <c r="X265" s="161">
        <f t="shared" si="195"/>
        <v>0</v>
      </c>
      <c r="Y265" s="161">
        <f t="shared" si="195"/>
        <v>0</v>
      </c>
      <c r="Z265" s="161">
        <f t="shared" si="195"/>
        <v>0</v>
      </c>
      <c r="AA265" s="161">
        <f t="shared" si="195"/>
        <v>0</v>
      </c>
      <c r="AB265" s="161">
        <f t="shared" si="195"/>
        <v>0</v>
      </c>
      <c r="AC265" s="161">
        <f t="shared" si="195"/>
        <v>0</v>
      </c>
      <c r="AD265" s="161">
        <f t="shared" si="195"/>
        <v>0</v>
      </c>
      <c r="AE265" s="161">
        <f t="shared" si="195"/>
        <v>0</v>
      </c>
      <c r="AF265" s="174">
        <f t="shared" si="195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96"/>
        <v>0</v>
      </c>
      <c r="D266" s="161">
        <f t="shared" si="196"/>
        <v>0</v>
      </c>
      <c r="E266" s="161">
        <f t="shared" si="196"/>
        <v>0</v>
      </c>
      <c r="F266" s="161">
        <f t="shared" si="196"/>
        <v>0</v>
      </c>
      <c r="G266" s="161">
        <f t="shared" si="196"/>
        <v>0</v>
      </c>
      <c r="H266" s="161">
        <f t="shared" si="196"/>
        <v>0</v>
      </c>
      <c r="I266" s="161">
        <f t="shared" si="196"/>
        <v>0</v>
      </c>
      <c r="J266" s="161">
        <f t="shared" si="196"/>
        <v>0</v>
      </c>
      <c r="K266" s="161">
        <f t="shared" si="196"/>
        <v>0</v>
      </c>
      <c r="L266" s="161">
        <f t="shared" si="196"/>
        <v>0</v>
      </c>
      <c r="M266" s="161">
        <f t="shared" si="196"/>
        <v>0</v>
      </c>
      <c r="N266" s="161">
        <f t="shared" si="196"/>
        <v>0</v>
      </c>
      <c r="O266" s="161">
        <f t="shared" si="196"/>
        <v>0</v>
      </c>
      <c r="P266" s="161">
        <f t="shared" si="196"/>
        <v>0</v>
      </c>
      <c r="Q266" s="161">
        <f t="shared" si="196"/>
        <v>0</v>
      </c>
      <c r="R266" s="161">
        <f t="shared" si="196"/>
        <v>0</v>
      </c>
      <c r="S266" s="161">
        <f t="shared" si="195"/>
        <v>0</v>
      </c>
      <c r="T266" s="161">
        <f t="shared" si="195"/>
        <v>0</v>
      </c>
      <c r="U266" s="161">
        <f t="shared" si="195"/>
        <v>0</v>
      </c>
      <c r="V266" s="161">
        <f t="shared" si="195"/>
        <v>0</v>
      </c>
      <c r="W266" s="161">
        <f t="shared" si="195"/>
        <v>0</v>
      </c>
      <c r="X266" s="161">
        <f t="shared" si="195"/>
        <v>0</v>
      </c>
      <c r="Y266" s="161">
        <f t="shared" si="195"/>
        <v>0</v>
      </c>
      <c r="Z266" s="161">
        <f t="shared" si="195"/>
        <v>0</v>
      </c>
      <c r="AA266" s="161">
        <f t="shared" si="195"/>
        <v>0</v>
      </c>
      <c r="AB266" s="161">
        <f t="shared" si="195"/>
        <v>0</v>
      </c>
      <c r="AC266" s="161">
        <f t="shared" si="195"/>
        <v>0</v>
      </c>
      <c r="AD266" s="161">
        <f t="shared" si="195"/>
        <v>0</v>
      </c>
      <c r="AE266" s="161">
        <f t="shared" si="195"/>
        <v>0</v>
      </c>
      <c r="AF266" s="174">
        <f t="shared" si="195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96"/>
        <v>0</v>
      </c>
      <c r="D267" s="161">
        <f t="shared" si="196"/>
        <v>0</v>
      </c>
      <c r="E267" s="161">
        <f t="shared" si="196"/>
        <v>0</v>
      </c>
      <c r="F267" s="161">
        <f t="shared" si="196"/>
        <v>0</v>
      </c>
      <c r="G267" s="161">
        <f t="shared" si="196"/>
        <v>0</v>
      </c>
      <c r="H267" s="161">
        <f t="shared" si="196"/>
        <v>0</v>
      </c>
      <c r="I267" s="161">
        <f t="shared" si="196"/>
        <v>0</v>
      </c>
      <c r="J267" s="161">
        <f t="shared" si="196"/>
        <v>0</v>
      </c>
      <c r="K267" s="161">
        <f t="shared" si="196"/>
        <v>0</v>
      </c>
      <c r="L267" s="161">
        <f t="shared" si="196"/>
        <v>0</v>
      </c>
      <c r="M267" s="161">
        <f t="shared" si="196"/>
        <v>0</v>
      </c>
      <c r="N267" s="161">
        <f t="shared" si="196"/>
        <v>0</v>
      </c>
      <c r="O267" s="161">
        <f t="shared" si="196"/>
        <v>0</v>
      </c>
      <c r="P267" s="161">
        <f t="shared" si="196"/>
        <v>0</v>
      </c>
      <c r="Q267" s="161">
        <f t="shared" si="196"/>
        <v>0</v>
      </c>
      <c r="R267" s="161">
        <f t="shared" si="196"/>
        <v>0</v>
      </c>
      <c r="S267" s="161">
        <f t="shared" si="195"/>
        <v>0</v>
      </c>
      <c r="T267" s="161">
        <f t="shared" si="195"/>
        <v>0</v>
      </c>
      <c r="U267" s="161">
        <f t="shared" si="195"/>
        <v>0</v>
      </c>
      <c r="V267" s="161">
        <f t="shared" si="195"/>
        <v>0</v>
      </c>
      <c r="W267" s="161">
        <f t="shared" si="195"/>
        <v>0</v>
      </c>
      <c r="X267" s="161">
        <f t="shared" si="195"/>
        <v>0</v>
      </c>
      <c r="Y267" s="161">
        <f t="shared" si="195"/>
        <v>0</v>
      </c>
      <c r="Z267" s="161">
        <f t="shared" si="195"/>
        <v>0</v>
      </c>
      <c r="AA267" s="161">
        <f t="shared" si="195"/>
        <v>0</v>
      </c>
      <c r="AB267" s="161">
        <f t="shared" si="195"/>
        <v>0</v>
      </c>
      <c r="AC267" s="161">
        <f t="shared" si="195"/>
        <v>0</v>
      </c>
      <c r="AD267" s="161">
        <f t="shared" si="195"/>
        <v>0</v>
      </c>
      <c r="AE267" s="161">
        <f t="shared" si="195"/>
        <v>0</v>
      </c>
      <c r="AF267" s="174">
        <f t="shared" si="195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96"/>
        <v>0</v>
      </c>
      <c r="D268" s="161">
        <f t="shared" si="196"/>
        <v>0</v>
      </c>
      <c r="E268" s="161">
        <f t="shared" si="196"/>
        <v>0</v>
      </c>
      <c r="F268" s="161">
        <f t="shared" si="196"/>
        <v>0</v>
      </c>
      <c r="G268" s="161">
        <f t="shared" si="196"/>
        <v>0</v>
      </c>
      <c r="H268" s="161">
        <f t="shared" si="196"/>
        <v>0</v>
      </c>
      <c r="I268" s="161">
        <f t="shared" si="196"/>
        <v>0</v>
      </c>
      <c r="J268" s="161">
        <f t="shared" si="196"/>
        <v>0</v>
      </c>
      <c r="K268" s="161">
        <f t="shared" si="196"/>
        <v>0</v>
      </c>
      <c r="L268" s="161">
        <f t="shared" si="196"/>
        <v>0</v>
      </c>
      <c r="M268" s="161">
        <f t="shared" si="196"/>
        <v>0</v>
      </c>
      <c r="N268" s="161">
        <f t="shared" si="196"/>
        <v>0</v>
      </c>
      <c r="O268" s="161">
        <f t="shared" si="196"/>
        <v>0</v>
      </c>
      <c r="P268" s="161">
        <f t="shared" si="196"/>
        <v>0</v>
      </c>
      <c r="Q268" s="161">
        <f t="shared" si="196"/>
        <v>0</v>
      </c>
      <c r="R268" s="161">
        <f t="shared" si="196"/>
        <v>0</v>
      </c>
      <c r="S268" s="161">
        <f t="shared" si="195"/>
        <v>0</v>
      </c>
      <c r="T268" s="161">
        <f t="shared" si="195"/>
        <v>0</v>
      </c>
      <c r="U268" s="161">
        <f t="shared" si="195"/>
        <v>0</v>
      </c>
      <c r="V268" s="161">
        <f t="shared" si="195"/>
        <v>0</v>
      </c>
      <c r="W268" s="161">
        <f t="shared" si="195"/>
        <v>0</v>
      </c>
      <c r="X268" s="161">
        <f t="shared" si="195"/>
        <v>0</v>
      </c>
      <c r="Y268" s="161">
        <f t="shared" si="195"/>
        <v>0</v>
      </c>
      <c r="Z268" s="161">
        <f t="shared" si="195"/>
        <v>0</v>
      </c>
      <c r="AA268" s="161">
        <f t="shared" si="195"/>
        <v>0</v>
      </c>
      <c r="AB268" s="161">
        <f t="shared" si="195"/>
        <v>0</v>
      </c>
      <c r="AC268" s="161">
        <f t="shared" si="195"/>
        <v>0</v>
      </c>
      <c r="AD268" s="161">
        <f t="shared" si="195"/>
        <v>0</v>
      </c>
      <c r="AE268" s="161">
        <f t="shared" si="195"/>
        <v>0</v>
      </c>
      <c r="AF268" s="174">
        <f t="shared" si="195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96"/>
        <v>0</v>
      </c>
      <c r="D269" s="161">
        <f t="shared" si="196"/>
        <v>0</v>
      </c>
      <c r="E269" s="161">
        <f t="shared" si="196"/>
        <v>0</v>
      </c>
      <c r="F269" s="161">
        <f t="shared" si="196"/>
        <v>0</v>
      </c>
      <c r="G269" s="161">
        <f t="shared" si="196"/>
        <v>0</v>
      </c>
      <c r="H269" s="161">
        <f t="shared" si="196"/>
        <v>0</v>
      </c>
      <c r="I269" s="161">
        <f t="shared" si="196"/>
        <v>0</v>
      </c>
      <c r="J269" s="161">
        <f t="shared" si="196"/>
        <v>0</v>
      </c>
      <c r="K269" s="161">
        <f t="shared" si="196"/>
        <v>0</v>
      </c>
      <c r="L269" s="161">
        <f t="shared" si="196"/>
        <v>0</v>
      </c>
      <c r="M269" s="161">
        <f t="shared" si="196"/>
        <v>0</v>
      </c>
      <c r="N269" s="161">
        <f t="shared" si="196"/>
        <v>0</v>
      </c>
      <c r="O269" s="161">
        <f t="shared" si="196"/>
        <v>0</v>
      </c>
      <c r="P269" s="161">
        <f t="shared" si="196"/>
        <v>0</v>
      </c>
      <c r="Q269" s="161">
        <f t="shared" si="196"/>
        <v>0</v>
      </c>
      <c r="R269" s="161">
        <f t="shared" si="196"/>
        <v>0</v>
      </c>
      <c r="S269" s="161">
        <f t="shared" si="195"/>
        <v>0</v>
      </c>
      <c r="T269" s="161">
        <f t="shared" si="195"/>
        <v>0</v>
      </c>
      <c r="U269" s="161">
        <f t="shared" si="195"/>
        <v>0</v>
      </c>
      <c r="V269" s="161">
        <f t="shared" si="195"/>
        <v>0</v>
      </c>
      <c r="W269" s="161">
        <f t="shared" si="195"/>
        <v>0</v>
      </c>
      <c r="X269" s="161">
        <f t="shared" si="195"/>
        <v>0</v>
      </c>
      <c r="Y269" s="161">
        <f t="shared" si="195"/>
        <v>0</v>
      </c>
      <c r="Z269" s="161">
        <f t="shared" si="195"/>
        <v>0</v>
      </c>
      <c r="AA269" s="161">
        <f t="shared" si="195"/>
        <v>0</v>
      </c>
      <c r="AB269" s="161">
        <f t="shared" si="195"/>
        <v>0</v>
      </c>
      <c r="AC269" s="161">
        <f t="shared" si="195"/>
        <v>0</v>
      </c>
      <c r="AD269" s="161">
        <f t="shared" si="195"/>
        <v>0</v>
      </c>
      <c r="AE269" s="161">
        <f t="shared" si="195"/>
        <v>0</v>
      </c>
      <c r="AF269" s="174">
        <f t="shared" si="195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96"/>
        <v>0</v>
      </c>
      <c r="D270" s="161">
        <f t="shared" si="196"/>
        <v>0</v>
      </c>
      <c r="E270" s="161">
        <f t="shared" si="196"/>
        <v>0</v>
      </c>
      <c r="F270" s="161">
        <f t="shared" si="196"/>
        <v>0</v>
      </c>
      <c r="G270" s="161">
        <f t="shared" si="196"/>
        <v>0</v>
      </c>
      <c r="H270" s="161">
        <f t="shared" si="196"/>
        <v>0</v>
      </c>
      <c r="I270" s="161">
        <f t="shared" si="196"/>
        <v>0</v>
      </c>
      <c r="J270" s="161">
        <f t="shared" si="196"/>
        <v>0</v>
      </c>
      <c r="K270" s="161">
        <f t="shared" si="196"/>
        <v>0</v>
      </c>
      <c r="L270" s="161">
        <f t="shared" si="196"/>
        <v>0</v>
      </c>
      <c r="M270" s="161">
        <f t="shared" si="196"/>
        <v>0</v>
      </c>
      <c r="N270" s="161">
        <f t="shared" si="196"/>
        <v>0</v>
      </c>
      <c r="O270" s="161">
        <f t="shared" si="196"/>
        <v>0</v>
      </c>
      <c r="P270" s="161">
        <f t="shared" si="196"/>
        <v>0</v>
      </c>
      <c r="Q270" s="161">
        <f t="shared" si="196"/>
        <v>0</v>
      </c>
      <c r="R270" s="161">
        <f t="shared" si="196"/>
        <v>0</v>
      </c>
      <c r="S270" s="161">
        <f t="shared" si="195"/>
        <v>0</v>
      </c>
      <c r="T270" s="161">
        <f t="shared" si="195"/>
        <v>0</v>
      </c>
      <c r="U270" s="161">
        <f t="shared" si="195"/>
        <v>0</v>
      </c>
      <c r="V270" s="161">
        <f t="shared" si="195"/>
        <v>0</v>
      </c>
      <c r="W270" s="161">
        <f t="shared" si="195"/>
        <v>0</v>
      </c>
      <c r="X270" s="161">
        <f t="shared" si="195"/>
        <v>0</v>
      </c>
      <c r="Y270" s="161">
        <f t="shared" si="195"/>
        <v>0</v>
      </c>
      <c r="Z270" s="161">
        <f t="shared" si="195"/>
        <v>0</v>
      </c>
      <c r="AA270" s="161">
        <f t="shared" si="195"/>
        <v>0</v>
      </c>
      <c r="AB270" s="161">
        <f t="shared" si="195"/>
        <v>0</v>
      </c>
      <c r="AC270" s="161">
        <f t="shared" si="195"/>
        <v>0</v>
      </c>
      <c r="AD270" s="161">
        <f t="shared" si="195"/>
        <v>0</v>
      </c>
      <c r="AE270" s="161">
        <f t="shared" si="195"/>
        <v>0</v>
      </c>
      <c r="AF270" s="174">
        <f t="shared" si="195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96"/>
        <v>0</v>
      </c>
      <c r="D271" s="161">
        <f t="shared" si="196"/>
        <v>0</v>
      </c>
      <c r="E271" s="161">
        <f t="shared" si="196"/>
        <v>0</v>
      </c>
      <c r="F271" s="161">
        <f t="shared" si="196"/>
        <v>0</v>
      </c>
      <c r="G271" s="161">
        <f t="shared" si="196"/>
        <v>0</v>
      </c>
      <c r="H271" s="161">
        <f t="shared" si="196"/>
        <v>0</v>
      </c>
      <c r="I271" s="161">
        <f t="shared" si="196"/>
        <v>0</v>
      </c>
      <c r="J271" s="161">
        <f t="shared" si="196"/>
        <v>0</v>
      </c>
      <c r="K271" s="161">
        <f t="shared" si="196"/>
        <v>0</v>
      </c>
      <c r="L271" s="161">
        <f t="shared" si="196"/>
        <v>0</v>
      </c>
      <c r="M271" s="161">
        <f t="shared" si="196"/>
        <v>0</v>
      </c>
      <c r="N271" s="161">
        <f t="shared" si="196"/>
        <v>0</v>
      </c>
      <c r="O271" s="161">
        <f t="shared" si="196"/>
        <v>0</v>
      </c>
      <c r="P271" s="161">
        <f t="shared" si="196"/>
        <v>0</v>
      </c>
      <c r="Q271" s="161">
        <f t="shared" si="196"/>
        <v>0</v>
      </c>
      <c r="R271" s="161">
        <f t="shared" si="196"/>
        <v>0</v>
      </c>
      <c r="S271" s="161">
        <f t="shared" si="195"/>
        <v>0</v>
      </c>
      <c r="T271" s="161">
        <f t="shared" si="195"/>
        <v>0</v>
      </c>
      <c r="U271" s="161">
        <f t="shared" si="195"/>
        <v>0</v>
      </c>
      <c r="V271" s="161">
        <f t="shared" si="195"/>
        <v>0</v>
      </c>
      <c r="W271" s="161">
        <f t="shared" si="195"/>
        <v>0</v>
      </c>
      <c r="X271" s="161">
        <f t="shared" si="195"/>
        <v>0</v>
      </c>
      <c r="Y271" s="161">
        <f t="shared" si="195"/>
        <v>0</v>
      </c>
      <c r="Z271" s="161">
        <f t="shared" si="195"/>
        <v>0</v>
      </c>
      <c r="AA271" s="161">
        <f t="shared" si="195"/>
        <v>0</v>
      </c>
      <c r="AB271" s="161">
        <f t="shared" si="195"/>
        <v>0</v>
      </c>
      <c r="AC271" s="161">
        <f t="shared" si="195"/>
        <v>0</v>
      </c>
      <c r="AD271" s="161">
        <f t="shared" si="195"/>
        <v>0</v>
      </c>
      <c r="AE271" s="161">
        <f t="shared" si="195"/>
        <v>0</v>
      </c>
      <c r="AF271" s="174">
        <f t="shared" si="195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96"/>
        <v>0</v>
      </c>
      <c r="D272" s="161">
        <f t="shared" si="196"/>
        <v>0</v>
      </c>
      <c r="E272" s="161">
        <f t="shared" si="196"/>
        <v>0</v>
      </c>
      <c r="F272" s="161">
        <f t="shared" si="196"/>
        <v>0</v>
      </c>
      <c r="G272" s="161">
        <f t="shared" si="196"/>
        <v>0</v>
      </c>
      <c r="H272" s="161">
        <f t="shared" si="196"/>
        <v>0</v>
      </c>
      <c r="I272" s="161">
        <f t="shared" si="196"/>
        <v>0</v>
      </c>
      <c r="J272" s="161">
        <f t="shared" si="196"/>
        <v>0</v>
      </c>
      <c r="K272" s="161">
        <f t="shared" si="196"/>
        <v>0</v>
      </c>
      <c r="L272" s="161">
        <f t="shared" si="196"/>
        <v>0</v>
      </c>
      <c r="M272" s="161">
        <f t="shared" si="196"/>
        <v>0</v>
      </c>
      <c r="N272" s="161">
        <f t="shared" si="196"/>
        <v>0</v>
      </c>
      <c r="O272" s="161">
        <f t="shared" si="196"/>
        <v>0</v>
      </c>
      <c r="P272" s="161">
        <f t="shared" si="196"/>
        <v>0</v>
      </c>
      <c r="Q272" s="161">
        <f t="shared" si="196"/>
        <v>0</v>
      </c>
      <c r="R272" s="161">
        <f t="shared" si="196"/>
        <v>0</v>
      </c>
      <c r="S272" s="161">
        <f t="shared" si="195"/>
        <v>0</v>
      </c>
      <c r="T272" s="161">
        <f t="shared" si="195"/>
        <v>0</v>
      </c>
      <c r="U272" s="161">
        <f t="shared" si="195"/>
        <v>0</v>
      </c>
      <c r="V272" s="161">
        <f t="shared" si="195"/>
        <v>0</v>
      </c>
      <c r="W272" s="161">
        <f t="shared" si="195"/>
        <v>0</v>
      </c>
      <c r="X272" s="161">
        <f t="shared" si="195"/>
        <v>0</v>
      </c>
      <c r="Y272" s="161">
        <f t="shared" si="195"/>
        <v>0</v>
      </c>
      <c r="Z272" s="161">
        <f t="shared" si="195"/>
        <v>0</v>
      </c>
      <c r="AA272" s="161">
        <f t="shared" si="195"/>
        <v>0</v>
      </c>
      <c r="AB272" s="161">
        <f t="shared" si="195"/>
        <v>0</v>
      </c>
      <c r="AC272" s="161">
        <f t="shared" si="195"/>
        <v>0</v>
      </c>
      <c r="AD272" s="161">
        <f t="shared" si="195"/>
        <v>0</v>
      </c>
      <c r="AE272" s="161">
        <f t="shared" si="195"/>
        <v>0</v>
      </c>
      <c r="AF272" s="174">
        <f t="shared" si="195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96"/>
        <v>0</v>
      </c>
      <c r="D273" s="177">
        <f t="shared" si="196"/>
        <v>0</v>
      </c>
      <c r="E273" s="177">
        <f t="shared" si="196"/>
        <v>0</v>
      </c>
      <c r="F273" s="177">
        <f t="shared" si="196"/>
        <v>0</v>
      </c>
      <c r="G273" s="177">
        <f t="shared" si="196"/>
        <v>0</v>
      </c>
      <c r="H273" s="177">
        <f t="shared" si="196"/>
        <v>0</v>
      </c>
      <c r="I273" s="177">
        <f t="shared" si="196"/>
        <v>0</v>
      </c>
      <c r="J273" s="177">
        <f t="shared" si="196"/>
        <v>0</v>
      </c>
      <c r="K273" s="177">
        <f t="shared" si="196"/>
        <v>0</v>
      </c>
      <c r="L273" s="177">
        <f t="shared" si="196"/>
        <v>0</v>
      </c>
      <c r="M273" s="177">
        <f t="shared" si="196"/>
        <v>0</v>
      </c>
      <c r="N273" s="177">
        <f t="shared" si="196"/>
        <v>0</v>
      </c>
      <c r="O273" s="177">
        <f t="shared" si="196"/>
        <v>0</v>
      </c>
      <c r="P273" s="177">
        <f t="shared" si="196"/>
        <v>0</v>
      </c>
      <c r="Q273" s="177">
        <f t="shared" si="196"/>
        <v>0</v>
      </c>
      <c r="R273" s="177">
        <f t="shared" si="196"/>
        <v>0</v>
      </c>
      <c r="S273" s="177">
        <f t="shared" si="195"/>
        <v>0</v>
      </c>
      <c r="T273" s="177">
        <f t="shared" si="195"/>
        <v>0</v>
      </c>
      <c r="U273" s="177">
        <f t="shared" si="195"/>
        <v>0</v>
      </c>
      <c r="V273" s="177">
        <f t="shared" si="195"/>
        <v>0</v>
      </c>
      <c r="W273" s="177">
        <f t="shared" si="195"/>
        <v>0</v>
      </c>
      <c r="X273" s="177">
        <f t="shared" si="195"/>
        <v>0</v>
      </c>
      <c r="Y273" s="177">
        <f t="shared" si="195"/>
        <v>0</v>
      </c>
      <c r="Z273" s="177">
        <f t="shared" si="195"/>
        <v>0</v>
      </c>
      <c r="AA273" s="177">
        <f t="shared" si="195"/>
        <v>0</v>
      </c>
      <c r="AB273" s="177">
        <f t="shared" si="195"/>
        <v>0</v>
      </c>
      <c r="AC273" s="177">
        <f t="shared" si="195"/>
        <v>0</v>
      </c>
      <c r="AD273" s="177">
        <f t="shared" si="195"/>
        <v>0</v>
      </c>
      <c r="AE273" s="177">
        <f t="shared" si="195"/>
        <v>0</v>
      </c>
      <c r="AF273" s="178">
        <f t="shared" si="195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97">SUM(B169:B273)</f>
        <v>0</v>
      </c>
      <c r="C274" s="180">
        <f t="shared" si="197"/>
        <v>0</v>
      </c>
      <c r="D274" s="180">
        <f t="shared" si="197"/>
        <v>0</v>
      </c>
      <c r="E274" s="180">
        <f t="shared" si="197"/>
        <v>0</v>
      </c>
      <c r="F274" s="180">
        <f t="shared" si="197"/>
        <v>0</v>
      </c>
      <c r="G274" s="180">
        <f t="shared" si="197"/>
        <v>0</v>
      </c>
      <c r="H274" s="180">
        <f t="shared" si="197"/>
        <v>0</v>
      </c>
      <c r="I274" s="180">
        <f t="shared" si="197"/>
        <v>0</v>
      </c>
      <c r="J274" s="180">
        <f t="shared" si="197"/>
        <v>0</v>
      </c>
      <c r="K274" s="180">
        <f t="shared" si="197"/>
        <v>0</v>
      </c>
      <c r="L274" s="180">
        <f t="shared" si="197"/>
        <v>0</v>
      </c>
      <c r="M274" s="180">
        <f t="shared" si="197"/>
        <v>0</v>
      </c>
      <c r="N274" s="180">
        <f t="shared" si="197"/>
        <v>0</v>
      </c>
      <c r="O274" s="180">
        <f t="shared" si="197"/>
        <v>0</v>
      </c>
      <c r="P274" s="180">
        <f t="shared" si="197"/>
        <v>0</v>
      </c>
      <c r="Q274" s="180">
        <f t="shared" si="197"/>
        <v>0</v>
      </c>
      <c r="R274" s="180">
        <f t="shared" si="197"/>
        <v>0</v>
      </c>
      <c r="S274" s="180">
        <f t="shared" si="197"/>
        <v>0</v>
      </c>
      <c r="T274" s="180">
        <f t="shared" si="197"/>
        <v>0</v>
      </c>
      <c r="U274" s="180">
        <f t="shared" si="197"/>
        <v>0</v>
      </c>
      <c r="V274" s="180">
        <f t="shared" si="197"/>
        <v>0</v>
      </c>
      <c r="W274" s="180">
        <f t="shared" si="197"/>
        <v>0</v>
      </c>
      <c r="X274" s="180">
        <f t="shared" si="197"/>
        <v>0</v>
      </c>
      <c r="Y274" s="180">
        <f t="shared" si="197"/>
        <v>0</v>
      </c>
      <c r="Z274" s="180">
        <f t="shared" si="197"/>
        <v>0</v>
      </c>
      <c r="AA274" s="180">
        <f t="shared" si="197"/>
        <v>0</v>
      </c>
      <c r="AB274" s="180">
        <f t="shared" si="197"/>
        <v>0</v>
      </c>
      <c r="AC274" s="180">
        <f t="shared" si="197"/>
        <v>0</v>
      </c>
      <c r="AD274" s="180">
        <f t="shared" si="197"/>
        <v>0</v>
      </c>
      <c r="AE274" s="180">
        <f t="shared" si="197"/>
        <v>0</v>
      </c>
      <c r="AF274" s="181">
        <f t="shared" si="197"/>
        <v>0</v>
      </c>
      <c r="AG274" s="182">
        <f t="shared" si="197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72 A108:A158 A74:A102">
    <cfRule type="expression" dxfId="4170" priority="97">
      <formula>$AH11=0</formula>
    </cfRule>
  </conditionalFormatting>
  <conditionalFormatting sqref="A101:A102">
    <cfRule type="expression" dxfId="4169" priority="265">
      <formula>$AH106=0</formula>
    </cfRule>
  </conditionalFormatting>
  <conditionalFormatting sqref="A103:A107">
    <cfRule type="expression" dxfId="4168" priority="213">
      <formula>$AH102=0</formula>
    </cfRule>
  </conditionalFormatting>
  <conditionalFormatting sqref="A160:A167">
    <cfRule type="expression" dxfId="4167" priority="266">
      <formula>$AH267=0</formula>
    </cfRule>
  </conditionalFormatting>
  <conditionalFormatting sqref="A168:A275">
    <cfRule type="expression" dxfId="4166" priority="136">
      <formula>$AH168=0</formula>
    </cfRule>
  </conditionalFormatting>
  <conditionalFormatting sqref="B8">
    <cfRule type="expression" dxfId="4165" priority="261">
      <formula>AND(C$9&gt;=14/24,C$9&lt;20/24)</formula>
    </cfRule>
    <cfRule type="expression" dxfId="4164" priority="262">
      <formula>AND(C$9&gt;=8/24,C$9&lt;14/24)</formula>
    </cfRule>
    <cfRule type="expression" dxfId="4163" priority="263">
      <formula>C$9&lt;8/24</formula>
    </cfRule>
    <cfRule type="expression" dxfId="4162" priority="264">
      <formula>C$9&gt;=20/24</formula>
    </cfRule>
  </conditionalFormatting>
  <conditionalFormatting sqref="B9:AF10 C117:M125 B113:B115 C109:M115 B108:M108 B117:B124 C152:S152 B153:S153 B96:M96 C134:D134 D126:D133 B78:F78 C97:M107 E93:M95 E126:M134 C154:S159 T152:Y159 D137:Y151 AA11:AF13 AA76:AF77 AA85:AF90 N93:AF115 N117:AF134 Z137:AF159">
    <cfRule type="expression" dxfId="4161" priority="178">
      <formula>B$9&gt;=20/24</formula>
    </cfRule>
  </conditionalFormatting>
  <conditionalFormatting sqref="B9:AF10 C117:M125 B113:B115 C109:M115 B108:M108 B117:B124 C152:S152 B153:S153 B96:M96 C134:D134 D126:D133 B78:F78 C97:M107 E93:M95 E126:M134 C154:S159 T152:Y159 D137:Y151 AA11:AF13 AA76:AF77 AA85:AF90 N93:AF115 N117:AF134 Z137:AF159">
    <cfRule type="expression" dxfId="4160" priority="179">
      <formula>AND(B$9&gt;=14/24,B$9&lt;20/24)</formula>
    </cfRule>
    <cfRule type="expression" dxfId="4159" priority="180">
      <formula>AND(B$9&gt;=8/24,B$9&lt;14/24)</formula>
    </cfRule>
    <cfRule type="expression" dxfId="4158" priority="181">
      <formula>B$9&lt;8/24</formula>
    </cfRule>
  </conditionalFormatting>
  <conditionalFormatting sqref="AA14:AF53">
    <cfRule type="expression" dxfId="4157" priority="121">
      <formula>AA14&gt;$AG14*1</formula>
    </cfRule>
    <cfRule type="expression" dxfId="4156" priority="122">
      <formula>AA$9&gt;=20/24</formula>
    </cfRule>
    <cfRule type="expression" dxfId="4155" priority="123">
      <formula>AND(AA$9&gt;=14/24,AA$9&lt;20/24)</formula>
    </cfRule>
    <cfRule type="expression" dxfId="4154" priority="124">
      <formula>AND(AA$9&gt;=8/24,AA$9&lt;14/24)</formula>
    </cfRule>
    <cfRule type="expression" dxfId="4153" priority="125">
      <formula>AA$9&lt;8/24</formula>
    </cfRule>
  </conditionalFormatting>
  <conditionalFormatting sqref="AA54:AF68">
    <cfRule type="expression" dxfId="4152" priority="114">
      <formula>AA$9&lt;8/24</formula>
    </cfRule>
  </conditionalFormatting>
  <conditionalFormatting sqref="AA54:AF70">
    <cfRule type="expression" dxfId="4151" priority="111">
      <formula>AA$9&gt;=20/24</formula>
    </cfRule>
    <cfRule type="expression" dxfId="4150" priority="112">
      <formula>AND(AA$9&gt;=14/24,AA$9&lt;20/24)</formula>
    </cfRule>
    <cfRule type="expression" dxfId="4149" priority="113">
      <formula>AND(AA$9&gt;=8/24,AA$9&lt;14/24)</formula>
    </cfRule>
  </conditionalFormatting>
  <conditionalFormatting sqref="AA63:AF65">
    <cfRule type="expression" dxfId="4148" priority="115">
      <formula>AA63&gt;$AG63</formula>
    </cfRule>
  </conditionalFormatting>
  <conditionalFormatting sqref="AA69:AF70">
    <cfRule type="expression" dxfId="4147" priority="186">
      <formula>AA$9&lt;8/24</formula>
    </cfRule>
  </conditionalFormatting>
  <conditionalFormatting sqref="AA72:AF75">
    <cfRule type="expression" dxfId="4146" priority="102">
      <formula>AA72&gt;$AG72*1</formula>
    </cfRule>
  </conditionalFormatting>
  <conditionalFormatting sqref="AA73:AF75">
    <cfRule type="expression" dxfId="4145" priority="103">
      <formula>AA$9&gt;=20/24</formula>
    </cfRule>
    <cfRule type="expression" dxfId="4144" priority="104">
      <formula>AND(AA$9&gt;=14/24,AA$9&lt;20/24)</formula>
    </cfRule>
    <cfRule type="expression" dxfId="4143" priority="105">
      <formula>AND(AA$9&gt;=8/24,AA$9&lt;14/24)</formula>
    </cfRule>
    <cfRule type="expression" dxfId="4142" priority="106">
      <formula>AA$9&lt;8/24</formula>
    </cfRule>
  </conditionalFormatting>
  <conditionalFormatting sqref="C161:AF167">
    <cfRule type="expression" dxfId="4141" priority="137">
      <formula>C$9&gt;=20/24</formula>
    </cfRule>
    <cfRule type="expression" dxfId="4140" priority="138">
      <formula>AND(C$9&gt;=14/24,C$9&lt;20/24)</formula>
    </cfRule>
    <cfRule type="expression" dxfId="4139" priority="139">
      <formula>AND(C$9&gt;=8/24,C$9&lt;14/24)</formula>
    </cfRule>
    <cfRule type="expression" dxfId="4138" priority="140">
      <formula>C$9&lt;8/24</formula>
    </cfRule>
  </conditionalFormatting>
  <conditionalFormatting sqref="C169:AF274">
    <cfRule type="expression" dxfId="4137" priority="98">
      <formula>C$9&gt;=20/24</formula>
    </cfRule>
    <cfRule type="expression" dxfId="4136" priority="99">
      <formula>AND(C$9&gt;=14/24,C$9&lt;20/24)</formula>
    </cfRule>
    <cfRule type="expression" dxfId="4135" priority="100">
      <formula>AND(C$9&gt;=8/24,C$9&lt;14/24)</formula>
    </cfRule>
    <cfRule type="expression" dxfId="4134" priority="101">
      <formula>C$9&lt;8/24</formula>
    </cfRule>
  </conditionalFormatting>
  <conditionalFormatting sqref="B96:M96 B91:D92 E91:M95 AA96:AG96 N91:Z96 B71:AG71 B78:AG78 AA11:AF13 AA69:AF70 AA76:AF77 AA79:AF95">
    <cfRule type="expression" dxfId="4133" priority="177">
      <formula>B11&gt;$AG11*1</formula>
    </cfRule>
  </conditionalFormatting>
  <conditionalFormatting sqref="G78:AF78 AA72:AF72 AA76:AF77">
    <cfRule type="expression" dxfId="4132" priority="197">
      <formula>G$9&gt;=20/24</formula>
    </cfRule>
    <cfRule type="expression" dxfId="4131" priority="198">
      <formula>AND(G$9&gt;=14/24,G$9&lt;20/24)</formula>
    </cfRule>
    <cfRule type="expression" dxfId="4130" priority="199">
      <formula>AND(G$9&gt;=8/24,G$9&lt;14/24)</formula>
    </cfRule>
    <cfRule type="expression" dxfId="4129" priority="200">
      <formula>G$9&lt;8/24</formula>
    </cfRule>
  </conditionalFormatting>
  <conditionalFormatting sqref="AA73:AF75">
    <cfRule type="expression" dxfId="4128" priority="107">
      <formula>AA$9&gt;=20/24</formula>
    </cfRule>
    <cfRule type="expression" dxfId="4127" priority="108">
      <formula>AND(AA$9&gt;=14/24,AA$9&lt;20/24)</formula>
    </cfRule>
    <cfRule type="expression" dxfId="4126" priority="109">
      <formula>AND(AA$9&gt;=8/24,AA$9&lt;14/24)</formula>
    </cfRule>
    <cfRule type="expression" dxfId="4125" priority="110">
      <formula>AA$9&lt;8/24</formula>
    </cfRule>
  </conditionalFormatting>
  <conditionalFormatting sqref="AA84:AF84">
    <cfRule type="expression" dxfId="4124" priority="201">
      <formula>AA$9&gt;=20/24</formula>
    </cfRule>
    <cfRule type="expression" dxfId="4123" priority="202">
      <formula>AND(AA$9&gt;=14/24,AA$9&lt;20/24)</formula>
    </cfRule>
    <cfRule type="expression" dxfId="4122" priority="203">
      <formula>AND(AA$9&gt;=8/24,AA$9&lt;14/24)</formula>
    </cfRule>
    <cfRule type="expression" dxfId="4121" priority="204">
      <formula>AA$9&lt;8/24</formula>
    </cfRule>
  </conditionalFormatting>
  <conditionalFormatting sqref="M8 S8 AB8">
    <cfRule type="expression" dxfId="4120" priority="254">
      <formula>AND(N$9&gt;=14/24,N$9&lt;20/24)</formula>
    </cfRule>
    <cfRule type="expression" dxfId="4119" priority="255">
      <formula>AND(N$9&gt;=8/24,N$9&lt;14/24)</formula>
    </cfRule>
    <cfRule type="expression" dxfId="4118" priority="256">
      <formula>N$9&lt;8/24</formula>
    </cfRule>
  </conditionalFormatting>
  <conditionalFormatting sqref="AA80:AF83">
    <cfRule type="expression" dxfId="4117" priority="209">
      <formula>AA$9&gt;=20/24</formula>
    </cfRule>
    <cfRule type="expression" dxfId="4116" priority="210">
      <formula>AND(AA$9&gt;=14/24,AA$9&lt;20/24)</formula>
    </cfRule>
    <cfRule type="expression" dxfId="4115" priority="211">
      <formula>AND(AA$9&gt;=8/24,AA$9&lt;14/24)</formula>
    </cfRule>
    <cfRule type="expression" dxfId="4114" priority="212">
      <formula>AA$9&lt;8/24</formula>
    </cfRule>
  </conditionalFormatting>
  <conditionalFormatting sqref="O3:P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113" priority="253">
      <formula>N$9&gt;=20/24</formula>
    </cfRule>
  </conditionalFormatting>
  <conditionalFormatting sqref="S8">
    <cfRule type="expression" dxfId="4112" priority="244">
      <formula>U$9&gt;=20/24</formula>
    </cfRule>
    <cfRule type="expression" dxfId="4111" priority="245">
      <formula>AND(U$9&gt;=14/24,U$9&lt;20/24)</formula>
    </cfRule>
    <cfRule type="expression" dxfId="4110" priority="246">
      <formula>AND(U$9&gt;=8/24,U$9&lt;14/24)</formula>
    </cfRule>
    <cfRule type="expression" dxfId="4109" priority="247">
      <formula>U$9&lt;8/24</formula>
    </cfRule>
  </conditionalFormatting>
  <conditionalFormatting sqref="AA79:AF84">
    <cfRule type="expression" dxfId="4108" priority="131">
      <formula>AA$9&gt;=20/24</formula>
    </cfRule>
    <cfRule type="expression" dxfId="4107" priority="132">
      <formula>AND(AA$9&gt;=14/24,AA$9&lt;20/24)</formula>
    </cfRule>
    <cfRule type="expression" dxfId="4106" priority="133">
      <formula>AND(AA$9&gt;=8/24,AA$9&lt;14/24)</formula>
    </cfRule>
    <cfRule type="expression" dxfId="4105" priority="134">
      <formula>AA$9&lt;8/24</formula>
    </cfRule>
  </conditionalFormatting>
  <conditionalFormatting sqref="V3 AB3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4104" priority="116">
      <formula>AA$9&gt;=20/24</formula>
    </cfRule>
    <cfRule type="expression" dxfId="4103" priority="117">
      <formula>AND(AA$9&gt;=14/24,AA$9&lt;20/24)</formula>
    </cfRule>
    <cfRule type="expression" dxfId="4102" priority="118">
      <formula>AND(AA$9&gt;=8/24,AA$9&lt;14/24)</formula>
    </cfRule>
    <cfRule type="expression" dxfId="4101" priority="119">
      <formula>AA$9&lt;8/24</formula>
    </cfRule>
  </conditionalFormatting>
  <conditionalFormatting sqref="AA54:AF62 AA66:AF69">
    <cfRule type="expression" dxfId="4100" priority="191">
      <formula>AA54&gt;$AG54</formula>
    </cfRule>
  </conditionalFormatting>
  <conditionalFormatting sqref="AB8">
    <cfRule type="expression" dxfId="4099" priority="240">
      <formula>AD$9&gt;=20/24</formula>
    </cfRule>
    <cfRule type="expression" dxfId="4098" priority="241">
      <formula>AND(AD$9&gt;=14/24,AD$9&lt;20/24)</formula>
    </cfRule>
    <cfRule type="expression" dxfId="4097" priority="242">
      <formula>AND(AD$9&gt;=8/24,AD$9&lt;14/24)</formula>
    </cfRule>
    <cfRule type="expression" dxfId="4096" priority="243">
      <formula>AD$9&lt;8/24</formula>
    </cfRule>
  </conditionalFormatting>
  <conditionalFormatting sqref="AG78">
    <cfRule type="expression" dxfId="4095" priority="219">
      <formula>AG$9&gt;=20/24</formula>
    </cfRule>
    <cfRule type="expression" dxfId="4094" priority="220">
      <formula>AND(AG$9&gt;=14/24,AG$9&lt;20/24)</formula>
    </cfRule>
    <cfRule type="expression" dxfId="4093" priority="221">
      <formula>AND(AG$9&gt;=8/24,AG$9&lt;14/24)</formula>
    </cfRule>
    <cfRule type="expression" dxfId="4092" priority="222">
      <formula>AG$9&lt;8/24</formula>
    </cfRule>
  </conditionalFormatting>
  <conditionalFormatting sqref="AG91:AG92">
    <cfRule type="expression" dxfId="4091" priority="214">
      <formula>AG91&gt;$AG91</formula>
    </cfRule>
  </conditionalFormatting>
  <conditionalFormatting sqref="AG96">
    <cfRule type="expression" dxfId="4090" priority="215">
      <formula>AG$9&gt;=20/24</formula>
    </cfRule>
    <cfRule type="expression" dxfId="4089" priority="216">
      <formula>AND(AG$9&gt;=14/24,AG$9&lt;20/24)</formula>
    </cfRule>
    <cfRule type="expression" dxfId="4088" priority="217">
      <formula>AND(AG$9&gt;=8/24,AG$9&lt;14/24)</formula>
    </cfRule>
    <cfRule type="expression" dxfId="4087" priority="218">
      <formula>AG$9&lt;8/24</formula>
    </cfRule>
  </conditionalFormatting>
  <conditionalFormatting sqref="AG113">
    <cfRule type="expression" dxfId="4086" priority="236">
      <formula>AG$9&gt;=20/24</formula>
    </cfRule>
    <cfRule type="expression" dxfId="4085" priority="237">
      <formula>AND(AG$9&gt;=14/24,AG$9&lt;20/24)</formula>
    </cfRule>
    <cfRule type="expression" dxfId="4084" priority="238">
      <formula>AND(AG$9&gt;=8/24,AG$9&lt;14/24)</formula>
    </cfRule>
    <cfRule type="expression" dxfId="4083" priority="239">
      <formula>AG$9&lt;8/24</formula>
    </cfRule>
  </conditionalFormatting>
  <conditionalFormatting sqref="AH8:AI10">
    <cfRule type="expression" dxfId="4082" priority="127">
      <formula>AH$9&gt;=20/24</formula>
    </cfRule>
    <cfRule type="expression" dxfId="4081" priority="128">
      <formula>AND(AH$9&gt;=14/24,AH$9&lt;20/24)</formula>
    </cfRule>
    <cfRule type="expression" dxfId="4080" priority="129">
      <formula>AND(AH$9&gt;=8/24,AH$9&lt;14/24)</formula>
    </cfRule>
    <cfRule type="expression" dxfId="4079" priority="130">
      <formula>AH$9&lt;8/24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078" priority="257">
      <formula>AJ$9&gt;=20/24</formula>
    </cfRule>
    <cfRule type="expression" dxfId="4077" priority="258">
      <formula>AND(AJ$9&gt;=14/24,AJ$9&lt;20/24)</formula>
    </cfRule>
    <cfRule type="expression" dxfId="4076" priority="259">
      <formula>AND(AJ$9&gt;=8/24,AJ$9&lt;14/24)</formula>
    </cfRule>
    <cfRule type="expression" dxfId="4075" priority="260">
      <formula>AJ$9&lt;8/24</formula>
    </cfRule>
  </conditionalFormatting>
  <conditionalFormatting sqref="AL99:AN99 AL105:AN105">
    <cfRule type="expression" dxfId="4074" priority="229">
      <formula>AL$9&gt;=20/24</formula>
    </cfRule>
    <cfRule type="expression" dxfId="4073" priority="230">
      <formula>AND(AL$9&gt;=14/24,AL$9&lt;20/24)</formula>
    </cfRule>
    <cfRule type="expression" dxfId="4072" priority="231">
      <formula>AND(AL$9&gt;=8/24,AL$9&lt;14/24)</formula>
    </cfRule>
    <cfRule type="expression" dxfId="4071" priority="232">
      <formula>AL$9&lt;8/24</formula>
    </cfRule>
  </conditionalFormatting>
  <conditionalFormatting sqref="AM15:AM21 AN16:AR21">
    <cfRule type="expression" dxfId="4070" priority="153">
      <formula>AX$9&gt;=20/24</formula>
    </cfRule>
    <cfRule type="expression" dxfId="4069" priority="154">
      <formula>AND(AX$9&gt;=14/24,AX$9&lt;20/24)</formula>
    </cfRule>
    <cfRule type="expression" dxfId="4068" priority="155">
      <formula>AND(AX$9&gt;=8/24,AX$9&lt;14/24)</formula>
    </cfRule>
    <cfRule type="expression" dxfId="4067" priority="156">
      <formula>AX$9&lt;8/24</formula>
    </cfRule>
  </conditionalFormatting>
  <conditionalFormatting sqref="AN100:AN103">
    <cfRule type="expression" dxfId="4066" priority="225">
      <formula>AN$9&gt;=20/24</formula>
    </cfRule>
    <cfRule type="expression" dxfId="4065" priority="226">
      <formula>AND(AN$9&gt;=14/24,AN$9&lt;20/24)</formula>
    </cfRule>
    <cfRule type="expression" dxfId="4064" priority="227">
      <formula>AND(AN$9&gt;=8/24,AN$9&lt;14/24)</formula>
    </cfRule>
    <cfRule type="expression" dxfId="4063" priority="228">
      <formula>AN$9&lt;8/24</formula>
    </cfRule>
  </conditionalFormatting>
  <conditionalFormatting sqref="AN15:AR15">
    <cfRule type="expression" dxfId="4062" priority="141">
      <formula>U$9&gt;=20/24</formula>
    </cfRule>
    <cfRule type="expression" dxfId="4061" priority="142">
      <formula>AND(U$9&gt;=14/24,U$9&lt;20/24)</formula>
    </cfRule>
    <cfRule type="expression" dxfId="4060" priority="143">
      <formula>AND(U$9&gt;=8/24,U$9&lt;14/24)</formula>
    </cfRule>
    <cfRule type="expression" dxfId="4059" priority="144">
      <formula>U$9&lt;8/24</formula>
    </cfRule>
  </conditionalFormatting>
  <conditionalFormatting sqref="AS15">
    <cfRule type="expression" dxfId="4058" priority="149">
      <formula>AA$9&gt;=20/24</formula>
    </cfRule>
    <cfRule type="expression" dxfId="4057" priority="150">
      <formula>AND(AA$9&gt;=14/24,AA$9&lt;20/24)</formula>
    </cfRule>
    <cfRule type="expression" dxfId="4056" priority="151">
      <formula>AND(AA$9&gt;=8/24,AA$9&lt;14/24)</formula>
    </cfRule>
    <cfRule type="expression" dxfId="4055" priority="152">
      <formula>AA$9&lt;8/24</formula>
    </cfRule>
  </conditionalFormatting>
  <conditionalFormatting sqref="AS16:AS21">
    <cfRule type="expression" dxfId="4054" priority="157">
      <formula>BE$9&gt;=20/24</formula>
    </cfRule>
    <cfRule type="expression" dxfId="4053" priority="158">
      <formula>AND(BE$9&gt;=14/24,BE$9&lt;20/24)</formula>
    </cfRule>
    <cfRule type="expression" dxfId="4052" priority="159">
      <formula>AND(BE$9&gt;=8/24,BE$9&lt;14/24)</formula>
    </cfRule>
    <cfRule type="expression" dxfId="4051" priority="160">
      <formula>BE$9&lt;8/24</formula>
    </cfRule>
  </conditionalFormatting>
  <conditionalFormatting sqref="AT15 AX15:BJ15">
    <cfRule type="expression" dxfId="4050" priority="161">
      <formula>AC$9&gt;=20/24</formula>
    </cfRule>
    <cfRule type="expression" dxfId="4049" priority="162">
      <formula>AND(AC$9&gt;=14/24,AC$9&lt;20/24)</formula>
    </cfRule>
    <cfRule type="expression" dxfId="4048" priority="163">
      <formula>AND(AC$9&gt;=8/24,AC$9&lt;14/24)</formula>
    </cfRule>
    <cfRule type="expression" dxfId="4047" priority="164">
      <formula>AC$9&lt;8/24</formula>
    </cfRule>
  </conditionalFormatting>
  <conditionalFormatting sqref="AT16:AT21">
    <cfRule type="expression" dxfId="4046" priority="165">
      <formula>BG$9&gt;=20/24</formula>
    </cfRule>
    <cfRule type="expression" dxfId="4045" priority="166">
      <formula>AND(BG$9&gt;=14/24,BG$9&lt;20/24)</formula>
    </cfRule>
    <cfRule type="expression" dxfId="4044" priority="167">
      <formula>AND(BG$9&gt;=8/24,BG$9&lt;14/24)</formula>
    </cfRule>
    <cfRule type="expression" dxfId="4043" priority="168">
      <formula>BG$9&lt;8/24</formula>
    </cfRule>
  </conditionalFormatting>
  <conditionalFormatting sqref="AU15:AV15">
    <cfRule type="expression" dxfId="4042" priority="169">
      <formula>AE$9&gt;=20/24</formula>
    </cfRule>
    <cfRule type="expression" dxfId="4041" priority="170">
      <formula>AND(AE$9&gt;=14/24,AE$9&lt;20/24)</formula>
    </cfRule>
    <cfRule type="expression" dxfId="4040" priority="171">
      <formula>AND(AE$9&gt;=8/24,AE$9&lt;14/24)</formula>
    </cfRule>
    <cfRule type="expression" dxfId="4039" priority="172">
      <formula>AE$9&lt;8/24</formula>
    </cfRule>
  </conditionalFormatting>
  <conditionalFormatting sqref="AU16:BJ21">
    <cfRule type="expression" dxfId="4038" priority="173">
      <formula>BI$9&gt;=20/24</formula>
    </cfRule>
    <cfRule type="expression" dxfId="4037" priority="174">
      <formula>AND(BI$9&gt;=14/24,BI$9&lt;20/24)</formula>
    </cfRule>
    <cfRule type="expression" dxfId="4036" priority="175">
      <formula>AND(BI$9&gt;=8/24,BI$9&lt;14/24)</formula>
    </cfRule>
    <cfRule type="expression" dxfId="4035" priority="176">
      <formula>BI$9&lt;8/24</formula>
    </cfRule>
  </conditionalFormatting>
  <conditionalFormatting sqref="AW15">
    <cfRule type="expression" dxfId="4034" priority="145">
      <formula>B$9&gt;=20/24</formula>
    </cfRule>
    <cfRule type="expression" dxfId="4033" priority="146">
      <formula>AND(B$9&gt;=14/24,B$9&lt;20/24)</formula>
    </cfRule>
    <cfRule type="expression" dxfId="4032" priority="147">
      <formula>AND(B$9&gt;=8/24,B$9&lt;14/24)</formula>
    </cfRule>
    <cfRule type="expression" dxfId="4031" priority="148">
      <formula>B$9&lt;8/24</formula>
    </cfRule>
  </conditionalFormatting>
  <conditionalFormatting sqref="A73">
    <cfRule type="expression" dxfId="4030" priority="96">
      <formula>$AH73=0</formula>
    </cfRule>
  </conditionalFormatting>
  <conditionalFormatting sqref="B97:B107 B152 B109:B112 B125 B154:B159 B134">
    <cfRule type="expression" dxfId="4029" priority="92">
      <formula>B$9&gt;=20/24</formula>
    </cfRule>
  </conditionalFormatting>
  <conditionalFormatting sqref="B97:B107 B152 B109:B112 B125 B154:B159 B134">
    <cfRule type="expression" dxfId="4028" priority="93">
      <formula>AND(B$9&gt;=14/24,B$9&lt;20/24)</formula>
    </cfRule>
    <cfRule type="expression" dxfId="4027" priority="94">
      <formula>AND(B$9&gt;=8/24,B$9&lt;14/24)</formula>
    </cfRule>
    <cfRule type="expression" dxfId="4026" priority="95">
      <formula>B$9&lt;8/24</formula>
    </cfRule>
  </conditionalFormatting>
  <conditionalFormatting sqref="B161:B167">
    <cfRule type="expression" dxfId="4025" priority="87">
      <formula>B$9&gt;=20/24</formula>
    </cfRule>
    <cfRule type="expression" dxfId="4024" priority="88">
      <formula>AND(B$9&gt;=14/24,B$9&lt;20/24)</formula>
    </cfRule>
    <cfRule type="expression" dxfId="4023" priority="89">
      <formula>AND(B$9&gt;=8/24,B$9&lt;14/24)</formula>
    </cfRule>
    <cfRule type="expression" dxfId="4022" priority="90">
      <formula>B$9&lt;8/24</formula>
    </cfRule>
  </conditionalFormatting>
  <conditionalFormatting sqref="B169:B274">
    <cfRule type="expression" dxfId="4021" priority="78">
      <formula>B$9&gt;=20/24</formula>
    </cfRule>
    <cfRule type="expression" dxfId="4020" priority="79">
      <formula>AND(B$9&gt;=14/24,B$9&lt;20/24)</formula>
    </cfRule>
    <cfRule type="expression" dxfId="4019" priority="80">
      <formula>AND(B$9&gt;=8/24,B$9&lt;14/24)</formula>
    </cfRule>
    <cfRule type="expression" dxfId="4018" priority="81">
      <formula>B$9&lt;8/24</formula>
    </cfRule>
  </conditionalFormatting>
  <conditionalFormatting sqref="A153">
    <cfRule type="expression" dxfId="4017" priority="77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4016" priority="73">
      <formula>AL$9&gt;=20/24</formula>
    </cfRule>
  </conditionalFormatting>
  <conditionalFormatting sqref="AL153">
    <cfRule type="expression" dxfId="4015" priority="74">
      <formula>AND(AL$9&gt;=14/24,AL$9&lt;20/24)</formula>
    </cfRule>
    <cfRule type="expression" dxfId="4014" priority="75">
      <formula>AND(AL$9&gt;=8/24,AL$9&lt;14/24)</formula>
    </cfRule>
    <cfRule type="expression" dxfId="4013" priority="76">
      <formula>AL$9&lt;8/24</formula>
    </cfRule>
  </conditionalFormatting>
  <conditionalFormatting sqref="B11:Z13">
    <cfRule type="expression" dxfId="4012" priority="69">
      <formula>B$9&gt;=20/24</formula>
    </cfRule>
  </conditionalFormatting>
  <conditionalFormatting sqref="B11:Z13">
    <cfRule type="expression" dxfId="4011" priority="70">
      <formula>AND(B$9&gt;=14/24,B$9&lt;20/24)</formula>
    </cfRule>
    <cfRule type="expression" dxfId="4010" priority="71">
      <formula>AND(B$9&gt;=8/24,B$9&lt;14/24)</formula>
    </cfRule>
    <cfRule type="expression" dxfId="4009" priority="72">
      <formula>B$9&lt;8/24</formula>
    </cfRule>
  </conditionalFormatting>
  <conditionalFormatting sqref="B14:Z16">
    <cfRule type="expression" dxfId="4008" priority="63">
      <formula>B14&gt;$AG14*1</formula>
    </cfRule>
    <cfRule type="expression" dxfId="4007" priority="64">
      <formula>B$9&gt;=20/24</formula>
    </cfRule>
    <cfRule type="expression" dxfId="4006" priority="65">
      <formula>AND(B$9&gt;=14/24,B$9&lt;20/24)</formula>
    </cfRule>
    <cfRule type="expression" dxfId="4005" priority="66">
      <formula>AND(B$9&gt;=8/24,B$9&lt;14/24)</formula>
    </cfRule>
    <cfRule type="expression" dxfId="4004" priority="67">
      <formula>B$9&lt;8/24</formula>
    </cfRule>
  </conditionalFormatting>
  <conditionalFormatting sqref="B11:Z13">
    <cfRule type="expression" dxfId="4003" priority="68">
      <formula>B11&gt;$AG11*1</formula>
    </cfRule>
  </conditionalFormatting>
  <conditionalFormatting sqref="B17:Z53">
    <cfRule type="expression" dxfId="4002" priority="55">
      <formula>B17&gt;$AG17*1</formula>
    </cfRule>
    <cfRule type="expression" dxfId="4001" priority="56">
      <formula>B$9&gt;=20/24</formula>
    </cfRule>
    <cfRule type="expression" dxfId="4000" priority="57">
      <formula>AND(B$9&gt;=14/24,B$9&lt;20/24)</formula>
    </cfRule>
    <cfRule type="expression" dxfId="3999" priority="58">
      <formula>AND(B$9&gt;=8/24,B$9&lt;14/24)</formula>
    </cfRule>
    <cfRule type="expression" dxfId="3998" priority="59">
      <formula>B$9&lt;8/24</formula>
    </cfRule>
  </conditionalFormatting>
  <conditionalFormatting sqref="B54:Z55">
    <cfRule type="expression" dxfId="3997" priority="54">
      <formula>B$9&lt;8/24</formula>
    </cfRule>
  </conditionalFormatting>
  <conditionalFormatting sqref="B54:Z55 B69:Z70">
    <cfRule type="expression" dxfId="3996" priority="51">
      <formula>B$9&gt;=20/24</formula>
    </cfRule>
    <cfRule type="expression" dxfId="3995" priority="52">
      <formula>AND(B$9&gt;=14/24,B$9&lt;20/24)</formula>
    </cfRule>
    <cfRule type="expression" dxfId="3994" priority="53">
      <formula>AND(B$9&gt;=8/24,B$9&lt;14/24)</formula>
    </cfRule>
  </conditionalFormatting>
  <conditionalFormatting sqref="B69:Z70">
    <cfRule type="expression" dxfId="3993" priority="61">
      <formula>B$9&lt;8/24</formula>
    </cfRule>
  </conditionalFormatting>
  <conditionalFormatting sqref="B69:Z69">
    <cfRule type="expression" dxfId="3992" priority="60">
      <formula>B69&gt;$AG69*1</formula>
    </cfRule>
  </conditionalFormatting>
  <conditionalFormatting sqref="B54:Z55 B69:Z70">
    <cfRule type="expression" dxfId="3991" priority="62">
      <formula>B54&gt;$AG54</formula>
    </cfRule>
  </conditionalFormatting>
  <conditionalFormatting sqref="B56:Z68">
    <cfRule type="expression" dxfId="3990" priority="48">
      <formula>B$9&lt;8/24</formula>
    </cfRule>
  </conditionalFormatting>
  <conditionalFormatting sqref="B56:Z68">
    <cfRule type="expression" dxfId="3989" priority="45">
      <formula>B$9&gt;=20/24</formula>
    </cfRule>
    <cfRule type="expression" dxfId="3988" priority="46">
      <formula>AND(B$9&gt;=14/24,B$9&lt;20/24)</formula>
    </cfRule>
    <cfRule type="expression" dxfId="3987" priority="47">
      <formula>AND(B$9&gt;=8/24,B$9&lt;14/24)</formula>
    </cfRule>
  </conditionalFormatting>
  <conditionalFormatting sqref="B63:Z65">
    <cfRule type="expression" dxfId="3986" priority="49">
      <formula>B63&gt;$AG63</formula>
    </cfRule>
  </conditionalFormatting>
  <conditionalFormatting sqref="B56:Z62 B66:Z68">
    <cfRule type="expression" dxfId="3985" priority="50">
      <formula>B56&gt;$AG56</formula>
    </cfRule>
  </conditionalFormatting>
  <conditionalFormatting sqref="B76:Z77">
    <cfRule type="expression" dxfId="3984" priority="37">
      <formula>B$9&gt;=20/24</formula>
    </cfRule>
  </conditionalFormatting>
  <conditionalFormatting sqref="B76:Z77">
    <cfRule type="expression" dxfId="3983" priority="38">
      <formula>AND(B$9&gt;=14/24,B$9&lt;20/24)</formula>
    </cfRule>
    <cfRule type="expression" dxfId="3982" priority="39">
      <formula>AND(B$9&gt;=8/24,B$9&lt;14/24)</formula>
    </cfRule>
    <cfRule type="expression" dxfId="3981" priority="40">
      <formula>B$9&lt;8/24</formula>
    </cfRule>
  </conditionalFormatting>
  <conditionalFormatting sqref="B72:Z75">
    <cfRule type="expression" dxfId="3980" priority="31">
      <formula>B72&gt;$AG72*1</formula>
    </cfRule>
  </conditionalFormatting>
  <conditionalFormatting sqref="B73:Z75">
    <cfRule type="expression" dxfId="3979" priority="32">
      <formula>B$9&gt;=20/24</formula>
    </cfRule>
    <cfRule type="expression" dxfId="3978" priority="33">
      <formula>AND(B$9&gt;=14/24,B$9&lt;20/24)</formula>
    </cfRule>
    <cfRule type="expression" dxfId="3977" priority="34">
      <formula>AND(B$9&gt;=8/24,B$9&lt;14/24)</formula>
    </cfRule>
    <cfRule type="expression" dxfId="3976" priority="35">
      <formula>B$9&lt;8/24</formula>
    </cfRule>
  </conditionalFormatting>
  <conditionalFormatting sqref="B76:Z77">
    <cfRule type="expression" dxfId="3975" priority="36">
      <formula>B76&gt;$AG76*1</formula>
    </cfRule>
  </conditionalFormatting>
  <conditionalFormatting sqref="B72:Z72">
    <cfRule type="expression" dxfId="3974" priority="41">
      <formula>B$9&gt;=20/24</formula>
    </cfRule>
    <cfRule type="expression" dxfId="3973" priority="42">
      <formula>AND(B$9&gt;=14/24,B$9&lt;20/24)</formula>
    </cfRule>
    <cfRule type="expression" dxfId="3972" priority="43">
      <formula>AND(B$9&gt;=8/24,B$9&lt;14/24)</formula>
    </cfRule>
    <cfRule type="expression" dxfId="3971" priority="44">
      <formula>B$9&lt;8/24</formula>
    </cfRule>
  </conditionalFormatting>
  <conditionalFormatting sqref="B85:Z90">
    <cfRule type="expression" dxfId="3970" priority="19">
      <formula>B$9&gt;=20/24</formula>
    </cfRule>
  </conditionalFormatting>
  <conditionalFormatting sqref="B85:Z90">
    <cfRule type="expression" dxfId="3969" priority="20">
      <formula>AND(B$9&gt;=14/24,B$9&lt;20/24)</formula>
    </cfRule>
    <cfRule type="expression" dxfId="3968" priority="21">
      <formula>AND(B$9&gt;=8/24,B$9&lt;14/24)</formula>
    </cfRule>
    <cfRule type="expression" dxfId="3967" priority="22">
      <formula>B$9&lt;8/24</formula>
    </cfRule>
  </conditionalFormatting>
  <conditionalFormatting sqref="B79:Z90">
    <cfRule type="expression" dxfId="3966" priority="18">
      <formula>B79&gt;$AG79*1</formula>
    </cfRule>
  </conditionalFormatting>
  <conditionalFormatting sqref="B84:Z84">
    <cfRule type="expression" dxfId="3965" priority="23">
      <formula>B$9&gt;=20/24</formula>
    </cfRule>
    <cfRule type="expression" dxfId="3964" priority="24">
      <formula>AND(B$9&gt;=14/24,B$9&lt;20/24)</formula>
    </cfRule>
    <cfRule type="expression" dxfId="3963" priority="25">
      <formula>AND(B$9&gt;=8/24,B$9&lt;14/24)</formula>
    </cfRule>
    <cfRule type="expression" dxfId="3962" priority="26">
      <formula>B$9&lt;8/24</formula>
    </cfRule>
  </conditionalFormatting>
  <conditionalFormatting sqref="B80:Z83">
    <cfRule type="expression" dxfId="3961" priority="27">
      <formula>B$9&gt;=20/24</formula>
    </cfRule>
    <cfRule type="expression" dxfId="3960" priority="28">
      <formula>AND(B$9&gt;=14/24,B$9&lt;20/24)</formula>
    </cfRule>
    <cfRule type="expression" dxfId="3959" priority="29">
      <formula>AND(B$9&gt;=8/24,B$9&lt;14/24)</formula>
    </cfRule>
    <cfRule type="expression" dxfId="3958" priority="30">
      <formula>B$9&lt;8/24</formula>
    </cfRule>
  </conditionalFormatting>
  <conditionalFormatting sqref="B79:Z84">
    <cfRule type="expression" dxfId="3957" priority="14">
      <formula>B$9&gt;=20/24</formula>
    </cfRule>
    <cfRule type="expression" dxfId="3956" priority="15">
      <formula>AND(B$9&gt;=14/24,B$9&lt;20/24)</formula>
    </cfRule>
    <cfRule type="expression" dxfId="3955" priority="16">
      <formula>AND(B$9&gt;=8/24,B$9&lt;14/24)</formula>
    </cfRule>
    <cfRule type="expression" dxfId="3954" priority="17">
      <formula>B$9&lt;8/24</formula>
    </cfRule>
  </conditionalFormatting>
  <conditionalFormatting sqref="B93:D95">
    <cfRule type="expression" dxfId="3953" priority="10">
      <formula>B$9&gt;=20/24</formula>
    </cfRule>
  </conditionalFormatting>
  <conditionalFormatting sqref="B93:D95">
    <cfRule type="expression" dxfId="3952" priority="11">
      <formula>AND(B$9&gt;=14/24,B$9&lt;20/24)</formula>
    </cfRule>
    <cfRule type="expression" dxfId="3951" priority="12">
      <formula>AND(B$9&gt;=8/24,B$9&lt;14/24)</formula>
    </cfRule>
    <cfRule type="expression" dxfId="3950" priority="13">
      <formula>B$9&lt;8/24</formula>
    </cfRule>
  </conditionalFormatting>
  <conditionalFormatting sqref="B93:D95">
    <cfRule type="expression" dxfId="3949" priority="9">
      <formula>B93&gt;$AG93*1</formula>
    </cfRule>
  </conditionalFormatting>
  <conditionalFormatting sqref="B126:C133">
    <cfRule type="expression" dxfId="3948" priority="5">
      <formula>B$9&gt;=20/24</formula>
    </cfRule>
  </conditionalFormatting>
  <conditionalFormatting sqref="B126:C133">
    <cfRule type="expression" dxfId="3947" priority="6">
      <formula>AND(B$9&gt;=14/24,B$9&lt;20/24)</formula>
    </cfRule>
    <cfRule type="expression" dxfId="3946" priority="7">
      <formula>AND(B$9&gt;=8/24,B$9&lt;14/24)</formula>
    </cfRule>
    <cfRule type="expression" dxfId="3945" priority="8">
      <formula>B$9&lt;8/24</formula>
    </cfRule>
  </conditionalFormatting>
  <conditionalFormatting sqref="B137:C151">
    <cfRule type="expression" dxfId="3944" priority="1">
      <formula>B$9&gt;=20/24</formula>
    </cfRule>
  </conditionalFormatting>
  <conditionalFormatting sqref="B137:C151">
    <cfRule type="expression" dxfId="3943" priority="2">
      <formula>AND(B$9&gt;=14/24,B$9&lt;20/24)</formula>
    </cfRule>
    <cfRule type="expression" dxfId="3942" priority="3">
      <formula>AND(B$9&gt;=8/24,B$9&lt;14/24)</formula>
    </cfRule>
    <cfRule type="expression" dxfId="3941" priority="4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J305"/>
  <sheetViews>
    <sheetView zoomScale="112" zoomScaleNormal="112" workbookViewId="0">
      <pane xSplit="1" ySplit="10" topLeftCell="B79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C97" sqref="C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2080/10/3</v>
      </c>
      <c r="C4" s="250"/>
      <c r="D4" s="250"/>
      <c r="E4" s="251" t="str">
        <f ca="1">"2080/"&amp;"10/"&amp;INT(MID(CELL("filename",G6),FIND("]",CELL("filename",G6))+1,200))</f>
        <v>2080/10/3</v>
      </c>
      <c r="F4" s="251"/>
      <c r="G4" s="251"/>
      <c r="H4" s="251" t="str">
        <f ca="1">TEXT(E4,"dddd")</f>
        <v>Thursday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96.8</v>
      </c>
      <c r="C5" s="30">
        <f t="shared" si="0"/>
        <v>83.7</v>
      </c>
      <c r="D5" s="30">
        <f t="shared" si="0"/>
        <v>105.69999999999999</v>
      </c>
      <c r="E5" s="30">
        <f t="shared" si="0"/>
        <v>100.10000000000001</v>
      </c>
      <c r="F5" s="30">
        <f t="shared" si="0"/>
        <v>95.1</v>
      </c>
      <c r="G5" s="30">
        <f t="shared" si="0"/>
        <v>151.19999999999999</v>
      </c>
      <c r="H5" s="30">
        <f t="shared" si="0"/>
        <v>161.4</v>
      </c>
      <c r="I5" s="30">
        <f t="shared" si="0"/>
        <v>169.5</v>
      </c>
      <c r="J5" s="30">
        <f t="shared" si="0"/>
        <v>163.39999999999998</v>
      </c>
      <c r="K5" s="30">
        <f t="shared" si="0"/>
        <v>150.6</v>
      </c>
      <c r="L5" s="30">
        <f t="shared" si="0"/>
        <v>192.70000000000002</v>
      </c>
      <c r="M5" s="30">
        <f t="shared" si="0"/>
        <v>193.5</v>
      </c>
      <c r="N5" s="30">
        <f t="shared" si="0"/>
        <v>199.48</v>
      </c>
      <c r="O5" s="30">
        <f t="shared" si="0"/>
        <v>197.70000000000002</v>
      </c>
      <c r="P5" s="30">
        <f t="shared" si="0"/>
        <v>204.3</v>
      </c>
      <c r="Q5" s="30">
        <f t="shared" si="0"/>
        <v>217</v>
      </c>
      <c r="R5" s="30">
        <f t="shared" si="0"/>
        <v>352.9</v>
      </c>
      <c r="S5" s="30">
        <f t="shared" si="0"/>
        <v>293.7</v>
      </c>
      <c r="T5" s="30">
        <f t="shared" si="0"/>
        <v>332.7</v>
      </c>
      <c r="U5" s="30">
        <f t="shared" si="0"/>
        <v>199.2</v>
      </c>
      <c r="V5" s="30">
        <f t="shared" si="0"/>
        <v>161.1</v>
      </c>
      <c r="W5" s="30">
        <f t="shared" si="0"/>
        <v>162</v>
      </c>
      <c r="X5" s="30">
        <f t="shared" si="0"/>
        <v>146.5</v>
      </c>
      <c r="Y5" s="30">
        <f t="shared" si="0"/>
        <v>167.5</v>
      </c>
      <c r="Z5" s="30">
        <f t="shared" si="0"/>
        <v>188.77</v>
      </c>
      <c r="AA5" s="30">
        <f>AB108</f>
        <v>183.49999999999997</v>
      </c>
      <c r="AB5" s="30">
        <f t="shared" si="0"/>
        <v>105.9</v>
      </c>
      <c r="AC5" s="30">
        <f t="shared" si="0"/>
        <v>105.1</v>
      </c>
      <c r="AD5" s="30">
        <f t="shared" si="0"/>
        <v>103.3</v>
      </c>
      <c r="AE5" s="30">
        <f t="shared" si="0"/>
        <v>97.6</v>
      </c>
      <c r="AF5" s="30">
        <f>B108</f>
        <v>99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Load=1362</v>
      </c>
      <c r="B7" s="35">
        <f t="shared" ref="B7:AF7" si="1">B116</f>
        <v>1530.5100000000002</v>
      </c>
      <c r="C7" s="35">
        <f t="shared" si="1"/>
        <v>1425.6000000000001</v>
      </c>
      <c r="D7" s="35">
        <f t="shared" si="1"/>
        <v>1516.3000000000004</v>
      </c>
      <c r="E7" s="35">
        <f t="shared" si="1"/>
        <v>1362.2000000000005</v>
      </c>
      <c r="F7" s="35">
        <f t="shared" si="1"/>
        <v>1450.3000000000002</v>
      </c>
      <c r="G7" s="35">
        <f t="shared" si="1"/>
        <v>1485.8000000000002</v>
      </c>
      <c r="H7" s="35">
        <f t="shared" si="1"/>
        <v>1451.4000000000005</v>
      </c>
      <c r="I7" s="35">
        <f t="shared" si="1"/>
        <v>1486.0000000000005</v>
      </c>
      <c r="J7" s="35">
        <f t="shared" si="1"/>
        <v>1570.8000000000002</v>
      </c>
      <c r="K7" s="35">
        <f t="shared" si="1"/>
        <v>1600.3000000000002</v>
      </c>
      <c r="L7" s="35">
        <f t="shared" si="1"/>
        <v>1658.2000000000003</v>
      </c>
      <c r="M7" s="35">
        <f t="shared" si="1"/>
        <v>1666.6000000000004</v>
      </c>
      <c r="N7" s="35">
        <f t="shared" si="1"/>
        <v>1709.2000000000003</v>
      </c>
      <c r="O7" s="35">
        <f t="shared" si="1"/>
        <v>1714.9800000000002</v>
      </c>
      <c r="P7" s="35">
        <f t="shared" si="1"/>
        <v>1801.1000000000004</v>
      </c>
      <c r="Q7" s="35">
        <f t="shared" si="1"/>
        <v>1841.5000000000002</v>
      </c>
      <c r="R7" s="35">
        <f t="shared" si="1"/>
        <v>1699.8000000000002</v>
      </c>
      <c r="S7" s="35">
        <f t="shared" si="1"/>
        <v>1788.9</v>
      </c>
      <c r="T7" s="35">
        <f t="shared" si="1"/>
        <v>1696.0000000000002</v>
      </c>
      <c r="U7" s="35">
        <f t="shared" si="1"/>
        <v>1688.2</v>
      </c>
      <c r="V7" s="35">
        <f t="shared" si="1"/>
        <v>1733.5000000000002</v>
      </c>
      <c r="W7" s="35">
        <f t="shared" si="1"/>
        <v>1702.9</v>
      </c>
      <c r="X7" s="35">
        <f t="shared" si="1"/>
        <v>1655.3000000000004</v>
      </c>
      <c r="Y7" s="35">
        <f t="shared" si="1"/>
        <v>1629.7000000000003</v>
      </c>
      <c r="Z7" s="35">
        <f t="shared" si="1"/>
        <v>1776.1000000000001</v>
      </c>
      <c r="AA7" s="35">
        <f t="shared" si="1"/>
        <v>1908.67</v>
      </c>
      <c r="AB7" s="35">
        <f>AB116</f>
        <v>1934.0999999999997</v>
      </c>
      <c r="AC7" s="35">
        <f t="shared" si="1"/>
        <v>1913.5200000000002</v>
      </c>
      <c r="AD7" s="35">
        <f t="shared" si="1"/>
        <v>1798.4199999999998</v>
      </c>
      <c r="AE7" s="35">
        <f t="shared" si="1"/>
        <v>1792.4199999999998</v>
      </c>
      <c r="AF7" s="35">
        <f t="shared" si="1"/>
        <v>1699.8199999999997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2208.72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1934.1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35</v>
      </c>
      <c r="C11" s="43">
        <v>35</v>
      </c>
      <c r="D11" s="43">
        <v>35</v>
      </c>
      <c r="E11" s="43">
        <v>35</v>
      </c>
      <c r="F11" s="43">
        <v>35</v>
      </c>
      <c r="G11" s="43">
        <v>32.1</v>
      </c>
      <c r="H11" s="43">
        <v>32.1</v>
      </c>
      <c r="I11" s="43">
        <v>32.1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4">
        <v>30.4</v>
      </c>
      <c r="AA11" s="44">
        <v>27.3</v>
      </c>
      <c r="AB11" s="44">
        <v>37</v>
      </c>
      <c r="AC11" s="44">
        <v>36.200000000000003</v>
      </c>
      <c r="AD11" s="44">
        <v>36.200000000000003</v>
      </c>
      <c r="AE11" s="44">
        <v>36.200000000000003</v>
      </c>
      <c r="AF11" s="44">
        <v>29.6</v>
      </c>
      <c r="AG11" s="45">
        <v>86</v>
      </c>
      <c r="AH11" s="46">
        <f t="shared" ref="AH11:AH74" si="2">MAX(B11:AF11)</f>
        <v>37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28.9</v>
      </c>
      <c r="C12" s="43">
        <v>28.9</v>
      </c>
      <c r="D12" s="43">
        <v>28.9</v>
      </c>
      <c r="E12" s="43">
        <v>28.9</v>
      </c>
      <c r="F12" s="43">
        <v>28.9</v>
      </c>
      <c r="G12" s="43">
        <v>26.9</v>
      </c>
      <c r="H12" s="43">
        <v>26.9</v>
      </c>
      <c r="I12" s="43">
        <v>25.9</v>
      </c>
      <c r="J12" s="43">
        <v>25.9</v>
      </c>
      <c r="K12" s="43">
        <v>25.9</v>
      </c>
      <c r="L12" s="43">
        <v>25.9</v>
      </c>
      <c r="M12" s="43">
        <v>25.9</v>
      </c>
      <c r="N12" s="43">
        <v>25.9</v>
      </c>
      <c r="O12" s="43">
        <v>25.9</v>
      </c>
      <c r="P12" s="43">
        <v>25.9</v>
      </c>
      <c r="Q12" s="43">
        <v>25.9</v>
      </c>
      <c r="R12" s="43">
        <v>25.9</v>
      </c>
      <c r="S12" s="43">
        <v>25.9</v>
      </c>
      <c r="T12" s="43">
        <v>25.9</v>
      </c>
      <c r="U12" s="43">
        <v>25.9</v>
      </c>
      <c r="V12" s="43">
        <v>25.9</v>
      </c>
      <c r="W12" s="43">
        <v>25.9</v>
      </c>
      <c r="X12" s="43">
        <v>25.9</v>
      </c>
      <c r="Y12" s="43">
        <v>25.9</v>
      </c>
      <c r="Z12" s="44">
        <v>25.5</v>
      </c>
      <c r="AA12" s="44">
        <v>25.5</v>
      </c>
      <c r="AB12" s="44">
        <v>25.5</v>
      </c>
      <c r="AC12" s="44">
        <v>26</v>
      </c>
      <c r="AD12" s="44">
        <v>26</v>
      </c>
      <c r="AE12" s="44">
        <v>26</v>
      </c>
      <c r="AF12" s="44">
        <v>26</v>
      </c>
      <c r="AG12" s="48">
        <v>82</v>
      </c>
      <c r="AH12" s="46">
        <f t="shared" si="2"/>
        <v>28.9</v>
      </c>
      <c r="AI12" s="47">
        <f t="shared" si="3"/>
        <v>25.5</v>
      </c>
      <c r="AK12" s="49"/>
      <c r="AL12" s="50" t="str">
        <f ca="1">MID(CELL("filename",C7),FIND("]",CELL("filename",C7))+1,600)</f>
        <v>03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45.6</v>
      </c>
      <c r="C13" s="43">
        <v>45.6</v>
      </c>
      <c r="D13" s="43">
        <v>45.6</v>
      </c>
      <c r="E13" s="43">
        <v>45.6</v>
      </c>
      <c r="F13" s="43">
        <v>45.6</v>
      </c>
      <c r="G13" s="43">
        <v>42.5</v>
      </c>
      <c r="H13" s="43">
        <v>42.5</v>
      </c>
      <c r="I13" s="43">
        <v>42.5</v>
      </c>
      <c r="J13" s="43">
        <v>42.5</v>
      </c>
      <c r="K13" s="43">
        <v>40.5</v>
      </c>
      <c r="L13" s="43">
        <v>40.5</v>
      </c>
      <c r="M13" s="43">
        <v>40.5</v>
      </c>
      <c r="N13" s="43">
        <v>40.5</v>
      </c>
      <c r="O13" s="43">
        <v>40.5</v>
      </c>
      <c r="P13" s="43">
        <v>40.5</v>
      </c>
      <c r="Q13" s="43">
        <v>40.5</v>
      </c>
      <c r="R13" s="43">
        <v>40.5</v>
      </c>
      <c r="S13" s="43">
        <v>40.5</v>
      </c>
      <c r="T13" s="43">
        <v>40.5</v>
      </c>
      <c r="U13" s="43">
        <v>40.5</v>
      </c>
      <c r="V13" s="43">
        <v>40.5</v>
      </c>
      <c r="W13" s="43">
        <v>40.5</v>
      </c>
      <c r="X13" s="43">
        <v>40.5</v>
      </c>
      <c r="Y13" s="43">
        <v>40.5</v>
      </c>
      <c r="Z13" s="44">
        <v>56.5</v>
      </c>
      <c r="AA13" s="44">
        <v>56.5</v>
      </c>
      <c r="AB13" s="44">
        <v>58.6</v>
      </c>
      <c r="AC13" s="44">
        <v>54.3</v>
      </c>
      <c r="AD13" s="44">
        <v>54.3</v>
      </c>
      <c r="AE13" s="44">
        <v>54.3</v>
      </c>
      <c r="AF13" s="44">
        <v>54.3</v>
      </c>
      <c r="AG13" s="48">
        <v>78</v>
      </c>
      <c r="AH13" s="46">
        <f t="shared" si="2"/>
        <v>58.6</v>
      </c>
      <c r="AI13" s="47">
        <f t="shared" si="3"/>
        <v>40.5</v>
      </c>
      <c r="AK13" s="49"/>
      <c r="AL13" s="50" t="str">
        <f ca="1">"Daily Load Curve(Excluding of Export) of Nepal ("&amp;A4&amp;" "&amp;B4&amp;")"</f>
        <v>Daily Load Curve(Excluding of Export) of Nepal (Nepali Date: 2080/10/3)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28.1</v>
      </c>
      <c r="C14" s="43">
        <v>28.1</v>
      </c>
      <c r="D14" s="43">
        <v>28.1</v>
      </c>
      <c r="E14" s="43">
        <v>28.1</v>
      </c>
      <c r="F14" s="43">
        <v>28.1</v>
      </c>
      <c r="G14" s="43">
        <v>25</v>
      </c>
      <c r="H14" s="43">
        <v>25</v>
      </c>
      <c r="I14" s="43">
        <v>25</v>
      </c>
      <c r="J14" s="43">
        <v>25</v>
      </c>
      <c r="K14" s="43">
        <v>25</v>
      </c>
      <c r="L14" s="43">
        <v>25</v>
      </c>
      <c r="M14" s="43">
        <v>25</v>
      </c>
      <c r="N14" s="43">
        <v>25</v>
      </c>
      <c r="O14" s="43">
        <v>25</v>
      </c>
      <c r="P14" s="43">
        <v>25</v>
      </c>
      <c r="Q14" s="43">
        <v>25</v>
      </c>
      <c r="R14" s="43">
        <v>25</v>
      </c>
      <c r="S14" s="43">
        <v>25</v>
      </c>
      <c r="T14" s="43">
        <v>25</v>
      </c>
      <c r="U14" s="43">
        <v>25</v>
      </c>
      <c r="V14" s="43">
        <v>25</v>
      </c>
      <c r="W14" s="43">
        <v>25</v>
      </c>
      <c r="X14" s="43">
        <v>25</v>
      </c>
      <c r="Y14" s="43">
        <v>25</v>
      </c>
      <c r="Z14" s="44">
        <v>25.5</v>
      </c>
      <c r="AA14" s="44">
        <v>25.5</v>
      </c>
      <c r="AB14" s="44">
        <v>25.5</v>
      </c>
      <c r="AC14" s="44">
        <v>25.5</v>
      </c>
      <c r="AD14" s="44">
        <v>25.5</v>
      </c>
      <c r="AE14" s="44">
        <v>25.5</v>
      </c>
      <c r="AF14" s="44">
        <v>25.5</v>
      </c>
      <c r="AG14" s="48">
        <v>77</v>
      </c>
      <c r="AH14" s="46">
        <f t="shared" si="2"/>
        <v>28.1</v>
      </c>
      <c r="AI14" s="47">
        <f t="shared" si="3"/>
        <v>25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60.8</v>
      </c>
      <c r="C15" s="43">
        <v>60.8</v>
      </c>
      <c r="D15" s="43">
        <v>60.8</v>
      </c>
      <c r="E15" s="43">
        <v>60.8</v>
      </c>
      <c r="F15" s="43">
        <v>60.8</v>
      </c>
      <c r="G15" s="43">
        <v>61.3</v>
      </c>
      <c r="H15" s="43">
        <v>61.3</v>
      </c>
      <c r="I15" s="43">
        <v>60.8</v>
      </c>
      <c r="J15" s="43">
        <v>60.8</v>
      </c>
      <c r="K15" s="43">
        <v>59.3</v>
      </c>
      <c r="L15" s="43">
        <v>59.3</v>
      </c>
      <c r="M15" s="43">
        <v>59.3</v>
      </c>
      <c r="N15" s="43">
        <v>59.3</v>
      </c>
      <c r="O15" s="43">
        <v>59.3</v>
      </c>
      <c r="P15" s="43">
        <v>59.3</v>
      </c>
      <c r="Q15" s="43">
        <v>59.3</v>
      </c>
      <c r="R15" s="43">
        <v>59.3</v>
      </c>
      <c r="S15" s="43">
        <v>59.3</v>
      </c>
      <c r="T15" s="43">
        <v>59.3</v>
      </c>
      <c r="U15" s="43">
        <v>59.3</v>
      </c>
      <c r="V15" s="43">
        <v>59.3</v>
      </c>
      <c r="W15" s="43">
        <v>59.3</v>
      </c>
      <c r="X15" s="43">
        <v>59.3</v>
      </c>
      <c r="Y15" s="43">
        <v>59.3</v>
      </c>
      <c r="Z15" s="44">
        <v>55.1</v>
      </c>
      <c r="AA15" s="44">
        <v>55.1</v>
      </c>
      <c r="AB15" s="44">
        <v>55.1</v>
      </c>
      <c r="AC15" s="44">
        <v>55.1</v>
      </c>
      <c r="AD15" s="44">
        <v>55.1</v>
      </c>
      <c r="AE15" s="44">
        <v>55.1</v>
      </c>
      <c r="AF15" s="44">
        <v>55.1</v>
      </c>
      <c r="AG15" s="48">
        <v>73</v>
      </c>
      <c r="AH15" s="46">
        <f t="shared" si="2"/>
        <v>61.3</v>
      </c>
      <c r="AI15" s="47">
        <f t="shared" si="3"/>
        <v>55.1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28.2</v>
      </c>
      <c r="C16" s="43">
        <v>28.2</v>
      </c>
      <c r="D16" s="43">
        <v>28.2</v>
      </c>
      <c r="E16" s="43">
        <v>28.2</v>
      </c>
      <c r="F16" s="43">
        <v>28.2</v>
      </c>
      <c r="G16" s="43">
        <v>25.5</v>
      </c>
      <c r="H16" s="43">
        <v>25.5</v>
      </c>
      <c r="I16" s="43">
        <v>25.5</v>
      </c>
      <c r="J16" s="43">
        <v>25.5</v>
      </c>
      <c r="K16" s="43">
        <v>25.5</v>
      </c>
      <c r="L16" s="43">
        <v>25.5</v>
      </c>
      <c r="M16" s="43">
        <v>25.5</v>
      </c>
      <c r="N16" s="43">
        <v>25.5</v>
      </c>
      <c r="O16" s="43">
        <v>25.5</v>
      </c>
      <c r="P16" s="43">
        <v>25.5</v>
      </c>
      <c r="Q16" s="43">
        <v>25.5</v>
      </c>
      <c r="R16" s="43">
        <v>25.5</v>
      </c>
      <c r="S16" s="43">
        <v>25.5</v>
      </c>
      <c r="T16" s="43">
        <v>25.5</v>
      </c>
      <c r="U16" s="43">
        <v>25.5</v>
      </c>
      <c r="V16" s="43">
        <v>25.5</v>
      </c>
      <c r="W16" s="43">
        <v>25.5</v>
      </c>
      <c r="X16" s="43">
        <v>25.5</v>
      </c>
      <c r="Y16" s="43">
        <v>25.5</v>
      </c>
      <c r="Z16" s="44">
        <v>33.299999999999997</v>
      </c>
      <c r="AA16" s="44">
        <v>33.299999999999997</v>
      </c>
      <c r="AB16" s="44">
        <v>33.299999999999997</v>
      </c>
      <c r="AC16" s="44">
        <v>33.299999999999997</v>
      </c>
      <c r="AD16" s="44">
        <v>33.299999999999997</v>
      </c>
      <c r="AE16" s="44">
        <v>33.299999999999997</v>
      </c>
      <c r="AF16" s="44">
        <v>34.6</v>
      </c>
      <c r="AG16" s="48">
        <v>71</v>
      </c>
      <c r="AH16" s="46">
        <f t="shared" si="2"/>
        <v>34.6</v>
      </c>
      <c r="AI16" s="47">
        <f t="shared" si="3"/>
        <v>25.5</v>
      </c>
      <c r="AK16" s="49"/>
      <c r="AL16" s="52" t="s">
        <v>7</v>
      </c>
      <c r="AM16" s="57">
        <f t="shared" ref="AM16:AR16" si="4">B71</f>
        <v>1024.7000000000003</v>
      </c>
      <c r="AN16" s="57">
        <f t="shared" si="4"/>
        <v>1024.7000000000003</v>
      </c>
      <c r="AO16" s="57">
        <f t="shared" si="4"/>
        <v>1024.7000000000003</v>
      </c>
      <c r="AP16" s="57">
        <f t="shared" si="4"/>
        <v>1024.7000000000003</v>
      </c>
      <c r="AQ16" s="57">
        <f t="shared" si="4"/>
        <v>1024.7000000000003</v>
      </c>
      <c r="AR16" s="57">
        <f t="shared" si="4"/>
        <v>1007.4000000000003</v>
      </c>
      <c r="AS16" s="57">
        <f>I71</f>
        <v>1005.9000000000003</v>
      </c>
      <c r="AT16" s="57">
        <f>K71</f>
        <v>970.4000000000002</v>
      </c>
      <c r="AU16" s="57">
        <f t="shared" ref="AU16:BD16" si="5">M71</f>
        <v>970.4000000000002</v>
      </c>
      <c r="AV16" s="57">
        <f t="shared" si="5"/>
        <v>970.4000000000002</v>
      </c>
      <c r="AW16" s="57">
        <f t="shared" si="5"/>
        <v>970.4000000000002</v>
      </c>
      <c r="AX16" s="57">
        <f t="shared" si="5"/>
        <v>970.4000000000002</v>
      </c>
      <c r="AY16" s="57">
        <f t="shared" si="5"/>
        <v>970.4000000000002</v>
      </c>
      <c r="AZ16" s="57">
        <f t="shared" si="5"/>
        <v>970.4000000000002</v>
      </c>
      <c r="BA16" s="57">
        <f t="shared" si="5"/>
        <v>970.4000000000002</v>
      </c>
      <c r="BB16" s="57">
        <f t="shared" si="5"/>
        <v>970.4000000000002</v>
      </c>
      <c r="BC16" s="57">
        <f t="shared" si="5"/>
        <v>970.4000000000002</v>
      </c>
      <c r="BD16" s="57">
        <f t="shared" si="5"/>
        <v>970.4000000000002</v>
      </c>
      <c r="BE16" s="58">
        <f>X71</f>
        <v>970.4000000000002</v>
      </c>
      <c r="BF16" s="58">
        <f>Z71</f>
        <v>981.09999999999991</v>
      </c>
      <c r="BG16" s="58">
        <f>AB71</f>
        <v>1005.5999999999999</v>
      </c>
      <c r="BH16" s="58">
        <f>AD71</f>
        <v>1000.9999999999999</v>
      </c>
      <c r="BI16" s="58">
        <f>AE71</f>
        <v>1000.9999999999999</v>
      </c>
      <c r="BJ16" s="58">
        <f>AF71</f>
        <v>995.69999999999993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29.9</v>
      </c>
      <c r="C17" s="44">
        <v>29.9</v>
      </c>
      <c r="D17" s="44">
        <v>29.9</v>
      </c>
      <c r="E17" s="44">
        <v>29.9</v>
      </c>
      <c r="F17" s="44">
        <v>29.9</v>
      </c>
      <c r="G17" s="44">
        <v>28</v>
      </c>
      <c r="H17" s="44">
        <v>28</v>
      </c>
      <c r="I17" s="44">
        <v>28</v>
      </c>
      <c r="J17" s="44">
        <v>28</v>
      </c>
      <c r="K17" s="44">
        <v>28</v>
      </c>
      <c r="L17" s="44">
        <v>28</v>
      </c>
      <c r="M17" s="44">
        <v>28</v>
      </c>
      <c r="N17" s="44">
        <v>28</v>
      </c>
      <c r="O17" s="44">
        <v>28</v>
      </c>
      <c r="P17" s="44">
        <v>28</v>
      </c>
      <c r="Q17" s="44">
        <v>28</v>
      </c>
      <c r="R17" s="44">
        <v>28</v>
      </c>
      <c r="S17" s="44">
        <v>28</v>
      </c>
      <c r="T17" s="44">
        <v>28</v>
      </c>
      <c r="U17" s="44">
        <v>28</v>
      </c>
      <c r="V17" s="44">
        <v>28</v>
      </c>
      <c r="W17" s="44">
        <v>28</v>
      </c>
      <c r="X17" s="44">
        <v>28</v>
      </c>
      <c r="Y17" s="44">
        <v>28</v>
      </c>
      <c r="Z17" s="44">
        <v>27.9</v>
      </c>
      <c r="AA17" s="44">
        <v>32.9</v>
      </c>
      <c r="AB17" s="44">
        <v>32.9</v>
      </c>
      <c r="AC17" s="44">
        <v>32.9</v>
      </c>
      <c r="AD17" s="44">
        <v>32.9</v>
      </c>
      <c r="AE17" s="44">
        <v>32.9</v>
      </c>
      <c r="AF17" s="44">
        <v>32.9</v>
      </c>
      <c r="AG17" s="45">
        <v>54</v>
      </c>
      <c r="AH17" s="46">
        <f t="shared" si="2"/>
        <v>32.9</v>
      </c>
      <c r="AI17" s="47">
        <f t="shared" si="3"/>
        <v>27.9</v>
      </c>
      <c r="AK17" s="49"/>
      <c r="AL17" s="52" t="s">
        <v>29</v>
      </c>
      <c r="AM17" s="57">
        <f t="shared" ref="AM17:AR17" si="6">B78</f>
        <v>525.5</v>
      </c>
      <c r="AN17" s="57">
        <f t="shared" si="6"/>
        <v>454.5</v>
      </c>
      <c r="AO17" s="57">
        <f t="shared" si="6"/>
        <v>565</v>
      </c>
      <c r="AP17" s="57">
        <f t="shared" si="6"/>
        <v>406.49999999999994</v>
      </c>
      <c r="AQ17" s="57">
        <f t="shared" si="6"/>
        <v>464.19999999999993</v>
      </c>
      <c r="AR17" s="57">
        <f t="shared" si="6"/>
        <v>494.29999999999995</v>
      </c>
      <c r="AS17" s="57">
        <f>I78</f>
        <v>325.49999999999994</v>
      </c>
      <c r="AT17" s="57">
        <f>K78</f>
        <v>387.3</v>
      </c>
      <c r="AU17" s="57">
        <f t="shared" ref="AU17:BD17" si="7">M78</f>
        <v>311.29999999999995</v>
      </c>
      <c r="AV17" s="57">
        <f t="shared" si="7"/>
        <v>360.29999999999995</v>
      </c>
      <c r="AW17" s="57">
        <f t="shared" si="7"/>
        <v>426</v>
      </c>
      <c r="AX17" s="57">
        <f t="shared" si="7"/>
        <v>462.09999999999997</v>
      </c>
      <c r="AY17" s="57">
        <f t="shared" si="7"/>
        <v>255.90000000000003</v>
      </c>
      <c r="AZ17" s="57">
        <f t="shared" si="7"/>
        <v>175.90000000000003</v>
      </c>
      <c r="BA17" s="57">
        <f t="shared" si="7"/>
        <v>161.6</v>
      </c>
      <c r="BB17" s="57">
        <f t="shared" si="7"/>
        <v>162.90000000000003</v>
      </c>
      <c r="BC17" s="57">
        <f t="shared" si="7"/>
        <v>179.20000000000002</v>
      </c>
      <c r="BD17" s="57">
        <f t="shared" si="7"/>
        <v>340.6</v>
      </c>
      <c r="BE17" s="58">
        <f>X78</f>
        <v>422.80000000000007</v>
      </c>
      <c r="BF17" s="58">
        <f>Z78</f>
        <v>519.9</v>
      </c>
      <c r="BG17" s="58">
        <f>AB78</f>
        <v>550.09999999999991</v>
      </c>
      <c r="BH17" s="58">
        <f>AD78</f>
        <v>632.71999999999991</v>
      </c>
      <c r="BI17" s="58">
        <f>AE78</f>
        <v>632.71999999999991</v>
      </c>
      <c r="BJ17" s="58">
        <f>AF78</f>
        <v>460.42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18.899999999999999</v>
      </c>
      <c r="C18" s="44">
        <v>18.899999999999999</v>
      </c>
      <c r="D18" s="44">
        <v>18.899999999999999</v>
      </c>
      <c r="E18" s="44">
        <v>18.899999999999999</v>
      </c>
      <c r="F18" s="44">
        <v>18.899999999999999</v>
      </c>
      <c r="G18" s="44">
        <v>16.8</v>
      </c>
      <c r="H18" s="44">
        <v>16.8</v>
      </c>
      <c r="I18" s="44">
        <v>16.8</v>
      </c>
      <c r="J18" s="44">
        <v>16.8</v>
      </c>
      <c r="K18" s="44">
        <v>16.8</v>
      </c>
      <c r="L18" s="44">
        <v>16.8</v>
      </c>
      <c r="M18" s="44">
        <v>16.8</v>
      </c>
      <c r="N18" s="44">
        <v>16.8</v>
      </c>
      <c r="O18" s="44">
        <v>16.8</v>
      </c>
      <c r="P18" s="44">
        <v>16.8</v>
      </c>
      <c r="Q18" s="44">
        <v>16.8</v>
      </c>
      <c r="R18" s="44">
        <v>16.8</v>
      </c>
      <c r="S18" s="44">
        <v>16.8</v>
      </c>
      <c r="T18" s="44">
        <v>16.8</v>
      </c>
      <c r="U18" s="44">
        <v>16.8</v>
      </c>
      <c r="V18" s="44">
        <v>16.8</v>
      </c>
      <c r="W18" s="44">
        <v>16.8</v>
      </c>
      <c r="X18" s="44">
        <v>16.8</v>
      </c>
      <c r="Y18" s="44">
        <v>16.8</v>
      </c>
      <c r="Z18" s="44">
        <v>17.399999999999999</v>
      </c>
      <c r="AA18" s="44">
        <v>17.399999999999999</v>
      </c>
      <c r="AB18" s="44">
        <v>17.399999999999999</v>
      </c>
      <c r="AC18" s="44">
        <v>17.399999999999999</v>
      </c>
      <c r="AD18" s="44">
        <v>17.399999999999999</v>
      </c>
      <c r="AE18" s="44">
        <v>17.399999999999999</v>
      </c>
      <c r="AF18" s="44">
        <v>17.399999999999999</v>
      </c>
      <c r="AG18" s="48">
        <v>52.465000000000003</v>
      </c>
      <c r="AH18" s="46">
        <f t="shared" si="2"/>
        <v>18.899999999999999</v>
      </c>
      <c r="AI18" s="47">
        <f t="shared" si="3"/>
        <v>16.8</v>
      </c>
      <c r="AK18" s="49"/>
      <c r="AL18" s="52" t="s">
        <v>31</v>
      </c>
      <c r="AM18" s="57">
        <f t="shared" ref="AM18:AR18" si="8">B92</f>
        <v>315.31</v>
      </c>
      <c r="AN18" s="57">
        <f t="shared" si="8"/>
        <v>313.60000000000002</v>
      </c>
      <c r="AO18" s="57">
        <f t="shared" si="8"/>
        <v>314.89999999999998</v>
      </c>
      <c r="AP18" s="57">
        <f t="shared" si="8"/>
        <v>314.30000000000007</v>
      </c>
      <c r="AQ18" s="57">
        <f t="shared" si="8"/>
        <v>314.30000000000007</v>
      </c>
      <c r="AR18" s="57">
        <f t="shared" si="8"/>
        <v>324.60000000000008</v>
      </c>
      <c r="AS18" s="57">
        <f>I92</f>
        <v>315.50000000000006</v>
      </c>
      <c r="AT18" s="57">
        <f>K92</f>
        <v>349.20000000000005</v>
      </c>
      <c r="AU18" s="57">
        <f t="shared" ref="AU18:BD18" si="9">M92</f>
        <v>331.50000000000011</v>
      </c>
      <c r="AV18" s="57">
        <f t="shared" si="9"/>
        <v>335.5</v>
      </c>
      <c r="AW18" s="57">
        <f t="shared" si="9"/>
        <v>334.70000000000005</v>
      </c>
      <c r="AX18" s="57">
        <f t="shared" si="9"/>
        <v>351.5</v>
      </c>
      <c r="AY18" s="57">
        <f t="shared" si="9"/>
        <v>361.50000000000006</v>
      </c>
      <c r="AZ18" s="57">
        <f t="shared" si="9"/>
        <v>311.5</v>
      </c>
      <c r="BA18" s="57">
        <f t="shared" si="9"/>
        <v>279</v>
      </c>
      <c r="BB18" s="57">
        <f t="shared" si="9"/>
        <v>249.00000000000003</v>
      </c>
      <c r="BC18" s="57">
        <f t="shared" si="9"/>
        <v>205.89999999999998</v>
      </c>
      <c r="BD18" s="57">
        <f t="shared" si="9"/>
        <v>223.3</v>
      </c>
      <c r="BE18" s="58">
        <f>X92</f>
        <v>308.80000000000007</v>
      </c>
      <c r="BF18" s="58">
        <f>Z92</f>
        <v>334.9</v>
      </c>
      <c r="BG18" s="58">
        <f>AB92</f>
        <v>356.2</v>
      </c>
      <c r="BH18" s="58">
        <f>AD92</f>
        <v>363.9</v>
      </c>
      <c r="BI18" s="58">
        <f>AE92</f>
        <v>349.7</v>
      </c>
      <c r="BJ18" s="58">
        <f>AF92</f>
        <v>349.7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99</v>
      </c>
      <c r="AN19" s="57">
        <f t="shared" si="10"/>
        <v>96.8</v>
      </c>
      <c r="AO19" s="57">
        <f t="shared" si="10"/>
        <v>83.7</v>
      </c>
      <c r="AP19" s="57">
        <f t="shared" si="10"/>
        <v>105.69999999999999</v>
      </c>
      <c r="AQ19" s="57">
        <f t="shared" si="10"/>
        <v>100.10000000000001</v>
      </c>
      <c r="AR19" s="57">
        <f t="shared" si="10"/>
        <v>95.1</v>
      </c>
      <c r="AS19" s="57">
        <f>I108</f>
        <v>161.4</v>
      </c>
      <c r="AT19" s="57">
        <f>K108</f>
        <v>163.39999999999998</v>
      </c>
      <c r="AU19" s="57">
        <f t="shared" ref="AU19:BD19" si="11">M108</f>
        <v>192.70000000000002</v>
      </c>
      <c r="AV19" s="57">
        <f t="shared" si="11"/>
        <v>193.5</v>
      </c>
      <c r="AW19" s="57">
        <f t="shared" si="11"/>
        <v>199.48</v>
      </c>
      <c r="AX19" s="57">
        <f t="shared" si="11"/>
        <v>197.70000000000002</v>
      </c>
      <c r="AY19" s="57">
        <f t="shared" si="11"/>
        <v>204.3</v>
      </c>
      <c r="AZ19" s="57">
        <f t="shared" si="11"/>
        <v>217</v>
      </c>
      <c r="BA19" s="57">
        <f t="shared" si="11"/>
        <v>352.9</v>
      </c>
      <c r="BB19" s="57">
        <f t="shared" si="11"/>
        <v>293.7</v>
      </c>
      <c r="BC19" s="57">
        <f t="shared" si="11"/>
        <v>332.7</v>
      </c>
      <c r="BD19" s="57">
        <f t="shared" si="11"/>
        <v>199.2</v>
      </c>
      <c r="BE19" s="58">
        <f>X108</f>
        <v>162</v>
      </c>
      <c r="BF19" s="58">
        <f>Z108</f>
        <v>167.5</v>
      </c>
      <c r="BG19" s="58">
        <f>AB108</f>
        <v>183.49999999999997</v>
      </c>
      <c r="BH19" s="58">
        <f>AD108</f>
        <v>105.1</v>
      </c>
      <c r="BI19" s="58">
        <f>AE108</f>
        <v>103.3</v>
      </c>
      <c r="BJ19" s="58">
        <f>AF108</f>
        <v>97.6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51</v>
      </c>
      <c r="AN20" s="57">
        <f t="shared" si="12"/>
        <v>43</v>
      </c>
      <c r="AO20" s="57">
        <f t="shared" si="12"/>
        <v>43</v>
      </c>
      <c r="AP20" s="57">
        <f t="shared" si="12"/>
        <v>43</v>
      </c>
      <c r="AQ20" s="57">
        <f t="shared" si="12"/>
        <v>43</v>
      </c>
      <c r="AR20" s="57">
        <f t="shared" si="12"/>
        <v>43</v>
      </c>
      <c r="AS20" s="57">
        <f>I96</f>
        <v>25</v>
      </c>
      <c r="AT20" s="57">
        <f>K96</f>
        <v>51</v>
      </c>
      <c r="AU20" s="57">
        <f t="shared" ref="AU20:BD20" si="13">M96</f>
        <v>49</v>
      </c>
      <c r="AV20" s="57">
        <f t="shared" si="13"/>
        <v>49.4</v>
      </c>
      <c r="AW20" s="57">
        <f t="shared" si="13"/>
        <v>49.4</v>
      </c>
      <c r="AX20" s="57">
        <f t="shared" si="13"/>
        <v>49.4</v>
      </c>
      <c r="AY20" s="57">
        <f t="shared" si="13"/>
        <v>49.4</v>
      </c>
      <c r="AZ20" s="57">
        <f t="shared" si="13"/>
        <v>25</v>
      </c>
      <c r="BA20" s="57">
        <f t="shared" si="13"/>
        <v>25</v>
      </c>
      <c r="BB20" s="57">
        <f t="shared" si="13"/>
        <v>20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52</v>
      </c>
      <c r="BH20" s="58">
        <f>AD96</f>
        <v>106</v>
      </c>
      <c r="BI20" s="58">
        <f>AE96</f>
        <v>106</v>
      </c>
      <c r="BJ20" s="58">
        <f>AF96</f>
        <v>106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40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38.299999999999997</v>
      </c>
      <c r="C22" s="44">
        <v>38.299999999999997</v>
      </c>
      <c r="D22" s="44">
        <v>38.299999999999997</v>
      </c>
      <c r="E22" s="44">
        <v>38.299999999999997</v>
      </c>
      <c r="F22" s="44">
        <v>38.299999999999997</v>
      </c>
      <c r="G22" s="44">
        <v>38.299999999999997</v>
      </c>
      <c r="H22" s="44">
        <v>38.299999999999997</v>
      </c>
      <c r="I22" s="44">
        <v>38.299999999999997</v>
      </c>
      <c r="J22" s="44">
        <v>38.299999999999997</v>
      </c>
      <c r="K22" s="44">
        <v>38.299999999999997</v>
      </c>
      <c r="L22" s="44">
        <v>38.299999999999997</v>
      </c>
      <c r="M22" s="44">
        <v>38.299999999999997</v>
      </c>
      <c r="N22" s="44">
        <v>38.299999999999997</v>
      </c>
      <c r="O22" s="44">
        <v>38.299999999999997</v>
      </c>
      <c r="P22" s="44">
        <v>38.299999999999997</v>
      </c>
      <c r="Q22" s="44">
        <v>38.299999999999997</v>
      </c>
      <c r="R22" s="44">
        <v>38.299999999999997</v>
      </c>
      <c r="S22" s="44">
        <v>38.299999999999997</v>
      </c>
      <c r="T22" s="44">
        <v>38.299999999999997</v>
      </c>
      <c r="U22" s="44">
        <v>38.299999999999997</v>
      </c>
      <c r="V22" s="44">
        <v>38.299999999999997</v>
      </c>
      <c r="W22" s="44">
        <v>38.299999999999997</v>
      </c>
      <c r="X22" s="44">
        <v>38.299999999999997</v>
      </c>
      <c r="Y22" s="44">
        <v>38.299999999999997</v>
      </c>
      <c r="Z22" s="44">
        <v>32.200000000000003</v>
      </c>
      <c r="AA22" s="44">
        <v>32.200000000000003</v>
      </c>
      <c r="AB22" s="44">
        <v>32.200000000000003</v>
      </c>
      <c r="AC22" s="44">
        <v>32.200000000000003</v>
      </c>
      <c r="AD22" s="44">
        <v>32.200000000000003</v>
      </c>
      <c r="AE22" s="44">
        <v>32.200000000000003</v>
      </c>
      <c r="AF22" s="44">
        <v>32.200000000000003</v>
      </c>
      <c r="AG22" s="48">
        <v>44</v>
      </c>
      <c r="AH22" s="46">
        <f t="shared" si="2"/>
        <v>38.299999999999997</v>
      </c>
      <c r="AI22" s="47">
        <f t="shared" si="3"/>
        <v>32.200000000000003</v>
      </c>
      <c r="AK22" s="49"/>
      <c r="AL22" s="59" t="s">
        <v>39</v>
      </c>
      <c r="AM22" s="60">
        <f t="shared" ref="AM22:BJ22" si="16">SUM(AM16:AM21)</f>
        <v>2015.5100000000002</v>
      </c>
      <c r="AN22" s="60">
        <f t="shared" si="16"/>
        <v>1932.6000000000001</v>
      </c>
      <c r="AO22" s="60">
        <f t="shared" si="16"/>
        <v>2031.3000000000004</v>
      </c>
      <c r="AP22" s="60">
        <f t="shared" si="16"/>
        <v>1894.2000000000005</v>
      </c>
      <c r="AQ22" s="60">
        <f t="shared" si="16"/>
        <v>1946.3000000000002</v>
      </c>
      <c r="AR22" s="60">
        <f t="shared" si="16"/>
        <v>1964.4000000000003</v>
      </c>
      <c r="AS22" s="60">
        <f t="shared" si="16"/>
        <v>1833.3000000000004</v>
      </c>
      <c r="AT22" s="60">
        <f t="shared" si="16"/>
        <v>1921.3000000000002</v>
      </c>
      <c r="AU22" s="60">
        <f t="shared" si="16"/>
        <v>1854.9000000000003</v>
      </c>
      <c r="AV22" s="60">
        <f t="shared" si="16"/>
        <v>1909.1000000000004</v>
      </c>
      <c r="AW22" s="60">
        <f t="shared" si="16"/>
        <v>1979.9800000000002</v>
      </c>
      <c r="AX22" s="60">
        <f t="shared" si="16"/>
        <v>2031.1000000000004</v>
      </c>
      <c r="AY22" s="60">
        <f t="shared" si="16"/>
        <v>1841.5000000000002</v>
      </c>
      <c r="AZ22" s="60">
        <f t="shared" si="16"/>
        <v>1699.8000000000002</v>
      </c>
      <c r="BA22" s="60">
        <f t="shared" si="16"/>
        <v>1788.9</v>
      </c>
      <c r="BB22" s="60">
        <f t="shared" si="16"/>
        <v>1696.0000000000002</v>
      </c>
      <c r="BC22" s="60">
        <f t="shared" si="16"/>
        <v>1688.2</v>
      </c>
      <c r="BD22" s="60">
        <f t="shared" si="16"/>
        <v>1733.5000000000002</v>
      </c>
      <c r="BE22" s="60">
        <f t="shared" si="16"/>
        <v>1864.0000000000005</v>
      </c>
      <c r="BF22" s="60">
        <f t="shared" si="16"/>
        <v>2003.4</v>
      </c>
      <c r="BG22" s="60">
        <f t="shared" si="16"/>
        <v>2187.3999999999996</v>
      </c>
      <c r="BH22" s="60">
        <f t="shared" si="16"/>
        <v>2208.7199999999998</v>
      </c>
      <c r="BI22" s="60">
        <f t="shared" si="16"/>
        <v>2192.7199999999998</v>
      </c>
      <c r="BJ22" s="60">
        <f t="shared" si="16"/>
        <v>2009.4199999999998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23.7</v>
      </c>
      <c r="C23" s="44">
        <v>23.7</v>
      </c>
      <c r="D23" s="44">
        <v>23.7</v>
      </c>
      <c r="E23" s="44">
        <v>23.7</v>
      </c>
      <c r="F23" s="44">
        <v>23.7</v>
      </c>
      <c r="G23" s="44">
        <v>23.7</v>
      </c>
      <c r="H23" s="44">
        <v>23.7</v>
      </c>
      <c r="I23" s="44">
        <v>23.7</v>
      </c>
      <c r="J23" s="44">
        <v>23.7</v>
      </c>
      <c r="K23" s="44">
        <v>23.7</v>
      </c>
      <c r="L23" s="44">
        <v>23.7</v>
      </c>
      <c r="M23" s="44">
        <v>23.7</v>
      </c>
      <c r="N23" s="44">
        <v>23.7</v>
      </c>
      <c r="O23" s="44">
        <v>23.7</v>
      </c>
      <c r="P23" s="44">
        <v>23.7</v>
      </c>
      <c r="Q23" s="44">
        <v>23.7</v>
      </c>
      <c r="R23" s="44">
        <v>23.7</v>
      </c>
      <c r="S23" s="44">
        <v>23.7</v>
      </c>
      <c r="T23" s="44">
        <v>23.7</v>
      </c>
      <c r="U23" s="44">
        <v>23.7</v>
      </c>
      <c r="V23" s="44">
        <v>23.7</v>
      </c>
      <c r="W23" s="44">
        <v>23.7</v>
      </c>
      <c r="X23" s="44">
        <v>23.7</v>
      </c>
      <c r="Y23" s="44">
        <v>23.7</v>
      </c>
      <c r="Z23" s="44">
        <v>23</v>
      </c>
      <c r="AA23" s="44">
        <v>23</v>
      </c>
      <c r="AB23" s="44">
        <v>23</v>
      </c>
      <c r="AC23" s="44">
        <v>23</v>
      </c>
      <c r="AD23" s="44">
        <v>23</v>
      </c>
      <c r="AE23" s="44">
        <v>23</v>
      </c>
      <c r="AF23" s="44">
        <v>23</v>
      </c>
      <c r="AG23" s="48">
        <v>42</v>
      </c>
      <c r="AH23" s="46">
        <f t="shared" si="2"/>
        <v>23.7</v>
      </c>
      <c r="AI23" s="47">
        <f t="shared" si="3"/>
        <v>23</v>
      </c>
      <c r="AK23" s="49"/>
      <c r="AL23" s="59" t="s">
        <v>41</v>
      </c>
      <c r="AM23" s="60">
        <f t="shared" ref="AM23:AR23" si="17">B123*-1</f>
        <v>-485</v>
      </c>
      <c r="AN23" s="60">
        <f t="shared" si="17"/>
        <v>-507</v>
      </c>
      <c r="AO23" s="60">
        <f t="shared" si="17"/>
        <v>-515</v>
      </c>
      <c r="AP23" s="60">
        <f t="shared" si="17"/>
        <v>-532</v>
      </c>
      <c r="AQ23" s="60">
        <f t="shared" si="17"/>
        <v>-496</v>
      </c>
      <c r="AR23" s="60">
        <f t="shared" si="17"/>
        <v>-478.6</v>
      </c>
      <c r="AS23" s="60">
        <f>I123*-1</f>
        <v>-347.3</v>
      </c>
      <c r="AT23" s="60">
        <f>K123*-1</f>
        <v>-321</v>
      </c>
      <c r="AU23" s="60">
        <f t="shared" ref="AU23:BD23" si="18">M123*-1</f>
        <v>-188.3</v>
      </c>
      <c r="AV23" s="60">
        <f t="shared" si="18"/>
        <v>-199.9</v>
      </c>
      <c r="AW23" s="60">
        <f t="shared" si="18"/>
        <v>-265</v>
      </c>
      <c r="AX23" s="60">
        <f t="shared" si="18"/>
        <v>-230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-208.7</v>
      </c>
      <c r="BF23" s="60">
        <f>Z123*-1</f>
        <v>-227.3</v>
      </c>
      <c r="BG23" s="60">
        <f>AB123*-1</f>
        <v>-253.3</v>
      </c>
      <c r="BH23" s="60">
        <f>AD123*-1</f>
        <v>-410.3</v>
      </c>
      <c r="BI23" s="60">
        <f>AE123*-1</f>
        <v>-400.3</v>
      </c>
      <c r="BJ23" s="60">
        <f>AF123*-1</f>
        <v>-309.60000000000002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22.8</v>
      </c>
      <c r="C24" s="44">
        <v>22.8</v>
      </c>
      <c r="D24" s="44">
        <v>22.8</v>
      </c>
      <c r="E24" s="44">
        <v>22.8</v>
      </c>
      <c r="F24" s="44">
        <v>22.8</v>
      </c>
      <c r="G24" s="44">
        <v>22.8</v>
      </c>
      <c r="H24" s="44">
        <v>22.8</v>
      </c>
      <c r="I24" s="44">
        <v>22.8</v>
      </c>
      <c r="J24" s="44">
        <v>22.8</v>
      </c>
      <c r="K24" s="44">
        <v>22.8</v>
      </c>
      <c r="L24" s="44">
        <v>22.8</v>
      </c>
      <c r="M24" s="44">
        <v>22.8</v>
      </c>
      <c r="N24" s="44">
        <v>22.8</v>
      </c>
      <c r="O24" s="44">
        <v>22.8</v>
      </c>
      <c r="P24" s="44">
        <v>22.8</v>
      </c>
      <c r="Q24" s="44">
        <v>22.8</v>
      </c>
      <c r="R24" s="44">
        <v>22.8</v>
      </c>
      <c r="S24" s="44">
        <v>22.8</v>
      </c>
      <c r="T24" s="44">
        <v>22.8</v>
      </c>
      <c r="U24" s="44">
        <v>22.8</v>
      </c>
      <c r="V24" s="44">
        <v>22.8</v>
      </c>
      <c r="W24" s="44">
        <v>22.8</v>
      </c>
      <c r="X24" s="44">
        <v>22.8</v>
      </c>
      <c r="Y24" s="44">
        <v>22.8</v>
      </c>
      <c r="Z24" s="44">
        <v>19</v>
      </c>
      <c r="AA24" s="44">
        <v>19</v>
      </c>
      <c r="AB24" s="44">
        <v>25.6</v>
      </c>
      <c r="AC24" s="44">
        <v>25.6</v>
      </c>
      <c r="AD24" s="44">
        <v>25.6</v>
      </c>
      <c r="AE24" s="44">
        <v>25.6</v>
      </c>
      <c r="AF24" s="44">
        <v>25.6</v>
      </c>
      <c r="AG24" s="48">
        <v>40</v>
      </c>
      <c r="AH24" s="46">
        <f t="shared" si="2"/>
        <v>25.6</v>
      </c>
      <c r="AI24" s="47">
        <f t="shared" si="3"/>
        <v>19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22.3</v>
      </c>
      <c r="C25" s="44">
        <v>22.3</v>
      </c>
      <c r="D25" s="44">
        <v>22.3</v>
      </c>
      <c r="E25" s="44">
        <v>22.3</v>
      </c>
      <c r="F25" s="44">
        <v>22.3</v>
      </c>
      <c r="G25" s="44">
        <v>22.3</v>
      </c>
      <c r="H25" s="44">
        <v>22.3</v>
      </c>
      <c r="I25" s="44">
        <v>22.3</v>
      </c>
      <c r="J25" s="44">
        <v>22.3</v>
      </c>
      <c r="K25" s="44">
        <v>22.3</v>
      </c>
      <c r="L25" s="44">
        <v>22.3</v>
      </c>
      <c r="M25" s="44">
        <v>22.3</v>
      </c>
      <c r="N25" s="44">
        <v>22.3</v>
      </c>
      <c r="O25" s="44">
        <v>22.3</v>
      </c>
      <c r="P25" s="44">
        <v>22.3</v>
      </c>
      <c r="Q25" s="44">
        <v>22.3</v>
      </c>
      <c r="R25" s="44">
        <v>22.3</v>
      </c>
      <c r="S25" s="44">
        <v>22.3</v>
      </c>
      <c r="T25" s="44">
        <v>22.3</v>
      </c>
      <c r="U25" s="44">
        <v>22.3</v>
      </c>
      <c r="V25" s="44">
        <v>22.3</v>
      </c>
      <c r="W25" s="44">
        <v>22.3</v>
      </c>
      <c r="X25" s="44">
        <v>22.3</v>
      </c>
      <c r="Y25" s="44">
        <v>22.3</v>
      </c>
      <c r="Z25" s="44">
        <v>18.8</v>
      </c>
      <c r="AA25" s="44">
        <v>18.8</v>
      </c>
      <c r="AB25" s="44">
        <v>22.6</v>
      </c>
      <c r="AC25" s="44">
        <v>22.6</v>
      </c>
      <c r="AD25" s="44">
        <v>22.6</v>
      </c>
      <c r="AE25" s="44">
        <v>22.6</v>
      </c>
      <c r="AF25" s="44">
        <v>22.6</v>
      </c>
      <c r="AG25" s="48">
        <v>38.46</v>
      </c>
      <c r="AH25" s="46">
        <f t="shared" si="2"/>
        <v>22.6</v>
      </c>
      <c r="AI25" s="47">
        <f t="shared" si="3"/>
        <v>18.8</v>
      </c>
      <c r="AK25" s="49"/>
      <c r="AL25" s="59" t="s">
        <v>44</v>
      </c>
      <c r="AM25" s="60">
        <f t="shared" ref="AM25:BJ25" si="19">AM22+AM23</f>
        <v>1530.5100000000002</v>
      </c>
      <c r="AN25" s="60">
        <f t="shared" si="19"/>
        <v>1425.6000000000001</v>
      </c>
      <c r="AO25" s="60">
        <f t="shared" si="19"/>
        <v>1516.3000000000004</v>
      </c>
      <c r="AP25" s="60">
        <f t="shared" si="19"/>
        <v>1362.2000000000005</v>
      </c>
      <c r="AQ25" s="60">
        <f t="shared" si="19"/>
        <v>1450.3000000000002</v>
      </c>
      <c r="AR25" s="60">
        <f t="shared" si="19"/>
        <v>1485.8000000000002</v>
      </c>
      <c r="AS25" s="60">
        <f t="shared" si="19"/>
        <v>1486.0000000000005</v>
      </c>
      <c r="AT25" s="60">
        <f t="shared" si="19"/>
        <v>1600.3000000000002</v>
      </c>
      <c r="AU25" s="60">
        <f t="shared" si="19"/>
        <v>1666.6000000000004</v>
      </c>
      <c r="AV25" s="60">
        <f t="shared" si="19"/>
        <v>1709.2000000000003</v>
      </c>
      <c r="AW25" s="60">
        <f t="shared" si="19"/>
        <v>1714.9800000000002</v>
      </c>
      <c r="AX25" s="60">
        <f t="shared" si="19"/>
        <v>1801.1000000000004</v>
      </c>
      <c r="AY25" s="60">
        <f t="shared" si="19"/>
        <v>1841.5000000000002</v>
      </c>
      <c r="AZ25" s="60">
        <f t="shared" si="19"/>
        <v>1699.8000000000002</v>
      </c>
      <c r="BA25" s="60">
        <f t="shared" si="19"/>
        <v>1788.9</v>
      </c>
      <c r="BB25" s="60">
        <f t="shared" si="19"/>
        <v>1696.0000000000002</v>
      </c>
      <c r="BC25" s="60">
        <f t="shared" si="19"/>
        <v>1688.2</v>
      </c>
      <c r="BD25" s="60">
        <f t="shared" si="19"/>
        <v>1733.5000000000002</v>
      </c>
      <c r="BE25" s="60">
        <f t="shared" si="19"/>
        <v>1655.3000000000004</v>
      </c>
      <c r="BF25" s="60">
        <f t="shared" si="19"/>
        <v>1776.1000000000001</v>
      </c>
      <c r="BG25" s="60">
        <f t="shared" si="19"/>
        <v>1934.0999999999997</v>
      </c>
      <c r="BH25" s="60">
        <f t="shared" si="19"/>
        <v>1798.4199999999998</v>
      </c>
      <c r="BI25" s="60">
        <f t="shared" si="19"/>
        <v>1792.4199999999998</v>
      </c>
      <c r="BJ25" s="60">
        <f t="shared" si="19"/>
        <v>1699.8199999999997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15.1</v>
      </c>
      <c r="C26" s="44">
        <v>15.1</v>
      </c>
      <c r="D26" s="44">
        <v>15.1</v>
      </c>
      <c r="E26" s="44">
        <v>15.1</v>
      </c>
      <c r="F26" s="44">
        <v>15.1</v>
      </c>
      <c r="G26" s="44">
        <v>15.1</v>
      </c>
      <c r="H26" s="44">
        <v>15.1</v>
      </c>
      <c r="I26" s="44">
        <v>15.1</v>
      </c>
      <c r="J26" s="44">
        <v>15.1</v>
      </c>
      <c r="K26" s="44">
        <v>15.1</v>
      </c>
      <c r="L26" s="44">
        <v>15.1</v>
      </c>
      <c r="M26" s="44">
        <v>15.1</v>
      </c>
      <c r="N26" s="44">
        <v>15.1</v>
      </c>
      <c r="O26" s="44">
        <v>15.1</v>
      </c>
      <c r="P26" s="44">
        <v>15.1</v>
      </c>
      <c r="Q26" s="44">
        <v>15.1</v>
      </c>
      <c r="R26" s="44">
        <v>15.1</v>
      </c>
      <c r="S26" s="44">
        <v>15.1</v>
      </c>
      <c r="T26" s="44">
        <v>15.1</v>
      </c>
      <c r="U26" s="44">
        <v>15.1</v>
      </c>
      <c r="V26" s="44">
        <v>15.1</v>
      </c>
      <c r="W26" s="44">
        <v>15.1</v>
      </c>
      <c r="X26" s="44">
        <v>15.1</v>
      </c>
      <c r="Y26" s="44">
        <v>15.1</v>
      </c>
      <c r="Z26" s="44">
        <v>18</v>
      </c>
      <c r="AA26" s="44">
        <v>18</v>
      </c>
      <c r="AB26" s="44">
        <v>18</v>
      </c>
      <c r="AC26" s="44">
        <v>18</v>
      </c>
      <c r="AD26" s="44">
        <v>18</v>
      </c>
      <c r="AE26" s="44">
        <v>18</v>
      </c>
      <c r="AF26" s="44">
        <v>18</v>
      </c>
      <c r="AG26" s="61">
        <v>38</v>
      </c>
      <c r="AH26" s="46">
        <f t="shared" si="2"/>
        <v>18</v>
      </c>
      <c r="AI26" s="47">
        <f t="shared" si="3"/>
        <v>15.1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21.1</v>
      </c>
      <c r="C27" s="44">
        <v>21.1</v>
      </c>
      <c r="D27" s="44">
        <v>21.1</v>
      </c>
      <c r="E27" s="44">
        <v>21.1</v>
      </c>
      <c r="F27" s="44">
        <v>21.1</v>
      </c>
      <c r="G27" s="44">
        <v>21.1</v>
      </c>
      <c r="H27" s="44">
        <v>21.1</v>
      </c>
      <c r="I27" s="44">
        <v>21.1</v>
      </c>
      <c r="J27" s="44">
        <v>21.1</v>
      </c>
      <c r="K27" s="44">
        <v>21.1</v>
      </c>
      <c r="L27" s="44">
        <v>21.1</v>
      </c>
      <c r="M27" s="44">
        <v>21.1</v>
      </c>
      <c r="N27" s="44">
        <v>21.1</v>
      </c>
      <c r="O27" s="44">
        <v>21.1</v>
      </c>
      <c r="P27" s="44">
        <v>21.1</v>
      </c>
      <c r="Q27" s="44">
        <v>21.1</v>
      </c>
      <c r="R27" s="44">
        <v>21.1</v>
      </c>
      <c r="S27" s="44">
        <v>21.1</v>
      </c>
      <c r="T27" s="44">
        <v>21.1</v>
      </c>
      <c r="U27" s="44">
        <v>21.1</v>
      </c>
      <c r="V27" s="44">
        <v>21.1</v>
      </c>
      <c r="W27" s="44">
        <v>21.1</v>
      </c>
      <c r="X27" s="44">
        <v>21.1</v>
      </c>
      <c r="Y27" s="44">
        <v>21.1</v>
      </c>
      <c r="Z27" s="44">
        <v>20.7</v>
      </c>
      <c r="AA27" s="44">
        <v>20.7</v>
      </c>
      <c r="AB27" s="44">
        <v>20.7</v>
      </c>
      <c r="AC27" s="44">
        <v>20.7</v>
      </c>
      <c r="AD27" s="44">
        <v>20.7</v>
      </c>
      <c r="AE27" s="44">
        <v>20.7</v>
      </c>
      <c r="AF27" s="44">
        <v>20.7</v>
      </c>
      <c r="AG27" s="48">
        <v>36</v>
      </c>
      <c r="AH27" s="46">
        <f t="shared" si="2"/>
        <v>21.1</v>
      </c>
      <c r="AI27" s="47">
        <f t="shared" si="3"/>
        <v>20.7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25.9</v>
      </c>
      <c r="C28" s="44">
        <v>25.9</v>
      </c>
      <c r="D28" s="44">
        <v>25.9</v>
      </c>
      <c r="E28" s="44">
        <v>25.9</v>
      </c>
      <c r="F28" s="44">
        <v>25.9</v>
      </c>
      <c r="G28" s="44">
        <v>25.9</v>
      </c>
      <c r="H28" s="44">
        <v>25.9</v>
      </c>
      <c r="I28" s="44">
        <v>25.9</v>
      </c>
      <c r="J28" s="44">
        <v>25.9</v>
      </c>
      <c r="K28" s="44">
        <v>25.9</v>
      </c>
      <c r="L28" s="44">
        <v>25.9</v>
      </c>
      <c r="M28" s="44">
        <v>25.9</v>
      </c>
      <c r="N28" s="44">
        <v>25.9</v>
      </c>
      <c r="O28" s="44">
        <v>25.9</v>
      </c>
      <c r="P28" s="44">
        <v>25.9</v>
      </c>
      <c r="Q28" s="44">
        <v>25.9</v>
      </c>
      <c r="R28" s="44">
        <v>25.9</v>
      </c>
      <c r="S28" s="44">
        <v>25.9</v>
      </c>
      <c r="T28" s="44">
        <v>25.9</v>
      </c>
      <c r="U28" s="44">
        <v>25.9</v>
      </c>
      <c r="V28" s="44">
        <v>25.9</v>
      </c>
      <c r="W28" s="44">
        <v>25.9</v>
      </c>
      <c r="X28" s="44">
        <v>25.9</v>
      </c>
      <c r="Y28" s="44">
        <v>25.9</v>
      </c>
      <c r="Z28" s="44">
        <v>27.1</v>
      </c>
      <c r="AA28" s="44">
        <v>27.1</v>
      </c>
      <c r="AB28" s="44">
        <v>27.1</v>
      </c>
      <c r="AC28" s="44">
        <v>27.1</v>
      </c>
      <c r="AD28" s="44">
        <v>27.1</v>
      </c>
      <c r="AE28" s="44">
        <v>27.1</v>
      </c>
      <c r="AF28" s="44">
        <v>27.1</v>
      </c>
      <c r="AG28" s="48">
        <v>35.5</v>
      </c>
      <c r="AH28" s="46">
        <f t="shared" si="2"/>
        <v>27.1</v>
      </c>
      <c r="AI28" s="47">
        <f t="shared" si="3"/>
        <v>25.9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13.2</v>
      </c>
      <c r="O31" s="44">
        <v>13.2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12</v>
      </c>
      <c r="AA31" s="44">
        <v>12</v>
      </c>
      <c r="AB31" s="44">
        <v>12</v>
      </c>
      <c r="AC31" s="44">
        <v>12</v>
      </c>
      <c r="AD31" s="44">
        <v>12</v>
      </c>
      <c r="AE31" s="44">
        <v>12</v>
      </c>
      <c r="AF31" s="44">
        <v>12</v>
      </c>
      <c r="AG31" s="48">
        <v>29.04</v>
      </c>
      <c r="AH31" s="46">
        <f t="shared" si="2"/>
        <v>13.2</v>
      </c>
      <c r="AI31" s="47">
        <f t="shared" si="3"/>
        <v>12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14.5</v>
      </c>
      <c r="C32" s="44">
        <v>14.5</v>
      </c>
      <c r="D32" s="44">
        <v>14.5</v>
      </c>
      <c r="E32" s="44">
        <v>14.5</v>
      </c>
      <c r="F32" s="44">
        <v>14.5</v>
      </c>
      <c r="G32" s="44">
        <v>14.5</v>
      </c>
      <c r="H32" s="44">
        <v>14.5</v>
      </c>
      <c r="I32" s="44">
        <v>14.5</v>
      </c>
      <c r="J32" s="44">
        <v>14.5</v>
      </c>
      <c r="K32" s="44">
        <v>14.5</v>
      </c>
      <c r="L32" s="44">
        <v>14.5</v>
      </c>
      <c r="M32" s="44">
        <v>14.5</v>
      </c>
      <c r="N32" s="44">
        <v>14.5</v>
      </c>
      <c r="O32" s="44">
        <v>14.5</v>
      </c>
      <c r="P32" s="44">
        <v>14.5</v>
      </c>
      <c r="Q32" s="44">
        <v>14.5</v>
      </c>
      <c r="R32" s="44">
        <v>14.5</v>
      </c>
      <c r="S32" s="44">
        <v>14.5</v>
      </c>
      <c r="T32" s="44">
        <v>14.5</v>
      </c>
      <c r="U32" s="44">
        <v>14.5</v>
      </c>
      <c r="V32" s="44">
        <v>14.5</v>
      </c>
      <c r="W32" s="44">
        <v>14.5</v>
      </c>
      <c r="X32" s="44">
        <v>14.5</v>
      </c>
      <c r="Y32" s="44">
        <v>14.5</v>
      </c>
      <c r="Z32" s="44">
        <v>12.2</v>
      </c>
      <c r="AA32" s="44">
        <v>12.2</v>
      </c>
      <c r="AB32" s="44">
        <v>12.2</v>
      </c>
      <c r="AC32" s="44">
        <v>12.2</v>
      </c>
      <c r="AD32" s="44">
        <v>12.2</v>
      </c>
      <c r="AE32" s="44">
        <v>12.2</v>
      </c>
      <c r="AF32" s="44">
        <v>12.2</v>
      </c>
      <c r="AG32" s="48">
        <v>28.1</v>
      </c>
      <c r="AH32" s="46">
        <f t="shared" si="2"/>
        <v>14.5</v>
      </c>
      <c r="AI32" s="47">
        <f t="shared" si="3"/>
        <v>12.2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16.2</v>
      </c>
      <c r="C33" s="44">
        <v>16.2</v>
      </c>
      <c r="D33" s="44">
        <v>16.2</v>
      </c>
      <c r="E33" s="44">
        <v>16.2</v>
      </c>
      <c r="F33" s="44">
        <v>16.2</v>
      </c>
      <c r="G33" s="44">
        <v>16.2</v>
      </c>
      <c r="H33" s="44">
        <v>16.2</v>
      </c>
      <c r="I33" s="44">
        <v>16.2</v>
      </c>
      <c r="J33" s="44">
        <v>16.2</v>
      </c>
      <c r="K33" s="44">
        <v>16.2</v>
      </c>
      <c r="L33" s="44">
        <v>16.2</v>
      </c>
      <c r="M33" s="44">
        <v>16.2</v>
      </c>
      <c r="N33" s="44">
        <v>16.2</v>
      </c>
      <c r="O33" s="44">
        <v>16.2</v>
      </c>
      <c r="P33" s="44">
        <v>16.2</v>
      </c>
      <c r="Q33" s="44">
        <v>16.2</v>
      </c>
      <c r="R33" s="44">
        <v>16.2</v>
      </c>
      <c r="S33" s="44">
        <v>16.2</v>
      </c>
      <c r="T33" s="44">
        <v>16.2</v>
      </c>
      <c r="U33" s="44">
        <v>16.2</v>
      </c>
      <c r="V33" s="44">
        <v>16.2</v>
      </c>
      <c r="W33" s="44">
        <v>16.2</v>
      </c>
      <c r="X33" s="44">
        <v>16.2</v>
      </c>
      <c r="Y33" s="44">
        <v>16.2</v>
      </c>
      <c r="Z33" s="44">
        <v>10.199999999999999</v>
      </c>
      <c r="AA33" s="44">
        <v>10.199999999999999</v>
      </c>
      <c r="AB33" s="44">
        <v>10.199999999999999</v>
      </c>
      <c r="AC33" s="44">
        <v>10.199999999999999</v>
      </c>
      <c r="AD33" s="44">
        <v>10.199999999999999</v>
      </c>
      <c r="AE33" s="44">
        <v>10.199999999999999</v>
      </c>
      <c r="AF33" s="44">
        <v>10.199999999999999</v>
      </c>
      <c r="AG33" s="48">
        <v>27</v>
      </c>
      <c r="AH33" s="46">
        <f t="shared" si="2"/>
        <v>16.2</v>
      </c>
      <c r="AI33" s="47">
        <f t="shared" si="3"/>
        <v>10.199999999999999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12.7</v>
      </c>
      <c r="C35" s="44">
        <v>12.7</v>
      </c>
      <c r="D35" s="44">
        <v>12.7</v>
      </c>
      <c r="E35" s="44">
        <v>12.7</v>
      </c>
      <c r="F35" s="44">
        <v>12.7</v>
      </c>
      <c r="G35" s="44">
        <v>12.7</v>
      </c>
      <c r="H35" s="44">
        <v>12.7</v>
      </c>
      <c r="I35" s="44">
        <v>12.7</v>
      </c>
      <c r="J35" s="44">
        <v>12.7</v>
      </c>
      <c r="K35" s="44">
        <v>12.7</v>
      </c>
      <c r="L35" s="44">
        <v>12.7</v>
      </c>
      <c r="M35" s="44">
        <v>12.7</v>
      </c>
      <c r="N35" s="44">
        <v>12.7</v>
      </c>
      <c r="O35" s="44">
        <v>12.7</v>
      </c>
      <c r="P35" s="44">
        <v>12.7</v>
      </c>
      <c r="Q35" s="44">
        <v>12.7</v>
      </c>
      <c r="R35" s="44">
        <v>12.7</v>
      </c>
      <c r="S35" s="44">
        <v>12.7</v>
      </c>
      <c r="T35" s="44">
        <v>12.7</v>
      </c>
      <c r="U35" s="44">
        <v>12.7</v>
      </c>
      <c r="V35" s="44">
        <v>12.7</v>
      </c>
      <c r="W35" s="44">
        <v>12.7</v>
      </c>
      <c r="X35" s="44">
        <v>12.7</v>
      </c>
      <c r="Y35" s="44">
        <v>12.7</v>
      </c>
      <c r="Z35" s="44">
        <v>12.6</v>
      </c>
      <c r="AA35" s="44">
        <v>12.6</v>
      </c>
      <c r="AB35" s="44">
        <v>12.6</v>
      </c>
      <c r="AC35" s="44">
        <v>12.6</v>
      </c>
      <c r="AD35" s="44">
        <v>12.6</v>
      </c>
      <c r="AE35" s="44">
        <v>12.6</v>
      </c>
      <c r="AF35" s="44">
        <v>12.6</v>
      </c>
      <c r="AG35" s="48">
        <v>25</v>
      </c>
      <c r="AH35" s="46">
        <f t="shared" si="2"/>
        <v>12.7</v>
      </c>
      <c r="AI35" s="47">
        <f t="shared" si="3"/>
        <v>12.6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17.600000000000001</v>
      </c>
      <c r="C37" s="44">
        <v>17.600000000000001</v>
      </c>
      <c r="D37" s="44">
        <v>17.600000000000001</v>
      </c>
      <c r="E37" s="44">
        <v>17.600000000000001</v>
      </c>
      <c r="F37" s="44">
        <v>17.600000000000001</v>
      </c>
      <c r="G37" s="44">
        <v>17.600000000000001</v>
      </c>
      <c r="H37" s="44">
        <v>17.600000000000001</v>
      </c>
      <c r="I37" s="44">
        <v>17.600000000000001</v>
      </c>
      <c r="J37" s="44">
        <v>17.600000000000001</v>
      </c>
      <c r="K37" s="44">
        <v>17.600000000000001</v>
      </c>
      <c r="L37" s="44">
        <v>17.600000000000001</v>
      </c>
      <c r="M37" s="44">
        <v>17.600000000000001</v>
      </c>
      <c r="N37" s="44">
        <v>17.600000000000001</v>
      </c>
      <c r="O37" s="44">
        <v>17.600000000000001</v>
      </c>
      <c r="P37" s="44">
        <v>17.600000000000001</v>
      </c>
      <c r="Q37" s="44">
        <v>17.600000000000001</v>
      </c>
      <c r="R37" s="44">
        <v>17.600000000000001</v>
      </c>
      <c r="S37" s="44">
        <v>17.600000000000001</v>
      </c>
      <c r="T37" s="44">
        <v>17.600000000000001</v>
      </c>
      <c r="U37" s="44">
        <v>17.600000000000001</v>
      </c>
      <c r="V37" s="44">
        <v>17.600000000000001</v>
      </c>
      <c r="W37" s="44">
        <v>17.600000000000001</v>
      </c>
      <c r="X37" s="44">
        <v>17.600000000000001</v>
      </c>
      <c r="Y37" s="44">
        <v>17.600000000000001</v>
      </c>
      <c r="Z37" s="44">
        <v>18</v>
      </c>
      <c r="AA37" s="44">
        <v>18</v>
      </c>
      <c r="AB37" s="44">
        <v>18</v>
      </c>
      <c r="AC37" s="44">
        <v>18</v>
      </c>
      <c r="AD37" s="44">
        <v>18</v>
      </c>
      <c r="AE37" s="44">
        <v>18</v>
      </c>
      <c r="AF37" s="44">
        <v>18</v>
      </c>
      <c r="AG37" s="48">
        <v>25</v>
      </c>
      <c r="AH37" s="46">
        <f t="shared" si="2"/>
        <v>18</v>
      </c>
      <c r="AI37" s="47">
        <f t="shared" si="3"/>
        <v>17.600000000000001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16</v>
      </c>
      <c r="C38" s="44">
        <v>16</v>
      </c>
      <c r="D38" s="44">
        <v>16</v>
      </c>
      <c r="E38" s="44">
        <v>16</v>
      </c>
      <c r="F38" s="44">
        <v>16</v>
      </c>
      <c r="G38" s="44">
        <v>16</v>
      </c>
      <c r="H38" s="44">
        <v>16</v>
      </c>
      <c r="I38" s="44">
        <v>16</v>
      </c>
      <c r="J38" s="44">
        <v>16</v>
      </c>
      <c r="K38" s="44">
        <v>16</v>
      </c>
      <c r="L38" s="44">
        <v>16</v>
      </c>
      <c r="M38" s="44">
        <v>16</v>
      </c>
      <c r="N38" s="44">
        <v>16</v>
      </c>
      <c r="O38" s="44">
        <v>16</v>
      </c>
      <c r="P38" s="44">
        <v>16</v>
      </c>
      <c r="Q38" s="44">
        <v>16</v>
      </c>
      <c r="R38" s="44">
        <v>16</v>
      </c>
      <c r="S38" s="44">
        <v>16</v>
      </c>
      <c r="T38" s="44">
        <v>16</v>
      </c>
      <c r="U38" s="44">
        <v>16</v>
      </c>
      <c r="V38" s="44">
        <v>16</v>
      </c>
      <c r="W38" s="44">
        <v>16</v>
      </c>
      <c r="X38" s="44">
        <v>16</v>
      </c>
      <c r="Y38" s="44">
        <v>16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0.8</v>
      </c>
      <c r="AA42" s="44">
        <v>0.8</v>
      </c>
      <c r="AB42" s="44">
        <v>0.8</v>
      </c>
      <c r="AC42" s="44">
        <v>0.8</v>
      </c>
      <c r="AD42" s="44">
        <v>0.8</v>
      </c>
      <c r="AE42" s="44">
        <v>0.8</v>
      </c>
      <c r="AF42" s="44">
        <v>0.8</v>
      </c>
      <c r="AG42" s="48">
        <v>22</v>
      </c>
      <c r="AH42" s="46">
        <f t="shared" si="2"/>
        <v>0.8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24</v>
      </c>
      <c r="K44" s="44">
        <v>24</v>
      </c>
      <c r="L44" s="44">
        <v>24</v>
      </c>
      <c r="M44" s="44">
        <v>24</v>
      </c>
      <c r="N44" s="44">
        <v>24</v>
      </c>
      <c r="O44" s="44">
        <v>24</v>
      </c>
      <c r="P44" s="44">
        <v>24</v>
      </c>
      <c r="Q44" s="44">
        <v>24</v>
      </c>
      <c r="R44" s="44">
        <v>24</v>
      </c>
      <c r="S44" s="44">
        <v>24</v>
      </c>
      <c r="T44" s="44">
        <v>24</v>
      </c>
      <c r="U44" s="44">
        <v>24</v>
      </c>
      <c r="V44" s="44">
        <v>24</v>
      </c>
      <c r="W44" s="44">
        <v>24</v>
      </c>
      <c r="X44" s="44">
        <v>24</v>
      </c>
      <c r="Y44" s="44">
        <v>24</v>
      </c>
      <c r="Z44" s="44">
        <v>23.4</v>
      </c>
      <c r="AA44" s="44">
        <v>23.4</v>
      </c>
      <c r="AB44" s="44">
        <v>23.4</v>
      </c>
      <c r="AC44" s="44">
        <v>23.4</v>
      </c>
      <c r="AD44" s="44">
        <v>23.4</v>
      </c>
      <c r="AE44" s="44">
        <v>23.4</v>
      </c>
      <c r="AF44" s="44">
        <v>23.4</v>
      </c>
      <c r="AG44" s="48">
        <v>21.93</v>
      </c>
      <c r="AH44" s="46">
        <f t="shared" si="2"/>
        <v>24</v>
      </c>
      <c r="AI44" s="47">
        <f t="shared" si="3"/>
        <v>23.4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18</v>
      </c>
      <c r="C45" s="44">
        <v>18</v>
      </c>
      <c r="D45" s="44">
        <v>18</v>
      </c>
      <c r="E45" s="44">
        <v>18</v>
      </c>
      <c r="F45" s="44">
        <v>18</v>
      </c>
      <c r="G45" s="44">
        <v>18</v>
      </c>
      <c r="H45" s="44">
        <v>18</v>
      </c>
      <c r="I45" s="44">
        <v>18</v>
      </c>
      <c r="J45" s="44">
        <v>18</v>
      </c>
      <c r="K45" s="44">
        <v>18</v>
      </c>
      <c r="L45" s="44">
        <v>18</v>
      </c>
      <c r="M45" s="44">
        <v>18</v>
      </c>
      <c r="N45" s="44">
        <v>18</v>
      </c>
      <c r="O45" s="44">
        <v>18</v>
      </c>
      <c r="P45" s="44">
        <v>18</v>
      </c>
      <c r="Q45" s="44">
        <v>18</v>
      </c>
      <c r="R45" s="44">
        <v>18</v>
      </c>
      <c r="S45" s="44">
        <v>18</v>
      </c>
      <c r="T45" s="44">
        <v>18</v>
      </c>
      <c r="U45" s="44">
        <v>18</v>
      </c>
      <c r="V45" s="44">
        <v>18</v>
      </c>
      <c r="W45" s="44">
        <v>18</v>
      </c>
      <c r="X45" s="44">
        <v>18</v>
      </c>
      <c r="Y45" s="44">
        <v>18</v>
      </c>
      <c r="Z45" s="44">
        <v>18.3</v>
      </c>
      <c r="AA45" s="44">
        <v>18.3</v>
      </c>
      <c r="AB45" s="44">
        <v>18.3</v>
      </c>
      <c r="AC45" s="44">
        <v>18.3</v>
      </c>
      <c r="AD45" s="44">
        <v>18.3</v>
      </c>
      <c r="AE45" s="44">
        <v>18.3</v>
      </c>
      <c r="AF45" s="44">
        <v>18.3</v>
      </c>
      <c r="AG45" s="48">
        <v>21.3</v>
      </c>
      <c r="AH45" s="46">
        <f t="shared" si="2"/>
        <v>18.3</v>
      </c>
      <c r="AI45" s="47">
        <f t="shared" si="3"/>
        <v>18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11.4</v>
      </c>
      <c r="O46" s="44">
        <v>11.4</v>
      </c>
      <c r="P46" s="44">
        <v>11.4</v>
      </c>
      <c r="Q46" s="44">
        <v>11.4</v>
      </c>
      <c r="R46" s="44">
        <v>11.4</v>
      </c>
      <c r="S46" s="44">
        <v>11.4</v>
      </c>
      <c r="T46" s="44">
        <v>11.4</v>
      </c>
      <c r="U46" s="44">
        <v>11.4</v>
      </c>
      <c r="V46" s="44">
        <v>11.4</v>
      </c>
      <c r="W46" s="44">
        <v>11.4</v>
      </c>
      <c r="X46" s="44">
        <v>11.4</v>
      </c>
      <c r="Y46" s="44">
        <v>11.4</v>
      </c>
      <c r="Z46" s="44">
        <v>10.3</v>
      </c>
      <c r="AA46" s="44">
        <v>10.3</v>
      </c>
      <c r="AB46" s="44">
        <v>10.3</v>
      </c>
      <c r="AC46" s="44">
        <v>10.3</v>
      </c>
      <c r="AD46" s="44">
        <v>10.3</v>
      </c>
      <c r="AE46" s="44">
        <v>10.3</v>
      </c>
      <c r="AF46" s="44">
        <v>10.3</v>
      </c>
      <c r="AG46" s="48">
        <v>20</v>
      </c>
      <c r="AH46" s="46">
        <f t="shared" si="2"/>
        <v>11.4</v>
      </c>
      <c r="AI46" s="47">
        <f t="shared" si="3"/>
        <v>10.3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6.1</v>
      </c>
      <c r="C47" s="44">
        <v>6.1</v>
      </c>
      <c r="D47" s="44">
        <v>6.1</v>
      </c>
      <c r="E47" s="44">
        <v>6.1</v>
      </c>
      <c r="F47" s="44">
        <v>6.1</v>
      </c>
      <c r="G47" s="44">
        <v>6.1</v>
      </c>
      <c r="H47" s="44">
        <v>6.1</v>
      </c>
      <c r="I47" s="44">
        <v>6.1</v>
      </c>
      <c r="J47" s="44">
        <v>6.1</v>
      </c>
      <c r="K47" s="44">
        <v>6.1</v>
      </c>
      <c r="L47" s="44">
        <v>6.1</v>
      </c>
      <c r="M47" s="44">
        <v>6.1</v>
      </c>
      <c r="N47" s="44">
        <v>6.1</v>
      </c>
      <c r="O47" s="44">
        <v>6.1</v>
      </c>
      <c r="P47" s="44">
        <v>6.1</v>
      </c>
      <c r="Q47" s="44">
        <v>6.1</v>
      </c>
      <c r="R47" s="44">
        <v>6.1</v>
      </c>
      <c r="S47" s="44">
        <v>6.1</v>
      </c>
      <c r="T47" s="44">
        <v>6.1</v>
      </c>
      <c r="U47" s="44">
        <v>6.1</v>
      </c>
      <c r="V47" s="44">
        <v>6.1</v>
      </c>
      <c r="W47" s="44">
        <v>6.1</v>
      </c>
      <c r="X47" s="44">
        <v>6.1</v>
      </c>
      <c r="Y47" s="44">
        <v>6.1</v>
      </c>
      <c r="Z47" s="44">
        <v>5.4</v>
      </c>
      <c r="AA47" s="44">
        <v>5.4</v>
      </c>
      <c r="AB47" s="44">
        <v>5.4</v>
      </c>
      <c r="AC47" s="44">
        <v>5.4</v>
      </c>
      <c r="AD47" s="44">
        <v>5.4</v>
      </c>
      <c r="AE47" s="44">
        <v>5.4</v>
      </c>
      <c r="AF47" s="44">
        <v>5.4</v>
      </c>
      <c r="AG47" s="48">
        <v>19.8</v>
      </c>
      <c r="AH47" s="46">
        <f t="shared" si="2"/>
        <v>6.1</v>
      </c>
      <c r="AI47" s="47">
        <f t="shared" si="3"/>
        <v>5.4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10.6</v>
      </c>
      <c r="C48" s="44">
        <v>10.6</v>
      </c>
      <c r="D48" s="44">
        <v>10.6</v>
      </c>
      <c r="E48" s="44">
        <v>10.6</v>
      </c>
      <c r="F48" s="44">
        <v>10.6</v>
      </c>
      <c r="G48" s="44">
        <v>10.6</v>
      </c>
      <c r="H48" s="44">
        <v>10.6</v>
      </c>
      <c r="I48" s="44">
        <v>10.6</v>
      </c>
      <c r="J48" s="44">
        <v>10.6</v>
      </c>
      <c r="K48" s="44">
        <v>10.6</v>
      </c>
      <c r="L48" s="44">
        <v>10.6</v>
      </c>
      <c r="M48" s="44">
        <v>10.6</v>
      </c>
      <c r="N48" s="44">
        <v>10.6</v>
      </c>
      <c r="O48" s="44">
        <v>10.6</v>
      </c>
      <c r="P48" s="44">
        <v>10.6</v>
      </c>
      <c r="Q48" s="44">
        <v>10.6</v>
      </c>
      <c r="R48" s="44">
        <v>10.6</v>
      </c>
      <c r="S48" s="44">
        <v>10.6</v>
      </c>
      <c r="T48" s="44">
        <v>10.6</v>
      </c>
      <c r="U48" s="44">
        <v>10.6</v>
      </c>
      <c r="V48" s="44">
        <v>10.6</v>
      </c>
      <c r="W48" s="44">
        <v>10.6</v>
      </c>
      <c r="X48" s="44">
        <v>10.6</v>
      </c>
      <c r="Y48" s="44">
        <v>10.6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10.6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6.9</v>
      </c>
      <c r="C49" s="44">
        <v>6.9</v>
      </c>
      <c r="D49" s="44">
        <v>6.9</v>
      </c>
      <c r="E49" s="44">
        <v>6.9</v>
      </c>
      <c r="F49" s="44">
        <v>6.9</v>
      </c>
      <c r="G49" s="44">
        <v>6.9</v>
      </c>
      <c r="H49" s="44">
        <v>6.9</v>
      </c>
      <c r="I49" s="44">
        <v>6.9</v>
      </c>
      <c r="J49" s="44">
        <v>6.9</v>
      </c>
      <c r="K49" s="44">
        <v>6.9</v>
      </c>
      <c r="L49" s="44">
        <v>6.9</v>
      </c>
      <c r="M49" s="44">
        <v>6.9</v>
      </c>
      <c r="N49" s="44">
        <v>6.9</v>
      </c>
      <c r="O49" s="44">
        <v>6.9</v>
      </c>
      <c r="P49" s="44">
        <v>6.9</v>
      </c>
      <c r="Q49" s="44">
        <v>6.9</v>
      </c>
      <c r="R49" s="44">
        <v>6.9</v>
      </c>
      <c r="S49" s="44">
        <v>6.9</v>
      </c>
      <c r="T49" s="44">
        <v>6.9</v>
      </c>
      <c r="U49" s="44">
        <v>6.9</v>
      </c>
      <c r="V49" s="44">
        <v>6.9</v>
      </c>
      <c r="W49" s="44">
        <v>6.9</v>
      </c>
      <c r="X49" s="44">
        <v>6.9</v>
      </c>
      <c r="Y49" s="44">
        <v>6.9</v>
      </c>
      <c r="Z49" s="44">
        <v>6</v>
      </c>
      <c r="AA49" s="44">
        <v>6</v>
      </c>
      <c r="AB49" s="44">
        <v>6.4</v>
      </c>
      <c r="AC49" s="44">
        <v>6.4</v>
      </c>
      <c r="AD49" s="44">
        <v>6.4</v>
      </c>
      <c r="AE49" s="44">
        <v>6.4</v>
      </c>
      <c r="AF49" s="44">
        <v>6.4</v>
      </c>
      <c r="AG49" s="48">
        <v>15.33</v>
      </c>
      <c r="AH49" s="46">
        <f t="shared" si="2"/>
        <v>6.9</v>
      </c>
      <c r="AI49" s="47">
        <f t="shared" si="3"/>
        <v>6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6.4</v>
      </c>
      <c r="AA51" s="44">
        <v>6.4</v>
      </c>
      <c r="AB51" s="44">
        <v>6.4</v>
      </c>
      <c r="AC51" s="44">
        <v>6.4</v>
      </c>
      <c r="AD51" s="44">
        <v>6.4</v>
      </c>
      <c r="AE51" s="44">
        <v>6.4</v>
      </c>
      <c r="AF51" s="44">
        <v>6.4</v>
      </c>
      <c r="AG51" s="48">
        <v>14.9</v>
      </c>
      <c r="AH51" s="46">
        <f t="shared" si="2"/>
        <v>6.4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8.6</v>
      </c>
      <c r="C52" s="44">
        <v>8.6</v>
      </c>
      <c r="D52" s="44">
        <v>8.6</v>
      </c>
      <c r="E52" s="44">
        <v>8.6</v>
      </c>
      <c r="F52" s="44">
        <v>8.6</v>
      </c>
      <c r="G52" s="44">
        <v>8.6</v>
      </c>
      <c r="H52" s="44">
        <v>8.6</v>
      </c>
      <c r="I52" s="44">
        <v>8.6</v>
      </c>
      <c r="J52" s="44">
        <v>8.6</v>
      </c>
      <c r="K52" s="44">
        <v>8.6</v>
      </c>
      <c r="L52" s="44">
        <v>8.6</v>
      </c>
      <c r="M52" s="44">
        <v>8.6</v>
      </c>
      <c r="N52" s="44">
        <v>8.6</v>
      </c>
      <c r="O52" s="44">
        <v>8.6</v>
      </c>
      <c r="P52" s="44">
        <v>8.6</v>
      </c>
      <c r="Q52" s="44">
        <v>8.6</v>
      </c>
      <c r="R52" s="44">
        <v>8.6</v>
      </c>
      <c r="S52" s="44">
        <v>8.6</v>
      </c>
      <c r="T52" s="44">
        <v>8.6</v>
      </c>
      <c r="U52" s="44">
        <v>8.6</v>
      </c>
      <c r="V52" s="44">
        <v>8.6</v>
      </c>
      <c r="W52" s="44">
        <v>8.6</v>
      </c>
      <c r="X52" s="44">
        <v>8.6</v>
      </c>
      <c r="Y52" s="44">
        <v>8.6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8.6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8.8000000000000007</v>
      </c>
      <c r="C53" s="44">
        <v>8.8000000000000007</v>
      </c>
      <c r="D53" s="44">
        <v>8.8000000000000007</v>
      </c>
      <c r="E53" s="44">
        <v>8.8000000000000007</v>
      </c>
      <c r="F53" s="44">
        <v>8.8000000000000007</v>
      </c>
      <c r="G53" s="44">
        <v>8.8000000000000007</v>
      </c>
      <c r="H53" s="44">
        <v>8.8000000000000007</v>
      </c>
      <c r="I53" s="44">
        <v>8.8000000000000007</v>
      </c>
      <c r="J53" s="44">
        <v>8.8000000000000007</v>
      </c>
      <c r="K53" s="44">
        <v>8.8000000000000007</v>
      </c>
      <c r="L53" s="44">
        <v>8.8000000000000007</v>
      </c>
      <c r="M53" s="44">
        <v>8.8000000000000007</v>
      </c>
      <c r="N53" s="44">
        <v>8.8000000000000007</v>
      </c>
      <c r="O53" s="44">
        <v>8.8000000000000007</v>
      </c>
      <c r="P53" s="44">
        <v>8.8000000000000007</v>
      </c>
      <c r="Q53" s="44">
        <v>8.8000000000000007</v>
      </c>
      <c r="R53" s="44">
        <v>8.8000000000000007</v>
      </c>
      <c r="S53" s="44">
        <v>8.8000000000000007</v>
      </c>
      <c r="T53" s="44">
        <v>8.8000000000000007</v>
      </c>
      <c r="U53" s="44">
        <v>8.8000000000000007</v>
      </c>
      <c r="V53" s="44">
        <v>8.8000000000000007</v>
      </c>
      <c r="W53" s="44">
        <v>8.8000000000000007</v>
      </c>
      <c r="X53" s="44">
        <v>8.8000000000000007</v>
      </c>
      <c r="Y53" s="44">
        <v>8.8000000000000007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8.8000000000000007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15</v>
      </c>
      <c r="N55" s="44">
        <v>15</v>
      </c>
      <c r="O55" s="44">
        <v>15</v>
      </c>
      <c r="P55" s="44">
        <v>15</v>
      </c>
      <c r="Q55" s="44">
        <v>15</v>
      </c>
      <c r="R55" s="44">
        <v>15</v>
      </c>
      <c r="S55" s="44">
        <v>15</v>
      </c>
      <c r="T55" s="44">
        <v>15</v>
      </c>
      <c r="U55" s="44">
        <v>15</v>
      </c>
      <c r="V55" s="44">
        <v>15</v>
      </c>
      <c r="W55" s="44">
        <v>15</v>
      </c>
      <c r="X55" s="44">
        <v>15</v>
      </c>
      <c r="Y55" s="44">
        <v>15</v>
      </c>
      <c r="Z55" s="44">
        <v>13.2</v>
      </c>
      <c r="AA55" s="44">
        <v>13.2</v>
      </c>
      <c r="AB55" s="44">
        <v>13.2</v>
      </c>
      <c r="AC55" s="44">
        <v>13.2</v>
      </c>
      <c r="AD55" s="44">
        <v>13.2</v>
      </c>
      <c r="AE55" s="44">
        <v>13.2</v>
      </c>
      <c r="AF55" s="44">
        <v>13.2</v>
      </c>
      <c r="AG55" s="48">
        <v>13.5</v>
      </c>
      <c r="AH55" s="46">
        <f t="shared" si="2"/>
        <v>15</v>
      </c>
      <c r="AI55" s="47">
        <f t="shared" si="3"/>
        <v>13.2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5.9</v>
      </c>
      <c r="AA57" s="44">
        <v>5.9</v>
      </c>
      <c r="AB57" s="44">
        <v>5.9</v>
      </c>
      <c r="AC57" s="44">
        <v>5.9</v>
      </c>
      <c r="AD57" s="44">
        <v>5.9</v>
      </c>
      <c r="AE57" s="44">
        <v>5.9</v>
      </c>
      <c r="AF57" s="44">
        <v>5.9</v>
      </c>
      <c r="AG57" s="48">
        <v>12</v>
      </c>
      <c r="AH57" s="46">
        <f t="shared" si="2"/>
        <v>6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3.2</v>
      </c>
      <c r="C58" s="44">
        <v>3.2</v>
      </c>
      <c r="D58" s="44">
        <v>3.2</v>
      </c>
      <c r="E58" s="44">
        <v>3.2</v>
      </c>
      <c r="F58" s="44">
        <v>3.2</v>
      </c>
      <c r="G58" s="44">
        <v>3.2</v>
      </c>
      <c r="H58" s="44">
        <v>3.2</v>
      </c>
      <c r="I58" s="44">
        <v>3.2</v>
      </c>
      <c r="J58" s="44">
        <v>3.2</v>
      </c>
      <c r="K58" s="44">
        <v>3.2</v>
      </c>
      <c r="L58" s="44">
        <v>3.2</v>
      </c>
      <c r="M58" s="44">
        <v>3.2</v>
      </c>
      <c r="N58" s="44">
        <v>3.2</v>
      </c>
      <c r="O58" s="44">
        <v>3.2</v>
      </c>
      <c r="P58" s="44">
        <v>3.2</v>
      </c>
      <c r="Q58" s="44">
        <v>3.2</v>
      </c>
      <c r="R58" s="44">
        <v>3.2</v>
      </c>
      <c r="S58" s="44">
        <v>3.2</v>
      </c>
      <c r="T58" s="44">
        <v>3.2</v>
      </c>
      <c r="U58" s="44">
        <v>3.2</v>
      </c>
      <c r="V58" s="44">
        <v>3.2</v>
      </c>
      <c r="W58" s="44">
        <v>3.2</v>
      </c>
      <c r="X58" s="44">
        <v>3.2</v>
      </c>
      <c r="Y58" s="44">
        <v>3.2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3.2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6</v>
      </c>
      <c r="C59" s="44">
        <v>6</v>
      </c>
      <c r="D59" s="44">
        <v>6</v>
      </c>
      <c r="E59" s="44">
        <v>6</v>
      </c>
      <c r="F59" s="44">
        <v>6</v>
      </c>
      <c r="G59" s="44">
        <v>6</v>
      </c>
      <c r="H59" s="44">
        <v>6</v>
      </c>
      <c r="I59" s="44">
        <v>6</v>
      </c>
      <c r="J59" s="44">
        <v>6</v>
      </c>
      <c r="K59" s="44">
        <v>6</v>
      </c>
      <c r="L59" s="44">
        <v>6</v>
      </c>
      <c r="M59" s="44">
        <v>6</v>
      </c>
      <c r="N59" s="44">
        <v>6</v>
      </c>
      <c r="O59" s="44">
        <v>6</v>
      </c>
      <c r="P59" s="44">
        <v>6</v>
      </c>
      <c r="Q59" s="44">
        <v>6</v>
      </c>
      <c r="R59" s="44">
        <v>6</v>
      </c>
      <c r="S59" s="44">
        <v>6</v>
      </c>
      <c r="T59" s="44">
        <v>6</v>
      </c>
      <c r="U59" s="44">
        <v>6</v>
      </c>
      <c r="V59" s="44">
        <v>6</v>
      </c>
      <c r="W59" s="44">
        <v>6</v>
      </c>
      <c r="X59" s="44">
        <v>6</v>
      </c>
      <c r="Y59" s="44">
        <v>6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6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11.1</v>
      </c>
      <c r="C60" s="44">
        <v>11.1</v>
      </c>
      <c r="D60" s="44">
        <v>11.1</v>
      </c>
      <c r="E60" s="44">
        <v>11.1</v>
      </c>
      <c r="F60" s="44">
        <v>11.1</v>
      </c>
      <c r="G60" s="44">
        <v>11.1</v>
      </c>
      <c r="H60" s="44">
        <v>11.1</v>
      </c>
      <c r="I60" s="44">
        <v>11.1</v>
      </c>
      <c r="J60" s="44">
        <v>11.1</v>
      </c>
      <c r="K60" s="44">
        <v>11.1</v>
      </c>
      <c r="L60" s="44">
        <v>11.1</v>
      </c>
      <c r="M60" s="44">
        <v>11.1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11.1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14.9</v>
      </c>
      <c r="C61" s="44">
        <v>14.9</v>
      </c>
      <c r="D61" s="44">
        <v>14.9</v>
      </c>
      <c r="E61" s="44">
        <v>14.9</v>
      </c>
      <c r="F61" s="44">
        <v>14.9</v>
      </c>
      <c r="G61" s="44">
        <v>14.9</v>
      </c>
      <c r="H61" s="44">
        <v>14.9</v>
      </c>
      <c r="I61" s="44">
        <v>14.9</v>
      </c>
      <c r="J61" s="44">
        <v>14.9</v>
      </c>
      <c r="K61" s="44">
        <v>14.9</v>
      </c>
      <c r="L61" s="44">
        <v>14.9</v>
      </c>
      <c r="M61" s="44">
        <v>14.9</v>
      </c>
      <c r="N61" s="44">
        <v>14.9</v>
      </c>
      <c r="O61" s="44">
        <v>14.9</v>
      </c>
      <c r="P61" s="44">
        <v>14.9</v>
      </c>
      <c r="Q61" s="44">
        <v>14.9</v>
      </c>
      <c r="R61" s="44">
        <v>14.9</v>
      </c>
      <c r="S61" s="44">
        <v>14.9</v>
      </c>
      <c r="T61" s="44">
        <v>14.9</v>
      </c>
      <c r="U61" s="44">
        <v>14.9</v>
      </c>
      <c r="V61" s="44">
        <v>14.9</v>
      </c>
      <c r="W61" s="44">
        <v>14.9</v>
      </c>
      <c r="X61" s="44">
        <v>14.9</v>
      </c>
      <c r="Y61" s="44">
        <v>14.9</v>
      </c>
      <c r="Z61" s="44">
        <v>14.8</v>
      </c>
      <c r="AA61" s="44">
        <v>14.8</v>
      </c>
      <c r="AB61" s="44">
        <v>14.8</v>
      </c>
      <c r="AC61" s="44">
        <v>14.8</v>
      </c>
      <c r="AD61" s="44">
        <v>14.8</v>
      </c>
      <c r="AE61" s="44">
        <v>14.8</v>
      </c>
      <c r="AF61" s="44">
        <v>14.8</v>
      </c>
      <c r="AG61" s="48">
        <v>12</v>
      </c>
      <c r="AH61" s="46">
        <f t="shared" si="2"/>
        <v>14.9</v>
      </c>
      <c r="AI61" s="47">
        <f t="shared" si="3"/>
        <v>14.8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5.6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2.2000000000000002</v>
      </c>
      <c r="C65" s="44">
        <v>2.2000000000000002</v>
      </c>
      <c r="D65" s="44">
        <v>2.2000000000000002</v>
      </c>
      <c r="E65" s="44">
        <v>2.2000000000000002</v>
      </c>
      <c r="F65" s="44">
        <v>2.2000000000000002</v>
      </c>
      <c r="G65" s="44">
        <v>2.2000000000000002</v>
      </c>
      <c r="H65" s="44">
        <v>2.2000000000000002</v>
      </c>
      <c r="I65" s="44">
        <v>2.2000000000000002</v>
      </c>
      <c r="J65" s="44">
        <v>2.2000000000000002</v>
      </c>
      <c r="K65" s="44">
        <v>2.2000000000000002</v>
      </c>
      <c r="L65" s="44">
        <v>2.2000000000000002</v>
      </c>
      <c r="M65" s="44">
        <v>2.2000000000000002</v>
      </c>
      <c r="N65" s="44">
        <v>2.2000000000000002</v>
      </c>
      <c r="O65" s="44">
        <v>2.2000000000000002</v>
      </c>
      <c r="P65" s="44">
        <v>2.2000000000000002</v>
      </c>
      <c r="Q65" s="44">
        <v>2.2000000000000002</v>
      </c>
      <c r="R65" s="44">
        <v>2.2000000000000002</v>
      </c>
      <c r="S65" s="44">
        <v>2.2000000000000002</v>
      </c>
      <c r="T65" s="44">
        <v>2.2000000000000002</v>
      </c>
      <c r="U65" s="44">
        <v>2.2000000000000002</v>
      </c>
      <c r="V65" s="44">
        <v>2.2000000000000002</v>
      </c>
      <c r="W65" s="44">
        <v>2.2000000000000002</v>
      </c>
      <c r="X65" s="44">
        <v>2.2000000000000002</v>
      </c>
      <c r="Y65" s="44">
        <v>2.2000000000000002</v>
      </c>
      <c r="Z65" s="44">
        <v>2.2000000000000002</v>
      </c>
      <c r="AA65" s="44">
        <v>2.2000000000000002</v>
      </c>
      <c r="AB65" s="44">
        <v>2.2000000000000002</v>
      </c>
      <c r="AC65" s="44">
        <v>2.2000000000000002</v>
      </c>
      <c r="AD65" s="44">
        <v>2.2000000000000002</v>
      </c>
      <c r="AE65" s="44">
        <v>2.2000000000000002</v>
      </c>
      <c r="AF65" s="44">
        <v>2.2000000000000002</v>
      </c>
      <c r="AG65" s="48">
        <v>10.7</v>
      </c>
      <c r="AH65" s="46">
        <f t="shared" si="2"/>
        <v>2.2000000000000002</v>
      </c>
      <c r="AI65" s="47">
        <f t="shared" si="3"/>
        <v>2.2000000000000002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3.7</v>
      </c>
      <c r="C67" s="44">
        <v>3.7</v>
      </c>
      <c r="D67" s="44">
        <v>3.7</v>
      </c>
      <c r="E67" s="44">
        <v>3.7</v>
      </c>
      <c r="F67" s="44">
        <v>3.7</v>
      </c>
      <c r="G67" s="44">
        <v>3.7</v>
      </c>
      <c r="H67" s="44">
        <v>3.7</v>
      </c>
      <c r="I67" s="44">
        <v>3.7</v>
      </c>
      <c r="J67" s="44">
        <v>3.7</v>
      </c>
      <c r="K67" s="44">
        <v>3.7</v>
      </c>
      <c r="L67" s="44">
        <v>3.7</v>
      </c>
      <c r="M67" s="44">
        <v>3.7</v>
      </c>
      <c r="N67" s="44">
        <v>3.7</v>
      </c>
      <c r="O67" s="44">
        <v>3.7</v>
      </c>
      <c r="P67" s="44">
        <v>3.7</v>
      </c>
      <c r="Q67" s="44">
        <v>3.7</v>
      </c>
      <c r="R67" s="44">
        <v>3.7</v>
      </c>
      <c r="S67" s="44">
        <v>3.7</v>
      </c>
      <c r="T67" s="44">
        <v>3.7</v>
      </c>
      <c r="U67" s="44">
        <v>3.7</v>
      </c>
      <c r="V67" s="44">
        <v>3.7</v>
      </c>
      <c r="W67" s="44">
        <v>3.7</v>
      </c>
      <c r="X67" s="44">
        <v>3.7</v>
      </c>
      <c r="Y67" s="44">
        <v>3.7</v>
      </c>
      <c r="Z67" s="44">
        <v>3.5</v>
      </c>
      <c r="AA67" s="44">
        <v>3.5</v>
      </c>
      <c r="AB67" s="44">
        <v>3.5</v>
      </c>
      <c r="AC67" s="44">
        <v>3.5</v>
      </c>
      <c r="AD67" s="44">
        <v>3.5</v>
      </c>
      <c r="AE67" s="44">
        <v>3.5</v>
      </c>
      <c r="AF67" s="44">
        <v>3.5</v>
      </c>
      <c r="AG67" s="61">
        <v>10</v>
      </c>
      <c r="AH67" s="46">
        <f t="shared" si="2"/>
        <v>3.7</v>
      </c>
      <c r="AI67" s="47">
        <f t="shared" si="3"/>
        <v>3.5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f>68.8+76</f>
        <v>144.80000000000001</v>
      </c>
      <c r="C70" s="66">
        <f t="shared" ref="C70:E70" si="20">68.8+76</f>
        <v>144.80000000000001</v>
      </c>
      <c r="D70" s="66">
        <f t="shared" si="20"/>
        <v>144.80000000000001</v>
      </c>
      <c r="E70" s="66">
        <f t="shared" si="20"/>
        <v>144.80000000000001</v>
      </c>
      <c r="F70" s="66">
        <f>68.2+80.1</f>
        <v>148.30000000000001</v>
      </c>
      <c r="G70" s="66">
        <f>62+73.6</f>
        <v>135.6</v>
      </c>
      <c r="H70" s="66">
        <f>67+77.4</f>
        <v>144.4</v>
      </c>
      <c r="I70" s="66">
        <f>67.1+77.6</f>
        <v>144.69999999999999</v>
      </c>
      <c r="J70" s="66">
        <f>67.1+77.6</f>
        <v>144.69999999999999</v>
      </c>
      <c r="K70" s="66">
        <f>66.2+76.4</f>
        <v>142.60000000000002</v>
      </c>
      <c r="L70" s="66">
        <f t="shared" ref="L70:Y70" si="21">66.9+77.2</f>
        <v>144.10000000000002</v>
      </c>
      <c r="M70" s="66">
        <f t="shared" si="21"/>
        <v>144.10000000000002</v>
      </c>
      <c r="N70" s="66">
        <f t="shared" si="21"/>
        <v>144.10000000000002</v>
      </c>
      <c r="O70" s="66">
        <f t="shared" si="21"/>
        <v>144.10000000000002</v>
      </c>
      <c r="P70" s="66">
        <f t="shared" si="21"/>
        <v>144.10000000000002</v>
      </c>
      <c r="Q70" s="66">
        <f t="shared" si="21"/>
        <v>144.10000000000002</v>
      </c>
      <c r="R70" s="66">
        <f t="shared" si="21"/>
        <v>144.10000000000002</v>
      </c>
      <c r="S70" s="66">
        <f t="shared" si="21"/>
        <v>144.10000000000002</v>
      </c>
      <c r="T70" s="66">
        <f t="shared" si="21"/>
        <v>144.10000000000002</v>
      </c>
      <c r="U70" s="66">
        <f t="shared" si="21"/>
        <v>144.10000000000002</v>
      </c>
      <c r="V70" s="66">
        <f t="shared" si="21"/>
        <v>144.10000000000002</v>
      </c>
      <c r="W70" s="66">
        <f t="shared" si="21"/>
        <v>144.10000000000002</v>
      </c>
      <c r="X70" s="66">
        <f t="shared" si="21"/>
        <v>144.10000000000002</v>
      </c>
      <c r="Y70" s="66">
        <f t="shared" si="21"/>
        <v>144.10000000000002</v>
      </c>
      <c r="Z70" s="66">
        <f>65+74.9</f>
        <v>139.9</v>
      </c>
      <c r="AA70" s="66">
        <f>65+74.9</f>
        <v>139.9</v>
      </c>
      <c r="AB70" s="66">
        <f>65+74.9</f>
        <v>139.9</v>
      </c>
      <c r="AC70" s="66">
        <f>74.3+65.3</f>
        <v>139.6</v>
      </c>
      <c r="AD70" s="66">
        <f>74.3+65.3</f>
        <v>139.6</v>
      </c>
      <c r="AE70" s="66">
        <f>74.3+65.3</f>
        <v>139.6</v>
      </c>
      <c r="AF70" s="66">
        <f>76.9+65.3</f>
        <v>142.19999999999999</v>
      </c>
      <c r="AG70" s="64">
        <v>240</v>
      </c>
      <c r="AH70" s="46">
        <f t="shared" si="2"/>
        <v>148.30000000000001</v>
      </c>
      <c r="AI70" s="47">
        <f t="shared" si="3"/>
        <v>135.6</v>
      </c>
      <c r="AK70" s="49"/>
    </row>
    <row r="71" spans="1:88" ht="15.75" thickBot="1" x14ac:dyDescent="0.3">
      <c r="A71" s="69" t="s">
        <v>90</v>
      </c>
      <c r="B71" s="70">
        <f t="shared" ref="B71" si="22">SUM(B11:B69)</f>
        <v>1024.7000000000003</v>
      </c>
      <c r="C71" s="70">
        <f>SUM(C11:C69)</f>
        <v>1024.7000000000003</v>
      </c>
      <c r="D71" s="70">
        <f t="shared" ref="D71:AG71" si="23">SUM(D11:D69)</f>
        <v>1024.7000000000003</v>
      </c>
      <c r="E71" s="70">
        <f t="shared" si="23"/>
        <v>1024.7000000000003</v>
      </c>
      <c r="F71" s="70">
        <f t="shared" si="23"/>
        <v>1024.7000000000003</v>
      </c>
      <c r="G71" s="70">
        <f t="shared" si="23"/>
        <v>1007.4000000000003</v>
      </c>
      <c r="H71" s="70">
        <f t="shared" si="23"/>
        <v>1007.4000000000003</v>
      </c>
      <c r="I71" s="70">
        <f t="shared" si="23"/>
        <v>1005.9000000000003</v>
      </c>
      <c r="J71" s="70">
        <f t="shared" si="23"/>
        <v>973.9000000000002</v>
      </c>
      <c r="K71" s="70">
        <f t="shared" si="23"/>
        <v>970.4000000000002</v>
      </c>
      <c r="L71" s="70">
        <f t="shared" si="23"/>
        <v>970.4000000000002</v>
      </c>
      <c r="M71" s="70">
        <f t="shared" ref="M71:N71" si="24">SUM(M11:M69)</f>
        <v>970.4000000000002</v>
      </c>
      <c r="N71" s="70">
        <f t="shared" si="24"/>
        <v>970.4000000000002</v>
      </c>
      <c r="O71" s="70">
        <f t="shared" ref="O71:P71" si="25">SUM(O11:O69)</f>
        <v>970.4000000000002</v>
      </c>
      <c r="P71" s="70">
        <f t="shared" si="25"/>
        <v>970.4000000000002</v>
      </c>
      <c r="Q71" s="70">
        <f t="shared" ref="Q71" si="26">SUM(Q11:Q69)</f>
        <v>970.4000000000002</v>
      </c>
      <c r="R71" s="70">
        <f t="shared" si="23"/>
        <v>970.4000000000002</v>
      </c>
      <c r="S71" s="70">
        <f t="shared" ref="S71:T71" si="27">SUM(S11:S69)</f>
        <v>970.4000000000002</v>
      </c>
      <c r="T71" s="70">
        <f t="shared" si="27"/>
        <v>970.4000000000002</v>
      </c>
      <c r="U71" s="70">
        <f t="shared" ref="U71:V71" si="28">SUM(U11:U69)</f>
        <v>970.4000000000002</v>
      </c>
      <c r="V71" s="70">
        <f t="shared" si="28"/>
        <v>970.4000000000002</v>
      </c>
      <c r="W71" s="70">
        <f t="shared" ref="W71:X71" si="29">SUM(W11:W69)</f>
        <v>970.4000000000002</v>
      </c>
      <c r="X71" s="70">
        <f t="shared" si="29"/>
        <v>970.4000000000002</v>
      </c>
      <c r="Y71" s="70">
        <f t="shared" ref="Y71" si="30">SUM(Y11:Y69)</f>
        <v>970.4000000000002</v>
      </c>
      <c r="Z71" s="70">
        <f>SUM(Z11:Z69)</f>
        <v>981.09999999999991</v>
      </c>
      <c r="AA71" s="70">
        <f>SUM(AA11:AA69)</f>
        <v>982.99999999999989</v>
      </c>
      <c r="AB71" s="70">
        <f>SUM(AB11:AB69)</f>
        <v>1005.5999999999999</v>
      </c>
      <c r="AC71" s="70">
        <f t="shared" si="23"/>
        <v>1000.9999999999999</v>
      </c>
      <c r="AD71" s="70">
        <f t="shared" ref="AD71:AE71" si="31">SUM(AD11:AD69)</f>
        <v>1000.9999999999999</v>
      </c>
      <c r="AE71" s="70">
        <f t="shared" si="31"/>
        <v>1000.9999999999999</v>
      </c>
      <c r="AF71" s="70">
        <f t="shared" ref="AF71" si="32">SUM(AF11:AF69)</f>
        <v>995.69999999999993</v>
      </c>
      <c r="AG71" s="70">
        <f t="shared" si="23"/>
        <v>1812.2049999999999</v>
      </c>
      <c r="AH71" s="46">
        <f t="shared" si="2"/>
        <v>1024.7000000000003</v>
      </c>
      <c r="AI71" s="47">
        <f t="shared" si="3"/>
        <v>970.4000000000002</v>
      </c>
      <c r="AK71" s="49"/>
    </row>
    <row r="72" spans="1:88" x14ac:dyDescent="0.25">
      <c r="A72" s="71" t="s">
        <v>91</v>
      </c>
      <c r="B72" s="44">
        <v>349</v>
      </c>
      <c r="C72" s="44">
        <v>281</v>
      </c>
      <c r="D72" s="44">
        <v>404</v>
      </c>
      <c r="E72" s="44">
        <v>244</v>
      </c>
      <c r="F72" s="44">
        <v>301.7</v>
      </c>
      <c r="G72" s="44">
        <v>331.8</v>
      </c>
      <c r="H72" s="44">
        <v>271.5</v>
      </c>
      <c r="I72" s="44">
        <v>163</v>
      </c>
      <c r="J72" s="44">
        <v>163</v>
      </c>
      <c r="K72" s="44">
        <v>230</v>
      </c>
      <c r="L72" s="44">
        <v>254.1</v>
      </c>
      <c r="M72" s="44">
        <v>150</v>
      </c>
      <c r="N72" s="44">
        <v>199</v>
      </c>
      <c r="O72" s="44">
        <v>273.3</v>
      </c>
      <c r="P72" s="44">
        <v>305.39999999999998</v>
      </c>
      <c r="Q72" s="44">
        <v>100</v>
      </c>
      <c r="R72" s="44">
        <v>20</v>
      </c>
      <c r="S72" s="44">
        <v>0</v>
      </c>
      <c r="T72" s="44">
        <v>0</v>
      </c>
      <c r="U72" s="44">
        <v>20</v>
      </c>
      <c r="V72" s="44">
        <v>181.1</v>
      </c>
      <c r="W72" s="44">
        <v>251.4</v>
      </c>
      <c r="X72" s="44">
        <v>253.8</v>
      </c>
      <c r="Y72" s="44">
        <v>253.8</v>
      </c>
      <c r="Z72" s="44">
        <v>349.8</v>
      </c>
      <c r="AA72" s="44">
        <v>374</v>
      </c>
      <c r="AB72" s="44">
        <v>374</v>
      </c>
      <c r="AC72" s="44">
        <v>410.3</v>
      </c>
      <c r="AD72" s="44">
        <v>456.9</v>
      </c>
      <c r="AE72" s="44">
        <v>456.9</v>
      </c>
      <c r="AF72" s="44">
        <v>283.60000000000002</v>
      </c>
      <c r="AG72" s="61">
        <v>456</v>
      </c>
      <c r="AH72" s="46">
        <f t="shared" si="2"/>
        <v>456.9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62</v>
      </c>
      <c r="C73" s="43">
        <v>67.900000000000006</v>
      </c>
      <c r="D73" s="43">
        <v>68</v>
      </c>
      <c r="E73" s="43">
        <v>66</v>
      </c>
      <c r="F73" s="43">
        <v>66</v>
      </c>
      <c r="G73" s="43">
        <v>66</v>
      </c>
      <c r="H73" s="43">
        <v>66</v>
      </c>
      <c r="I73" s="43">
        <v>66</v>
      </c>
      <c r="J73" s="43">
        <v>66</v>
      </c>
      <c r="K73" s="43">
        <v>62</v>
      </c>
      <c r="L73" s="43">
        <v>62</v>
      </c>
      <c r="M73" s="43">
        <v>66</v>
      </c>
      <c r="N73" s="43">
        <v>66</v>
      </c>
      <c r="O73" s="43">
        <v>59.9</v>
      </c>
      <c r="P73" s="43">
        <v>63.9</v>
      </c>
      <c r="Q73" s="43">
        <v>63.9</v>
      </c>
      <c r="R73" s="43">
        <v>63.9</v>
      </c>
      <c r="S73" s="43">
        <v>61.9</v>
      </c>
      <c r="T73" s="43">
        <v>61.9</v>
      </c>
      <c r="U73" s="43">
        <v>61.8</v>
      </c>
      <c r="V73" s="43">
        <v>61.9</v>
      </c>
      <c r="W73" s="43">
        <v>65.900000000000006</v>
      </c>
      <c r="X73" s="43">
        <v>65.900000000000006</v>
      </c>
      <c r="Y73" s="43">
        <v>63.9</v>
      </c>
      <c r="Z73" s="43">
        <v>63.9</v>
      </c>
      <c r="AA73" s="43">
        <v>67.900000000000006</v>
      </c>
      <c r="AB73" s="43">
        <v>67.900000000000006</v>
      </c>
      <c r="AC73" s="43">
        <v>67.900000000000006</v>
      </c>
      <c r="AD73" s="43">
        <v>67.900000000000006</v>
      </c>
      <c r="AE73" s="43">
        <v>67.900000000000006</v>
      </c>
      <c r="AF73" s="43">
        <v>68.900000000000006</v>
      </c>
      <c r="AG73" s="64">
        <v>111</v>
      </c>
      <c r="AH73" s="46">
        <f t="shared" si="2"/>
        <v>68.900000000000006</v>
      </c>
      <c r="AI73" s="47">
        <f t="shared" si="3"/>
        <v>59.9</v>
      </c>
      <c r="AK73" s="49"/>
    </row>
    <row r="74" spans="1:88" x14ac:dyDescent="0.25">
      <c r="A74" s="73" t="s">
        <v>93</v>
      </c>
      <c r="B74" s="43">
        <v>61.7</v>
      </c>
      <c r="C74" s="43">
        <v>52.8</v>
      </c>
      <c r="D74" s="43">
        <v>48</v>
      </c>
      <c r="E74" s="43">
        <v>52</v>
      </c>
      <c r="F74" s="43">
        <v>52</v>
      </c>
      <c r="G74" s="43">
        <v>52</v>
      </c>
      <c r="H74" s="43">
        <v>52</v>
      </c>
      <c r="I74" s="43">
        <v>52</v>
      </c>
      <c r="J74" s="43">
        <v>52</v>
      </c>
      <c r="K74" s="43">
        <v>47.5</v>
      </c>
      <c r="L74" s="43">
        <v>51.1</v>
      </c>
      <c r="M74" s="43">
        <v>47.9</v>
      </c>
      <c r="N74" s="43">
        <v>47.9</v>
      </c>
      <c r="O74" s="43">
        <v>45.5</v>
      </c>
      <c r="P74" s="43">
        <v>45.5</v>
      </c>
      <c r="Q74" s="43">
        <v>44.7</v>
      </c>
      <c r="R74" s="43">
        <v>44.7</v>
      </c>
      <c r="S74" s="43">
        <v>43.5</v>
      </c>
      <c r="T74" s="43">
        <v>44.6</v>
      </c>
      <c r="U74" s="43">
        <v>40.9</v>
      </c>
      <c r="V74" s="43">
        <v>40.200000000000003</v>
      </c>
      <c r="W74" s="43">
        <v>42.8</v>
      </c>
      <c r="X74" s="43">
        <v>41.1</v>
      </c>
      <c r="Y74" s="43">
        <v>43.5</v>
      </c>
      <c r="Z74" s="43">
        <v>43.9</v>
      </c>
      <c r="AA74" s="43">
        <v>45.9</v>
      </c>
      <c r="AB74" s="43">
        <v>45.9</v>
      </c>
      <c r="AC74" s="43">
        <v>45.9</v>
      </c>
      <c r="AD74" s="43">
        <v>45.9</v>
      </c>
      <c r="AE74" s="43">
        <v>45.9</v>
      </c>
      <c r="AF74" s="43">
        <v>45.9</v>
      </c>
      <c r="AG74" s="64">
        <v>60</v>
      </c>
      <c r="AH74" s="46">
        <f t="shared" si="2"/>
        <v>61.7</v>
      </c>
      <c r="AI74" s="47">
        <f t="shared" si="3"/>
        <v>40.200000000000003</v>
      </c>
      <c r="AK74" s="49"/>
    </row>
    <row r="75" spans="1:88" x14ac:dyDescent="0.25">
      <c r="A75" s="74" t="s">
        <v>94</v>
      </c>
      <c r="B75" s="43">
        <v>29.8</v>
      </c>
      <c r="C75" s="43">
        <v>29.8</v>
      </c>
      <c r="D75" s="43">
        <v>24.4</v>
      </c>
      <c r="E75" s="43">
        <v>23.9</v>
      </c>
      <c r="F75" s="43">
        <v>23.9</v>
      </c>
      <c r="G75" s="43">
        <v>23.9</v>
      </c>
      <c r="H75" s="43">
        <v>23.9</v>
      </c>
      <c r="I75" s="43">
        <v>23.9</v>
      </c>
      <c r="J75" s="43">
        <v>23.9</v>
      </c>
      <c r="K75" s="43">
        <v>26.3</v>
      </c>
      <c r="L75" s="43">
        <v>26.3</v>
      </c>
      <c r="M75" s="43">
        <v>25.9</v>
      </c>
      <c r="N75" s="43">
        <v>25.9</v>
      </c>
      <c r="O75" s="43">
        <v>25.9</v>
      </c>
      <c r="P75" s="43">
        <v>25.9</v>
      </c>
      <c r="Q75" s="43">
        <v>25.9</v>
      </c>
      <c r="R75" s="43">
        <v>25.9</v>
      </c>
      <c r="S75" s="43">
        <v>25.8</v>
      </c>
      <c r="T75" s="43">
        <v>25.8</v>
      </c>
      <c r="U75" s="43">
        <v>25.9</v>
      </c>
      <c r="V75" s="43">
        <v>26.8</v>
      </c>
      <c r="W75" s="43">
        <v>26.4</v>
      </c>
      <c r="X75" s="43">
        <v>29.7</v>
      </c>
      <c r="Y75" s="43">
        <v>29.7</v>
      </c>
      <c r="Z75" s="43">
        <v>29.9</v>
      </c>
      <c r="AA75" s="43">
        <v>29.8</v>
      </c>
      <c r="AB75" s="43">
        <v>29.8</v>
      </c>
      <c r="AC75" s="43">
        <v>29.8</v>
      </c>
      <c r="AD75" s="43">
        <v>29.8</v>
      </c>
      <c r="AE75" s="43">
        <v>29.8</v>
      </c>
      <c r="AF75" s="43">
        <v>29.8</v>
      </c>
      <c r="AG75" s="75">
        <v>42.5</v>
      </c>
      <c r="AH75" s="46">
        <f t="shared" ref="AH75:AH138" si="33">MAX(B75:AF75)</f>
        <v>29.9</v>
      </c>
      <c r="AI75" s="47">
        <f t="shared" ref="AI75:AI138" si="34">MIN(B75:AF75)</f>
        <v>23.9</v>
      </c>
      <c r="AK75" s="49"/>
    </row>
    <row r="76" spans="1:88" x14ac:dyDescent="0.25">
      <c r="A76" s="74" t="s">
        <v>95</v>
      </c>
      <c r="B76" s="43">
        <v>13.2</v>
      </c>
      <c r="C76" s="43">
        <v>13.2</v>
      </c>
      <c r="D76" s="43">
        <v>13.2</v>
      </c>
      <c r="E76" s="43">
        <v>13.2</v>
      </c>
      <c r="F76" s="43">
        <v>13.2</v>
      </c>
      <c r="G76" s="43">
        <v>13.2</v>
      </c>
      <c r="H76" s="43">
        <v>13.2</v>
      </c>
      <c r="I76" s="43">
        <v>13.2</v>
      </c>
      <c r="J76" s="43">
        <v>13.2</v>
      </c>
      <c r="K76" s="43">
        <v>13.2</v>
      </c>
      <c r="L76" s="43">
        <v>13.2</v>
      </c>
      <c r="M76" s="43">
        <v>13.2</v>
      </c>
      <c r="N76" s="43">
        <v>13.2</v>
      </c>
      <c r="O76" s="43">
        <v>13.1</v>
      </c>
      <c r="P76" s="43">
        <v>13.1</v>
      </c>
      <c r="Q76" s="43">
        <v>13.1</v>
      </c>
      <c r="R76" s="43">
        <v>13.1</v>
      </c>
      <c r="S76" s="43">
        <v>22.2</v>
      </c>
      <c r="T76" s="43">
        <v>22.3</v>
      </c>
      <c r="U76" s="43">
        <v>22.3</v>
      </c>
      <c r="V76" s="43">
        <v>22.3</v>
      </c>
      <c r="W76" s="43">
        <v>22.3</v>
      </c>
      <c r="X76" s="43">
        <v>22.2</v>
      </c>
      <c r="Y76" s="43">
        <v>22.2</v>
      </c>
      <c r="Z76" s="43">
        <v>22.3</v>
      </c>
      <c r="AA76" s="43">
        <v>22.3</v>
      </c>
      <c r="AB76" s="43">
        <v>22.3</v>
      </c>
      <c r="AC76" s="43">
        <v>22.1</v>
      </c>
      <c r="AD76" s="43">
        <v>22.1</v>
      </c>
      <c r="AE76" s="43">
        <v>22.1</v>
      </c>
      <c r="AF76" s="43">
        <v>22.1</v>
      </c>
      <c r="AG76" s="75">
        <v>22.1</v>
      </c>
      <c r="AH76" s="46">
        <f t="shared" si="33"/>
        <v>22.3</v>
      </c>
      <c r="AI76" s="47">
        <f t="shared" si="34"/>
        <v>13.1</v>
      </c>
      <c r="AK76" s="49"/>
    </row>
    <row r="77" spans="1:88" ht="15.75" thickBot="1" x14ac:dyDescent="0.3">
      <c r="A77" s="76" t="s">
        <v>96</v>
      </c>
      <c r="B77" s="77">
        <v>9.8000000000000007</v>
      </c>
      <c r="C77" s="77">
        <v>9.8000000000000007</v>
      </c>
      <c r="D77" s="77">
        <v>7.4</v>
      </c>
      <c r="E77" s="77">
        <v>7.4</v>
      </c>
      <c r="F77" s="77">
        <v>7.4</v>
      </c>
      <c r="G77" s="77">
        <v>7.4</v>
      </c>
      <c r="H77" s="77">
        <v>7.4</v>
      </c>
      <c r="I77" s="77">
        <v>7.4</v>
      </c>
      <c r="J77" s="77">
        <v>7.4</v>
      </c>
      <c r="K77" s="77">
        <v>8.3000000000000007</v>
      </c>
      <c r="L77" s="77">
        <v>8.3000000000000007</v>
      </c>
      <c r="M77" s="77">
        <v>8.3000000000000007</v>
      </c>
      <c r="N77" s="77">
        <v>8.3000000000000007</v>
      </c>
      <c r="O77" s="77">
        <v>8.3000000000000007</v>
      </c>
      <c r="P77" s="77">
        <v>8.3000000000000007</v>
      </c>
      <c r="Q77" s="77">
        <v>8.3000000000000007</v>
      </c>
      <c r="R77" s="77">
        <v>8.3000000000000007</v>
      </c>
      <c r="S77" s="77">
        <v>8.1999999999999993</v>
      </c>
      <c r="T77" s="77">
        <v>8.3000000000000007</v>
      </c>
      <c r="U77" s="77">
        <v>8.3000000000000007</v>
      </c>
      <c r="V77" s="77">
        <v>8.3000000000000007</v>
      </c>
      <c r="W77" s="77">
        <v>8.3000000000000007</v>
      </c>
      <c r="X77" s="77">
        <v>10.1</v>
      </c>
      <c r="Y77" s="77">
        <v>10.1</v>
      </c>
      <c r="Z77" s="77">
        <v>10.1</v>
      </c>
      <c r="AA77" s="77">
        <v>10.199999999999999</v>
      </c>
      <c r="AB77" s="77">
        <v>10.199999999999999</v>
      </c>
      <c r="AC77" s="77">
        <v>10.119999999999999</v>
      </c>
      <c r="AD77" s="77">
        <v>10.119999999999999</v>
      </c>
      <c r="AE77" s="77">
        <v>10.119999999999999</v>
      </c>
      <c r="AF77" s="77">
        <v>10.119999999999999</v>
      </c>
      <c r="AG77" s="78">
        <v>14.8</v>
      </c>
      <c r="AH77" s="46">
        <f t="shared" si="33"/>
        <v>10.199999999999999</v>
      </c>
      <c r="AI77" s="47">
        <f t="shared" si="34"/>
        <v>7.4</v>
      </c>
      <c r="AK77" s="49"/>
    </row>
    <row r="78" spans="1:88" ht="15.75" thickBot="1" x14ac:dyDescent="0.3">
      <c r="A78" s="79" t="s">
        <v>97</v>
      </c>
      <c r="B78" s="70">
        <f t="shared" ref="B78:C78" si="35">SUM(B72:B77)</f>
        <v>525.5</v>
      </c>
      <c r="C78" s="70">
        <f t="shared" si="35"/>
        <v>454.5</v>
      </c>
      <c r="D78" s="70">
        <f t="shared" ref="D78:E78" si="36">SUM(D72:D77)</f>
        <v>565</v>
      </c>
      <c r="E78" s="70">
        <f t="shared" si="36"/>
        <v>406.49999999999994</v>
      </c>
      <c r="F78" s="70">
        <f t="shared" ref="F78:AG78" si="37">SUM(F72:F77)</f>
        <v>464.19999999999993</v>
      </c>
      <c r="G78" s="70">
        <f t="shared" si="37"/>
        <v>494.29999999999995</v>
      </c>
      <c r="H78" s="70">
        <f t="shared" si="37"/>
        <v>433.99999999999994</v>
      </c>
      <c r="I78" s="70">
        <f t="shared" si="37"/>
        <v>325.49999999999994</v>
      </c>
      <c r="J78" s="70">
        <f t="shared" si="37"/>
        <v>325.49999999999994</v>
      </c>
      <c r="K78" s="70">
        <f t="shared" si="37"/>
        <v>387.3</v>
      </c>
      <c r="L78" s="70">
        <f t="shared" si="37"/>
        <v>415.00000000000006</v>
      </c>
      <c r="M78" s="70">
        <f t="shared" ref="M78:N78" si="38">SUM(M72:M77)</f>
        <v>311.29999999999995</v>
      </c>
      <c r="N78" s="70">
        <f t="shared" si="38"/>
        <v>360.29999999999995</v>
      </c>
      <c r="O78" s="70">
        <f t="shared" ref="O78:P78" si="39">SUM(O72:O77)</f>
        <v>426</v>
      </c>
      <c r="P78" s="70">
        <f t="shared" si="39"/>
        <v>462.09999999999997</v>
      </c>
      <c r="Q78" s="70">
        <f t="shared" ref="Q78" si="40">SUM(Q72:Q77)</f>
        <v>255.90000000000003</v>
      </c>
      <c r="R78" s="70">
        <f t="shared" si="37"/>
        <v>175.90000000000003</v>
      </c>
      <c r="S78" s="70">
        <f t="shared" ref="S78:T78" si="41">SUM(S72:S77)</f>
        <v>161.6</v>
      </c>
      <c r="T78" s="70">
        <f t="shared" si="41"/>
        <v>162.90000000000003</v>
      </c>
      <c r="U78" s="70">
        <f t="shared" ref="U78:V78" si="42">SUM(U72:U77)</f>
        <v>179.20000000000002</v>
      </c>
      <c r="V78" s="70">
        <f t="shared" si="42"/>
        <v>340.6</v>
      </c>
      <c r="W78" s="70">
        <f t="shared" ref="W78:X78" si="43">SUM(W72:W77)</f>
        <v>417.1</v>
      </c>
      <c r="X78" s="70">
        <f t="shared" si="43"/>
        <v>422.80000000000007</v>
      </c>
      <c r="Y78" s="70">
        <f t="shared" ref="Y78" si="44">SUM(Y72:Y77)</f>
        <v>423.2</v>
      </c>
      <c r="Z78" s="70">
        <f>SUM(Z72:Z77)</f>
        <v>519.9</v>
      </c>
      <c r="AA78" s="70">
        <f>SUM(AA72:AA77)</f>
        <v>550.09999999999991</v>
      </c>
      <c r="AB78" s="70">
        <f>SUM(AB72:AB77)</f>
        <v>550.09999999999991</v>
      </c>
      <c r="AC78" s="70">
        <f t="shared" si="37"/>
        <v>586.12</v>
      </c>
      <c r="AD78" s="70">
        <f t="shared" ref="AD78:AE78" si="45">SUM(AD72:AD77)</f>
        <v>632.71999999999991</v>
      </c>
      <c r="AE78" s="70">
        <f t="shared" si="45"/>
        <v>632.71999999999991</v>
      </c>
      <c r="AF78" s="70">
        <f t="shared" ref="AF78" si="46">SUM(AF72:AF77)</f>
        <v>460.42</v>
      </c>
      <c r="AG78" s="80">
        <f t="shared" si="37"/>
        <v>706.4</v>
      </c>
      <c r="AH78" s="46">
        <f t="shared" si="33"/>
        <v>632.71999999999991</v>
      </c>
      <c r="AI78" s="47">
        <f t="shared" si="34"/>
        <v>161.6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95</v>
      </c>
      <c r="N79" s="44">
        <v>95</v>
      </c>
      <c r="O79" s="44">
        <v>95</v>
      </c>
      <c r="P79" s="44">
        <v>95</v>
      </c>
      <c r="Q79" s="44">
        <v>95</v>
      </c>
      <c r="R79" s="44">
        <v>45</v>
      </c>
      <c r="S79" s="44">
        <v>45</v>
      </c>
      <c r="T79" s="44">
        <v>45</v>
      </c>
      <c r="U79" s="44">
        <v>45</v>
      </c>
      <c r="V79" s="44">
        <v>96</v>
      </c>
      <c r="W79" s="44">
        <v>96</v>
      </c>
      <c r="X79" s="44">
        <v>96</v>
      </c>
      <c r="Y79" s="44">
        <v>96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33"/>
        <v>96.6</v>
      </c>
      <c r="AI79" s="47">
        <f t="shared" si="34"/>
        <v>45</v>
      </c>
      <c r="AK79" s="49"/>
      <c r="AY79" s="1" t="s">
        <v>99</v>
      </c>
      <c r="AZ79" s="82">
        <f>ROUND(C97,0)</f>
        <v>-507</v>
      </c>
      <c r="BA79" s="81">
        <f t="shared" ref="BA79:BD83" si="47">D97</f>
        <v>-515</v>
      </c>
      <c r="BB79" s="81">
        <f t="shared" si="47"/>
        <v>-532</v>
      </c>
      <c r="BC79" s="81">
        <f t="shared" si="47"/>
        <v>-496</v>
      </c>
      <c r="BD79" s="81">
        <f t="shared" si="47"/>
        <v>-478.6</v>
      </c>
      <c r="BE79" s="82">
        <f>I97</f>
        <v>-347.3</v>
      </c>
      <c r="BF79" s="82">
        <f>K97</f>
        <v>-321</v>
      </c>
      <c r="BG79" s="82">
        <f t="shared" ref="BG79:BP83" si="48">M97</f>
        <v>-188.3</v>
      </c>
      <c r="BH79" s="82">
        <f t="shared" si="48"/>
        <v>-199.9</v>
      </c>
      <c r="BI79" s="82">
        <f t="shared" si="48"/>
        <v>-265</v>
      </c>
      <c r="BJ79" s="82">
        <f t="shared" si="48"/>
        <v>-230</v>
      </c>
      <c r="BK79" s="82">
        <f t="shared" si="48"/>
        <v>14.2</v>
      </c>
      <c r="BL79" s="82">
        <f t="shared" si="48"/>
        <v>28</v>
      </c>
      <c r="BM79" s="82">
        <f t="shared" si="48"/>
        <v>157.69999999999999</v>
      </c>
      <c r="BN79" s="82">
        <f t="shared" si="48"/>
        <v>91</v>
      </c>
      <c r="BO79" s="82">
        <f t="shared" si="48"/>
        <v>131</v>
      </c>
      <c r="BP79" s="82">
        <f t="shared" si="48"/>
        <v>13</v>
      </c>
      <c r="BQ79" s="82">
        <f>X97</f>
        <v>-208.7</v>
      </c>
      <c r="BR79" s="82">
        <f>Z97</f>
        <v>-227.3</v>
      </c>
      <c r="BS79" s="81">
        <f>AB97</f>
        <v>-253.3</v>
      </c>
      <c r="BT79" s="81">
        <f t="shared" ref="BT79:BV83" si="49">AD97</f>
        <v>-410.3</v>
      </c>
      <c r="BU79" s="81">
        <f t="shared" si="49"/>
        <v>-400.3</v>
      </c>
      <c r="BV79" s="81">
        <f t="shared" si="49"/>
        <v>-309.60000000000002</v>
      </c>
      <c r="BW79" s="81">
        <f>B97</f>
        <v>-485</v>
      </c>
    </row>
    <row r="80" spans="1:88" x14ac:dyDescent="0.25">
      <c r="A80" s="63" t="s">
        <v>100</v>
      </c>
      <c r="B80" s="43">
        <v>35</v>
      </c>
      <c r="C80" s="43">
        <v>35</v>
      </c>
      <c r="D80" s="43">
        <v>35</v>
      </c>
      <c r="E80" s="43">
        <v>35</v>
      </c>
      <c r="F80" s="43">
        <v>35</v>
      </c>
      <c r="G80" s="43">
        <v>65.3</v>
      </c>
      <c r="H80" s="43">
        <v>54.1</v>
      </c>
      <c r="I80" s="43">
        <v>54.1</v>
      </c>
      <c r="J80" s="43">
        <v>68.599999999999994</v>
      </c>
      <c r="K80" s="43">
        <v>68.599999999999994</v>
      </c>
      <c r="L80" s="43">
        <v>68.599999999999994</v>
      </c>
      <c r="M80" s="43">
        <v>54.5</v>
      </c>
      <c r="N80" s="43">
        <v>54.7</v>
      </c>
      <c r="O80" s="43">
        <v>54.5</v>
      </c>
      <c r="P80" s="43">
        <v>69.099999999999994</v>
      </c>
      <c r="Q80" s="43">
        <v>69.099999999999994</v>
      </c>
      <c r="R80" s="43">
        <v>69.099999999999994</v>
      </c>
      <c r="S80" s="43">
        <v>68.7</v>
      </c>
      <c r="T80" s="43">
        <v>52.5</v>
      </c>
      <c r="U80" s="43">
        <v>30</v>
      </c>
      <c r="V80" s="43">
        <v>0</v>
      </c>
      <c r="W80" s="43">
        <v>0</v>
      </c>
      <c r="X80" s="43">
        <v>57.8</v>
      </c>
      <c r="Y80" s="43">
        <v>55.4</v>
      </c>
      <c r="Z80" s="43">
        <v>69.400000000000006</v>
      </c>
      <c r="AA80" s="43">
        <v>69.900000000000006</v>
      </c>
      <c r="AB80" s="43">
        <v>69.900000000000006</v>
      </c>
      <c r="AC80" s="43">
        <v>69.900000000000006</v>
      </c>
      <c r="AD80" s="43">
        <v>69.900000000000006</v>
      </c>
      <c r="AE80" s="43">
        <v>69.900000000000006</v>
      </c>
      <c r="AF80" s="43">
        <v>69.900000000000006</v>
      </c>
      <c r="AG80" s="64">
        <v>70</v>
      </c>
      <c r="AH80" s="46">
        <f t="shared" si="33"/>
        <v>69.900000000000006</v>
      </c>
      <c r="AI80" s="47">
        <f t="shared" si="34"/>
        <v>0</v>
      </c>
      <c r="AK80" s="49"/>
      <c r="AY80" s="1" t="s">
        <v>101</v>
      </c>
      <c r="AZ80" s="82">
        <f>ROUND(C98,0)</f>
        <v>0</v>
      </c>
      <c r="BA80" s="81">
        <f t="shared" si="47"/>
        <v>0</v>
      </c>
      <c r="BB80" s="81">
        <f t="shared" si="47"/>
        <v>0</v>
      </c>
      <c r="BC80" s="81">
        <f t="shared" si="47"/>
        <v>0</v>
      </c>
      <c r="BD80" s="81">
        <f t="shared" si="47"/>
        <v>0</v>
      </c>
      <c r="BE80" s="82">
        <f>I98</f>
        <v>0</v>
      </c>
      <c r="BF80" s="82">
        <f>K98</f>
        <v>0</v>
      </c>
      <c r="BG80" s="82">
        <f t="shared" si="48"/>
        <v>20.399999999999999</v>
      </c>
      <c r="BH80" s="82">
        <f t="shared" si="48"/>
        <v>19.100000000000001</v>
      </c>
      <c r="BI80" s="82">
        <f t="shared" si="48"/>
        <v>22.8</v>
      </c>
      <c r="BJ80" s="82">
        <f t="shared" si="48"/>
        <v>26.2</v>
      </c>
      <c r="BK80" s="82">
        <f t="shared" si="48"/>
        <v>28.9</v>
      </c>
      <c r="BL80" s="82">
        <f t="shared" si="48"/>
        <v>28</v>
      </c>
      <c r="BM80" s="82">
        <f t="shared" si="48"/>
        <v>28.7</v>
      </c>
      <c r="BN80" s="82">
        <f t="shared" si="48"/>
        <v>26.9</v>
      </c>
      <c r="BO80" s="82">
        <f t="shared" si="48"/>
        <v>25</v>
      </c>
      <c r="BP80" s="82">
        <f t="shared" si="48"/>
        <v>24.1</v>
      </c>
      <c r="BQ80" s="82">
        <f>X98</f>
        <v>17.600000000000001</v>
      </c>
      <c r="BR80" s="82">
        <f>Z98</f>
        <v>26.3</v>
      </c>
      <c r="BS80" s="81">
        <f>AB98</f>
        <v>33.299999999999997</v>
      </c>
      <c r="BT80" s="81">
        <f t="shared" si="49"/>
        <v>0</v>
      </c>
      <c r="BU80" s="81">
        <f t="shared" si="49"/>
        <v>32.299999999999997</v>
      </c>
      <c r="BV80" s="81">
        <f t="shared" si="49"/>
        <v>33.200000000000003</v>
      </c>
      <c r="BW80" s="81">
        <f>B98</f>
        <v>0</v>
      </c>
    </row>
    <row r="81" spans="1:75" x14ac:dyDescent="0.25">
      <c r="A81" s="63" t="s">
        <v>102</v>
      </c>
      <c r="B81" s="43">
        <v>70.099999999999994</v>
      </c>
      <c r="C81" s="43">
        <v>70.099999999999994</v>
      </c>
      <c r="D81" s="43">
        <v>70.099999999999994</v>
      </c>
      <c r="E81" s="43">
        <v>70.099999999999994</v>
      </c>
      <c r="F81" s="43">
        <v>70.099999999999994</v>
      </c>
      <c r="G81" s="43">
        <v>50.1</v>
      </c>
      <c r="H81" s="43">
        <v>50.1</v>
      </c>
      <c r="I81" s="43">
        <v>51.5</v>
      </c>
      <c r="J81" s="43">
        <v>69.599999999999994</v>
      </c>
      <c r="K81" s="43">
        <v>69.599999999999994</v>
      </c>
      <c r="L81" s="43">
        <v>69.599999999999994</v>
      </c>
      <c r="M81" s="43">
        <v>69.599999999999994</v>
      </c>
      <c r="N81" s="43">
        <v>69.599999999999994</v>
      </c>
      <c r="O81" s="43">
        <v>69.5</v>
      </c>
      <c r="P81" s="43">
        <v>69.900000000000006</v>
      </c>
      <c r="Q81" s="43">
        <v>69.7</v>
      </c>
      <c r="R81" s="43">
        <v>69.7</v>
      </c>
      <c r="S81" s="43">
        <v>37.9</v>
      </c>
      <c r="T81" s="43">
        <v>16.5</v>
      </c>
      <c r="U81" s="43">
        <v>0</v>
      </c>
      <c r="V81" s="43">
        <v>0</v>
      </c>
      <c r="W81" s="43">
        <v>0</v>
      </c>
      <c r="X81" s="43">
        <v>53.5</v>
      </c>
      <c r="Y81" s="43">
        <v>51.5</v>
      </c>
      <c r="Z81" s="43">
        <v>69.900000000000006</v>
      </c>
      <c r="AA81" s="43">
        <v>70.2</v>
      </c>
      <c r="AB81" s="43">
        <v>70.2</v>
      </c>
      <c r="AC81" s="43">
        <v>70.2</v>
      </c>
      <c r="AD81" s="43">
        <v>70.2</v>
      </c>
      <c r="AE81" s="43">
        <v>70.2</v>
      </c>
      <c r="AF81" s="43">
        <v>70.2</v>
      </c>
      <c r="AG81" s="64">
        <v>69</v>
      </c>
      <c r="AH81" s="46">
        <f t="shared" si="33"/>
        <v>70.2</v>
      </c>
      <c r="AI81" s="47">
        <f t="shared" si="34"/>
        <v>0</v>
      </c>
      <c r="AK81" s="49"/>
      <c r="AL81" s="83"/>
      <c r="AO81" s="83"/>
      <c r="AY81" s="1" t="s">
        <v>103</v>
      </c>
      <c r="AZ81" s="82">
        <f>ROUND(C99,0)</f>
        <v>61</v>
      </c>
      <c r="BA81" s="81">
        <f t="shared" si="47"/>
        <v>52.2</v>
      </c>
      <c r="BB81" s="81">
        <f t="shared" si="47"/>
        <v>60.5</v>
      </c>
      <c r="BC81" s="81">
        <f t="shared" si="47"/>
        <v>59.2</v>
      </c>
      <c r="BD81" s="81">
        <f t="shared" si="47"/>
        <v>58.2</v>
      </c>
      <c r="BE81" s="82">
        <f>I99</f>
        <v>53.3</v>
      </c>
      <c r="BF81" s="82">
        <f>K99</f>
        <v>49.9</v>
      </c>
      <c r="BG81" s="82">
        <f t="shared" si="48"/>
        <v>51.5</v>
      </c>
      <c r="BH81" s="82">
        <f t="shared" si="48"/>
        <v>50.7</v>
      </c>
      <c r="BI81" s="82">
        <f t="shared" si="48"/>
        <v>54.3</v>
      </c>
      <c r="BJ81" s="82">
        <f t="shared" si="48"/>
        <v>34.299999999999997</v>
      </c>
      <c r="BK81" s="82">
        <f t="shared" si="48"/>
        <v>33.9</v>
      </c>
      <c r="BL81" s="82">
        <f t="shared" si="48"/>
        <v>32</v>
      </c>
      <c r="BM81" s="82">
        <f t="shared" si="48"/>
        <v>37.700000000000003</v>
      </c>
      <c r="BN81" s="82">
        <f t="shared" si="48"/>
        <v>38.200000000000003</v>
      </c>
      <c r="BO81" s="82">
        <f t="shared" si="48"/>
        <v>38.700000000000003</v>
      </c>
      <c r="BP81" s="82">
        <f t="shared" si="48"/>
        <v>38.1</v>
      </c>
      <c r="BQ81" s="82">
        <f>X99</f>
        <v>35.4</v>
      </c>
      <c r="BR81" s="82">
        <f>Z99</f>
        <v>38</v>
      </c>
      <c r="BS81" s="81">
        <f>AB99</f>
        <v>43.3</v>
      </c>
      <c r="BT81" s="81">
        <f t="shared" si="49"/>
        <v>47.5</v>
      </c>
      <c r="BU81" s="81">
        <f t="shared" si="49"/>
        <v>0</v>
      </c>
      <c r="BV81" s="81">
        <f t="shared" si="49"/>
        <v>0</v>
      </c>
      <c r="BW81" s="81">
        <f>B99</f>
        <v>65.099999999999994</v>
      </c>
    </row>
    <row r="82" spans="1:75" s="83" customFormat="1" x14ac:dyDescent="0.25">
      <c r="A82" s="63" t="s">
        <v>104</v>
      </c>
      <c r="B82" s="43">
        <v>60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3"/>
        <v>60</v>
      </c>
      <c r="AI82" s="47">
        <f t="shared" si="34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7"/>
        <v>0</v>
      </c>
      <c r="BB82" s="81">
        <f t="shared" si="47"/>
        <v>16.100000000000001</v>
      </c>
      <c r="BC82" s="81">
        <f t="shared" si="47"/>
        <v>15.4</v>
      </c>
      <c r="BD82" s="81">
        <f t="shared" si="47"/>
        <v>15.3</v>
      </c>
      <c r="BE82" s="82">
        <f>I100</f>
        <v>8.4</v>
      </c>
      <c r="BF82" s="82">
        <f>K100</f>
        <v>13</v>
      </c>
      <c r="BG82" s="82">
        <f t="shared" si="48"/>
        <v>12.9</v>
      </c>
      <c r="BH82" s="82">
        <f t="shared" si="48"/>
        <v>11.8</v>
      </c>
      <c r="BI82" s="82">
        <f t="shared" si="48"/>
        <v>12.6</v>
      </c>
      <c r="BJ82" s="82">
        <f t="shared" si="48"/>
        <v>12.4</v>
      </c>
      <c r="BK82" s="82">
        <f t="shared" si="48"/>
        <v>11.8</v>
      </c>
      <c r="BL82" s="82">
        <f t="shared" si="48"/>
        <v>11</v>
      </c>
      <c r="BM82" s="82">
        <f t="shared" si="48"/>
        <v>14.6</v>
      </c>
      <c r="BN82" s="82">
        <f t="shared" si="48"/>
        <v>14.2</v>
      </c>
      <c r="BO82" s="82">
        <f t="shared" si="48"/>
        <v>15.1</v>
      </c>
      <c r="BP82" s="82">
        <f t="shared" si="48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9"/>
        <v>17</v>
      </c>
      <c r="BU82" s="81">
        <f t="shared" si="49"/>
        <v>18.2</v>
      </c>
      <c r="BV82" s="81">
        <f t="shared" si="49"/>
        <v>18.8</v>
      </c>
      <c r="BW82" s="81">
        <f>B100</f>
        <v>0</v>
      </c>
    </row>
    <row r="83" spans="1:75" x14ac:dyDescent="0.25">
      <c r="A83" s="63" t="s">
        <v>106</v>
      </c>
      <c r="B83" s="44">
        <v>14.3</v>
      </c>
      <c r="C83" s="44">
        <v>10.1</v>
      </c>
      <c r="D83" s="44">
        <v>10.1</v>
      </c>
      <c r="E83" s="44">
        <v>10.1</v>
      </c>
      <c r="F83" s="44">
        <v>10.1</v>
      </c>
      <c r="G83" s="44">
        <v>10.1</v>
      </c>
      <c r="H83" s="44">
        <v>10.1</v>
      </c>
      <c r="I83" s="44">
        <v>10.1</v>
      </c>
      <c r="J83" s="44">
        <v>10.1</v>
      </c>
      <c r="K83" s="44">
        <v>10.1</v>
      </c>
      <c r="L83" s="44">
        <v>10.1</v>
      </c>
      <c r="M83" s="44">
        <v>0</v>
      </c>
      <c r="N83" s="44">
        <v>0</v>
      </c>
      <c r="O83" s="44">
        <v>0</v>
      </c>
      <c r="P83" s="44">
        <v>0</v>
      </c>
      <c r="Q83" s="44">
        <v>10.1</v>
      </c>
      <c r="R83" s="44">
        <v>10.1</v>
      </c>
      <c r="S83" s="44">
        <v>15</v>
      </c>
      <c r="T83" s="44">
        <v>24.8</v>
      </c>
      <c r="U83" s="44">
        <v>24.6</v>
      </c>
      <c r="V83" s="44">
        <v>24.1</v>
      </c>
      <c r="W83" s="44">
        <v>10</v>
      </c>
      <c r="X83" s="44">
        <v>0</v>
      </c>
      <c r="Y83" s="44">
        <v>0</v>
      </c>
      <c r="Z83" s="43">
        <v>0</v>
      </c>
      <c r="AA83" s="43">
        <v>10</v>
      </c>
      <c r="AB83" s="43">
        <v>20.3</v>
      </c>
      <c r="AC83" s="43">
        <v>27.9</v>
      </c>
      <c r="AD83" s="43">
        <v>28</v>
      </c>
      <c r="AE83" s="43">
        <v>13.8</v>
      </c>
      <c r="AF83" s="43">
        <v>13.8</v>
      </c>
      <c r="AG83" s="64">
        <v>30</v>
      </c>
      <c r="AH83" s="46">
        <f t="shared" si="33"/>
        <v>28</v>
      </c>
      <c r="AI83" s="47">
        <f t="shared" si="34"/>
        <v>0</v>
      </c>
      <c r="AK83" s="49"/>
      <c r="AY83" s="1" t="s">
        <v>107</v>
      </c>
      <c r="AZ83" s="82">
        <f>ROUND(C101,0)</f>
        <v>0</v>
      </c>
      <c r="BA83" s="81">
        <f t="shared" si="47"/>
        <v>0</v>
      </c>
      <c r="BB83" s="81">
        <f t="shared" si="47"/>
        <v>0</v>
      </c>
      <c r="BC83" s="81">
        <f t="shared" si="47"/>
        <v>0</v>
      </c>
      <c r="BD83" s="81">
        <f t="shared" si="47"/>
        <v>0</v>
      </c>
      <c r="BE83" s="82">
        <f>I101</f>
        <v>54.6</v>
      </c>
      <c r="BF83" s="82">
        <f>K101</f>
        <v>41.3</v>
      </c>
      <c r="BG83" s="82">
        <f t="shared" si="48"/>
        <v>48.8</v>
      </c>
      <c r="BH83" s="82">
        <f t="shared" si="48"/>
        <v>51.9</v>
      </c>
      <c r="BI83" s="82">
        <f t="shared" si="48"/>
        <v>49.88</v>
      </c>
      <c r="BJ83" s="82">
        <f t="shared" si="48"/>
        <v>56.4</v>
      </c>
      <c r="BK83" s="82">
        <f t="shared" si="48"/>
        <v>52.2</v>
      </c>
      <c r="BL83" s="82">
        <f t="shared" si="48"/>
        <v>50</v>
      </c>
      <c r="BM83" s="82">
        <f t="shared" si="48"/>
        <v>46.4</v>
      </c>
      <c r="BN83" s="82">
        <f t="shared" si="48"/>
        <v>56.6</v>
      </c>
      <c r="BO83" s="82">
        <f t="shared" si="48"/>
        <v>61.7</v>
      </c>
      <c r="BP83" s="82">
        <f t="shared" si="48"/>
        <v>60.8</v>
      </c>
      <c r="BQ83" s="82">
        <f>X101</f>
        <v>54.2</v>
      </c>
      <c r="BR83" s="82">
        <f>Z101</f>
        <v>54.4</v>
      </c>
      <c r="BS83" s="81">
        <f>AB101</f>
        <v>57.3</v>
      </c>
      <c r="BT83" s="81">
        <f t="shared" si="49"/>
        <v>0</v>
      </c>
      <c r="BU83" s="81">
        <f t="shared" si="49"/>
        <v>0</v>
      </c>
      <c r="BV83" s="81">
        <f t="shared" si="49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0.7</v>
      </c>
      <c r="J84" s="44">
        <v>1.5</v>
      </c>
      <c r="K84" s="44">
        <v>1.8</v>
      </c>
      <c r="L84" s="44">
        <v>3.5</v>
      </c>
      <c r="M84" s="44">
        <v>9</v>
      </c>
      <c r="N84" s="44">
        <v>12</v>
      </c>
      <c r="O84" s="44">
        <v>14.6</v>
      </c>
      <c r="P84" s="44">
        <v>16.399999999999999</v>
      </c>
      <c r="Q84" s="44">
        <v>16.5</v>
      </c>
      <c r="R84" s="44">
        <v>16.5</v>
      </c>
      <c r="S84" s="44">
        <v>12.3</v>
      </c>
      <c r="T84" s="44">
        <v>10</v>
      </c>
      <c r="U84" s="44">
        <v>6.6</v>
      </c>
      <c r="V84" s="44">
        <v>2.5</v>
      </c>
      <c r="W84" s="44">
        <v>1.5</v>
      </c>
      <c r="X84" s="44">
        <v>0.6</v>
      </c>
      <c r="Y84" s="44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3"/>
        <v>16.5</v>
      </c>
      <c r="AI84" s="47">
        <f t="shared" si="34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50">M107</f>
        <v>0</v>
      </c>
      <c r="BH84" s="82">
        <f t="shared" si="50"/>
        <v>0</v>
      </c>
      <c r="BI84" s="82">
        <f t="shared" si="50"/>
        <v>0</v>
      </c>
      <c r="BJ84" s="82">
        <f t="shared" si="50"/>
        <v>0</v>
      </c>
      <c r="BK84" s="82">
        <f t="shared" si="50"/>
        <v>0</v>
      </c>
      <c r="BL84" s="82">
        <f t="shared" si="50"/>
        <v>0</v>
      </c>
      <c r="BM84" s="82">
        <f t="shared" si="50"/>
        <v>0</v>
      </c>
      <c r="BN84" s="82">
        <f t="shared" si="50"/>
        <v>0</v>
      </c>
      <c r="BO84" s="82">
        <f t="shared" si="50"/>
        <v>0</v>
      </c>
      <c r="BP84" s="82">
        <f t="shared" si="50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10.3</v>
      </c>
      <c r="C85" s="43">
        <v>10.3</v>
      </c>
      <c r="D85" s="43">
        <v>10.3</v>
      </c>
      <c r="E85" s="43">
        <v>10.199999999999999</v>
      </c>
      <c r="F85" s="43">
        <v>10.199999999999999</v>
      </c>
      <c r="G85" s="43">
        <v>10.199999999999999</v>
      </c>
      <c r="H85" s="43">
        <v>10.199999999999999</v>
      </c>
      <c r="I85" s="43">
        <v>10.199999999999999</v>
      </c>
      <c r="J85" s="43">
        <v>10.199999999999999</v>
      </c>
      <c r="K85" s="43">
        <v>10.199999999999999</v>
      </c>
      <c r="L85" s="43">
        <v>10.199999999999999</v>
      </c>
      <c r="M85" s="43">
        <v>11.1</v>
      </c>
      <c r="N85" s="43">
        <v>11.9</v>
      </c>
      <c r="O85" s="43">
        <v>11.9</v>
      </c>
      <c r="P85" s="43">
        <v>11.9</v>
      </c>
      <c r="Q85" s="43">
        <v>11.9</v>
      </c>
      <c r="R85" s="43">
        <v>11.9</v>
      </c>
      <c r="S85" s="43">
        <v>11.4</v>
      </c>
      <c r="T85" s="43">
        <v>12.4</v>
      </c>
      <c r="U85" s="43">
        <v>12.4</v>
      </c>
      <c r="V85" s="43">
        <v>12.4</v>
      </c>
      <c r="W85" s="43">
        <v>12.3</v>
      </c>
      <c r="X85" s="43">
        <v>12.3</v>
      </c>
      <c r="Y85" s="43">
        <v>12.3</v>
      </c>
      <c r="Z85" s="43">
        <v>12.3</v>
      </c>
      <c r="AA85" s="43">
        <v>12.4</v>
      </c>
      <c r="AB85" s="43">
        <v>12.4</v>
      </c>
      <c r="AC85" s="43">
        <v>12.4</v>
      </c>
      <c r="AD85" s="43">
        <v>12.4</v>
      </c>
      <c r="AE85" s="43">
        <v>12.4</v>
      </c>
      <c r="AF85" s="43">
        <v>12.4</v>
      </c>
      <c r="AG85" s="64">
        <v>24</v>
      </c>
      <c r="AH85" s="46">
        <f t="shared" si="33"/>
        <v>12.4</v>
      </c>
      <c r="AI85" s="47">
        <f t="shared" si="34"/>
        <v>10.199999999999999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3"/>
        <v>0</v>
      </c>
      <c r="AI86" s="47">
        <f t="shared" si="34"/>
        <v>0</v>
      </c>
      <c r="AK86" s="49"/>
      <c r="AZ86" s="82">
        <f t="shared" ref="AZ86:BW91" si="51">VALUE(AZ79)</f>
        <v>-507</v>
      </c>
      <c r="BA86" s="82">
        <f t="shared" si="51"/>
        <v>-515</v>
      </c>
      <c r="BB86" s="82">
        <f t="shared" si="51"/>
        <v>-532</v>
      </c>
      <c r="BC86" s="82">
        <f t="shared" si="51"/>
        <v>-496</v>
      </c>
      <c r="BD86" s="82">
        <f t="shared" si="51"/>
        <v>-478.6</v>
      </c>
      <c r="BE86" s="82">
        <f t="shared" si="51"/>
        <v>-347.3</v>
      </c>
      <c r="BF86" s="82">
        <f t="shared" si="51"/>
        <v>-321</v>
      </c>
      <c r="BG86" s="82">
        <f t="shared" si="51"/>
        <v>-188.3</v>
      </c>
      <c r="BH86" s="82">
        <f t="shared" si="51"/>
        <v>-199.9</v>
      </c>
      <c r="BI86" s="82">
        <f t="shared" si="51"/>
        <v>-265</v>
      </c>
      <c r="BJ86" s="82">
        <f t="shared" si="51"/>
        <v>-230</v>
      </c>
      <c r="BK86" s="82">
        <f t="shared" si="51"/>
        <v>14.2</v>
      </c>
      <c r="BL86" s="82">
        <f t="shared" si="51"/>
        <v>28</v>
      </c>
      <c r="BM86" s="82">
        <f t="shared" si="51"/>
        <v>157.69999999999999</v>
      </c>
      <c r="BN86" s="82">
        <f t="shared" si="51"/>
        <v>91</v>
      </c>
      <c r="BO86" s="82">
        <f t="shared" si="51"/>
        <v>131</v>
      </c>
      <c r="BP86" s="82">
        <f t="shared" si="51"/>
        <v>13</v>
      </c>
      <c r="BQ86" s="82">
        <f t="shared" si="51"/>
        <v>-208.7</v>
      </c>
      <c r="BR86" s="82">
        <f t="shared" si="51"/>
        <v>-227.3</v>
      </c>
      <c r="BS86" s="82">
        <f t="shared" si="51"/>
        <v>-253.3</v>
      </c>
      <c r="BT86" s="82">
        <f t="shared" si="51"/>
        <v>-410.3</v>
      </c>
      <c r="BU86" s="82">
        <f t="shared" si="51"/>
        <v>-400.3</v>
      </c>
      <c r="BV86" s="82">
        <f t="shared" si="51"/>
        <v>-309.60000000000002</v>
      </c>
      <c r="BW86" s="82">
        <f t="shared" si="51"/>
        <v>-485</v>
      </c>
    </row>
    <row r="87" spans="1:75" x14ac:dyDescent="0.25">
      <c r="A87" s="63" t="s">
        <v>112</v>
      </c>
      <c r="B87" s="43">
        <v>5.1100000000000003</v>
      </c>
      <c r="C87" s="43">
        <v>8.6</v>
      </c>
      <c r="D87" s="43">
        <v>9.4</v>
      </c>
      <c r="E87" s="43">
        <v>9.1</v>
      </c>
      <c r="F87" s="43">
        <v>9.1</v>
      </c>
      <c r="G87" s="43">
        <v>9.1</v>
      </c>
      <c r="H87" s="43">
        <v>9.1</v>
      </c>
      <c r="I87" s="43">
        <v>9.1</v>
      </c>
      <c r="J87" s="43">
        <v>9.1</v>
      </c>
      <c r="K87" s="43">
        <v>9.1</v>
      </c>
      <c r="L87" s="43">
        <v>9.1</v>
      </c>
      <c r="M87" s="43">
        <v>9.1</v>
      </c>
      <c r="N87" s="43">
        <v>9.1</v>
      </c>
      <c r="O87" s="43">
        <v>8</v>
      </c>
      <c r="P87" s="43">
        <v>8</v>
      </c>
      <c r="Q87" s="43">
        <v>8</v>
      </c>
      <c r="R87" s="43">
        <v>8</v>
      </c>
      <c r="S87" s="43">
        <v>7.6</v>
      </c>
      <c r="T87" s="43">
        <v>7.8</v>
      </c>
      <c r="U87" s="43">
        <v>7.5</v>
      </c>
      <c r="V87" s="43">
        <v>7.9</v>
      </c>
      <c r="W87" s="43">
        <v>8</v>
      </c>
      <c r="X87" s="43">
        <v>8</v>
      </c>
      <c r="Y87" s="43">
        <v>7.9</v>
      </c>
      <c r="Z87" s="43">
        <v>7.2</v>
      </c>
      <c r="AA87" s="43">
        <v>7.1</v>
      </c>
      <c r="AB87" s="43">
        <v>7.1</v>
      </c>
      <c r="AC87" s="43">
        <v>7.1</v>
      </c>
      <c r="AD87" s="43">
        <v>7.1</v>
      </c>
      <c r="AE87" s="43">
        <v>7.1</v>
      </c>
      <c r="AF87" s="43">
        <v>7.1</v>
      </c>
      <c r="AG87" s="64">
        <v>14.1</v>
      </c>
      <c r="AH87" s="46">
        <f t="shared" si="33"/>
        <v>9.4</v>
      </c>
      <c r="AI87" s="47">
        <f t="shared" si="34"/>
        <v>5.1100000000000003</v>
      </c>
      <c r="AK87" s="49"/>
      <c r="AZ87" s="82">
        <f t="shared" si="51"/>
        <v>0</v>
      </c>
      <c r="BA87" s="82">
        <f t="shared" si="51"/>
        <v>0</v>
      </c>
      <c r="BB87" s="82">
        <f t="shared" si="51"/>
        <v>0</v>
      </c>
      <c r="BC87" s="82">
        <f t="shared" si="51"/>
        <v>0</v>
      </c>
      <c r="BD87" s="82">
        <f t="shared" si="51"/>
        <v>0</v>
      </c>
      <c r="BE87" s="82">
        <f t="shared" si="51"/>
        <v>0</v>
      </c>
      <c r="BF87" s="82">
        <f t="shared" si="51"/>
        <v>0</v>
      </c>
      <c r="BG87" s="82">
        <f t="shared" si="51"/>
        <v>20.399999999999999</v>
      </c>
      <c r="BH87" s="82">
        <f t="shared" si="51"/>
        <v>19.100000000000001</v>
      </c>
      <c r="BI87" s="82">
        <f t="shared" si="51"/>
        <v>22.8</v>
      </c>
      <c r="BJ87" s="82">
        <f t="shared" si="51"/>
        <v>26.2</v>
      </c>
      <c r="BK87" s="82">
        <f t="shared" si="51"/>
        <v>28.9</v>
      </c>
      <c r="BL87" s="82">
        <f t="shared" si="51"/>
        <v>28</v>
      </c>
      <c r="BM87" s="82">
        <f t="shared" si="51"/>
        <v>28.7</v>
      </c>
      <c r="BN87" s="82">
        <f t="shared" si="51"/>
        <v>26.9</v>
      </c>
      <c r="BO87" s="82">
        <f t="shared" si="51"/>
        <v>25</v>
      </c>
      <c r="BP87" s="82">
        <f t="shared" si="51"/>
        <v>24.1</v>
      </c>
      <c r="BQ87" s="82">
        <f t="shared" si="51"/>
        <v>17.600000000000001</v>
      </c>
      <c r="BR87" s="82">
        <f t="shared" si="51"/>
        <v>26.3</v>
      </c>
      <c r="BS87" s="82">
        <f t="shared" si="51"/>
        <v>33.299999999999997</v>
      </c>
      <c r="BT87" s="82">
        <f t="shared" si="51"/>
        <v>0</v>
      </c>
      <c r="BU87" s="82">
        <f t="shared" si="51"/>
        <v>32.299999999999997</v>
      </c>
      <c r="BV87" s="82">
        <f t="shared" si="51"/>
        <v>33.200000000000003</v>
      </c>
      <c r="BW87" s="82">
        <f t="shared" si="51"/>
        <v>0</v>
      </c>
    </row>
    <row r="88" spans="1:75" x14ac:dyDescent="0.25">
      <c r="A88" s="84" t="s">
        <v>113</v>
      </c>
      <c r="B88" s="43">
        <v>10.199999999999999</v>
      </c>
      <c r="C88" s="43">
        <v>10.199999999999999</v>
      </c>
      <c r="D88" s="43">
        <v>10.7</v>
      </c>
      <c r="E88" s="43">
        <v>10.6</v>
      </c>
      <c r="F88" s="43">
        <v>10.6</v>
      </c>
      <c r="G88" s="43">
        <v>10.6</v>
      </c>
      <c r="H88" s="43">
        <v>10.6</v>
      </c>
      <c r="I88" s="43">
        <v>10.6</v>
      </c>
      <c r="J88" s="43">
        <v>10.6</v>
      </c>
      <c r="K88" s="43">
        <v>10.6</v>
      </c>
      <c r="L88" s="43">
        <v>10.6</v>
      </c>
      <c r="M88" s="43">
        <v>10.6</v>
      </c>
      <c r="N88" s="43">
        <v>10.6</v>
      </c>
      <c r="O88" s="43">
        <v>8.6</v>
      </c>
      <c r="P88" s="43">
        <v>8.6</v>
      </c>
      <c r="Q88" s="43">
        <v>8.6</v>
      </c>
      <c r="R88" s="43">
        <v>8.6</v>
      </c>
      <c r="S88" s="43">
        <v>8.5</v>
      </c>
      <c r="T88" s="43">
        <v>7.4</v>
      </c>
      <c r="U88" s="43">
        <v>7.2</v>
      </c>
      <c r="V88" s="43">
        <v>7.8</v>
      </c>
      <c r="W88" s="43">
        <v>7.8</v>
      </c>
      <c r="X88" s="43">
        <v>8</v>
      </c>
      <c r="Y88" s="43">
        <v>8</v>
      </c>
      <c r="Z88" s="43">
        <v>7.8</v>
      </c>
      <c r="AA88" s="43">
        <v>8</v>
      </c>
      <c r="AB88" s="43">
        <v>8</v>
      </c>
      <c r="AC88" s="43">
        <v>8</v>
      </c>
      <c r="AD88" s="43">
        <v>8</v>
      </c>
      <c r="AE88" s="43">
        <v>8</v>
      </c>
      <c r="AF88" s="43">
        <v>8</v>
      </c>
      <c r="AG88" s="64">
        <v>14</v>
      </c>
      <c r="AH88" s="46">
        <f t="shared" si="33"/>
        <v>10.7</v>
      </c>
      <c r="AI88" s="47">
        <f t="shared" si="34"/>
        <v>7.2</v>
      </c>
      <c r="AK88" s="49"/>
      <c r="AZ88" s="82">
        <f t="shared" si="51"/>
        <v>61</v>
      </c>
      <c r="BA88" s="82">
        <f t="shared" si="51"/>
        <v>52.2</v>
      </c>
      <c r="BB88" s="82">
        <f t="shared" si="51"/>
        <v>60.5</v>
      </c>
      <c r="BC88" s="82">
        <f t="shared" si="51"/>
        <v>59.2</v>
      </c>
      <c r="BD88" s="82">
        <f t="shared" si="51"/>
        <v>58.2</v>
      </c>
      <c r="BE88" s="82">
        <f t="shared" si="51"/>
        <v>53.3</v>
      </c>
      <c r="BF88" s="82">
        <f t="shared" si="51"/>
        <v>49.9</v>
      </c>
      <c r="BG88" s="82">
        <f t="shared" si="51"/>
        <v>51.5</v>
      </c>
      <c r="BH88" s="82">
        <f t="shared" si="51"/>
        <v>50.7</v>
      </c>
      <c r="BI88" s="82">
        <f t="shared" si="51"/>
        <v>54.3</v>
      </c>
      <c r="BJ88" s="82">
        <f t="shared" si="51"/>
        <v>34.299999999999997</v>
      </c>
      <c r="BK88" s="82">
        <f t="shared" si="51"/>
        <v>33.9</v>
      </c>
      <c r="BL88" s="82">
        <f t="shared" si="51"/>
        <v>32</v>
      </c>
      <c r="BM88" s="82">
        <f t="shared" si="51"/>
        <v>37.700000000000003</v>
      </c>
      <c r="BN88" s="82">
        <f t="shared" si="51"/>
        <v>38.200000000000003</v>
      </c>
      <c r="BO88" s="82">
        <f t="shared" si="51"/>
        <v>38.700000000000003</v>
      </c>
      <c r="BP88" s="82">
        <f t="shared" si="51"/>
        <v>38.1</v>
      </c>
      <c r="BQ88" s="82">
        <f t="shared" si="51"/>
        <v>35.4</v>
      </c>
      <c r="BR88" s="82">
        <f t="shared" si="51"/>
        <v>38</v>
      </c>
      <c r="BS88" s="82">
        <f t="shared" si="51"/>
        <v>43.3</v>
      </c>
      <c r="BT88" s="82">
        <f t="shared" si="51"/>
        <v>47.5</v>
      </c>
      <c r="BU88" s="82">
        <f t="shared" si="51"/>
        <v>0</v>
      </c>
      <c r="BV88" s="82">
        <f t="shared" si="51"/>
        <v>0</v>
      </c>
      <c r="BW88" s="82">
        <f t="shared" si="51"/>
        <v>65.099999999999994</v>
      </c>
    </row>
    <row r="89" spans="1:75" x14ac:dyDescent="0.25">
      <c r="A89" s="63" t="s">
        <v>114</v>
      </c>
      <c r="B89" s="43">
        <v>7.7</v>
      </c>
      <c r="C89" s="43">
        <v>8.6999999999999993</v>
      </c>
      <c r="D89" s="43">
        <v>8.6999999999999993</v>
      </c>
      <c r="E89" s="43">
        <v>8.6</v>
      </c>
      <c r="F89" s="43">
        <v>8.6</v>
      </c>
      <c r="G89" s="43">
        <v>8.6</v>
      </c>
      <c r="H89" s="43">
        <v>8.6</v>
      </c>
      <c r="I89" s="43">
        <v>8.6</v>
      </c>
      <c r="J89" s="43">
        <v>8.6</v>
      </c>
      <c r="K89" s="43">
        <v>8.6</v>
      </c>
      <c r="L89" s="43">
        <v>8.6</v>
      </c>
      <c r="M89" s="43">
        <v>8.6</v>
      </c>
      <c r="N89" s="43">
        <v>8.6</v>
      </c>
      <c r="O89" s="43">
        <v>8.6</v>
      </c>
      <c r="P89" s="43">
        <v>8.6</v>
      </c>
      <c r="Q89" s="43">
        <v>8.6</v>
      </c>
      <c r="R89" s="43">
        <v>8.6</v>
      </c>
      <c r="S89" s="43">
        <v>8.6</v>
      </c>
      <c r="T89" s="43">
        <v>8.6</v>
      </c>
      <c r="U89" s="43">
        <v>8.6</v>
      </c>
      <c r="V89" s="43">
        <v>8.6</v>
      </c>
      <c r="W89" s="43">
        <v>8.6</v>
      </c>
      <c r="X89" s="43">
        <v>8.6</v>
      </c>
      <c r="Y89" s="43">
        <v>8.6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33"/>
        <v>8.6999999999999993</v>
      </c>
      <c r="AI89" s="47">
        <f t="shared" si="34"/>
        <v>7.7</v>
      </c>
      <c r="AK89" s="49"/>
      <c r="AZ89" s="82">
        <f t="shared" si="51"/>
        <v>0</v>
      </c>
      <c r="BA89" s="82">
        <f t="shared" si="51"/>
        <v>0</v>
      </c>
      <c r="BB89" s="82">
        <f t="shared" si="51"/>
        <v>16.100000000000001</v>
      </c>
      <c r="BC89" s="82">
        <f t="shared" si="51"/>
        <v>15.4</v>
      </c>
      <c r="BD89" s="82">
        <f t="shared" si="51"/>
        <v>15.3</v>
      </c>
      <c r="BE89" s="82">
        <f t="shared" si="51"/>
        <v>8.4</v>
      </c>
      <c r="BF89" s="82">
        <f t="shared" si="51"/>
        <v>13</v>
      </c>
      <c r="BG89" s="82">
        <f t="shared" si="51"/>
        <v>12.9</v>
      </c>
      <c r="BH89" s="82">
        <f t="shared" si="51"/>
        <v>11.8</v>
      </c>
      <c r="BI89" s="82">
        <f t="shared" si="51"/>
        <v>12.6</v>
      </c>
      <c r="BJ89" s="82">
        <f t="shared" si="51"/>
        <v>12.4</v>
      </c>
      <c r="BK89" s="82">
        <f t="shared" si="51"/>
        <v>11.8</v>
      </c>
      <c r="BL89" s="82">
        <f t="shared" si="51"/>
        <v>11</v>
      </c>
      <c r="BM89" s="82">
        <f t="shared" si="51"/>
        <v>14.6</v>
      </c>
      <c r="BN89" s="82">
        <f t="shared" si="51"/>
        <v>14.2</v>
      </c>
      <c r="BO89" s="82">
        <f t="shared" si="51"/>
        <v>15.1</v>
      </c>
      <c r="BP89" s="82">
        <f t="shared" si="51"/>
        <v>0</v>
      </c>
      <c r="BQ89" s="82">
        <f t="shared" si="51"/>
        <v>0</v>
      </c>
      <c r="BR89" s="82">
        <f t="shared" si="51"/>
        <v>0</v>
      </c>
      <c r="BS89" s="82">
        <f t="shared" si="51"/>
        <v>0</v>
      </c>
      <c r="BT89" s="82">
        <f t="shared" si="51"/>
        <v>17</v>
      </c>
      <c r="BU89" s="82">
        <f t="shared" si="51"/>
        <v>18.2</v>
      </c>
      <c r="BV89" s="82">
        <f t="shared" si="51"/>
        <v>18.8</v>
      </c>
      <c r="BW89" s="82">
        <f t="shared" si="51"/>
        <v>0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4</v>
      </c>
      <c r="O90" s="43">
        <v>4</v>
      </c>
      <c r="P90" s="43">
        <v>4</v>
      </c>
      <c r="Q90" s="43">
        <v>4</v>
      </c>
      <c r="R90" s="43">
        <v>4</v>
      </c>
      <c r="S90" s="43">
        <v>4</v>
      </c>
      <c r="T90" s="43">
        <v>4</v>
      </c>
      <c r="U90" s="43">
        <v>4</v>
      </c>
      <c r="V90" s="43">
        <v>4</v>
      </c>
      <c r="W90" s="43">
        <v>4</v>
      </c>
      <c r="X90" s="43">
        <v>4</v>
      </c>
      <c r="Y90" s="43">
        <v>4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33"/>
        <v>4</v>
      </c>
      <c r="AI90" s="47">
        <f t="shared" si="34"/>
        <v>4</v>
      </c>
      <c r="AK90" s="49"/>
      <c r="AZ90" s="82">
        <f t="shared" si="51"/>
        <v>0</v>
      </c>
      <c r="BA90" s="82">
        <f t="shared" si="51"/>
        <v>0</v>
      </c>
      <c r="BB90" s="82">
        <f t="shared" si="51"/>
        <v>0</v>
      </c>
      <c r="BC90" s="82">
        <f t="shared" si="51"/>
        <v>0</v>
      </c>
      <c r="BD90" s="82">
        <f t="shared" si="51"/>
        <v>0</v>
      </c>
      <c r="BE90" s="82">
        <f t="shared" si="51"/>
        <v>54.6</v>
      </c>
      <c r="BF90" s="82">
        <f t="shared" si="51"/>
        <v>41.3</v>
      </c>
      <c r="BG90" s="82">
        <f t="shared" si="51"/>
        <v>48.8</v>
      </c>
      <c r="BH90" s="82">
        <f t="shared" si="51"/>
        <v>51.9</v>
      </c>
      <c r="BI90" s="82">
        <f t="shared" si="51"/>
        <v>49.88</v>
      </c>
      <c r="BJ90" s="82">
        <f t="shared" si="51"/>
        <v>56.4</v>
      </c>
      <c r="BK90" s="82">
        <f t="shared" si="51"/>
        <v>52.2</v>
      </c>
      <c r="BL90" s="82">
        <f t="shared" si="51"/>
        <v>50</v>
      </c>
      <c r="BM90" s="82">
        <f t="shared" si="51"/>
        <v>46.4</v>
      </c>
      <c r="BN90" s="82">
        <f t="shared" si="51"/>
        <v>56.6</v>
      </c>
      <c r="BO90" s="82">
        <f t="shared" si="51"/>
        <v>61.7</v>
      </c>
      <c r="BP90" s="82">
        <f t="shared" si="51"/>
        <v>60.8</v>
      </c>
      <c r="BQ90" s="82">
        <f t="shared" si="51"/>
        <v>54.2</v>
      </c>
      <c r="BR90" s="82">
        <f t="shared" si="51"/>
        <v>54.4</v>
      </c>
      <c r="BS90" s="82">
        <f t="shared" si="51"/>
        <v>57.3</v>
      </c>
      <c r="BT90" s="82">
        <f t="shared" si="51"/>
        <v>0</v>
      </c>
      <c r="BU90" s="82">
        <f t="shared" si="51"/>
        <v>0</v>
      </c>
      <c r="BV90" s="82">
        <f t="shared" si="51"/>
        <v>0</v>
      </c>
      <c r="BW90" s="82">
        <f t="shared" si="51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3"/>
        <v>2</v>
      </c>
      <c r="AI91" s="47">
        <f t="shared" si="34"/>
        <v>2</v>
      </c>
      <c r="AK91" s="49"/>
      <c r="AZ91" s="82">
        <f t="shared" si="51"/>
        <v>0</v>
      </c>
      <c r="BA91" s="82">
        <f t="shared" si="51"/>
        <v>0</v>
      </c>
      <c r="BB91" s="82">
        <f t="shared" si="51"/>
        <v>0</v>
      </c>
      <c r="BC91" s="82">
        <f t="shared" si="51"/>
        <v>0</v>
      </c>
      <c r="BD91" s="82">
        <f t="shared" si="51"/>
        <v>0</v>
      </c>
      <c r="BE91" s="82">
        <f t="shared" si="51"/>
        <v>0</v>
      </c>
      <c r="BF91" s="82">
        <f t="shared" si="51"/>
        <v>0</v>
      </c>
      <c r="BG91" s="82">
        <f t="shared" si="51"/>
        <v>0</v>
      </c>
      <c r="BH91" s="82">
        <f t="shared" si="51"/>
        <v>0</v>
      </c>
      <c r="BI91" s="82">
        <f t="shared" si="51"/>
        <v>0</v>
      </c>
      <c r="BJ91" s="82">
        <f t="shared" si="51"/>
        <v>0</v>
      </c>
      <c r="BK91" s="82">
        <f t="shared" si="51"/>
        <v>0</v>
      </c>
      <c r="BL91" s="82">
        <f t="shared" si="51"/>
        <v>0</v>
      </c>
      <c r="BM91" s="82">
        <f t="shared" si="51"/>
        <v>0</v>
      </c>
      <c r="BN91" s="82">
        <f t="shared" si="51"/>
        <v>0</v>
      </c>
      <c r="BO91" s="82">
        <f t="shared" si="51"/>
        <v>0</v>
      </c>
      <c r="BP91" s="82">
        <f t="shared" si="51"/>
        <v>0</v>
      </c>
      <c r="BQ91" s="82">
        <f t="shared" si="51"/>
        <v>0</v>
      </c>
      <c r="BR91" s="82">
        <f t="shared" si="51"/>
        <v>0</v>
      </c>
      <c r="BS91" s="82">
        <f t="shared" si="51"/>
        <v>0</v>
      </c>
      <c r="BT91" s="82">
        <f t="shared" si="51"/>
        <v>0</v>
      </c>
      <c r="BU91" s="82">
        <f t="shared" si="51"/>
        <v>0</v>
      </c>
      <c r="BV91" s="82">
        <f t="shared" si="51"/>
        <v>0</v>
      </c>
      <c r="BW91" s="82">
        <f t="shared" si="51"/>
        <v>0</v>
      </c>
    </row>
    <row r="92" spans="1:75" ht="15.75" thickBot="1" x14ac:dyDescent="0.3">
      <c r="A92" s="87" t="s">
        <v>117</v>
      </c>
      <c r="B92" s="70">
        <f t="shared" ref="B92" si="52">SUM(B79:B91)</f>
        <v>315.31</v>
      </c>
      <c r="C92" s="70">
        <f t="shared" ref="C92:AG92" si="53">SUM(C79:C91)</f>
        <v>313.60000000000002</v>
      </c>
      <c r="D92" s="70">
        <f t="shared" si="53"/>
        <v>314.89999999999998</v>
      </c>
      <c r="E92" s="70">
        <f t="shared" si="53"/>
        <v>314.30000000000007</v>
      </c>
      <c r="F92" s="70">
        <f t="shared" si="53"/>
        <v>314.30000000000007</v>
      </c>
      <c r="G92" s="70">
        <f t="shared" si="53"/>
        <v>324.60000000000008</v>
      </c>
      <c r="H92" s="70">
        <f t="shared" si="53"/>
        <v>313.40000000000003</v>
      </c>
      <c r="I92" s="70">
        <f t="shared" si="53"/>
        <v>315.50000000000006</v>
      </c>
      <c r="J92" s="70">
        <f t="shared" si="53"/>
        <v>348.90000000000003</v>
      </c>
      <c r="K92" s="70">
        <f t="shared" si="53"/>
        <v>349.20000000000005</v>
      </c>
      <c r="L92" s="70">
        <f t="shared" si="53"/>
        <v>350.90000000000003</v>
      </c>
      <c r="M92" s="70">
        <f t="shared" ref="M92:N92" si="54">SUM(M79:M91)</f>
        <v>331.50000000000011</v>
      </c>
      <c r="N92" s="70">
        <f t="shared" si="54"/>
        <v>335.5</v>
      </c>
      <c r="O92" s="70">
        <f t="shared" ref="O92:P92" si="55">SUM(O79:O91)</f>
        <v>334.70000000000005</v>
      </c>
      <c r="P92" s="70">
        <f t="shared" si="55"/>
        <v>351.5</v>
      </c>
      <c r="Q92" s="70">
        <f t="shared" ref="Q92" si="56">SUM(Q79:Q91)</f>
        <v>361.50000000000006</v>
      </c>
      <c r="R92" s="70">
        <f t="shared" si="53"/>
        <v>311.5</v>
      </c>
      <c r="S92" s="70">
        <f t="shared" ref="S92:T92" si="57">SUM(S79:S91)</f>
        <v>279</v>
      </c>
      <c r="T92" s="70">
        <f t="shared" si="57"/>
        <v>249.00000000000003</v>
      </c>
      <c r="U92" s="70">
        <f t="shared" ref="U92:V92" si="58">SUM(U79:U91)</f>
        <v>205.89999999999998</v>
      </c>
      <c r="V92" s="70">
        <f t="shared" si="58"/>
        <v>223.3</v>
      </c>
      <c r="W92" s="70">
        <f t="shared" ref="W92:X92" si="59">SUM(W79:W91)</f>
        <v>208.20000000000002</v>
      </c>
      <c r="X92" s="70">
        <f t="shared" si="59"/>
        <v>308.80000000000007</v>
      </c>
      <c r="Y92" s="70">
        <f t="shared" ref="Y92" si="60">SUM(Y79:Y91)</f>
        <v>303.7</v>
      </c>
      <c r="Z92" s="70">
        <f>SUM(Z79:Z91)</f>
        <v>334.9</v>
      </c>
      <c r="AA92" s="70">
        <f>SUM(AA79:AA91)</f>
        <v>345.9</v>
      </c>
      <c r="AB92" s="70">
        <f>SUM(AB79:AB91)</f>
        <v>356.2</v>
      </c>
      <c r="AC92" s="70">
        <f t="shared" si="53"/>
        <v>363.79999999999995</v>
      </c>
      <c r="AD92" s="70">
        <f t="shared" ref="AD92:AE92" si="61">SUM(AD79:AD91)</f>
        <v>363.9</v>
      </c>
      <c r="AE92" s="70">
        <f t="shared" si="61"/>
        <v>349.7</v>
      </c>
      <c r="AF92" s="70">
        <f t="shared" ref="AF92" si="62">SUM(AF79:AF91)</f>
        <v>349.7</v>
      </c>
      <c r="AG92" s="80">
        <f t="shared" si="53"/>
        <v>489.91</v>
      </c>
      <c r="AH92" s="46">
        <f t="shared" si="33"/>
        <v>363.9</v>
      </c>
      <c r="AI92" s="47">
        <f t="shared" si="34"/>
        <v>205.89999999999998</v>
      </c>
      <c r="AK92" s="49"/>
      <c r="AY92" s="82"/>
    </row>
    <row r="93" spans="1:75" x14ac:dyDescent="0.25">
      <c r="A93" s="42" t="s">
        <v>118</v>
      </c>
      <c r="B93" s="44">
        <v>30</v>
      </c>
      <c r="C93" s="44">
        <v>25</v>
      </c>
      <c r="D93" s="44">
        <v>25</v>
      </c>
      <c r="E93" s="44">
        <v>25</v>
      </c>
      <c r="F93" s="44">
        <v>25</v>
      </c>
      <c r="G93" s="44">
        <v>25</v>
      </c>
      <c r="H93" s="44">
        <v>14</v>
      </c>
      <c r="I93" s="44">
        <v>14</v>
      </c>
      <c r="J93" s="44">
        <v>30</v>
      </c>
      <c r="K93" s="44">
        <v>30</v>
      </c>
      <c r="L93" s="44">
        <v>40</v>
      </c>
      <c r="M93" s="44">
        <v>30</v>
      </c>
      <c r="N93" s="44">
        <v>30</v>
      </c>
      <c r="O93" s="44">
        <v>30</v>
      </c>
      <c r="P93" s="44">
        <v>30</v>
      </c>
      <c r="Q93" s="44">
        <v>30</v>
      </c>
      <c r="R93" s="44">
        <v>15</v>
      </c>
      <c r="S93" s="44">
        <v>15</v>
      </c>
      <c r="T93" s="44">
        <v>10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>
        <v>30</v>
      </c>
      <c r="AC93" s="44">
        <v>60</v>
      </c>
      <c r="AD93" s="44">
        <v>60</v>
      </c>
      <c r="AE93" s="44">
        <v>60</v>
      </c>
      <c r="AF93" s="44">
        <v>60</v>
      </c>
      <c r="AG93" s="61">
        <v>60</v>
      </c>
      <c r="AH93" s="46">
        <f t="shared" si="33"/>
        <v>60</v>
      </c>
      <c r="AI93" s="47">
        <f t="shared" si="34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14</v>
      </c>
      <c r="C94" s="43">
        <v>14</v>
      </c>
      <c r="D94" s="43">
        <v>14</v>
      </c>
      <c r="E94" s="43">
        <v>14</v>
      </c>
      <c r="F94" s="43">
        <v>14</v>
      </c>
      <c r="G94" s="43">
        <v>14</v>
      </c>
      <c r="H94" s="43">
        <v>8</v>
      </c>
      <c r="I94" s="43">
        <v>8</v>
      </c>
      <c r="J94" s="43">
        <v>14</v>
      </c>
      <c r="K94" s="43">
        <v>14</v>
      </c>
      <c r="L94" s="43">
        <v>18</v>
      </c>
      <c r="M94" s="43">
        <v>14</v>
      </c>
      <c r="N94" s="43">
        <v>14</v>
      </c>
      <c r="O94" s="43">
        <v>14</v>
      </c>
      <c r="P94" s="43">
        <v>14</v>
      </c>
      <c r="Q94" s="43">
        <v>14</v>
      </c>
      <c r="R94" s="43">
        <v>5</v>
      </c>
      <c r="S94" s="43">
        <v>5</v>
      </c>
      <c r="T94" s="43">
        <v>5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15.5</v>
      </c>
      <c r="AC94" s="43">
        <v>32</v>
      </c>
      <c r="AD94" s="43">
        <v>32</v>
      </c>
      <c r="AE94" s="43">
        <v>32</v>
      </c>
      <c r="AF94" s="43">
        <v>32</v>
      </c>
      <c r="AG94" s="64">
        <v>32</v>
      </c>
      <c r="AH94" s="46">
        <f t="shared" si="33"/>
        <v>32</v>
      </c>
      <c r="AI94" s="47">
        <f t="shared" si="34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7</v>
      </c>
      <c r="C95" s="77">
        <v>4</v>
      </c>
      <c r="D95" s="77">
        <v>4</v>
      </c>
      <c r="E95" s="77">
        <v>4</v>
      </c>
      <c r="F95" s="77">
        <v>4</v>
      </c>
      <c r="G95" s="77">
        <v>4</v>
      </c>
      <c r="H95" s="77">
        <v>3</v>
      </c>
      <c r="I95" s="77">
        <v>3</v>
      </c>
      <c r="J95" s="77">
        <v>7</v>
      </c>
      <c r="K95" s="77">
        <v>7</v>
      </c>
      <c r="L95" s="77">
        <v>10</v>
      </c>
      <c r="M95" s="77">
        <v>5</v>
      </c>
      <c r="N95" s="77">
        <v>5.4</v>
      </c>
      <c r="O95" s="77">
        <v>5.4</v>
      </c>
      <c r="P95" s="77">
        <v>5.4</v>
      </c>
      <c r="Q95" s="77">
        <v>5.4</v>
      </c>
      <c r="R95" s="77">
        <v>5</v>
      </c>
      <c r="S95" s="77">
        <v>5</v>
      </c>
      <c r="T95" s="77">
        <v>5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0</v>
      </c>
      <c r="AA95" s="77">
        <v>0</v>
      </c>
      <c r="AB95" s="77">
        <v>6.5</v>
      </c>
      <c r="AC95" s="77">
        <v>14</v>
      </c>
      <c r="AD95" s="77">
        <v>14</v>
      </c>
      <c r="AE95" s="77">
        <v>14</v>
      </c>
      <c r="AF95" s="77">
        <v>14</v>
      </c>
      <c r="AG95" s="78">
        <v>14</v>
      </c>
      <c r="AH95" s="46">
        <f t="shared" si="33"/>
        <v>14</v>
      </c>
      <c r="AI95" s="47">
        <f t="shared" si="34"/>
        <v>0</v>
      </c>
      <c r="AK95" s="49"/>
      <c r="AY95" s="82"/>
      <c r="BF95" s="81"/>
      <c r="BG95" s="82">
        <f t="array" ref="BG95:BL118">TRANSPOSE(AZ79:BW84)</f>
        <v>-507</v>
      </c>
      <c r="BH95" s="82">
        <v>0</v>
      </c>
      <c r="BI95" s="82">
        <v>61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63">B93+B94+B95</f>
        <v>51</v>
      </c>
      <c r="C96" s="70">
        <f t="shared" ref="C96:AC96" si="64">C93+C94+C95</f>
        <v>43</v>
      </c>
      <c r="D96" s="70">
        <f t="shared" si="64"/>
        <v>43</v>
      </c>
      <c r="E96" s="70">
        <f t="shared" si="64"/>
        <v>43</v>
      </c>
      <c r="F96" s="70">
        <f t="shared" si="64"/>
        <v>43</v>
      </c>
      <c r="G96" s="70">
        <f t="shared" si="64"/>
        <v>43</v>
      </c>
      <c r="H96" s="70">
        <f t="shared" si="64"/>
        <v>25</v>
      </c>
      <c r="I96" s="70">
        <f t="shared" si="64"/>
        <v>25</v>
      </c>
      <c r="J96" s="70">
        <f t="shared" si="64"/>
        <v>51</v>
      </c>
      <c r="K96" s="70">
        <f t="shared" si="64"/>
        <v>51</v>
      </c>
      <c r="L96" s="70">
        <f t="shared" si="64"/>
        <v>68</v>
      </c>
      <c r="M96" s="70">
        <f t="shared" ref="M96:N96" si="65">M93+M94+M95</f>
        <v>49</v>
      </c>
      <c r="N96" s="70">
        <f t="shared" si="65"/>
        <v>49.4</v>
      </c>
      <c r="O96" s="70">
        <f t="shared" ref="O96:P96" si="66">O93+O94+O95</f>
        <v>49.4</v>
      </c>
      <c r="P96" s="70">
        <f t="shared" si="66"/>
        <v>49.4</v>
      </c>
      <c r="Q96" s="70">
        <f t="shared" ref="Q96" si="67">Q93+Q94+Q95</f>
        <v>49.4</v>
      </c>
      <c r="R96" s="70">
        <f t="shared" si="64"/>
        <v>25</v>
      </c>
      <c r="S96" s="70">
        <f t="shared" ref="S96:T96" si="68">S93+S94+S95</f>
        <v>25</v>
      </c>
      <c r="T96" s="70">
        <f t="shared" si="68"/>
        <v>20</v>
      </c>
      <c r="U96" s="70">
        <f t="shared" ref="U96:V96" si="69">U93+U94+U95</f>
        <v>0</v>
      </c>
      <c r="V96" s="70">
        <f t="shared" si="69"/>
        <v>0</v>
      </c>
      <c r="W96" s="70">
        <f t="shared" ref="W96:X96" si="70">W93+W94+W95</f>
        <v>0</v>
      </c>
      <c r="X96" s="70">
        <f t="shared" si="70"/>
        <v>0</v>
      </c>
      <c r="Y96" s="70">
        <f t="shared" ref="Y96" si="71">Y93+Y94+Y95</f>
        <v>0</v>
      </c>
      <c r="Z96" s="70">
        <f>Z93+Z94+Z95</f>
        <v>0</v>
      </c>
      <c r="AA96" s="70">
        <f>AA93+AA94+AA95</f>
        <v>0</v>
      </c>
      <c r="AB96" s="70">
        <f>AB93+AB94+AB95</f>
        <v>52</v>
      </c>
      <c r="AC96" s="70">
        <f t="shared" si="64"/>
        <v>106</v>
      </c>
      <c r="AD96" s="70">
        <f t="shared" ref="AD96:AE96" si="72">AD93+AD94+AD95</f>
        <v>106</v>
      </c>
      <c r="AE96" s="70">
        <f t="shared" si="72"/>
        <v>106</v>
      </c>
      <c r="AF96" s="70">
        <f t="shared" ref="AF96" si="73">AF93+AF94+AF95</f>
        <v>106</v>
      </c>
      <c r="AG96" s="80">
        <f>SUM(AG93:AG95)</f>
        <v>106</v>
      </c>
      <c r="AH96" s="46">
        <f t="shared" si="33"/>
        <v>106</v>
      </c>
      <c r="AI96" s="47">
        <f t="shared" si="34"/>
        <v>0</v>
      </c>
      <c r="AK96" s="49"/>
      <c r="AY96" s="82"/>
      <c r="BF96" s="81"/>
      <c r="BG96" s="82">
        <v>-515</v>
      </c>
      <c r="BH96" s="82">
        <v>0</v>
      </c>
      <c r="BI96" s="82">
        <v>52.2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-485</v>
      </c>
      <c r="C97" s="44">
        <v>-507</v>
      </c>
      <c r="D97" s="44">
        <v>-515</v>
      </c>
      <c r="E97" s="44">
        <v>-532</v>
      </c>
      <c r="F97" s="44">
        <v>-496</v>
      </c>
      <c r="G97" s="44">
        <v>-478.6</v>
      </c>
      <c r="H97" s="44">
        <v>-479.6</v>
      </c>
      <c r="I97" s="44">
        <v>-347.3</v>
      </c>
      <c r="J97" s="44">
        <v>-298</v>
      </c>
      <c r="K97" s="44">
        <v>-321</v>
      </c>
      <c r="L97" s="44">
        <v>-296.7</v>
      </c>
      <c r="M97" s="44">
        <v>-188.3</v>
      </c>
      <c r="N97" s="44">
        <v>-199.9</v>
      </c>
      <c r="O97" s="44">
        <v>-265</v>
      </c>
      <c r="P97" s="44">
        <v>-230</v>
      </c>
      <c r="Q97" s="44">
        <v>14.2</v>
      </c>
      <c r="R97" s="44">
        <v>28</v>
      </c>
      <c r="S97" s="44">
        <v>157.69999999999999</v>
      </c>
      <c r="T97" s="44">
        <v>91</v>
      </c>
      <c r="U97" s="44">
        <v>131</v>
      </c>
      <c r="V97" s="44">
        <v>13</v>
      </c>
      <c r="W97" s="44">
        <v>-53.9</v>
      </c>
      <c r="X97" s="44">
        <v>-208.7</v>
      </c>
      <c r="Y97" s="44">
        <v>-214.1</v>
      </c>
      <c r="Z97" s="44">
        <v>-227.3</v>
      </c>
      <c r="AA97" s="44">
        <v>-209.1</v>
      </c>
      <c r="AB97" s="44">
        <v>-253.3</v>
      </c>
      <c r="AC97" s="44">
        <v>-289.3</v>
      </c>
      <c r="AD97" s="44">
        <v>-410.3</v>
      </c>
      <c r="AE97" s="44">
        <v>-400.3</v>
      </c>
      <c r="AF97" s="44">
        <v>-309.60000000000002</v>
      </c>
      <c r="AG97" s="61"/>
      <c r="AH97" s="46">
        <f t="shared" si="33"/>
        <v>157.69999999999999</v>
      </c>
      <c r="AI97" s="47">
        <f t="shared" si="34"/>
        <v>-532</v>
      </c>
      <c r="AK97" s="49"/>
      <c r="AY97" s="82"/>
      <c r="BF97" s="81"/>
      <c r="BG97" s="82">
        <v>-532</v>
      </c>
      <c r="BH97" s="82">
        <v>0</v>
      </c>
      <c r="BI97" s="82">
        <v>60.5</v>
      </c>
      <c r="BJ97" s="82">
        <v>16.100000000000001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/>
      <c r="H98" s="43"/>
      <c r="I98" s="43"/>
      <c r="J98" s="43"/>
      <c r="K98" s="43"/>
      <c r="L98" s="43"/>
      <c r="M98" s="43">
        <v>20.399999999999999</v>
      </c>
      <c r="N98" s="43">
        <v>19.100000000000001</v>
      </c>
      <c r="O98" s="43">
        <v>22.8</v>
      </c>
      <c r="P98" s="43">
        <v>26.2</v>
      </c>
      <c r="Q98" s="43">
        <v>28.9</v>
      </c>
      <c r="R98" s="43">
        <v>28</v>
      </c>
      <c r="S98" s="43">
        <v>28.7</v>
      </c>
      <c r="T98" s="43">
        <v>26.9</v>
      </c>
      <c r="U98" s="43">
        <v>25</v>
      </c>
      <c r="V98" s="43">
        <v>24.1</v>
      </c>
      <c r="W98" s="43">
        <v>23.8</v>
      </c>
      <c r="X98" s="43">
        <v>17.600000000000001</v>
      </c>
      <c r="Y98" s="43">
        <v>17.899999999999999</v>
      </c>
      <c r="Z98" s="43">
        <v>26.3</v>
      </c>
      <c r="AA98" s="43">
        <v>32.6</v>
      </c>
      <c r="AB98" s="43">
        <v>33.299999999999997</v>
      </c>
      <c r="AC98" s="43"/>
      <c r="AD98" s="43"/>
      <c r="AE98" s="43">
        <v>32.299999999999997</v>
      </c>
      <c r="AF98" s="43">
        <v>33.200000000000003</v>
      </c>
      <c r="AG98" s="64"/>
      <c r="AH98" s="46">
        <f t="shared" si="33"/>
        <v>33.299999999999997</v>
      </c>
      <c r="AI98" s="47">
        <f t="shared" si="34"/>
        <v>0</v>
      </c>
      <c r="AK98" s="49"/>
      <c r="AL98" s="88" t="s">
        <v>124</v>
      </c>
      <c r="AM98" s="88"/>
      <c r="AY98" s="82"/>
      <c r="BF98" s="82"/>
      <c r="BG98" s="82">
        <v>-496</v>
      </c>
      <c r="BH98" s="82">
        <v>0</v>
      </c>
      <c r="BI98" s="82">
        <v>59.2</v>
      </c>
      <c r="BJ98" s="82">
        <v>15.4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65.099999999999994</v>
      </c>
      <c r="C99" s="43">
        <v>61</v>
      </c>
      <c r="D99" s="43">
        <v>52.2</v>
      </c>
      <c r="E99" s="43">
        <v>60.5</v>
      </c>
      <c r="F99" s="43">
        <v>59.2</v>
      </c>
      <c r="G99" s="43">
        <v>58.2</v>
      </c>
      <c r="H99" s="43">
        <v>55</v>
      </c>
      <c r="I99" s="43">
        <v>53.3</v>
      </c>
      <c r="J99" s="43">
        <v>49.9</v>
      </c>
      <c r="K99" s="43">
        <v>49.9</v>
      </c>
      <c r="L99" s="43">
        <v>45</v>
      </c>
      <c r="M99" s="43">
        <v>51.5</v>
      </c>
      <c r="N99" s="43">
        <v>50.7</v>
      </c>
      <c r="O99" s="43">
        <v>54.3</v>
      </c>
      <c r="P99" s="43">
        <v>34.299999999999997</v>
      </c>
      <c r="Q99" s="43">
        <v>33.9</v>
      </c>
      <c r="R99" s="43">
        <v>32</v>
      </c>
      <c r="S99" s="43">
        <v>37.700000000000003</v>
      </c>
      <c r="T99" s="43">
        <v>38.200000000000003</v>
      </c>
      <c r="U99" s="43">
        <v>38.700000000000003</v>
      </c>
      <c r="V99" s="43">
        <v>38.1</v>
      </c>
      <c r="W99" s="43">
        <v>34.799999999999997</v>
      </c>
      <c r="X99" s="43">
        <v>35.4</v>
      </c>
      <c r="Y99" s="43">
        <v>30.5</v>
      </c>
      <c r="Z99" s="43">
        <v>38</v>
      </c>
      <c r="AA99" s="43">
        <v>42.8</v>
      </c>
      <c r="AB99" s="43">
        <v>43.3</v>
      </c>
      <c r="AC99" s="43">
        <v>46.3</v>
      </c>
      <c r="AD99" s="43">
        <v>47.5</v>
      </c>
      <c r="AE99" s="43"/>
      <c r="AF99" s="43"/>
      <c r="AG99" s="89"/>
      <c r="AH99" s="46">
        <f t="shared" si="33"/>
        <v>65.099999999999994</v>
      </c>
      <c r="AI99" s="47">
        <f t="shared" si="34"/>
        <v>30.5</v>
      </c>
      <c r="AK99" s="90"/>
      <c r="AL99" s="91"/>
      <c r="AM99" s="91"/>
      <c r="AN99" s="92"/>
      <c r="AY99" s="82"/>
      <c r="BF99" s="82"/>
      <c r="BG99" s="82">
        <v>-478.6</v>
      </c>
      <c r="BH99" s="82">
        <v>0</v>
      </c>
      <c r="BI99" s="82">
        <v>58.2</v>
      </c>
      <c r="BJ99" s="82">
        <v>15.3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93">
        <v>16.100000000000001</v>
      </c>
      <c r="F100" s="93">
        <v>15.4</v>
      </c>
      <c r="G100" s="93">
        <v>15.3</v>
      </c>
      <c r="H100" s="93">
        <v>0</v>
      </c>
      <c r="I100" s="93">
        <v>8.4</v>
      </c>
      <c r="J100" s="93">
        <v>12.6</v>
      </c>
      <c r="K100" s="93">
        <v>13</v>
      </c>
      <c r="L100" s="93">
        <v>13</v>
      </c>
      <c r="M100" s="93">
        <v>12.9</v>
      </c>
      <c r="N100" s="93">
        <v>11.8</v>
      </c>
      <c r="O100" s="93">
        <v>12.6</v>
      </c>
      <c r="P100" s="93">
        <v>12.4</v>
      </c>
      <c r="Q100" s="93">
        <v>11.8</v>
      </c>
      <c r="R100" s="93">
        <v>11</v>
      </c>
      <c r="S100" s="93">
        <v>14.6</v>
      </c>
      <c r="T100" s="93">
        <v>14.2</v>
      </c>
      <c r="U100" s="93">
        <v>15.1</v>
      </c>
      <c r="V100" s="93">
        <v>0</v>
      </c>
      <c r="W100" s="93">
        <v>0</v>
      </c>
      <c r="X100" s="93">
        <v>0</v>
      </c>
      <c r="Y100" s="93">
        <v>0</v>
      </c>
      <c r="Z100" s="93">
        <v>0</v>
      </c>
      <c r="AA100" s="93">
        <v>0</v>
      </c>
      <c r="AB100" s="93"/>
      <c r="AC100" s="93">
        <v>15.6</v>
      </c>
      <c r="AD100" s="93">
        <v>17</v>
      </c>
      <c r="AE100" s="93">
        <v>18.2</v>
      </c>
      <c r="AF100" s="93">
        <v>18.8</v>
      </c>
      <c r="AG100" s="89"/>
      <c r="AH100" s="46">
        <f t="shared" si="33"/>
        <v>18.8</v>
      </c>
      <c r="AI100" s="47">
        <f t="shared" si="34"/>
        <v>0</v>
      </c>
      <c r="AK100" s="94" t="s">
        <v>127</v>
      </c>
      <c r="AL100" s="43"/>
      <c r="AM100" s="93"/>
      <c r="AN100" s="95"/>
      <c r="AY100" s="82"/>
      <c r="BF100" s="82"/>
      <c r="BG100" s="82">
        <v>-347.3</v>
      </c>
      <c r="BH100" s="82">
        <v>0</v>
      </c>
      <c r="BI100" s="82">
        <v>53.3</v>
      </c>
      <c r="BJ100" s="82">
        <v>8.4</v>
      </c>
      <c r="BK100" s="82">
        <v>54.6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49.4</v>
      </c>
      <c r="I101" s="44">
        <v>54.6</v>
      </c>
      <c r="J101" s="44">
        <v>49.5</v>
      </c>
      <c r="K101" s="44">
        <v>41.3</v>
      </c>
      <c r="L101" s="44">
        <v>44.6</v>
      </c>
      <c r="M101" s="44">
        <v>48.8</v>
      </c>
      <c r="N101" s="44">
        <v>51.9</v>
      </c>
      <c r="O101" s="44">
        <v>49.88</v>
      </c>
      <c r="P101" s="44">
        <v>56.4</v>
      </c>
      <c r="Q101" s="44">
        <v>52.2</v>
      </c>
      <c r="R101" s="44">
        <v>50</v>
      </c>
      <c r="S101" s="44">
        <v>46.4</v>
      </c>
      <c r="T101" s="44">
        <v>56.6</v>
      </c>
      <c r="U101" s="44">
        <v>61.7</v>
      </c>
      <c r="V101" s="44">
        <v>60.8</v>
      </c>
      <c r="W101" s="44">
        <v>58.9</v>
      </c>
      <c r="X101" s="44">
        <v>54.2</v>
      </c>
      <c r="Y101" s="44">
        <v>52.9</v>
      </c>
      <c r="Z101" s="44">
        <v>54.4</v>
      </c>
      <c r="AA101" s="44">
        <v>59.6</v>
      </c>
      <c r="AB101" s="44">
        <v>57.3</v>
      </c>
      <c r="AC101" s="44"/>
      <c r="AD101" s="44"/>
      <c r="AE101" s="44"/>
      <c r="AF101" s="44"/>
      <c r="AG101" s="89"/>
      <c r="AH101" s="46">
        <f t="shared" si="33"/>
        <v>61.7</v>
      </c>
      <c r="AI101" s="47">
        <f t="shared" si="34"/>
        <v>0</v>
      </c>
      <c r="AK101" s="94" t="s">
        <v>129</v>
      </c>
      <c r="AL101" s="93"/>
      <c r="AM101" s="93"/>
      <c r="AN101" s="95"/>
      <c r="AY101" s="82"/>
      <c r="BF101" s="82"/>
      <c r="BG101" s="82">
        <v>-321</v>
      </c>
      <c r="BH101" s="82">
        <v>0</v>
      </c>
      <c r="BI101" s="82">
        <v>49.9</v>
      </c>
      <c r="BJ101" s="82">
        <v>13</v>
      </c>
      <c r="BK101" s="82">
        <v>41.3</v>
      </c>
      <c r="BL101" s="82">
        <v>0</v>
      </c>
    </row>
    <row r="102" spans="1:64" ht="15.75" thickBot="1" x14ac:dyDescent="0.3">
      <c r="A102" s="96" t="s">
        <v>130</v>
      </c>
      <c r="B102" s="97">
        <v>33.9</v>
      </c>
      <c r="C102" s="97">
        <v>35.799999999999997</v>
      </c>
      <c r="D102" s="97">
        <v>31.5</v>
      </c>
      <c r="E102" s="97">
        <v>29.1</v>
      </c>
      <c r="F102" s="97">
        <v>25.5</v>
      </c>
      <c r="G102" s="97">
        <v>21.6</v>
      </c>
      <c r="H102" s="97">
        <v>46.8</v>
      </c>
      <c r="I102" s="97">
        <v>45.1</v>
      </c>
      <c r="J102" s="97">
        <v>57.5</v>
      </c>
      <c r="K102" s="97">
        <v>59.2</v>
      </c>
      <c r="L102" s="97">
        <v>48</v>
      </c>
      <c r="M102" s="97">
        <v>59.1</v>
      </c>
      <c r="N102" s="97">
        <v>60</v>
      </c>
      <c r="O102" s="97">
        <v>59.9</v>
      </c>
      <c r="P102" s="97">
        <v>68.400000000000006</v>
      </c>
      <c r="Q102" s="97">
        <v>63.3</v>
      </c>
      <c r="R102" s="97">
        <v>68</v>
      </c>
      <c r="S102" s="97">
        <v>67.8</v>
      </c>
      <c r="T102" s="97">
        <v>66.8</v>
      </c>
      <c r="U102" s="97">
        <v>61.2</v>
      </c>
      <c r="V102" s="97">
        <v>63.2</v>
      </c>
      <c r="W102" s="97">
        <v>43.6</v>
      </c>
      <c r="X102" s="97">
        <v>54.8</v>
      </c>
      <c r="Y102" s="97">
        <v>45.2</v>
      </c>
      <c r="Z102" s="97">
        <v>48.8</v>
      </c>
      <c r="AA102" s="97">
        <v>53.77</v>
      </c>
      <c r="AB102" s="97">
        <v>49.6</v>
      </c>
      <c r="AC102" s="97">
        <v>44</v>
      </c>
      <c r="AD102" s="97">
        <v>40.6</v>
      </c>
      <c r="AE102" s="97">
        <v>52.8</v>
      </c>
      <c r="AF102" s="97">
        <v>45.6</v>
      </c>
      <c r="AG102" s="89"/>
      <c r="AH102" s="46">
        <f t="shared" si="33"/>
        <v>68.400000000000006</v>
      </c>
      <c r="AI102" s="47">
        <f t="shared" si="34"/>
        <v>21.6</v>
      </c>
      <c r="AK102" s="94"/>
      <c r="AL102" s="44"/>
      <c r="AM102" s="44"/>
      <c r="AN102" s="98"/>
      <c r="AY102" s="82"/>
      <c r="BF102" s="82"/>
      <c r="BG102" s="82">
        <v>-188.3</v>
      </c>
      <c r="BH102" s="82">
        <v>20.399999999999999</v>
      </c>
      <c r="BI102" s="82">
        <v>51.5</v>
      </c>
      <c r="BJ102" s="82">
        <v>12.9</v>
      </c>
      <c r="BK102" s="82">
        <v>48.8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3"/>
        <v>0</v>
      </c>
      <c r="AI103" s="47">
        <f t="shared" si="34"/>
        <v>0</v>
      </c>
      <c r="AK103" s="94"/>
      <c r="AL103" s="97"/>
      <c r="AM103" s="99"/>
      <c r="AN103" s="262"/>
      <c r="AY103" s="82"/>
      <c r="BF103" s="82"/>
      <c r="BG103" s="82">
        <v>-199.9</v>
      </c>
      <c r="BH103" s="82">
        <v>19.100000000000001</v>
      </c>
      <c r="BI103" s="82">
        <v>50.7</v>
      </c>
      <c r="BJ103" s="82">
        <v>11.8</v>
      </c>
      <c r="BK103" s="82">
        <v>51.9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3"/>
        <v>0</v>
      </c>
      <c r="AI104" s="47">
        <f t="shared" si="34"/>
        <v>0</v>
      </c>
      <c r="AK104" s="94"/>
      <c r="AL104" s="97"/>
      <c r="AM104" s="97"/>
      <c r="AN104" s="263"/>
      <c r="BF104" s="82"/>
      <c r="BG104" s="82">
        <v>-265</v>
      </c>
      <c r="BH104" s="82">
        <v>22.8</v>
      </c>
      <c r="BI104" s="82">
        <v>54.3</v>
      </c>
      <c r="BJ104" s="82">
        <v>12.6</v>
      </c>
      <c r="BK104" s="82">
        <v>49.88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3"/>
        <v>0</v>
      </c>
      <c r="AI105" s="47">
        <f t="shared" si="34"/>
        <v>0</v>
      </c>
      <c r="AK105" s="100"/>
      <c r="AL105" s="101"/>
      <c r="AM105" s="101"/>
      <c r="AN105" s="102"/>
      <c r="BF105" s="82"/>
      <c r="BG105" s="82">
        <v>-230</v>
      </c>
      <c r="BH105" s="82">
        <v>26.2</v>
      </c>
      <c r="BI105" s="82">
        <v>34.299999999999997</v>
      </c>
      <c r="BJ105" s="82">
        <v>12.4</v>
      </c>
      <c r="BK105" s="82">
        <v>56.4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3"/>
        <v>0</v>
      </c>
      <c r="AI106" s="47">
        <f t="shared" si="34"/>
        <v>0</v>
      </c>
      <c r="BF106" s="82"/>
      <c r="BG106" s="82">
        <v>14.2</v>
      </c>
      <c r="BH106" s="82">
        <v>28.9</v>
      </c>
      <c r="BI106" s="82">
        <v>33.9</v>
      </c>
      <c r="BJ106" s="82">
        <v>11.8</v>
      </c>
      <c r="BK106" s="82">
        <v>52.2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3"/>
        <v>0</v>
      </c>
      <c r="AI107" s="47">
        <f t="shared" si="34"/>
        <v>0</v>
      </c>
      <c r="BF107" s="82"/>
      <c r="BG107" s="82">
        <v>28</v>
      </c>
      <c r="BH107" s="82">
        <v>28</v>
      </c>
      <c r="BI107" s="82">
        <v>32</v>
      </c>
      <c r="BJ107" s="82">
        <v>11</v>
      </c>
      <c r="BK107" s="82">
        <v>50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74">SUMIF(B97:B107,"&gt;0")</f>
        <v>99</v>
      </c>
      <c r="C108" s="70">
        <f t="shared" ref="C108:AD108" si="75">SUMIF(C97:C107,"&gt;0")</f>
        <v>96.8</v>
      </c>
      <c r="D108" s="70">
        <f t="shared" si="75"/>
        <v>83.7</v>
      </c>
      <c r="E108" s="70">
        <f t="shared" si="75"/>
        <v>105.69999999999999</v>
      </c>
      <c r="F108" s="70">
        <f t="shared" si="75"/>
        <v>100.10000000000001</v>
      </c>
      <c r="G108" s="70">
        <f t="shared" si="75"/>
        <v>95.1</v>
      </c>
      <c r="H108" s="70">
        <f t="shared" si="75"/>
        <v>151.19999999999999</v>
      </c>
      <c r="I108" s="70">
        <f t="shared" si="75"/>
        <v>161.4</v>
      </c>
      <c r="J108" s="70">
        <f t="shared" si="75"/>
        <v>169.5</v>
      </c>
      <c r="K108" s="70">
        <f t="shared" si="75"/>
        <v>163.39999999999998</v>
      </c>
      <c r="L108" s="70">
        <f t="shared" si="75"/>
        <v>150.6</v>
      </c>
      <c r="M108" s="70">
        <f t="shared" ref="M108:N108" si="76">SUMIF(M97:M107,"&gt;0")</f>
        <v>192.70000000000002</v>
      </c>
      <c r="N108" s="70">
        <f t="shared" si="76"/>
        <v>193.5</v>
      </c>
      <c r="O108" s="70">
        <f t="shared" ref="O108:P108" si="77">SUMIF(O97:O107,"&gt;0")</f>
        <v>199.48</v>
      </c>
      <c r="P108" s="70">
        <f t="shared" si="77"/>
        <v>197.70000000000002</v>
      </c>
      <c r="Q108" s="70">
        <f t="shared" ref="Q108" si="78">SUMIF(Q97:Q107,"&gt;0")</f>
        <v>204.3</v>
      </c>
      <c r="R108" s="70">
        <f t="shared" si="75"/>
        <v>217</v>
      </c>
      <c r="S108" s="70">
        <f t="shared" ref="S108:T108" si="79">SUMIF(S97:S107,"&gt;0")</f>
        <v>352.9</v>
      </c>
      <c r="T108" s="70">
        <f t="shared" si="79"/>
        <v>293.7</v>
      </c>
      <c r="U108" s="70">
        <f t="shared" ref="U108:V108" si="80">SUMIF(U97:U107,"&gt;0")</f>
        <v>332.7</v>
      </c>
      <c r="V108" s="70">
        <f t="shared" si="80"/>
        <v>199.2</v>
      </c>
      <c r="W108" s="70">
        <f t="shared" ref="W108:X108" si="81">SUMIF(W97:W107,"&gt;0")</f>
        <v>161.1</v>
      </c>
      <c r="X108" s="70">
        <f t="shared" si="81"/>
        <v>162</v>
      </c>
      <c r="Y108" s="70">
        <f t="shared" ref="Y108" si="82">SUMIF(Y97:Y107,"&gt;0")</f>
        <v>146.5</v>
      </c>
      <c r="Z108" s="70">
        <f>SUMIF(Z97:Z107,"&gt;0")</f>
        <v>167.5</v>
      </c>
      <c r="AA108" s="70">
        <f>SUMIF(AA97:AA107,"&gt;0")</f>
        <v>188.77</v>
      </c>
      <c r="AB108" s="70">
        <f>SUMIF(AB97:AB107,"&gt;0")</f>
        <v>183.49999999999997</v>
      </c>
      <c r="AC108" s="70">
        <f t="shared" si="75"/>
        <v>105.9</v>
      </c>
      <c r="AD108" s="70">
        <f t="shared" si="75"/>
        <v>105.1</v>
      </c>
      <c r="AE108" s="70">
        <f t="shared" ref="AE108:AF108" si="83">SUMIF(AE97:AE107,"&gt;0")</f>
        <v>103.3</v>
      </c>
      <c r="AF108" s="70">
        <f t="shared" si="83"/>
        <v>97.6</v>
      </c>
      <c r="AG108" s="104">
        <f>SUM(AG97:AG107)</f>
        <v>0</v>
      </c>
      <c r="AH108" s="46">
        <f t="shared" si="33"/>
        <v>352.9</v>
      </c>
      <c r="AI108" s="47">
        <f t="shared" si="34"/>
        <v>83.7</v>
      </c>
      <c r="AJ108" s="105">
        <f t="array" ref="AJ108">MIN(IF(B108:AF108&lt;&gt;0,B108:AF108))</f>
        <v>83.7</v>
      </c>
      <c r="BF108" s="82"/>
      <c r="BG108" s="82">
        <v>157.69999999999999</v>
      </c>
      <c r="BH108" s="82">
        <v>28.7</v>
      </c>
      <c r="BI108" s="82">
        <v>37.700000000000003</v>
      </c>
      <c r="BJ108" s="82">
        <v>14.6</v>
      </c>
      <c r="BK108" s="82">
        <v>46.4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3"/>
        <v>0</v>
      </c>
      <c r="AI109" s="47">
        <f t="shared" si="34"/>
        <v>0</v>
      </c>
      <c r="BF109" s="82"/>
      <c r="BG109" s="82">
        <v>91</v>
      </c>
      <c r="BH109" s="82">
        <v>26.9</v>
      </c>
      <c r="BI109" s="82">
        <v>38.200000000000003</v>
      </c>
      <c r="BJ109" s="82">
        <v>14.2</v>
      </c>
      <c r="BK109" s="82">
        <v>56.6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3"/>
        <v>0</v>
      </c>
      <c r="AI110" s="47">
        <f t="shared" si="34"/>
        <v>0</v>
      </c>
      <c r="BF110" s="82"/>
      <c r="BG110" s="82">
        <v>131</v>
      </c>
      <c r="BH110" s="82">
        <v>25</v>
      </c>
      <c r="BI110" s="82">
        <v>38.700000000000003</v>
      </c>
      <c r="BJ110" s="82">
        <v>15.1</v>
      </c>
      <c r="BK110" s="82">
        <v>61.7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3"/>
        <v>0</v>
      </c>
      <c r="AI111" s="47">
        <f t="shared" si="34"/>
        <v>0</v>
      </c>
      <c r="BF111" s="82"/>
      <c r="BG111" s="82">
        <v>13</v>
      </c>
      <c r="BH111" s="82">
        <v>24.1</v>
      </c>
      <c r="BI111" s="82">
        <v>38.1</v>
      </c>
      <c r="BJ111" s="82">
        <v>0</v>
      </c>
      <c r="BK111" s="82">
        <v>60.8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3"/>
        <v>0</v>
      </c>
      <c r="AI112" s="47">
        <f t="shared" si="34"/>
        <v>0</v>
      </c>
      <c r="BF112" s="81"/>
      <c r="BG112" s="82">
        <v>-208.7</v>
      </c>
      <c r="BH112" s="82">
        <v>17.600000000000001</v>
      </c>
      <c r="BI112" s="82">
        <v>35.4</v>
      </c>
      <c r="BJ112" s="82">
        <v>0</v>
      </c>
      <c r="BK112" s="82">
        <v>54.2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84">B71+B78+B96+B92+B108+B112</f>
        <v>2015.5100000000002</v>
      </c>
      <c r="C113" s="108">
        <f t="shared" ref="C113:AG113" si="85">C71+C78+C96+C92+C108+C112</f>
        <v>1932.6000000000001</v>
      </c>
      <c r="D113" s="108">
        <f t="shared" si="85"/>
        <v>2031.3000000000004</v>
      </c>
      <c r="E113" s="108">
        <f t="shared" si="85"/>
        <v>1894.2000000000005</v>
      </c>
      <c r="F113" s="108">
        <f t="shared" si="85"/>
        <v>1946.3000000000002</v>
      </c>
      <c r="G113" s="108">
        <f t="shared" si="85"/>
        <v>1964.4000000000003</v>
      </c>
      <c r="H113" s="108">
        <f t="shared" si="85"/>
        <v>1931.0000000000005</v>
      </c>
      <c r="I113" s="108">
        <f t="shared" si="85"/>
        <v>1833.3000000000004</v>
      </c>
      <c r="J113" s="108">
        <f t="shared" si="85"/>
        <v>1868.8000000000002</v>
      </c>
      <c r="K113" s="108">
        <f t="shared" si="85"/>
        <v>1921.3000000000002</v>
      </c>
      <c r="L113" s="108">
        <f t="shared" si="85"/>
        <v>1954.9000000000003</v>
      </c>
      <c r="M113" s="108">
        <f t="shared" ref="M113:N113" si="86">M71+M78+M96+M92+M108+M112</f>
        <v>1854.9000000000003</v>
      </c>
      <c r="N113" s="108">
        <f t="shared" si="86"/>
        <v>1909.1000000000004</v>
      </c>
      <c r="O113" s="108">
        <f t="shared" ref="O113:P113" si="87">O71+O78+O96+O92+O108+O112</f>
        <v>1979.9800000000002</v>
      </c>
      <c r="P113" s="108">
        <f t="shared" si="87"/>
        <v>2031.1000000000004</v>
      </c>
      <c r="Q113" s="108">
        <f t="shared" ref="Q113" si="88">Q71+Q78+Q96+Q92+Q108+Q112</f>
        <v>1841.5000000000002</v>
      </c>
      <c r="R113" s="108">
        <f t="shared" si="85"/>
        <v>1699.8000000000002</v>
      </c>
      <c r="S113" s="108">
        <f t="shared" ref="S113:T113" si="89">S71+S78+S96+S92+S108+S112</f>
        <v>1788.9</v>
      </c>
      <c r="T113" s="108">
        <f t="shared" si="89"/>
        <v>1696.0000000000002</v>
      </c>
      <c r="U113" s="108">
        <f t="shared" ref="U113:V113" si="90">U71+U78+U96+U92+U108+U112</f>
        <v>1688.2</v>
      </c>
      <c r="V113" s="108">
        <f t="shared" si="90"/>
        <v>1733.5000000000002</v>
      </c>
      <c r="W113" s="108">
        <f t="shared" ref="W113:X113" si="91">W71+W78+W96+W92+W108+W112</f>
        <v>1756.8000000000002</v>
      </c>
      <c r="X113" s="108">
        <f t="shared" si="91"/>
        <v>1864.0000000000005</v>
      </c>
      <c r="Y113" s="108">
        <f t="shared" ref="Y113" si="92">Y71+Y78+Y96+Y92+Y108+Y112</f>
        <v>1843.8000000000002</v>
      </c>
      <c r="Z113" s="108">
        <f>Z71+Z78+Z96+Z92+Z108+Z112</f>
        <v>2003.4</v>
      </c>
      <c r="AA113" s="108">
        <f>AA71+AA78+AA96+AA92+AA108+AA112</f>
        <v>2067.77</v>
      </c>
      <c r="AB113" s="108">
        <f>AB71+AB78+AB96+AB92+AB108+AB112</f>
        <v>2147.3999999999996</v>
      </c>
      <c r="AC113" s="108">
        <f t="shared" si="85"/>
        <v>2162.8200000000002</v>
      </c>
      <c r="AD113" s="108">
        <f t="shared" si="85"/>
        <v>2208.7199999999998</v>
      </c>
      <c r="AE113" s="108">
        <f t="shared" ref="AE113:AF113" si="93">AE71+AE78+AE96+AE92+AE108+AE112</f>
        <v>2192.7199999999998</v>
      </c>
      <c r="AF113" s="108">
        <f t="shared" si="93"/>
        <v>2009.4199999999998</v>
      </c>
      <c r="AG113" s="80">
        <f t="shared" si="85"/>
        <v>3169.915</v>
      </c>
      <c r="AH113" s="46">
        <f t="shared" si="33"/>
        <v>2208.7199999999998</v>
      </c>
      <c r="AI113" s="47">
        <f t="shared" si="34"/>
        <v>1688.2</v>
      </c>
      <c r="BF113" s="81"/>
      <c r="BG113" s="82">
        <v>-227.3</v>
      </c>
      <c r="BH113" s="82">
        <v>26.3</v>
      </c>
      <c r="BI113" s="82">
        <v>38</v>
      </c>
      <c r="BJ113" s="82">
        <v>0</v>
      </c>
      <c r="BK113" s="82">
        <v>54.4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50</v>
      </c>
      <c r="AB114" s="110">
        <v>40</v>
      </c>
      <c r="AC114" s="110">
        <v>40</v>
      </c>
      <c r="AD114" s="110"/>
      <c r="AE114" s="110"/>
      <c r="AF114" s="110"/>
      <c r="AG114" s="104"/>
      <c r="AH114" s="46">
        <f t="shared" si="33"/>
        <v>50</v>
      </c>
      <c r="AI114" s="47">
        <f t="shared" si="34"/>
        <v>40</v>
      </c>
      <c r="BF114" s="81"/>
      <c r="BG114" s="82">
        <v>-253.3</v>
      </c>
      <c r="BH114" s="82">
        <v>33.299999999999997</v>
      </c>
      <c r="BI114" s="82">
        <v>43.3</v>
      </c>
      <c r="BJ114" s="82">
        <v>0</v>
      </c>
      <c r="BK114" s="82">
        <v>57.3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94">B113+B114</f>
        <v>2015.5100000000002</v>
      </c>
      <c r="C115" s="108">
        <f t="shared" ref="C115:AD115" si="95">C113+C114</f>
        <v>1932.6000000000001</v>
      </c>
      <c r="D115" s="108">
        <f t="shared" si="95"/>
        <v>2031.3000000000004</v>
      </c>
      <c r="E115" s="108">
        <f t="shared" si="95"/>
        <v>1894.2000000000005</v>
      </c>
      <c r="F115" s="108">
        <f t="shared" si="95"/>
        <v>1946.3000000000002</v>
      </c>
      <c r="G115" s="108">
        <f t="shared" si="95"/>
        <v>1964.4000000000003</v>
      </c>
      <c r="H115" s="108">
        <f t="shared" si="95"/>
        <v>1931.0000000000005</v>
      </c>
      <c r="I115" s="108">
        <f t="shared" si="95"/>
        <v>1833.3000000000004</v>
      </c>
      <c r="J115" s="108">
        <f t="shared" si="95"/>
        <v>1868.8000000000002</v>
      </c>
      <c r="K115" s="108">
        <f t="shared" si="95"/>
        <v>1921.3000000000002</v>
      </c>
      <c r="L115" s="108">
        <f t="shared" si="95"/>
        <v>1954.9000000000003</v>
      </c>
      <c r="M115" s="108">
        <f t="shared" ref="M115:N115" si="96">M113+M114</f>
        <v>1854.9000000000003</v>
      </c>
      <c r="N115" s="108">
        <f t="shared" si="96"/>
        <v>1909.1000000000004</v>
      </c>
      <c r="O115" s="108">
        <f t="shared" ref="O115:P115" si="97">O113+O114</f>
        <v>1979.9800000000002</v>
      </c>
      <c r="P115" s="108">
        <f t="shared" si="97"/>
        <v>2031.1000000000004</v>
      </c>
      <c r="Q115" s="108">
        <f t="shared" ref="Q115" si="98">Q113+Q114</f>
        <v>1841.5000000000002</v>
      </c>
      <c r="R115" s="108">
        <f t="shared" si="95"/>
        <v>1699.8000000000002</v>
      </c>
      <c r="S115" s="108">
        <f t="shared" ref="S115:T115" si="99">S113+S114</f>
        <v>1788.9</v>
      </c>
      <c r="T115" s="108">
        <f t="shared" si="99"/>
        <v>1696.0000000000002</v>
      </c>
      <c r="U115" s="108">
        <f t="shared" ref="U115:V115" si="100">U113+U114</f>
        <v>1688.2</v>
      </c>
      <c r="V115" s="108">
        <f t="shared" si="100"/>
        <v>1733.5000000000002</v>
      </c>
      <c r="W115" s="108">
        <f t="shared" ref="W115:X115" si="101">W113+W114</f>
        <v>1756.8000000000002</v>
      </c>
      <c r="X115" s="108">
        <f t="shared" si="101"/>
        <v>1864.0000000000005</v>
      </c>
      <c r="Y115" s="108">
        <f t="shared" ref="Y115" si="102">Y113+Y114</f>
        <v>1843.8000000000002</v>
      </c>
      <c r="Z115" s="108">
        <f>Z113+Z114</f>
        <v>2003.4</v>
      </c>
      <c r="AA115" s="108">
        <f>AA113+AA114</f>
        <v>2117.77</v>
      </c>
      <c r="AB115" s="108">
        <f>AB113+AB114</f>
        <v>2187.3999999999996</v>
      </c>
      <c r="AC115" s="108">
        <f t="shared" si="95"/>
        <v>2202.8200000000002</v>
      </c>
      <c r="AD115" s="108">
        <f t="shared" si="95"/>
        <v>2208.7199999999998</v>
      </c>
      <c r="AE115" s="108">
        <f t="shared" ref="AE115:AF115" si="103">AE113+AE114</f>
        <v>2192.7199999999998</v>
      </c>
      <c r="AF115" s="108">
        <f t="shared" si="103"/>
        <v>2009.4199999999998</v>
      </c>
      <c r="AG115" s="104">
        <f>AG112+AG108+AG96+AG92+AG71+AG114</f>
        <v>2463.5149999999999</v>
      </c>
      <c r="AH115" s="46">
        <f t="shared" si="33"/>
        <v>2208.7199999999998</v>
      </c>
      <c r="AI115" s="47">
        <f t="shared" si="34"/>
        <v>1688.2</v>
      </c>
      <c r="BF115" s="81"/>
      <c r="BG115" s="82">
        <v>-410.3</v>
      </c>
      <c r="BH115" s="82">
        <v>0</v>
      </c>
      <c r="BI115" s="82">
        <v>47.5</v>
      </c>
      <c r="BJ115" s="82">
        <v>17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104">B115-(B123)</f>
        <v>1530.5100000000002</v>
      </c>
      <c r="C116" s="108">
        <f t="shared" ref="C116:AD116" si="105">C115-(C123)</f>
        <v>1425.6000000000001</v>
      </c>
      <c r="D116" s="108">
        <f t="shared" si="105"/>
        <v>1516.3000000000004</v>
      </c>
      <c r="E116" s="108">
        <f t="shared" si="105"/>
        <v>1362.2000000000005</v>
      </c>
      <c r="F116" s="108">
        <f t="shared" si="105"/>
        <v>1450.3000000000002</v>
      </c>
      <c r="G116" s="108">
        <f t="shared" si="105"/>
        <v>1485.8000000000002</v>
      </c>
      <c r="H116" s="108">
        <f t="shared" si="105"/>
        <v>1451.4000000000005</v>
      </c>
      <c r="I116" s="108">
        <f t="shared" si="105"/>
        <v>1486.0000000000005</v>
      </c>
      <c r="J116" s="108">
        <f t="shared" si="105"/>
        <v>1570.8000000000002</v>
      </c>
      <c r="K116" s="108">
        <f t="shared" si="105"/>
        <v>1600.3000000000002</v>
      </c>
      <c r="L116" s="108">
        <f t="shared" si="105"/>
        <v>1658.2000000000003</v>
      </c>
      <c r="M116" s="108">
        <f t="shared" ref="M116:N116" si="106">M115-(M123)</f>
        <v>1666.6000000000004</v>
      </c>
      <c r="N116" s="108">
        <f t="shared" si="106"/>
        <v>1709.2000000000003</v>
      </c>
      <c r="O116" s="108">
        <f t="shared" ref="O116:P116" si="107">O115-(O123)</f>
        <v>1714.9800000000002</v>
      </c>
      <c r="P116" s="108">
        <f t="shared" si="107"/>
        <v>1801.1000000000004</v>
      </c>
      <c r="Q116" s="108">
        <f t="shared" ref="Q116" si="108">Q115-(Q123)</f>
        <v>1841.5000000000002</v>
      </c>
      <c r="R116" s="108">
        <f t="shared" si="105"/>
        <v>1699.8000000000002</v>
      </c>
      <c r="S116" s="108">
        <f t="shared" ref="S116:T116" si="109">S115-(S123)</f>
        <v>1788.9</v>
      </c>
      <c r="T116" s="108">
        <f t="shared" si="109"/>
        <v>1696.0000000000002</v>
      </c>
      <c r="U116" s="108">
        <f t="shared" ref="U116:V116" si="110">U115-(U123)</f>
        <v>1688.2</v>
      </c>
      <c r="V116" s="108">
        <f t="shared" si="110"/>
        <v>1733.5000000000002</v>
      </c>
      <c r="W116" s="108">
        <f t="shared" ref="W116:X116" si="111">W115-(W123)</f>
        <v>1702.9</v>
      </c>
      <c r="X116" s="108">
        <f t="shared" si="111"/>
        <v>1655.3000000000004</v>
      </c>
      <c r="Y116" s="108">
        <f t="shared" ref="Y116" si="112">Y115-(Y123)</f>
        <v>1629.7000000000003</v>
      </c>
      <c r="Z116" s="108">
        <f>Z115-(Z123)</f>
        <v>1776.1000000000001</v>
      </c>
      <c r="AA116" s="108">
        <f>AA115-(AA123)</f>
        <v>1908.67</v>
      </c>
      <c r="AB116" s="108">
        <f>AB115-(AB123)</f>
        <v>1934.0999999999997</v>
      </c>
      <c r="AC116" s="108">
        <f t="shared" si="105"/>
        <v>1913.5200000000002</v>
      </c>
      <c r="AD116" s="108">
        <f t="shared" si="105"/>
        <v>1798.4199999999998</v>
      </c>
      <c r="AE116" s="108">
        <f t="shared" ref="AE116:AF116" si="113">AE115-(AE123)</f>
        <v>1792.4199999999998</v>
      </c>
      <c r="AF116" s="108">
        <f t="shared" si="113"/>
        <v>1699.8199999999997</v>
      </c>
      <c r="AG116" s="104"/>
      <c r="AH116" s="46">
        <f t="shared" si="33"/>
        <v>1934.0999999999997</v>
      </c>
      <c r="AI116" s="47">
        <f t="shared" si="34"/>
        <v>1362.2000000000005</v>
      </c>
      <c r="BF116" s="81"/>
      <c r="BG116" s="82">
        <v>-400.3</v>
      </c>
      <c r="BH116" s="82">
        <v>32.299999999999997</v>
      </c>
      <c r="BI116" s="82">
        <v>0</v>
      </c>
      <c r="BJ116" s="82">
        <v>18.2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114">IF(B97&lt;0,B97*-1,0)</f>
        <v>485</v>
      </c>
      <c r="C117" s="93">
        <f t="shared" ref="C117:AD122" si="115">IF(C97&lt;0,C97*-1,0)</f>
        <v>507</v>
      </c>
      <c r="D117" s="93">
        <f t="shared" si="115"/>
        <v>515</v>
      </c>
      <c r="E117" s="93">
        <f t="shared" si="115"/>
        <v>532</v>
      </c>
      <c r="F117" s="93">
        <f t="shared" si="115"/>
        <v>496</v>
      </c>
      <c r="G117" s="93">
        <f t="shared" si="115"/>
        <v>478.6</v>
      </c>
      <c r="H117" s="93">
        <f t="shared" si="115"/>
        <v>479.6</v>
      </c>
      <c r="I117" s="93">
        <f t="shared" si="115"/>
        <v>347.3</v>
      </c>
      <c r="J117" s="93">
        <f t="shared" si="115"/>
        <v>298</v>
      </c>
      <c r="K117" s="93">
        <f t="shared" si="115"/>
        <v>321</v>
      </c>
      <c r="L117" s="93">
        <f t="shared" si="115"/>
        <v>296.7</v>
      </c>
      <c r="M117" s="93">
        <f t="shared" ref="M117:N117" si="116">IF(M97&lt;0,M97*-1,0)</f>
        <v>188.3</v>
      </c>
      <c r="N117" s="93">
        <f t="shared" si="116"/>
        <v>199.9</v>
      </c>
      <c r="O117" s="93">
        <f t="shared" ref="O117:P117" si="117">IF(O97&lt;0,O97*-1,0)</f>
        <v>265</v>
      </c>
      <c r="P117" s="93">
        <f t="shared" si="117"/>
        <v>230</v>
      </c>
      <c r="Q117" s="93">
        <f t="shared" ref="Q117" si="118">IF(Q97&lt;0,Q97*-1,0)</f>
        <v>0</v>
      </c>
      <c r="R117" s="93">
        <f t="shared" si="115"/>
        <v>0</v>
      </c>
      <c r="S117" s="93">
        <f t="shared" ref="S117:T117" si="119">IF(S97&lt;0,S97*-1,0)</f>
        <v>0</v>
      </c>
      <c r="T117" s="93">
        <f t="shared" si="119"/>
        <v>0</v>
      </c>
      <c r="U117" s="93">
        <f t="shared" ref="U117:V117" si="120">IF(U97&lt;0,U97*-1,0)</f>
        <v>0</v>
      </c>
      <c r="V117" s="93">
        <f t="shared" si="120"/>
        <v>0</v>
      </c>
      <c r="W117" s="93">
        <f t="shared" ref="W117:X117" si="121">IF(W97&lt;0,W97*-1,0)</f>
        <v>53.9</v>
      </c>
      <c r="X117" s="93">
        <f t="shared" si="121"/>
        <v>208.7</v>
      </c>
      <c r="Y117" s="93">
        <f t="shared" ref="Y117:AA122" si="122">IF(Y97&lt;0,Y97*-1,0)</f>
        <v>214.1</v>
      </c>
      <c r="Z117" s="93">
        <f t="shared" si="122"/>
        <v>227.3</v>
      </c>
      <c r="AA117" s="93">
        <f t="shared" si="122"/>
        <v>209.1</v>
      </c>
      <c r="AB117" s="93">
        <f t="shared" ref="AB117" si="123">IF(AB97&lt;0,AB97*-1,0)</f>
        <v>253.3</v>
      </c>
      <c r="AC117" s="93">
        <f t="shared" si="115"/>
        <v>289.3</v>
      </c>
      <c r="AD117" s="93">
        <f t="shared" si="115"/>
        <v>410.3</v>
      </c>
      <c r="AE117" s="93">
        <f t="shared" ref="AE117:AF117" si="124">IF(AE97&lt;0,AE97*-1,0)</f>
        <v>400.3</v>
      </c>
      <c r="AF117" s="93">
        <f t="shared" si="124"/>
        <v>309.60000000000002</v>
      </c>
      <c r="AG117" s="61"/>
      <c r="AH117" s="46">
        <f t="shared" si="33"/>
        <v>532</v>
      </c>
      <c r="AI117" s="47">
        <f t="shared" si="34"/>
        <v>0</v>
      </c>
      <c r="BG117" s="82">
        <v>-309.60000000000002</v>
      </c>
      <c r="BH117" s="82">
        <v>33.200000000000003</v>
      </c>
      <c r="BI117" s="82">
        <v>0</v>
      </c>
      <c r="BJ117" s="82">
        <v>18.8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14"/>
        <v>0</v>
      </c>
      <c r="C118" s="93">
        <f t="shared" si="115"/>
        <v>0</v>
      </c>
      <c r="D118" s="93">
        <f t="shared" si="115"/>
        <v>0</v>
      </c>
      <c r="E118" s="93">
        <f t="shared" si="115"/>
        <v>0</v>
      </c>
      <c r="F118" s="93">
        <f t="shared" si="115"/>
        <v>0</v>
      </c>
      <c r="G118" s="93">
        <f t="shared" si="115"/>
        <v>0</v>
      </c>
      <c r="H118" s="93">
        <f t="shared" si="115"/>
        <v>0</v>
      </c>
      <c r="I118" s="93">
        <f t="shared" si="115"/>
        <v>0</v>
      </c>
      <c r="J118" s="93">
        <f t="shared" si="115"/>
        <v>0</v>
      </c>
      <c r="K118" s="93">
        <f t="shared" si="115"/>
        <v>0</v>
      </c>
      <c r="L118" s="93">
        <f t="shared" si="115"/>
        <v>0</v>
      </c>
      <c r="M118" s="93">
        <f t="shared" ref="M118:N118" si="125">IF(M98&lt;0,M98*-1,0)</f>
        <v>0</v>
      </c>
      <c r="N118" s="93">
        <f t="shared" si="125"/>
        <v>0</v>
      </c>
      <c r="O118" s="93">
        <f t="shared" ref="O118:P118" si="126">IF(O98&lt;0,O98*-1,0)</f>
        <v>0</v>
      </c>
      <c r="P118" s="93">
        <f t="shared" si="126"/>
        <v>0</v>
      </c>
      <c r="Q118" s="93">
        <f t="shared" ref="Q118" si="127">IF(Q98&lt;0,Q98*-1,0)</f>
        <v>0</v>
      </c>
      <c r="R118" s="93">
        <f t="shared" si="115"/>
        <v>0</v>
      </c>
      <c r="S118" s="93">
        <f t="shared" ref="S118:T118" si="128">IF(S98&lt;0,S98*-1,0)</f>
        <v>0</v>
      </c>
      <c r="T118" s="93">
        <f t="shared" si="128"/>
        <v>0</v>
      </c>
      <c r="U118" s="93">
        <f t="shared" ref="U118:V118" si="129">IF(U98&lt;0,U98*-1,0)</f>
        <v>0</v>
      </c>
      <c r="V118" s="93">
        <f t="shared" si="129"/>
        <v>0</v>
      </c>
      <c r="W118" s="93">
        <f t="shared" ref="W118:X118" si="130">IF(W98&lt;0,W98*-1,0)</f>
        <v>0</v>
      </c>
      <c r="X118" s="93">
        <f t="shared" si="130"/>
        <v>0</v>
      </c>
      <c r="Y118" s="93">
        <f t="shared" ref="Y118" si="131">IF(Y98&lt;0,Y98*-1,0)</f>
        <v>0</v>
      </c>
      <c r="Z118" s="93">
        <f t="shared" si="122"/>
        <v>0</v>
      </c>
      <c r="AA118" s="93">
        <f t="shared" si="122"/>
        <v>0</v>
      </c>
      <c r="AB118" s="93">
        <f t="shared" ref="AB118" si="132">IF(AB98&lt;0,AB98*-1,0)</f>
        <v>0</v>
      </c>
      <c r="AC118" s="93">
        <f t="shared" si="115"/>
        <v>0</v>
      </c>
      <c r="AD118" s="93">
        <f t="shared" si="115"/>
        <v>0</v>
      </c>
      <c r="AE118" s="93">
        <f t="shared" ref="AE118:AF118" si="133">IF(AE98&lt;0,AE98*-1,0)</f>
        <v>0</v>
      </c>
      <c r="AF118" s="93">
        <f t="shared" si="133"/>
        <v>0</v>
      </c>
      <c r="AG118" s="64"/>
      <c r="AH118" s="46">
        <f t="shared" si="33"/>
        <v>0</v>
      </c>
      <c r="AI118" s="47">
        <f t="shared" si="34"/>
        <v>0</v>
      </c>
      <c r="AK118" s="49"/>
      <c r="BG118" s="82">
        <v>-485</v>
      </c>
      <c r="BH118" s="82">
        <v>0</v>
      </c>
      <c r="BI118" s="82">
        <v>65.099999999999994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14"/>
        <v>0</v>
      </c>
      <c r="C119" s="93">
        <f t="shared" si="115"/>
        <v>0</v>
      </c>
      <c r="D119" s="93">
        <f t="shared" si="115"/>
        <v>0</v>
      </c>
      <c r="E119" s="93">
        <f t="shared" si="115"/>
        <v>0</v>
      </c>
      <c r="F119" s="93">
        <f t="shared" si="115"/>
        <v>0</v>
      </c>
      <c r="G119" s="93">
        <f t="shared" si="115"/>
        <v>0</v>
      </c>
      <c r="H119" s="93">
        <f t="shared" si="115"/>
        <v>0</v>
      </c>
      <c r="I119" s="93">
        <f t="shared" si="115"/>
        <v>0</v>
      </c>
      <c r="J119" s="93">
        <f t="shared" si="115"/>
        <v>0</v>
      </c>
      <c r="K119" s="93">
        <f t="shared" si="115"/>
        <v>0</v>
      </c>
      <c r="L119" s="93">
        <f t="shared" si="115"/>
        <v>0</v>
      </c>
      <c r="M119" s="93">
        <f t="shared" ref="M119:N119" si="134">IF(M99&lt;0,M99*-1,0)</f>
        <v>0</v>
      </c>
      <c r="N119" s="93">
        <f t="shared" si="134"/>
        <v>0</v>
      </c>
      <c r="O119" s="93">
        <f t="shared" ref="O119:P119" si="135">IF(O99&lt;0,O99*-1,0)</f>
        <v>0</v>
      </c>
      <c r="P119" s="93">
        <f t="shared" si="135"/>
        <v>0</v>
      </c>
      <c r="Q119" s="93">
        <f t="shared" ref="Q119" si="136">IF(Q99&lt;0,Q99*-1,0)</f>
        <v>0</v>
      </c>
      <c r="R119" s="93">
        <f t="shared" si="115"/>
        <v>0</v>
      </c>
      <c r="S119" s="93">
        <f t="shared" ref="S119:T119" si="137">IF(S99&lt;0,S99*-1,0)</f>
        <v>0</v>
      </c>
      <c r="T119" s="93">
        <f t="shared" si="137"/>
        <v>0</v>
      </c>
      <c r="U119" s="93">
        <f t="shared" ref="U119:V119" si="138">IF(U99&lt;0,U99*-1,0)</f>
        <v>0</v>
      </c>
      <c r="V119" s="93">
        <f t="shared" si="138"/>
        <v>0</v>
      </c>
      <c r="W119" s="93">
        <f t="shared" ref="W119:X119" si="139">IF(W99&lt;0,W99*-1,0)</f>
        <v>0</v>
      </c>
      <c r="X119" s="93">
        <f t="shared" si="139"/>
        <v>0</v>
      </c>
      <c r="Y119" s="93">
        <f t="shared" ref="Y119" si="140">IF(Y99&lt;0,Y99*-1,0)</f>
        <v>0</v>
      </c>
      <c r="Z119" s="93">
        <f t="shared" si="122"/>
        <v>0</v>
      </c>
      <c r="AA119" s="93">
        <f t="shared" si="122"/>
        <v>0</v>
      </c>
      <c r="AB119" s="93">
        <f t="shared" ref="AB119" si="141">IF(AB99&lt;0,AB99*-1,0)</f>
        <v>0</v>
      </c>
      <c r="AC119" s="93">
        <f t="shared" si="115"/>
        <v>0</v>
      </c>
      <c r="AD119" s="93">
        <f t="shared" si="115"/>
        <v>0</v>
      </c>
      <c r="AE119" s="93">
        <f t="shared" ref="AE119:AF119" si="142">IF(AE99&lt;0,AE99*-1,0)</f>
        <v>0</v>
      </c>
      <c r="AF119" s="93">
        <f t="shared" si="142"/>
        <v>0</v>
      </c>
      <c r="AG119" s="111"/>
      <c r="AH119" s="46">
        <f t="shared" si="33"/>
        <v>0</v>
      </c>
      <c r="AI119" s="47">
        <f t="shared" si="34"/>
        <v>0</v>
      </c>
    </row>
    <row r="120" spans="1:64" x14ac:dyDescent="0.25">
      <c r="A120" s="96" t="s">
        <v>126</v>
      </c>
      <c r="B120" s="93">
        <f t="shared" si="114"/>
        <v>0</v>
      </c>
      <c r="C120" s="93">
        <f t="shared" si="115"/>
        <v>0</v>
      </c>
      <c r="D120" s="93">
        <f t="shared" si="115"/>
        <v>0</v>
      </c>
      <c r="E120" s="93">
        <f t="shared" si="115"/>
        <v>0</v>
      </c>
      <c r="F120" s="93">
        <f t="shared" si="115"/>
        <v>0</v>
      </c>
      <c r="G120" s="93">
        <f t="shared" si="115"/>
        <v>0</v>
      </c>
      <c r="H120" s="93">
        <f t="shared" si="115"/>
        <v>0</v>
      </c>
      <c r="I120" s="93">
        <f t="shared" si="115"/>
        <v>0</v>
      </c>
      <c r="J120" s="93">
        <f t="shared" si="115"/>
        <v>0</v>
      </c>
      <c r="K120" s="93">
        <f t="shared" si="115"/>
        <v>0</v>
      </c>
      <c r="L120" s="93">
        <f t="shared" si="115"/>
        <v>0</v>
      </c>
      <c r="M120" s="93">
        <f t="shared" ref="M120:N120" si="143">IF(M100&lt;0,M100*-1,0)</f>
        <v>0</v>
      </c>
      <c r="N120" s="93">
        <f t="shared" si="143"/>
        <v>0</v>
      </c>
      <c r="O120" s="93">
        <f t="shared" ref="O120:P120" si="144">IF(O100&lt;0,O100*-1,0)</f>
        <v>0</v>
      </c>
      <c r="P120" s="93">
        <f t="shared" si="144"/>
        <v>0</v>
      </c>
      <c r="Q120" s="93">
        <f t="shared" ref="Q120" si="145">IF(Q100&lt;0,Q100*-1,0)</f>
        <v>0</v>
      </c>
      <c r="R120" s="93">
        <f t="shared" si="115"/>
        <v>0</v>
      </c>
      <c r="S120" s="93">
        <f t="shared" ref="S120:T120" si="146">IF(S100&lt;0,S100*-1,0)</f>
        <v>0</v>
      </c>
      <c r="T120" s="93">
        <f t="shared" si="146"/>
        <v>0</v>
      </c>
      <c r="U120" s="93">
        <f t="shared" ref="U120:V120" si="147">IF(U100&lt;0,U100*-1,0)</f>
        <v>0</v>
      </c>
      <c r="V120" s="93">
        <f t="shared" si="147"/>
        <v>0</v>
      </c>
      <c r="W120" s="93">
        <f t="shared" ref="W120:X120" si="148">IF(W100&lt;0,W100*-1,0)</f>
        <v>0</v>
      </c>
      <c r="X120" s="93">
        <f t="shared" si="148"/>
        <v>0</v>
      </c>
      <c r="Y120" s="93">
        <f t="shared" ref="Y120" si="149">IF(Y100&lt;0,Y100*-1,0)</f>
        <v>0</v>
      </c>
      <c r="Z120" s="93">
        <f t="shared" si="122"/>
        <v>0</v>
      </c>
      <c r="AA120" s="93">
        <f t="shared" si="122"/>
        <v>0</v>
      </c>
      <c r="AB120" s="93">
        <f t="shared" ref="AB120" si="150">IF(AB100&lt;0,AB100*-1,0)</f>
        <v>0</v>
      </c>
      <c r="AC120" s="93">
        <f t="shared" si="115"/>
        <v>0</v>
      </c>
      <c r="AD120" s="93">
        <f t="shared" si="115"/>
        <v>0</v>
      </c>
      <c r="AE120" s="93">
        <f t="shared" ref="AE120:AF120" si="151">IF(AE100&lt;0,AE100*-1,0)</f>
        <v>0</v>
      </c>
      <c r="AF120" s="93">
        <f t="shared" si="151"/>
        <v>0</v>
      </c>
      <c r="AG120" s="111"/>
      <c r="AH120" s="46">
        <f t="shared" si="33"/>
        <v>0</v>
      </c>
      <c r="AI120" s="47">
        <f t="shared" si="34"/>
        <v>0</v>
      </c>
    </row>
    <row r="121" spans="1:64" x14ac:dyDescent="0.25">
      <c r="A121" s="96" t="s">
        <v>128</v>
      </c>
      <c r="B121" s="93">
        <f t="shared" si="114"/>
        <v>0</v>
      </c>
      <c r="C121" s="93">
        <f t="shared" si="115"/>
        <v>0</v>
      </c>
      <c r="D121" s="93">
        <f t="shared" si="115"/>
        <v>0</v>
      </c>
      <c r="E121" s="93">
        <f t="shared" si="115"/>
        <v>0</v>
      </c>
      <c r="F121" s="93">
        <f t="shared" si="115"/>
        <v>0</v>
      </c>
      <c r="G121" s="93">
        <f t="shared" si="115"/>
        <v>0</v>
      </c>
      <c r="H121" s="93">
        <f t="shared" si="115"/>
        <v>0</v>
      </c>
      <c r="I121" s="93">
        <f t="shared" si="115"/>
        <v>0</v>
      </c>
      <c r="J121" s="93">
        <f t="shared" si="115"/>
        <v>0</v>
      </c>
      <c r="K121" s="93">
        <f t="shared" si="115"/>
        <v>0</v>
      </c>
      <c r="L121" s="93">
        <f t="shared" si="115"/>
        <v>0</v>
      </c>
      <c r="M121" s="93">
        <f t="shared" ref="M121:N121" si="152">IF(M101&lt;0,M101*-1,0)</f>
        <v>0</v>
      </c>
      <c r="N121" s="93">
        <f t="shared" si="152"/>
        <v>0</v>
      </c>
      <c r="O121" s="93">
        <f t="shared" ref="O121:P121" si="153">IF(O101&lt;0,O101*-1,0)</f>
        <v>0</v>
      </c>
      <c r="P121" s="93">
        <f t="shared" si="153"/>
        <v>0</v>
      </c>
      <c r="Q121" s="93">
        <f t="shared" ref="Q121" si="154">IF(Q101&lt;0,Q101*-1,0)</f>
        <v>0</v>
      </c>
      <c r="R121" s="93">
        <f t="shared" si="115"/>
        <v>0</v>
      </c>
      <c r="S121" s="93">
        <f t="shared" ref="S121:T121" si="155">IF(S101&lt;0,S101*-1,0)</f>
        <v>0</v>
      </c>
      <c r="T121" s="93">
        <f t="shared" si="155"/>
        <v>0</v>
      </c>
      <c r="U121" s="93">
        <f t="shared" ref="U121:V121" si="156">IF(U101&lt;0,U101*-1,0)</f>
        <v>0</v>
      </c>
      <c r="V121" s="93">
        <f t="shared" si="156"/>
        <v>0</v>
      </c>
      <c r="W121" s="93">
        <f t="shared" ref="W121:X121" si="157">IF(W101&lt;0,W101*-1,0)</f>
        <v>0</v>
      </c>
      <c r="X121" s="93">
        <f t="shared" si="157"/>
        <v>0</v>
      </c>
      <c r="Y121" s="93">
        <f t="shared" ref="Y121" si="158">IF(Y101&lt;0,Y101*-1,0)</f>
        <v>0</v>
      </c>
      <c r="Z121" s="93">
        <f t="shared" si="122"/>
        <v>0</v>
      </c>
      <c r="AA121" s="93">
        <f t="shared" si="122"/>
        <v>0</v>
      </c>
      <c r="AB121" s="93">
        <f t="shared" ref="AB121" si="159">IF(AB101&lt;0,AB101*-1,0)</f>
        <v>0</v>
      </c>
      <c r="AC121" s="93">
        <f t="shared" si="115"/>
        <v>0</v>
      </c>
      <c r="AD121" s="93">
        <f t="shared" si="115"/>
        <v>0</v>
      </c>
      <c r="AE121" s="93">
        <f t="shared" ref="AE121:AF121" si="160">IF(AE101&lt;0,AE101*-1,0)</f>
        <v>0</v>
      </c>
      <c r="AF121" s="93">
        <f t="shared" si="160"/>
        <v>0</v>
      </c>
      <c r="AG121" s="111"/>
      <c r="AH121" s="46">
        <f t="shared" si="33"/>
        <v>0</v>
      </c>
      <c r="AI121" s="47">
        <f t="shared" si="34"/>
        <v>0</v>
      </c>
    </row>
    <row r="122" spans="1:64" ht="15.75" thickBot="1" x14ac:dyDescent="0.3">
      <c r="A122" s="96" t="s">
        <v>130</v>
      </c>
      <c r="B122" s="93">
        <f t="shared" si="114"/>
        <v>0</v>
      </c>
      <c r="C122" s="93">
        <f t="shared" si="115"/>
        <v>0</v>
      </c>
      <c r="D122" s="93">
        <f t="shared" si="115"/>
        <v>0</v>
      </c>
      <c r="E122" s="93">
        <f t="shared" si="115"/>
        <v>0</v>
      </c>
      <c r="F122" s="93">
        <f t="shared" si="115"/>
        <v>0</v>
      </c>
      <c r="G122" s="93">
        <f t="shared" si="115"/>
        <v>0</v>
      </c>
      <c r="H122" s="93">
        <f t="shared" si="115"/>
        <v>0</v>
      </c>
      <c r="I122" s="93">
        <f t="shared" si="115"/>
        <v>0</v>
      </c>
      <c r="J122" s="93">
        <f t="shared" si="115"/>
        <v>0</v>
      </c>
      <c r="K122" s="93">
        <f t="shared" si="115"/>
        <v>0</v>
      </c>
      <c r="L122" s="93">
        <f t="shared" si="115"/>
        <v>0</v>
      </c>
      <c r="M122" s="93">
        <f t="shared" ref="M122:N122" si="161">IF(M102&lt;0,M102*-1,0)</f>
        <v>0</v>
      </c>
      <c r="N122" s="93">
        <f t="shared" si="161"/>
        <v>0</v>
      </c>
      <c r="O122" s="93">
        <f t="shared" ref="O122:P122" si="162">IF(O102&lt;0,O102*-1,0)</f>
        <v>0</v>
      </c>
      <c r="P122" s="93">
        <f t="shared" si="162"/>
        <v>0</v>
      </c>
      <c r="Q122" s="93">
        <f t="shared" ref="Q122" si="163">IF(Q102&lt;0,Q102*-1,0)</f>
        <v>0</v>
      </c>
      <c r="R122" s="93">
        <f t="shared" si="115"/>
        <v>0</v>
      </c>
      <c r="S122" s="93">
        <f t="shared" ref="S122:T122" si="164">IF(S102&lt;0,S102*-1,0)</f>
        <v>0</v>
      </c>
      <c r="T122" s="93">
        <f t="shared" si="164"/>
        <v>0</v>
      </c>
      <c r="U122" s="93">
        <f t="shared" ref="U122:V122" si="165">IF(U102&lt;0,U102*-1,0)</f>
        <v>0</v>
      </c>
      <c r="V122" s="93">
        <f t="shared" si="165"/>
        <v>0</v>
      </c>
      <c r="W122" s="93">
        <f t="shared" ref="W122:X122" si="166">IF(W102&lt;0,W102*-1,0)</f>
        <v>0</v>
      </c>
      <c r="X122" s="93">
        <f t="shared" si="166"/>
        <v>0</v>
      </c>
      <c r="Y122" s="93">
        <f t="shared" ref="Y122" si="167">IF(Y102&lt;0,Y102*-1,0)</f>
        <v>0</v>
      </c>
      <c r="Z122" s="93">
        <f t="shared" si="122"/>
        <v>0</v>
      </c>
      <c r="AA122" s="93">
        <f t="shared" si="122"/>
        <v>0</v>
      </c>
      <c r="AB122" s="93">
        <f t="shared" ref="AB122" si="168">IF(AB102&lt;0,AB102*-1,0)</f>
        <v>0</v>
      </c>
      <c r="AC122" s="93">
        <f t="shared" si="115"/>
        <v>0</v>
      </c>
      <c r="AD122" s="93">
        <f t="shared" si="115"/>
        <v>0</v>
      </c>
      <c r="AE122" s="93">
        <f t="shared" ref="AE122:AF122" si="169">IF(AE102&lt;0,AE102*-1,0)</f>
        <v>0</v>
      </c>
      <c r="AF122" s="93">
        <f t="shared" si="169"/>
        <v>0</v>
      </c>
      <c r="AG122" s="103"/>
      <c r="AH122" s="46">
        <f t="shared" si="33"/>
        <v>0</v>
      </c>
      <c r="AI122" s="47">
        <f t="shared" si="34"/>
        <v>0</v>
      </c>
    </row>
    <row r="123" spans="1:64" ht="15.75" thickBot="1" x14ac:dyDescent="0.3">
      <c r="A123" s="112" t="s">
        <v>145</v>
      </c>
      <c r="B123" s="70">
        <f t="shared" ref="B123" si="170">SUM(B117:B122)</f>
        <v>485</v>
      </c>
      <c r="C123" s="70">
        <f t="shared" ref="C123:AD123" si="171">SUM(C117:C122)</f>
        <v>507</v>
      </c>
      <c r="D123" s="70">
        <f t="shared" si="171"/>
        <v>515</v>
      </c>
      <c r="E123" s="70">
        <f t="shared" si="171"/>
        <v>532</v>
      </c>
      <c r="F123" s="70">
        <f t="shared" si="171"/>
        <v>496</v>
      </c>
      <c r="G123" s="70">
        <f t="shared" si="171"/>
        <v>478.6</v>
      </c>
      <c r="H123" s="70">
        <f t="shared" si="171"/>
        <v>479.6</v>
      </c>
      <c r="I123" s="70">
        <f t="shared" si="171"/>
        <v>347.3</v>
      </c>
      <c r="J123" s="70">
        <f t="shared" si="171"/>
        <v>298</v>
      </c>
      <c r="K123" s="70">
        <f t="shared" si="171"/>
        <v>321</v>
      </c>
      <c r="L123" s="70">
        <f t="shared" si="171"/>
        <v>296.7</v>
      </c>
      <c r="M123" s="70">
        <f t="shared" ref="M123:N123" si="172">SUM(M117:M122)</f>
        <v>188.3</v>
      </c>
      <c r="N123" s="70">
        <f t="shared" si="172"/>
        <v>199.9</v>
      </c>
      <c r="O123" s="70">
        <f t="shared" ref="O123:P123" si="173">SUM(O117:O122)</f>
        <v>265</v>
      </c>
      <c r="P123" s="70">
        <f t="shared" si="173"/>
        <v>230</v>
      </c>
      <c r="Q123" s="70">
        <f t="shared" ref="Q123" si="174">SUM(Q117:Q122)</f>
        <v>0</v>
      </c>
      <c r="R123" s="70">
        <f t="shared" si="171"/>
        <v>0</v>
      </c>
      <c r="S123" s="70">
        <f t="shared" ref="S123:T123" si="175">SUM(S117:S122)</f>
        <v>0</v>
      </c>
      <c r="T123" s="70">
        <f t="shared" si="175"/>
        <v>0</v>
      </c>
      <c r="U123" s="70">
        <f t="shared" ref="U123:V123" si="176">SUM(U117:U122)</f>
        <v>0</v>
      </c>
      <c r="V123" s="70">
        <f t="shared" si="176"/>
        <v>0</v>
      </c>
      <c r="W123" s="70">
        <f t="shared" ref="W123:X123" si="177">SUM(W117:W122)</f>
        <v>53.9</v>
      </c>
      <c r="X123" s="70">
        <f t="shared" si="177"/>
        <v>208.7</v>
      </c>
      <c r="Y123" s="70">
        <f t="shared" ref="Y123" si="178">SUM(Y117:Y122)</f>
        <v>214.1</v>
      </c>
      <c r="Z123" s="70">
        <f>SUM(Z117:Z122)</f>
        <v>227.3</v>
      </c>
      <c r="AA123" s="70">
        <f>SUM(AA117:AA122)</f>
        <v>209.1</v>
      </c>
      <c r="AB123" s="70">
        <f>SUM(AB117:AB122)</f>
        <v>253.3</v>
      </c>
      <c r="AC123" s="70">
        <f t="shared" si="171"/>
        <v>289.3</v>
      </c>
      <c r="AD123" s="70">
        <f t="shared" si="171"/>
        <v>410.3</v>
      </c>
      <c r="AE123" s="70">
        <f t="shared" ref="AE123:AF123" si="179">SUM(AE117:AE122)</f>
        <v>400.3</v>
      </c>
      <c r="AF123" s="70">
        <f t="shared" si="179"/>
        <v>309.60000000000002</v>
      </c>
      <c r="AG123" s="104"/>
      <c r="AH123" s="46">
        <f t="shared" si="33"/>
        <v>532</v>
      </c>
      <c r="AI123" s="47">
        <f t="shared" si="34"/>
        <v>0</v>
      </c>
      <c r="AJ123" s="105">
        <f t="array" ref="AJ123">MIN(IF(B123:AF123&lt;&gt;0,B123:AF123))</f>
        <v>53.9</v>
      </c>
    </row>
    <row r="124" spans="1:64" ht="15.75" thickBot="1" x14ac:dyDescent="0.3">
      <c r="A124" s="87" t="s">
        <v>146</v>
      </c>
      <c r="B124" s="70">
        <f t="shared" ref="B124" si="180">B108-B123</f>
        <v>-386</v>
      </c>
      <c r="C124" s="70">
        <f t="shared" ref="C124:AD124" si="181">C108-C123</f>
        <v>-410.2</v>
      </c>
      <c r="D124" s="70">
        <f t="shared" si="181"/>
        <v>-431.3</v>
      </c>
      <c r="E124" s="70">
        <f t="shared" si="181"/>
        <v>-426.3</v>
      </c>
      <c r="F124" s="70">
        <f t="shared" si="181"/>
        <v>-395.9</v>
      </c>
      <c r="G124" s="70">
        <f t="shared" si="181"/>
        <v>-383.5</v>
      </c>
      <c r="H124" s="70">
        <f t="shared" si="181"/>
        <v>-328.40000000000003</v>
      </c>
      <c r="I124" s="70">
        <f t="shared" si="181"/>
        <v>-185.9</v>
      </c>
      <c r="J124" s="70">
        <f t="shared" si="181"/>
        <v>-128.5</v>
      </c>
      <c r="K124" s="70">
        <f t="shared" si="181"/>
        <v>-157.60000000000002</v>
      </c>
      <c r="L124" s="70">
        <f t="shared" si="181"/>
        <v>-146.1</v>
      </c>
      <c r="M124" s="70">
        <f t="shared" ref="M124:N124" si="182">M108-M123</f>
        <v>4.4000000000000057</v>
      </c>
      <c r="N124" s="70">
        <f t="shared" si="182"/>
        <v>-6.4000000000000057</v>
      </c>
      <c r="O124" s="70">
        <f t="shared" ref="O124:P124" si="183">O108-O123</f>
        <v>-65.52000000000001</v>
      </c>
      <c r="P124" s="70">
        <f t="shared" si="183"/>
        <v>-32.299999999999983</v>
      </c>
      <c r="Q124" s="70">
        <f t="shared" ref="Q124" si="184">Q108-Q123</f>
        <v>204.3</v>
      </c>
      <c r="R124" s="70">
        <f t="shared" si="181"/>
        <v>217</v>
      </c>
      <c r="S124" s="70">
        <f t="shared" ref="S124:T124" si="185">S108-S123</f>
        <v>352.9</v>
      </c>
      <c r="T124" s="70">
        <f t="shared" si="185"/>
        <v>293.7</v>
      </c>
      <c r="U124" s="70">
        <f t="shared" ref="U124:V124" si="186">U108-U123</f>
        <v>332.7</v>
      </c>
      <c r="V124" s="70">
        <f t="shared" si="186"/>
        <v>199.2</v>
      </c>
      <c r="W124" s="70">
        <f t="shared" ref="W124:X124" si="187">W108-W123</f>
        <v>107.19999999999999</v>
      </c>
      <c r="X124" s="70">
        <f t="shared" si="187"/>
        <v>-46.699999999999989</v>
      </c>
      <c r="Y124" s="70">
        <f t="shared" ref="Y124" si="188">Y108-Y123</f>
        <v>-67.599999999999994</v>
      </c>
      <c r="Z124" s="70">
        <f>Z108-Z123</f>
        <v>-59.800000000000011</v>
      </c>
      <c r="AA124" s="70">
        <f>AA108-AA123</f>
        <v>-20.329999999999984</v>
      </c>
      <c r="AB124" s="70">
        <f>AB108-AB123</f>
        <v>-69.80000000000004</v>
      </c>
      <c r="AC124" s="70">
        <f t="shared" si="181"/>
        <v>-183.4</v>
      </c>
      <c r="AD124" s="70">
        <f t="shared" si="181"/>
        <v>-305.20000000000005</v>
      </c>
      <c r="AE124" s="70">
        <f t="shared" ref="AE124:AF124" si="189">AE108-AE123</f>
        <v>-297</v>
      </c>
      <c r="AF124" s="70">
        <f t="shared" si="189"/>
        <v>-212.00000000000003</v>
      </c>
      <c r="AG124" s="104"/>
      <c r="AH124" s="46">
        <f t="shared" si="33"/>
        <v>352.9</v>
      </c>
      <c r="AI124" s="47">
        <f t="shared" si="34"/>
        <v>-431.3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3"/>
        <v>0</v>
      </c>
      <c r="AI125" s="47">
        <f t="shared" si="34"/>
        <v>0</v>
      </c>
    </row>
    <row r="126" spans="1:64" x14ac:dyDescent="0.25">
      <c r="A126" s="116" t="s">
        <v>148</v>
      </c>
      <c r="B126" s="117">
        <v>49.881</v>
      </c>
      <c r="C126" s="117">
        <v>49.997999999999998</v>
      </c>
      <c r="D126" s="117">
        <v>50.067999999999998</v>
      </c>
      <c r="E126" s="117">
        <v>49.999000000000002</v>
      </c>
      <c r="F126" s="117">
        <v>50.018000000000001</v>
      </c>
      <c r="G126" s="117">
        <v>49.972999999999999</v>
      </c>
      <c r="H126" s="117">
        <v>50.048000000000002</v>
      </c>
      <c r="I126" s="117">
        <v>49.99</v>
      </c>
      <c r="J126" s="117">
        <v>50.063000000000002</v>
      </c>
      <c r="K126" s="117">
        <v>50.058999999999997</v>
      </c>
      <c r="L126" s="117">
        <v>49.957999999999998</v>
      </c>
      <c r="M126" s="117">
        <v>49.959000000000003</v>
      </c>
      <c r="N126" s="117">
        <v>49.951000000000001</v>
      </c>
      <c r="O126" s="117">
        <v>49.963000000000001</v>
      </c>
      <c r="P126" s="117">
        <v>49.99</v>
      </c>
      <c r="Q126" s="117">
        <v>49.957000000000001</v>
      </c>
      <c r="R126" s="117">
        <v>49.88</v>
      </c>
      <c r="S126" s="117">
        <v>49.978999999999999</v>
      </c>
      <c r="T126" s="117">
        <v>49.993000000000002</v>
      </c>
      <c r="U126" s="117">
        <v>49.954000000000001</v>
      </c>
      <c r="V126" s="117">
        <v>49.957000000000001</v>
      </c>
      <c r="W126" s="117">
        <v>49.99</v>
      </c>
      <c r="X126" s="117">
        <v>50.015000000000001</v>
      </c>
      <c r="Y126" s="117">
        <v>50.03</v>
      </c>
      <c r="Z126" s="117">
        <v>49.908000000000001</v>
      </c>
      <c r="AA126" s="117">
        <v>49.838999999999999</v>
      </c>
      <c r="AB126" s="117">
        <v>50.000999999999998</v>
      </c>
      <c r="AC126" s="117">
        <v>49.99</v>
      </c>
      <c r="AD126" s="117">
        <v>49.926000000000002</v>
      </c>
      <c r="AE126" s="117">
        <v>50.01</v>
      </c>
      <c r="AF126" s="117">
        <v>49.908000000000001</v>
      </c>
      <c r="AG126" s="118"/>
      <c r="AH126" s="46">
        <f t="shared" si="33"/>
        <v>50.067999999999998</v>
      </c>
      <c r="AI126" s="47">
        <f t="shared" si="34"/>
        <v>49.838999999999999</v>
      </c>
    </row>
    <row r="127" spans="1:64" x14ac:dyDescent="0.25">
      <c r="A127" s="119" t="s">
        <v>149</v>
      </c>
      <c r="B127" s="43">
        <v>132.19999999999999</v>
      </c>
      <c r="C127" s="43">
        <v>134</v>
      </c>
      <c r="D127" s="43">
        <v>134</v>
      </c>
      <c r="E127" s="43">
        <v>134.30000000000001</v>
      </c>
      <c r="F127" s="43">
        <v>134.80000000000001</v>
      </c>
      <c r="G127" s="43">
        <v>133.80000000000001</v>
      </c>
      <c r="H127" s="43">
        <v>132.69999999999999</v>
      </c>
      <c r="I127" s="43">
        <v>132.80000000000001</v>
      </c>
      <c r="J127" s="43">
        <v>131.19999999999999</v>
      </c>
      <c r="K127" s="43">
        <v>131.30000000000001</v>
      </c>
      <c r="L127" s="43">
        <v>132.5</v>
      </c>
      <c r="M127" s="43">
        <v>131.19999999999999</v>
      </c>
      <c r="N127" s="43">
        <v>132.69999999999999</v>
      </c>
      <c r="O127" s="43">
        <v>133.1</v>
      </c>
      <c r="P127" s="43">
        <v>130.69999999999999</v>
      </c>
      <c r="Q127" s="43">
        <v>134.30000000000001</v>
      </c>
      <c r="R127" s="43">
        <v>133</v>
      </c>
      <c r="S127" s="43">
        <v>132.6</v>
      </c>
      <c r="T127" s="43">
        <v>132.6</v>
      </c>
      <c r="U127" s="43">
        <v>130.9</v>
      </c>
      <c r="V127" s="43">
        <v>130.9</v>
      </c>
      <c r="W127" s="43">
        <v>130.9</v>
      </c>
      <c r="X127" s="43">
        <v>132.6</v>
      </c>
      <c r="Y127" s="43">
        <v>132.6</v>
      </c>
      <c r="Z127" s="43">
        <v>131.4</v>
      </c>
      <c r="AA127" s="43">
        <v>130.69999999999999</v>
      </c>
      <c r="AB127" s="43">
        <v>131.6</v>
      </c>
      <c r="AC127" s="43">
        <v>132.6</v>
      </c>
      <c r="AD127" s="43">
        <v>132.6</v>
      </c>
      <c r="AE127" s="43">
        <v>132.6</v>
      </c>
      <c r="AF127" s="43">
        <v>135.30000000000001</v>
      </c>
      <c r="AG127" s="120"/>
      <c r="AH127" s="46">
        <f t="shared" si="33"/>
        <v>135.30000000000001</v>
      </c>
      <c r="AI127" s="47">
        <f t="shared" si="34"/>
        <v>130.69999999999999</v>
      </c>
    </row>
    <row r="128" spans="1:64" x14ac:dyDescent="0.25">
      <c r="A128" s="119" t="s">
        <v>150</v>
      </c>
      <c r="B128" s="43">
        <v>130.6</v>
      </c>
      <c r="C128" s="43">
        <v>131.19999999999999</v>
      </c>
      <c r="D128" s="43">
        <v>131.19999999999999</v>
      </c>
      <c r="E128" s="43">
        <v>131.19999999999999</v>
      </c>
      <c r="F128" s="43">
        <v>131.6</v>
      </c>
      <c r="G128" s="43">
        <v>132.30000000000001</v>
      </c>
      <c r="H128" s="43">
        <v>130.80000000000001</v>
      </c>
      <c r="I128" s="43">
        <v>131.4</v>
      </c>
      <c r="J128" s="43">
        <v>129.9</v>
      </c>
      <c r="K128" s="43">
        <v>130.19999999999999</v>
      </c>
      <c r="L128" s="43">
        <v>129.9</v>
      </c>
      <c r="M128" s="43">
        <v>129.30000000000001</v>
      </c>
      <c r="N128" s="43">
        <v>129.5</v>
      </c>
      <c r="O128" s="43">
        <v>130.30000000000001</v>
      </c>
      <c r="P128" s="43">
        <v>128.30000000000001</v>
      </c>
      <c r="Q128" s="43">
        <v>131.30000000000001</v>
      </c>
      <c r="R128" s="43">
        <v>130</v>
      </c>
      <c r="S128" s="43">
        <v>128</v>
      </c>
      <c r="T128" s="43">
        <v>128</v>
      </c>
      <c r="U128" s="43">
        <v>128</v>
      </c>
      <c r="V128" s="43">
        <v>128</v>
      </c>
      <c r="W128" s="43">
        <v>128</v>
      </c>
      <c r="X128" s="43">
        <v>129.80000000000001</v>
      </c>
      <c r="Y128" s="43">
        <v>129.80000000000001</v>
      </c>
      <c r="Z128" s="43">
        <v>128.9</v>
      </c>
      <c r="AA128" s="43">
        <v>128.1</v>
      </c>
      <c r="AB128" s="43">
        <v>129.6</v>
      </c>
      <c r="AC128" s="43">
        <v>129.30000000000001</v>
      </c>
      <c r="AD128" s="43">
        <v>129.30000000000001</v>
      </c>
      <c r="AE128" s="43">
        <v>129.30000000000001</v>
      </c>
      <c r="AF128" s="43">
        <v>131.9</v>
      </c>
      <c r="AG128" s="120"/>
      <c r="AH128" s="46">
        <f t="shared" si="33"/>
        <v>132.30000000000001</v>
      </c>
      <c r="AI128" s="47">
        <f t="shared" si="34"/>
        <v>128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3"/>
        <v>0</v>
      </c>
      <c r="AI129" s="47">
        <f t="shared" si="34"/>
        <v>0</v>
      </c>
    </row>
    <row r="130" spans="1:35" x14ac:dyDescent="0.25">
      <c r="A130" s="119" t="s">
        <v>152</v>
      </c>
      <c r="B130" s="43">
        <v>134.69999999999999</v>
      </c>
      <c r="C130" s="43">
        <v>135.30000000000001</v>
      </c>
      <c r="D130" s="43">
        <v>135.9</v>
      </c>
      <c r="E130" s="43">
        <v>134.9</v>
      </c>
      <c r="F130" s="43">
        <v>135.30000000000001</v>
      </c>
      <c r="G130" s="43">
        <v>134.6</v>
      </c>
      <c r="H130" s="43">
        <v>133.80000000000001</v>
      </c>
      <c r="I130" s="43">
        <v>134.5</v>
      </c>
      <c r="J130" s="43">
        <v>132.69999999999999</v>
      </c>
      <c r="K130" s="43">
        <v>133.5</v>
      </c>
      <c r="L130" s="43">
        <v>132.9</v>
      </c>
      <c r="M130" s="43">
        <v>134.30000000000001</v>
      </c>
      <c r="N130" s="43">
        <v>133.6</v>
      </c>
      <c r="O130" s="43">
        <v>134.9</v>
      </c>
      <c r="P130" s="43">
        <v>132.69999999999999</v>
      </c>
      <c r="Q130" s="43">
        <v>133.4</v>
      </c>
      <c r="R130" s="43">
        <v>132.69999999999999</v>
      </c>
      <c r="S130" s="43">
        <v>132.19999999999999</v>
      </c>
      <c r="T130" s="43">
        <v>132.19999999999999</v>
      </c>
      <c r="U130" s="43">
        <v>131.19999999999999</v>
      </c>
      <c r="V130" s="43">
        <v>131.19999999999999</v>
      </c>
      <c r="W130" s="43">
        <v>131.19999999999999</v>
      </c>
      <c r="X130" s="43">
        <v>131.9</v>
      </c>
      <c r="Y130" s="43">
        <v>131.9</v>
      </c>
      <c r="Z130" s="43">
        <v>133</v>
      </c>
      <c r="AA130" s="43">
        <v>132.30000000000001</v>
      </c>
      <c r="AB130" s="43">
        <v>133.30000000000001</v>
      </c>
      <c r="AC130" s="43">
        <v>133.30000000000001</v>
      </c>
      <c r="AD130" s="43">
        <v>133.30000000000001</v>
      </c>
      <c r="AE130" s="43">
        <v>133.30000000000001</v>
      </c>
      <c r="AF130" s="43">
        <v>133.4</v>
      </c>
      <c r="AG130" s="120"/>
      <c r="AH130" s="46">
        <f t="shared" si="33"/>
        <v>135.9</v>
      </c>
      <c r="AI130" s="47">
        <f t="shared" si="34"/>
        <v>131.19999999999999</v>
      </c>
    </row>
    <row r="131" spans="1:35" x14ac:dyDescent="0.25">
      <c r="A131" s="121" t="s">
        <v>153</v>
      </c>
      <c r="B131" s="122">
        <v>131.19999999999999</v>
      </c>
      <c r="C131" s="122">
        <v>131.19999999999999</v>
      </c>
      <c r="D131" s="122">
        <v>131.19999999999999</v>
      </c>
      <c r="E131" s="122">
        <v>131.19999999999999</v>
      </c>
      <c r="F131" s="122">
        <v>131.19999999999999</v>
      </c>
      <c r="G131" s="122">
        <v>131.19999999999999</v>
      </c>
      <c r="H131" s="122">
        <v>131.19999999999999</v>
      </c>
      <c r="I131" s="122">
        <v>131.19999999999999</v>
      </c>
      <c r="J131" s="122">
        <v>131.19999999999999</v>
      </c>
      <c r="K131" s="122">
        <v>131.19999999999999</v>
      </c>
      <c r="L131" s="122">
        <v>131.19999999999999</v>
      </c>
      <c r="M131" s="122">
        <v>131.19999999999999</v>
      </c>
      <c r="N131" s="122">
        <v>131.19999999999999</v>
      </c>
      <c r="O131" s="122">
        <v>131.19999999999999</v>
      </c>
      <c r="P131" s="122">
        <v>131.19999999999999</v>
      </c>
      <c r="Q131" s="122">
        <v>131.19999999999999</v>
      </c>
      <c r="R131" s="122">
        <v>131.19999999999999</v>
      </c>
      <c r="S131" s="122">
        <v>131.19999999999999</v>
      </c>
      <c r="T131" s="122">
        <v>131.19999999999999</v>
      </c>
      <c r="U131" s="122">
        <v>131.19999999999999</v>
      </c>
      <c r="V131" s="122">
        <v>131.19999999999999</v>
      </c>
      <c r="W131" s="122">
        <v>131.19999999999999</v>
      </c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33"/>
        <v>131.19999999999999</v>
      </c>
      <c r="AI131" s="47">
        <f t="shared" si="34"/>
        <v>131.19999999999999</v>
      </c>
    </row>
    <row r="132" spans="1:35" x14ac:dyDescent="0.25">
      <c r="A132" s="119" t="s">
        <v>154</v>
      </c>
      <c r="B132" s="43">
        <v>124</v>
      </c>
      <c r="C132" s="43">
        <v>133</v>
      </c>
      <c r="D132" s="43">
        <v>133</v>
      </c>
      <c r="E132" s="43">
        <v>133</v>
      </c>
      <c r="F132" s="43">
        <v>131.5</v>
      </c>
      <c r="G132" s="43">
        <v>128.30000000000001</v>
      </c>
      <c r="H132" s="43">
        <v>128.9</v>
      </c>
      <c r="I132" s="43">
        <v>130.80000000000001</v>
      </c>
      <c r="J132" s="43">
        <v>127.4</v>
      </c>
      <c r="K132" s="43">
        <v>132.1</v>
      </c>
      <c r="L132" s="43">
        <v>126.1</v>
      </c>
      <c r="M132" s="43">
        <v>130.30000000000001</v>
      </c>
      <c r="N132" s="43">
        <v>133.69999999999999</v>
      </c>
      <c r="O132" s="43">
        <v>134.69999999999999</v>
      </c>
      <c r="P132" s="43">
        <v>132.6</v>
      </c>
      <c r="Q132" s="43">
        <v>133.80000000000001</v>
      </c>
      <c r="R132" s="43">
        <v>134</v>
      </c>
      <c r="S132" s="43">
        <v>133.30000000000001</v>
      </c>
      <c r="T132" s="43">
        <v>133.30000000000001</v>
      </c>
      <c r="U132" s="43">
        <v>124.9</v>
      </c>
      <c r="V132" s="43">
        <v>124.9</v>
      </c>
      <c r="W132" s="43">
        <v>124.9</v>
      </c>
      <c r="X132" s="43">
        <v>129.4</v>
      </c>
      <c r="Y132" s="43">
        <v>129.4</v>
      </c>
      <c r="Z132" s="43">
        <v>132</v>
      </c>
      <c r="AA132" s="43">
        <v>128</v>
      </c>
      <c r="AB132" s="43">
        <v>129.6</v>
      </c>
      <c r="AC132" s="43">
        <v>129.6</v>
      </c>
      <c r="AD132" s="43">
        <v>129.6</v>
      </c>
      <c r="AE132" s="43">
        <v>129.6</v>
      </c>
      <c r="AF132" s="43">
        <v>125.96</v>
      </c>
      <c r="AG132" s="120"/>
      <c r="AH132" s="46">
        <f t="shared" si="33"/>
        <v>134.69999999999999</v>
      </c>
      <c r="AI132" s="47">
        <f t="shared" si="34"/>
        <v>124</v>
      </c>
    </row>
    <row r="133" spans="1:35" ht="15.75" thickBot="1" x14ac:dyDescent="0.3">
      <c r="A133" s="119" t="s">
        <v>155</v>
      </c>
      <c r="B133" s="101">
        <v>67</v>
      </c>
      <c r="C133" s="101">
        <v>67.2</v>
      </c>
      <c r="D133" s="101">
        <v>67.2</v>
      </c>
      <c r="E133" s="101">
        <v>67.2</v>
      </c>
      <c r="F133" s="101">
        <v>67.2</v>
      </c>
      <c r="G133" s="101">
        <v>67.2</v>
      </c>
      <c r="H133" s="101">
        <v>67.2</v>
      </c>
      <c r="I133" s="101">
        <v>67.2</v>
      </c>
      <c r="J133" s="101">
        <v>67.2</v>
      </c>
      <c r="K133" s="101">
        <v>67.2</v>
      </c>
      <c r="L133" s="101">
        <v>67.2</v>
      </c>
      <c r="M133" s="101">
        <v>66.2</v>
      </c>
      <c r="N133" s="101">
        <v>66</v>
      </c>
      <c r="O133" s="101">
        <v>66.5</v>
      </c>
      <c r="P133" s="101">
        <v>65.2</v>
      </c>
      <c r="Q133" s="101">
        <v>65.400000000000006</v>
      </c>
      <c r="R133" s="101">
        <v>65.8</v>
      </c>
      <c r="S133" s="101">
        <v>65.8</v>
      </c>
      <c r="T133" s="101">
        <v>65.8</v>
      </c>
      <c r="U133" s="101">
        <v>64.2</v>
      </c>
      <c r="V133" s="101">
        <v>64.2</v>
      </c>
      <c r="W133" s="101">
        <v>64.2</v>
      </c>
      <c r="X133" s="101">
        <v>65.8</v>
      </c>
      <c r="Y133" s="101">
        <v>65.8</v>
      </c>
      <c r="Z133" s="101">
        <v>65.8</v>
      </c>
      <c r="AA133" s="101">
        <v>65.8</v>
      </c>
      <c r="AB133" s="101">
        <v>65.3</v>
      </c>
      <c r="AC133" s="101">
        <v>65.3</v>
      </c>
      <c r="AD133" s="101">
        <v>65.3</v>
      </c>
      <c r="AE133" s="101">
        <v>65.3</v>
      </c>
      <c r="AF133" s="101">
        <v>65.3</v>
      </c>
      <c r="AG133" s="124"/>
      <c r="AH133" s="46">
        <f t="shared" si="33"/>
        <v>67.2</v>
      </c>
      <c r="AI133" s="47">
        <f t="shared" si="34"/>
        <v>64.2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 t="str">
        <f t="shared" ref="Z134:AA134" si="190">IF(Z116=MAX($B$117:$L$117),"NPEAK","")</f>
        <v/>
      </c>
      <c r="AA134" s="101" t="str">
        <f t="shared" si="190"/>
        <v/>
      </c>
      <c r="AB134" s="101" t="str">
        <f t="shared" ref="AB134" si="191">IF(AB116=MAX($B$117:$L$117),"NPEAK","")</f>
        <v/>
      </c>
      <c r="AC134" s="101"/>
      <c r="AD134" s="101"/>
      <c r="AE134" s="101"/>
      <c r="AF134" s="101"/>
      <c r="AG134" s="124"/>
      <c r="AH134" s="46">
        <f t="shared" si="33"/>
        <v>0</v>
      </c>
      <c r="AI134" s="47">
        <f t="shared" si="34"/>
        <v>0</v>
      </c>
    </row>
    <row r="135" spans="1:35" ht="15.75" thickBot="1" x14ac:dyDescent="0.3">
      <c r="A135" s="126" t="s">
        <v>157</v>
      </c>
      <c r="B135" s="114">
        <f t="shared" ref="B135" si="192">SUM(B26,B32,B45:B46,B82,B84:B85,B87,B89,B137:B142,B177,B183,B189,B198,B200,B212,B219,B222:B223,B230,B232,B234,B238:B240,B242:B244,B249,B255:B256,B258:B260,B161,B166)</f>
        <v>148.55000000000004</v>
      </c>
      <c r="C135" s="114">
        <f t="shared" ref="C135:L135" si="193">SUM(C26,C32,C45:C46,C82,C84:C85,C87,C89,C137:C142,C177,C183,C189,C198,C200,C212,C219,C222:C223,C230,C232,C234,C238:C240,C242:C244,C249,C255:C256,C258:C260,C161,C166)</f>
        <v>141.33999999999997</v>
      </c>
      <c r="D135" s="114">
        <f t="shared" si="193"/>
        <v>145.43999999999997</v>
      </c>
      <c r="E135" s="114">
        <f t="shared" si="193"/>
        <v>144.94</v>
      </c>
      <c r="F135" s="114">
        <f t="shared" si="193"/>
        <v>140.83999999999997</v>
      </c>
      <c r="G135" s="114">
        <f t="shared" si="193"/>
        <v>150.24</v>
      </c>
      <c r="H135" s="114">
        <f t="shared" si="193"/>
        <v>189.74</v>
      </c>
      <c r="I135" s="114">
        <f t="shared" si="193"/>
        <v>204.74</v>
      </c>
      <c r="J135" s="114">
        <f t="shared" si="193"/>
        <v>205.54</v>
      </c>
      <c r="K135" s="114">
        <f t="shared" si="193"/>
        <v>304.14</v>
      </c>
      <c r="L135" s="114">
        <f t="shared" si="193"/>
        <v>336.44</v>
      </c>
      <c r="M135" s="114">
        <f t="shared" ref="M135:N135" si="194">SUM(M26,M32,M45:M46,M82,M84:M85,M87,M89,M137:M142,M177,M183,M189,M198,M200,M212,M219,M222:M223,M230,M232,M234,M238:M240,M242:M244,M249,M255:M256,M258:M260,M161,M166)</f>
        <v>310.43999999999994</v>
      </c>
      <c r="N135" s="114">
        <f t="shared" si="194"/>
        <v>310.23999999999995</v>
      </c>
      <c r="O135" s="114">
        <f t="shared" ref="O135:P135" si="195">SUM(O26,O32,O45:O46,O82,O84:O85,O87,O89,O137:O142,O177,O183,O189,O198,O200,O212,O219,O222:O223,O230,O232,O234,O238:O240,O242:O244,O249,O255:O256,O258:O260,O161,O166)</f>
        <v>296.44</v>
      </c>
      <c r="P135" s="114">
        <f t="shared" si="195"/>
        <v>273.04000000000002</v>
      </c>
      <c r="Q135" s="114">
        <f t="shared" ref="Q135" si="196">SUM(Q26,Q32,Q45:Q46,Q82,Q84:Q85,Q87,Q89,Q137:Q142,Q177,Q183,Q189,Q198,Q200,Q212,Q219,Q222:Q223,Q230,Q232,Q234,Q238:Q240,Q242:Q244,Q249,Q255:Q256,Q258:Q260,Q161,Q166)</f>
        <v>281.33999999999997</v>
      </c>
      <c r="R135" s="114">
        <f t="shared" ref="R135" si="197">SUM(R26,R32,R45:R46,R82,R84:R85,R87,R89,R137:R142,R177,R183,R189,R198,R200,R212,R219,R222:R223,R230,R232,R234,R238:R240,R242:R244,R249,R255:R256,R258:R260,R161,R166)</f>
        <v>261.24</v>
      </c>
      <c r="S135" s="114">
        <f t="shared" ref="S135:T135" si="198">SUM(S26,S32,S45:S46,S82,S84:S85,S87,S89,S137:S142,S177,S183,S189,S198,S200,S212,S219,S222:S223,S230,S232,S234,S238:S240,S242:S244,S249,S255:S256,S258:S260,S161,S166)</f>
        <v>284.04000000000002</v>
      </c>
      <c r="T135" s="114">
        <f t="shared" si="198"/>
        <v>257.94</v>
      </c>
      <c r="U135" s="114">
        <f t="shared" ref="U135:V135" si="199">SUM(U26,U32,U45:U46,U82,U84:U85,U87,U89,U137:U142,U177,U183,U189,U198,U200,U212,U219,U222:U223,U230,U232,U234,U238:U240,U242:U244,U249,U255:U256,U258:U260,U161,U166)</f>
        <v>271.44</v>
      </c>
      <c r="V135" s="114">
        <f t="shared" si="199"/>
        <v>197.54000000000002</v>
      </c>
      <c r="W135" s="114">
        <f t="shared" ref="W135:X135" si="200">SUM(W26,W32,W45:W46,W82,W84:W85,W87,W89,W137:W142,W177,W183,W189,W198,W200,W212,W219,W222:W223,W230,W232,W234,W238:W240,W242:W244,W249,W255:W256,W258:W260,W161,W166)</f>
        <v>191.64000000000001</v>
      </c>
      <c r="X135" s="114">
        <f t="shared" si="200"/>
        <v>256.03999999999996</v>
      </c>
      <c r="Y135" s="114">
        <f t="shared" ref="Y135" si="201">SUM(Y26,Y32,Y45:Y46,Y82,Y84:Y85,Y87,Y89,Y137:Y142,Y177,Y183,Y189,Y198,Y200,Y212,Y219,Y222:Y223,Y230,Y232,Y234,Y238:Y240,Y242:Y244,Y249,Y255:Y256,Y258:Y260,Y161,Y166)</f>
        <v>270.44</v>
      </c>
      <c r="Z135" s="114">
        <v>423.1</v>
      </c>
      <c r="AA135" s="114">
        <v>423.1</v>
      </c>
      <c r="AB135" s="114">
        <v>423.1</v>
      </c>
      <c r="AC135" s="114">
        <f t="shared" ref="AC135:AF135" si="202">SUM(AC26,AC32,AC45:AC46,AC82,AC84:AC85,AC87,AC89,AC137:AC142,AC177,AC183,AC189,AC198,AC200,AC212,AC219,AC222:AC223,AC230,AC232,AC234,AC238:AC240,AC242:AC244,AC249,AC255:AC256,AC258:AC260,AC161,AC166)</f>
        <v>314.83999999999997</v>
      </c>
      <c r="AD135" s="114">
        <f t="shared" si="202"/>
        <v>314.83999999999997</v>
      </c>
      <c r="AE135" s="114">
        <f t="shared" ref="AE135" si="203">SUM(AE26,AE32,AE45:AE46,AE82,AE84:AE85,AE87,AE89,AE137:AE142,AE177,AE183,AE189,AE198,AE200,AE212,AE219,AE222:AE223,AE230,AE232,AE234,AE238:AE240,AE242:AE244,AE249,AE255:AE256,AE258:AE260,AE161,AE166)</f>
        <v>314.83999999999997</v>
      </c>
      <c r="AF135" s="114">
        <f t="shared" si="202"/>
        <v>271.23999999999995</v>
      </c>
      <c r="AG135" s="127"/>
      <c r="AH135" s="46">
        <f t="shared" si="33"/>
        <v>423.1</v>
      </c>
      <c r="AI135" s="47">
        <f t="shared" si="34"/>
        <v>140.83999999999997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3"/>
        <v>0</v>
      </c>
      <c r="AI136" s="47">
        <f t="shared" si="34"/>
        <v>0</v>
      </c>
    </row>
    <row r="137" spans="1:35" x14ac:dyDescent="0.25">
      <c r="A137" s="131" t="s">
        <v>159</v>
      </c>
      <c r="B137" s="132">
        <v>42.6</v>
      </c>
      <c r="C137" s="132">
        <v>41.3</v>
      </c>
      <c r="D137" s="132">
        <v>44</v>
      </c>
      <c r="E137" s="132">
        <v>44</v>
      </c>
      <c r="F137" s="133">
        <v>43.8</v>
      </c>
      <c r="G137" s="133">
        <v>43.5</v>
      </c>
      <c r="H137" s="133">
        <v>53</v>
      </c>
      <c r="I137" s="133">
        <v>55.4</v>
      </c>
      <c r="J137" s="133">
        <v>55.4</v>
      </c>
      <c r="K137" s="133">
        <v>59.5</v>
      </c>
      <c r="L137" s="133">
        <v>59.1</v>
      </c>
      <c r="M137" s="133">
        <v>23.7</v>
      </c>
      <c r="N137" s="133">
        <v>21.7</v>
      </c>
      <c r="O137" s="133">
        <v>13.7</v>
      </c>
      <c r="P137" s="133">
        <v>20.3</v>
      </c>
      <c r="Q137" s="133">
        <v>20.7</v>
      </c>
      <c r="R137" s="133">
        <v>10</v>
      </c>
      <c r="S137" s="133">
        <v>-9.1999999999999993</v>
      </c>
      <c r="T137" s="133">
        <v>-7.3</v>
      </c>
      <c r="U137" s="133">
        <v>-17.899999999999999</v>
      </c>
      <c r="V137" s="133">
        <v>-13.5</v>
      </c>
      <c r="W137" s="133">
        <v>-16.8</v>
      </c>
      <c r="X137" s="133">
        <v>13.6</v>
      </c>
      <c r="Y137" s="133">
        <v>13.1</v>
      </c>
      <c r="Z137" s="133">
        <v>54.1</v>
      </c>
      <c r="AA137" s="133">
        <v>58.7</v>
      </c>
      <c r="AB137" s="133">
        <v>53.3</v>
      </c>
      <c r="AC137" s="133">
        <v>53.3</v>
      </c>
      <c r="AD137" s="133">
        <v>53.3</v>
      </c>
      <c r="AE137" s="133">
        <v>53.3</v>
      </c>
      <c r="AF137" s="133">
        <v>46.3</v>
      </c>
      <c r="AG137" s="134">
        <v>75</v>
      </c>
      <c r="AH137" s="46">
        <f t="shared" si="33"/>
        <v>59.5</v>
      </c>
      <c r="AI137" s="47">
        <f t="shared" si="34"/>
        <v>-17.899999999999999</v>
      </c>
    </row>
    <row r="138" spans="1:35" x14ac:dyDescent="0.25">
      <c r="A138" s="135" t="s">
        <v>160</v>
      </c>
      <c r="B138" s="132">
        <v>2</v>
      </c>
      <c r="C138" s="132">
        <v>6.4</v>
      </c>
      <c r="D138" s="132">
        <v>8.4</v>
      </c>
      <c r="E138" s="132">
        <v>8.4</v>
      </c>
      <c r="F138" s="136">
        <v>9</v>
      </c>
      <c r="G138" s="136">
        <v>9</v>
      </c>
      <c r="H138" s="136">
        <v>26</v>
      </c>
      <c r="I138" s="136">
        <v>27</v>
      </c>
      <c r="J138" s="136">
        <v>27</v>
      </c>
      <c r="K138" s="136">
        <v>36</v>
      </c>
      <c r="L138" s="136">
        <v>34</v>
      </c>
      <c r="M138" s="136">
        <v>30.7</v>
      </c>
      <c r="N138" s="136">
        <v>31.2</v>
      </c>
      <c r="O138" s="136">
        <v>31.3</v>
      </c>
      <c r="P138" s="136">
        <v>35.299999999999997</v>
      </c>
      <c r="Q138" s="136">
        <v>42.3</v>
      </c>
      <c r="R138" s="136">
        <v>35</v>
      </c>
      <c r="S138" s="136">
        <v>67.2</v>
      </c>
      <c r="T138" s="136">
        <v>58.5</v>
      </c>
      <c r="U138" s="136">
        <v>37.9</v>
      </c>
      <c r="V138" s="136">
        <v>21</v>
      </c>
      <c r="W138" s="136">
        <v>12.8</v>
      </c>
      <c r="X138" s="136">
        <v>49.9</v>
      </c>
      <c r="Y138" s="136">
        <v>50.4</v>
      </c>
      <c r="Z138" s="136">
        <v>16.600000000000001</v>
      </c>
      <c r="AA138" s="136">
        <v>25.3</v>
      </c>
      <c r="AB138" s="136">
        <v>6.4</v>
      </c>
      <c r="AC138" s="136">
        <v>6.4</v>
      </c>
      <c r="AD138" s="136">
        <v>6.4</v>
      </c>
      <c r="AE138" s="136">
        <v>6.4</v>
      </c>
      <c r="AF138" s="136">
        <v>3.7</v>
      </c>
      <c r="AG138" s="134">
        <v>240</v>
      </c>
      <c r="AH138" s="46">
        <f t="shared" si="33"/>
        <v>67.2</v>
      </c>
      <c r="AI138" s="47">
        <f t="shared" si="34"/>
        <v>2</v>
      </c>
    </row>
    <row r="139" spans="1:35" x14ac:dyDescent="0.25">
      <c r="A139" s="135" t="s">
        <v>161</v>
      </c>
      <c r="B139" s="132">
        <v>-80</v>
      </c>
      <c r="C139" s="132"/>
      <c r="D139" s="132"/>
      <c r="E139" s="132"/>
      <c r="F139" s="136"/>
      <c r="G139" s="136"/>
      <c r="H139" s="136"/>
      <c r="I139" s="136"/>
      <c r="J139" s="136"/>
      <c r="K139" s="136"/>
      <c r="L139" s="136">
        <v>-76</v>
      </c>
      <c r="M139" s="136">
        <v>-66.2</v>
      </c>
      <c r="N139" s="136">
        <v>-65.3</v>
      </c>
      <c r="O139" s="136">
        <v>-58.8</v>
      </c>
      <c r="P139" s="136">
        <v>-56.2</v>
      </c>
      <c r="Q139" s="136">
        <v>-39</v>
      </c>
      <c r="R139" s="136">
        <v>-30</v>
      </c>
      <c r="S139" s="136">
        <v>-38.9</v>
      </c>
      <c r="T139" s="136">
        <v>-36.9</v>
      </c>
      <c r="U139" s="136">
        <v>27.2</v>
      </c>
      <c r="V139" s="136">
        <v>-28.8</v>
      </c>
      <c r="W139" s="136">
        <v>-20</v>
      </c>
      <c r="X139" s="136">
        <v>-52.9</v>
      </c>
      <c r="Y139" s="136">
        <v>-47.6</v>
      </c>
      <c r="Z139" s="136">
        <v>-40.9</v>
      </c>
      <c r="AA139" s="136">
        <v>-41.9</v>
      </c>
      <c r="AB139" s="136">
        <v>-58</v>
      </c>
      <c r="AC139" s="136">
        <v>-58</v>
      </c>
      <c r="AD139" s="136">
        <v>-58</v>
      </c>
      <c r="AE139" s="136">
        <v>-58</v>
      </c>
      <c r="AF139" s="136">
        <v>-61.3</v>
      </c>
      <c r="AG139" s="134">
        <v>240</v>
      </c>
      <c r="AH139" s="46">
        <f>MAX(B139:AF139)</f>
        <v>27.2</v>
      </c>
      <c r="AI139" s="47">
        <f>MIN(B139:AF139)</f>
        <v>-80</v>
      </c>
    </row>
    <row r="140" spans="1:35" x14ac:dyDescent="0.25">
      <c r="A140" s="135" t="s">
        <v>162</v>
      </c>
      <c r="B140" s="132">
        <v>82.7</v>
      </c>
      <c r="C140" s="132"/>
      <c r="D140" s="132"/>
      <c r="E140" s="132"/>
      <c r="F140" s="137"/>
      <c r="G140" s="137"/>
      <c r="H140" s="137"/>
      <c r="I140" s="137"/>
      <c r="J140" s="137"/>
      <c r="K140" s="137"/>
      <c r="L140" s="137">
        <v>89.9</v>
      </c>
      <c r="M140" s="137">
        <v>79.099999999999994</v>
      </c>
      <c r="N140" s="137">
        <v>78.7</v>
      </c>
      <c r="O140" s="137">
        <v>71.3</v>
      </c>
      <c r="P140" s="137">
        <v>69.400000000000006</v>
      </c>
      <c r="Q140" s="137">
        <v>51.3</v>
      </c>
      <c r="R140" s="137">
        <v>42</v>
      </c>
      <c r="S140" s="137">
        <v>52.6</v>
      </c>
      <c r="T140" s="137">
        <v>46.6</v>
      </c>
      <c r="U140" s="137">
        <v>25.9</v>
      </c>
      <c r="V140" s="137">
        <v>27</v>
      </c>
      <c r="W140" s="137">
        <v>19</v>
      </c>
      <c r="X140" s="137">
        <v>50.6</v>
      </c>
      <c r="Y140" s="137">
        <v>45.2</v>
      </c>
      <c r="Z140" s="137">
        <v>41.8</v>
      </c>
      <c r="AA140" s="137">
        <v>38.6</v>
      </c>
      <c r="AB140" s="137">
        <v>65.3</v>
      </c>
      <c r="AC140" s="137">
        <v>65.3</v>
      </c>
      <c r="AD140" s="137">
        <v>65.3</v>
      </c>
      <c r="AE140" s="137">
        <v>65.3</v>
      </c>
      <c r="AF140" s="137">
        <v>76.3</v>
      </c>
      <c r="AG140" s="134"/>
      <c r="AH140" s="46">
        <f>MAX(B140:AF140)</f>
        <v>89.9</v>
      </c>
      <c r="AI140" s="47">
        <f>MIN(B140:AF140)</f>
        <v>19</v>
      </c>
    </row>
    <row r="141" spans="1:35" x14ac:dyDescent="0.25">
      <c r="A141" s="135" t="s">
        <v>163</v>
      </c>
      <c r="B141" s="132">
        <v>2.2999999999999998</v>
      </c>
      <c r="C141" s="132">
        <v>0.1</v>
      </c>
      <c r="D141" s="132">
        <v>-1.3</v>
      </c>
      <c r="E141" s="132">
        <v>-1.3</v>
      </c>
      <c r="F141" s="136">
        <v>-3.8</v>
      </c>
      <c r="G141" s="136">
        <v>-1.9</v>
      </c>
      <c r="H141" s="136">
        <v>-4.0999999999999996</v>
      </c>
      <c r="I141" s="136">
        <v>-2.5</v>
      </c>
      <c r="J141" s="136">
        <v>-2.5</v>
      </c>
      <c r="K141" s="136">
        <v>5</v>
      </c>
      <c r="L141" s="136">
        <v>12.1</v>
      </c>
      <c r="M141" s="136">
        <v>12.6</v>
      </c>
      <c r="N141" s="136">
        <v>11.2</v>
      </c>
      <c r="O141" s="136">
        <v>13.6</v>
      </c>
      <c r="P141" s="136">
        <v>14.9</v>
      </c>
      <c r="Q141" s="136">
        <v>17.100000000000001</v>
      </c>
      <c r="R141" s="136">
        <v>19.3</v>
      </c>
      <c r="S141" s="136">
        <v>17.600000000000001</v>
      </c>
      <c r="T141" s="136">
        <v>8.5</v>
      </c>
      <c r="U141" s="136">
        <v>6.2</v>
      </c>
      <c r="V141" s="136">
        <v>4.7</v>
      </c>
      <c r="W141" s="136">
        <v>7.3</v>
      </c>
      <c r="X141" s="136">
        <v>-0.9</v>
      </c>
      <c r="Y141" s="136">
        <v>-0.9</v>
      </c>
      <c r="Z141" s="136">
        <v>6</v>
      </c>
      <c r="AA141" s="136">
        <v>6.2</v>
      </c>
      <c r="AB141" s="136">
        <v>26.3</v>
      </c>
      <c r="AC141" s="136">
        <v>26.3</v>
      </c>
      <c r="AD141" s="136">
        <v>26.3</v>
      </c>
      <c r="AE141" s="136">
        <v>26.3</v>
      </c>
      <c r="AF141" s="136">
        <v>0</v>
      </c>
      <c r="AG141" s="134">
        <v>60</v>
      </c>
      <c r="AH141" s="46">
        <f>MAX(B141:AF141)</f>
        <v>26.3</v>
      </c>
      <c r="AI141" s="47">
        <f>MIN(B141:AF141)</f>
        <v>-4.0999999999999996</v>
      </c>
    </row>
    <row r="142" spans="1:35" x14ac:dyDescent="0.25">
      <c r="A142" s="135" t="s">
        <v>164</v>
      </c>
      <c r="B142" s="132">
        <v>-44.1</v>
      </c>
      <c r="C142" s="132">
        <v>-52</v>
      </c>
      <c r="D142" s="132">
        <v>-52</v>
      </c>
      <c r="E142" s="132">
        <v>-52</v>
      </c>
      <c r="F142" s="137">
        <v>-54</v>
      </c>
      <c r="G142" s="137">
        <v>-46.2</v>
      </c>
      <c r="H142" s="137">
        <v>-31</v>
      </c>
      <c r="I142" s="137">
        <v>-21.7</v>
      </c>
      <c r="J142" s="137">
        <v>-21.7</v>
      </c>
      <c r="K142" s="137">
        <v>56</v>
      </c>
      <c r="L142" s="137">
        <v>68</v>
      </c>
      <c r="M142" s="137">
        <v>74.8</v>
      </c>
      <c r="N142" s="137">
        <v>73.2</v>
      </c>
      <c r="O142" s="137">
        <v>64.3</v>
      </c>
      <c r="P142" s="137">
        <v>26.5</v>
      </c>
      <c r="Q142" s="137">
        <v>26</v>
      </c>
      <c r="R142" s="137">
        <v>22</v>
      </c>
      <c r="S142" s="137">
        <v>36.9</v>
      </c>
      <c r="T142" s="137">
        <v>31.8</v>
      </c>
      <c r="U142" s="137">
        <v>39.1</v>
      </c>
      <c r="V142" s="137">
        <v>37.799999999999997</v>
      </c>
      <c r="W142" s="137">
        <v>41</v>
      </c>
      <c r="X142" s="137">
        <v>48.3</v>
      </c>
      <c r="Y142" s="137">
        <v>63.5</v>
      </c>
      <c r="Z142" s="137">
        <v>89.7</v>
      </c>
      <c r="AA142" s="137">
        <v>96</v>
      </c>
      <c r="AB142" s="137">
        <v>76.599999999999994</v>
      </c>
      <c r="AC142" s="137">
        <v>76.599999999999994</v>
      </c>
      <c r="AD142" s="137">
        <v>76.599999999999994</v>
      </c>
      <c r="AE142" s="137">
        <v>76.599999999999994</v>
      </c>
      <c r="AF142" s="137">
        <v>61.3</v>
      </c>
      <c r="AG142" s="138">
        <v>120</v>
      </c>
      <c r="AH142" s="46">
        <f>MAX(B142:AF142)</f>
        <v>96</v>
      </c>
      <c r="AI142" s="47">
        <f>MIN(B142:AF142)</f>
        <v>-54</v>
      </c>
    </row>
    <row r="143" spans="1:35" x14ac:dyDescent="0.25">
      <c r="A143" s="135" t="s">
        <v>165</v>
      </c>
      <c r="B143" s="132">
        <v>26.9</v>
      </c>
      <c r="C143" s="132">
        <v>24</v>
      </c>
      <c r="D143" s="132">
        <v>24</v>
      </c>
      <c r="E143" s="132">
        <v>24</v>
      </c>
      <c r="F143" s="137">
        <v>22.2</v>
      </c>
      <c r="G143" s="137">
        <v>25.9</v>
      </c>
      <c r="H143" s="137">
        <v>33.5</v>
      </c>
      <c r="I143" s="137">
        <v>37.5</v>
      </c>
      <c r="J143" s="137">
        <v>37.5</v>
      </c>
      <c r="K143" s="137">
        <v>76.400000000000006</v>
      </c>
      <c r="L143" s="137">
        <v>83.2</v>
      </c>
      <c r="M143" s="137">
        <v>85.5</v>
      </c>
      <c r="N143" s="137">
        <v>84</v>
      </c>
      <c r="O143" s="137">
        <v>80.099999999999994</v>
      </c>
      <c r="P143" s="137">
        <v>61.2</v>
      </c>
      <c r="Q143" s="137">
        <v>60.1</v>
      </c>
      <c r="R143" s="137">
        <v>58</v>
      </c>
      <c r="S143" s="137">
        <v>124.3</v>
      </c>
      <c r="T143" s="137">
        <v>125.8</v>
      </c>
      <c r="U143" s="137">
        <v>132.1</v>
      </c>
      <c r="V143" s="137">
        <v>133</v>
      </c>
      <c r="W143" s="137">
        <v>135.69999999999999</v>
      </c>
      <c r="X143" s="137">
        <v>143.5</v>
      </c>
      <c r="Y143" s="137">
        <v>161.69999999999999</v>
      </c>
      <c r="Z143" s="137">
        <v>188.4</v>
      </c>
      <c r="AA143" s="137">
        <v>197.5</v>
      </c>
      <c r="AB143" s="137">
        <v>88.3</v>
      </c>
      <c r="AC143" s="137">
        <v>88.3</v>
      </c>
      <c r="AD143" s="137">
        <v>88.3</v>
      </c>
      <c r="AE143" s="137">
        <v>88.3</v>
      </c>
      <c r="AF143" s="137">
        <v>21.3</v>
      </c>
      <c r="AG143" s="138"/>
      <c r="AH143" s="46">
        <f>MAX(B143:AF143)</f>
        <v>197.5</v>
      </c>
      <c r="AI143" s="47">
        <f>MIN(B143:AF143)</f>
        <v>21.3</v>
      </c>
    </row>
    <row r="144" spans="1:35" x14ac:dyDescent="0.25">
      <c r="A144" s="135" t="s">
        <v>166</v>
      </c>
      <c r="B144" s="132"/>
      <c r="C144" s="132"/>
      <c r="D144" s="132"/>
      <c r="E144" s="132"/>
      <c r="F144" s="137">
        <v>-25.6</v>
      </c>
      <c r="G144" s="137">
        <v>-32.700000000000003</v>
      </c>
      <c r="H144" s="137">
        <v>-45.6</v>
      </c>
      <c r="I144" s="137">
        <v>-51.7</v>
      </c>
      <c r="J144" s="137">
        <v>-51.7</v>
      </c>
      <c r="K144" s="137">
        <v>-32.299999999999997</v>
      </c>
      <c r="L144" s="137">
        <v>-35.700000000000003</v>
      </c>
      <c r="M144" s="137">
        <v>0</v>
      </c>
      <c r="N144" s="137">
        <v>0</v>
      </c>
      <c r="O144" s="137">
        <v>8.9</v>
      </c>
      <c r="P144" s="137">
        <v>-8.5</v>
      </c>
      <c r="Q144" s="137">
        <v>-3.3</v>
      </c>
      <c r="R144" s="137">
        <v>-40.5</v>
      </c>
      <c r="S144" s="137">
        <v>-40.5</v>
      </c>
      <c r="T144" s="137">
        <v>-45.1</v>
      </c>
      <c r="U144" s="137">
        <v>-44.4</v>
      </c>
      <c r="V144" s="137">
        <v>-45</v>
      </c>
      <c r="W144" s="137">
        <v>-44.3</v>
      </c>
      <c r="X144" s="137">
        <v>-46.7</v>
      </c>
      <c r="Y144" s="137">
        <v>-52.2</v>
      </c>
      <c r="Z144" s="137">
        <v>-58.7</v>
      </c>
      <c r="AA144" s="137">
        <v>-62.1</v>
      </c>
      <c r="AB144" s="137">
        <v>-51.3</v>
      </c>
      <c r="AC144" s="137">
        <v>-51.3</v>
      </c>
      <c r="AD144" s="137">
        <v>-51.3</v>
      </c>
      <c r="AE144" s="137">
        <v>-51.3</v>
      </c>
      <c r="AF144" s="137">
        <v>-70.3</v>
      </c>
      <c r="AG144" s="138"/>
      <c r="AH144" s="46"/>
      <c r="AI144" s="47"/>
    </row>
    <row r="145" spans="1:38" x14ac:dyDescent="0.25">
      <c r="A145" s="135" t="s">
        <v>167</v>
      </c>
      <c r="B145" s="132">
        <v>44.8</v>
      </c>
      <c r="C145" s="132">
        <v>21.2</v>
      </c>
      <c r="D145" s="132">
        <v>36</v>
      </c>
      <c r="E145" s="132">
        <v>36</v>
      </c>
      <c r="F145" s="137">
        <v>61.8</v>
      </c>
      <c r="G145" s="137">
        <v>34.299999999999997</v>
      </c>
      <c r="H145" s="137">
        <v>54</v>
      </c>
      <c r="I145" s="137">
        <v>48</v>
      </c>
      <c r="J145" s="137">
        <v>48</v>
      </c>
      <c r="K145" s="137">
        <v>60.1</v>
      </c>
      <c r="L145" s="137">
        <v>41.6</v>
      </c>
      <c r="M145" s="137">
        <v>23.9</v>
      </c>
      <c r="N145" s="137">
        <v>22.7</v>
      </c>
      <c r="O145" s="137">
        <v>16.5</v>
      </c>
      <c r="P145" s="137">
        <v>-12.2</v>
      </c>
      <c r="Q145" s="137">
        <v>-42.9</v>
      </c>
      <c r="R145" s="137">
        <v>-72.8</v>
      </c>
      <c r="S145" s="137">
        <v>-53</v>
      </c>
      <c r="T145" s="137">
        <v>-50.3</v>
      </c>
      <c r="U145" s="137">
        <v>-77.8</v>
      </c>
      <c r="V145" s="137">
        <v>-72.8</v>
      </c>
      <c r="W145" s="137">
        <v>-88.4</v>
      </c>
      <c r="X145" s="137">
        <v>-8</v>
      </c>
      <c r="Y145" s="137">
        <v>-23.5</v>
      </c>
      <c r="Z145" s="137">
        <v>-42.1</v>
      </c>
      <c r="AA145" s="137">
        <v>-19</v>
      </c>
      <c r="AB145" s="137">
        <v>-6</v>
      </c>
      <c r="AC145" s="137">
        <v>-6</v>
      </c>
      <c r="AD145" s="137">
        <v>-6</v>
      </c>
      <c r="AE145" s="137">
        <v>-6</v>
      </c>
      <c r="AF145" s="137">
        <v>-6</v>
      </c>
      <c r="AG145" s="138"/>
      <c r="AH145" s="46"/>
      <c r="AI145" s="47"/>
    </row>
    <row r="146" spans="1:38" x14ac:dyDescent="0.25">
      <c r="A146" s="135" t="s">
        <v>168</v>
      </c>
      <c r="B146" s="132">
        <v>-271.5</v>
      </c>
      <c r="C146" s="132">
        <v>-308</v>
      </c>
      <c r="D146" s="132">
        <v>-317</v>
      </c>
      <c r="E146" s="132">
        <v>-317</v>
      </c>
      <c r="F146" s="137">
        <v>-268.10000000000002</v>
      </c>
      <c r="G146" s="137">
        <v>-277.8</v>
      </c>
      <c r="H146" s="137">
        <v>-250</v>
      </c>
      <c r="I146" s="137">
        <v>-182.3</v>
      </c>
      <c r="J146" s="137">
        <v>-182.3</v>
      </c>
      <c r="K146" s="137">
        <v>-175</v>
      </c>
      <c r="L146" s="137">
        <v>-180</v>
      </c>
      <c r="M146" s="137">
        <v>-142.69999999999999</v>
      </c>
      <c r="N146" s="137">
        <v>-146</v>
      </c>
      <c r="O146" s="137">
        <v>-146</v>
      </c>
      <c r="P146" s="137">
        <v>-224.3</v>
      </c>
      <c r="Q146" s="137">
        <v>-110.5</v>
      </c>
      <c r="R146" s="137">
        <v>-147</v>
      </c>
      <c r="S146" s="137">
        <v>-136.30000000000001</v>
      </c>
      <c r="T146" s="137">
        <v>-147.9</v>
      </c>
      <c r="U146" s="137">
        <v>-156.9</v>
      </c>
      <c r="V146" s="137">
        <v>-394.5</v>
      </c>
      <c r="W146" s="137">
        <v>-383.6</v>
      </c>
      <c r="X146" s="137">
        <v>-380.1</v>
      </c>
      <c r="Y146" s="137">
        <v>-363.5</v>
      </c>
      <c r="Z146" s="137">
        <v>-430.6</v>
      </c>
      <c r="AA146" s="137">
        <v>-451.5</v>
      </c>
      <c r="AB146" s="137">
        <v>-226.3</v>
      </c>
      <c r="AC146" s="137">
        <v>-226.3</v>
      </c>
      <c r="AD146" s="137">
        <v>-226.3</v>
      </c>
      <c r="AE146" s="137">
        <v>-226.3</v>
      </c>
      <c r="AF146" s="137">
        <v>-266.3</v>
      </c>
      <c r="AG146" s="138"/>
      <c r="AH146" s="46">
        <f t="shared" ref="AH146:AH158" si="204">MAX(B146:AF146)</f>
        <v>-110.5</v>
      </c>
      <c r="AI146" s="47">
        <f t="shared" ref="AI146:AI158" si="205">MIN(B146:AF146)</f>
        <v>-451.5</v>
      </c>
    </row>
    <row r="147" spans="1:38" x14ac:dyDescent="0.25">
      <c r="A147" s="135" t="s">
        <v>169</v>
      </c>
      <c r="B147" s="132">
        <v>72.599999999999994</v>
      </c>
      <c r="C147" s="132">
        <v>-77.3</v>
      </c>
      <c r="D147" s="132">
        <v>-80</v>
      </c>
      <c r="E147" s="132">
        <v>-80</v>
      </c>
      <c r="F147" s="137">
        <v>86.9</v>
      </c>
      <c r="G147" s="137">
        <v>76.7</v>
      </c>
      <c r="H147" s="137">
        <v>86.8</v>
      </c>
      <c r="I147" s="137">
        <v>82.9</v>
      </c>
      <c r="J147" s="137">
        <v>82.9</v>
      </c>
      <c r="K147" s="137">
        <v>76</v>
      </c>
      <c r="L147" s="137">
        <v>75</v>
      </c>
      <c r="M147" s="137">
        <v>773.4</v>
      </c>
      <c r="N147" s="137">
        <v>76.599999999999994</v>
      </c>
      <c r="O147" s="137">
        <v>76.900000000000006</v>
      </c>
      <c r="P147" s="137">
        <v>74.3</v>
      </c>
      <c r="Q147" s="137">
        <v>81.2</v>
      </c>
      <c r="R147" s="137">
        <v>66</v>
      </c>
      <c r="S147" s="137">
        <v>62.8</v>
      </c>
      <c r="T147" s="137">
        <v>62.8</v>
      </c>
      <c r="U147" s="137">
        <v>50.6</v>
      </c>
      <c r="V147" s="137">
        <v>56.1</v>
      </c>
      <c r="W147" s="137">
        <v>51.1</v>
      </c>
      <c r="X147" s="137">
        <v>50.9</v>
      </c>
      <c r="Y147" s="137">
        <v>48.9</v>
      </c>
      <c r="Z147" s="137">
        <v>36.9</v>
      </c>
      <c r="AA147" s="137">
        <v>40.299999999999997</v>
      </c>
      <c r="AB147" s="137">
        <v>39.299999999999997</v>
      </c>
      <c r="AC147" s="137">
        <v>39.299999999999997</v>
      </c>
      <c r="AD147" s="137">
        <v>39.299999999999997</v>
      </c>
      <c r="AE147" s="137">
        <v>39.299999999999997</v>
      </c>
      <c r="AF147" s="137">
        <v>39.299999999999997</v>
      </c>
      <c r="AG147" s="138"/>
      <c r="AH147" s="46">
        <f t="shared" si="204"/>
        <v>773.4</v>
      </c>
      <c r="AI147" s="47">
        <f t="shared" si="205"/>
        <v>-80</v>
      </c>
    </row>
    <row r="148" spans="1:38" x14ac:dyDescent="0.25">
      <c r="A148" s="135" t="s">
        <v>170</v>
      </c>
      <c r="B148" s="132">
        <v>3.5</v>
      </c>
      <c r="C148" s="132">
        <v>5</v>
      </c>
      <c r="D148" s="132"/>
      <c r="E148" s="132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204"/>
        <v>5</v>
      </c>
      <c r="AI148" s="47">
        <f t="shared" si="205"/>
        <v>3.5</v>
      </c>
    </row>
    <row r="149" spans="1:38" x14ac:dyDescent="0.25">
      <c r="A149" s="135" t="s">
        <v>171</v>
      </c>
      <c r="B149" s="132">
        <v>229</v>
      </c>
      <c r="C149" s="132">
        <v>95</v>
      </c>
      <c r="D149" s="132">
        <v>82</v>
      </c>
      <c r="E149" s="132">
        <v>82</v>
      </c>
      <c r="F149" s="122">
        <f>111.2*2</f>
        <v>222.4</v>
      </c>
      <c r="G149" s="122">
        <f>109.7*2</f>
        <v>219.4</v>
      </c>
      <c r="H149" s="122">
        <f>109.2*2</f>
        <v>218.4</v>
      </c>
      <c r="I149" s="122">
        <f>109.2*2</f>
        <v>218.4</v>
      </c>
      <c r="J149" s="122">
        <f>109.2*2</f>
        <v>218.4</v>
      </c>
      <c r="K149" s="122">
        <f>109.8*2</f>
        <v>219.6</v>
      </c>
      <c r="L149" s="122">
        <f>111.2*2</f>
        <v>222.4</v>
      </c>
      <c r="M149" s="122">
        <v>217.7</v>
      </c>
      <c r="N149" s="122">
        <v>215</v>
      </c>
      <c r="O149" s="122">
        <v>214.3</v>
      </c>
      <c r="P149" s="122">
        <v>214.6</v>
      </c>
      <c r="Q149" s="122">
        <v>147.30000000000001</v>
      </c>
      <c r="R149" s="122">
        <v>153</v>
      </c>
      <c r="S149" s="122">
        <v>194.8</v>
      </c>
      <c r="T149" s="122">
        <v>212.4</v>
      </c>
      <c r="U149" s="122">
        <v>226.9</v>
      </c>
      <c r="V149" s="122">
        <v>228.8</v>
      </c>
      <c r="W149" s="122">
        <v>229.4</v>
      </c>
      <c r="X149" s="122">
        <v>235.8</v>
      </c>
      <c r="Y149" s="122">
        <v>137.5</v>
      </c>
      <c r="Z149" s="122">
        <v>237.8</v>
      </c>
      <c r="AA149" s="122">
        <v>236.1</v>
      </c>
      <c r="AB149" s="122">
        <v>236.1</v>
      </c>
      <c r="AC149" s="122">
        <v>236.1</v>
      </c>
      <c r="AD149" s="122">
        <v>236.1</v>
      </c>
      <c r="AE149" s="122">
        <v>236.1</v>
      </c>
      <c r="AF149" s="122">
        <v>118.6</v>
      </c>
      <c r="AG149" s="134"/>
      <c r="AH149" s="46">
        <f t="shared" si="204"/>
        <v>237.8</v>
      </c>
      <c r="AI149" s="47">
        <f t="shared" si="205"/>
        <v>82</v>
      </c>
    </row>
    <row r="150" spans="1:38" x14ac:dyDescent="0.25">
      <c r="A150" s="135" t="s">
        <v>172</v>
      </c>
      <c r="B150" s="132">
        <v>22</v>
      </c>
      <c r="C150" s="132">
        <v>21.8</v>
      </c>
      <c r="D150" s="132">
        <v>22</v>
      </c>
      <c r="E150" s="132">
        <v>22</v>
      </c>
      <c r="F150" s="122">
        <v>22.3</v>
      </c>
      <c r="G150" s="122">
        <v>22</v>
      </c>
      <c r="H150" s="122">
        <v>21.3</v>
      </c>
      <c r="I150" s="122">
        <v>21</v>
      </c>
      <c r="J150" s="122">
        <v>21</v>
      </c>
      <c r="K150" s="122">
        <v>20.399999999999999</v>
      </c>
      <c r="L150" s="122">
        <v>21.1</v>
      </c>
      <c r="M150" s="122">
        <v>0</v>
      </c>
      <c r="N150" s="122">
        <v>0</v>
      </c>
      <c r="O150" s="122">
        <v>21.6</v>
      </c>
      <c r="P150" s="122">
        <v>22</v>
      </c>
      <c r="Q150" s="122">
        <v>30.4</v>
      </c>
      <c r="R150" s="122">
        <v>31</v>
      </c>
      <c r="S150" s="122">
        <v>30.1</v>
      </c>
      <c r="T150" s="122">
        <v>31.4</v>
      </c>
      <c r="U150" s="122">
        <v>31.2</v>
      </c>
      <c r="V150" s="122">
        <v>21.4</v>
      </c>
      <c r="W150" s="122">
        <v>31.1</v>
      </c>
      <c r="X150" s="122">
        <v>30.8</v>
      </c>
      <c r="Y150" s="122">
        <v>30.5</v>
      </c>
      <c r="Z150" s="122">
        <v>29.5</v>
      </c>
      <c r="AA150" s="122">
        <v>29</v>
      </c>
      <c r="AB150" s="122">
        <v>29</v>
      </c>
      <c r="AC150" s="122">
        <v>29</v>
      </c>
      <c r="AD150" s="122">
        <v>29</v>
      </c>
      <c r="AE150" s="122">
        <v>29</v>
      </c>
      <c r="AF150" s="122">
        <v>30.1</v>
      </c>
      <c r="AG150" s="134"/>
      <c r="AH150" s="46">
        <f t="shared" si="204"/>
        <v>31.4</v>
      </c>
      <c r="AI150" s="47">
        <f t="shared" si="205"/>
        <v>0</v>
      </c>
    </row>
    <row r="151" spans="1:38" ht="15.75" thickBot="1" x14ac:dyDescent="0.3">
      <c r="A151" s="139" t="s">
        <v>173</v>
      </c>
      <c r="B151" s="132">
        <v>3.2</v>
      </c>
      <c r="C151" s="132">
        <v>8.1</v>
      </c>
      <c r="D151" s="132">
        <v>8.4</v>
      </c>
      <c r="E151" s="132">
        <v>8.4</v>
      </c>
      <c r="F151" s="122">
        <v>6.4</v>
      </c>
      <c r="G151" s="122">
        <v>5.7</v>
      </c>
      <c r="H151" s="122">
        <v>7</v>
      </c>
      <c r="I151" s="122">
        <v>7.8</v>
      </c>
      <c r="J151" s="122">
        <v>7.8</v>
      </c>
      <c r="K151" s="122">
        <v>6.6</v>
      </c>
      <c r="L151" s="122">
        <v>7.4</v>
      </c>
      <c r="M151" s="122">
        <v>13.2</v>
      </c>
      <c r="N151" s="122">
        <v>15.9</v>
      </c>
      <c r="O151" s="122">
        <v>19.899999999999999</v>
      </c>
      <c r="P151" s="122">
        <v>22.8</v>
      </c>
      <c r="Q151" s="122">
        <v>21.4</v>
      </c>
      <c r="R151" s="122">
        <v>21.3</v>
      </c>
      <c r="S151" s="122">
        <v>16.899999999999999</v>
      </c>
      <c r="T151" s="122">
        <v>14.7</v>
      </c>
      <c r="U151" s="122">
        <v>11.4</v>
      </c>
      <c r="V151" s="122">
        <v>6.7</v>
      </c>
      <c r="W151" s="122">
        <v>6</v>
      </c>
      <c r="X151" s="122">
        <v>5.5</v>
      </c>
      <c r="Y151" s="122">
        <v>5.8</v>
      </c>
      <c r="Z151" s="122">
        <v>3.5</v>
      </c>
      <c r="AA151" s="122">
        <v>2.7</v>
      </c>
      <c r="AB151" s="122">
        <v>2.7</v>
      </c>
      <c r="AC151" s="122">
        <v>2.7</v>
      </c>
      <c r="AD151" s="122">
        <v>2.7</v>
      </c>
      <c r="AE151" s="122">
        <v>2.7</v>
      </c>
      <c r="AF151" s="122">
        <v>7.3</v>
      </c>
      <c r="AG151" s="134"/>
      <c r="AH151" s="46">
        <f t="shared" si="204"/>
        <v>22.8</v>
      </c>
      <c r="AI151" s="47">
        <f t="shared" si="205"/>
        <v>2.7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204"/>
        <v>0</v>
      </c>
      <c r="AI152" s="47">
        <f t="shared" si="205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34 m3/s, Missing Level Data)</v>
      </c>
      <c r="B153" s="144"/>
      <c r="C153" s="144"/>
      <c r="D153" s="144">
        <v>1984.8</v>
      </c>
      <c r="E153" s="144"/>
      <c r="F153" s="144">
        <v>1984.4</v>
      </c>
      <c r="G153" s="144">
        <v>1984.2</v>
      </c>
      <c r="H153" s="144"/>
      <c r="I153" s="144">
        <v>1984.18</v>
      </c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204"/>
        <v>1984.8</v>
      </c>
      <c r="AI153" s="47">
        <f t="shared" si="205"/>
        <v>1984.18</v>
      </c>
      <c r="AK153" s="187">
        <v>34</v>
      </c>
      <c r="AL153" s="137">
        <f>AK153*456/66</f>
        <v>234.90909090909091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204"/>
        <v>0</v>
      </c>
      <c r="AI154" s="47">
        <f t="shared" si="205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>
        <v>625.34</v>
      </c>
      <c r="G155" s="148">
        <v>625.41</v>
      </c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204"/>
        <v>625.41</v>
      </c>
      <c r="AI155" s="47">
        <f t="shared" si="205"/>
        <v>625.34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>
        <v>336.34</v>
      </c>
      <c r="G156" s="148">
        <v>336.21</v>
      </c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204"/>
        <v>336.34</v>
      </c>
      <c r="AI156" s="47">
        <f t="shared" si="205"/>
        <v>336.21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>
        <v>882.6</v>
      </c>
      <c r="G157" s="148">
        <v>882.7</v>
      </c>
      <c r="H157" s="148"/>
      <c r="I157" s="148">
        <v>882.9</v>
      </c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204"/>
        <v>882.9</v>
      </c>
      <c r="AI157" s="47">
        <f t="shared" si="205"/>
        <v>882.6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204"/>
        <v>0</v>
      </c>
      <c r="AI158" s="47">
        <f t="shared" si="205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Y166" si="206">B161</f>
        <v>0.3</v>
      </c>
      <c r="D161" s="159">
        <f t="shared" si="206"/>
        <v>0.3</v>
      </c>
      <c r="E161" s="159">
        <f t="shared" si="206"/>
        <v>0.3</v>
      </c>
      <c r="F161" s="159">
        <f t="shared" si="206"/>
        <v>0.3</v>
      </c>
      <c r="G161" s="159">
        <f t="shared" si="206"/>
        <v>0.3</v>
      </c>
      <c r="H161" s="159">
        <f t="shared" si="206"/>
        <v>0.3</v>
      </c>
      <c r="I161" s="159">
        <f t="shared" si="206"/>
        <v>0.3</v>
      </c>
      <c r="J161" s="159">
        <f t="shared" si="206"/>
        <v>0.3</v>
      </c>
      <c r="K161" s="159">
        <f t="shared" si="206"/>
        <v>0.3</v>
      </c>
      <c r="L161" s="159">
        <f t="shared" si="206"/>
        <v>0.3</v>
      </c>
      <c r="M161" s="159">
        <f t="shared" si="206"/>
        <v>0.3</v>
      </c>
      <c r="N161" s="159">
        <f t="shared" si="206"/>
        <v>0.3</v>
      </c>
      <c r="O161" s="159">
        <f t="shared" si="206"/>
        <v>0.3</v>
      </c>
      <c r="P161" s="159">
        <f t="shared" si="206"/>
        <v>0.3</v>
      </c>
      <c r="Q161" s="159">
        <f t="shared" si="206"/>
        <v>0.3</v>
      </c>
      <c r="R161" s="159">
        <f t="shared" si="206"/>
        <v>0.3</v>
      </c>
      <c r="S161" s="159">
        <f t="shared" si="206"/>
        <v>0.3</v>
      </c>
      <c r="T161" s="159">
        <f t="shared" si="206"/>
        <v>0.3</v>
      </c>
      <c r="U161" s="159">
        <f t="shared" si="206"/>
        <v>0.3</v>
      </c>
      <c r="V161" s="159">
        <f t="shared" si="206"/>
        <v>0.3</v>
      </c>
      <c r="W161" s="159">
        <f t="shared" si="206"/>
        <v>0.3</v>
      </c>
      <c r="X161" s="159">
        <f t="shared" si="206"/>
        <v>0.3</v>
      </c>
      <c r="Y161" s="159">
        <f t="shared" si="206"/>
        <v>0.3</v>
      </c>
      <c r="Z161" s="159">
        <f t="shared" ref="X161:AF166" si="207">Y161</f>
        <v>0.3</v>
      </c>
      <c r="AA161" s="159">
        <f t="shared" si="207"/>
        <v>0.3</v>
      </c>
      <c r="AB161" s="159">
        <f t="shared" si="207"/>
        <v>0.3</v>
      </c>
      <c r="AC161" s="159">
        <f t="shared" si="207"/>
        <v>0.3</v>
      </c>
      <c r="AD161" s="159">
        <f t="shared" si="207"/>
        <v>0.3</v>
      </c>
      <c r="AE161" s="159">
        <f t="shared" si="207"/>
        <v>0.3</v>
      </c>
      <c r="AF161" s="159">
        <f t="shared" si="207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206"/>
        <v>0.4</v>
      </c>
      <c r="D162" s="161">
        <f t="shared" si="206"/>
        <v>0.4</v>
      </c>
      <c r="E162" s="161">
        <f t="shared" si="206"/>
        <v>0.4</v>
      </c>
      <c r="F162" s="161">
        <f t="shared" si="206"/>
        <v>0.4</v>
      </c>
      <c r="G162" s="161">
        <f t="shared" si="206"/>
        <v>0.4</v>
      </c>
      <c r="H162" s="161">
        <f t="shared" si="206"/>
        <v>0.4</v>
      </c>
      <c r="I162" s="161">
        <f t="shared" si="206"/>
        <v>0.4</v>
      </c>
      <c r="J162" s="161">
        <f t="shared" si="206"/>
        <v>0.4</v>
      </c>
      <c r="K162" s="161">
        <f t="shared" si="206"/>
        <v>0.4</v>
      </c>
      <c r="L162" s="161">
        <f t="shared" si="206"/>
        <v>0.4</v>
      </c>
      <c r="M162" s="161">
        <f t="shared" si="206"/>
        <v>0.4</v>
      </c>
      <c r="N162" s="161">
        <f t="shared" si="206"/>
        <v>0.4</v>
      </c>
      <c r="O162" s="161">
        <f t="shared" si="206"/>
        <v>0.4</v>
      </c>
      <c r="P162" s="161">
        <f t="shared" si="206"/>
        <v>0.4</v>
      </c>
      <c r="Q162" s="161">
        <f t="shared" si="206"/>
        <v>0.4</v>
      </c>
      <c r="R162" s="161">
        <f t="shared" si="206"/>
        <v>0.4</v>
      </c>
      <c r="S162" s="161">
        <f t="shared" si="206"/>
        <v>0.4</v>
      </c>
      <c r="T162" s="161">
        <f t="shared" si="206"/>
        <v>0.4</v>
      </c>
      <c r="U162" s="161">
        <f t="shared" si="206"/>
        <v>0.4</v>
      </c>
      <c r="V162" s="161">
        <f t="shared" si="206"/>
        <v>0.4</v>
      </c>
      <c r="W162" s="161">
        <f t="shared" si="206"/>
        <v>0.4</v>
      </c>
      <c r="X162" s="161">
        <f t="shared" si="206"/>
        <v>0.4</v>
      </c>
      <c r="Y162" s="161">
        <f t="shared" si="206"/>
        <v>0.4</v>
      </c>
      <c r="Z162" s="161">
        <f t="shared" si="207"/>
        <v>0.4</v>
      </c>
      <c r="AA162" s="161">
        <f t="shared" si="207"/>
        <v>0.4</v>
      </c>
      <c r="AB162" s="161">
        <f t="shared" si="207"/>
        <v>0.4</v>
      </c>
      <c r="AC162" s="161">
        <f t="shared" si="207"/>
        <v>0.4</v>
      </c>
      <c r="AD162" s="161">
        <f t="shared" si="207"/>
        <v>0.4</v>
      </c>
      <c r="AE162" s="161">
        <f t="shared" si="207"/>
        <v>0.4</v>
      </c>
      <c r="AF162" s="161">
        <f t="shared" si="207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206"/>
        <v>1.5</v>
      </c>
      <c r="D163" s="161">
        <f t="shared" si="206"/>
        <v>1.5</v>
      </c>
      <c r="E163" s="161">
        <f t="shared" si="206"/>
        <v>1.5</v>
      </c>
      <c r="F163" s="161">
        <f t="shared" si="206"/>
        <v>1.5</v>
      </c>
      <c r="G163" s="161">
        <f t="shared" si="206"/>
        <v>1.5</v>
      </c>
      <c r="H163" s="161">
        <f t="shared" si="206"/>
        <v>1.5</v>
      </c>
      <c r="I163" s="161">
        <f t="shared" si="206"/>
        <v>1.5</v>
      </c>
      <c r="J163" s="161">
        <f t="shared" si="206"/>
        <v>1.5</v>
      </c>
      <c r="K163" s="161">
        <f t="shared" si="206"/>
        <v>1.5</v>
      </c>
      <c r="L163" s="161">
        <f t="shared" si="206"/>
        <v>1.5</v>
      </c>
      <c r="M163" s="161">
        <f t="shared" si="206"/>
        <v>1.5</v>
      </c>
      <c r="N163" s="161">
        <f t="shared" si="206"/>
        <v>1.5</v>
      </c>
      <c r="O163" s="161">
        <f t="shared" si="206"/>
        <v>1.5</v>
      </c>
      <c r="P163" s="161">
        <f t="shared" si="206"/>
        <v>1.5</v>
      </c>
      <c r="Q163" s="161">
        <f t="shared" si="206"/>
        <v>1.5</v>
      </c>
      <c r="R163" s="161">
        <f t="shared" si="206"/>
        <v>1.5</v>
      </c>
      <c r="S163" s="161">
        <f t="shared" si="206"/>
        <v>1.5</v>
      </c>
      <c r="T163" s="161">
        <f t="shared" si="206"/>
        <v>1.5</v>
      </c>
      <c r="U163" s="161">
        <f t="shared" si="206"/>
        <v>1.5</v>
      </c>
      <c r="V163" s="161">
        <f t="shared" si="206"/>
        <v>1.5</v>
      </c>
      <c r="W163" s="161">
        <f t="shared" si="206"/>
        <v>1.5</v>
      </c>
      <c r="X163" s="161">
        <f t="shared" si="206"/>
        <v>1.5</v>
      </c>
      <c r="Y163" s="161">
        <f t="shared" si="206"/>
        <v>1.5</v>
      </c>
      <c r="Z163" s="161">
        <f t="shared" si="207"/>
        <v>1.5</v>
      </c>
      <c r="AA163" s="161">
        <f t="shared" si="207"/>
        <v>1.5</v>
      </c>
      <c r="AB163" s="161">
        <f t="shared" si="207"/>
        <v>1.5</v>
      </c>
      <c r="AC163" s="161">
        <f t="shared" si="207"/>
        <v>1.5</v>
      </c>
      <c r="AD163" s="161">
        <f t="shared" si="207"/>
        <v>1.5</v>
      </c>
      <c r="AE163" s="161">
        <f t="shared" si="207"/>
        <v>1.5</v>
      </c>
      <c r="AF163" s="161">
        <f t="shared" si="207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206"/>
        <v>0.3</v>
      </c>
      <c r="D164" s="161">
        <f t="shared" si="206"/>
        <v>0.3</v>
      </c>
      <c r="E164" s="161">
        <f t="shared" si="206"/>
        <v>0.3</v>
      </c>
      <c r="F164" s="161">
        <f t="shared" si="206"/>
        <v>0.3</v>
      </c>
      <c r="G164" s="161">
        <f t="shared" si="206"/>
        <v>0.3</v>
      </c>
      <c r="H164" s="161">
        <f t="shared" si="206"/>
        <v>0.3</v>
      </c>
      <c r="I164" s="161">
        <f t="shared" si="206"/>
        <v>0.3</v>
      </c>
      <c r="J164" s="161">
        <f t="shared" si="206"/>
        <v>0.3</v>
      </c>
      <c r="K164" s="161">
        <f t="shared" si="206"/>
        <v>0.3</v>
      </c>
      <c r="L164" s="161">
        <f t="shared" si="206"/>
        <v>0.3</v>
      </c>
      <c r="M164" s="161">
        <f t="shared" si="206"/>
        <v>0.3</v>
      </c>
      <c r="N164" s="161">
        <f t="shared" si="206"/>
        <v>0.3</v>
      </c>
      <c r="O164" s="161">
        <f t="shared" si="206"/>
        <v>0.3</v>
      </c>
      <c r="P164" s="161">
        <f t="shared" si="206"/>
        <v>0.3</v>
      </c>
      <c r="Q164" s="161">
        <f t="shared" si="206"/>
        <v>0.3</v>
      </c>
      <c r="R164" s="161">
        <f t="shared" si="206"/>
        <v>0.3</v>
      </c>
      <c r="S164" s="161">
        <f t="shared" si="206"/>
        <v>0.3</v>
      </c>
      <c r="T164" s="161">
        <f t="shared" si="206"/>
        <v>0.3</v>
      </c>
      <c r="U164" s="161">
        <f t="shared" si="206"/>
        <v>0.3</v>
      </c>
      <c r="V164" s="161">
        <f t="shared" si="206"/>
        <v>0.3</v>
      </c>
      <c r="W164" s="161">
        <f t="shared" si="206"/>
        <v>0.3</v>
      </c>
      <c r="X164" s="161">
        <f t="shared" si="206"/>
        <v>0.3</v>
      </c>
      <c r="Y164" s="161">
        <f t="shared" si="206"/>
        <v>0.3</v>
      </c>
      <c r="Z164" s="161">
        <f t="shared" si="207"/>
        <v>0.3</v>
      </c>
      <c r="AA164" s="161">
        <f t="shared" si="207"/>
        <v>0.3</v>
      </c>
      <c r="AB164" s="161">
        <f t="shared" si="207"/>
        <v>0.3</v>
      </c>
      <c r="AC164" s="161">
        <f t="shared" si="207"/>
        <v>0.3</v>
      </c>
      <c r="AD164" s="161">
        <f t="shared" si="207"/>
        <v>0.3</v>
      </c>
      <c r="AE164" s="161">
        <f t="shared" si="207"/>
        <v>0.3</v>
      </c>
      <c r="AF164" s="161">
        <f t="shared" si="207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206"/>
        <v>0.4</v>
      </c>
      <c r="D165" s="161">
        <f t="shared" si="206"/>
        <v>0.4</v>
      </c>
      <c r="E165" s="161">
        <f t="shared" si="206"/>
        <v>0.4</v>
      </c>
      <c r="F165" s="161">
        <f t="shared" si="206"/>
        <v>0.4</v>
      </c>
      <c r="G165" s="161">
        <f t="shared" si="206"/>
        <v>0.4</v>
      </c>
      <c r="H165" s="161">
        <f t="shared" si="206"/>
        <v>0.4</v>
      </c>
      <c r="I165" s="161">
        <f t="shared" si="206"/>
        <v>0.4</v>
      </c>
      <c r="J165" s="161">
        <f t="shared" si="206"/>
        <v>0.4</v>
      </c>
      <c r="K165" s="161">
        <f t="shared" si="206"/>
        <v>0.4</v>
      </c>
      <c r="L165" s="161">
        <f t="shared" si="206"/>
        <v>0.4</v>
      </c>
      <c r="M165" s="161">
        <f t="shared" si="206"/>
        <v>0.4</v>
      </c>
      <c r="N165" s="161">
        <f t="shared" si="206"/>
        <v>0.4</v>
      </c>
      <c r="O165" s="161">
        <f t="shared" si="206"/>
        <v>0.4</v>
      </c>
      <c r="P165" s="161">
        <f t="shared" si="206"/>
        <v>0.4</v>
      </c>
      <c r="Q165" s="161">
        <f t="shared" si="206"/>
        <v>0.4</v>
      </c>
      <c r="R165" s="161">
        <f t="shared" si="206"/>
        <v>0.4</v>
      </c>
      <c r="S165" s="161">
        <f t="shared" si="206"/>
        <v>0.4</v>
      </c>
      <c r="T165" s="161">
        <f t="shared" si="206"/>
        <v>0.4</v>
      </c>
      <c r="U165" s="161">
        <f t="shared" si="206"/>
        <v>0.4</v>
      </c>
      <c r="V165" s="161">
        <f t="shared" si="206"/>
        <v>0.4</v>
      </c>
      <c r="W165" s="161">
        <f t="shared" si="206"/>
        <v>0.4</v>
      </c>
      <c r="X165" s="161">
        <f t="shared" si="207"/>
        <v>0.4</v>
      </c>
      <c r="Y165" s="161">
        <f t="shared" si="207"/>
        <v>0.4</v>
      </c>
      <c r="Z165" s="161">
        <f t="shared" si="207"/>
        <v>0.4</v>
      </c>
      <c r="AA165" s="161">
        <f t="shared" si="207"/>
        <v>0.4</v>
      </c>
      <c r="AB165" s="161">
        <f t="shared" si="207"/>
        <v>0.4</v>
      </c>
      <c r="AC165" s="161">
        <f t="shared" si="207"/>
        <v>0.4</v>
      </c>
      <c r="AD165" s="161">
        <f t="shared" si="207"/>
        <v>0.4</v>
      </c>
      <c r="AE165" s="161">
        <f t="shared" si="207"/>
        <v>0.4</v>
      </c>
      <c r="AF165" s="161">
        <f t="shared" si="207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206"/>
        <v>0.64</v>
      </c>
      <c r="D166" s="164">
        <f t="shared" si="206"/>
        <v>0.64</v>
      </c>
      <c r="E166" s="164">
        <f t="shared" si="206"/>
        <v>0.64</v>
      </c>
      <c r="F166" s="164">
        <f t="shared" si="206"/>
        <v>0.64</v>
      </c>
      <c r="G166" s="164">
        <f t="shared" si="206"/>
        <v>0.64</v>
      </c>
      <c r="H166" s="164">
        <f t="shared" si="206"/>
        <v>0.64</v>
      </c>
      <c r="I166" s="164">
        <f t="shared" si="206"/>
        <v>0.64</v>
      </c>
      <c r="J166" s="164">
        <f t="shared" si="206"/>
        <v>0.64</v>
      </c>
      <c r="K166" s="164">
        <f t="shared" si="206"/>
        <v>0.64</v>
      </c>
      <c r="L166" s="164">
        <f t="shared" si="206"/>
        <v>0.64</v>
      </c>
      <c r="M166" s="164">
        <f t="shared" si="206"/>
        <v>0.64</v>
      </c>
      <c r="N166" s="164">
        <f t="shared" si="206"/>
        <v>0.64</v>
      </c>
      <c r="O166" s="164">
        <f t="shared" si="206"/>
        <v>0.64</v>
      </c>
      <c r="P166" s="164">
        <f t="shared" si="206"/>
        <v>0.64</v>
      </c>
      <c r="Q166" s="164">
        <f t="shared" si="206"/>
        <v>0.64</v>
      </c>
      <c r="R166" s="164">
        <f t="shared" si="206"/>
        <v>0.64</v>
      </c>
      <c r="S166" s="164">
        <f t="shared" si="206"/>
        <v>0.64</v>
      </c>
      <c r="T166" s="164">
        <f t="shared" si="206"/>
        <v>0.64</v>
      </c>
      <c r="U166" s="164">
        <f t="shared" si="206"/>
        <v>0.64</v>
      </c>
      <c r="V166" s="164">
        <f t="shared" si="206"/>
        <v>0.64</v>
      </c>
      <c r="W166" s="164">
        <f t="shared" si="206"/>
        <v>0.64</v>
      </c>
      <c r="X166" s="164">
        <f t="shared" si="207"/>
        <v>0.64</v>
      </c>
      <c r="Y166" s="164">
        <f t="shared" si="207"/>
        <v>0.64</v>
      </c>
      <c r="Z166" s="164">
        <f t="shared" si="207"/>
        <v>0.64</v>
      </c>
      <c r="AA166" s="164">
        <f t="shared" si="207"/>
        <v>0.64</v>
      </c>
      <c r="AB166" s="164">
        <f t="shared" si="207"/>
        <v>0.64</v>
      </c>
      <c r="AC166" s="164">
        <f t="shared" si="207"/>
        <v>0.64</v>
      </c>
      <c r="AD166" s="164">
        <f t="shared" si="207"/>
        <v>0.64</v>
      </c>
      <c r="AE166" s="164">
        <f t="shared" si="207"/>
        <v>0.64</v>
      </c>
      <c r="AF166" s="164">
        <f t="shared" si="207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208">SUM(C161:C166)</f>
        <v>3.54</v>
      </c>
      <c r="D167" s="167">
        <f t="shared" si="208"/>
        <v>3.54</v>
      </c>
      <c r="E167" s="167">
        <f t="shared" si="208"/>
        <v>3.54</v>
      </c>
      <c r="F167" s="167">
        <f t="shared" si="208"/>
        <v>3.54</v>
      </c>
      <c r="G167" s="167">
        <f t="shared" si="208"/>
        <v>3.54</v>
      </c>
      <c r="H167" s="167">
        <f t="shared" si="208"/>
        <v>3.54</v>
      </c>
      <c r="I167" s="167">
        <f t="shared" si="208"/>
        <v>3.54</v>
      </c>
      <c r="J167" s="167">
        <f t="shared" si="208"/>
        <v>3.54</v>
      </c>
      <c r="K167" s="167">
        <f t="shared" si="208"/>
        <v>3.54</v>
      </c>
      <c r="L167" s="167">
        <f t="shared" si="208"/>
        <v>3.54</v>
      </c>
      <c r="M167" s="167">
        <f t="shared" ref="M167:N167" si="209">SUM(M161:M166)</f>
        <v>3.54</v>
      </c>
      <c r="N167" s="167">
        <f t="shared" si="209"/>
        <v>3.54</v>
      </c>
      <c r="O167" s="167">
        <f t="shared" ref="O167:P167" si="210">SUM(O161:O166)</f>
        <v>3.54</v>
      </c>
      <c r="P167" s="167">
        <f t="shared" si="210"/>
        <v>3.54</v>
      </c>
      <c r="Q167" s="167">
        <f t="shared" ref="Q167" si="211">SUM(Q161:Q166)</f>
        <v>3.54</v>
      </c>
      <c r="R167" s="167">
        <f t="shared" si="208"/>
        <v>3.54</v>
      </c>
      <c r="S167" s="167">
        <f t="shared" ref="S167:T167" si="212">SUM(S161:S166)</f>
        <v>3.54</v>
      </c>
      <c r="T167" s="167">
        <f t="shared" si="212"/>
        <v>3.54</v>
      </c>
      <c r="U167" s="167">
        <f t="shared" ref="U167:V167" si="213">SUM(U161:U166)</f>
        <v>3.54</v>
      </c>
      <c r="V167" s="167">
        <f t="shared" si="213"/>
        <v>3.54</v>
      </c>
      <c r="W167" s="167">
        <f t="shared" ref="W167" si="214">SUM(W161:W166)</f>
        <v>3.54</v>
      </c>
      <c r="X167" s="167">
        <f t="shared" si="208"/>
        <v>3.54</v>
      </c>
      <c r="Y167" s="167">
        <f t="shared" ref="Y167" si="215">SUM(Y161:Y166)</f>
        <v>3.54</v>
      </c>
      <c r="Z167" s="167">
        <f t="shared" si="208"/>
        <v>3.54</v>
      </c>
      <c r="AA167" s="167">
        <f t="shared" si="208"/>
        <v>3.54</v>
      </c>
      <c r="AB167" s="167">
        <f t="shared" si="208"/>
        <v>3.54</v>
      </c>
      <c r="AC167" s="167">
        <f t="shared" si="208"/>
        <v>3.54</v>
      </c>
      <c r="AD167" s="167">
        <f t="shared" si="208"/>
        <v>3.54</v>
      </c>
      <c r="AE167" s="167">
        <f t="shared" si="208"/>
        <v>3.54</v>
      </c>
      <c r="AF167" s="167">
        <f t="shared" si="208"/>
        <v>3.54</v>
      </c>
      <c r="AG167" s="168">
        <f t="shared" si="208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W184" si="216">B169</f>
        <v>0</v>
      </c>
      <c r="D169" s="159">
        <f t="shared" si="216"/>
        <v>0</v>
      </c>
      <c r="E169" s="159">
        <f t="shared" si="216"/>
        <v>0</v>
      </c>
      <c r="F169" s="159">
        <f t="shared" si="216"/>
        <v>0</v>
      </c>
      <c r="G169" s="159">
        <f t="shared" si="216"/>
        <v>0</v>
      </c>
      <c r="H169" s="159">
        <f t="shared" si="216"/>
        <v>0</v>
      </c>
      <c r="I169" s="159">
        <f t="shared" si="216"/>
        <v>0</v>
      </c>
      <c r="J169" s="159">
        <f t="shared" si="216"/>
        <v>0</v>
      </c>
      <c r="K169" s="159">
        <f t="shared" si="216"/>
        <v>0</v>
      </c>
      <c r="L169" s="159">
        <f t="shared" si="216"/>
        <v>0</v>
      </c>
      <c r="M169" s="159">
        <f t="shared" ref="M169:P232" si="217">L169</f>
        <v>0</v>
      </c>
      <c r="N169" s="159">
        <f t="shared" si="217"/>
        <v>0</v>
      </c>
      <c r="O169" s="159">
        <f t="shared" si="217"/>
        <v>0</v>
      </c>
      <c r="P169" s="159">
        <f t="shared" si="217"/>
        <v>0</v>
      </c>
      <c r="Q169" s="159">
        <f t="shared" ref="Q169:Q231" si="218">P169</f>
        <v>0</v>
      </c>
      <c r="R169" s="159">
        <f t="shared" si="216"/>
        <v>0</v>
      </c>
      <c r="S169" s="159">
        <f t="shared" si="216"/>
        <v>0</v>
      </c>
      <c r="T169" s="159">
        <f t="shared" si="216"/>
        <v>0</v>
      </c>
      <c r="U169" s="159">
        <f t="shared" si="216"/>
        <v>0</v>
      </c>
      <c r="V169" s="159">
        <f t="shared" si="216"/>
        <v>0</v>
      </c>
      <c r="W169" s="159">
        <f t="shared" si="216"/>
        <v>0</v>
      </c>
      <c r="X169" s="159">
        <f t="shared" ref="T169:AF184" si="219">W169</f>
        <v>0</v>
      </c>
      <c r="Y169" s="159">
        <f t="shared" si="219"/>
        <v>0</v>
      </c>
      <c r="Z169" s="159">
        <f t="shared" si="219"/>
        <v>0</v>
      </c>
      <c r="AA169" s="159">
        <f t="shared" si="219"/>
        <v>0</v>
      </c>
      <c r="AB169" s="159">
        <f t="shared" si="219"/>
        <v>0</v>
      </c>
      <c r="AC169" s="159">
        <f t="shared" si="219"/>
        <v>0</v>
      </c>
      <c r="AD169" s="159">
        <f t="shared" si="219"/>
        <v>0</v>
      </c>
      <c r="AE169" s="159">
        <f t="shared" si="219"/>
        <v>0</v>
      </c>
      <c r="AF169" s="172">
        <f t="shared" si="219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216"/>
        <v>0</v>
      </c>
      <c r="D170" s="161">
        <f t="shared" si="216"/>
        <v>0</v>
      </c>
      <c r="E170" s="161">
        <f t="shared" si="216"/>
        <v>0</v>
      </c>
      <c r="F170" s="161">
        <f t="shared" si="216"/>
        <v>0</v>
      </c>
      <c r="G170" s="161">
        <f t="shared" si="216"/>
        <v>0</v>
      </c>
      <c r="H170" s="161">
        <f t="shared" si="216"/>
        <v>0</v>
      </c>
      <c r="I170" s="161">
        <f t="shared" si="216"/>
        <v>0</v>
      </c>
      <c r="J170" s="161">
        <f t="shared" si="216"/>
        <v>0</v>
      </c>
      <c r="K170" s="161">
        <f t="shared" si="216"/>
        <v>0</v>
      </c>
      <c r="L170" s="161">
        <f t="shared" si="216"/>
        <v>0</v>
      </c>
      <c r="M170" s="161">
        <f t="shared" si="217"/>
        <v>0</v>
      </c>
      <c r="N170" s="161">
        <f t="shared" si="217"/>
        <v>0</v>
      </c>
      <c r="O170" s="161">
        <f t="shared" si="217"/>
        <v>0</v>
      </c>
      <c r="P170" s="161">
        <f t="shared" si="217"/>
        <v>0</v>
      </c>
      <c r="Q170" s="161">
        <f t="shared" si="218"/>
        <v>0</v>
      </c>
      <c r="R170" s="161">
        <f t="shared" si="216"/>
        <v>0</v>
      </c>
      <c r="S170" s="161">
        <f t="shared" si="216"/>
        <v>0</v>
      </c>
      <c r="T170" s="161">
        <f t="shared" si="216"/>
        <v>0</v>
      </c>
      <c r="U170" s="161">
        <f t="shared" si="216"/>
        <v>0</v>
      </c>
      <c r="V170" s="161">
        <f t="shared" si="216"/>
        <v>0</v>
      </c>
      <c r="W170" s="161">
        <f t="shared" si="216"/>
        <v>0</v>
      </c>
      <c r="X170" s="161">
        <f t="shared" si="219"/>
        <v>0</v>
      </c>
      <c r="Y170" s="161">
        <f t="shared" si="219"/>
        <v>0</v>
      </c>
      <c r="Z170" s="161">
        <f t="shared" si="219"/>
        <v>0</v>
      </c>
      <c r="AA170" s="161">
        <f t="shared" si="219"/>
        <v>0</v>
      </c>
      <c r="AB170" s="161">
        <f t="shared" si="219"/>
        <v>0</v>
      </c>
      <c r="AC170" s="161">
        <f t="shared" si="219"/>
        <v>0</v>
      </c>
      <c r="AD170" s="161">
        <f t="shared" si="219"/>
        <v>0</v>
      </c>
      <c r="AE170" s="161">
        <f t="shared" si="219"/>
        <v>0</v>
      </c>
      <c r="AF170" s="174">
        <f t="shared" si="219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216"/>
        <v>0</v>
      </c>
      <c r="D171" s="161">
        <f t="shared" si="216"/>
        <v>0</v>
      </c>
      <c r="E171" s="161">
        <f t="shared" si="216"/>
        <v>0</v>
      </c>
      <c r="F171" s="161">
        <f t="shared" si="216"/>
        <v>0</v>
      </c>
      <c r="G171" s="161">
        <f t="shared" si="216"/>
        <v>0</v>
      </c>
      <c r="H171" s="161">
        <f t="shared" si="216"/>
        <v>0</v>
      </c>
      <c r="I171" s="161">
        <f t="shared" si="216"/>
        <v>0</v>
      </c>
      <c r="J171" s="161">
        <f t="shared" si="216"/>
        <v>0</v>
      </c>
      <c r="K171" s="161">
        <f t="shared" si="216"/>
        <v>0</v>
      </c>
      <c r="L171" s="161">
        <f t="shared" si="216"/>
        <v>0</v>
      </c>
      <c r="M171" s="161">
        <f t="shared" si="217"/>
        <v>0</v>
      </c>
      <c r="N171" s="161">
        <f t="shared" si="217"/>
        <v>0</v>
      </c>
      <c r="O171" s="161">
        <f t="shared" si="217"/>
        <v>0</v>
      </c>
      <c r="P171" s="161">
        <f t="shared" si="217"/>
        <v>0</v>
      </c>
      <c r="Q171" s="161">
        <f t="shared" si="218"/>
        <v>0</v>
      </c>
      <c r="R171" s="161">
        <f t="shared" si="216"/>
        <v>0</v>
      </c>
      <c r="S171" s="161">
        <f t="shared" si="216"/>
        <v>0</v>
      </c>
      <c r="T171" s="161">
        <f t="shared" si="216"/>
        <v>0</v>
      </c>
      <c r="U171" s="161">
        <f t="shared" si="216"/>
        <v>0</v>
      </c>
      <c r="V171" s="161">
        <f t="shared" si="216"/>
        <v>0</v>
      </c>
      <c r="W171" s="161">
        <f t="shared" si="216"/>
        <v>0</v>
      </c>
      <c r="X171" s="161">
        <f t="shared" si="219"/>
        <v>0</v>
      </c>
      <c r="Y171" s="161">
        <f t="shared" si="219"/>
        <v>0</v>
      </c>
      <c r="Z171" s="161">
        <f t="shared" si="219"/>
        <v>0</v>
      </c>
      <c r="AA171" s="161">
        <f t="shared" si="219"/>
        <v>0</v>
      </c>
      <c r="AB171" s="161">
        <f t="shared" si="219"/>
        <v>0</v>
      </c>
      <c r="AC171" s="161">
        <f t="shared" si="219"/>
        <v>0</v>
      </c>
      <c r="AD171" s="161">
        <f t="shared" si="219"/>
        <v>0</v>
      </c>
      <c r="AE171" s="161">
        <f t="shared" si="219"/>
        <v>0</v>
      </c>
      <c r="AF171" s="174">
        <f t="shared" si="219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216"/>
        <v>0</v>
      </c>
      <c r="D172" s="161">
        <f t="shared" si="216"/>
        <v>0</v>
      </c>
      <c r="E172" s="161">
        <f t="shared" si="216"/>
        <v>0</v>
      </c>
      <c r="F172" s="161">
        <f t="shared" si="216"/>
        <v>0</v>
      </c>
      <c r="G172" s="161">
        <f t="shared" si="216"/>
        <v>0</v>
      </c>
      <c r="H172" s="161">
        <f t="shared" si="216"/>
        <v>0</v>
      </c>
      <c r="I172" s="161">
        <f t="shared" si="216"/>
        <v>0</v>
      </c>
      <c r="J172" s="161">
        <f t="shared" si="216"/>
        <v>0</v>
      </c>
      <c r="K172" s="161">
        <f t="shared" si="216"/>
        <v>0</v>
      </c>
      <c r="L172" s="161">
        <f t="shared" si="216"/>
        <v>0</v>
      </c>
      <c r="M172" s="161">
        <f t="shared" si="217"/>
        <v>0</v>
      </c>
      <c r="N172" s="161">
        <f t="shared" si="217"/>
        <v>0</v>
      </c>
      <c r="O172" s="161">
        <f t="shared" si="217"/>
        <v>0</v>
      </c>
      <c r="P172" s="161">
        <f t="shared" si="217"/>
        <v>0</v>
      </c>
      <c r="Q172" s="161">
        <f t="shared" si="218"/>
        <v>0</v>
      </c>
      <c r="R172" s="161">
        <f t="shared" si="216"/>
        <v>0</v>
      </c>
      <c r="S172" s="161">
        <f t="shared" si="216"/>
        <v>0</v>
      </c>
      <c r="T172" s="161">
        <f t="shared" si="216"/>
        <v>0</v>
      </c>
      <c r="U172" s="161">
        <f t="shared" si="216"/>
        <v>0</v>
      </c>
      <c r="V172" s="161">
        <f t="shared" si="216"/>
        <v>0</v>
      </c>
      <c r="W172" s="161">
        <f t="shared" si="216"/>
        <v>0</v>
      </c>
      <c r="X172" s="161">
        <f t="shared" si="219"/>
        <v>0</v>
      </c>
      <c r="Y172" s="161">
        <f t="shared" si="219"/>
        <v>0</v>
      </c>
      <c r="Z172" s="161">
        <f t="shared" si="219"/>
        <v>0</v>
      </c>
      <c r="AA172" s="161">
        <f t="shared" si="219"/>
        <v>0</v>
      </c>
      <c r="AB172" s="161">
        <f t="shared" si="219"/>
        <v>0</v>
      </c>
      <c r="AC172" s="161">
        <f t="shared" si="219"/>
        <v>0</v>
      </c>
      <c r="AD172" s="161">
        <f t="shared" si="219"/>
        <v>0</v>
      </c>
      <c r="AE172" s="161">
        <f t="shared" si="219"/>
        <v>0</v>
      </c>
      <c r="AF172" s="174">
        <f t="shared" si="219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216"/>
        <v>0</v>
      </c>
      <c r="D173" s="161">
        <f t="shared" si="216"/>
        <v>0</v>
      </c>
      <c r="E173" s="161">
        <f t="shared" si="216"/>
        <v>0</v>
      </c>
      <c r="F173" s="161">
        <f t="shared" si="216"/>
        <v>0</v>
      </c>
      <c r="G173" s="161">
        <f t="shared" si="216"/>
        <v>0</v>
      </c>
      <c r="H173" s="161">
        <f t="shared" si="216"/>
        <v>0</v>
      </c>
      <c r="I173" s="161">
        <f t="shared" si="216"/>
        <v>0</v>
      </c>
      <c r="J173" s="161">
        <f t="shared" si="216"/>
        <v>0</v>
      </c>
      <c r="K173" s="161">
        <f t="shared" si="216"/>
        <v>0</v>
      </c>
      <c r="L173" s="161">
        <f t="shared" si="216"/>
        <v>0</v>
      </c>
      <c r="M173" s="161">
        <f t="shared" si="217"/>
        <v>0</v>
      </c>
      <c r="N173" s="161">
        <f t="shared" si="217"/>
        <v>0</v>
      </c>
      <c r="O173" s="161">
        <f t="shared" si="217"/>
        <v>0</v>
      </c>
      <c r="P173" s="161">
        <f t="shared" si="217"/>
        <v>0</v>
      </c>
      <c r="Q173" s="161">
        <f t="shared" si="218"/>
        <v>0</v>
      </c>
      <c r="R173" s="161">
        <f t="shared" si="216"/>
        <v>0</v>
      </c>
      <c r="S173" s="161">
        <f t="shared" si="216"/>
        <v>0</v>
      </c>
      <c r="T173" s="161">
        <f t="shared" si="216"/>
        <v>0</v>
      </c>
      <c r="U173" s="161">
        <f t="shared" si="216"/>
        <v>0</v>
      </c>
      <c r="V173" s="161">
        <f t="shared" si="216"/>
        <v>0</v>
      </c>
      <c r="W173" s="161">
        <f t="shared" si="216"/>
        <v>0</v>
      </c>
      <c r="X173" s="161">
        <f t="shared" si="219"/>
        <v>0</v>
      </c>
      <c r="Y173" s="161">
        <f t="shared" si="219"/>
        <v>0</v>
      </c>
      <c r="Z173" s="161">
        <f t="shared" si="219"/>
        <v>0</v>
      </c>
      <c r="AA173" s="161">
        <f t="shared" si="219"/>
        <v>0</v>
      </c>
      <c r="AB173" s="161">
        <f t="shared" si="219"/>
        <v>0</v>
      </c>
      <c r="AC173" s="161">
        <f t="shared" si="219"/>
        <v>0</v>
      </c>
      <c r="AD173" s="161">
        <f t="shared" si="219"/>
        <v>0</v>
      </c>
      <c r="AE173" s="161">
        <f t="shared" si="219"/>
        <v>0</v>
      </c>
      <c r="AF173" s="174">
        <f t="shared" si="219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216"/>
        <v>0</v>
      </c>
      <c r="D174" s="161">
        <f t="shared" si="216"/>
        <v>0</v>
      </c>
      <c r="E174" s="161">
        <f t="shared" si="216"/>
        <v>0</v>
      </c>
      <c r="F174" s="161">
        <f t="shared" si="216"/>
        <v>0</v>
      </c>
      <c r="G174" s="161">
        <f t="shared" si="216"/>
        <v>0</v>
      </c>
      <c r="H174" s="161">
        <f t="shared" si="216"/>
        <v>0</v>
      </c>
      <c r="I174" s="161">
        <f t="shared" si="216"/>
        <v>0</v>
      </c>
      <c r="J174" s="161">
        <f t="shared" si="216"/>
        <v>0</v>
      </c>
      <c r="K174" s="161">
        <f t="shared" si="216"/>
        <v>0</v>
      </c>
      <c r="L174" s="161">
        <f t="shared" si="216"/>
        <v>0</v>
      </c>
      <c r="M174" s="161">
        <f t="shared" si="217"/>
        <v>0</v>
      </c>
      <c r="N174" s="161">
        <f t="shared" si="217"/>
        <v>0</v>
      </c>
      <c r="O174" s="161">
        <f t="shared" si="217"/>
        <v>0</v>
      </c>
      <c r="P174" s="161">
        <f t="shared" si="217"/>
        <v>0</v>
      </c>
      <c r="Q174" s="161">
        <f t="shared" si="218"/>
        <v>0</v>
      </c>
      <c r="R174" s="161">
        <f t="shared" si="216"/>
        <v>0</v>
      </c>
      <c r="S174" s="161">
        <f t="shared" si="216"/>
        <v>0</v>
      </c>
      <c r="T174" s="161">
        <f t="shared" si="216"/>
        <v>0</v>
      </c>
      <c r="U174" s="161">
        <f t="shared" si="216"/>
        <v>0</v>
      </c>
      <c r="V174" s="161">
        <f t="shared" si="219"/>
        <v>0</v>
      </c>
      <c r="W174" s="161">
        <f t="shared" si="219"/>
        <v>0</v>
      </c>
      <c r="X174" s="161">
        <f t="shared" si="219"/>
        <v>0</v>
      </c>
      <c r="Y174" s="161">
        <f t="shared" si="219"/>
        <v>0</v>
      </c>
      <c r="Z174" s="161">
        <f t="shared" si="219"/>
        <v>0</v>
      </c>
      <c r="AA174" s="161">
        <f t="shared" si="219"/>
        <v>0</v>
      </c>
      <c r="AB174" s="161">
        <f t="shared" si="219"/>
        <v>0</v>
      </c>
      <c r="AC174" s="161">
        <f t="shared" si="219"/>
        <v>0</v>
      </c>
      <c r="AD174" s="161">
        <f t="shared" si="219"/>
        <v>0</v>
      </c>
      <c r="AE174" s="161">
        <f t="shared" si="219"/>
        <v>0</v>
      </c>
      <c r="AF174" s="174">
        <f t="shared" si="219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216"/>
        <v>0</v>
      </c>
      <c r="D175" s="161">
        <f t="shared" si="216"/>
        <v>0</v>
      </c>
      <c r="E175" s="161">
        <f t="shared" si="216"/>
        <v>0</v>
      </c>
      <c r="F175" s="161">
        <f t="shared" si="216"/>
        <v>0</v>
      </c>
      <c r="G175" s="161">
        <f t="shared" si="216"/>
        <v>0</v>
      </c>
      <c r="H175" s="161">
        <f t="shared" si="216"/>
        <v>0</v>
      </c>
      <c r="I175" s="161">
        <f t="shared" si="216"/>
        <v>0</v>
      </c>
      <c r="J175" s="161">
        <f t="shared" si="216"/>
        <v>0</v>
      </c>
      <c r="K175" s="161">
        <f t="shared" si="216"/>
        <v>0</v>
      </c>
      <c r="L175" s="161">
        <f t="shared" si="216"/>
        <v>0</v>
      </c>
      <c r="M175" s="161">
        <f t="shared" si="217"/>
        <v>0</v>
      </c>
      <c r="N175" s="161">
        <f t="shared" si="217"/>
        <v>0</v>
      </c>
      <c r="O175" s="161">
        <f t="shared" si="217"/>
        <v>0</v>
      </c>
      <c r="P175" s="161">
        <f t="shared" si="217"/>
        <v>0</v>
      </c>
      <c r="Q175" s="161">
        <f t="shared" si="218"/>
        <v>0</v>
      </c>
      <c r="R175" s="161">
        <f t="shared" si="216"/>
        <v>0</v>
      </c>
      <c r="S175" s="161">
        <f t="shared" si="216"/>
        <v>0</v>
      </c>
      <c r="T175" s="161">
        <f t="shared" si="219"/>
        <v>0</v>
      </c>
      <c r="U175" s="161">
        <f t="shared" si="219"/>
        <v>0</v>
      </c>
      <c r="V175" s="161">
        <f t="shared" si="219"/>
        <v>0</v>
      </c>
      <c r="W175" s="161">
        <f t="shared" si="219"/>
        <v>0</v>
      </c>
      <c r="X175" s="161">
        <f t="shared" si="219"/>
        <v>0</v>
      </c>
      <c r="Y175" s="161">
        <f t="shared" si="219"/>
        <v>0</v>
      </c>
      <c r="Z175" s="161">
        <f t="shared" si="219"/>
        <v>0</v>
      </c>
      <c r="AA175" s="161">
        <f t="shared" si="219"/>
        <v>0</v>
      </c>
      <c r="AB175" s="161">
        <f t="shared" si="219"/>
        <v>0</v>
      </c>
      <c r="AC175" s="161">
        <f t="shared" si="219"/>
        <v>0</v>
      </c>
      <c r="AD175" s="161">
        <f t="shared" si="219"/>
        <v>0</v>
      </c>
      <c r="AE175" s="161">
        <f t="shared" si="219"/>
        <v>0</v>
      </c>
      <c r="AF175" s="174">
        <f t="shared" si="219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216"/>
        <v>0</v>
      </c>
      <c r="D176" s="161">
        <f t="shared" si="216"/>
        <v>0</v>
      </c>
      <c r="E176" s="161">
        <f t="shared" si="216"/>
        <v>0</v>
      </c>
      <c r="F176" s="161">
        <f t="shared" si="216"/>
        <v>0</v>
      </c>
      <c r="G176" s="161">
        <f t="shared" si="216"/>
        <v>0</v>
      </c>
      <c r="H176" s="161">
        <f t="shared" si="216"/>
        <v>0</v>
      </c>
      <c r="I176" s="161">
        <f t="shared" si="216"/>
        <v>0</v>
      </c>
      <c r="J176" s="161">
        <f t="shared" si="216"/>
        <v>0</v>
      </c>
      <c r="K176" s="161">
        <f t="shared" si="216"/>
        <v>0</v>
      </c>
      <c r="L176" s="161">
        <f t="shared" si="216"/>
        <v>0</v>
      </c>
      <c r="M176" s="161">
        <f t="shared" si="217"/>
        <v>0</v>
      </c>
      <c r="N176" s="161">
        <f t="shared" si="217"/>
        <v>0</v>
      </c>
      <c r="O176" s="161">
        <f t="shared" si="217"/>
        <v>0</v>
      </c>
      <c r="P176" s="161">
        <f t="shared" si="217"/>
        <v>0</v>
      </c>
      <c r="Q176" s="161">
        <f t="shared" si="218"/>
        <v>0</v>
      </c>
      <c r="R176" s="161">
        <f t="shared" si="216"/>
        <v>0</v>
      </c>
      <c r="S176" s="161">
        <f t="shared" si="216"/>
        <v>0</v>
      </c>
      <c r="T176" s="161">
        <f t="shared" si="219"/>
        <v>0</v>
      </c>
      <c r="U176" s="161">
        <f t="shared" si="219"/>
        <v>0</v>
      </c>
      <c r="V176" s="161">
        <f t="shared" si="219"/>
        <v>0</v>
      </c>
      <c r="W176" s="161">
        <f t="shared" si="219"/>
        <v>0</v>
      </c>
      <c r="X176" s="161">
        <f t="shared" si="219"/>
        <v>0</v>
      </c>
      <c r="Y176" s="161">
        <f t="shared" si="219"/>
        <v>0</v>
      </c>
      <c r="Z176" s="161">
        <f t="shared" si="219"/>
        <v>0</v>
      </c>
      <c r="AA176" s="161">
        <f t="shared" si="219"/>
        <v>0</v>
      </c>
      <c r="AB176" s="161">
        <f t="shared" si="219"/>
        <v>0</v>
      </c>
      <c r="AC176" s="161">
        <f t="shared" si="219"/>
        <v>0</v>
      </c>
      <c r="AD176" s="161">
        <f t="shared" si="219"/>
        <v>0</v>
      </c>
      <c r="AE176" s="161">
        <f t="shared" si="219"/>
        <v>0</v>
      </c>
      <c r="AF176" s="174">
        <f t="shared" si="219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216"/>
        <v>0</v>
      </c>
      <c r="D177" s="161">
        <f t="shared" si="216"/>
        <v>0</v>
      </c>
      <c r="E177" s="161">
        <f t="shared" si="216"/>
        <v>0</v>
      </c>
      <c r="F177" s="161">
        <f t="shared" si="216"/>
        <v>0</v>
      </c>
      <c r="G177" s="161">
        <f t="shared" si="216"/>
        <v>0</v>
      </c>
      <c r="H177" s="161">
        <f t="shared" si="216"/>
        <v>0</v>
      </c>
      <c r="I177" s="161">
        <f t="shared" si="216"/>
        <v>0</v>
      </c>
      <c r="J177" s="161">
        <f t="shared" si="216"/>
        <v>0</v>
      </c>
      <c r="K177" s="161">
        <f t="shared" si="216"/>
        <v>0</v>
      </c>
      <c r="L177" s="161">
        <f t="shared" si="216"/>
        <v>0</v>
      </c>
      <c r="M177" s="161">
        <f t="shared" si="217"/>
        <v>0</v>
      </c>
      <c r="N177" s="161">
        <f t="shared" si="217"/>
        <v>0</v>
      </c>
      <c r="O177" s="161">
        <f t="shared" si="217"/>
        <v>0</v>
      </c>
      <c r="P177" s="161">
        <f t="shared" si="217"/>
        <v>0</v>
      </c>
      <c r="Q177" s="161">
        <f t="shared" si="218"/>
        <v>0</v>
      </c>
      <c r="R177" s="161">
        <f t="shared" si="216"/>
        <v>0</v>
      </c>
      <c r="S177" s="161">
        <f t="shared" si="216"/>
        <v>0</v>
      </c>
      <c r="T177" s="161">
        <f t="shared" si="219"/>
        <v>0</v>
      </c>
      <c r="U177" s="161">
        <f t="shared" si="219"/>
        <v>0</v>
      </c>
      <c r="V177" s="161">
        <f t="shared" si="219"/>
        <v>0</v>
      </c>
      <c r="W177" s="161">
        <f t="shared" si="219"/>
        <v>0</v>
      </c>
      <c r="X177" s="161">
        <f t="shared" si="219"/>
        <v>0</v>
      </c>
      <c r="Y177" s="161">
        <f t="shared" si="219"/>
        <v>0</v>
      </c>
      <c r="Z177" s="161">
        <f t="shared" si="219"/>
        <v>0</v>
      </c>
      <c r="AA177" s="161">
        <f t="shared" si="219"/>
        <v>0</v>
      </c>
      <c r="AB177" s="161">
        <f t="shared" si="219"/>
        <v>0</v>
      </c>
      <c r="AC177" s="161">
        <f t="shared" si="219"/>
        <v>0</v>
      </c>
      <c r="AD177" s="161">
        <f t="shared" si="219"/>
        <v>0</v>
      </c>
      <c r="AE177" s="161">
        <f t="shared" si="219"/>
        <v>0</v>
      </c>
      <c r="AF177" s="174">
        <f t="shared" si="219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216"/>
        <v>0</v>
      </c>
      <c r="D178" s="161">
        <f t="shared" si="216"/>
        <v>0</v>
      </c>
      <c r="E178" s="161">
        <f t="shared" si="216"/>
        <v>0</v>
      </c>
      <c r="F178" s="161">
        <f t="shared" si="216"/>
        <v>0</v>
      </c>
      <c r="G178" s="161">
        <f t="shared" si="216"/>
        <v>0</v>
      </c>
      <c r="H178" s="161">
        <f t="shared" si="216"/>
        <v>0</v>
      </c>
      <c r="I178" s="161">
        <f t="shared" si="216"/>
        <v>0</v>
      </c>
      <c r="J178" s="161">
        <f t="shared" si="216"/>
        <v>0</v>
      </c>
      <c r="K178" s="161">
        <f t="shared" si="216"/>
        <v>0</v>
      </c>
      <c r="L178" s="161">
        <f t="shared" si="216"/>
        <v>0</v>
      </c>
      <c r="M178" s="161">
        <f t="shared" si="217"/>
        <v>0</v>
      </c>
      <c r="N178" s="161">
        <f t="shared" si="217"/>
        <v>0</v>
      </c>
      <c r="O178" s="161">
        <f t="shared" si="217"/>
        <v>0</v>
      </c>
      <c r="P178" s="161">
        <f t="shared" si="217"/>
        <v>0</v>
      </c>
      <c r="Q178" s="161">
        <f t="shared" si="218"/>
        <v>0</v>
      </c>
      <c r="R178" s="161">
        <f t="shared" si="216"/>
        <v>0</v>
      </c>
      <c r="S178" s="161">
        <f t="shared" si="216"/>
        <v>0</v>
      </c>
      <c r="T178" s="161">
        <f t="shared" si="219"/>
        <v>0</v>
      </c>
      <c r="U178" s="161">
        <f t="shared" si="219"/>
        <v>0</v>
      </c>
      <c r="V178" s="161">
        <f t="shared" si="219"/>
        <v>0</v>
      </c>
      <c r="W178" s="161">
        <f t="shared" si="219"/>
        <v>0</v>
      </c>
      <c r="X178" s="161">
        <f t="shared" si="219"/>
        <v>0</v>
      </c>
      <c r="Y178" s="161">
        <f t="shared" si="219"/>
        <v>0</v>
      </c>
      <c r="Z178" s="161">
        <f t="shared" si="219"/>
        <v>0</v>
      </c>
      <c r="AA178" s="161">
        <f t="shared" si="219"/>
        <v>0</v>
      </c>
      <c r="AB178" s="161">
        <f t="shared" si="219"/>
        <v>0</v>
      </c>
      <c r="AC178" s="161">
        <f t="shared" si="219"/>
        <v>0</v>
      </c>
      <c r="AD178" s="161">
        <f t="shared" si="219"/>
        <v>0</v>
      </c>
      <c r="AE178" s="161">
        <f t="shared" si="219"/>
        <v>0</v>
      </c>
      <c r="AF178" s="174">
        <f t="shared" si="219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216"/>
        <v>0</v>
      </c>
      <c r="D179" s="161">
        <f t="shared" si="216"/>
        <v>0</v>
      </c>
      <c r="E179" s="161">
        <f t="shared" si="216"/>
        <v>0</v>
      </c>
      <c r="F179" s="161">
        <f t="shared" si="216"/>
        <v>0</v>
      </c>
      <c r="G179" s="161">
        <f t="shared" si="216"/>
        <v>0</v>
      </c>
      <c r="H179" s="161">
        <f t="shared" si="216"/>
        <v>0</v>
      </c>
      <c r="I179" s="161">
        <f t="shared" si="216"/>
        <v>0</v>
      </c>
      <c r="J179" s="161">
        <f t="shared" si="216"/>
        <v>0</v>
      </c>
      <c r="K179" s="161">
        <f t="shared" si="216"/>
        <v>0</v>
      </c>
      <c r="L179" s="161">
        <f t="shared" si="216"/>
        <v>0</v>
      </c>
      <c r="M179" s="161">
        <f t="shared" si="217"/>
        <v>0</v>
      </c>
      <c r="N179" s="161">
        <f t="shared" si="217"/>
        <v>0</v>
      </c>
      <c r="O179" s="161">
        <f t="shared" si="217"/>
        <v>0</v>
      </c>
      <c r="P179" s="161">
        <f t="shared" si="217"/>
        <v>0</v>
      </c>
      <c r="Q179" s="161">
        <f t="shared" si="218"/>
        <v>0</v>
      </c>
      <c r="R179" s="161">
        <f t="shared" si="216"/>
        <v>0</v>
      </c>
      <c r="S179" s="161">
        <f t="shared" si="216"/>
        <v>0</v>
      </c>
      <c r="T179" s="161">
        <f t="shared" si="219"/>
        <v>0</v>
      </c>
      <c r="U179" s="161">
        <f t="shared" si="219"/>
        <v>0</v>
      </c>
      <c r="V179" s="161">
        <f t="shared" si="219"/>
        <v>0</v>
      </c>
      <c r="W179" s="161">
        <f t="shared" si="219"/>
        <v>0</v>
      </c>
      <c r="X179" s="161">
        <f t="shared" si="219"/>
        <v>0</v>
      </c>
      <c r="Y179" s="161">
        <f t="shared" si="219"/>
        <v>0</v>
      </c>
      <c r="Z179" s="161">
        <f t="shared" si="219"/>
        <v>0</v>
      </c>
      <c r="AA179" s="161">
        <f t="shared" si="219"/>
        <v>0</v>
      </c>
      <c r="AB179" s="161">
        <f t="shared" si="219"/>
        <v>0</v>
      </c>
      <c r="AC179" s="161">
        <f t="shared" si="219"/>
        <v>0</v>
      </c>
      <c r="AD179" s="161">
        <f t="shared" si="219"/>
        <v>0</v>
      </c>
      <c r="AE179" s="161">
        <f t="shared" si="219"/>
        <v>0</v>
      </c>
      <c r="AF179" s="174">
        <f t="shared" si="219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216"/>
        <v>0</v>
      </c>
      <c r="D180" s="161">
        <f t="shared" si="216"/>
        <v>0</v>
      </c>
      <c r="E180" s="161">
        <f t="shared" si="216"/>
        <v>0</v>
      </c>
      <c r="F180" s="161">
        <f t="shared" si="216"/>
        <v>0</v>
      </c>
      <c r="G180" s="161">
        <f t="shared" si="216"/>
        <v>0</v>
      </c>
      <c r="H180" s="161">
        <f t="shared" si="216"/>
        <v>0</v>
      </c>
      <c r="I180" s="161">
        <f t="shared" si="216"/>
        <v>0</v>
      </c>
      <c r="J180" s="161">
        <f t="shared" si="216"/>
        <v>0</v>
      </c>
      <c r="K180" s="161">
        <f t="shared" si="216"/>
        <v>0</v>
      </c>
      <c r="L180" s="161">
        <f t="shared" si="216"/>
        <v>0</v>
      </c>
      <c r="M180" s="161">
        <f t="shared" si="217"/>
        <v>0</v>
      </c>
      <c r="N180" s="161">
        <f t="shared" si="217"/>
        <v>0</v>
      </c>
      <c r="O180" s="161">
        <f t="shared" si="217"/>
        <v>0</v>
      </c>
      <c r="P180" s="161">
        <f t="shared" si="217"/>
        <v>0</v>
      </c>
      <c r="Q180" s="161">
        <f t="shared" si="218"/>
        <v>0</v>
      </c>
      <c r="R180" s="161">
        <f t="shared" si="216"/>
        <v>0</v>
      </c>
      <c r="S180" s="161">
        <f t="shared" si="216"/>
        <v>0</v>
      </c>
      <c r="T180" s="161">
        <f t="shared" si="219"/>
        <v>0</v>
      </c>
      <c r="U180" s="161">
        <f t="shared" si="219"/>
        <v>0</v>
      </c>
      <c r="V180" s="161">
        <f t="shared" si="219"/>
        <v>0</v>
      </c>
      <c r="W180" s="161">
        <f t="shared" si="219"/>
        <v>0</v>
      </c>
      <c r="X180" s="161">
        <f t="shared" si="219"/>
        <v>0</v>
      </c>
      <c r="Y180" s="161">
        <f t="shared" si="219"/>
        <v>0</v>
      </c>
      <c r="Z180" s="161">
        <f t="shared" si="219"/>
        <v>0</v>
      </c>
      <c r="AA180" s="161">
        <f t="shared" si="219"/>
        <v>0</v>
      </c>
      <c r="AB180" s="161">
        <f t="shared" si="219"/>
        <v>0</v>
      </c>
      <c r="AC180" s="161">
        <f t="shared" si="219"/>
        <v>0</v>
      </c>
      <c r="AD180" s="161">
        <f t="shared" si="219"/>
        <v>0</v>
      </c>
      <c r="AE180" s="161">
        <f t="shared" si="219"/>
        <v>0</v>
      </c>
      <c r="AF180" s="174">
        <f t="shared" si="219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216"/>
        <v>0</v>
      </c>
      <c r="D181" s="161">
        <f t="shared" si="216"/>
        <v>0</v>
      </c>
      <c r="E181" s="161">
        <f t="shared" si="216"/>
        <v>0</v>
      </c>
      <c r="F181" s="161">
        <f t="shared" si="216"/>
        <v>0</v>
      </c>
      <c r="G181" s="161">
        <f t="shared" si="216"/>
        <v>0</v>
      </c>
      <c r="H181" s="161">
        <f t="shared" si="216"/>
        <v>0</v>
      </c>
      <c r="I181" s="161">
        <f t="shared" si="216"/>
        <v>0</v>
      </c>
      <c r="J181" s="161">
        <f t="shared" si="216"/>
        <v>0</v>
      </c>
      <c r="K181" s="161">
        <f t="shared" si="216"/>
        <v>0</v>
      </c>
      <c r="L181" s="161">
        <f t="shared" si="216"/>
        <v>0</v>
      </c>
      <c r="M181" s="161">
        <f t="shared" si="217"/>
        <v>0</v>
      </c>
      <c r="N181" s="161">
        <f t="shared" si="217"/>
        <v>0</v>
      </c>
      <c r="O181" s="161">
        <f t="shared" si="217"/>
        <v>0</v>
      </c>
      <c r="P181" s="161">
        <f t="shared" si="217"/>
        <v>0</v>
      </c>
      <c r="Q181" s="161">
        <f t="shared" si="218"/>
        <v>0</v>
      </c>
      <c r="R181" s="161">
        <f t="shared" si="216"/>
        <v>0</v>
      </c>
      <c r="S181" s="161">
        <f t="shared" si="216"/>
        <v>0</v>
      </c>
      <c r="T181" s="161">
        <f t="shared" si="219"/>
        <v>0</v>
      </c>
      <c r="U181" s="161">
        <f t="shared" si="219"/>
        <v>0</v>
      </c>
      <c r="V181" s="161">
        <f t="shared" si="219"/>
        <v>0</v>
      </c>
      <c r="W181" s="161">
        <f t="shared" si="219"/>
        <v>0</v>
      </c>
      <c r="X181" s="161">
        <f t="shared" si="219"/>
        <v>0</v>
      </c>
      <c r="Y181" s="161">
        <f t="shared" si="219"/>
        <v>0</v>
      </c>
      <c r="Z181" s="161">
        <f t="shared" si="219"/>
        <v>0</v>
      </c>
      <c r="AA181" s="161">
        <f t="shared" si="219"/>
        <v>0</v>
      </c>
      <c r="AB181" s="161">
        <f t="shared" si="219"/>
        <v>0</v>
      </c>
      <c r="AC181" s="161">
        <f t="shared" si="219"/>
        <v>0</v>
      </c>
      <c r="AD181" s="161">
        <f t="shared" si="219"/>
        <v>0</v>
      </c>
      <c r="AE181" s="161">
        <f t="shared" si="219"/>
        <v>0</v>
      </c>
      <c r="AF181" s="174">
        <f t="shared" si="219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216"/>
        <v>0</v>
      </c>
      <c r="D182" s="161">
        <f t="shared" si="216"/>
        <v>0</v>
      </c>
      <c r="E182" s="161">
        <f t="shared" si="216"/>
        <v>0</v>
      </c>
      <c r="F182" s="161">
        <f t="shared" si="216"/>
        <v>0</v>
      </c>
      <c r="G182" s="161">
        <f t="shared" si="216"/>
        <v>0</v>
      </c>
      <c r="H182" s="161">
        <f t="shared" si="216"/>
        <v>0</v>
      </c>
      <c r="I182" s="161">
        <f t="shared" si="216"/>
        <v>0</v>
      </c>
      <c r="J182" s="161">
        <f t="shared" si="216"/>
        <v>0</v>
      </c>
      <c r="K182" s="161">
        <f t="shared" si="216"/>
        <v>0</v>
      </c>
      <c r="L182" s="161">
        <f t="shared" si="216"/>
        <v>0</v>
      </c>
      <c r="M182" s="161">
        <f t="shared" si="217"/>
        <v>0</v>
      </c>
      <c r="N182" s="161">
        <f t="shared" si="217"/>
        <v>0</v>
      </c>
      <c r="O182" s="161">
        <f t="shared" si="217"/>
        <v>0</v>
      </c>
      <c r="P182" s="161">
        <f t="shared" si="217"/>
        <v>0</v>
      </c>
      <c r="Q182" s="161">
        <f t="shared" si="218"/>
        <v>0</v>
      </c>
      <c r="R182" s="161">
        <f t="shared" si="216"/>
        <v>0</v>
      </c>
      <c r="S182" s="161">
        <f t="shared" si="216"/>
        <v>0</v>
      </c>
      <c r="T182" s="161">
        <f t="shared" si="219"/>
        <v>0</v>
      </c>
      <c r="U182" s="161">
        <f t="shared" si="219"/>
        <v>0</v>
      </c>
      <c r="V182" s="161">
        <f t="shared" si="219"/>
        <v>0</v>
      </c>
      <c r="W182" s="161">
        <f t="shared" si="219"/>
        <v>0</v>
      </c>
      <c r="X182" s="161">
        <f t="shared" si="219"/>
        <v>0</v>
      </c>
      <c r="Y182" s="161">
        <f t="shared" si="219"/>
        <v>0</v>
      </c>
      <c r="Z182" s="161">
        <f t="shared" si="219"/>
        <v>0</v>
      </c>
      <c r="AA182" s="161">
        <f t="shared" si="219"/>
        <v>0</v>
      </c>
      <c r="AB182" s="161">
        <f t="shared" si="219"/>
        <v>0</v>
      </c>
      <c r="AC182" s="161">
        <f t="shared" si="219"/>
        <v>0</v>
      </c>
      <c r="AD182" s="161">
        <f t="shared" si="219"/>
        <v>0</v>
      </c>
      <c r="AE182" s="161">
        <f t="shared" si="219"/>
        <v>0</v>
      </c>
      <c r="AF182" s="174">
        <f t="shared" si="219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216"/>
        <v>0</v>
      </c>
      <c r="D183" s="161">
        <f t="shared" si="216"/>
        <v>0</v>
      </c>
      <c r="E183" s="161">
        <f t="shared" si="216"/>
        <v>0</v>
      </c>
      <c r="F183" s="161">
        <f t="shared" si="216"/>
        <v>0</v>
      </c>
      <c r="G183" s="161">
        <f t="shared" si="216"/>
        <v>0</v>
      </c>
      <c r="H183" s="161">
        <f t="shared" si="216"/>
        <v>0</v>
      </c>
      <c r="I183" s="161">
        <f t="shared" si="216"/>
        <v>0</v>
      </c>
      <c r="J183" s="161">
        <f t="shared" si="216"/>
        <v>0</v>
      </c>
      <c r="K183" s="161">
        <f t="shared" si="216"/>
        <v>0</v>
      </c>
      <c r="L183" s="161">
        <f t="shared" si="216"/>
        <v>0</v>
      </c>
      <c r="M183" s="161">
        <f t="shared" si="217"/>
        <v>0</v>
      </c>
      <c r="N183" s="161">
        <f t="shared" si="217"/>
        <v>0</v>
      </c>
      <c r="O183" s="161">
        <f t="shared" si="217"/>
        <v>0</v>
      </c>
      <c r="P183" s="161">
        <f t="shared" si="217"/>
        <v>0</v>
      </c>
      <c r="Q183" s="161">
        <f t="shared" si="218"/>
        <v>0</v>
      </c>
      <c r="R183" s="161">
        <f t="shared" si="216"/>
        <v>0</v>
      </c>
      <c r="S183" s="161">
        <f t="shared" si="216"/>
        <v>0</v>
      </c>
      <c r="T183" s="161">
        <f t="shared" si="219"/>
        <v>0</v>
      </c>
      <c r="U183" s="161">
        <f t="shared" si="219"/>
        <v>0</v>
      </c>
      <c r="V183" s="161">
        <f t="shared" si="219"/>
        <v>0</v>
      </c>
      <c r="W183" s="161">
        <f t="shared" si="219"/>
        <v>0</v>
      </c>
      <c r="X183" s="161">
        <f t="shared" si="219"/>
        <v>0</v>
      </c>
      <c r="Y183" s="161">
        <f t="shared" si="219"/>
        <v>0</v>
      </c>
      <c r="Z183" s="161">
        <f t="shared" si="219"/>
        <v>0</v>
      </c>
      <c r="AA183" s="161">
        <f t="shared" si="219"/>
        <v>0</v>
      </c>
      <c r="AB183" s="161">
        <f t="shared" si="219"/>
        <v>0</v>
      </c>
      <c r="AC183" s="161">
        <f t="shared" si="219"/>
        <v>0</v>
      </c>
      <c r="AD183" s="161">
        <f t="shared" si="219"/>
        <v>0</v>
      </c>
      <c r="AE183" s="161">
        <f t="shared" si="219"/>
        <v>0</v>
      </c>
      <c r="AF183" s="174">
        <f t="shared" si="219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216"/>
        <v>0</v>
      </c>
      <c r="D184" s="161">
        <f t="shared" si="216"/>
        <v>0</v>
      </c>
      <c r="E184" s="161">
        <f t="shared" si="216"/>
        <v>0</v>
      </c>
      <c r="F184" s="161">
        <f t="shared" si="216"/>
        <v>0</v>
      </c>
      <c r="G184" s="161">
        <f t="shared" si="216"/>
        <v>0</v>
      </c>
      <c r="H184" s="161">
        <f t="shared" si="216"/>
        <v>0</v>
      </c>
      <c r="I184" s="161">
        <f t="shared" si="216"/>
        <v>0</v>
      </c>
      <c r="J184" s="161">
        <f t="shared" si="216"/>
        <v>0</v>
      </c>
      <c r="K184" s="161">
        <f t="shared" si="216"/>
        <v>0</v>
      </c>
      <c r="L184" s="161">
        <f t="shared" si="216"/>
        <v>0</v>
      </c>
      <c r="M184" s="161">
        <f t="shared" si="217"/>
        <v>0</v>
      </c>
      <c r="N184" s="161">
        <f t="shared" si="217"/>
        <v>0</v>
      </c>
      <c r="O184" s="161">
        <f t="shared" si="217"/>
        <v>0</v>
      </c>
      <c r="P184" s="161">
        <f t="shared" si="217"/>
        <v>0</v>
      </c>
      <c r="Q184" s="161">
        <f t="shared" si="218"/>
        <v>0</v>
      </c>
      <c r="R184" s="161">
        <f t="shared" ref="R184:AF199" si="220">Q184</f>
        <v>0</v>
      </c>
      <c r="S184" s="161">
        <f t="shared" si="220"/>
        <v>0</v>
      </c>
      <c r="T184" s="161">
        <f t="shared" si="220"/>
        <v>0</v>
      </c>
      <c r="U184" s="161">
        <f t="shared" si="220"/>
        <v>0</v>
      </c>
      <c r="V184" s="161">
        <f t="shared" si="220"/>
        <v>0</v>
      </c>
      <c r="W184" s="161">
        <f t="shared" si="220"/>
        <v>0</v>
      </c>
      <c r="X184" s="161">
        <f t="shared" si="220"/>
        <v>0</v>
      </c>
      <c r="Y184" s="161">
        <f t="shared" si="220"/>
        <v>0</v>
      </c>
      <c r="Z184" s="161">
        <f t="shared" si="220"/>
        <v>0</v>
      </c>
      <c r="AA184" s="161">
        <f t="shared" si="220"/>
        <v>0</v>
      </c>
      <c r="AB184" s="161">
        <f t="shared" si="219"/>
        <v>0</v>
      </c>
      <c r="AC184" s="161">
        <f t="shared" si="219"/>
        <v>0</v>
      </c>
      <c r="AD184" s="161">
        <f t="shared" si="220"/>
        <v>0</v>
      </c>
      <c r="AE184" s="161">
        <f t="shared" si="220"/>
        <v>0</v>
      </c>
      <c r="AF184" s="174">
        <f t="shared" si="220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S200" si="221">B185</f>
        <v>0</v>
      </c>
      <c r="D185" s="161">
        <f t="shared" si="221"/>
        <v>0</v>
      </c>
      <c r="E185" s="161">
        <f t="shared" si="221"/>
        <v>0</v>
      </c>
      <c r="F185" s="161">
        <f t="shared" si="221"/>
        <v>0</v>
      </c>
      <c r="G185" s="161">
        <f t="shared" si="221"/>
        <v>0</v>
      </c>
      <c r="H185" s="161">
        <f t="shared" si="221"/>
        <v>0</v>
      </c>
      <c r="I185" s="161">
        <f t="shared" si="221"/>
        <v>0</v>
      </c>
      <c r="J185" s="161">
        <f t="shared" si="221"/>
        <v>0</v>
      </c>
      <c r="K185" s="161">
        <f t="shared" si="221"/>
        <v>0</v>
      </c>
      <c r="L185" s="161">
        <f t="shared" si="221"/>
        <v>0</v>
      </c>
      <c r="M185" s="161">
        <f t="shared" si="217"/>
        <v>0</v>
      </c>
      <c r="N185" s="161">
        <f t="shared" si="217"/>
        <v>0</v>
      </c>
      <c r="O185" s="161">
        <f t="shared" si="217"/>
        <v>0</v>
      </c>
      <c r="P185" s="161">
        <f t="shared" si="217"/>
        <v>0</v>
      </c>
      <c r="Q185" s="161">
        <f t="shared" si="218"/>
        <v>0</v>
      </c>
      <c r="R185" s="161">
        <f t="shared" si="221"/>
        <v>0</v>
      </c>
      <c r="S185" s="161">
        <f t="shared" si="221"/>
        <v>0</v>
      </c>
      <c r="T185" s="161">
        <f t="shared" si="220"/>
        <v>0</v>
      </c>
      <c r="U185" s="161">
        <f t="shared" si="220"/>
        <v>0</v>
      </c>
      <c r="V185" s="161">
        <f t="shared" si="220"/>
        <v>0</v>
      </c>
      <c r="W185" s="161">
        <f t="shared" si="220"/>
        <v>0</v>
      </c>
      <c r="X185" s="161">
        <f t="shared" si="220"/>
        <v>0</v>
      </c>
      <c r="Y185" s="161">
        <f t="shared" si="220"/>
        <v>0</v>
      </c>
      <c r="Z185" s="161">
        <f t="shared" si="220"/>
        <v>0</v>
      </c>
      <c r="AA185" s="161">
        <f t="shared" si="220"/>
        <v>0</v>
      </c>
      <c r="AB185" s="161">
        <f t="shared" si="220"/>
        <v>0</v>
      </c>
      <c r="AC185" s="161">
        <f t="shared" si="220"/>
        <v>0</v>
      </c>
      <c r="AD185" s="161">
        <f t="shared" si="220"/>
        <v>0</v>
      </c>
      <c r="AE185" s="161">
        <f t="shared" si="220"/>
        <v>0</v>
      </c>
      <c r="AF185" s="174">
        <f t="shared" si="220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221"/>
        <v>0</v>
      </c>
      <c r="D186" s="161">
        <f t="shared" si="221"/>
        <v>0</v>
      </c>
      <c r="E186" s="161">
        <f t="shared" si="221"/>
        <v>0</v>
      </c>
      <c r="F186" s="161">
        <f t="shared" si="221"/>
        <v>0</v>
      </c>
      <c r="G186" s="161">
        <f t="shared" si="221"/>
        <v>0</v>
      </c>
      <c r="H186" s="161">
        <f t="shared" si="221"/>
        <v>0</v>
      </c>
      <c r="I186" s="161">
        <f t="shared" si="221"/>
        <v>0</v>
      </c>
      <c r="J186" s="161">
        <f t="shared" si="221"/>
        <v>0</v>
      </c>
      <c r="K186" s="161">
        <f t="shared" si="221"/>
        <v>0</v>
      </c>
      <c r="L186" s="161">
        <f t="shared" si="221"/>
        <v>0</v>
      </c>
      <c r="M186" s="161">
        <f t="shared" si="217"/>
        <v>0</v>
      </c>
      <c r="N186" s="161">
        <f t="shared" si="217"/>
        <v>0</v>
      </c>
      <c r="O186" s="161">
        <f t="shared" si="217"/>
        <v>0</v>
      </c>
      <c r="P186" s="161">
        <f t="shared" si="217"/>
        <v>0</v>
      </c>
      <c r="Q186" s="161">
        <f t="shared" si="218"/>
        <v>0</v>
      </c>
      <c r="R186" s="161">
        <f t="shared" si="221"/>
        <v>0</v>
      </c>
      <c r="S186" s="161">
        <f t="shared" si="221"/>
        <v>0</v>
      </c>
      <c r="T186" s="161">
        <f t="shared" si="220"/>
        <v>0</v>
      </c>
      <c r="U186" s="161">
        <f t="shared" si="220"/>
        <v>0</v>
      </c>
      <c r="V186" s="161">
        <f t="shared" si="220"/>
        <v>0</v>
      </c>
      <c r="W186" s="161">
        <f t="shared" si="220"/>
        <v>0</v>
      </c>
      <c r="X186" s="161">
        <f t="shared" si="220"/>
        <v>0</v>
      </c>
      <c r="Y186" s="161">
        <f t="shared" si="220"/>
        <v>0</v>
      </c>
      <c r="Z186" s="161">
        <f t="shared" si="220"/>
        <v>0</v>
      </c>
      <c r="AA186" s="161">
        <f t="shared" si="220"/>
        <v>0</v>
      </c>
      <c r="AB186" s="161">
        <f t="shared" si="220"/>
        <v>0</v>
      </c>
      <c r="AC186" s="161">
        <f t="shared" si="220"/>
        <v>0</v>
      </c>
      <c r="AD186" s="161">
        <f t="shared" si="220"/>
        <v>0</v>
      </c>
      <c r="AE186" s="161">
        <f t="shared" si="220"/>
        <v>0</v>
      </c>
      <c r="AF186" s="174">
        <f t="shared" si="220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221"/>
        <v>0</v>
      </c>
      <c r="D187" s="161">
        <f t="shared" si="221"/>
        <v>0</v>
      </c>
      <c r="E187" s="161">
        <f t="shared" si="221"/>
        <v>0</v>
      </c>
      <c r="F187" s="161">
        <f t="shared" si="221"/>
        <v>0</v>
      </c>
      <c r="G187" s="161">
        <f t="shared" si="221"/>
        <v>0</v>
      </c>
      <c r="H187" s="161">
        <f t="shared" si="221"/>
        <v>0</v>
      </c>
      <c r="I187" s="161">
        <f t="shared" si="221"/>
        <v>0</v>
      </c>
      <c r="J187" s="161">
        <f t="shared" si="221"/>
        <v>0</v>
      </c>
      <c r="K187" s="161">
        <f t="shared" si="221"/>
        <v>0</v>
      </c>
      <c r="L187" s="161">
        <f t="shared" si="221"/>
        <v>0</v>
      </c>
      <c r="M187" s="161">
        <f t="shared" si="217"/>
        <v>0</v>
      </c>
      <c r="N187" s="161">
        <f t="shared" si="217"/>
        <v>0</v>
      </c>
      <c r="O187" s="161">
        <f t="shared" si="217"/>
        <v>0</v>
      </c>
      <c r="P187" s="161">
        <f t="shared" si="217"/>
        <v>0</v>
      </c>
      <c r="Q187" s="161">
        <f t="shared" si="218"/>
        <v>0</v>
      </c>
      <c r="R187" s="161">
        <f t="shared" si="221"/>
        <v>0</v>
      </c>
      <c r="S187" s="161">
        <f t="shared" si="221"/>
        <v>0</v>
      </c>
      <c r="T187" s="161">
        <f t="shared" si="220"/>
        <v>0</v>
      </c>
      <c r="U187" s="161">
        <f t="shared" si="220"/>
        <v>0</v>
      </c>
      <c r="V187" s="161">
        <f t="shared" si="220"/>
        <v>0</v>
      </c>
      <c r="W187" s="161">
        <f t="shared" si="220"/>
        <v>0</v>
      </c>
      <c r="X187" s="161">
        <f t="shared" si="220"/>
        <v>0</v>
      </c>
      <c r="Y187" s="161">
        <f t="shared" si="220"/>
        <v>0</v>
      </c>
      <c r="Z187" s="161">
        <f t="shared" si="220"/>
        <v>0</v>
      </c>
      <c r="AA187" s="161">
        <f t="shared" si="220"/>
        <v>0</v>
      </c>
      <c r="AB187" s="161">
        <f t="shared" si="220"/>
        <v>0</v>
      </c>
      <c r="AC187" s="161">
        <f t="shared" si="220"/>
        <v>0</v>
      </c>
      <c r="AD187" s="161">
        <f t="shared" si="220"/>
        <v>0</v>
      </c>
      <c r="AE187" s="161">
        <f t="shared" si="220"/>
        <v>0</v>
      </c>
      <c r="AF187" s="174">
        <f t="shared" si="220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221"/>
        <v>0</v>
      </c>
      <c r="D188" s="161">
        <f t="shared" si="221"/>
        <v>0</v>
      </c>
      <c r="E188" s="161">
        <f t="shared" si="221"/>
        <v>0</v>
      </c>
      <c r="F188" s="161">
        <f t="shared" si="221"/>
        <v>0</v>
      </c>
      <c r="G188" s="161">
        <f t="shared" si="221"/>
        <v>0</v>
      </c>
      <c r="H188" s="161">
        <f t="shared" si="221"/>
        <v>0</v>
      </c>
      <c r="I188" s="161">
        <f t="shared" si="221"/>
        <v>0</v>
      </c>
      <c r="J188" s="161">
        <f t="shared" si="221"/>
        <v>0</v>
      </c>
      <c r="K188" s="161">
        <f t="shared" si="221"/>
        <v>0</v>
      </c>
      <c r="L188" s="161">
        <f t="shared" si="221"/>
        <v>0</v>
      </c>
      <c r="M188" s="161">
        <f t="shared" si="217"/>
        <v>0</v>
      </c>
      <c r="N188" s="161">
        <f t="shared" si="217"/>
        <v>0</v>
      </c>
      <c r="O188" s="161">
        <f t="shared" si="217"/>
        <v>0</v>
      </c>
      <c r="P188" s="161">
        <f t="shared" si="217"/>
        <v>0</v>
      </c>
      <c r="Q188" s="161">
        <f t="shared" si="218"/>
        <v>0</v>
      </c>
      <c r="R188" s="161">
        <f t="shared" si="221"/>
        <v>0</v>
      </c>
      <c r="S188" s="161">
        <f t="shared" si="221"/>
        <v>0</v>
      </c>
      <c r="T188" s="161">
        <f t="shared" si="220"/>
        <v>0</v>
      </c>
      <c r="U188" s="161">
        <f t="shared" si="220"/>
        <v>0</v>
      </c>
      <c r="V188" s="161">
        <f t="shared" si="220"/>
        <v>0</v>
      </c>
      <c r="W188" s="161">
        <f t="shared" si="220"/>
        <v>0</v>
      </c>
      <c r="X188" s="161">
        <f t="shared" si="220"/>
        <v>0</v>
      </c>
      <c r="Y188" s="161">
        <f t="shared" si="220"/>
        <v>0</v>
      </c>
      <c r="Z188" s="161">
        <f t="shared" si="220"/>
        <v>0</v>
      </c>
      <c r="AA188" s="161">
        <f t="shared" si="220"/>
        <v>0</v>
      </c>
      <c r="AB188" s="161">
        <f t="shared" si="220"/>
        <v>0</v>
      </c>
      <c r="AC188" s="161">
        <f t="shared" si="220"/>
        <v>0</v>
      </c>
      <c r="AD188" s="161">
        <f t="shared" si="220"/>
        <v>0</v>
      </c>
      <c r="AE188" s="161">
        <f t="shared" si="220"/>
        <v>0</v>
      </c>
      <c r="AF188" s="174">
        <f t="shared" si="220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221"/>
        <v>0</v>
      </c>
      <c r="D189" s="161">
        <f t="shared" si="221"/>
        <v>0</v>
      </c>
      <c r="E189" s="161">
        <f t="shared" si="221"/>
        <v>0</v>
      </c>
      <c r="F189" s="161">
        <f t="shared" si="221"/>
        <v>0</v>
      </c>
      <c r="G189" s="161">
        <f t="shared" si="221"/>
        <v>0</v>
      </c>
      <c r="H189" s="161">
        <f t="shared" si="221"/>
        <v>0</v>
      </c>
      <c r="I189" s="161">
        <f t="shared" si="221"/>
        <v>0</v>
      </c>
      <c r="J189" s="161">
        <f t="shared" si="221"/>
        <v>0</v>
      </c>
      <c r="K189" s="161">
        <f t="shared" si="221"/>
        <v>0</v>
      </c>
      <c r="L189" s="161">
        <f t="shared" si="221"/>
        <v>0</v>
      </c>
      <c r="M189" s="161">
        <f t="shared" si="217"/>
        <v>0</v>
      </c>
      <c r="N189" s="161">
        <f t="shared" si="217"/>
        <v>0</v>
      </c>
      <c r="O189" s="161">
        <f t="shared" si="217"/>
        <v>0</v>
      </c>
      <c r="P189" s="161">
        <f t="shared" si="217"/>
        <v>0</v>
      </c>
      <c r="Q189" s="161">
        <f t="shared" si="218"/>
        <v>0</v>
      </c>
      <c r="R189" s="161">
        <f t="shared" si="221"/>
        <v>0</v>
      </c>
      <c r="S189" s="161">
        <f t="shared" si="221"/>
        <v>0</v>
      </c>
      <c r="T189" s="161">
        <f t="shared" si="220"/>
        <v>0</v>
      </c>
      <c r="U189" s="161">
        <f t="shared" si="220"/>
        <v>0</v>
      </c>
      <c r="V189" s="161">
        <f t="shared" si="220"/>
        <v>0</v>
      </c>
      <c r="W189" s="161">
        <f t="shared" si="220"/>
        <v>0</v>
      </c>
      <c r="X189" s="161">
        <f t="shared" si="220"/>
        <v>0</v>
      </c>
      <c r="Y189" s="161">
        <f t="shared" si="220"/>
        <v>0</v>
      </c>
      <c r="Z189" s="161">
        <f t="shared" si="220"/>
        <v>0</v>
      </c>
      <c r="AA189" s="161">
        <f t="shared" si="220"/>
        <v>0</v>
      </c>
      <c r="AB189" s="161">
        <f t="shared" si="220"/>
        <v>0</v>
      </c>
      <c r="AC189" s="161">
        <f t="shared" si="220"/>
        <v>0</v>
      </c>
      <c r="AD189" s="161">
        <f t="shared" si="220"/>
        <v>0</v>
      </c>
      <c r="AE189" s="161">
        <f t="shared" si="220"/>
        <v>0</v>
      </c>
      <c r="AF189" s="174">
        <f t="shared" si="220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221"/>
        <v>0</v>
      </c>
      <c r="D190" s="161">
        <f t="shared" si="221"/>
        <v>0</v>
      </c>
      <c r="E190" s="161">
        <f t="shared" si="221"/>
        <v>0</v>
      </c>
      <c r="F190" s="161">
        <f t="shared" si="221"/>
        <v>0</v>
      </c>
      <c r="G190" s="161">
        <f t="shared" si="221"/>
        <v>0</v>
      </c>
      <c r="H190" s="161">
        <f t="shared" si="221"/>
        <v>0</v>
      </c>
      <c r="I190" s="161">
        <f t="shared" si="221"/>
        <v>0</v>
      </c>
      <c r="J190" s="161">
        <f t="shared" si="221"/>
        <v>0</v>
      </c>
      <c r="K190" s="161">
        <f t="shared" si="221"/>
        <v>0</v>
      </c>
      <c r="L190" s="161">
        <f t="shared" si="221"/>
        <v>0</v>
      </c>
      <c r="M190" s="161">
        <f t="shared" si="217"/>
        <v>0</v>
      </c>
      <c r="N190" s="161">
        <f t="shared" si="217"/>
        <v>0</v>
      </c>
      <c r="O190" s="161">
        <f t="shared" si="217"/>
        <v>0</v>
      </c>
      <c r="P190" s="161">
        <f t="shared" si="217"/>
        <v>0</v>
      </c>
      <c r="Q190" s="161">
        <f t="shared" si="218"/>
        <v>0</v>
      </c>
      <c r="R190" s="161">
        <f t="shared" si="221"/>
        <v>0</v>
      </c>
      <c r="S190" s="161">
        <f t="shared" si="221"/>
        <v>0</v>
      </c>
      <c r="T190" s="161">
        <f t="shared" si="220"/>
        <v>0</v>
      </c>
      <c r="U190" s="161">
        <f t="shared" si="220"/>
        <v>0</v>
      </c>
      <c r="V190" s="161">
        <f t="shared" si="220"/>
        <v>0</v>
      </c>
      <c r="W190" s="161">
        <f t="shared" si="220"/>
        <v>0</v>
      </c>
      <c r="X190" s="161">
        <f t="shared" si="220"/>
        <v>0</v>
      </c>
      <c r="Y190" s="161">
        <f t="shared" si="220"/>
        <v>0</v>
      </c>
      <c r="Z190" s="161">
        <f t="shared" si="220"/>
        <v>0</v>
      </c>
      <c r="AA190" s="161">
        <f t="shared" si="220"/>
        <v>0</v>
      </c>
      <c r="AB190" s="161">
        <f t="shared" si="220"/>
        <v>0</v>
      </c>
      <c r="AC190" s="161">
        <f t="shared" si="220"/>
        <v>0</v>
      </c>
      <c r="AD190" s="161">
        <f t="shared" si="220"/>
        <v>0</v>
      </c>
      <c r="AE190" s="161">
        <f t="shared" si="220"/>
        <v>0</v>
      </c>
      <c r="AF190" s="174">
        <f t="shared" si="220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221"/>
        <v>0</v>
      </c>
      <c r="D191" s="161">
        <f t="shared" si="221"/>
        <v>0</v>
      </c>
      <c r="E191" s="161">
        <f t="shared" si="221"/>
        <v>0</v>
      </c>
      <c r="F191" s="161">
        <f t="shared" si="221"/>
        <v>0</v>
      </c>
      <c r="G191" s="161">
        <f t="shared" si="221"/>
        <v>0</v>
      </c>
      <c r="H191" s="161">
        <f t="shared" si="221"/>
        <v>0</v>
      </c>
      <c r="I191" s="161">
        <f t="shared" si="221"/>
        <v>0</v>
      </c>
      <c r="J191" s="161">
        <f t="shared" si="221"/>
        <v>0</v>
      </c>
      <c r="K191" s="161">
        <f t="shared" si="221"/>
        <v>0</v>
      </c>
      <c r="L191" s="161">
        <f t="shared" si="221"/>
        <v>0</v>
      </c>
      <c r="M191" s="161">
        <f t="shared" si="217"/>
        <v>0</v>
      </c>
      <c r="N191" s="161">
        <f t="shared" si="217"/>
        <v>0</v>
      </c>
      <c r="O191" s="161">
        <f t="shared" si="217"/>
        <v>0</v>
      </c>
      <c r="P191" s="161">
        <f t="shared" si="217"/>
        <v>0</v>
      </c>
      <c r="Q191" s="161">
        <f t="shared" si="218"/>
        <v>0</v>
      </c>
      <c r="R191" s="161">
        <f t="shared" si="221"/>
        <v>0</v>
      </c>
      <c r="S191" s="161">
        <f t="shared" si="221"/>
        <v>0</v>
      </c>
      <c r="T191" s="161">
        <f t="shared" si="220"/>
        <v>0</v>
      </c>
      <c r="U191" s="161">
        <f t="shared" si="220"/>
        <v>0</v>
      </c>
      <c r="V191" s="161">
        <f t="shared" si="220"/>
        <v>0</v>
      </c>
      <c r="W191" s="161">
        <f t="shared" si="220"/>
        <v>0</v>
      </c>
      <c r="X191" s="161">
        <f t="shared" si="220"/>
        <v>0</v>
      </c>
      <c r="Y191" s="161">
        <f t="shared" si="220"/>
        <v>0</v>
      </c>
      <c r="Z191" s="161">
        <f t="shared" si="220"/>
        <v>0</v>
      </c>
      <c r="AA191" s="161">
        <f t="shared" si="220"/>
        <v>0</v>
      </c>
      <c r="AB191" s="161">
        <f t="shared" si="220"/>
        <v>0</v>
      </c>
      <c r="AC191" s="161">
        <f t="shared" si="220"/>
        <v>0</v>
      </c>
      <c r="AD191" s="161">
        <f t="shared" si="220"/>
        <v>0</v>
      </c>
      <c r="AE191" s="161">
        <f t="shared" si="220"/>
        <v>0</v>
      </c>
      <c r="AF191" s="174">
        <f t="shared" si="220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221"/>
        <v>0</v>
      </c>
      <c r="D192" s="161">
        <f t="shared" si="221"/>
        <v>0</v>
      </c>
      <c r="E192" s="161">
        <f t="shared" si="221"/>
        <v>0</v>
      </c>
      <c r="F192" s="161">
        <f t="shared" si="221"/>
        <v>0</v>
      </c>
      <c r="G192" s="161">
        <f t="shared" si="221"/>
        <v>0</v>
      </c>
      <c r="H192" s="161">
        <f t="shared" si="221"/>
        <v>0</v>
      </c>
      <c r="I192" s="161">
        <f t="shared" si="221"/>
        <v>0</v>
      </c>
      <c r="J192" s="161">
        <f t="shared" si="221"/>
        <v>0</v>
      </c>
      <c r="K192" s="161">
        <f t="shared" si="221"/>
        <v>0</v>
      </c>
      <c r="L192" s="161">
        <f t="shared" si="221"/>
        <v>0</v>
      </c>
      <c r="M192" s="161">
        <f t="shared" si="217"/>
        <v>0</v>
      </c>
      <c r="N192" s="161">
        <f t="shared" si="217"/>
        <v>0</v>
      </c>
      <c r="O192" s="161">
        <f t="shared" si="217"/>
        <v>0</v>
      </c>
      <c r="P192" s="161">
        <f t="shared" si="217"/>
        <v>0</v>
      </c>
      <c r="Q192" s="161">
        <f t="shared" si="218"/>
        <v>0</v>
      </c>
      <c r="R192" s="161">
        <f t="shared" si="221"/>
        <v>0</v>
      </c>
      <c r="S192" s="161">
        <f t="shared" si="221"/>
        <v>0</v>
      </c>
      <c r="T192" s="161">
        <f t="shared" si="220"/>
        <v>0</v>
      </c>
      <c r="U192" s="161">
        <f t="shared" si="220"/>
        <v>0</v>
      </c>
      <c r="V192" s="161">
        <f t="shared" si="220"/>
        <v>0</v>
      </c>
      <c r="W192" s="161">
        <f t="shared" si="220"/>
        <v>0</v>
      </c>
      <c r="X192" s="161">
        <f t="shared" si="220"/>
        <v>0</v>
      </c>
      <c r="Y192" s="161">
        <f t="shared" si="220"/>
        <v>0</v>
      </c>
      <c r="Z192" s="161">
        <f t="shared" si="220"/>
        <v>0</v>
      </c>
      <c r="AA192" s="161">
        <f t="shared" si="220"/>
        <v>0</v>
      </c>
      <c r="AB192" s="161">
        <f t="shared" si="220"/>
        <v>0</v>
      </c>
      <c r="AC192" s="161">
        <f t="shared" si="220"/>
        <v>0</v>
      </c>
      <c r="AD192" s="161">
        <f t="shared" si="220"/>
        <v>0</v>
      </c>
      <c r="AE192" s="161">
        <f t="shared" si="220"/>
        <v>0</v>
      </c>
      <c r="AF192" s="174">
        <f t="shared" si="220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221"/>
        <v>0</v>
      </c>
      <c r="D193" s="161">
        <f t="shared" si="221"/>
        <v>0</v>
      </c>
      <c r="E193" s="161">
        <f t="shared" si="221"/>
        <v>0</v>
      </c>
      <c r="F193" s="161">
        <f t="shared" si="221"/>
        <v>0</v>
      </c>
      <c r="G193" s="161">
        <f t="shared" si="221"/>
        <v>0</v>
      </c>
      <c r="H193" s="161">
        <f t="shared" si="221"/>
        <v>0</v>
      </c>
      <c r="I193" s="161">
        <f t="shared" si="221"/>
        <v>0</v>
      </c>
      <c r="J193" s="161">
        <f t="shared" si="221"/>
        <v>0</v>
      </c>
      <c r="K193" s="161">
        <f t="shared" si="221"/>
        <v>0</v>
      </c>
      <c r="L193" s="161">
        <f t="shared" si="221"/>
        <v>0</v>
      </c>
      <c r="M193" s="161">
        <f t="shared" si="217"/>
        <v>0</v>
      </c>
      <c r="N193" s="161">
        <f t="shared" si="217"/>
        <v>0</v>
      </c>
      <c r="O193" s="161">
        <f t="shared" si="217"/>
        <v>0</v>
      </c>
      <c r="P193" s="161">
        <f t="shared" si="217"/>
        <v>0</v>
      </c>
      <c r="Q193" s="161">
        <f t="shared" si="218"/>
        <v>0</v>
      </c>
      <c r="R193" s="161">
        <f t="shared" si="221"/>
        <v>0</v>
      </c>
      <c r="S193" s="161">
        <f t="shared" si="221"/>
        <v>0</v>
      </c>
      <c r="T193" s="161">
        <f t="shared" si="220"/>
        <v>0</v>
      </c>
      <c r="U193" s="161">
        <f t="shared" si="220"/>
        <v>0</v>
      </c>
      <c r="V193" s="161">
        <f t="shared" si="220"/>
        <v>0</v>
      </c>
      <c r="W193" s="161">
        <f t="shared" si="220"/>
        <v>0</v>
      </c>
      <c r="X193" s="161">
        <f t="shared" si="220"/>
        <v>0</v>
      </c>
      <c r="Y193" s="161">
        <f t="shared" si="220"/>
        <v>0</v>
      </c>
      <c r="Z193" s="161">
        <f t="shared" si="220"/>
        <v>0</v>
      </c>
      <c r="AA193" s="161">
        <f t="shared" si="220"/>
        <v>0</v>
      </c>
      <c r="AB193" s="161">
        <f t="shared" si="220"/>
        <v>0</v>
      </c>
      <c r="AC193" s="161">
        <f t="shared" si="220"/>
        <v>0</v>
      </c>
      <c r="AD193" s="161">
        <f t="shared" si="220"/>
        <v>0</v>
      </c>
      <c r="AE193" s="161">
        <f t="shared" si="220"/>
        <v>0</v>
      </c>
      <c r="AF193" s="174">
        <f t="shared" si="220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221"/>
        <v>0</v>
      </c>
      <c r="D194" s="161">
        <f t="shared" si="221"/>
        <v>0</v>
      </c>
      <c r="E194" s="161">
        <f t="shared" si="221"/>
        <v>0</v>
      </c>
      <c r="F194" s="161">
        <f t="shared" si="221"/>
        <v>0</v>
      </c>
      <c r="G194" s="161">
        <f t="shared" si="221"/>
        <v>0</v>
      </c>
      <c r="H194" s="161">
        <f t="shared" si="221"/>
        <v>0</v>
      </c>
      <c r="I194" s="161">
        <f t="shared" si="221"/>
        <v>0</v>
      </c>
      <c r="J194" s="161">
        <f t="shared" si="221"/>
        <v>0</v>
      </c>
      <c r="K194" s="161">
        <f t="shared" si="221"/>
        <v>0</v>
      </c>
      <c r="L194" s="161">
        <f t="shared" si="221"/>
        <v>0</v>
      </c>
      <c r="M194" s="161">
        <f t="shared" si="217"/>
        <v>0</v>
      </c>
      <c r="N194" s="161">
        <f t="shared" si="217"/>
        <v>0</v>
      </c>
      <c r="O194" s="161">
        <f t="shared" si="217"/>
        <v>0</v>
      </c>
      <c r="P194" s="161">
        <f t="shared" si="217"/>
        <v>0</v>
      </c>
      <c r="Q194" s="161">
        <f t="shared" si="218"/>
        <v>0</v>
      </c>
      <c r="R194" s="161">
        <f t="shared" si="221"/>
        <v>0</v>
      </c>
      <c r="S194" s="161">
        <f t="shared" si="221"/>
        <v>0</v>
      </c>
      <c r="T194" s="161">
        <f t="shared" si="220"/>
        <v>0</v>
      </c>
      <c r="U194" s="161">
        <f t="shared" si="220"/>
        <v>0</v>
      </c>
      <c r="V194" s="161">
        <f t="shared" si="220"/>
        <v>0</v>
      </c>
      <c r="W194" s="161">
        <f t="shared" si="220"/>
        <v>0</v>
      </c>
      <c r="X194" s="161">
        <f t="shared" si="220"/>
        <v>0</v>
      </c>
      <c r="Y194" s="161">
        <f t="shared" si="220"/>
        <v>0</v>
      </c>
      <c r="Z194" s="161">
        <f t="shared" si="220"/>
        <v>0</v>
      </c>
      <c r="AA194" s="161">
        <f t="shared" si="220"/>
        <v>0</v>
      </c>
      <c r="AB194" s="161">
        <f t="shared" si="220"/>
        <v>0</v>
      </c>
      <c r="AC194" s="161">
        <f t="shared" si="220"/>
        <v>0</v>
      </c>
      <c r="AD194" s="161">
        <f t="shared" si="220"/>
        <v>0</v>
      </c>
      <c r="AE194" s="161">
        <f t="shared" si="220"/>
        <v>0</v>
      </c>
      <c r="AF194" s="174">
        <f t="shared" si="220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221"/>
        <v>0</v>
      </c>
      <c r="D195" s="161">
        <f t="shared" si="221"/>
        <v>0</v>
      </c>
      <c r="E195" s="161">
        <f t="shared" si="221"/>
        <v>0</v>
      </c>
      <c r="F195" s="161">
        <f t="shared" si="221"/>
        <v>0</v>
      </c>
      <c r="G195" s="161">
        <f t="shared" si="221"/>
        <v>0</v>
      </c>
      <c r="H195" s="161">
        <f t="shared" si="221"/>
        <v>0</v>
      </c>
      <c r="I195" s="161">
        <f t="shared" si="221"/>
        <v>0</v>
      </c>
      <c r="J195" s="161">
        <f t="shared" si="221"/>
        <v>0</v>
      </c>
      <c r="K195" s="161">
        <f t="shared" si="221"/>
        <v>0</v>
      </c>
      <c r="L195" s="161">
        <f t="shared" si="221"/>
        <v>0</v>
      </c>
      <c r="M195" s="161">
        <f t="shared" si="217"/>
        <v>0</v>
      </c>
      <c r="N195" s="161">
        <f t="shared" si="217"/>
        <v>0</v>
      </c>
      <c r="O195" s="161">
        <f t="shared" si="217"/>
        <v>0</v>
      </c>
      <c r="P195" s="161">
        <f t="shared" si="217"/>
        <v>0</v>
      </c>
      <c r="Q195" s="161">
        <f t="shared" si="218"/>
        <v>0</v>
      </c>
      <c r="R195" s="161">
        <f t="shared" si="221"/>
        <v>0</v>
      </c>
      <c r="S195" s="161">
        <f t="shared" si="221"/>
        <v>0</v>
      </c>
      <c r="T195" s="161">
        <f t="shared" si="220"/>
        <v>0</v>
      </c>
      <c r="U195" s="161">
        <f t="shared" si="220"/>
        <v>0</v>
      </c>
      <c r="V195" s="161">
        <f t="shared" si="220"/>
        <v>0</v>
      </c>
      <c r="W195" s="161">
        <f t="shared" si="220"/>
        <v>0</v>
      </c>
      <c r="X195" s="161">
        <f t="shared" si="220"/>
        <v>0</v>
      </c>
      <c r="Y195" s="161">
        <f t="shared" si="220"/>
        <v>0</v>
      </c>
      <c r="Z195" s="161">
        <f t="shared" si="220"/>
        <v>0</v>
      </c>
      <c r="AA195" s="161">
        <f t="shared" si="220"/>
        <v>0</v>
      </c>
      <c r="AB195" s="161">
        <f t="shared" si="220"/>
        <v>0</v>
      </c>
      <c r="AC195" s="161">
        <f t="shared" si="220"/>
        <v>0</v>
      </c>
      <c r="AD195" s="161">
        <f t="shared" si="220"/>
        <v>0</v>
      </c>
      <c r="AE195" s="161">
        <f t="shared" si="220"/>
        <v>0</v>
      </c>
      <c r="AF195" s="174">
        <f t="shared" si="220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221"/>
        <v>0</v>
      </c>
      <c r="D196" s="161">
        <f t="shared" si="221"/>
        <v>0</v>
      </c>
      <c r="E196" s="161">
        <f t="shared" si="221"/>
        <v>0</v>
      </c>
      <c r="F196" s="161">
        <f t="shared" si="221"/>
        <v>0</v>
      </c>
      <c r="G196" s="161">
        <f t="shared" si="221"/>
        <v>0</v>
      </c>
      <c r="H196" s="161">
        <f t="shared" si="221"/>
        <v>0</v>
      </c>
      <c r="I196" s="161">
        <f t="shared" si="221"/>
        <v>0</v>
      </c>
      <c r="J196" s="161">
        <f t="shared" si="221"/>
        <v>0</v>
      </c>
      <c r="K196" s="161">
        <f t="shared" si="221"/>
        <v>0</v>
      </c>
      <c r="L196" s="161">
        <f t="shared" si="221"/>
        <v>0</v>
      </c>
      <c r="M196" s="161">
        <f t="shared" si="217"/>
        <v>0</v>
      </c>
      <c r="N196" s="161">
        <f t="shared" si="217"/>
        <v>0</v>
      </c>
      <c r="O196" s="161">
        <f t="shared" si="217"/>
        <v>0</v>
      </c>
      <c r="P196" s="161">
        <f t="shared" si="217"/>
        <v>0</v>
      </c>
      <c r="Q196" s="161">
        <f t="shared" si="218"/>
        <v>0</v>
      </c>
      <c r="R196" s="161">
        <f t="shared" si="221"/>
        <v>0</v>
      </c>
      <c r="S196" s="161">
        <f t="shared" si="221"/>
        <v>0</v>
      </c>
      <c r="T196" s="161">
        <f t="shared" si="220"/>
        <v>0</v>
      </c>
      <c r="U196" s="161">
        <f t="shared" si="220"/>
        <v>0</v>
      </c>
      <c r="V196" s="161">
        <f t="shared" si="220"/>
        <v>0</v>
      </c>
      <c r="W196" s="161">
        <f t="shared" si="220"/>
        <v>0</v>
      </c>
      <c r="X196" s="161">
        <f t="shared" si="220"/>
        <v>0</v>
      </c>
      <c r="Y196" s="161">
        <f t="shared" si="220"/>
        <v>0</v>
      </c>
      <c r="Z196" s="161">
        <f t="shared" si="220"/>
        <v>0</v>
      </c>
      <c r="AA196" s="161">
        <f t="shared" si="220"/>
        <v>0</v>
      </c>
      <c r="AB196" s="161">
        <f t="shared" si="220"/>
        <v>0</v>
      </c>
      <c r="AC196" s="161">
        <f t="shared" si="220"/>
        <v>0</v>
      </c>
      <c r="AD196" s="161">
        <f t="shared" si="220"/>
        <v>0</v>
      </c>
      <c r="AE196" s="161">
        <f t="shared" si="220"/>
        <v>0</v>
      </c>
      <c r="AF196" s="174">
        <f t="shared" si="220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221"/>
        <v>0</v>
      </c>
      <c r="D197" s="161">
        <f t="shared" si="221"/>
        <v>0</v>
      </c>
      <c r="E197" s="161">
        <f t="shared" si="221"/>
        <v>0</v>
      </c>
      <c r="F197" s="161">
        <f t="shared" si="221"/>
        <v>0</v>
      </c>
      <c r="G197" s="161">
        <f t="shared" si="221"/>
        <v>0</v>
      </c>
      <c r="H197" s="161">
        <f t="shared" si="221"/>
        <v>0</v>
      </c>
      <c r="I197" s="161">
        <f t="shared" si="221"/>
        <v>0</v>
      </c>
      <c r="J197" s="161">
        <f t="shared" si="221"/>
        <v>0</v>
      </c>
      <c r="K197" s="161">
        <f t="shared" si="221"/>
        <v>0</v>
      </c>
      <c r="L197" s="161">
        <f t="shared" si="221"/>
        <v>0</v>
      </c>
      <c r="M197" s="161">
        <f t="shared" si="217"/>
        <v>0</v>
      </c>
      <c r="N197" s="161">
        <f t="shared" si="217"/>
        <v>0</v>
      </c>
      <c r="O197" s="161">
        <f t="shared" si="217"/>
        <v>0</v>
      </c>
      <c r="P197" s="161">
        <f t="shared" si="217"/>
        <v>0</v>
      </c>
      <c r="Q197" s="161">
        <f t="shared" si="218"/>
        <v>0</v>
      </c>
      <c r="R197" s="161">
        <f t="shared" si="221"/>
        <v>0</v>
      </c>
      <c r="S197" s="161">
        <f t="shared" si="221"/>
        <v>0</v>
      </c>
      <c r="T197" s="161">
        <f t="shared" si="220"/>
        <v>0</v>
      </c>
      <c r="U197" s="161">
        <f t="shared" si="220"/>
        <v>0</v>
      </c>
      <c r="V197" s="161">
        <f t="shared" si="220"/>
        <v>0</v>
      </c>
      <c r="W197" s="161">
        <f t="shared" si="220"/>
        <v>0</v>
      </c>
      <c r="X197" s="161">
        <f t="shared" si="220"/>
        <v>0</v>
      </c>
      <c r="Y197" s="161">
        <f t="shared" si="220"/>
        <v>0</v>
      </c>
      <c r="Z197" s="161">
        <f t="shared" si="220"/>
        <v>0</v>
      </c>
      <c r="AA197" s="161">
        <f t="shared" si="220"/>
        <v>0</v>
      </c>
      <c r="AB197" s="161">
        <f t="shared" si="220"/>
        <v>0</v>
      </c>
      <c r="AC197" s="161">
        <f t="shared" si="220"/>
        <v>0</v>
      </c>
      <c r="AD197" s="161">
        <f t="shared" si="220"/>
        <v>0</v>
      </c>
      <c r="AE197" s="161">
        <f t="shared" si="220"/>
        <v>0</v>
      </c>
      <c r="AF197" s="174">
        <f t="shared" si="220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221"/>
        <v>0</v>
      </c>
      <c r="D198" s="161">
        <f t="shared" si="221"/>
        <v>0</v>
      </c>
      <c r="E198" s="161">
        <f t="shared" si="221"/>
        <v>0</v>
      </c>
      <c r="F198" s="161">
        <f t="shared" si="221"/>
        <v>0</v>
      </c>
      <c r="G198" s="161">
        <f t="shared" si="221"/>
        <v>0</v>
      </c>
      <c r="H198" s="161">
        <f t="shared" si="221"/>
        <v>0</v>
      </c>
      <c r="I198" s="161">
        <f t="shared" si="221"/>
        <v>0</v>
      </c>
      <c r="J198" s="161">
        <f t="shared" si="221"/>
        <v>0</v>
      </c>
      <c r="K198" s="161">
        <f t="shared" si="221"/>
        <v>0</v>
      </c>
      <c r="L198" s="161">
        <f t="shared" si="221"/>
        <v>0</v>
      </c>
      <c r="M198" s="161">
        <f t="shared" si="217"/>
        <v>0</v>
      </c>
      <c r="N198" s="161">
        <f t="shared" si="217"/>
        <v>0</v>
      </c>
      <c r="O198" s="161">
        <f t="shared" si="217"/>
        <v>0</v>
      </c>
      <c r="P198" s="161">
        <f t="shared" si="217"/>
        <v>0</v>
      </c>
      <c r="Q198" s="161">
        <f t="shared" si="218"/>
        <v>0</v>
      </c>
      <c r="R198" s="161">
        <f t="shared" si="221"/>
        <v>0</v>
      </c>
      <c r="S198" s="161">
        <f t="shared" si="221"/>
        <v>0</v>
      </c>
      <c r="T198" s="161">
        <f t="shared" si="220"/>
        <v>0</v>
      </c>
      <c r="U198" s="161">
        <f t="shared" si="220"/>
        <v>0</v>
      </c>
      <c r="V198" s="161">
        <f t="shared" si="220"/>
        <v>0</v>
      </c>
      <c r="W198" s="161">
        <f t="shared" si="220"/>
        <v>0</v>
      </c>
      <c r="X198" s="161">
        <f t="shared" si="220"/>
        <v>0</v>
      </c>
      <c r="Y198" s="161">
        <f t="shared" si="220"/>
        <v>0</v>
      </c>
      <c r="Z198" s="161">
        <f t="shared" si="220"/>
        <v>0</v>
      </c>
      <c r="AA198" s="161">
        <f t="shared" si="220"/>
        <v>0</v>
      </c>
      <c r="AB198" s="161">
        <f t="shared" si="220"/>
        <v>0</v>
      </c>
      <c r="AC198" s="161">
        <f t="shared" si="220"/>
        <v>0</v>
      </c>
      <c r="AD198" s="161">
        <f t="shared" si="220"/>
        <v>0</v>
      </c>
      <c r="AE198" s="161">
        <f t="shared" si="220"/>
        <v>0</v>
      </c>
      <c r="AF198" s="174">
        <f t="shared" si="220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221"/>
        <v>0</v>
      </c>
      <c r="D199" s="161">
        <f t="shared" si="221"/>
        <v>0</v>
      </c>
      <c r="E199" s="161">
        <f t="shared" si="221"/>
        <v>0</v>
      </c>
      <c r="F199" s="161">
        <f t="shared" si="221"/>
        <v>0</v>
      </c>
      <c r="G199" s="161">
        <f t="shared" si="221"/>
        <v>0</v>
      </c>
      <c r="H199" s="161">
        <f t="shared" si="221"/>
        <v>0</v>
      </c>
      <c r="I199" s="161">
        <f t="shared" si="221"/>
        <v>0</v>
      </c>
      <c r="J199" s="161">
        <f t="shared" si="221"/>
        <v>0</v>
      </c>
      <c r="K199" s="161">
        <f t="shared" si="221"/>
        <v>0</v>
      </c>
      <c r="L199" s="161">
        <f t="shared" si="221"/>
        <v>0</v>
      </c>
      <c r="M199" s="161">
        <f t="shared" si="217"/>
        <v>0</v>
      </c>
      <c r="N199" s="161">
        <f t="shared" si="217"/>
        <v>0</v>
      </c>
      <c r="O199" s="161">
        <f t="shared" si="217"/>
        <v>0</v>
      </c>
      <c r="P199" s="161">
        <f t="shared" si="217"/>
        <v>0</v>
      </c>
      <c r="Q199" s="161">
        <f t="shared" si="218"/>
        <v>0</v>
      </c>
      <c r="R199" s="161">
        <f t="shared" si="221"/>
        <v>0</v>
      </c>
      <c r="S199" s="161">
        <f t="shared" si="221"/>
        <v>0</v>
      </c>
      <c r="T199" s="161">
        <f t="shared" si="220"/>
        <v>0</v>
      </c>
      <c r="U199" s="161">
        <f t="shared" si="220"/>
        <v>0</v>
      </c>
      <c r="V199" s="161">
        <f t="shared" si="220"/>
        <v>0</v>
      </c>
      <c r="W199" s="161">
        <f t="shared" si="220"/>
        <v>0</v>
      </c>
      <c r="X199" s="161">
        <f t="shared" si="220"/>
        <v>0</v>
      </c>
      <c r="Y199" s="161">
        <f t="shared" si="220"/>
        <v>0</v>
      </c>
      <c r="Z199" s="161">
        <f t="shared" si="220"/>
        <v>0</v>
      </c>
      <c r="AA199" s="161">
        <f t="shared" si="220"/>
        <v>0</v>
      </c>
      <c r="AB199" s="161">
        <f t="shared" si="220"/>
        <v>0</v>
      </c>
      <c r="AC199" s="161">
        <f t="shared" si="220"/>
        <v>0</v>
      </c>
      <c r="AD199" s="161">
        <f t="shared" si="220"/>
        <v>0</v>
      </c>
      <c r="AE199" s="161">
        <f t="shared" si="220"/>
        <v>0</v>
      </c>
      <c r="AF199" s="174">
        <f t="shared" si="220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221"/>
        <v>0</v>
      </c>
      <c r="D200" s="161">
        <f t="shared" si="221"/>
        <v>0</v>
      </c>
      <c r="E200" s="161">
        <f t="shared" si="221"/>
        <v>0</v>
      </c>
      <c r="F200" s="161">
        <f t="shared" si="221"/>
        <v>0</v>
      </c>
      <c r="G200" s="161">
        <f t="shared" si="221"/>
        <v>0</v>
      </c>
      <c r="H200" s="161">
        <f t="shared" si="221"/>
        <v>0</v>
      </c>
      <c r="I200" s="161">
        <f t="shared" si="221"/>
        <v>0</v>
      </c>
      <c r="J200" s="161">
        <f t="shared" si="221"/>
        <v>0</v>
      </c>
      <c r="K200" s="161">
        <f t="shared" si="221"/>
        <v>0</v>
      </c>
      <c r="L200" s="161">
        <f t="shared" si="221"/>
        <v>0</v>
      </c>
      <c r="M200" s="161">
        <f t="shared" si="217"/>
        <v>0</v>
      </c>
      <c r="N200" s="161">
        <f t="shared" si="217"/>
        <v>0</v>
      </c>
      <c r="O200" s="161">
        <f t="shared" si="217"/>
        <v>0</v>
      </c>
      <c r="P200" s="161">
        <f t="shared" si="217"/>
        <v>0</v>
      </c>
      <c r="Q200" s="161">
        <f t="shared" si="218"/>
        <v>0</v>
      </c>
      <c r="R200" s="161">
        <f t="shared" ref="R200:AF215" si="222">Q200</f>
        <v>0</v>
      </c>
      <c r="S200" s="161">
        <f t="shared" si="222"/>
        <v>0</v>
      </c>
      <c r="T200" s="161">
        <f t="shared" si="222"/>
        <v>0</v>
      </c>
      <c r="U200" s="161">
        <f t="shared" si="222"/>
        <v>0</v>
      </c>
      <c r="V200" s="161">
        <f t="shared" si="222"/>
        <v>0</v>
      </c>
      <c r="W200" s="161">
        <f t="shared" si="222"/>
        <v>0</v>
      </c>
      <c r="X200" s="161">
        <f t="shared" si="222"/>
        <v>0</v>
      </c>
      <c r="Y200" s="161">
        <f t="shared" si="222"/>
        <v>0</v>
      </c>
      <c r="Z200" s="161">
        <f t="shared" si="222"/>
        <v>0</v>
      </c>
      <c r="AA200" s="161">
        <f t="shared" si="222"/>
        <v>0</v>
      </c>
      <c r="AB200" s="161">
        <f t="shared" si="222"/>
        <v>0</v>
      </c>
      <c r="AC200" s="161">
        <f t="shared" si="222"/>
        <v>0</v>
      </c>
      <c r="AD200" s="161">
        <f t="shared" si="222"/>
        <v>0</v>
      </c>
      <c r="AE200" s="161">
        <f t="shared" si="222"/>
        <v>0</v>
      </c>
      <c r="AF200" s="174">
        <f t="shared" si="22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223">B201</f>
        <v>0</v>
      </c>
      <c r="D201" s="161">
        <f t="shared" si="223"/>
        <v>0</v>
      </c>
      <c r="E201" s="161">
        <f t="shared" si="223"/>
        <v>0</v>
      </c>
      <c r="F201" s="161">
        <f t="shared" si="223"/>
        <v>0</v>
      </c>
      <c r="G201" s="161">
        <f t="shared" si="223"/>
        <v>0</v>
      </c>
      <c r="H201" s="161">
        <f t="shared" si="223"/>
        <v>0</v>
      </c>
      <c r="I201" s="161">
        <f t="shared" si="223"/>
        <v>0</v>
      </c>
      <c r="J201" s="161">
        <f t="shared" si="223"/>
        <v>0</v>
      </c>
      <c r="K201" s="161">
        <f t="shared" si="223"/>
        <v>0</v>
      </c>
      <c r="L201" s="161">
        <f t="shared" si="223"/>
        <v>0</v>
      </c>
      <c r="M201" s="161">
        <f t="shared" si="217"/>
        <v>0</v>
      </c>
      <c r="N201" s="161">
        <f t="shared" si="217"/>
        <v>0</v>
      </c>
      <c r="O201" s="161">
        <f t="shared" si="217"/>
        <v>0</v>
      </c>
      <c r="P201" s="161">
        <f t="shared" si="217"/>
        <v>0</v>
      </c>
      <c r="Q201" s="161">
        <f t="shared" si="218"/>
        <v>0</v>
      </c>
      <c r="R201" s="161">
        <f t="shared" si="223"/>
        <v>0</v>
      </c>
      <c r="S201" s="161">
        <f t="shared" si="222"/>
        <v>0</v>
      </c>
      <c r="T201" s="161">
        <f t="shared" si="222"/>
        <v>0</v>
      </c>
      <c r="U201" s="161">
        <f t="shared" si="222"/>
        <v>0</v>
      </c>
      <c r="V201" s="161">
        <f t="shared" si="222"/>
        <v>0</v>
      </c>
      <c r="W201" s="161">
        <f t="shared" si="222"/>
        <v>0</v>
      </c>
      <c r="X201" s="161">
        <f t="shared" si="222"/>
        <v>0</v>
      </c>
      <c r="Y201" s="161">
        <f t="shared" si="222"/>
        <v>0</v>
      </c>
      <c r="Z201" s="161">
        <f t="shared" si="222"/>
        <v>0</v>
      </c>
      <c r="AA201" s="161">
        <f t="shared" si="222"/>
        <v>0</v>
      </c>
      <c r="AB201" s="161">
        <f t="shared" si="222"/>
        <v>0</v>
      </c>
      <c r="AC201" s="161">
        <f t="shared" si="222"/>
        <v>0</v>
      </c>
      <c r="AD201" s="161">
        <f t="shared" si="222"/>
        <v>0</v>
      </c>
      <c r="AE201" s="161">
        <f t="shared" si="222"/>
        <v>0</v>
      </c>
      <c r="AF201" s="174">
        <f t="shared" si="22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223"/>
        <v>0</v>
      </c>
      <c r="D202" s="161">
        <f t="shared" si="223"/>
        <v>0</v>
      </c>
      <c r="E202" s="161">
        <f t="shared" si="223"/>
        <v>0</v>
      </c>
      <c r="F202" s="161">
        <f t="shared" si="223"/>
        <v>0</v>
      </c>
      <c r="G202" s="161">
        <f t="shared" si="223"/>
        <v>0</v>
      </c>
      <c r="H202" s="161">
        <f t="shared" si="223"/>
        <v>0</v>
      </c>
      <c r="I202" s="161">
        <f t="shared" si="223"/>
        <v>0</v>
      </c>
      <c r="J202" s="161">
        <f t="shared" si="223"/>
        <v>0</v>
      </c>
      <c r="K202" s="161">
        <f t="shared" si="223"/>
        <v>0</v>
      </c>
      <c r="L202" s="161">
        <f t="shared" si="223"/>
        <v>0</v>
      </c>
      <c r="M202" s="161">
        <f t="shared" si="217"/>
        <v>0</v>
      </c>
      <c r="N202" s="161">
        <f t="shared" si="217"/>
        <v>0</v>
      </c>
      <c r="O202" s="161">
        <f t="shared" si="217"/>
        <v>0</v>
      </c>
      <c r="P202" s="161">
        <f t="shared" si="217"/>
        <v>0</v>
      </c>
      <c r="Q202" s="161">
        <f t="shared" si="218"/>
        <v>0</v>
      </c>
      <c r="R202" s="161">
        <f t="shared" si="223"/>
        <v>0</v>
      </c>
      <c r="S202" s="161">
        <f t="shared" si="222"/>
        <v>0</v>
      </c>
      <c r="T202" s="161">
        <f t="shared" si="222"/>
        <v>0</v>
      </c>
      <c r="U202" s="161">
        <f t="shared" si="222"/>
        <v>0</v>
      </c>
      <c r="V202" s="161">
        <f t="shared" si="222"/>
        <v>0</v>
      </c>
      <c r="W202" s="161">
        <f t="shared" si="222"/>
        <v>0</v>
      </c>
      <c r="X202" s="161">
        <f t="shared" si="222"/>
        <v>0</v>
      </c>
      <c r="Y202" s="161">
        <f t="shared" si="222"/>
        <v>0</v>
      </c>
      <c r="Z202" s="161">
        <f t="shared" si="222"/>
        <v>0</v>
      </c>
      <c r="AA202" s="161">
        <f t="shared" si="222"/>
        <v>0</v>
      </c>
      <c r="AB202" s="161">
        <f t="shared" si="222"/>
        <v>0</v>
      </c>
      <c r="AC202" s="161">
        <f t="shared" si="222"/>
        <v>0</v>
      </c>
      <c r="AD202" s="161">
        <f t="shared" si="222"/>
        <v>0</v>
      </c>
      <c r="AE202" s="161">
        <f t="shared" si="222"/>
        <v>0</v>
      </c>
      <c r="AF202" s="174">
        <f t="shared" si="22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223"/>
        <v>0</v>
      </c>
      <c r="D203" s="161">
        <f t="shared" si="223"/>
        <v>0</v>
      </c>
      <c r="E203" s="161">
        <f t="shared" si="223"/>
        <v>0</v>
      </c>
      <c r="F203" s="161">
        <f t="shared" si="223"/>
        <v>0</v>
      </c>
      <c r="G203" s="161">
        <f t="shared" si="223"/>
        <v>0</v>
      </c>
      <c r="H203" s="161">
        <f t="shared" si="223"/>
        <v>0</v>
      </c>
      <c r="I203" s="161">
        <f t="shared" si="223"/>
        <v>0</v>
      </c>
      <c r="J203" s="161">
        <f t="shared" si="223"/>
        <v>0</v>
      </c>
      <c r="K203" s="161">
        <f t="shared" si="223"/>
        <v>0</v>
      </c>
      <c r="L203" s="161">
        <f t="shared" si="223"/>
        <v>0</v>
      </c>
      <c r="M203" s="161">
        <f t="shared" si="217"/>
        <v>0</v>
      </c>
      <c r="N203" s="161">
        <f t="shared" si="217"/>
        <v>0</v>
      </c>
      <c r="O203" s="161">
        <f t="shared" si="217"/>
        <v>0</v>
      </c>
      <c r="P203" s="161">
        <f t="shared" si="217"/>
        <v>0</v>
      </c>
      <c r="Q203" s="161">
        <f t="shared" si="218"/>
        <v>0</v>
      </c>
      <c r="R203" s="161">
        <f t="shared" si="223"/>
        <v>0</v>
      </c>
      <c r="S203" s="161">
        <f t="shared" si="222"/>
        <v>0</v>
      </c>
      <c r="T203" s="161">
        <f t="shared" si="222"/>
        <v>0</v>
      </c>
      <c r="U203" s="161">
        <f t="shared" si="222"/>
        <v>0</v>
      </c>
      <c r="V203" s="161">
        <f t="shared" si="222"/>
        <v>0</v>
      </c>
      <c r="W203" s="161">
        <f t="shared" si="222"/>
        <v>0</v>
      </c>
      <c r="X203" s="161">
        <f t="shared" si="222"/>
        <v>0</v>
      </c>
      <c r="Y203" s="161">
        <f t="shared" si="222"/>
        <v>0</v>
      </c>
      <c r="Z203" s="161">
        <f t="shared" si="222"/>
        <v>0</v>
      </c>
      <c r="AA203" s="161">
        <f t="shared" si="222"/>
        <v>0</v>
      </c>
      <c r="AB203" s="161">
        <f t="shared" si="222"/>
        <v>0</v>
      </c>
      <c r="AC203" s="161">
        <f t="shared" si="222"/>
        <v>0</v>
      </c>
      <c r="AD203" s="161">
        <f t="shared" si="222"/>
        <v>0</v>
      </c>
      <c r="AE203" s="161">
        <f t="shared" si="222"/>
        <v>0</v>
      </c>
      <c r="AF203" s="174">
        <f t="shared" si="22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223"/>
        <v>0</v>
      </c>
      <c r="D204" s="161">
        <f t="shared" si="223"/>
        <v>0</v>
      </c>
      <c r="E204" s="161">
        <f t="shared" si="223"/>
        <v>0</v>
      </c>
      <c r="F204" s="161">
        <f t="shared" si="223"/>
        <v>0</v>
      </c>
      <c r="G204" s="161">
        <f t="shared" si="223"/>
        <v>0</v>
      </c>
      <c r="H204" s="161">
        <f t="shared" si="223"/>
        <v>0</v>
      </c>
      <c r="I204" s="161">
        <f t="shared" si="223"/>
        <v>0</v>
      </c>
      <c r="J204" s="161">
        <f t="shared" si="223"/>
        <v>0</v>
      </c>
      <c r="K204" s="161">
        <f t="shared" si="223"/>
        <v>0</v>
      </c>
      <c r="L204" s="161">
        <f t="shared" si="223"/>
        <v>0</v>
      </c>
      <c r="M204" s="161">
        <f t="shared" si="217"/>
        <v>0</v>
      </c>
      <c r="N204" s="161">
        <f t="shared" si="217"/>
        <v>0</v>
      </c>
      <c r="O204" s="161">
        <f t="shared" si="217"/>
        <v>0</v>
      </c>
      <c r="P204" s="161">
        <f t="shared" si="217"/>
        <v>0</v>
      </c>
      <c r="Q204" s="161">
        <f t="shared" si="218"/>
        <v>0</v>
      </c>
      <c r="R204" s="161">
        <f t="shared" si="223"/>
        <v>0</v>
      </c>
      <c r="S204" s="161">
        <f t="shared" si="222"/>
        <v>0</v>
      </c>
      <c r="T204" s="161">
        <f t="shared" si="222"/>
        <v>0</v>
      </c>
      <c r="U204" s="161">
        <f t="shared" si="222"/>
        <v>0</v>
      </c>
      <c r="V204" s="161">
        <f t="shared" si="222"/>
        <v>0</v>
      </c>
      <c r="W204" s="161">
        <f t="shared" si="222"/>
        <v>0</v>
      </c>
      <c r="X204" s="161">
        <f t="shared" si="222"/>
        <v>0</v>
      </c>
      <c r="Y204" s="161">
        <f t="shared" si="222"/>
        <v>0</v>
      </c>
      <c r="Z204" s="161">
        <f t="shared" si="222"/>
        <v>0</v>
      </c>
      <c r="AA204" s="161">
        <f t="shared" si="222"/>
        <v>0</v>
      </c>
      <c r="AB204" s="161">
        <f t="shared" si="222"/>
        <v>0</v>
      </c>
      <c r="AC204" s="161">
        <f t="shared" si="222"/>
        <v>0</v>
      </c>
      <c r="AD204" s="161">
        <f t="shared" si="222"/>
        <v>0</v>
      </c>
      <c r="AE204" s="161">
        <f t="shared" si="222"/>
        <v>0</v>
      </c>
      <c r="AF204" s="174">
        <f t="shared" si="22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223"/>
        <v>0</v>
      </c>
      <c r="D205" s="161">
        <f t="shared" si="223"/>
        <v>0</v>
      </c>
      <c r="E205" s="161">
        <f t="shared" si="223"/>
        <v>0</v>
      </c>
      <c r="F205" s="161">
        <f t="shared" si="223"/>
        <v>0</v>
      </c>
      <c r="G205" s="161">
        <f t="shared" si="223"/>
        <v>0</v>
      </c>
      <c r="H205" s="161">
        <f t="shared" si="223"/>
        <v>0</v>
      </c>
      <c r="I205" s="161">
        <f t="shared" si="223"/>
        <v>0</v>
      </c>
      <c r="J205" s="161">
        <f t="shared" si="223"/>
        <v>0</v>
      </c>
      <c r="K205" s="161">
        <f t="shared" si="223"/>
        <v>0</v>
      </c>
      <c r="L205" s="161">
        <f t="shared" si="223"/>
        <v>0</v>
      </c>
      <c r="M205" s="161">
        <f t="shared" si="217"/>
        <v>0</v>
      </c>
      <c r="N205" s="161">
        <f t="shared" si="217"/>
        <v>0</v>
      </c>
      <c r="O205" s="161">
        <f t="shared" si="217"/>
        <v>0</v>
      </c>
      <c r="P205" s="161">
        <f t="shared" si="217"/>
        <v>0</v>
      </c>
      <c r="Q205" s="161">
        <f t="shared" si="218"/>
        <v>0</v>
      </c>
      <c r="R205" s="161">
        <f t="shared" si="223"/>
        <v>0</v>
      </c>
      <c r="S205" s="161">
        <f t="shared" si="222"/>
        <v>0</v>
      </c>
      <c r="T205" s="161">
        <f t="shared" si="222"/>
        <v>0</v>
      </c>
      <c r="U205" s="161">
        <f t="shared" si="222"/>
        <v>0</v>
      </c>
      <c r="V205" s="161">
        <f t="shared" si="222"/>
        <v>0</v>
      </c>
      <c r="W205" s="161">
        <f t="shared" si="222"/>
        <v>0</v>
      </c>
      <c r="X205" s="161">
        <f t="shared" si="222"/>
        <v>0</v>
      </c>
      <c r="Y205" s="161">
        <f t="shared" si="222"/>
        <v>0</v>
      </c>
      <c r="Z205" s="161">
        <f t="shared" si="222"/>
        <v>0</v>
      </c>
      <c r="AA205" s="161">
        <f t="shared" si="222"/>
        <v>0</v>
      </c>
      <c r="AB205" s="161">
        <f t="shared" si="222"/>
        <v>0</v>
      </c>
      <c r="AC205" s="161">
        <f t="shared" si="222"/>
        <v>0</v>
      </c>
      <c r="AD205" s="161">
        <f t="shared" si="222"/>
        <v>0</v>
      </c>
      <c r="AE205" s="161">
        <f t="shared" si="222"/>
        <v>0</v>
      </c>
      <c r="AF205" s="174">
        <f t="shared" si="22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223"/>
        <v>0</v>
      </c>
      <c r="D206" s="161">
        <f t="shared" si="223"/>
        <v>0</v>
      </c>
      <c r="E206" s="161">
        <f t="shared" si="223"/>
        <v>0</v>
      </c>
      <c r="F206" s="161">
        <f t="shared" si="223"/>
        <v>0</v>
      </c>
      <c r="G206" s="161">
        <f t="shared" si="223"/>
        <v>0</v>
      </c>
      <c r="H206" s="161">
        <f t="shared" si="223"/>
        <v>0</v>
      </c>
      <c r="I206" s="161">
        <f t="shared" si="223"/>
        <v>0</v>
      </c>
      <c r="J206" s="161">
        <f t="shared" si="223"/>
        <v>0</v>
      </c>
      <c r="K206" s="161">
        <f t="shared" si="223"/>
        <v>0</v>
      </c>
      <c r="L206" s="161">
        <f t="shared" si="223"/>
        <v>0</v>
      </c>
      <c r="M206" s="161">
        <f t="shared" si="217"/>
        <v>0</v>
      </c>
      <c r="N206" s="161">
        <f t="shared" si="217"/>
        <v>0</v>
      </c>
      <c r="O206" s="161">
        <f t="shared" si="217"/>
        <v>0</v>
      </c>
      <c r="P206" s="161">
        <f t="shared" si="217"/>
        <v>0</v>
      </c>
      <c r="Q206" s="161">
        <f t="shared" si="218"/>
        <v>0</v>
      </c>
      <c r="R206" s="161">
        <f t="shared" si="223"/>
        <v>0</v>
      </c>
      <c r="S206" s="161">
        <f t="shared" si="222"/>
        <v>0</v>
      </c>
      <c r="T206" s="161">
        <f t="shared" si="222"/>
        <v>0</v>
      </c>
      <c r="U206" s="161">
        <f t="shared" si="222"/>
        <v>0</v>
      </c>
      <c r="V206" s="161">
        <f t="shared" si="222"/>
        <v>0</v>
      </c>
      <c r="W206" s="161">
        <f t="shared" si="222"/>
        <v>0</v>
      </c>
      <c r="X206" s="161">
        <f t="shared" si="222"/>
        <v>0</v>
      </c>
      <c r="Y206" s="161">
        <f t="shared" si="222"/>
        <v>0</v>
      </c>
      <c r="Z206" s="161">
        <f t="shared" si="222"/>
        <v>0</v>
      </c>
      <c r="AA206" s="161">
        <f t="shared" si="222"/>
        <v>0</v>
      </c>
      <c r="AB206" s="161">
        <f t="shared" si="222"/>
        <v>0</v>
      </c>
      <c r="AC206" s="161">
        <f t="shared" si="222"/>
        <v>0</v>
      </c>
      <c r="AD206" s="161">
        <f t="shared" si="222"/>
        <v>0</v>
      </c>
      <c r="AE206" s="161">
        <f t="shared" si="222"/>
        <v>0</v>
      </c>
      <c r="AF206" s="174">
        <f t="shared" si="22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223"/>
        <v>0</v>
      </c>
      <c r="D207" s="161">
        <f t="shared" si="223"/>
        <v>0</v>
      </c>
      <c r="E207" s="161">
        <f t="shared" si="223"/>
        <v>0</v>
      </c>
      <c r="F207" s="161">
        <f t="shared" si="223"/>
        <v>0</v>
      </c>
      <c r="G207" s="161">
        <f t="shared" si="223"/>
        <v>0</v>
      </c>
      <c r="H207" s="161">
        <f t="shared" si="223"/>
        <v>0</v>
      </c>
      <c r="I207" s="161">
        <f t="shared" si="223"/>
        <v>0</v>
      </c>
      <c r="J207" s="161">
        <f t="shared" si="223"/>
        <v>0</v>
      </c>
      <c r="K207" s="161">
        <f t="shared" si="223"/>
        <v>0</v>
      </c>
      <c r="L207" s="161">
        <f t="shared" si="223"/>
        <v>0</v>
      </c>
      <c r="M207" s="161">
        <f t="shared" si="217"/>
        <v>0</v>
      </c>
      <c r="N207" s="161">
        <f t="shared" si="217"/>
        <v>0</v>
      </c>
      <c r="O207" s="161">
        <f t="shared" si="217"/>
        <v>0</v>
      </c>
      <c r="P207" s="161">
        <f t="shared" si="217"/>
        <v>0</v>
      </c>
      <c r="Q207" s="161">
        <f t="shared" si="218"/>
        <v>0</v>
      </c>
      <c r="R207" s="161">
        <f t="shared" si="223"/>
        <v>0</v>
      </c>
      <c r="S207" s="161">
        <f t="shared" si="222"/>
        <v>0</v>
      </c>
      <c r="T207" s="161">
        <f t="shared" si="222"/>
        <v>0</v>
      </c>
      <c r="U207" s="161">
        <f t="shared" si="222"/>
        <v>0</v>
      </c>
      <c r="V207" s="161">
        <f t="shared" si="222"/>
        <v>0</v>
      </c>
      <c r="W207" s="161">
        <f t="shared" si="222"/>
        <v>0</v>
      </c>
      <c r="X207" s="161">
        <f t="shared" si="222"/>
        <v>0</v>
      </c>
      <c r="Y207" s="161">
        <f t="shared" si="222"/>
        <v>0</v>
      </c>
      <c r="Z207" s="161">
        <f t="shared" si="222"/>
        <v>0</v>
      </c>
      <c r="AA207" s="161">
        <f t="shared" si="222"/>
        <v>0</v>
      </c>
      <c r="AB207" s="161">
        <f t="shared" si="222"/>
        <v>0</v>
      </c>
      <c r="AC207" s="161">
        <f t="shared" si="222"/>
        <v>0</v>
      </c>
      <c r="AD207" s="161">
        <f t="shared" si="222"/>
        <v>0</v>
      </c>
      <c r="AE207" s="161">
        <f t="shared" si="222"/>
        <v>0</v>
      </c>
      <c r="AF207" s="174">
        <f t="shared" si="22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223"/>
        <v>0</v>
      </c>
      <c r="D208" s="161">
        <f t="shared" si="223"/>
        <v>0</v>
      </c>
      <c r="E208" s="161">
        <f t="shared" si="223"/>
        <v>0</v>
      </c>
      <c r="F208" s="161">
        <f t="shared" si="223"/>
        <v>0</v>
      </c>
      <c r="G208" s="161">
        <f t="shared" si="223"/>
        <v>0</v>
      </c>
      <c r="H208" s="161">
        <f t="shared" si="223"/>
        <v>0</v>
      </c>
      <c r="I208" s="161">
        <f t="shared" si="223"/>
        <v>0</v>
      </c>
      <c r="J208" s="161">
        <f t="shared" si="223"/>
        <v>0</v>
      </c>
      <c r="K208" s="161">
        <f t="shared" si="223"/>
        <v>0</v>
      </c>
      <c r="L208" s="161">
        <f t="shared" si="223"/>
        <v>0</v>
      </c>
      <c r="M208" s="161">
        <f t="shared" si="217"/>
        <v>0</v>
      </c>
      <c r="N208" s="161">
        <f t="shared" si="217"/>
        <v>0</v>
      </c>
      <c r="O208" s="161">
        <f t="shared" si="217"/>
        <v>0</v>
      </c>
      <c r="P208" s="161">
        <f t="shared" si="217"/>
        <v>0</v>
      </c>
      <c r="Q208" s="161">
        <f t="shared" si="218"/>
        <v>0</v>
      </c>
      <c r="R208" s="161">
        <f t="shared" si="223"/>
        <v>0</v>
      </c>
      <c r="S208" s="161">
        <f t="shared" si="222"/>
        <v>0</v>
      </c>
      <c r="T208" s="161">
        <f t="shared" si="222"/>
        <v>0</v>
      </c>
      <c r="U208" s="161">
        <f t="shared" si="222"/>
        <v>0</v>
      </c>
      <c r="V208" s="161">
        <f t="shared" si="222"/>
        <v>0</v>
      </c>
      <c r="W208" s="161">
        <f t="shared" si="222"/>
        <v>0</v>
      </c>
      <c r="X208" s="161">
        <f t="shared" si="222"/>
        <v>0</v>
      </c>
      <c r="Y208" s="161">
        <f t="shared" si="222"/>
        <v>0</v>
      </c>
      <c r="Z208" s="161">
        <f t="shared" si="222"/>
        <v>0</v>
      </c>
      <c r="AA208" s="161">
        <f t="shared" si="222"/>
        <v>0</v>
      </c>
      <c r="AB208" s="161">
        <f t="shared" si="222"/>
        <v>0</v>
      </c>
      <c r="AC208" s="161">
        <f t="shared" si="222"/>
        <v>0</v>
      </c>
      <c r="AD208" s="161">
        <f t="shared" si="222"/>
        <v>0</v>
      </c>
      <c r="AE208" s="161">
        <f t="shared" si="222"/>
        <v>0</v>
      </c>
      <c r="AF208" s="174">
        <f t="shared" si="22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223"/>
        <v>0</v>
      </c>
      <c r="D209" s="161">
        <f t="shared" si="223"/>
        <v>0</v>
      </c>
      <c r="E209" s="161">
        <f t="shared" si="223"/>
        <v>0</v>
      </c>
      <c r="F209" s="161">
        <f t="shared" si="223"/>
        <v>0</v>
      </c>
      <c r="G209" s="161">
        <f t="shared" si="223"/>
        <v>0</v>
      </c>
      <c r="H209" s="161">
        <f t="shared" si="223"/>
        <v>0</v>
      </c>
      <c r="I209" s="161">
        <f t="shared" si="223"/>
        <v>0</v>
      </c>
      <c r="J209" s="161">
        <f t="shared" si="223"/>
        <v>0</v>
      </c>
      <c r="K209" s="161">
        <f t="shared" si="223"/>
        <v>0</v>
      </c>
      <c r="L209" s="161">
        <f t="shared" si="223"/>
        <v>0</v>
      </c>
      <c r="M209" s="161">
        <f t="shared" si="217"/>
        <v>0</v>
      </c>
      <c r="N209" s="161">
        <f t="shared" si="217"/>
        <v>0</v>
      </c>
      <c r="O209" s="161">
        <f t="shared" si="217"/>
        <v>0</v>
      </c>
      <c r="P209" s="161">
        <f t="shared" si="217"/>
        <v>0</v>
      </c>
      <c r="Q209" s="161">
        <f t="shared" si="218"/>
        <v>0</v>
      </c>
      <c r="R209" s="161">
        <f t="shared" si="223"/>
        <v>0</v>
      </c>
      <c r="S209" s="161">
        <f t="shared" si="222"/>
        <v>0</v>
      </c>
      <c r="T209" s="161">
        <f t="shared" si="222"/>
        <v>0</v>
      </c>
      <c r="U209" s="161">
        <f t="shared" si="222"/>
        <v>0</v>
      </c>
      <c r="V209" s="161">
        <f t="shared" si="222"/>
        <v>0</v>
      </c>
      <c r="W209" s="161">
        <f t="shared" si="222"/>
        <v>0</v>
      </c>
      <c r="X209" s="161">
        <f t="shared" si="222"/>
        <v>0</v>
      </c>
      <c r="Y209" s="161">
        <f t="shared" si="222"/>
        <v>0</v>
      </c>
      <c r="Z209" s="161">
        <f t="shared" si="222"/>
        <v>0</v>
      </c>
      <c r="AA209" s="161">
        <f t="shared" si="222"/>
        <v>0</v>
      </c>
      <c r="AB209" s="161">
        <f t="shared" si="222"/>
        <v>0</v>
      </c>
      <c r="AC209" s="161">
        <f t="shared" si="222"/>
        <v>0</v>
      </c>
      <c r="AD209" s="161">
        <f t="shared" si="222"/>
        <v>0</v>
      </c>
      <c r="AE209" s="161">
        <f t="shared" si="222"/>
        <v>0</v>
      </c>
      <c r="AF209" s="174">
        <f t="shared" si="22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223"/>
        <v>0</v>
      </c>
      <c r="D210" s="161">
        <f t="shared" si="223"/>
        <v>0</v>
      </c>
      <c r="E210" s="161">
        <f t="shared" si="223"/>
        <v>0</v>
      </c>
      <c r="F210" s="161">
        <f t="shared" si="223"/>
        <v>0</v>
      </c>
      <c r="G210" s="161">
        <f t="shared" si="223"/>
        <v>0</v>
      </c>
      <c r="H210" s="161">
        <f t="shared" si="223"/>
        <v>0</v>
      </c>
      <c r="I210" s="161">
        <f t="shared" si="223"/>
        <v>0</v>
      </c>
      <c r="J210" s="161">
        <f t="shared" si="223"/>
        <v>0</v>
      </c>
      <c r="K210" s="161">
        <f t="shared" si="223"/>
        <v>0</v>
      </c>
      <c r="L210" s="161">
        <f t="shared" si="223"/>
        <v>0</v>
      </c>
      <c r="M210" s="161">
        <f t="shared" si="217"/>
        <v>0</v>
      </c>
      <c r="N210" s="161">
        <f t="shared" si="217"/>
        <v>0</v>
      </c>
      <c r="O210" s="161">
        <f t="shared" si="217"/>
        <v>0</v>
      </c>
      <c r="P210" s="161">
        <f t="shared" si="217"/>
        <v>0</v>
      </c>
      <c r="Q210" s="161">
        <f t="shared" si="218"/>
        <v>0</v>
      </c>
      <c r="R210" s="161">
        <f t="shared" si="223"/>
        <v>0</v>
      </c>
      <c r="S210" s="161">
        <f t="shared" si="222"/>
        <v>0</v>
      </c>
      <c r="T210" s="161">
        <f t="shared" si="222"/>
        <v>0</v>
      </c>
      <c r="U210" s="161">
        <f t="shared" si="222"/>
        <v>0</v>
      </c>
      <c r="V210" s="161">
        <f t="shared" si="222"/>
        <v>0</v>
      </c>
      <c r="W210" s="161">
        <f t="shared" si="222"/>
        <v>0</v>
      </c>
      <c r="X210" s="161">
        <f t="shared" si="222"/>
        <v>0</v>
      </c>
      <c r="Y210" s="161">
        <f t="shared" si="222"/>
        <v>0</v>
      </c>
      <c r="Z210" s="161">
        <f t="shared" si="222"/>
        <v>0</v>
      </c>
      <c r="AA210" s="161">
        <f t="shared" si="222"/>
        <v>0</v>
      </c>
      <c r="AB210" s="161">
        <f t="shared" si="222"/>
        <v>0</v>
      </c>
      <c r="AC210" s="161">
        <f t="shared" si="222"/>
        <v>0</v>
      </c>
      <c r="AD210" s="161">
        <f t="shared" si="222"/>
        <v>0</v>
      </c>
      <c r="AE210" s="161">
        <f t="shared" si="222"/>
        <v>0</v>
      </c>
      <c r="AF210" s="174">
        <f t="shared" si="22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223"/>
        <v>0</v>
      </c>
      <c r="D211" s="161">
        <f t="shared" si="223"/>
        <v>0</v>
      </c>
      <c r="E211" s="161">
        <f t="shared" si="223"/>
        <v>0</v>
      </c>
      <c r="F211" s="161">
        <f t="shared" si="223"/>
        <v>0</v>
      </c>
      <c r="G211" s="161">
        <f t="shared" si="223"/>
        <v>0</v>
      </c>
      <c r="H211" s="161">
        <f t="shared" si="223"/>
        <v>0</v>
      </c>
      <c r="I211" s="161">
        <f t="shared" si="223"/>
        <v>0</v>
      </c>
      <c r="J211" s="161">
        <f t="shared" si="223"/>
        <v>0</v>
      </c>
      <c r="K211" s="161">
        <f t="shared" si="223"/>
        <v>0</v>
      </c>
      <c r="L211" s="161">
        <f t="shared" si="223"/>
        <v>0</v>
      </c>
      <c r="M211" s="161">
        <f t="shared" si="217"/>
        <v>0</v>
      </c>
      <c r="N211" s="161">
        <f t="shared" si="217"/>
        <v>0</v>
      </c>
      <c r="O211" s="161">
        <f t="shared" si="217"/>
        <v>0</v>
      </c>
      <c r="P211" s="161">
        <f t="shared" si="217"/>
        <v>0</v>
      </c>
      <c r="Q211" s="161">
        <f t="shared" si="218"/>
        <v>0</v>
      </c>
      <c r="R211" s="161">
        <f t="shared" si="223"/>
        <v>0</v>
      </c>
      <c r="S211" s="161">
        <f t="shared" si="222"/>
        <v>0</v>
      </c>
      <c r="T211" s="161">
        <f t="shared" si="222"/>
        <v>0</v>
      </c>
      <c r="U211" s="161">
        <f t="shared" si="222"/>
        <v>0</v>
      </c>
      <c r="V211" s="161">
        <f t="shared" si="222"/>
        <v>0</v>
      </c>
      <c r="W211" s="161">
        <f t="shared" si="222"/>
        <v>0</v>
      </c>
      <c r="X211" s="161">
        <f t="shared" si="222"/>
        <v>0</v>
      </c>
      <c r="Y211" s="161">
        <f t="shared" si="222"/>
        <v>0</v>
      </c>
      <c r="Z211" s="161">
        <f t="shared" si="222"/>
        <v>0</v>
      </c>
      <c r="AA211" s="161">
        <f t="shared" si="222"/>
        <v>0</v>
      </c>
      <c r="AB211" s="161">
        <f t="shared" si="222"/>
        <v>0</v>
      </c>
      <c r="AC211" s="161">
        <f t="shared" si="222"/>
        <v>0</v>
      </c>
      <c r="AD211" s="161">
        <f t="shared" si="222"/>
        <v>0</v>
      </c>
      <c r="AE211" s="161">
        <f t="shared" si="222"/>
        <v>0</v>
      </c>
      <c r="AF211" s="174">
        <f t="shared" si="22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223"/>
        <v>0</v>
      </c>
      <c r="D212" s="161">
        <f t="shared" si="223"/>
        <v>0</v>
      </c>
      <c r="E212" s="161">
        <f t="shared" si="223"/>
        <v>0</v>
      </c>
      <c r="F212" s="161">
        <f t="shared" si="223"/>
        <v>0</v>
      </c>
      <c r="G212" s="161">
        <f t="shared" si="223"/>
        <v>0</v>
      </c>
      <c r="H212" s="161">
        <f t="shared" si="223"/>
        <v>0</v>
      </c>
      <c r="I212" s="161">
        <f t="shared" si="223"/>
        <v>0</v>
      </c>
      <c r="J212" s="161">
        <f t="shared" si="223"/>
        <v>0</v>
      </c>
      <c r="K212" s="161">
        <f t="shared" si="223"/>
        <v>0</v>
      </c>
      <c r="L212" s="161">
        <f t="shared" si="223"/>
        <v>0</v>
      </c>
      <c r="M212" s="161">
        <f t="shared" si="217"/>
        <v>0</v>
      </c>
      <c r="N212" s="161">
        <f t="shared" si="217"/>
        <v>0</v>
      </c>
      <c r="O212" s="161">
        <f t="shared" si="217"/>
        <v>0</v>
      </c>
      <c r="P212" s="161">
        <f t="shared" si="217"/>
        <v>0</v>
      </c>
      <c r="Q212" s="161">
        <f t="shared" si="218"/>
        <v>0</v>
      </c>
      <c r="R212" s="161">
        <f t="shared" si="223"/>
        <v>0</v>
      </c>
      <c r="S212" s="161">
        <f t="shared" si="222"/>
        <v>0</v>
      </c>
      <c r="T212" s="161">
        <f t="shared" si="222"/>
        <v>0</v>
      </c>
      <c r="U212" s="161">
        <f t="shared" si="222"/>
        <v>0</v>
      </c>
      <c r="V212" s="161">
        <f t="shared" si="222"/>
        <v>0</v>
      </c>
      <c r="W212" s="161">
        <f t="shared" si="222"/>
        <v>0</v>
      </c>
      <c r="X212" s="161">
        <f t="shared" si="222"/>
        <v>0</v>
      </c>
      <c r="Y212" s="161">
        <f t="shared" si="222"/>
        <v>0</v>
      </c>
      <c r="Z212" s="161">
        <f t="shared" si="222"/>
        <v>0</v>
      </c>
      <c r="AA212" s="161">
        <f t="shared" si="222"/>
        <v>0</v>
      </c>
      <c r="AB212" s="161">
        <f t="shared" si="222"/>
        <v>0</v>
      </c>
      <c r="AC212" s="161">
        <f t="shared" si="222"/>
        <v>0</v>
      </c>
      <c r="AD212" s="161">
        <f t="shared" si="222"/>
        <v>0</v>
      </c>
      <c r="AE212" s="161">
        <f t="shared" si="222"/>
        <v>0</v>
      </c>
      <c r="AF212" s="174">
        <f t="shared" si="22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223"/>
        <v>0</v>
      </c>
      <c r="D213" s="161">
        <f t="shared" si="223"/>
        <v>0</v>
      </c>
      <c r="E213" s="161">
        <f t="shared" si="223"/>
        <v>0</v>
      </c>
      <c r="F213" s="161">
        <f t="shared" si="223"/>
        <v>0</v>
      </c>
      <c r="G213" s="161">
        <f t="shared" si="223"/>
        <v>0</v>
      </c>
      <c r="H213" s="161">
        <f t="shared" si="223"/>
        <v>0</v>
      </c>
      <c r="I213" s="161">
        <f t="shared" si="223"/>
        <v>0</v>
      </c>
      <c r="J213" s="161">
        <f t="shared" si="223"/>
        <v>0</v>
      </c>
      <c r="K213" s="161">
        <f t="shared" si="223"/>
        <v>0</v>
      </c>
      <c r="L213" s="161">
        <f t="shared" si="223"/>
        <v>0</v>
      </c>
      <c r="M213" s="161">
        <f t="shared" si="217"/>
        <v>0</v>
      </c>
      <c r="N213" s="161">
        <f t="shared" si="217"/>
        <v>0</v>
      </c>
      <c r="O213" s="161">
        <f t="shared" si="217"/>
        <v>0</v>
      </c>
      <c r="P213" s="161">
        <f t="shared" si="217"/>
        <v>0</v>
      </c>
      <c r="Q213" s="161">
        <f t="shared" si="218"/>
        <v>0</v>
      </c>
      <c r="R213" s="161">
        <f t="shared" si="223"/>
        <v>0</v>
      </c>
      <c r="S213" s="161">
        <f t="shared" si="222"/>
        <v>0</v>
      </c>
      <c r="T213" s="161">
        <f t="shared" si="222"/>
        <v>0</v>
      </c>
      <c r="U213" s="161">
        <f t="shared" si="222"/>
        <v>0</v>
      </c>
      <c r="V213" s="161">
        <f t="shared" si="222"/>
        <v>0</v>
      </c>
      <c r="W213" s="161">
        <f t="shared" si="222"/>
        <v>0</v>
      </c>
      <c r="X213" s="161">
        <f t="shared" si="222"/>
        <v>0</v>
      </c>
      <c r="Y213" s="161">
        <f t="shared" si="222"/>
        <v>0</v>
      </c>
      <c r="Z213" s="161">
        <f t="shared" si="222"/>
        <v>0</v>
      </c>
      <c r="AA213" s="161">
        <f t="shared" si="222"/>
        <v>0</v>
      </c>
      <c r="AB213" s="161">
        <f t="shared" si="222"/>
        <v>0</v>
      </c>
      <c r="AC213" s="161">
        <f t="shared" si="222"/>
        <v>0</v>
      </c>
      <c r="AD213" s="161">
        <f t="shared" si="222"/>
        <v>0</v>
      </c>
      <c r="AE213" s="161">
        <f t="shared" si="222"/>
        <v>0</v>
      </c>
      <c r="AF213" s="174">
        <f t="shared" si="22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223"/>
        <v>0</v>
      </c>
      <c r="D214" s="161">
        <f t="shared" si="223"/>
        <v>0</v>
      </c>
      <c r="E214" s="161">
        <f t="shared" si="223"/>
        <v>0</v>
      </c>
      <c r="F214" s="161">
        <f t="shared" si="223"/>
        <v>0</v>
      </c>
      <c r="G214" s="161">
        <f t="shared" si="223"/>
        <v>0</v>
      </c>
      <c r="H214" s="161">
        <f t="shared" si="223"/>
        <v>0</v>
      </c>
      <c r="I214" s="161">
        <f t="shared" si="223"/>
        <v>0</v>
      </c>
      <c r="J214" s="161">
        <f t="shared" si="223"/>
        <v>0</v>
      </c>
      <c r="K214" s="161">
        <f t="shared" si="223"/>
        <v>0</v>
      </c>
      <c r="L214" s="161">
        <f t="shared" si="223"/>
        <v>0</v>
      </c>
      <c r="M214" s="161">
        <f t="shared" si="217"/>
        <v>0</v>
      </c>
      <c r="N214" s="161">
        <f t="shared" si="217"/>
        <v>0</v>
      </c>
      <c r="O214" s="161">
        <f t="shared" si="217"/>
        <v>0</v>
      </c>
      <c r="P214" s="161">
        <f t="shared" si="217"/>
        <v>0</v>
      </c>
      <c r="Q214" s="161">
        <f t="shared" si="218"/>
        <v>0</v>
      </c>
      <c r="R214" s="161">
        <f t="shared" si="223"/>
        <v>0</v>
      </c>
      <c r="S214" s="161">
        <f t="shared" si="222"/>
        <v>0</v>
      </c>
      <c r="T214" s="161">
        <f t="shared" si="222"/>
        <v>0</v>
      </c>
      <c r="U214" s="161">
        <f t="shared" si="222"/>
        <v>0</v>
      </c>
      <c r="V214" s="161">
        <f t="shared" si="222"/>
        <v>0</v>
      </c>
      <c r="W214" s="161">
        <f t="shared" si="222"/>
        <v>0</v>
      </c>
      <c r="X214" s="161">
        <f t="shared" si="222"/>
        <v>0</v>
      </c>
      <c r="Y214" s="161">
        <f t="shared" si="222"/>
        <v>0</v>
      </c>
      <c r="Z214" s="161">
        <f t="shared" si="222"/>
        <v>0</v>
      </c>
      <c r="AA214" s="161">
        <f t="shared" si="222"/>
        <v>0</v>
      </c>
      <c r="AB214" s="161">
        <f t="shared" si="222"/>
        <v>0</v>
      </c>
      <c r="AC214" s="161">
        <f t="shared" si="222"/>
        <v>0</v>
      </c>
      <c r="AD214" s="161">
        <f t="shared" si="222"/>
        <v>0</v>
      </c>
      <c r="AE214" s="161">
        <f t="shared" si="222"/>
        <v>0</v>
      </c>
      <c r="AF214" s="174">
        <f t="shared" si="22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223"/>
        <v>0</v>
      </c>
      <c r="D215" s="161">
        <f t="shared" si="223"/>
        <v>0</v>
      </c>
      <c r="E215" s="161">
        <f t="shared" si="223"/>
        <v>0</v>
      </c>
      <c r="F215" s="161">
        <f t="shared" si="223"/>
        <v>0</v>
      </c>
      <c r="G215" s="161">
        <f t="shared" si="223"/>
        <v>0</v>
      </c>
      <c r="H215" s="161">
        <f t="shared" si="223"/>
        <v>0</v>
      </c>
      <c r="I215" s="161">
        <f t="shared" si="223"/>
        <v>0</v>
      </c>
      <c r="J215" s="161">
        <f t="shared" si="223"/>
        <v>0</v>
      </c>
      <c r="K215" s="161">
        <f t="shared" si="223"/>
        <v>0</v>
      </c>
      <c r="L215" s="161">
        <f t="shared" si="223"/>
        <v>0</v>
      </c>
      <c r="M215" s="161">
        <f t="shared" si="217"/>
        <v>0</v>
      </c>
      <c r="N215" s="161">
        <f t="shared" si="217"/>
        <v>0</v>
      </c>
      <c r="O215" s="161">
        <f t="shared" si="217"/>
        <v>0</v>
      </c>
      <c r="P215" s="161">
        <f t="shared" si="217"/>
        <v>0</v>
      </c>
      <c r="Q215" s="161">
        <f t="shared" si="218"/>
        <v>0</v>
      </c>
      <c r="R215" s="161">
        <f t="shared" si="223"/>
        <v>0</v>
      </c>
      <c r="S215" s="161">
        <f t="shared" si="222"/>
        <v>0</v>
      </c>
      <c r="T215" s="161">
        <f t="shared" si="222"/>
        <v>0</v>
      </c>
      <c r="U215" s="161">
        <f t="shared" si="222"/>
        <v>0</v>
      </c>
      <c r="V215" s="161">
        <f t="shared" si="222"/>
        <v>0</v>
      </c>
      <c r="W215" s="161">
        <f t="shared" si="222"/>
        <v>0</v>
      </c>
      <c r="X215" s="161">
        <f t="shared" si="222"/>
        <v>0</v>
      </c>
      <c r="Y215" s="161">
        <f t="shared" si="222"/>
        <v>0</v>
      </c>
      <c r="Z215" s="161">
        <f t="shared" si="222"/>
        <v>0</v>
      </c>
      <c r="AA215" s="161">
        <f t="shared" si="222"/>
        <v>0</v>
      </c>
      <c r="AB215" s="161">
        <f t="shared" si="222"/>
        <v>0</v>
      </c>
      <c r="AC215" s="161">
        <f t="shared" si="222"/>
        <v>0</v>
      </c>
      <c r="AD215" s="161">
        <f t="shared" si="222"/>
        <v>0</v>
      </c>
      <c r="AE215" s="161">
        <f t="shared" si="222"/>
        <v>0</v>
      </c>
      <c r="AF215" s="174">
        <f t="shared" si="22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223"/>
        <v>0</v>
      </c>
      <c r="D216" s="161">
        <f t="shared" si="223"/>
        <v>0</v>
      </c>
      <c r="E216" s="161">
        <f t="shared" si="223"/>
        <v>0</v>
      </c>
      <c r="F216" s="161">
        <f t="shared" si="223"/>
        <v>0</v>
      </c>
      <c r="G216" s="161">
        <f t="shared" si="223"/>
        <v>0</v>
      </c>
      <c r="H216" s="161">
        <f t="shared" si="223"/>
        <v>0</v>
      </c>
      <c r="I216" s="161">
        <f t="shared" si="223"/>
        <v>0</v>
      </c>
      <c r="J216" s="161">
        <f t="shared" si="223"/>
        <v>0</v>
      </c>
      <c r="K216" s="161">
        <f t="shared" si="223"/>
        <v>0</v>
      </c>
      <c r="L216" s="161">
        <f t="shared" si="223"/>
        <v>0</v>
      </c>
      <c r="M216" s="161">
        <f t="shared" si="217"/>
        <v>0</v>
      </c>
      <c r="N216" s="161">
        <f t="shared" si="217"/>
        <v>0</v>
      </c>
      <c r="O216" s="161">
        <f t="shared" si="217"/>
        <v>0</v>
      </c>
      <c r="P216" s="161">
        <f t="shared" si="217"/>
        <v>0</v>
      </c>
      <c r="Q216" s="161">
        <f t="shared" si="218"/>
        <v>0</v>
      </c>
      <c r="R216" s="161">
        <f t="shared" ref="R216:AF231" si="224">Q216</f>
        <v>0</v>
      </c>
      <c r="S216" s="161">
        <f t="shared" si="224"/>
        <v>0</v>
      </c>
      <c r="T216" s="161">
        <f t="shared" si="224"/>
        <v>0</v>
      </c>
      <c r="U216" s="161">
        <f t="shared" si="224"/>
        <v>0</v>
      </c>
      <c r="V216" s="161">
        <f t="shared" si="224"/>
        <v>0</v>
      </c>
      <c r="W216" s="161">
        <f t="shared" si="224"/>
        <v>0</v>
      </c>
      <c r="X216" s="161">
        <f t="shared" si="224"/>
        <v>0</v>
      </c>
      <c r="Y216" s="161">
        <f t="shared" si="224"/>
        <v>0</v>
      </c>
      <c r="Z216" s="161">
        <f t="shared" si="224"/>
        <v>0</v>
      </c>
      <c r="AA216" s="161">
        <f t="shared" si="224"/>
        <v>0</v>
      </c>
      <c r="AB216" s="161">
        <f t="shared" si="224"/>
        <v>0</v>
      </c>
      <c r="AC216" s="161">
        <f t="shared" si="224"/>
        <v>0</v>
      </c>
      <c r="AD216" s="161">
        <f t="shared" si="224"/>
        <v>0</v>
      </c>
      <c r="AE216" s="161">
        <f t="shared" si="224"/>
        <v>0</v>
      </c>
      <c r="AF216" s="174">
        <f t="shared" si="224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225">B217</f>
        <v>0</v>
      </c>
      <c r="D217" s="161">
        <f t="shared" si="225"/>
        <v>0</v>
      </c>
      <c r="E217" s="161">
        <f t="shared" si="225"/>
        <v>0</v>
      </c>
      <c r="F217" s="161">
        <f t="shared" si="225"/>
        <v>0</v>
      </c>
      <c r="G217" s="161">
        <f t="shared" si="225"/>
        <v>0</v>
      </c>
      <c r="H217" s="161">
        <f t="shared" si="225"/>
        <v>0</v>
      </c>
      <c r="I217" s="161">
        <f t="shared" si="225"/>
        <v>0</v>
      </c>
      <c r="J217" s="161">
        <f t="shared" si="225"/>
        <v>0</v>
      </c>
      <c r="K217" s="161">
        <f t="shared" si="225"/>
        <v>0</v>
      </c>
      <c r="L217" s="161">
        <f t="shared" si="225"/>
        <v>0</v>
      </c>
      <c r="M217" s="161">
        <f t="shared" si="217"/>
        <v>0</v>
      </c>
      <c r="N217" s="161">
        <f t="shared" si="217"/>
        <v>0</v>
      </c>
      <c r="O217" s="161">
        <f t="shared" si="217"/>
        <v>0</v>
      </c>
      <c r="P217" s="161">
        <f t="shared" si="217"/>
        <v>0</v>
      </c>
      <c r="Q217" s="161">
        <f t="shared" si="218"/>
        <v>0</v>
      </c>
      <c r="R217" s="161">
        <f t="shared" si="225"/>
        <v>0</v>
      </c>
      <c r="S217" s="161">
        <f t="shared" si="224"/>
        <v>0</v>
      </c>
      <c r="T217" s="161">
        <f t="shared" si="224"/>
        <v>0</v>
      </c>
      <c r="U217" s="161">
        <f t="shared" si="224"/>
        <v>0</v>
      </c>
      <c r="V217" s="161">
        <f t="shared" si="224"/>
        <v>0</v>
      </c>
      <c r="W217" s="161">
        <f t="shared" si="224"/>
        <v>0</v>
      </c>
      <c r="X217" s="161">
        <f t="shared" si="224"/>
        <v>0</v>
      </c>
      <c r="Y217" s="161">
        <f t="shared" si="224"/>
        <v>0</v>
      </c>
      <c r="Z217" s="161">
        <f t="shared" si="224"/>
        <v>0</v>
      </c>
      <c r="AA217" s="161">
        <f t="shared" si="224"/>
        <v>0</v>
      </c>
      <c r="AB217" s="161">
        <f t="shared" si="224"/>
        <v>0</v>
      </c>
      <c r="AC217" s="161">
        <f t="shared" si="224"/>
        <v>0</v>
      </c>
      <c r="AD217" s="161">
        <f t="shared" si="224"/>
        <v>0</v>
      </c>
      <c r="AE217" s="161">
        <f t="shared" si="224"/>
        <v>0</v>
      </c>
      <c r="AF217" s="174">
        <f t="shared" si="224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25"/>
        <v>0</v>
      </c>
      <c r="D218" s="161">
        <f t="shared" si="225"/>
        <v>0</v>
      </c>
      <c r="E218" s="161">
        <f t="shared" si="225"/>
        <v>0</v>
      </c>
      <c r="F218" s="161">
        <f t="shared" si="225"/>
        <v>0</v>
      </c>
      <c r="G218" s="161">
        <f t="shared" si="225"/>
        <v>0</v>
      </c>
      <c r="H218" s="161">
        <f t="shared" si="225"/>
        <v>0</v>
      </c>
      <c r="I218" s="161">
        <f t="shared" si="225"/>
        <v>0</v>
      </c>
      <c r="J218" s="161">
        <f t="shared" si="225"/>
        <v>0</v>
      </c>
      <c r="K218" s="161">
        <f t="shared" si="225"/>
        <v>0</v>
      </c>
      <c r="L218" s="161">
        <f t="shared" si="225"/>
        <v>0</v>
      </c>
      <c r="M218" s="161">
        <f t="shared" si="217"/>
        <v>0</v>
      </c>
      <c r="N218" s="161">
        <f t="shared" si="217"/>
        <v>0</v>
      </c>
      <c r="O218" s="161">
        <f t="shared" si="217"/>
        <v>0</v>
      </c>
      <c r="P218" s="161">
        <f t="shared" si="217"/>
        <v>0</v>
      </c>
      <c r="Q218" s="161">
        <f t="shared" si="218"/>
        <v>0</v>
      </c>
      <c r="R218" s="161">
        <f t="shared" si="225"/>
        <v>0</v>
      </c>
      <c r="S218" s="161">
        <f t="shared" si="224"/>
        <v>0</v>
      </c>
      <c r="T218" s="161">
        <f t="shared" si="224"/>
        <v>0</v>
      </c>
      <c r="U218" s="161">
        <f t="shared" si="224"/>
        <v>0</v>
      </c>
      <c r="V218" s="161">
        <f t="shared" si="224"/>
        <v>0</v>
      </c>
      <c r="W218" s="161">
        <f t="shared" si="224"/>
        <v>0</v>
      </c>
      <c r="X218" s="161">
        <f t="shared" si="224"/>
        <v>0</v>
      </c>
      <c r="Y218" s="161">
        <f t="shared" si="224"/>
        <v>0</v>
      </c>
      <c r="Z218" s="161">
        <f t="shared" si="224"/>
        <v>0</v>
      </c>
      <c r="AA218" s="161">
        <f t="shared" si="224"/>
        <v>0</v>
      </c>
      <c r="AB218" s="161">
        <f t="shared" si="224"/>
        <v>0</v>
      </c>
      <c r="AC218" s="161">
        <f t="shared" si="224"/>
        <v>0</v>
      </c>
      <c r="AD218" s="161">
        <f t="shared" si="224"/>
        <v>0</v>
      </c>
      <c r="AE218" s="161">
        <f t="shared" si="224"/>
        <v>0</v>
      </c>
      <c r="AF218" s="174">
        <f t="shared" si="224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25"/>
        <v>0</v>
      </c>
      <c r="D219" s="161">
        <f t="shared" si="225"/>
        <v>0</v>
      </c>
      <c r="E219" s="161">
        <f t="shared" si="225"/>
        <v>0</v>
      </c>
      <c r="F219" s="161">
        <f t="shared" si="225"/>
        <v>0</v>
      </c>
      <c r="G219" s="161">
        <f t="shared" si="225"/>
        <v>0</v>
      </c>
      <c r="H219" s="161">
        <f t="shared" si="225"/>
        <v>0</v>
      </c>
      <c r="I219" s="161">
        <f t="shared" si="225"/>
        <v>0</v>
      </c>
      <c r="J219" s="161">
        <f t="shared" si="225"/>
        <v>0</v>
      </c>
      <c r="K219" s="161">
        <f t="shared" si="225"/>
        <v>0</v>
      </c>
      <c r="L219" s="161">
        <f t="shared" si="225"/>
        <v>0</v>
      </c>
      <c r="M219" s="161">
        <f t="shared" si="217"/>
        <v>0</v>
      </c>
      <c r="N219" s="161">
        <f t="shared" si="217"/>
        <v>0</v>
      </c>
      <c r="O219" s="161">
        <f t="shared" si="217"/>
        <v>0</v>
      </c>
      <c r="P219" s="161">
        <f t="shared" si="217"/>
        <v>0</v>
      </c>
      <c r="Q219" s="161">
        <f t="shared" si="218"/>
        <v>0</v>
      </c>
      <c r="R219" s="161">
        <f t="shared" si="225"/>
        <v>0</v>
      </c>
      <c r="S219" s="161">
        <f t="shared" si="224"/>
        <v>0</v>
      </c>
      <c r="T219" s="161">
        <f t="shared" si="224"/>
        <v>0</v>
      </c>
      <c r="U219" s="161">
        <f t="shared" si="224"/>
        <v>0</v>
      </c>
      <c r="V219" s="161">
        <f t="shared" si="224"/>
        <v>0</v>
      </c>
      <c r="W219" s="161">
        <f t="shared" si="224"/>
        <v>0</v>
      </c>
      <c r="X219" s="161">
        <f t="shared" si="224"/>
        <v>0</v>
      </c>
      <c r="Y219" s="161">
        <f t="shared" si="224"/>
        <v>0</v>
      </c>
      <c r="Z219" s="161">
        <f t="shared" si="224"/>
        <v>0</v>
      </c>
      <c r="AA219" s="161">
        <f t="shared" si="224"/>
        <v>0</v>
      </c>
      <c r="AB219" s="161">
        <f t="shared" si="224"/>
        <v>0</v>
      </c>
      <c r="AC219" s="161">
        <f t="shared" si="224"/>
        <v>0</v>
      </c>
      <c r="AD219" s="161">
        <f t="shared" si="224"/>
        <v>0</v>
      </c>
      <c r="AE219" s="161">
        <f t="shared" si="224"/>
        <v>0</v>
      </c>
      <c r="AF219" s="174">
        <f t="shared" si="224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25"/>
        <v>0</v>
      </c>
      <c r="D220" s="161">
        <f t="shared" si="225"/>
        <v>0</v>
      </c>
      <c r="E220" s="161">
        <f t="shared" si="225"/>
        <v>0</v>
      </c>
      <c r="F220" s="161">
        <f t="shared" si="225"/>
        <v>0</v>
      </c>
      <c r="G220" s="161">
        <f t="shared" si="225"/>
        <v>0</v>
      </c>
      <c r="H220" s="161">
        <f t="shared" si="225"/>
        <v>0</v>
      </c>
      <c r="I220" s="161">
        <f t="shared" si="225"/>
        <v>0</v>
      </c>
      <c r="J220" s="161">
        <f t="shared" si="225"/>
        <v>0</v>
      </c>
      <c r="K220" s="161">
        <f t="shared" si="225"/>
        <v>0</v>
      </c>
      <c r="L220" s="161">
        <f t="shared" si="225"/>
        <v>0</v>
      </c>
      <c r="M220" s="161">
        <f t="shared" si="217"/>
        <v>0</v>
      </c>
      <c r="N220" s="161">
        <f t="shared" si="217"/>
        <v>0</v>
      </c>
      <c r="O220" s="161">
        <f t="shared" si="217"/>
        <v>0</v>
      </c>
      <c r="P220" s="161">
        <f t="shared" si="217"/>
        <v>0</v>
      </c>
      <c r="Q220" s="161">
        <f t="shared" si="218"/>
        <v>0</v>
      </c>
      <c r="R220" s="161">
        <f t="shared" si="225"/>
        <v>0</v>
      </c>
      <c r="S220" s="161">
        <f t="shared" si="224"/>
        <v>0</v>
      </c>
      <c r="T220" s="161">
        <f t="shared" si="224"/>
        <v>0</v>
      </c>
      <c r="U220" s="161">
        <f t="shared" si="224"/>
        <v>0</v>
      </c>
      <c r="V220" s="161">
        <f t="shared" si="224"/>
        <v>0</v>
      </c>
      <c r="W220" s="161">
        <f t="shared" si="224"/>
        <v>0</v>
      </c>
      <c r="X220" s="161">
        <f t="shared" si="224"/>
        <v>0</v>
      </c>
      <c r="Y220" s="161">
        <f t="shared" si="224"/>
        <v>0</v>
      </c>
      <c r="Z220" s="161">
        <f t="shared" si="224"/>
        <v>0</v>
      </c>
      <c r="AA220" s="161">
        <f t="shared" si="224"/>
        <v>0</v>
      </c>
      <c r="AB220" s="161">
        <f t="shared" si="224"/>
        <v>0</v>
      </c>
      <c r="AC220" s="161">
        <f t="shared" si="224"/>
        <v>0</v>
      </c>
      <c r="AD220" s="161">
        <f t="shared" si="224"/>
        <v>0</v>
      </c>
      <c r="AE220" s="161">
        <f t="shared" si="224"/>
        <v>0</v>
      </c>
      <c r="AF220" s="174">
        <f t="shared" si="224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25"/>
        <v>0</v>
      </c>
      <c r="D221" s="161">
        <f t="shared" si="225"/>
        <v>0</v>
      </c>
      <c r="E221" s="161">
        <f t="shared" si="225"/>
        <v>0</v>
      </c>
      <c r="F221" s="161">
        <f t="shared" si="225"/>
        <v>0</v>
      </c>
      <c r="G221" s="161">
        <f t="shared" si="225"/>
        <v>0</v>
      </c>
      <c r="H221" s="161">
        <f t="shared" si="225"/>
        <v>0</v>
      </c>
      <c r="I221" s="161">
        <f t="shared" si="225"/>
        <v>0</v>
      </c>
      <c r="J221" s="161">
        <f t="shared" si="225"/>
        <v>0</v>
      </c>
      <c r="K221" s="161">
        <f t="shared" si="225"/>
        <v>0</v>
      </c>
      <c r="L221" s="161">
        <f t="shared" si="225"/>
        <v>0</v>
      </c>
      <c r="M221" s="161">
        <f t="shared" si="217"/>
        <v>0</v>
      </c>
      <c r="N221" s="161">
        <f t="shared" si="217"/>
        <v>0</v>
      </c>
      <c r="O221" s="161">
        <f t="shared" si="217"/>
        <v>0</v>
      </c>
      <c r="P221" s="161">
        <f t="shared" si="217"/>
        <v>0</v>
      </c>
      <c r="Q221" s="161">
        <f t="shared" si="218"/>
        <v>0</v>
      </c>
      <c r="R221" s="161">
        <f t="shared" si="225"/>
        <v>0</v>
      </c>
      <c r="S221" s="161">
        <f t="shared" si="224"/>
        <v>0</v>
      </c>
      <c r="T221" s="161">
        <f t="shared" si="224"/>
        <v>0</v>
      </c>
      <c r="U221" s="161">
        <f t="shared" si="224"/>
        <v>0</v>
      </c>
      <c r="V221" s="161">
        <f t="shared" si="224"/>
        <v>0</v>
      </c>
      <c r="W221" s="161">
        <f t="shared" si="224"/>
        <v>0</v>
      </c>
      <c r="X221" s="161">
        <f t="shared" si="224"/>
        <v>0</v>
      </c>
      <c r="Y221" s="161">
        <f t="shared" si="224"/>
        <v>0</v>
      </c>
      <c r="Z221" s="161">
        <f t="shared" si="224"/>
        <v>0</v>
      </c>
      <c r="AA221" s="161">
        <f t="shared" si="224"/>
        <v>0</v>
      </c>
      <c r="AB221" s="161">
        <f t="shared" si="224"/>
        <v>0</v>
      </c>
      <c r="AC221" s="161">
        <f t="shared" si="224"/>
        <v>0</v>
      </c>
      <c r="AD221" s="161">
        <f t="shared" si="224"/>
        <v>0</v>
      </c>
      <c r="AE221" s="161">
        <f t="shared" si="224"/>
        <v>0</v>
      </c>
      <c r="AF221" s="174">
        <f t="shared" si="224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25"/>
        <v>0</v>
      </c>
      <c r="D222" s="161">
        <f t="shared" si="225"/>
        <v>0</v>
      </c>
      <c r="E222" s="161">
        <f t="shared" si="225"/>
        <v>0</v>
      </c>
      <c r="F222" s="161">
        <f t="shared" si="225"/>
        <v>0</v>
      </c>
      <c r="G222" s="161">
        <f t="shared" si="225"/>
        <v>0</v>
      </c>
      <c r="H222" s="161">
        <f t="shared" si="225"/>
        <v>0</v>
      </c>
      <c r="I222" s="161">
        <f t="shared" si="225"/>
        <v>0</v>
      </c>
      <c r="J222" s="161">
        <f t="shared" si="225"/>
        <v>0</v>
      </c>
      <c r="K222" s="161">
        <f t="shared" si="225"/>
        <v>0</v>
      </c>
      <c r="L222" s="161">
        <f t="shared" si="225"/>
        <v>0</v>
      </c>
      <c r="M222" s="161">
        <f t="shared" si="217"/>
        <v>0</v>
      </c>
      <c r="N222" s="161">
        <f t="shared" si="217"/>
        <v>0</v>
      </c>
      <c r="O222" s="161">
        <f t="shared" si="217"/>
        <v>0</v>
      </c>
      <c r="P222" s="161">
        <f t="shared" si="217"/>
        <v>0</v>
      </c>
      <c r="Q222" s="161">
        <f t="shared" si="218"/>
        <v>0</v>
      </c>
      <c r="R222" s="161">
        <f t="shared" si="225"/>
        <v>0</v>
      </c>
      <c r="S222" s="161">
        <f t="shared" si="224"/>
        <v>0</v>
      </c>
      <c r="T222" s="161">
        <f t="shared" si="224"/>
        <v>0</v>
      </c>
      <c r="U222" s="161">
        <f t="shared" si="224"/>
        <v>0</v>
      </c>
      <c r="V222" s="161">
        <f t="shared" si="224"/>
        <v>0</v>
      </c>
      <c r="W222" s="161">
        <f t="shared" si="224"/>
        <v>0</v>
      </c>
      <c r="X222" s="161">
        <f t="shared" si="224"/>
        <v>0</v>
      </c>
      <c r="Y222" s="161">
        <f t="shared" si="224"/>
        <v>0</v>
      </c>
      <c r="Z222" s="161">
        <f t="shared" si="224"/>
        <v>0</v>
      </c>
      <c r="AA222" s="161">
        <f t="shared" si="224"/>
        <v>0</v>
      </c>
      <c r="AB222" s="161">
        <f t="shared" si="224"/>
        <v>0</v>
      </c>
      <c r="AC222" s="161">
        <f t="shared" si="224"/>
        <v>0</v>
      </c>
      <c r="AD222" s="161">
        <f t="shared" si="224"/>
        <v>0</v>
      </c>
      <c r="AE222" s="161">
        <f t="shared" si="224"/>
        <v>0</v>
      </c>
      <c r="AF222" s="174">
        <f t="shared" si="224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25"/>
        <v>0</v>
      </c>
      <c r="D223" s="161">
        <f t="shared" si="225"/>
        <v>0</v>
      </c>
      <c r="E223" s="161">
        <f t="shared" si="225"/>
        <v>0</v>
      </c>
      <c r="F223" s="161">
        <f t="shared" si="225"/>
        <v>0</v>
      </c>
      <c r="G223" s="161">
        <f t="shared" si="225"/>
        <v>0</v>
      </c>
      <c r="H223" s="161">
        <f t="shared" si="225"/>
        <v>0</v>
      </c>
      <c r="I223" s="161">
        <f t="shared" si="225"/>
        <v>0</v>
      </c>
      <c r="J223" s="161">
        <f t="shared" si="225"/>
        <v>0</v>
      </c>
      <c r="K223" s="161">
        <f t="shared" si="225"/>
        <v>0</v>
      </c>
      <c r="L223" s="161">
        <f t="shared" si="225"/>
        <v>0</v>
      </c>
      <c r="M223" s="161">
        <f t="shared" si="217"/>
        <v>0</v>
      </c>
      <c r="N223" s="161">
        <f t="shared" si="217"/>
        <v>0</v>
      </c>
      <c r="O223" s="161">
        <f t="shared" si="217"/>
        <v>0</v>
      </c>
      <c r="P223" s="161">
        <f t="shared" si="217"/>
        <v>0</v>
      </c>
      <c r="Q223" s="161">
        <f t="shared" si="218"/>
        <v>0</v>
      </c>
      <c r="R223" s="161">
        <f t="shared" si="225"/>
        <v>0</v>
      </c>
      <c r="S223" s="161">
        <f t="shared" si="224"/>
        <v>0</v>
      </c>
      <c r="T223" s="161">
        <f t="shared" si="224"/>
        <v>0</v>
      </c>
      <c r="U223" s="161">
        <f t="shared" si="224"/>
        <v>0</v>
      </c>
      <c r="V223" s="161">
        <f t="shared" si="224"/>
        <v>0</v>
      </c>
      <c r="W223" s="161">
        <f t="shared" si="224"/>
        <v>0</v>
      </c>
      <c r="X223" s="161">
        <f t="shared" si="224"/>
        <v>0</v>
      </c>
      <c r="Y223" s="161">
        <f t="shared" si="224"/>
        <v>0</v>
      </c>
      <c r="Z223" s="161">
        <f t="shared" si="224"/>
        <v>0</v>
      </c>
      <c r="AA223" s="161">
        <f t="shared" si="224"/>
        <v>0</v>
      </c>
      <c r="AB223" s="161">
        <f t="shared" si="224"/>
        <v>0</v>
      </c>
      <c r="AC223" s="161">
        <f t="shared" si="224"/>
        <v>0</v>
      </c>
      <c r="AD223" s="161">
        <f t="shared" si="224"/>
        <v>0</v>
      </c>
      <c r="AE223" s="161">
        <f t="shared" si="224"/>
        <v>0</v>
      </c>
      <c r="AF223" s="174">
        <f t="shared" si="224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25"/>
        <v>0</v>
      </c>
      <c r="D224" s="161">
        <f t="shared" si="225"/>
        <v>0</v>
      </c>
      <c r="E224" s="161">
        <f t="shared" si="225"/>
        <v>0</v>
      </c>
      <c r="F224" s="161">
        <f t="shared" si="225"/>
        <v>0</v>
      </c>
      <c r="G224" s="161">
        <f t="shared" si="225"/>
        <v>0</v>
      </c>
      <c r="H224" s="161">
        <f t="shared" si="225"/>
        <v>0</v>
      </c>
      <c r="I224" s="161">
        <f t="shared" si="225"/>
        <v>0</v>
      </c>
      <c r="J224" s="161">
        <f t="shared" si="225"/>
        <v>0</v>
      </c>
      <c r="K224" s="161">
        <f t="shared" si="225"/>
        <v>0</v>
      </c>
      <c r="L224" s="161">
        <f t="shared" si="225"/>
        <v>0</v>
      </c>
      <c r="M224" s="161">
        <f t="shared" si="217"/>
        <v>0</v>
      </c>
      <c r="N224" s="161">
        <f t="shared" si="217"/>
        <v>0</v>
      </c>
      <c r="O224" s="161">
        <f t="shared" si="217"/>
        <v>0</v>
      </c>
      <c r="P224" s="161">
        <f t="shared" si="217"/>
        <v>0</v>
      </c>
      <c r="Q224" s="161">
        <f t="shared" si="218"/>
        <v>0</v>
      </c>
      <c r="R224" s="161">
        <f t="shared" si="225"/>
        <v>0</v>
      </c>
      <c r="S224" s="161">
        <f t="shared" si="224"/>
        <v>0</v>
      </c>
      <c r="T224" s="161">
        <f t="shared" si="224"/>
        <v>0</v>
      </c>
      <c r="U224" s="161">
        <f t="shared" si="224"/>
        <v>0</v>
      </c>
      <c r="V224" s="161">
        <f t="shared" si="224"/>
        <v>0</v>
      </c>
      <c r="W224" s="161">
        <f t="shared" si="224"/>
        <v>0</v>
      </c>
      <c r="X224" s="161">
        <f t="shared" si="224"/>
        <v>0</v>
      </c>
      <c r="Y224" s="161">
        <f t="shared" si="224"/>
        <v>0</v>
      </c>
      <c r="Z224" s="161">
        <f t="shared" si="224"/>
        <v>0</v>
      </c>
      <c r="AA224" s="161">
        <f t="shared" si="224"/>
        <v>0</v>
      </c>
      <c r="AB224" s="161">
        <f t="shared" si="224"/>
        <v>0</v>
      </c>
      <c r="AC224" s="161">
        <f t="shared" si="224"/>
        <v>0</v>
      </c>
      <c r="AD224" s="161">
        <f t="shared" si="224"/>
        <v>0</v>
      </c>
      <c r="AE224" s="161">
        <f t="shared" si="224"/>
        <v>0</v>
      </c>
      <c r="AF224" s="174">
        <f t="shared" si="224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25"/>
        <v>0</v>
      </c>
      <c r="D225" s="161">
        <f t="shared" si="225"/>
        <v>0</v>
      </c>
      <c r="E225" s="161">
        <f t="shared" si="225"/>
        <v>0</v>
      </c>
      <c r="F225" s="161">
        <f t="shared" si="225"/>
        <v>0</v>
      </c>
      <c r="G225" s="161">
        <f t="shared" si="225"/>
        <v>0</v>
      </c>
      <c r="H225" s="161">
        <f t="shared" si="225"/>
        <v>0</v>
      </c>
      <c r="I225" s="161">
        <f t="shared" si="225"/>
        <v>0</v>
      </c>
      <c r="J225" s="161">
        <f t="shared" si="225"/>
        <v>0</v>
      </c>
      <c r="K225" s="161">
        <f t="shared" si="225"/>
        <v>0</v>
      </c>
      <c r="L225" s="161">
        <f t="shared" si="225"/>
        <v>0</v>
      </c>
      <c r="M225" s="161">
        <f t="shared" si="217"/>
        <v>0</v>
      </c>
      <c r="N225" s="161">
        <f t="shared" si="217"/>
        <v>0</v>
      </c>
      <c r="O225" s="161">
        <f t="shared" si="217"/>
        <v>0</v>
      </c>
      <c r="P225" s="161">
        <f t="shared" si="217"/>
        <v>0</v>
      </c>
      <c r="Q225" s="161">
        <f t="shared" si="218"/>
        <v>0</v>
      </c>
      <c r="R225" s="161">
        <f t="shared" si="225"/>
        <v>0</v>
      </c>
      <c r="S225" s="161">
        <f t="shared" si="224"/>
        <v>0</v>
      </c>
      <c r="T225" s="161">
        <f t="shared" si="224"/>
        <v>0</v>
      </c>
      <c r="U225" s="161">
        <f t="shared" si="224"/>
        <v>0</v>
      </c>
      <c r="V225" s="161">
        <f t="shared" si="224"/>
        <v>0</v>
      </c>
      <c r="W225" s="161">
        <f t="shared" si="224"/>
        <v>0</v>
      </c>
      <c r="X225" s="161">
        <f t="shared" si="224"/>
        <v>0</v>
      </c>
      <c r="Y225" s="161">
        <f t="shared" si="224"/>
        <v>0</v>
      </c>
      <c r="Z225" s="161">
        <f t="shared" si="224"/>
        <v>0</v>
      </c>
      <c r="AA225" s="161">
        <f t="shared" si="224"/>
        <v>0</v>
      </c>
      <c r="AB225" s="161">
        <f t="shared" si="224"/>
        <v>0</v>
      </c>
      <c r="AC225" s="161">
        <f t="shared" si="224"/>
        <v>0</v>
      </c>
      <c r="AD225" s="161">
        <f t="shared" si="224"/>
        <v>0</v>
      </c>
      <c r="AE225" s="161">
        <f t="shared" si="224"/>
        <v>0</v>
      </c>
      <c r="AF225" s="174">
        <f t="shared" si="224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25"/>
        <v>0</v>
      </c>
      <c r="D226" s="161">
        <f t="shared" si="225"/>
        <v>0</v>
      </c>
      <c r="E226" s="161">
        <f t="shared" si="225"/>
        <v>0</v>
      </c>
      <c r="F226" s="161">
        <f t="shared" si="225"/>
        <v>0</v>
      </c>
      <c r="G226" s="161">
        <f t="shared" si="225"/>
        <v>0</v>
      </c>
      <c r="H226" s="161">
        <f t="shared" si="225"/>
        <v>0</v>
      </c>
      <c r="I226" s="161">
        <f t="shared" si="225"/>
        <v>0</v>
      </c>
      <c r="J226" s="161">
        <f t="shared" si="225"/>
        <v>0</v>
      </c>
      <c r="K226" s="161">
        <f t="shared" si="225"/>
        <v>0</v>
      </c>
      <c r="L226" s="161">
        <f t="shared" si="225"/>
        <v>0</v>
      </c>
      <c r="M226" s="161">
        <f t="shared" si="217"/>
        <v>0</v>
      </c>
      <c r="N226" s="161">
        <f t="shared" si="217"/>
        <v>0</v>
      </c>
      <c r="O226" s="161">
        <f t="shared" si="217"/>
        <v>0</v>
      </c>
      <c r="P226" s="161">
        <f t="shared" si="217"/>
        <v>0</v>
      </c>
      <c r="Q226" s="161">
        <f t="shared" si="218"/>
        <v>0</v>
      </c>
      <c r="R226" s="161">
        <f t="shared" si="225"/>
        <v>0</v>
      </c>
      <c r="S226" s="161">
        <f t="shared" si="224"/>
        <v>0</v>
      </c>
      <c r="T226" s="161">
        <f t="shared" si="224"/>
        <v>0</v>
      </c>
      <c r="U226" s="161">
        <f t="shared" si="224"/>
        <v>0</v>
      </c>
      <c r="V226" s="161">
        <f t="shared" si="224"/>
        <v>0</v>
      </c>
      <c r="W226" s="161">
        <f t="shared" si="224"/>
        <v>0</v>
      </c>
      <c r="X226" s="161">
        <f t="shared" si="224"/>
        <v>0</v>
      </c>
      <c r="Y226" s="161">
        <f t="shared" si="224"/>
        <v>0</v>
      </c>
      <c r="Z226" s="161">
        <f t="shared" si="224"/>
        <v>0</v>
      </c>
      <c r="AA226" s="161">
        <f t="shared" si="224"/>
        <v>0</v>
      </c>
      <c r="AB226" s="161">
        <f t="shared" si="224"/>
        <v>0</v>
      </c>
      <c r="AC226" s="161">
        <f t="shared" si="224"/>
        <v>0</v>
      </c>
      <c r="AD226" s="161">
        <f t="shared" si="224"/>
        <v>0</v>
      </c>
      <c r="AE226" s="161">
        <f t="shared" si="224"/>
        <v>0</v>
      </c>
      <c r="AF226" s="174">
        <f t="shared" si="224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25"/>
        <v>0</v>
      </c>
      <c r="D227" s="161">
        <f t="shared" si="225"/>
        <v>0</v>
      </c>
      <c r="E227" s="161">
        <f t="shared" si="225"/>
        <v>0</v>
      </c>
      <c r="F227" s="161">
        <f t="shared" si="225"/>
        <v>0</v>
      </c>
      <c r="G227" s="161">
        <f t="shared" si="225"/>
        <v>0</v>
      </c>
      <c r="H227" s="161">
        <f t="shared" si="225"/>
        <v>0</v>
      </c>
      <c r="I227" s="161">
        <f t="shared" si="225"/>
        <v>0</v>
      </c>
      <c r="J227" s="161">
        <f t="shared" si="225"/>
        <v>0</v>
      </c>
      <c r="K227" s="161">
        <f t="shared" si="225"/>
        <v>0</v>
      </c>
      <c r="L227" s="161">
        <f t="shared" si="225"/>
        <v>0</v>
      </c>
      <c r="M227" s="161">
        <f t="shared" si="217"/>
        <v>0</v>
      </c>
      <c r="N227" s="161">
        <f t="shared" si="217"/>
        <v>0</v>
      </c>
      <c r="O227" s="161">
        <f t="shared" si="217"/>
        <v>0</v>
      </c>
      <c r="P227" s="161">
        <f t="shared" si="217"/>
        <v>0</v>
      </c>
      <c r="Q227" s="161">
        <f t="shared" si="218"/>
        <v>0</v>
      </c>
      <c r="R227" s="161">
        <f t="shared" si="225"/>
        <v>0</v>
      </c>
      <c r="S227" s="161">
        <f t="shared" si="224"/>
        <v>0</v>
      </c>
      <c r="T227" s="161">
        <f t="shared" si="224"/>
        <v>0</v>
      </c>
      <c r="U227" s="161">
        <f t="shared" si="224"/>
        <v>0</v>
      </c>
      <c r="V227" s="161">
        <f t="shared" si="224"/>
        <v>0</v>
      </c>
      <c r="W227" s="161">
        <f t="shared" si="224"/>
        <v>0</v>
      </c>
      <c r="X227" s="161">
        <f t="shared" si="224"/>
        <v>0</v>
      </c>
      <c r="Y227" s="161">
        <f t="shared" si="224"/>
        <v>0</v>
      </c>
      <c r="Z227" s="161">
        <f t="shared" si="224"/>
        <v>0</v>
      </c>
      <c r="AA227" s="161">
        <f t="shared" si="224"/>
        <v>0</v>
      </c>
      <c r="AB227" s="161">
        <f t="shared" si="224"/>
        <v>0</v>
      </c>
      <c r="AC227" s="161">
        <f t="shared" si="224"/>
        <v>0</v>
      </c>
      <c r="AD227" s="161">
        <f t="shared" si="224"/>
        <v>0</v>
      </c>
      <c r="AE227" s="161">
        <f t="shared" si="224"/>
        <v>0</v>
      </c>
      <c r="AF227" s="174">
        <f t="shared" si="224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25"/>
        <v>0</v>
      </c>
      <c r="D228" s="161">
        <f t="shared" si="225"/>
        <v>0</v>
      </c>
      <c r="E228" s="161">
        <f t="shared" si="225"/>
        <v>0</v>
      </c>
      <c r="F228" s="161">
        <f t="shared" si="225"/>
        <v>0</v>
      </c>
      <c r="G228" s="161">
        <f t="shared" si="225"/>
        <v>0</v>
      </c>
      <c r="H228" s="161">
        <f t="shared" si="225"/>
        <v>0</v>
      </c>
      <c r="I228" s="161">
        <f t="shared" si="225"/>
        <v>0</v>
      </c>
      <c r="J228" s="161">
        <f t="shared" si="225"/>
        <v>0</v>
      </c>
      <c r="K228" s="161">
        <f t="shared" si="225"/>
        <v>0</v>
      </c>
      <c r="L228" s="161">
        <f t="shared" si="225"/>
        <v>0</v>
      </c>
      <c r="M228" s="161">
        <f t="shared" si="217"/>
        <v>0</v>
      </c>
      <c r="N228" s="161">
        <f t="shared" si="217"/>
        <v>0</v>
      </c>
      <c r="O228" s="161">
        <f t="shared" si="217"/>
        <v>0</v>
      </c>
      <c r="P228" s="161">
        <f t="shared" si="217"/>
        <v>0</v>
      </c>
      <c r="Q228" s="161">
        <f t="shared" si="218"/>
        <v>0</v>
      </c>
      <c r="R228" s="161">
        <f t="shared" si="225"/>
        <v>0</v>
      </c>
      <c r="S228" s="161">
        <f t="shared" si="224"/>
        <v>0</v>
      </c>
      <c r="T228" s="161">
        <f t="shared" si="224"/>
        <v>0</v>
      </c>
      <c r="U228" s="161">
        <f t="shared" si="224"/>
        <v>0</v>
      </c>
      <c r="V228" s="161">
        <f t="shared" si="224"/>
        <v>0</v>
      </c>
      <c r="W228" s="161">
        <f t="shared" si="224"/>
        <v>0</v>
      </c>
      <c r="X228" s="161">
        <f t="shared" si="224"/>
        <v>0</v>
      </c>
      <c r="Y228" s="161">
        <f t="shared" si="224"/>
        <v>0</v>
      </c>
      <c r="Z228" s="161">
        <f t="shared" si="224"/>
        <v>0</v>
      </c>
      <c r="AA228" s="161">
        <f t="shared" si="224"/>
        <v>0</v>
      </c>
      <c r="AB228" s="161">
        <f t="shared" si="224"/>
        <v>0</v>
      </c>
      <c r="AC228" s="161">
        <f t="shared" si="224"/>
        <v>0</v>
      </c>
      <c r="AD228" s="161">
        <f t="shared" si="224"/>
        <v>0</v>
      </c>
      <c r="AE228" s="161">
        <f t="shared" si="224"/>
        <v>0</v>
      </c>
      <c r="AF228" s="174">
        <f t="shared" si="224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25"/>
        <v>0</v>
      </c>
      <c r="D229" s="161">
        <f t="shared" si="225"/>
        <v>0</v>
      </c>
      <c r="E229" s="161">
        <f t="shared" si="225"/>
        <v>0</v>
      </c>
      <c r="F229" s="161">
        <f t="shared" si="225"/>
        <v>0</v>
      </c>
      <c r="G229" s="161">
        <f t="shared" si="225"/>
        <v>0</v>
      </c>
      <c r="H229" s="161">
        <f t="shared" si="225"/>
        <v>0</v>
      </c>
      <c r="I229" s="161">
        <f t="shared" si="225"/>
        <v>0</v>
      </c>
      <c r="J229" s="161">
        <f t="shared" si="225"/>
        <v>0</v>
      </c>
      <c r="K229" s="161">
        <f t="shared" si="225"/>
        <v>0</v>
      </c>
      <c r="L229" s="161">
        <f t="shared" si="225"/>
        <v>0</v>
      </c>
      <c r="M229" s="161">
        <f t="shared" si="217"/>
        <v>0</v>
      </c>
      <c r="N229" s="161">
        <f t="shared" si="217"/>
        <v>0</v>
      </c>
      <c r="O229" s="161">
        <f t="shared" si="217"/>
        <v>0</v>
      </c>
      <c r="P229" s="161">
        <f t="shared" si="217"/>
        <v>0</v>
      </c>
      <c r="Q229" s="161">
        <f t="shared" si="218"/>
        <v>0</v>
      </c>
      <c r="R229" s="161">
        <f t="shared" si="225"/>
        <v>0</v>
      </c>
      <c r="S229" s="161">
        <f t="shared" si="224"/>
        <v>0</v>
      </c>
      <c r="T229" s="161">
        <f t="shared" si="224"/>
        <v>0</v>
      </c>
      <c r="U229" s="161">
        <f t="shared" si="224"/>
        <v>0</v>
      </c>
      <c r="V229" s="161">
        <f t="shared" si="224"/>
        <v>0</v>
      </c>
      <c r="W229" s="161">
        <f t="shared" si="224"/>
        <v>0</v>
      </c>
      <c r="X229" s="161">
        <f t="shared" si="224"/>
        <v>0</v>
      </c>
      <c r="Y229" s="161">
        <f t="shared" si="224"/>
        <v>0</v>
      </c>
      <c r="Z229" s="161">
        <f t="shared" si="224"/>
        <v>0</v>
      </c>
      <c r="AA229" s="161">
        <f t="shared" si="224"/>
        <v>0</v>
      </c>
      <c r="AB229" s="161">
        <f t="shared" si="224"/>
        <v>0</v>
      </c>
      <c r="AC229" s="161">
        <f t="shared" si="224"/>
        <v>0</v>
      </c>
      <c r="AD229" s="161">
        <f t="shared" si="224"/>
        <v>0</v>
      </c>
      <c r="AE229" s="161">
        <f t="shared" si="224"/>
        <v>0</v>
      </c>
      <c r="AF229" s="174">
        <f t="shared" si="224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25"/>
        <v>0</v>
      </c>
      <c r="D230" s="161">
        <f t="shared" si="225"/>
        <v>0</v>
      </c>
      <c r="E230" s="161">
        <f t="shared" si="225"/>
        <v>0</v>
      </c>
      <c r="F230" s="161">
        <f t="shared" si="225"/>
        <v>0</v>
      </c>
      <c r="G230" s="161">
        <f t="shared" si="225"/>
        <v>0</v>
      </c>
      <c r="H230" s="161">
        <f t="shared" si="225"/>
        <v>0</v>
      </c>
      <c r="I230" s="161">
        <f t="shared" si="225"/>
        <v>0</v>
      </c>
      <c r="J230" s="161">
        <f t="shared" si="225"/>
        <v>0</v>
      </c>
      <c r="K230" s="161">
        <f t="shared" si="225"/>
        <v>0</v>
      </c>
      <c r="L230" s="161">
        <f t="shared" si="225"/>
        <v>0</v>
      </c>
      <c r="M230" s="161">
        <f t="shared" si="217"/>
        <v>0</v>
      </c>
      <c r="N230" s="161">
        <f t="shared" si="217"/>
        <v>0</v>
      </c>
      <c r="O230" s="161">
        <f t="shared" si="217"/>
        <v>0</v>
      </c>
      <c r="P230" s="161">
        <f t="shared" si="217"/>
        <v>0</v>
      </c>
      <c r="Q230" s="161">
        <f t="shared" si="218"/>
        <v>0</v>
      </c>
      <c r="R230" s="161">
        <f t="shared" si="225"/>
        <v>0</v>
      </c>
      <c r="S230" s="161">
        <f t="shared" si="224"/>
        <v>0</v>
      </c>
      <c r="T230" s="161">
        <f t="shared" si="224"/>
        <v>0</v>
      </c>
      <c r="U230" s="161">
        <f t="shared" si="224"/>
        <v>0</v>
      </c>
      <c r="V230" s="161">
        <f t="shared" si="224"/>
        <v>0</v>
      </c>
      <c r="W230" s="161">
        <f t="shared" si="224"/>
        <v>0</v>
      </c>
      <c r="X230" s="161">
        <f t="shared" si="224"/>
        <v>0</v>
      </c>
      <c r="Y230" s="161">
        <f t="shared" si="224"/>
        <v>0</v>
      </c>
      <c r="Z230" s="161">
        <f t="shared" si="224"/>
        <v>0</v>
      </c>
      <c r="AA230" s="161">
        <f t="shared" si="224"/>
        <v>0</v>
      </c>
      <c r="AB230" s="161">
        <f t="shared" si="224"/>
        <v>0</v>
      </c>
      <c r="AC230" s="161">
        <f t="shared" si="224"/>
        <v>0</v>
      </c>
      <c r="AD230" s="161">
        <f t="shared" si="224"/>
        <v>0</v>
      </c>
      <c r="AE230" s="161">
        <f t="shared" si="224"/>
        <v>0</v>
      </c>
      <c r="AF230" s="174">
        <f t="shared" si="224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25"/>
        <v>0</v>
      </c>
      <c r="D231" s="161">
        <f t="shared" si="225"/>
        <v>0</v>
      </c>
      <c r="E231" s="161">
        <f t="shared" si="225"/>
        <v>0</v>
      </c>
      <c r="F231" s="161">
        <f t="shared" si="225"/>
        <v>0</v>
      </c>
      <c r="G231" s="161">
        <f t="shared" si="225"/>
        <v>0</v>
      </c>
      <c r="H231" s="161">
        <f t="shared" si="225"/>
        <v>0</v>
      </c>
      <c r="I231" s="161">
        <f t="shared" si="225"/>
        <v>0</v>
      </c>
      <c r="J231" s="161">
        <f t="shared" si="225"/>
        <v>0</v>
      </c>
      <c r="K231" s="161">
        <f t="shared" si="225"/>
        <v>0</v>
      </c>
      <c r="L231" s="161">
        <f t="shared" si="225"/>
        <v>0</v>
      </c>
      <c r="M231" s="161">
        <f t="shared" si="217"/>
        <v>0</v>
      </c>
      <c r="N231" s="161">
        <f t="shared" si="217"/>
        <v>0</v>
      </c>
      <c r="O231" s="161">
        <f t="shared" si="217"/>
        <v>0</v>
      </c>
      <c r="P231" s="161">
        <f t="shared" si="217"/>
        <v>0</v>
      </c>
      <c r="Q231" s="161">
        <f t="shared" si="218"/>
        <v>0</v>
      </c>
      <c r="R231" s="161">
        <f t="shared" si="225"/>
        <v>0</v>
      </c>
      <c r="S231" s="161">
        <f t="shared" si="224"/>
        <v>0</v>
      </c>
      <c r="T231" s="161">
        <f t="shared" si="224"/>
        <v>0</v>
      </c>
      <c r="U231" s="161">
        <f t="shared" si="224"/>
        <v>0</v>
      </c>
      <c r="V231" s="161">
        <f t="shared" si="224"/>
        <v>0</v>
      </c>
      <c r="W231" s="161">
        <f t="shared" si="224"/>
        <v>0</v>
      </c>
      <c r="X231" s="161">
        <f t="shared" si="224"/>
        <v>0</v>
      </c>
      <c r="Y231" s="161">
        <f t="shared" si="224"/>
        <v>0</v>
      </c>
      <c r="Z231" s="161">
        <f t="shared" si="224"/>
        <v>0</v>
      </c>
      <c r="AA231" s="161">
        <f t="shared" si="224"/>
        <v>0</v>
      </c>
      <c r="AB231" s="161">
        <f t="shared" si="224"/>
        <v>0</v>
      </c>
      <c r="AC231" s="161">
        <f t="shared" si="224"/>
        <v>0</v>
      </c>
      <c r="AD231" s="161">
        <f t="shared" si="224"/>
        <v>0</v>
      </c>
      <c r="AE231" s="161">
        <f t="shared" si="224"/>
        <v>0</v>
      </c>
      <c r="AF231" s="174">
        <f t="shared" si="224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25"/>
        <v>0</v>
      </c>
      <c r="D232" s="161">
        <f t="shared" si="225"/>
        <v>0</v>
      </c>
      <c r="E232" s="161">
        <f t="shared" si="225"/>
        <v>0</v>
      </c>
      <c r="F232" s="161">
        <f t="shared" si="225"/>
        <v>0</v>
      </c>
      <c r="G232" s="161">
        <f t="shared" si="225"/>
        <v>0</v>
      </c>
      <c r="H232" s="161">
        <f t="shared" si="225"/>
        <v>0</v>
      </c>
      <c r="I232" s="161">
        <f t="shared" si="225"/>
        <v>0</v>
      </c>
      <c r="J232" s="161">
        <f t="shared" si="225"/>
        <v>0</v>
      </c>
      <c r="K232" s="161">
        <f t="shared" si="225"/>
        <v>0</v>
      </c>
      <c r="L232" s="161">
        <f t="shared" si="225"/>
        <v>0</v>
      </c>
      <c r="M232" s="161">
        <f t="shared" si="217"/>
        <v>0</v>
      </c>
      <c r="N232" s="161">
        <f t="shared" si="217"/>
        <v>0</v>
      </c>
      <c r="O232" s="161">
        <f t="shared" si="217"/>
        <v>0</v>
      </c>
      <c r="P232" s="161">
        <f t="shared" ref="P232:Q232" si="226">O232</f>
        <v>0</v>
      </c>
      <c r="Q232" s="161">
        <f t="shared" si="226"/>
        <v>0</v>
      </c>
      <c r="R232" s="161">
        <f t="shared" ref="R232:AF247" si="227">Q232</f>
        <v>0</v>
      </c>
      <c r="S232" s="161">
        <f t="shared" si="227"/>
        <v>0</v>
      </c>
      <c r="T232" s="161">
        <f t="shared" si="227"/>
        <v>0</v>
      </c>
      <c r="U232" s="161">
        <f t="shared" si="227"/>
        <v>0</v>
      </c>
      <c r="V232" s="161">
        <f t="shared" si="227"/>
        <v>0</v>
      </c>
      <c r="W232" s="161">
        <f t="shared" si="227"/>
        <v>0</v>
      </c>
      <c r="X232" s="161">
        <f t="shared" si="227"/>
        <v>0</v>
      </c>
      <c r="Y232" s="161">
        <f t="shared" si="227"/>
        <v>0</v>
      </c>
      <c r="Z232" s="161">
        <f t="shared" si="227"/>
        <v>0</v>
      </c>
      <c r="AA232" s="161">
        <f t="shared" si="227"/>
        <v>0</v>
      </c>
      <c r="AB232" s="161">
        <f t="shared" si="227"/>
        <v>0</v>
      </c>
      <c r="AC232" s="161">
        <f t="shared" si="227"/>
        <v>0</v>
      </c>
      <c r="AD232" s="161">
        <f t="shared" si="227"/>
        <v>0</v>
      </c>
      <c r="AE232" s="161">
        <f t="shared" si="227"/>
        <v>0</v>
      </c>
      <c r="AF232" s="174">
        <f t="shared" si="227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228">B233</f>
        <v>0</v>
      </c>
      <c r="D233" s="161">
        <f t="shared" si="228"/>
        <v>0</v>
      </c>
      <c r="E233" s="161">
        <f t="shared" si="228"/>
        <v>0</v>
      </c>
      <c r="F233" s="161">
        <f t="shared" si="228"/>
        <v>0</v>
      </c>
      <c r="G233" s="161">
        <f t="shared" si="228"/>
        <v>0</v>
      </c>
      <c r="H233" s="161">
        <f t="shared" si="228"/>
        <v>0</v>
      </c>
      <c r="I233" s="161">
        <f t="shared" si="228"/>
        <v>0</v>
      </c>
      <c r="J233" s="161">
        <f t="shared" si="228"/>
        <v>0</v>
      </c>
      <c r="K233" s="161">
        <f t="shared" si="228"/>
        <v>0</v>
      </c>
      <c r="L233" s="161">
        <f t="shared" si="228"/>
        <v>0</v>
      </c>
      <c r="M233" s="161">
        <f t="shared" ref="M233:Q264" si="229">L233</f>
        <v>0</v>
      </c>
      <c r="N233" s="161">
        <f t="shared" si="229"/>
        <v>0</v>
      </c>
      <c r="O233" s="161">
        <f t="shared" si="229"/>
        <v>0</v>
      </c>
      <c r="P233" s="161">
        <f t="shared" si="229"/>
        <v>0</v>
      </c>
      <c r="Q233" s="161">
        <f t="shared" si="229"/>
        <v>0</v>
      </c>
      <c r="R233" s="161">
        <f t="shared" si="228"/>
        <v>0</v>
      </c>
      <c r="S233" s="161">
        <f t="shared" si="227"/>
        <v>0</v>
      </c>
      <c r="T233" s="161">
        <f t="shared" si="227"/>
        <v>0</v>
      </c>
      <c r="U233" s="161">
        <f t="shared" si="227"/>
        <v>0</v>
      </c>
      <c r="V233" s="161">
        <f t="shared" si="227"/>
        <v>0</v>
      </c>
      <c r="W233" s="161">
        <f t="shared" si="227"/>
        <v>0</v>
      </c>
      <c r="X233" s="161">
        <f t="shared" si="227"/>
        <v>0</v>
      </c>
      <c r="Y233" s="161">
        <f t="shared" si="227"/>
        <v>0</v>
      </c>
      <c r="Z233" s="161">
        <f t="shared" si="227"/>
        <v>0</v>
      </c>
      <c r="AA233" s="161">
        <f t="shared" si="227"/>
        <v>0</v>
      </c>
      <c r="AB233" s="161">
        <f t="shared" si="227"/>
        <v>0</v>
      </c>
      <c r="AC233" s="161">
        <f t="shared" si="227"/>
        <v>0</v>
      </c>
      <c r="AD233" s="161">
        <f t="shared" si="227"/>
        <v>0</v>
      </c>
      <c r="AE233" s="161">
        <f t="shared" si="227"/>
        <v>0</v>
      </c>
      <c r="AF233" s="174">
        <f t="shared" si="227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28"/>
        <v>0</v>
      </c>
      <c r="D234" s="161">
        <f t="shared" si="228"/>
        <v>0</v>
      </c>
      <c r="E234" s="161">
        <f t="shared" si="228"/>
        <v>0</v>
      </c>
      <c r="F234" s="161">
        <f t="shared" si="228"/>
        <v>0</v>
      </c>
      <c r="G234" s="161">
        <f t="shared" si="228"/>
        <v>0</v>
      </c>
      <c r="H234" s="161">
        <f t="shared" si="228"/>
        <v>0</v>
      </c>
      <c r="I234" s="161">
        <f t="shared" si="228"/>
        <v>0</v>
      </c>
      <c r="J234" s="161">
        <f t="shared" si="228"/>
        <v>0</v>
      </c>
      <c r="K234" s="161">
        <f t="shared" si="228"/>
        <v>0</v>
      </c>
      <c r="L234" s="161">
        <f t="shared" si="228"/>
        <v>0</v>
      </c>
      <c r="M234" s="161">
        <f t="shared" si="229"/>
        <v>0</v>
      </c>
      <c r="N234" s="161">
        <f t="shared" si="229"/>
        <v>0</v>
      </c>
      <c r="O234" s="161">
        <f t="shared" si="229"/>
        <v>0</v>
      </c>
      <c r="P234" s="161">
        <f t="shared" si="229"/>
        <v>0</v>
      </c>
      <c r="Q234" s="161">
        <f t="shared" si="229"/>
        <v>0</v>
      </c>
      <c r="R234" s="161">
        <f t="shared" si="228"/>
        <v>0</v>
      </c>
      <c r="S234" s="161">
        <f t="shared" si="227"/>
        <v>0</v>
      </c>
      <c r="T234" s="161">
        <f t="shared" si="227"/>
        <v>0</v>
      </c>
      <c r="U234" s="161">
        <f t="shared" si="227"/>
        <v>0</v>
      </c>
      <c r="V234" s="161">
        <f t="shared" si="227"/>
        <v>0</v>
      </c>
      <c r="W234" s="161">
        <f t="shared" si="227"/>
        <v>0</v>
      </c>
      <c r="X234" s="161">
        <f t="shared" si="227"/>
        <v>0</v>
      </c>
      <c r="Y234" s="161">
        <f t="shared" si="227"/>
        <v>0</v>
      </c>
      <c r="Z234" s="161">
        <f t="shared" si="227"/>
        <v>0</v>
      </c>
      <c r="AA234" s="161">
        <f t="shared" si="227"/>
        <v>0</v>
      </c>
      <c r="AB234" s="161">
        <f t="shared" si="227"/>
        <v>0</v>
      </c>
      <c r="AC234" s="161">
        <f t="shared" si="227"/>
        <v>0</v>
      </c>
      <c r="AD234" s="161">
        <f t="shared" si="227"/>
        <v>0</v>
      </c>
      <c r="AE234" s="161">
        <f t="shared" si="227"/>
        <v>0</v>
      </c>
      <c r="AF234" s="174">
        <f t="shared" si="227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28"/>
        <v>0</v>
      </c>
      <c r="D235" s="161">
        <f t="shared" si="228"/>
        <v>0</v>
      </c>
      <c r="E235" s="161">
        <f t="shared" si="228"/>
        <v>0</v>
      </c>
      <c r="F235" s="161">
        <f t="shared" si="228"/>
        <v>0</v>
      </c>
      <c r="G235" s="161">
        <f t="shared" si="228"/>
        <v>0</v>
      </c>
      <c r="H235" s="161">
        <f t="shared" si="228"/>
        <v>0</v>
      </c>
      <c r="I235" s="161">
        <f t="shared" si="228"/>
        <v>0</v>
      </c>
      <c r="J235" s="161">
        <f t="shared" si="228"/>
        <v>0</v>
      </c>
      <c r="K235" s="161">
        <f t="shared" si="228"/>
        <v>0</v>
      </c>
      <c r="L235" s="161">
        <f t="shared" si="228"/>
        <v>0</v>
      </c>
      <c r="M235" s="161">
        <f t="shared" si="229"/>
        <v>0</v>
      </c>
      <c r="N235" s="161">
        <f t="shared" si="229"/>
        <v>0</v>
      </c>
      <c r="O235" s="161">
        <f t="shared" si="229"/>
        <v>0</v>
      </c>
      <c r="P235" s="161">
        <f t="shared" si="229"/>
        <v>0</v>
      </c>
      <c r="Q235" s="161">
        <f t="shared" si="229"/>
        <v>0</v>
      </c>
      <c r="R235" s="161">
        <f t="shared" si="228"/>
        <v>0</v>
      </c>
      <c r="S235" s="161">
        <f t="shared" si="227"/>
        <v>0</v>
      </c>
      <c r="T235" s="161">
        <f t="shared" si="227"/>
        <v>0</v>
      </c>
      <c r="U235" s="161">
        <f t="shared" si="227"/>
        <v>0</v>
      </c>
      <c r="V235" s="161">
        <f t="shared" si="227"/>
        <v>0</v>
      </c>
      <c r="W235" s="161">
        <f t="shared" si="227"/>
        <v>0</v>
      </c>
      <c r="X235" s="161">
        <f t="shared" si="227"/>
        <v>0</v>
      </c>
      <c r="Y235" s="161">
        <f t="shared" si="227"/>
        <v>0</v>
      </c>
      <c r="Z235" s="161">
        <f t="shared" si="227"/>
        <v>0</v>
      </c>
      <c r="AA235" s="161">
        <f t="shared" si="227"/>
        <v>0</v>
      </c>
      <c r="AB235" s="161">
        <f t="shared" si="227"/>
        <v>0</v>
      </c>
      <c r="AC235" s="161">
        <f t="shared" si="227"/>
        <v>0</v>
      </c>
      <c r="AD235" s="161">
        <f t="shared" si="227"/>
        <v>0</v>
      </c>
      <c r="AE235" s="161">
        <f t="shared" si="227"/>
        <v>0</v>
      </c>
      <c r="AF235" s="174">
        <f t="shared" si="227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28"/>
        <v>0</v>
      </c>
      <c r="D236" s="161">
        <f t="shared" si="228"/>
        <v>0</v>
      </c>
      <c r="E236" s="161">
        <f t="shared" si="228"/>
        <v>0</v>
      </c>
      <c r="F236" s="161">
        <f t="shared" si="228"/>
        <v>0</v>
      </c>
      <c r="G236" s="161">
        <f t="shared" si="228"/>
        <v>0</v>
      </c>
      <c r="H236" s="161">
        <f t="shared" si="228"/>
        <v>0</v>
      </c>
      <c r="I236" s="161">
        <f t="shared" si="228"/>
        <v>0</v>
      </c>
      <c r="J236" s="161">
        <f t="shared" si="228"/>
        <v>0</v>
      </c>
      <c r="K236" s="161">
        <f t="shared" si="228"/>
        <v>0</v>
      </c>
      <c r="L236" s="161">
        <f t="shared" si="228"/>
        <v>0</v>
      </c>
      <c r="M236" s="161">
        <f t="shared" si="229"/>
        <v>0</v>
      </c>
      <c r="N236" s="161">
        <f t="shared" si="229"/>
        <v>0</v>
      </c>
      <c r="O236" s="161">
        <f t="shared" si="229"/>
        <v>0</v>
      </c>
      <c r="P236" s="161">
        <f t="shared" si="229"/>
        <v>0</v>
      </c>
      <c r="Q236" s="161">
        <f t="shared" si="229"/>
        <v>0</v>
      </c>
      <c r="R236" s="161">
        <f t="shared" si="228"/>
        <v>0</v>
      </c>
      <c r="S236" s="161">
        <f t="shared" si="227"/>
        <v>0</v>
      </c>
      <c r="T236" s="161">
        <f t="shared" si="227"/>
        <v>0</v>
      </c>
      <c r="U236" s="161">
        <f t="shared" si="227"/>
        <v>0</v>
      </c>
      <c r="V236" s="161">
        <f t="shared" si="227"/>
        <v>0</v>
      </c>
      <c r="W236" s="161">
        <f t="shared" si="227"/>
        <v>0</v>
      </c>
      <c r="X236" s="161">
        <f t="shared" si="227"/>
        <v>0</v>
      </c>
      <c r="Y236" s="161">
        <f t="shared" si="227"/>
        <v>0</v>
      </c>
      <c r="Z236" s="161">
        <f t="shared" si="227"/>
        <v>0</v>
      </c>
      <c r="AA236" s="161">
        <f t="shared" si="227"/>
        <v>0</v>
      </c>
      <c r="AB236" s="161">
        <f t="shared" si="227"/>
        <v>0</v>
      </c>
      <c r="AC236" s="161">
        <f t="shared" si="227"/>
        <v>0</v>
      </c>
      <c r="AD236" s="161">
        <f t="shared" si="227"/>
        <v>0</v>
      </c>
      <c r="AE236" s="161">
        <f t="shared" si="227"/>
        <v>0</v>
      </c>
      <c r="AF236" s="174">
        <f t="shared" si="227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28"/>
        <v>0</v>
      </c>
      <c r="D237" s="161">
        <f t="shared" si="228"/>
        <v>0</v>
      </c>
      <c r="E237" s="161">
        <f t="shared" si="228"/>
        <v>0</v>
      </c>
      <c r="F237" s="161">
        <f t="shared" si="228"/>
        <v>0</v>
      </c>
      <c r="G237" s="161">
        <f t="shared" si="228"/>
        <v>0</v>
      </c>
      <c r="H237" s="161">
        <f t="shared" si="228"/>
        <v>0</v>
      </c>
      <c r="I237" s="161">
        <f t="shared" si="228"/>
        <v>0</v>
      </c>
      <c r="J237" s="161">
        <f t="shared" si="228"/>
        <v>0</v>
      </c>
      <c r="K237" s="161">
        <f t="shared" si="228"/>
        <v>0</v>
      </c>
      <c r="L237" s="161">
        <f t="shared" si="228"/>
        <v>0</v>
      </c>
      <c r="M237" s="161">
        <f t="shared" si="229"/>
        <v>0</v>
      </c>
      <c r="N237" s="161">
        <f t="shared" si="229"/>
        <v>0</v>
      </c>
      <c r="O237" s="161">
        <f t="shared" si="229"/>
        <v>0</v>
      </c>
      <c r="P237" s="161">
        <f t="shared" si="229"/>
        <v>0</v>
      </c>
      <c r="Q237" s="161">
        <f t="shared" si="229"/>
        <v>0</v>
      </c>
      <c r="R237" s="161">
        <f t="shared" si="228"/>
        <v>0</v>
      </c>
      <c r="S237" s="161">
        <f t="shared" si="227"/>
        <v>0</v>
      </c>
      <c r="T237" s="161">
        <f t="shared" si="227"/>
        <v>0</v>
      </c>
      <c r="U237" s="161">
        <f t="shared" si="227"/>
        <v>0</v>
      </c>
      <c r="V237" s="161">
        <f t="shared" si="227"/>
        <v>0</v>
      </c>
      <c r="W237" s="161">
        <f t="shared" si="227"/>
        <v>0</v>
      </c>
      <c r="X237" s="161">
        <f t="shared" si="227"/>
        <v>0</v>
      </c>
      <c r="Y237" s="161">
        <f t="shared" si="227"/>
        <v>0</v>
      </c>
      <c r="Z237" s="161">
        <f t="shared" si="227"/>
        <v>0</v>
      </c>
      <c r="AA237" s="161">
        <f t="shared" si="227"/>
        <v>0</v>
      </c>
      <c r="AB237" s="161">
        <f t="shared" si="227"/>
        <v>0</v>
      </c>
      <c r="AC237" s="161">
        <f t="shared" si="227"/>
        <v>0</v>
      </c>
      <c r="AD237" s="161">
        <f t="shared" si="227"/>
        <v>0</v>
      </c>
      <c r="AE237" s="161">
        <f t="shared" si="227"/>
        <v>0</v>
      </c>
      <c r="AF237" s="174">
        <f t="shared" si="227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28"/>
        <v>0</v>
      </c>
      <c r="D238" s="161">
        <f t="shared" si="228"/>
        <v>0</v>
      </c>
      <c r="E238" s="161">
        <f t="shared" si="228"/>
        <v>0</v>
      </c>
      <c r="F238" s="161">
        <f t="shared" si="228"/>
        <v>0</v>
      </c>
      <c r="G238" s="161">
        <f t="shared" si="228"/>
        <v>0</v>
      </c>
      <c r="H238" s="161">
        <f t="shared" si="228"/>
        <v>0</v>
      </c>
      <c r="I238" s="161">
        <f t="shared" si="228"/>
        <v>0</v>
      </c>
      <c r="J238" s="161">
        <f t="shared" si="228"/>
        <v>0</v>
      </c>
      <c r="K238" s="161">
        <f t="shared" si="228"/>
        <v>0</v>
      </c>
      <c r="L238" s="161">
        <f t="shared" si="228"/>
        <v>0</v>
      </c>
      <c r="M238" s="161">
        <f t="shared" si="229"/>
        <v>0</v>
      </c>
      <c r="N238" s="161">
        <f t="shared" si="229"/>
        <v>0</v>
      </c>
      <c r="O238" s="161">
        <f t="shared" si="229"/>
        <v>0</v>
      </c>
      <c r="P238" s="161">
        <f t="shared" si="229"/>
        <v>0</v>
      </c>
      <c r="Q238" s="161">
        <f t="shared" si="229"/>
        <v>0</v>
      </c>
      <c r="R238" s="161">
        <f t="shared" si="228"/>
        <v>0</v>
      </c>
      <c r="S238" s="161">
        <f t="shared" si="227"/>
        <v>0</v>
      </c>
      <c r="T238" s="161">
        <f t="shared" si="227"/>
        <v>0</v>
      </c>
      <c r="U238" s="161">
        <f t="shared" si="227"/>
        <v>0</v>
      </c>
      <c r="V238" s="161">
        <f t="shared" si="227"/>
        <v>0</v>
      </c>
      <c r="W238" s="161">
        <f t="shared" si="227"/>
        <v>0</v>
      </c>
      <c r="X238" s="161">
        <f t="shared" si="227"/>
        <v>0</v>
      </c>
      <c r="Y238" s="161">
        <f t="shared" si="227"/>
        <v>0</v>
      </c>
      <c r="Z238" s="161">
        <f t="shared" si="227"/>
        <v>0</v>
      </c>
      <c r="AA238" s="161">
        <f t="shared" si="227"/>
        <v>0</v>
      </c>
      <c r="AB238" s="161">
        <f t="shared" si="227"/>
        <v>0</v>
      </c>
      <c r="AC238" s="161">
        <f t="shared" si="227"/>
        <v>0</v>
      </c>
      <c r="AD238" s="161">
        <f t="shared" si="227"/>
        <v>0</v>
      </c>
      <c r="AE238" s="161">
        <f t="shared" si="227"/>
        <v>0</v>
      </c>
      <c r="AF238" s="174">
        <f t="shared" si="227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28"/>
        <v>0</v>
      </c>
      <c r="D239" s="161">
        <f t="shared" si="228"/>
        <v>0</v>
      </c>
      <c r="E239" s="161">
        <f t="shared" si="228"/>
        <v>0</v>
      </c>
      <c r="F239" s="161">
        <f t="shared" si="228"/>
        <v>0</v>
      </c>
      <c r="G239" s="161">
        <f t="shared" si="228"/>
        <v>0</v>
      </c>
      <c r="H239" s="161">
        <f t="shared" si="228"/>
        <v>0</v>
      </c>
      <c r="I239" s="161">
        <f t="shared" si="228"/>
        <v>0</v>
      </c>
      <c r="J239" s="161">
        <f t="shared" si="228"/>
        <v>0</v>
      </c>
      <c r="K239" s="161">
        <f t="shared" si="228"/>
        <v>0</v>
      </c>
      <c r="L239" s="161">
        <f t="shared" si="228"/>
        <v>0</v>
      </c>
      <c r="M239" s="161">
        <f t="shared" si="229"/>
        <v>0</v>
      </c>
      <c r="N239" s="161">
        <f t="shared" si="229"/>
        <v>0</v>
      </c>
      <c r="O239" s="161">
        <f t="shared" si="229"/>
        <v>0</v>
      </c>
      <c r="P239" s="161">
        <f t="shared" si="229"/>
        <v>0</v>
      </c>
      <c r="Q239" s="161">
        <f t="shared" si="229"/>
        <v>0</v>
      </c>
      <c r="R239" s="161">
        <f t="shared" si="228"/>
        <v>0</v>
      </c>
      <c r="S239" s="161">
        <f t="shared" si="227"/>
        <v>0</v>
      </c>
      <c r="T239" s="161">
        <f t="shared" si="227"/>
        <v>0</v>
      </c>
      <c r="U239" s="161">
        <f t="shared" si="227"/>
        <v>0</v>
      </c>
      <c r="V239" s="161">
        <f t="shared" si="227"/>
        <v>0</v>
      </c>
      <c r="W239" s="161">
        <f t="shared" si="227"/>
        <v>0</v>
      </c>
      <c r="X239" s="161">
        <f t="shared" si="227"/>
        <v>0</v>
      </c>
      <c r="Y239" s="161">
        <f t="shared" si="227"/>
        <v>0</v>
      </c>
      <c r="Z239" s="161">
        <f t="shared" si="227"/>
        <v>0</v>
      </c>
      <c r="AA239" s="161">
        <f t="shared" si="227"/>
        <v>0</v>
      </c>
      <c r="AB239" s="161">
        <f t="shared" si="227"/>
        <v>0</v>
      </c>
      <c r="AC239" s="161">
        <f t="shared" si="227"/>
        <v>0</v>
      </c>
      <c r="AD239" s="161">
        <f t="shared" si="227"/>
        <v>0</v>
      </c>
      <c r="AE239" s="161">
        <f t="shared" si="227"/>
        <v>0</v>
      </c>
      <c r="AF239" s="174">
        <f t="shared" si="227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28"/>
        <v>0</v>
      </c>
      <c r="D240" s="161">
        <f t="shared" si="228"/>
        <v>0</v>
      </c>
      <c r="E240" s="161">
        <f t="shared" si="228"/>
        <v>0</v>
      </c>
      <c r="F240" s="161">
        <f t="shared" si="228"/>
        <v>0</v>
      </c>
      <c r="G240" s="161">
        <f t="shared" si="228"/>
        <v>0</v>
      </c>
      <c r="H240" s="161">
        <f t="shared" si="228"/>
        <v>0</v>
      </c>
      <c r="I240" s="161">
        <f t="shared" si="228"/>
        <v>0</v>
      </c>
      <c r="J240" s="161">
        <f t="shared" si="228"/>
        <v>0</v>
      </c>
      <c r="K240" s="161">
        <f t="shared" si="228"/>
        <v>0</v>
      </c>
      <c r="L240" s="161">
        <f t="shared" si="228"/>
        <v>0</v>
      </c>
      <c r="M240" s="161">
        <f t="shared" si="229"/>
        <v>0</v>
      </c>
      <c r="N240" s="161">
        <f t="shared" si="229"/>
        <v>0</v>
      </c>
      <c r="O240" s="161">
        <f t="shared" si="229"/>
        <v>0</v>
      </c>
      <c r="P240" s="161">
        <f t="shared" si="229"/>
        <v>0</v>
      </c>
      <c r="Q240" s="161">
        <f t="shared" si="229"/>
        <v>0</v>
      </c>
      <c r="R240" s="161">
        <f t="shared" si="228"/>
        <v>0</v>
      </c>
      <c r="S240" s="161">
        <f t="shared" si="227"/>
        <v>0</v>
      </c>
      <c r="T240" s="161">
        <f t="shared" si="227"/>
        <v>0</v>
      </c>
      <c r="U240" s="161">
        <f t="shared" si="227"/>
        <v>0</v>
      </c>
      <c r="V240" s="161">
        <f t="shared" si="227"/>
        <v>0</v>
      </c>
      <c r="W240" s="161">
        <f t="shared" si="227"/>
        <v>0</v>
      </c>
      <c r="X240" s="161">
        <f t="shared" si="227"/>
        <v>0</v>
      </c>
      <c r="Y240" s="161">
        <f t="shared" si="227"/>
        <v>0</v>
      </c>
      <c r="Z240" s="161">
        <f t="shared" si="227"/>
        <v>0</v>
      </c>
      <c r="AA240" s="161">
        <f t="shared" si="227"/>
        <v>0</v>
      </c>
      <c r="AB240" s="161">
        <f t="shared" si="227"/>
        <v>0</v>
      </c>
      <c r="AC240" s="161">
        <f t="shared" si="227"/>
        <v>0</v>
      </c>
      <c r="AD240" s="161">
        <f t="shared" si="227"/>
        <v>0</v>
      </c>
      <c r="AE240" s="161">
        <f t="shared" si="227"/>
        <v>0</v>
      </c>
      <c r="AF240" s="174">
        <f t="shared" si="227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28"/>
        <v>0</v>
      </c>
      <c r="D241" s="161">
        <f t="shared" si="228"/>
        <v>0</v>
      </c>
      <c r="E241" s="161">
        <f t="shared" si="228"/>
        <v>0</v>
      </c>
      <c r="F241" s="161">
        <f t="shared" si="228"/>
        <v>0</v>
      </c>
      <c r="G241" s="161">
        <f t="shared" si="228"/>
        <v>0</v>
      </c>
      <c r="H241" s="161">
        <f t="shared" si="228"/>
        <v>0</v>
      </c>
      <c r="I241" s="161">
        <f t="shared" si="228"/>
        <v>0</v>
      </c>
      <c r="J241" s="161">
        <f t="shared" si="228"/>
        <v>0</v>
      </c>
      <c r="K241" s="161">
        <f t="shared" si="228"/>
        <v>0</v>
      </c>
      <c r="L241" s="161">
        <f t="shared" si="228"/>
        <v>0</v>
      </c>
      <c r="M241" s="161">
        <f t="shared" si="229"/>
        <v>0</v>
      </c>
      <c r="N241" s="161">
        <f t="shared" si="229"/>
        <v>0</v>
      </c>
      <c r="O241" s="161">
        <f t="shared" si="229"/>
        <v>0</v>
      </c>
      <c r="P241" s="161">
        <f t="shared" si="229"/>
        <v>0</v>
      </c>
      <c r="Q241" s="161">
        <f t="shared" si="229"/>
        <v>0</v>
      </c>
      <c r="R241" s="161">
        <f t="shared" si="228"/>
        <v>0</v>
      </c>
      <c r="S241" s="161">
        <f t="shared" si="227"/>
        <v>0</v>
      </c>
      <c r="T241" s="161">
        <f t="shared" si="227"/>
        <v>0</v>
      </c>
      <c r="U241" s="161">
        <f t="shared" si="227"/>
        <v>0</v>
      </c>
      <c r="V241" s="161">
        <f t="shared" si="227"/>
        <v>0</v>
      </c>
      <c r="W241" s="161">
        <f t="shared" si="227"/>
        <v>0</v>
      </c>
      <c r="X241" s="161">
        <f t="shared" si="227"/>
        <v>0</v>
      </c>
      <c r="Y241" s="161">
        <f t="shared" si="227"/>
        <v>0</v>
      </c>
      <c r="Z241" s="161">
        <f t="shared" si="227"/>
        <v>0</v>
      </c>
      <c r="AA241" s="161">
        <f t="shared" si="227"/>
        <v>0</v>
      </c>
      <c r="AB241" s="161">
        <f t="shared" si="227"/>
        <v>0</v>
      </c>
      <c r="AC241" s="161">
        <f t="shared" si="227"/>
        <v>0</v>
      </c>
      <c r="AD241" s="161">
        <f t="shared" si="227"/>
        <v>0</v>
      </c>
      <c r="AE241" s="161">
        <f t="shared" si="227"/>
        <v>0</v>
      </c>
      <c r="AF241" s="174">
        <f t="shared" si="227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28"/>
        <v>0</v>
      </c>
      <c r="D242" s="161">
        <f t="shared" si="228"/>
        <v>0</v>
      </c>
      <c r="E242" s="161">
        <f t="shared" si="228"/>
        <v>0</v>
      </c>
      <c r="F242" s="161">
        <f t="shared" si="228"/>
        <v>0</v>
      </c>
      <c r="G242" s="161">
        <f t="shared" si="228"/>
        <v>0</v>
      </c>
      <c r="H242" s="161">
        <f t="shared" si="228"/>
        <v>0</v>
      </c>
      <c r="I242" s="161">
        <f t="shared" si="228"/>
        <v>0</v>
      </c>
      <c r="J242" s="161">
        <f t="shared" si="228"/>
        <v>0</v>
      </c>
      <c r="K242" s="161">
        <f t="shared" si="228"/>
        <v>0</v>
      </c>
      <c r="L242" s="161">
        <f t="shared" si="228"/>
        <v>0</v>
      </c>
      <c r="M242" s="161">
        <f t="shared" si="229"/>
        <v>0</v>
      </c>
      <c r="N242" s="161">
        <f t="shared" si="229"/>
        <v>0</v>
      </c>
      <c r="O242" s="161">
        <f t="shared" si="229"/>
        <v>0</v>
      </c>
      <c r="P242" s="161">
        <f t="shared" si="229"/>
        <v>0</v>
      </c>
      <c r="Q242" s="161">
        <f t="shared" si="229"/>
        <v>0</v>
      </c>
      <c r="R242" s="161">
        <f t="shared" si="228"/>
        <v>0</v>
      </c>
      <c r="S242" s="161">
        <f t="shared" si="227"/>
        <v>0</v>
      </c>
      <c r="T242" s="161">
        <f t="shared" si="227"/>
        <v>0</v>
      </c>
      <c r="U242" s="161">
        <f t="shared" si="227"/>
        <v>0</v>
      </c>
      <c r="V242" s="161">
        <f t="shared" si="227"/>
        <v>0</v>
      </c>
      <c r="W242" s="161">
        <f t="shared" si="227"/>
        <v>0</v>
      </c>
      <c r="X242" s="161">
        <f t="shared" si="227"/>
        <v>0</v>
      </c>
      <c r="Y242" s="161">
        <f t="shared" si="227"/>
        <v>0</v>
      </c>
      <c r="Z242" s="161">
        <f t="shared" si="227"/>
        <v>0</v>
      </c>
      <c r="AA242" s="161">
        <f t="shared" si="227"/>
        <v>0</v>
      </c>
      <c r="AB242" s="161">
        <f t="shared" si="227"/>
        <v>0</v>
      </c>
      <c r="AC242" s="161">
        <f t="shared" si="227"/>
        <v>0</v>
      </c>
      <c r="AD242" s="161">
        <f t="shared" si="227"/>
        <v>0</v>
      </c>
      <c r="AE242" s="161">
        <f t="shared" si="227"/>
        <v>0</v>
      </c>
      <c r="AF242" s="174">
        <f t="shared" si="227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28"/>
        <v>0</v>
      </c>
      <c r="D243" s="161">
        <f t="shared" si="228"/>
        <v>0</v>
      </c>
      <c r="E243" s="161">
        <f t="shared" si="228"/>
        <v>0</v>
      </c>
      <c r="F243" s="161">
        <f t="shared" si="228"/>
        <v>0</v>
      </c>
      <c r="G243" s="161">
        <f t="shared" si="228"/>
        <v>0</v>
      </c>
      <c r="H243" s="161">
        <f t="shared" si="228"/>
        <v>0</v>
      </c>
      <c r="I243" s="161">
        <f t="shared" si="228"/>
        <v>0</v>
      </c>
      <c r="J243" s="161">
        <f t="shared" si="228"/>
        <v>0</v>
      </c>
      <c r="K243" s="161">
        <f t="shared" si="228"/>
        <v>0</v>
      </c>
      <c r="L243" s="161">
        <f t="shared" si="228"/>
        <v>0</v>
      </c>
      <c r="M243" s="161">
        <f t="shared" si="229"/>
        <v>0</v>
      </c>
      <c r="N243" s="161">
        <f t="shared" si="229"/>
        <v>0</v>
      </c>
      <c r="O243" s="161">
        <f t="shared" si="229"/>
        <v>0</v>
      </c>
      <c r="P243" s="161">
        <f t="shared" si="229"/>
        <v>0</v>
      </c>
      <c r="Q243" s="161">
        <f t="shared" si="229"/>
        <v>0</v>
      </c>
      <c r="R243" s="161">
        <f t="shared" si="228"/>
        <v>0</v>
      </c>
      <c r="S243" s="161">
        <f t="shared" si="227"/>
        <v>0</v>
      </c>
      <c r="T243" s="161">
        <f t="shared" si="227"/>
        <v>0</v>
      </c>
      <c r="U243" s="161">
        <f t="shared" si="227"/>
        <v>0</v>
      </c>
      <c r="V243" s="161">
        <f t="shared" si="227"/>
        <v>0</v>
      </c>
      <c r="W243" s="161">
        <f t="shared" si="227"/>
        <v>0</v>
      </c>
      <c r="X243" s="161">
        <f t="shared" si="227"/>
        <v>0</v>
      </c>
      <c r="Y243" s="161">
        <f t="shared" si="227"/>
        <v>0</v>
      </c>
      <c r="Z243" s="161">
        <f t="shared" si="227"/>
        <v>0</v>
      </c>
      <c r="AA243" s="161">
        <f t="shared" si="227"/>
        <v>0</v>
      </c>
      <c r="AB243" s="161">
        <f t="shared" si="227"/>
        <v>0</v>
      </c>
      <c r="AC243" s="161">
        <f t="shared" si="227"/>
        <v>0</v>
      </c>
      <c r="AD243" s="161">
        <f t="shared" si="227"/>
        <v>0</v>
      </c>
      <c r="AE243" s="161">
        <f t="shared" si="227"/>
        <v>0</v>
      </c>
      <c r="AF243" s="174">
        <f t="shared" si="227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28"/>
        <v>0</v>
      </c>
      <c r="D244" s="161">
        <f t="shared" si="228"/>
        <v>0</v>
      </c>
      <c r="E244" s="161">
        <f t="shared" si="228"/>
        <v>0</v>
      </c>
      <c r="F244" s="161">
        <f t="shared" si="228"/>
        <v>0</v>
      </c>
      <c r="G244" s="161">
        <f t="shared" si="228"/>
        <v>0</v>
      </c>
      <c r="H244" s="161">
        <f t="shared" si="228"/>
        <v>0</v>
      </c>
      <c r="I244" s="161">
        <f t="shared" si="228"/>
        <v>0</v>
      </c>
      <c r="J244" s="161">
        <f t="shared" si="228"/>
        <v>0</v>
      </c>
      <c r="K244" s="161">
        <f t="shared" si="228"/>
        <v>0</v>
      </c>
      <c r="L244" s="161">
        <f t="shared" si="228"/>
        <v>0</v>
      </c>
      <c r="M244" s="161">
        <f t="shared" si="229"/>
        <v>0</v>
      </c>
      <c r="N244" s="161">
        <f t="shared" si="229"/>
        <v>0</v>
      </c>
      <c r="O244" s="161">
        <f t="shared" si="229"/>
        <v>0</v>
      </c>
      <c r="P244" s="161">
        <f t="shared" si="229"/>
        <v>0</v>
      </c>
      <c r="Q244" s="161">
        <f t="shared" si="229"/>
        <v>0</v>
      </c>
      <c r="R244" s="161">
        <f t="shared" si="228"/>
        <v>0</v>
      </c>
      <c r="S244" s="161">
        <f t="shared" si="227"/>
        <v>0</v>
      </c>
      <c r="T244" s="161">
        <f t="shared" si="227"/>
        <v>0</v>
      </c>
      <c r="U244" s="161">
        <f t="shared" si="227"/>
        <v>0</v>
      </c>
      <c r="V244" s="161">
        <f t="shared" si="227"/>
        <v>0</v>
      </c>
      <c r="W244" s="161">
        <f t="shared" si="227"/>
        <v>0</v>
      </c>
      <c r="X244" s="161">
        <f t="shared" si="227"/>
        <v>0</v>
      </c>
      <c r="Y244" s="161">
        <f t="shared" si="227"/>
        <v>0</v>
      </c>
      <c r="Z244" s="161">
        <f t="shared" si="227"/>
        <v>0</v>
      </c>
      <c r="AA244" s="161">
        <f t="shared" si="227"/>
        <v>0</v>
      </c>
      <c r="AB244" s="161">
        <f t="shared" si="227"/>
        <v>0</v>
      </c>
      <c r="AC244" s="161">
        <f t="shared" si="227"/>
        <v>0</v>
      </c>
      <c r="AD244" s="161">
        <f t="shared" si="227"/>
        <v>0</v>
      </c>
      <c r="AE244" s="161">
        <f t="shared" si="227"/>
        <v>0</v>
      </c>
      <c r="AF244" s="174">
        <f t="shared" si="227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28"/>
        <v>0</v>
      </c>
      <c r="D245" s="161">
        <f t="shared" si="228"/>
        <v>0</v>
      </c>
      <c r="E245" s="161">
        <f t="shared" si="228"/>
        <v>0</v>
      </c>
      <c r="F245" s="161">
        <f t="shared" si="228"/>
        <v>0</v>
      </c>
      <c r="G245" s="161">
        <f t="shared" si="228"/>
        <v>0</v>
      </c>
      <c r="H245" s="161">
        <f t="shared" si="228"/>
        <v>0</v>
      </c>
      <c r="I245" s="161">
        <f t="shared" si="228"/>
        <v>0</v>
      </c>
      <c r="J245" s="161">
        <f t="shared" si="228"/>
        <v>0</v>
      </c>
      <c r="K245" s="161">
        <f t="shared" si="228"/>
        <v>0</v>
      </c>
      <c r="L245" s="161">
        <f t="shared" si="228"/>
        <v>0</v>
      </c>
      <c r="M245" s="161">
        <f t="shared" si="229"/>
        <v>0</v>
      </c>
      <c r="N245" s="161">
        <f t="shared" si="229"/>
        <v>0</v>
      </c>
      <c r="O245" s="161">
        <f t="shared" si="229"/>
        <v>0</v>
      </c>
      <c r="P245" s="161">
        <f t="shared" si="229"/>
        <v>0</v>
      </c>
      <c r="Q245" s="161">
        <f t="shared" si="229"/>
        <v>0</v>
      </c>
      <c r="R245" s="161">
        <f t="shared" si="228"/>
        <v>0</v>
      </c>
      <c r="S245" s="161">
        <f t="shared" si="227"/>
        <v>0</v>
      </c>
      <c r="T245" s="161">
        <f t="shared" si="227"/>
        <v>0</v>
      </c>
      <c r="U245" s="161">
        <f t="shared" si="227"/>
        <v>0</v>
      </c>
      <c r="V245" s="161">
        <f t="shared" si="227"/>
        <v>0</v>
      </c>
      <c r="W245" s="161">
        <f t="shared" si="227"/>
        <v>0</v>
      </c>
      <c r="X245" s="161">
        <f t="shared" si="227"/>
        <v>0</v>
      </c>
      <c r="Y245" s="161">
        <f t="shared" si="227"/>
        <v>0</v>
      </c>
      <c r="Z245" s="161">
        <f t="shared" si="227"/>
        <v>0</v>
      </c>
      <c r="AA245" s="161">
        <f t="shared" si="227"/>
        <v>0</v>
      </c>
      <c r="AB245" s="161">
        <f t="shared" si="227"/>
        <v>0</v>
      </c>
      <c r="AC245" s="161">
        <f t="shared" si="227"/>
        <v>0</v>
      </c>
      <c r="AD245" s="161">
        <f t="shared" si="227"/>
        <v>0</v>
      </c>
      <c r="AE245" s="161">
        <f t="shared" si="227"/>
        <v>0</v>
      </c>
      <c r="AF245" s="174">
        <f t="shared" si="227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28"/>
        <v>0</v>
      </c>
      <c r="D246" s="161">
        <f t="shared" si="228"/>
        <v>0</v>
      </c>
      <c r="E246" s="161">
        <f t="shared" si="228"/>
        <v>0</v>
      </c>
      <c r="F246" s="161">
        <f t="shared" si="228"/>
        <v>0</v>
      </c>
      <c r="G246" s="161">
        <f t="shared" si="228"/>
        <v>0</v>
      </c>
      <c r="H246" s="161">
        <f t="shared" si="228"/>
        <v>0</v>
      </c>
      <c r="I246" s="161">
        <f t="shared" si="228"/>
        <v>0</v>
      </c>
      <c r="J246" s="161">
        <f t="shared" si="228"/>
        <v>0</v>
      </c>
      <c r="K246" s="161">
        <f t="shared" si="228"/>
        <v>0</v>
      </c>
      <c r="L246" s="161">
        <f t="shared" si="228"/>
        <v>0</v>
      </c>
      <c r="M246" s="161">
        <f t="shared" si="229"/>
        <v>0</v>
      </c>
      <c r="N246" s="161">
        <f t="shared" si="229"/>
        <v>0</v>
      </c>
      <c r="O246" s="161">
        <f t="shared" si="229"/>
        <v>0</v>
      </c>
      <c r="P246" s="161">
        <f t="shared" si="229"/>
        <v>0</v>
      </c>
      <c r="Q246" s="161">
        <f t="shared" si="229"/>
        <v>0</v>
      </c>
      <c r="R246" s="161">
        <f t="shared" si="228"/>
        <v>0</v>
      </c>
      <c r="S246" s="161">
        <f t="shared" si="227"/>
        <v>0</v>
      </c>
      <c r="T246" s="161">
        <f t="shared" si="227"/>
        <v>0</v>
      </c>
      <c r="U246" s="161">
        <f t="shared" si="227"/>
        <v>0</v>
      </c>
      <c r="V246" s="161">
        <f t="shared" si="227"/>
        <v>0</v>
      </c>
      <c r="W246" s="161">
        <f t="shared" si="227"/>
        <v>0</v>
      </c>
      <c r="X246" s="161">
        <f t="shared" si="227"/>
        <v>0</v>
      </c>
      <c r="Y246" s="161">
        <f t="shared" si="227"/>
        <v>0</v>
      </c>
      <c r="Z246" s="161">
        <f t="shared" si="227"/>
        <v>0</v>
      </c>
      <c r="AA246" s="161">
        <f t="shared" si="227"/>
        <v>0</v>
      </c>
      <c r="AB246" s="161">
        <f t="shared" si="227"/>
        <v>0</v>
      </c>
      <c r="AC246" s="161">
        <f t="shared" si="227"/>
        <v>0</v>
      </c>
      <c r="AD246" s="161">
        <f t="shared" si="227"/>
        <v>0</v>
      </c>
      <c r="AE246" s="161">
        <f t="shared" si="227"/>
        <v>0</v>
      </c>
      <c r="AF246" s="174">
        <f t="shared" si="227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28"/>
        <v>0</v>
      </c>
      <c r="D247" s="161">
        <f t="shared" si="228"/>
        <v>0</v>
      </c>
      <c r="E247" s="161">
        <f t="shared" si="228"/>
        <v>0</v>
      </c>
      <c r="F247" s="161">
        <f t="shared" si="228"/>
        <v>0</v>
      </c>
      <c r="G247" s="161">
        <f t="shared" si="228"/>
        <v>0</v>
      </c>
      <c r="H247" s="161">
        <f t="shared" si="228"/>
        <v>0</v>
      </c>
      <c r="I247" s="161">
        <f t="shared" si="228"/>
        <v>0</v>
      </c>
      <c r="J247" s="161">
        <f t="shared" si="228"/>
        <v>0</v>
      </c>
      <c r="K247" s="161">
        <f t="shared" si="228"/>
        <v>0</v>
      </c>
      <c r="L247" s="161">
        <f t="shared" si="228"/>
        <v>0</v>
      </c>
      <c r="M247" s="161">
        <f t="shared" si="229"/>
        <v>0</v>
      </c>
      <c r="N247" s="161">
        <f t="shared" si="229"/>
        <v>0</v>
      </c>
      <c r="O247" s="161">
        <f t="shared" si="229"/>
        <v>0</v>
      </c>
      <c r="P247" s="161">
        <f t="shared" si="229"/>
        <v>0</v>
      </c>
      <c r="Q247" s="161">
        <f t="shared" si="229"/>
        <v>0</v>
      </c>
      <c r="R247" s="161">
        <f t="shared" si="228"/>
        <v>0</v>
      </c>
      <c r="S247" s="161">
        <f t="shared" si="227"/>
        <v>0</v>
      </c>
      <c r="T247" s="161">
        <f t="shared" si="227"/>
        <v>0</v>
      </c>
      <c r="U247" s="161">
        <f t="shared" si="227"/>
        <v>0</v>
      </c>
      <c r="V247" s="161">
        <f t="shared" si="227"/>
        <v>0</v>
      </c>
      <c r="W247" s="161">
        <f t="shared" si="227"/>
        <v>0</v>
      </c>
      <c r="X247" s="161">
        <f t="shared" si="227"/>
        <v>0</v>
      </c>
      <c r="Y247" s="161">
        <f t="shared" si="227"/>
        <v>0</v>
      </c>
      <c r="Z247" s="161">
        <f t="shared" si="227"/>
        <v>0</v>
      </c>
      <c r="AA247" s="161">
        <f t="shared" si="227"/>
        <v>0</v>
      </c>
      <c r="AB247" s="161">
        <f t="shared" si="227"/>
        <v>0</v>
      </c>
      <c r="AC247" s="161">
        <f t="shared" si="227"/>
        <v>0</v>
      </c>
      <c r="AD247" s="161">
        <f t="shared" si="227"/>
        <v>0</v>
      </c>
      <c r="AE247" s="161">
        <f t="shared" si="227"/>
        <v>0</v>
      </c>
      <c r="AF247" s="174">
        <f t="shared" si="227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28"/>
        <v>0</v>
      </c>
      <c r="D248" s="161">
        <f t="shared" si="228"/>
        <v>0</v>
      </c>
      <c r="E248" s="161">
        <f t="shared" si="228"/>
        <v>0</v>
      </c>
      <c r="F248" s="161">
        <f t="shared" si="228"/>
        <v>0</v>
      </c>
      <c r="G248" s="161">
        <f t="shared" si="228"/>
        <v>0</v>
      </c>
      <c r="H248" s="161">
        <f t="shared" si="228"/>
        <v>0</v>
      </c>
      <c r="I248" s="161">
        <f t="shared" si="228"/>
        <v>0</v>
      </c>
      <c r="J248" s="161">
        <f t="shared" si="228"/>
        <v>0</v>
      </c>
      <c r="K248" s="161">
        <f t="shared" si="228"/>
        <v>0</v>
      </c>
      <c r="L248" s="161">
        <f t="shared" si="228"/>
        <v>0</v>
      </c>
      <c r="M248" s="161">
        <f t="shared" si="229"/>
        <v>0</v>
      </c>
      <c r="N248" s="161">
        <f t="shared" si="229"/>
        <v>0</v>
      </c>
      <c r="O248" s="161">
        <f t="shared" si="229"/>
        <v>0</v>
      </c>
      <c r="P248" s="161">
        <f t="shared" si="229"/>
        <v>0</v>
      </c>
      <c r="Q248" s="161">
        <f t="shared" si="229"/>
        <v>0</v>
      </c>
      <c r="R248" s="161">
        <f t="shared" ref="R248:AF263" si="230">Q248</f>
        <v>0</v>
      </c>
      <c r="S248" s="161">
        <f t="shared" si="230"/>
        <v>0</v>
      </c>
      <c r="T248" s="161">
        <f t="shared" si="230"/>
        <v>0</v>
      </c>
      <c r="U248" s="161">
        <f t="shared" si="230"/>
        <v>0</v>
      </c>
      <c r="V248" s="161">
        <f t="shared" si="230"/>
        <v>0</v>
      </c>
      <c r="W248" s="161">
        <f t="shared" si="230"/>
        <v>0</v>
      </c>
      <c r="X248" s="161">
        <f t="shared" si="230"/>
        <v>0</v>
      </c>
      <c r="Y248" s="161">
        <f t="shared" si="230"/>
        <v>0</v>
      </c>
      <c r="Z248" s="161">
        <f t="shared" si="230"/>
        <v>0</v>
      </c>
      <c r="AA248" s="161">
        <f t="shared" si="230"/>
        <v>0</v>
      </c>
      <c r="AB248" s="161">
        <f t="shared" si="230"/>
        <v>0</v>
      </c>
      <c r="AC248" s="161">
        <f t="shared" si="230"/>
        <v>0</v>
      </c>
      <c r="AD248" s="161">
        <f t="shared" si="230"/>
        <v>0</v>
      </c>
      <c r="AE248" s="161">
        <f t="shared" si="230"/>
        <v>0</v>
      </c>
      <c r="AF248" s="174">
        <f t="shared" si="230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231">B249</f>
        <v>0</v>
      </c>
      <c r="D249" s="161">
        <f t="shared" si="231"/>
        <v>0</v>
      </c>
      <c r="E249" s="161">
        <f t="shared" si="231"/>
        <v>0</v>
      </c>
      <c r="F249" s="161">
        <f t="shared" si="231"/>
        <v>0</v>
      </c>
      <c r="G249" s="161">
        <f t="shared" si="231"/>
        <v>0</v>
      </c>
      <c r="H249" s="161">
        <f t="shared" si="231"/>
        <v>0</v>
      </c>
      <c r="I249" s="161">
        <f t="shared" si="231"/>
        <v>0</v>
      </c>
      <c r="J249" s="161">
        <f t="shared" si="231"/>
        <v>0</v>
      </c>
      <c r="K249" s="161">
        <f t="shared" si="231"/>
        <v>0</v>
      </c>
      <c r="L249" s="161">
        <f t="shared" si="231"/>
        <v>0</v>
      </c>
      <c r="M249" s="161">
        <f t="shared" si="229"/>
        <v>0</v>
      </c>
      <c r="N249" s="161">
        <f t="shared" si="229"/>
        <v>0</v>
      </c>
      <c r="O249" s="161">
        <f t="shared" si="229"/>
        <v>0</v>
      </c>
      <c r="P249" s="161">
        <f t="shared" si="229"/>
        <v>0</v>
      </c>
      <c r="Q249" s="161">
        <f t="shared" si="229"/>
        <v>0</v>
      </c>
      <c r="R249" s="161">
        <f t="shared" si="230"/>
        <v>0</v>
      </c>
      <c r="S249" s="161">
        <f t="shared" si="230"/>
        <v>0</v>
      </c>
      <c r="T249" s="161">
        <f t="shared" si="230"/>
        <v>0</v>
      </c>
      <c r="U249" s="161">
        <f t="shared" si="230"/>
        <v>0</v>
      </c>
      <c r="V249" s="161">
        <f t="shared" si="230"/>
        <v>0</v>
      </c>
      <c r="W249" s="161">
        <f t="shared" si="230"/>
        <v>0</v>
      </c>
      <c r="X249" s="161">
        <f t="shared" si="230"/>
        <v>0</v>
      </c>
      <c r="Y249" s="161">
        <f t="shared" si="230"/>
        <v>0</v>
      </c>
      <c r="Z249" s="161">
        <f t="shared" si="230"/>
        <v>0</v>
      </c>
      <c r="AA249" s="161">
        <f t="shared" si="230"/>
        <v>0</v>
      </c>
      <c r="AB249" s="161">
        <f t="shared" si="230"/>
        <v>0</v>
      </c>
      <c r="AC249" s="161">
        <f t="shared" si="230"/>
        <v>0</v>
      </c>
      <c r="AD249" s="161">
        <f t="shared" si="230"/>
        <v>0</v>
      </c>
      <c r="AE249" s="161">
        <f t="shared" si="230"/>
        <v>0</v>
      </c>
      <c r="AF249" s="174">
        <f t="shared" si="230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31"/>
        <v>0</v>
      </c>
      <c r="D250" s="161">
        <f t="shared" si="231"/>
        <v>0</v>
      </c>
      <c r="E250" s="161">
        <f t="shared" si="231"/>
        <v>0</v>
      </c>
      <c r="F250" s="161">
        <f t="shared" si="231"/>
        <v>0</v>
      </c>
      <c r="G250" s="161">
        <f t="shared" si="231"/>
        <v>0</v>
      </c>
      <c r="H250" s="161">
        <f t="shared" si="231"/>
        <v>0</v>
      </c>
      <c r="I250" s="161">
        <f t="shared" si="231"/>
        <v>0</v>
      </c>
      <c r="J250" s="161">
        <f t="shared" si="231"/>
        <v>0</v>
      </c>
      <c r="K250" s="161">
        <f t="shared" si="231"/>
        <v>0</v>
      </c>
      <c r="L250" s="161">
        <f t="shared" si="231"/>
        <v>0</v>
      </c>
      <c r="M250" s="161">
        <f t="shared" si="229"/>
        <v>0</v>
      </c>
      <c r="N250" s="161">
        <f t="shared" si="229"/>
        <v>0</v>
      </c>
      <c r="O250" s="161">
        <f t="shared" si="229"/>
        <v>0</v>
      </c>
      <c r="P250" s="161">
        <f t="shared" si="229"/>
        <v>0</v>
      </c>
      <c r="Q250" s="161">
        <f t="shared" si="229"/>
        <v>0</v>
      </c>
      <c r="R250" s="161">
        <f t="shared" si="231"/>
        <v>0</v>
      </c>
      <c r="S250" s="161">
        <f t="shared" si="230"/>
        <v>0</v>
      </c>
      <c r="T250" s="161">
        <f t="shared" si="230"/>
        <v>0</v>
      </c>
      <c r="U250" s="161">
        <f t="shared" si="230"/>
        <v>0</v>
      </c>
      <c r="V250" s="161">
        <f t="shared" si="230"/>
        <v>0</v>
      </c>
      <c r="W250" s="161">
        <f t="shared" si="230"/>
        <v>0</v>
      </c>
      <c r="X250" s="161">
        <f t="shared" si="230"/>
        <v>0</v>
      </c>
      <c r="Y250" s="161">
        <f t="shared" si="230"/>
        <v>0</v>
      </c>
      <c r="Z250" s="161">
        <f t="shared" si="230"/>
        <v>0</v>
      </c>
      <c r="AA250" s="161">
        <f t="shared" si="230"/>
        <v>0</v>
      </c>
      <c r="AB250" s="161">
        <f t="shared" si="230"/>
        <v>0</v>
      </c>
      <c r="AC250" s="161">
        <f t="shared" si="230"/>
        <v>0</v>
      </c>
      <c r="AD250" s="161">
        <f t="shared" si="230"/>
        <v>0</v>
      </c>
      <c r="AE250" s="161">
        <f t="shared" si="230"/>
        <v>0</v>
      </c>
      <c r="AF250" s="174">
        <f t="shared" si="230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31"/>
        <v>0</v>
      </c>
      <c r="D251" s="161">
        <f t="shared" si="231"/>
        <v>0</v>
      </c>
      <c r="E251" s="161">
        <f t="shared" si="231"/>
        <v>0</v>
      </c>
      <c r="F251" s="161">
        <f t="shared" si="231"/>
        <v>0</v>
      </c>
      <c r="G251" s="161">
        <f t="shared" si="231"/>
        <v>0</v>
      </c>
      <c r="H251" s="161">
        <f t="shared" si="231"/>
        <v>0</v>
      </c>
      <c r="I251" s="161">
        <f t="shared" si="231"/>
        <v>0</v>
      </c>
      <c r="J251" s="161">
        <f t="shared" si="231"/>
        <v>0</v>
      </c>
      <c r="K251" s="161">
        <f t="shared" si="231"/>
        <v>0</v>
      </c>
      <c r="L251" s="161">
        <f t="shared" si="231"/>
        <v>0</v>
      </c>
      <c r="M251" s="161">
        <f t="shared" si="229"/>
        <v>0</v>
      </c>
      <c r="N251" s="161">
        <f t="shared" si="229"/>
        <v>0</v>
      </c>
      <c r="O251" s="161">
        <f t="shared" si="229"/>
        <v>0</v>
      </c>
      <c r="P251" s="161">
        <f t="shared" si="229"/>
        <v>0</v>
      </c>
      <c r="Q251" s="161">
        <f t="shared" si="229"/>
        <v>0</v>
      </c>
      <c r="R251" s="161">
        <f t="shared" si="231"/>
        <v>0</v>
      </c>
      <c r="S251" s="161">
        <f t="shared" si="230"/>
        <v>0</v>
      </c>
      <c r="T251" s="161">
        <f t="shared" si="230"/>
        <v>0</v>
      </c>
      <c r="U251" s="161">
        <f t="shared" si="230"/>
        <v>0</v>
      </c>
      <c r="V251" s="161">
        <f t="shared" si="230"/>
        <v>0</v>
      </c>
      <c r="W251" s="161">
        <f t="shared" si="230"/>
        <v>0</v>
      </c>
      <c r="X251" s="161">
        <f t="shared" si="230"/>
        <v>0</v>
      </c>
      <c r="Y251" s="161">
        <f t="shared" si="230"/>
        <v>0</v>
      </c>
      <c r="Z251" s="161">
        <f t="shared" si="230"/>
        <v>0</v>
      </c>
      <c r="AA251" s="161">
        <f t="shared" si="230"/>
        <v>0</v>
      </c>
      <c r="AB251" s="161">
        <f t="shared" si="230"/>
        <v>0</v>
      </c>
      <c r="AC251" s="161">
        <f t="shared" si="230"/>
        <v>0</v>
      </c>
      <c r="AD251" s="161">
        <f t="shared" si="230"/>
        <v>0</v>
      </c>
      <c r="AE251" s="161">
        <f t="shared" si="230"/>
        <v>0</v>
      </c>
      <c r="AF251" s="174">
        <f t="shared" si="230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31"/>
        <v>0</v>
      </c>
      <c r="D252" s="161">
        <f t="shared" si="231"/>
        <v>0</v>
      </c>
      <c r="E252" s="161">
        <f t="shared" si="231"/>
        <v>0</v>
      </c>
      <c r="F252" s="161">
        <f t="shared" si="231"/>
        <v>0</v>
      </c>
      <c r="G252" s="161">
        <f t="shared" si="231"/>
        <v>0</v>
      </c>
      <c r="H252" s="161">
        <f t="shared" si="231"/>
        <v>0</v>
      </c>
      <c r="I252" s="161">
        <f t="shared" si="231"/>
        <v>0</v>
      </c>
      <c r="J252" s="161">
        <f t="shared" si="231"/>
        <v>0</v>
      </c>
      <c r="K252" s="161">
        <f t="shared" si="231"/>
        <v>0</v>
      </c>
      <c r="L252" s="161">
        <f t="shared" si="231"/>
        <v>0</v>
      </c>
      <c r="M252" s="161">
        <f t="shared" si="229"/>
        <v>0</v>
      </c>
      <c r="N252" s="161">
        <f t="shared" si="229"/>
        <v>0</v>
      </c>
      <c r="O252" s="161">
        <f t="shared" si="229"/>
        <v>0</v>
      </c>
      <c r="P252" s="161">
        <f t="shared" si="229"/>
        <v>0</v>
      </c>
      <c r="Q252" s="161">
        <f t="shared" si="229"/>
        <v>0</v>
      </c>
      <c r="R252" s="161">
        <f t="shared" si="231"/>
        <v>0</v>
      </c>
      <c r="S252" s="161">
        <f t="shared" si="230"/>
        <v>0</v>
      </c>
      <c r="T252" s="161">
        <f t="shared" si="230"/>
        <v>0</v>
      </c>
      <c r="U252" s="161">
        <f t="shared" si="230"/>
        <v>0</v>
      </c>
      <c r="V252" s="161">
        <f t="shared" si="230"/>
        <v>0</v>
      </c>
      <c r="W252" s="161">
        <f t="shared" si="230"/>
        <v>0</v>
      </c>
      <c r="X252" s="161">
        <f t="shared" si="230"/>
        <v>0</v>
      </c>
      <c r="Y252" s="161">
        <f t="shared" si="230"/>
        <v>0</v>
      </c>
      <c r="Z252" s="161">
        <f t="shared" si="230"/>
        <v>0</v>
      </c>
      <c r="AA252" s="161">
        <f t="shared" si="230"/>
        <v>0</v>
      </c>
      <c r="AB252" s="161">
        <f t="shared" si="230"/>
        <v>0</v>
      </c>
      <c r="AC252" s="161">
        <f t="shared" si="230"/>
        <v>0</v>
      </c>
      <c r="AD252" s="161">
        <f t="shared" si="230"/>
        <v>0</v>
      </c>
      <c r="AE252" s="161">
        <f t="shared" si="230"/>
        <v>0</v>
      </c>
      <c r="AF252" s="174">
        <f t="shared" si="230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31"/>
        <v>0</v>
      </c>
      <c r="D253" s="161">
        <f t="shared" si="231"/>
        <v>0</v>
      </c>
      <c r="E253" s="161">
        <f t="shared" si="231"/>
        <v>0</v>
      </c>
      <c r="F253" s="161">
        <f t="shared" si="231"/>
        <v>0</v>
      </c>
      <c r="G253" s="161">
        <f t="shared" si="231"/>
        <v>0</v>
      </c>
      <c r="H253" s="161">
        <f t="shared" si="231"/>
        <v>0</v>
      </c>
      <c r="I253" s="161">
        <f t="shared" si="231"/>
        <v>0</v>
      </c>
      <c r="J253" s="161">
        <f t="shared" si="231"/>
        <v>0</v>
      </c>
      <c r="K253" s="161">
        <f t="shared" si="231"/>
        <v>0</v>
      </c>
      <c r="L253" s="161">
        <f t="shared" si="231"/>
        <v>0</v>
      </c>
      <c r="M253" s="161">
        <f t="shared" si="229"/>
        <v>0</v>
      </c>
      <c r="N253" s="161">
        <f t="shared" si="229"/>
        <v>0</v>
      </c>
      <c r="O253" s="161">
        <f t="shared" si="229"/>
        <v>0</v>
      </c>
      <c r="P253" s="161">
        <f t="shared" si="229"/>
        <v>0</v>
      </c>
      <c r="Q253" s="161">
        <f t="shared" si="229"/>
        <v>0</v>
      </c>
      <c r="R253" s="161">
        <f t="shared" si="231"/>
        <v>0</v>
      </c>
      <c r="S253" s="161">
        <f t="shared" si="230"/>
        <v>0</v>
      </c>
      <c r="T253" s="161">
        <f t="shared" si="230"/>
        <v>0</v>
      </c>
      <c r="U253" s="161">
        <f t="shared" si="230"/>
        <v>0</v>
      </c>
      <c r="V253" s="161">
        <f t="shared" si="230"/>
        <v>0</v>
      </c>
      <c r="W253" s="161">
        <f t="shared" si="230"/>
        <v>0</v>
      </c>
      <c r="X253" s="161">
        <f t="shared" si="230"/>
        <v>0</v>
      </c>
      <c r="Y253" s="161">
        <f t="shared" si="230"/>
        <v>0</v>
      </c>
      <c r="Z253" s="161">
        <f t="shared" si="230"/>
        <v>0</v>
      </c>
      <c r="AA253" s="161">
        <f t="shared" si="230"/>
        <v>0</v>
      </c>
      <c r="AB253" s="161">
        <f t="shared" si="230"/>
        <v>0</v>
      </c>
      <c r="AC253" s="161">
        <f t="shared" si="230"/>
        <v>0</v>
      </c>
      <c r="AD253" s="161">
        <f t="shared" si="230"/>
        <v>0</v>
      </c>
      <c r="AE253" s="161">
        <f t="shared" si="230"/>
        <v>0</v>
      </c>
      <c r="AF253" s="174">
        <f t="shared" si="230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31"/>
        <v>0</v>
      </c>
      <c r="D254" s="161">
        <f t="shared" si="231"/>
        <v>0</v>
      </c>
      <c r="E254" s="161">
        <f t="shared" si="231"/>
        <v>0</v>
      </c>
      <c r="F254" s="161">
        <f t="shared" si="231"/>
        <v>0</v>
      </c>
      <c r="G254" s="161">
        <f t="shared" si="231"/>
        <v>0</v>
      </c>
      <c r="H254" s="161">
        <f t="shared" si="231"/>
        <v>0</v>
      </c>
      <c r="I254" s="161">
        <f t="shared" si="231"/>
        <v>0</v>
      </c>
      <c r="J254" s="161">
        <f t="shared" si="231"/>
        <v>0</v>
      </c>
      <c r="K254" s="161">
        <f t="shared" si="231"/>
        <v>0</v>
      </c>
      <c r="L254" s="161">
        <f t="shared" si="231"/>
        <v>0</v>
      </c>
      <c r="M254" s="161">
        <f t="shared" si="229"/>
        <v>0</v>
      </c>
      <c r="N254" s="161">
        <f t="shared" si="229"/>
        <v>0</v>
      </c>
      <c r="O254" s="161">
        <f t="shared" si="229"/>
        <v>0</v>
      </c>
      <c r="P254" s="161">
        <f t="shared" si="229"/>
        <v>0</v>
      </c>
      <c r="Q254" s="161">
        <f t="shared" si="229"/>
        <v>0</v>
      </c>
      <c r="R254" s="161">
        <f t="shared" si="231"/>
        <v>0</v>
      </c>
      <c r="S254" s="161">
        <f t="shared" si="230"/>
        <v>0</v>
      </c>
      <c r="T254" s="161">
        <f t="shared" si="230"/>
        <v>0</v>
      </c>
      <c r="U254" s="161">
        <f t="shared" si="230"/>
        <v>0</v>
      </c>
      <c r="V254" s="161">
        <f t="shared" si="230"/>
        <v>0</v>
      </c>
      <c r="W254" s="161">
        <f t="shared" si="230"/>
        <v>0</v>
      </c>
      <c r="X254" s="161">
        <f t="shared" si="230"/>
        <v>0</v>
      </c>
      <c r="Y254" s="161">
        <f t="shared" si="230"/>
        <v>0</v>
      </c>
      <c r="Z254" s="161">
        <f t="shared" si="230"/>
        <v>0</v>
      </c>
      <c r="AA254" s="161">
        <f t="shared" si="230"/>
        <v>0</v>
      </c>
      <c r="AB254" s="161">
        <f t="shared" si="230"/>
        <v>0</v>
      </c>
      <c r="AC254" s="161">
        <f t="shared" si="230"/>
        <v>0</v>
      </c>
      <c r="AD254" s="161">
        <f t="shared" si="230"/>
        <v>0</v>
      </c>
      <c r="AE254" s="161">
        <f t="shared" si="230"/>
        <v>0</v>
      </c>
      <c r="AF254" s="174">
        <f t="shared" si="230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31"/>
        <v>0</v>
      </c>
      <c r="D255" s="161">
        <f t="shared" si="231"/>
        <v>0</v>
      </c>
      <c r="E255" s="161">
        <f t="shared" si="231"/>
        <v>0</v>
      </c>
      <c r="F255" s="161">
        <f t="shared" si="231"/>
        <v>0</v>
      </c>
      <c r="G255" s="161">
        <f t="shared" si="231"/>
        <v>0</v>
      </c>
      <c r="H255" s="161">
        <f t="shared" si="231"/>
        <v>0</v>
      </c>
      <c r="I255" s="161">
        <f t="shared" si="231"/>
        <v>0</v>
      </c>
      <c r="J255" s="161">
        <f t="shared" si="231"/>
        <v>0</v>
      </c>
      <c r="K255" s="161">
        <f t="shared" si="231"/>
        <v>0</v>
      </c>
      <c r="L255" s="161">
        <f t="shared" si="231"/>
        <v>0</v>
      </c>
      <c r="M255" s="161">
        <f t="shared" si="229"/>
        <v>0</v>
      </c>
      <c r="N255" s="161">
        <f t="shared" si="229"/>
        <v>0</v>
      </c>
      <c r="O255" s="161">
        <f t="shared" si="229"/>
        <v>0</v>
      </c>
      <c r="P255" s="161">
        <f t="shared" si="229"/>
        <v>0</v>
      </c>
      <c r="Q255" s="161">
        <f t="shared" si="229"/>
        <v>0</v>
      </c>
      <c r="R255" s="161">
        <f t="shared" si="231"/>
        <v>0</v>
      </c>
      <c r="S255" s="161">
        <f t="shared" si="230"/>
        <v>0</v>
      </c>
      <c r="T255" s="161">
        <f t="shared" si="230"/>
        <v>0</v>
      </c>
      <c r="U255" s="161">
        <f t="shared" si="230"/>
        <v>0</v>
      </c>
      <c r="V255" s="161">
        <f t="shared" si="230"/>
        <v>0</v>
      </c>
      <c r="W255" s="161">
        <f t="shared" si="230"/>
        <v>0</v>
      </c>
      <c r="X255" s="161">
        <f t="shared" si="230"/>
        <v>0</v>
      </c>
      <c r="Y255" s="161">
        <f t="shared" si="230"/>
        <v>0</v>
      </c>
      <c r="Z255" s="161">
        <f t="shared" si="230"/>
        <v>0</v>
      </c>
      <c r="AA255" s="161">
        <f t="shared" si="230"/>
        <v>0</v>
      </c>
      <c r="AB255" s="161">
        <f t="shared" si="230"/>
        <v>0</v>
      </c>
      <c r="AC255" s="161">
        <f t="shared" si="230"/>
        <v>0</v>
      </c>
      <c r="AD255" s="161">
        <f t="shared" si="230"/>
        <v>0</v>
      </c>
      <c r="AE255" s="161">
        <f t="shared" si="230"/>
        <v>0</v>
      </c>
      <c r="AF255" s="174">
        <f t="shared" si="230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31"/>
        <v>0</v>
      </c>
      <c r="D256" s="161">
        <f t="shared" si="231"/>
        <v>0</v>
      </c>
      <c r="E256" s="161">
        <f t="shared" si="231"/>
        <v>0</v>
      </c>
      <c r="F256" s="161">
        <f t="shared" si="231"/>
        <v>0</v>
      </c>
      <c r="G256" s="161">
        <f t="shared" si="231"/>
        <v>0</v>
      </c>
      <c r="H256" s="161">
        <f t="shared" si="231"/>
        <v>0</v>
      </c>
      <c r="I256" s="161">
        <f t="shared" si="231"/>
        <v>0</v>
      </c>
      <c r="J256" s="161">
        <f t="shared" si="231"/>
        <v>0</v>
      </c>
      <c r="K256" s="161">
        <f t="shared" si="231"/>
        <v>0</v>
      </c>
      <c r="L256" s="161">
        <f t="shared" si="231"/>
        <v>0</v>
      </c>
      <c r="M256" s="161">
        <f t="shared" si="229"/>
        <v>0</v>
      </c>
      <c r="N256" s="161">
        <f t="shared" si="229"/>
        <v>0</v>
      </c>
      <c r="O256" s="161">
        <f t="shared" si="229"/>
        <v>0</v>
      </c>
      <c r="P256" s="161">
        <f t="shared" si="229"/>
        <v>0</v>
      </c>
      <c r="Q256" s="161">
        <f t="shared" si="229"/>
        <v>0</v>
      </c>
      <c r="R256" s="161">
        <f t="shared" si="231"/>
        <v>0</v>
      </c>
      <c r="S256" s="161">
        <f t="shared" si="230"/>
        <v>0</v>
      </c>
      <c r="T256" s="161">
        <f t="shared" si="230"/>
        <v>0</v>
      </c>
      <c r="U256" s="161">
        <f t="shared" si="230"/>
        <v>0</v>
      </c>
      <c r="V256" s="161">
        <f t="shared" si="230"/>
        <v>0</v>
      </c>
      <c r="W256" s="161">
        <f t="shared" si="230"/>
        <v>0</v>
      </c>
      <c r="X256" s="161">
        <f t="shared" si="230"/>
        <v>0</v>
      </c>
      <c r="Y256" s="161">
        <f t="shared" si="230"/>
        <v>0</v>
      </c>
      <c r="Z256" s="161">
        <f t="shared" si="230"/>
        <v>0</v>
      </c>
      <c r="AA256" s="161">
        <f t="shared" si="230"/>
        <v>0</v>
      </c>
      <c r="AB256" s="161">
        <f t="shared" si="230"/>
        <v>0</v>
      </c>
      <c r="AC256" s="161">
        <f t="shared" si="230"/>
        <v>0</v>
      </c>
      <c r="AD256" s="161">
        <f t="shared" si="230"/>
        <v>0</v>
      </c>
      <c r="AE256" s="161">
        <f t="shared" si="230"/>
        <v>0</v>
      </c>
      <c r="AF256" s="174">
        <f t="shared" si="230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31"/>
        <v>0</v>
      </c>
      <c r="D257" s="161">
        <f t="shared" si="231"/>
        <v>0</v>
      </c>
      <c r="E257" s="161">
        <f t="shared" si="231"/>
        <v>0</v>
      </c>
      <c r="F257" s="161">
        <f t="shared" si="231"/>
        <v>0</v>
      </c>
      <c r="G257" s="161">
        <f t="shared" si="231"/>
        <v>0</v>
      </c>
      <c r="H257" s="161">
        <f t="shared" si="231"/>
        <v>0</v>
      </c>
      <c r="I257" s="161">
        <f t="shared" si="231"/>
        <v>0</v>
      </c>
      <c r="J257" s="161">
        <f t="shared" si="231"/>
        <v>0</v>
      </c>
      <c r="K257" s="161">
        <f t="shared" si="231"/>
        <v>0</v>
      </c>
      <c r="L257" s="161">
        <f t="shared" si="231"/>
        <v>0</v>
      </c>
      <c r="M257" s="161">
        <f t="shared" si="229"/>
        <v>0</v>
      </c>
      <c r="N257" s="161">
        <f t="shared" si="229"/>
        <v>0</v>
      </c>
      <c r="O257" s="161">
        <f t="shared" si="229"/>
        <v>0</v>
      </c>
      <c r="P257" s="161">
        <f t="shared" si="229"/>
        <v>0</v>
      </c>
      <c r="Q257" s="161">
        <f t="shared" si="229"/>
        <v>0</v>
      </c>
      <c r="R257" s="161">
        <f t="shared" si="231"/>
        <v>0</v>
      </c>
      <c r="S257" s="161">
        <f t="shared" si="230"/>
        <v>0</v>
      </c>
      <c r="T257" s="161">
        <f t="shared" si="230"/>
        <v>0</v>
      </c>
      <c r="U257" s="161">
        <f t="shared" si="230"/>
        <v>0</v>
      </c>
      <c r="V257" s="161">
        <f t="shared" si="230"/>
        <v>0</v>
      </c>
      <c r="W257" s="161">
        <f t="shared" si="230"/>
        <v>0</v>
      </c>
      <c r="X257" s="161">
        <f t="shared" si="230"/>
        <v>0</v>
      </c>
      <c r="Y257" s="161">
        <f t="shared" si="230"/>
        <v>0</v>
      </c>
      <c r="Z257" s="161">
        <f t="shared" si="230"/>
        <v>0</v>
      </c>
      <c r="AA257" s="161">
        <f t="shared" si="230"/>
        <v>0</v>
      </c>
      <c r="AB257" s="161">
        <f t="shared" si="230"/>
        <v>0</v>
      </c>
      <c r="AC257" s="161">
        <f t="shared" si="230"/>
        <v>0</v>
      </c>
      <c r="AD257" s="161">
        <f t="shared" si="230"/>
        <v>0</v>
      </c>
      <c r="AE257" s="161">
        <f t="shared" si="230"/>
        <v>0</v>
      </c>
      <c r="AF257" s="174">
        <f t="shared" si="230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31"/>
        <v>0</v>
      </c>
      <c r="D258" s="161">
        <f t="shared" si="231"/>
        <v>0</v>
      </c>
      <c r="E258" s="161">
        <f t="shared" si="231"/>
        <v>0</v>
      </c>
      <c r="F258" s="161">
        <f t="shared" si="231"/>
        <v>0</v>
      </c>
      <c r="G258" s="161">
        <f t="shared" si="231"/>
        <v>0</v>
      </c>
      <c r="H258" s="161">
        <f t="shared" si="231"/>
        <v>0</v>
      </c>
      <c r="I258" s="161">
        <f t="shared" si="231"/>
        <v>0</v>
      </c>
      <c r="J258" s="161">
        <f t="shared" si="231"/>
        <v>0</v>
      </c>
      <c r="K258" s="161">
        <f t="shared" si="231"/>
        <v>0</v>
      </c>
      <c r="L258" s="161">
        <f t="shared" si="231"/>
        <v>0</v>
      </c>
      <c r="M258" s="161">
        <f t="shared" si="229"/>
        <v>0</v>
      </c>
      <c r="N258" s="161">
        <f t="shared" si="229"/>
        <v>0</v>
      </c>
      <c r="O258" s="161">
        <f t="shared" si="229"/>
        <v>0</v>
      </c>
      <c r="P258" s="161">
        <f t="shared" si="229"/>
        <v>0</v>
      </c>
      <c r="Q258" s="161">
        <f t="shared" si="229"/>
        <v>0</v>
      </c>
      <c r="R258" s="161">
        <f t="shared" si="231"/>
        <v>0</v>
      </c>
      <c r="S258" s="161">
        <f t="shared" si="230"/>
        <v>0</v>
      </c>
      <c r="T258" s="161">
        <f t="shared" si="230"/>
        <v>0</v>
      </c>
      <c r="U258" s="161">
        <f t="shared" si="230"/>
        <v>0</v>
      </c>
      <c r="V258" s="161">
        <f t="shared" si="230"/>
        <v>0</v>
      </c>
      <c r="W258" s="161">
        <f t="shared" si="230"/>
        <v>0</v>
      </c>
      <c r="X258" s="161">
        <f t="shared" si="230"/>
        <v>0</v>
      </c>
      <c r="Y258" s="161">
        <f t="shared" si="230"/>
        <v>0</v>
      </c>
      <c r="Z258" s="161">
        <f t="shared" si="230"/>
        <v>0</v>
      </c>
      <c r="AA258" s="161">
        <f t="shared" si="230"/>
        <v>0</v>
      </c>
      <c r="AB258" s="161">
        <f t="shared" si="230"/>
        <v>0</v>
      </c>
      <c r="AC258" s="161">
        <f t="shared" si="230"/>
        <v>0</v>
      </c>
      <c r="AD258" s="161">
        <f t="shared" si="230"/>
        <v>0</v>
      </c>
      <c r="AE258" s="161">
        <f t="shared" si="230"/>
        <v>0</v>
      </c>
      <c r="AF258" s="174">
        <f t="shared" si="230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31"/>
        <v>0</v>
      </c>
      <c r="D259" s="161">
        <f t="shared" si="231"/>
        <v>0</v>
      </c>
      <c r="E259" s="161">
        <f t="shared" si="231"/>
        <v>0</v>
      </c>
      <c r="F259" s="161">
        <f t="shared" si="231"/>
        <v>0</v>
      </c>
      <c r="G259" s="161">
        <f t="shared" si="231"/>
        <v>0</v>
      </c>
      <c r="H259" s="161">
        <f t="shared" si="231"/>
        <v>0</v>
      </c>
      <c r="I259" s="161">
        <f t="shared" si="231"/>
        <v>0</v>
      </c>
      <c r="J259" s="161">
        <f t="shared" si="231"/>
        <v>0</v>
      </c>
      <c r="K259" s="161">
        <f t="shared" si="231"/>
        <v>0</v>
      </c>
      <c r="L259" s="161">
        <f t="shared" si="231"/>
        <v>0</v>
      </c>
      <c r="M259" s="161">
        <f t="shared" si="229"/>
        <v>0</v>
      </c>
      <c r="N259" s="161">
        <f t="shared" si="229"/>
        <v>0</v>
      </c>
      <c r="O259" s="161">
        <f t="shared" si="229"/>
        <v>0</v>
      </c>
      <c r="P259" s="161">
        <f t="shared" si="229"/>
        <v>0</v>
      </c>
      <c r="Q259" s="161">
        <f t="shared" si="229"/>
        <v>0</v>
      </c>
      <c r="R259" s="161">
        <f t="shared" si="231"/>
        <v>0</v>
      </c>
      <c r="S259" s="161">
        <f t="shared" si="230"/>
        <v>0</v>
      </c>
      <c r="T259" s="161">
        <f t="shared" si="230"/>
        <v>0</v>
      </c>
      <c r="U259" s="161">
        <f t="shared" si="230"/>
        <v>0</v>
      </c>
      <c r="V259" s="161">
        <f t="shared" si="230"/>
        <v>0</v>
      </c>
      <c r="W259" s="161">
        <f t="shared" si="230"/>
        <v>0</v>
      </c>
      <c r="X259" s="161">
        <f t="shared" si="230"/>
        <v>0</v>
      </c>
      <c r="Y259" s="161">
        <f t="shared" si="230"/>
        <v>0</v>
      </c>
      <c r="Z259" s="161">
        <f t="shared" si="230"/>
        <v>0</v>
      </c>
      <c r="AA259" s="161">
        <f t="shared" si="230"/>
        <v>0</v>
      </c>
      <c r="AB259" s="161">
        <f t="shared" si="230"/>
        <v>0</v>
      </c>
      <c r="AC259" s="161">
        <f t="shared" si="230"/>
        <v>0</v>
      </c>
      <c r="AD259" s="161">
        <f t="shared" si="230"/>
        <v>0</v>
      </c>
      <c r="AE259" s="161">
        <f t="shared" si="230"/>
        <v>0</v>
      </c>
      <c r="AF259" s="174">
        <f t="shared" si="230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31"/>
        <v>0</v>
      </c>
      <c r="D260" s="161">
        <f t="shared" si="231"/>
        <v>0</v>
      </c>
      <c r="E260" s="161">
        <f t="shared" si="231"/>
        <v>0</v>
      </c>
      <c r="F260" s="161">
        <f t="shared" si="231"/>
        <v>0</v>
      </c>
      <c r="G260" s="161">
        <f t="shared" si="231"/>
        <v>0</v>
      </c>
      <c r="H260" s="161">
        <f t="shared" si="231"/>
        <v>0</v>
      </c>
      <c r="I260" s="161">
        <f t="shared" si="231"/>
        <v>0</v>
      </c>
      <c r="J260" s="161">
        <f t="shared" si="231"/>
        <v>0</v>
      </c>
      <c r="K260" s="161">
        <f t="shared" si="231"/>
        <v>0</v>
      </c>
      <c r="L260" s="161">
        <f t="shared" si="231"/>
        <v>0</v>
      </c>
      <c r="M260" s="161">
        <f t="shared" si="229"/>
        <v>0</v>
      </c>
      <c r="N260" s="161">
        <f t="shared" si="229"/>
        <v>0</v>
      </c>
      <c r="O260" s="161">
        <f t="shared" si="229"/>
        <v>0</v>
      </c>
      <c r="P260" s="161">
        <f t="shared" si="229"/>
        <v>0</v>
      </c>
      <c r="Q260" s="161">
        <f t="shared" si="229"/>
        <v>0</v>
      </c>
      <c r="R260" s="161">
        <f t="shared" si="231"/>
        <v>0</v>
      </c>
      <c r="S260" s="161">
        <f t="shared" si="230"/>
        <v>0</v>
      </c>
      <c r="T260" s="161">
        <f t="shared" si="230"/>
        <v>0</v>
      </c>
      <c r="U260" s="161">
        <f t="shared" si="230"/>
        <v>0</v>
      </c>
      <c r="V260" s="161">
        <f t="shared" si="230"/>
        <v>0</v>
      </c>
      <c r="W260" s="161">
        <f t="shared" si="230"/>
        <v>0</v>
      </c>
      <c r="X260" s="161">
        <f t="shared" si="230"/>
        <v>0</v>
      </c>
      <c r="Y260" s="161">
        <f t="shared" si="230"/>
        <v>0</v>
      </c>
      <c r="Z260" s="161">
        <f t="shared" si="230"/>
        <v>0</v>
      </c>
      <c r="AA260" s="161">
        <f t="shared" si="230"/>
        <v>0</v>
      </c>
      <c r="AB260" s="161">
        <f t="shared" si="230"/>
        <v>0</v>
      </c>
      <c r="AC260" s="161">
        <f t="shared" si="230"/>
        <v>0</v>
      </c>
      <c r="AD260" s="161">
        <f t="shared" si="230"/>
        <v>0</v>
      </c>
      <c r="AE260" s="161">
        <f t="shared" si="230"/>
        <v>0</v>
      </c>
      <c r="AF260" s="174">
        <f t="shared" si="230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31"/>
        <v>0</v>
      </c>
      <c r="D261" s="161">
        <f t="shared" si="231"/>
        <v>0</v>
      </c>
      <c r="E261" s="161">
        <f t="shared" si="231"/>
        <v>0</v>
      </c>
      <c r="F261" s="161">
        <f t="shared" si="231"/>
        <v>0</v>
      </c>
      <c r="G261" s="161">
        <f t="shared" si="231"/>
        <v>0</v>
      </c>
      <c r="H261" s="161">
        <f t="shared" si="231"/>
        <v>0</v>
      </c>
      <c r="I261" s="161">
        <f t="shared" si="231"/>
        <v>0</v>
      </c>
      <c r="J261" s="161">
        <f t="shared" si="231"/>
        <v>0</v>
      </c>
      <c r="K261" s="161">
        <f t="shared" si="231"/>
        <v>0</v>
      </c>
      <c r="L261" s="161">
        <f t="shared" si="231"/>
        <v>0</v>
      </c>
      <c r="M261" s="161">
        <f t="shared" si="229"/>
        <v>0</v>
      </c>
      <c r="N261" s="161">
        <f t="shared" si="229"/>
        <v>0</v>
      </c>
      <c r="O261" s="161">
        <f t="shared" si="229"/>
        <v>0</v>
      </c>
      <c r="P261" s="161">
        <f t="shared" si="229"/>
        <v>0</v>
      </c>
      <c r="Q261" s="161">
        <f t="shared" si="229"/>
        <v>0</v>
      </c>
      <c r="R261" s="161">
        <f t="shared" si="231"/>
        <v>0</v>
      </c>
      <c r="S261" s="161">
        <f t="shared" si="230"/>
        <v>0</v>
      </c>
      <c r="T261" s="161">
        <f t="shared" si="230"/>
        <v>0</v>
      </c>
      <c r="U261" s="161">
        <f t="shared" si="230"/>
        <v>0</v>
      </c>
      <c r="V261" s="161">
        <f t="shared" si="230"/>
        <v>0</v>
      </c>
      <c r="W261" s="161">
        <f t="shared" si="230"/>
        <v>0</v>
      </c>
      <c r="X261" s="161">
        <f t="shared" si="230"/>
        <v>0</v>
      </c>
      <c r="Y261" s="161">
        <f t="shared" si="230"/>
        <v>0</v>
      </c>
      <c r="Z261" s="161">
        <f t="shared" si="230"/>
        <v>0</v>
      </c>
      <c r="AA261" s="161">
        <f t="shared" si="230"/>
        <v>0</v>
      </c>
      <c r="AB261" s="161">
        <f t="shared" si="230"/>
        <v>0</v>
      </c>
      <c r="AC261" s="161">
        <f t="shared" si="230"/>
        <v>0</v>
      </c>
      <c r="AD261" s="161">
        <f t="shared" si="230"/>
        <v>0</v>
      </c>
      <c r="AE261" s="161">
        <f t="shared" si="230"/>
        <v>0</v>
      </c>
      <c r="AF261" s="174">
        <f t="shared" si="230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31"/>
        <v>0</v>
      </c>
      <c r="D262" s="161">
        <f t="shared" si="231"/>
        <v>0</v>
      </c>
      <c r="E262" s="161">
        <f t="shared" si="231"/>
        <v>0</v>
      </c>
      <c r="F262" s="161">
        <f t="shared" si="231"/>
        <v>0</v>
      </c>
      <c r="G262" s="161">
        <f t="shared" si="231"/>
        <v>0</v>
      </c>
      <c r="H262" s="161">
        <f t="shared" si="231"/>
        <v>0</v>
      </c>
      <c r="I262" s="161">
        <f t="shared" si="231"/>
        <v>0</v>
      </c>
      <c r="J262" s="161">
        <f t="shared" si="231"/>
        <v>0</v>
      </c>
      <c r="K262" s="161">
        <f t="shared" si="231"/>
        <v>0</v>
      </c>
      <c r="L262" s="161">
        <f t="shared" si="231"/>
        <v>0</v>
      </c>
      <c r="M262" s="161">
        <f t="shared" si="229"/>
        <v>0</v>
      </c>
      <c r="N262" s="161">
        <f t="shared" si="229"/>
        <v>0</v>
      </c>
      <c r="O262" s="161">
        <f t="shared" si="229"/>
        <v>0</v>
      </c>
      <c r="P262" s="161">
        <f t="shared" si="229"/>
        <v>0</v>
      </c>
      <c r="Q262" s="161">
        <f t="shared" si="229"/>
        <v>0</v>
      </c>
      <c r="R262" s="161">
        <f t="shared" si="231"/>
        <v>0</v>
      </c>
      <c r="S262" s="161">
        <f t="shared" si="230"/>
        <v>0</v>
      </c>
      <c r="T262" s="161">
        <f t="shared" si="230"/>
        <v>0</v>
      </c>
      <c r="U262" s="161">
        <f t="shared" si="230"/>
        <v>0</v>
      </c>
      <c r="V262" s="161">
        <f t="shared" si="230"/>
        <v>0</v>
      </c>
      <c r="W262" s="161">
        <f t="shared" si="230"/>
        <v>0</v>
      </c>
      <c r="X262" s="161">
        <f t="shared" si="230"/>
        <v>0</v>
      </c>
      <c r="Y262" s="161">
        <f t="shared" si="230"/>
        <v>0</v>
      </c>
      <c r="Z262" s="161">
        <f t="shared" si="230"/>
        <v>0</v>
      </c>
      <c r="AA262" s="161">
        <f t="shared" si="230"/>
        <v>0</v>
      </c>
      <c r="AB262" s="161">
        <f t="shared" si="230"/>
        <v>0</v>
      </c>
      <c r="AC262" s="161">
        <f t="shared" si="230"/>
        <v>0</v>
      </c>
      <c r="AD262" s="161">
        <f t="shared" si="230"/>
        <v>0</v>
      </c>
      <c r="AE262" s="161">
        <f t="shared" si="230"/>
        <v>0</v>
      </c>
      <c r="AF262" s="174">
        <f t="shared" si="230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31"/>
        <v>0</v>
      </c>
      <c r="D263" s="161">
        <f t="shared" si="231"/>
        <v>0</v>
      </c>
      <c r="E263" s="161">
        <f t="shared" si="231"/>
        <v>0</v>
      </c>
      <c r="F263" s="161">
        <f t="shared" si="231"/>
        <v>0</v>
      </c>
      <c r="G263" s="161">
        <f t="shared" si="231"/>
        <v>0</v>
      </c>
      <c r="H263" s="161">
        <f t="shared" si="231"/>
        <v>0</v>
      </c>
      <c r="I263" s="161">
        <f t="shared" si="231"/>
        <v>0</v>
      </c>
      <c r="J263" s="161">
        <f t="shared" si="231"/>
        <v>0</v>
      </c>
      <c r="K263" s="161">
        <f t="shared" si="231"/>
        <v>0</v>
      </c>
      <c r="L263" s="161">
        <f t="shared" si="231"/>
        <v>0</v>
      </c>
      <c r="M263" s="161">
        <f t="shared" si="229"/>
        <v>0</v>
      </c>
      <c r="N263" s="161">
        <f t="shared" si="229"/>
        <v>0</v>
      </c>
      <c r="O263" s="161">
        <f t="shared" si="229"/>
        <v>0</v>
      </c>
      <c r="P263" s="161">
        <f t="shared" si="229"/>
        <v>0</v>
      </c>
      <c r="Q263" s="161">
        <f t="shared" si="229"/>
        <v>0</v>
      </c>
      <c r="R263" s="161">
        <f t="shared" si="231"/>
        <v>0</v>
      </c>
      <c r="S263" s="161">
        <f t="shared" si="230"/>
        <v>0</v>
      </c>
      <c r="T263" s="161">
        <f t="shared" si="230"/>
        <v>0</v>
      </c>
      <c r="U263" s="161">
        <f t="shared" si="230"/>
        <v>0</v>
      </c>
      <c r="V263" s="161">
        <f t="shared" si="230"/>
        <v>0</v>
      </c>
      <c r="W263" s="161">
        <f t="shared" si="230"/>
        <v>0</v>
      </c>
      <c r="X263" s="161">
        <f t="shared" si="230"/>
        <v>0</v>
      </c>
      <c r="Y263" s="161">
        <f t="shared" si="230"/>
        <v>0</v>
      </c>
      <c r="Z263" s="161">
        <f t="shared" si="230"/>
        <v>0</v>
      </c>
      <c r="AA263" s="161">
        <f t="shared" si="230"/>
        <v>0</v>
      </c>
      <c r="AB263" s="161">
        <f t="shared" si="230"/>
        <v>0</v>
      </c>
      <c r="AC263" s="161">
        <f t="shared" si="230"/>
        <v>0</v>
      </c>
      <c r="AD263" s="161">
        <f t="shared" si="230"/>
        <v>0</v>
      </c>
      <c r="AE263" s="161">
        <f t="shared" si="230"/>
        <v>0</v>
      </c>
      <c r="AF263" s="174">
        <f t="shared" si="230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31"/>
        <v>0</v>
      </c>
      <c r="D264" s="161">
        <f t="shared" si="231"/>
        <v>0</v>
      </c>
      <c r="E264" s="161">
        <f t="shared" si="231"/>
        <v>0</v>
      </c>
      <c r="F264" s="161">
        <f t="shared" si="231"/>
        <v>0</v>
      </c>
      <c r="G264" s="161">
        <f t="shared" si="231"/>
        <v>0</v>
      </c>
      <c r="H264" s="161">
        <f t="shared" si="231"/>
        <v>0</v>
      </c>
      <c r="I264" s="161">
        <f t="shared" si="231"/>
        <v>0</v>
      </c>
      <c r="J264" s="161">
        <f t="shared" si="231"/>
        <v>0</v>
      </c>
      <c r="K264" s="161">
        <f t="shared" si="231"/>
        <v>0</v>
      </c>
      <c r="L264" s="161">
        <f t="shared" si="231"/>
        <v>0</v>
      </c>
      <c r="M264" s="161">
        <f t="shared" si="229"/>
        <v>0</v>
      </c>
      <c r="N264" s="161">
        <f t="shared" si="229"/>
        <v>0</v>
      </c>
      <c r="O264" s="161">
        <f t="shared" si="229"/>
        <v>0</v>
      </c>
      <c r="P264" s="161">
        <f t="shared" si="229"/>
        <v>0</v>
      </c>
      <c r="Q264" s="161">
        <f t="shared" si="229"/>
        <v>0</v>
      </c>
      <c r="R264" s="161">
        <f t="shared" si="231"/>
        <v>0</v>
      </c>
      <c r="S264" s="161">
        <f t="shared" ref="S264:AF273" si="232">R264</f>
        <v>0</v>
      </c>
      <c r="T264" s="161">
        <f t="shared" si="232"/>
        <v>0</v>
      </c>
      <c r="U264" s="161">
        <f t="shared" si="232"/>
        <v>0</v>
      </c>
      <c r="V264" s="161">
        <f t="shared" si="232"/>
        <v>0</v>
      </c>
      <c r="W264" s="161">
        <f t="shared" si="232"/>
        <v>0</v>
      </c>
      <c r="X264" s="161">
        <f t="shared" si="232"/>
        <v>0</v>
      </c>
      <c r="Y264" s="161">
        <f t="shared" si="232"/>
        <v>0</v>
      </c>
      <c r="Z264" s="161">
        <f t="shared" si="232"/>
        <v>0</v>
      </c>
      <c r="AA264" s="161">
        <f t="shared" si="232"/>
        <v>0</v>
      </c>
      <c r="AB264" s="161">
        <f t="shared" si="232"/>
        <v>0</v>
      </c>
      <c r="AC264" s="161">
        <f t="shared" si="232"/>
        <v>0</v>
      </c>
      <c r="AD264" s="161">
        <f t="shared" si="232"/>
        <v>0</v>
      </c>
      <c r="AE264" s="161">
        <f t="shared" si="232"/>
        <v>0</v>
      </c>
      <c r="AF264" s="174">
        <f t="shared" si="232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233">B265</f>
        <v>0</v>
      </c>
      <c r="D265" s="161">
        <f t="shared" si="233"/>
        <v>0</v>
      </c>
      <c r="E265" s="161">
        <f t="shared" si="233"/>
        <v>0</v>
      </c>
      <c r="F265" s="161">
        <f t="shared" si="233"/>
        <v>0</v>
      </c>
      <c r="G265" s="161">
        <f t="shared" si="233"/>
        <v>0</v>
      </c>
      <c r="H265" s="161">
        <f t="shared" si="233"/>
        <v>0</v>
      </c>
      <c r="I265" s="161">
        <f t="shared" si="233"/>
        <v>0</v>
      </c>
      <c r="J265" s="161">
        <f t="shared" si="233"/>
        <v>0</v>
      </c>
      <c r="K265" s="161">
        <f t="shared" si="233"/>
        <v>0</v>
      </c>
      <c r="L265" s="161">
        <f t="shared" si="233"/>
        <v>0</v>
      </c>
      <c r="M265" s="161">
        <f t="shared" si="233"/>
        <v>0</v>
      </c>
      <c r="N265" s="161">
        <f t="shared" si="233"/>
        <v>0</v>
      </c>
      <c r="O265" s="161">
        <f t="shared" si="233"/>
        <v>0</v>
      </c>
      <c r="P265" s="161">
        <f t="shared" si="233"/>
        <v>0</v>
      </c>
      <c r="Q265" s="161">
        <f t="shared" si="233"/>
        <v>0</v>
      </c>
      <c r="R265" s="161">
        <f t="shared" si="233"/>
        <v>0</v>
      </c>
      <c r="S265" s="161">
        <f t="shared" si="232"/>
        <v>0</v>
      </c>
      <c r="T265" s="161">
        <f t="shared" si="232"/>
        <v>0</v>
      </c>
      <c r="U265" s="161">
        <f t="shared" si="232"/>
        <v>0</v>
      </c>
      <c r="V265" s="161">
        <f t="shared" si="232"/>
        <v>0</v>
      </c>
      <c r="W265" s="161">
        <f t="shared" si="232"/>
        <v>0</v>
      </c>
      <c r="X265" s="161">
        <f t="shared" si="232"/>
        <v>0</v>
      </c>
      <c r="Y265" s="161">
        <f t="shared" si="232"/>
        <v>0</v>
      </c>
      <c r="Z265" s="161">
        <f t="shared" si="232"/>
        <v>0</v>
      </c>
      <c r="AA265" s="161">
        <f t="shared" si="232"/>
        <v>0</v>
      </c>
      <c r="AB265" s="161">
        <f t="shared" si="232"/>
        <v>0</v>
      </c>
      <c r="AC265" s="161">
        <f t="shared" si="232"/>
        <v>0</v>
      </c>
      <c r="AD265" s="161">
        <f t="shared" si="232"/>
        <v>0</v>
      </c>
      <c r="AE265" s="161">
        <f t="shared" si="232"/>
        <v>0</v>
      </c>
      <c r="AF265" s="174">
        <f t="shared" si="232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33"/>
        <v>0</v>
      </c>
      <c r="D266" s="161">
        <f t="shared" si="233"/>
        <v>0</v>
      </c>
      <c r="E266" s="161">
        <f t="shared" si="233"/>
        <v>0</v>
      </c>
      <c r="F266" s="161">
        <f t="shared" si="233"/>
        <v>0</v>
      </c>
      <c r="G266" s="161">
        <f t="shared" si="233"/>
        <v>0</v>
      </c>
      <c r="H266" s="161">
        <f t="shared" si="233"/>
        <v>0</v>
      </c>
      <c r="I266" s="161">
        <f t="shared" si="233"/>
        <v>0</v>
      </c>
      <c r="J266" s="161">
        <f t="shared" si="233"/>
        <v>0</v>
      </c>
      <c r="K266" s="161">
        <f t="shared" si="233"/>
        <v>0</v>
      </c>
      <c r="L266" s="161">
        <f t="shared" si="233"/>
        <v>0</v>
      </c>
      <c r="M266" s="161">
        <f t="shared" si="233"/>
        <v>0</v>
      </c>
      <c r="N266" s="161">
        <f t="shared" si="233"/>
        <v>0</v>
      </c>
      <c r="O266" s="161">
        <f t="shared" si="233"/>
        <v>0</v>
      </c>
      <c r="P266" s="161">
        <f t="shared" si="233"/>
        <v>0</v>
      </c>
      <c r="Q266" s="161">
        <f t="shared" si="233"/>
        <v>0</v>
      </c>
      <c r="R266" s="161">
        <f t="shared" si="233"/>
        <v>0</v>
      </c>
      <c r="S266" s="161">
        <f t="shared" si="232"/>
        <v>0</v>
      </c>
      <c r="T266" s="161">
        <f t="shared" si="232"/>
        <v>0</v>
      </c>
      <c r="U266" s="161">
        <f t="shared" si="232"/>
        <v>0</v>
      </c>
      <c r="V266" s="161">
        <f t="shared" si="232"/>
        <v>0</v>
      </c>
      <c r="W266" s="161">
        <f t="shared" si="232"/>
        <v>0</v>
      </c>
      <c r="X266" s="161">
        <f t="shared" si="232"/>
        <v>0</v>
      </c>
      <c r="Y266" s="161">
        <f t="shared" si="232"/>
        <v>0</v>
      </c>
      <c r="Z266" s="161">
        <f t="shared" si="232"/>
        <v>0</v>
      </c>
      <c r="AA266" s="161">
        <f t="shared" si="232"/>
        <v>0</v>
      </c>
      <c r="AB266" s="161">
        <f t="shared" si="232"/>
        <v>0</v>
      </c>
      <c r="AC266" s="161">
        <f t="shared" si="232"/>
        <v>0</v>
      </c>
      <c r="AD266" s="161">
        <f t="shared" si="232"/>
        <v>0</v>
      </c>
      <c r="AE266" s="161">
        <f t="shared" si="232"/>
        <v>0</v>
      </c>
      <c r="AF266" s="174">
        <f t="shared" si="232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33"/>
        <v>0</v>
      </c>
      <c r="D267" s="161">
        <f t="shared" si="233"/>
        <v>0</v>
      </c>
      <c r="E267" s="161">
        <f t="shared" si="233"/>
        <v>0</v>
      </c>
      <c r="F267" s="161">
        <f t="shared" si="233"/>
        <v>0</v>
      </c>
      <c r="G267" s="161">
        <f t="shared" si="233"/>
        <v>0</v>
      </c>
      <c r="H267" s="161">
        <f t="shared" si="233"/>
        <v>0</v>
      </c>
      <c r="I267" s="161">
        <f t="shared" si="233"/>
        <v>0</v>
      </c>
      <c r="J267" s="161">
        <f t="shared" si="233"/>
        <v>0</v>
      </c>
      <c r="K267" s="161">
        <f t="shared" si="233"/>
        <v>0</v>
      </c>
      <c r="L267" s="161">
        <f t="shared" si="233"/>
        <v>0</v>
      </c>
      <c r="M267" s="161">
        <f t="shared" si="233"/>
        <v>0</v>
      </c>
      <c r="N267" s="161">
        <f t="shared" si="233"/>
        <v>0</v>
      </c>
      <c r="O267" s="161">
        <f t="shared" si="233"/>
        <v>0</v>
      </c>
      <c r="P267" s="161">
        <f t="shared" si="233"/>
        <v>0</v>
      </c>
      <c r="Q267" s="161">
        <f t="shared" si="233"/>
        <v>0</v>
      </c>
      <c r="R267" s="161">
        <f t="shared" si="233"/>
        <v>0</v>
      </c>
      <c r="S267" s="161">
        <f t="shared" si="232"/>
        <v>0</v>
      </c>
      <c r="T267" s="161">
        <f t="shared" si="232"/>
        <v>0</v>
      </c>
      <c r="U267" s="161">
        <f t="shared" si="232"/>
        <v>0</v>
      </c>
      <c r="V267" s="161">
        <f t="shared" si="232"/>
        <v>0</v>
      </c>
      <c r="W267" s="161">
        <f t="shared" si="232"/>
        <v>0</v>
      </c>
      <c r="X267" s="161">
        <f t="shared" si="232"/>
        <v>0</v>
      </c>
      <c r="Y267" s="161">
        <f t="shared" si="232"/>
        <v>0</v>
      </c>
      <c r="Z267" s="161">
        <f t="shared" si="232"/>
        <v>0</v>
      </c>
      <c r="AA267" s="161">
        <f t="shared" si="232"/>
        <v>0</v>
      </c>
      <c r="AB267" s="161">
        <f t="shared" si="232"/>
        <v>0</v>
      </c>
      <c r="AC267" s="161">
        <f t="shared" si="232"/>
        <v>0</v>
      </c>
      <c r="AD267" s="161">
        <f t="shared" si="232"/>
        <v>0</v>
      </c>
      <c r="AE267" s="161">
        <f t="shared" si="232"/>
        <v>0</v>
      </c>
      <c r="AF267" s="174">
        <f t="shared" si="232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33"/>
        <v>0</v>
      </c>
      <c r="D268" s="161">
        <f t="shared" si="233"/>
        <v>0</v>
      </c>
      <c r="E268" s="161">
        <f t="shared" si="233"/>
        <v>0</v>
      </c>
      <c r="F268" s="161">
        <f t="shared" si="233"/>
        <v>0</v>
      </c>
      <c r="G268" s="161">
        <f t="shared" si="233"/>
        <v>0</v>
      </c>
      <c r="H268" s="161">
        <f t="shared" si="233"/>
        <v>0</v>
      </c>
      <c r="I268" s="161">
        <f t="shared" si="233"/>
        <v>0</v>
      </c>
      <c r="J268" s="161">
        <f t="shared" si="233"/>
        <v>0</v>
      </c>
      <c r="K268" s="161">
        <f t="shared" si="233"/>
        <v>0</v>
      </c>
      <c r="L268" s="161">
        <f t="shared" si="233"/>
        <v>0</v>
      </c>
      <c r="M268" s="161">
        <f t="shared" si="233"/>
        <v>0</v>
      </c>
      <c r="N268" s="161">
        <f t="shared" si="233"/>
        <v>0</v>
      </c>
      <c r="O268" s="161">
        <f t="shared" si="233"/>
        <v>0</v>
      </c>
      <c r="P268" s="161">
        <f t="shared" si="233"/>
        <v>0</v>
      </c>
      <c r="Q268" s="161">
        <f t="shared" si="233"/>
        <v>0</v>
      </c>
      <c r="R268" s="161">
        <f t="shared" si="233"/>
        <v>0</v>
      </c>
      <c r="S268" s="161">
        <f t="shared" si="232"/>
        <v>0</v>
      </c>
      <c r="T268" s="161">
        <f t="shared" si="232"/>
        <v>0</v>
      </c>
      <c r="U268" s="161">
        <f t="shared" si="232"/>
        <v>0</v>
      </c>
      <c r="V268" s="161">
        <f t="shared" si="232"/>
        <v>0</v>
      </c>
      <c r="W268" s="161">
        <f t="shared" si="232"/>
        <v>0</v>
      </c>
      <c r="X268" s="161">
        <f t="shared" si="232"/>
        <v>0</v>
      </c>
      <c r="Y268" s="161">
        <f t="shared" si="232"/>
        <v>0</v>
      </c>
      <c r="Z268" s="161">
        <f t="shared" si="232"/>
        <v>0</v>
      </c>
      <c r="AA268" s="161">
        <f t="shared" si="232"/>
        <v>0</v>
      </c>
      <c r="AB268" s="161">
        <f t="shared" si="232"/>
        <v>0</v>
      </c>
      <c r="AC268" s="161">
        <f t="shared" si="232"/>
        <v>0</v>
      </c>
      <c r="AD268" s="161">
        <f t="shared" si="232"/>
        <v>0</v>
      </c>
      <c r="AE268" s="161">
        <f t="shared" si="232"/>
        <v>0</v>
      </c>
      <c r="AF268" s="174">
        <f t="shared" si="232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33"/>
        <v>0</v>
      </c>
      <c r="D269" s="161">
        <f t="shared" si="233"/>
        <v>0</v>
      </c>
      <c r="E269" s="161">
        <f t="shared" si="233"/>
        <v>0</v>
      </c>
      <c r="F269" s="161">
        <f t="shared" si="233"/>
        <v>0</v>
      </c>
      <c r="G269" s="161">
        <f t="shared" si="233"/>
        <v>0</v>
      </c>
      <c r="H269" s="161">
        <f t="shared" si="233"/>
        <v>0</v>
      </c>
      <c r="I269" s="161">
        <f t="shared" si="233"/>
        <v>0</v>
      </c>
      <c r="J269" s="161">
        <f t="shared" si="233"/>
        <v>0</v>
      </c>
      <c r="K269" s="161">
        <f t="shared" si="233"/>
        <v>0</v>
      </c>
      <c r="L269" s="161">
        <f t="shared" si="233"/>
        <v>0</v>
      </c>
      <c r="M269" s="161">
        <f t="shared" si="233"/>
        <v>0</v>
      </c>
      <c r="N269" s="161">
        <f t="shared" si="233"/>
        <v>0</v>
      </c>
      <c r="O269" s="161">
        <f t="shared" si="233"/>
        <v>0</v>
      </c>
      <c r="P269" s="161">
        <f t="shared" si="233"/>
        <v>0</v>
      </c>
      <c r="Q269" s="161">
        <f t="shared" si="233"/>
        <v>0</v>
      </c>
      <c r="R269" s="161">
        <f t="shared" si="233"/>
        <v>0</v>
      </c>
      <c r="S269" s="161">
        <f t="shared" si="232"/>
        <v>0</v>
      </c>
      <c r="T269" s="161">
        <f t="shared" si="232"/>
        <v>0</v>
      </c>
      <c r="U269" s="161">
        <f t="shared" si="232"/>
        <v>0</v>
      </c>
      <c r="V269" s="161">
        <f t="shared" si="232"/>
        <v>0</v>
      </c>
      <c r="W269" s="161">
        <f t="shared" si="232"/>
        <v>0</v>
      </c>
      <c r="X269" s="161">
        <f t="shared" si="232"/>
        <v>0</v>
      </c>
      <c r="Y269" s="161">
        <f t="shared" si="232"/>
        <v>0</v>
      </c>
      <c r="Z269" s="161">
        <f t="shared" si="232"/>
        <v>0</v>
      </c>
      <c r="AA269" s="161">
        <f t="shared" si="232"/>
        <v>0</v>
      </c>
      <c r="AB269" s="161">
        <f t="shared" si="232"/>
        <v>0</v>
      </c>
      <c r="AC269" s="161">
        <f t="shared" si="232"/>
        <v>0</v>
      </c>
      <c r="AD269" s="161">
        <f t="shared" si="232"/>
        <v>0</v>
      </c>
      <c r="AE269" s="161">
        <f t="shared" si="232"/>
        <v>0</v>
      </c>
      <c r="AF269" s="174">
        <f t="shared" si="232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33"/>
        <v>0</v>
      </c>
      <c r="D270" s="161">
        <f t="shared" si="233"/>
        <v>0</v>
      </c>
      <c r="E270" s="161">
        <f t="shared" si="233"/>
        <v>0</v>
      </c>
      <c r="F270" s="161">
        <f t="shared" si="233"/>
        <v>0</v>
      </c>
      <c r="G270" s="161">
        <f t="shared" si="233"/>
        <v>0</v>
      </c>
      <c r="H270" s="161">
        <f t="shared" si="233"/>
        <v>0</v>
      </c>
      <c r="I270" s="161">
        <f t="shared" si="233"/>
        <v>0</v>
      </c>
      <c r="J270" s="161">
        <f t="shared" si="233"/>
        <v>0</v>
      </c>
      <c r="K270" s="161">
        <f t="shared" si="233"/>
        <v>0</v>
      </c>
      <c r="L270" s="161">
        <f t="shared" si="233"/>
        <v>0</v>
      </c>
      <c r="M270" s="161">
        <f t="shared" si="233"/>
        <v>0</v>
      </c>
      <c r="N270" s="161">
        <f t="shared" si="233"/>
        <v>0</v>
      </c>
      <c r="O270" s="161">
        <f t="shared" si="233"/>
        <v>0</v>
      </c>
      <c r="P270" s="161">
        <f t="shared" si="233"/>
        <v>0</v>
      </c>
      <c r="Q270" s="161">
        <f t="shared" si="233"/>
        <v>0</v>
      </c>
      <c r="R270" s="161">
        <f t="shared" si="233"/>
        <v>0</v>
      </c>
      <c r="S270" s="161">
        <f t="shared" si="232"/>
        <v>0</v>
      </c>
      <c r="T270" s="161">
        <f t="shared" si="232"/>
        <v>0</v>
      </c>
      <c r="U270" s="161">
        <f t="shared" si="232"/>
        <v>0</v>
      </c>
      <c r="V270" s="161">
        <f t="shared" si="232"/>
        <v>0</v>
      </c>
      <c r="W270" s="161">
        <f t="shared" si="232"/>
        <v>0</v>
      </c>
      <c r="X270" s="161">
        <f t="shared" si="232"/>
        <v>0</v>
      </c>
      <c r="Y270" s="161">
        <f t="shared" si="232"/>
        <v>0</v>
      </c>
      <c r="Z270" s="161">
        <f t="shared" si="232"/>
        <v>0</v>
      </c>
      <c r="AA270" s="161">
        <f t="shared" si="232"/>
        <v>0</v>
      </c>
      <c r="AB270" s="161">
        <f t="shared" si="232"/>
        <v>0</v>
      </c>
      <c r="AC270" s="161">
        <f t="shared" si="232"/>
        <v>0</v>
      </c>
      <c r="AD270" s="161">
        <f t="shared" si="232"/>
        <v>0</v>
      </c>
      <c r="AE270" s="161">
        <f t="shared" si="232"/>
        <v>0</v>
      </c>
      <c r="AF270" s="174">
        <f t="shared" si="232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33"/>
        <v>0</v>
      </c>
      <c r="D271" s="161">
        <f t="shared" si="233"/>
        <v>0</v>
      </c>
      <c r="E271" s="161">
        <f t="shared" si="233"/>
        <v>0</v>
      </c>
      <c r="F271" s="161">
        <f t="shared" si="233"/>
        <v>0</v>
      </c>
      <c r="G271" s="161">
        <f t="shared" si="233"/>
        <v>0</v>
      </c>
      <c r="H271" s="161">
        <f t="shared" si="233"/>
        <v>0</v>
      </c>
      <c r="I271" s="161">
        <f t="shared" si="233"/>
        <v>0</v>
      </c>
      <c r="J271" s="161">
        <f t="shared" si="233"/>
        <v>0</v>
      </c>
      <c r="K271" s="161">
        <f t="shared" si="233"/>
        <v>0</v>
      </c>
      <c r="L271" s="161">
        <f t="shared" si="233"/>
        <v>0</v>
      </c>
      <c r="M271" s="161">
        <f t="shared" si="233"/>
        <v>0</v>
      </c>
      <c r="N271" s="161">
        <f t="shared" si="233"/>
        <v>0</v>
      </c>
      <c r="O271" s="161">
        <f t="shared" si="233"/>
        <v>0</v>
      </c>
      <c r="P271" s="161">
        <f t="shared" si="233"/>
        <v>0</v>
      </c>
      <c r="Q271" s="161">
        <f t="shared" si="233"/>
        <v>0</v>
      </c>
      <c r="R271" s="161">
        <f t="shared" si="233"/>
        <v>0</v>
      </c>
      <c r="S271" s="161">
        <f t="shared" si="232"/>
        <v>0</v>
      </c>
      <c r="T271" s="161">
        <f t="shared" si="232"/>
        <v>0</v>
      </c>
      <c r="U271" s="161">
        <f t="shared" si="232"/>
        <v>0</v>
      </c>
      <c r="V271" s="161">
        <f t="shared" si="232"/>
        <v>0</v>
      </c>
      <c r="W271" s="161">
        <f t="shared" si="232"/>
        <v>0</v>
      </c>
      <c r="X271" s="161">
        <f t="shared" si="232"/>
        <v>0</v>
      </c>
      <c r="Y271" s="161">
        <f t="shared" si="232"/>
        <v>0</v>
      </c>
      <c r="Z271" s="161">
        <f t="shared" si="232"/>
        <v>0</v>
      </c>
      <c r="AA271" s="161">
        <f t="shared" si="232"/>
        <v>0</v>
      </c>
      <c r="AB271" s="161">
        <f t="shared" si="232"/>
        <v>0</v>
      </c>
      <c r="AC271" s="161">
        <f t="shared" si="232"/>
        <v>0</v>
      </c>
      <c r="AD271" s="161">
        <f t="shared" si="232"/>
        <v>0</v>
      </c>
      <c r="AE271" s="161">
        <f t="shared" si="232"/>
        <v>0</v>
      </c>
      <c r="AF271" s="174">
        <f t="shared" si="232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33"/>
        <v>0</v>
      </c>
      <c r="D272" s="161">
        <f t="shared" si="233"/>
        <v>0</v>
      </c>
      <c r="E272" s="161">
        <f t="shared" si="233"/>
        <v>0</v>
      </c>
      <c r="F272" s="161">
        <f t="shared" si="233"/>
        <v>0</v>
      </c>
      <c r="G272" s="161">
        <f t="shared" si="233"/>
        <v>0</v>
      </c>
      <c r="H272" s="161">
        <f t="shared" si="233"/>
        <v>0</v>
      </c>
      <c r="I272" s="161">
        <f t="shared" si="233"/>
        <v>0</v>
      </c>
      <c r="J272" s="161">
        <f t="shared" si="233"/>
        <v>0</v>
      </c>
      <c r="K272" s="161">
        <f t="shared" si="233"/>
        <v>0</v>
      </c>
      <c r="L272" s="161">
        <f t="shared" si="233"/>
        <v>0</v>
      </c>
      <c r="M272" s="161">
        <f t="shared" si="233"/>
        <v>0</v>
      </c>
      <c r="N272" s="161">
        <f t="shared" si="233"/>
        <v>0</v>
      </c>
      <c r="O272" s="161">
        <f t="shared" si="233"/>
        <v>0</v>
      </c>
      <c r="P272" s="161">
        <f t="shared" si="233"/>
        <v>0</v>
      </c>
      <c r="Q272" s="161">
        <f t="shared" si="233"/>
        <v>0</v>
      </c>
      <c r="R272" s="161">
        <f t="shared" si="233"/>
        <v>0</v>
      </c>
      <c r="S272" s="161">
        <f t="shared" si="232"/>
        <v>0</v>
      </c>
      <c r="T272" s="161">
        <f t="shared" si="232"/>
        <v>0</v>
      </c>
      <c r="U272" s="161">
        <f t="shared" si="232"/>
        <v>0</v>
      </c>
      <c r="V272" s="161">
        <f t="shared" si="232"/>
        <v>0</v>
      </c>
      <c r="W272" s="161">
        <f t="shared" si="232"/>
        <v>0</v>
      </c>
      <c r="X272" s="161">
        <f t="shared" si="232"/>
        <v>0</v>
      </c>
      <c r="Y272" s="161">
        <f t="shared" si="232"/>
        <v>0</v>
      </c>
      <c r="Z272" s="161">
        <f t="shared" si="232"/>
        <v>0</v>
      </c>
      <c r="AA272" s="161">
        <f t="shared" si="232"/>
        <v>0</v>
      </c>
      <c r="AB272" s="161">
        <f t="shared" si="232"/>
        <v>0</v>
      </c>
      <c r="AC272" s="161">
        <f t="shared" si="232"/>
        <v>0</v>
      </c>
      <c r="AD272" s="161">
        <f t="shared" si="232"/>
        <v>0</v>
      </c>
      <c r="AE272" s="161">
        <f t="shared" si="232"/>
        <v>0</v>
      </c>
      <c r="AF272" s="174">
        <f t="shared" si="232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33"/>
        <v>0</v>
      </c>
      <c r="D273" s="177">
        <f t="shared" si="233"/>
        <v>0</v>
      </c>
      <c r="E273" s="177">
        <f t="shared" si="233"/>
        <v>0</v>
      </c>
      <c r="F273" s="177">
        <f t="shared" si="233"/>
        <v>0</v>
      </c>
      <c r="G273" s="177">
        <f t="shared" si="233"/>
        <v>0</v>
      </c>
      <c r="H273" s="177">
        <f t="shared" si="233"/>
        <v>0</v>
      </c>
      <c r="I273" s="177">
        <f t="shared" si="233"/>
        <v>0</v>
      </c>
      <c r="J273" s="177">
        <f t="shared" si="233"/>
        <v>0</v>
      </c>
      <c r="K273" s="177">
        <f t="shared" si="233"/>
        <v>0</v>
      </c>
      <c r="L273" s="177">
        <f t="shared" si="233"/>
        <v>0</v>
      </c>
      <c r="M273" s="177">
        <f t="shared" si="233"/>
        <v>0</v>
      </c>
      <c r="N273" s="177">
        <f t="shared" si="233"/>
        <v>0</v>
      </c>
      <c r="O273" s="177">
        <f t="shared" si="233"/>
        <v>0</v>
      </c>
      <c r="P273" s="177">
        <f t="shared" si="233"/>
        <v>0</v>
      </c>
      <c r="Q273" s="177">
        <f t="shared" si="233"/>
        <v>0</v>
      </c>
      <c r="R273" s="177">
        <f t="shared" si="233"/>
        <v>0</v>
      </c>
      <c r="S273" s="177">
        <f t="shared" si="232"/>
        <v>0</v>
      </c>
      <c r="T273" s="177">
        <f t="shared" si="232"/>
        <v>0</v>
      </c>
      <c r="U273" s="177">
        <f t="shared" si="232"/>
        <v>0</v>
      </c>
      <c r="V273" s="177">
        <f t="shared" si="232"/>
        <v>0</v>
      </c>
      <c r="W273" s="177">
        <f t="shared" si="232"/>
        <v>0</v>
      </c>
      <c r="X273" s="177">
        <f t="shared" si="232"/>
        <v>0</v>
      </c>
      <c r="Y273" s="177">
        <f t="shared" si="232"/>
        <v>0</v>
      </c>
      <c r="Z273" s="177">
        <f t="shared" si="232"/>
        <v>0</v>
      </c>
      <c r="AA273" s="177">
        <f t="shared" si="232"/>
        <v>0</v>
      </c>
      <c r="AB273" s="177">
        <f t="shared" si="232"/>
        <v>0</v>
      </c>
      <c r="AC273" s="177">
        <f t="shared" si="232"/>
        <v>0</v>
      </c>
      <c r="AD273" s="177">
        <f t="shared" si="232"/>
        <v>0</v>
      </c>
      <c r="AE273" s="177">
        <f t="shared" si="232"/>
        <v>0</v>
      </c>
      <c r="AF273" s="178">
        <f t="shared" si="232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34">SUM(B169:B273)</f>
        <v>0</v>
      </c>
      <c r="C274" s="180">
        <f t="shared" si="234"/>
        <v>0</v>
      </c>
      <c r="D274" s="180">
        <f t="shared" si="234"/>
        <v>0</v>
      </c>
      <c r="E274" s="180">
        <f t="shared" si="234"/>
        <v>0</v>
      </c>
      <c r="F274" s="180">
        <f t="shared" si="234"/>
        <v>0</v>
      </c>
      <c r="G274" s="180">
        <f t="shared" si="234"/>
        <v>0</v>
      </c>
      <c r="H274" s="180">
        <f t="shared" si="234"/>
        <v>0</v>
      </c>
      <c r="I274" s="180">
        <f t="shared" si="234"/>
        <v>0</v>
      </c>
      <c r="J274" s="180">
        <f t="shared" si="234"/>
        <v>0</v>
      </c>
      <c r="K274" s="180">
        <f t="shared" si="234"/>
        <v>0</v>
      </c>
      <c r="L274" s="180">
        <f t="shared" si="234"/>
        <v>0</v>
      </c>
      <c r="M274" s="180">
        <f t="shared" ref="M274:N274" si="235">SUM(M169:M273)</f>
        <v>0</v>
      </c>
      <c r="N274" s="180">
        <f t="shared" si="235"/>
        <v>0</v>
      </c>
      <c r="O274" s="180">
        <f t="shared" ref="O274:P274" si="236">SUM(O169:O273)</f>
        <v>0</v>
      </c>
      <c r="P274" s="180">
        <f t="shared" si="236"/>
        <v>0</v>
      </c>
      <c r="Q274" s="180">
        <f t="shared" ref="Q274" si="237">SUM(Q169:Q273)</f>
        <v>0</v>
      </c>
      <c r="R274" s="180">
        <f t="shared" si="234"/>
        <v>0</v>
      </c>
      <c r="S274" s="180">
        <f t="shared" si="234"/>
        <v>0</v>
      </c>
      <c r="T274" s="180">
        <f t="shared" si="234"/>
        <v>0</v>
      </c>
      <c r="U274" s="180">
        <f t="shared" si="234"/>
        <v>0</v>
      </c>
      <c r="V274" s="180">
        <f t="shared" si="234"/>
        <v>0</v>
      </c>
      <c r="W274" s="180">
        <f t="shared" si="234"/>
        <v>0</v>
      </c>
      <c r="X274" s="180">
        <f t="shared" si="234"/>
        <v>0</v>
      </c>
      <c r="Y274" s="180">
        <f t="shared" si="234"/>
        <v>0</v>
      </c>
      <c r="Z274" s="180">
        <f t="shared" si="234"/>
        <v>0</v>
      </c>
      <c r="AA274" s="180">
        <f t="shared" si="234"/>
        <v>0</v>
      </c>
      <c r="AB274" s="180">
        <f t="shared" si="234"/>
        <v>0</v>
      </c>
      <c r="AC274" s="180">
        <f t="shared" si="234"/>
        <v>0</v>
      </c>
      <c r="AD274" s="180">
        <f t="shared" si="234"/>
        <v>0</v>
      </c>
      <c r="AE274" s="180">
        <f t="shared" si="234"/>
        <v>0</v>
      </c>
      <c r="AF274" s="181">
        <f t="shared" si="234"/>
        <v>0</v>
      </c>
      <c r="AG274" s="182">
        <f t="shared" si="234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940" priority="25">
      <formula>$AH11=0</formula>
    </cfRule>
  </conditionalFormatting>
  <conditionalFormatting sqref="A101:A102">
    <cfRule type="expression" dxfId="3939" priority="193">
      <formula>$AH106=0</formula>
    </cfRule>
  </conditionalFormatting>
  <conditionalFormatting sqref="A103:A107">
    <cfRule type="expression" dxfId="3938" priority="141">
      <formula>$AH102=0</formula>
    </cfRule>
  </conditionalFormatting>
  <conditionalFormatting sqref="A160:A167">
    <cfRule type="expression" dxfId="3937" priority="194">
      <formula>$AH267=0</formula>
    </cfRule>
  </conditionalFormatting>
  <conditionalFormatting sqref="A168:A275">
    <cfRule type="expression" dxfId="3936" priority="64">
      <formula>$AH168=0</formula>
    </cfRule>
  </conditionalFormatting>
  <conditionalFormatting sqref="B8">
    <cfRule type="expression" dxfId="3935" priority="189">
      <formula>AND(C$9&gt;=14/24,C$9&lt;20/24)</formula>
    </cfRule>
    <cfRule type="expression" dxfId="3934" priority="190">
      <formula>AND(C$9&gt;=8/24,C$9&lt;14/24)</formula>
    </cfRule>
    <cfRule type="expression" dxfId="3933" priority="191">
      <formula>C$9&lt;8/24</formula>
    </cfRule>
    <cfRule type="expression" dxfId="3932" priority="192">
      <formula>C$9&gt;=20/24</formula>
    </cfRule>
  </conditionalFormatting>
  <conditionalFormatting sqref="B9:AF10 B113:B115 C109:L115 B108:L108 B117:B124 C152:L152 C154:L159 B153:L153 B76:E90 C97:L107 B93:L96 C117:Q125 B72:Q72 F79:Y90 M152:AF159 C134:AF134 Z85:AF90 F76:AF77 Z11:AF13 M93:AF115 R117:AF133 F137:AF151">
    <cfRule type="expression" dxfId="3931" priority="106">
      <formula>B$9&gt;=20/24</formula>
    </cfRule>
  </conditionalFormatting>
  <conditionalFormatting sqref="B9:AF10 B113:B115 C109:L115 B108:L108 B117:B124 C152:L152 C154:L159 B153:L153 B76:E90 C97:L107 B93:L96 C117:Q125 B72:Q72 F79:Y90 M152:AF159 C134:AF134 Z85:AF90 F76:AF77 Z11:AF13 M93:AF115 R117:AF133 F137:AF151">
    <cfRule type="expression" dxfId="3930" priority="107">
      <formula>AND(B$9&gt;=14/24,B$9&lt;20/24)</formula>
    </cfRule>
    <cfRule type="expression" dxfId="3929" priority="108">
      <formula>AND(B$9&gt;=8/24,B$9&lt;14/24)</formula>
    </cfRule>
    <cfRule type="expression" dxfId="3928" priority="109">
      <formula>B$9&lt;8/24</formula>
    </cfRule>
  </conditionalFormatting>
  <conditionalFormatting sqref="B29:Y53 Z14:AF53">
    <cfRule type="expression" dxfId="3927" priority="49">
      <formula>B14&gt;$AG14*1</formula>
    </cfRule>
    <cfRule type="expression" dxfId="3926" priority="50">
      <formula>B$9&gt;=20/24</formula>
    </cfRule>
    <cfRule type="expression" dxfId="3925" priority="51">
      <formula>AND(B$9&gt;=14/24,B$9&lt;20/24)</formula>
    </cfRule>
    <cfRule type="expression" dxfId="3924" priority="52">
      <formula>AND(B$9&gt;=8/24,B$9&lt;14/24)</formula>
    </cfRule>
    <cfRule type="expression" dxfId="3923" priority="53">
      <formula>B$9&lt;8/24</formula>
    </cfRule>
  </conditionalFormatting>
  <conditionalFormatting sqref="B54:AF68">
    <cfRule type="expression" dxfId="3922" priority="42">
      <formula>B$9&lt;8/24</formula>
    </cfRule>
  </conditionalFormatting>
  <conditionalFormatting sqref="B54:AF70">
    <cfRule type="expression" dxfId="3921" priority="39">
      <formula>B$9&gt;=20/24</formula>
    </cfRule>
    <cfRule type="expression" dxfId="3920" priority="40">
      <formula>AND(B$9&gt;=14/24,B$9&lt;20/24)</formula>
    </cfRule>
    <cfRule type="expression" dxfId="3919" priority="41">
      <formula>AND(B$9&gt;=8/24,B$9&lt;14/24)</formula>
    </cfRule>
  </conditionalFormatting>
  <conditionalFormatting sqref="B63:AF65">
    <cfRule type="expression" dxfId="3918" priority="43">
      <formula>B63&gt;$AG63</formula>
    </cfRule>
  </conditionalFormatting>
  <conditionalFormatting sqref="B69:AF70">
    <cfRule type="expression" dxfId="3917" priority="114">
      <formula>B$9&lt;8/24</formula>
    </cfRule>
  </conditionalFormatting>
  <conditionalFormatting sqref="B72:AF75">
    <cfRule type="expression" dxfId="3916" priority="30">
      <formula>B72&gt;$AG72*1</formula>
    </cfRule>
  </conditionalFormatting>
  <conditionalFormatting sqref="B73:AF75">
    <cfRule type="expression" dxfId="3915" priority="31">
      <formula>B$9&gt;=20/24</formula>
    </cfRule>
    <cfRule type="expression" dxfId="3914" priority="32">
      <formula>AND(B$9&gt;=14/24,B$9&lt;20/24)</formula>
    </cfRule>
    <cfRule type="expression" dxfId="3913" priority="33">
      <formula>AND(B$9&gt;=8/24,B$9&lt;14/24)</formula>
    </cfRule>
    <cfRule type="expression" dxfId="3912" priority="34">
      <formula>B$9&lt;8/24</formula>
    </cfRule>
  </conditionalFormatting>
  <conditionalFormatting sqref="C161:AF167">
    <cfRule type="expression" dxfId="3911" priority="65">
      <formula>C$9&gt;=20/24</formula>
    </cfRule>
    <cfRule type="expression" dxfId="3910" priority="66">
      <formula>AND(C$9&gt;=14/24,C$9&lt;20/24)</formula>
    </cfRule>
    <cfRule type="expression" dxfId="3909" priority="67">
      <formula>AND(C$9&gt;=8/24,C$9&lt;14/24)</formula>
    </cfRule>
    <cfRule type="expression" dxfId="3908" priority="68">
      <formula>C$9&lt;8/24</formula>
    </cfRule>
  </conditionalFormatting>
  <conditionalFormatting sqref="C169:AF274">
    <cfRule type="expression" dxfId="3907" priority="26">
      <formula>C$9&gt;=20/24</formula>
    </cfRule>
    <cfRule type="expression" dxfId="3906" priority="27">
      <formula>AND(C$9&gt;=14/24,C$9&lt;20/24)</formula>
    </cfRule>
    <cfRule type="expression" dxfId="3905" priority="28">
      <formula>AND(C$9&gt;=8/24,C$9&lt;14/24)</formula>
    </cfRule>
    <cfRule type="expression" dxfId="3904" priority="29">
      <formula>C$9&lt;8/24</formula>
    </cfRule>
  </conditionalFormatting>
  <conditionalFormatting sqref="AA70 AG96 B71:AA71 B69:AA69 AG78 AG71 AB69:AF71 B76:AF96 Z11:AF13">
    <cfRule type="expression" dxfId="3903" priority="105">
      <formula>B11&gt;$AG11*1</formula>
    </cfRule>
  </conditionalFormatting>
  <conditionalFormatting sqref="F79:Y83">
    <cfRule type="expression" dxfId="3902" priority="115">
      <formula>F$9&gt;=20/24</formula>
    </cfRule>
    <cfRule type="expression" dxfId="3901" priority="116">
      <formula>AND(F$9&gt;=14/24,F$9&lt;20/24)</formula>
    </cfRule>
    <cfRule type="expression" dxfId="3900" priority="117">
      <formula>AND(F$9&gt;=8/24,F$9&lt;14/24)</formula>
    </cfRule>
    <cfRule type="expression" dxfId="3899" priority="118">
      <formula>F$9&lt;8/24</formula>
    </cfRule>
  </conditionalFormatting>
  <conditionalFormatting sqref="F84:Y84">
    <cfRule type="expression" dxfId="3898" priority="110">
      <formula>F$9&gt;=20/24</formula>
    </cfRule>
    <cfRule type="expression" dxfId="3897" priority="111">
      <formula>AND(F$9&gt;=14/24,F$9&lt;20/24)</formula>
    </cfRule>
    <cfRule type="expression" dxfId="3896" priority="112">
      <formula>AND(F$9&gt;=8/24,F$9&lt;14/24)</formula>
    </cfRule>
    <cfRule type="expression" dxfId="3895" priority="113">
      <formula>F$9&lt;8/24</formula>
    </cfRule>
  </conditionalFormatting>
  <conditionalFormatting sqref="F78:AC78 Z76:AC77 B72:AF72 AD76:AF78">
    <cfRule type="expression" dxfId="3894" priority="125">
      <formula>B$9&gt;=20/24</formula>
    </cfRule>
    <cfRule type="expression" dxfId="3893" priority="126">
      <formula>AND(B$9&gt;=14/24,B$9&lt;20/24)</formula>
    </cfRule>
    <cfRule type="expression" dxfId="3892" priority="127">
      <formula>AND(B$9&gt;=8/24,B$9&lt;14/24)</formula>
    </cfRule>
    <cfRule type="expression" dxfId="3891" priority="128">
      <formula>B$9&lt;8/24</formula>
    </cfRule>
  </conditionalFormatting>
  <conditionalFormatting sqref="Z73:AF75">
    <cfRule type="expression" dxfId="3890" priority="35">
      <formula>Z$9&gt;=20/24</formula>
    </cfRule>
    <cfRule type="expression" dxfId="3889" priority="36">
      <formula>AND(Z$9&gt;=14/24,Z$9&lt;20/24)</formula>
    </cfRule>
    <cfRule type="expression" dxfId="3888" priority="37">
      <formula>AND(Z$9&gt;=8/24,Z$9&lt;14/24)</formula>
    </cfRule>
    <cfRule type="expression" dxfId="3887" priority="38">
      <formula>Z$9&lt;8/24</formula>
    </cfRule>
  </conditionalFormatting>
  <conditionalFormatting sqref="F79:Y81">
    <cfRule type="expression" dxfId="3886" priority="133">
      <formula>F$9&gt;=20/24</formula>
    </cfRule>
    <cfRule type="expression" dxfId="3885" priority="134">
      <formula>AND(F$9&gt;=14/24,F$9&lt;20/24)</formula>
    </cfRule>
    <cfRule type="expression" dxfId="3884" priority="135">
      <formula>AND(F$9&gt;=8/24,F$9&lt;14/24)</formula>
    </cfRule>
    <cfRule type="expression" dxfId="3883" priority="136">
      <formula>F$9&lt;8/24</formula>
    </cfRule>
  </conditionalFormatting>
  <conditionalFormatting sqref="L84:AF84">
    <cfRule type="expression" dxfId="3882" priority="129">
      <formula>L$9&gt;=20/24</formula>
    </cfRule>
    <cfRule type="expression" dxfId="3881" priority="130">
      <formula>AND(L$9&gt;=14/24,L$9&lt;20/24)</formula>
    </cfRule>
    <cfRule type="expression" dxfId="3880" priority="131">
      <formula>AND(L$9&gt;=8/24,L$9&lt;14/24)</formula>
    </cfRule>
    <cfRule type="expression" dxfId="3879" priority="132">
      <formula>L$9&lt;8/24</formula>
    </cfRule>
  </conditionalFormatting>
  <conditionalFormatting sqref="M8 S8 AB8">
    <cfRule type="expression" dxfId="3878" priority="182">
      <formula>AND(N$9&gt;=14/24,N$9&lt;20/24)</formula>
    </cfRule>
    <cfRule type="expression" dxfId="3877" priority="183">
      <formula>AND(N$9&gt;=8/24,N$9&lt;14/24)</formula>
    </cfRule>
    <cfRule type="expression" dxfId="3876" priority="184">
      <formula>N$9&lt;8/24</formula>
    </cfRule>
  </conditionalFormatting>
  <conditionalFormatting sqref="R79:Y83 Z80:AF83">
    <cfRule type="expression" dxfId="3875" priority="137">
      <formula>R$9&gt;=20/24</formula>
    </cfRule>
    <cfRule type="expression" dxfId="3874" priority="138">
      <formula>AND(R$9&gt;=14/24,R$9&lt;20/24)</formula>
    </cfRule>
    <cfRule type="expression" dxfId="3873" priority="139">
      <formula>AND(R$9&gt;=8/24,R$9&lt;14/24)</formula>
    </cfRule>
    <cfRule type="expression" dxfId="3872" priority="140">
      <formula>R$9&lt;8/24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871" priority="181">
      <formula>N$9&gt;=20/24</formula>
    </cfRule>
  </conditionalFormatting>
  <conditionalFormatting sqref="S8">
    <cfRule type="expression" dxfId="3870" priority="172">
      <formula>U$9&gt;=20/24</formula>
    </cfRule>
    <cfRule type="expression" dxfId="3869" priority="173">
      <formula>AND(U$9&gt;=14/24,U$9&lt;20/24)</formula>
    </cfRule>
    <cfRule type="expression" dxfId="3868" priority="174">
      <formula>AND(U$9&gt;=8/24,U$9&lt;14/24)</formula>
    </cfRule>
    <cfRule type="expression" dxfId="3867" priority="175">
      <formula>U$9&lt;8/24</formula>
    </cfRule>
  </conditionalFormatting>
  <conditionalFormatting sqref="Z79:AF84">
    <cfRule type="expression" dxfId="3866" priority="59">
      <formula>Z$9&gt;=20/24</formula>
    </cfRule>
    <cfRule type="expression" dxfId="3865" priority="60">
      <formula>AND(Z$9&gt;=14/24,Z$9&lt;20/24)</formula>
    </cfRule>
    <cfRule type="expression" dxfId="3864" priority="61">
      <formula>AND(Z$9&gt;=8/24,Z$9&lt;14/24)</formula>
    </cfRule>
    <cfRule type="expression" dxfId="3863" priority="62">
      <formula>Z$9&lt;8/24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Z65:AF65">
    <cfRule type="expression" dxfId="3862" priority="44">
      <formula>Z$9&gt;=20/24</formula>
    </cfRule>
    <cfRule type="expression" dxfId="3861" priority="45">
      <formula>AND(Z$9&gt;=14/24,Z$9&lt;20/24)</formula>
    </cfRule>
    <cfRule type="expression" dxfId="3860" priority="46">
      <formula>AND(Z$9&gt;=8/24,Z$9&lt;14/24)</formula>
    </cfRule>
    <cfRule type="expression" dxfId="3859" priority="47">
      <formula>Z$9&lt;8/24</formula>
    </cfRule>
  </conditionalFormatting>
  <conditionalFormatting sqref="Z69:Z70">
    <cfRule type="expression" dxfId="3858" priority="124">
      <formula>Z69&gt;$AG69</formula>
    </cfRule>
  </conditionalFormatting>
  <conditionalFormatting sqref="B66:Y70 B54:AF62 Z66:AF69">
    <cfRule type="expression" dxfId="3857" priority="119">
      <formula>B54&gt;$AG54</formula>
    </cfRule>
  </conditionalFormatting>
  <conditionalFormatting sqref="AB8">
    <cfRule type="expression" dxfId="3856" priority="168">
      <formula>AD$9&gt;=20/24</formula>
    </cfRule>
    <cfRule type="expression" dxfId="3855" priority="169">
      <formula>AND(AD$9&gt;=14/24,AD$9&lt;20/24)</formula>
    </cfRule>
    <cfRule type="expression" dxfId="3854" priority="170">
      <formula>AND(AD$9&gt;=8/24,AD$9&lt;14/24)</formula>
    </cfRule>
    <cfRule type="expression" dxfId="3853" priority="171">
      <formula>AD$9&lt;8/24</formula>
    </cfRule>
  </conditionalFormatting>
  <conditionalFormatting sqref="AG78">
    <cfRule type="expression" dxfId="3852" priority="147">
      <formula>AG$9&gt;=20/24</formula>
    </cfRule>
    <cfRule type="expression" dxfId="3851" priority="148">
      <formula>AND(AG$9&gt;=14/24,AG$9&lt;20/24)</formula>
    </cfRule>
    <cfRule type="expression" dxfId="3850" priority="149">
      <formula>AND(AG$9&gt;=8/24,AG$9&lt;14/24)</formula>
    </cfRule>
    <cfRule type="expression" dxfId="3849" priority="150">
      <formula>AG$9&lt;8/24</formula>
    </cfRule>
  </conditionalFormatting>
  <conditionalFormatting sqref="AG91:AG92">
    <cfRule type="expression" dxfId="3848" priority="142">
      <formula>AG91&gt;$AG91</formula>
    </cfRule>
  </conditionalFormatting>
  <conditionalFormatting sqref="AG96">
    <cfRule type="expression" dxfId="3847" priority="143">
      <formula>AG$9&gt;=20/24</formula>
    </cfRule>
    <cfRule type="expression" dxfId="3846" priority="144">
      <formula>AND(AG$9&gt;=14/24,AG$9&lt;20/24)</formula>
    </cfRule>
    <cfRule type="expression" dxfId="3845" priority="145">
      <formula>AND(AG$9&gt;=8/24,AG$9&lt;14/24)</formula>
    </cfRule>
    <cfRule type="expression" dxfId="3844" priority="146">
      <formula>AG$9&lt;8/24</formula>
    </cfRule>
  </conditionalFormatting>
  <conditionalFormatting sqref="AG113">
    <cfRule type="expression" dxfId="3843" priority="164">
      <formula>AG$9&gt;=20/24</formula>
    </cfRule>
    <cfRule type="expression" dxfId="3842" priority="165">
      <formula>AND(AG$9&gt;=14/24,AG$9&lt;20/24)</formula>
    </cfRule>
    <cfRule type="expression" dxfId="3841" priority="166">
      <formula>AND(AG$9&gt;=8/24,AG$9&lt;14/24)</formula>
    </cfRule>
    <cfRule type="expression" dxfId="3840" priority="167">
      <formula>AG$9&lt;8/24</formula>
    </cfRule>
  </conditionalFormatting>
  <conditionalFormatting sqref="AH8:AI10">
    <cfRule type="expression" dxfId="3839" priority="55">
      <formula>AH$9&gt;=20/24</formula>
    </cfRule>
    <cfRule type="expression" dxfId="3838" priority="56">
      <formula>AND(AH$9&gt;=14/24,AH$9&lt;20/24)</formula>
    </cfRule>
    <cfRule type="expression" dxfId="3837" priority="57">
      <formula>AND(AH$9&gt;=8/24,AH$9&lt;14/24)</formula>
    </cfRule>
    <cfRule type="expression" dxfId="3836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3835" priority="185">
      <formula>AJ$9&gt;=20/24</formula>
    </cfRule>
    <cfRule type="expression" dxfId="3834" priority="186">
      <formula>AND(AJ$9&gt;=14/24,AJ$9&lt;20/24)</formula>
    </cfRule>
    <cfRule type="expression" dxfId="3833" priority="187">
      <formula>AND(AJ$9&gt;=8/24,AJ$9&lt;14/24)</formula>
    </cfRule>
    <cfRule type="expression" dxfId="3832" priority="188">
      <formula>AJ$9&lt;8/24</formula>
    </cfRule>
  </conditionalFormatting>
  <conditionalFormatting sqref="AL99:AN99 AL105:AN105">
    <cfRule type="expression" dxfId="3831" priority="157">
      <formula>AL$9&gt;=20/24</formula>
    </cfRule>
    <cfRule type="expression" dxfId="3830" priority="158">
      <formula>AND(AL$9&gt;=14/24,AL$9&lt;20/24)</formula>
    </cfRule>
    <cfRule type="expression" dxfId="3829" priority="159">
      <formula>AND(AL$9&gt;=8/24,AL$9&lt;14/24)</formula>
    </cfRule>
    <cfRule type="expression" dxfId="3828" priority="160">
      <formula>AL$9&lt;8/24</formula>
    </cfRule>
  </conditionalFormatting>
  <conditionalFormatting sqref="AM15:AM21 AN16:AR21">
    <cfRule type="expression" dxfId="3827" priority="81">
      <formula>AX$9&gt;=20/24</formula>
    </cfRule>
    <cfRule type="expression" dxfId="3826" priority="82">
      <formula>AND(AX$9&gt;=14/24,AX$9&lt;20/24)</formula>
    </cfRule>
    <cfRule type="expression" dxfId="3825" priority="83">
      <formula>AND(AX$9&gt;=8/24,AX$9&lt;14/24)</formula>
    </cfRule>
    <cfRule type="expression" dxfId="3824" priority="84">
      <formula>AX$9&lt;8/24</formula>
    </cfRule>
  </conditionalFormatting>
  <conditionalFormatting sqref="AN100:AN103">
    <cfRule type="expression" dxfId="3823" priority="153">
      <formula>AN$9&gt;=20/24</formula>
    </cfRule>
    <cfRule type="expression" dxfId="3822" priority="154">
      <formula>AND(AN$9&gt;=14/24,AN$9&lt;20/24)</formula>
    </cfRule>
    <cfRule type="expression" dxfId="3821" priority="155">
      <formula>AND(AN$9&gt;=8/24,AN$9&lt;14/24)</formula>
    </cfRule>
    <cfRule type="expression" dxfId="3820" priority="156">
      <formula>AN$9&lt;8/24</formula>
    </cfRule>
  </conditionalFormatting>
  <conditionalFormatting sqref="AN15:AR15">
    <cfRule type="expression" dxfId="3819" priority="69">
      <formula>U$9&gt;=20/24</formula>
    </cfRule>
    <cfRule type="expression" dxfId="3818" priority="70">
      <formula>AND(U$9&gt;=14/24,U$9&lt;20/24)</formula>
    </cfRule>
    <cfRule type="expression" dxfId="3817" priority="71">
      <formula>AND(U$9&gt;=8/24,U$9&lt;14/24)</formula>
    </cfRule>
    <cfRule type="expression" dxfId="3816" priority="72">
      <formula>U$9&lt;8/24</formula>
    </cfRule>
  </conditionalFormatting>
  <conditionalFormatting sqref="AS15">
    <cfRule type="expression" dxfId="3815" priority="77">
      <formula>AA$9&gt;=20/24</formula>
    </cfRule>
    <cfRule type="expression" dxfId="3814" priority="78">
      <formula>AND(AA$9&gt;=14/24,AA$9&lt;20/24)</formula>
    </cfRule>
    <cfRule type="expression" dxfId="3813" priority="79">
      <formula>AND(AA$9&gt;=8/24,AA$9&lt;14/24)</formula>
    </cfRule>
    <cfRule type="expression" dxfId="3812" priority="80">
      <formula>AA$9&lt;8/24</formula>
    </cfRule>
  </conditionalFormatting>
  <conditionalFormatting sqref="AS16:AS21">
    <cfRule type="expression" dxfId="3811" priority="85">
      <formula>BE$9&gt;=20/24</formula>
    </cfRule>
    <cfRule type="expression" dxfId="3810" priority="86">
      <formula>AND(BE$9&gt;=14/24,BE$9&lt;20/24)</formula>
    </cfRule>
    <cfRule type="expression" dxfId="3809" priority="87">
      <formula>AND(BE$9&gt;=8/24,BE$9&lt;14/24)</formula>
    </cfRule>
    <cfRule type="expression" dxfId="3808" priority="88">
      <formula>BE$9&lt;8/24</formula>
    </cfRule>
  </conditionalFormatting>
  <conditionalFormatting sqref="AT15 AX15:BJ15">
    <cfRule type="expression" dxfId="3807" priority="89">
      <formula>AC$9&gt;=20/24</formula>
    </cfRule>
    <cfRule type="expression" dxfId="3806" priority="90">
      <formula>AND(AC$9&gt;=14/24,AC$9&lt;20/24)</formula>
    </cfRule>
    <cfRule type="expression" dxfId="3805" priority="91">
      <formula>AND(AC$9&gt;=8/24,AC$9&lt;14/24)</formula>
    </cfRule>
    <cfRule type="expression" dxfId="3804" priority="92">
      <formula>AC$9&lt;8/24</formula>
    </cfRule>
  </conditionalFormatting>
  <conditionalFormatting sqref="AT16:AT21">
    <cfRule type="expression" dxfId="3803" priority="93">
      <formula>BG$9&gt;=20/24</formula>
    </cfRule>
    <cfRule type="expression" dxfId="3802" priority="94">
      <formula>AND(BG$9&gt;=14/24,BG$9&lt;20/24)</formula>
    </cfRule>
    <cfRule type="expression" dxfId="3801" priority="95">
      <formula>AND(BG$9&gt;=8/24,BG$9&lt;14/24)</formula>
    </cfRule>
    <cfRule type="expression" dxfId="3800" priority="96">
      <formula>BG$9&lt;8/24</formula>
    </cfRule>
  </conditionalFormatting>
  <conditionalFormatting sqref="AU15:AV15">
    <cfRule type="expression" dxfId="3799" priority="97">
      <formula>AE$9&gt;=20/24</formula>
    </cfRule>
    <cfRule type="expression" dxfId="3798" priority="98">
      <formula>AND(AE$9&gt;=14/24,AE$9&lt;20/24)</formula>
    </cfRule>
    <cfRule type="expression" dxfId="3797" priority="99">
      <formula>AND(AE$9&gt;=8/24,AE$9&lt;14/24)</formula>
    </cfRule>
    <cfRule type="expression" dxfId="3796" priority="100">
      <formula>AE$9&lt;8/24</formula>
    </cfRule>
  </conditionalFormatting>
  <conditionalFormatting sqref="AU16:BJ21">
    <cfRule type="expression" dxfId="3795" priority="101">
      <formula>BI$9&gt;=20/24</formula>
    </cfRule>
    <cfRule type="expression" dxfId="3794" priority="102">
      <formula>AND(BI$9&gt;=14/24,BI$9&lt;20/24)</formula>
    </cfRule>
    <cfRule type="expression" dxfId="3793" priority="103">
      <formula>AND(BI$9&gt;=8/24,BI$9&lt;14/24)</formula>
    </cfRule>
    <cfRule type="expression" dxfId="3792" priority="104">
      <formula>BI$9&lt;8/24</formula>
    </cfRule>
  </conditionalFormatting>
  <conditionalFormatting sqref="AW15">
    <cfRule type="expression" dxfId="3791" priority="73">
      <formula>B$9&gt;=20/24</formula>
    </cfRule>
    <cfRule type="expression" dxfId="3790" priority="74">
      <formula>AND(B$9&gt;=14/24,B$9&lt;20/24)</formula>
    </cfRule>
    <cfRule type="expression" dxfId="3789" priority="75">
      <formula>AND(B$9&gt;=8/24,B$9&lt;14/24)</formula>
    </cfRule>
    <cfRule type="expression" dxfId="3788" priority="76">
      <formula>B$9&lt;8/24</formula>
    </cfRule>
  </conditionalFormatting>
  <conditionalFormatting sqref="A73">
    <cfRule type="expression" dxfId="3787" priority="24">
      <formula>$AH73=0</formula>
    </cfRule>
  </conditionalFormatting>
  <conditionalFormatting sqref="B97:B107 B137:B152 B109:B112 B125:B134 B154:B159 C137:E151 C126:Q133 B11:Y13">
    <cfRule type="expression" dxfId="3786" priority="20">
      <formula>B$9&gt;=20/24</formula>
    </cfRule>
  </conditionalFormatting>
  <conditionalFormatting sqref="B97:B107 B137:B152 B109:B112 B125:B134 B154:B159 C137:E151 C126:Q133 B11:Y13">
    <cfRule type="expression" dxfId="3785" priority="21">
      <formula>AND(B$9&gt;=14/24,B$9&lt;20/24)</formula>
    </cfRule>
    <cfRule type="expression" dxfId="3784" priority="22">
      <formula>AND(B$9&gt;=8/24,B$9&lt;14/24)</formula>
    </cfRule>
    <cfRule type="expression" dxfId="3783" priority="23">
      <formula>B$9&lt;8/24</formula>
    </cfRule>
  </conditionalFormatting>
  <conditionalFormatting sqref="B14:Y28">
    <cfRule type="expression" dxfId="3782" priority="10">
      <formula>B14&gt;$AG14*1</formula>
    </cfRule>
    <cfRule type="expression" dxfId="3781" priority="11">
      <formula>B$9&gt;=20/24</formula>
    </cfRule>
    <cfRule type="expression" dxfId="3780" priority="12">
      <formula>AND(B$9&gt;=14/24,B$9&lt;20/24)</formula>
    </cfRule>
    <cfRule type="expression" dxfId="3779" priority="13">
      <formula>AND(B$9&gt;=8/24,B$9&lt;14/24)</formula>
    </cfRule>
    <cfRule type="expression" dxfId="3778" priority="14">
      <formula>B$9&lt;8/24</formula>
    </cfRule>
  </conditionalFormatting>
  <conditionalFormatting sqref="B161:B167">
    <cfRule type="expression" dxfId="3777" priority="15">
      <formula>B$9&gt;=20/24</formula>
    </cfRule>
    <cfRule type="expression" dxfId="3776" priority="16">
      <formula>AND(B$9&gt;=14/24,B$9&lt;20/24)</formula>
    </cfRule>
    <cfRule type="expression" dxfId="3775" priority="17">
      <formula>AND(B$9&gt;=8/24,B$9&lt;14/24)</formula>
    </cfRule>
    <cfRule type="expression" dxfId="3774" priority="18">
      <formula>B$9&lt;8/24</formula>
    </cfRule>
  </conditionalFormatting>
  <conditionalFormatting sqref="B169:B274">
    <cfRule type="expression" dxfId="3773" priority="6">
      <formula>B$9&gt;=20/24</formula>
    </cfRule>
    <cfRule type="expression" dxfId="3772" priority="7">
      <formula>AND(B$9&gt;=14/24,B$9&lt;20/24)</formula>
    </cfRule>
    <cfRule type="expression" dxfId="3771" priority="8">
      <formula>AND(B$9&gt;=8/24,B$9&lt;14/24)</formula>
    </cfRule>
    <cfRule type="expression" dxfId="3770" priority="9">
      <formula>B$9&lt;8/24</formula>
    </cfRule>
  </conditionalFormatting>
  <conditionalFormatting sqref="B11:Y13">
    <cfRule type="expression" dxfId="3769" priority="19">
      <formula>B11&gt;$AG11*1</formula>
    </cfRule>
  </conditionalFormatting>
  <conditionalFormatting sqref="A153">
    <cfRule type="expression" dxfId="3768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767" priority="1">
      <formula>AL$9&gt;=20/24</formula>
    </cfRule>
  </conditionalFormatting>
  <conditionalFormatting sqref="AL153">
    <cfRule type="expression" dxfId="3766" priority="2">
      <formula>AND(AL$9&gt;=14/24,AL$9&lt;20/24)</formula>
    </cfRule>
    <cfRule type="expression" dxfId="3765" priority="3">
      <formula>AND(AL$9&gt;=8/24,AL$9&lt;14/24)</formula>
    </cfRule>
    <cfRule type="expression" dxfId="3764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CJ305"/>
  <sheetViews>
    <sheetView zoomScale="112" zoomScaleNormal="112" workbookViewId="0">
      <pane xSplit="1" ySplit="10" topLeftCell="S143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H11" sqref="AH11:AI15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2080/10/4</v>
      </c>
      <c r="C4" s="250"/>
      <c r="D4" s="250"/>
      <c r="E4" s="251" t="str">
        <f ca="1">"2080/"&amp;"10/"&amp;INT(MID(CELL("filename",G6),FIND("]",CELL("filename",G6))+1,200))</f>
        <v>2080/10/4</v>
      </c>
      <c r="F4" s="251"/>
      <c r="G4" s="251"/>
      <c r="H4" s="251" t="str">
        <f ca="1">TEXT(E4,"dddd")</f>
        <v>Friday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92.8</v>
      </c>
      <c r="C5" s="30">
        <f t="shared" si="0"/>
        <v>81.900000000000006</v>
      </c>
      <c r="D5" s="30">
        <f t="shared" si="0"/>
        <v>81.900000000000006</v>
      </c>
      <c r="E5" s="30">
        <f t="shared" si="0"/>
        <v>72.7</v>
      </c>
      <c r="F5" s="30">
        <f t="shared" si="0"/>
        <v>132.80000000000001</v>
      </c>
      <c r="G5" s="30">
        <f t="shared" si="0"/>
        <v>122.7</v>
      </c>
      <c r="H5" s="30">
        <f t="shared" si="0"/>
        <v>120.4</v>
      </c>
      <c r="I5" s="30">
        <f t="shared" si="0"/>
        <v>116.6</v>
      </c>
      <c r="J5" s="30">
        <f t="shared" si="0"/>
        <v>133.30000000000001</v>
      </c>
      <c r="K5" s="30">
        <f t="shared" si="0"/>
        <v>132.4</v>
      </c>
      <c r="L5" s="30">
        <f t="shared" si="0"/>
        <v>128.80000000000001</v>
      </c>
      <c r="M5" s="30">
        <f t="shared" si="0"/>
        <v>159.69999999999999</v>
      </c>
      <c r="N5" s="30">
        <f t="shared" si="0"/>
        <v>152.6</v>
      </c>
      <c r="O5" s="30">
        <f t="shared" si="0"/>
        <v>198.7</v>
      </c>
      <c r="P5" s="30">
        <f t="shared" si="0"/>
        <v>263.5</v>
      </c>
      <c r="Q5" s="30">
        <f t="shared" si="0"/>
        <v>268.89999999999998</v>
      </c>
      <c r="R5" s="30">
        <f t="shared" si="0"/>
        <v>271.39999999999998</v>
      </c>
      <c r="S5" s="30">
        <f t="shared" si="0"/>
        <v>178</v>
      </c>
      <c r="T5" s="30">
        <f t="shared" si="0"/>
        <v>167</v>
      </c>
      <c r="U5" s="30">
        <f t="shared" si="0"/>
        <v>177.6</v>
      </c>
      <c r="V5" s="30">
        <f t="shared" si="0"/>
        <v>167.16</v>
      </c>
      <c r="W5" s="30">
        <f t="shared" si="0"/>
        <v>153.19999999999999</v>
      </c>
      <c r="X5" s="30">
        <f t="shared" si="0"/>
        <v>164.4</v>
      </c>
      <c r="Y5" s="30">
        <f t="shared" si="0"/>
        <v>167.8</v>
      </c>
      <c r="Z5" s="30">
        <f t="shared" si="0"/>
        <v>176</v>
      </c>
      <c r="AA5" s="30">
        <f>AB108</f>
        <v>170.9</v>
      </c>
      <c r="AB5" s="30">
        <f t="shared" si="0"/>
        <v>170.9</v>
      </c>
      <c r="AC5" s="30">
        <f t="shared" si="0"/>
        <v>100.80000000000001</v>
      </c>
      <c r="AD5" s="30">
        <f t="shared" si="0"/>
        <v>92.5</v>
      </c>
      <c r="AE5" s="30">
        <f t="shared" si="0"/>
        <v>92.100000000000009</v>
      </c>
      <c r="AF5" s="30">
        <f>B108</f>
        <v>92.8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Load=1515</v>
      </c>
      <c r="B7" s="35">
        <f t="shared" ref="B7:AF7" si="1">B116</f>
        <v>1714.7299999999996</v>
      </c>
      <c r="C7" s="35">
        <f t="shared" si="1"/>
        <v>1719.2199999999998</v>
      </c>
      <c r="D7" s="35">
        <f t="shared" si="1"/>
        <v>1638.2199999999998</v>
      </c>
      <c r="E7" s="35">
        <f t="shared" si="1"/>
        <v>1584.2199999999998</v>
      </c>
      <c r="F7" s="35">
        <f t="shared" si="1"/>
        <v>1543.82</v>
      </c>
      <c r="G7" s="35">
        <f t="shared" si="1"/>
        <v>1521.8199999999995</v>
      </c>
      <c r="H7" s="35">
        <f t="shared" si="1"/>
        <v>1514.6299999999997</v>
      </c>
      <c r="I7" s="35">
        <f t="shared" si="1"/>
        <v>1552.73</v>
      </c>
      <c r="J7" s="35">
        <f t="shared" si="1"/>
        <v>1662.2299999999998</v>
      </c>
      <c r="K7" s="35">
        <f t="shared" si="1"/>
        <v>1698.6299999999997</v>
      </c>
      <c r="L7" s="35">
        <f t="shared" si="1"/>
        <v>1771.0299999999997</v>
      </c>
      <c r="M7" s="35">
        <f t="shared" si="1"/>
        <v>1728.8099999999995</v>
      </c>
      <c r="N7" s="35">
        <f t="shared" si="1"/>
        <v>1759.9099999999999</v>
      </c>
      <c r="O7" s="35">
        <f t="shared" si="1"/>
        <v>1811.9099999999996</v>
      </c>
      <c r="P7" s="35">
        <f t="shared" si="1"/>
        <v>1762.31</v>
      </c>
      <c r="Q7" s="35">
        <f t="shared" si="1"/>
        <v>1868.6100000000001</v>
      </c>
      <c r="R7" s="35">
        <f t="shared" si="1"/>
        <v>1853.31</v>
      </c>
      <c r="S7" s="35">
        <f t="shared" si="1"/>
        <v>1846.7000000000003</v>
      </c>
      <c r="T7" s="35">
        <f t="shared" si="1"/>
        <v>1841.7</v>
      </c>
      <c r="U7" s="35">
        <f t="shared" si="1"/>
        <v>1789.6</v>
      </c>
      <c r="V7" s="35">
        <f t="shared" si="1"/>
        <v>1783.3899999999999</v>
      </c>
      <c r="W7" s="35">
        <f t="shared" si="1"/>
        <v>1721.26</v>
      </c>
      <c r="X7" s="35">
        <f t="shared" si="1"/>
        <v>1687.3</v>
      </c>
      <c r="Y7" s="35">
        <f t="shared" si="1"/>
        <v>1604.6</v>
      </c>
      <c r="Z7" s="35">
        <f t="shared" si="1"/>
        <v>1829.6999999999998</v>
      </c>
      <c r="AA7" s="35">
        <f t="shared" si="1"/>
        <v>1677.6999999999998</v>
      </c>
      <c r="AB7" s="35">
        <f>AB116</f>
        <v>1815.8999999999999</v>
      </c>
      <c r="AC7" s="35">
        <f t="shared" si="1"/>
        <v>1815.8999999999999</v>
      </c>
      <c r="AD7" s="35">
        <f t="shared" si="1"/>
        <v>1828.5999999999992</v>
      </c>
      <c r="AE7" s="35">
        <f t="shared" si="1"/>
        <v>1751.8999999999996</v>
      </c>
      <c r="AF7" s="35">
        <f t="shared" si="1"/>
        <v>1731.4999999999998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2190.7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1868.61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28</v>
      </c>
      <c r="C11" s="43">
        <v>28</v>
      </c>
      <c r="D11" s="43">
        <v>28</v>
      </c>
      <c r="E11" s="43">
        <v>28</v>
      </c>
      <c r="F11" s="43">
        <v>28</v>
      </c>
      <c r="G11" s="43">
        <v>30</v>
      </c>
      <c r="H11" s="43">
        <v>29.11</v>
      </c>
      <c r="I11" s="43">
        <v>29.11</v>
      </c>
      <c r="J11" s="43">
        <v>29.11</v>
      </c>
      <c r="K11" s="43">
        <v>29.11</v>
      </c>
      <c r="L11" s="43">
        <v>29.11</v>
      </c>
      <c r="M11" s="43">
        <v>29.11</v>
      </c>
      <c r="N11" s="43">
        <v>29.11</v>
      </c>
      <c r="O11" s="43">
        <v>29.11</v>
      </c>
      <c r="P11" s="43">
        <v>29.11</v>
      </c>
      <c r="Q11" s="43">
        <v>29.11</v>
      </c>
      <c r="R11" s="43">
        <v>29.11</v>
      </c>
      <c r="S11" s="43">
        <v>29</v>
      </c>
      <c r="T11" s="43">
        <v>29</v>
      </c>
      <c r="U11" s="43">
        <v>29</v>
      </c>
      <c r="V11" s="43">
        <v>29</v>
      </c>
      <c r="W11" s="43">
        <v>29</v>
      </c>
      <c r="X11" s="43">
        <v>31</v>
      </c>
      <c r="Y11" s="43">
        <v>31</v>
      </c>
      <c r="Z11" s="43">
        <v>31.1</v>
      </c>
      <c r="AA11" s="43">
        <v>31.1</v>
      </c>
      <c r="AB11" s="43">
        <v>31.1</v>
      </c>
      <c r="AC11" s="43">
        <v>31.1</v>
      </c>
      <c r="AD11" s="43">
        <v>31.1</v>
      </c>
      <c r="AE11" s="43">
        <v>31.1</v>
      </c>
      <c r="AF11" s="43">
        <v>31.1</v>
      </c>
      <c r="AG11" s="45">
        <v>86</v>
      </c>
      <c r="AH11" s="46">
        <f t="shared" ref="AH11:AH74" si="2">MAX(B11:AF11)</f>
        <v>31.1</v>
      </c>
      <c r="AI11" s="47">
        <f t="shared" ref="AI11:AI74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22.9</v>
      </c>
      <c r="C12" s="43">
        <v>22.9</v>
      </c>
      <c r="D12" s="43">
        <v>22.9</v>
      </c>
      <c r="E12" s="43">
        <v>22.9</v>
      </c>
      <c r="F12" s="43">
        <v>22.9</v>
      </c>
      <c r="G12" s="43">
        <v>23.9</v>
      </c>
      <c r="H12" s="43">
        <v>24.4</v>
      </c>
      <c r="I12" s="43">
        <v>24.4</v>
      </c>
      <c r="J12" s="43">
        <v>24.4</v>
      </c>
      <c r="K12" s="43">
        <v>24.4</v>
      </c>
      <c r="L12" s="43">
        <v>24.4</v>
      </c>
      <c r="M12" s="43">
        <v>24.4</v>
      </c>
      <c r="N12" s="43">
        <v>24.4</v>
      </c>
      <c r="O12" s="43">
        <v>24.4</v>
      </c>
      <c r="P12" s="43">
        <v>24.4</v>
      </c>
      <c r="Q12" s="43">
        <v>24.4</v>
      </c>
      <c r="R12" s="43">
        <v>24.4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3">
        <v>27</v>
      </c>
      <c r="AA12" s="43">
        <v>27</v>
      </c>
      <c r="AB12" s="43">
        <v>27</v>
      </c>
      <c r="AC12" s="43">
        <v>27</v>
      </c>
      <c r="AD12" s="43">
        <v>27</v>
      </c>
      <c r="AE12" s="43">
        <v>27</v>
      </c>
      <c r="AF12" s="43">
        <v>27</v>
      </c>
      <c r="AG12" s="48">
        <v>82</v>
      </c>
      <c r="AH12" s="46">
        <f t="shared" si="2"/>
        <v>27</v>
      </c>
      <c r="AI12" s="47">
        <f t="shared" si="3"/>
        <v>22.9</v>
      </c>
      <c r="AK12" s="49"/>
      <c r="AL12" s="50" t="str">
        <f ca="1">MID(CELL("filename",C7),FIND("]",CELL("filename",C7))+1,600)</f>
        <v>04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49.6</v>
      </c>
      <c r="C13" s="43">
        <v>49.6</v>
      </c>
      <c r="D13" s="43">
        <v>49.6</v>
      </c>
      <c r="E13" s="43">
        <v>49.6</v>
      </c>
      <c r="F13" s="43">
        <v>49.6</v>
      </c>
      <c r="G13" s="43">
        <v>40</v>
      </c>
      <c r="H13" s="43">
        <v>48.5</v>
      </c>
      <c r="I13" s="43">
        <v>48.5</v>
      </c>
      <c r="J13" s="43">
        <v>45.6</v>
      </c>
      <c r="K13" s="43">
        <v>45.6</v>
      </c>
      <c r="L13" s="43">
        <v>45.6</v>
      </c>
      <c r="M13" s="43">
        <v>45.6</v>
      </c>
      <c r="N13" s="43">
        <v>45.6</v>
      </c>
      <c r="O13" s="43">
        <v>45.6</v>
      </c>
      <c r="P13" s="43">
        <v>45.6</v>
      </c>
      <c r="Q13" s="43">
        <v>45.6</v>
      </c>
      <c r="R13" s="43">
        <v>45.6</v>
      </c>
      <c r="S13" s="43">
        <v>53.6</v>
      </c>
      <c r="T13" s="43">
        <v>53.6</v>
      </c>
      <c r="U13" s="43">
        <v>53.6</v>
      </c>
      <c r="V13" s="43">
        <v>53.6</v>
      </c>
      <c r="W13" s="43">
        <v>53.6</v>
      </c>
      <c r="X13" s="43">
        <v>53.6</v>
      </c>
      <c r="Y13" s="43">
        <v>53.6</v>
      </c>
      <c r="Z13" s="43">
        <v>67.7</v>
      </c>
      <c r="AA13" s="43">
        <v>67.7</v>
      </c>
      <c r="AB13" s="43">
        <v>67.7</v>
      </c>
      <c r="AC13" s="43">
        <v>67.7</v>
      </c>
      <c r="AD13" s="43">
        <v>67.7</v>
      </c>
      <c r="AE13" s="43">
        <v>67.7</v>
      </c>
      <c r="AF13" s="43">
        <v>67.7</v>
      </c>
      <c r="AG13" s="48">
        <v>78</v>
      </c>
      <c r="AH13" s="46">
        <f t="shared" si="2"/>
        <v>67.7</v>
      </c>
      <c r="AI13" s="47">
        <f t="shared" si="3"/>
        <v>40</v>
      </c>
      <c r="AK13" s="49"/>
      <c r="AL13" s="50" t="str">
        <f ca="1">"Daily Load Curve(Excluding of Export) of Nepal ("&amp;A4&amp;" "&amp;B4&amp;")"</f>
        <v>Daily Load Curve(Excluding of Export) of Nepal (Nepali Date: 2080/10/4)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29.6</v>
      </c>
      <c r="C14" s="43">
        <v>29.6</v>
      </c>
      <c r="D14" s="43">
        <v>29.6</v>
      </c>
      <c r="E14" s="43">
        <v>29.6</v>
      </c>
      <c r="F14" s="43">
        <v>29.6</v>
      </c>
      <c r="G14" s="43">
        <v>29.6</v>
      </c>
      <c r="H14" s="43">
        <v>26.6</v>
      </c>
      <c r="I14" s="43">
        <v>26.6</v>
      </c>
      <c r="J14" s="43">
        <v>26.6</v>
      </c>
      <c r="K14" s="43">
        <v>26.6</v>
      </c>
      <c r="L14" s="43">
        <v>26.6</v>
      </c>
      <c r="M14" s="43">
        <v>26.6</v>
      </c>
      <c r="N14" s="43">
        <v>26.6</v>
      </c>
      <c r="O14" s="43">
        <v>26.6</v>
      </c>
      <c r="P14" s="43">
        <v>26.6</v>
      </c>
      <c r="Q14" s="43">
        <v>26.6</v>
      </c>
      <c r="R14" s="43">
        <v>26.6</v>
      </c>
      <c r="S14" s="43">
        <v>24</v>
      </c>
      <c r="T14" s="43">
        <v>24</v>
      </c>
      <c r="U14" s="43">
        <v>24</v>
      </c>
      <c r="V14" s="43">
        <v>24</v>
      </c>
      <c r="W14" s="43">
        <v>24</v>
      </c>
      <c r="X14" s="43">
        <v>24</v>
      </c>
      <c r="Y14" s="43">
        <v>24</v>
      </c>
      <c r="Z14" s="43">
        <v>34.299999999999997</v>
      </c>
      <c r="AA14" s="43">
        <v>34.299999999999997</v>
      </c>
      <c r="AB14" s="43">
        <v>34.299999999999997</v>
      </c>
      <c r="AC14" s="43">
        <v>34.299999999999997</v>
      </c>
      <c r="AD14" s="43">
        <v>34.299999999999997</v>
      </c>
      <c r="AE14" s="43">
        <v>34.299999999999997</v>
      </c>
      <c r="AF14" s="43">
        <v>34.299999999999997</v>
      </c>
      <c r="AG14" s="48">
        <v>77</v>
      </c>
      <c r="AH14" s="46">
        <f t="shared" si="2"/>
        <v>34.299999999999997</v>
      </c>
      <c r="AI14" s="47">
        <f t="shared" si="3"/>
        <v>24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60.1</v>
      </c>
      <c r="C15" s="43">
        <v>60.1</v>
      </c>
      <c r="D15" s="43">
        <v>60.1</v>
      </c>
      <c r="E15" s="43">
        <v>60.1</v>
      </c>
      <c r="F15" s="43">
        <v>60.1</v>
      </c>
      <c r="G15" s="43">
        <v>60.1</v>
      </c>
      <c r="H15" s="43">
        <v>60.1</v>
      </c>
      <c r="I15" s="43">
        <v>60.1</v>
      </c>
      <c r="J15" s="43">
        <v>60.1</v>
      </c>
      <c r="K15" s="43">
        <v>60.1</v>
      </c>
      <c r="L15" s="43">
        <v>60.1</v>
      </c>
      <c r="M15" s="43">
        <v>60.1</v>
      </c>
      <c r="N15" s="43">
        <v>60.1</v>
      </c>
      <c r="O15" s="43">
        <v>60.1</v>
      </c>
      <c r="P15" s="43">
        <v>60.1</v>
      </c>
      <c r="Q15" s="43">
        <v>60.1</v>
      </c>
      <c r="R15" s="43">
        <v>60.1</v>
      </c>
      <c r="S15" s="43">
        <v>55</v>
      </c>
      <c r="T15" s="43">
        <v>55</v>
      </c>
      <c r="U15" s="43">
        <v>55</v>
      </c>
      <c r="V15" s="43">
        <v>55</v>
      </c>
      <c r="W15" s="43">
        <v>55</v>
      </c>
      <c r="X15" s="43">
        <v>55</v>
      </c>
      <c r="Y15" s="43">
        <v>55</v>
      </c>
      <c r="Z15" s="43">
        <v>54.8</v>
      </c>
      <c r="AA15" s="43">
        <v>54.8</v>
      </c>
      <c r="AB15" s="43">
        <v>54.8</v>
      </c>
      <c r="AC15" s="43">
        <v>54.8</v>
      </c>
      <c r="AD15" s="43">
        <v>54.8</v>
      </c>
      <c r="AE15" s="43">
        <v>54.8</v>
      </c>
      <c r="AF15" s="43">
        <v>54.8</v>
      </c>
      <c r="AG15" s="48">
        <v>73</v>
      </c>
      <c r="AH15" s="46">
        <f t="shared" si="2"/>
        <v>60.1</v>
      </c>
      <c r="AI15" s="47">
        <f t="shared" si="3"/>
        <v>54.8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32.299999999999997</v>
      </c>
      <c r="C16" s="43">
        <v>32.299999999999997</v>
      </c>
      <c r="D16" s="43">
        <v>32.299999999999997</v>
      </c>
      <c r="E16" s="43">
        <v>32.299999999999997</v>
      </c>
      <c r="F16" s="43">
        <v>32.299999999999997</v>
      </c>
      <c r="G16" s="43">
        <v>32.299999999999997</v>
      </c>
      <c r="H16" s="43">
        <v>32.299999999999997</v>
      </c>
      <c r="I16" s="43">
        <v>32.299999999999997</v>
      </c>
      <c r="J16" s="43">
        <v>32.299999999999997</v>
      </c>
      <c r="K16" s="43">
        <v>32.299999999999997</v>
      </c>
      <c r="L16" s="43">
        <v>32.299999999999997</v>
      </c>
      <c r="M16" s="43">
        <v>32.299999999999997</v>
      </c>
      <c r="N16" s="43">
        <v>32.299999999999997</v>
      </c>
      <c r="O16" s="43">
        <v>32.299999999999997</v>
      </c>
      <c r="P16" s="43">
        <v>32.299999999999997</v>
      </c>
      <c r="Q16" s="43">
        <v>32.299999999999997</v>
      </c>
      <c r="R16" s="43">
        <v>32.299999999999997</v>
      </c>
      <c r="S16" s="43">
        <v>26.2</v>
      </c>
      <c r="T16" s="43">
        <v>26.2</v>
      </c>
      <c r="U16" s="43">
        <v>26.2</v>
      </c>
      <c r="V16" s="43">
        <v>26.2</v>
      </c>
      <c r="W16" s="43">
        <v>26.2</v>
      </c>
      <c r="X16" s="43">
        <v>26.2</v>
      </c>
      <c r="Y16" s="43">
        <v>26.2</v>
      </c>
      <c r="Z16" s="43">
        <v>40.6</v>
      </c>
      <c r="AA16" s="43">
        <v>40.6</v>
      </c>
      <c r="AB16" s="43">
        <v>40.6</v>
      </c>
      <c r="AC16" s="43">
        <v>40.6</v>
      </c>
      <c r="AD16" s="43">
        <v>40.6</v>
      </c>
      <c r="AE16" s="43">
        <v>40.6</v>
      </c>
      <c r="AF16" s="43">
        <v>40.6</v>
      </c>
      <c r="AG16" s="48">
        <v>71</v>
      </c>
      <c r="AH16" s="46">
        <f t="shared" si="2"/>
        <v>40.6</v>
      </c>
      <c r="AI16" s="47">
        <f t="shared" si="3"/>
        <v>26.2</v>
      </c>
      <c r="AK16" s="49"/>
      <c r="AL16" s="52" t="s">
        <v>7</v>
      </c>
      <c r="AM16" s="57">
        <f t="shared" ref="AM16:AR16" si="4">B71</f>
        <v>1024.2099999999996</v>
      </c>
      <c r="AN16" s="57">
        <f t="shared" si="4"/>
        <v>1027.6999999999998</v>
      </c>
      <c r="AO16" s="57">
        <f t="shared" si="4"/>
        <v>1027.6999999999998</v>
      </c>
      <c r="AP16" s="57">
        <f t="shared" si="4"/>
        <v>1027.6999999999998</v>
      </c>
      <c r="AQ16" s="57">
        <f t="shared" si="4"/>
        <v>1027.6999999999998</v>
      </c>
      <c r="AR16" s="57">
        <f t="shared" si="4"/>
        <v>1021.0999999999997</v>
      </c>
      <c r="AS16" s="57">
        <f>I71</f>
        <v>1025.0099999999998</v>
      </c>
      <c r="AT16" s="57">
        <f>K71</f>
        <v>1022.1099999999998</v>
      </c>
      <c r="AU16" s="57">
        <f t="shared" ref="AU16:BD16" si="5">M71</f>
        <v>1026.7099999999998</v>
      </c>
      <c r="AV16" s="57">
        <f t="shared" si="5"/>
        <v>1026.7099999999998</v>
      </c>
      <c r="AW16" s="57">
        <f t="shared" si="5"/>
        <v>1026.7099999999998</v>
      </c>
      <c r="AX16" s="57">
        <f t="shared" si="5"/>
        <v>1026.7099999999998</v>
      </c>
      <c r="AY16" s="57">
        <f t="shared" si="5"/>
        <v>1026.7099999999998</v>
      </c>
      <c r="AZ16" s="57">
        <f t="shared" si="5"/>
        <v>1026.7099999999998</v>
      </c>
      <c r="BA16" s="57">
        <f t="shared" si="5"/>
        <v>953.8</v>
      </c>
      <c r="BB16" s="57">
        <f t="shared" si="5"/>
        <v>953.8</v>
      </c>
      <c r="BC16" s="57">
        <f t="shared" si="5"/>
        <v>953.8</v>
      </c>
      <c r="BD16" s="57">
        <f t="shared" si="5"/>
        <v>966.69999999999993</v>
      </c>
      <c r="BE16" s="58">
        <f>X71</f>
        <v>968.69999999999993</v>
      </c>
      <c r="BF16" s="58">
        <f>Z71</f>
        <v>1061.6999999999998</v>
      </c>
      <c r="BG16" s="58">
        <f>AB71</f>
        <v>1061.6999999999998</v>
      </c>
      <c r="BH16" s="58">
        <f>AD71</f>
        <v>1061.6999999999998</v>
      </c>
      <c r="BI16" s="58">
        <f>AE71</f>
        <v>1061.6999999999998</v>
      </c>
      <c r="BJ16" s="58">
        <f>AF71</f>
        <v>1061.6999999999998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30.9</v>
      </c>
      <c r="C17" s="44">
        <v>30.9</v>
      </c>
      <c r="D17" s="44">
        <v>30.9</v>
      </c>
      <c r="E17" s="44">
        <v>30.9</v>
      </c>
      <c r="F17" s="44">
        <v>30.9</v>
      </c>
      <c r="G17" s="44">
        <v>30.9</v>
      </c>
      <c r="H17" s="44">
        <v>30.9</v>
      </c>
      <c r="I17" s="44">
        <v>30.9</v>
      </c>
      <c r="J17" s="44">
        <v>30.9</v>
      </c>
      <c r="K17" s="44">
        <v>30.9</v>
      </c>
      <c r="L17" s="44">
        <v>30.9</v>
      </c>
      <c r="M17" s="44">
        <v>30.9</v>
      </c>
      <c r="N17" s="44">
        <v>30.9</v>
      </c>
      <c r="O17" s="44">
        <v>30.9</v>
      </c>
      <c r="P17" s="44">
        <v>30.9</v>
      </c>
      <c r="Q17" s="44">
        <v>30.9</v>
      </c>
      <c r="R17" s="44">
        <v>30.9</v>
      </c>
      <c r="S17" s="44">
        <v>27.3</v>
      </c>
      <c r="T17" s="44">
        <v>27.3</v>
      </c>
      <c r="U17" s="44">
        <v>27.3</v>
      </c>
      <c r="V17" s="44">
        <v>27.3</v>
      </c>
      <c r="W17" s="44">
        <v>27.3</v>
      </c>
      <c r="X17" s="44">
        <v>27.3</v>
      </c>
      <c r="Y17" s="44">
        <v>27.3</v>
      </c>
      <c r="Z17" s="44">
        <v>35.799999999999997</v>
      </c>
      <c r="AA17" s="44">
        <v>35.799999999999997</v>
      </c>
      <c r="AB17" s="44">
        <v>35.799999999999997</v>
      </c>
      <c r="AC17" s="44">
        <v>35.799999999999997</v>
      </c>
      <c r="AD17" s="44">
        <v>35.799999999999997</v>
      </c>
      <c r="AE17" s="44">
        <v>35.799999999999997</v>
      </c>
      <c r="AF17" s="44">
        <v>35.799999999999997</v>
      </c>
      <c r="AG17" s="45">
        <v>54</v>
      </c>
      <c r="AH17" s="46">
        <f t="shared" si="2"/>
        <v>35.799999999999997</v>
      </c>
      <c r="AI17" s="47">
        <f t="shared" si="3"/>
        <v>27.3</v>
      </c>
      <c r="AK17" s="49"/>
      <c r="AL17" s="52" t="s">
        <v>29</v>
      </c>
      <c r="AM17" s="57">
        <f t="shared" ref="AM17:AR17" si="6">B78</f>
        <v>560.62</v>
      </c>
      <c r="AN17" s="57">
        <f t="shared" si="6"/>
        <v>560.62</v>
      </c>
      <c r="AO17" s="57">
        <f t="shared" si="6"/>
        <v>602.62</v>
      </c>
      <c r="AP17" s="57">
        <f t="shared" si="6"/>
        <v>529.62</v>
      </c>
      <c r="AQ17" s="57">
        <f t="shared" si="6"/>
        <v>500.62000000000006</v>
      </c>
      <c r="AR17" s="57">
        <f t="shared" si="6"/>
        <v>466.52000000000004</v>
      </c>
      <c r="AS17" s="57">
        <f>I78</f>
        <v>408.32000000000005</v>
      </c>
      <c r="AT17" s="57">
        <f>K78</f>
        <v>556.92000000000007</v>
      </c>
      <c r="AU17" s="57">
        <f t="shared" ref="AU17:BD17" si="7">M78</f>
        <v>553.80000000000007</v>
      </c>
      <c r="AV17" s="57">
        <f t="shared" si="7"/>
        <v>492.69999999999993</v>
      </c>
      <c r="AW17" s="57">
        <f t="shared" si="7"/>
        <v>399.9</v>
      </c>
      <c r="AX17" s="57">
        <f t="shared" si="7"/>
        <v>169.70000000000002</v>
      </c>
      <c r="AY17" s="57">
        <f t="shared" si="7"/>
        <v>167.10000000000002</v>
      </c>
      <c r="AZ17" s="57">
        <f t="shared" si="7"/>
        <v>167.10000000000002</v>
      </c>
      <c r="BA17" s="57">
        <f t="shared" si="7"/>
        <v>277.10000000000002</v>
      </c>
      <c r="BB17" s="57">
        <f t="shared" si="7"/>
        <v>527.1</v>
      </c>
      <c r="BC17" s="57">
        <f t="shared" si="7"/>
        <v>483.99999999999994</v>
      </c>
      <c r="BD17" s="57">
        <f t="shared" si="7"/>
        <v>383.99999999999994</v>
      </c>
      <c r="BE17" s="58">
        <f>X78</f>
        <v>302.7</v>
      </c>
      <c r="BF17" s="58">
        <f>Z78</f>
        <v>372.90000000000003</v>
      </c>
      <c r="BG17" s="58">
        <f>AB78</f>
        <v>580.4</v>
      </c>
      <c r="BH17" s="58">
        <f>AD78</f>
        <v>473.09999999999991</v>
      </c>
      <c r="BI17" s="58">
        <f>AE78</f>
        <v>560.40000000000009</v>
      </c>
      <c r="BJ17" s="58">
        <f>AF78</f>
        <v>593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19</v>
      </c>
      <c r="C18" s="44">
        <v>19</v>
      </c>
      <c r="D18" s="44">
        <v>19</v>
      </c>
      <c r="E18" s="44">
        <v>19</v>
      </c>
      <c r="F18" s="44">
        <v>19</v>
      </c>
      <c r="G18" s="44">
        <v>19</v>
      </c>
      <c r="H18" s="44">
        <v>19</v>
      </c>
      <c r="I18" s="44">
        <v>19</v>
      </c>
      <c r="J18" s="44">
        <v>19</v>
      </c>
      <c r="K18" s="44">
        <v>19</v>
      </c>
      <c r="L18" s="44">
        <v>19</v>
      </c>
      <c r="M18" s="44">
        <v>19</v>
      </c>
      <c r="N18" s="44">
        <v>19</v>
      </c>
      <c r="O18" s="44">
        <v>19</v>
      </c>
      <c r="P18" s="44">
        <v>19</v>
      </c>
      <c r="Q18" s="44">
        <v>19</v>
      </c>
      <c r="R18" s="44">
        <v>19</v>
      </c>
      <c r="S18" s="44">
        <v>14.3</v>
      </c>
      <c r="T18" s="44">
        <v>14.3</v>
      </c>
      <c r="U18" s="44">
        <v>14.3</v>
      </c>
      <c r="V18" s="44">
        <v>14.3</v>
      </c>
      <c r="W18" s="44">
        <v>14.3</v>
      </c>
      <c r="X18" s="44">
        <v>14.3</v>
      </c>
      <c r="Y18" s="44">
        <v>14.3</v>
      </c>
      <c r="Z18" s="44">
        <v>17.2</v>
      </c>
      <c r="AA18" s="44">
        <v>17.2</v>
      </c>
      <c r="AB18" s="44">
        <v>17.2</v>
      </c>
      <c r="AC18" s="44">
        <v>17.2</v>
      </c>
      <c r="AD18" s="44">
        <v>17.2</v>
      </c>
      <c r="AE18" s="44">
        <v>17.2</v>
      </c>
      <c r="AF18" s="44">
        <v>17.2</v>
      </c>
      <c r="AG18" s="48">
        <v>52.465000000000003</v>
      </c>
      <c r="AH18" s="46">
        <f t="shared" si="2"/>
        <v>19</v>
      </c>
      <c r="AI18" s="47">
        <f t="shared" si="3"/>
        <v>14.3</v>
      </c>
      <c r="AK18" s="49"/>
      <c r="AL18" s="52" t="s">
        <v>31</v>
      </c>
      <c r="AM18" s="57">
        <f t="shared" ref="AM18:AR18" si="8">B92</f>
        <v>334</v>
      </c>
      <c r="AN18" s="57">
        <f t="shared" si="8"/>
        <v>334</v>
      </c>
      <c r="AO18" s="57">
        <f t="shared" si="8"/>
        <v>334</v>
      </c>
      <c r="AP18" s="57">
        <f t="shared" si="8"/>
        <v>334</v>
      </c>
      <c r="AQ18" s="57">
        <f t="shared" si="8"/>
        <v>300.8</v>
      </c>
      <c r="AR18" s="57">
        <f t="shared" si="8"/>
        <v>295.8</v>
      </c>
      <c r="AS18" s="57">
        <f>I92</f>
        <v>295.8</v>
      </c>
      <c r="AT18" s="57">
        <f>K92</f>
        <v>349.3</v>
      </c>
      <c r="AU18" s="57">
        <f t="shared" ref="AU18:BD18" si="9">M92</f>
        <v>329.09999999999997</v>
      </c>
      <c r="AV18" s="57">
        <f t="shared" si="9"/>
        <v>351.7</v>
      </c>
      <c r="AW18" s="57">
        <f t="shared" si="9"/>
        <v>367.20000000000005</v>
      </c>
      <c r="AX18" s="57">
        <f t="shared" si="9"/>
        <v>367.2</v>
      </c>
      <c r="AY18" s="57">
        <f t="shared" si="9"/>
        <v>367.30000000000007</v>
      </c>
      <c r="AZ18" s="57">
        <f t="shared" si="9"/>
        <v>346.59999999999997</v>
      </c>
      <c r="BA18" s="57">
        <f t="shared" si="9"/>
        <v>344.4</v>
      </c>
      <c r="BB18" s="57">
        <f t="shared" si="9"/>
        <v>345.29999999999995</v>
      </c>
      <c r="BC18" s="57">
        <f t="shared" si="9"/>
        <v>343.79999999999995</v>
      </c>
      <c r="BD18" s="57">
        <f t="shared" si="9"/>
        <v>327.69</v>
      </c>
      <c r="BE18" s="58">
        <f>X92</f>
        <v>304</v>
      </c>
      <c r="BF18" s="58">
        <f>Z92</f>
        <v>275.09999999999997</v>
      </c>
      <c r="BG18" s="58">
        <f>AB92</f>
        <v>323.09999999999997</v>
      </c>
      <c r="BH18" s="58">
        <f>AD92</f>
        <v>352.19999999999993</v>
      </c>
      <c r="BI18" s="58">
        <f>AE92</f>
        <v>347.8</v>
      </c>
      <c r="BJ18" s="58">
        <f>AF92</f>
        <v>353.90000000000003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92.8</v>
      </c>
      <c r="AN19" s="57">
        <f t="shared" si="10"/>
        <v>92.8</v>
      </c>
      <c r="AO19" s="57">
        <f t="shared" si="10"/>
        <v>81.900000000000006</v>
      </c>
      <c r="AP19" s="57">
        <f t="shared" si="10"/>
        <v>81.900000000000006</v>
      </c>
      <c r="AQ19" s="57">
        <f t="shared" si="10"/>
        <v>72.7</v>
      </c>
      <c r="AR19" s="57">
        <f t="shared" si="10"/>
        <v>132.80000000000001</v>
      </c>
      <c r="AS19" s="57">
        <f>I108</f>
        <v>120.4</v>
      </c>
      <c r="AT19" s="57">
        <f>K108</f>
        <v>133.30000000000001</v>
      </c>
      <c r="AU19" s="57">
        <f t="shared" ref="AU19:BD19" si="11">M108</f>
        <v>128.80000000000001</v>
      </c>
      <c r="AV19" s="57">
        <f t="shared" si="11"/>
        <v>159.69999999999999</v>
      </c>
      <c r="AW19" s="57">
        <f t="shared" si="11"/>
        <v>152.6</v>
      </c>
      <c r="AX19" s="57">
        <f t="shared" si="11"/>
        <v>198.7</v>
      </c>
      <c r="AY19" s="57">
        <f t="shared" si="11"/>
        <v>263.5</v>
      </c>
      <c r="AZ19" s="57">
        <f t="shared" si="11"/>
        <v>268.89999999999998</v>
      </c>
      <c r="BA19" s="57">
        <f t="shared" si="11"/>
        <v>271.39999999999998</v>
      </c>
      <c r="BB19" s="57">
        <f t="shared" si="11"/>
        <v>178</v>
      </c>
      <c r="BC19" s="57">
        <f t="shared" si="11"/>
        <v>167</v>
      </c>
      <c r="BD19" s="57">
        <f t="shared" si="11"/>
        <v>177.6</v>
      </c>
      <c r="BE19" s="58">
        <f>X108</f>
        <v>153.19999999999999</v>
      </c>
      <c r="BF19" s="58">
        <f>Z108</f>
        <v>167.8</v>
      </c>
      <c r="BG19" s="58">
        <f>AB108</f>
        <v>170.9</v>
      </c>
      <c r="BH19" s="58">
        <f>AD108</f>
        <v>100.80000000000001</v>
      </c>
      <c r="BI19" s="58">
        <f>AE108</f>
        <v>92.5</v>
      </c>
      <c r="BJ19" s="58">
        <f>AF108</f>
        <v>92.100000000000009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46</v>
      </c>
      <c r="T20" s="44">
        <v>46</v>
      </c>
      <c r="U20" s="44">
        <v>46</v>
      </c>
      <c r="V20" s="44">
        <v>46</v>
      </c>
      <c r="W20" s="44">
        <v>46</v>
      </c>
      <c r="X20" s="44">
        <v>46</v>
      </c>
      <c r="Y20" s="44">
        <v>46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46</v>
      </c>
      <c r="AK20" s="49"/>
      <c r="AL20" s="52" t="s">
        <v>35</v>
      </c>
      <c r="AM20" s="57">
        <f t="shared" ref="AM20:AR20" si="12">B96</f>
        <v>83.1</v>
      </c>
      <c r="AN20" s="57">
        <f t="shared" si="12"/>
        <v>83.1</v>
      </c>
      <c r="AO20" s="57">
        <f t="shared" si="12"/>
        <v>70</v>
      </c>
      <c r="AP20" s="57">
        <f t="shared" si="12"/>
        <v>70</v>
      </c>
      <c r="AQ20" s="57">
        <f t="shared" si="12"/>
        <v>70</v>
      </c>
      <c r="AR20" s="57">
        <f t="shared" si="12"/>
        <v>17.600000000000001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44</v>
      </c>
      <c r="AZ20" s="57">
        <f t="shared" si="13"/>
        <v>44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34</v>
      </c>
      <c r="BG20" s="58">
        <f>AB96</f>
        <v>51</v>
      </c>
      <c r="BH20" s="58">
        <f>AD96</f>
        <v>20</v>
      </c>
      <c r="BI20" s="58">
        <f>AE96</f>
        <v>30</v>
      </c>
      <c r="BJ20" s="58">
        <f>AF96</f>
        <v>30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20</v>
      </c>
      <c r="AN21" s="57">
        <f t="shared" si="14"/>
        <v>21</v>
      </c>
      <c r="AO21" s="57">
        <f t="shared" si="14"/>
        <v>22</v>
      </c>
      <c r="AP21" s="57">
        <f t="shared" si="14"/>
        <v>23</v>
      </c>
      <c r="AQ21" s="57">
        <f t="shared" si="14"/>
        <v>24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60</v>
      </c>
      <c r="BI21" s="58">
        <f>AE114</f>
        <v>60</v>
      </c>
      <c r="BJ21" s="58">
        <f>AF114</f>
        <v>60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34</v>
      </c>
      <c r="C22" s="44">
        <v>34</v>
      </c>
      <c r="D22" s="44">
        <v>34</v>
      </c>
      <c r="E22" s="44">
        <v>34</v>
      </c>
      <c r="F22" s="44">
        <v>34</v>
      </c>
      <c r="G22" s="44">
        <v>34</v>
      </c>
      <c r="H22" s="44">
        <v>34</v>
      </c>
      <c r="I22" s="44">
        <v>34</v>
      </c>
      <c r="J22" s="44">
        <v>34</v>
      </c>
      <c r="K22" s="44">
        <v>34</v>
      </c>
      <c r="L22" s="44">
        <v>34</v>
      </c>
      <c r="M22" s="44">
        <v>34</v>
      </c>
      <c r="N22" s="44">
        <v>34</v>
      </c>
      <c r="O22" s="44">
        <v>34</v>
      </c>
      <c r="P22" s="44">
        <v>34</v>
      </c>
      <c r="Q22" s="44">
        <v>34</v>
      </c>
      <c r="R22" s="44">
        <v>34</v>
      </c>
      <c r="S22" s="44">
        <v>30</v>
      </c>
      <c r="T22" s="44">
        <v>30</v>
      </c>
      <c r="U22" s="44">
        <v>30</v>
      </c>
      <c r="V22" s="44">
        <v>30</v>
      </c>
      <c r="W22" s="44">
        <v>30</v>
      </c>
      <c r="X22" s="44">
        <v>30</v>
      </c>
      <c r="Y22" s="44">
        <v>30</v>
      </c>
      <c r="Z22" s="44">
        <v>35.200000000000003</v>
      </c>
      <c r="AA22" s="44">
        <v>35.200000000000003</v>
      </c>
      <c r="AB22" s="44">
        <v>35.200000000000003</v>
      </c>
      <c r="AC22" s="44">
        <v>35.200000000000003</v>
      </c>
      <c r="AD22" s="44">
        <v>35.200000000000003</v>
      </c>
      <c r="AE22" s="44">
        <v>35.200000000000003</v>
      </c>
      <c r="AF22" s="44">
        <v>35.200000000000003</v>
      </c>
      <c r="AG22" s="48">
        <v>44</v>
      </c>
      <c r="AH22" s="46">
        <f t="shared" si="2"/>
        <v>35.200000000000003</v>
      </c>
      <c r="AI22" s="47">
        <f t="shared" si="3"/>
        <v>30</v>
      </c>
      <c r="AK22" s="49"/>
      <c r="AL22" s="59" t="s">
        <v>39</v>
      </c>
      <c r="AM22" s="60">
        <f t="shared" ref="AM22:BJ22" si="16">SUM(AM16:AM21)</f>
        <v>2114.7299999999996</v>
      </c>
      <c r="AN22" s="60">
        <f t="shared" si="16"/>
        <v>2119.2199999999998</v>
      </c>
      <c r="AO22" s="60">
        <f t="shared" si="16"/>
        <v>2138.2199999999998</v>
      </c>
      <c r="AP22" s="60">
        <f t="shared" si="16"/>
        <v>2066.2199999999998</v>
      </c>
      <c r="AQ22" s="60">
        <f t="shared" si="16"/>
        <v>1995.82</v>
      </c>
      <c r="AR22" s="60">
        <f t="shared" si="16"/>
        <v>1933.8199999999995</v>
      </c>
      <c r="AS22" s="60">
        <f t="shared" si="16"/>
        <v>1849.53</v>
      </c>
      <c r="AT22" s="60">
        <f t="shared" si="16"/>
        <v>2061.6299999999997</v>
      </c>
      <c r="AU22" s="60">
        <f t="shared" si="16"/>
        <v>2038.4099999999996</v>
      </c>
      <c r="AV22" s="60">
        <f t="shared" si="16"/>
        <v>2030.81</v>
      </c>
      <c r="AW22" s="60">
        <f t="shared" si="16"/>
        <v>1946.4099999999996</v>
      </c>
      <c r="AX22" s="60">
        <f t="shared" si="16"/>
        <v>1762.31</v>
      </c>
      <c r="AY22" s="60">
        <f t="shared" si="16"/>
        <v>1868.6100000000001</v>
      </c>
      <c r="AZ22" s="60">
        <f t="shared" si="16"/>
        <v>1853.31</v>
      </c>
      <c r="BA22" s="60">
        <f t="shared" si="16"/>
        <v>1846.7000000000003</v>
      </c>
      <c r="BB22" s="60">
        <f t="shared" si="16"/>
        <v>2004.2</v>
      </c>
      <c r="BC22" s="60">
        <f t="shared" si="16"/>
        <v>1948.6</v>
      </c>
      <c r="BD22" s="60">
        <f t="shared" si="16"/>
        <v>1855.9899999999998</v>
      </c>
      <c r="BE22" s="60">
        <f t="shared" si="16"/>
        <v>1728.6</v>
      </c>
      <c r="BF22" s="60">
        <f t="shared" si="16"/>
        <v>1911.4999999999998</v>
      </c>
      <c r="BG22" s="60">
        <f t="shared" si="16"/>
        <v>2187.1</v>
      </c>
      <c r="BH22" s="60">
        <f t="shared" si="16"/>
        <v>2067.7999999999993</v>
      </c>
      <c r="BI22" s="60">
        <f t="shared" si="16"/>
        <v>2152.3999999999996</v>
      </c>
      <c r="BJ22" s="60">
        <f t="shared" si="16"/>
        <v>2190.6999999999998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24</v>
      </c>
      <c r="C23" s="44">
        <v>24</v>
      </c>
      <c r="D23" s="44">
        <v>24</v>
      </c>
      <c r="E23" s="44">
        <v>24</v>
      </c>
      <c r="F23" s="44">
        <v>24</v>
      </c>
      <c r="G23" s="44">
        <v>24</v>
      </c>
      <c r="H23" s="44">
        <v>24</v>
      </c>
      <c r="I23" s="44">
        <v>24</v>
      </c>
      <c r="J23" s="44">
        <v>24</v>
      </c>
      <c r="K23" s="44">
        <v>24</v>
      </c>
      <c r="L23" s="44">
        <v>24</v>
      </c>
      <c r="M23" s="44">
        <v>24</v>
      </c>
      <c r="N23" s="44">
        <v>24</v>
      </c>
      <c r="O23" s="44">
        <v>24</v>
      </c>
      <c r="P23" s="44">
        <v>24</v>
      </c>
      <c r="Q23" s="44">
        <v>24</v>
      </c>
      <c r="R23" s="44">
        <v>24</v>
      </c>
      <c r="S23" s="44">
        <v>20</v>
      </c>
      <c r="T23" s="44">
        <v>20</v>
      </c>
      <c r="U23" s="44">
        <v>20</v>
      </c>
      <c r="V23" s="44">
        <v>20</v>
      </c>
      <c r="W23" s="44">
        <v>20</v>
      </c>
      <c r="X23" s="44">
        <v>20</v>
      </c>
      <c r="Y23" s="44">
        <v>20</v>
      </c>
      <c r="Z23" s="44">
        <v>26</v>
      </c>
      <c r="AA23" s="44">
        <v>26</v>
      </c>
      <c r="AB23" s="44">
        <v>26</v>
      </c>
      <c r="AC23" s="44">
        <v>26</v>
      </c>
      <c r="AD23" s="44">
        <v>26</v>
      </c>
      <c r="AE23" s="44">
        <v>26</v>
      </c>
      <c r="AF23" s="44">
        <v>26</v>
      </c>
      <c r="AG23" s="48">
        <v>42</v>
      </c>
      <c r="AH23" s="46">
        <f t="shared" si="2"/>
        <v>26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-400</v>
      </c>
      <c r="AN23" s="60">
        <f t="shared" si="17"/>
        <v>-400</v>
      </c>
      <c r="AO23" s="60">
        <f t="shared" si="17"/>
        <v>-500</v>
      </c>
      <c r="AP23" s="60">
        <f t="shared" si="17"/>
        <v>-482</v>
      </c>
      <c r="AQ23" s="60">
        <f t="shared" si="17"/>
        <v>-452</v>
      </c>
      <c r="AR23" s="60">
        <f t="shared" si="17"/>
        <v>-412</v>
      </c>
      <c r="AS23" s="60">
        <f>I123*-1</f>
        <v>-296.8</v>
      </c>
      <c r="AT23" s="60">
        <f>K123*-1</f>
        <v>-363</v>
      </c>
      <c r="AU23" s="60">
        <f t="shared" ref="AU23:BD23" si="18">M123*-1</f>
        <v>-309.60000000000002</v>
      </c>
      <c r="AV23" s="60">
        <f t="shared" si="18"/>
        <v>-270.89999999999998</v>
      </c>
      <c r="AW23" s="60">
        <f t="shared" si="18"/>
        <v>-134.5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-162.5</v>
      </c>
      <c r="BC23" s="60">
        <f t="shared" si="18"/>
        <v>-159</v>
      </c>
      <c r="BD23" s="60">
        <f t="shared" si="18"/>
        <v>-72.599999999999994</v>
      </c>
      <c r="BE23" s="60">
        <f>X123*-1</f>
        <v>-41.3</v>
      </c>
      <c r="BF23" s="60">
        <f>Z123*-1</f>
        <v>-81.8</v>
      </c>
      <c r="BG23" s="60">
        <f>AB123*-1</f>
        <v>-371.2</v>
      </c>
      <c r="BH23" s="60">
        <f>AD123*-1</f>
        <v>-239.2</v>
      </c>
      <c r="BI23" s="60">
        <f>AE123*-1</f>
        <v>-400.5</v>
      </c>
      <c r="BJ23" s="60">
        <f>AF123*-1</f>
        <v>-459.2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25.7</v>
      </c>
      <c r="C24" s="44">
        <v>25.7</v>
      </c>
      <c r="D24" s="44">
        <v>25.7</v>
      </c>
      <c r="E24" s="44">
        <v>25.7</v>
      </c>
      <c r="F24" s="44">
        <v>25.7</v>
      </c>
      <c r="G24" s="44">
        <v>25.7</v>
      </c>
      <c r="H24" s="44">
        <v>25.7</v>
      </c>
      <c r="I24" s="44">
        <v>25.7</v>
      </c>
      <c r="J24" s="44">
        <v>25.7</v>
      </c>
      <c r="K24" s="44">
        <v>25.7</v>
      </c>
      <c r="L24" s="44">
        <v>25.7</v>
      </c>
      <c r="M24" s="44">
        <v>25.7</v>
      </c>
      <c r="N24" s="44">
        <v>25.7</v>
      </c>
      <c r="O24" s="44">
        <v>25.7</v>
      </c>
      <c r="P24" s="44">
        <v>25.7</v>
      </c>
      <c r="Q24" s="44">
        <v>25.7</v>
      </c>
      <c r="R24" s="44">
        <v>25.7</v>
      </c>
      <c r="S24" s="44">
        <v>21.2</v>
      </c>
      <c r="T24" s="44">
        <v>21.2</v>
      </c>
      <c r="U24" s="44">
        <v>21.2</v>
      </c>
      <c r="V24" s="44">
        <v>21.2</v>
      </c>
      <c r="W24" s="44">
        <v>21.2</v>
      </c>
      <c r="X24" s="44">
        <v>21.2</v>
      </c>
      <c r="Y24" s="44">
        <v>21.2</v>
      </c>
      <c r="Z24" s="44">
        <v>27.2</v>
      </c>
      <c r="AA24" s="44">
        <v>27.2</v>
      </c>
      <c r="AB24" s="44">
        <v>27.2</v>
      </c>
      <c r="AC24" s="44">
        <v>27.2</v>
      </c>
      <c r="AD24" s="44">
        <v>27.2</v>
      </c>
      <c r="AE24" s="44">
        <v>27.2</v>
      </c>
      <c r="AF24" s="44">
        <v>27.2</v>
      </c>
      <c r="AG24" s="48">
        <v>40</v>
      </c>
      <c r="AH24" s="46">
        <f t="shared" si="2"/>
        <v>27.2</v>
      </c>
      <c r="AI24" s="47">
        <f t="shared" si="3"/>
        <v>21.2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22.6</v>
      </c>
      <c r="C25" s="44">
        <v>22.6</v>
      </c>
      <c r="D25" s="44">
        <v>22.6</v>
      </c>
      <c r="E25" s="44">
        <v>22.6</v>
      </c>
      <c r="F25" s="44">
        <v>22.6</v>
      </c>
      <c r="G25" s="44">
        <v>22.6</v>
      </c>
      <c r="H25" s="44">
        <v>22.6</v>
      </c>
      <c r="I25" s="44">
        <v>22.6</v>
      </c>
      <c r="J25" s="44">
        <v>22.6</v>
      </c>
      <c r="K25" s="44">
        <v>22.6</v>
      </c>
      <c r="L25" s="44">
        <v>22.6</v>
      </c>
      <c r="M25" s="44">
        <v>22.6</v>
      </c>
      <c r="N25" s="44">
        <v>22.6</v>
      </c>
      <c r="O25" s="44">
        <v>22.6</v>
      </c>
      <c r="P25" s="44">
        <v>22.6</v>
      </c>
      <c r="Q25" s="44">
        <v>22.6</v>
      </c>
      <c r="R25" s="44">
        <v>22.6</v>
      </c>
      <c r="S25" s="44">
        <v>18.100000000000001</v>
      </c>
      <c r="T25" s="44">
        <v>18.100000000000001</v>
      </c>
      <c r="U25" s="44">
        <v>18.100000000000001</v>
      </c>
      <c r="V25" s="44">
        <v>18.100000000000001</v>
      </c>
      <c r="W25" s="44">
        <v>18.100000000000001</v>
      </c>
      <c r="X25" s="44">
        <v>18.100000000000001</v>
      </c>
      <c r="Y25" s="44">
        <v>18.100000000000001</v>
      </c>
      <c r="Z25" s="44">
        <v>21</v>
      </c>
      <c r="AA25" s="44">
        <v>21</v>
      </c>
      <c r="AB25" s="44">
        <v>21</v>
      </c>
      <c r="AC25" s="44">
        <v>21</v>
      </c>
      <c r="AD25" s="44">
        <v>21</v>
      </c>
      <c r="AE25" s="44">
        <v>21</v>
      </c>
      <c r="AF25" s="44">
        <v>21</v>
      </c>
      <c r="AG25" s="48">
        <v>38.46</v>
      </c>
      <c r="AH25" s="46">
        <f t="shared" si="2"/>
        <v>22.6</v>
      </c>
      <c r="AI25" s="47">
        <f t="shared" si="3"/>
        <v>18.100000000000001</v>
      </c>
      <c r="AK25" s="49"/>
      <c r="AL25" s="59" t="s">
        <v>44</v>
      </c>
      <c r="AM25" s="60">
        <f t="shared" ref="AM25:BJ25" si="19">AM22+AM23</f>
        <v>1714.7299999999996</v>
      </c>
      <c r="AN25" s="60">
        <f t="shared" si="19"/>
        <v>1719.2199999999998</v>
      </c>
      <c r="AO25" s="60">
        <f t="shared" si="19"/>
        <v>1638.2199999999998</v>
      </c>
      <c r="AP25" s="60">
        <f t="shared" si="19"/>
        <v>1584.2199999999998</v>
      </c>
      <c r="AQ25" s="60">
        <f t="shared" si="19"/>
        <v>1543.82</v>
      </c>
      <c r="AR25" s="60">
        <f t="shared" si="19"/>
        <v>1521.8199999999995</v>
      </c>
      <c r="AS25" s="60">
        <f t="shared" si="19"/>
        <v>1552.73</v>
      </c>
      <c r="AT25" s="60">
        <f t="shared" si="19"/>
        <v>1698.6299999999997</v>
      </c>
      <c r="AU25" s="60">
        <f t="shared" si="19"/>
        <v>1728.8099999999995</v>
      </c>
      <c r="AV25" s="60">
        <f t="shared" si="19"/>
        <v>1759.9099999999999</v>
      </c>
      <c r="AW25" s="60">
        <f t="shared" si="19"/>
        <v>1811.9099999999996</v>
      </c>
      <c r="AX25" s="60">
        <f t="shared" si="19"/>
        <v>1762.31</v>
      </c>
      <c r="AY25" s="60">
        <f t="shared" si="19"/>
        <v>1868.6100000000001</v>
      </c>
      <c r="AZ25" s="60">
        <f t="shared" si="19"/>
        <v>1853.31</v>
      </c>
      <c r="BA25" s="60">
        <f t="shared" si="19"/>
        <v>1846.7000000000003</v>
      </c>
      <c r="BB25" s="60">
        <f t="shared" si="19"/>
        <v>1841.7</v>
      </c>
      <c r="BC25" s="60">
        <f t="shared" si="19"/>
        <v>1789.6</v>
      </c>
      <c r="BD25" s="60">
        <f t="shared" si="19"/>
        <v>1783.3899999999999</v>
      </c>
      <c r="BE25" s="60">
        <f t="shared" si="19"/>
        <v>1687.3</v>
      </c>
      <c r="BF25" s="60">
        <f t="shared" si="19"/>
        <v>1829.6999999999998</v>
      </c>
      <c r="BG25" s="60">
        <f t="shared" si="19"/>
        <v>1815.8999999999999</v>
      </c>
      <c r="BH25" s="60">
        <f t="shared" si="19"/>
        <v>1828.5999999999992</v>
      </c>
      <c r="BI25" s="60">
        <f t="shared" si="19"/>
        <v>1751.8999999999996</v>
      </c>
      <c r="BJ25" s="60">
        <f t="shared" si="19"/>
        <v>1731.4999999999998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18.5</v>
      </c>
      <c r="C26" s="44">
        <v>18.5</v>
      </c>
      <c r="D26" s="44">
        <v>18.5</v>
      </c>
      <c r="E26" s="44">
        <v>18.5</v>
      </c>
      <c r="F26" s="44">
        <v>18.5</v>
      </c>
      <c r="G26" s="44">
        <v>18.5</v>
      </c>
      <c r="H26" s="44">
        <v>18.5</v>
      </c>
      <c r="I26" s="44">
        <v>18.5</v>
      </c>
      <c r="J26" s="44">
        <v>18.5</v>
      </c>
      <c r="K26" s="44">
        <v>18.5</v>
      </c>
      <c r="L26" s="44">
        <v>18.5</v>
      </c>
      <c r="M26" s="44">
        <v>18.5</v>
      </c>
      <c r="N26" s="44">
        <v>18.5</v>
      </c>
      <c r="O26" s="44">
        <v>18.5</v>
      </c>
      <c r="P26" s="44">
        <v>18.5</v>
      </c>
      <c r="Q26" s="44">
        <v>18.5</v>
      </c>
      <c r="R26" s="44">
        <v>18.5</v>
      </c>
      <c r="S26" s="44">
        <v>14</v>
      </c>
      <c r="T26" s="44">
        <v>14</v>
      </c>
      <c r="U26" s="44">
        <v>14</v>
      </c>
      <c r="V26" s="44">
        <v>14</v>
      </c>
      <c r="W26" s="44">
        <v>14</v>
      </c>
      <c r="X26" s="44">
        <v>14</v>
      </c>
      <c r="Y26" s="44">
        <v>14</v>
      </c>
      <c r="Z26" s="44">
        <v>22.5</v>
      </c>
      <c r="AA26" s="44">
        <v>22.5</v>
      </c>
      <c r="AB26" s="44">
        <v>22.5</v>
      </c>
      <c r="AC26" s="44">
        <v>22.5</v>
      </c>
      <c r="AD26" s="44">
        <v>22.5</v>
      </c>
      <c r="AE26" s="44">
        <v>22.5</v>
      </c>
      <c r="AF26" s="44">
        <v>22.5</v>
      </c>
      <c r="AG26" s="61">
        <v>38</v>
      </c>
      <c r="AH26" s="46">
        <f t="shared" si="2"/>
        <v>22.5</v>
      </c>
      <c r="AI26" s="47">
        <f t="shared" si="3"/>
        <v>14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22.3</v>
      </c>
      <c r="C27" s="44">
        <v>22.3</v>
      </c>
      <c r="D27" s="44">
        <v>22.3</v>
      </c>
      <c r="E27" s="44">
        <v>22.3</v>
      </c>
      <c r="F27" s="44">
        <v>22.3</v>
      </c>
      <c r="G27" s="44">
        <v>22.3</v>
      </c>
      <c r="H27" s="44">
        <v>22.3</v>
      </c>
      <c r="I27" s="44">
        <v>22.3</v>
      </c>
      <c r="J27" s="44">
        <v>22.3</v>
      </c>
      <c r="K27" s="44">
        <v>22.3</v>
      </c>
      <c r="L27" s="44">
        <v>22.3</v>
      </c>
      <c r="M27" s="44">
        <v>22.3</v>
      </c>
      <c r="N27" s="44">
        <v>22.3</v>
      </c>
      <c r="O27" s="44">
        <v>22.3</v>
      </c>
      <c r="P27" s="44">
        <v>22.3</v>
      </c>
      <c r="Q27" s="44">
        <v>22.3</v>
      </c>
      <c r="R27" s="44">
        <v>22.3</v>
      </c>
      <c r="S27" s="44">
        <v>20.3</v>
      </c>
      <c r="T27" s="44">
        <v>20.3</v>
      </c>
      <c r="U27" s="44">
        <v>20.3</v>
      </c>
      <c r="V27" s="44">
        <v>20.3</v>
      </c>
      <c r="W27" s="44">
        <v>20.3</v>
      </c>
      <c r="X27" s="44">
        <v>20.3</v>
      </c>
      <c r="Y27" s="44">
        <v>20.3</v>
      </c>
      <c r="Z27" s="44">
        <v>21.3</v>
      </c>
      <c r="AA27" s="44">
        <v>21.3</v>
      </c>
      <c r="AB27" s="44">
        <v>21.3</v>
      </c>
      <c r="AC27" s="44">
        <v>21.3</v>
      </c>
      <c r="AD27" s="44">
        <v>21.3</v>
      </c>
      <c r="AE27" s="44">
        <v>21.3</v>
      </c>
      <c r="AF27" s="44">
        <v>21.3</v>
      </c>
      <c r="AG27" s="48">
        <v>36</v>
      </c>
      <c r="AH27" s="46">
        <f t="shared" si="2"/>
        <v>22.3</v>
      </c>
      <c r="AI27" s="47">
        <f t="shared" si="3"/>
        <v>20.3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26.3</v>
      </c>
      <c r="C28" s="44">
        <v>26.3</v>
      </c>
      <c r="D28" s="44">
        <v>26.3</v>
      </c>
      <c r="E28" s="44">
        <v>26.3</v>
      </c>
      <c r="F28" s="44">
        <v>26.3</v>
      </c>
      <c r="G28" s="44">
        <v>26.3</v>
      </c>
      <c r="H28" s="44">
        <v>26.3</v>
      </c>
      <c r="I28" s="44">
        <v>26.3</v>
      </c>
      <c r="J28" s="44">
        <v>26.3</v>
      </c>
      <c r="K28" s="44">
        <v>26.3</v>
      </c>
      <c r="L28" s="44">
        <v>26.3</v>
      </c>
      <c r="M28" s="44">
        <v>26.3</v>
      </c>
      <c r="N28" s="44">
        <v>26.3</v>
      </c>
      <c r="O28" s="44">
        <v>26.3</v>
      </c>
      <c r="P28" s="44">
        <v>26.3</v>
      </c>
      <c r="Q28" s="44">
        <v>26.3</v>
      </c>
      <c r="R28" s="44">
        <v>26.3</v>
      </c>
      <c r="S28" s="44">
        <v>24.8</v>
      </c>
      <c r="T28" s="44">
        <v>24.8</v>
      </c>
      <c r="U28" s="44">
        <v>24.8</v>
      </c>
      <c r="V28" s="44">
        <v>24.8</v>
      </c>
      <c r="W28" s="44">
        <v>24.8</v>
      </c>
      <c r="X28" s="44">
        <v>24.8</v>
      </c>
      <c r="Y28" s="44">
        <v>24.8</v>
      </c>
      <c r="Z28" s="44">
        <v>29.5</v>
      </c>
      <c r="AA28" s="44">
        <v>29.5</v>
      </c>
      <c r="AB28" s="44">
        <v>29.5</v>
      </c>
      <c r="AC28" s="44">
        <v>29.5</v>
      </c>
      <c r="AD28" s="44">
        <v>29.5</v>
      </c>
      <c r="AE28" s="44">
        <v>29.5</v>
      </c>
      <c r="AF28" s="44">
        <v>29.5</v>
      </c>
      <c r="AG28" s="48">
        <v>35.5</v>
      </c>
      <c r="AH28" s="46">
        <f t="shared" si="2"/>
        <v>29.5</v>
      </c>
      <c r="AI28" s="47">
        <f t="shared" si="3"/>
        <v>24.8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13.5</v>
      </c>
      <c r="C31" s="44">
        <v>13.5</v>
      </c>
      <c r="D31" s="44">
        <v>13.5</v>
      </c>
      <c r="E31" s="44">
        <v>13.5</v>
      </c>
      <c r="F31" s="44">
        <v>13.5</v>
      </c>
      <c r="G31" s="44">
        <v>13.5</v>
      </c>
      <c r="H31" s="44">
        <v>13.5</v>
      </c>
      <c r="I31" s="44">
        <v>13.5</v>
      </c>
      <c r="J31" s="44">
        <v>13.5</v>
      </c>
      <c r="K31" s="44">
        <v>13.5</v>
      </c>
      <c r="L31" s="44">
        <v>13.5</v>
      </c>
      <c r="M31" s="44">
        <v>13.5</v>
      </c>
      <c r="N31" s="44">
        <v>13.5</v>
      </c>
      <c r="O31" s="44">
        <v>13.5</v>
      </c>
      <c r="P31" s="44">
        <v>13.5</v>
      </c>
      <c r="Q31" s="44">
        <v>13.5</v>
      </c>
      <c r="R31" s="44">
        <v>13.5</v>
      </c>
      <c r="S31" s="44">
        <v>11.5</v>
      </c>
      <c r="T31" s="44">
        <v>11.5</v>
      </c>
      <c r="U31" s="44">
        <v>11.5</v>
      </c>
      <c r="V31" s="44">
        <v>11.5</v>
      </c>
      <c r="W31" s="44">
        <v>11.5</v>
      </c>
      <c r="X31" s="44">
        <v>11.5</v>
      </c>
      <c r="Y31" s="44">
        <v>11.5</v>
      </c>
      <c r="Z31" s="44">
        <v>13.1</v>
      </c>
      <c r="AA31" s="44">
        <v>13.1</v>
      </c>
      <c r="AB31" s="44">
        <v>13.1</v>
      </c>
      <c r="AC31" s="44">
        <v>13.1</v>
      </c>
      <c r="AD31" s="44">
        <v>13.1</v>
      </c>
      <c r="AE31" s="44">
        <v>13.1</v>
      </c>
      <c r="AF31" s="44">
        <v>13.1</v>
      </c>
      <c r="AG31" s="48">
        <v>29.04</v>
      </c>
      <c r="AH31" s="46">
        <f t="shared" si="2"/>
        <v>13.5</v>
      </c>
      <c r="AI31" s="47">
        <f t="shared" si="3"/>
        <v>11.5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12.2</v>
      </c>
      <c r="C32" s="44">
        <v>12.2</v>
      </c>
      <c r="D32" s="44">
        <v>12.2</v>
      </c>
      <c r="E32" s="44">
        <v>12.2</v>
      </c>
      <c r="F32" s="44">
        <v>12.2</v>
      </c>
      <c r="G32" s="44">
        <v>12.2</v>
      </c>
      <c r="H32" s="44">
        <v>12.2</v>
      </c>
      <c r="I32" s="44">
        <v>12.2</v>
      </c>
      <c r="J32" s="44">
        <v>12.2</v>
      </c>
      <c r="K32" s="44">
        <v>12.2</v>
      </c>
      <c r="L32" s="44">
        <v>12.2</v>
      </c>
      <c r="M32" s="44">
        <v>12.2</v>
      </c>
      <c r="N32" s="44">
        <v>12.2</v>
      </c>
      <c r="O32" s="44">
        <v>12.2</v>
      </c>
      <c r="P32" s="44">
        <v>12.2</v>
      </c>
      <c r="Q32" s="44">
        <v>12.2</v>
      </c>
      <c r="R32" s="44">
        <v>12.2</v>
      </c>
      <c r="S32" s="44">
        <v>12.2</v>
      </c>
      <c r="T32" s="44">
        <v>12.2</v>
      </c>
      <c r="U32" s="44">
        <v>12.2</v>
      </c>
      <c r="V32" s="44">
        <v>12.2</v>
      </c>
      <c r="W32" s="44">
        <v>12.2</v>
      </c>
      <c r="X32" s="44">
        <v>12.2</v>
      </c>
      <c r="Y32" s="44">
        <v>12.2</v>
      </c>
      <c r="Z32" s="44">
        <v>11.4</v>
      </c>
      <c r="AA32" s="44">
        <v>11.4</v>
      </c>
      <c r="AB32" s="44">
        <v>11.4</v>
      </c>
      <c r="AC32" s="44">
        <v>11.4</v>
      </c>
      <c r="AD32" s="44">
        <v>11.4</v>
      </c>
      <c r="AE32" s="44">
        <v>11.4</v>
      </c>
      <c r="AF32" s="44">
        <v>11.4</v>
      </c>
      <c r="AG32" s="48">
        <v>28.1</v>
      </c>
      <c r="AH32" s="46">
        <f t="shared" si="2"/>
        <v>12.2</v>
      </c>
      <c r="AI32" s="47">
        <f t="shared" si="3"/>
        <v>11.4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15.9</v>
      </c>
      <c r="C33" s="44">
        <v>15.9</v>
      </c>
      <c r="D33" s="44">
        <v>15.9</v>
      </c>
      <c r="E33" s="44">
        <v>15.9</v>
      </c>
      <c r="F33" s="44">
        <v>15.9</v>
      </c>
      <c r="G33" s="44">
        <v>15.9</v>
      </c>
      <c r="H33" s="44">
        <v>15.9</v>
      </c>
      <c r="I33" s="44">
        <v>15.9</v>
      </c>
      <c r="J33" s="44">
        <v>15.9</v>
      </c>
      <c r="K33" s="44">
        <v>15.9</v>
      </c>
      <c r="L33" s="44">
        <v>15.9</v>
      </c>
      <c r="M33" s="44">
        <v>15.9</v>
      </c>
      <c r="N33" s="44">
        <v>15.9</v>
      </c>
      <c r="O33" s="44">
        <v>15.9</v>
      </c>
      <c r="P33" s="44">
        <v>15.9</v>
      </c>
      <c r="Q33" s="44">
        <v>15.9</v>
      </c>
      <c r="R33" s="44">
        <v>15.9</v>
      </c>
      <c r="S33" s="44">
        <v>13</v>
      </c>
      <c r="T33" s="44">
        <v>13</v>
      </c>
      <c r="U33" s="44">
        <v>13</v>
      </c>
      <c r="V33" s="44">
        <v>13</v>
      </c>
      <c r="W33" s="44">
        <v>13</v>
      </c>
      <c r="X33" s="44">
        <v>13</v>
      </c>
      <c r="Y33" s="44">
        <v>13</v>
      </c>
      <c r="Z33" s="44">
        <v>13.8</v>
      </c>
      <c r="AA33" s="44">
        <v>13.8</v>
      </c>
      <c r="AB33" s="44">
        <v>13.8</v>
      </c>
      <c r="AC33" s="44">
        <v>13.8</v>
      </c>
      <c r="AD33" s="44">
        <v>13.8</v>
      </c>
      <c r="AE33" s="44">
        <v>13.8</v>
      </c>
      <c r="AF33" s="44">
        <v>13.8</v>
      </c>
      <c r="AG33" s="48">
        <v>27</v>
      </c>
      <c r="AH33" s="46">
        <f t="shared" si="2"/>
        <v>15.9</v>
      </c>
      <c r="AI33" s="47">
        <f t="shared" si="3"/>
        <v>13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12.8</v>
      </c>
      <c r="C34" s="44">
        <v>12.8</v>
      </c>
      <c r="D34" s="44">
        <v>12.8</v>
      </c>
      <c r="E34" s="44">
        <v>12.8</v>
      </c>
      <c r="F34" s="44">
        <v>12.8</v>
      </c>
      <c r="G34" s="44">
        <v>12.8</v>
      </c>
      <c r="H34" s="44">
        <v>12.8</v>
      </c>
      <c r="I34" s="44">
        <v>12.8</v>
      </c>
      <c r="J34" s="44">
        <v>12.8</v>
      </c>
      <c r="K34" s="44">
        <v>12.8</v>
      </c>
      <c r="L34" s="44">
        <v>12.8</v>
      </c>
      <c r="M34" s="44">
        <v>12.8</v>
      </c>
      <c r="N34" s="44">
        <v>12.8</v>
      </c>
      <c r="O34" s="44">
        <v>12.8</v>
      </c>
      <c r="P34" s="44">
        <v>12.8</v>
      </c>
      <c r="Q34" s="44">
        <v>12.8</v>
      </c>
      <c r="R34" s="44">
        <v>12.8</v>
      </c>
      <c r="S34" s="44">
        <v>0</v>
      </c>
      <c r="T34" s="44">
        <v>0</v>
      </c>
      <c r="U34" s="44">
        <v>0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12.8</v>
      </c>
      <c r="C35" s="44">
        <v>12.8</v>
      </c>
      <c r="D35" s="44">
        <v>12.8</v>
      </c>
      <c r="E35" s="44">
        <v>12.8</v>
      </c>
      <c r="F35" s="44">
        <v>12.8</v>
      </c>
      <c r="G35" s="44">
        <v>12.8</v>
      </c>
      <c r="H35" s="44">
        <v>12.8</v>
      </c>
      <c r="I35" s="44">
        <v>12.8</v>
      </c>
      <c r="J35" s="44">
        <v>12.8</v>
      </c>
      <c r="K35" s="44">
        <v>12.8</v>
      </c>
      <c r="L35" s="44">
        <v>12.8</v>
      </c>
      <c r="M35" s="44">
        <v>12.8</v>
      </c>
      <c r="N35" s="44">
        <v>12.8</v>
      </c>
      <c r="O35" s="44">
        <v>12.8</v>
      </c>
      <c r="P35" s="44">
        <v>12.8</v>
      </c>
      <c r="Q35" s="44">
        <v>12.8</v>
      </c>
      <c r="R35" s="44">
        <v>12.8</v>
      </c>
      <c r="S35" s="44">
        <v>12.8</v>
      </c>
      <c r="T35" s="44">
        <v>12.8</v>
      </c>
      <c r="U35" s="44">
        <v>12.8</v>
      </c>
      <c r="V35" s="44">
        <v>12.8</v>
      </c>
      <c r="W35" s="44">
        <v>12.8</v>
      </c>
      <c r="X35" s="44">
        <v>12.8</v>
      </c>
      <c r="Y35" s="44">
        <v>12.8</v>
      </c>
      <c r="Z35" s="44">
        <v>12.8</v>
      </c>
      <c r="AA35" s="44">
        <v>12.8</v>
      </c>
      <c r="AB35" s="44">
        <v>12.8</v>
      </c>
      <c r="AC35" s="44">
        <v>12.8</v>
      </c>
      <c r="AD35" s="44">
        <v>12.8</v>
      </c>
      <c r="AE35" s="44">
        <v>12.8</v>
      </c>
      <c r="AF35" s="44">
        <v>12.8</v>
      </c>
      <c r="AG35" s="48">
        <v>25</v>
      </c>
      <c r="AH35" s="46">
        <f t="shared" si="2"/>
        <v>12.8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11</v>
      </c>
      <c r="T36" s="44">
        <v>11</v>
      </c>
      <c r="U36" s="44">
        <v>11</v>
      </c>
      <c r="V36" s="44">
        <v>11</v>
      </c>
      <c r="W36" s="44">
        <v>11</v>
      </c>
      <c r="X36" s="44">
        <v>11</v>
      </c>
      <c r="Y36" s="44">
        <v>11</v>
      </c>
      <c r="Z36" s="44">
        <v>11</v>
      </c>
      <c r="AA36" s="44">
        <v>11</v>
      </c>
      <c r="AB36" s="44">
        <v>11</v>
      </c>
      <c r="AC36" s="44">
        <v>11</v>
      </c>
      <c r="AD36" s="44">
        <v>11</v>
      </c>
      <c r="AE36" s="44">
        <v>11</v>
      </c>
      <c r="AF36" s="44">
        <v>11</v>
      </c>
      <c r="AG36" s="48">
        <v>25</v>
      </c>
      <c r="AH36" s="46">
        <f t="shared" si="2"/>
        <v>12</v>
      </c>
      <c r="AI36" s="47">
        <f t="shared" si="3"/>
        <v>11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17.899999999999999</v>
      </c>
      <c r="C37" s="44">
        <v>17.899999999999999</v>
      </c>
      <c r="D37" s="44">
        <v>17.899999999999999</v>
      </c>
      <c r="E37" s="44">
        <v>17.899999999999999</v>
      </c>
      <c r="F37" s="44">
        <v>17.899999999999999</v>
      </c>
      <c r="G37" s="44">
        <v>17.899999999999999</v>
      </c>
      <c r="H37" s="44">
        <v>17.899999999999999</v>
      </c>
      <c r="I37" s="44">
        <v>17.899999999999999</v>
      </c>
      <c r="J37" s="44">
        <v>17.899999999999999</v>
      </c>
      <c r="K37" s="44">
        <v>17.899999999999999</v>
      </c>
      <c r="L37" s="44">
        <v>17.899999999999999</v>
      </c>
      <c r="M37" s="44">
        <v>17.899999999999999</v>
      </c>
      <c r="N37" s="44">
        <v>17.899999999999999</v>
      </c>
      <c r="O37" s="44">
        <v>17.899999999999999</v>
      </c>
      <c r="P37" s="44">
        <v>17.899999999999999</v>
      </c>
      <c r="Q37" s="44">
        <v>17.899999999999999</v>
      </c>
      <c r="R37" s="44">
        <v>17.899999999999999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17.2</v>
      </c>
      <c r="AA37" s="44">
        <v>17.2</v>
      </c>
      <c r="AB37" s="44">
        <v>17.2</v>
      </c>
      <c r="AC37" s="44">
        <v>17.2</v>
      </c>
      <c r="AD37" s="44">
        <v>17.2</v>
      </c>
      <c r="AE37" s="44">
        <v>17.2</v>
      </c>
      <c r="AF37" s="44">
        <v>17.2</v>
      </c>
      <c r="AG37" s="48">
        <v>25</v>
      </c>
      <c r="AH37" s="46">
        <f t="shared" si="2"/>
        <v>17.899999999999999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18</v>
      </c>
      <c r="C38" s="44">
        <v>18</v>
      </c>
      <c r="D38" s="44">
        <v>18</v>
      </c>
      <c r="E38" s="44">
        <v>18</v>
      </c>
      <c r="F38" s="44">
        <v>18</v>
      </c>
      <c r="G38" s="44">
        <v>18</v>
      </c>
      <c r="H38" s="44">
        <v>18</v>
      </c>
      <c r="I38" s="44">
        <v>18</v>
      </c>
      <c r="J38" s="44">
        <v>18</v>
      </c>
      <c r="K38" s="44">
        <v>18</v>
      </c>
      <c r="L38" s="44">
        <v>18</v>
      </c>
      <c r="M38" s="44">
        <v>18</v>
      </c>
      <c r="N38" s="44">
        <v>18</v>
      </c>
      <c r="O38" s="44">
        <v>18</v>
      </c>
      <c r="P38" s="44">
        <v>18</v>
      </c>
      <c r="Q38" s="44">
        <v>18</v>
      </c>
      <c r="R38" s="44">
        <v>18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21</v>
      </c>
      <c r="AA38" s="44">
        <v>21</v>
      </c>
      <c r="AB38" s="44">
        <v>21</v>
      </c>
      <c r="AC38" s="44">
        <v>21</v>
      </c>
      <c r="AD38" s="44">
        <v>21</v>
      </c>
      <c r="AE38" s="44">
        <v>21</v>
      </c>
      <c r="AF38" s="44">
        <v>21</v>
      </c>
      <c r="AG38" s="48">
        <v>25</v>
      </c>
      <c r="AH38" s="46">
        <f t="shared" si="2"/>
        <v>21</v>
      </c>
      <c r="AI38" s="47">
        <f t="shared" si="3"/>
        <v>18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18</v>
      </c>
      <c r="C42" s="44">
        <v>18</v>
      </c>
      <c r="D42" s="44">
        <v>18</v>
      </c>
      <c r="E42" s="44">
        <v>18</v>
      </c>
      <c r="F42" s="44">
        <v>18</v>
      </c>
      <c r="G42" s="44">
        <v>18</v>
      </c>
      <c r="H42" s="44">
        <v>18</v>
      </c>
      <c r="I42" s="44">
        <v>18</v>
      </c>
      <c r="J42" s="44">
        <v>18</v>
      </c>
      <c r="K42" s="44">
        <v>18</v>
      </c>
      <c r="L42" s="44">
        <v>18</v>
      </c>
      <c r="M42" s="44">
        <v>18</v>
      </c>
      <c r="N42" s="44">
        <v>18</v>
      </c>
      <c r="O42" s="44">
        <v>18</v>
      </c>
      <c r="P42" s="44">
        <v>18</v>
      </c>
      <c r="Q42" s="44">
        <v>18</v>
      </c>
      <c r="R42" s="44">
        <v>18</v>
      </c>
      <c r="S42" s="44">
        <v>8.6</v>
      </c>
      <c r="T42" s="44">
        <v>8.6</v>
      </c>
      <c r="U42" s="44">
        <v>8.6</v>
      </c>
      <c r="V42" s="44">
        <v>8.6</v>
      </c>
      <c r="W42" s="44">
        <v>8.6</v>
      </c>
      <c r="X42" s="44">
        <v>8.6</v>
      </c>
      <c r="Y42" s="44">
        <v>8.6</v>
      </c>
      <c r="Z42" s="44">
        <v>8.6</v>
      </c>
      <c r="AA42" s="44">
        <v>8.6</v>
      </c>
      <c r="AB42" s="44">
        <v>8.6</v>
      </c>
      <c r="AC42" s="44">
        <v>8.6</v>
      </c>
      <c r="AD42" s="44">
        <v>8.6</v>
      </c>
      <c r="AE42" s="44">
        <v>8.6</v>
      </c>
      <c r="AF42" s="44">
        <v>8.6</v>
      </c>
      <c r="AG42" s="48">
        <v>22</v>
      </c>
      <c r="AH42" s="46">
        <f t="shared" si="2"/>
        <v>18</v>
      </c>
      <c r="AI42" s="47">
        <f t="shared" si="3"/>
        <v>8.6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24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22.7</v>
      </c>
      <c r="J44" s="44">
        <v>22.7</v>
      </c>
      <c r="K44" s="44">
        <v>22.7</v>
      </c>
      <c r="L44" s="44">
        <v>22.7</v>
      </c>
      <c r="M44" s="44">
        <v>22.7</v>
      </c>
      <c r="N44" s="44">
        <v>22.7</v>
      </c>
      <c r="O44" s="44">
        <v>22.7</v>
      </c>
      <c r="P44" s="44">
        <v>22.7</v>
      </c>
      <c r="Q44" s="44">
        <v>22.7</v>
      </c>
      <c r="R44" s="44">
        <v>22.7</v>
      </c>
      <c r="S44" s="44">
        <v>20.7</v>
      </c>
      <c r="T44" s="44">
        <v>20.7</v>
      </c>
      <c r="U44" s="44">
        <v>20.7</v>
      </c>
      <c r="V44" s="44">
        <v>20.7</v>
      </c>
      <c r="W44" s="44">
        <v>20.7</v>
      </c>
      <c r="X44" s="44">
        <v>20.7</v>
      </c>
      <c r="Y44" s="44">
        <v>20.7</v>
      </c>
      <c r="Z44" s="44">
        <v>20.7</v>
      </c>
      <c r="AA44" s="44">
        <v>20.7</v>
      </c>
      <c r="AB44" s="44">
        <v>20.7</v>
      </c>
      <c r="AC44" s="44">
        <v>20.7</v>
      </c>
      <c r="AD44" s="44">
        <v>20.7</v>
      </c>
      <c r="AE44" s="44">
        <v>20.7</v>
      </c>
      <c r="AF44" s="44">
        <v>20.7</v>
      </c>
      <c r="AG44" s="48">
        <v>21.93</v>
      </c>
      <c r="AH44" s="46">
        <f t="shared" si="2"/>
        <v>24</v>
      </c>
      <c r="AI44" s="47">
        <f t="shared" si="3"/>
        <v>20.7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18.8</v>
      </c>
      <c r="C45" s="44">
        <v>18.8</v>
      </c>
      <c r="D45" s="44">
        <v>18.8</v>
      </c>
      <c r="E45" s="44">
        <v>18.8</v>
      </c>
      <c r="F45" s="44">
        <v>18.8</v>
      </c>
      <c r="G45" s="44">
        <v>18.8</v>
      </c>
      <c r="H45" s="44">
        <v>18.8</v>
      </c>
      <c r="I45" s="44">
        <v>18.8</v>
      </c>
      <c r="J45" s="44">
        <v>18.8</v>
      </c>
      <c r="K45" s="44">
        <v>18.8</v>
      </c>
      <c r="L45" s="44">
        <v>18.8</v>
      </c>
      <c r="M45" s="44">
        <v>18.8</v>
      </c>
      <c r="N45" s="44">
        <v>18.8</v>
      </c>
      <c r="O45" s="44">
        <v>18.8</v>
      </c>
      <c r="P45" s="44">
        <v>18.8</v>
      </c>
      <c r="Q45" s="44">
        <v>18.8</v>
      </c>
      <c r="R45" s="44">
        <v>18.8</v>
      </c>
      <c r="S45" s="44">
        <v>18</v>
      </c>
      <c r="T45" s="44">
        <v>18</v>
      </c>
      <c r="U45" s="44">
        <v>18</v>
      </c>
      <c r="V45" s="44">
        <v>18</v>
      </c>
      <c r="W45" s="44">
        <v>18</v>
      </c>
      <c r="X45" s="44">
        <v>18</v>
      </c>
      <c r="Y45" s="44">
        <v>18</v>
      </c>
      <c r="Z45" s="44">
        <v>18</v>
      </c>
      <c r="AA45" s="44">
        <v>18</v>
      </c>
      <c r="AB45" s="44">
        <v>18</v>
      </c>
      <c r="AC45" s="44">
        <v>18</v>
      </c>
      <c r="AD45" s="44">
        <v>18</v>
      </c>
      <c r="AE45" s="44">
        <v>18</v>
      </c>
      <c r="AF45" s="44">
        <v>18</v>
      </c>
      <c r="AG45" s="48">
        <v>21.3</v>
      </c>
      <c r="AH45" s="46">
        <f t="shared" si="2"/>
        <v>18.8</v>
      </c>
      <c r="AI45" s="47">
        <f t="shared" si="3"/>
        <v>18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11.5</v>
      </c>
      <c r="C46" s="44">
        <v>11.5</v>
      </c>
      <c r="D46" s="44">
        <v>11.5</v>
      </c>
      <c r="E46" s="44">
        <v>11.5</v>
      </c>
      <c r="F46" s="44">
        <v>11.5</v>
      </c>
      <c r="G46" s="44">
        <v>11.5</v>
      </c>
      <c r="H46" s="44">
        <v>11.5</v>
      </c>
      <c r="I46" s="44">
        <v>11.5</v>
      </c>
      <c r="J46" s="44">
        <v>11.5</v>
      </c>
      <c r="K46" s="44">
        <v>11.5</v>
      </c>
      <c r="L46" s="44">
        <v>11.5</v>
      </c>
      <c r="M46" s="44">
        <v>11.5</v>
      </c>
      <c r="N46" s="44">
        <v>11.5</v>
      </c>
      <c r="O46" s="44">
        <v>11.5</v>
      </c>
      <c r="P46" s="44">
        <v>11.5</v>
      </c>
      <c r="Q46" s="44">
        <v>11.5</v>
      </c>
      <c r="R46" s="44">
        <v>11.5</v>
      </c>
      <c r="S46" s="44">
        <v>10.8</v>
      </c>
      <c r="T46" s="44">
        <v>10.8</v>
      </c>
      <c r="U46" s="44">
        <v>10.8</v>
      </c>
      <c r="V46" s="44">
        <v>10.8</v>
      </c>
      <c r="W46" s="44">
        <v>10.8</v>
      </c>
      <c r="X46" s="44">
        <v>10.8</v>
      </c>
      <c r="Y46" s="44">
        <v>10.8</v>
      </c>
      <c r="Z46" s="44">
        <v>10.8</v>
      </c>
      <c r="AA46" s="44">
        <v>10.8</v>
      </c>
      <c r="AB46" s="44">
        <v>10.8</v>
      </c>
      <c r="AC46" s="44">
        <v>10.8</v>
      </c>
      <c r="AD46" s="44">
        <v>10.8</v>
      </c>
      <c r="AE46" s="44">
        <v>10.8</v>
      </c>
      <c r="AF46" s="44">
        <v>10.8</v>
      </c>
      <c r="AG46" s="48">
        <v>20</v>
      </c>
      <c r="AH46" s="46">
        <f t="shared" si="2"/>
        <v>11.5</v>
      </c>
      <c r="AI46" s="47">
        <f t="shared" si="3"/>
        <v>10.8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6.3</v>
      </c>
      <c r="C47" s="44">
        <v>6.3</v>
      </c>
      <c r="D47" s="44">
        <v>6.3</v>
      </c>
      <c r="E47" s="44">
        <v>6.3</v>
      </c>
      <c r="F47" s="44">
        <v>6.3</v>
      </c>
      <c r="G47" s="44">
        <v>6.3</v>
      </c>
      <c r="H47" s="44">
        <v>6.3</v>
      </c>
      <c r="I47" s="44">
        <v>6.3</v>
      </c>
      <c r="J47" s="44">
        <v>6.3</v>
      </c>
      <c r="K47" s="44">
        <v>6.3</v>
      </c>
      <c r="L47" s="44">
        <v>6.3</v>
      </c>
      <c r="M47" s="44">
        <v>6.3</v>
      </c>
      <c r="N47" s="44">
        <v>6.3</v>
      </c>
      <c r="O47" s="44">
        <v>6.3</v>
      </c>
      <c r="P47" s="44">
        <v>6.3</v>
      </c>
      <c r="Q47" s="44">
        <v>6.3</v>
      </c>
      <c r="R47" s="44">
        <v>6.3</v>
      </c>
      <c r="S47" s="44">
        <v>6.3</v>
      </c>
      <c r="T47" s="44">
        <v>6.3</v>
      </c>
      <c r="U47" s="44">
        <v>6.3</v>
      </c>
      <c r="V47" s="44">
        <v>6.3</v>
      </c>
      <c r="W47" s="44">
        <v>6.3</v>
      </c>
      <c r="X47" s="44">
        <v>6.3</v>
      </c>
      <c r="Y47" s="44">
        <v>6.3</v>
      </c>
      <c r="Z47" s="44">
        <v>6.3</v>
      </c>
      <c r="AA47" s="44">
        <v>6.3</v>
      </c>
      <c r="AB47" s="44">
        <v>6.3</v>
      </c>
      <c r="AC47" s="44">
        <v>6.3</v>
      </c>
      <c r="AD47" s="44">
        <v>6.3</v>
      </c>
      <c r="AE47" s="44">
        <v>6.3</v>
      </c>
      <c r="AF47" s="44">
        <v>6.3</v>
      </c>
      <c r="AG47" s="48">
        <v>19.8</v>
      </c>
      <c r="AH47" s="46">
        <f t="shared" si="2"/>
        <v>6.3</v>
      </c>
      <c r="AI47" s="47">
        <f t="shared" si="3"/>
        <v>6.3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5.0999999999999996</v>
      </c>
      <c r="D48" s="44">
        <v>5.0999999999999996</v>
      </c>
      <c r="E48" s="44">
        <v>5.0999999999999996</v>
      </c>
      <c r="F48" s="44">
        <v>5.0999999999999996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5.0999999999999996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</v>
      </c>
      <c r="C49" s="44">
        <v>6</v>
      </c>
      <c r="D49" s="44">
        <v>6</v>
      </c>
      <c r="E49" s="44">
        <v>6</v>
      </c>
      <c r="F49" s="44">
        <v>6</v>
      </c>
      <c r="G49" s="44">
        <v>6</v>
      </c>
      <c r="H49" s="44">
        <v>6</v>
      </c>
      <c r="I49" s="44">
        <v>6</v>
      </c>
      <c r="J49" s="44">
        <v>6</v>
      </c>
      <c r="K49" s="44">
        <v>6</v>
      </c>
      <c r="L49" s="44">
        <v>6</v>
      </c>
      <c r="M49" s="4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48">
        <v>15.33</v>
      </c>
      <c r="AH49" s="46">
        <f t="shared" si="2"/>
        <v>6</v>
      </c>
      <c r="AI49" s="47">
        <f t="shared" si="3"/>
        <v>6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6.4</v>
      </c>
      <c r="C51" s="44">
        <v>6.4</v>
      </c>
      <c r="D51" s="44">
        <v>6.4</v>
      </c>
      <c r="E51" s="44">
        <v>6.4</v>
      </c>
      <c r="F51" s="44">
        <v>6.4</v>
      </c>
      <c r="G51" s="44">
        <v>6.4</v>
      </c>
      <c r="H51" s="44">
        <v>6.4</v>
      </c>
      <c r="I51" s="44">
        <v>6.4</v>
      </c>
      <c r="J51" s="44">
        <v>6.4</v>
      </c>
      <c r="K51" s="44">
        <v>6.4</v>
      </c>
      <c r="L51" s="44">
        <v>6.4</v>
      </c>
      <c r="M51" s="44">
        <v>6.4</v>
      </c>
      <c r="N51" s="44">
        <v>6.4</v>
      </c>
      <c r="O51" s="44">
        <v>6.4</v>
      </c>
      <c r="P51" s="44">
        <v>6.4</v>
      </c>
      <c r="Q51" s="44">
        <v>6.4</v>
      </c>
      <c r="R51" s="44">
        <v>6.4</v>
      </c>
      <c r="S51" s="44">
        <v>6.4</v>
      </c>
      <c r="T51" s="44">
        <v>6.4</v>
      </c>
      <c r="U51" s="44">
        <v>6.4</v>
      </c>
      <c r="V51" s="44">
        <v>6.4</v>
      </c>
      <c r="W51" s="44">
        <v>6.4</v>
      </c>
      <c r="X51" s="44">
        <v>6.4</v>
      </c>
      <c r="Y51" s="44">
        <v>6.4</v>
      </c>
      <c r="Z51" s="44">
        <v>6.4</v>
      </c>
      <c r="AA51" s="44">
        <v>6.4</v>
      </c>
      <c r="AB51" s="44">
        <v>6.4</v>
      </c>
      <c r="AC51" s="44">
        <v>6.4</v>
      </c>
      <c r="AD51" s="44">
        <v>6.4</v>
      </c>
      <c r="AE51" s="44">
        <v>6.4</v>
      </c>
      <c r="AF51" s="44">
        <v>6.4</v>
      </c>
      <c r="AG51" s="48">
        <v>14.9</v>
      </c>
      <c r="AH51" s="46">
        <f t="shared" si="2"/>
        <v>6.4</v>
      </c>
      <c r="AI51" s="47">
        <f t="shared" si="3"/>
        <v>6.4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6.8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13.8</v>
      </c>
      <c r="C55" s="44">
        <v>13.8</v>
      </c>
      <c r="D55" s="44">
        <v>13.8</v>
      </c>
      <c r="E55" s="44">
        <v>13.8</v>
      </c>
      <c r="F55" s="44">
        <v>13.8</v>
      </c>
      <c r="G55" s="44">
        <v>13.8</v>
      </c>
      <c r="H55" s="44">
        <v>13.8</v>
      </c>
      <c r="I55" s="44">
        <v>13.8</v>
      </c>
      <c r="J55" s="44">
        <v>13.8</v>
      </c>
      <c r="K55" s="44">
        <v>13.8</v>
      </c>
      <c r="L55" s="44">
        <v>13.8</v>
      </c>
      <c r="M55" s="44">
        <v>13.8</v>
      </c>
      <c r="N55" s="44">
        <v>13.8</v>
      </c>
      <c r="O55" s="44">
        <v>13.8</v>
      </c>
      <c r="P55" s="44">
        <v>13.8</v>
      </c>
      <c r="Q55" s="44">
        <v>13.8</v>
      </c>
      <c r="R55" s="44">
        <v>13.8</v>
      </c>
      <c r="S55" s="44">
        <v>13.8</v>
      </c>
      <c r="T55" s="44">
        <v>13.8</v>
      </c>
      <c r="U55" s="44">
        <v>13.8</v>
      </c>
      <c r="V55" s="44">
        <v>13.8</v>
      </c>
      <c r="W55" s="44">
        <v>13.8</v>
      </c>
      <c r="X55" s="44">
        <v>13.8</v>
      </c>
      <c r="Y55" s="44">
        <v>13.8</v>
      </c>
      <c r="Z55" s="44">
        <v>13.8</v>
      </c>
      <c r="AA55" s="44">
        <v>13.8</v>
      </c>
      <c r="AB55" s="44">
        <v>13.8</v>
      </c>
      <c r="AC55" s="44">
        <v>13.8</v>
      </c>
      <c r="AD55" s="44">
        <v>13.8</v>
      </c>
      <c r="AE55" s="44">
        <v>13.8</v>
      </c>
      <c r="AF55" s="44">
        <v>13.8</v>
      </c>
      <c r="AG55" s="48">
        <v>13.5</v>
      </c>
      <c r="AH55" s="46">
        <f t="shared" si="2"/>
        <v>13.8</v>
      </c>
      <c r="AI55" s="47">
        <f t="shared" si="3"/>
        <v>13.8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5.8</v>
      </c>
      <c r="C57" s="44">
        <v>5.8</v>
      </c>
      <c r="D57" s="44">
        <v>5.8</v>
      </c>
      <c r="E57" s="44">
        <v>5.8</v>
      </c>
      <c r="F57" s="44">
        <v>5.8</v>
      </c>
      <c r="G57" s="44">
        <v>5.8</v>
      </c>
      <c r="H57" s="44">
        <v>5.8</v>
      </c>
      <c r="I57" s="44">
        <v>5.8</v>
      </c>
      <c r="J57" s="44">
        <v>5.8</v>
      </c>
      <c r="K57" s="44">
        <v>5.8</v>
      </c>
      <c r="L57" s="44">
        <v>5.8</v>
      </c>
      <c r="M57" s="44">
        <v>5.8</v>
      </c>
      <c r="N57" s="44">
        <v>5.8</v>
      </c>
      <c r="O57" s="44">
        <v>5.8</v>
      </c>
      <c r="P57" s="44">
        <v>5.8</v>
      </c>
      <c r="Q57" s="44">
        <v>5.8</v>
      </c>
      <c r="R57" s="44">
        <v>5.8</v>
      </c>
      <c r="S57" s="44">
        <v>5.8</v>
      </c>
      <c r="T57" s="44">
        <v>5.8</v>
      </c>
      <c r="U57" s="44">
        <v>5.8</v>
      </c>
      <c r="V57" s="44">
        <v>5.8</v>
      </c>
      <c r="W57" s="44">
        <v>5.8</v>
      </c>
      <c r="X57" s="44">
        <v>5.8</v>
      </c>
      <c r="Y57" s="44">
        <v>5.8</v>
      </c>
      <c r="Z57" s="44">
        <v>5.8</v>
      </c>
      <c r="AA57" s="44">
        <v>5.8</v>
      </c>
      <c r="AB57" s="44">
        <v>5.8</v>
      </c>
      <c r="AC57" s="44">
        <v>5.8</v>
      </c>
      <c r="AD57" s="44">
        <v>5.8</v>
      </c>
      <c r="AE57" s="44">
        <v>5.8</v>
      </c>
      <c r="AF57" s="44">
        <v>5.8</v>
      </c>
      <c r="AG57" s="48">
        <v>12</v>
      </c>
      <c r="AH57" s="46">
        <f t="shared" si="2"/>
        <v>5.8</v>
      </c>
      <c r="AI57" s="47">
        <f t="shared" si="3"/>
        <v>5.8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3.1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4.5999999999999996</v>
      </c>
      <c r="N59" s="44">
        <v>4.5999999999999996</v>
      </c>
      <c r="O59" s="44">
        <v>4.5999999999999996</v>
      </c>
      <c r="P59" s="44">
        <v>4.5999999999999996</v>
      </c>
      <c r="Q59" s="44">
        <v>4.5999999999999996</v>
      </c>
      <c r="R59" s="44">
        <v>4.5999999999999996</v>
      </c>
      <c r="S59" s="44">
        <v>4.5999999999999996</v>
      </c>
      <c r="T59" s="44">
        <v>4.5999999999999996</v>
      </c>
      <c r="U59" s="44">
        <v>4.5999999999999996</v>
      </c>
      <c r="V59" s="44">
        <v>4.5999999999999996</v>
      </c>
      <c r="W59" s="44">
        <v>4.5999999999999996</v>
      </c>
      <c r="X59" s="44">
        <v>4.5999999999999996</v>
      </c>
      <c r="Y59" s="44">
        <v>4.5999999999999996</v>
      </c>
      <c r="Z59" s="44">
        <v>4.5999999999999996</v>
      </c>
      <c r="AA59" s="44">
        <v>4.5999999999999996</v>
      </c>
      <c r="AB59" s="44">
        <v>4.5999999999999996</v>
      </c>
      <c r="AC59" s="44">
        <v>4.5999999999999996</v>
      </c>
      <c r="AD59" s="44">
        <v>4.5999999999999996</v>
      </c>
      <c r="AE59" s="44">
        <v>4.5999999999999996</v>
      </c>
      <c r="AF59" s="44">
        <v>4.5999999999999996</v>
      </c>
      <c r="AG59" s="48">
        <v>12</v>
      </c>
      <c r="AH59" s="46">
        <f t="shared" si="2"/>
        <v>4.5999999999999996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12.1</v>
      </c>
      <c r="C60" s="44">
        <v>12.1</v>
      </c>
      <c r="D60" s="44">
        <v>12.1</v>
      </c>
      <c r="E60" s="44">
        <v>12.1</v>
      </c>
      <c r="F60" s="44">
        <v>12.1</v>
      </c>
      <c r="G60" s="44">
        <v>12.1</v>
      </c>
      <c r="H60" s="44">
        <v>12.1</v>
      </c>
      <c r="I60" s="44">
        <v>12.1</v>
      </c>
      <c r="J60" s="44">
        <v>12.1</v>
      </c>
      <c r="K60" s="44">
        <v>12.1</v>
      </c>
      <c r="L60" s="44">
        <v>12.1</v>
      </c>
      <c r="M60" s="44">
        <v>12.1</v>
      </c>
      <c r="N60" s="44">
        <v>12.1</v>
      </c>
      <c r="O60" s="44">
        <v>12.1</v>
      </c>
      <c r="P60" s="44">
        <v>12.1</v>
      </c>
      <c r="Q60" s="44">
        <v>12.1</v>
      </c>
      <c r="R60" s="44">
        <v>12.1</v>
      </c>
      <c r="S60" s="44">
        <v>12.1</v>
      </c>
      <c r="T60" s="44">
        <v>12.1</v>
      </c>
      <c r="U60" s="44">
        <v>12.1</v>
      </c>
      <c r="V60" s="44">
        <v>12.1</v>
      </c>
      <c r="W60" s="44">
        <v>12.1</v>
      </c>
      <c r="X60" s="44">
        <v>12.1</v>
      </c>
      <c r="Y60" s="44">
        <v>12.1</v>
      </c>
      <c r="Z60" s="44">
        <v>12.1</v>
      </c>
      <c r="AA60" s="44">
        <v>12.1</v>
      </c>
      <c r="AB60" s="44">
        <v>12.1</v>
      </c>
      <c r="AC60" s="44">
        <v>12.1</v>
      </c>
      <c r="AD60" s="44">
        <v>12.1</v>
      </c>
      <c r="AE60" s="44">
        <v>12.1</v>
      </c>
      <c r="AF60" s="44">
        <v>12.1</v>
      </c>
      <c r="AG60" s="48">
        <v>12</v>
      </c>
      <c r="AH60" s="46">
        <f t="shared" si="2"/>
        <v>12.1</v>
      </c>
      <c r="AI60" s="47">
        <f t="shared" si="3"/>
        <v>12.1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4">
        <v>11.5</v>
      </c>
      <c r="Y61" s="44">
        <v>11.5</v>
      </c>
      <c r="Z61" s="44">
        <v>11.5</v>
      </c>
      <c r="AA61" s="44">
        <v>11.5</v>
      </c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11.5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2.11</v>
      </c>
      <c r="C65" s="44">
        <v>2.2000000000000002</v>
      </c>
      <c r="D65" s="44">
        <v>2.2000000000000002</v>
      </c>
      <c r="E65" s="44">
        <v>2.2000000000000002</v>
      </c>
      <c r="F65" s="44">
        <v>2.2000000000000002</v>
      </c>
      <c r="G65" s="44">
        <v>2.2000000000000002</v>
      </c>
      <c r="H65" s="44">
        <v>2.2000000000000002</v>
      </c>
      <c r="I65" s="44">
        <v>2.2000000000000002</v>
      </c>
      <c r="J65" s="44">
        <v>2.2000000000000002</v>
      </c>
      <c r="K65" s="44">
        <v>2.2000000000000002</v>
      </c>
      <c r="L65" s="44">
        <v>2.2000000000000002</v>
      </c>
      <c r="M65" s="44">
        <v>2.2000000000000002</v>
      </c>
      <c r="N65" s="44">
        <v>2.2000000000000002</v>
      </c>
      <c r="O65" s="44">
        <v>2.2000000000000002</v>
      </c>
      <c r="P65" s="44">
        <v>2.2000000000000002</v>
      </c>
      <c r="Q65" s="44">
        <v>2.2000000000000002</v>
      </c>
      <c r="R65" s="44">
        <v>2.2000000000000002</v>
      </c>
      <c r="S65" s="44">
        <v>2.2000000000000002</v>
      </c>
      <c r="T65" s="44">
        <v>2.2000000000000002</v>
      </c>
      <c r="U65" s="44">
        <v>2.2000000000000002</v>
      </c>
      <c r="V65" s="44">
        <v>2.2000000000000002</v>
      </c>
      <c r="W65" s="44">
        <v>2.2000000000000002</v>
      </c>
      <c r="X65" s="44">
        <v>2.2000000000000002</v>
      </c>
      <c r="Y65" s="44">
        <v>2.2000000000000002</v>
      </c>
      <c r="Z65" s="44">
        <v>2.2000000000000002</v>
      </c>
      <c r="AA65" s="44">
        <v>2.2000000000000002</v>
      </c>
      <c r="AB65" s="44">
        <v>2.2000000000000002</v>
      </c>
      <c r="AC65" s="44">
        <v>2.2000000000000002</v>
      </c>
      <c r="AD65" s="44">
        <v>2.2000000000000002</v>
      </c>
      <c r="AE65" s="44">
        <v>2.2000000000000002</v>
      </c>
      <c r="AF65" s="44">
        <v>2.2000000000000002</v>
      </c>
      <c r="AG65" s="48">
        <v>10.7</v>
      </c>
      <c r="AH65" s="46">
        <f t="shared" si="2"/>
        <v>2.2000000000000002</v>
      </c>
      <c r="AI65" s="47">
        <f t="shared" si="3"/>
        <v>2.11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0</v>
      </c>
      <c r="C66" s="44">
        <v>2.2999999999999998</v>
      </c>
      <c r="D66" s="44">
        <v>2.2999999999999998</v>
      </c>
      <c r="E66" s="44">
        <v>2.2999999999999998</v>
      </c>
      <c r="F66" s="44">
        <v>2.2999999999999998</v>
      </c>
      <c r="G66" s="44">
        <v>2.2999999999999998</v>
      </c>
      <c r="H66" s="44">
        <v>2.2999999999999998</v>
      </c>
      <c r="I66" s="44">
        <v>2.2999999999999998</v>
      </c>
      <c r="J66" s="44">
        <v>2.2999999999999998</v>
      </c>
      <c r="K66" s="44">
        <v>2.2999999999999998</v>
      </c>
      <c r="L66" s="44">
        <v>2.2999999999999998</v>
      </c>
      <c r="M66" s="44">
        <v>2.2999999999999998</v>
      </c>
      <c r="N66" s="44">
        <v>2.2999999999999998</v>
      </c>
      <c r="O66" s="44">
        <v>2.2999999999999998</v>
      </c>
      <c r="P66" s="44">
        <v>2.2999999999999998</v>
      </c>
      <c r="Q66" s="44">
        <v>2.2999999999999998</v>
      </c>
      <c r="R66" s="44">
        <v>2.2999999999999998</v>
      </c>
      <c r="S66" s="44">
        <v>2.2999999999999998</v>
      </c>
      <c r="T66" s="44">
        <v>2.2999999999999998</v>
      </c>
      <c r="U66" s="44">
        <v>2.2999999999999998</v>
      </c>
      <c r="V66" s="44">
        <v>2.2999999999999998</v>
      </c>
      <c r="W66" s="44">
        <v>2.2999999999999998</v>
      </c>
      <c r="X66" s="44">
        <v>2.2999999999999998</v>
      </c>
      <c r="Y66" s="44">
        <v>2.2999999999999998</v>
      </c>
      <c r="Z66" s="44">
        <v>2.2999999999999998</v>
      </c>
      <c r="AA66" s="44">
        <v>2.2999999999999998</v>
      </c>
      <c r="AB66" s="44">
        <v>2.2999999999999998</v>
      </c>
      <c r="AC66" s="44">
        <v>2.2999999999999998</v>
      </c>
      <c r="AD66" s="44">
        <v>2.2999999999999998</v>
      </c>
      <c r="AE66" s="44">
        <v>2.2999999999999998</v>
      </c>
      <c r="AF66" s="44">
        <v>2.2999999999999998</v>
      </c>
      <c r="AG66" s="62">
        <v>10.3</v>
      </c>
      <c r="AH66" s="46">
        <f t="shared" si="2"/>
        <v>2.2999999999999998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3.5</v>
      </c>
      <c r="C67" s="44">
        <v>3.2</v>
      </c>
      <c r="D67" s="44">
        <v>3.2</v>
      </c>
      <c r="E67" s="44">
        <v>3.2</v>
      </c>
      <c r="F67" s="44">
        <v>3.2</v>
      </c>
      <c r="G67" s="44">
        <v>3.2</v>
      </c>
      <c r="H67" s="44">
        <v>3.2</v>
      </c>
      <c r="I67" s="44">
        <v>3.2</v>
      </c>
      <c r="J67" s="44">
        <v>3.2</v>
      </c>
      <c r="K67" s="44">
        <v>3.2</v>
      </c>
      <c r="L67" s="44">
        <v>3.2</v>
      </c>
      <c r="M67" s="44">
        <v>3.2</v>
      </c>
      <c r="N67" s="44">
        <v>3.2</v>
      </c>
      <c r="O67" s="44">
        <v>3.2</v>
      </c>
      <c r="P67" s="44">
        <v>3.2</v>
      </c>
      <c r="Q67" s="44">
        <v>3.2</v>
      </c>
      <c r="R67" s="44">
        <v>3.2</v>
      </c>
      <c r="S67" s="44">
        <v>3.2</v>
      </c>
      <c r="T67" s="44">
        <v>3.2</v>
      </c>
      <c r="U67" s="44">
        <v>3.2</v>
      </c>
      <c r="V67" s="44">
        <v>3.2</v>
      </c>
      <c r="W67" s="44">
        <v>3.2</v>
      </c>
      <c r="X67" s="44">
        <v>3.2</v>
      </c>
      <c r="Y67" s="44">
        <v>3.2</v>
      </c>
      <c r="Z67" s="44">
        <v>3.2</v>
      </c>
      <c r="AA67" s="44">
        <v>3.2</v>
      </c>
      <c r="AB67" s="44">
        <v>3.2</v>
      </c>
      <c r="AC67" s="44">
        <v>3.2</v>
      </c>
      <c r="AD67" s="44">
        <v>3.2</v>
      </c>
      <c r="AE67" s="44">
        <v>3.2</v>
      </c>
      <c r="AF67" s="44">
        <v>3.2</v>
      </c>
      <c r="AG67" s="61">
        <v>10</v>
      </c>
      <c r="AH67" s="46">
        <f t="shared" si="2"/>
        <v>3.5</v>
      </c>
      <c r="AI67" s="47">
        <f t="shared" si="3"/>
        <v>3.2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4.5</v>
      </c>
      <c r="D68" s="44">
        <v>4.5</v>
      </c>
      <c r="E68" s="44">
        <v>4.5</v>
      </c>
      <c r="F68" s="44">
        <v>4.5</v>
      </c>
      <c r="G68" s="44">
        <v>4.5</v>
      </c>
      <c r="H68" s="44">
        <v>4.5</v>
      </c>
      <c r="I68" s="44">
        <v>4.5</v>
      </c>
      <c r="J68" s="44">
        <v>4.5</v>
      </c>
      <c r="K68" s="44">
        <v>4.5</v>
      </c>
      <c r="L68" s="44">
        <v>4.5</v>
      </c>
      <c r="M68" s="44">
        <v>4.5</v>
      </c>
      <c r="N68" s="44">
        <v>4.5</v>
      </c>
      <c r="O68" s="44">
        <v>4.5</v>
      </c>
      <c r="P68" s="44">
        <v>4.5</v>
      </c>
      <c r="Q68" s="44">
        <v>4.5</v>
      </c>
      <c r="R68" s="44">
        <v>4.5</v>
      </c>
      <c r="S68" s="44">
        <v>4.5</v>
      </c>
      <c r="T68" s="44">
        <v>4.5</v>
      </c>
      <c r="U68" s="44">
        <v>4.5</v>
      </c>
      <c r="V68" s="44">
        <v>4.5</v>
      </c>
      <c r="W68" s="44">
        <v>4.5</v>
      </c>
      <c r="X68" s="44">
        <v>4.5</v>
      </c>
      <c r="Y68" s="44">
        <v>4.5</v>
      </c>
      <c r="Z68" s="44">
        <v>4.5</v>
      </c>
      <c r="AA68" s="44">
        <v>4.5</v>
      </c>
      <c r="AB68" s="44">
        <v>4.5</v>
      </c>
      <c r="AC68" s="44">
        <v>4.5</v>
      </c>
      <c r="AD68" s="44">
        <v>4.5</v>
      </c>
      <c r="AE68" s="44">
        <v>4.5</v>
      </c>
      <c r="AF68" s="44">
        <v>4.5</v>
      </c>
      <c r="AG68" s="64">
        <v>10</v>
      </c>
      <c r="AH68" s="46">
        <f t="shared" si="2"/>
        <v>4.5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f>77+65.3</f>
        <v>142.30000000000001</v>
      </c>
      <c r="C70" s="66">
        <f>78+67</f>
        <v>145</v>
      </c>
      <c r="D70" s="66">
        <f>78+67</f>
        <v>145</v>
      </c>
      <c r="E70" s="66">
        <f>78+67</f>
        <v>145</v>
      </c>
      <c r="F70" s="66">
        <f>78+67</f>
        <v>145</v>
      </c>
      <c r="G70" s="66">
        <f>75.8+85.1</f>
        <v>160.89999999999998</v>
      </c>
      <c r="H70" s="66">
        <f t="shared" ref="H70:S70" si="20">75.11+85.2</f>
        <v>160.31</v>
      </c>
      <c r="I70" s="66">
        <f t="shared" si="20"/>
        <v>160.31</v>
      </c>
      <c r="J70" s="66">
        <f t="shared" si="20"/>
        <v>160.31</v>
      </c>
      <c r="K70" s="66">
        <f t="shared" si="20"/>
        <v>160.31</v>
      </c>
      <c r="L70" s="66">
        <f t="shared" si="20"/>
        <v>160.31</v>
      </c>
      <c r="M70" s="66">
        <f t="shared" si="20"/>
        <v>160.31</v>
      </c>
      <c r="N70" s="66">
        <f t="shared" si="20"/>
        <v>160.31</v>
      </c>
      <c r="O70" s="66">
        <f t="shared" si="20"/>
        <v>160.31</v>
      </c>
      <c r="P70" s="66">
        <f t="shared" si="20"/>
        <v>160.31</v>
      </c>
      <c r="Q70" s="66">
        <f t="shared" si="20"/>
        <v>160.31</v>
      </c>
      <c r="R70" s="66">
        <f t="shared" si="20"/>
        <v>160.31</v>
      </c>
      <c r="S70" s="66">
        <f t="shared" si="20"/>
        <v>160.31</v>
      </c>
      <c r="T70" s="66">
        <f>62+75.4</f>
        <v>137.4</v>
      </c>
      <c r="U70" s="66">
        <f>62+75.4</f>
        <v>137.4</v>
      </c>
      <c r="V70" s="66">
        <f>62+75.4</f>
        <v>137.4</v>
      </c>
      <c r="W70" s="66">
        <f>62+75.4</f>
        <v>137.4</v>
      </c>
      <c r="X70" s="66">
        <f>62+75.4</f>
        <v>137.4</v>
      </c>
      <c r="Y70" s="66">
        <f t="shared" ref="Y70:AF70" si="21">62+75.4</f>
        <v>137.4</v>
      </c>
      <c r="Z70" s="66">
        <f t="shared" si="21"/>
        <v>137.4</v>
      </c>
      <c r="AA70" s="66">
        <f t="shared" si="21"/>
        <v>137.4</v>
      </c>
      <c r="AB70" s="66">
        <f t="shared" si="21"/>
        <v>137.4</v>
      </c>
      <c r="AC70" s="66">
        <f t="shared" si="21"/>
        <v>137.4</v>
      </c>
      <c r="AD70" s="66">
        <f t="shared" si="21"/>
        <v>137.4</v>
      </c>
      <c r="AE70" s="66">
        <f t="shared" si="21"/>
        <v>137.4</v>
      </c>
      <c r="AF70" s="66">
        <f t="shared" si="21"/>
        <v>137.4</v>
      </c>
      <c r="AG70" s="64">
        <v>240</v>
      </c>
      <c r="AH70" s="46">
        <f t="shared" si="2"/>
        <v>160.89999999999998</v>
      </c>
      <c r="AI70" s="47">
        <f t="shared" si="3"/>
        <v>137.4</v>
      </c>
      <c r="AK70" s="49"/>
    </row>
    <row r="71" spans="1:88" ht="15.75" thickBot="1" x14ac:dyDescent="0.3">
      <c r="A71" s="69" t="s">
        <v>90</v>
      </c>
      <c r="B71" s="70">
        <f t="shared" ref="B71" si="22">SUM(B11:B69)</f>
        <v>1024.2099999999996</v>
      </c>
      <c r="C71" s="70">
        <f>SUM(C11:C69)</f>
        <v>1027.6999999999998</v>
      </c>
      <c r="D71" s="70">
        <f>SUM(D11:D69)</f>
        <v>1027.6999999999998</v>
      </c>
      <c r="E71" s="70">
        <f>SUM(E11:E69)</f>
        <v>1027.6999999999998</v>
      </c>
      <c r="F71" s="70">
        <f>SUM(F11:F69)</f>
        <v>1027.6999999999998</v>
      </c>
      <c r="G71" s="70">
        <f t="shared" ref="G71:AG71" si="23">SUM(G11:G69)</f>
        <v>1021.0999999999997</v>
      </c>
      <c r="H71" s="70">
        <f t="shared" si="23"/>
        <v>1026.2099999999996</v>
      </c>
      <c r="I71" s="70">
        <f t="shared" si="23"/>
        <v>1025.0099999999998</v>
      </c>
      <c r="J71" s="70">
        <f t="shared" si="23"/>
        <v>1022.1099999999998</v>
      </c>
      <c r="K71" s="70">
        <f t="shared" si="23"/>
        <v>1022.1099999999998</v>
      </c>
      <c r="L71" s="70">
        <f t="shared" si="23"/>
        <v>1022.1099999999998</v>
      </c>
      <c r="M71" s="70">
        <f t="shared" ref="M71:N71" si="24">SUM(M11:M69)</f>
        <v>1026.7099999999998</v>
      </c>
      <c r="N71" s="70">
        <f t="shared" si="24"/>
        <v>1026.7099999999998</v>
      </c>
      <c r="O71" s="70">
        <f t="shared" ref="O71:P71" si="25">SUM(O11:O69)</f>
        <v>1026.7099999999998</v>
      </c>
      <c r="P71" s="70">
        <f t="shared" si="25"/>
        <v>1026.7099999999998</v>
      </c>
      <c r="Q71" s="70">
        <f t="shared" ref="Q71:R71" si="26">SUM(Q11:Q69)</f>
        <v>1026.7099999999998</v>
      </c>
      <c r="R71" s="70">
        <f t="shared" si="26"/>
        <v>1026.7099999999998</v>
      </c>
      <c r="S71" s="70">
        <f t="shared" ref="S71:U71" si="27">SUM(S11:S69)</f>
        <v>953.8</v>
      </c>
      <c r="T71" s="70">
        <f t="shared" si="27"/>
        <v>953.8</v>
      </c>
      <c r="U71" s="70">
        <f t="shared" si="27"/>
        <v>953.8</v>
      </c>
      <c r="V71" s="70">
        <f t="shared" ref="V71:W71" si="28">SUM(V11:V69)</f>
        <v>966.69999999999993</v>
      </c>
      <c r="W71" s="70">
        <f t="shared" si="28"/>
        <v>966.69999999999993</v>
      </c>
      <c r="X71" s="70">
        <f t="shared" ref="X71" si="29">SUM(X11:X69)</f>
        <v>968.69999999999993</v>
      </c>
      <c r="Y71" s="70">
        <f t="shared" si="23"/>
        <v>968.69999999999993</v>
      </c>
      <c r="Z71" s="70">
        <f t="shared" si="23"/>
        <v>1061.6999999999998</v>
      </c>
      <c r="AA71" s="70">
        <f t="shared" ref="AA71:AB71" si="30">SUM(AA11:AA69)</f>
        <v>1061.6999999999998</v>
      </c>
      <c r="AB71" s="70">
        <f t="shared" si="30"/>
        <v>1061.6999999999998</v>
      </c>
      <c r="AC71" s="70">
        <f t="shared" ref="AC71:AD71" si="31">SUM(AC11:AC69)</f>
        <v>1061.6999999999998</v>
      </c>
      <c r="AD71" s="70">
        <f t="shared" si="31"/>
        <v>1061.6999999999998</v>
      </c>
      <c r="AE71" s="70">
        <f t="shared" ref="AE71:AF71" si="32">SUM(AE11:AE69)</f>
        <v>1061.6999999999998</v>
      </c>
      <c r="AF71" s="70">
        <f t="shared" si="32"/>
        <v>1061.6999999999998</v>
      </c>
      <c r="AG71" s="70">
        <f t="shared" si="23"/>
        <v>1812.2049999999999</v>
      </c>
      <c r="AH71" s="46">
        <f t="shared" si="2"/>
        <v>1061.6999999999998</v>
      </c>
      <c r="AI71" s="47">
        <f t="shared" si="3"/>
        <v>953.8</v>
      </c>
      <c r="AK71" s="49"/>
    </row>
    <row r="72" spans="1:88" x14ac:dyDescent="0.25">
      <c r="A72" s="71" t="s">
        <v>91</v>
      </c>
      <c r="B72" s="44">
        <v>380</v>
      </c>
      <c r="C72" s="44">
        <v>380</v>
      </c>
      <c r="D72" s="44">
        <v>422</v>
      </c>
      <c r="E72" s="44">
        <v>349</v>
      </c>
      <c r="F72" s="44">
        <v>320</v>
      </c>
      <c r="G72" s="44">
        <v>293</v>
      </c>
      <c r="H72" s="44">
        <v>173</v>
      </c>
      <c r="I72" s="44">
        <v>233</v>
      </c>
      <c r="J72" s="44">
        <v>341.4</v>
      </c>
      <c r="K72" s="44">
        <v>381.6</v>
      </c>
      <c r="L72" s="44">
        <v>331.8</v>
      </c>
      <c r="M72" s="44">
        <v>382.5</v>
      </c>
      <c r="N72" s="44">
        <v>321.39999999999998</v>
      </c>
      <c r="O72" s="44">
        <v>230.6</v>
      </c>
      <c r="P72" s="44">
        <v>0</v>
      </c>
      <c r="Q72" s="44">
        <v>0</v>
      </c>
      <c r="R72" s="44">
        <v>0</v>
      </c>
      <c r="S72" s="44">
        <v>110</v>
      </c>
      <c r="T72" s="44">
        <v>360</v>
      </c>
      <c r="U72" s="44">
        <v>320</v>
      </c>
      <c r="V72" s="44">
        <v>220</v>
      </c>
      <c r="W72" s="44">
        <v>151.6</v>
      </c>
      <c r="X72" s="44">
        <v>151.6</v>
      </c>
      <c r="Y72" s="44">
        <v>151.6</v>
      </c>
      <c r="Z72" s="44">
        <v>221.8</v>
      </c>
      <c r="AA72" s="44">
        <v>221.8</v>
      </c>
      <c r="AB72" s="44">
        <v>404.2</v>
      </c>
      <c r="AC72" s="44">
        <v>404.2</v>
      </c>
      <c r="AD72" s="44">
        <v>293.7</v>
      </c>
      <c r="AE72" s="44">
        <v>381.8</v>
      </c>
      <c r="AF72" s="44">
        <v>403.9</v>
      </c>
      <c r="AG72" s="61">
        <v>456</v>
      </c>
      <c r="AH72" s="46">
        <f t="shared" si="2"/>
        <v>422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69</v>
      </c>
      <c r="C73" s="43">
        <v>69</v>
      </c>
      <c r="D73" s="43">
        <v>69</v>
      </c>
      <c r="E73" s="43">
        <v>69</v>
      </c>
      <c r="F73" s="43">
        <v>69</v>
      </c>
      <c r="G73" s="43">
        <v>69</v>
      </c>
      <c r="H73" s="43">
        <v>69</v>
      </c>
      <c r="I73" s="43">
        <v>69</v>
      </c>
      <c r="J73" s="43">
        <v>69</v>
      </c>
      <c r="K73" s="43">
        <v>69</v>
      </c>
      <c r="L73" s="43">
        <v>69</v>
      </c>
      <c r="M73" s="43">
        <v>68.900000000000006</v>
      </c>
      <c r="N73" s="43">
        <v>68.900000000000006</v>
      </c>
      <c r="O73" s="43">
        <v>68.900000000000006</v>
      </c>
      <c r="P73" s="43">
        <v>68.900000000000006</v>
      </c>
      <c r="Q73" s="43">
        <v>68.900000000000006</v>
      </c>
      <c r="R73" s="43">
        <v>68.900000000000006</v>
      </c>
      <c r="S73" s="43">
        <v>68.900000000000006</v>
      </c>
      <c r="T73" s="43">
        <v>68.900000000000006</v>
      </c>
      <c r="U73" s="43">
        <v>65.900000000000006</v>
      </c>
      <c r="V73" s="43">
        <v>65.900000000000006</v>
      </c>
      <c r="W73" s="43">
        <v>65.900000000000006</v>
      </c>
      <c r="X73" s="43">
        <v>65.900000000000006</v>
      </c>
      <c r="Y73" s="43">
        <v>65.900000000000006</v>
      </c>
      <c r="Z73" s="43">
        <v>65.900000000000006</v>
      </c>
      <c r="AA73" s="43">
        <v>65.900000000000006</v>
      </c>
      <c r="AB73" s="43">
        <v>68.7</v>
      </c>
      <c r="AC73" s="43">
        <v>68.7</v>
      </c>
      <c r="AD73" s="43">
        <v>69.099999999999994</v>
      </c>
      <c r="AE73" s="43">
        <v>70.900000000000006</v>
      </c>
      <c r="AF73" s="43">
        <v>82</v>
      </c>
      <c r="AG73" s="64">
        <v>111</v>
      </c>
      <c r="AH73" s="46">
        <f t="shared" si="2"/>
        <v>82</v>
      </c>
      <c r="AI73" s="47">
        <f t="shared" si="3"/>
        <v>65.900000000000006</v>
      </c>
      <c r="AK73" s="49"/>
    </row>
    <row r="74" spans="1:88" x14ac:dyDescent="0.25">
      <c r="A74" s="73" t="s">
        <v>93</v>
      </c>
      <c r="B74" s="43">
        <v>49.6</v>
      </c>
      <c r="C74" s="43">
        <v>49.6</v>
      </c>
      <c r="D74" s="43">
        <v>49.6</v>
      </c>
      <c r="E74" s="43">
        <v>49.6</v>
      </c>
      <c r="F74" s="43">
        <v>49.6</v>
      </c>
      <c r="G74" s="43">
        <v>47.3</v>
      </c>
      <c r="H74" s="43">
        <v>47.3</v>
      </c>
      <c r="I74" s="43">
        <v>47.3</v>
      </c>
      <c r="J74" s="43">
        <v>47.3</v>
      </c>
      <c r="K74" s="43">
        <v>47.3</v>
      </c>
      <c r="L74" s="43">
        <v>47.3</v>
      </c>
      <c r="M74" s="43">
        <v>46.2</v>
      </c>
      <c r="N74" s="43">
        <v>46.2</v>
      </c>
      <c r="O74" s="43">
        <v>44.2</v>
      </c>
      <c r="P74" s="43">
        <v>44.5</v>
      </c>
      <c r="Q74" s="43">
        <v>41.9</v>
      </c>
      <c r="R74" s="43">
        <v>41.9</v>
      </c>
      <c r="S74" s="43">
        <v>41.9</v>
      </c>
      <c r="T74" s="43">
        <v>41.9</v>
      </c>
      <c r="U74" s="43">
        <v>41.9</v>
      </c>
      <c r="V74" s="43">
        <v>41.9</v>
      </c>
      <c r="W74" s="43">
        <v>29</v>
      </c>
      <c r="X74" s="43">
        <v>29</v>
      </c>
      <c r="Y74" s="43">
        <v>29</v>
      </c>
      <c r="Z74" s="43">
        <v>29</v>
      </c>
      <c r="AA74" s="43">
        <v>29</v>
      </c>
      <c r="AB74" s="43">
        <v>42.1</v>
      </c>
      <c r="AC74" s="43">
        <v>42.1</v>
      </c>
      <c r="AD74" s="43">
        <v>44.8</v>
      </c>
      <c r="AE74" s="43">
        <v>42.3</v>
      </c>
      <c r="AF74" s="43">
        <v>41.5</v>
      </c>
      <c r="AG74" s="64">
        <v>60</v>
      </c>
      <c r="AH74" s="46">
        <f t="shared" si="2"/>
        <v>49.6</v>
      </c>
      <c r="AI74" s="47">
        <f t="shared" si="3"/>
        <v>29</v>
      </c>
      <c r="AK74" s="49"/>
    </row>
    <row r="75" spans="1:88" x14ac:dyDescent="0.25">
      <c r="A75" s="74" t="s">
        <v>94</v>
      </c>
      <c r="B75" s="43">
        <v>29.8</v>
      </c>
      <c r="C75" s="43">
        <v>29.8</v>
      </c>
      <c r="D75" s="43">
        <v>29.8</v>
      </c>
      <c r="E75" s="43">
        <v>29.8</v>
      </c>
      <c r="F75" s="43">
        <v>29.8</v>
      </c>
      <c r="G75" s="43">
        <v>25</v>
      </c>
      <c r="H75" s="43">
        <v>26.8</v>
      </c>
      <c r="I75" s="43">
        <v>26.8</v>
      </c>
      <c r="J75" s="43">
        <v>26.8</v>
      </c>
      <c r="K75" s="43">
        <v>26.8</v>
      </c>
      <c r="L75" s="43">
        <v>26.8</v>
      </c>
      <c r="M75" s="43">
        <v>25.8</v>
      </c>
      <c r="N75" s="43">
        <v>25.8</v>
      </c>
      <c r="O75" s="43">
        <v>25.8</v>
      </c>
      <c r="P75" s="43">
        <v>25.8</v>
      </c>
      <c r="Q75" s="43">
        <v>25.8</v>
      </c>
      <c r="R75" s="43">
        <v>25.8</v>
      </c>
      <c r="S75" s="43">
        <v>25.8</v>
      </c>
      <c r="T75" s="43">
        <v>25.8</v>
      </c>
      <c r="U75" s="43">
        <v>25.8</v>
      </c>
      <c r="V75" s="43">
        <v>25.8</v>
      </c>
      <c r="W75" s="43">
        <v>25.8</v>
      </c>
      <c r="X75" s="43">
        <v>25.8</v>
      </c>
      <c r="Y75" s="43">
        <v>25.8</v>
      </c>
      <c r="Z75" s="43">
        <v>25.8</v>
      </c>
      <c r="AA75" s="43">
        <v>25.8</v>
      </c>
      <c r="AB75" s="43">
        <v>29.8</v>
      </c>
      <c r="AC75" s="43">
        <v>29.8</v>
      </c>
      <c r="AD75" s="43">
        <v>29.9</v>
      </c>
      <c r="AE75" s="43">
        <v>29.8</v>
      </c>
      <c r="AF75" s="43">
        <v>29.8</v>
      </c>
      <c r="AG75" s="75">
        <v>42.5</v>
      </c>
      <c r="AH75" s="46">
        <f t="shared" ref="AH75:AH138" si="33">MAX(B75:AF75)</f>
        <v>29.9</v>
      </c>
      <c r="AI75" s="47">
        <f t="shared" ref="AI75:AI138" si="34">MIN(B75:AF75)</f>
        <v>25</v>
      </c>
      <c r="AK75" s="49"/>
    </row>
    <row r="76" spans="1:88" x14ac:dyDescent="0.25">
      <c r="A76" s="74" t="s">
        <v>95</v>
      </c>
      <c r="B76" s="43">
        <v>22.1</v>
      </c>
      <c r="C76" s="43">
        <v>22.1</v>
      </c>
      <c r="D76" s="43">
        <v>22.1</v>
      </c>
      <c r="E76" s="43">
        <v>22.1</v>
      </c>
      <c r="F76" s="43">
        <v>22.1</v>
      </c>
      <c r="G76" s="43">
        <v>22.1</v>
      </c>
      <c r="H76" s="43">
        <v>22.1</v>
      </c>
      <c r="I76" s="43">
        <v>22.1</v>
      </c>
      <c r="J76" s="43">
        <v>22.1</v>
      </c>
      <c r="K76" s="43">
        <v>22.1</v>
      </c>
      <c r="L76" s="43">
        <v>22.1</v>
      </c>
      <c r="M76" s="43">
        <v>22.2</v>
      </c>
      <c r="N76" s="43">
        <v>22.2</v>
      </c>
      <c r="O76" s="43">
        <v>22.2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33"/>
        <v>22.3</v>
      </c>
      <c r="AI76" s="47">
        <f t="shared" si="34"/>
        <v>22.1</v>
      </c>
      <c r="AK76" s="49"/>
    </row>
    <row r="77" spans="1:88" ht="15.75" thickBot="1" x14ac:dyDescent="0.3">
      <c r="A77" s="76" t="s">
        <v>96</v>
      </c>
      <c r="B77" s="77">
        <v>10.119999999999999</v>
      </c>
      <c r="C77" s="77">
        <v>10.119999999999999</v>
      </c>
      <c r="D77" s="77">
        <v>10.119999999999999</v>
      </c>
      <c r="E77" s="77">
        <v>10.119999999999999</v>
      </c>
      <c r="F77" s="77">
        <v>10.119999999999999</v>
      </c>
      <c r="G77" s="77">
        <v>10.119999999999999</v>
      </c>
      <c r="H77" s="77">
        <v>10.119999999999999</v>
      </c>
      <c r="I77" s="77">
        <v>10.119999999999999</v>
      </c>
      <c r="J77" s="77">
        <v>10.119999999999999</v>
      </c>
      <c r="K77" s="77">
        <v>10.119999999999999</v>
      </c>
      <c r="L77" s="77">
        <v>10.119999999999999</v>
      </c>
      <c r="M77" s="77">
        <v>8.1999999999999993</v>
      </c>
      <c r="N77" s="77">
        <v>8.1999999999999993</v>
      </c>
      <c r="O77" s="77">
        <v>8.1999999999999993</v>
      </c>
      <c r="P77" s="77">
        <v>8.1999999999999993</v>
      </c>
      <c r="Q77" s="77">
        <v>8.1999999999999993</v>
      </c>
      <c r="R77" s="77">
        <v>8.1999999999999993</v>
      </c>
      <c r="S77" s="77">
        <v>8.1999999999999993</v>
      </c>
      <c r="T77" s="77">
        <v>8.1999999999999993</v>
      </c>
      <c r="U77" s="77">
        <v>8.1999999999999993</v>
      </c>
      <c r="V77" s="77">
        <v>8.1999999999999993</v>
      </c>
      <c r="W77" s="77">
        <v>8.1999999999999993</v>
      </c>
      <c r="X77" s="77">
        <v>8.1999999999999993</v>
      </c>
      <c r="Y77" s="77">
        <v>8.1999999999999993</v>
      </c>
      <c r="Z77" s="77">
        <v>8.1999999999999993</v>
      </c>
      <c r="AA77" s="77">
        <v>8.1999999999999993</v>
      </c>
      <c r="AB77" s="77">
        <v>13.4</v>
      </c>
      <c r="AC77" s="77">
        <v>13.4</v>
      </c>
      <c r="AD77" s="77">
        <v>13.4</v>
      </c>
      <c r="AE77" s="77">
        <v>13.4</v>
      </c>
      <c r="AF77" s="77">
        <v>13.6</v>
      </c>
      <c r="AG77" s="78">
        <v>14.8</v>
      </c>
      <c r="AH77" s="46">
        <f t="shared" si="33"/>
        <v>13.6</v>
      </c>
      <c r="AI77" s="47">
        <f t="shared" si="34"/>
        <v>8.1999999999999993</v>
      </c>
      <c r="AK77" s="49"/>
    </row>
    <row r="78" spans="1:88" ht="15.75" thickBot="1" x14ac:dyDescent="0.3">
      <c r="A78" s="79" t="s">
        <v>97</v>
      </c>
      <c r="B78" s="70">
        <f t="shared" ref="B78:C78" si="35">SUM(B72:B77)</f>
        <v>560.62</v>
      </c>
      <c r="C78" s="70">
        <f t="shared" si="35"/>
        <v>560.62</v>
      </c>
      <c r="D78" s="70">
        <f t="shared" ref="D78:E78" si="36">SUM(D72:D77)</f>
        <v>602.62</v>
      </c>
      <c r="E78" s="70">
        <f t="shared" si="36"/>
        <v>529.62</v>
      </c>
      <c r="F78" s="70">
        <f t="shared" ref="F78" si="37">SUM(F72:F77)</f>
        <v>500.62000000000006</v>
      </c>
      <c r="G78" s="70">
        <f t="shared" ref="G78:AG78" si="38">SUM(G72:G77)</f>
        <v>466.52000000000004</v>
      </c>
      <c r="H78" s="70">
        <f t="shared" si="38"/>
        <v>348.32000000000005</v>
      </c>
      <c r="I78" s="70">
        <f t="shared" si="38"/>
        <v>408.32000000000005</v>
      </c>
      <c r="J78" s="70">
        <f t="shared" si="38"/>
        <v>516.72</v>
      </c>
      <c r="K78" s="70">
        <f t="shared" si="38"/>
        <v>556.92000000000007</v>
      </c>
      <c r="L78" s="70">
        <f t="shared" si="38"/>
        <v>507.12000000000006</v>
      </c>
      <c r="M78" s="70">
        <f t="shared" ref="M78:N78" si="39">SUM(M72:M77)</f>
        <v>553.80000000000007</v>
      </c>
      <c r="N78" s="70">
        <f t="shared" si="39"/>
        <v>492.69999999999993</v>
      </c>
      <c r="O78" s="70">
        <f t="shared" ref="O78:P78" si="40">SUM(O72:O77)</f>
        <v>399.9</v>
      </c>
      <c r="P78" s="70">
        <f t="shared" si="40"/>
        <v>169.70000000000002</v>
      </c>
      <c r="Q78" s="70">
        <f t="shared" ref="Q78:R78" si="41">SUM(Q72:Q77)</f>
        <v>167.10000000000002</v>
      </c>
      <c r="R78" s="70">
        <f t="shared" si="41"/>
        <v>167.10000000000002</v>
      </c>
      <c r="S78" s="70">
        <f t="shared" ref="S78:U78" si="42">SUM(S72:S77)</f>
        <v>277.10000000000002</v>
      </c>
      <c r="T78" s="70">
        <f t="shared" si="42"/>
        <v>527.1</v>
      </c>
      <c r="U78" s="70">
        <f t="shared" si="42"/>
        <v>483.99999999999994</v>
      </c>
      <c r="V78" s="70">
        <f t="shared" ref="V78:W78" si="43">SUM(V72:V77)</f>
        <v>383.99999999999994</v>
      </c>
      <c r="W78" s="70">
        <f t="shared" si="43"/>
        <v>302.7</v>
      </c>
      <c r="X78" s="70">
        <f t="shared" ref="X78" si="44">SUM(X72:X77)</f>
        <v>302.7</v>
      </c>
      <c r="Y78" s="70">
        <f t="shared" si="38"/>
        <v>302.7</v>
      </c>
      <c r="Z78" s="70">
        <f t="shared" ref="Z78:AA78" si="45">SUM(Z72:Z77)</f>
        <v>372.90000000000003</v>
      </c>
      <c r="AA78" s="70">
        <f t="shared" si="45"/>
        <v>372.90000000000003</v>
      </c>
      <c r="AB78" s="70">
        <f t="shared" ref="AB78:AD78" si="46">SUM(AB72:AB77)</f>
        <v>580.4</v>
      </c>
      <c r="AC78" s="70">
        <f t="shared" si="46"/>
        <v>580.4</v>
      </c>
      <c r="AD78" s="70">
        <f t="shared" si="46"/>
        <v>473.09999999999991</v>
      </c>
      <c r="AE78" s="70">
        <f t="shared" ref="AE78:AF78" si="47">SUM(AE72:AE77)</f>
        <v>560.40000000000009</v>
      </c>
      <c r="AF78" s="70">
        <f t="shared" si="47"/>
        <v>593</v>
      </c>
      <c r="AG78" s="80">
        <f t="shared" si="38"/>
        <v>706.4</v>
      </c>
      <c r="AH78" s="46">
        <f t="shared" si="33"/>
        <v>602.62</v>
      </c>
      <c r="AI78" s="47">
        <f t="shared" si="34"/>
        <v>167.10000000000002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>
        <v>96.6</v>
      </c>
      <c r="S79" s="44">
        <v>96.6</v>
      </c>
      <c r="T79" s="44">
        <v>96.6</v>
      </c>
      <c r="U79" s="44">
        <v>96.6</v>
      </c>
      <c r="V79" s="44">
        <v>96.6</v>
      </c>
      <c r="W79" s="44">
        <v>96.6</v>
      </c>
      <c r="X79" s="44">
        <v>96.6</v>
      </c>
      <c r="Y79" s="44">
        <v>96.6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33"/>
        <v>96.6</v>
      </c>
      <c r="AI79" s="47">
        <f t="shared" si="34"/>
        <v>96.6</v>
      </c>
      <c r="AK79" s="49"/>
      <c r="AY79" s="1" t="s">
        <v>99</v>
      </c>
      <c r="AZ79" s="82">
        <f>ROUND(C97,0)</f>
        <v>-400</v>
      </c>
      <c r="BA79" s="81">
        <f t="shared" ref="BA79:BD83" si="48">D97</f>
        <v>-500</v>
      </c>
      <c r="BB79" s="81">
        <f t="shared" si="48"/>
        <v>-482</v>
      </c>
      <c r="BC79" s="81">
        <f t="shared" si="48"/>
        <v>-452</v>
      </c>
      <c r="BD79" s="81">
        <f t="shared" si="48"/>
        <v>-412</v>
      </c>
      <c r="BE79" s="82">
        <f>I97</f>
        <v>-296.8</v>
      </c>
      <c r="BF79" s="82">
        <f>K97</f>
        <v>-363</v>
      </c>
      <c r="BG79" s="82">
        <f t="shared" ref="BG79:BP83" si="49">M97</f>
        <v>-309.60000000000002</v>
      </c>
      <c r="BH79" s="82">
        <f t="shared" si="49"/>
        <v>-270.89999999999998</v>
      </c>
      <c r="BI79" s="82">
        <f t="shared" si="49"/>
        <v>-134.5</v>
      </c>
      <c r="BJ79" s="82">
        <f t="shared" si="49"/>
        <v>41.4</v>
      </c>
      <c r="BK79" s="82">
        <f t="shared" si="49"/>
        <v>91.9</v>
      </c>
      <c r="BL79" s="82">
        <f t="shared" si="49"/>
        <v>98.6</v>
      </c>
      <c r="BM79" s="82">
        <f t="shared" si="49"/>
        <v>92.5</v>
      </c>
      <c r="BN79" s="82">
        <f t="shared" si="49"/>
        <v>-162.5</v>
      </c>
      <c r="BO79" s="82">
        <f t="shared" si="49"/>
        <v>-159</v>
      </c>
      <c r="BP79" s="82">
        <f t="shared" si="49"/>
        <v>-72.599999999999994</v>
      </c>
      <c r="BQ79" s="82">
        <f>X97</f>
        <v>-41.3</v>
      </c>
      <c r="BR79" s="82">
        <f>Z97</f>
        <v>-81.8</v>
      </c>
      <c r="BS79" s="81">
        <f>AB97</f>
        <v>-371.2</v>
      </c>
      <c r="BT79" s="81">
        <f t="shared" ref="BT79:BV83" si="50">AD97</f>
        <v>-239.2</v>
      </c>
      <c r="BU79" s="81">
        <f t="shared" si="50"/>
        <v>-400.5</v>
      </c>
      <c r="BV79" s="81">
        <f t="shared" si="50"/>
        <v>-459.2</v>
      </c>
      <c r="BW79" s="81">
        <f>B97</f>
        <v>-400</v>
      </c>
    </row>
    <row r="80" spans="1:88" x14ac:dyDescent="0.25">
      <c r="A80" s="63" t="s">
        <v>100</v>
      </c>
      <c r="B80" s="43">
        <v>55</v>
      </c>
      <c r="C80" s="43">
        <v>55</v>
      </c>
      <c r="D80" s="43">
        <v>55</v>
      </c>
      <c r="E80" s="43">
        <v>55</v>
      </c>
      <c r="F80" s="43">
        <v>55</v>
      </c>
      <c r="G80" s="43">
        <v>50</v>
      </c>
      <c r="H80" s="43">
        <v>50</v>
      </c>
      <c r="I80" s="43">
        <v>50</v>
      </c>
      <c r="J80" s="43">
        <v>50</v>
      </c>
      <c r="K80" s="43">
        <v>69.599999999999994</v>
      </c>
      <c r="L80" s="43">
        <v>69.599999999999994</v>
      </c>
      <c r="M80" s="43">
        <v>64.8</v>
      </c>
      <c r="N80" s="43">
        <v>64</v>
      </c>
      <c r="O80" s="43">
        <v>69.900000000000006</v>
      </c>
      <c r="P80" s="43">
        <v>68.7</v>
      </c>
      <c r="Q80" s="43">
        <v>68.599999999999994</v>
      </c>
      <c r="R80" s="43">
        <v>59.1</v>
      </c>
      <c r="S80" s="43">
        <v>59.1</v>
      </c>
      <c r="T80" s="43">
        <v>54.6</v>
      </c>
      <c r="U80" s="43">
        <v>54.6</v>
      </c>
      <c r="V80" s="43">
        <v>35</v>
      </c>
      <c r="W80" s="43">
        <v>35</v>
      </c>
      <c r="X80" s="43">
        <v>35</v>
      </c>
      <c r="Y80" s="43">
        <v>25</v>
      </c>
      <c r="Z80" s="43">
        <v>25</v>
      </c>
      <c r="AA80" s="43">
        <v>25</v>
      </c>
      <c r="AB80" s="43">
        <v>52.8</v>
      </c>
      <c r="AC80" s="43">
        <v>52.8</v>
      </c>
      <c r="AD80" s="43">
        <v>52.8</v>
      </c>
      <c r="AE80" s="43">
        <v>48</v>
      </c>
      <c r="AF80" s="43">
        <v>54.6</v>
      </c>
      <c r="AG80" s="64">
        <v>70</v>
      </c>
      <c r="AH80" s="46">
        <f t="shared" si="33"/>
        <v>69.900000000000006</v>
      </c>
      <c r="AI80" s="47">
        <f t="shared" si="34"/>
        <v>25</v>
      </c>
      <c r="AK80" s="49"/>
      <c r="AY80" s="1" t="s">
        <v>101</v>
      </c>
      <c r="AZ80" s="82">
        <f>ROUND(C98,0)</f>
        <v>32</v>
      </c>
      <c r="BA80" s="81">
        <f t="shared" si="48"/>
        <v>32.299999999999997</v>
      </c>
      <c r="BB80" s="81">
        <f t="shared" si="48"/>
        <v>32.299999999999997</v>
      </c>
      <c r="BC80" s="81">
        <f t="shared" si="48"/>
        <v>26.7</v>
      </c>
      <c r="BD80" s="81">
        <f t="shared" si="48"/>
        <v>26</v>
      </c>
      <c r="BE80" s="82">
        <f>I98</f>
        <v>21.8</v>
      </c>
      <c r="BF80" s="82">
        <f>K98</f>
        <v>20.9</v>
      </c>
      <c r="BG80" s="82">
        <f t="shared" si="49"/>
        <v>18.7</v>
      </c>
      <c r="BH80" s="82">
        <f t="shared" si="49"/>
        <v>0</v>
      </c>
      <c r="BI80" s="82">
        <f t="shared" si="49"/>
        <v>0</v>
      </c>
      <c r="BJ80" s="82">
        <f t="shared" si="49"/>
        <v>0</v>
      </c>
      <c r="BK80" s="82">
        <f t="shared" si="49"/>
        <v>0</v>
      </c>
      <c r="BL80" s="82">
        <f t="shared" si="49"/>
        <v>0</v>
      </c>
      <c r="BM80" s="82">
        <f t="shared" si="49"/>
        <v>0</v>
      </c>
      <c r="BN80" s="82">
        <f t="shared" si="49"/>
        <v>0</v>
      </c>
      <c r="BO80" s="82">
        <f t="shared" si="49"/>
        <v>0</v>
      </c>
      <c r="BP80" s="82">
        <f t="shared" si="49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50"/>
        <v>0</v>
      </c>
      <c r="BU80" s="81">
        <f t="shared" si="50"/>
        <v>0</v>
      </c>
      <c r="BV80" s="81">
        <f t="shared" si="50"/>
        <v>0</v>
      </c>
      <c r="BW80" s="81">
        <f>B98</f>
        <v>32.299999999999997</v>
      </c>
    </row>
    <row r="81" spans="1:75" x14ac:dyDescent="0.25">
      <c r="A81" s="63" t="s">
        <v>102</v>
      </c>
      <c r="B81" s="43">
        <v>69</v>
      </c>
      <c r="C81" s="43">
        <v>69</v>
      </c>
      <c r="D81" s="43">
        <v>69</v>
      </c>
      <c r="E81" s="43">
        <v>69</v>
      </c>
      <c r="F81" s="43">
        <v>50</v>
      </c>
      <c r="G81" s="43">
        <v>50</v>
      </c>
      <c r="H81" s="43">
        <v>50</v>
      </c>
      <c r="I81" s="43">
        <v>50</v>
      </c>
      <c r="J81" s="43">
        <v>50</v>
      </c>
      <c r="K81" s="43">
        <v>68.900000000000006</v>
      </c>
      <c r="L81" s="43">
        <v>68.900000000000006</v>
      </c>
      <c r="M81" s="43">
        <v>51.5</v>
      </c>
      <c r="N81" s="43">
        <v>71.599999999999994</v>
      </c>
      <c r="O81" s="43">
        <v>71.099999999999994</v>
      </c>
      <c r="P81" s="43">
        <v>70.599999999999994</v>
      </c>
      <c r="Q81" s="43">
        <v>70.400000000000006</v>
      </c>
      <c r="R81" s="43">
        <v>52.1</v>
      </c>
      <c r="S81" s="43">
        <v>52.1</v>
      </c>
      <c r="T81" s="43">
        <v>60.1</v>
      </c>
      <c r="U81" s="43">
        <v>60.1</v>
      </c>
      <c r="V81" s="43">
        <v>69.2</v>
      </c>
      <c r="W81" s="43">
        <v>69.2</v>
      </c>
      <c r="X81" s="43">
        <v>69.2</v>
      </c>
      <c r="Y81" s="43">
        <v>50</v>
      </c>
      <c r="Z81" s="43">
        <v>50.3</v>
      </c>
      <c r="AA81" s="43">
        <v>50.3</v>
      </c>
      <c r="AB81" s="43">
        <v>70.3</v>
      </c>
      <c r="AC81" s="43">
        <v>70.3</v>
      </c>
      <c r="AD81" s="43">
        <v>69.900000000000006</v>
      </c>
      <c r="AE81" s="43">
        <v>69.8</v>
      </c>
      <c r="AF81" s="43">
        <v>69.8</v>
      </c>
      <c r="AG81" s="64">
        <v>69</v>
      </c>
      <c r="AH81" s="46">
        <f t="shared" si="33"/>
        <v>71.599999999999994</v>
      </c>
      <c r="AI81" s="47">
        <f t="shared" si="34"/>
        <v>50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8"/>
        <v>0</v>
      </c>
      <c r="BB81" s="81">
        <f t="shared" si="48"/>
        <v>0</v>
      </c>
      <c r="BC81" s="81">
        <f t="shared" si="48"/>
        <v>0</v>
      </c>
      <c r="BD81" s="81">
        <f t="shared" si="48"/>
        <v>0</v>
      </c>
      <c r="BE81" s="82">
        <f>I99</f>
        <v>0</v>
      </c>
      <c r="BF81" s="82">
        <f>K99</f>
        <v>0</v>
      </c>
      <c r="BG81" s="82">
        <f t="shared" si="49"/>
        <v>0</v>
      </c>
      <c r="BH81" s="82">
        <f t="shared" si="49"/>
        <v>33.5</v>
      </c>
      <c r="BI81" s="82">
        <f t="shared" si="49"/>
        <v>35</v>
      </c>
      <c r="BJ81" s="82">
        <f t="shared" si="49"/>
        <v>35.6</v>
      </c>
      <c r="BK81" s="82">
        <f t="shared" si="49"/>
        <v>34.6</v>
      </c>
      <c r="BL81" s="82">
        <f t="shared" si="49"/>
        <v>38</v>
      </c>
      <c r="BM81" s="82">
        <f t="shared" si="49"/>
        <v>35</v>
      </c>
      <c r="BN81" s="82">
        <f t="shared" si="49"/>
        <v>37.5</v>
      </c>
      <c r="BO81" s="82">
        <f t="shared" si="49"/>
        <v>43.1</v>
      </c>
      <c r="BP81" s="82">
        <f t="shared" si="49"/>
        <v>43.5</v>
      </c>
      <c r="BQ81" s="82">
        <f>X99</f>
        <v>38.1</v>
      </c>
      <c r="BR81" s="82">
        <f>Z99</f>
        <v>46</v>
      </c>
      <c r="BS81" s="81">
        <f>AB99</f>
        <v>48.7</v>
      </c>
      <c r="BT81" s="81">
        <f t="shared" si="50"/>
        <v>51.4</v>
      </c>
      <c r="BU81" s="81">
        <f t="shared" si="50"/>
        <v>52</v>
      </c>
      <c r="BV81" s="81">
        <f t="shared" si="50"/>
        <v>51.1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3"/>
        <v>58</v>
      </c>
      <c r="AI82" s="47">
        <f t="shared" si="34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48"/>
        <v>20.6</v>
      </c>
      <c r="BB82" s="81">
        <f t="shared" si="48"/>
        <v>20.6</v>
      </c>
      <c r="BC82" s="81">
        <f t="shared" si="48"/>
        <v>21</v>
      </c>
      <c r="BD82" s="81">
        <f t="shared" si="48"/>
        <v>17.8</v>
      </c>
      <c r="BE82" s="82">
        <f>I100</f>
        <v>16.100000000000001</v>
      </c>
      <c r="BF82" s="82">
        <f>K100</f>
        <v>15.9</v>
      </c>
      <c r="BG82" s="82">
        <f t="shared" si="49"/>
        <v>14.4</v>
      </c>
      <c r="BH82" s="82">
        <f t="shared" si="49"/>
        <v>14.8</v>
      </c>
      <c r="BI82" s="82">
        <f t="shared" si="49"/>
        <v>14.5</v>
      </c>
      <c r="BJ82" s="82">
        <f t="shared" si="49"/>
        <v>6.5</v>
      </c>
      <c r="BK82" s="82">
        <f t="shared" si="49"/>
        <v>13.8</v>
      </c>
      <c r="BL82" s="82">
        <f t="shared" si="49"/>
        <v>13</v>
      </c>
      <c r="BM82" s="82">
        <f t="shared" si="49"/>
        <v>16</v>
      </c>
      <c r="BN82" s="82">
        <f t="shared" si="49"/>
        <v>16.8</v>
      </c>
      <c r="BO82" s="82">
        <f t="shared" si="49"/>
        <v>16.2</v>
      </c>
      <c r="BP82" s="82">
        <f t="shared" si="49"/>
        <v>19.3</v>
      </c>
      <c r="BQ82" s="82">
        <f>X100</f>
        <v>17.7</v>
      </c>
      <c r="BR82" s="82">
        <f>Z100</f>
        <v>16.8</v>
      </c>
      <c r="BS82" s="81">
        <f>AB100</f>
        <v>16.5</v>
      </c>
      <c r="BT82" s="81">
        <f t="shared" si="50"/>
        <v>20.5</v>
      </c>
      <c r="BU82" s="81">
        <f t="shared" si="50"/>
        <v>19</v>
      </c>
      <c r="BV82" s="81">
        <f t="shared" si="50"/>
        <v>20.3</v>
      </c>
      <c r="BW82" s="81">
        <f>B100</f>
        <v>20.6</v>
      </c>
    </row>
    <row r="83" spans="1:75" x14ac:dyDescent="0.25">
      <c r="A83" s="63" t="s">
        <v>106</v>
      </c>
      <c r="B83" s="44">
        <v>14.2</v>
      </c>
      <c r="C83" s="44">
        <v>14.2</v>
      </c>
      <c r="D83" s="44">
        <v>14.2</v>
      </c>
      <c r="E83" s="44">
        <v>14.2</v>
      </c>
      <c r="F83" s="44">
        <v>0</v>
      </c>
      <c r="G83" s="44">
        <v>0</v>
      </c>
      <c r="H83" s="44">
        <v>0</v>
      </c>
      <c r="I83" s="44">
        <v>0</v>
      </c>
      <c r="J83" s="44">
        <v>15</v>
      </c>
      <c r="K83" s="44">
        <v>15</v>
      </c>
      <c r="L83" s="44">
        <v>15</v>
      </c>
      <c r="M83" s="44">
        <v>15</v>
      </c>
      <c r="N83" s="44">
        <v>15</v>
      </c>
      <c r="O83" s="44">
        <v>14.5</v>
      </c>
      <c r="P83" s="44">
        <v>11.9</v>
      </c>
      <c r="Q83" s="44">
        <v>12.1</v>
      </c>
      <c r="R83" s="44">
        <v>21.2</v>
      </c>
      <c r="S83" s="44">
        <v>21.2</v>
      </c>
      <c r="T83" s="44">
        <v>21.2</v>
      </c>
      <c r="U83" s="44">
        <v>21.2</v>
      </c>
      <c r="V83" s="44">
        <v>21.2</v>
      </c>
      <c r="W83" s="44">
        <v>21.2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28.8</v>
      </c>
      <c r="AE83" s="44">
        <v>27.8</v>
      </c>
      <c r="AF83" s="44">
        <v>27.3</v>
      </c>
      <c r="AG83" s="64">
        <v>30</v>
      </c>
      <c r="AH83" s="46">
        <f t="shared" si="33"/>
        <v>28.8</v>
      </c>
      <c r="AI83" s="47">
        <f t="shared" si="34"/>
        <v>0</v>
      </c>
      <c r="AK83" s="49"/>
      <c r="AY83" s="1" t="s">
        <v>107</v>
      </c>
      <c r="AZ83" s="82">
        <f>ROUND(C101,0)</f>
        <v>0</v>
      </c>
      <c r="BA83" s="81">
        <f t="shared" si="48"/>
        <v>0</v>
      </c>
      <c r="BB83" s="81">
        <f t="shared" si="48"/>
        <v>0</v>
      </c>
      <c r="BC83" s="81">
        <f t="shared" si="48"/>
        <v>0</v>
      </c>
      <c r="BD83" s="81">
        <f t="shared" si="48"/>
        <v>55</v>
      </c>
      <c r="BE83" s="82">
        <f>I101</f>
        <v>56.5</v>
      </c>
      <c r="BF83" s="82">
        <f>K101</f>
        <v>55.5</v>
      </c>
      <c r="BG83" s="82">
        <f t="shared" si="49"/>
        <v>53.3</v>
      </c>
      <c r="BH83" s="82">
        <f t="shared" si="49"/>
        <v>50.6</v>
      </c>
      <c r="BI83" s="82">
        <f t="shared" si="49"/>
        <v>50.8</v>
      </c>
      <c r="BJ83" s="82">
        <f t="shared" si="49"/>
        <v>51.1</v>
      </c>
      <c r="BK83" s="82">
        <f t="shared" si="49"/>
        <v>56</v>
      </c>
      <c r="BL83" s="82">
        <f t="shared" si="49"/>
        <v>52.7</v>
      </c>
      <c r="BM83" s="82">
        <f t="shared" si="49"/>
        <v>58.4</v>
      </c>
      <c r="BN83" s="82">
        <f t="shared" si="49"/>
        <v>58.7</v>
      </c>
      <c r="BO83" s="82">
        <f t="shared" si="49"/>
        <v>58.1</v>
      </c>
      <c r="BP83" s="82">
        <f t="shared" si="49"/>
        <v>52.3</v>
      </c>
      <c r="BQ83" s="82">
        <f>X101</f>
        <v>49.4</v>
      </c>
      <c r="BR83" s="82">
        <f>Z101</f>
        <v>52.6</v>
      </c>
      <c r="BS83" s="81">
        <f>AB101</f>
        <v>50</v>
      </c>
      <c r="BT83" s="81">
        <f t="shared" si="50"/>
        <v>0</v>
      </c>
      <c r="BU83" s="81">
        <f t="shared" si="50"/>
        <v>0</v>
      </c>
      <c r="BV83" s="81">
        <f t="shared" si="50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2</v>
      </c>
      <c r="N84" s="44">
        <v>5.3</v>
      </c>
      <c r="O84" s="44">
        <v>11.1</v>
      </c>
      <c r="P84" s="44">
        <v>15.6</v>
      </c>
      <c r="Q84" s="44">
        <v>15.8</v>
      </c>
      <c r="R84" s="44">
        <v>14.8</v>
      </c>
      <c r="S84" s="44">
        <v>12.6</v>
      </c>
      <c r="T84" s="44">
        <v>10</v>
      </c>
      <c r="U84" s="44">
        <v>8.5</v>
      </c>
      <c r="V84" s="44">
        <v>2.89</v>
      </c>
      <c r="W84" s="44">
        <v>0.5</v>
      </c>
      <c r="X84" s="44">
        <v>0.4</v>
      </c>
      <c r="Y84" s="44">
        <v>0.4</v>
      </c>
      <c r="Z84" s="44">
        <v>0.4</v>
      </c>
      <c r="AA84" s="44">
        <v>0.4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3"/>
        <v>15.8</v>
      </c>
      <c r="AI84" s="47">
        <f t="shared" si="34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51">M107</f>
        <v>0</v>
      </c>
      <c r="BH84" s="82">
        <f t="shared" si="51"/>
        <v>0</v>
      </c>
      <c r="BI84" s="82">
        <f t="shared" si="51"/>
        <v>0</v>
      </c>
      <c r="BJ84" s="82">
        <f t="shared" si="51"/>
        <v>0</v>
      </c>
      <c r="BK84" s="82">
        <f t="shared" si="51"/>
        <v>0</v>
      </c>
      <c r="BL84" s="82">
        <f t="shared" si="51"/>
        <v>0</v>
      </c>
      <c r="BM84" s="82">
        <f t="shared" si="51"/>
        <v>0</v>
      </c>
      <c r="BN84" s="82">
        <f t="shared" si="51"/>
        <v>0</v>
      </c>
      <c r="BO84" s="82">
        <f t="shared" si="51"/>
        <v>0</v>
      </c>
      <c r="BP84" s="82">
        <f t="shared" si="51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12.4</v>
      </c>
      <c r="C85" s="43">
        <v>12.4</v>
      </c>
      <c r="D85" s="43">
        <v>12.4</v>
      </c>
      <c r="E85" s="43">
        <v>12.4</v>
      </c>
      <c r="F85" s="43">
        <v>12.4</v>
      </c>
      <c r="G85" s="43">
        <v>12.4</v>
      </c>
      <c r="H85" s="43">
        <v>12.4</v>
      </c>
      <c r="I85" s="43">
        <v>12.4</v>
      </c>
      <c r="J85" s="43">
        <v>12.4</v>
      </c>
      <c r="K85" s="43">
        <v>12.4</v>
      </c>
      <c r="L85" s="43">
        <v>12.4</v>
      </c>
      <c r="M85" s="43">
        <v>12.4</v>
      </c>
      <c r="N85" s="43">
        <v>12.4</v>
      </c>
      <c r="O85" s="43">
        <v>12.4</v>
      </c>
      <c r="P85" s="43">
        <v>12.2</v>
      </c>
      <c r="Q85" s="43">
        <v>12.2</v>
      </c>
      <c r="R85" s="43">
        <v>11.2</v>
      </c>
      <c r="S85" s="43">
        <v>11.2</v>
      </c>
      <c r="T85" s="43">
        <v>11.2</v>
      </c>
      <c r="U85" s="43">
        <v>11.2</v>
      </c>
      <c r="V85" s="43">
        <v>11.2</v>
      </c>
      <c r="W85" s="43">
        <v>11.2</v>
      </c>
      <c r="X85" s="43">
        <v>11.2</v>
      </c>
      <c r="Y85" s="43">
        <v>11.2</v>
      </c>
      <c r="Z85" s="43">
        <v>11.2</v>
      </c>
      <c r="AA85" s="43">
        <v>11.2</v>
      </c>
      <c r="AB85" s="43">
        <v>11.6</v>
      </c>
      <c r="AC85" s="43">
        <v>11.6</v>
      </c>
      <c r="AD85" s="43">
        <v>11.7</v>
      </c>
      <c r="AE85" s="43">
        <v>11.6</v>
      </c>
      <c r="AF85" s="43">
        <v>11.6</v>
      </c>
      <c r="AG85" s="64">
        <v>24</v>
      </c>
      <c r="AH85" s="46">
        <f t="shared" si="33"/>
        <v>12.4</v>
      </c>
      <c r="AI85" s="47">
        <f t="shared" si="34"/>
        <v>11.2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3"/>
        <v>0</v>
      </c>
      <c r="AI86" s="47">
        <f t="shared" si="34"/>
        <v>0</v>
      </c>
      <c r="AK86" s="49"/>
      <c r="AZ86" s="82">
        <f t="shared" ref="AZ86:BW91" si="52">VALUE(AZ79)</f>
        <v>-400</v>
      </c>
      <c r="BA86" s="82">
        <f t="shared" si="52"/>
        <v>-500</v>
      </c>
      <c r="BB86" s="82">
        <f t="shared" si="52"/>
        <v>-482</v>
      </c>
      <c r="BC86" s="82">
        <f t="shared" si="52"/>
        <v>-452</v>
      </c>
      <c r="BD86" s="82">
        <f t="shared" si="52"/>
        <v>-412</v>
      </c>
      <c r="BE86" s="82">
        <f t="shared" si="52"/>
        <v>-296.8</v>
      </c>
      <c r="BF86" s="82">
        <f t="shared" si="52"/>
        <v>-363</v>
      </c>
      <c r="BG86" s="82">
        <f t="shared" si="52"/>
        <v>-309.60000000000002</v>
      </c>
      <c r="BH86" s="82">
        <f t="shared" si="52"/>
        <v>-270.89999999999998</v>
      </c>
      <c r="BI86" s="82">
        <f t="shared" si="52"/>
        <v>-134.5</v>
      </c>
      <c r="BJ86" s="82">
        <f t="shared" si="52"/>
        <v>41.4</v>
      </c>
      <c r="BK86" s="82">
        <f t="shared" si="52"/>
        <v>91.9</v>
      </c>
      <c r="BL86" s="82">
        <f t="shared" si="52"/>
        <v>98.6</v>
      </c>
      <c r="BM86" s="82">
        <f t="shared" si="52"/>
        <v>92.5</v>
      </c>
      <c r="BN86" s="82">
        <f t="shared" si="52"/>
        <v>-162.5</v>
      </c>
      <c r="BO86" s="82">
        <f t="shared" si="52"/>
        <v>-159</v>
      </c>
      <c r="BP86" s="82">
        <f t="shared" si="52"/>
        <v>-72.599999999999994</v>
      </c>
      <c r="BQ86" s="82">
        <f t="shared" si="52"/>
        <v>-41.3</v>
      </c>
      <c r="BR86" s="82">
        <f t="shared" si="52"/>
        <v>-81.8</v>
      </c>
      <c r="BS86" s="82">
        <f t="shared" si="52"/>
        <v>-371.2</v>
      </c>
      <c r="BT86" s="82">
        <f t="shared" si="52"/>
        <v>-239.2</v>
      </c>
      <c r="BU86" s="82">
        <f t="shared" si="52"/>
        <v>-400.5</v>
      </c>
      <c r="BV86" s="82">
        <f t="shared" si="52"/>
        <v>-459.2</v>
      </c>
      <c r="BW86" s="82">
        <f t="shared" si="52"/>
        <v>-400</v>
      </c>
    </row>
    <row r="87" spans="1:75" x14ac:dyDescent="0.25">
      <c r="A87" s="63" t="s">
        <v>112</v>
      </c>
      <c r="B87" s="43">
        <v>7.1</v>
      </c>
      <c r="C87" s="43">
        <v>7.1</v>
      </c>
      <c r="D87" s="43">
        <v>7.1</v>
      </c>
      <c r="E87" s="43">
        <v>7.1</v>
      </c>
      <c r="F87" s="43">
        <v>7.1</v>
      </c>
      <c r="G87" s="43">
        <v>7.1</v>
      </c>
      <c r="H87" s="43">
        <v>7.1</v>
      </c>
      <c r="I87" s="43">
        <v>7.1</v>
      </c>
      <c r="J87" s="43">
        <v>7.1</v>
      </c>
      <c r="K87" s="43">
        <v>7.1</v>
      </c>
      <c r="L87" s="43">
        <v>7.1</v>
      </c>
      <c r="M87" s="43">
        <v>7.1</v>
      </c>
      <c r="N87" s="43">
        <v>7.1</v>
      </c>
      <c r="O87" s="43">
        <v>9.3000000000000007</v>
      </c>
      <c r="P87" s="43">
        <v>9.3000000000000007</v>
      </c>
      <c r="Q87" s="43">
        <v>9.3000000000000007</v>
      </c>
      <c r="R87" s="43">
        <v>9.3000000000000007</v>
      </c>
      <c r="S87" s="43">
        <v>9.3000000000000007</v>
      </c>
      <c r="T87" s="43">
        <v>9.3000000000000007</v>
      </c>
      <c r="U87" s="43">
        <v>9.3000000000000007</v>
      </c>
      <c r="V87" s="43">
        <v>9.3000000000000007</v>
      </c>
      <c r="W87" s="43">
        <v>9.3000000000000007</v>
      </c>
      <c r="X87" s="43">
        <v>9.3000000000000007</v>
      </c>
      <c r="Y87" s="43">
        <v>9.3000000000000007</v>
      </c>
      <c r="Z87" s="43">
        <v>9.3000000000000007</v>
      </c>
      <c r="AA87" s="43">
        <v>9.3000000000000007</v>
      </c>
      <c r="AB87" s="43">
        <v>8.6999999999999993</v>
      </c>
      <c r="AC87" s="43">
        <v>8.6999999999999993</v>
      </c>
      <c r="AD87" s="43">
        <v>8.6999999999999993</v>
      </c>
      <c r="AE87" s="43">
        <v>8.6999999999999993</v>
      </c>
      <c r="AF87" s="43">
        <v>8.6999999999999993</v>
      </c>
      <c r="AG87" s="64">
        <v>14.1</v>
      </c>
      <c r="AH87" s="46">
        <f t="shared" si="33"/>
        <v>9.3000000000000007</v>
      </c>
      <c r="AI87" s="47">
        <f t="shared" si="34"/>
        <v>7.1</v>
      </c>
      <c r="AK87" s="49"/>
      <c r="AZ87" s="82">
        <f t="shared" si="52"/>
        <v>32</v>
      </c>
      <c r="BA87" s="82">
        <f t="shared" si="52"/>
        <v>32.299999999999997</v>
      </c>
      <c r="BB87" s="82">
        <f t="shared" si="52"/>
        <v>32.299999999999997</v>
      </c>
      <c r="BC87" s="82">
        <f t="shared" si="52"/>
        <v>26.7</v>
      </c>
      <c r="BD87" s="82">
        <f t="shared" si="52"/>
        <v>26</v>
      </c>
      <c r="BE87" s="82">
        <f t="shared" si="52"/>
        <v>21.8</v>
      </c>
      <c r="BF87" s="82">
        <f t="shared" si="52"/>
        <v>20.9</v>
      </c>
      <c r="BG87" s="82">
        <f t="shared" si="52"/>
        <v>18.7</v>
      </c>
      <c r="BH87" s="82">
        <f t="shared" si="52"/>
        <v>0</v>
      </c>
      <c r="BI87" s="82">
        <f t="shared" si="52"/>
        <v>0</v>
      </c>
      <c r="BJ87" s="82">
        <f t="shared" si="52"/>
        <v>0</v>
      </c>
      <c r="BK87" s="82">
        <f t="shared" si="52"/>
        <v>0</v>
      </c>
      <c r="BL87" s="82">
        <f t="shared" si="52"/>
        <v>0</v>
      </c>
      <c r="BM87" s="82">
        <f t="shared" si="52"/>
        <v>0</v>
      </c>
      <c r="BN87" s="82">
        <f t="shared" si="52"/>
        <v>0</v>
      </c>
      <c r="BO87" s="82">
        <f t="shared" si="52"/>
        <v>0</v>
      </c>
      <c r="BP87" s="82">
        <f t="shared" si="52"/>
        <v>0</v>
      </c>
      <c r="BQ87" s="82">
        <f t="shared" si="52"/>
        <v>0</v>
      </c>
      <c r="BR87" s="82">
        <f t="shared" si="52"/>
        <v>0</v>
      </c>
      <c r="BS87" s="82">
        <f t="shared" si="52"/>
        <v>0</v>
      </c>
      <c r="BT87" s="82">
        <f t="shared" si="52"/>
        <v>0</v>
      </c>
      <c r="BU87" s="82">
        <f t="shared" si="52"/>
        <v>0</v>
      </c>
      <c r="BV87" s="82">
        <f t="shared" si="52"/>
        <v>0</v>
      </c>
      <c r="BW87" s="82">
        <f t="shared" si="52"/>
        <v>32.299999999999997</v>
      </c>
    </row>
    <row r="88" spans="1:75" x14ac:dyDescent="0.25">
      <c r="A88" s="84" t="s">
        <v>113</v>
      </c>
      <c r="B88" s="43">
        <v>8</v>
      </c>
      <c r="C88" s="43">
        <v>8</v>
      </c>
      <c r="D88" s="43">
        <v>8</v>
      </c>
      <c r="E88" s="43">
        <v>8</v>
      </c>
      <c r="F88" s="43">
        <v>8</v>
      </c>
      <c r="G88" s="43">
        <v>8</v>
      </c>
      <c r="H88" s="43">
        <v>8</v>
      </c>
      <c r="I88" s="43">
        <v>8</v>
      </c>
      <c r="J88" s="43">
        <v>8</v>
      </c>
      <c r="K88" s="43">
        <v>8</v>
      </c>
      <c r="L88" s="43">
        <v>8</v>
      </c>
      <c r="M88" s="43">
        <v>8</v>
      </c>
      <c r="N88" s="43">
        <v>8</v>
      </c>
      <c r="O88" s="43">
        <v>9.1</v>
      </c>
      <c r="P88" s="43">
        <v>9.1</v>
      </c>
      <c r="Q88" s="43">
        <v>9.1</v>
      </c>
      <c r="R88" s="43">
        <v>9.1</v>
      </c>
      <c r="S88" s="43">
        <v>9.1</v>
      </c>
      <c r="T88" s="43">
        <v>9.1</v>
      </c>
      <c r="U88" s="43">
        <v>9.1</v>
      </c>
      <c r="V88" s="43">
        <v>9.1</v>
      </c>
      <c r="W88" s="43">
        <v>9.1</v>
      </c>
      <c r="X88" s="43">
        <v>9.1</v>
      </c>
      <c r="Y88" s="43">
        <v>9.1</v>
      </c>
      <c r="Z88" s="43">
        <v>9.1</v>
      </c>
      <c r="AA88" s="43">
        <v>9.1</v>
      </c>
      <c r="AB88" s="43">
        <v>9.9</v>
      </c>
      <c r="AC88" s="43">
        <v>9.9</v>
      </c>
      <c r="AD88" s="43">
        <v>10.5</v>
      </c>
      <c r="AE88" s="43">
        <v>12.1</v>
      </c>
      <c r="AF88" s="43">
        <v>12.1</v>
      </c>
      <c r="AG88" s="64">
        <v>14</v>
      </c>
      <c r="AH88" s="46">
        <f t="shared" si="33"/>
        <v>12.1</v>
      </c>
      <c r="AI88" s="47">
        <f t="shared" si="34"/>
        <v>8</v>
      </c>
      <c r="AK88" s="49"/>
      <c r="AZ88" s="82">
        <f t="shared" si="52"/>
        <v>0</v>
      </c>
      <c r="BA88" s="82">
        <f t="shared" si="52"/>
        <v>0</v>
      </c>
      <c r="BB88" s="82">
        <f t="shared" si="52"/>
        <v>0</v>
      </c>
      <c r="BC88" s="82">
        <f t="shared" si="52"/>
        <v>0</v>
      </c>
      <c r="BD88" s="82">
        <f t="shared" si="52"/>
        <v>0</v>
      </c>
      <c r="BE88" s="82">
        <f t="shared" si="52"/>
        <v>0</v>
      </c>
      <c r="BF88" s="82">
        <f t="shared" si="52"/>
        <v>0</v>
      </c>
      <c r="BG88" s="82">
        <f t="shared" si="52"/>
        <v>0</v>
      </c>
      <c r="BH88" s="82">
        <f t="shared" si="52"/>
        <v>33.5</v>
      </c>
      <c r="BI88" s="82">
        <f t="shared" si="52"/>
        <v>35</v>
      </c>
      <c r="BJ88" s="82">
        <f t="shared" si="52"/>
        <v>35.6</v>
      </c>
      <c r="BK88" s="82">
        <f t="shared" si="52"/>
        <v>34.6</v>
      </c>
      <c r="BL88" s="82">
        <f t="shared" si="52"/>
        <v>38</v>
      </c>
      <c r="BM88" s="82">
        <f t="shared" si="52"/>
        <v>35</v>
      </c>
      <c r="BN88" s="82">
        <f t="shared" si="52"/>
        <v>37.5</v>
      </c>
      <c r="BO88" s="82">
        <f t="shared" si="52"/>
        <v>43.1</v>
      </c>
      <c r="BP88" s="82">
        <f t="shared" si="52"/>
        <v>43.5</v>
      </c>
      <c r="BQ88" s="82">
        <f t="shared" si="52"/>
        <v>38.1</v>
      </c>
      <c r="BR88" s="82">
        <f t="shared" si="52"/>
        <v>46</v>
      </c>
      <c r="BS88" s="82">
        <f t="shared" si="52"/>
        <v>48.7</v>
      </c>
      <c r="BT88" s="82">
        <f t="shared" si="52"/>
        <v>51.4</v>
      </c>
      <c r="BU88" s="82">
        <f t="shared" si="52"/>
        <v>52</v>
      </c>
      <c r="BV88" s="82">
        <f t="shared" si="52"/>
        <v>51.1</v>
      </c>
      <c r="BW88" s="82">
        <f t="shared" si="52"/>
        <v>0</v>
      </c>
    </row>
    <row r="89" spans="1:75" x14ac:dyDescent="0.25">
      <c r="A89" s="63" t="s">
        <v>114</v>
      </c>
      <c r="B89" s="43">
        <v>7.7</v>
      </c>
      <c r="C89" s="43">
        <v>7.7</v>
      </c>
      <c r="D89" s="43">
        <v>7.7</v>
      </c>
      <c r="E89" s="43">
        <v>7.7</v>
      </c>
      <c r="F89" s="43">
        <v>7.7</v>
      </c>
      <c r="G89" s="43">
        <v>7.7</v>
      </c>
      <c r="H89" s="43">
        <v>7.7</v>
      </c>
      <c r="I89" s="43">
        <v>7.7</v>
      </c>
      <c r="J89" s="43">
        <v>7.7</v>
      </c>
      <c r="K89" s="43">
        <v>7.7</v>
      </c>
      <c r="L89" s="43">
        <v>7.7</v>
      </c>
      <c r="M89" s="43">
        <v>7.7</v>
      </c>
      <c r="N89" s="43">
        <v>7.7</v>
      </c>
      <c r="O89" s="43">
        <v>9.1999999999999993</v>
      </c>
      <c r="P89" s="43">
        <v>9.1999999999999993</v>
      </c>
      <c r="Q89" s="43">
        <v>9.1999999999999993</v>
      </c>
      <c r="R89" s="43">
        <v>9.1999999999999993</v>
      </c>
      <c r="S89" s="43">
        <v>9.1999999999999993</v>
      </c>
      <c r="T89" s="43">
        <v>9.1999999999999993</v>
      </c>
      <c r="U89" s="43">
        <v>9.1999999999999993</v>
      </c>
      <c r="V89" s="43">
        <v>9.1999999999999993</v>
      </c>
      <c r="W89" s="43">
        <v>9.1999999999999993</v>
      </c>
      <c r="X89" s="43">
        <v>9.1999999999999993</v>
      </c>
      <c r="Y89" s="43">
        <v>9.1999999999999993</v>
      </c>
      <c r="Z89" s="43">
        <v>9.1999999999999993</v>
      </c>
      <c r="AA89" s="43">
        <v>9.1999999999999993</v>
      </c>
      <c r="AB89" s="43">
        <v>9.1999999999999993</v>
      </c>
      <c r="AC89" s="43">
        <v>9.1999999999999993</v>
      </c>
      <c r="AD89" s="43">
        <v>9.1999999999999993</v>
      </c>
      <c r="AE89" s="43">
        <v>9.1999999999999993</v>
      </c>
      <c r="AF89" s="43">
        <v>9.1999999999999993</v>
      </c>
      <c r="AG89" s="64">
        <v>10.050000000000001</v>
      </c>
      <c r="AH89" s="46">
        <f t="shared" si="33"/>
        <v>9.1999999999999993</v>
      </c>
      <c r="AI89" s="47">
        <f t="shared" si="34"/>
        <v>7.7</v>
      </c>
      <c r="AK89" s="49"/>
      <c r="AZ89" s="82">
        <f t="shared" si="52"/>
        <v>21</v>
      </c>
      <c r="BA89" s="82">
        <f t="shared" si="52"/>
        <v>20.6</v>
      </c>
      <c r="BB89" s="82">
        <f t="shared" si="52"/>
        <v>20.6</v>
      </c>
      <c r="BC89" s="82">
        <f t="shared" si="52"/>
        <v>21</v>
      </c>
      <c r="BD89" s="82">
        <f t="shared" si="52"/>
        <v>17.8</v>
      </c>
      <c r="BE89" s="82">
        <f t="shared" si="52"/>
        <v>16.100000000000001</v>
      </c>
      <c r="BF89" s="82">
        <f t="shared" si="52"/>
        <v>15.9</v>
      </c>
      <c r="BG89" s="82">
        <f t="shared" si="52"/>
        <v>14.4</v>
      </c>
      <c r="BH89" s="82">
        <f t="shared" si="52"/>
        <v>14.8</v>
      </c>
      <c r="BI89" s="82">
        <f t="shared" si="52"/>
        <v>14.5</v>
      </c>
      <c r="BJ89" s="82">
        <f t="shared" si="52"/>
        <v>6.5</v>
      </c>
      <c r="BK89" s="82">
        <f t="shared" si="52"/>
        <v>13.8</v>
      </c>
      <c r="BL89" s="82">
        <f t="shared" si="52"/>
        <v>13</v>
      </c>
      <c r="BM89" s="82">
        <f t="shared" si="52"/>
        <v>16</v>
      </c>
      <c r="BN89" s="82">
        <f t="shared" si="52"/>
        <v>16.8</v>
      </c>
      <c r="BO89" s="82">
        <f t="shared" si="52"/>
        <v>16.2</v>
      </c>
      <c r="BP89" s="82">
        <f t="shared" si="52"/>
        <v>19.3</v>
      </c>
      <c r="BQ89" s="82">
        <f t="shared" si="52"/>
        <v>17.7</v>
      </c>
      <c r="BR89" s="82">
        <f t="shared" si="52"/>
        <v>16.8</v>
      </c>
      <c r="BS89" s="82">
        <f t="shared" si="52"/>
        <v>16.5</v>
      </c>
      <c r="BT89" s="82">
        <f t="shared" si="52"/>
        <v>20.5</v>
      </c>
      <c r="BU89" s="82">
        <f t="shared" si="52"/>
        <v>19</v>
      </c>
      <c r="BV89" s="82">
        <f t="shared" si="52"/>
        <v>20.3</v>
      </c>
      <c r="BW89" s="82">
        <f t="shared" si="52"/>
        <v>20.6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4</v>
      </c>
      <c r="O90" s="43">
        <v>4</v>
      </c>
      <c r="P90" s="43">
        <v>4</v>
      </c>
      <c r="Q90" s="43">
        <v>4</v>
      </c>
      <c r="R90" s="43">
        <v>4</v>
      </c>
      <c r="S90" s="43">
        <v>4</v>
      </c>
      <c r="T90" s="43">
        <v>4</v>
      </c>
      <c r="U90" s="43">
        <v>4</v>
      </c>
      <c r="V90" s="43">
        <v>4</v>
      </c>
      <c r="W90" s="43">
        <v>4</v>
      </c>
      <c r="X90" s="43">
        <v>4</v>
      </c>
      <c r="Y90" s="43">
        <v>4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33"/>
        <v>4</v>
      </c>
      <c r="AI90" s="47">
        <f t="shared" si="34"/>
        <v>4</v>
      </c>
      <c r="AK90" s="49"/>
      <c r="AZ90" s="82">
        <f t="shared" si="52"/>
        <v>0</v>
      </c>
      <c r="BA90" s="82">
        <f t="shared" si="52"/>
        <v>0</v>
      </c>
      <c r="BB90" s="82">
        <f t="shared" si="52"/>
        <v>0</v>
      </c>
      <c r="BC90" s="82">
        <f t="shared" si="52"/>
        <v>0</v>
      </c>
      <c r="BD90" s="82">
        <f t="shared" si="52"/>
        <v>55</v>
      </c>
      <c r="BE90" s="82">
        <f t="shared" si="52"/>
        <v>56.5</v>
      </c>
      <c r="BF90" s="82">
        <f t="shared" si="52"/>
        <v>55.5</v>
      </c>
      <c r="BG90" s="82">
        <f t="shared" si="52"/>
        <v>53.3</v>
      </c>
      <c r="BH90" s="82">
        <f t="shared" si="52"/>
        <v>50.6</v>
      </c>
      <c r="BI90" s="82">
        <f t="shared" si="52"/>
        <v>50.8</v>
      </c>
      <c r="BJ90" s="82">
        <f t="shared" si="52"/>
        <v>51.1</v>
      </c>
      <c r="BK90" s="82">
        <f t="shared" si="52"/>
        <v>56</v>
      </c>
      <c r="BL90" s="82">
        <f t="shared" si="52"/>
        <v>52.7</v>
      </c>
      <c r="BM90" s="82">
        <f t="shared" si="52"/>
        <v>58.4</v>
      </c>
      <c r="BN90" s="82">
        <f t="shared" si="52"/>
        <v>58.7</v>
      </c>
      <c r="BO90" s="82">
        <f t="shared" si="52"/>
        <v>58.1</v>
      </c>
      <c r="BP90" s="82">
        <f t="shared" si="52"/>
        <v>52.3</v>
      </c>
      <c r="BQ90" s="82">
        <f t="shared" si="52"/>
        <v>49.4</v>
      </c>
      <c r="BR90" s="82">
        <f t="shared" si="52"/>
        <v>52.6</v>
      </c>
      <c r="BS90" s="82">
        <f t="shared" si="52"/>
        <v>50</v>
      </c>
      <c r="BT90" s="82">
        <f t="shared" si="52"/>
        <v>0</v>
      </c>
      <c r="BU90" s="82">
        <f t="shared" si="52"/>
        <v>0</v>
      </c>
      <c r="BV90" s="82">
        <f t="shared" si="52"/>
        <v>0</v>
      </c>
      <c r="BW90" s="82">
        <f t="shared" si="52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3"/>
        <v>2</v>
      </c>
      <c r="AI91" s="47">
        <f t="shared" si="34"/>
        <v>2</v>
      </c>
      <c r="AK91" s="49"/>
      <c r="AZ91" s="82">
        <f t="shared" si="52"/>
        <v>0</v>
      </c>
      <c r="BA91" s="82">
        <f t="shared" si="52"/>
        <v>0</v>
      </c>
      <c r="BB91" s="82">
        <f t="shared" si="52"/>
        <v>0</v>
      </c>
      <c r="BC91" s="82">
        <f t="shared" si="52"/>
        <v>0</v>
      </c>
      <c r="BD91" s="82">
        <f t="shared" si="52"/>
        <v>0</v>
      </c>
      <c r="BE91" s="82">
        <f t="shared" si="52"/>
        <v>0</v>
      </c>
      <c r="BF91" s="82">
        <f t="shared" si="52"/>
        <v>0</v>
      </c>
      <c r="BG91" s="82">
        <f t="shared" si="52"/>
        <v>0</v>
      </c>
      <c r="BH91" s="82">
        <f t="shared" si="52"/>
        <v>0</v>
      </c>
      <c r="BI91" s="82">
        <f t="shared" si="52"/>
        <v>0</v>
      </c>
      <c r="BJ91" s="82">
        <f t="shared" si="52"/>
        <v>0</v>
      </c>
      <c r="BK91" s="82">
        <f t="shared" si="52"/>
        <v>0</v>
      </c>
      <c r="BL91" s="82">
        <f t="shared" si="52"/>
        <v>0</v>
      </c>
      <c r="BM91" s="82">
        <f t="shared" si="52"/>
        <v>0</v>
      </c>
      <c r="BN91" s="82">
        <f t="shared" si="52"/>
        <v>0</v>
      </c>
      <c r="BO91" s="82">
        <f t="shared" si="52"/>
        <v>0</v>
      </c>
      <c r="BP91" s="82">
        <f t="shared" si="52"/>
        <v>0</v>
      </c>
      <c r="BQ91" s="82">
        <f t="shared" si="52"/>
        <v>0</v>
      </c>
      <c r="BR91" s="82">
        <f t="shared" si="52"/>
        <v>0</v>
      </c>
      <c r="BS91" s="82">
        <f t="shared" si="52"/>
        <v>0</v>
      </c>
      <c r="BT91" s="82">
        <f t="shared" si="52"/>
        <v>0</v>
      </c>
      <c r="BU91" s="82">
        <f t="shared" si="52"/>
        <v>0</v>
      </c>
      <c r="BV91" s="82">
        <f t="shared" si="52"/>
        <v>0</v>
      </c>
      <c r="BW91" s="82">
        <f t="shared" si="52"/>
        <v>0</v>
      </c>
    </row>
    <row r="92" spans="1:75" ht="15.75" thickBot="1" x14ac:dyDescent="0.3">
      <c r="A92" s="87" t="s">
        <v>117</v>
      </c>
      <c r="B92" s="70">
        <f t="shared" ref="B92:C92" si="53">SUM(B79:B91)</f>
        <v>334</v>
      </c>
      <c r="C92" s="70">
        <f t="shared" si="53"/>
        <v>334</v>
      </c>
      <c r="D92" s="70">
        <f t="shared" ref="D92:E92" si="54">SUM(D79:D91)</f>
        <v>334</v>
      </c>
      <c r="E92" s="70">
        <f t="shared" si="54"/>
        <v>334</v>
      </c>
      <c r="F92" s="70">
        <f t="shared" ref="F92" si="55">SUM(F79:F91)</f>
        <v>300.8</v>
      </c>
      <c r="G92" s="70">
        <f t="shared" ref="G92:AG92" si="56">SUM(G79:G91)</f>
        <v>295.8</v>
      </c>
      <c r="H92" s="70">
        <f t="shared" si="56"/>
        <v>295.8</v>
      </c>
      <c r="I92" s="70">
        <f t="shared" si="56"/>
        <v>295.8</v>
      </c>
      <c r="J92" s="70">
        <f t="shared" si="56"/>
        <v>310.8</v>
      </c>
      <c r="K92" s="70">
        <f t="shared" si="56"/>
        <v>349.3</v>
      </c>
      <c r="L92" s="70">
        <f t="shared" si="56"/>
        <v>349.3</v>
      </c>
      <c r="M92" s="70">
        <f t="shared" ref="M92:N92" si="57">SUM(M79:M91)</f>
        <v>329.09999999999997</v>
      </c>
      <c r="N92" s="70">
        <f t="shared" si="57"/>
        <v>351.7</v>
      </c>
      <c r="O92" s="70">
        <f t="shared" ref="O92:P92" si="58">SUM(O79:O91)</f>
        <v>367.20000000000005</v>
      </c>
      <c r="P92" s="70">
        <f t="shared" si="58"/>
        <v>367.2</v>
      </c>
      <c r="Q92" s="70">
        <f t="shared" ref="Q92:R92" si="59">SUM(Q79:Q91)</f>
        <v>367.30000000000007</v>
      </c>
      <c r="R92" s="70">
        <f t="shared" si="59"/>
        <v>346.59999999999997</v>
      </c>
      <c r="S92" s="70">
        <f t="shared" ref="S92:U92" si="60">SUM(S79:S91)</f>
        <v>344.4</v>
      </c>
      <c r="T92" s="70">
        <f t="shared" si="60"/>
        <v>345.29999999999995</v>
      </c>
      <c r="U92" s="70">
        <f t="shared" si="60"/>
        <v>343.79999999999995</v>
      </c>
      <c r="V92" s="70">
        <f t="shared" ref="V92:W92" si="61">SUM(V79:V91)</f>
        <v>327.69</v>
      </c>
      <c r="W92" s="70">
        <f t="shared" si="61"/>
        <v>325.3</v>
      </c>
      <c r="X92" s="70">
        <f t="shared" ref="X92" si="62">SUM(X79:X91)</f>
        <v>304</v>
      </c>
      <c r="Y92" s="70">
        <f t="shared" si="56"/>
        <v>274.8</v>
      </c>
      <c r="Z92" s="70">
        <f t="shared" si="56"/>
        <v>275.09999999999997</v>
      </c>
      <c r="AA92" s="70">
        <f t="shared" ref="AA92:AB92" si="63">SUM(AA79:AA91)</f>
        <v>275.09999999999997</v>
      </c>
      <c r="AB92" s="70">
        <f t="shared" si="63"/>
        <v>323.09999999999997</v>
      </c>
      <c r="AC92" s="70">
        <f t="shared" ref="AC92:AD92" si="64">SUM(AC79:AC91)</f>
        <v>323.09999999999997</v>
      </c>
      <c r="AD92" s="70">
        <f t="shared" si="64"/>
        <v>352.19999999999993</v>
      </c>
      <c r="AE92" s="70">
        <f t="shared" ref="AE92:AF92" si="65">SUM(AE79:AE91)</f>
        <v>347.8</v>
      </c>
      <c r="AF92" s="70">
        <f t="shared" si="65"/>
        <v>353.90000000000003</v>
      </c>
      <c r="AG92" s="80">
        <f t="shared" si="56"/>
        <v>489.91</v>
      </c>
      <c r="AH92" s="46">
        <f t="shared" si="33"/>
        <v>367.30000000000007</v>
      </c>
      <c r="AI92" s="47">
        <f t="shared" si="34"/>
        <v>274.8</v>
      </c>
      <c r="AK92" s="49"/>
      <c r="AY92" s="82"/>
    </row>
    <row r="93" spans="1:75" x14ac:dyDescent="0.25">
      <c r="A93" s="42" t="s">
        <v>118</v>
      </c>
      <c r="B93" s="44">
        <v>45</v>
      </c>
      <c r="C93" s="44">
        <v>45</v>
      </c>
      <c r="D93" s="44">
        <v>40</v>
      </c>
      <c r="E93" s="44">
        <v>40</v>
      </c>
      <c r="F93" s="44">
        <v>40</v>
      </c>
      <c r="G93" s="44">
        <v>10</v>
      </c>
      <c r="H93" s="44">
        <v>10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30</v>
      </c>
      <c r="R93" s="44">
        <v>30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20</v>
      </c>
      <c r="AA93" s="44">
        <v>30</v>
      </c>
      <c r="AB93" s="44">
        <v>30</v>
      </c>
      <c r="AC93" s="44">
        <v>30</v>
      </c>
      <c r="AD93" s="44">
        <v>10</v>
      </c>
      <c r="AE93" s="44">
        <v>20</v>
      </c>
      <c r="AF93" s="44">
        <v>20</v>
      </c>
      <c r="AG93" s="61">
        <v>60</v>
      </c>
      <c r="AH93" s="46">
        <f t="shared" si="33"/>
        <v>45</v>
      </c>
      <c r="AI93" s="47">
        <f t="shared" si="34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26.5</v>
      </c>
      <c r="C94" s="43">
        <v>26.5</v>
      </c>
      <c r="D94" s="43">
        <v>23</v>
      </c>
      <c r="E94" s="43">
        <v>23</v>
      </c>
      <c r="F94" s="43">
        <v>23</v>
      </c>
      <c r="G94" s="43">
        <v>5.6</v>
      </c>
      <c r="H94" s="43">
        <v>5.6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14</v>
      </c>
      <c r="R94" s="43">
        <v>14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9</v>
      </c>
      <c r="AA94" s="43">
        <v>14</v>
      </c>
      <c r="AB94" s="43">
        <v>14</v>
      </c>
      <c r="AC94" s="43">
        <v>14</v>
      </c>
      <c r="AD94" s="43">
        <v>7</v>
      </c>
      <c r="AE94" s="43">
        <v>7</v>
      </c>
      <c r="AF94" s="43">
        <v>7</v>
      </c>
      <c r="AG94" s="64">
        <v>32</v>
      </c>
      <c r="AH94" s="46">
        <f t="shared" si="33"/>
        <v>26.5</v>
      </c>
      <c r="AI94" s="47">
        <f t="shared" si="34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11.6</v>
      </c>
      <c r="C95" s="77">
        <v>11.6</v>
      </c>
      <c r="D95" s="77">
        <v>7</v>
      </c>
      <c r="E95" s="77">
        <v>7</v>
      </c>
      <c r="F95" s="77">
        <v>7</v>
      </c>
      <c r="G95" s="77">
        <v>2</v>
      </c>
      <c r="H95" s="77">
        <v>2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5</v>
      </c>
      <c r="AA95" s="77">
        <v>7</v>
      </c>
      <c r="AB95" s="77">
        <v>7</v>
      </c>
      <c r="AC95" s="77">
        <v>7</v>
      </c>
      <c r="AD95" s="77">
        <v>3</v>
      </c>
      <c r="AE95" s="77">
        <v>3</v>
      </c>
      <c r="AF95" s="77">
        <v>3</v>
      </c>
      <c r="AG95" s="78">
        <v>14</v>
      </c>
      <c r="AH95" s="46">
        <f t="shared" si="33"/>
        <v>11.6</v>
      </c>
      <c r="AI95" s="47">
        <f t="shared" si="34"/>
        <v>0</v>
      </c>
      <c r="AK95" s="49"/>
      <c r="AY95" s="82"/>
      <c r="BF95" s="81"/>
      <c r="BG95" s="82">
        <f t="array" ref="BG95:BL118">TRANSPOSE(AZ79:BW84)</f>
        <v>-400</v>
      </c>
      <c r="BH95" s="82">
        <v>32</v>
      </c>
      <c r="BI95" s="82">
        <v>0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66">B93+B94+B95</f>
        <v>83.1</v>
      </c>
      <c r="C96" s="70">
        <f t="shared" si="66"/>
        <v>83.1</v>
      </c>
      <c r="D96" s="70">
        <f t="shared" ref="D96:E96" si="67">D93+D94+D95</f>
        <v>70</v>
      </c>
      <c r="E96" s="70">
        <f t="shared" si="67"/>
        <v>70</v>
      </c>
      <c r="F96" s="70">
        <f t="shared" ref="F96" si="68">F93+F94+F95</f>
        <v>70</v>
      </c>
      <c r="G96" s="70">
        <f t="shared" ref="G96:AA96" si="69">G93+G94+G95</f>
        <v>17.600000000000001</v>
      </c>
      <c r="H96" s="70">
        <f t="shared" si="69"/>
        <v>17.600000000000001</v>
      </c>
      <c r="I96" s="70">
        <f t="shared" si="69"/>
        <v>0</v>
      </c>
      <c r="J96" s="70">
        <f t="shared" si="69"/>
        <v>0</v>
      </c>
      <c r="K96" s="70">
        <f t="shared" si="69"/>
        <v>0</v>
      </c>
      <c r="L96" s="70">
        <f t="shared" si="69"/>
        <v>0</v>
      </c>
      <c r="M96" s="70">
        <f t="shared" ref="M96:N96" si="70">M93+M94+M95</f>
        <v>0</v>
      </c>
      <c r="N96" s="70">
        <f t="shared" si="70"/>
        <v>0</v>
      </c>
      <c r="O96" s="70">
        <f t="shared" ref="O96:P96" si="71">O93+O94+O95</f>
        <v>0</v>
      </c>
      <c r="P96" s="70">
        <f t="shared" si="71"/>
        <v>0</v>
      </c>
      <c r="Q96" s="70">
        <f t="shared" ref="Q96:R96" si="72">Q93+Q94+Q95</f>
        <v>44</v>
      </c>
      <c r="R96" s="70">
        <f t="shared" si="72"/>
        <v>44</v>
      </c>
      <c r="S96" s="70">
        <f t="shared" si="69"/>
        <v>0</v>
      </c>
      <c r="T96" s="70">
        <f t="shared" si="69"/>
        <v>0</v>
      </c>
      <c r="U96" s="70">
        <f t="shared" si="69"/>
        <v>0</v>
      </c>
      <c r="V96" s="70">
        <f t="shared" si="69"/>
        <v>0</v>
      </c>
      <c r="W96" s="70">
        <f t="shared" si="69"/>
        <v>0</v>
      </c>
      <c r="X96" s="70">
        <f t="shared" si="69"/>
        <v>0</v>
      </c>
      <c r="Y96" s="70">
        <f t="shared" si="69"/>
        <v>0</v>
      </c>
      <c r="Z96" s="70">
        <f t="shared" si="69"/>
        <v>34</v>
      </c>
      <c r="AA96" s="70">
        <f t="shared" si="69"/>
        <v>51</v>
      </c>
      <c r="AB96" s="70">
        <f t="shared" ref="AB96:AD96" si="73">AB93+AB94+AB95</f>
        <v>51</v>
      </c>
      <c r="AC96" s="70">
        <f t="shared" si="73"/>
        <v>51</v>
      </c>
      <c r="AD96" s="70">
        <f t="shared" si="73"/>
        <v>20</v>
      </c>
      <c r="AE96" s="70">
        <f t="shared" ref="AE96:AF96" si="74">AE93+AE94+AE95</f>
        <v>30</v>
      </c>
      <c r="AF96" s="70">
        <f t="shared" si="74"/>
        <v>30</v>
      </c>
      <c r="AG96" s="80">
        <f>SUM(AG93:AG95)</f>
        <v>106</v>
      </c>
      <c r="AH96" s="46">
        <f t="shared" si="33"/>
        <v>83.1</v>
      </c>
      <c r="AI96" s="47">
        <f t="shared" si="34"/>
        <v>0</v>
      </c>
      <c r="AK96" s="49"/>
      <c r="AY96" s="82"/>
      <c r="BF96" s="81"/>
      <c r="BG96" s="82">
        <v>-500</v>
      </c>
      <c r="BH96" s="82">
        <v>32.299999999999997</v>
      </c>
      <c r="BI96" s="82">
        <v>0</v>
      </c>
      <c r="BJ96" s="82">
        <v>20.6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-400</v>
      </c>
      <c r="C97" s="44">
        <v>-400</v>
      </c>
      <c r="D97" s="44">
        <v>-500</v>
      </c>
      <c r="E97" s="44">
        <v>-482</v>
      </c>
      <c r="F97" s="44">
        <v>-452</v>
      </c>
      <c r="G97" s="44">
        <v>-412</v>
      </c>
      <c r="H97" s="44">
        <v>-296</v>
      </c>
      <c r="I97" s="44">
        <v>-296.8</v>
      </c>
      <c r="J97" s="44">
        <v>-304</v>
      </c>
      <c r="K97" s="44">
        <v>-363</v>
      </c>
      <c r="L97" s="44">
        <v>-239.9</v>
      </c>
      <c r="M97" s="44">
        <v>-309.60000000000002</v>
      </c>
      <c r="N97" s="44">
        <v>-270.89999999999998</v>
      </c>
      <c r="O97" s="44">
        <v>-134.5</v>
      </c>
      <c r="P97" s="44">
        <v>41.4</v>
      </c>
      <c r="Q97" s="44">
        <v>91.9</v>
      </c>
      <c r="R97" s="44">
        <v>98.6</v>
      </c>
      <c r="S97" s="44">
        <v>92.5</v>
      </c>
      <c r="T97" s="44">
        <v>-162.5</v>
      </c>
      <c r="U97" s="44">
        <v>-159</v>
      </c>
      <c r="V97" s="44">
        <v>-72.599999999999994</v>
      </c>
      <c r="W97" s="44">
        <v>-40.6</v>
      </c>
      <c r="X97" s="44">
        <v>-41.3</v>
      </c>
      <c r="Y97" s="44">
        <v>-106</v>
      </c>
      <c r="Z97" s="44">
        <v>-81.8</v>
      </c>
      <c r="AA97" s="44">
        <v>-259</v>
      </c>
      <c r="AB97" s="44">
        <v>-371.2</v>
      </c>
      <c r="AC97" s="44">
        <v>-371.2</v>
      </c>
      <c r="AD97" s="44">
        <v>-239.2</v>
      </c>
      <c r="AE97" s="44">
        <v>-400.5</v>
      </c>
      <c r="AF97" s="44">
        <v>-459.2</v>
      </c>
      <c r="AG97" s="61"/>
      <c r="AH97" s="46">
        <f t="shared" si="33"/>
        <v>98.6</v>
      </c>
      <c r="AI97" s="47">
        <f t="shared" si="34"/>
        <v>-500</v>
      </c>
      <c r="AK97" s="49"/>
      <c r="AY97" s="82"/>
      <c r="BF97" s="81"/>
      <c r="BG97" s="82">
        <v>-482</v>
      </c>
      <c r="BH97" s="82">
        <v>32.299999999999997</v>
      </c>
      <c r="BI97" s="82">
        <v>0</v>
      </c>
      <c r="BJ97" s="82">
        <v>20.6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32.299999999999997</v>
      </c>
      <c r="C98" s="43">
        <v>32.299999999999997</v>
      </c>
      <c r="D98" s="43">
        <v>32.299999999999997</v>
      </c>
      <c r="E98" s="43">
        <v>32.299999999999997</v>
      </c>
      <c r="F98" s="43">
        <v>26.7</v>
      </c>
      <c r="G98" s="43">
        <v>26</v>
      </c>
      <c r="H98" s="43">
        <v>22.5</v>
      </c>
      <c r="I98" s="43">
        <v>21.8</v>
      </c>
      <c r="J98" s="43">
        <v>20.8</v>
      </c>
      <c r="K98" s="43">
        <v>20.9</v>
      </c>
      <c r="L98" s="43">
        <v>20.6</v>
      </c>
      <c r="M98" s="43">
        <v>18.7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33"/>
        <v>32.299999999999997</v>
      </c>
      <c r="AI98" s="47">
        <f t="shared" si="34"/>
        <v>0</v>
      </c>
      <c r="AK98" s="49"/>
      <c r="AL98" s="88" t="s">
        <v>124</v>
      </c>
      <c r="AM98" s="88"/>
      <c r="AY98" s="82"/>
      <c r="BF98" s="82"/>
      <c r="BG98" s="82">
        <v>-452</v>
      </c>
      <c r="BH98" s="82">
        <v>26.7</v>
      </c>
      <c r="BI98" s="82">
        <v>0</v>
      </c>
      <c r="BJ98" s="82">
        <v>21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>
        <v>33.5</v>
      </c>
      <c r="O99" s="43">
        <v>35</v>
      </c>
      <c r="P99" s="43">
        <v>35.6</v>
      </c>
      <c r="Q99" s="43">
        <v>34.6</v>
      </c>
      <c r="R99" s="43">
        <v>38</v>
      </c>
      <c r="S99" s="43">
        <v>35</v>
      </c>
      <c r="T99" s="43">
        <v>37.5</v>
      </c>
      <c r="U99" s="43">
        <v>43.1</v>
      </c>
      <c r="V99" s="43">
        <v>43.5</v>
      </c>
      <c r="W99" s="43">
        <v>43.9</v>
      </c>
      <c r="X99" s="43">
        <v>38.1</v>
      </c>
      <c r="Y99" s="43">
        <v>41</v>
      </c>
      <c r="Z99" s="43">
        <v>46</v>
      </c>
      <c r="AA99" s="43">
        <v>47.2</v>
      </c>
      <c r="AB99" s="43">
        <v>48.7</v>
      </c>
      <c r="AC99" s="43">
        <v>48.7</v>
      </c>
      <c r="AD99" s="43">
        <v>51.4</v>
      </c>
      <c r="AE99" s="43">
        <v>52</v>
      </c>
      <c r="AF99" s="43">
        <v>51.1</v>
      </c>
      <c r="AG99" s="89"/>
      <c r="AH99" s="46">
        <f t="shared" si="33"/>
        <v>52</v>
      </c>
      <c r="AI99" s="47">
        <f t="shared" si="34"/>
        <v>33.5</v>
      </c>
      <c r="AK99" s="90"/>
      <c r="AL99" s="91"/>
      <c r="AM99" s="91"/>
      <c r="AN99" s="92"/>
      <c r="AY99" s="82"/>
      <c r="BF99" s="82"/>
      <c r="BG99" s="82">
        <v>-412</v>
      </c>
      <c r="BH99" s="82">
        <v>26</v>
      </c>
      <c r="BI99" s="82">
        <v>0</v>
      </c>
      <c r="BJ99" s="82">
        <v>17.8</v>
      </c>
      <c r="BK99" s="82">
        <v>55</v>
      </c>
      <c r="BL99" s="82">
        <v>0</v>
      </c>
    </row>
    <row r="100" spans="1:64" x14ac:dyDescent="0.25">
      <c r="A100" s="63" t="s">
        <v>126</v>
      </c>
      <c r="B100" s="43">
        <v>20.6</v>
      </c>
      <c r="C100" s="43">
        <v>20.6</v>
      </c>
      <c r="D100" s="43">
        <v>20.6</v>
      </c>
      <c r="E100" s="43">
        <v>20.6</v>
      </c>
      <c r="F100" s="43">
        <v>21</v>
      </c>
      <c r="G100" s="93">
        <v>17.8</v>
      </c>
      <c r="H100" s="93">
        <v>16.399999999999999</v>
      </c>
      <c r="I100" s="93">
        <v>16.100000000000001</v>
      </c>
      <c r="J100" s="93">
        <v>16.7</v>
      </c>
      <c r="K100" s="93">
        <v>15.9</v>
      </c>
      <c r="L100" s="93">
        <v>16.3</v>
      </c>
      <c r="M100" s="93">
        <v>14.4</v>
      </c>
      <c r="N100" s="93">
        <v>14.8</v>
      </c>
      <c r="O100" s="93">
        <v>14.5</v>
      </c>
      <c r="P100" s="93">
        <v>6.5</v>
      </c>
      <c r="Q100" s="93">
        <v>13.8</v>
      </c>
      <c r="R100" s="93">
        <v>13</v>
      </c>
      <c r="S100" s="93">
        <v>16</v>
      </c>
      <c r="T100" s="93">
        <v>16.8</v>
      </c>
      <c r="U100" s="93">
        <v>16.2</v>
      </c>
      <c r="V100" s="93">
        <v>19.3</v>
      </c>
      <c r="W100" s="93">
        <v>18.77</v>
      </c>
      <c r="X100" s="93">
        <v>17.7</v>
      </c>
      <c r="Y100" s="93">
        <v>18.7</v>
      </c>
      <c r="Z100" s="93">
        <v>16.8</v>
      </c>
      <c r="AA100" s="93">
        <v>17.399999999999999</v>
      </c>
      <c r="AB100" s="93">
        <v>16.5</v>
      </c>
      <c r="AC100" s="93">
        <v>16.5</v>
      </c>
      <c r="AD100" s="93">
        <v>20.5</v>
      </c>
      <c r="AE100" s="93">
        <v>19</v>
      </c>
      <c r="AF100" s="93">
        <v>20.3</v>
      </c>
      <c r="AG100" s="89"/>
      <c r="AH100" s="46">
        <f t="shared" si="33"/>
        <v>21</v>
      </c>
      <c r="AI100" s="47">
        <f t="shared" si="34"/>
        <v>6.5</v>
      </c>
      <c r="AK100" s="94" t="s">
        <v>127</v>
      </c>
      <c r="AL100" s="43"/>
      <c r="AM100" s="93"/>
      <c r="AN100" s="95"/>
      <c r="AY100" s="82"/>
      <c r="BF100" s="82"/>
      <c r="BG100" s="82">
        <v>-296.8</v>
      </c>
      <c r="BH100" s="82">
        <v>21.8</v>
      </c>
      <c r="BI100" s="82">
        <v>0</v>
      </c>
      <c r="BJ100" s="82">
        <v>16.100000000000001</v>
      </c>
      <c r="BK100" s="82">
        <v>56.5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>
        <v>55</v>
      </c>
      <c r="H101" s="44">
        <v>56</v>
      </c>
      <c r="I101" s="44">
        <v>56.5</v>
      </c>
      <c r="J101" s="44">
        <v>57</v>
      </c>
      <c r="K101" s="44">
        <v>55.5</v>
      </c>
      <c r="L101" s="44">
        <v>54.4</v>
      </c>
      <c r="M101" s="44">
        <v>53.3</v>
      </c>
      <c r="N101" s="44">
        <v>50.6</v>
      </c>
      <c r="O101" s="44">
        <v>50.8</v>
      </c>
      <c r="P101" s="44">
        <v>51.1</v>
      </c>
      <c r="Q101" s="44">
        <v>56</v>
      </c>
      <c r="R101" s="44">
        <v>52.7</v>
      </c>
      <c r="S101" s="44">
        <v>58.4</v>
      </c>
      <c r="T101" s="44">
        <v>58.7</v>
      </c>
      <c r="U101" s="44">
        <v>58.1</v>
      </c>
      <c r="V101" s="44">
        <v>52.3</v>
      </c>
      <c r="W101" s="44">
        <v>45.89</v>
      </c>
      <c r="X101" s="44">
        <v>49.4</v>
      </c>
      <c r="Y101" s="44">
        <v>54</v>
      </c>
      <c r="Z101" s="44">
        <v>52.6</v>
      </c>
      <c r="AA101" s="44">
        <v>58.8</v>
      </c>
      <c r="AB101" s="44">
        <v>50</v>
      </c>
      <c r="AC101" s="44">
        <v>50</v>
      </c>
      <c r="AD101" s="44">
        <v>0</v>
      </c>
      <c r="AE101" s="44">
        <v>0</v>
      </c>
      <c r="AF101" s="44">
        <v>0</v>
      </c>
      <c r="AG101" s="89"/>
      <c r="AH101" s="46">
        <f t="shared" si="33"/>
        <v>58.8</v>
      </c>
      <c r="AI101" s="47">
        <f t="shared" si="34"/>
        <v>0</v>
      </c>
      <c r="AK101" s="94" t="s">
        <v>129</v>
      </c>
      <c r="AL101" s="93"/>
      <c r="AM101" s="93"/>
      <c r="AN101" s="95"/>
      <c r="AY101" s="82"/>
      <c r="BF101" s="82"/>
      <c r="BG101" s="82">
        <v>-363</v>
      </c>
      <c r="BH101" s="82">
        <v>20.9</v>
      </c>
      <c r="BI101" s="82">
        <v>0</v>
      </c>
      <c r="BJ101" s="82">
        <v>15.9</v>
      </c>
      <c r="BK101" s="82">
        <v>55.5</v>
      </c>
      <c r="BL101" s="82">
        <v>0</v>
      </c>
    </row>
    <row r="102" spans="1:64" ht="15.75" thickBot="1" x14ac:dyDescent="0.3">
      <c r="A102" s="96" t="s">
        <v>130</v>
      </c>
      <c r="B102" s="97">
        <v>39.9</v>
      </c>
      <c r="C102" s="97">
        <v>39.9</v>
      </c>
      <c r="D102" s="97">
        <v>29</v>
      </c>
      <c r="E102" s="97">
        <v>29</v>
      </c>
      <c r="F102" s="97">
        <v>25</v>
      </c>
      <c r="G102" s="97">
        <v>34</v>
      </c>
      <c r="H102" s="97">
        <v>27.8</v>
      </c>
      <c r="I102" s="97">
        <v>26</v>
      </c>
      <c r="J102" s="97">
        <v>22.1</v>
      </c>
      <c r="K102" s="97">
        <v>41</v>
      </c>
      <c r="L102" s="97">
        <v>41.1</v>
      </c>
      <c r="M102" s="97">
        <v>42.4</v>
      </c>
      <c r="N102" s="97">
        <v>60.8</v>
      </c>
      <c r="O102" s="97">
        <v>52.3</v>
      </c>
      <c r="P102" s="97">
        <v>64.099999999999994</v>
      </c>
      <c r="Q102" s="97">
        <v>67.2</v>
      </c>
      <c r="R102" s="97">
        <v>66.599999999999994</v>
      </c>
      <c r="S102" s="97">
        <v>69.5</v>
      </c>
      <c r="T102" s="97">
        <v>65</v>
      </c>
      <c r="U102" s="97">
        <v>49.6</v>
      </c>
      <c r="V102" s="97">
        <v>62.5</v>
      </c>
      <c r="W102" s="97">
        <v>58.6</v>
      </c>
      <c r="X102" s="97">
        <v>48</v>
      </c>
      <c r="Y102" s="97">
        <v>50.7</v>
      </c>
      <c r="Z102" s="97">
        <v>52.4</v>
      </c>
      <c r="AA102" s="97">
        <v>52.6</v>
      </c>
      <c r="AB102" s="97">
        <v>55.7</v>
      </c>
      <c r="AC102" s="97">
        <v>55.7</v>
      </c>
      <c r="AD102" s="97">
        <v>28.9</v>
      </c>
      <c r="AE102" s="97">
        <v>21.5</v>
      </c>
      <c r="AF102" s="97">
        <v>20.7</v>
      </c>
      <c r="AG102" s="89"/>
      <c r="AH102" s="46">
        <f t="shared" si="33"/>
        <v>69.5</v>
      </c>
      <c r="AI102" s="47">
        <f t="shared" si="34"/>
        <v>20.7</v>
      </c>
      <c r="AK102" s="94"/>
      <c r="AL102" s="44"/>
      <c r="AM102" s="44"/>
      <c r="AN102" s="98"/>
      <c r="AY102" s="82"/>
      <c r="BF102" s="82"/>
      <c r="BG102" s="82">
        <v>-309.60000000000002</v>
      </c>
      <c r="BH102" s="82">
        <v>18.7</v>
      </c>
      <c r="BI102" s="82">
        <v>0</v>
      </c>
      <c r="BJ102" s="82">
        <v>14.4</v>
      </c>
      <c r="BK102" s="82">
        <v>53.3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 t="s">
        <v>413</v>
      </c>
      <c r="AC103" s="97" t="s">
        <v>413</v>
      </c>
      <c r="AD103" s="97" t="s">
        <v>413</v>
      </c>
      <c r="AE103" s="97" t="s">
        <v>413</v>
      </c>
      <c r="AF103" s="97" t="s">
        <v>413</v>
      </c>
      <c r="AG103" s="89"/>
      <c r="AH103" s="46">
        <f t="shared" si="33"/>
        <v>0</v>
      </c>
      <c r="AI103" s="47">
        <f t="shared" si="34"/>
        <v>0</v>
      </c>
      <c r="AK103" s="94"/>
      <c r="AL103" s="97"/>
      <c r="AM103" s="99"/>
      <c r="AN103" s="262"/>
      <c r="AY103" s="82"/>
      <c r="BF103" s="82"/>
      <c r="BG103" s="82">
        <v>-270.89999999999998</v>
      </c>
      <c r="BH103" s="82">
        <v>0</v>
      </c>
      <c r="BI103" s="82">
        <v>33.5</v>
      </c>
      <c r="BJ103" s="82">
        <v>14.8</v>
      </c>
      <c r="BK103" s="82">
        <v>50.6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3"/>
        <v>0</v>
      </c>
      <c r="AI104" s="47">
        <f t="shared" si="34"/>
        <v>0</v>
      </c>
      <c r="AK104" s="94"/>
      <c r="AL104" s="97"/>
      <c r="AM104" s="97"/>
      <c r="AN104" s="263"/>
      <c r="BF104" s="82"/>
      <c r="BG104" s="82">
        <v>-134.5</v>
      </c>
      <c r="BH104" s="82">
        <v>0</v>
      </c>
      <c r="BI104" s="82">
        <v>35</v>
      </c>
      <c r="BJ104" s="82">
        <v>14.5</v>
      </c>
      <c r="BK104" s="82">
        <v>50.8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3"/>
        <v>0</v>
      </c>
      <c r="AI105" s="47">
        <f t="shared" si="34"/>
        <v>0</v>
      </c>
      <c r="AK105" s="100"/>
      <c r="AL105" s="101"/>
      <c r="AM105" s="101"/>
      <c r="AN105" s="102"/>
      <c r="BF105" s="82"/>
      <c r="BG105" s="82">
        <v>41.4</v>
      </c>
      <c r="BH105" s="82">
        <v>0</v>
      </c>
      <c r="BI105" s="82">
        <v>35.6</v>
      </c>
      <c r="BJ105" s="82">
        <v>6.5</v>
      </c>
      <c r="BK105" s="82">
        <v>51.1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3"/>
        <v>0</v>
      </c>
      <c r="AI106" s="47">
        <f t="shared" si="34"/>
        <v>0</v>
      </c>
      <c r="BF106" s="82"/>
      <c r="BG106" s="82">
        <v>91.9</v>
      </c>
      <c r="BH106" s="82">
        <v>0</v>
      </c>
      <c r="BI106" s="82">
        <v>34.6</v>
      </c>
      <c r="BJ106" s="82">
        <v>13.8</v>
      </c>
      <c r="BK106" s="82">
        <v>56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3"/>
        <v>0</v>
      </c>
      <c r="AI107" s="47">
        <f t="shared" si="34"/>
        <v>0</v>
      </c>
      <c r="BF107" s="82"/>
      <c r="BG107" s="82">
        <v>98.6</v>
      </c>
      <c r="BH107" s="82">
        <v>0</v>
      </c>
      <c r="BI107" s="82">
        <v>38</v>
      </c>
      <c r="BJ107" s="82">
        <v>13</v>
      </c>
      <c r="BK107" s="82">
        <v>52.7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75">SUMIF(B97:B107,"&gt;0")</f>
        <v>92.8</v>
      </c>
      <c r="C108" s="70">
        <f t="shared" si="75"/>
        <v>92.8</v>
      </c>
      <c r="D108" s="70">
        <f t="shared" ref="D108:E108" si="76">SUMIF(D97:D107,"&gt;0")</f>
        <v>81.900000000000006</v>
      </c>
      <c r="E108" s="70">
        <f t="shared" si="76"/>
        <v>81.900000000000006</v>
      </c>
      <c r="F108" s="70">
        <f t="shared" ref="F108" si="77">SUMIF(F97:F107,"&gt;0")</f>
        <v>72.7</v>
      </c>
      <c r="G108" s="70">
        <f t="shared" ref="G108:AA108" si="78">SUMIF(G97:G107,"&gt;0")</f>
        <v>132.80000000000001</v>
      </c>
      <c r="H108" s="70">
        <f t="shared" si="78"/>
        <v>122.7</v>
      </c>
      <c r="I108" s="70">
        <f t="shared" si="78"/>
        <v>120.4</v>
      </c>
      <c r="J108" s="70">
        <f t="shared" si="78"/>
        <v>116.6</v>
      </c>
      <c r="K108" s="70">
        <f t="shared" si="78"/>
        <v>133.30000000000001</v>
      </c>
      <c r="L108" s="70">
        <f t="shared" si="78"/>
        <v>132.4</v>
      </c>
      <c r="M108" s="70">
        <f t="shared" ref="M108:N108" si="79">SUMIF(M97:M107,"&gt;0")</f>
        <v>128.80000000000001</v>
      </c>
      <c r="N108" s="70">
        <f t="shared" si="79"/>
        <v>159.69999999999999</v>
      </c>
      <c r="O108" s="70">
        <f t="shared" ref="O108:P108" si="80">SUMIF(O97:O107,"&gt;0")</f>
        <v>152.6</v>
      </c>
      <c r="P108" s="70">
        <f t="shared" si="80"/>
        <v>198.7</v>
      </c>
      <c r="Q108" s="70">
        <f t="shared" ref="Q108:R108" si="81">SUMIF(Q97:Q107,"&gt;0")</f>
        <v>263.5</v>
      </c>
      <c r="R108" s="70">
        <f t="shared" si="81"/>
        <v>268.89999999999998</v>
      </c>
      <c r="S108" s="70">
        <f t="shared" si="78"/>
        <v>271.39999999999998</v>
      </c>
      <c r="T108" s="70">
        <f t="shared" si="78"/>
        <v>178</v>
      </c>
      <c r="U108" s="70">
        <f t="shared" si="78"/>
        <v>167</v>
      </c>
      <c r="V108" s="70">
        <f t="shared" si="78"/>
        <v>177.6</v>
      </c>
      <c r="W108" s="70">
        <f t="shared" si="78"/>
        <v>167.16</v>
      </c>
      <c r="X108" s="70">
        <f t="shared" si="78"/>
        <v>153.19999999999999</v>
      </c>
      <c r="Y108" s="70">
        <f t="shared" si="78"/>
        <v>164.4</v>
      </c>
      <c r="Z108" s="70">
        <f t="shared" si="78"/>
        <v>167.8</v>
      </c>
      <c r="AA108" s="70">
        <f t="shared" si="78"/>
        <v>176</v>
      </c>
      <c r="AB108" s="70">
        <f t="shared" ref="AB108:AD108" si="82">SUMIF(AB97:AB107,"&gt;0")</f>
        <v>170.9</v>
      </c>
      <c r="AC108" s="70">
        <f t="shared" si="82"/>
        <v>170.9</v>
      </c>
      <c r="AD108" s="70">
        <f t="shared" si="82"/>
        <v>100.80000000000001</v>
      </c>
      <c r="AE108" s="70">
        <f t="shared" ref="AE108:AF108" si="83">SUMIF(AE97:AE107,"&gt;0")</f>
        <v>92.5</v>
      </c>
      <c r="AF108" s="70">
        <f t="shared" si="83"/>
        <v>92.100000000000009</v>
      </c>
      <c r="AG108" s="104">
        <f>SUM(AG97:AG107)</f>
        <v>0</v>
      </c>
      <c r="AH108" s="46">
        <f t="shared" si="33"/>
        <v>271.39999999999998</v>
      </c>
      <c r="AI108" s="47">
        <f t="shared" si="34"/>
        <v>72.7</v>
      </c>
      <c r="AJ108" s="105">
        <f t="array" ref="AJ108">MIN(IF(B108:AF108&lt;&gt;0,B108:AF108))</f>
        <v>72.7</v>
      </c>
      <c r="BF108" s="82"/>
      <c r="BG108" s="82">
        <v>92.5</v>
      </c>
      <c r="BH108" s="82">
        <v>0</v>
      </c>
      <c r="BI108" s="82">
        <v>35</v>
      </c>
      <c r="BJ108" s="82">
        <v>16</v>
      </c>
      <c r="BK108" s="82">
        <v>58.4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3"/>
        <v>0</v>
      </c>
      <c r="AI109" s="47">
        <f t="shared" si="34"/>
        <v>0</v>
      </c>
      <c r="BF109" s="82"/>
      <c r="BG109" s="82">
        <v>-162.5</v>
      </c>
      <c r="BH109" s="82">
        <v>0</v>
      </c>
      <c r="BI109" s="82">
        <v>37.5</v>
      </c>
      <c r="BJ109" s="82">
        <v>16.8</v>
      </c>
      <c r="BK109" s="82">
        <v>58.7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3"/>
        <v>0</v>
      </c>
      <c r="AI110" s="47">
        <f t="shared" si="34"/>
        <v>0</v>
      </c>
      <c r="BF110" s="82"/>
      <c r="BG110" s="82">
        <v>-159</v>
      </c>
      <c r="BH110" s="82">
        <v>0</v>
      </c>
      <c r="BI110" s="82">
        <v>43.1</v>
      </c>
      <c r="BJ110" s="82">
        <v>16.2</v>
      </c>
      <c r="BK110" s="82">
        <v>58.1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3"/>
        <v>0</v>
      </c>
      <c r="AI111" s="47">
        <f t="shared" si="34"/>
        <v>0</v>
      </c>
      <c r="BF111" s="82"/>
      <c r="BG111" s="82">
        <v>-72.599999999999994</v>
      </c>
      <c r="BH111" s="82">
        <v>0</v>
      </c>
      <c r="BI111" s="82">
        <v>43.5</v>
      </c>
      <c r="BJ111" s="82">
        <v>19.3</v>
      </c>
      <c r="BK111" s="82">
        <v>52.3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3"/>
        <v>0</v>
      </c>
      <c r="AI112" s="47">
        <f t="shared" si="34"/>
        <v>0</v>
      </c>
      <c r="BF112" s="81"/>
      <c r="BG112" s="82">
        <v>-41.3</v>
      </c>
      <c r="BH112" s="82">
        <v>0</v>
      </c>
      <c r="BI112" s="82">
        <v>38.1</v>
      </c>
      <c r="BJ112" s="82">
        <v>17.7</v>
      </c>
      <c r="BK112" s="82">
        <v>49.4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84">B71+B78+B96+B92+B108+B112</f>
        <v>2094.7299999999996</v>
      </c>
      <c r="C113" s="108">
        <f t="shared" si="84"/>
        <v>2098.2199999999998</v>
      </c>
      <c r="D113" s="108">
        <f t="shared" ref="D113:E113" si="85">D71+D78+D96+D92+D108+D112</f>
        <v>2116.2199999999998</v>
      </c>
      <c r="E113" s="108">
        <f t="shared" si="85"/>
        <v>2043.2199999999998</v>
      </c>
      <c r="F113" s="108">
        <f t="shared" ref="F113" si="86">F71+F78+F96+F92+F108+F112</f>
        <v>1971.82</v>
      </c>
      <c r="G113" s="108">
        <f t="shared" ref="G113:AG113" si="87">G71+G78+G96+G92+G108+G112</f>
        <v>1933.8199999999995</v>
      </c>
      <c r="H113" s="108">
        <f t="shared" si="87"/>
        <v>1810.6299999999997</v>
      </c>
      <c r="I113" s="108">
        <f t="shared" si="87"/>
        <v>1849.53</v>
      </c>
      <c r="J113" s="108">
        <f t="shared" si="87"/>
        <v>1966.2299999999998</v>
      </c>
      <c r="K113" s="108">
        <f t="shared" si="87"/>
        <v>2061.6299999999997</v>
      </c>
      <c r="L113" s="108">
        <f t="shared" si="87"/>
        <v>2010.9299999999998</v>
      </c>
      <c r="M113" s="108">
        <f t="shared" ref="M113:N113" si="88">M71+M78+M96+M92+M108+M112</f>
        <v>2038.4099999999996</v>
      </c>
      <c r="N113" s="108">
        <f t="shared" si="88"/>
        <v>2030.81</v>
      </c>
      <c r="O113" s="108">
        <f t="shared" ref="O113:P113" si="89">O71+O78+O96+O92+O108+O112</f>
        <v>1946.4099999999996</v>
      </c>
      <c r="P113" s="108">
        <f t="shared" si="89"/>
        <v>1762.31</v>
      </c>
      <c r="Q113" s="108">
        <f t="shared" ref="Q113:R113" si="90">Q71+Q78+Q96+Q92+Q108+Q112</f>
        <v>1868.6100000000001</v>
      </c>
      <c r="R113" s="108">
        <f t="shared" si="90"/>
        <v>1853.31</v>
      </c>
      <c r="S113" s="108">
        <f t="shared" si="87"/>
        <v>1846.7000000000003</v>
      </c>
      <c r="T113" s="108">
        <f t="shared" si="87"/>
        <v>2004.2</v>
      </c>
      <c r="U113" s="108">
        <f t="shared" si="87"/>
        <v>1948.6</v>
      </c>
      <c r="V113" s="108">
        <f t="shared" si="87"/>
        <v>1855.9899999999998</v>
      </c>
      <c r="W113" s="108">
        <f t="shared" si="87"/>
        <v>1761.86</v>
      </c>
      <c r="X113" s="108">
        <f t="shared" si="87"/>
        <v>1728.6</v>
      </c>
      <c r="Y113" s="108">
        <f t="shared" si="87"/>
        <v>1710.6</v>
      </c>
      <c r="Z113" s="108">
        <f t="shared" si="87"/>
        <v>1911.4999999999998</v>
      </c>
      <c r="AA113" s="108">
        <f t="shared" si="87"/>
        <v>1936.6999999999998</v>
      </c>
      <c r="AB113" s="108">
        <f t="shared" ref="AB113:AD113" si="91">AB71+AB78+AB96+AB92+AB108+AB112</f>
        <v>2187.1</v>
      </c>
      <c r="AC113" s="108">
        <f t="shared" si="91"/>
        <v>2187.1</v>
      </c>
      <c r="AD113" s="108">
        <f t="shared" si="91"/>
        <v>2007.7999999999995</v>
      </c>
      <c r="AE113" s="108">
        <f t="shared" ref="AE113:AF113" si="92">AE71+AE78+AE96+AE92+AE108+AE112</f>
        <v>2092.3999999999996</v>
      </c>
      <c r="AF113" s="108">
        <f t="shared" si="92"/>
        <v>2130.6999999999998</v>
      </c>
      <c r="AG113" s="80">
        <f t="shared" si="87"/>
        <v>3169.915</v>
      </c>
      <c r="AH113" s="46">
        <f t="shared" si="33"/>
        <v>2187.1</v>
      </c>
      <c r="AI113" s="47">
        <f t="shared" si="34"/>
        <v>1710.6</v>
      </c>
      <c r="BF113" s="81"/>
      <c r="BG113" s="82">
        <v>-81.8</v>
      </c>
      <c r="BH113" s="82">
        <v>0</v>
      </c>
      <c r="BI113" s="82">
        <v>46</v>
      </c>
      <c r="BJ113" s="82">
        <v>16.8</v>
      </c>
      <c r="BK113" s="82">
        <v>52.6</v>
      </c>
      <c r="BL113" s="82">
        <v>0</v>
      </c>
    </row>
    <row r="114" spans="1:64" ht="15.75" thickBot="1" x14ac:dyDescent="0.3">
      <c r="A114" s="109" t="s">
        <v>142</v>
      </c>
      <c r="B114" s="110">
        <v>20</v>
      </c>
      <c r="C114" s="110">
        <v>21</v>
      </c>
      <c r="D114" s="110">
        <v>22</v>
      </c>
      <c r="E114" s="110">
        <v>23</v>
      </c>
      <c r="F114" s="110">
        <v>24</v>
      </c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>
        <v>60</v>
      </c>
      <c r="AE114" s="110">
        <v>60</v>
      </c>
      <c r="AF114" s="110">
        <v>60</v>
      </c>
      <c r="AG114" s="104"/>
      <c r="AH114" s="46">
        <f t="shared" si="33"/>
        <v>60</v>
      </c>
      <c r="AI114" s="47">
        <f t="shared" si="34"/>
        <v>20</v>
      </c>
      <c r="BF114" s="81"/>
      <c r="BG114" s="82">
        <v>-371.2</v>
      </c>
      <c r="BH114" s="82">
        <v>0</v>
      </c>
      <c r="BI114" s="82">
        <v>48.7</v>
      </c>
      <c r="BJ114" s="82">
        <v>16.5</v>
      </c>
      <c r="BK114" s="82">
        <v>50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93">B113+B114</f>
        <v>2114.7299999999996</v>
      </c>
      <c r="C115" s="108">
        <f t="shared" si="93"/>
        <v>2119.2199999999998</v>
      </c>
      <c r="D115" s="108">
        <f t="shared" ref="D115:E115" si="94">D113+D114</f>
        <v>2138.2199999999998</v>
      </c>
      <c r="E115" s="108">
        <f t="shared" si="94"/>
        <v>2066.2199999999998</v>
      </c>
      <c r="F115" s="108">
        <f t="shared" ref="F115" si="95">F113+F114</f>
        <v>1995.82</v>
      </c>
      <c r="G115" s="108">
        <f t="shared" ref="G115:AA115" si="96">G113+G114</f>
        <v>1933.8199999999995</v>
      </c>
      <c r="H115" s="108">
        <f t="shared" si="96"/>
        <v>1810.6299999999997</v>
      </c>
      <c r="I115" s="108">
        <f t="shared" si="96"/>
        <v>1849.53</v>
      </c>
      <c r="J115" s="108">
        <f t="shared" si="96"/>
        <v>1966.2299999999998</v>
      </c>
      <c r="K115" s="108">
        <f t="shared" si="96"/>
        <v>2061.6299999999997</v>
      </c>
      <c r="L115" s="108">
        <f t="shared" si="96"/>
        <v>2010.9299999999998</v>
      </c>
      <c r="M115" s="108">
        <f t="shared" ref="M115:N115" si="97">M113+M114</f>
        <v>2038.4099999999996</v>
      </c>
      <c r="N115" s="108">
        <f t="shared" si="97"/>
        <v>2030.81</v>
      </c>
      <c r="O115" s="108">
        <f t="shared" ref="O115:P115" si="98">O113+O114</f>
        <v>1946.4099999999996</v>
      </c>
      <c r="P115" s="108">
        <f t="shared" si="98"/>
        <v>1762.31</v>
      </c>
      <c r="Q115" s="108">
        <f t="shared" ref="Q115:R115" si="99">Q113+Q114</f>
        <v>1868.6100000000001</v>
      </c>
      <c r="R115" s="108">
        <f t="shared" si="99"/>
        <v>1853.31</v>
      </c>
      <c r="S115" s="108">
        <f t="shared" si="96"/>
        <v>1846.7000000000003</v>
      </c>
      <c r="T115" s="108">
        <f t="shared" si="96"/>
        <v>2004.2</v>
      </c>
      <c r="U115" s="108">
        <f t="shared" si="96"/>
        <v>1948.6</v>
      </c>
      <c r="V115" s="108">
        <f t="shared" si="96"/>
        <v>1855.9899999999998</v>
      </c>
      <c r="W115" s="108">
        <f t="shared" si="96"/>
        <v>1761.86</v>
      </c>
      <c r="X115" s="108">
        <f t="shared" si="96"/>
        <v>1728.6</v>
      </c>
      <c r="Y115" s="108">
        <f t="shared" si="96"/>
        <v>1710.6</v>
      </c>
      <c r="Z115" s="108">
        <f t="shared" si="96"/>
        <v>1911.4999999999998</v>
      </c>
      <c r="AA115" s="108">
        <f t="shared" si="96"/>
        <v>1936.6999999999998</v>
      </c>
      <c r="AB115" s="108">
        <f t="shared" ref="AB115:AD115" si="100">AB113+AB114</f>
        <v>2187.1</v>
      </c>
      <c r="AC115" s="108">
        <f t="shared" si="100"/>
        <v>2187.1</v>
      </c>
      <c r="AD115" s="108">
        <f t="shared" si="100"/>
        <v>2067.7999999999993</v>
      </c>
      <c r="AE115" s="108">
        <f t="shared" ref="AE115:AF115" si="101">AE113+AE114</f>
        <v>2152.3999999999996</v>
      </c>
      <c r="AF115" s="108">
        <f t="shared" si="101"/>
        <v>2190.6999999999998</v>
      </c>
      <c r="AG115" s="104">
        <f>AG112+AG108+AG96+AG92+AG71+AG114</f>
        <v>2463.5149999999999</v>
      </c>
      <c r="AH115" s="46">
        <f t="shared" si="33"/>
        <v>2190.6999999999998</v>
      </c>
      <c r="AI115" s="47">
        <f t="shared" si="34"/>
        <v>1710.6</v>
      </c>
      <c r="BF115" s="81"/>
      <c r="BG115" s="82">
        <v>-239.2</v>
      </c>
      <c r="BH115" s="82">
        <v>0</v>
      </c>
      <c r="BI115" s="82">
        <v>51.4</v>
      </c>
      <c r="BJ115" s="82">
        <v>20.5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102">B115-(B123)</f>
        <v>1714.7299999999996</v>
      </c>
      <c r="C116" s="108">
        <f t="shared" si="102"/>
        <v>1719.2199999999998</v>
      </c>
      <c r="D116" s="108">
        <f t="shared" ref="D116:E116" si="103">D115-(D123)</f>
        <v>1638.2199999999998</v>
      </c>
      <c r="E116" s="108">
        <f t="shared" si="103"/>
        <v>1584.2199999999998</v>
      </c>
      <c r="F116" s="108">
        <f t="shared" ref="F116" si="104">F115-(F123)</f>
        <v>1543.82</v>
      </c>
      <c r="G116" s="108">
        <f t="shared" ref="G116:AA116" si="105">G115-(G123)</f>
        <v>1521.8199999999995</v>
      </c>
      <c r="H116" s="108">
        <f t="shared" si="105"/>
        <v>1514.6299999999997</v>
      </c>
      <c r="I116" s="108">
        <f t="shared" si="105"/>
        <v>1552.73</v>
      </c>
      <c r="J116" s="108">
        <f t="shared" si="105"/>
        <v>1662.2299999999998</v>
      </c>
      <c r="K116" s="108">
        <f t="shared" si="105"/>
        <v>1698.6299999999997</v>
      </c>
      <c r="L116" s="108">
        <f t="shared" si="105"/>
        <v>1771.0299999999997</v>
      </c>
      <c r="M116" s="108">
        <f t="shared" ref="M116:N116" si="106">M115-(M123)</f>
        <v>1728.8099999999995</v>
      </c>
      <c r="N116" s="108">
        <f t="shared" si="106"/>
        <v>1759.9099999999999</v>
      </c>
      <c r="O116" s="108">
        <f t="shared" ref="O116:P116" si="107">O115-(O123)</f>
        <v>1811.9099999999996</v>
      </c>
      <c r="P116" s="108">
        <f t="shared" si="107"/>
        <v>1762.31</v>
      </c>
      <c r="Q116" s="108">
        <f t="shared" ref="Q116:R116" si="108">Q115-(Q123)</f>
        <v>1868.6100000000001</v>
      </c>
      <c r="R116" s="108">
        <f t="shared" si="108"/>
        <v>1853.31</v>
      </c>
      <c r="S116" s="108">
        <f t="shared" si="105"/>
        <v>1846.7000000000003</v>
      </c>
      <c r="T116" s="108">
        <f t="shared" si="105"/>
        <v>1841.7</v>
      </c>
      <c r="U116" s="108">
        <f t="shared" si="105"/>
        <v>1789.6</v>
      </c>
      <c r="V116" s="108">
        <f t="shared" si="105"/>
        <v>1783.3899999999999</v>
      </c>
      <c r="W116" s="108">
        <f t="shared" si="105"/>
        <v>1721.26</v>
      </c>
      <c r="X116" s="108">
        <f t="shared" si="105"/>
        <v>1687.3</v>
      </c>
      <c r="Y116" s="108">
        <f t="shared" si="105"/>
        <v>1604.6</v>
      </c>
      <c r="Z116" s="108">
        <f t="shared" si="105"/>
        <v>1829.6999999999998</v>
      </c>
      <c r="AA116" s="108">
        <f t="shared" si="105"/>
        <v>1677.6999999999998</v>
      </c>
      <c r="AB116" s="108">
        <f t="shared" ref="AB116:AD116" si="109">AB115-(AB123)</f>
        <v>1815.8999999999999</v>
      </c>
      <c r="AC116" s="108">
        <f t="shared" si="109"/>
        <v>1815.8999999999999</v>
      </c>
      <c r="AD116" s="108">
        <f t="shared" si="109"/>
        <v>1828.5999999999992</v>
      </c>
      <c r="AE116" s="108">
        <f t="shared" ref="AE116:AF116" si="110">AE115-(AE123)</f>
        <v>1751.8999999999996</v>
      </c>
      <c r="AF116" s="108">
        <f t="shared" si="110"/>
        <v>1731.4999999999998</v>
      </c>
      <c r="AG116" s="104"/>
      <c r="AH116" s="46">
        <f t="shared" si="33"/>
        <v>1868.6100000000001</v>
      </c>
      <c r="AI116" s="47">
        <f t="shared" si="34"/>
        <v>1514.6299999999997</v>
      </c>
      <c r="BF116" s="81"/>
      <c r="BG116" s="82">
        <v>-400.5</v>
      </c>
      <c r="BH116" s="82">
        <v>0</v>
      </c>
      <c r="BI116" s="82">
        <v>52</v>
      </c>
      <c r="BJ116" s="82">
        <v>19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111">IF(B97&lt;0,B97*-1,0)</f>
        <v>400</v>
      </c>
      <c r="C117" s="93">
        <f t="shared" si="111"/>
        <v>400</v>
      </c>
      <c r="D117" s="93">
        <f t="shared" ref="D117:E117" si="112">IF(D97&lt;0,D97*-1,0)</f>
        <v>500</v>
      </c>
      <c r="E117" s="93">
        <f t="shared" si="112"/>
        <v>482</v>
      </c>
      <c r="F117" s="93">
        <f t="shared" ref="F117" si="113">IF(F97&lt;0,F97*-1,0)</f>
        <v>452</v>
      </c>
      <c r="G117" s="93">
        <f t="shared" ref="G117:AA122" si="114">IF(G97&lt;0,G97*-1,0)</f>
        <v>412</v>
      </c>
      <c r="H117" s="93">
        <f t="shared" si="114"/>
        <v>296</v>
      </c>
      <c r="I117" s="93">
        <f t="shared" si="114"/>
        <v>296.8</v>
      </c>
      <c r="J117" s="93">
        <f t="shared" si="114"/>
        <v>304</v>
      </c>
      <c r="K117" s="93">
        <f t="shared" si="114"/>
        <v>363</v>
      </c>
      <c r="L117" s="93">
        <f t="shared" si="114"/>
        <v>239.9</v>
      </c>
      <c r="M117" s="93">
        <f t="shared" ref="M117:N117" si="115">IF(M97&lt;0,M97*-1,0)</f>
        <v>309.60000000000002</v>
      </c>
      <c r="N117" s="93">
        <f t="shared" si="115"/>
        <v>270.89999999999998</v>
      </c>
      <c r="O117" s="93">
        <f t="shared" ref="O117:P117" si="116">IF(O97&lt;0,O97*-1,0)</f>
        <v>134.5</v>
      </c>
      <c r="P117" s="93">
        <f t="shared" si="116"/>
        <v>0</v>
      </c>
      <c r="Q117" s="93">
        <f t="shared" ref="Q117:R117" si="117">IF(Q97&lt;0,Q97*-1,0)</f>
        <v>0</v>
      </c>
      <c r="R117" s="93">
        <f t="shared" si="117"/>
        <v>0</v>
      </c>
      <c r="S117" s="93">
        <f t="shared" si="114"/>
        <v>0</v>
      </c>
      <c r="T117" s="93">
        <f t="shared" si="114"/>
        <v>162.5</v>
      </c>
      <c r="U117" s="93">
        <f t="shared" si="114"/>
        <v>159</v>
      </c>
      <c r="V117" s="93">
        <f t="shared" si="114"/>
        <v>72.599999999999994</v>
      </c>
      <c r="W117" s="93">
        <f t="shared" si="114"/>
        <v>40.6</v>
      </c>
      <c r="X117" s="93">
        <f t="shared" si="114"/>
        <v>41.3</v>
      </c>
      <c r="Y117" s="93">
        <f t="shared" si="114"/>
        <v>106</v>
      </c>
      <c r="Z117" s="93">
        <f t="shared" si="114"/>
        <v>81.8</v>
      </c>
      <c r="AA117" s="93">
        <f t="shared" si="114"/>
        <v>259</v>
      </c>
      <c r="AB117" s="93">
        <f t="shared" ref="AB117:AD117" si="118">IF(AB97&lt;0,AB97*-1,0)</f>
        <v>371.2</v>
      </c>
      <c r="AC117" s="93">
        <f t="shared" si="118"/>
        <v>371.2</v>
      </c>
      <c r="AD117" s="93">
        <f t="shared" si="118"/>
        <v>239.2</v>
      </c>
      <c r="AE117" s="93">
        <f t="shared" ref="AE117:AF117" si="119">IF(AE97&lt;0,AE97*-1,0)</f>
        <v>400.5</v>
      </c>
      <c r="AF117" s="93">
        <f t="shared" si="119"/>
        <v>459.2</v>
      </c>
      <c r="AG117" s="61"/>
      <c r="AH117" s="46">
        <f t="shared" si="33"/>
        <v>500</v>
      </c>
      <c r="AI117" s="47">
        <f t="shared" si="34"/>
        <v>0</v>
      </c>
      <c r="BG117" s="82">
        <v>-459.2</v>
      </c>
      <c r="BH117" s="82">
        <v>0</v>
      </c>
      <c r="BI117" s="82">
        <v>51.1</v>
      </c>
      <c r="BJ117" s="82">
        <v>20.3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11"/>
        <v>0</v>
      </c>
      <c r="C118" s="93">
        <f t="shared" si="111"/>
        <v>0</v>
      </c>
      <c r="D118" s="93">
        <f t="shared" ref="D118:E118" si="120">IF(D98&lt;0,D98*-1,0)</f>
        <v>0</v>
      </c>
      <c r="E118" s="93">
        <f t="shared" si="120"/>
        <v>0</v>
      </c>
      <c r="F118" s="93">
        <f t="shared" ref="F118" si="121">IF(F98&lt;0,F98*-1,0)</f>
        <v>0</v>
      </c>
      <c r="G118" s="93">
        <f t="shared" si="114"/>
        <v>0</v>
      </c>
      <c r="H118" s="93">
        <f t="shared" si="114"/>
        <v>0</v>
      </c>
      <c r="I118" s="93">
        <f t="shared" si="114"/>
        <v>0</v>
      </c>
      <c r="J118" s="93">
        <f t="shared" si="114"/>
        <v>0</v>
      </c>
      <c r="K118" s="93">
        <f t="shared" si="114"/>
        <v>0</v>
      </c>
      <c r="L118" s="93">
        <f t="shared" si="114"/>
        <v>0</v>
      </c>
      <c r="M118" s="93">
        <f t="shared" ref="M118:N118" si="122">IF(M98&lt;0,M98*-1,0)</f>
        <v>0</v>
      </c>
      <c r="N118" s="93">
        <f t="shared" si="122"/>
        <v>0</v>
      </c>
      <c r="O118" s="93">
        <f t="shared" ref="O118:P118" si="123">IF(O98&lt;0,O98*-1,0)</f>
        <v>0</v>
      </c>
      <c r="P118" s="93">
        <f t="shared" si="123"/>
        <v>0</v>
      </c>
      <c r="Q118" s="93">
        <f t="shared" ref="Q118:R118" si="124">IF(Q98&lt;0,Q98*-1,0)</f>
        <v>0</v>
      </c>
      <c r="R118" s="93">
        <f t="shared" si="124"/>
        <v>0</v>
      </c>
      <c r="S118" s="93">
        <f t="shared" si="114"/>
        <v>0</v>
      </c>
      <c r="T118" s="93">
        <f t="shared" si="114"/>
        <v>0</v>
      </c>
      <c r="U118" s="93">
        <f t="shared" si="114"/>
        <v>0</v>
      </c>
      <c r="V118" s="93">
        <f t="shared" si="114"/>
        <v>0</v>
      </c>
      <c r="W118" s="93">
        <f t="shared" si="114"/>
        <v>0</v>
      </c>
      <c r="X118" s="93">
        <f t="shared" si="114"/>
        <v>0</v>
      </c>
      <c r="Y118" s="93">
        <f t="shared" si="114"/>
        <v>0</v>
      </c>
      <c r="Z118" s="93">
        <f t="shared" si="114"/>
        <v>0</v>
      </c>
      <c r="AA118" s="93">
        <f t="shared" si="114"/>
        <v>0</v>
      </c>
      <c r="AB118" s="93">
        <f t="shared" ref="AB118:AD118" si="125">IF(AB98&lt;0,AB98*-1,0)</f>
        <v>0</v>
      </c>
      <c r="AC118" s="93">
        <f t="shared" si="125"/>
        <v>0</v>
      </c>
      <c r="AD118" s="93">
        <f t="shared" si="125"/>
        <v>0</v>
      </c>
      <c r="AE118" s="93">
        <f t="shared" ref="AE118:AF118" si="126">IF(AE98&lt;0,AE98*-1,0)</f>
        <v>0</v>
      </c>
      <c r="AF118" s="93">
        <f t="shared" si="126"/>
        <v>0</v>
      </c>
      <c r="AG118" s="64"/>
      <c r="AH118" s="46">
        <f t="shared" si="33"/>
        <v>0</v>
      </c>
      <c r="AI118" s="47">
        <f t="shared" si="34"/>
        <v>0</v>
      </c>
      <c r="AK118" s="49"/>
      <c r="BG118" s="82">
        <v>-400</v>
      </c>
      <c r="BH118" s="82">
        <v>32.299999999999997</v>
      </c>
      <c r="BI118" s="82">
        <v>0</v>
      </c>
      <c r="BJ118" s="82">
        <v>20.6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11"/>
        <v>0</v>
      </c>
      <c r="C119" s="93">
        <f t="shared" si="111"/>
        <v>0</v>
      </c>
      <c r="D119" s="93">
        <f t="shared" ref="D119:E119" si="127">IF(D99&lt;0,D99*-1,0)</f>
        <v>0</v>
      </c>
      <c r="E119" s="93">
        <f t="shared" si="127"/>
        <v>0</v>
      </c>
      <c r="F119" s="93">
        <f t="shared" ref="F119" si="128">IF(F99&lt;0,F99*-1,0)</f>
        <v>0</v>
      </c>
      <c r="G119" s="93">
        <f t="shared" si="114"/>
        <v>0</v>
      </c>
      <c r="H119" s="93">
        <f t="shared" si="114"/>
        <v>0</v>
      </c>
      <c r="I119" s="93">
        <f t="shared" si="114"/>
        <v>0</v>
      </c>
      <c r="J119" s="93">
        <f t="shared" si="114"/>
        <v>0</v>
      </c>
      <c r="K119" s="93">
        <f t="shared" si="114"/>
        <v>0</v>
      </c>
      <c r="L119" s="93">
        <f t="shared" si="114"/>
        <v>0</v>
      </c>
      <c r="M119" s="93">
        <f t="shared" ref="M119:N119" si="129">IF(M99&lt;0,M99*-1,0)</f>
        <v>0</v>
      </c>
      <c r="N119" s="93">
        <f t="shared" si="129"/>
        <v>0</v>
      </c>
      <c r="O119" s="93">
        <f t="shared" ref="O119:P119" si="130">IF(O99&lt;0,O99*-1,0)</f>
        <v>0</v>
      </c>
      <c r="P119" s="93">
        <f t="shared" si="130"/>
        <v>0</v>
      </c>
      <c r="Q119" s="93">
        <f t="shared" ref="Q119:R119" si="131">IF(Q99&lt;0,Q99*-1,0)</f>
        <v>0</v>
      </c>
      <c r="R119" s="93">
        <f t="shared" si="131"/>
        <v>0</v>
      </c>
      <c r="S119" s="93">
        <f t="shared" si="114"/>
        <v>0</v>
      </c>
      <c r="T119" s="93">
        <f t="shared" si="114"/>
        <v>0</v>
      </c>
      <c r="U119" s="93">
        <f t="shared" si="114"/>
        <v>0</v>
      </c>
      <c r="V119" s="93">
        <f t="shared" si="114"/>
        <v>0</v>
      </c>
      <c r="W119" s="93">
        <f t="shared" si="114"/>
        <v>0</v>
      </c>
      <c r="X119" s="93">
        <f t="shared" si="114"/>
        <v>0</v>
      </c>
      <c r="Y119" s="93">
        <f t="shared" si="114"/>
        <v>0</v>
      </c>
      <c r="Z119" s="93">
        <f t="shared" si="114"/>
        <v>0</v>
      </c>
      <c r="AA119" s="93">
        <f t="shared" si="114"/>
        <v>0</v>
      </c>
      <c r="AB119" s="93">
        <f t="shared" ref="AB119:AD119" si="132">IF(AB99&lt;0,AB99*-1,0)</f>
        <v>0</v>
      </c>
      <c r="AC119" s="93">
        <f t="shared" si="132"/>
        <v>0</v>
      </c>
      <c r="AD119" s="93">
        <f t="shared" si="132"/>
        <v>0</v>
      </c>
      <c r="AE119" s="93">
        <f t="shared" ref="AE119:AF119" si="133">IF(AE99&lt;0,AE99*-1,0)</f>
        <v>0</v>
      </c>
      <c r="AF119" s="93">
        <f t="shared" si="133"/>
        <v>0</v>
      </c>
      <c r="AG119" s="111"/>
      <c r="AH119" s="46">
        <f t="shared" si="33"/>
        <v>0</v>
      </c>
      <c r="AI119" s="47">
        <f t="shared" si="34"/>
        <v>0</v>
      </c>
    </row>
    <row r="120" spans="1:64" x14ac:dyDescent="0.25">
      <c r="A120" s="96" t="s">
        <v>126</v>
      </c>
      <c r="B120" s="93">
        <f t="shared" si="111"/>
        <v>0</v>
      </c>
      <c r="C120" s="93">
        <f t="shared" si="111"/>
        <v>0</v>
      </c>
      <c r="D120" s="93">
        <f t="shared" ref="D120:E120" si="134">IF(D100&lt;0,D100*-1,0)</f>
        <v>0</v>
      </c>
      <c r="E120" s="93">
        <f t="shared" si="134"/>
        <v>0</v>
      </c>
      <c r="F120" s="93">
        <f t="shared" ref="F120" si="135">IF(F100&lt;0,F100*-1,0)</f>
        <v>0</v>
      </c>
      <c r="G120" s="93">
        <f t="shared" si="114"/>
        <v>0</v>
      </c>
      <c r="H120" s="93">
        <f t="shared" si="114"/>
        <v>0</v>
      </c>
      <c r="I120" s="93">
        <f t="shared" si="114"/>
        <v>0</v>
      </c>
      <c r="J120" s="93">
        <f t="shared" si="114"/>
        <v>0</v>
      </c>
      <c r="K120" s="93">
        <f t="shared" si="114"/>
        <v>0</v>
      </c>
      <c r="L120" s="93">
        <f t="shared" si="114"/>
        <v>0</v>
      </c>
      <c r="M120" s="93">
        <f t="shared" ref="M120:N120" si="136">IF(M100&lt;0,M100*-1,0)</f>
        <v>0</v>
      </c>
      <c r="N120" s="93">
        <f t="shared" si="136"/>
        <v>0</v>
      </c>
      <c r="O120" s="93">
        <f t="shared" ref="O120:P120" si="137">IF(O100&lt;0,O100*-1,0)</f>
        <v>0</v>
      </c>
      <c r="P120" s="93">
        <f t="shared" si="137"/>
        <v>0</v>
      </c>
      <c r="Q120" s="93">
        <f t="shared" ref="Q120:R120" si="138">IF(Q100&lt;0,Q100*-1,0)</f>
        <v>0</v>
      </c>
      <c r="R120" s="93">
        <f t="shared" si="138"/>
        <v>0</v>
      </c>
      <c r="S120" s="93">
        <f t="shared" si="114"/>
        <v>0</v>
      </c>
      <c r="T120" s="93">
        <f t="shared" si="114"/>
        <v>0</v>
      </c>
      <c r="U120" s="93">
        <f t="shared" si="114"/>
        <v>0</v>
      </c>
      <c r="V120" s="93">
        <f t="shared" si="114"/>
        <v>0</v>
      </c>
      <c r="W120" s="93">
        <f t="shared" si="114"/>
        <v>0</v>
      </c>
      <c r="X120" s="93">
        <f t="shared" si="114"/>
        <v>0</v>
      </c>
      <c r="Y120" s="93">
        <f t="shared" si="114"/>
        <v>0</v>
      </c>
      <c r="Z120" s="93">
        <f t="shared" si="114"/>
        <v>0</v>
      </c>
      <c r="AA120" s="93">
        <f t="shared" si="114"/>
        <v>0</v>
      </c>
      <c r="AB120" s="93">
        <f t="shared" ref="AB120:AD120" si="139">IF(AB100&lt;0,AB100*-1,0)</f>
        <v>0</v>
      </c>
      <c r="AC120" s="93">
        <f t="shared" si="139"/>
        <v>0</v>
      </c>
      <c r="AD120" s="93">
        <f t="shared" si="139"/>
        <v>0</v>
      </c>
      <c r="AE120" s="93">
        <f t="shared" ref="AE120:AF120" si="140">IF(AE100&lt;0,AE100*-1,0)</f>
        <v>0</v>
      </c>
      <c r="AF120" s="93">
        <f t="shared" si="140"/>
        <v>0</v>
      </c>
      <c r="AG120" s="111"/>
      <c r="AH120" s="46">
        <f t="shared" si="33"/>
        <v>0</v>
      </c>
      <c r="AI120" s="47">
        <f t="shared" si="34"/>
        <v>0</v>
      </c>
    </row>
    <row r="121" spans="1:64" x14ac:dyDescent="0.25">
      <c r="A121" s="96" t="s">
        <v>128</v>
      </c>
      <c r="B121" s="93">
        <f t="shared" si="111"/>
        <v>0</v>
      </c>
      <c r="C121" s="93">
        <f t="shared" si="111"/>
        <v>0</v>
      </c>
      <c r="D121" s="93">
        <f t="shared" ref="D121:E121" si="141">IF(D101&lt;0,D101*-1,0)</f>
        <v>0</v>
      </c>
      <c r="E121" s="93">
        <f t="shared" si="141"/>
        <v>0</v>
      </c>
      <c r="F121" s="93">
        <f t="shared" ref="F121" si="142">IF(F101&lt;0,F101*-1,0)</f>
        <v>0</v>
      </c>
      <c r="G121" s="93">
        <f t="shared" si="114"/>
        <v>0</v>
      </c>
      <c r="H121" s="93">
        <f t="shared" si="114"/>
        <v>0</v>
      </c>
      <c r="I121" s="93">
        <f t="shared" si="114"/>
        <v>0</v>
      </c>
      <c r="J121" s="93">
        <f t="shared" si="114"/>
        <v>0</v>
      </c>
      <c r="K121" s="93">
        <f t="shared" si="114"/>
        <v>0</v>
      </c>
      <c r="L121" s="93">
        <f t="shared" si="114"/>
        <v>0</v>
      </c>
      <c r="M121" s="93">
        <f t="shared" ref="M121:N121" si="143">IF(M101&lt;0,M101*-1,0)</f>
        <v>0</v>
      </c>
      <c r="N121" s="93">
        <f t="shared" si="143"/>
        <v>0</v>
      </c>
      <c r="O121" s="93">
        <f t="shared" ref="O121:P121" si="144">IF(O101&lt;0,O101*-1,0)</f>
        <v>0</v>
      </c>
      <c r="P121" s="93">
        <f t="shared" si="144"/>
        <v>0</v>
      </c>
      <c r="Q121" s="93">
        <f t="shared" ref="Q121:R121" si="145">IF(Q101&lt;0,Q101*-1,0)</f>
        <v>0</v>
      </c>
      <c r="R121" s="93">
        <f t="shared" si="145"/>
        <v>0</v>
      </c>
      <c r="S121" s="93">
        <f t="shared" si="114"/>
        <v>0</v>
      </c>
      <c r="T121" s="93">
        <f t="shared" si="114"/>
        <v>0</v>
      </c>
      <c r="U121" s="93">
        <f t="shared" si="114"/>
        <v>0</v>
      </c>
      <c r="V121" s="93">
        <f t="shared" si="114"/>
        <v>0</v>
      </c>
      <c r="W121" s="93">
        <f t="shared" si="114"/>
        <v>0</v>
      </c>
      <c r="X121" s="93">
        <f t="shared" si="114"/>
        <v>0</v>
      </c>
      <c r="Y121" s="93">
        <f t="shared" si="114"/>
        <v>0</v>
      </c>
      <c r="Z121" s="93">
        <f t="shared" si="114"/>
        <v>0</v>
      </c>
      <c r="AA121" s="93">
        <f t="shared" si="114"/>
        <v>0</v>
      </c>
      <c r="AB121" s="93">
        <f t="shared" ref="AB121:AD121" si="146">IF(AB101&lt;0,AB101*-1,0)</f>
        <v>0</v>
      </c>
      <c r="AC121" s="93">
        <f t="shared" si="146"/>
        <v>0</v>
      </c>
      <c r="AD121" s="93">
        <f t="shared" si="146"/>
        <v>0</v>
      </c>
      <c r="AE121" s="93">
        <f t="shared" ref="AE121:AF121" si="147">IF(AE101&lt;0,AE101*-1,0)</f>
        <v>0</v>
      </c>
      <c r="AF121" s="93">
        <f t="shared" si="147"/>
        <v>0</v>
      </c>
      <c r="AG121" s="111"/>
      <c r="AH121" s="46">
        <f t="shared" si="33"/>
        <v>0</v>
      </c>
      <c r="AI121" s="47">
        <f t="shared" si="34"/>
        <v>0</v>
      </c>
    </row>
    <row r="122" spans="1:64" ht="15.75" thickBot="1" x14ac:dyDescent="0.3">
      <c r="A122" s="96" t="s">
        <v>130</v>
      </c>
      <c r="B122" s="93">
        <f t="shared" si="111"/>
        <v>0</v>
      </c>
      <c r="C122" s="93">
        <f t="shared" si="111"/>
        <v>0</v>
      </c>
      <c r="D122" s="93">
        <f t="shared" ref="D122:E122" si="148">IF(D102&lt;0,D102*-1,0)</f>
        <v>0</v>
      </c>
      <c r="E122" s="93">
        <f t="shared" si="148"/>
        <v>0</v>
      </c>
      <c r="F122" s="93">
        <f t="shared" ref="F122" si="149">IF(F102&lt;0,F102*-1,0)</f>
        <v>0</v>
      </c>
      <c r="G122" s="93">
        <f t="shared" si="114"/>
        <v>0</v>
      </c>
      <c r="H122" s="93">
        <f t="shared" si="114"/>
        <v>0</v>
      </c>
      <c r="I122" s="93">
        <f t="shared" si="114"/>
        <v>0</v>
      </c>
      <c r="J122" s="93">
        <f t="shared" si="114"/>
        <v>0</v>
      </c>
      <c r="K122" s="93">
        <f t="shared" si="114"/>
        <v>0</v>
      </c>
      <c r="L122" s="93">
        <f t="shared" si="114"/>
        <v>0</v>
      </c>
      <c r="M122" s="93">
        <f t="shared" ref="M122:N122" si="150">IF(M102&lt;0,M102*-1,0)</f>
        <v>0</v>
      </c>
      <c r="N122" s="93">
        <f t="shared" si="150"/>
        <v>0</v>
      </c>
      <c r="O122" s="93">
        <f t="shared" ref="O122:P122" si="151">IF(O102&lt;0,O102*-1,0)</f>
        <v>0</v>
      </c>
      <c r="P122" s="93">
        <f t="shared" si="151"/>
        <v>0</v>
      </c>
      <c r="Q122" s="93">
        <f t="shared" ref="Q122:R122" si="152">IF(Q102&lt;0,Q102*-1,0)</f>
        <v>0</v>
      </c>
      <c r="R122" s="93">
        <f t="shared" si="152"/>
        <v>0</v>
      </c>
      <c r="S122" s="93">
        <f t="shared" si="114"/>
        <v>0</v>
      </c>
      <c r="T122" s="93">
        <f t="shared" si="114"/>
        <v>0</v>
      </c>
      <c r="U122" s="93">
        <f t="shared" si="114"/>
        <v>0</v>
      </c>
      <c r="V122" s="93">
        <f t="shared" si="114"/>
        <v>0</v>
      </c>
      <c r="W122" s="93">
        <f t="shared" si="114"/>
        <v>0</v>
      </c>
      <c r="X122" s="93">
        <f t="shared" si="114"/>
        <v>0</v>
      </c>
      <c r="Y122" s="93">
        <f t="shared" si="114"/>
        <v>0</v>
      </c>
      <c r="Z122" s="93">
        <f t="shared" si="114"/>
        <v>0</v>
      </c>
      <c r="AA122" s="93">
        <f t="shared" si="114"/>
        <v>0</v>
      </c>
      <c r="AB122" s="93">
        <f t="shared" ref="AB122:AD122" si="153">IF(AB102&lt;0,AB102*-1,0)</f>
        <v>0</v>
      </c>
      <c r="AC122" s="93">
        <f t="shared" si="153"/>
        <v>0</v>
      </c>
      <c r="AD122" s="93">
        <f t="shared" si="153"/>
        <v>0</v>
      </c>
      <c r="AE122" s="93">
        <f t="shared" ref="AE122:AF122" si="154">IF(AE102&lt;0,AE102*-1,0)</f>
        <v>0</v>
      </c>
      <c r="AF122" s="93">
        <f t="shared" si="154"/>
        <v>0</v>
      </c>
      <c r="AG122" s="103"/>
      <c r="AH122" s="46">
        <f t="shared" si="33"/>
        <v>0</v>
      </c>
      <c r="AI122" s="47">
        <f t="shared" si="34"/>
        <v>0</v>
      </c>
    </row>
    <row r="123" spans="1:64" ht="15.75" thickBot="1" x14ac:dyDescent="0.3">
      <c r="A123" s="112" t="s">
        <v>145</v>
      </c>
      <c r="B123" s="70">
        <f t="shared" ref="B123:C123" si="155">SUM(B117:B122)</f>
        <v>400</v>
      </c>
      <c r="C123" s="70">
        <f t="shared" si="155"/>
        <v>400</v>
      </c>
      <c r="D123" s="70">
        <f t="shared" ref="D123:E123" si="156">SUM(D117:D122)</f>
        <v>500</v>
      </c>
      <c r="E123" s="70">
        <f t="shared" si="156"/>
        <v>482</v>
      </c>
      <c r="F123" s="70">
        <f t="shared" ref="F123" si="157">SUM(F117:F122)</f>
        <v>452</v>
      </c>
      <c r="G123" s="70">
        <f t="shared" ref="G123:AA123" si="158">SUM(G117:G122)</f>
        <v>412</v>
      </c>
      <c r="H123" s="70">
        <f t="shared" si="158"/>
        <v>296</v>
      </c>
      <c r="I123" s="70">
        <f t="shared" si="158"/>
        <v>296.8</v>
      </c>
      <c r="J123" s="70">
        <f t="shared" si="158"/>
        <v>304</v>
      </c>
      <c r="K123" s="70">
        <f t="shared" si="158"/>
        <v>363</v>
      </c>
      <c r="L123" s="70">
        <f t="shared" si="158"/>
        <v>239.9</v>
      </c>
      <c r="M123" s="70">
        <f t="shared" ref="M123:N123" si="159">SUM(M117:M122)</f>
        <v>309.60000000000002</v>
      </c>
      <c r="N123" s="70">
        <f t="shared" si="159"/>
        <v>270.89999999999998</v>
      </c>
      <c r="O123" s="70">
        <f t="shared" ref="O123:P123" si="160">SUM(O117:O122)</f>
        <v>134.5</v>
      </c>
      <c r="P123" s="70">
        <f t="shared" si="160"/>
        <v>0</v>
      </c>
      <c r="Q123" s="70">
        <f t="shared" ref="Q123:R123" si="161">SUM(Q117:Q122)</f>
        <v>0</v>
      </c>
      <c r="R123" s="70">
        <f t="shared" si="161"/>
        <v>0</v>
      </c>
      <c r="S123" s="70">
        <f t="shared" si="158"/>
        <v>0</v>
      </c>
      <c r="T123" s="70">
        <f t="shared" si="158"/>
        <v>162.5</v>
      </c>
      <c r="U123" s="70">
        <f t="shared" si="158"/>
        <v>159</v>
      </c>
      <c r="V123" s="70">
        <f t="shared" si="158"/>
        <v>72.599999999999994</v>
      </c>
      <c r="W123" s="70">
        <f t="shared" si="158"/>
        <v>40.6</v>
      </c>
      <c r="X123" s="70">
        <f t="shared" si="158"/>
        <v>41.3</v>
      </c>
      <c r="Y123" s="70">
        <f t="shared" si="158"/>
        <v>106</v>
      </c>
      <c r="Z123" s="70">
        <f t="shared" si="158"/>
        <v>81.8</v>
      </c>
      <c r="AA123" s="70">
        <f t="shared" si="158"/>
        <v>259</v>
      </c>
      <c r="AB123" s="70">
        <f t="shared" ref="AB123:AD123" si="162">SUM(AB117:AB122)</f>
        <v>371.2</v>
      </c>
      <c r="AC123" s="70">
        <f t="shared" si="162"/>
        <v>371.2</v>
      </c>
      <c r="AD123" s="70">
        <f t="shared" si="162"/>
        <v>239.2</v>
      </c>
      <c r="AE123" s="70">
        <f t="shared" ref="AE123:AF123" si="163">SUM(AE117:AE122)</f>
        <v>400.5</v>
      </c>
      <c r="AF123" s="70">
        <f t="shared" si="163"/>
        <v>459.2</v>
      </c>
      <c r="AG123" s="104"/>
      <c r="AH123" s="46">
        <f t="shared" si="33"/>
        <v>500</v>
      </c>
      <c r="AI123" s="47">
        <f t="shared" si="34"/>
        <v>0</v>
      </c>
      <c r="AJ123" s="105">
        <f t="array" ref="AJ123">MIN(IF(B123:AF123&lt;&gt;0,B123:AF123))</f>
        <v>40.6</v>
      </c>
    </row>
    <row r="124" spans="1:64" ht="15.75" thickBot="1" x14ac:dyDescent="0.3">
      <c r="A124" s="87" t="s">
        <v>146</v>
      </c>
      <c r="B124" s="70">
        <f t="shared" ref="B124:C124" si="164">B108-B123</f>
        <v>-307.2</v>
      </c>
      <c r="C124" s="70">
        <f t="shared" si="164"/>
        <v>-307.2</v>
      </c>
      <c r="D124" s="70">
        <f t="shared" ref="D124:E124" si="165">D108-D123</f>
        <v>-418.1</v>
      </c>
      <c r="E124" s="70">
        <f t="shared" si="165"/>
        <v>-400.1</v>
      </c>
      <c r="F124" s="70">
        <f t="shared" ref="F124" si="166">F108-F123</f>
        <v>-379.3</v>
      </c>
      <c r="G124" s="70">
        <f t="shared" ref="G124:AA124" si="167">G108-G123</f>
        <v>-279.2</v>
      </c>
      <c r="H124" s="70">
        <f t="shared" si="167"/>
        <v>-173.3</v>
      </c>
      <c r="I124" s="70">
        <f t="shared" si="167"/>
        <v>-176.4</v>
      </c>
      <c r="J124" s="70">
        <f t="shared" si="167"/>
        <v>-187.4</v>
      </c>
      <c r="K124" s="70">
        <f t="shared" si="167"/>
        <v>-229.7</v>
      </c>
      <c r="L124" s="70">
        <f t="shared" si="167"/>
        <v>-107.5</v>
      </c>
      <c r="M124" s="70">
        <f t="shared" ref="M124:N124" si="168">M108-M123</f>
        <v>-180.8</v>
      </c>
      <c r="N124" s="70">
        <f t="shared" si="168"/>
        <v>-111.19999999999999</v>
      </c>
      <c r="O124" s="70">
        <f t="shared" ref="O124:P124" si="169">O108-O123</f>
        <v>18.099999999999994</v>
      </c>
      <c r="P124" s="70">
        <f t="shared" si="169"/>
        <v>198.7</v>
      </c>
      <c r="Q124" s="70">
        <f t="shared" ref="Q124:R124" si="170">Q108-Q123</f>
        <v>263.5</v>
      </c>
      <c r="R124" s="70">
        <f t="shared" si="170"/>
        <v>268.89999999999998</v>
      </c>
      <c r="S124" s="70">
        <f t="shared" si="167"/>
        <v>271.39999999999998</v>
      </c>
      <c r="T124" s="70">
        <f t="shared" si="167"/>
        <v>15.5</v>
      </c>
      <c r="U124" s="70">
        <f t="shared" si="167"/>
        <v>8</v>
      </c>
      <c r="V124" s="70">
        <f t="shared" si="167"/>
        <v>105</v>
      </c>
      <c r="W124" s="70">
        <f t="shared" si="167"/>
        <v>126.56</v>
      </c>
      <c r="X124" s="70">
        <f t="shared" si="167"/>
        <v>111.89999999999999</v>
      </c>
      <c r="Y124" s="70">
        <f t="shared" si="167"/>
        <v>58.400000000000006</v>
      </c>
      <c r="Z124" s="70">
        <f t="shared" si="167"/>
        <v>86.000000000000014</v>
      </c>
      <c r="AA124" s="70">
        <f t="shared" si="167"/>
        <v>-83</v>
      </c>
      <c r="AB124" s="70">
        <f t="shared" ref="AB124:AD124" si="171">AB108-AB123</f>
        <v>-200.29999999999998</v>
      </c>
      <c r="AC124" s="70">
        <f t="shared" si="171"/>
        <v>-200.29999999999998</v>
      </c>
      <c r="AD124" s="70">
        <f t="shared" si="171"/>
        <v>-138.39999999999998</v>
      </c>
      <c r="AE124" s="70">
        <f t="shared" ref="AE124:AF124" si="172">AE108-AE123</f>
        <v>-308</v>
      </c>
      <c r="AF124" s="70">
        <f t="shared" si="172"/>
        <v>-367.09999999999997</v>
      </c>
      <c r="AG124" s="104"/>
      <c r="AH124" s="46">
        <f t="shared" si="33"/>
        <v>271.39999999999998</v>
      </c>
      <c r="AI124" s="47">
        <f t="shared" si="34"/>
        <v>-418.1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3"/>
        <v>0</v>
      </c>
      <c r="AI125" s="47">
        <f t="shared" si="34"/>
        <v>0</v>
      </c>
    </row>
    <row r="126" spans="1:64" x14ac:dyDescent="0.25">
      <c r="A126" s="116" t="s">
        <v>148</v>
      </c>
      <c r="B126" s="117">
        <v>50.003</v>
      </c>
      <c r="C126" s="117">
        <v>50.003</v>
      </c>
      <c r="D126" s="117">
        <v>50.05</v>
      </c>
      <c r="E126" s="117">
        <v>50.05</v>
      </c>
      <c r="F126" s="117">
        <v>49.96</v>
      </c>
      <c r="G126" s="117">
        <v>49.994999999999997</v>
      </c>
      <c r="H126" s="117">
        <v>50.006</v>
      </c>
      <c r="I126" s="117">
        <v>50.003</v>
      </c>
      <c r="J126" s="117">
        <v>50.015999999999998</v>
      </c>
      <c r="K126" s="117">
        <v>50.015999999999998</v>
      </c>
      <c r="L126" s="117">
        <v>49.994999999999997</v>
      </c>
      <c r="M126" s="117">
        <v>49.999000000000002</v>
      </c>
      <c r="N126" s="117">
        <v>49.999000000000002</v>
      </c>
      <c r="O126" s="117">
        <v>50.008000000000003</v>
      </c>
      <c r="P126" s="117">
        <v>49.962000000000003</v>
      </c>
      <c r="Q126" s="117">
        <v>49.999000000000002</v>
      </c>
      <c r="R126" s="117">
        <v>50.000999999999998</v>
      </c>
      <c r="S126" s="117">
        <v>50.04</v>
      </c>
      <c r="T126" s="117">
        <v>50.04</v>
      </c>
      <c r="U126" s="117">
        <v>49.973999999999997</v>
      </c>
      <c r="V126" s="117">
        <v>49.99</v>
      </c>
      <c r="W126" s="117">
        <v>50.015999999999998</v>
      </c>
      <c r="X126" s="117">
        <v>49.869</v>
      </c>
      <c r="Y126" s="117">
        <v>49.96</v>
      </c>
      <c r="Z126" s="117">
        <v>50.104999999999997</v>
      </c>
      <c r="AA126" s="117">
        <v>50.05</v>
      </c>
      <c r="AB126" s="117">
        <v>49.991</v>
      </c>
      <c r="AC126" s="117">
        <v>49.991</v>
      </c>
      <c r="AD126" s="117">
        <v>49.954000000000001</v>
      </c>
      <c r="AE126" s="117">
        <v>49.976999999999997</v>
      </c>
      <c r="AF126" s="117">
        <v>49.981999999999999</v>
      </c>
      <c r="AG126" s="118"/>
      <c r="AH126" s="46">
        <f t="shared" si="33"/>
        <v>50.104999999999997</v>
      </c>
      <c r="AI126" s="47">
        <f t="shared" si="34"/>
        <v>49.869</v>
      </c>
    </row>
    <row r="127" spans="1:64" x14ac:dyDescent="0.25">
      <c r="A127" s="119" t="s">
        <v>149</v>
      </c>
      <c r="B127" s="43">
        <v>134.80000000000001</v>
      </c>
      <c r="C127" s="43">
        <v>134.80000000000001</v>
      </c>
      <c r="D127" s="43">
        <v>134.30000000000001</v>
      </c>
      <c r="E127" s="43">
        <v>134.30000000000001</v>
      </c>
      <c r="F127" s="43">
        <v>134.30000000000001</v>
      </c>
      <c r="G127" s="43">
        <v>134.9</v>
      </c>
      <c r="H127" s="43">
        <v>134.9</v>
      </c>
      <c r="I127" s="43">
        <v>133.30000000000001</v>
      </c>
      <c r="J127" s="43">
        <v>132.19999999999999</v>
      </c>
      <c r="K127" s="43">
        <v>132.19999999999999</v>
      </c>
      <c r="L127" s="43">
        <v>132.19999999999999</v>
      </c>
      <c r="M127" s="43">
        <v>131.69999999999999</v>
      </c>
      <c r="N127" s="43">
        <v>131.69999999999999</v>
      </c>
      <c r="O127" s="43">
        <v>132.69999999999999</v>
      </c>
      <c r="P127" s="43">
        <v>131.6</v>
      </c>
      <c r="Q127" s="43">
        <v>132.19999999999999</v>
      </c>
      <c r="R127" s="43">
        <v>132.4</v>
      </c>
      <c r="S127" s="43">
        <v>133.4</v>
      </c>
      <c r="T127" s="43">
        <v>133.4</v>
      </c>
      <c r="U127" s="43">
        <v>132</v>
      </c>
      <c r="V127" s="43">
        <v>132.5</v>
      </c>
      <c r="W127" s="43">
        <v>133</v>
      </c>
      <c r="X127" s="43">
        <v>133.5</v>
      </c>
      <c r="Y127" s="43">
        <v>134.30000000000001</v>
      </c>
      <c r="Z127" s="43">
        <v>132.80000000000001</v>
      </c>
      <c r="AA127" s="43">
        <v>132</v>
      </c>
      <c r="AB127" s="43">
        <v>132</v>
      </c>
      <c r="AC127" s="43">
        <v>132</v>
      </c>
      <c r="AD127" s="43">
        <v>132.5</v>
      </c>
      <c r="AE127" s="43">
        <v>132.5</v>
      </c>
      <c r="AF127" s="43">
        <v>132.5</v>
      </c>
      <c r="AG127" s="120"/>
      <c r="AH127" s="46">
        <f t="shared" si="33"/>
        <v>134.9</v>
      </c>
      <c r="AI127" s="47">
        <f t="shared" si="34"/>
        <v>131.6</v>
      </c>
    </row>
    <row r="128" spans="1:64" x14ac:dyDescent="0.25">
      <c r="A128" s="119" t="s">
        <v>150</v>
      </c>
      <c r="B128" s="43">
        <v>131.9</v>
      </c>
      <c r="C128" s="43">
        <v>131.9</v>
      </c>
      <c r="D128" s="43">
        <v>130</v>
      </c>
      <c r="E128" s="43">
        <v>130</v>
      </c>
      <c r="F128" s="43">
        <v>130</v>
      </c>
      <c r="G128" s="43">
        <v>131.4</v>
      </c>
      <c r="H128" s="43">
        <v>131.4</v>
      </c>
      <c r="I128" s="43">
        <v>131.4</v>
      </c>
      <c r="J128" s="43">
        <v>130.30000000000001</v>
      </c>
      <c r="K128" s="43">
        <v>130.30000000000001</v>
      </c>
      <c r="L128" s="43">
        <v>130.30000000000001</v>
      </c>
      <c r="M128" s="43">
        <v>129.4</v>
      </c>
      <c r="N128" s="43">
        <v>128.19999999999999</v>
      </c>
      <c r="O128" s="43">
        <v>129.1</v>
      </c>
      <c r="P128" s="43">
        <v>129.5</v>
      </c>
      <c r="Q128" s="43">
        <v>130</v>
      </c>
      <c r="R128" s="43">
        <v>129.4</v>
      </c>
      <c r="S128" s="43">
        <v>128.9</v>
      </c>
      <c r="T128" s="43">
        <v>128.9</v>
      </c>
      <c r="U128" s="43">
        <v>129.30000000000001</v>
      </c>
      <c r="V128" s="43">
        <v>130.30000000000001</v>
      </c>
      <c r="W128" s="43">
        <v>131.5</v>
      </c>
      <c r="X128" s="43">
        <v>131.9</v>
      </c>
      <c r="Y128" s="43">
        <v>132.30000000000001</v>
      </c>
      <c r="Z128" s="43">
        <v>130.9</v>
      </c>
      <c r="AA128" s="43">
        <v>130.19999999999999</v>
      </c>
      <c r="AB128" s="43">
        <v>130.19999999999999</v>
      </c>
      <c r="AC128" s="43">
        <v>130.19999999999999</v>
      </c>
      <c r="AD128" s="43">
        <v>129.5</v>
      </c>
      <c r="AE128" s="43">
        <v>129.5</v>
      </c>
      <c r="AF128" s="43">
        <v>129.5</v>
      </c>
      <c r="AG128" s="120"/>
      <c r="AH128" s="46">
        <f t="shared" si="33"/>
        <v>132.30000000000001</v>
      </c>
      <c r="AI128" s="47">
        <f t="shared" si="34"/>
        <v>128.19999999999999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3"/>
        <v>0</v>
      </c>
      <c r="AI129" s="47">
        <f t="shared" si="34"/>
        <v>0</v>
      </c>
    </row>
    <row r="130" spans="1:35" x14ac:dyDescent="0.25">
      <c r="A130" s="119" t="s">
        <v>152</v>
      </c>
      <c r="B130" s="43">
        <v>133.4</v>
      </c>
      <c r="C130" s="43">
        <v>133.4</v>
      </c>
      <c r="D130" s="43">
        <v>134.4</v>
      </c>
      <c r="E130" s="43">
        <v>134.4</v>
      </c>
      <c r="F130" s="43">
        <v>134.4</v>
      </c>
      <c r="G130" s="43">
        <v>135.4</v>
      </c>
      <c r="H130" s="43">
        <v>135.4</v>
      </c>
      <c r="I130" s="43">
        <v>135.4</v>
      </c>
      <c r="J130" s="43">
        <v>132.19999999999999</v>
      </c>
      <c r="K130" s="43">
        <v>132.19999999999999</v>
      </c>
      <c r="L130" s="43">
        <v>132.19999999999999</v>
      </c>
      <c r="M130" s="43">
        <v>131.80000000000001</v>
      </c>
      <c r="N130" s="43">
        <v>132.80000000000001</v>
      </c>
      <c r="O130" s="43">
        <v>132.1</v>
      </c>
      <c r="P130" s="43">
        <v>132.69999999999999</v>
      </c>
      <c r="Q130" s="43">
        <v>132</v>
      </c>
      <c r="R130" s="43">
        <v>132.4</v>
      </c>
      <c r="S130" s="43">
        <v>132.13999999999999</v>
      </c>
      <c r="T130" s="43">
        <v>132.13999999999999</v>
      </c>
      <c r="U130" s="43">
        <v>132.1</v>
      </c>
      <c r="V130" s="43">
        <v>135.1</v>
      </c>
      <c r="W130" s="43">
        <v>135</v>
      </c>
      <c r="X130" s="43">
        <v>135.30000000000001</v>
      </c>
      <c r="Y130" s="43">
        <v>135.30000000000001</v>
      </c>
      <c r="Z130" s="43">
        <v>135.1</v>
      </c>
      <c r="AA130" s="43">
        <v>133.6</v>
      </c>
      <c r="AB130" s="43">
        <v>133.6</v>
      </c>
      <c r="AC130" s="43">
        <v>133.6</v>
      </c>
      <c r="AD130" s="43">
        <v>134.1</v>
      </c>
      <c r="AE130" s="43">
        <v>134.1</v>
      </c>
      <c r="AF130" s="43">
        <v>134.1</v>
      </c>
      <c r="AG130" s="120"/>
      <c r="AH130" s="46">
        <f t="shared" si="33"/>
        <v>135.4</v>
      </c>
      <c r="AI130" s="47">
        <f t="shared" si="34"/>
        <v>131.80000000000001</v>
      </c>
    </row>
    <row r="131" spans="1:35" x14ac:dyDescent="0.25">
      <c r="A131" s="121" t="s">
        <v>153</v>
      </c>
      <c r="B131" s="122"/>
      <c r="C131" s="122"/>
      <c r="D131" s="122">
        <v>131.19999999999999</v>
      </c>
      <c r="E131" s="122">
        <v>131.19999999999999</v>
      </c>
      <c r="F131" s="122">
        <v>131.19999999999999</v>
      </c>
      <c r="G131" s="122">
        <v>131.19999999999999</v>
      </c>
      <c r="H131" s="122">
        <v>131.19999999999999</v>
      </c>
      <c r="I131" s="122">
        <v>131.19999999999999</v>
      </c>
      <c r="J131" s="122">
        <v>131.19999999999999</v>
      </c>
      <c r="K131" s="122">
        <v>131.19999999999999</v>
      </c>
      <c r="L131" s="122">
        <v>131.19999999999999</v>
      </c>
      <c r="M131" s="122">
        <v>131.19999999999999</v>
      </c>
      <c r="N131" s="122">
        <v>131.19999999999999</v>
      </c>
      <c r="O131" s="122">
        <v>131.19999999999999</v>
      </c>
      <c r="P131" s="122">
        <v>131.19999999999999</v>
      </c>
      <c r="Q131" s="122">
        <v>131.19999999999999</v>
      </c>
      <c r="R131" s="122">
        <v>131.19999999999999</v>
      </c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33"/>
        <v>131.19999999999999</v>
      </c>
      <c r="AI131" s="47">
        <f t="shared" si="34"/>
        <v>131.19999999999999</v>
      </c>
    </row>
    <row r="132" spans="1:35" x14ac:dyDescent="0.25">
      <c r="A132" s="119" t="s">
        <v>154</v>
      </c>
      <c r="B132" s="43">
        <v>125.96</v>
      </c>
      <c r="C132" s="43">
        <v>125.96</v>
      </c>
      <c r="D132" s="43">
        <v>122.7</v>
      </c>
      <c r="E132" s="43">
        <v>122.7</v>
      </c>
      <c r="F132" s="43">
        <v>122.7</v>
      </c>
      <c r="G132" s="43">
        <v>130.69999999999999</v>
      </c>
      <c r="H132" s="43">
        <v>130.69999999999999</v>
      </c>
      <c r="I132" s="43">
        <v>130.69999999999999</v>
      </c>
      <c r="J132" s="43">
        <v>128.1</v>
      </c>
      <c r="K132" s="43">
        <v>128.1</v>
      </c>
      <c r="L132" s="43">
        <v>128.1</v>
      </c>
      <c r="M132" s="43">
        <v>128.6</v>
      </c>
      <c r="N132" s="43">
        <v>129.6</v>
      </c>
      <c r="O132" s="43">
        <v>129.30000000000001</v>
      </c>
      <c r="P132" s="43">
        <v>127.3</v>
      </c>
      <c r="Q132" s="43">
        <v>128.5</v>
      </c>
      <c r="R132" s="43">
        <v>128.4</v>
      </c>
      <c r="S132" s="43">
        <v>125.2</v>
      </c>
      <c r="T132" s="43">
        <v>125.2</v>
      </c>
      <c r="U132" s="43">
        <v>111</v>
      </c>
      <c r="V132" s="43">
        <v>130</v>
      </c>
      <c r="W132" s="43">
        <v>115.56</v>
      </c>
      <c r="X132" s="43">
        <v>125.1</v>
      </c>
      <c r="Y132" s="43">
        <v>124.3</v>
      </c>
      <c r="Z132" s="43">
        <v>131.80000000000001</v>
      </c>
      <c r="AA132" s="43">
        <v>125.9</v>
      </c>
      <c r="AB132" s="43">
        <v>125.9</v>
      </c>
      <c r="AC132" s="43">
        <v>125.9</v>
      </c>
      <c r="AD132" s="43">
        <v>127.4</v>
      </c>
      <c r="AE132" s="43">
        <v>127.4</v>
      </c>
      <c r="AF132" s="43">
        <v>127.4</v>
      </c>
      <c r="AG132" s="120"/>
      <c r="AH132" s="46">
        <f t="shared" si="33"/>
        <v>131.80000000000001</v>
      </c>
      <c r="AI132" s="47">
        <f t="shared" si="34"/>
        <v>111</v>
      </c>
    </row>
    <row r="133" spans="1:35" ht="15.75" thickBot="1" x14ac:dyDescent="0.3">
      <c r="A133" s="119" t="s">
        <v>155</v>
      </c>
      <c r="B133" s="101">
        <v>65.3</v>
      </c>
      <c r="C133" s="101">
        <v>65.3</v>
      </c>
      <c r="D133" s="101">
        <v>67.400000000000006</v>
      </c>
      <c r="E133" s="101">
        <v>67.400000000000006</v>
      </c>
      <c r="F133" s="101">
        <v>67.400000000000006</v>
      </c>
      <c r="G133" s="101">
        <v>67.400000000000006</v>
      </c>
      <c r="H133" s="101">
        <v>67.400000000000006</v>
      </c>
      <c r="I133" s="101">
        <v>65.8</v>
      </c>
      <c r="J133" s="101">
        <v>65.8</v>
      </c>
      <c r="K133" s="101">
        <v>65.8</v>
      </c>
      <c r="L133" s="101">
        <v>65.8</v>
      </c>
      <c r="M133" s="101">
        <v>64.5</v>
      </c>
      <c r="N133" s="101">
        <v>64.900000000000006</v>
      </c>
      <c r="O133" s="101">
        <v>64.900000000000006</v>
      </c>
      <c r="P133" s="101">
        <v>65.400000000000006</v>
      </c>
      <c r="Q133" s="101">
        <v>65.2</v>
      </c>
      <c r="R133" s="101">
        <v>65.2</v>
      </c>
      <c r="S133" s="101">
        <v>65.849999999999994</v>
      </c>
      <c r="T133" s="101">
        <v>65.849999999999994</v>
      </c>
      <c r="U133" s="101">
        <v>65.8</v>
      </c>
      <c r="V133" s="101">
        <v>65.8</v>
      </c>
      <c r="W133" s="101">
        <v>65.8</v>
      </c>
      <c r="X133" s="101">
        <v>67.400000000000006</v>
      </c>
      <c r="Y133" s="101">
        <v>67.400000000000006</v>
      </c>
      <c r="Z133" s="101">
        <v>67.400000000000006</v>
      </c>
      <c r="AA133" s="101">
        <v>65.849999999999994</v>
      </c>
      <c r="AB133" s="101">
        <v>65.849999999999994</v>
      </c>
      <c r="AC133" s="101">
        <v>65.849999999999994</v>
      </c>
      <c r="AD133" s="101">
        <v>65.8</v>
      </c>
      <c r="AE133" s="101">
        <v>65.8</v>
      </c>
      <c r="AF133" s="101">
        <v>65.8</v>
      </c>
      <c r="AG133" s="124"/>
      <c r="AH133" s="46">
        <f t="shared" si="33"/>
        <v>67.400000000000006</v>
      </c>
      <c r="AI133" s="47">
        <f t="shared" si="34"/>
        <v>64.5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3"/>
        <v>0</v>
      </c>
      <c r="AI134" s="47">
        <f t="shared" si="34"/>
        <v>0</v>
      </c>
    </row>
    <row r="135" spans="1:35" ht="15.75" thickBot="1" x14ac:dyDescent="0.3">
      <c r="A135" s="126" t="s">
        <v>157</v>
      </c>
      <c r="B135" s="114">
        <f t="shared" ref="B135:C135" si="173">SUM(B26,B32,B45:B46,B82,B84:B85,B87,B89,B137:B142,B177,B183,B189,B198,B200,B212,B219,B222:B223,B230,B232,B234,B238:B240,B242:B244,B249,B255:B256,B258:B260,B161,B166)</f>
        <v>267.54000000000002</v>
      </c>
      <c r="C135" s="114">
        <f t="shared" si="173"/>
        <v>267.54000000000002</v>
      </c>
      <c r="D135" s="114">
        <f t="shared" ref="D135:E135" si="174">SUM(D26,D32,D45:D46,D82,D84:D85,D87,D89,D137:D142,D177,D183,D189,D198,D200,D212,D219,D222:D223,D230,D232,D234,D238:D240,D242:D244,D249,D255:D256,D258:D260,D161,D166)</f>
        <v>306.44</v>
      </c>
      <c r="E135" s="114">
        <f t="shared" si="174"/>
        <v>306.44</v>
      </c>
      <c r="F135" s="114">
        <f t="shared" ref="F135" si="175">SUM(F26,F32,F45:F46,F82,F84:F85,F87,F89,F137:F142,F177,F183,F189,F198,F200,F212,F219,F222:F223,F230,F232,F234,F238:F240,F242:F244,F249,F255:F256,F258:F260,F161,F166)</f>
        <v>171.43999999999997</v>
      </c>
      <c r="G135" s="114">
        <f t="shared" ref="G135:L135" si="176">SUM(G26,G32,G45:G46,G82,G84:G85,G87,G89,G137:G142,G177,G183,G189,G198,G200,G212,G219,G222:G223,G230,G232,G234,G238:G240,G242:G244,G249,G255:G256,G258:G260,G161,G166)</f>
        <v>145.73999999999998</v>
      </c>
      <c r="H135" s="114">
        <f t="shared" si="176"/>
        <v>152.73999999999998</v>
      </c>
      <c r="I135" s="114">
        <f t="shared" si="176"/>
        <v>149.54</v>
      </c>
      <c r="J135" s="114">
        <f t="shared" si="176"/>
        <v>268.24</v>
      </c>
      <c r="K135" s="114">
        <f t="shared" si="176"/>
        <v>268.24</v>
      </c>
      <c r="L135" s="114">
        <f t="shared" si="176"/>
        <v>268.24</v>
      </c>
      <c r="M135" s="114">
        <f t="shared" ref="M135:N135" si="177">SUM(M26,M32,M45:M46,M82,M84:M85,M87,M89,M137:M142,M177,M183,M189,M198,M200,M212,M219,M222:M223,M230,M232,M234,M238:M240,M242:M244,M249,M255:M256,M258:M260,M161,M166)</f>
        <v>274.20999999999998</v>
      </c>
      <c r="N135" s="114">
        <f t="shared" si="177"/>
        <v>288.03999999999996</v>
      </c>
      <c r="O135" s="114">
        <f t="shared" ref="O135:P135" si="178">SUM(O26,O32,O45:O46,O82,O84:O85,O87,O89,O137:O142,O177,O183,O189,O198,O200,O212,O219,O222:O223,O230,O232,O234,O238:O240,O242:O244,O249,O255:O256,O258:O260,O161,O166)</f>
        <v>283.04000000000002</v>
      </c>
      <c r="P135" s="114">
        <f t="shared" si="178"/>
        <v>306.73999999999995</v>
      </c>
      <c r="Q135" s="114">
        <f t="shared" ref="Q135:R135" si="179">SUM(Q26,Q32,Q45:Q46,Q82,Q84:Q85,Q87,Q89,Q137:Q142,Q177,Q183,Q189,Q198,Q200,Q212,Q219,Q222:Q223,Q230,Q232,Q234,Q238:Q240,Q242:Q244,Q249,Q255:Q256,Q258:Q260,Q161,Q166)</f>
        <v>293.54000000000002</v>
      </c>
      <c r="R135" s="114">
        <f t="shared" si="179"/>
        <v>287.83999999999997</v>
      </c>
      <c r="S135" s="114">
        <f t="shared" ref="S135:X135" si="180">SUM(S26,S32,S45:S46,S82,S84:S85,S87,S89,S137:S142,S177,S183,S189,S198,S200,S212,S219,S222:S223,S230,S232,S234,S238:S240,S242:S244,S249,S255:S256,S258:S260,S161,S166)</f>
        <v>279.64</v>
      </c>
      <c r="T135" s="114">
        <f t="shared" si="180"/>
        <v>275.33999999999997</v>
      </c>
      <c r="U135" s="114">
        <f t="shared" si="180"/>
        <v>282.73999999999995</v>
      </c>
      <c r="V135" s="114">
        <f t="shared" si="180"/>
        <v>273.44</v>
      </c>
      <c r="W135" s="114">
        <f t="shared" si="180"/>
        <v>251.73999999999995</v>
      </c>
      <c r="X135" s="114">
        <f t="shared" si="180"/>
        <v>261.33999999999997</v>
      </c>
      <c r="Y135" s="114">
        <f>SUM(Y23,Y30,Y51:Y52,Y82,Y84:Y85,Y87,Y89,Y137:Y142,Y170,Y176,Y182,Y191,Y193,Y205,Y212,Y215:Y216,Y223,Y225,Y227,Y231:Y233,Y235:Y237,Y242,Y248:Y249,Y251:Y253,Y261,Y266)</f>
        <v>240.9</v>
      </c>
      <c r="Z135" s="114">
        <f>SUM(Z23,Z30,Z51:Z52,Z82,Z84:Z85,Z87,Z89,Z137:Z142,Z170,Z176,Z182,Z191,Z193,Z205,Z212,Z215:Z216,Z223,Z225,Z227,Z231:Z233,Z235:Z237,Z242,Z248:Z249,Z251:Z253,Z261,Z266)</f>
        <v>294.91000000000003</v>
      </c>
      <c r="AA135" s="114">
        <f t="shared" ref="AA135" si="181">SUM(AA26,AA32,AA45:AA46,AA82,AA84:AA85,AA87,AA89,AA137:AA142,AA177,AA183,AA189,AA198,AA200,AA212,AA219,AA222:AA223,AA230,AA232,AA234,AA238:AA240,AA242:AA244,AA249,AA255:AA256,AA258:AA260,AA161,AA166)</f>
        <v>359.64</v>
      </c>
      <c r="AB135" s="114">
        <f t="shared" ref="AB135:AD135" si="182">SUM(AB26,AB32,AB45:AB46,AB82,AB84:AB85,AB87,AB89,AB137:AB142,AB177,AB183,AB189,AB198,AB200,AB212,AB219,AB222:AB223,AB230,AB232,AB234,AB238:AB240,AB242:AB244,AB249,AB255:AB256,AB258:AB260,AB161,AB166)</f>
        <v>347.73999999999995</v>
      </c>
      <c r="AC135" s="114">
        <f t="shared" si="182"/>
        <v>347.73999999999995</v>
      </c>
      <c r="AD135" s="114">
        <f t="shared" si="182"/>
        <v>272.24</v>
      </c>
      <c r="AE135" s="114">
        <f t="shared" ref="AE135:AF135" si="183">SUM(AE26,AE32,AE45:AE46,AE82,AE84:AE85,AE87,AE89,AE137:AE142,AE177,AE183,AE189,AE198,AE200,AE212,AE219,AE222:AE223,AE230,AE232,AE234,AE238:AE240,AE242:AE244,AE249,AE255:AE256,AE258:AE260,AE161,AE166)</f>
        <v>196.87</v>
      </c>
      <c r="AF135" s="114">
        <f t="shared" si="183"/>
        <v>184.73999999999998</v>
      </c>
      <c r="AG135" s="127"/>
      <c r="AH135" s="46">
        <f t="shared" si="33"/>
        <v>359.64</v>
      </c>
      <c r="AI135" s="47">
        <f t="shared" si="34"/>
        <v>145.73999999999998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29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3"/>
        <v>0</v>
      </c>
      <c r="AI136" s="47">
        <f t="shared" si="34"/>
        <v>0</v>
      </c>
    </row>
    <row r="137" spans="1:35" x14ac:dyDescent="0.25">
      <c r="A137" s="131" t="s">
        <v>159</v>
      </c>
      <c r="B137" s="132">
        <v>44.3</v>
      </c>
      <c r="C137" s="132">
        <v>44.3</v>
      </c>
      <c r="D137" s="132">
        <v>43.6</v>
      </c>
      <c r="E137" s="132">
        <v>43.6</v>
      </c>
      <c r="F137" s="132">
        <v>41.7</v>
      </c>
      <c r="G137" s="133">
        <v>50.3</v>
      </c>
      <c r="H137" s="133">
        <v>54</v>
      </c>
      <c r="I137" s="133">
        <v>52.6</v>
      </c>
      <c r="J137" s="133">
        <v>60.8</v>
      </c>
      <c r="K137" s="133">
        <v>60.8</v>
      </c>
      <c r="L137" s="133">
        <v>60.8</v>
      </c>
      <c r="M137" s="133">
        <v>17.5</v>
      </c>
      <c r="N137" s="133">
        <v>27.3</v>
      </c>
      <c r="O137" s="133">
        <v>21.9</v>
      </c>
      <c r="P137" s="133">
        <v>20.2</v>
      </c>
      <c r="Q137" s="133">
        <v>26.9</v>
      </c>
      <c r="R137" s="133">
        <v>14.8</v>
      </c>
      <c r="S137" s="133">
        <v>14.8</v>
      </c>
      <c r="T137" s="133">
        <v>11.2</v>
      </c>
      <c r="U137" s="133">
        <v>14.9</v>
      </c>
      <c r="V137" s="133">
        <v>16.2</v>
      </c>
      <c r="W137" s="133">
        <v>5.6</v>
      </c>
      <c r="X137" s="133">
        <v>6.9</v>
      </c>
      <c r="Y137" s="133">
        <v>8.9</v>
      </c>
      <c r="Z137" s="133">
        <v>21.1</v>
      </c>
      <c r="AA137" s="133">
        <v>51.1</v>
      </c>
      <c r="AB137" s="133">
        <v>52.4</v>
      </c>
      <c r="AC137" s="133">
        <v>52.4</v>
      </c>
      <c r="AD137" s="133">
        <v>51.4</v>
      </c>
      <c r="AE137" s="133">
        <v>50.3</v>
      </c>
      <c r="AF137" s="133">
        <v>53.5</v>
      </c>
      <c r="AG137" s="134">
        <v>75</v>
      </c>
      <c r="AH137" s="46">
        <f t="shared" si="33"/>
        <v>60.8</v>
      </c>
      <c r="AI137" s="47">
        <f t="shared" si="34"/>
        <v>5.6</v>
      </c>
    </row>
    <row r="138" spans="1:35" x14ac:dyDescent="0.25">
      <c r="A138" s="135" t="s">
        <v>160</v>
      </c>
      <c r="B138" s="132">
        <v>-11.5</v>
      </c>
      <c r="C138" s="132">
        <v>-11.5</v>
      </c>
      <c r="D138" s="132">
        <v>-4.4000000000000004</v>
      </c>
      <c r="E138" s="132">
        <v>-4.4000000000000004</v>
      </c>
      <c r="F138" s="132">
        <v>-4.8</v>
      </c>
      <c r="G138" s="136">
        <v>4.5999999999999996</v>
      </c>
      <c r="H138" s="136">
        <v>7.9</v>
      </c>
      <c r="I138" s="136">
        <v>6.1</v>
      </c>
      <c r="J138" s="136">
        <v>15.4</v>
      </c>
      <c r="K138" s="136">
        <v>15.4</v>
      </c>
      <c r="L138" s="136">
        <v>15.4</v>
      </c>
      <c r="M138" s="136">
        <v>31.1</v>
      </c>
      <c r="N138" s="136">
        <v>30.5</v>
      </c>
      <c r="O138" s="136">
        <v>29.4</v>
      </c>
      <c r="P138" s="136">
        <v>30</v>
      </c>
      <c r="Q138" s="136">
        <v>29.9</v>
      </c>
      <c r="R138" s="136">
        <v>24.6</v>
      </c>
      <c r="S138" s="136">
        <v>24.6</v>
      </c>
      <c r="T138" s="136">
        <v>36</v>
      </c>
      <c r="U138" s="136">
        <v>38.4</v>
      </c>
      <c r="V138" s="136">
        <v>28.6</v>
      </c>
      <c r="W138" s="136">
        <v>22.6</v>
      </c>
      <c r="X138" s="136">
        <v>24</v>
      </c>
      <c r="Y138" s="136">
        <v>13.4</v>
      </c>
      <c r="Z138" s="136">
        <v>34</v>
      </c>
      <c r="AA138" s="136">
        <v>7</v>
      </c>
      <c r="AB138" s="136">
        <v>9.6</v>
      </c>
      <c r="AC138" s="136">
        <v>9.6</v>
      </c>
      <c r="AD138" s="136">
        <v>7.4</v>
      </c>
      <c r="AE138" s="136">
        <v>4.8</v>
      </c>
      <c r="AF138" s="136">
        <v>8.5</v>
      </c>
      <c r="AG138" s="134">
        <v>240</v>
      </c>
      <c r="AH138" s="46">
        <f t="shared" si="33"/>
        <v>38.4</v>
      </c>
      <c r="AI138" s="47">
        <f t="shared" si="34"/>
        <v>-11.5</v>
      </c>
    </row>
    <row r="139" spans="1:35" x14ac:dyDescent="0.25">
      <c r="A139" s="135" t="s">
        <v>161</v>
      </c>
      <c r="B139" s="132">
        <v>-71.599999999999994</v>
      </c>
      <c r="C139" s="132">
        <v>-71.599999999999994</v>
      </c>
      <c r="D139" s="132">
        <v>-47</v>
      </c>
      <c r="E139" s="132">
        <v>-47</v>
      </c>
      <c r="F139" s="132">
        <v>-42.7</v>
      </c>
      <c r="G139" s="136">
        <v>-72.5</v>
      </c>
      <c r="H139" s="136">
        <v>-72.5</v>
      </c>
      <c r="I139" s="136">
        <v>-72.5</v>
      </c>
      <c r="J139" s="136">
        <v>-75</v>
      </c>
      <c r="K139" s="136">
        <v>-75</v>
      </c>
      <c r="L139" s="136">
        <v>-75</v>
      </c>
      <c r="M139" s="136">
        <v>-59.2</v>
      </c>
      <c r="N139" s="136">
        <v>-63.2</v>
      </c>
      <c r="O139" s="136">
        <v>-54.9</v>
      </c>
      <c r="P139" s="136">
        <v>-65.5</v>
      </c>
      <c r="Q139" s="136">
        <v>-61.7</v>
      </c>
      <c r="R139" s="136">
        <v>-55.1</v>
      </c>
      <c r="S139" s="136">
        <v>-55.1</v>
      </c>
      <c r="T139" s="136">
        <v>-45.9</v>
      </c>
      <c r="U139" s="136">
        <v>-53.9</v>
      </c>
      <c r="V139" s="136">
        <v>-57</v>
      </c>
      <c r="W139" s="136">
        <v>-52.5</v>
      </c>
      <c r="X139" s="136">
        <v>-55</v>
      </c>
      <c r="Y139" s="136">
        <v>-54.2</v>
      </c>
      <c r="Z139" s="136">
        <v>-48</v>
      </c>
      <c r="AA139" s="136">
        <v>-55.2</v>
      </c>
      <c r="AB139" s="136">
        <v>-70</v>
      </c>
      <c r="AC139" s="136">
        <v>-70</v>
      </c>
      <c r="AD139" s="136">
        <v>-66.8</v>
      </c>
      <c r="AE139" s="136">
        <v>-68.5</v>
      </c>
      <c r="AF139" s="136">
        <v>-85.3</v>
      </c>
      <c r="AG139" s="134">
        <v>240</v>
      </c>
      <c r="AH139" s="46">
        <f t="shared" ref="AH139:AH145" si="184">MAX(B139:AF139)</f>
        <v>-42.7</v>
      </c>
      <c r="AI139" s="47">
        <f t="shared" ref="AI139:AI145" si="185">MIN(B139:AF139)</f>
        <v>-85.3</v>
      </c>
    </row>
    <row r="140" spans="1:35" x14ac:dyDescent="0.25">
      <c r="A140" s="135" t="s">
        <v>162</v>
      </c>
      <c r="B140" s="132">
        <v>89.3</v>
      </c>
      <c r="C140" s="132">
        <v>89.3</v>
      </c>
      <c r="D140" s="132">
        <v>97.2</v>
      </c>
      <c r="E140" s="132">
        <v>97.2</v>
      </c>
      <c r="F140" s="132">
        <v>94</v>
      </c>
      <c r="G140" s="137">
        <v>75.8</v>
      </c>
      <c r="H140" s="137">
        <v>75.8</v>
      </c>
      <c r="I140" s="137">
        <v>75.8</v>
      </c>
      <c r="J140" s="137">
        <v>71.099999999999994</v>
      </c>
      <c r="K140" s="137">
        <v>71.099999999999994</v>
      </c>
      <c r="L140" s="137">
        <v>71.099999999999994</v>
      </c>
      <c r="M140" s="137">
        <v>55.77</v>
      </c>
      <c r="N140" s="137">
        <v>60.3</v>
      </c>
      <c r="O140" s="137">
        <v>52.8</v>
      </c>
      <c r="P140" s="137">
        <v>80.900000000000006</v>
      </c>
      <c r="Q140" s="137">
        <v>66.599999999999994</v>
      </c>
      <c r="R140" s="137">
        <v>69.2</v>
      </c>
      <c r="S140" s="137">
        <v>69.2</v>
      </c>
      <c r="T140" s="137">
        <v>43.8</v>
      </c>
      <c r="U140" s="137">
        <v>51.5</v>
      </c>
      <c r="V140" s="137">
        <v>55</v>
      </c>
      <c r="W140" s="137">
        <v>50.6</v>
      </c>
      <c r="X140" s="137">
        <v>52.5</v>
      </c>
      <c r="Y140" s="137">
        <v>51.1</v>
      </c>
      <c r="Z140" s="137">
        <v>45.41</v>
      </c>
      <c r="AA140" s="137">
        <v>67</v>
      </c>
      <c r="AB140" s="137">
        <v>94.2</v>
      </c>
      <c r="AC140" s="137">
        <v>94.2</v>
      </c>
      <c r="AD140" s="137">
        <v>72.599999999999994</v>
      </c>
      <c r="AE140" s="137">
        <v>72.599999999999994</v>
      </c>
      <c r="AF140" s="137">
        <v>94</v>
      </c>
      <c r="AG140" s="134"/>
      <c r="AH140" s="46">
        <f t="shared" si="184"/>
        <v>97.2</v>
      </c>
      <c r="AI140" s="47">
        <f t="shared" si="185"/>
        <v>43.8</v>
      </c>
    </row>
    <row r="141" spans="1:35" x14ac:dyDescent="0.25">
      <c r="A141" s="135" t="s">
        <v>163</v>
      </c>
      <c r="B141" s="132">
        <v>0</v>
      </c>
      <c r="C141" s="132">
        <v>0</v>
      </c>
      <c r="D141" s="132">
        <v>0</v>
      </c>
      <c r="E141" s="132">
        <v>0</v>
      </c>
      <c r="F141" s="132">
        <v>0</v>
      </c>
      <c r="G141" s="136">
        <v>0</v>
      </c>
      <c r="H141" s="136">
        <v>0</v>
      </c>
      <c r="I141" s="136">
        <v>0</v>
      </c>
      <c r="J141" s="136">
        <v>-3.3</v>
      </c>
      <c r="K141" s="136">
        <v>-3.3</v>
      </c>
      <c r="L141" s="136">
        <v>-3.3</v>
      </c>
      <c r="M141" s="136">
        <v>2.1</v>
      </c>
      <c r="N141" s="136">
        <v>0.2</v>
      </c>
      <c r="O141" s="136">
        <v>2</v>
      </c>
      <c r="P141" s="136">
        <v>12.6</v>
      </c>
      <c r="Q141" s="136">
        <v>7.6</v>
      </c>
      <c r="R141" s="136">
        <v>11</v>
      </c>
      <c r="S141" s="136">
        <v>11</v>
      </c>
      <c r="T141" s="136">
        <v>2.6</v>
      </c>
      <c r="U141" s="136">
        <v>5.0999999999999996</v>
      </c>
      <c r="V141" s="136">
        <v>4.1100000000000003</v>
      </c>
      <c r="W141" s="136">
        <v>4.5</v>
      </c>
      <c r="X141" s="136">
        <v>5.8</v>
      </c>
      <c r="Y141" s="136">
        <v>7</v>
      </c>
      <c r="Z141" s="136">
        <v>23.9</v>
      </c>
      <c r="AA141" s="136">
        <v>37.799999999999997</v>
      </c>
      <c r="AB141" s="136">
        <v>31.8</v>
      </c>
      <c r="AC141" s="136">
        <v>31.8</v>
      </c>
      <c r="AD141" s="136">
        <v>10</v>
      </c>
      <c r="AE141" s="136">
        <v>11.3</v>
      </c>
      <c r="AF141" s="136">
        <v>4.4000000000000004</v>
      </c>
      <c r="AG141" s="134">
        <v>60</v>
      </c>
      <c r="AH141" s="46">
        <f t="shared" si="184"/>
        <v>37.799999999999997</v>
      </c>
      <c r="AI141" s="47">
        <f t="shared" si="185"/>
        <v>-3.3</v>
      </c>
    </row>
    <row r="142" spans="1:35" x14ac:dyDescent="0.25">
      <c r="A142" s="135" t="s">
        <v>164</v>
      </c>
      <c r="B142" s="132">
        <v>69.900000000000006</v>
      </c>
      <c r="C142" s="132">
        <v>69.900000000000006</v>
      </c>
      <c r="D142" s="132">
        <v>69.900000000000006</v>
      </c>
      <c r="E142" s="132">
        <v>69.900000000000006</v>
      </c>
      <c r="F142" s="132">
        <v>-63.9</v>
      </c>
      <c r="G142" s="137">
        <v>-59.6</v>
      </c>
      <c r="H142" s="137">
        <v>-59.6</v>
      </c>
      <c r="I142" s="137">
        <v>-59.6</v>
      </c>
      <c r="J142" s="137">
        <v>52.1</v>
      </c>
      <c r="K142" s="137">
        <v>52.1</v>
      </c>
      <c r="L142" s="137">
        <v>52.1</v>
      </c>
      <c r="M142" s="137">
        <v>77.8</v>
      </c>
      <c r="N142" s="137">
        <v>80.5</v>
      </c>
      <c r="O142" s="137">
        <v>69.900000000000006</v>
      </c>
      <c r="P142" s="137">
        <v>62.3</v>
      </c>
      <c r="Q142" s="137">
        <v>57.8</v>
      </c>
      <c r="R142" s="137">
        <v>58.9</v>
      </c>
      <c r="S142" s="137">
        <v>58.9</v>
      </c>
      <c r="T142" s="137">
        <v>74</v>
      </c>
      <c r="U142" s="137">
        <v>74.599999999999994</v>
      </c>
      <c r="V142" s="137">
        <v>80</v>
      </c>
      <c r="W142" s="137">
        <v>76.8</v>
      </c>
      <c r="X142" s="137">
        <v>83.1</v>
      </c>
      <c r="Y142" s="137">
        <v>93.4</v>
      </c>
      <c r="Z142" s="137">
        <v>91.2</v>
      </c>
      <c r="AA142" s="137">
        <v>100.2</v>
      </c>
      <c r="AB142" s="137">
        <v>78.599999999999994</v>
      </c>
      <c r="AC142" s="137">
        <v>78.599999999999994</v>
      </c>
      <c r="AD142" s="137">
        <v>46.4</v>
      </c>
      <c r="AE142" s="137">
        <v>-24.77</v>
      </c>
      <c r="AF142" s="137">
        <v>-41.5</v>
      </c>
      <c r="AG142" s="138">
        <v>120</v>
      </c>
      <c r="AH142" s="46">
        <f t="shared" si="184"/>
        <v>100.2</v>
      </c>
      <c r="AI142" s="47">
        <f t="shared" si="185"/>
        <v>-63.9</v>
      </c>
    </row>
    <row r="143" spans="1:35" x14ac:dyDescent="0.25">
      <c r="A143" s="135" t="s">
        <v>165</v>
      </c>
      <c r="B143" s="132">
        <v>16.3</v>
      </c>
      <c r="C143" s="132">
        <v>16.3</v>
      </c>
      <c r="D143" s="132">
        <v>30</v>
      </c>
      <c r="E143" s="132">
        <v>30</v>
      </c>
      <c r="F143" s="132">
        <v>28.4</v>
      </c>
      <c r="G143" s="137">
        <v>20.3</v>
      </c>
      <c r="H143" s="137">
        <v>20.3</v>
      </c>
      <c r="I143" s="137">
        <v>20.3</v>
      </c>
      <c r="J143" s="137">
        <v>78</v>
      </c>
      <c r="K143" s="137">
        <v>78</v>
      </c>
      <c r="L143" s="137">
        <v>78</v>
      </c>
      <c r="M143" s="137">
        <v>88.2</v>
      </c>
      <c r="N143" s="137">
        <v>89.1</v>
      </c>
      <c r="O143" s="137">
        <v>83.7</v>
      </c>
      <c r="P143" s="137">
        <v>79.7</v>
      </c>
      <c r="Q143" s="137">
        <v>77.400000000000006</v>
      </c>
      <c r="R143" s="137">
        <v>75.7</v>
      </c>
      <c r="S143" s="137">
        <v>75.7</v>
      </c>
      <c r="T143" s="137">
        <v>83</v>
      </c>
      <c r="U143" s="137">
        <v>84</v>
      </c>
      <c r="V143" s="137">
        <v>86.8</v>
      </c>
      <c r="W143" s="137">
        <v>86.6</v>
      </c>
      <c r="X143" s="137">
        <v>89.5</v>
      </c>
      <c r="Y143" s="137">
        <v>94.8</v>
      </c>
      <c r="Z143" s="137">
        <v>93.41</v>
      </c>
      <c r="AA143" s="137">
        <v>99</v>
      </c>
      <c r="AB143" s="137">
        <v>176.5</v>
      </c>
      <c r="AC143" s="137">
        <v>176.5</v>
      </c>
      <c r="AD143" s="137">
        <v>146.80000000000001</v>
      </c>
      <c r="AE143" s="137">
        <v>79</v>
      </c>
      <c r="AF143" s="137">
        <v>61.9</v>
      </c>
      <c r="AG143" s="138"/>
      <c r="AH143" s="46">
        <f t="shared" si="184"/>
        <v>176.5</v>
      </c>
      <c r="AI143" s="47">
        <f t="shared" si="185"/>
        <v>16.3</v>
      </c>
    </row>
    <row r="144" spans="1:35" x14ac:dyDescent="0.25">
      <c r="A144" s="135" t="s">
        <v>166</v>
      </c>
      <c r="B144" s="132">
        <v>-54</v>
      </c>
      <c r="C144" s="132">
        <v>-54</v>
      </c>
      <c r="D144" s="132">
        <v>22.5</v>
      </c>
      <c r="E144" s="132">
        <v>22.5</v>
      </c>
      <c r="F144" s="132">
        <v>22.5</v>
      </c>
      <c r="G144" s="137">
        <v>22.2</v>
      </c>
      <c r="H144" s="137">
        <v>22.2</v>
      </c>
      <c r="I144" s="137">
        <v>22.2</v>
      </c>
      <c r="J144" s="137">
        <v>18</v>
      </c>
      <c r="K144" s="137">
        <v>18</v>
      </c>
      <c r="L144" s="137">
        <v>18</v>
      </c>
      <c r="M144" s="137">
        <v>16.8</v>
      </c>
      <c r="N144" s="137">
        <v>17.2</v>
      </c>
      <c r="O144" s="137">
        <v>16.7</v>
      </c>
      <c r="P144" s="137">
        <v>14.9</v>
      </c>
      <c r="Q144" s="137">
        <v>11.3</v>
      </c>
      <c r="R144" s="137">
        <v>14.9</v>
      </c>
      <c r="S144" s="137">
        <v>14.9</v>
      </c>
      <c r="T144" s="137">
        <v>16.96</v>
      </c>
      <c r="U144" s="137">
        <v>16.2</v>
      </c>
      <c r="V144" s="137">
        <v>16.399999999999999</v>
      </c>
      <c r="W144" s="137">
        <v>16.7</v>
      </c>
      <c r="X144" s="137">
        <v>-41</v>
      </c>
      <c r="Y144" s="137">
        <v>-44.5</v>
      </c>
      <c r="Z144" s="137">
        <v>-55.1</v>
      </c>
      <c r="AA144" s="137">
        <v>-56.8</v>
      </c>
      <c r="AB144" s="137">
        <v>-51.2</v>
      </c>
      <c r="AC144" s="137">
        <v>-51.2</v>
      </c>
      <c r="AD144" s="137">
        <v>-46.4</v>
      </c>
      <c r="AE144" s="137">
        <v>-65.099999999999994</v>
      </c>
      <c r="AF144" s="137">
        <v>-48.7</v>
      </c>
      <c r="AG144" s="138"/>
      <c r="AH144" s="46">
        <f t="shared" si="184"/>
        <v>22.5</v>
      </c>
      <c r="AI144" s="47">
        <f t="shared" si="185"/>
        <v>-65.099999999999994</v>
      </c>
    </row>
    <row r="145" spans="1:38" x14ac:dyDescent="0.25">
      <c r="A145" s="135" t="s">
        <v>167</v>
      </c>
      <c r="B145" s="132">
        <v>-9.6</v>
      </c>
      <c r="C145" s="132">
        <v>-9.6</v>
      </c>
      <c r="D145" s="132">
        <v>0</v>
      </c>
      <c r="E145" s="132">
        <v>0</v>
      </c>
      <c r="F145" s="132">
        <v>3.7</v>
      </c>
      <c r="G145" s="137">
        <v>-13.9</v>
      </c>
      <c r="H145" s="137">
        <v>-13.9</v>
      </c>
      <c r="I145" s="137">
        <v>-13.9</v>
      </c>
      <c r="J145" s="137">
        <v>-12.4</v>
      </c>
      <c r="K145" s="137">
        <v>-12.4</v>
      </c>
      <c r="L145" s="137">
        <v>-12.4</v>
      </c>
      <c r="M145" s="137">
        <v>-42</v>
      </c>
      <c r="N145" s="137">
        <v>-17.7</v>
      </c>
      <c r="O145" s="137">
        <v>-30.3</v>
      </c>
      <c r="P145" s="137">
        <v>-10.5</v>
      </c>
      <c r="Q145" s="137">
        <v>-32.200000000000003</v>
      </c>
      <c r="R145" s="137">
        <v>-30.3</v>
      </c>
      <c r="S145" s="137">
        <v>-30.3</v>
      </c>
      <c r="T145" s="137">
        <v>-53.8</v>
      </c>
      <c r="U145" s="137">
        <v>-37</v>
      </c>
      <c r="V145" s="137">
        <v>-23.9</v>
      </c>
      <c r="W145" s="137">
        <v>-32.299999999999997</v>
      </c>
      <c r="X145" s="137">
        <v>-3.9</v>
      </c>
      <c r="Y145" s="137">
        <v>5.5</v>
      </c>
      <c r="Z145" s="137">
        <v>5</v>
      </c>
      <c r="AA145" s="137">
        <v>14.3</v>
      </c>
      <c r="AB145" s="137">
        <v>43.5</v>
      </c>
      <c r="AC145" s="137">
        <v>43.5</v>
      </c>
      <c r="AD145" s="137">
        <v>57.4</v>
      </c>
      <c r="AE145" s="137">
        <v>15.2</v>
      </c>
      <c r="AF145" s="137">
        <v>23.4</v>
      </c>
      <c r="AG145" s="138"/>
      <c r="AH145" s="46">
        <f t="shared" si="184"/>
        <v>57.4</v>
      </c>
      <c r="AI145" s="47">
        <f t="shared" si="185"/>
        <v>-53.8</v>
      </c>
    </row>
    <row r="146" spans="1:38" x14ac:dyDescent="0.25">
      <c r="A146" s="135" t="s">
        <v>168</v>
      </c>
      <c r="B146" s="132">
        <v>-315.60000000000002</v>
      </c>
      <c r="C146" s="132">
        <v>-315.60000000000002</v>
      </c>
      <c r="D146" s="132">
        <v>-333</v>
      </c>
      <c r="E146" s="132">
        <v>-333</v>
      </c>
      <c r="F146" s="132">
        <v>-282</v>
      </c>
      <c r="G146" s="137">
        <v>-264.10000000000002</v>
      </c>
      <c r="H146" s="137">
        <v>-202</v>
      </c>
      <c r="I146" s="137">
        <v>-211.2</v>
      </c>
      <c r="J146" s="137">
        <v>-228.2</v>
      </c>
      <c r="K146" s="137">
        <v>-242.2</v>
      </c>
      <c r="L146" s="137">
        <v>-242.2</v>
      </c>
      <c r="M146" s="137">
        <v>-237.4</v>
      </c>
      <c r="N146" s="137">
        <v>-206.8</v>
      </c>
      <c r="O146" s="137">
        <v>-167.4</v>
      </c>
      <c r="P146" s="137">
        <v>-57.2</v>
      </c>
      <c r="Q146" s="137">
        <v>-58</v>
      </c>
      <c r="R146" s="137">
        <v>-60.9</v>
      </c>
      <c r="S146" s="137">
        <v>-60.9</v>
      </c>
      <c r="T146" s="137">
        <v>-229.2</v>
      </c>
      <c r="U146" s="137">
        <v>-208</v>
      </c>
      <c r="V146" s="137">
        <v>-152.80000000000001</v>
      </c>
      <c r="W146" s="137">
        <v>-121.9</v>
      </c>
      <c r="X146" s="137">
        <v>-104</v>
      </c>
      <c r="Y146" s="137">
        <v>-122</v>
      </c>
      <c r="Z146" s="137">
        <v>-208.3</v>
      </c>
      <c r="AA146" s="137">
        <v>-224.4</v>
      </c>
      <c r="AB146" s="137">
        <v>-506.2</v>
      </c>
      <c r="AC146" s="137">
        <v>-506.2</v>
      </c>
      <c r="AD146" s="137">
        <v>-450.8</v>
      </c>
      <c r="AE146" s="137">
        <v>-600.29999999999995</v>
      </c>
      <c r="AF146" s="137">
        <v>-644.70000000000005</v>
      </c>
      <c r="AG146" s="138"/>
      <c r="AH146" s="46">
        <f t="shared" ref="AH146:AH158" si="186">MAX(B146:AF146)</f>
        <v>-57.2</v>
      </c>
      <c r="AI146" s="47">
        <f t="shared" ref="AI146:AI158" si="187">MIN(B146:AF146)</f>
        <v>-644.70000000000005</v>
      </c>
    </row>
    <row r="147" spans="1:38" x14ac:dyDescent="0.25">
      <c r="A147" s="135" t="s">
        <v>169</v>
      </c>
      <c r="B147" s="132">
        <v>71.3</v>
      </c>
      <c r="C147" s="132">
        <v>71.3</v>
      </c>
      <c r="D147" s="132">
        <v>97</v>
      </c>
      <c r="E147" s="132">
        <v>97</v>
      </c>
      <c r="F147" s="132">
        <v>106</v>
      </c>
      <c r="G147" s="137">
        <v>99.2</v>
      </c>
      <c r="H147" s="137">
        <v>99.2</v>
      </c>
      <c r="I147" s="137">
        <v>99.2</v>
      </c>
      <c r="J147" s="137">
        <v>86.11</v>
      </c>
      <c r="K147" s="137">
        <v>86.11</v>
      </c>
      <c r="L147" s="137">
        <v>86.11</v>
      </c>
      <c r="M147" s="137">
        <v>68.3</v>
      </c>
      <c r="N147" s="137">
        <v>76.900000000000006</v>
      </c>
      <c r="O147" s="137">
        <v>75</v>
      </c>
      <c r="P147" s="137">
        <v>69.8</v>
      </c>
      <c r="Q147" s="137">
        <v>63.7</v>
      </c>
      <c r="R147" s="137">
        <v>59.6</v>
      </c>
      <c r="S147" s="137">
        <v>59.6</v>
      </c>
      <c r="T147" s="137">
        <v>52</v>
      </c>
      <c r="U147" s="137">
        <v>60.2</v>
      </c>
      <c r="V147" s="137">
        <v>52.1</v>
      </c>
      <c r="W147" s="137">
        <v>53.2</v>
      </c>
      <c r="X147" s="137">
        <v>53.4</v>
      </c>
      <c r="Y147" s="137">
        <v>52.7</v>
      </c>
      <c r="Z147" s="137">
        <v>47.2</v>
      </c>
      <c r="AA147" s="137">
        <v>43.3</v>
      </c>
      <c r="AB147" s="137">
        <v>45.9</v>
      </c>
      <c r="AC147" s="137">
        <v>45.9</v>
      </c>
      <c r="AD147" s="137">
        <v>54.6</v>
      </c>
      <c r="AE147" s="137">
        <v>67</v>
      </c>
      <c r="AF147" s="137">
        <v>74.900000000000006</v>
      </c>
      <c r="AG147" s="138"/>
      <c r="AH147" s="46">
        <f t="shared" si="186"/>
        <v>106</v>
      </c>
      <c r="AI147" s="47">
        <f t="shared" si="187"/>
        <v>43.3</v>
      </c>
    </row>
    <row r="148" spans="1:38" x14ac:dyDescent="0.25">
      <c r="A148" s="135" t="s">
        <v>170</v>
      </c>
      <c r="B148" s="132"/>
      <c r="C148" s="132"/>
      <c r="D148" s="132"/>
      <c r="E148" s="132"/>
      <c r="F148" s="132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186"/>
        <v>0</v>
      </c>
      <c r="AI148" s="47">
        <f t="shared" si="187"/>
        <v>0</v>
      </c>
    </row>
    <row r="149" spans="1:38" x14ac:dyDescent="0.25">
      <c r="A149" s="135" t="s">
        <v>171</v>
      </c>
      <c r="B149" s="132">
        <v>116.3</v>
      </c>
      <c r="C149" s="132">
        <v>116.3</v>
      </c>
      <c r="D149" s="132">
        <v>230</v>
      </c>
      <c r="E149" s="132">
        <v>230</v>
      </c>
      <c r="F149" s="132">
        <v>230</v>
      </c>
      <c r="G149" s="122">
        <v>230.9</v>
      </c>
      <c r="H149" s="122">
        <v>230.9</v>
      </c>
      <c r="I149" s="122">
        <v>230.9</v>
      </c>
      <c r="J149" s="122">
        <v>224.5</v>
      </c>
      <c r="K149" s="122">
        <v>224.5</v>
      </c>
      <c r="L149" s="122">
        <v>224.5</v>
      </c>
      <c r="M149" s="122">
        <v>224.5</v>
      </c>
      <c r="N149" s="122">
        <v>222.7</v>
      </c>
      <c r="O149" s="122">
        <v>222.3</v>
      </c>
      <c r="P149" s="122">
        <v>122.8</v>
      </c>
      <c r="Q149" s="122">
        <v>124.7</v>
      </c>
      <c r="R149" s="122">
        <v>126.4</v>
      </c>
      <c r="S149" s="122">
        <v>126.4</v>
      </c>
      <c r="T149" s="122">
        <f>117+116</f>
        <v>233</v>
      </c>
      <c r="U149" s="122">
        <f>123+121</f>
        <v>244</v>
      </c>
      <c r="V149" s="122">
        <f>126.3+123.9</f>
        <v>250.2</v>
      </c>
      <c r="W149" s="122">
        <v>250</v>
      </c>
      <c r="X149" s="122">
        <f>125.7*2</f>
        <v>251.4</v>
      </c>
      <c r="Y149" s="122">
        <v>255</v>
      </c>
      <c r="Z149" s="122">
        <v>259</v>
      </c>
      <c r="AA149" s="122">
        <f>126.7+126.1</f>
        <v>252.8</v>
      </c>
      <c r="AB149" s="122">
        <v>254.6</v>
      </c>
      <c r="AC149" s="122">
        <v>254.6</v>
      </c>
      <c r="AD149" s="122">
        <v>251.7</v>
      </c>
      <c r="AE149" s="122">
        <v>251</v>
      </c>
      <c r="AF149" s="122">
        <v>147.69999999999999</v>
      </c>
      <c r="AG149" s="134"/>
      <c r="AH149" s="46">
        <f t="shared" si="186"/>
        <v>259</v>
      </c>
      <c r="AI149" s="47">
        <f t="shared" si="187"/>
        <v>116.3</v>
      </c>
    </row>
    <row r="150" spans="1:38" x14ac:dyDescent="0.25">
      <c r="A150" s="135" t="s">
        <v>172</v>
      </c>
      <c r="B150" s="132">
        <v>30.1</v>
      </c>
      <c r="C150" s="132">
        <v>30.1</v>
      </c>
      <c r="D150" s="132">
        <v>30.1</v>
      </c>
      <c r="E150" s="132">
        <v>30.1</v>
      </c>
      <c r="F150" s="132">
        <v>30.1</v>
      </c>
      <c r="G150" s="122">
        <v>31.2</v>
      </c>
      <c r="H150" s="122">
        <v>31.2</v>
      </c>
      <c r="I150" s="122">
        <v>31.2</v>
      </c>
      <c r="J150" s="122">
        <v>30.2</v>
      </c>
      <c r="K150" s="122">
        <v>30.2</v>
      </c>
      <c r="L150" s="122">
        <v>30.2</v>
      </c>
      <c r="M150" s="122">
        <v>30.2</v>
      </c>
      <c r="N150" s="122">
        <v>30.2</v>
      </c>
      <c r="O150" s="122">
        <v>30.4</v>
      </c>
      <c r="P150" s="122">
        <v>31.2</v>
      </c>
      <c r="Q150" s="122">
        <v>24.4</v>
      </c>
      <c r="R150" s="122">
        <v>30</v>
      </c>
      <c r="S150" s="122">
        <v>30</v>
      </c>
      <c r="T150" s="122">
        <v>30.6</v>
      </c>
      <c r="U150" s="122">
        <v>30.5</v>
      </c>
      <c r="V150" s="122">
        <v>30</v>
      </c>
      <c r="W150" s="122">
        <v>30.3</v>
      </c>
      <c r="X150" s="122">
        <v>30.1</v>
      </c>
      <c r="Y150" s="122">
        <v>30.1</v>
      </c>
      <c r="Z150" s="122">
        <v>29.5</v>
      </c>
      <c r="AA150" s="122">
        <v>28.7</v>
      </c>
      <c r="AB150" s="122">
        <v>28.6</v>
      </c>
      <c r="AC150" s="122">
        <v>28.6</v>
      </c>
      <c r="AD150" s="122">
        <v>29.4</v>
      </c>
      <c r="AE150" s="122">
        <v>30.5</v>
      </c>
      <c r="AF150" s="122">
        <v>31</v>
      </c>
      <c r="AG150" s="134"/>
      <c r="AH150" s="46">
        <f t="shared" si="186"/>
        <v>31.2</v>
      </c>
      <c r="AI150" s="47">
        <f t="shared" si="187"/>
        <v>24.4</v>
      </c>
    </row>
    <row r="151" spans="1:38" ht="15.75" thickBot="1" x14ac:dyDescent="0.3">
      <c r="A151" s="139" t="s">
        <v>173</v>
      </c>
      <c r="B151" s="132">
        <v>7.3</v>
      </c>
      <c r="C151" s="132">
        <v>7.3</v>
      </c>
      <c r="D151" s="132">
        <v>7.3</v>
      </c>
      <c r="E151" s="132">
        <v>7.3</v>
      </c>
      <c r="F151" s="132">
        <v>8</v>
      </c>
      <c r="G151" s="122">
        <v>7.2</v>
      </c>
      <c r="H151" s="122">
        <v>7.2</v>
      </c>
      <c r="I151" s="122">
        <v>7.2</v>
      </c>
      <c r="J151" s="122">
        <v>5.7</v>
      </c>
      <c r="K151" s="122">
        <v>5.7</v>
      </c>
      <c r="L151" s="122">
        <v>5.7</v>
      </c>
      <c r="M151" s="122">
        <v>5.7</v>
      </c>
      <c r="N151" s="122">
        <v>5.3</v>
      </c>
      <c r="O151" s="122">
        <v>15.5</v>
      </c>
      <c r="P151" s="122">
        <v>21.9</v>
      </c>
      <c r="Q151" s="122">
        <v>22.7</v>
      </c>
      <c r="R151" s="122">
        <v>19.399999999999999</v>
      </c>
      <c r="S151" s="122">
        <v>19.399999999999999</v>
      </c>
      <c r="T151" s="122">
        <v>12.1</v>
      </c>
      <c r="U151" s="122">
        <v>10.199999999999999</v>
      </c>
      <c r="V151" s="122">
        <v>7</v>
      </c>
      <c r="W151" s="122">
        <v>6</v>
      </c>
      <c r="X151" s="122">
        <v>5.2</v>
      </c>
      <c r="Y151" s="122">
        <v>5.2</v>
      </c>
      <c r="Z151" s="122">
        <v>3</v>
      </c>
      <c r="AA151" s="122">
        <v>1.8</v>
      </c>
      <c r="AB151" s="122">
        <v>2.7</v>
      </c>
      <c r="AC151" s="122">
        <v>2.7</v>
      </c>
      <c r="AD151" s="122">
        <v>3.1</v>
      </c>
      <c r="AE151" s="122">
        <v>4.4000000000000004</v>
      </c>
      <c r="AF151" s="122">
        <v>5.6</v>
      </c>
      <c r="AG151" s="134"/>
      <c r="AH151" s="46">
        <f t="shared" si="186"/>
        <v>22.7</v>
      </c>
      <c r="AI151" s="47">
        <f t="shared" si="187"/>
        <v>1.8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>
        <v>1986.59</v>
      </c>
      <c r="AC152" s="142">
        <v>1986.59</v>
      </c>
      <c r="AD152" s="142">
        <v>1986.59</v>
      </c>
      <c r="AE152" s="142">
        <v>1986.59</v>
      </c>
      <c r="AF152" s="142">
        <v>1986.59</v>
      </c>
      <c r="AG152" s="51"/>
      <c r="AH152" s="46">
        <f t="shared" si="186"/>
        <v>1986.59</v>
      </c>
      <c r="AI152" s="47">
        <f t="shared" si="187"/>
        <v>1986.59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>
        <v>1985.1</v>
      </c>
      <c r="D153" s="144">
        <v>1984.9</v>
      </c>
      <c r="E153" s="144">
        <v>1984.5</v>
      </c>
      <c r="F153" s="144">
        <v>1984.4</v>
      </c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6"/>
      <c r="AH153" s="46">
        <f t="shared" si="186"/>
        <v>1985.1</v>
      </c>
      <c r="AI153" s="47">
        <f t="shared" si="187"/>
        <v>1984.4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>
        <v>523.92999999999995</v>
      </c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86"/>
        <v>523.92999999999995</v>
      </c>
      <c r="AI154" s="47">
        <f t="shared" si="187"/>
        <v>523.92999999999995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>
        <v>624.44000000000005</v>
      </c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>
        <v>624.88</v>
      </c>
      <c r="AC155" s="148">
        <v>624.88</v>
      </c>
      <c r="AD155" s="148">
        <v>624.88</v>
      </c>
      <c r="AE155" s="148">
        <v>624.88</v>
      </c>
      <c r="AF155" s="148">
        <v>624.88</v>
      </c>
      <c r="AG155" s="146"/>
      <c r="AH155" s="46">
        <f t="shared" si="186"/>
        <v>624.88</v>
      </c>
      <c r="AI155" s="47">
        <f t="shared" si="187"/>
        <v>624.44000000000005</v>
      </c>
      <c r="AK155" s="187"/>
    </row>
    <row r="156" spans="1:38" x14ac:dyDescent="0.25">
      <c r="A156" s="135" t="s">
        <v>177</v>
      </c>
      <c r="B156" s="147"/>
      <c r="C156" s="148"/>
      <c r="D156" s="148">
        <v>336.16</v>
      </c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>
        <v>337.14</v>
      </c>
      <c r="AC156" s="148">
        <v>337.14</v>
      </c>
      <c r="AD156" s="148">
        <v>337.14</v>
      </c>
      <c r="AE156" s="148">
        <v>337.14</v>
      </c>
      <c r="AF156" s="148">
        <v>337.14</v>
      </c>
      <c r="AG156" s="146"/>
      <c r="AH156" s="46">
        <f t="shared" si="186"/>
        <v>337.14</v>
      </c>
      <c r="AI156" s="47">
        <f t="shared" si="187"/>
        <v>336.16</v>
      </c>
      <c r="AK156" s="187"/>
    </row>
    <row r="157" spans="1:38" x14ac:dyDescent="0.25">
      <c r="A157" s="135" t="s">
        <v>178</v>
      </c>
      <c r="B157" s="147"/>
      <c r="C157" s="148"/>
      <c r="D157" s="148">
        <v>882.4</v>
      </c>
      <c r="E157" s="148"/>
      <c r="F157" s="148">
        <v>883.4</v>
      </c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86"/>
        <v>883.4</v>
      </c>
      <c r="AI157" s="47">
        <f t="shared" si="187"/>
        <v>882.4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86"/>
        <v>0</v>
      </c>
      <c r="AI158" s="47">
        <f t="shared" si="187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88">B161</f>
        <v>0.3</v>
      </c>
      <c r="D161" s="159">
        <f t="shared" si="188"/>
        <v>0.3</v>
      </c>
      <c r="E161" s="159">
        <f t="shared" si="188"/>
        <v>0.3</v>
      </c>
      <c r="F161" s="159">
        <f t="shared" si="188"/>
        <v>0.3</v>
      </c>
      <c r="G161" s="159">
        <f t="shared" si="188"/>
        <v>0.3</v>
      </c>
      <c r="H161" s="159">
        <f t="shared" si="188"/>
        <v>0.3</v>
      </c>
      <c r="I161" s="159">
        <f t="shared" si="188"/>
        <v>0.3</v>
      </c>
      <c r="J161" s="159">
        <f t="shared" si="188"/>
        <v>0.3</v>
      </c>
      <c r="K161" s="159">
        <f t="shared" si="188"/>
        <v>0.3</v>
      </c>
      <c r="L161" s="159">
        <f t="shared" si="188"/>
        <v>0.3</v>
      </c>
      <c r="M161" s="159">
        <f t="shared" si="188"/>
        <v>0.3</v>
      </c>
      <c r="N161" s="159">
        <f t="shared" si="188"/>
        <v>0.3</v>
      </c>
      <c r="O161" s="159">
        <f t="shared" si="188"/>
        <v>0.3</v>
      </c>
      <c r="P161" s="159">
        <f t="shared" si="188"/>
        <v>0.3</v>
      </c>
      <c r="Q161" s="159">
        <f t="shared" si="188"/>
        <v>0.3</v>
      </c>
      <c r="R161" s="159">
        <f t="shared" si="188"/>
        <v>0.3</v>
      </c>
      <c r="S161" s="159">
        <f t="shared" ref="S161:AB166" si="189">R161</f>
        <v>0.3</v>
      </c>
      <c r="T161" s="159">
        <f t="shared" si="189"/>
        <v>0.3</v>
      </c>
      <c r="U161" s="159">
        <f t="shared" si="189"/>
        <v>0.3</v>
      </c>
      <c r="V161" s="159">
        <f t="shared" si="189"/>
        <v>0.3</v>
      </c>
      <c r="W161" s="159">
        <f t="shared" si="189"/>
        <v>0.3</v>
      </c>
      <c r="X161" s="159">
        <f t="shared" si="189"/>
        <v>0.3</v>
      </c>
      <c r="Y161" s="159">
        <f t="shared" si="189"/>
        <v>0.3</v>
      </c>
      <c r="Z161" s="159">
        <f t="shared" si="189"/>
        <v>0.3</v>
      </c>
      <c r="AA161" s="159">
        <f t="shared" si="189"/>
        <v>0.3</v>
      </c>
      <c r="AB161" s="159">
        <f t="shared" si="189"/>
        <v>0.3</v>
      </c>
      <c r="AC161" s="159">
        <f t="shared" ref="AC161:AC166" si="190">AB161</f>
        <v>0.3</v>
      </c>
      <c r="AD161" s="159">
        <f t="shared" ref="AD161:AF166" si="191">AC161</f>
        <v>0.3</v>
      </c>
      <c r="AE161" s="159">
        <f t="shared" si="191"/>
        <v>0.3</v>
      </c>
      <c r="AF161" s="159">
        <f t="shared" si="191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88"/>
        <v>0.4</v>
      </c>
      <c r="D162" s="161">
        <f t="shared" si="188"/>
        <v>0.4</v>
      </c>
      <c r="E162" s="161">
        <f t="shared" si="188"/>
        <v>0.4</v>
      </c>
      <c r="F162" s="161">
        <f t="shared" si="188"/>
        <v>0.4</v>
      </c>
      <c r="G162" s="161">
        <f t="shared" si="188"/>
        <v>0.4</v>
      </c>
      <c r="H162" s="161">
        <f t="shared" si="188"/>
        <v>0.4</v>
      </c>
      <c r="I162" s="161">
        <f t="shared" si="188"/>
        <v>0.4</v>
      </c>
      <c r="J162" s="161">
        <f t="shared" si="188"/>
        <v>0.4</v>
      </c>
      <c r="K162" s="161">
        <f t="shared" si="188"/>
        <v>0.4</v>
      </c>
      <c r="L162" s="161">
        <f t="shared" si="188"/>
        <v>0.4</v>
      </c>
      <c r="M162" s="161">
        <f t="shared" si="188"/>
        <v>0.4</v>
      </c>
      <c r="N162" s="161">
        <f t="shared" si="188"/>
        <v>0.4</v>
      </c>
      <c r="O162" s="161">
        <f t="shared" si="188"/>
        <v>0.4</v>
      </c>
      <c r="P162" s="161">
        <f t="shared" si="188"/>
        <v>0.4</v>
      </c>
      <c r="Q162" s="161">
        <f t="shared" si="188"/>
        <v>0.4</v>
      </c>
      <c r="R162" s="161">
        <f t="shared" si="188"/>
        <v>0.4</v>
      </c>
      <c r="S162" s="161">
        <f t="shared" si="189"/>
        <v>0.4</v>
      </c>
      <c r="T162" s="161">
        <f t="shared" si="189"/>
        <v>0.4</v>
      </c>
      <c r="U162" s="161">
        <f t="shared" si="189"/>
        <v>0.4</v>
      </c>
      <c r="V162" s="161">
        <f t="shared" si="189"/>
        <v>0.4</v>
      </c>
      <c r="W162" s="161">
        <f t="shared" si="189"/>
        <v>0.4</v>
      </c>
      <c r="X162" s="161">
        <f t="shared" si="189"/>
        <v>0.4</v>
      </c>
      <c r="Y162" s="161">
        <f t="shared" si="189"/>
        <v>0.4</v>
      </c>
      <c r="Z162" s="161">
        <f t="shared" si="189"/>
        <v>0.4</v>
      </c>
      <c r="AA162" s="161">
        <f t="shared" si="189"/>
        <v>0.4</v>
      </c>
      <c r="AB162" s="161">
        <f t="shared" si="189"/>
        <v>0.4</v>
      </c>
      <c r="AC162" s="161">
        <f t="shared" si="190"/>
        <v>0.4</v>
      </c>
      <c r="AD162" s="161">
        <f t="shared" si="191"/>
        <v>0.4</v>
      </c>
      <c r="AE162" s="161">
        <f t="shared" si="191"/>
        <v>0.4</v>
      </c>
      <c r="AF162" s="161">
        <f t="shared" si="191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88"/>
        <v>1.5</v>
      </c>
      <c r="D163" s="161">
        <f t="shared" si="188"/>
        <v>1.5</v>
      </c>
      <c r="E163" s="161">
        <f t="shared" si="188"/>
        <v>1.5</v>
      </c>
      <c r="F163" s="161">
        <f t="shared" si="188"/>
        <v>1.5</v>
      </c>
      <c r="G163" s="161">
        <f t="shared" si="188"/>
        <v>1.5</v>
      </c>
      <c r="H163" s="161">
        <f t="shared" si="188"/>
        <v>1.5</v>
      </c>
      <c r="I163" s="161">
        <f t="shared" si="188"/>
        <v>1.5</v>
      </c>
      <c r="J163" s="161">
        <f t="shared" si="188"/>
        <v>1.5</v>
      </c>
      <c r="K163" s="161">
        <f t="shared" si="188"/>
        <v>1.5</v>
      </c>
      <c r="L163" s="161">
        <f t="shared" si="188"/>
        <v>1.5</v>
      </c>
      <c r="M163" s="161">
        <f t="shared" si="188"/>
        <v>1.5</v>
      </c>
      <c r="N163" s="161">
        <f t="shared" si="188"/>
        <v>1.5</v>
      </c>
      <c r="O163" s="161">
        <f t="shared" si="188"/>
        <v>1.5</v>
      </c>
      <c r="P163" s="161">
        <f t="shared" si="188"/>
        <v>1.5</v>
      </c>
      <c r="Q163" s="161">
        <f t="shared" si="188"/>
        <v>1.5</v>
      </c>
      <c r="R163" s="161">
        <f t="shared" si="188"/>
        <v>1.5</v>
      </c>
      <c r="S163" s="161">
        <f t="shared" si="189"/>
        <v>1.5</v>
      </c>
      <c r="T163" s="161">
        <f t="shared" si="189"/>
        <v>1.5</v>
      </c>
      <c r="U163" s="161">
        <f t="shared" si="189"/>
        <v>1.5</v>
      </c>
      <c r="V163" s="161">
        <f t="shared" si="189"/>
        <v>1.5</v>
      </c>
      <c r="W163" s="161">
        <f t="shared" si="189"/>
        <v>1.5</v>
      </c>
      <c r="X163" s="161">
        <f t="shared" si="189"/>
        <v>1.5</v>
      </c>
      <c r="Y163" s="161">
        <f t="shared" si="189"/>
        <v>1.5</v>
      </c>
      <c r="Z163" s="161">
        <f t="shared" si="189"/>
        <v>1.5</v>
      </c>
      <c r="AA163" s="161">
        <f t="shared" si="189"/>
        <v>1.5</v>
      </c>
      <c r="AB163" s="161">
        <f t="shared" si="189"/>
        <v>1.5</v>
      </c>
      <c r="AC163" s="161">
        <f t="shared" si="190"/>
        <v>1.5</v>
      </c>
      <c r="AD163" s="161">
        <f t="shared" si="191"/>
        <v>1.5</v>
      </c>
      <c r="AE163" s="161">
        <f t="shared" si="191"/>
        <v>1.5</v>
      </c>
      <c r="AF163" s="161">
        <f t="shared" si="191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88"/>
        <v>0.3</v>
      </c>
      <c r="D164" s="161">
        <f t="shared" si="188"/>
        <v>0.3</v>
      </c>
      <c r="E164" s="161">
        <f t="shared" si="188"/>
        <v>0.3</v>
      </c>
      <c r="F164" s="161">
        <f t="shared" si="188"/>
        <v>0.3</v>
      </c>
      <c r="G164" s="161">
        <f t="shared" si="188"/>
        <v>0.3</v>
      </c>
      <c r="H164" s="161">
        <f t="shared" si="188"/>
        <v>0.3</v>
      </c>
      <c r="I164" s="161">
        <f t="shared" si="188"/>
        <v>0.3</v>
      </c>
      <c r="J164" s="161">
        <f t="shared" si="188"/>
        <v>0.3</v>
      </c>
      <c r="K164" s="161">
        <f t="shared" si="188"/>
        <v>0.3</v>
      </c>
      <c r="L164" s="161">
        <f t="shared" si="188"/>
        <v>0.3</v>
      </c>
      <c r="M164" s="161">
        <f t="shared" si="188"/>
        <v>0.3</v>
      </c>
      <c r="N164" s="161">
        <f t="shared" si="188"/>
        <v>0.3</v>
      </c>
      <c r="O164" s="161">
        <f t="shared" si="188"/>
        <v>0.3</v>
      </c>
      <c r="P164" s="161">
        <f t="shared" si="188"/>
        <v>0.3</v>
      </c>
      <c r="Q164" s="161">
        <f t="shared" si="188"/>
        <v>0.3</v>
      </c>
      <c r="R164" s="161">
        <f t="shared" si="188"/>
        <v>0.3</v>
      </c>
      <c r="S164" s="161">
        <f t="shared" si="189"/>
        <v>0.3</v>
      </c>
      <c r="T164" s="161">
        <f t="shared" si="189"/>
        <v>0.3</v>
      </c>
      <c r="U164" s="161">
        <f t="shared" si="189"/>
        <v>0.3</v>
      </c>
      <c r="V164" s="161">
        <f t="shared" si="189"/>
        <v>0.3</v>
      </c>
      <c r="W164" s="161">
        <f t="shared" si="189"/>
        <v>0.3</v>
      </c>
      <c r="X164" s="161">
        <f t="shared" si="189"/>
        <v>0.3</v>
      </c>
      <c r="Y164" s="161">
        <f t="shared" si="189"/>
        <v>0.3</v>
      </c>
      <c r="Z164" s="161">
        <f t="shared" si="189"/>
        <v>0.3</v>
      </c>
      <c r="AA164" s="161">
        <f t="shared" si="189"/>
        <v>0.3</v>
      </c>
      <c r="AB164" s="161">
        <f t="shared" si="189"/>
        <v>0.3</v>
      </c>
      <c r="AC164" s="161">
        <f t="shared" si="190"/>
        <v>0.3</v>
      </c>
      <c r="AD164" s="161">
        <f t="shared" si="191"/>
        <v>0.3</v>
      </c>
      <c r="AE164" s="161">
        <f t="shared" si="191"/>
        <v>0.3</v>
      </c>
      <c r="AF164" s="161">
        <f t="shared" si="191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88"/>
        <v>0.4</v>
      </c>
      <c r="D165" s="161">
        <f t="shared" si="188"/>
        <v>0.4</v>
      </c>
      <c r="E165" s="161">
        <f t="shared" si="188"/>
        <v>0.4</v>
      </c>
      <c r="F165" s="161">
        <f t="shared" si="188"/>
        <v>0.4</v>
      </c>
      <c r="G165" s="161">
        <f t="shared" si="188"/>
        <v>0.4</v>
      </c>
      <c r="H165" s="161">
        <f t="shared" si="188"/>
        <v>0.4</v>
      </c>
      <c r="I165" s="161">
        <f t="shared" si="188"/>
        <v>0.4</v>
      </c>
      <c r="J165" s="161">
        <f t="shared" si="188"/>
        <v>0.4</v>
      </c>
      <c r="K165" s="161">
        <f t="shared" si="188"/>
        <v>0.4</v>
      </c>
      <c r="L165" s="161">
        <f t="shared" si="188"/>
        <v>0.4</v>
      </c>
      <c r="M165" s="161">
        <f t="shared" si="188"/>
        <v>0.4</v>
      </c>
      <c r="N165" s="161">
        <f t="shared" si="188"/>
        <v>0.4</v>
      </c>
      <c r="O165" s="161">
        <f t="shared" si="188"/>
        <v>0.4</v>
      </c>
      <c r="P165" s="161">
        <f t="shared" si="188"/>
        <v>0.4</v>
      </c>
      <c r="Q165" s="161">
        <f t="shared" si="188"/>
        <v>0.4</v>
      </c>
      <c r="R165" s="161">
        <f t="shared" si="188"/>
        <v>0.4</v>
      </c>
      <c r="S165" s="161">
        <f t="shared" si="189"/>
        <v>0.4</v>
      </c>
      <c r="T165" s="161">
        <f t="shared" si="189"/>
        <v>0.4</v>
      </c>
      <c r="U165" s="161">
        <f t="shared" si="189"/>
        <v>0.4</v>
      </c>
      <c r="V165" s="161">
        <f t="shared" si="189"/>
        <v>0.4</v>
      </c>
      <c r="W165" s="161">
        <f t="shared" si="189"/>
        <v>0.4</v>
      </c>
      <c r="X165" s="161">
        <f t="shared" si="189"/>
        <v>0.4</v>
      </c>
      <c r="Y165" s="161">
        <f t="shared" si="189"/>
        <v>0.4</v>
      </c>
      <c r="Z165" s="161">
        <f t="shared" si="189"/>
        <v>0.4</v>
      </c>
      <c r="AA165" s="161">
        <f t="shared" si="189"/>
        <v>0.4</v>
      </c>
      <c r="AB165" s="161">
        <f t="shared" si="189"/>
        <v>0.4</v>
      </c>
      <c r="AC165" s="161">
        <f t="shared" si="190"/>
        <v>0.4</v>
      </c>
      <c r="AD165" s="161">
        <f t="shared" si="191"/>
        <v>0.4</v>
      </c>
      <c r="AE165" s="161">
        <f t="shared" si="191"/>
        <v>0.4</v>
      </c>
      <c r="AF165" s="161">
        <f t="shared" si="191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88"/>
        <v>0.64</v>
      </c>
      <c r="D166" s="164">
        <f t="shared" si="188"/>
        <v>0.64</v>
      </c>
      <c r="E166" s="164">
        <f t="shared" si="188"/>
        <v>0.64</v>
      </c>
      <c r="F166" s="164">
        <f t="shared" si="188"/>
        <v>0.64</v>
      </c>
      <c r="G166" s="164">
        <f t="shared" si="188"/>
        <v>0.64</v>
      </c>
      <c r="H166" s="164">
        <f t="shared" si="188"/>
        <v>0.64</v>
      </c>
      <c r="I166" s="164">
        <f t="shared" si="188"/>
        <v>0.64</v>
      </c>
      <c r="J166" s="164">
        <f t="shared" si="188"/>
        <v>0.64</v>
      </c>
      <c r="K166" s="164">
        <f t="shared" si="188"/>
        <v>0.64</v>
      </c>
      <c r="L166" s="164">
        <f t="shared" si="188"/>
        <v>0.64</v>
      </c>
      <c r="M166" s="164">
        <f t="shared" si="188"/>
        <v>0.64</v>
      </c>
      <c r="N166" s="164">
        <f t="shared" si="188"/>
        <v>0.64</v>
      </c>
      <c r="O166" s="164">
        <f t="shared" si="188"/>
        <v>0.64</v>
      </c>
      <c r="P166" s="164">
        <f t="shared" si="188"/>
        <v>0.64</v>
      </c>
      <c r="Q166" s="164">
        <f t="shared" si="188"/>
        <v>0.64</v>
      </c>
      <c r="R166" s="164">
        <f t="shared" si="188"/>
        <v>0.64</v>
      </c>
      <c r="S166" s="164">
        <f t="shared" si="189"/>
        <v>0.64</v>
      </c>
      <c r="T166" s="164">
        <f t="shared" si="189"/>
        <v>0.64</v>
      </c>
      <c r="U166" s="164">
        <f t="shared" si="189"/>
        <v>0.64</v>
      </c>
      <c r="V166" s="164">
        <f t="shared" si="189"/>
        <v>0.64</v>
      </c>
      <c r="W166" s="164">
        <f t="shared" si="189"/>
        <v>0.64</v>
      </c>
      <c r="X166" s="164">
        <f t="shared" si="189"/>
        <v>0.64</v>
      </c>
      <c r="Y166" s="164">
        <f t="shared" si="189"/>
        <v>0.64</v>
      </c>
      <c r="Z166" s="164">
        <f t="shared" si="189"/>
        <v>0.64</v>
      </c>
      <c r="AA166" s="164">
        <f t="shared" si="189"/>
        <v>0.64</v>
      </c>
      <c r="AB166" s="164">
        <f t="shared" si="189"/>
        <v>0.64</v>
      </c>
      <c r="AC166" s="164">
        <f t="shared" si="190"/>
        <v>0.64</v>
      </c>
      <c r="AD166" s="164">
        <f t="shared" si="191"/>
        <v>0.64</v>
      </c>
      <c r="AE166" s="164">
        <f t="shared" si="191"/>
        <v>0.64</v>
      </c>
      <c r="AF166" s="164">
        <f t="shared" si="191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92">SUM(C161:C166)</f>
        <v>3.54</v>
      </c>
      <c r="D167" s="167">
        <f t="shared" si="192"/>
        <v>3.54</v>
      </c>
      <c r="E167" s="167">
        <f t="shared" si="192"/>
        <v>3.54</v>
      </c>
      <c r="F167" s="167">
        <f t="shared" si="192"/>
        <v>3.54</v>
      </c>
      <c r="G167" s="167">
        <f t="shared" si="192"/>
        <v>3.54</v>
      </c>
      <c r="H167" s="167">
        <f t="shared" si="192"/>
        <v>3.54</v>
      </c>
      <c r="I167" s="167">
        <f t="shared" si="192"/>
        <v>3.54</v>
      </c>
      <c r="J167" s="167">
        <f t="shared" si="192"/>
        <v>3.54</v>
      </c>
      <c r="K167" s="167">
        <f t="shared" si="192"/>
        <v>3.54</v>
      </c>
      <c r="L167" s="167">
        <f t="shared" si="192"/>
        <v>3.54</v>
      </c>
      <c r="M167" s="167">
        <f t="shared" ref="M167:N167" si="193">SUM(M161:M166)</f>
        <v>3.54</v>
      </c>
      <c r="N167" s="167">
        <f t="shared" si="193"/>
        <v>3.54</v>
      </c>
      <c r="O167" s="167">
        <f t="shared" ref="O167:P167" si="194">SUM(O161:O166)</f>
        <v>3.54</v>
      </c>
      <c r="P167" s="167">
        <f t="shared" si="194"/>
        <v>3.54</v>
      </c>
      <c r="Q167" s="167">
        <f t="shared" ref="Q167:R167" si="195">SUM(Q161:Q166)</f>
        <v>3.54</v>
      </c>
      <c r="R167" s="167">
        <f t="shared" si="195"/>
        <v>3.54</v>
      </c>
      <c r="S167" s="167">
        <f t="shared" si="192"/>
        <v>3.54</v>
      </c>
      <c r="T167" s="167">
        <f t="shared" si="192"/>
        <v>3.54</v>
      </c>
      <c r="U167" s="167">
        <f t="shared" si="192"/>
        <v>3.54</v>
      </c>
      <c r="V167" s="167">
        <f t="shared" si="192"/>
        <v>3.54</v>
      </c>
      <c r="W167" s="167">
        <f t="shared" si="192"/>
        <v>3.54</v>
      </c>
      <c r="X167" s="167">
        <f t="shared" si="192"/>
        <v>3.54</v>
      </c>
      <c r="Y167" s="167">
        <f t="shared" si="192"/>
        <v>3.54</v>
      </c>
      <c r="Z167" s="167">
        <f t="shared" si="192"/>
        <v>3.54</v>
      </c>
      <c r="AA167" s="167">
        <f t="shared" si="192"/>
        <v>3.54</v>
      </c>
      <c r="AB167" s="167">
        <f t="shared" ref="AB167:AD167" si="196">SUM(AB161:AB166)</f>
        <v>3.54</v>
      </c>
      <c r="AC167" s="167">
        <f t="shared" si="196"/>
        <v>3.54</v>
      </c>
      <c r="AD167" s="167">
        <f t="shared" si="196"/>
        <v>3.54</v>
      </c>
      <c r="AE167" s="167">
        <f t="shared" ref="AE167:AF167" si="197">SUM(AE161:AE166)</f>
        <v>3.54</v>
      </c>
      <c r="AF167" s="167">
        <f t="shared" si="197"/>
        <v>3.54</v>
      </c>
      <c r="AG167" s="168">
        <f t="shared" si="192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L184" si="198">B169</f>
        <v>0</v>
      </c>
      <c r="D169" s="159">
        <f t="shared" si="198"/>
        <v>0</v>
      </c>
      <c r="E169" s="159">
        <f t="shared" si="198"/>
        <v>0</v>
      </c>
      <c r="F169" s="159">
        <f t="shared" si="198"/>
        <v>0</v>
      </c>
      <c r="G169" s="159">
        <f t="shared" si="198"/>
        <v>0</v>
      </c>
      <c r="H169" s="159">
        <f t="shared" si="198"/>
        <v>0</v>
      </c>
      <c r="I169" s="159">
        <f t="shared" si="198"/>
        <v>0</v>
      </c>
      <c r="J169" s="159">
        <f t="shared" si="198"/>
        <v>0</v>
      </c>
      <c r="K169" s="159">
        <f t="shared" si="198"/>
        <v>0</v>
      </c>
      <c r="L169" s="159">
        <f t="shared" si="198"/>
        <v>0</v>
      </c>
      <c r="M169" s="159">
        <f t="shared" ref="M169:P232" si="199">L169</f>
        <v>0</v>
      </c>
      <c r="N169" s="159">
        <f t="shared" si="199"/>
        <v>0</v>
      </c>
      <c r="O169" s="159">
        <f t="shared" si="199"/>
        <v>0</v>
      </c>
      <c r="P169" s="159">
        <f t="shared" si="199"/>
        <v>0</v>
      </c>
      <c r="Q169" s="159">
        <f t="shared" ref="Q169:R231" si="200">P169</f>
        <v>0</v>
      </c>
      <c r="R169" s="159">
        <f t="shared" si="200"/>
        <v>0</v>
      </c>
      <c r="S169" s="159">
        <f t="shared" ref="S169:AF184" si="201">R169</f>
        <v>0</v>
      </c>
      <c r="T169" s="159">
        <f t="shared" si="201"/>
        <v>0</v>
      </c>
      <c r="U169" s="159">
        <f t="shared" si="201"/>
        <v>0</v>
      </c>
      <c r="V169" s="159">
        <f t="shared" si="201"/>
        <v>0</v>
      </c>
      <c r="W169" s="159">
        <f t="shared" si="201"/>
        <v>0</v>
      </c>
      <c r="X169" s="159">
        <f t="shared" si="201"/>
        <v>0</v>
      </c>
      <c r="Y169" s="159">
        <f t="shared" si="201"/>
        <v>0</v>
      </c>
      <c r="Z169" s="159">
        <f t="shared" si="201"/>
        <v>0</v>
      </c>
      <c r="AA169" s="159">
        <f t="shared" si="201"/>
        <v>0</v>
      </c>
      <c r="AB169" s="159">
        <f t="shared" si="201"/>
        <v>0</v>
      </c>
      <c r="AC169" s="159">
        <f t="shared" ref="AC169:AC210" si="202">AB169</f>
        <v>0</v>
      </c>
      <c r="AD169" s="159">
        <f t="shared" ref="AD169:AF210" si="203">AC169</f>
        <v>0</v>
      </c>
      <c r="AE169" s="159">
        <f t="shared" si="203"/>
        <v>0</v>
      </c>
      <c r="AF169" s="159">
        <f t="shared" si="203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98"/>
        <v>0</v>
      </c>
      <c r="D170" s="161">
        <f t="shared" si="198"/>
        <v>0</v>
      </c>
      <c r="E170" s="161">
        <f t="shared" si="198"/>
        <v>0</v>
      </c>
      <c r="F170" s="161">
        <f t="shared" si="198"/>
        <v>0</v>
      </c>
      <c r="G170" s="161">
        <f t="shared" si="198"/>
        <v>0</v>
      </c>
      <c r="H170" s="161">
        <f t="shared" si="198"/>
        <v>0</v>
      </c>
      <c r="I170" s="161">
        <f t="shared" si="198"/>
        <v>0</v>
      </c>
      <c r="J170" s="161">
        <f t="shared" si="198"/>
        <v>0</v>
      </c>
      <c r="K170" s="161">
        <f t="shared" si="198"/>
        <v>0</v>
      </c>
      <c r="L170" s="161">
        <f t="shared" si="198"/>
        <v>0</v>
      </c>
      <c r="M170" s="161">
        <f t="shared" si="199"/>
        <v>0</v>
      </c>
      <c r="N170" s="161">
        <f t="shared" si="199"/>
        <v>0</v>
      </c>
      <c r="O170" s="161">
        <f t="shared" si="199"/>
        <v>0</v>
      </c>
      <c r="P170" s="161">
        <f t="shared" si="199"/>
        <v>0</v>
      </c>
      <c r="Q170" s="161">
        <f t="shared" si="200"/>
        <v>0</v>
      </c>
      <c r="R170" s="161">
        <f t="shared" si="200"/>
        <v>0</v>
      </c>
      <c r="S170" s="161">
        <f t="shared" si="201"/>
        <v>0</v>
      </c>
      <c r="T170" s="161">
        <f t="shared" si="201"/>
        <v>0</v>
      </c>
      <c r="U170" s="161">
        <f t="shared" si="201"/>
        <v>0</v>
      </c>
      <c r="V170" s="161">
        <f t="shared" si="201"/>
        <v>0</v>
      </c>
      <c r="W170" s="161">
        <f t="shared" si="201"/>
        <v>0</v>
      </c>
      <c r="X170" s="161">
        <f t="shared" si="201"/>
        <v>0</v>
      </c>
      <c r="Y170" s="161">
        <f t="shared" si="201"/>
        <v>0</v>
      </c>
      <c r="Z170" s="161">
        <f t="shared" si="201"/>
        <v>0</v>
      </c>
      <c r="AA170" s="161">
        <f t="shared" si="201"/>
        <v>0</v>
      </c>
      <c r="AB170" s="161">
        <f t="shared" si="201"/>
        <v>0</v>
      </c>
      <c r="AC170" s="161">
        <f t="shared" si="202"/>
        <v>0</v>
      </c>
      <c r="AD170" s="161">
        <f t="shared" si="203"/>
        <v>0</v>
      </c>
      <c r="AE170" s="161">
        <f t="shared" si="203"/>
        <v>0</v>
      </c>
      <c r="AF170" s="161">
        <f t="shared" si="203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98"/>
        <v>0</v>
      </c>
      <c r="D171" s="161">
        <f t="shared" si="198"/>
        <v>0</v>
      </c>
      <c r="E171" s="161">
        <f t="shared" si="198"/>
        <v>0</v>
      </c>
      <c r="F171" s="161">
        <f t="shared" si="198"/>
        <v>0</v>
      </c>
      <c r="G171" s="161">
        <f t="shared" si="198"/>
        <v>0</v>
      </c>
      <c r="H171" s="161">
        <f t="shared" si="198"/>
        <v>0</v>
      </c>
      <c r="I171" s="161">
        <f t="shared" si="198"/>
        <v>0</v>
      </c>
      <c r="J171" s="161">
        <f t="shared" si="198"/>
        <v>0</v>
      </c>
      <c r="K171" s="161">
        <f t="shared" si="198"/>
        <v>0</v>
      </c>
      <c r="L171" s="161">
        <f t="shared" si="198"/>
        <v>0</v>
      </c>
      <c r="M171" s="161">
        <f t="shared" si="199"/>
        <v>0</v>
      </c>
      <c r="N171" s="161">
        <f t="shared" si="199"/>
        <v>0</v>
      </c>
      <c r="O171" s="161">
        <f t="shared" si="199"/>
        <v>0</v>
      </c>
      <c r="P171" s="161">
        <f t="shared" si="199"/>
        <v>0</v>
      </c>
      <c r="Q171" s="161">
        <f t="shared" si="200"/>
        <v>0</v>
      </c>
      <c r="R171" s="161">
        <f t="shared" si="200"/>
        <v>0</v>
      </c>
      <c r="S171" s="161">
        <f t="shared" si="201"/>
        <v>0</v>
      </c>
      <c r="T171" s="161">
        <f t="shared" si="201"/>
        <v>0</v>
      </c>
      <c r="U171" s="161">
        <f t="shared" si="201"/>
        <v>0</v>
      </c>
      <c r="V171" s="161">
        <f t="shared" si="201"/>
        <v>0</v>
      </c>
      <c r="W171" s="161">
        <f t="shared" si="201"/>
        <v>0</v>
      </c>
      <c r="X171" s="161">
        <f t="shared" si="201"/>
        <v>0</v>
      </c>
      <c r="Y171" s="161">
        <f t="shared" si="201"/>
        <v>0</v>
      </c>
      <c r="Z171" s="161">
        <f t="shared" si="201"/>
        <v>0</v>
      </c>
      <c r="AA171" s="161">
        <f t="shared" si="201"/>
        <v>0</v>
      </c>
      <c r="AB171" s="161">
        <f t="shared" si="201"/>
        <v>0</v>
      </c>
      <c r="AC171" s="161">
        <f t="shared" si="202"/>
        <v>0</v>
      </c>
      <c r="AD171" s="161">
        <f t="shared" si="203"/>
        <v>0</v>
      </c>
      <c r="AE171" s="161">
        <f t="shared" si="203"/>
        <v>0</v>
      </c>
      <c r="AF171" s="161">
        <f t="shared" si="203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98"/>
        <v>0</v>
      </c>
      <c r="D172" s="161">
        <f t="shared" si="198"/>
        <v>0</v>
      </c>
      <c r="E172" s="161">
        <f t="shared" si="198"/>
        <v>0</v>
      </c>
      <c r="F172" s="161">
        <f t="shared" si="198"/>
        <v>0</v>
      </c>
      <c r="G172" s="161">
        <f t="shared" si="198"/>
        <v>0</v>
      </c>
      <c r="H172" s="161">
        <f t="shared" si="198"/>
        <v>0</v>
      </c>
      <c r="I172" s="161">
        <f t="shared" si="198"/>
        <v>0</v>
      </c>
      <c r="J172" s="161">
        <f t="shared" si="198"/>
        <v>0</v>
      </c>
      <c r="K172" s="161">
        <f t="shared" si="198"/>
        <v>0</v>
      </c>
      <c r="L172" s="161">
        <f t="shared" si="198"/>
        <v>0</v>
      </c>
      <c r="M172" s="161">
        <f t="shared" si="199"/>
        <v>0</v>
      </c>
      <c r="N172" s="161">
        <f t="shared" si="199"/>
        <v>0</v>
      </c>
      <c r="O172" s="161">
        <f t="shared" si="199"/>
        <v>0</v>
      </c>
      <c r="P172" s="161">
        <f t="shared" si="199"/>
        <v>0</v>
      </c>
      <c r="Q172" s="161">
        <f t="shared" si="200"/>
        <v>0</v>
      </c>
      <c r="R172" s="161">
        <f t="shared" si="200"/>
        <v>0</v>
      </c>
      <c r="S172" s="161">
        <f t="shared" si="201"/>
        <v>0</v>
      </c>
      <c r="T172" s="161">
        <f t="shared" si="201"/>
        <v>0</v>
      </c>
      <c r="U172" s="161">
        <f t="shared" si="201"/>
        <v>0</v>
      </c>
      <c r="V172" s="161">
        <f t="shared" si="201"/>
        <v>0</v>
      </c>
      <c r="W172" s="161">
        <f t="shared" si="201"/>
        <v>0</v>
      </c>
      <c r="X172" s="161">
        <f t="shared" si="201"/>
        <v>0</v>
      </c>
      <c r="Y172" s="161">
        <f t="shared" si="201"/>
        <v>0</v>
      </c>
      <c r="Z172" s="161">
        <f t="shared" si="201"/>
        <v>0</v>
      </c>
      <c r="AA172" s="161">
        <f t="shared" si="201"/>
        <v>0</v>
      </c>
      <c r="AB172" s="161">
        <f t="shared" si="201"/>
        <v>0</v>
      </c>
      <c r="AC172" s="161">
        <f t="shared" si="202"/>
        <v>0</v>
      </c>
      <c r="AD172" s="161">
        <f t="shared" si="203"/>
        <v>0</v>
      </c>
      <c r="AE172" s="161">
        <f t="shared" si="203"/>
        <v>0</v>
      </c>
      <c r="AF172" s="161">
        <f t="shared" si="203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98"/>
        <v>0</v>
      </c>
      <c r="D173" s="161">
        <f t="shared" si="198"/>
        <v>0</v>
      </c>
      <c r="E173" s="161">
        <f t="shared" si="198"/>
        <v>0</v>
      </c>
      <c r="F173" s="161">
        <f t="shared" si="198"/>
        <v>0</v>
      </c>
      <c r="G173" s="161">
        <f t="shared" si="198"/>
        <v>0</v>
      </c>
      <c r="H173" s="161">
        <f t="shared" si="198"/>
        <v>0</v>
      </c>
      <c r="I173" s="161">
        <f t="shared" si="198"/>
        <v>0</v>
      </c>
      <c r="J173" s="161">
        <f t="shared" si="198"/>
        <v>0</v>
      </c>
      <c r="K173" s="161">
        <f t="shared" si="198"/>
        <v>0</v>
      </c>
      <c r="L173" s="161">
        <f t="shared" si="198"/>
        <v>0</v>
      </c>
      <c r="M173" s="161">
        <f t="shared" si="199"/>
        <v>0</v>
      </c>
      <c r="N173" s="161">
        <f t="shared" si="199"/>
        <v>0</v>
      </c>
      <c r="O173" s="161">
        <f t="shared" si="199"/>
        <v>0</v>
      </c>
      <c r="P173" s="161">
        <f t="shared" si="199"/>
        <v>0</v>
      </c>
      <c r="Q173" s="161">
        <f t="shared" si="200"/>
        <v>0</v>
      </c>
      <c r="R173" s="161">
        <f t="shared" si="200"/>
        <v>0</v>
      </c>
      <c r="S173" s="161">
        <f t="shared" si="201"/>
        <v>0</v>
      </c>
      <c r="T173" s="161">
        <f t="shared" si="201"/>
        <v>0</v>
      </c>
      <c r="U173" s="161">
        <f t="shared" si="201"/>
        <v>0</v>
      </c>
      <c r="V173" s="161">
        <f t="shared" si="201"/>
        <v>0</v>
      </c>
      <c r="W173" s="161">
        <f t="shared" si="201"/>
        <v>0</v>
      </c>
      <c r="X173" s="161">
        <f t="shared" si="201"/>
        <v>0</v>
      </c>
      <c r="Y173" s="161">
        <f t="shared" si="201"/>
        <v>0</v>
      </c>
      <c r="Z173" s="161">
        <f t="shared" si="201"/>
        <v>0</v>
      </c>
      <c r="AA173" s="161">
        <f t="shared" si="201"/>
        <v>0</v>
      </c>
      <c r="AB173" s="161">
        <f t="shared" si="201"/>
        <v>0</v>
      </c>
      <c r="AC173" s="161">
        <f t="shared" si="202"/>
        <v>0</v>
      </c>
      <c r="AD173" s="161">
        <f t="shared" si="203"/>
        <v>0</v>
      </c>
      <c r="AE173" s="161">
        <f t="shared" si="203"/>
        <v>0</v>
      </c>
      <c r="AF173" s="161">
        <f t="shared" si="203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98"/>
        <v>0</v>
      </c>
      <c r="D174" s="161">
        <f t="shared" si="198"/>
        <v>0</v>
      </c>
      <c r="E174" s="161">
        <f t="shared" si="198"/>
        <v>0</v>
      </c>
      <c r="F174" s="161">
        <f t="shared" si="198"/>
        <v>0</v>
      </c>
      <c r="G174" s="161">
        <f t="shared" si="198"/>
        <v>0</v>
      </c>
      <c r="H174" s="161">
        <f t="shared" si="198"/>
        <v>0</v>
      </c>
      <c r="I174" s="161">
        <f t="shared" si="198"/>
        <v>0</v>
      </c>
      <c r="J174" s="161">
        <f t="shared" si="198"/>
        <v>0</v>
      </c>
      <c r="K174" s="161">
        <f t="shared" si="198"/>
        <v>0</v>
      </c>
      <c r="L174" s="161">
        <f t="shared" si="198"/>
        <v>0</v>
      </c>
      <c r="M174" s="161">
        <f t="shared" si="199"/>
        <v>0</v>
      </c>
      <c r="N174" s="161">
        <f t="shared" si="199"/>
        <v>0</v>
      </c>
      <c r="O174" s="161">
        <f t="shared" si="199"/>
        <v>0</v>
      </c>
      <c r="P174" s="161">
        <f t="shared" si="199"/>
        <v>0</v>
      </c>
      <c r="Q174" s="161">
        <f t="shared" si="200"/>
        <v>0</v>
      </c>
      <c r="R174" s="161">
        <f t="shared" si="200"/>
        <v>0</v>
      </c>
      <c r="S174" s="161">
        <f t="shared" si="201"/>
        <v>0</v>
      </c>
      <c r="T174" s="161">
        <f t="shared" si="201"/>
        <v>0</v>
      </c>
      <c r="U174" s="161">
        <f t="shared" si="201"/>
        <v>0</v>
      </c>
      <c r="V174" s="161">
        <f t="shared" si="201"/>
        <v>0</v>
      </c>
      <c r="W174" s="161">
        <f t="shared" si="201"/>
        <v>0</v>
      </c>
      <c r="X174" s="161">
        <f t="shared" si="201"/>
        <v>0</v>
      </c>
      <c r="Y174" s="161">
        <f t="shared" si="201"/>
        <v>0</v>
      </c>
      <c r="Z174" s="161">
        <f t="shared" si="201"/>
        <v>0</v>
      </c>
      <c r="AA174" s="161">
        <f t="shared" si="201"/>
        <v>0</v>
      </c>
      <c r="AB174" s="161">
        <f t="shared" si="201"/>
        <v>0</v>
      </c>
      <c r="AC174" s="161">
        <f t="shared" si="202"/>
        <v>0</v>
      </c>
      <c r="AD174" s="161">
        <f t="shared" si="203"/>
        <v>0</v>
      </c>
      <c r="AE174" s="161">
        <f t="shared" si="203"/>
        <v>0</v>
      </c>
      <c r="AF174" s="161">
        <f t="shared" si="203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98"/>
        <v>0</v>
      </c>
      <c r="D175" s="161">
        <f t="shared" si="198"/>
        <v>0</v>
      </c>
      <c r="E175" s="161">
        <f t="shared" si="198"/>
        <v>0</v>
      </c>
      <c r="F175" s="161">
        <f t="shared" si="198"/>
        <v>0</v>
      </c>
      <c r="G175" s="161">
        <f t="shared" si="198"/>
        <v>0</v>
      </c>
      <c r="H175" s="161">
        <f t="shared" si="198"/>
        <v>0</v>
      </c>
      <c r="I175" s="161">
        <f t="shared" si="198"/>
        <v>0</v>
      </c>
      <c r="J175" s="161">
        <f t="shared" si="198"/>
        <v>0</v>
      </c>
      <c r="K175" s="161">
        <f t="shared" si="198"/>
        <v>0</v>
      </c>
      <c r="L175" s="161">
        <f t="shared" si="198"/>
        <v>0</v>
      </c>
      <c r="M175" s="161">
        <f t="shared" si="199"/>
        <v>0</v>
      </c>
      <c r="N175" s="161">
        <f t="shared" si="199"/>
        <v>0</v>
      </c>
      <c r="O175" s="161">
        <f t="shared" si="199"/>
        <v>0</v>
      </c>
      <c r="P175" s="161">
        <f t="shared" si="199"/>
        <v>0</v>
      </c>
      <c r="Q175" s="161">
        <f t="shared" si="200"/>
        <v>0</v>
      </c>
      <c r="R175" s="161">
        <f t="shared" si="200"/>
        <v>0</v>
      </c>
      <c r="S175" s="161">
        <f t="shared" si="201"/>
        <v>0</v>
      </c>
      <c r="T175" s="161">
        <f t="shared" si="201"/>
        <v>0</v>
      </c>
      <c r="U175" s="161">
        <f t="shared" si="201"/>
        <v>0</v>
      </c>
      <c r="V175" s="161">
        <f t="shared" si="201"/>
        <v>0</v>
      </c>
      <c r="W175" s="161">
        <f t="shared" si="201"/>
        <v>0</v>
      </c>
      <c r="X175" s="161">
        <f t="shared" si="201"/>
        <v>0</v>
      </c>
      <c r="Y175" s="161">
        <f t="shared" si="201"/>
        <v>0</v>
      </c>
      <c r="Z175" s="161">
        <f t="shared" si="201"/>
        <v>0</v>
      </c>
      <c r="AA175" s="161">
        <f t="shared" si="201"/>
        <v>0</v>
      </c>
      <c r="AB175" s="161">
        <f t="shared" si="201"/>
        <v>0</v>
      </c>
      <c r="AC175" s="161">
        <f t="shared" si="202"/>
        <v>0</v>
      </c>
      <c r="AD175" s="161">
        <f t="shared" si="203"/>
        <v>0</v>
      </c>
      <c r="AE175" s="161">
        <f t="shared" si="203"/>
        <v>0</v>
      </c>
      <c r="AF175" s="161">
        <f t="shared" si="203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98"/>
        <v>0</v>
      </c>
      <c r="D176" s="161">
        <f t="shared" si="198"/>
        <v>0</v>
      </c>
      <c r="E176" s="161">
        <f t="shared" si="198"/>
        <v>0</v>
      </c>
      <c r="F176" s="161">
        <f t="shared" si="198"/>
        <v>0</v>
      </c>
      <c r="G176" s="161">
        <f t="shared" si="198"/>
        <v>0</v>
      </c>
      <c r="H176" s="161">
        <f t="shared" si="198"/>
        <v>0</v>
      </c>
      <c r="I176" s="161">
        <f t="shared" si="198"/>
        <v>0</v>
      </c>
      <c r="J176" s="161">
        <f t="shared" si="198"/>
        <v>0</v>
      </c>
      <c r="K176" s="161">
        <f t="shared" si="198"/>
        <v>0</v>
      </c>
      <c r="L176" s="161">
        <f t="shared" si="198"/>
        <v>0</v>
      </c>
      <c r="M176" s="161">
        <f t="shared" si="199"/>
        <v>0</v>
      </c>
      <c r="N176" s="161">
        <f t="shared" si="199"/>
        <v>0</v>
      </c>
      <c r="O176" s="161">
        <f t="shared" si="199"/>
        <v>0</v>
      </c>
      <c r="P176" s="161">
        <f t="shared" si="199"/>
        <v>0</v>
      </c>
      <c r="Q176" s="161">
        <f t="shared" si="200"/>
        <v>0</v>
      </c>
      <c r="R176" s="161">
        <f t="shared" si="200"/>
        <v>0</v>
      </c>
      <c r="S176" s="161">
        <f t="shared" si="201"/>
        <v>0</v>
      </c>
      <c r="T176" s="161">
        <f t="shared" si="201"/>
        <v>0</v>
      </c>
      <c r="U176" s="161">
        <f t="shared" si="201"/>
        <v>0</v>
      </c>
      <c r="V176" s="161">
        <f t="shared" si="201"/>
        <v>0</v>
      </c>
      <c r="W176" s="161">
        <f t="shared" si="201"/>
        <v>0</v>
      </c>
      <c r="X176" s="161">
        <f t="shared" si="201"/>
        <v>0</v>
      </c>
      <c r="Y176" s="161">
        <f t="shared" si="201"/>
        <v>0</v>
      </c>
      <c r="Z176" s="161">
        <f t="shared" si="201"/>
        <v>0</v>
      </c>
      <c r="AA176" s="161">
        <f t="shared" si="201"/>
        <v>0</v>
      </c>
      <c r="AB176" s="161">
        <f t="shared" si="201"/>
        <v>0</v>
      </c>
      <c r="AC176" s="161">
        <f t="shared" si="202"/>
        <v>0</v>
      </c>
      <c r="AD176" s="161">
        <f t="shared" si="203"/>
        <v>0</v>
      </c>
      <c r="AE176" s="161">
        <f t="shared" si="203"/>
        <v>0</v>
      </c>
      <c r="AF176" s="161">
        <f t="shared" si="203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98"/>
        <v>0</v>
      </c>
      <c r="D177" s="161">
        <f t="shared" si="198"/>
        <v>0</v>
      </c>
      <c r="E177" s="161">
        <f t="shared" si="198"/>
        <v>0</v>
      </c>
      <c r="F177" s="161">
        <f t="shared" si="198"/>
        <v>0</v>
      </c>
      <c r="G177" s="161">
        <f t="shared" si="198"/>
        <v>0</v>
      </c>
      <c r="H177" s="161">
        <f t="shared" si="198"/>
        <v>0</v>
      </c>
      <c r="I177" s="161">
        <f t="shared" si="198"/>
        <v>0</v>
      </c>
      <c r="J177" s="161">
        <f t="shared" si="198"/>
        <v>0</v>
      </c>
      <c r="K177" s="161">
        <f t="shared" si="198"/>
        <v>0</v>
      </c>
      <c r="L177" s="161">
        <f t="shared" si="198"/>
        <v>0</v>
      </c>
      <c r="M177" s="161">
        <f t="shared" si="199"/>
        <v>0</v>
      </c>
      <c r="N177" s="161">
        <f t="shared" si="199"/>
        <v>0</v>
      </c>
      <c r="O177" s="161">
        <f t="shared" si="199"/>
        <v>0</v>
      </c>
      <c r="P177" s="161">
        <f t="shared" si="199"/>
        <v>0</v>
      </c>
      <c r="Q177" s="161">
        <f t="shared" si="200"/>
        <v>0</v>
      </c>
      <c r="R177" s="161">
        <f t="shared" si="200"/>
        <v>0</v>
      </c>
      <c r="S177" s="161">
        <f t="shared" si="201"/>
        <v>0</v>
      </c>
      <c r="T177" s="161">
        <f t="shared" si="201"/>
        <v>0</v>
      </c>
      <c r="U177" s="161">
        <f t="shared" si="201"/>
        <v>0</v>
      </c>
      <c r="V177" s="161">
        <f t="shared" si="201"/>
        <v>0</v>
      </c>
      <c r="W177" s="161">
        <f t="shared" si="201"/>
        <v>0</v>
      </c>
      <c r="X177" s="161">
        <f t="shared" si="201"/>
        <v>0</v>
      </c>
      <c r="Y177" s="161">
        <f t="shared" si="201"/>
        <v>0</v>
      </c>
      <c r="Z177" s="161">
        <f t="shared" si="201"/>
        <v>0</v>
      </c>
      <c r="AA177" s="161">
        <f t="shared" si="201"/>
        <v>0</v>
      </c>
      <c r="AB177" s="161">
        <f t="shared" si="201"/>
        <v>0</v>
      </c>
      <c r="AC177" s="161">
        <f t="shared" si="202"/>
        <v>0</v>
      </c>
      <c r="AD177" s="161">
        <f t="shared" si="203"/>
        <v>0</v>
      </c>
      <c r="AE177" s="161">
        <f t="shared" si="203"/>
        <v>0</v>
      </c>
      <c r="AF177" s="161">
        <f t="shared" si="203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98"/>
        <v>0</v>
      </c>
      <c r="D178" s="161">
        <f t="shared" si="198"/>
        <v>0</v>
      </c>
      <c r="E178" s="161">
        <f t="shared" si="198"/>
        <v>0</v>
      </c>
      <c r="F178" s="161">
        <f t="shared" si="198"/>
        <v>0</v>
      </c>
      <c r="G178" s="161">
        <f t="shared" si="198"/>
        <v>0</v>
      </c>
      <c r="H178" s="161">
        <f t="shared" si="198"/>
        <v>0</v>
      </c>
      <c r="I178" s="161">
        <f t="shared" si="198"/>
        <v>0</v>
      </c>
      <c r="J178" s="161">
        <f t="shared" si="198"/>
        <v>0</v>
      </c>
      <c r="K178" s="161">
        <f t="shared" si="198"/>
        <v>0</v>
      </c>
      <c r="L178" s="161">
        <f t="shared" si="198"/>
        <v>0</v>
      </c>
      <c r="M178" s="161">
        <f t="shared" si="199"/>
        <v>0</v>
      </c>
      <c r="N178" s="161">
        <f t="shared" si="199"/>
        <v>0</v>
      </c>
      <c r="O178" s="161">
        <f t="shared" si="199"/>
        <v>0</v>
      </c>
      <c r="P178" s="161">
        <f t="shared" si="199"/>
        <v>0</v>
      </c>
      <c r="Q178" s="161">
        <f t="shared" si="200"/>
        <v>0</v>
      </c>
      <c r="R178" s="161">
        <f t="shared" si="200"/>
        <v>0</v>
      </c>
      <c r="S178" s="161">
        <f t="shared" si="201"/>
        <v>0</v>
      </c>
      <c r="T178" s="161">
        <f t="shared" si="201"/>
        <v>0</v>
      </c>
      <c r="U178" s="161">
        <f t="shared" si="201"/>
        <v>0</v>
      </c>
      <c r="V178" s="161">
        <f t="shared" si="201"/>
        <v>0</v>
      </c>
      <c r="W178" s="161">
        <f t="shared" si="201"/>
        <v>0</v>
      </c>
      <c r="X178" s="161">
        <f t="shared" si="201"/>
        <v>0</v>
      </c>
      <c r="Y178" s="161">
        <f t="shared" si="201"/>
        <v>0</v>
      </c>
      <c r="Z178" s="161">
        <f t="shared" si="201"/>
        <v>0</v>
      </c>
      <c r="AA178" s="161">
        <f t="shared" si="201"/>
        <v>0</v>
      </c>
      <c r="AB178" s="161">
        <f t="shared" si="201"/>
        <v>0</v>
      </c>
      <c r="AC178" s="161">
        <f t="shared" si="202"/>
        <v>0</v>
      </c>
      <c r="AD178" s="161">
        <f t="shared" si="203"/>
        <v>0</v>
      </c>
      <c r="AE178" s="161">
        <f t="shared" si="203"/>
        <v>0</v>
      </c>
      <c r="AF178" s="161">
        <f t="shared" si="203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98"/>
        <v>0</v>
      </c>
      <c r="D179" s="161">
        <f t="shared" si="198"/>
        <v>0</v>
      </c>
      <c r="E179" s="161">
        <f t="shared" si="198"/>
        <v>0</v>
      </c>
      <c r="F179" s="161">
        <f t="shared" si="198"/>
        <v>0</v>
      </c>
      <c r="G179" s="161">
        <f t="shared" si="198"/>
        <v>0</v>
      </c>
      <c r="H179" s="161">
        <f t="shared" si="198"/>
        <v>0</v>
      </c>
      <c r="I179" s="161">
        <f t="shared" si="198"/>
        <v>0</v>
      </c>
      <c r="J179" s="161">
        <f t="shared" si="198"/>
        <v>0</v>
      </c>
      <c r="K179" s="161">
        <f t="shared" si="198"/>
        <v>0</v>
      </c>
      <c r="L179" s="161">
        <f t="shared" si="198"/>
        <v>0</v>
      </c>
      <c r="M179" s="161">
        <f t="shared" si="199"/>
        <v>0</v>
      </c>
      <c r="N179" s="161">
        <f t="shared" si="199"/>
        <v>0</v>
      </c>
      <c r="O179" s="161">
        <f t="shared" si="199"/>
        <v>0</v>
      </c>
      <c r="P179" s="161">
        <f t="shared" si="199"/>
        <v>0</v>
      </c>
      <c r="Q179" s="161">
        <f t="shared" si="200"/>
        <v>0</v>
      </c>
      <c r="R179" s="161">
        <f t="shared" si="200"/>
        <v>0</v>
      </c>
      <c r="S179" s="161">
        <f t="shared" si="201"/>
        <v>0</v>
      </c>
      <c r="T179" s="161">
        <f t="shared" si="201"/>
        <v>0</v>
      </c>
      <c r="U179" s="161">
        <f t="shared" si="201"/>
        <v>0</v>
      </c>
      <c r="V179" s="161">
        <f t="shared" si="201"/>
        <v>0</v>
      </c>
      <c r="W179" s="161">
        <f t="shared" si="201"/>
        <v>0</v>
      </c>
      <c r="X179" s="161">
        <f t="shared" si="201"/>
        <v>0</v>
      </c>
      <c r="Y179" s="161">
        <f t="shared" si="201"/>
        <v>0</v>
      </c>
      <c r="Z179" s="161">
        <f t="shared" si="201"/>
        <v>0</v>
      </c>
      <c r="AA179" s="161">
        <f t="shared" si="201"/>
        <v>0</v>
      </c>
      <c r="AB179" s="161">
        <f t="shared" si="201"/>
        <v>0</v>
      </c>
      <c r="AC179" s="161">
        <f t="shared" si="202"/>
        <v>0</v>
      </c>
      <c r="AD179" s="161">
        <f t="shared" si="203"/>
        <v>0</v>
      </c>
      <c r="AE179" s="161">
        <f t="shared" si="203"/>
        <v>0</v>
      </c>
      <c r="AF179" s="161">
        <f t="shared" si="203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98"/>
        <v>0</v>
      </c>
      <c r="D180" s="161">
        <f t="shared" si="198"/>
        <v>0</v>
      </c>
      <c r="E180" s="161">
        <f t="shared" si="198"/>
        <v>0</v>
      </c>
      <c r="F180" s="161">
        <f t="shared" si="198"/>
        <v>0</v>
      </c>
      <c r="G180" s="161">
        <f t="shared" si="198"/>
        <v>0</v>
      </c>
      <c r="H180" s="161">
        <f t="shared" si="198"/>
        <v>0</v>
      </c>
      <c r="I180" s="161">
        <f t="shared" si="198"/>
        <v>0</v>
      </c>
      <c r="J180" s="161">
        <f t="shared" si="198"/>
        <v>0</v>
      </c>
      <c r="K180" s="161">
        <f t="shared" si="198"/>
        <v>0</v>
      </c>
      <c r="L180" s="161">
        <f t="shared" si="198"/>
        <v>0</v>
      </c>
      <c r="M180" s="161">
        <f t="shared" si="199"/>
        <v>0</v>
      </c>
      <c r="N180" s="161">
        <f t="shared" si="199"/>
        <v>0</v>
      </c>
      <c r="O180" s="161">
        <f t="shared" si="199"/>
        <v>0</v>
      </c>
      <c r="P180" s="161">
        <f t="shared" si="199"/>
        <v>0</v>
      </c>
      <c r="Q180" s="161">
        <f t="shared" si="200"/>
        <v>0</v>
      </c>
      <c r="R180" s="161">
        <f t="shared" si="200"/>
        <v>0</v>
      </c>
      <c r="S180" s="161">
        <f t="shared" si="201"/>
        <v>0</v>
      </c>
      <c r="T180" s="161">
        <f t="shared" si="201"/>
        <v>0</v>
      </c>
      <c r="U180" s="161">
        <f t="shared" si="201"/>
        <v>0</v>
      </c>
      <c r="V180" s="161">
        <f t="shared" si="201"/>
        <v>0</v>
      </c>
      <c r="W180" s="161">
        <f t="shared" si="201"/>
        <v>0</v>
      </c>
      <c r="X180" s="161">
        <f t="shared" si="201"/>
        <v>0</v>
      </c>
      <c r="Y180" s="161">
        <f t="shared" si="201"/>
        <v>0</v>
      </c>
      <c r="Z180" s="161">
        <f t="shared" si="201"/>
        <v>0</v>
      </c>
      <c r="AA180" s="161">
        <f t="shared" si="201"/>
        <v>0</v>
      </c>
      <c r="AB180" s="161">
        <f t="shared" si="201"/>
        <v>0</v>
      </c>
      <c r="AC180" s="161">
        <f t="shared" si="202"/>
        <v>0</v>
      </c>
      <c r="AD180" s="161">
        <f t="shared" si="203"/>
        <v>0</v>
      </c>
      <c r="AE180" s="161">
        <f t="shared" si="203"/>
        <v>0</v>
      </c>
      <c r="AF180" s="161">
        <f t="shared" si="203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98"/>
        <v>0</v>
      </c>
      <c r="D181" s="161">
        <f t="shared" si="198"/>
        <v>0</v>
      </c>
      <c r="E181" s="161">
        <f t="shared" si="198"/>
        <v>0</v>
      </c>
      <c r="F181" s="161">
        <f t="shared" si="198"/>
        <v>0</v>
      </c>
      <c r="G181" s="161">
        <f t="shared" si="198"/>
        <v>0</v>
      </c>
      <c r="H181" s="161">
        <f t="shared" si="198"/>
        <v>0</v>
      </c>
      <c r="I181" s="161">
        <f t="shared" si="198"/>
        <v>0</v>
      </c>
      <c r="J181" s="161">
        <f t="shared" si="198"/>
        <v>0</v>
      </c>
      <c r="K181" s="161">
        <f t="shared" si="198"/>
        <v>0</v>
      </c>
      <c r="L181" s="161">
        <f t="shared" si="198"/>
        <v>0</v>
      </c>
      <c r="M181" s="161">
        <f t="shared" si="199"/>
        <v>0</v>
      </c>
      <c r="N181" s="161">
        <f t="shared" si="199"/>
        <v>0</v>
      </c>
      <c r="O181" s="161">
        <f t="shared" si="199"/>
        <v>0</v>
      </c>
      <c r="P181" s="161">
        <f t="shared" si="199"/>
        <v>0</v>
      </c>
      <c r="Q181" s="161">
        <f t="shared" si="200"/>
        <v>0</v>
      </c>
      <c r="R181" s="161">
        <f t="shared" si="200"/>
        <v>0</v>
      </c>
      <c r="S181" s="161">
        <f t="shared" si="201"/>
        <v>0</v>
      </c>
      <c r="T181" s="161">
        <f t="shared" si="201"/>
        <v>0</v>
      </c>
      <c r="U181" s="161">
        <f t="shared" si="201"/>
        <v>0</v>
      </c>
      <c r="V181" s="161">
        <f t="shared" si="201"/>
        <v>0</v>
      </c>
      <c r="W181" s="161">
        <f t="shared" si="201"/>
        <v>0</v>
      </c>
      <c r="X181" s="161">
        <f t="shared" si="201"/>
        <v>0</v>
      </c>
      <c r="Y181" s="161">
        <f t="shared" si="201"/>
        <v>0</v>
      </c>
      <c r="Z181" s="161">
        <f t="shared" si="201"/>
        <v>0</v>
      </c>
      <c r="AA181" s="161">
        <f t="shared" si="201"/>
        <v>0</v>
      </c>
      <c r="AB181" s="161">
        <f t="shared" si="201"/>
        <v>0</v>
      </c>
      <c r="AC181" s="161">
        <f t="shared" si="202"/>
        <v>0</v>
      </c>
      <c r="AD181" s="161">
        <f t="shared" si="203"/>
        <v>0</v>
      </c>
      <c r="AE181" s="161">
        <f t="shared" si="203"/>
        <v>0</v>
      </c>
      <c r="AF181" s="161">
        <f t="shared" si="203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98"/>
        <v>0</v>
      </c>
      <c r="D182" s="161">
        <f t="shared" si="198"/>
        <v>0</v>
      </c>
      <c r="E182" s="161">
        <f t="shared" si="198"/>
        <v>0</v>
      </c>
      <c r="F182" s="161">
        <f t="shared" si="198"/>
        <v>0</v>
      </c>
      <c r="G182" s="161">
        <f t="shared" si="198"/>
        <v>0</v>
      </c>
      <c r="H182" s="161">
        <f t="shared" si="198"/>
        <v>0</v>
      </c>
      <c r="I182" s="161">
        <f t="shared" si="198"/>
        <v>0</v>
      </c>
      <c r="J182" s="161">
        <f t="shared" si="198"/>
        <v>0</v>
      </c>
      <c r="K182" s="161">
        <f t="shared" si="198"/>
        <v>0</v>
      </c>
      <c r="L182" s="161">
        <f t="shared" si="198"/>
        <v>0</v>
      </c>
      <c r="M182" s="161">
        <f t="shared" si="199"/>
        <v>0</v>
      </c>
      <c r="N182" s="161">
        <f t="shared" si="199"/>
        <v>0</v>
      </c>
      <c r="O182" s="161">
        <f t="shared" si="199"/>
        <v>0</v>
      </c>
      <c r="P182" s="161">
        <f t="shared" si="199"/>
        <v>0</v>
      </c>
      <c r="Q182" s="161">
        <f t="shared" si="200"/>
        <v>0</v>
      </c>
      <c r="R182" s="161">
        <f t="shared" si="200"/>
        <v>0</v>
      </c>
      <c r="S182" s="161">
        <f t="shared" si="201"/>
        <v>0</v>
      </c>
      <c r="T182" s="161">
        <f t="shared" si="201"/>
        <v>0</v>
      </c>
      <c r="U182" s="161">
        <f t="shared" si="201"/>
        <v>0</v>
      </c>
      <c r="V182" s="161">
        <f t="shared" si="201"/>
        <v>0</v>
      </c>
      <c r="W182" s="161">
        <f t="shared" si="201"/>
        <v>0</v>
      </c>
      <c r="X182" s="161">
        <f t="shared" si="201"/>
        <v>0</v>
      </c>
      <c r="Y182" s="161">
        <f t="shared" si="201"/>
        <v>0</v>
      </c>
      <c r="Z182" s="161">
        <f t="shared" si="201"/>
        <v>0</v>
      </c>
      <c r="AA182" s="161">
        <f t="shared" si="201"/>
        <v>0</v>
      </c>
      <c r="AB182" s="161">
        <f t="shared" si="201"/>
        <v>0</v>
      </c>
      <c r="AC182" s="161">
        <f t="shared" si="202"/>
        <v>0</v>
      </c>
      <c r="AD182" s="161">
        <f t="shared" si="203"/>
        <v>0</v>
      </c>
      <c r="AE182" s="161">
        <f t="shared" si="201"/>
        <v>0</v>
      </c>
      <c r="AF182" s="161">
        <f t="shared" si="201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98"/>
        <v>0</v>
      </c>
      <c r="D183" s="161">
        <f t="shared" si="198"/>
        <v>0</v>
      </c>
      <c r="E183" s="161">
        <f t="shared" si="198"/>
        <v>0</v>
      </c>
      <c r="F183" s="161">
        <f t="shared" si="198"/>
        <v>0</v>
      </c>
      <c r="G183" s="161">
        <f t="shared" si="198"/>
        <v>0</v>
      </c>
      <c r="H183" s="161">
        <f t="shared" si="198"/>
        <v>0</v>
      </c>
      <c r="I183" s="161">
        <f t="shared" si="198"/>
        <v>0</v>
      </c>
      <c r="J183" s="161">
        <f t="shared" si="198"/>
        <v>0</v>
      </c>
      <c r="K183" s="161">
        <f t="shared" si="198"/>
        <v>0</v>
      </c>
      <c r="L183" s="161">
        <f t="shared" si="198"/>
        <v>0</v>
      </c>
      <c r="M183" s="161">
        <f t="shared" si="199"/>
        <v>0</v>
      </c>
      <c r="N183" s="161">
        <f t="shared" si="199"/>
        <v>0</v>
      </c>
      <c r="O183" s="161">
        <f t="shared" si="199"/>
        <v>0</v>
      </c>
      <c r="P183" s="161">
        <f t="shared" si="199"/>
        <v>0</v>
      </c>
      <c r="Q183" s="161">
        <f t="shared" si="200"/>
        <v>0</v>
      </c>
      <c r="R183" s="161">
        <f t="shared" si="200"/>
        <v>0</v>
      </c>
      <c r="S183" s="161">
        <f t="shared" si="201"/>
        <v>0</v>
      </c>
      <c r="T183" s="161">
        <f t="shared" si="201"/>
        <v>0</v>
      </c>
      <c r="U183" s="161">
        <f t="shared" si="201"/>
        <v>0</v>
      </c>
      <c r="V183" s="161">
        <f t="shared" si="201"/>
        <v>0</v>
      </c>
      <c r="W183" s="161">
        <f t="shared" si="201"/>
        <v>0</v>
      </c>
      <c r="X183" s="161">
        <f t="shared" si="201"/>
        <v>0</v>
      </c>
      <c r="Y183" s="161">
        <f t="shared" si="201"/>
        <v>0</v>
      </c>
      <c r="Z183" s="161">
        <f t="shared" si="201"/>
        <v>0</v>
      </c>
      <c r="AA183" s="161">
        <f t="shared" si="201"/>
        <v>0</v>
      </c>
      <c r="AB183" s="161">
        <f t="shared" si="201"/>
        <v>0</v>
      </c>
      <c r="AC183" s="161">
        <f t="shared" si="202"/>
        <v>0</v>
      </c>
      <c r="AD183" s="161">
        <f t="shared" si="203"/>
        <v>0</v>
      </c>
      <c r="AE183" s="161">
        <f t="shared" si="201"/>
        <v>0</v>
      </c>
      <c r="AF183" s="161">
        <f t="shared" si="201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98"/>
        <v>0</v>
      </c>
      <c r="D184" s="161">
        <f t="shared" si="198"/>
        <v>0</v>
      </c>
      <c r="E184" s="161">
        <f t="shared" si="198"/>
        <v>0</v>
      </c>
      <c r="F184" s="161">
        <f t="shared" si="198"/>
        <v>0</v>
      </c>
      <c r="G184" s="161">
        <f t="shared" si="198"/>
        <v>0</v>
      </c>
      <c r="H184" s="161">
        <f t="shared" si="198"/>
        <v>0</v>
      </c>
      <c r="I184" s="161">
        <f t="shared" si="198"/>
        <v>0</v>
      </c>
      <c r="J184" s="161">
        <f t="shared" si="198"/>
        <v>0</v>
      </c>
      <c r="K184" s="161">
        <f t="shared" si="198"/>
        <v>0</v>
      </c>
      <c r="L184" s="161">
        <f t="shared" si="198"/>
        <v>0</v>
      </c>
      <c r="M184" s="161">
        <f t="shared" si="199"/>
        <v>0</v>
      </c>
      <c r="N184" s="161">
        <f t="shared" si="199"/>
        <v>0</v>
      </c>
      <c r="O184" s="161">
        <f t="shared" si="199"/>
        <v>0</v>
      </c>
      <c r="P184" s="161">
        <f t="shared" si="199"/>
        <v>0</v>
      </c>
      <c r="Q184" s="161">
        <f t="shared" si="200"/>
        <v>0</v>
      </c>
      <c r="R184" s="161">
        <f t="shared" si="200"/>
        <v>0</v>
      </c>
      <c r="S184" s="161">
        <f t="shared" ref="S184:AF199" si="204">R184</f>
        <v>0</v>
      </c>
      <c r="T184" s="161">
        <f t="shared" si="204"/>
        <v>0</v>
      </c>
      <c r="U184" s="161">
        <f t="shared" si="204"/>
        <v>0</v>
      </c>
      <c r="V184" s="161">
        <f t="shared" si="204"/>
        <v>0</v>
      </c>
      <c r="W184" s="161">
        <f t="shared" si="204"/>
        <v>0</v>
      </c>
      <c r="X184" s="161">
        <f t="shared" si="204"/>
        <v>0</v>
      </c>
      <c r="Y184" s="161">
        <f t="shared" si="204"/>
        <v>0</v>
      </c>
      <c r="Z184" s="161">
        <f t="shared" si="204"/>
        <v>0</v>
      </c>
      <c r="AA184" s="161">
        <f t="shared" si="204"/>
        <v>0</v>
      </c>
      <c r="AB184" s="161">
        <f t="shared" si="201"/>
        <v>0</v>
      </c>
      <c r="AC184" s="161">
        <f t="shared" si="202"/>
        <v>0</v>
      </c>
      <c r="AD184" s="161">
        <f t="shared" si="203"/>
        <v>0</v>
      </c>
      <c r="AE184" s="161">
        <f t="shared" si="204"/>
        <v>0</v>
      </c>
      <c r="AF184" s="161">
        <f t="shared" si="204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L200" si="205">B185</f>
        <v>0</v>
      </c>
      <c r="D185" s="161">
        <f t="shared" si="205"/>
        <v>0</v>
      </c>
      <c r="E185" s="161">
        <f t="shared" si="205"/>
        <v>0</v>
      </c>
      <c r="F185" s="161">
        <f t="shared" si="205"/>
        <v>0</v>
      </c>
      <c r="G185" s="161">
        <f t="shared" si="205"/>
        <v>0</v>
      </c>
      <c r="H185" s="161">
        <f t="shared" si="205"/>
        <v>0</v>
      </c>
      <c r="I185" s="161">
        <f t="shared" si="205"/>
        <v>0</v>
      </c>
      <c r="J185" s="161">
        <f t="shared" si="205"/>
        <v>0</v>
      </c>
      <c r="K185" s="161">
        <f t="shared" si="205"/>
        <v>0</v>
      </c>
      <c r="L185" s="161">
        <f t="shared" si="205"/>
        <v>0</v>
      </c>
      <c r="M185" s="161">
        <f t="shared" si="199"/>
        <v>0</v>
      </c>
      <c r="N185" s="161">
        <f t="shared" si="199"/>
        <v>0</v>
      </c>
      <c r="O185" s="161">
        <f t="shared" si="199"/>
        <v>0</v>
      </c>
      <c r="P185" s="161">
        <f t="shared" si="199"/>
        <v>0</v>
      </c>
      <c r="Q185" s="161">
        <f t="shared" si="200"/>
        <v>0</v>
      </c>
      <c r="R185" s="161">
        <f t="shared" si="200"/>
        <v>0</v>
      </c>
      <c r="S185" s="161">
        <f t="shared" si="204"/>
        <v>0</v>
      </c>
      <c r="T185" s="161">
        <f t="shared" si="204"/>
        <v>0</v>
      </c>
      <c r="U185" s="161">
        <f t="shared" si="204"/>
        <v>0</v>
      </c>
      <c r="V185" s="161">
        <f t="shared" si="204"/>
        <v>0</v>
      </c>
      <c r="W185" s="161">
        <f t="shared" si="204"/>
        <v>0</v>
      </c>
      <c r="X185" s="161">
        <f t="shared" si="204"/>
        <v>0</v>
      </c>
      <c r="Y185" s="161">
        <f t="shared" si="204"/>
        <v>0</v>
      </c>
      <c r="Z185" s="161">
        <f t="shared" si="204"/>
        <v>0</v>
      </c>
      <c r="AA185" s="161">
        <f t="shared" si="204"/>
        <v>0</v>
      </c>
      <c r="AB185" s="161">
        <f t="shared" si="204"/>
        <v>0</v>
      </c>
      <c r="AC185" s="161">
        <f t="shared" si="202"/>
        <v>0</v>
      </c>
      <c r="AD185" s="161">
        <f t="shared" si="203"/>
        <v>0</v>
      </c>
      <c r="AE185" s="161">
        <f t="shared" si="204"/>
        <v>0</v>
      </c>
      <c r="AF185" s="161">
        <f t="shared" si="204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205"/>
        <v>0</v>
      </c>
      <c r="D186" s="161">
        <f t="shared" si="205"/>
        <v>0</v>
      </c>
      <c r="E186" s="161">
        <f t="shared" si="205"/>
        <v>0</v>
      </c>
      <c r="F186" s="161">
        <f t="shared" si="205"/>
        <v>0</v>
      </c>
      <c r="G186" s="161">
        <f t="shared" si="205"/>
        <v>0</v>
      </c>
      <c r="H186" s="161">
        <f t="shared" si="205"/>
        <v>0</v>
      </c>
      <c r="I186" s="161">
        <f t="shared" si="205"/>
        <v>0</v>
      </c>
      <c r="J186" s="161">
        <f t="shared" si="205"/>
        <v>0</v>
      </c>
      <c r="K186" s="161">
        <f t="shared" si="205"/>
        <v>0</v>
      </c>
      <c r="L186" s="161">
        <f t="shared" si="205"/>
        <v>0</v>
      </c>
      <c r="M186" s="161">
        <f t="shared" si="199"/>
        <v>0</v>
      </c>
      <c r="N186" s="161">
        <f t="shared" si="199"/>
        <v>0</v>
      </c>
      <c r="O186" s="161">
        <f t="shared" si="199"/>
        <v>0</v>
      </c>
      <c r="P186" s="161">
        <f t="shared" si="199"/>
        <v>0</v>
      </c>
      <c r="Q186" s="161">
        <f t="shared" si="200"/>
        <v>0</v>
      </c>
      <c r="R186" s="161">
        <f t="shared" si="200"/>
        <v>0</v>
      </c>
      <c r="S186" s="161">
        <f t="shared" si="204"/>
        <v>0</v>
      </c>
      <c r="T186" s="161">
        <f t="shared" si="204"/>
        <v>0</v>
      </c>
      <c r="U186" s="161">
        <f t="shared" si="204"/>
        <v>0</v>
      </c>
      <c r="V186" s="161">
        <f t="shared" si="204"/>
        <v>0</v>
      </c>
      <c r="W186" s="161">
        <f t="shared" si="204"/>
        <v>0</v>
      </c>
      <c r="X186" s="161">
        <f t="shared" si="204"/>
        <v>0</v>
      </c>
      <c r="Y186" s="161">
        <f t="shared" si="204"/>
        <v>0</v>
      </c>
      <c r="Z186" s="161">
        <f t="shared" si="204"/>
        <v>0</v>
      </c>
      <c r="AA186" s="161">
        <f t="shared" si="204"/>
        <v>0</v>
      </c>
      <c r="AB186" s="161">
        <f t="shared" si="204"/>
        <v>0</v>
      </c>
      <c r="AC186" s="161">
        <f t="shared" si="202"/>
        <v>0</v>
      </c>
      <c r="AD186" s="161">
        <f t="shared" si="203"/>
        <v>0</v>
      </c>
      <c r="AE186" s="161">
        <f t="shared" si="204"/>
        <v>0</v>
      </c>
      <c r="AF186" s="161">
        <f t="shared" si="204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205"/>
        <v>0</v>
      </c>
      <c r="D187" s="161">
        <f t="shared" si="205"/>
        <v>0</v>
      </c>
      <c r="E187" s="161">
        <f t="shared" si="205"/>
        <v>0</v>
      </c>
      <c r="F187" s="161">
        <f t="shared" si="205"/>
        <v>0</v>
      </c>
      <c r="G187" s="161">
        <f t="shared" si="205"/>
        <v>0</v>
      </c>
      <c r="H187" s="161">
        <f t="shared" si="205"/>
        <v>0</v>
      </c>
      <c r="I187" s="161">
        <f t="shared" si="205"/>
        <v>0</v>
      </c>
      <c r="J187" s="161">
        <f t="shared" si="205"/>
        <v>0</v>
      </c>
      <c r="K187" s="161">
        <f t="shared" si="205"/>
        <v>0</v>
      </c>
      <c r="L187" s="161">
        <f t="shared" si="205"/>
        <v>0</v>
      </c>
      <c r="M187" s="161">
        <f t="shared" si="199"/>
        <v>0</v>
      </c>
      <c r="N187" s="161">
        <f t="shared" si="199"/>
        <v>0</v>
      </c>
      <c r="O187" s="161">
        <f t="shared" si="199"/>
        <v>0</v>
      </c>
      <c r="P187" s="161">
        <f t="shared" si="199"/>
        <v>0</v>
      </c>
      <c r="Q187" s="161">
        <f t="shared" si="200"/>
        <v>0</v>
      </c>
      <c r="R187" s="161">
        <f t="shared" si="200"/>
        <v>0</v>
      </c>
      <c r="S187" s="161">
        <f t="shared" si="204"/>
        <v>0</v>
      </c>
      <c r="T187" s="161">
        <f t="shared" si="204"/>
        <v>0</v>
      </c>
      <c r="U187" s="161">
        <f t="shared" si="204"/>
        <v>0</v>
      </c>
      <c r="V187" s="161">
        <f t="shared" si="204"/>
        <v>0</v>
      </c>
      <c r="W187" s="161">
        <f t="shared" si="204"/>
        <v>0</v>
      </c>
      <c r="X187" s="161">
        <f t="shared" si="204"/>
        <v>0</v>
      </c>
      <c r="Y187" s="161">
        <f t="shared" si="204"/>
        <v>0</v>
      </c>
      <c r="Z187" s="161">
        <f t="shared" si="204"/>
        <v>0</v>
      </c>
      <c r="AA187" s="161">
        <f t="shared" si="204"/>
        <v>0</v>
      </c>
      <c r="AB187" s="161">
        <f t="shared" si="204"/>
        <v>0</v>
      </c>
      <c r="AC187" s="161">
        <f t="shared" si="202"/>
        <v>0</v>
      </c>
      <c r="AD187" s="161">
        <f t="shared" si="203"/>
        <v>0</v>
      </c>
      <c r="AE187" s="161">
        <f t="shared" si="204"/>
        <v>0</v>
      </c>
      <c r="AF187" s="161">
        <f t="shared" si="204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205"/>
        <v>0</v>
      </c>
      <c r="D188" s="161">
        <f t="shared" si="205"/>
        <v>0</v>
      </c>
      <c r="E188" s="161">
        <f t="shared" si="205"/>
        <v>0</v>
      </c>
      <c r="F188" s="161">
        <f t="shared" si="205"/>
        <v>0</v>
      </c>
      <c r="G188" s="161">
        <f t="shared" si="205"/>
        <v>0</v>
      </c>
      <c r="H188" s="161">
        <f t="shared" si="205"/>
        <v>0</v>
      </c>
      <c r="I188" s="161">
        <f t="shared" si="205"/>
        <v>0</v>
      </c>
      <c r="J188" s="161">
        <f t="shared" si="205"/>
        <v>0</v>
      </c>
      <c r="K188" s="161">
        <f t="shared" si="205"/>
        <v>0</v>
      </c>
      <c r="L188" s="161">
        <f t="shared" si="205"/>
        <v>0</v>
      </c>
      <c r="M188" s="161">
        <f t="shared" si="199"/>
        <v>0</v>
      </c>
      <c r="N188" s="161">
        <f t="shared" si="199"/>
        <v>0</v>
      </c>
      <c r="O188" s="161">
        <f t="shared" si="199"/>
        <v>0</v>
      </c>
      <c r="P188" s="161">
        <f t="shared" si="199"/>
        <v>0</v>
      </c>
      <c r="Q188" s="161">
        <f t="shared" si="200"/>
        <v>0</v>
      </c>
      <c r="R188" s="161">
        <f t="shared" si="200"/>
        <v>0</v>
      </c>
      <c r="S188" s="161">
        <f t="shared" si="204"/>
        <v>0</v>
      </c>
      <c r="T188" s="161">
        <f t="shared" si="204"/>
        <v>0</v>
      </c>
      <c r="U188" s="161">
        <f t="shared" si="204"/>
        <v>0</v>
      </c>
      <c r="V188" s="161">
        <f t="shared" si="204"/>
        <v>0</v>
      </c>
      <c r="W188" s="161">
        <f t="shared" si="204"/>
        <v>0</v>
      </c>
      <c r="X188" s="161">
        <f t="shared" si="204"/>
        <v>0</v>
      </c>
      <c r="Y188" s="161">
        <f t="shared" si="204"/>
        <v>0</v>
      </c>
      <c r="Z188" s="161">
        <f t="shared" si="204"/>
        <v>0</v>
      </c>
      <c r="AA188" s="161">
        <f t="shared" si="204"/>
        <v>0</v>
      </c>
      <c r="AB188" s="161">
        <f t="shared" si="204"/>
        <v>0</v>
      </c>
      <c r="AC188" s="161">
        <f t="shared" si="202"/>
        <v>0</v>
      </c>
      <c r="AD188" s="161">
        <f t="shared" si="203"/>
        <v>0</v>
      </c>
      <c r="AE188" s="161">
        <f t="shared" si="204"/>
        <v>0</v>
      </c>
      <c r="AF188" s="161">
        <f t="shared" si="204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205"/>
        <v>0</v>
      </c>
      <c r="D189" s="161">
        <f t="shared" si="205"/>
        <v>0</v>
      </c>
      <c r="E189" s="161">
        <f t="shared" si="205"/>
        <v>0</v>
      </c>
      <c r="F189" s="161">
        <f t="shared" si="205"/>
        <v>0</v>
      </c>
      <c r="G189" s="161">
        <f t="shared" si="205"/>
        <v>0</v>
      </c>
      <c r="H189" s="161">
        <f t="shared" si="205"/>
        <v>0</v>
      </c>
      <c r="I189" s="161">
        <f t="shared" si="205"/>
        <v>0</v>
      </c>
      <c r="J189" s="161">
        <f t="shared" si="205"/>
        <v>0</v>
      </c>
      <c r="K189" s="161">
        <f t="shared" si="205"/>
        <v>0</v>
      </c>
      <c r="L189" s="161">
        <f t="shared" si="205"/>
        <v>0</v>
      </c>
      <c r="M189" s="161">
        <f t="shared" si="199"/>
        <v>0</v>
      </c>
      <c r="N189" s="161">
        <f t="shared" si="199"/>
        <v>0</v>
      </c>
      <c r="O189" s="161">
        <f t="shared" si="199"/>
        <v>0</v>
      </c>
      <c r="P189" s="161">
        <f t="shared" si="199"/>
        <v>0</v>
      </c>
      <c r="Q189" s="161">
        <f t="shared" si="200"/>
        <v>0</v>
      </c>
      <c r="R189" s="161">
        <f t="shared" si="200"/>
        <v>0</v>
      </c>
      <c r="S189" s="161">
        <f t="shared" si="204"/>
        <v>0</v>
      </c>
      <c r="T189" s="161">
        <f t="shared" si="204"/>
        <v>0</v>
      </c>
      <c r="U189" s="161">
        <f t="shared" si="204"/>
        <v>0</v>
      </c>
      <c r="V189" s="161">
        <f t="shared" si="204"/>
        <v>0</v>
      </c>
      <c r="W189" s="161">
        <f t="shared" si="204"/>
        <v>0</v>
      </c>
      <c r="X189" s="161">
        <f t="shared" si="204"/>
        <v>0</v>
      </c>
      <c r="Y189" s="161">
        <f t="shared" si="204"/>
        <v>0</v>
      </c>
      <c r="Z189" s="161">
        <f t="shared" si="204"/>
        <v>0</v>
      </c>
      <c r="AA189" s="161">
        <f t="shared" si="204"/>
        <v>0</v>
      </c>
      <c r="AB189" s="161">
        <f t="shared" si="204"/>
        <v>0</v>
      </c>
      <c r="AC189" s="161">
        <f t="shared" si="202"/>
        <v>0</v>
      </c>
      <c r="AD189" s="161">
        <f t="shared" si="203"/>
        <v>0</v>
      </c>
      <c r="AE189" s="161">
        <f t="shared" si="204"/>
        <v>0</v>
      </c>
      <c r="AF189" s="161">
        <f t="shared" si="204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205"/>
        <v>0</v>
      </c>
      <c r="D190" s="161">
        <f t="shared" si="205"/>
        <v>0</v>
      </c>
      <c r="E190" s="161">
        <f t="shared" si="205"/>
        <v>0</v>
      </c>
      <c r="F190" s="161">
        <f t="shared" si="205"/>
        <v>0</v>
      </c>
      <c r="G190" s="161">
        <f t="shared" si="205"/>
        <v>0</v>
      </c>
      <c r="H190" s="161">
        <f t="shared" si="205"/>
        <v>0</v>
      </c>
      <c r="I190" s="161">
        <f t="shared" si="205"/>
        <v>0</v>
      </c>
      <c r="J190" s="161">
        <f t="shared" si="205"/>
        <v>0</v>
      </c>
      <c r="K190" s="161">
        <f t="shared" si="205"/>
        <v>0</v>
      </c>
      <c r="L190" s="161">
        <f t="shared" si="205"/>
        <v>0</v>
      </c>
      <c r="M190" s="161">
        <f t="shared" si="199"/>
        <v>0</v>
      </c>
      <c r="N190" s="161">
        <f t="shared" si="199"/>
        <v>0</v>
      </c>
      <c r="O190" s="161">
        <f t="shared" si="199"/>
        <v>0</v>
      </c>
      <c r="P190" s="161">
        <f t="shared" si="199"/>
        <v>0</v>
      </c>
      <c r="Q190" s="161">
        <f t="shared" si="200"/>
        <v>0</v>
      </c>
      <c r="R190" s="161">
        <f t="shared" si="200"/>
        <v>0</v>
      </c>
      <c r="S190" s="161">
        <f t="shared" si="204"/>
        <v>0</v>
      </c>
      <c r="T190" s="161">
        <f t="shared" si="204"/>
        <v>0</v>
      </c>
      <c r="U190" s="161">
        <f t="shared" si="204"/>
        <v>0</v>
      </c>
      <c r="V190" s="161">
        <f t="shared" si="204"/>
        <v>0</v>
      </c>
      <c r="W190" s="161">
        <f t="shared" si="204"/>
        <v>0</v>
      </c>
      <c r="X190" s="161">
        <f t="shared" si="204"/>
        <v>0</v>
      </c>
      <c r="Y190" s="161">
        <f t="shared" si="204"/>
        <v>0</v>
      </c>
      <c r="Z190" s="161">
        <f t="shared" si="204"/>
        <v>0</v>
      </c>
      <c r="AA190" s="161">
        <f t="shared" si="204"/>
        <v>0</v>
      </c>
      <c r="AB190" s="161">
        <f t="shared" si="204"/>
        <v>0</v>
      </c>
      <c r="AC190" s="161">
        <f t="shared" si="202"/>
        <v>0</v>
      </c>
      <c r="AD190" s="161">
        <f t="shared" si="203"/>
        <v>0</v>
      </c>
      <c r="AE190" s="161">
        <f t="shared" si="204"/>
        <v>0</v>
      </c>
      <c r="AF190" s="161">
        <f t="shared" si="204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205"/>
        <v>0</v>
      </c>
      <c r="D191" s="161">
        <f t="shared" si="205"/>
        <v>0</v>
      </c>
      <c r="E191" s="161">
        <f t="shared" si="205"/>
        <v>0</v>
      </c>
      <c r="F191" s="161">
        <f t="shared" si="205"/>
        <v>0</v>
      </c>
      <c r="G191" s="161">
        <f t="shared" si="205"/>
        <v>0</v>
      </c>
      <c r="H191" s="161">
        <f t="shared" si="205"/>
        <v>0</v>
      </c>
      <c r="I191" s="161">
        <f t="shared" si="205"/>
        <v>0</v>
      </c>
      <c r="J191" s="161">
        <f t="shared" si="205"/>
        <v>0</v>
      </c>
      <c r="K191" s="161">
        <f t="shared" si="205"/>
        <v>0</v>
      </c>
      <c r="L191" s="161">
        <f t="shared" si="205"/>
        <v>0</v>
      </c>
      <c r="M191" s="161">
        <f t="shared" si="199"/>
        <v>0</v>
      </c>
      <c r="N191" s="161">
        <f t="shared" si="199"/>
        <v>0</v>
      </c>
      <c r="O191" s="161">
        <f t="shared" si="199"/>
        <v>0</v>
      </c>
      <c r="P191" s="161">
        <f t="shared" si="199"/>
        <v>0</v>
      </c>
      <c r="Q191" s="161">
        <f t="shared" si="200"/>
        <v>0</v>
      </c>
      <c r="R191" s="161">
        <f t="shared" si="200"/>
        <v>0</v>
      </c>
      <c r="S191" s="161">
        <f t="shared" si="204"/>
        <v>0</v>
      </c>
      <c r="T191" s="161">
        <f t="shared" si="204"/>
        <v>0</v>
      </c>
      <c r="U191" s="161">
        <f t="shared" si="204"/>
        <v>0</v>
      </c>
      <c r="V191" s="161">
        <f t="shared" si="204"/>
        <v>0</v>
      </c>
      <c r="W191" s="161">
        <f t="shared" si="204"/>
        <v>0</v>
      </c>
      <c r="X191" s="161">
        <f t="shared" si="204"/>
        <v>0</v>
      </c>
      <c r="Y191" s="161">
        <f t="shared" si="204"/>
        <v>0</v>
      </c>
      <c r="Z191" s="161">
        <f t="shared" si="204"/>
        <v>0</v>
      </c>
      <c r="AA191" s="161">
        <f t="shared" si="204"/>
        <v>0</v>
      </c>
      <c r="AB191" s="161">
        <f t="shared" si="204"/>
        <v>0</v>
      </c>
      <c r="AC191" s="161">
        <f t="shared" si="202"/>
        <v>0</v>
      </c>
      <c r="AD191" s="161">
        <f t="shared" si="203"/>
        <v>0</v>
      </c>
      <c r="AE191" s="161">
        <f t="shared" si="204"/>
        <v>0</v>
      </c>
      <c r="AF191" s="161">
        <f t="shared" si="204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205"/>
        <v>0</v>
      </c>
      <c r="D192" s="161">
        <f t="shared" si="205"/>
        <v>0</v>
      </c>
      <c r="E192" s="161">
        <f t="shared" si="205"/>
        <v>0</v>
      </c>
      <c r="F192" s="161">
        <f t="shared" si="205"/>
        <v>0</v>
      </c>
      <c r="G192" s="161">
        <f t="shared" si="205"/>
        <v>0</v>
      </c>
      <c r="H192" s="161">
        <f t="shared" si="205"/>
        <v>0</v>
      </c>
      <c r="I192" s="161">
        <f t="shared" si="205"/>
        <v>0</v>
      </c>
      <c r="J192" s="161">
        <f t="shared" si="205"/>
        <v>0</v>
      </c>
      <c r="K192" s="161">
        <f t="shared" si="205"/>
        <v>0</v>
      </c>
      <c r="L192" s="161">
        <f t="shared" si="205"/>
        <v>0</v>
      </c>
      <c r="M192" s="161">
        <f t="shared" si="199"/>
        <v>0</v>
      </c>
      <c r="N192" s="161">
        <f t="shared" si="199"/>
        <v>0</v>
      </c>
      <c r="O192" s="161">
        <f t="shared" si="199"/>
        <v>0</v>
      </c>
      <c r="P192" s="161">
        <f t="shared" si="199"/>
        <v>0</v>
      </c>
      <c r="Q192" s="161">
        <f t="shared" si="200"/>
        <v>0</v>
      </c>
      <c r="R192" s="161">
        <f t="shared" si="200"/>
        <v>0</v>
      </c>
      <c r="S192" s="161">
        <f t="shared" si="204"/>
        <v>0</v>
      </c>
      <c r="T192" s="161">
        <f t="shared" si="204"/>
        <v>0</v>
      </c>
      <c r="U192" s="161">
        <f t="shared" si="204"/>
        <v>0</v>
      </c>
      <c r="V192" s="161">
        <f t="shared" si="204"/>
        <v>0</v>
      </c>
      <c r="W192" s="161">
        <f t="shared" si="204"/>
        <v>0</v>
      </c>
      <c r="X192" s="161">
        <f t="shared" si="204"/>
        <v>0</v>
      </c>
      <c r="Y192" s="161">
        <f t="shared" si="204"/>
        <v>0</v>
      </c>
      <c r="Z192" s="161">
        <f t="shared" si="204"/>
        <v>0</v>
      </c>
      <c r="AA192" s="161">
        <f t="shared" si="204"/>
        <v>0</v>
      </c>
      <c r="AB192" s="161">
        <f t="shared" si="204"/>
        <v>0</v>
      </c>
      <c r="AC192" s="161">
        <f t="shared" si="202"/>
        <v>0</v>
      </c>
      <c r="AD192" s="161">
        <f t="shared" si="203"/>
        <v>0</v>
      </c>
      <c r="AE192" s="161">
        <f t="shared" si="204"/>
        <v>0</v>
      </c>
      <c r="AF192" s="161">
        <f t="shared" si="204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205"/>
        <v>0</v>
      </c>
      <c r="D193" s="161">
        <f t="shared" si="205"/>
        <v>0</v>
      </c>
      <c r="E193" s="161">
        <f t="shared" si="205"/>
        <v>0</v>
      </c>
      <c r="F193" s="161">
        <f t="shared" si="205"/>
        <v>0</v>
      </c>
      <c r="G193" s="161">
        <f t="shared" si="205"/>
        <v>0</v>
      </c>
      <c r="H193" s="161">
        <f t="shared" si="205"/>
        <v>0</v>
      </c>
      <c r="I193" s="161">
        <f t="shared" si="205"/>
        <v>0</v>
      </c>
      <c r="J193" s="161">
        <f t="shared" si="205"/>
        <v>0</v>
      </c>
      <c r="K193" s="161">
        <f t="shared" si="205"/>
        <v>0</v>
      </c>
      <c r="L193" s="161">
        <f t="shared" si="205"/>
        <v>0</v>
      </c>
      <c r="M193" s="161">
        <f t="shared" si="199"/>
        <v>0</v>
      </c>
      <c r="N193" s="161">
        <f t="shared" si="199"/>
        <v>0</v>
      </c>
      <c r="O193" s="161">
        <f t="shared" si="199"/>
        <v>0</v>
      </c>
      <c r="P193" s="161">
        <f t="shared" si="199"/>
        <v>0</v>
      </c>
      <c r="Q193" s="161">
        <f t="shared" si="200"/>
        <v>0</v>
      </c>
      <c r="R193" s="161">
        <f t="shared" si="200"/>
        <v>0</v>
      </c>
      <c r="S193" s="161">
        <f t="shared" si="204"/>
        <v>0</v>
      </c>
      <c r="T193" s="161">
        <f t="shared" si="204"/>
        <v>0</v>
      </c>
      <c r="U193" s="161">
        <f t="shared" si="204"/>
        <v>0</v>
      </c>
      <c r="V193" s="161">
        <f t="shared" si="204"/>
        <v>0</v>
      </c>
      <c r="W193" s="161">
        <f t="shared" si="204"/>
        <v>0</v>
      </c>
      <c r="X193" s="161">
        <f t="shared" si="204"/>
        <v>0</v>
      </c>
      <c r="Y193" s="161">
        <f t="shared" si="204"/>
        <v>0</v>
      </c>
      <c r="Z193" s="161">
        <f t="shared" si="204"/>
        <v>0</v>
      </c>
      <c r="AA193" s="161">
        <f t="shared" si="204"/>
        <v>0</v>
      </c>
      <c r="AB193" s="161">
        <f t="shared" si="204"/>
        <v>0</v>
      </c>
      <c r="AC193" s="161">
        <f t="shared" si="202"/>
        <v>0</v>
      </c>
      <c r="AD193" s="161">
        <f t="shared" si="203"/>
        <v>0</v>
      </c>
      <c r="AE193" s="161">
        <f t="shared" si="204"/>
        <v>0</v>
      </c>
      <c r="AF193" s="161">
        <f t="shared" si="204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205"/>
        <v>0</v>
      </c>
      <c r="D194" s="161">
        <f t="shared" si="205"/>
        <v>0</v>
      </c>
      <c r="E194" s="161">
        <f t="shared" si="205"/>
        <v>0</v>
      </c>
      <c r="F194" s="161">
        <f t="shared" si="205"/>
        <v>0</v>
      </c>
      <c r="G194" s="161">
        <f t="shared" si="205"/>
        <v>0</v>
      </c>
      <c r="H194" s="161">
        <f t="shared" si="205"/>
        <v>0</v>
      </c>
      <c r="I194" s="161">
        <f t="shared" si="205"/>
        <v>0</v>
      </c>
      <c r="J194" s="161">
        <f t="shared" si="205"/>
        <v>0</v>
      </c>
      <c r="K194" s="161">
        <f t="shared" si="205"/>
        <v>0</v>
      </c>
      <c r="L194" s="161">
        <f t="shared" si="205"/>
        <v>0</v>
      </c>
      <c r="M194" s="161">
        <f t="shared" si="199"/>
        <v>0</v>
      </c>
      <c r="N194" s="161">
        <f t="shared" si="199"/>
        <v>0</v>
      </c>
      <c r="O194" s="161">
        <f t="shared" si="199"/>
        <v>0</v>
      </c>
      <c r="P194" s="161">
        <f t="shared" si="199"/>
        <v>0</v>
      </c>
      <c r="Q194" s="161">
        <f t="shared" si="200"/>
        <v>0</v>
      </c>
      <c r="R194" s="161">
        <f t="shared" si="200"/>
        <v>0</v>
      </c>
      <c r="S194" s="161">
        <f t="shared" si="204"/>
        <v>0</v>
      </c>
      <c r="T194" s="161">
        <f t="shared" si="204"/>
        <v>0</v>
      </c>
      <c r="U194" s="161">
        <f t="shared" si="204"/>
        <v>0</v>
      </c>
      <c r="V194" s="161">
        <f t="shared" si="204"/>
        <v>0</v>
      </c>
      <c r="W194" s="161">
        <f t="shared" si="204"/>
        <v>0</v>
      </c>
      <c r="X194" s="161">
        <f t="shared" si="204"/>
        <v>0</v>
      </c>
      <c r="Y194" s="161">
        <f t="shared" si="204"/>
        <v>0</v>
      </c>
      <c r="Z194" s="161">
        <f t="shared" si="204"/>
        <v>0</v>
      </c>
      <c r="AA194" s="161">
        <f t="shared" si="204"/>
        <v>0</v>
      </c>
      <c r="AB194" s="161">
        <f t="shared" si="204"/>
        <v>0</v>
      </c>
      <c r="AC194" s="161">
        <f t="shared" si="202"/>
        <v>0</v>
      </c>
      <c r="AD194" s="161">
        <f t="shared" si="203"/>
        <v>0</v>
      </c>
      <c r="AE194" s="161">
        <f t="shared" si="204"/>
        <v>0</v>
      </c>
      <c r="AF194" s="161">
        <f t="shared" si="204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205"/>
        <v>0</v>
      </c>
      <c r="D195" s="161">
        <f t="shared" si="205"/>
        <v>0</v>
      </c>
      <c r="E195" s="161">
        <f t="shared" si="205"/>
        <v>0</v>
      </c>
      <c r="F195" s="161">
        <f t="shared" si="205"/>
        <v>0</v>
      </c>
      <c r="G195" s="161">
        <f t="shared" si="205"/>
        <v>0</v>
      </c>
      <c r="H195" s="161">
        <f t="shared" si="205"/>
        <v>0</v>
      </c>
      <c r="I195" s="161">
        <f t="shared" si="205"/>
        <v>0</v>
      </c>
      <c r="J195" s="161">
        <f t="shared" si="205"/>
        <v>0</v>
      </c>
      <c r="K195" s="161">
        <f t="shared" si="205"/>
        <v>0</v>
      </c>
      <c r="L195" s="161">
        <f t="shared" si="205"/>
        <v>0</v>
      </c>
      <c r="M195" s="161">
        <f t="shared" si="199"/>
        <v>0</v>
      </c>
      <c r="N195" s="161">
        <f t="shared" si="199"/>
        <v>0</v>
      </c>
      <c r="O195" s="161">
        <f t="shared" si="199"/>
        <v>0</v>
      </c>
      <c r="P195" s="161">
        <f t="shared" si="199"/>
        <v>0</v>
      </c>
      <c r="Q195" s="161">
        <f t="shared" si="200"/>
        <v>0</v>
      </c>
      <c r="R195" s="161">
        <f t="shared" si="200"/>
        <v>0</v>
      </c>
      <c r="S195" s="161">
        <f t="shared" si="204"/>
        <v>0</v>
      </c>
      <c r="T195" s="161">
        <f t="shared" si="204"/>
        <v>0</v>
      </c>
      <c r="U195" s="161">
        <f t="shared" si="204"/>
        <v>0</v>
      </c>
      <c r="V195" s="161">
        <f t="shared" si="204"/>
        <v>0</v>
      </c>
      <c r="W195" s="161">
        <f t="shared" si="204"/>
        <v>0</v>
      </c>
      <c r="X195" s="161">
        <f t="shared" si="204"/>
        <v>0</v>
      </c>
      <c r="Y195" s="161">
        <f t="shared" si="204"/>
        <v>0</v>
      </c>
      <c r="Z195" s="161">
        <f t="shared" si="204"/>
        <v>0</v>
      </c>
      <c r="AA195" s="161">
        <f t="shared" si="204"/>
        <v>0</v>
      </c>
      <c r="AB195" s="161">
        <f t="shared" si="204"/>
        <v>0</v>
      </c>
      <c r="AC195" s="161">
        <f t="shared" si="202"/>
        <v>0</v>
      </c>
      <c r="AD195" s="161">
        <f t="shared" si="203"/>
        <v>0</v>
      </c>
      <c r="AE195" s="161">
        <f t="shared" si="204"/>
        <v>0</v>
      </c>
      <c r="AF195" s="161">
        <f t="shared" si="204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205"/>
        <v>0</v>
      </c>
      <c r="D196" s="161">
        <f t="shared" si="205"/>
        <v>0</v>
      </c>
      <c r="E196" s="161">
        <f t="shared" si="205"/>
        <v>0</v>
      </c>
      <c r="F196" s="161">
        <f t="shared" si="205"/>
        <v>0</v>
      </c>
      <c r="G196" s="161">
        <f t="shared" si="205"/>
        <v>0</v>
      </c>
      <c r="H196" s="161">
        <f t="shared" si="205"/>
        <v>0</v>
      </c>
      <c r="I196" s="161">
        <f t="shared" si="205"/>
        <v>0</v>
      </c>
      <c r="J196" s="161">
        <f t="shared" si="205"/>
        <v>0</v>
      </c>
      <c r="K196" s="161">
        <f t="shared" si="205"/>
        <v>0</v>
      </c>
      <c r="L196" s="161">
        <f t="shared" si="205"/>
        <v>0</v>
      </c>
      <c r="M196" s="161">
        <f t="shared" si="199"/>
        <v>0</v>
      </c>
      <c r="N196" s="161">
        <f t="shared" si="199"/>
        <v>0</v>
      </c>
      <c r="O196" s="161">
        <f t="shared" si="199"/>
        <v>0</v>
      </c>
      <c r="P196" s="161">
        <f t="shared" si="199"/>
        <v>0</v>
      </c>
      <c r="Q196" s="161">
        <f t="shared" si="200"/>
        <v>0</v>
      </c>
      <c r="R196" s="161">
        <f t="shared" si="200"/>
        <v>0</v>
      </c>
      <c r="S196" s="161">
        <f t="shared" si="204"/>
        <v>0</v>
      </c>
      <c r="T196" s="161">
        <f t="shared" si="204"/>
        <v>0</v>
      </c>
      <c r="U196" s="161">
        <f t="shared" si="204"/>
        <v>0</v>
      </c>
      <c r="V196" s="161">
        <f t="shared" si="204"/>
        <v>0</v>
      </c>
      <c r="W196" s="161">
        <f t="shared" si="204"/>
        <v>0</v>
      </c>
      <c r="X196" s="161">
        <f t="shared" si="204"/>
        <v>0</v>
      </c>
      <c r="Y196" s="161">
        <f t="shared" si="204"/>
        <v>0</v>
      </c>
      <c r="Z196" s="161">
        <f t="shared" si="204"/>
        <v>0</v>
      </c>
      <c r="AA196" s="161">
        <f t="shared" si="204"/>
        <v>0</v>
      </c>
      <c r="AB196" s="161">
        <f t="shared" si="204"/>
        <v>0</v>
      </c>
      <c r="AC196" s="161">
        <f t="shared" si="202"/>
        <v>0</v>
      </c>
      <c r="AD196" s="161">
        <f t="shared" si="203"/>
        <v>0</v>
      </c>
      <c r="AE196" s="161">
        <f t="shared" si="204"/>
        <v>0</v>
      </c>
      <c r="AF196" s="161">
        <f t="shared" si="204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205"/>
        <v>0</v>
      </c>
      <c r="D197" s="161">
        <f t="shared" si="205"/>
        <v>0</v>
      </c>
      <c r="E197" s="161">
        <f t="shared" si="205"/>
        <v>0</v>
      </c>
      <c r="F197" s="161">
        <f t="shared" si="205"/>
        <v>0</v>
      </c>
      <c r="G197" s="161">
        <f t="shared" si="205"/>
        <v>0</v>
      </c>
      <c r="H197" s="161">
        <f t="shared" si="205"/>
        <v>0</v>
      </c>
      <c r="I197" s="161">
        <f t="shared" si="205"/>
        <v>0</v>
      </c>
      <c r="J197" s="161">
        <f t="shared" si="205"/>
        <v>0</v>
      </c>
      <c r="K197" s="161">
        <f t="shared" si="205"/>
        <v>0</v>
      </c>
      <c r="L197" s="161">
        <f t="shared" si="205"/>
        <v>0</v>
      </c>
      <c r="M197" s="161">
        <f t="shared" si="199"/>
        <v>0</v>
      </c>
      <c r="N197" s="161">
        <f t="shared" si="199"/>
        <v>0</v>
      </c>
      <c r="O197" s="161">
        <f t="shared" si="199"/>
        <v>0</v>
      </c>
      <c r="P197" s="161">
        <f t="shared" si="199"/>
        <v>0</v>
      </c>
      <c r="Q197" s="161">
        <f t="shared" si="200"/>
        <v>0</v>
      </c>
      <c r="R197" s="161">
        <f t="shared" si="200"/>
        <v>0</v>
      </c>
      <c r="S197" s="161">
        <f t="shared" si="204"/>
        <v>0</v>
      </c>
      <c r="T197" s="161">
        <f t="shared" si="204"/>
        <v>0</v>
      </c>
      <c r="U197" s="161">
        <f t="shared" si="204"/>
        <v>0</v>
      </c>
      <c r="V197" s="161">
        <f t="shared" si="204"/>
        <v>0</v>
      </c>
      <c r="W197" s="161">
        <f t="shared" si="204"/>
        <v>0</v>
      </c>
      <c r="X197" s="161">
        <f t="shared" si="204"/>
        <v>0</v>
      </c>
      <c r="Y197" s="161">
        <f t="shared" si="204"/>
        <v>0</v>
      </c>
      <c r="Z197" s="161">
        <f t="shared" si="204"/>
        <v>0</v>
      </c>
      <c r="AA197" s="161">
        <f t="shared" si="204"/>
        <v>0</v>
      </c>
      <c r="AB197" s="161">
        <f t="shared" si="204"/>
        <v>0</v>
      </c>
      <c r="AC197" s="161">
        <f t="shared" si="202"/>
        <v>0</v>
      </c>
      <c r="AD197" s="161">
        <f t="shared" si="203"/>
        <v>0</v>
      </c>
      <c r="AE197" s="161">
        <f t="shared" si="204"/>
        <v>0</v>
      </c>
      <c r="AF197" s="161">
        <f t="shared" si="204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205"/>
        <v>0</v>
      </c>
      <c r="D198" s="161">
        <f t="shared" si="205"/>
        <v>0</v>
      </c>
      <c r="E198" s="161">
        <f t="shared" si="205"/>
        <v>0</v>
      </c>
      <c r="F198" s="161">
        <f t="shared" si="205"/>
        <v>0</v>
      </c>
      <c r="G198" s="161">
        <f t="shared" si="205"/>
        <v>0</v>
      </c>
      <c r="H198" s="161">
        <f t="shared" si="205"/>
        <v>0</v>
      </c>
      <c r="I198" s="161">
        <f t="shared" si="205"/>
        <v>0</v>
      </c>
      <c r="J198" s="161">
        <f t="shared" si="205"/>
        <v>0</v>
      </c>
      <c r="K198" s="161">
        <f t="shared" si="205"/>
        <v>0</v>
      </c>
      <c r="L198" s="161">
        <f t="shared" si="205"/>
        <v>0</v>
      </c>
      <c r="M198" s="161">
        <f t="shared" si="199"/>
        <v>0</v>
      </c>
      <c r="N198" s="161">
        <f t="shared" si="199"/>
        <v>0</v>
      </c>
      <c r="O198" s="161">
        <f t="shared" si="199"/>
        <v>0</v>
      </c>
      <c r="P198" s="161">
        <f t="shared" si="199"/>
        <v>0</v>
      </c>
      <c r="Q198" s="161">
        <f t="shared" si="200"/>
        <v>0</v>
      </c>
      <c r="R198" s="161">
        <f t="shared" si="200"/>
        <v>0</v>
      </c>
      <c r="S198" s="161">
        <f t="shared" si="204"/>
        <v>0</v>
      </c>
      <c r="T198" s="161">
        <f t="shared" si="204"/>
        <v>0</v>
      </c>
      <c r="U198" s="161">
        <f t="shared" si="204"/>
        <v>0</v>
      </c>
      <c r="V198" s="161">
        <f t="shared" si="204"/>
        <v>0</v>
      </c>
      <c r="W198" s="161">
        <f t="shared" si="204"/>
        <v>0</v>
      </c>
      <c r="X198" s="161">
        <f t="shared" si="204"/>
        <v>0</v>
      </c>
      <c r="Y198" s="161">
        <f t="shared" si="204"/>
        <v>0</v>
      </c>
      <c r="Z198" s="161">
        <f t="shared" si="204"/>
        <v>0</v>
      </c>
      <c r="AA198" s="161">
        <f t="shared" si="204"/>
        <v>0</v>
      </c>
      <c r="AB198" s="161">
        <f t="shared" si="204"/>
        <v>0</v>
      </c>
      <c r="AC198" s="161">
        <f t="shared" si="202"/>
        <v>0</v>
      </c>
      <c r="AD198" s="161">
        <f t="shared" si="203"/>
        <v>0</v>
      </c>
      <c r="AE198" s="161">
        <f t="shared" si="204"/>
        <v>0</v>
      </c>
      <c r="AF198" s="161">
        <f t="shared" si="204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205"/>
        <v>0</v>
      </c>
      <c r="D199" s="161">
        <f t="shared" si="205"/>
        <v>0</v>
      </c>
      <c r="E199" s="161">
        <f t="shared" si="205"/>
        <v>0</v>
      </c>
      <c r="F199" s="161">
        <f t="shared" si="205"/>
        <v>0</v>
      </c>
      <c r="G199" s="161">
        <f t="shared" si="205"/>
        <v>0</v>
      </c>
      <c r="H199" s="161">
        <f t="shared" si="205"/>
        <v>0</v>
      </c>
      <c r="I199" s="161">
        <f t="shared" si="205"/>
        <v>0</v>
      </c>
      <c r="J199" s="161">
        <f t="shared" si="205"/>
        <v>0</v>
      </c>
      <c r="K199" s="161">
        <f t="shared" si="205"/>
        <v>0</v>
      </c>
      <c r="L199" s="161">
        <f t="shared" si="205"/>
        <v>0</v>
      </c>
      <c r="M199" s="161">
        <f t="shared" si="199"/>
        <v>0</v>
      </c>
      <c r="N199" s="161">
        <f t="shared" si="199"/>
        <v>0</v>
      </c>
      <c r="O199" s="161">
        <f t="shared" si="199"/>
        <v>0</v>
      </c>
      <c r="P199" s="161">
        <f t="shared" si="199"/>
        <v>0</v>
      </c>
      <c r="Q199" s="161">
        <f t="shared" si="200"/>
        <v>0</v>
      </c>
      <c r="R199" s="161">
        <f t="shared" si="200"/>
        <v>0</v>
      </c>
      <c r="S199" s="161">
        <f t="shared" si="204"/>
        <v>0</v>
      </c>
      <c r="T199" s="161">
        <f t="shared" si="204"/>
        <v>0</v>
      </c>
      <c r="U199" s="161">
        <f t="shared" si="204"/>
        <v>0</v>
      </c>
      <c r="V199" s="161">
        <f t="shared" si="204"/>
        <v>0</v>
      </c>
      <c r="W199" s="161">
        <f t="shared" si="204"/>
        <v>0</v>
      </c>
      <c r="X199" s="161">
        <f t="shared" si="204"/>
        <v>0</v>
      </c>
      <c r="Y199" s="161">
        <f t="shared" si="204"/>
        <v>0</v>
      </c>
      <c r="Z199" s="161">
        <f t="shared" si="204"/>
        <v>0</v>
      </c>
      <c r="AA199" s="161">
        <f t="shared" si="204"/>
        <v>0</v>
      </c>
      <c r="AB199" s="161">
        <f t="shared" si="204"/>
        <v>0</v>
      </c>
      <c r="AC199" s="161">
        <f t="shared" si="202"/>
        <v>0</v>
      </c>
      <c r="AD199" s="161">
        <f t="shared" si="203"/>
        <v>0</v>
      </c>
      <c r="AE199" s="161">
        <f t="shared" si="204"/>
        <v>0</v>
      </c>
      <c r="AF199" s="161">
        <f t="shared" si="204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205"/>
        <v>0</v>
      </c>
      <c r="D200" s="161">
        <f t="shared" si="205"/>
        <v>0</v>
      </c>
      <c r="E200" s="161">
        <f t="shared" si="205"/>
        <v>0</v>
      </c>
      <c r="F200" s="161">
        <f t="shared" si="205"/>
        <v>0</v>
      </c>
      <c r="G200" s="161">
        <f t="shared" si="205"/>
        <v>0</v>
      </c>
      <c r="H200" s="161">
        <f t="shared" si="205"/>
        <v>0</v>
      </c>
      <c r="I200" s="161">
        <f t="shared" si="205"/>
        <v>0</v>
      </c>
      <c r="J200" s="161">
        <f t="shared" si="205"/>
        <v>0</v>
      </c>
      <c r="K200" s="161">
        <f t="shared" si="205"/>
        <v>0</v>
      </c>
      <c r="L200" s="161">
        <f t="shared" si="205"/>
        <v>0</v>
      </c>
      <c r="M200" s="161">
        <f t="shared" si="199"/>
        <v>0</v>
      </c>
      <c r="N200" s="161">
        <f t="shared" si="199"/>
        <v>0</v>
      </c>
      <c r="O200" s="161">
        <f t="shared" si="199"/>
        <v>0</v>
      </c>
      <c r="P200" s="161">
        <f t="shared" si="199"/>
        <v>0</v>
      </c>
      <c r="Q200" s="161">
        <f t="shared" si="200"/>
        <v>0</v>
      </c>
      <c r="R200" s="161">
        <f t="shared" si="200"/>
        <v>0</v>
      </c>
      <c r="S200" s="161">
        <f t="shared" ref="S200:AF215" si="206">R200</f>
        <v>0</v>
      </c>
      <c r="T200" s="161">
        <f t="shared" si="206"/>
        <v>0</v>
      </c>
      <c r="U200" s="161">
        <f t="shared" si="206"/>
        <v>0</v>
      </c>
      <c r="V200" s="161">
        <f t="shared" si="206"/>
        <v>0</v>
      </c>
      <c r="W200" s="161">
        <f t="shared" si="206"/>
        <v>0</v>
      </c>
      <c r="X200" s="161">
        <f t="shared" si="206"/>
        <v>0</v>
      </c>
      <c r="Y200" s="161">
        <f t="shared" si="206"/>
        <v>0</v>
      </c>
      <c r="Z200" s="161">
        <f t="shared" si="206"/>
        <v>0</v>
      </c>
      <c r="AA200" s="161">
        <f t="shared" si="206"/>
        <v>0</v>
      </c>
      <c r="AB200" s="161">
        <f t="shared" si="206"/>
        <v>0</v>
      </c>
      <c r="AC200" s="161">
        <f t="shared" si="202"/>
        <v>0</v>
      </c>
      <c r="AD200" s="161">
        <f t="shared" si="203"/>
        <v>0</v>
      </c>
      <c r="AE200" s="161">
        <f t="shared" si="206"/>
        <v>0</v>
      </c>
      <c r="AF200" s="161">
        <f t="shared" si="206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L216" si="207">B201</f>
        <v>0</v>
      </c>
      <c r="D201" s="161">
        <f t="shared" si="207"/>
        <v>0</v>
      </c>
      <c r="E201" s="161">
        <f t="shared" si="207"/>
        <v>0</v>
      </c>
      <c r="F201" s="161">
        <f t="shared" si="207"/>
        <v>0</v>
      </c>
      <c r="G201" s="161">
        <f t="shared" si="207"/>
        <v>0</v>
      </c>
      <c r="H201" s="161">
        <f t="shared" si="207"/>
        <v>0</v>
      </c>
      <c r="I201" s="161">
        <f t="shared" si="207"/>
        <v>0</v>
      </c>
      <c r="J201" s="161">
        <f t="shared" si="207"/>
        <v>0</v>
      </c>
      <c r="K201" s="161">
        <f t="shared" si="207"/>
        <v>0</v>
      </c>
      <c r="L201" s="161">
        <f t="shared" si="207"/>
        <v>0</v>
      </c>
      <c r="M201" s="161">
        <f t="shared" si="199"/>
        <v>0</v>
      </c>
      <c r="N201" s="161">
        <f t="shared" si="199"/>
        <v>0</v>
      </c>
      <c r="O201" s="161">
        <f t="shared" si="199"/>
        <v>0</v>
      </c>
      <c r="P201" s="161">
        <f t="shared" si="199"/>
        <v>0</v>
      </c>
      <c r="Q201" s="161">
        <f t="shared" si="200"/>
        <v>0</v>
      </c>
      <c r="R201" s="161">
        <f t="shared" si="200"/>
        <v>0</v>
      </c>
      <c r="S201" s="161">
        <f t="shared" si="206"/>
        <v>0</v>
      </c>
      <c r="T201" s="161">
        <f t="shared" si="206"/>
        <v>0</v>
      </c>
      <c r="U201" s="161">
        <f t="shared" si="206"/>
        <v>0</v>
      </c>
      <c r="V201" s="161">
        <f t="shared" si="206"/>
        <v>0</v>
      </c>
      <c r="W201" s="161">
        <f t="shared" si="206"/>
        <v>0</v>
      </c>
      <c r="X201" s="161">
        <f t="shared" si="206"/>
        <v>0</v>
      </c>
      <c r="Y201" s="161">
        <f t="shared" si="206"/>
        <v>0</v>
      </c>
      <c r="Z201" s="161">
        <f t="shared" si="206"/>
        <v>0</v>
      </c>
      <c r="AA201" s="161">
        <f t="shared" si="206"/>
        <v>0</v>
      </c>
      <c r="AB201" s="161">
        <f t="shared" si="206"/>
        <v>0</v>
      </c>
      <c r="AC201" s="161">
        <f t="shared" si="202"/>
        <v>0</v>
      </c>
      <c r="AD201" s="161">
        <f t="shared" si="203"/>
        <v>0</v>
      </c>
      <c r="AE201" s="161">
        <f t="shared" si="206"/>
        <v>0</v>
      </c>
      <c r="AF201" s="161">
        <f t="shared" si="206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207"/>
        <v>0</v>
      </c>
      <c r="D202" s="161">
        <f t="shared" si="207"/>
        <v>0</v>
      </c>
      <c r="E202" s="161">
        <f t="shared" si="207"/>
        <v>0</v>
      </c>
      <c r="F202" s="161">
        <f t="shared" si="207"/>
        <v>0</v>
      </c>
      <c r="G202" s="161">
        <f t="shared" si="207"/>
        <v>0</v>
      </c>
      <c r="H202" s="161">
        <f t="shared" si="207"/>
        <v>0</v>
      </c>
      <c r="I202" s="161">
        <f t="shared" si="207"/>
        <v>0</v>
      </c>
      <c r="J202" s="161">
        <f t="shared" si="207"/>
        <v>0</v>
      </c>
      <c r="K202" s="161">
        <f t="shared" si="207"/>
        <v>0</v>
      </c>
      <c r="L202" s="161">
        <f t="shared" si="207"/>
        <v>0</v>
      </c>
      <c r="M202" s="161">
        <f t="shared" si="199"/>
        <v>0</v>
      </c>
      <c r="N202" s="161">
        <f t="shared" si="199"/>
        <v>0</v>
      </c>
      <c r="O202" s="161">
        <f t="shared" si="199"/>
        <v>0</v>
      </c>
      <c r="P202" s="161">
        <f t="shared" si="199"/>
        <v>0</v>
      </c>
      <c r="Q202" s="161">
        <f t="shared" si="200"/>
        <v>0</v>
      </c>
      <c r="R202" s="161">
        <f t="shared" si="200"/>
        <v>0</v>
      </c>
      <c r="S202" s="161">
        <f t="shared" si="206"/>
        <v>0</v>
      </c>
      <c r="T202" s="161">
        <f t="shared" si="206"/>
        <v>0</v>
      </c>
      <c r="U202" s="161">
        <f t="shared" si="206"/>
        <v>0</v>
      </c>
      <c r="V202" s="161">
        <f t="shared" si="206"/>
        <v>0</v>
      </c>
      <c r="W202" s="161">
        <f t="shared" si="206"/>
        <v>0</v>
      </c>
      <c r="X202" s="161">
        <f t="shared" si="206"/>
        <v>0</v>
      </c>
      <c r="Y202" s="161">
        <f t="shared" si="206"/>
        <v>0</v>
      </c>
      <c r="Z202" s="161">
        <f t="shared" si="206"/>
        <v>0</v>
      </c>
      <c r="AA202" s="161">
        <f t="shared" si="206"/>
        <v>0</v>
      </c>
      <c r="AB202" s="161">
        <f t="shared" si="206"/>
        <v>0</v>
      </c>
      <c r="AC202" s="161">
        <f t="shared" si="202"/>
        <v>0</v>
      </c>
      <c r="AD202" s="161">
        <f t="shared" si="203"/>
        <v>0</v>
      </c>
      <c r="AE202" s="161">
        <f t="shared" si="206"/>
        <v>0</v>
      </c>
      <c r="AF202" s="161">
        <f t="shared" si="206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207"/>
        <v>0</v>
      </c>
      <c r="D203" s="161">
        <f t="shared" si="207"/>
        <v>0</v>
      </c>
      <c r="E203" s="161">
        <f t="shared" si="207"/>
        <v>0</v>
      </c>
      <c r="F203" s="161">
        <f t="shared" si="207"/>
        <v>0</v>
      </c>
      <c r="G203" s="161">
        <f t="shared" si="207"/>
        <v>0</v>
      </c>
      <c r="H203" s="161">
        <f t="shared" si="207"/>
        <v>0</v>
      </c>
      <c r="I203" s="161">
        <f t="shared" si="207"/>
        <v>0</v>
      </c>
      <c r="J203" s="161">
        <f t="shared" si="207"/>
        <v>0</v>
      </c>
      <c r="K203" s="161">
        <f t="shared" si="207"/>
        <v>0</v>
      </c>
      <c r="L203" s="161">
        <f t="shared" si="207"/>
        <v>0</v>
      </c>
      <c r="M203" s="161">
        <f t="shared" si="199"/>
        <v>0</v>
      </c>
      <c r="N203" s="161">
        <f t="shared" si="199"/>
        <v>0</v>
      </c>
      <c r="O203" s="161">
        <f t="shared" si="199"/>
        <v>0</v>
      </c>
      <c r="P203" s="161">
        <f t="shared" si="199"/>
        <v>0</v>
      </c>
      <c r="Q203" s="161">
        <f t="shared" si="200"/>
        <v>0</v>
      </c>
      <c r="R203" s="161">
        <f t="shared" si="200"/>
        <v>0</v>
      </c>
      <c r="S203" s="161">
        <f t="shared" si="206"/>
        <v>0</v>
      </c>
      <c r="T203" s="161">
        <f t="shared" si="206"/>
        <v>0</v>
      </c>
      <c r="U203" s="161">
        <f t="shared" si="206"/>
        <v>0</v>
      </c>
      <c r="V203" s="161">
        <f t="shared" si="206"/>
        <v>0</v>
      </c>
      <c r="W203" s="161">
        <f t="shared" si="206"/>
        <v>0</v>
      </c>
      <c r="X203" s="161">
        <f t="shared" si="206"/>
        <v>0</v>
      </c>
      <c r="Y203" s="161">
        <f t="shared" si="206"/>
        <v>0</v>
      </c>
      <c r="Z203" s="161">
        <f t="shared" si="206"/>
        <v>0</v>
      </c>
      <c r="AA203" s="161">
        <f t="shared" si="206"/>
        <v>0</v>
      </c>
      <c r="AB203" s="161">
        <f t="shared" si="206"/>
        <v>0</v>
      </c>
      <c r="AC203" s="161">
        <f t="shared" si="202"/>
        <v>0</v>
      </c>
      <c r="AD203" s="161">
        <f t="shared" si="203"/>
        <v>0</v>
      </c>
      <c r="AE203" s="161">
        <f t="shared" si="206"/>
        <v>0</v>
      </c>
      <c r="AF203" s="161">
        <f t="shared" si="206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207"/>
        <v>0</v>
      </c>
      <c r="D204" s="161">
        <f t="shared" si="207"/>
        <v>0</v>
      </c>
      <c r="E204" s="161">
        <f t="shared" si="207"/>
        <v>0</v>
      </c>
      <c r="F204" s="161">
        <f t="shared" si="207"/>
        <v>0</v>
      </c>
      <c r="G204" s="161">
        <f t="shared" si="207"/>
        <v>0</v>
      </c>
      <c r="H204" s="161">
        <f t="shared" si="207"/>
        <v>0</v>
      </c>
      <c r="I204" s="161">
        <f t="shared" si="207"/>
        <v>0</v>
      </c>
      <c r="J204" s="161">
        <f t="shared" si="207"/>
        <v>0</v>
      </c>
      <c r="K204" s="161">
        <f t="shared" si="207"/>
        <v>0</v>
      </c>
      <c r="L204" s="161">
        <f t="shared" si="207"/>
        <v>0</v>
      </c>
      <c r="M204" s="161">
        <f t="shared" si="199"/>
        <v>0</v>
      </c>
      <c r="N204" s="161">
        <f t="shared" si="199"/>
        <v>0</v>
      </c>
      <c r="O204" s="161">
        <f t="shared" si="199"/>
        <v>0</v>
      </c>
      <c r="P204" s="161">
        <f t="shared" si="199"/>
        <v>0</v>
      </c>
      <c r="Q204" s="161">
        <f t="shared" si="200"/>
        <v>0</v>
      </c>
      <c r="R204" s="161">
        <f t="shared" si="200"/>
        <v>0</v>
      </c>
      <c r="S204" s="161">
        <f t="shared" si="206"/>
        <v>0</v>
      </c>
      <c r="T204" s="161">
        <f t="shared" si="206"/>
        <v>0</v>
      </c>
      <c r="U204" s="161">
        <f t="shared" si="206"/>
        <v>0</v>
      </c>
      <c r="V204" s="161">
        <f t="shared" si="206"/>
        <v>0</v>
      </c>
      <c r="W204" s="161">
        <f t="shared" si="206"/>
        <v>0</v>
      </c>
      <c r="X204" s="161">
        <f t="shared" si="206"/>
        <v>0</v>
      </c>
      <c r="Y204" s="161">
        <f t="shared" si="206"/>
        <v>0</v>
      </c>
      <c r="Z204" s="161">
        <f t="shared" si="206"/>
        <v>0</v>
      </c>
      <c r="AA204" s="161">
        <f t="shared" si="206"/>
        <v>0</v>
      </c>
      <c r="AB204" s="161">
        <f t="shared" si="206"/>
        <v>0</v>
      </c>
      <c r="AC204" s="161">
        <f t="shared" si="202"/>
        <v>0</v>
      </c>
      <c r="AD204" s="161">
        <f t="shared" si="203"/>
        <v>0</v>
      </c>
      <c r="AE204" s="161">
        <f t="shared" si="206"/>
        <v>0</v>
      </c>
      <c r="AF204" s="161">
        <f t="shared" si="206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207"/>
        <v>0</v>
      </c>
      <c r="D205" s="161">
        <f t="shared" si="207"/>
        <v>0</v>
      </c>
      <c r="E205" s="161">
        <f t="shared" si="207"/>
        <v>0</v>
      </c>
      <c r="F205" s="161">
        <f t="shared" si="207"/>
        <v>0</v>
      </c>
      <c r="G205" s="161">
        <f t="shared" si="207"/>
        <v>0</v>
      </c>
      <c r="H205" s="161">
        <f t="shared" si="207"/>
        <v>0</v>
      </c>
      <c r="I205" s="161">
        <f t="shared" si="207"/>
        <v>0</v>
      </c>
      <c r="J205" s="161">
        <f t="shared" si="207"/>
        <v>0</v>
      </c>
      <c r="K205" s="161">
        <f t="shared" si="207"/>
        <v>0</v>
      </c>
      <c r="L205" s="161">
        <f t="shared" si="207"/>
        <v>0</v>
      </c>
      <c r="M205" s="161">
        <f t="shared" si="199"/>
        <v>0</v>
      </c>
      <c r="N205" s="161">
        <f t="shared" si="199"/>
        <v>0</v>
      </c>
      <c r="O205" s="161">
        <f t="shared" si="199"/>
        <v>0</v>
      </c>
      <c r="P205" s="161">
        <f t="shared" si="199"/>
        <v>0</v>
      </c>
      <c r="Q205" s="161">
        <f t="shared" si="200"/>
        <v>0</v>
      </c>
      <c r="R205" s="161">
        <f t="shared" si="200"/>
        <v>0</v>
      </c>
      <c r="S205" s="161">
        <f t="shared" si="206"/>
        <v>0</v>
      </c>
      <c r="T205" s="161">
        <f t="shared" si="206"/>
        <v>0</v>
      </c>
      <c r="U205" s="161">
        <f t="shared" si="206"/>
        <v>0</v>
      </c>
      <c r="V205" s="161">
        <f t="shared" si="206"/>
        <v>0</v>
      </c>
      <c r="W205" s="161">
        <f t="shared" si="206"/>
        <v>0</v>
      </c>
      <c r="X205" s="161">
        <f t="shared" si="206"/>
        <v>0</v>
      </c>
      <c r="Y205" s="161">
        <f t="shared" si="206"/>
        <v>0</v>
      </c>
      <c r="Z205" s="161">
        <f t="shared" si="206"/>
        <v>0</v>
      </c>
      <c r="AA205" s="161">
        <f t="shared" si="206"/>
        <v>0</v>
      </c>
      <c r="AB205" s="161">
        <f t="shared" si="206"/>
        <v>0</v>
      </c>
      <c r="AC205" s="161">
        <f t="shared" si="202"/>
        <v>0</v>
      </c>
      <c r="AD205" s="161">
        <f t="shared" si="203"/>
        <v>0</v>
      </c>
      <c r="AE205" s="161">
        <f t="shared" si="206"/>
        <v>0</v>
      </c>
      <c r="AF205" s="161">
        <f t="shared" si="206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207"/>
        <v>0</v>
      </c>
      <c r="D206" s="161">
        <f t="shared" si="207"/>
        <v>0</v>
      </c>
      <c r="E206" s="161">
        <f t="shared" si="207"/>
        <v>0</v>
      </c>
      <c r="F206" s="161">
        <f t="shared" si="207"/>
        <v>0</v>
      </c>
      <c r="G206" s="161">
        <f t="shared" si="207"/>
        <v>0</v>
      </c>
      <c r="H206" s="161">
        <f t="shared" si="207"/>
        <v>0</v>
      </c>
      <c r="I206" s="161">
        <f t="shared" si="207"/>
        <v>0</v>
      </c>
      <c r="J206" s="161">
        <f t="shared" si="207"/>
        <v>0</v>
      </c>
      <c r="K206" s="161">
        <f t="shared" si="207"/>
        <v>0</v>
      </c>
      <c r="L206" s="161">
        <f t="shared" si="207"/>
        <v>0</v>
      </c>
      <c r="M206" s="161">
        <f t="shared" si="199"/>
        <v>0</v>
      </c>
      <c r="N206" s="161">
        <f t="shared" si="199"/>
        <v>0</v>
      </c>
      <c r="O206" s="161">
        <f t="shared" si="199"/>
        <v>0</v>
      </c>
      <c r="P206" s="161">
        <f t="shared" si="199"/>
        <v>0</v>
      </c>
      <c r="Q206" s="161">
        <f t="shared" si="200"/>
        <v>0</v>
      </c>
      <c r="R206" s="161">
        <f t="shared" si="200"/>
        <v>0</v>
      </c>
      <c r="S206" s="161">
        <f t="shared" si="206"/>
        <v>0</v>
      </c>
      <c r="T206" s="161">
        <f t="shared" si="206"/>
        <v>0</v>
      </c>
      <c r="U206" s="161">
        <f t="shared" si="206"/>
        <v>0</v>
      </c>
      <c r="V206" s="161">
        <f t="shared" si="206"/>
        <v>0</v>
      </c>
      <c r="W206" s="161">
        <f t="shared" si="206"/>
        <v>0</v>
      </c>
      <c r="X206" s="161">
        <f t="shared" si="206"/>
        <v>0</v>
      </c>
      <c r="Y206" s="161">
        <f t="shared" si="206"/>
        <v>0</v>
      </c>
      <c r="Z206" s="161">
        <f t="shared" si="206"/>
        <v>0</v>
      </c>
      <c r="AA206" s="161">
        <f t="shared" si="206"/>
        <v>0</v>
      </c>
      <c r="AB206" s="161">
        <f t="shared" si="206"/>
        <v>0</v>
      </c>
      <c r="AC206" s="161">
        <f t="shared" si="202"/>
        <v>0</v>
      </c>
      <c r="AD206" s="161">
        <f t="shared" si="203"/>
        <v>0</v>
      </c>
      <c r="AE206" s="161">
        <f t="shared" si="206"/>
        <v>0</v>
      </c>
      <c r="AF206" s="161">
        <f t="shared" si="206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207"/>
        <v>0</v>
      </c>
      <c r="D207" s="161">
        <f t="shared" si="207"/>
        <v>0</v>
      </c>
      <c r="E207" s="161">
        <f t="shared" si="207"/>
        <v>0</v>
      </c>
      <c r="F207" s="161">
        <f t="shared" si="207"/>
        <v>0</v>
      </c>
      <c r="G207" s="161">
        <f t="shared" si="207"/>
        <v>0</v>
      </c>
      <c r="H207" s="161">
        <f t="shared" si="207"/>
        <v>0</v>
      </c>
      <c r="I207" s="161">
        <f t="shared" si="207"/>
        <v>0</v>
      </c>
      <c r="J207" s="161">
        <f t="shared" si="207"/>
        <v>0</v>
      </c>
      <c r="K207" s="161">
        <f t="shared" si="207"/>
        <v>0</v>
      </c>
      <c r="L207" s="161">
        <f t="shared" si="207"/>
        <v>0</v>
      </c>
      <c r="M207" s="161">
        <f t="shared" si="199"/>
        <v>0</v>
      </c>
      <c r="N207" s="161">
        <f t="shared" si="199"/>
        <v>0</v>
      </c>
      <c r="O207" s="161">
        <f t="shared" si="199"/>
        <v>0</v>
      </c>
      <c r="P207" s="161">
        <f t="shared" si="199"/>
        <v>0</v>
      </c>
      <c r="Q207" s="161">
        <f t="shared" si="200"/>
        <v>0</v>
      </c>
      <c r="R207" s="161">
        <f t="shared" si="200"/>
        <v>0</v>
      </c>
      <c r="S207" s="161">
        <f t="shared" si="206"/>
        <v>0</v>
      </c>
      <c r="T207" s="161">
        <f t="shared" si="206"/>
        <v>0</v>
      </c>
      <c r="U207" s="161">
        <f t="shared" si="206"/>
        <v>0</v>
      </c>
      <c r="V207" s="161">
        <f t="shared" si="206"/>
        <v>0</v>
      </c>
      <c r="W207" s="161">
        <f t="shared" si="206"/>
        <v>0</v>
      </c>
      <c r="X207" s="161">
        <f t="shared" si="206"/>
        <v>0</v>
      </c>
      <c r="Y207" s="161">
        <f t="shared" si="206"/>
        <v>0</v>
      </c>
      <c r="Z207" s="161">
        <f t="shared" si="206"/>
        <v>0</v>
      </c>
      <c r="AA207" s="161">
        <f t="shared" si="206"/>
        <v>0</v>
      </c>
      <c r="AB207" s="161">
        <f t="shared" si="206"/>
        <v>0</v>
      </c>
      <c r="AC207" s="161">
        <f t="shared" si="202"/>
        <v>0</v>
      </c>
      <c r="AD207" s="161">
        <f t="shared" si="203"/>
        <v>0</v>
      </c>
      <c r="AE207" s="161">
        <f t="shared" si="206"/>
        <v>0</v>
      </c>
      <c r="AF207" s="161">
        <f t="shared" si="206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207"/>
        <v>0</v>
      </c>
      <c r="D208" s="161">
        <f t="shared" si="207"/>
        <v>0</v>
      </c>
      <c r="E208" s="161">
        <f t="shared" si="207"/>
        <v>0</v>
      </c>
      <c r="F208" s="161">
        <f t="shared" si="207"/>
        <v>0</v>
      </c>
      <c r="G208" s="161">
        <f t="shared" si="207"/>
        <v>0</v>
      </c>
      <c r="H208" s="161">
        <f t="shared" si="207"/>
        <v>0</v>
      </c>
      <c r="I208" s="161">
        <f t="shared" si="207"/>
        <v>0</v>
      </c>
      <c r="J208" s="161">
        <f t="shared" si="207"/>
        <v>0</v>
      </c>
      <c r="K208" s="161">
        <f t="shared" si="207"/>
        <v>0</v>
      </c>
      <c r="L208" s="161">
        <f t="shared" si="207"/>
        <v>0</v>
      </c>
      <c r="M208" s="161">
        <f t="shared" si="199"/>
        <v>0</v>
      </c>
      <c r="N208" s="161">
        <f t="shared" si="199"/>
        <v>0</v>
      </c>
      <c r="O208" s="161">
        <f t="shared" si="199"/>
        <v>0</v>
      </c>
      <c r="P208" s="161">
        <f t="shared" si="199"/>
        <v>0</v>
      </c>
      <c r="Q208" s="161">
        <f t="shared" si="200"/>
        <v>0</v>
      </c>
      <c r="R208" s="161">
        <f t="shared" si="200"/>
        <v>0</v>
      </c>
      <c r="S208" s="161">
        <f t="shared" si="206"/>
        <v>0</v>
      </c>
      <c r="T208" s="161">
        <f t="shared" si="206"/>
        <v>0</v>
      </c>
      <c r="U208" s="161">
        <f t="shared" si="206"/>
        <v>0</v>
      </c>
      <c r="V208" s="161">
        <f t="shared" si="206"/>
        <v>0</v>
      </c>
      <c r="W208" s="161">
        <f t="shared" si="206"/>
        <v>0</v>
      </c>
      <c r="X208" s="161">
        <f t="shared" si="206"/>
        <v>0</v>
      </c>
      <c r="Y208" s="161">
        <f t="shared" si="206"/>
        <v>0</v>
      </c>
      <c r="Z208" s="161">
        <f t="shared" si="206"/>
        <v>0</v>
      </c>
      <c r="AA208" s="161">
        <f t="shared" si="206"/>
        <v>0</v>
      </c>
      <c r="AB208" s="161">
        <f t="shared" si="206"/>
        <v>0</v>
      </c>
      <c r="AC208" s="161">
        <f t="shared" si="202"/>
        <v>0</v>
      </c>
      <c r="AD208" s="161">
        <f t="shared" si="203"/>
        <v>0</v>
      </c>
      <c r="AE208" s="161">
        <f t="shared" si="206"/>
        <v>0</v>
      </c>
      <c r="AF208" s="161">
        <f t="shared" si="206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207"/>
        <v>0</v>
      </c>
      <c r="D209" s="161">
        <f t="shared" si="207"/>
        <v>0</v>
      </c>
      <c r="E209" s="161">
        <f t="shared" si="207"/>
        <v>0</v>
      </c>
      <c r="F209" s="161">
        <f t="shared" si="207"/>
        <v>0</v>
      </c>
      <c r="G209" s="161">
        <f t="shared" si="207"/>
        <v>0</v>
      </c>
      <c r="H209" s="161">
        <f t="shared" si="207"/>
        <v>0</v>
      </c>
      <c r="I209" s="161">
        <f t="shared" si="207"/>
        <v>0</v>
      </c>
      <c r="J209" s="161">
        <f t="shared" si="207"/>
        <v>0</v>
      </c>
      <c r="K209" s="161">
        <f t="shared" si="207"/>
        <v>0</v>
      </c>
      <c r="L209" s="161">
        <f t="shared" si="207"/>
        <v>0</v>
      </c>
      <c r="M209" s="161">
        <f t="shared" si="199"/>
        <v>0</v>
      </c>
      <c r="N209" s="161">
        <f t="shared" si="199"/>
        <v>0</v>
      </c>
      <c r="O209" s="161">
        <f t="shared" si="199"/>
        <v>0</v>
      </c>
      <c r="P209" s="161">
        <f t="shared" si="199"/>
        <v>0</v>
      </c>
      <c r="Q209" s="161">
        <f t="shared" si="200"/>
        <v>0</v>
      </c>
      <c r="R209" s="161">
        <f t="shared" si="200"/>
        <v>0</v>
      </c>
      <c r="S209" s="161">
        <f t="shared" si="206"/>
        <v>0</v>
      </c>
      <c r="T209" s="161">
        <f t="shared" si="206"/>
        <v>0</v>
      </c>
      <c r="U209" s="161">
        <f t="shared" si="206"/>
        <v>0</v>
      </c>
      <c r="V209" s="161">
        <f t="shared" si="206"/>
        <v>0</v>
      </c>
      <c r="W209" s="161">
        <f t="shared" si="206"/>
        <v>0</v>
      </c>
      <c r="X209" s="161">
        <f t="shared" si="206"/>
        <v>0</v>
      </c>
      <c r="Y209" s="161">
        <f t="shared" si="206"/>
        <v>0</v>
      </c>
      <c r="Z209" s="161">
        <f t="shared" si="206"/>
        <v>0</v>
      </c>
      <c r="AA209" s="161">
        <f t="shared" si="206"/>
        <v>0</v>
      </c>
      <c r="AB209" s="161">
        <f t="shared" si="206"/>
        <v>0</v>
      </c>
      <c r="AC209" s="161">
        <f t="shared" si="202"/>
        <v>0</v>
      </c>
      <c r="AD209" s="161">
        <f t="shared" si="203"/>
        <v>0</v>
      </c>
      <c r="AE209" s="161">
        <f t="shared" si="206"/>
        <v>0</v>
      </c>
      <c r="AF209" s="161">
        <f t="shared" si="206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207"/>
        <v>0</v>
      </c>
      <c r="D210" s="161">
        <f t="shared" si="207"/>
        <v>0</v>
      </c>
      <c r="E210" s="161">
        <f t="shared" si="207"/>
        <v>0</v>
      </c>
      <c r="F210" s="161">
        <f t="shared" si="207"/>
        <v>0</v>
      </c>
      <c r="G210" s="161">
        <f t="shared" si="207"/>
        <v>0</v>
      </c>
      <c r="H210" s="161">
        <f t="shared" si="207"/>
        <v>0</v>
      </c>
      <c r="I210" s="161">
        <f t="shared" si="207"/>
        <v>0</v>
      </c>
      <c r="J210" s="161">
        <f t="shared" si="207"/>
        <v>0</v>
      </c>
      <c r="K210" s="161">
        <f t="shared" si="207"/>
        <v>0</v>
      </c>
      <c r="L210" s="161">
        <f t="shared" si="207"/>
        <v>0</v>
      </c>
      <c r="M210" s="161">
        <f t="shared" si="199"/>
        <v>0</v>
      </c>
      <c r="N210" s="161">
        <f t="shared" si="199"/>
        <v>0</v>
      </c>
      <c r="O210" s="161">
        <f t="shared" si="199"/>
        <v>0</v>
      </c>
      <c r="P210" s="161">
        <f t="shared" si="199"/>
        <v>0</v>
      </c>
      <c r="Q210" s="161">
        <f t="shared" si="200"/>
        <v>0</v>
      </c>
      <c r="R210" s="161">
        <f t="shared" si="200"/>
        <v>0</v>
      </c>
      <c r="S210" s="161">
        <f t="shared" si="206"/>
        <v>0</v>
      </c>
      <c r="T210" s="161">
        <f t="shared" si="206"/>
        <v>0</v>
      </c>
      <c r="U210" s="161">
        <f t="shared" si="206"/>
        <v>0</v>
      </c>
      <c r="V210" s="161">
        <f t="shared" si="206"/>
        <v>0</v>
      </c>
      <c r="W210" s="161">
        <f t="shared" si="206"/>
        <v>0</v>
      </c>
      <c r="X210" s="161">
        <f t="shared" si="206"/>
        <v>0</v>
      </c>
      <c r="Y210" s="161">
        <f t="shared" si="206"/>
        <v>0</v>
      </c>
      <c r="Z210" s="161">
        <f t="shared" si="206"/>
        <v>0</v>
      </c>
      <c r="AA210" s="161">
        <f t="shared" si="206"/>
        <v>0</v>
      </c>
      <c r="AB210" s="161">
        <f t="shared" si="206"/>
        <v>0</v>
      </c>
      <c r="AC210" s="161">
        <f t="shared" si="202"/>
        <v>0</v>
      </c>
      <c r="AD210" s="161">
        <f t="shared" si="203"/>
        <v>0</v>
      </c>
      <c r="AE210" s="161">
        <f t="shared" si="206"/>
        <v>0</v>
      </c>
      <c r="AF210" s="161">
        <f t="shared" si="206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207"/>
        <v>0</v>
      </c>
      <c r="D211" s="161">
        <f t="shared" si="207"/>
        <v>0</v>
      </c>
      <c r="E211" s="161">
        <f t="shared" si="207"/>
        <v>0</v>
      </c>
      <c r="F211" s="161">
        <f t="shared" si="207"/>
        <v>0</v>
      </c>
      <c r="G211" s="161">
        <f t="shared" si="207"/>
        <v>0</v>
      </c>
      <c r="H211" s="161">
        <f t="shared" si="207"/>
        <v>0</v>
      </c>
      <c r="I211" s="161">
        <f t="shared" si="207"/>
        <v>0</v>
      </c>
      <c r="J211" s="161">
        <f t="shared" si="207"/>
        <v>0</v>
      </c>
      <c r="K211" s="161">
        <f t="shared" si="207"/>
        <v>0</v>
      </c>
      <c r="L211" s="161">
        <f t="shared" si="207"/>
        <v>0</v>
      </c>
      <c r="M211" s="161">
        <f t="shared" si="199"/>
        <v>0</v>
      </c>
      <c r="N211" s="161">
        <f t="shared" si="199"/>
        <v>0</v>
      </c>
      <c r="O211" s="161">
        <f t="shared" si="199"/>
        <v>0</v>
      </c>
      <c r="P211" s="161">
        <f t="shared" si="199"/>
        <v>0</v>
      </c>
      <c r="Q211" s="161">
        <f t="shared" si="200"/>
        <v>0</v>
      </c>
      <c r="R211" s="161">
        <f t="shared" si="200"/>
        <v>0</v>
      </c>
      <c r="S211" s="161">
        <f t="shared" si="206"/>
        <v>0</v>
      </c>
      <c r="T211" s="161">
        <f t="shared" si="206"/>
        <v>0</v>
      </c>
      <c r="U211" s="161">
        <f t="shared" si="206"/>
        <v>0</v>
      </c>
      <c r="V211" s="161">
        <f t="shared" si="206"/>
        <v>0</v>
      </c>
      <c r="W211" s="161">
        <f t="shared" si="206"/>
        <v>0</v>
      </c>
      <c r="X211" s="161">
        <f t="shared" si="206"/>
        <v>0</v>
      </c>
      <c r="Y211" s="161">
        <f t="shared" si="206"/>
        <v>0</v>
      </c>
      <c r="Z211" s="161">
        <f t="shared" si="206"/>
        <v>0</v>
      </c>
      <c r="AA211" s="161">
        <f t="shared" si="206"/>
        <v>0</v>
      </c>
      <c r="AB211" s="161">
        <f t="shared" si="206"/>
        <v>0</v>
      </c>
      <c r="AC211" s="161">
        <f t="shared" si="206"/>
        <v>0</v>
      </c>
      <c r="AD211" s="161">
        <f t="shared" si="206"/>
        <v>0</v>
      </c>
      <c r="AE211" s="161">
        <f t="shared" si="206"/>
        <v>0</v>
      </c>
      <c r="AF211" s="161">
        <f t="shared" si="206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207"/>
        <v>0</v>
      </c>
      <c r="D212" s="161">
        <f t="shared" si="207"/>
        <v>0</v>
      </c>
      <c r="E212" s="161">
        <f t="shared" si="207"/>
        <v>0</v>
      </c>
      <c r="F212" s="161">
        <f t="shared" si="207"/>
        <v>0</v>
      </c>
      <c r="G212" s="161">
        <f t="shared" si="207"/>
        <v>0</v>
      </c>
      <c r="H212" s="161">
        <f t="shared" si="207"/>
        <v>0</v>
      </c>
      <c r="I212" s="161">
        <f t="shared" si="207"/>
        <v>0</v>
      </c>
      <c r="J212" s="161">
        <f t="shared" si="207"/>
        <v>0</v>
      </c>
      <c r="K212" s="161">
        <f t="shared" si="207"/>
        <v>0</v>
      </c>
      <c r="L212" s="161">
        <f t="shared" si="207"/>
        <v>0</v>
      </c>
      <c r="M212" s="161">
        <f t="shared" si="199"/>
        <v>0</v>
      </c>
      <c r="N212" s="161">
        <f t="shared" si="199"/>
        <v>0</v>
      </c>
      <c r="O212" s="161">
        <f t="shared" si="199"/>
        <v>0</v>
      </c>
      <c r="P212" s="161">
        <f t="shared" si="199"/>
        <v>0</v>
      </c>
      <c r="Q212" s="161">
        <f t="shared" si="200"/>
        <v>0</v>
      </c>
      <c r="R212" s="161">
        <f t="shared" si="200"/>
        <v>0</v>
      </c>
      <c r="S212" s="161">
        <f t="shared" si="206"/>
        <v>0</v>
      </c>
      <c r="T212" s="161">
        <f t="shared" si="206"/>
        <v>0</v>
      </c>
      <c r="U212" s="161">
        <f t="shared" si="206"/>
        <v>0</v>
      </c>
      <c r="V212" s="161">
        <f t="shared" si="206"/>
        <v>0</v>
      </c>
      <c r="W212" s="161">
        <f t="shared" si="206"/>
        <v>0</v>
      </c>
      <c r="X212" s="161">
        <f t="shared" si="206"/>
        <v>0</v>
      </c>
      <c r="Y212" s="161">
        <f t="shared" si="206"/>
        <v>0</v>
      </c>
      <c r="Z212" s="161">
        <f t="shared" si="206"/>
        <v>0</v>
      </c>
      <c r="AA212" s="161">
        <f t="shared" si="206"/>
        <v>0</v>
      </c>
      <c r="AB212" s="161">
        <f t="shared" si="206"/>
        <v>0</v>
      </c>
      <c r="AC212" s="161">
        <f t="shared" si="206"/>
        <v>0</v>
      </c>
      <c r="AD212" s="161">
        <f t="shared" si="206"/>
        <v>0</v>
      </c>
      <c r="AE212" s="161">
        <f t="shared" si="206"/>
        <v>0</v>
      </c>
      <c r="AF212" s="161">
        <f t="shared" si="206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207"/>
        <v>0</v>
      </c>
      <c r="D213" s="161">
        <f t="shared" si="207"/>
        <v>0</v>
      </c>
      <c r="E213" s="161">
        <f t="shared" si="207"/>
        <v>0</v>
      </c>
      <c r="F213" s="161">
        <f t="shared" si="207"/>
        <v>0</v>
      </c>
      <c r="G213" s="161">
        <f t="shared" si="207"/>
        <v>0</v>
      </c>
      <c r="H213" s="161">
        <f t="shared" si="207"/>
        <v>0</v>
      </c>
      <c r="I213" s="161">
        <f t="shared" si="207"/>
        <v>0</v>
      </c>
      <c r="J213" s="161">
        <f t="shared" si="207"/>
        <v>0</v>
      </c>
      <c r="K213" s="161">
        <f t="shared" si="207"/>
        <v>0</v>
      </c>
      <c r="L213" s="161">
        <f t="shared" si="207"/>
        <v>0</v>
      </c>
      <c r="M213" s="161">
        <f t="shared" si="199"/>
        <v>0</v>
      </c>
      <c r="N213" s="161">
        <f t="shared" si="199"/>
        <v>0</v>
      </c>
      <c r="O213" s="161">
        <f t="shared" si="199"/>
        <v>0</v>
      </c>
      <c r="P213" s="161">
        <f t="shared" si="199"/>
        <v>0</v>
      </c>
      <c r="Q213" s="161">
        <f t="shared" si="200"/>
        <v>0</v>
      </c>
      <c r="R213" s="161">
        <f t="shared" si="200"/>
        <v>0</v>
      </c>
      <c r="S213" s="161">
        <f t="shared" si="206"/>
        <v>0</v>
      </c>
      <c r="T213" s="161">
        <f t="shared" si="206"/>
        <v>0</v>
      </c>
      <c r="U213" s="161">
        <f t="shared" si="206"/>
        <v>0</v>
      </c>
      <c r="V213" s="161">
        <f t="shared" si="206"/>
        <v>0</v>
      </c>
      <c r="W213" s="161">
        <f t="shared" si="206"/>
        <v>0</v>
      </c>
      <c r="X213" s="161">
        <f t="shared" si="206"/>
        <v>0</v>
      </c>
      <c r="Y213" s="161">
        <f t="shared" si="206"/>
        <v>0</v>
      </c>
      <c r="Z213" s="161">
        <f t="shared" si="206"/>
        <v>0</v>
      </c>
      <c r="AA213" s="161">
        <f t="shared" si="206"/>
        <v>0</v>
      </c>
      <c r="AB213" s="161">
        <f t="shared" si="206"/>
        <v>0</v>
      </c>
      <c r="AC213" s="161">
        <f t="shared" si="206"/>
        <v>0</v>
      </c>
      <c r="AD213" s="161">
        <f t="shared" si="206"/>
        <v>0</v>
      </c>
      <c r="AE213" s="161">
        <f t="shared" si="206"/>
        <v>0</v>
      </c>
      <c r="AF213" s="161">
        <f t="shared" si="206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207"/>
        <v>0</v>
      </c>
      <c r="D214" s="161">
        <f t="shared" si="207"/>
        <v>0</v>
      </c>
      <c r="E214" s="161">
        <f t="shared" si="207"/>
        <v>0</v>
      </c>
      <c r="F214" s="161">
        <f t="shared" si="207"/>
        <v>0</v>
      </c>
      <c r="G214" s="161">
        <f t="shared" si="207"/>
        <v>0</v>
      </c>
      <c r="H214" s="161">
        <f t="shared" si="207"/>
        <v>0</v>
      </c>
      <c r="I214" s="161">
        <f t="shared" si="207"/>
        <v>0</v>
      </c>
      <c r="J214" s="161">
        <f t="shared" si="207"/>
        <v>0</v>
      </c>
      <c r="K214" s="161">
        <f t="shared" si="207"/>
        <v>0</v>
      </c>
      <c r="L214" s="161">
        <f t="shared" si="207"/>
        <v>0</v>
      </c>
      <c r="M214" s="161">
        <f t="shared" si="199"/>
        <v>0</v>
      </c>
      <c r="N214" s="161">
        <f t="shared" si="199"/>
        <v>0</v>
      </c>
      <c r="O214" s="161">
        <f t="shared" si="199"/>
        <v>0</v>
      </c>
      <c r="P214" s="161">
        <f t="shared" si="199"/>
        <v>0</v>
      </c>
      <c r="Q214" s="161">
        <f t="shared" si="200"/>
        <v>0</v>
      </c>
      <c r="R214" s="161">
        <f t="shared" si="200"/>
        <v>0</v>
      </c>
      <c r="S214" s="161">
        <f t="shared" si="206"/>
        <v>0</v>
      </c>
      <c r="T214" s="161">
        <f t="shared" si="206"/>
        <v>0</v>
      </c>
      <c r="U214" s="161">
        <f t="shared" si="206"/>
        <v>0</v>
      </c>
      <c r="V214" s="161">
        <f t="shared" si="206"/>
        <v>0</v>
      </c>
      <c r="W214" s="161">
        <f t="shared" si="206"/>
        <v>0</v>
      </c>
      <c r="X214" s="161">
        <f t="shared" si="206"/>
        <v>0</v>
      </c>
      <c r="Y214" s="161">
        <f t="shared" si="206"/>
        <v>0</v>
      </c>
      <c r="Z214" s="161">
        <f t="shared" si="206"/>
        <v>0</v>
      </c>
      <c r="AA214" s="161">
        <f t="shared" si="206"/>
        <v>0</v>
      </c>
      <c r="AB214" s="161">
        <f t="shared" si="206"/>
        <v>0</v>
      </c>
      <c r="AC214" s="161">
        <f t="shared" si="206"/>
        <v>0</v>
      </c>
      <c r="AD214" s="161">
        <f t="shared" si="206"/>
        <v>0</v>
      </c>
      <c r="AE214" s="161">
        <f t="shared" si="206"/>
        <v>0</v>
      </c>
      <c r="AF214" s="161">
        <f t="shared" si="206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207"/>
        <v>0</v>
      </c>
      <c r="D215" s="161">
        <f t="shared" si="207"/>
        <v>0</v>
      </c>
      <c r="E215" s="161">
        <f t="shared" si="207"/>
        <v>0</v>
      </c>
      <c r="F215" s="161">
        <f t="shared" si="207"/>
        <v>0</v>
      </c>
      <c r="G215" s="161">
        <f t="shared" si="207"/>
        <v>0</v>
      </c>
      <c r="H215" s="161">
        <f t="shared" si="207"/>
        <v>0</v>
      </c>
      <c r="I215" s="161">
        <f t="shared" si="207"/>
        <v>0</v>
      </c>
      <c r="J215" s="161">
        <f t="shared" si="207"/>
        <v>0</v>
      </c>
      <c r="K215" s="161">
        <f t="shared" si="207"/>
        <v>0</v>
      </c>
      <c r="L215" s="161">
        <f t="shared" si="207"/>
        <v>0</v>
      </c>
      <c r="M215" s="161">
        <f t="shared" si="199"/>
        <v>0</v>
      </c>
      <c r="N215" s="161">
        <f t="shared" si="199"/>
        <v>0</v>
      </c>
      <c r="O215" s="161">
        <f t="shared" si="199"/>
        <v>0</v>
      </c>
      <c r="P215" s="161">
        <f t="shared" si="199"/>
        <v>0</v>
      </c>
      <c r="Q215" s="161">
        <f t="shared" si="200"/>
        <v>0</v>
      </c>
      <c r="R215" s="161">
        <f t="shared" si="200"/>
        <v>0</v>
      </c>
      <c r="S215" s="161">
        <f t="shared" si="206"/>
        <v>0</v>
      </c>
      <c r="T215" s="161">
        <f t="shared" si="206"/>
        <v>0</v>
      </c>
      <c r="U215" s="161">
        <f t="shared" si="206"/>
        <v>0</v>
      </c>
      <c r="V215" s="161">
        <f t="shared" si="206"/>
        <v>0</v>
      </c>
      <c r="W215" s="161">
        <f t="shared" si="206"/>
        <v>0</v>
      </c>
      <c r="X215" s="161">
        <f t="shared" si="206"/>
        <v>0</v>
      </c>
      <c r="Y215" s="161">
        <f t="shared" si="206"/>
        <v>0</v>
      </c>
      <c r="Z215" s="161">
        <f t="shared" si="206"/>
        <v>0</v>
      </c>
      <c r="AA215" s="161">
        <f t="shared" si="206"/>
        <v>0</v>
      </c>
      <c r="AB215" s="161">
        <f t="shared" si="206"/>
        <v>0</v>
      </c>
      <c r="AC215" s="161">
        <f t="shared" si="206"/>
        <v>0</v>
      </c>
      <c r="AD215" s="161">
        <f t="shared" si="206"/>
        <v>0</v>
      </c>
      <c r="AE215" s="161">
        <f t="shared" si="206"/>
        <v>0</v>
      </c>
      <c r="AF215" s="161">
        <f t="shared" si="206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207"/>
        <v>0</v>
      </c>
      <c r="D216" s="161">
        <f t="shared" si="207"/>
        <v>0</v>
      </c>
      <c r="E216" s="161">
        <f t="shared" si="207"/>
        <v>0</v>
      </c>
      <c r="F216" s="161">
        <f t="shared" si="207"/>
        <v>0</v>
      </c>
      <c r="G216" s="161">
        <f t="shared" si="207"/>
        <v>0</v>
      </c>
      <c r="H216" s="161">
        <f t="shared" si="207"/>
        <v>0</v>
      </c>
      <c r="I216" s="161">
        <f t="shared" si="207"/>
        <v>0</v>
      </c>
      <c r="J216" s="161">
        <f t="shared" si="207"/>
        <v>0</v>
      </c>
      <c r="K216" s="161">
        <f t="shared" si="207"/>
        <v>0</v>
      </c>
      <c r="L216" s="161">
        <f t="shared" si="207"/>
        <v>0</v>
      </c>
      <c r="M216" s="161">
        <f t="shared" si="199"/>
        <v>0</v>
      </c>
      <c r="N216" s="161">
        <f t="shared" si="199"/>
        <v>0</v>
      </c>
      <c r="O216" s="161">
        <f t="shared" si="199"/>
        <v>0</v>
      </c>
      <c r="P216" s="161">
        <f t="shared" si="199"/>
        <v>0</v>
      </c>
      <c r="Q216" s="161">
        <f t="shared" si="200"/>
        <v>0</v>
      </c>
      <c r="R216" s="161">
        <f t="shared" si="200"/>
        <v>0</v>
      </c>
      <c r="S216" s="161">
        <f t="shared" ref="S216:AF231" si="208">R216</f>
        <v>0</v>
      </c>
      <c r="T216" s="161">
        <f t="shared" si="208"/>
        <v>0</v>
      </c>
      <c r="U216" s="161">
        <f t="shared" si="208"/>
        <v>0</v>
      </c>
      <c r="V216" s="161">
        <f t="shared" si="208"/>
        <v>0</v>
      </c>
      <c r="W216" s="161">
        <f t="shared" si="208"/>
        <v>0</v>
      </c>
      <c r="X216" s="161">
        <f t="shared" si="208"/>
        <v>0</v>
      </c>
      <c r="Y216" s="161">
        <f t="shared" si="208"/>
        <v>0</v>
      </c>
      <c r="Z216" s="161">
        <f t="shared" si="208"/>
        <v>0</v>
      </c>
      <c r="AA216" s="161">
        <f t="shared" si="208"/>
        <v>0</v>
      </c>
      <c r="AB216" s="161">
        <f t="shared" si="208"/>
        <v>0</v>
      </c>
      <c r="AC216" s="161">
        <f t="shared" si="208"/>
        <v>0</v>
      </c>
      <c r="AD216" s="161">
        <f t="shared" si="208"/>
        <v>0</v>
      </c>
      <c r="AE216" s="161">
        <f t="shared" si="208"/>
        <v>0</v>
      </c>
      <c r="AF216" s="161">
        <f t="shared" si="208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L232" si="209">B217</f>
        <v>0</v>
      </c>
      <c r="D217" s="161">
        <f t="shared" si="209"/>
        <v>0</v>
      </c>
      <c r="E217" s="161">
        <f t="shared" si="209"/>
        <v>0</v>
      </c>
      <c r="F217" s="161">
        <f t="shared" si="209"/>
        <v>0</v>
      </c>
      <c r="G217" s="161">
        <f t="shared" si="209"/>
        <v>0</v>
      </c>
      <c r="H217" s="161">
        <f t="shared" si="209"/>
        <v>0</v>
      </c>
      <c r="I217" s="161">
        <f t="shared" si="209"/>
        <v>0</v>
      </c>
      <c r="J217" s="161">
        <f t="shared" si="209"/>
        <v>0</v>
      </c>
      <c r="K217" s="161">
        <f t="shared" si="209"/>
        <v>0</v>
      </c>
      <c r="L217" s="161">
        <f t="shared" si="209"/>
        <v>0</v>
      </c>
      <c r="M217" s="161">
        <f t="shared" si="199"/>
        <v>0</v>
      </c>
      <c r="N217" s="161">
        <f t="shared" si="199"/>
        <v>0</v>
      </c>
      <c r="O217" s="161">
        <f t="shared" si="199"/>
        <v>0</v>
      </c>
      <c r="P217" s="161">
        <f t="shared" si="199"/>
        <v>0</v>
      </c>
      <c r="Q217" s="161">
        <f t="shared" si="200"/>
        <v>0</v>
      </c>
      <c r="R217" s="161">
        <f t="shared" si="200"/>
        <v>0</v>
      </c>
      <c r="S217" s="161">
        <f t="shared" si="208"/>
        <v>0</v>
      </c>
      <c r="T217" s="161">
        <f t="shared" si="208"/>
        <v>0</v>
      </c>
      <c r="U217" s="161">
        <f t="shared" si="208"/>
        <v>0</v>
      </c>
      <c r="V217" s="161">
        <f t="shared" si="208"/>
        <v>0</v>
      </c>
      <c r="W217" s="161">
        <f t="shared" si="208"/>
        <v>0</v>
      </c>
      <c r="X217" s="161">
        <f t="shared" si="208"/>
        <v>0</v>
      </c>
      <c r="Y217" s="161">
        <f t="shared" si="208"/>
        <v>0</v>
      </c>
      <c r="Z217" s="161">
        <f t="shared" si="208"/>
        <v>0</v>
      </c>
      <c r="AA217" s="161">
        <f t="shared" si="208"/>
        <v>0</v>
      </c>
      <c r="AB217" s="161">
        <f t="shared" si="208"/>
        <v>0</v>
      </c>
      <c r="AC217" s="161">
        <f t="shared" si="208"/>
        <v>0</v>
      </c>
      <c r="AD217" s="161">
        <f t="shared" si="208"/>
        <v>0</v>
      </c>
      <c r="AE217" s="161">
        <f t="shared" si="208"/>
        <v>0</v>
      </c>
      <c r="AF217" s="161">
        <f t="shared" si="208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09"/>
        <v>0</v>
      </c>
      <c r="D218" s="161">
        <f t="shared" si="209"/>
        <v>0</v>
      </c>
      <c r="E218" s="161">
        <f t="shared" si="209"/>
        <v>0</v>
      </c>
      <c r="F218" s="161">
        <f t="shared" si="209"/>
        <v>0</v>
      </c>
      <c r="G218" s="161">
        <f t="shared" si="209"/>
        <v>0</v>
      </c>
      <c r="H218" s="161">
        <f t="shared" si="209"/>
        <v>0</v>
      </c>
      <c r="I218" s="161">
        <f t="shared" si="209"/>
        <v>0</v>
      </c>
      <c r="J218" s="161">
        <f t="shared" si="209"/>
        <v>0</v>
      </c>
      <c r="K218" s="161">
        <f t="shared" si="209"/>
        <v>0</v>
      </c>
      <c r="L218" s="161">
        <f t="shared" si="209"/>
        <v>0</v>
      </c>
      <c r="M218" s="161">
        <f t="shared" si="199"/>
        <v>0</v>
      </c>
      <c r="N218" s="161">
        <f t="shared" si="199"/>
        <v>0</v>
      </c>
      <c r="O218" s="161">
        <f t="shared" si="199"/>
        <v>0</v>
      </c>
      <c r="P218" s="161">
        <f t="shared" si="199"/>
        <v>0</v>
      </c>
      <c r="Q218" s="161">
        <f t="shared" si="200"/>
        <v>0</v>
      </c>
      <c r="R218" s="161">
        <f t="shared" si="200"/>
        <v>0</v>
      </c>
      <c r="S218" s="161">
        <f t="shared" si="208"/>
        <v>0</v>
      </c>
      <c r="T218" s="161">
        <f t="shared" si="208"/>
        <v>0</v>
      </c>
      <c r="U218" s="161">
        <f t="shared" si="208"/>
        <v>0</v>
      </c>
      <c r="V218" s="161">
        <f t="shared" si="208"/>
        <v>0</v>
      </c>
      <c r="W218" s="161">
        <f t="shared" si="208"/>
        <v>0</v>
      </c>
      <c r="X218" s="161">
        <f t="shared" si="208"/>
        <v>0</v>
      </c>
      <c r="Y218" s="161">
        <f t="shared" si="208"/>
        <v>0</v>
      </c>
      <c r="Z218" s="161">
        <f t="shared" si="208"/>
        <v>0</v>
      </c>
      <c r="AA218" s="161">
        <f t="shared" si="208"/>
        <v>0</v>
      </c>
      <c r="AB218" s="161">
        <f t="shared" si="208"/>
        <v>0</v>
      </c>
      <c r="AC218" s="161">
        <f t="shared" si="208"/>
        <v>0</v>
      </c>
      <c r="AD218" s="161">
        <f t="shared" si="208"/>
        <v>0</v>
      </c>
      <c r="AE218" s="161">
        <f t="shared" si="208"/>
        <v>0</v>
      </c>
      <c r="AF218" s="161">
        <f t="shared" si="208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09"/>
        <v>0</v>
      </c>
      <c r="D219" s="161">
        <f t="shared" si="209"/>
        <v>0</v>
      </c>
      <c r="E219" s="161">
        <f t="shared" si="209"/>
        <v>0</v>
      </c>
      <c r="F219" s="161">
        <f t="shared" si="209"/>
        <v>0</v>
      </c>
      <c r="G219" s="161">
        <f t="shared" si="209"/>
        <v>0</v>
      </c>
      <c r="H219" s="161">
        <f t="shared" si="209"/>
        <v>0</v>
      </c>
      <c r="I219" s="161">
        <f t="shared" si="209"/>
        <v>0</v>
      </c>
      <c r="J219" s="161">
        <f t="shared" si="209"/>
        <v>0</v>
      </c>
      <c r="K219" s="161">
        <f t="shared" si="209"/>
        <v>0</v>
      </c>
      <c r="L219" s="161">
        <f t="shared" si="209"/>
        <v>0</v>
      </c>
      <c r="M219" s="161">
        <f t="shared" si="199"/>
        <v>0</v>
      </c>
      <c r="N219" s="161">
        <f t="shared" si="199"/>
        <v>0</v>
      </c>
      <c r="O219" s="161">
        <f t="shared" si="199"/>
        <v>0</v>
      </c>
      <c r="P219" s="161">
        <f t="shared" si="199"/>
        <v>0</v>
      </c>
      <c r="Q219" s="161">
        <f t="shared" si="200"/>
        <v>0</v>
      </c>
      <c r="R219" s="161">
        <f t="shared" si="200"/>
        <v>0</v>
      </c>
      <c r="S219" s="161">
        <f t="shared" si="208"/>
        <v>0</v>
      </c>
      <c r="T219" s="161">
        <f t="shared" si="208"/>
        <v>0</v>
      </c>
      <c r="U219" s="161">
        <f t="shared" si="208"/>
        <v>0</v>
      </c>
      <c r="V219" s="161">
        <f t="shared" si="208"/>
        <v>0</v>
      </c>
      <c r="W219" s="161">
        <f t="shared" si="208"/>
        <v>0</v>
      </c>
      <c r="X219" s="161">
        <f t="shared" si="208"/>
        <v>0</v>
      </c>
      <c r="Y219" s="161">
        <f t="shared" si="208"/>
        <v>0</v>
      </c>
      <c r="Z219" s="161">
        <f t="shared" si="208"/>
        <v>0</v>
      </c>
      <c r="AA219" s="161">
        <f t="shared" si="208"/>
        <v>0</v>
      </c>
      <c r="AB219" s="161">
        <f t="shared" si="208"/>
        <v>0</v>
      </c>
      <c r="AC219" s="161">
        <f t="shared" si="208"/>
        <v>0</v>
      </c>
      <c r="AD219" s="161">
        <f t="shared" si="208"/>
        <v>0</v>
      </c>
      <c r="AE219" s="161">
        <f t="shared" si="208"/>
        <v>0</v>
      </c>
      <c r="AF219" s="161">
        <f t="shared" si="208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09"/>
        <v>0</v>
      </c>
      <c r="D220" s="161">
        <f t="shared" si="209"/>
        <v>0</v>
      </c>
      <c r="E220" s="161">
        <f t="shared" si="209"/>
        <v>0</v>
      </c>
      <c r="F220" s="161">
        <f t="shared" si="209"/>
        <v>0</v>
      </c>
      <c r="G220" s="161">
        <f t="shared" si="209"/>
        <v>0</v>
      </c>
      <c r="H220" s="161">
        <f t="shared" si="209"/>
        <v>0</v>
      </c>
      <c r="I220" s="161">
        <f t="shared" si="209"/>
        <v>0</v>
      </c>
      <c r="J220" s="161">
        <f t="shared" si="209"/>
        <v>0</v>
      </c>
      <c r="K220" s="161">
        <f t="shared" si="209"/>
        <v>0</v>
      </c>
      <c r="L220" s="161">
        <f t="shared" si="209"/>
        <v>0</v>
      </c>
      <c r="M220" s="161">
        <f t="shared" si="199"/>
        <v>0</v>
      </c>
      <c r="N220" s="161">
        <f t="shared" si="199"/>
        <v>0</v>
      </c>
      <c r="O220" s="161">
        <f t="shared" si="199"/>
        <v>0</v>
      </c>
      <c r="P220" s="161">
        <f t="shared" si="199"/>
        <v>0</v>
      </c>
      <c r="Q220" s="161">
        <f t="shared" si="200"/>
        <v>0</v>
      </c>
      <c r="R220" s="161">
        <f t="shared" si="200"/>
        <v>0</v>
      </c>
      <c r="S220" s="161">
        <f t="shared" si="208"/>
        <v>0</v>
      </c>
      <c r="T220" s="161">
        <f t="shared" si="208"/>
        <v>0</v>
      </c>
      <c r="U220" s="161">
        <f t="shared" si="208"/>
        <v>0</v>
      </c>
      <c r="V220" s="161">
        <f t="shared" si="208"/>
        <v>0</v>
      </c>
      <c r="W220" s="161">
        <f t="shared" si="208"/>
        <v>0</v>
      </c>
      <c r="X220" s="161">
        <f t="shared" si="208"/>
        <v>0</v>
      </c>
      <c r="Y220" s="161">
        <f t="shared" si="208"/>
        <v>0</v>
      </c>
      <c r="Z220" s="161">
        <f t="shared" si="208"/>
        <v>0</v>
      </c>
      <c r="AA220" s="161">
        <f t="shared" si="208"/>
        <v>0</v>
      </c>
      <c r="AB220" s="161">
        <f t="shared" si="208"/>
        <v>0</v>
      </c>
      <c r="AC220" s="161">
        <f t="shared" si="208"/>
        <v>0</v>
      </c>
      <c r="AD220" s="161">
        <f t="shared" si="208"/>
        <v>0</v>
      </c>
      <c r="AE220" s="161">
        <f t="shared" si="208"/>
        <v>0</v>
      </c>
      <c r="AF220" s="161">
        <f t="shared" si="208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09"/>
        <v>0</v>
      </c>
      <c r="D221" s="161">
        <f t="shared" si="209"/>
        <v>0</v>
      </c>
      <c r="E221" s="161">
        <f t="shared" si="209"/>
        <v>0</v>
      </c>
      <c r="F221" s="161">
        <f t="shared" si="209"/>
        <v>0</v>
      </c>
      <c r="G221" s="161">
        <f t="shared" si="209"/>
        <v>0</v>
      </c>
      <c r="H221" s="161">
        <f t="shared" si="209"/>
        <v>0</v>
      </c>
      <c r="I221" s="161">
        <f t="shared" si="209"/>
        <v>0</v>
      </c>
      <c r="J221" s="161">
        <f t="shared" si="209"/>
        <v>0</v>
      </c>
      <c r="K221" s="161">
        <f t="shared" si="209"/>
        <v>0</v>
      </c>
      <c r="L221" s="161">
        <f t="shared" si="209"/>
        <v>0</v>
      </c>
      <c r="M221" s="161">
        <f t="shared" si="199"/>
        <v>0</v>
      </c>
      <c r="N221" s="161">
        <f t="shared" si="199"/>
        <v>0</v>
      </c>
      <c r="O221" s="161">
        <f t="shared" si="199"/>
        <v>0</v>
      </c>
      <c r="P221" s="161">
        <f t="shared" si="199"/>
        <v>0</v>
      </c>
      <c r="Q221" s="161">
        <f t="shared" si="200"/>
        <v>0</v>
      </c>
      <c r="R221" s="161">
        <f t="shared" si="200"/>
        <v>0</v>
      </c>
      <c r="S221" s="161">
        <f t="shared" si="208"/>
        <v>0</v>
      </c>
      <c r="T221" s="161">
        <f t="shared" si="208"/>
        <v>0</v>
      </c>
      <c r="U221" s="161">
        <f t="shared" si="208"/>
        <v>0</v>
      </c>
      <c r="V221" s="161">
        <f t="shared" si="208"/>
        <v>0</v>
      </c>
      <c r="W221" s="161">
        <f t="shared" si="208"/>
        <v>0</v>
      </c>
      <c r="X221" s="161">
        <f t="shared" si="208"/>
        <v>0</v>
      </c>
      <c r="Y221" s="161">
        <f t="shared" si="208"/>
        <v>0</v>
      </c>
      <c r="Z221" s="161">
        <f t="shared" si="208"/>
        <v>0</v>
      </c>
      <c r="AA221" s="161">
        <f t="shared" si="208"/>
        <v>0</v>
      </c>
      <c r="AB221" s="161">
        <f t="shared" si="208"/>
        <v>0</v>
      </c>
      <c r="AC221" s="161">
        <f t="shared" si="208"/>
        <v>0</v>
      </c>
      <c r="AD221" s="161">
        <f t="shared" si="208"/>
        <v>0</v>
      </c>
      <c r="AE221" s="161">
        <f t="shared" si="208"/>
        <v>0</v>
      </c>
      <c r="AF221" s="161">
        <f t="shared" si="208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09"/>
        <v>0</v>
      </c>
      <c r="D222" s="161">
        <f t="shared" si="209"/>
        <v>0</v>
      </c>
      <c r="E222" s="161">
        <f t="shared" si="209"/>
        <v>0</v>
      </c>
      <c r="F222" s="161">
        <f t="shared" si="209"/>
        <v>0</v>
      </c>
      <c r="G222" s="161">
        <f t="shared" si="209"/>
        <v>0</v>
      </c>
      <c r="H222" s="161">
        <f t="shared" si="209"/>
        <v>0</v>
      </c>
      <c r="I222" s="161">
        <f t="shared" si="209"/>
        <v>0</v>
      </c>
      <c r="J222" s="161">
        <f t="shared" si="209"/>
        <v>0</v>
      </c>
      <c r="K222" s="161">
        <f t="shared" si="209"/>
        <v>0</v>
      </c>
      <c r="L222" s="161">
        <f t="shared" si="209"/>
        <v>0</v>
      </c>
      <c r="M222" s="161">
        <f t="shared" si="199"/>
        <v>0</v>
      </c>
      <c r="N222" s="161">
        <f t="shared" si="199"/>
        <v>0</v>
      </c>
      <c r="O222" s="161">
        <f t="shared" si="199"/>
        <v>0</v>
      </c>
      <c r="P222" s="161">
        <f t="shared" si="199"/>
        <v>0</v>
      </c>
      <c r="Q222" s="161">
        <f t="shared" si="200"/>
        <v>0</v>
      </c>
      <c r="R222" s="161">
        <f t="shared" si="200"/>
        <v>0</v>
      </c>
      <c r="S222" s="161">
        <f t="shared" si="208"/>
        <v>0</v>
      </c>
      <c r="T222" s="161">
        <f t="shared" si="208"/>
        <v>0</v>
      </c>
      <c r="U222" s="161">
        <f t="shared" si="208"/>
        <v>0</v>
      </c>
      <c r="V222" s="161">
        <f t="shared" si="208"/>
        <v>0</v>
      </c>
      <c r="W222" s="161">
        <f t="shared" si="208"/>
        <v>0</v>
      </c>
      <c r="X222" s="161">
        <f t="shared" si="208"/>
        <v>0</v>
      </c>
      <c r="Y222" s="161">
        <f t="shared" si="208"/>
        <v>0</v>
      </c>
      <c r="Z222" s="161">
        <f t="shared" si="208"/>
        <v>0</v>
      </c>
      <c r="AA222" s="161">
        <f t="shared" si="208"/>
        <v>0</v>
      </c>
      <c r="AB222" s="161">
        <f t="shared" si="208"/>
        <v>0</v>
      </c>
      <c r="AC222" s="161">
        <f t="shared" si="208"/>
        <v>0</v>
      </c>
      <c r="AD222" s="161">
        <f t="shared" si="208"/>
        <v>0</v>
      </c>
      <c r="AE222" s="161">
        <f t="shared" si="208"/>
        <v>0</v>
      </c>
      <c r="AF222" s="161">
        <f t="shared" si="208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09"/>
        <v>0</v>
      </c>
      <c r="D223" s="161">
        <f t="shared" si="209"/>
        <v>0</v>
      </c>
      <c r="E223" s="161">
        <f t="shared" si="209"/>
        <v>0</v>
      </c>
      <c r="F223" s="161">
        <f t="shared" si="209"/>
        <v>0</v>
      </c>
      <c r="G223" s="161">
        <f t="shared" si="209"/>
        <v>0</v>
      </c>
      <c r="H223" s="161">
        <f t="shared" si="209"/>
        <v>0</v>
      </c>
      <c r="I223" s="161">
        <f t="shared" si="209"/>
        <v>0</v>
      </c>
      <c r="J223" s="161">
        <f t="shared" si="209"/>
        <v>0</v>
      </c>
      <c r="K223" s="161">
        <f t="shared" si="209"/>
        <v>0</v>
      </c>
      <c r="L223" s="161">
        <f t="shared" si="209"/>
        <v>0</v>
      </c>
      <c r="M223" s="161">
        <f t="shared" si="199"/>
        <v>0</v>
      </c>
      <c r="N223" s="161">
        <f t="shared" si="199"/>
        <v>0</v>
      </c>
      <c r="O223" s="161">
        <f t="shared" si="199"/>
        <v>0</v>
      </c>
      <c r="P223" s="161">
        <f t="shared" si="199"/>
        <v>0</v>
      </c>
      <c r="Q223" s="161">
        <f t="shared" si="200"/>
        <v>0</v>
      </c>
      <c r="R223" s="161">
        <f t="shared" si="200"/>
        <v>0</v>
      </c>
      <c r="S223" s="161">
        <f t="shared" si="208"/>
        <v>0</v>
      </c>
      <c r="T223" s="161">
        <f t="shared" si="208"/>
        <v>0</v>
      </c>
      <c r="U223" s="161">
        <f t="shared" si="208"/>
        <v>0</v>
      </c>
      <c r="V223" s="161">
        <f t="shared" si="208"/>
        <v>0</v>
      </c>
      <c r="W223" s="161">
        <f t="shared" si="208"/>
        <v>0</v>
      </c>
      <c r="X223" s="161">
        <f t="shared" si="208"/>
        <v>0</v>
      </c>
      <c r="Y223" s="161">
        <f t="shared" si="208"/>
        <v>0</v>
      </c>
      <c r="Z223" s="161">
        <f t="shared" si="208"/>
        <v>0</v>
      </c>
      <c r="AA223" s="161">
        <f t="shared" si="208"/>
        <v>0</v>
      </c>
      <c r="AB223" s="161">
        <f t="shared" si="208"/>
        <v>0</v>
      </c>
      <c r="AC223" s="161">
        <f t="shared" si="208"/>
        <v>0</v>
      </c>
      <c r="AD223" s="161">
        <f t="shared" si="208"/>
        <v>0</v>
      </c>
      <c r="AE223" s="161">
        <f t="shared" si="208"/>
        <v>0</v>
      </c>
      <c r="AF223" s="161">
        <f t="shared" si="208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09"/>
        <v>0</v>
      </c>
      <c r="D224" s="161">
        <f t="shared" si="209"/>
        <v>0</v>
      </c>
      <c r="E224" s="161">
        <f t="shared" si="209"/>
        <v>0</v>
      </c>
      <c r="F224" s="161">
        <f t="shared" si="209"/>
        <v>0</v>
      </c>
      <c r="G224" s="161">
        <f t="shared" si="209"/>
        <v>0</v>
      </c>
      <c r="H224" s="161">
        <f t="shared" si="209"/>
        <v>0</v>
      </c>
      <c r="I224" s="161">
        <f t="shared" si="209"/>
        <v>0</v>
      </c>
      <c r="J224" s="161">
        <f t="shared" si="209"/>
        <v>0</v>
      </c>
      <c r="K224" s="161">
        <f t="shared" si="209"/>
        <v>0</v>
      </c>
      <c r="L224" s="161">
        <f t="shared" si="209"/>
        <v>0</v>
      </c>
      <c r="M224" s="161">
        <f t="shared" si="199"/>
        <v>0</v>
      </c>
      <c r="N224" s="161">
        <f t="shared" si="199"/>
        <v>0</v>
      </c>
      <c r="O224" s="161">
        <f t="shared" si="199"/>
        <v>0</v>
      </c>
      <c r="P224" s="161">
        <f t="shared" si="199"/>
        <v>0</v>
      </c>
      <c r="Q224" s="161">
        <f t="shared" si="200"/>
        <v>0</v>
      </c>
      <c r="R224" s="161">
        <f t="shared" si="200"/>
        <v>0</v>
      </c>
      <c r="S224" s="161">
        <f t="shared" si="208"/>
        <v>0</v>
      </c>
      <c r="T224" s="161">
        <f t="shared" si="208"/>
        <v>0</v>
      </c>
      <c r="U224" s="161">
        <f t="shared" si="208"/>
        <v>0</v>
      </c>
      <c r="V224" s="161">
        <f t="shared" si="208"/>
        <v>0</v>
      </c>
      <c r="W224" s="161">
        <f t="shared" si="208"/>
        <v>0</v>
      </c>
      <c r="X224" s="161">
        <f t="shared" si="208"/>
        <v>0</v>
      </c>
      <c r="Y224" s="161">
        <f t="shared" si="208"/>
        <v>0</v>
      </c>
      <c r="Z224" s="161">
        <f t="shared" si="208"/>
        <v>0</v>
      </c>
      <c r="AA224" s="161">
        <f t="shared" si="208"/>
        <v>0</v>
      </c>
      <c r="AB224" s="161">
        <f t="shared" si="208"/>
        <v>0</v>
      </c>
      <c r="AC224" s="161">
        <f t="shared" si="208"/>
        <v>0</v>
      </c>
      <c r="AD224" s="161">
        <f t="shared" si="208"/>
        <v>0</v>
      </c>
      <c r="AE224" s="161">
        <f t="shared" si="208"/>
        <v>0</v>
      </c>
      <c r="AF224" s="161">
        <f t="shared" si="208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09"/>
        <v>0</v>
      </c>
      <c r="D225" s="161">
        <f t="shared" si="209"/>
        <v>0</v>
      </c>
      <c r="E225" s="161">
        <f t="shared" si="209"/>
        <v>0</v>
      </c>
      <c r="F225" s="161">
        <f t="shared" si="209"/>
        <v>0</v>
      </c>
      <c r="G225" s="161">
        <f t="shared" si="209"/>
        <v>0</v>
      </c>
      <c r="H225" s="161">
        <f t="shared" si="209"/>
        <v>0</v>
      </c>
      <c r="I225" s="161">
        <f t="shared" si="209"/>
        <v>0</v>
      </c>
      <c r="J225" s="161">
        <f t="shared" si="209"/>
        <v>0</v>
      </c>
      <c r="K225" s="161">
        <f t="shared" si="209"/>
        <v>0</v>
      </c>
      <c r="L225" s="161">
        <f t="shared" si="209"/>
        <v>0</v>
      </c>
      <c r="M225" s="161">
        <f t="shared" si="199"/>
        <v>0</v>
      </c>
      <c r="N225" s="161">
        <f t="shared" si="199"/>
        <v>0</v>
      </c>
      <c r="O225" s="161">
        <f t="shared" si="199"/>
        <v>0</v>
      </c>
      <c r="P225" s="161">
        <f t="shared" si="199"/>
        <v>0</v>
      </c>
      <c r="Q225" s="161">
        <f t="shared" si="200"/>
        <v>0</v>
      </c>
      <c r="R225" s="161">
        <f t="shared" si="200"/>
        <v>0</v>
      </c>
      <c r="S225" s="161">
        <f t="shared" si="208"/>
        <v>0</v>
      </c>
      <c r="T225" s="161">
        <f t="shared" si="208"/>
        <v>0</v>
      </c>
      <c r="U225" s="161">
        <f t="shared" si="208"/>
        <v>0</v>
      </c>
      <c r="V225" s="161">
        <f t="shared" si="208"/>
        <v>0</v>
      </c>
      <c r="W225" s="161">
        <f t="shared" si="208"/>
        <v>0</v>
      </c>
      <c r="X225" s="161">
        <f t="shared" si="208"/>
        <v>0</v>
      </c>
      <c r="Y225" s="161">
        <f t="shared" si="208"/>
        <v>0</v>
      </c>
      <c r="Z225" s="161">
        <f t="shared" si="208"/>
        <v>0</v>
      </c>
      <c r="AA225" s="161">
        <f t="shared" si="208"/>
        <v>0</v>
      </c>
      <c r="AB225" s="161">
        <f t="shared" si="208"/>
        <v>0</v>
      </c>
      <c r="AC225" s="161">
        <f t="shared" si="208"/>
        <v>0</v>
      </c>
      <c r="AD225" s="161">
        <f t="shared" si="208"/>
        <v>0</v>
      </c>
      <c r="AE225" s="161">
        <f t="shared" si="208"/>
        <v>0</v>
      </c>
      <c r="AF225" s="161">
        <f t="shared" si="208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09"/>
        <v>0</v>
      </c>
      <c r="D226" s="161">
        <f t="shared" si="209"/>
        <v>0</v>
      </c>
      <c r="E226" s="161">
        <f t="shared" si="209"/>
        <v>0</v>
      </c>
      <c r="F226" s="161">
        <f t="shared" si="209"/>
        <v>0</v>
      </c>
      <c r="G226" s="161">
        <f t="shared" si="209"/>
        <v>0</v>
      </c>
      <c r="H226" s="161">
        <f t="shared" si="209"/>
        <v>0</v>
      </c>
      <c r="I226" s="161">
        <f t="shared" si="209"/>
        <v>0</v>
      </c>
      <c r="J226" s="161">
        <f t="shared" si="209"/>
        <v>0</v>
      </c>
      <c r="K226" s="161">
        <f t="shared" si="209"/>
        <v>0</v>
      </c>
      <c r="L226" s="161">
        <f t="shared" si="209"/>
        <v>0</v>
      </c>
      <c r="M226" s="161">
        <f t="shared" si="199"/>
        <v>0</v>
      </c>
      <c r="N226" s="161">
        <f t="shared" si="199"/>
        <v>0</v>
      </c>
      <c r="O226" s="161">
        <f t="shared" si="199"/>
        <v>0</v>
      </c>
      <c r="P226" s="161">
        <f t="shared" si="199"/>
        <v>0</v>
      </c>
      <c r="Q226" s="161">
        <f t="shared" si="200"/>
        <v>0</v>
      </c>
      <c r="R226" s="161">
        <f t="shared" si="200"/>
        <v>0</v>
      </c>
      <c r="S226" s="161">
        <f t="shared" si="208"/>
        <v>0</v>
      </c>
      <c r="T226" s="161">
        <f t="shared" si="208"/>
        <v>0</v>
      </c>
      <c r="U226" s="161">
        <f t="shared" si="208"/>
        <v>0</v>
      </c>
      <c r="V226" s="161">
        <f t="shared" si="208"/>
        <v>0</v>
      </c>
      <c r="W226" s="161">
        <f t="shared" si="208"/>
        <v>0</v>
      </c>
      <c r="X226" s="161">
        <f t="shared" si="208"/>
        <v>0</v>
      </c>
      <c r="Y226" s="161">
        <f t="shared" si="208"/>
        <v>0</v>
      </c>
      <c r="Z226" s="161">
        <f t="shared" si="208"/>
        <v>0</v>
      </c>
      <c r="AA226" s="161">
        <f t="shared" si="208"/>
        <v>0</v>
      </c>
      <c r="AB226" s="161">
        <f t="shared" si="208"/>
        <v>0</v>
      </c>
      <c r="AC226" s="161">
        <f t="shared" si="208"/>
        <v>0</v>
      </c>
      <c r="AD226" s="161">
        <f t="shared" si="208"/>
        <v>0</v>
      </c>
      <c r="AE226" s="161">
        <f t="shared" si="208"/>
        <v>0</v>
      </c>
      <c r="AF226" s="161">
        <f t="shared" si="208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09"/>
        <v>0</v>
      </c>
      <c r="D227" s="161">
        <f t="shared" si="209"/>
        <v>0</v>
      </c>
      <c r="E227" s="161">
        <f t="shared" si="209"/>
        <v>0</v>
      </c>
      <c r="F227" s="161">
        <f t="shared" si="209"/>
        <v>0</v>
      </c>
      <c r="G227" s="161">
        <f t="shared" si="209"/>
        <v>0</v>
      </c>
      <c r="H227" s="161">
        <f t="shared" si="209"/>
        <v>0</v>
      </c>
      <c r="I227" s="161">
        <f t="shared" si="209"/>
        <v>0</v>
      </c>
      <c r="J227" s="161">
        <f t="shared" si="209"/>
        <v>0</v>
      </c>
      <c r="K227" s="161">
        <f t="shared" si="209"/>
        <v>0</v>
      </c>
      <c r="L227" s="161">
        <f t="shared" si="209"/>
        <v>0</v>
      </c>
      <c r="M227" s="161">
        <f t="shared" si="199"/>
        <v>0</v>
      </c>
      <c r="N227" s="161">
        <f t="shared" si="199"/>
        <v>0</v>
      </c>
      <c r="O227" s="161">
        <f t="shared" si="199"/>
        <v>0</v>
      </c>
      <c r="P227" s="161">
        <f t="shared" si="199"/>
        <v>0</v>
      </c>
      <c r="Q227" s="161">
        <f t="shared" si="200"/>
        <v>0</v>
      </c>
      <c r="R227" s="161">
        <f t="shared" si="200"/>
        <v>0</v>
      </c>
      <c r="S227" s="161">
        <f t="shared" si="208"/>
        <v>0</v>
      </c>
      <c r="T227" s="161">
        <f t="shared" si="208"/>
        <v>0</v>
      </c>
      <c r="U227" s="161">
        <f t="shared" si="208"/>
        <v>0</v>
      </c>
      <c r="V227" s="161">
        <f t="shared" si="208"/>
        <v>0</v>
      </c>
      <c r="W227" s="161">
        <f t="shared" si="208"/>
        <v>0</v>
      </c>
      <c r="X227" s="161">
        <f t="shared" si="208"/>
        <v>0</v>
      </c>
      <c r="Y227" s="161">
        <f t="shared" si="208"/>
        <v>0</v>
      </c>
      <c r="Z227" s="161">
        <f t="shared" si="208"/>
        <v>0</v>
      </c>
      <c r="AA227" s="161">
        <f t="shared" si="208"/>
        <v>0</v>
      </c>
      <c r="AB227" s="161">
        <f t="shared" si="208"/>
        <v>0</v>
      </c>
      <c r="AC227" s="161">
        <f t="shared" si="208"/>
        <v>0</v>
      </c>
      <c r="AD227" s="161">
        <f t="shared" si="208"/>
        <v>0</v>
      </c>
      <c r="AE227" s="161">
        <f t="shared" si="208"/>
        <v>0</v>
      </c>
      <c r="AF227" s="161">
        <f t="shared" si="208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09"/>
        <v>0</v>
      </c>
      <c r="D228" s="161">
        <f t="shared" si="209"/>
        <v>0</v>
      </c>
      <c r="E228" s="161">
        <f t="shared" si="209"/>
        <v>0</v>
      </c>
      <c r="F228" s="161">
        <f t="shared" si="209"/>
        <v>0</v>
      </c>
      <c r="G228" s="161">
        <f t="shared" si="209"/>
        <v>0</v>
      </c>
      <c r="H228" s="161">
        <f t="shared" si="209"/>
        <v>0</v>
      </c>
      <c r="I228" s="161">
        <f t="shared" si="209"/>
        <v>0</v>
      </c>
      <c r="J228" s="161">
        <f t="shared" si="209"/>
        <v>0</v>
      </c>
      <c r="K228" s="161">
        <f t="shared" si="209"/>
        <v>0</v>
      </c>
      <c r="L228" s="161">
        <f t="shared" si="209"/>
        <v>0</v>
      </c>
      <c r="M228" s="161">
        <f t="shared" si="199"/>
        <v>0</v>
      </c>
      <c r="N228" s="161">
        <f t="shared" si="199"/>
        <v>0</v>
      </c>
      <c r="O228" s="161">
        <f t="shared" si="199"/>
        <v>0</v>
      </c>
      <c r="P228" s="161">
        <f t="shared" si="199"/>
        <v>0</v>
      </c>
      <c r="Q228" s="161">
        <f t="shared" si="200"/>
        <v>0</v>
      </c>
      <c r="R228" s="161">
        <f t="shared" si="200"/>
        <v>0</v>
      </c>
      <c r="S228" s="161">
        <f t="shared" si="208"/>
        <v>0</v>
      </c>
      <c r="T228" s="161">
        <f t="shared" si="208"/>
        <v>0</v>
      </c>
      <c r="U228" s="161">
        <f t="shared" si="208"/>
        <v>0</v>
      </c>
      <c r="V228" s="161">
        <f t="shared" si="208"/>
        <v>0</v>
      </c>
      <c r="W228" s="161">
        <f t="shared" si="208"/>
        <v>0</v>
      </c>
      <c r="X228" s="161">
        <f t="shared" si="208"/>
        <v>0</v>
      </c>
      <c r="Y228" s="161">
        <f t="shared" si="208"/>
        <v>0</v>
      </c>
      <c r="Z228" s="161">
        <f t="shared" si="208"/>
        <v>0</v>
      </c>
      <c r="AA228" s="161">
        <f t="shared" si="208"/>
        <v>0</v>
      </c>
      <c r="AB228" s="161">
        <f t="shared" si="208"/>
        <v>0</v>
      </c>
      <c r="AC228" s="161">
        <f t="shared" si="208"/>
        <v>0</v>
      </c>
      <c r="AD228" s="161">
        <f t="shared" si="208"/>
        <v>0</v>
      </c>
      <c r="AE228" s="161">
        <f t="shared" si="208"/>
        <v>0</v>
      </c>
      <c r="AF228" s="161">
        <f t="shared" si="208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09"/>
        <v>0</v>
      </c>
      <c r="D229" s="161">
        <f t="shared" si="209"/>
        <v>0</v>
      </c>
      <c r="E229" s="161">
        <f t="shared" si="209"/>
        <v>0</v>
      </c>
      <c r="F229" s="161">
        <f t="shared" si="209"/>
        <v>0</v>
      </c>
      <c r="G229" s="161">
        <f t="shared" si="209"/>
        <v>0</v>
      </c>
      <c r="H229" s="161">
        <f t="shared" si="209"/>
        <v>0</v>
      </c>
      <c r="I229" s="161">
        <f t="shared" si="209"/>
        <v>0</v>
      </c>
      <c r="J229" s="161">
        <f t="shared" si="209"/>
        <v>0</v>
      </c>
      <c r="K229" s="161">
        <f t="shared" si="209"/>
        <v>0</v>
      </c>
      <c r="L229" s="161">
        <f t="shared" si="209"/>
        <v>0</v>
      </c>
      <c r="M229" s="161">
        <f t="shared" si="199"/>
        <v>0</v>
      </c>
      <c r="N229" s="161">
        <f t="shared" si="199"/>
        <v>0</v>
      </c>
      <c r="O229" s="161">
        <f t="shared" si="199"/>
        <v>0</v>
      </c>
      <c r="P229" s="161">
        <f t="shared" si="199"/>
        <v>0</v>
      </c>
      <c r="Q229" s="161">
        <f t="shared" si="200"/>
        <v>0</v>
      </c>
      <c r="R229" s="161">
        <f t="shared" si="200"/>
        <v>0</v>
      </c>
      <c r="S229" s="161">
        <f t="shared" si="208"/>
        <v>0</v>
      </c>
      <c r="T229" s="161">
        <f t="shared" si="208"/>
        <v>0</v>
      </c>
      <c r="U229" s="161">
        <f t="shared" si="208"/>
        <v>0</v>
      </c>
      <c r="V229" s="161">
        <f t="shared" si="208"/>
        <v>0</v>
      </c>
      <c r="W229" s="161">
        <f t="shared" si="208"/>
        <v>0</v>
      </c>
      <c r="X229" s="161">
        <f t="shared" si="208"/>
        <v>0</v>
      </c>
      <c r="Y229" s="161">
        <f t="shared" si="208"/>
        <v>0</v>
      </c>
      <c r="Z229" s="161">
        <f t="shared" si="208"/>
        <v>0</v>
      </c>
      <c r="AA229" s="161">
        <f t="shared" si="208"/>
        <v>0</v>
      </c>
      <c r="AB229" s="161">
        <f t="shared" si="208"/>
        <v>0</v>
      </c>
      <c r="AC229" s="161">
        <f t="shared" si="208"/>
        <v>0</v>
      </c>
      <c r="AD229" s="161">
        <f t="shared" si="208"/>
        <v>0</v>
      </c>
      <c r="AE229" s="161">
        <f t="shared" si="208"/>
        <v>0</v>
      </c>
      <c r="AF229" s="161">
        <f t="shared" si="208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09"/>
        <v>0</v>
      </c>
      <c r="D230" s="161">
        <f t="shared" si="209"/>
        <v>0</v>
      </c>
      <c r="E230" s="161">
        <f t="shared" si="209"/>
        <v>0</v>
      </c>
      <c r="F230" s="161">
        <f t="shared" si="209"/>
        <v>0</v>
      </c>
      <c r="G230" s="161">
        <f t="shared" si="209"/>
        <v>0</v>
      </c>
      <c r="H230" s="161">
        <f t="shared" si="209"/>
        <v>0</v>
      </c>
      <c r="I230" s="161">
        <f t="shared" si="209"/>
        <v>0</v>
      </c>
      <c r="J230" s="161">
        <f t="shared" si="209"/>
        <v>0</v>
      </c>
      <c r="K230" s="161">
        <f t="shared" si="209"/>
        <v>0</v>
      </c>
      <c r="L230" s="161">
        <f t="shared" si="209"/>
        <v>0</v>
      </c>
      <c r="M230" s="161">
        <f t="shared" si="199"/>
        <v>0</v>
      </c>
      <c r="N230" s="161">
        <f t="shared" si="199"/>
        <v>0</v>
      </c>
      <c r="O230" s="161">
        <f t="shared" si="199"/>
        <v>0</v>
      </c>
      <c r="P230" s="161">
        <f t="shared" si="199"/>
        <v>0</v>
      </c>
      <c r="Q230" s="161">
        <f t="shared" si="200"/>
        <v>0</v>
      </c>
      <c r="R230" s="161">
        <f t="shared" si="200"/>
        <v>0</v>
      </c>
      <c r="S230" s="161">
        <f t="shared" si="208"/>
        <v>0</v>
      </c>
      <c r="T230" s="161">
        <f t="shared" si="208"/>
        <v>0</v>
      </c>
      <c r="U230" s="161">
        <f t="shared" si="208"/>
        <v>0</v>
      </c>
      <c r="V230" s="161">
        <f t="shared" si="208"/>
        <v>0</v>
      </c>
      <c r="W230" s="161">
        <f t="shared" si="208"/>
        <v>0</v>
      </c>
      <c r="X230" s="161">
        <f t="shared" si="208"/>
        <v>0</v>
      </c>
      <c r="Y230" s="161">
        <f t="shared" si="208"/>
        <v>0</v>
      </c>
      <c r="Z230" s="161">
        <f t="shared" si="208"/>
        <v>0</v>
      </c>
      <c r="AA230" s="161">
        <f t="shared" si="208"/>
        <v>0</v>
      </c>
      <c r="AB230" s="161">
        <f t="shared" si="208"/>
        <v>0</v>
      </c>
      <c r="AC230" s="161">
        <f t="shared" si="208"/>
        <v>0</v>
      </c>
      <c r="AD230" s="161">
        <f t="shared" si="208"/>
        <v>0</v>
      </c>
      <c r="AE230" s="161">
        <f t="shared" si="208"/>
        <v>0</v>
      </c>
      <c r="AF230" s="161">
        <f t="shared" si="208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09"/>
        <v>0</v>
      </c>
      <c r="D231" s="161">
        <f t="shared" si="209"/>
        <v>0</v>
      </c>
      <c r="E231" s="161">
        <f t="shared" si="209"/>
        <v>0</v>
      </c>
      <c r="F231" s="161">
        <f t="shared" si="209"/>
        <v>0</v>
      </c>
      <c r="G231" s="161">
        <f t="shared" si="209"/>
        <v>0</v>
      </c>
      <c r="H231" s="161">
        <f t="shared" si="209"/>
        <v>0</v>
      </c>
      <c r="I231" s="161">
        <f t="shared" si="209"/>
        <v>0</v>
      </c>
      <c r="J231" s="161">
        <f t="shared" si="209"/>
        <v>0</v>
      </c>
      <c r="K231" s="161">
        <f t="shared" si="209"/>
        <v>0</v>
      </c>
      <c r="L231" s="161">
        <f t="shared" si="209"/>
        <v>0</v>
      </c>
      <c r="M231" s="161">
        <f t="shared" si="199"/>
        <v>0</v>
      </c>
      <c r="N231" s="161">
        <f t="shared" si="199"/>
        <v>0</v>
      </c>
      <c r="O231" s="161">
        <f t="shared" si="199"/>
        <v>0</v>
      </c>
      <c r="P231" s="161">
        <f t="shared" si="199"/>
        <v>0</v>
      </c>
      <c r="Q231" s="161">
        <f t="shared" si="200"/>
        <v>0</v>
      </c>
      <c r="R231" s="161">
        <f t="shared" si="200"/>
        <v>0</v>
      </c>
      <c r="S231" s="161">
        <f t="shared" si="208"/>
        <v>0</v>
      </c>
      <c r="T231" s="161">
        <f t="shared" si="208"/>
        <v>0</v>
      </c>
      <c r="U231" s="161">
        <f t="shared" si="208"/>
        <v>0</v>
      </c>
      <c r="V231" s="161">
        <f t="shared" si="208"/>
        <v>0</v>
      </c>
      <c r="W231" s="161">
        <f t="shared" si="208"/>
        <v>0</v>
      </c>
      <c r="X231" s="161">
        <f t="shared" si="208"/>
        <v>0</v>
      </c>
      <c r="Y231" s="161">
        <f t="shared" si="208"/>
        <v>0</v>
      </c>
      <c r="Z231" s="161">
        <f t="shared" si="208"/>
        <v>0</v>
      </c>
      <c r="AA231" s="161">
        <f t="shared" si="208"/>
        <v>0</v>
      </c>
      <c r="AB231" s="161">
        <f t="shared" si="208"/>
        <v>0</v>
      </c>
      <c r="AC231" s="161">
        <f t="shared" si="208"/>
        <v>0</v>
      </c>
      <c r="AD231" s="161">
        <f t="shared" si="208"/>
        <v>0</v>
      </c>
      <c r="AE231" s="161">
        <f t="shared" si="208"/>
        <v>0</v>
      </c>
      <c r="AF231" s="161">
        <f t="shared" si="208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09"/>
        <v>0</v>
      </c>
      <c r="D232" s="161">
        <f t="shared" si="209"/>
        <v>0</v>
      </c>
      <c r="E232" s="161">
        <f t="shared" si="209"/>
        <v>0</v>
      </c>
      <c r="F232" s="161">
        <f t="shared" si="209"/>
        <v>0</v>
      </c>
      <c r="G232" s="161">
        <f t="shared" si="209"/>
        <v>0</v>
      </c>
      <c r="H232" s="161">
        <f t="shared" si="209"/>
        <v>0</v>
      </c>
      <c r="I232" s="161">
        <f t="shared" si="209"/>
        <v>0</v>
      </c>
      <c r="J232" s="161">
        <f t="shared" si="209"/>
        <v>0</v>
      </c>
      <c r="K232" s="161">
        <f t="shared" si="209"/>
        <v>0</v>
      </c>
      <c r="L232" s="161">
        <f t="shared" si="209"/>
        <v>0</v>
      </c>
      <c r="M232" s="161">
        <f t="shared" si="199"/>
        <v>0</v>
      </c>
      <c r="N232" s="161">
        <f t="shared" si="199"/>
        <v>0</v>
      </c>
      <c r="O232" s="161">
        <f t="shared" si="199"/>
        <v>0</v>
      </c>
      <c r="P232" s="161">
        <f t="shared" ref="P232:R232" si="210">O232</f>
        <v>0</v>
      </c>
      <c r="Q232" s="161">
        <f t="shared" si="210"/>
        <v>0</v>
      </c>
      <c r="R232" s="161">
        <f t="shared" si="210"/>
        <v>0</v>
      </c>
      <c r="S232" s="161">
        <f t="shared" ref="S232:AF247" si="211">R232</f>
        <v>0</v>
      </c>
      <c r="T232" s="161">
        <f t="shared" si="211"/>
        <v>0</v>
      </c>
      <c r="U232" s="161">
        <f t="shared" si="211"/>
        <v>0</v>
      </c>
      <c r="V232" s="161">
        <f t="shared" si="211"/>
        <v>0</v>
      </c>
      <c r="W232" s="161">
        <f t="shared" si="211"/>
        <v>0</v>
      </c>
      <c r="X232" s="161">
        <f t="shared" si="211"/>
        <v>0</v>
      </c>
      <c r="Y232" s="161">
        <f t="shared" si="211"/>
        <v>0</v>
      </c>
      <c r="Z232" s="161">
        <f t="shared" si="211"/>
        <v>0</v>
      </c>
      <c r="AA232" s="161">
        <f t="shared" si="211"/>
        <v>0</v>
      </c>
      <c r="AB232" s="161">
        <f t="shared" si="211"/>
        <v>0</v>
      </c>
      <c r="AC232" s="161">
        <f t="shared" si="211"/>
        <v>0</v>
      </c>
      <c r="AD232" s="161">
        <f t="shared" si="211"/>
        <v>0</v>
      </c>
      <c r="AE232" s="161">
        <f t="shared" si="211"/>
        <v>0</v>
      </c>
      <c r="AF232" s="161">
        <f t="shared" si="21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L248" si="212">B233</f>
        <v>0</v>
      </c>
      <c r="D233" s="161">
        <f t="shared" si="212"/>
        <v>0</v>
      </c>
      <c r="E233" s="161">
        <f t="shared" si="212"/>
        <v>0</v>
      </c>
      <c r="F233" s="161">
        <f t="shared" si="212"/>
        <v>0</v>
      </c>
      <c r="G233" s="161">
        <f t="shared" si="212"/>
        <v>0</v>
      </c>
      <c r="H233" s="161">
        <f t="shared" si="212"/>
        <v>0</v>
      </c>
      <c r="I233" s="161">
        <f t="shared" si="212"/>
        <v>0</v>
      </c>
      <c r="J233" s="161">
        <f t="shared" si="212"/>
        <v>0</v>
      </c>
      <c r="K233" s="161">
        <f t="shared" si="212"/>
        <v>0</v>
      </c>
      <c r="L233" s="161">
        <f t="shared" si="212"/>
        <v>0</v>
      </c>
      <c r="M233" s="161">
        <f t="shared" ref="M233:R264" si="213">L233</f>
        <v>0</v>
      </c>
      <c r="N233" s="161">
        <f t="shared" si="213"/>
        <v>0</v>
      </c>
      <c r="O233" s="161">
        <f t="shared" si="213"/>
        <v>0</v>
      </c>
      <c r="P233" s="161">
        <f t="shared" si="213"/>
        <v>0</v>
      </c>
      <c r="Q233" s="161">
        <f t="shared" si="213"/>
        <v>0</v>
      </c>
      <c r="R233" s="161">
        <f t="shared" si="213"/>
        <v>0</v>
      </c>
      <c r="S233" s="161">
        <f t="shared" si="211"/>
        <v>0</v>
      </c>
      <c r="T233" s="161">
        <f t="shared" si="211"/>
        <v>0</v>
      </c>
      <c r="U233" s="161">
        <f t="shared" si="211"/>
        <v>0</v>
      </c>
      <c r="V233" s="161">
        <f t="shared" si="211"/>
        <v>0</v>
      </c>
      <c r="W233" s="161">
        <f t="shared" si="211"/>
        <v>0</v>
      </c>
      <c r="X233" s="161">
        <f t="shared" si="211"/>
        <v>0</v>
      </c>
      <c r="Y233" s="161">
        <f t="shared" si="211"/>
        <v>0</v>
      </c>
      <c r="Z233" s="161">
        <f t="shared" si="211"/>
        <v>0</v>
      </c>
      <c r="AA233" s="161">
        <f t="shared" si="211"/>
        <v>0</v>
      </c>
      <c r="AB233" s="161">
        <f t="shared" si="211"/>
        <v>0</v>
      </c>
      <c r="AC233" s="161">
        <f t="shared" si="211"/>
        <v>0</v>
      </c>
      <c r="AD233" s="161">
        <f t="shared" si="211"/>
        <v>0</v>
      </c>
      <c r="AE233" s="161">
        <f t="shared" si="211"/>
        <v>0</v>
      </c>
      <c r="AF233" s="161">
        <f t="shared" si="21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12"/>
        <v>0</v>
      </c>
      <c r="D234" s="161">
        <f t="shared" si="212"/>
        <v>0</v>
      </c>
      <c r="E234" s="161">
        <f t="shared" si="212"/>
        <v>0</v>
      </c>
      <c r="F234" s="161">
        <f t="shared" si="212"/>
        <v>0</v>
      </c>
      <c r="G234" s="161">
        <f t="shared" si="212"/>
        <v>0</v>
      </c>
      <c r="H234" s="161">
        <f t="shared" si="212"/>
        <v>0</v>
      </c>
      <c r="I234" s="161">
        <f t="shared" si="212"/>
        <v>0</v>
      </c>
      <c r="J234" s="161">
        <f t="shared" si="212"/>
        <v>0</v>
      </c>
      <c r="K234" s="161">
        <f t="shared" si="212"/>
        <v>0</v>
      </c>
      <c r="L234" s="161">
        <f t="shared" si="212"/>
        <v>0</v>
      </c>
      <c r="M234" s="161">
        <f t="shared" si="213"/>
        <v>0</v>
      </c>
      <c r="N234" s="161">
        <f t="shared" si="213"/>
        <v>0</v>
      </c>
      <c r="O234" s="161">
        <f t="shared" si="213"/>
        <v>0</v>
      </c>
      <c r="P234" s="161">
        <f t="shared" si="213"/>
        <v>0</v>
      </c>
      <c r="Q234" s="161">
        <f t="shared" si="213"/>
        <v>0</v>
      </c>
      <c r="R234" s="161">
        <f t="shared" si="213"/>
        <v>0</v>
      </c>
      <c r="S234" s="161">
        <f t="shared" si="211"/>
        <v>0</v>
      </c>
      <c r="T234" s="161">
        <f t="shared" si="211"/>
        <v>0</v>
      </c>
      <c r="U234" s="161">
        <f t="shared" si="211"/>
        <v>0</v>
      </c>
      <c r="V234" s="161">
        <f t="shared" si="211"/>
        <v>0</v>
      </c>
      <c r="W234" s="161">
        <f t="shared" si="211"/>
        <v>0</v>
      </c>
      <c r="X234" s="161">
        <f t="shared" si="211"/>
        <v>0</v>
      </c>
      <c r="Y234" s="161">
        <f t="shared" si="211"/>
        <v>0</v>
      </c>
      <c r="Z234" s="161">
        <f t="shared" si="211"/>
        <v>0</v>
      </c>
      <c r="AA234" s="161">
        <f t="shared" si="211"/>
        <v>0</v>
      </c>
      <c r="AB234" s="161">
        <f t="shared" si="211"/>
        <v>0</v>
      </c>
      <c r="AC234" s="161">
        <f t="shared" si="211"/>
        <v>0</v>
      </c>
      <c r="AD234" s="161">
        <f t="shared" si="211"/>
        <v>0</v>
      </c>
      <c r="AE234" s="161">
        <f t="shared" si="211"/>
        <v>0</v>
      </c>
      <c r="AF234" s="161">
        <f t="shared" si="21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12"/>
        <v>0</v>
      </c>
      <c r="D235" s="161">
        <f t="shared" si="212"/>
        <v>0</v>
      </c>
      <c r="E235" s="161">
        <f t="shared" si="212"/>
        <v>0</v>
      </c>
      <c r="F235" s="161">
        <f t="shared" si="212"/>
        <v>0</v>
      </c>
      <c r="G235" s="161">
        <f t="shared" si="212"/>
        <v>0</v>
      </c>
      <c r="H235" s="161">
        <f t="shared" si="212"/>
        <v>0</v>
      </c>
      <c r="I235" s="161">
        <f t="shared" si="212"/>
        <v>0</v>
      </c>
      <c r="J235" s="161">
        <f t="shared" si="212"/>
        <v>0</v>
      </c>
      <c r="K235" s="161">
        <f t="shared" si="212"/>
        <v>0</v>
      </c>
      <c r="L235" s="161">
        <f t="shared" si="212"/>
        <v>0</v>
      </c>
      <c r="M235" s="161">
        <f t="shared" si="213"/>
        <v>0</v>
      </c>
      <c r="N235" s="161">
        <f t="shared" si="213"/>
        <v>0</v>
      </c>
      <c r="O235" s="161">
        <f t="shared" si="213"/>
        <v>0</v>
      </c>
      <c r="P235" s="161">
        <f t="shared" si="213"/>
        <v>0</v>
      </c>
      <c r="Q235" s="161">
        <f t="shared" si="213"/>
        <v>0</v>
      </c>
      <c r="R235" s="161">
        <f t="shared" si="213"/>
        <v>0</v>
      </c>
      <c r="S235" s="161">
        <f t="shared" si="211"/>
        <v>0</v>
      </c>
      <c r="T235" s="161">
        <f t="shared" si="211"/>
        <v>0</v>
      </c>
      <c r="U235" s="161">
        <f t="shared" si="211"/>
        <v>0</v>
      </c>
      <c r="V235" s="161">
        <f t="shared" si="211"/>
        <v>0</v>
      </c>
      <c r="W235" s="161">
        <f t="shared" si="211"/>
        <v>0</v>
      </c>
      <c r="X235" s="161">
        <f t="shared" si="211"/>
        <v>0</v>
      </c>
      <c r="Y235" s="161">
        <f t="shared" si="211"/>
        <v>0</v>
      </c>
      <c r="Z235" s="161">
        <f t="shared" si="211"/>
        <v>0</v>
      </c>
      <c r="AA235" s="161">
        <f t="shared" si="211"/>
        <v>0</v>
      </c>
      <c r="AB235" s="161">
        <f t="shared" si="211"/>
        <v>0</v>
      </c>
      <c r="AC235" s="161">
        <f t="shared" si="211"/>
        <v>0</v>
      </c>
      <c r="AD235" s="161">
        <f t="shared" si="211"/>
        <v>0</v>
      </c>
      <c r="AE235" s="161">
        <f t="shared" si="211"/>
        <v>0</v>
      </c>
      <c r="AF235" s="161">
        <f t="shared" si="21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12"/>
        <v>0</v>
      </c>
      <c r="D236" s="161">
        <f t="shared" si="212"/>
        <v>0</v>
      </c>
      <c r="E236" s="161">
        <f t="shared" si="212"/>
        <v>0</v>
      </c>
      <c r="F236" s="161">
        <f t="shared" si="212"/>
        <v>0</v>
      </c>
      <c r="G236" s="161">
        <f t="shared" si="212"/>
        <v>0</v>
      </c>
      <c r="H236" s="161">
        <f t="shared" si="212"/>
        <v>0</v>
      </c>
      <c r="I236" s="161">
        <f t="shared" si="212"/>
        <v>0</v>
      </c>
      <c r="J236" s="161">
        <f t="shared" si="212"/>
        <v>0</v>
      </c>
      <c r="K236" s="161">
        <f t="shared" si="212"/>
        <v>0</v>
      </c>
      <c r="L236" s="161">
        <f t="shared" si="212"/>
        <v>0</v>
      </c>
      <c r="M236" s="161">
        <f t="shared" si="213"/>
        <v>0</v>
      </c>
      <c r="N236" s="161">
        <f t="shared" si="213"/>
        <v>0</v>
      </c>
      <c r="O236" s="161">
        <f t="shared" si="213"/>
        <v>0</v>
      </c>
      <c r="P236" s="161">
        <f t="shared" si="213"/>
        <v>0</v>
      </c>
      <c r="Q236" s="161">
        <f t="shared" si="213"/>
        <v>0</v>
      </c>
      <c r="R236" s="161">
        <f t="shared" si="213"/>
        <v>0</v>
      </c>
      <c r="S236" s="161">
        <f t="shared" si="211"/>
        <v>0</v>
      </c>
      <c r="T236" s="161">
        <f t="shared" si="211"/>
        <v>0</v>
      </c>
      <c r="U236" s="161">
        <f t="shared" si="211"/>
        <v>0</v>
      </c>
      <c r="V236" s="161">
        <f t="shared" si="211"/>
        <v>0</v>
      </c>
      <c r="W236" s="161">
        <f t="shared" si="211"/>
        <v>0</v>
      </c>
      <c r="X236" s="161">
        <f t="shared" si="211"/>
        <v>0</v>
      </c>
      <c r="Y236" s="161">
        <f t="shared" si="211"/>
        <v>0</v>
      </c>
      <c r="Z236" s="161">
        <f t="shared" si="211"/>
        <v>0</v>
      </c>
      <c r="AA236" s="161">
        <f t="shared" si="211"/>
        <v>0</v>
      </c>
      <c r="AB236" s="161">
        <f t="shared" si="211"/>
        <v>0</v>
      </c>
      <c r="AC236" s="161">
        <f t="shared" si="211"/>
        <v>0</v>
      </c>
      <c r="AD236" s="161">
        <f t="shared" si="211"/>
        <v>0</v>
      </c>
      <c r="AE236" s="161">
        <f t="shared" si="211"/>
        <v>0</v>
      </c>
      <c r="AF236" s="161">
        <f t="shared" si="21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12"/>
        <v>0</v>
      </c>
      <c r="D237" s="161">
        <f t="shared" si="212"/>
        <v>0</v>
      </c>
      <c r="E237" s="161">
        <f t="shared" si="212"/>
        <v>0</v>
      </c>
      <c r="F237" s="161">
        <f t="shared" si="212"/>
        <v>0</v>
      </c>
      <c r="G237" s="161">
        <f t="shared" si="212"/>
        <v>0</v>
      </c>
      <c r="H237" s="161">
        <f t="shared" si="212"/>
        <v>0</v>
      </c>
      <c r="I237" s="161">
        <f t="shared" si="212"/>
        <v>0</v>
      </c>
      <c r="J237" s="161">
        <f t="shared" si="212"/>
        <v>0</v>
      </c>
      <c r="K237" s="161">
        <f t="shared" si="212"/>
        <v>0</v>
      </c>
      <c r="L237" s="161">
        <f t="shared" si="212"/>
        <v>0</v>
      </c>
      <c r="M237" s="161">
        <f t="shared" si="213"/>
        <v>0</v>
      </c>
      <c r="N237" s="161">
        <f t="shared" si="213"/>
        <v>0</v>
      </c>
      <c r="O237" s="161">
        <f t="shared" si="213"/>
        <v>0</v>
      </c>
      <c r="P237" s="161">
        <f t="shared" si="213"/>
        <v>0</v>
      </c>
      <c r="Q237" s="161">
        <f t="shared" si="213"/>
        <v>0</v>
      </c>
      <c r="R237" s="161">
        <f t="shared" si="213"/>
        <v>0</v>
      </c>
      <c r="S237" s="161">
        <f t="shared" si="211"/>
        <v>0</v>
      </c>
      <c r="T237" s="161">
        <f t="shared" si="211"/>
        <v>0</v>
      </c>
      <c r="U237" s="161">
        <f t="shared" si="211"/>
        <v>0</v>
      </c>
      <c r="V237" s="161">
        <f t="shared" si="211"/>
        <v>0</v>
      </c>
      <c r="W237" s="161">
        <f t="shared" si="211"/>
        <v>0</v>
      </c>
      <c r="X237" s="161">
        <f t="shared" si="211"/>
        <v>0</v>
      </c>
      <c r="Y237" s="161">
        <f t="shared" si="211"/>
        <v>0</v>
      </c>
      <c r="Z237" s="161">
        <f t="shared" si="211"/>
        <v>0</v>
      </c>
      <c r="AA237" s="161">
        <f t="shared" si="211"/>
        <v>0</v>
      </c>
      <c r="AB237" s="161">
        <f t="shared" si="211"/>
        <v>0</v>
      </c>
      <c r="AC237" s="161">
        <f t="shared" si="211"/>
        <v>0</v>
      </c>
      <c r="AD237" s="161">
        <f t="shared" si="211"/>
        <v>0</v>
      </c>
      <c r="AE237" s="161">
        <f t="shared" si="211"/>
        <v>0</v>
      </c>
      <c r="AF237" s="161">
        <f t="shared" si="21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12"/>
        <v>0</v>
      </c>
      <c r="D238" s="161">
        <f t="shared" si="212"/>
        <v>0</v>
      </c>
      <c r="E238" s="161">
        <f t="shared" si="212"/>
        <v>0</v>
      </c>
      <c r="F238" s="161">
        <f t="shared" si="212"/>
        <v>0</v>
      </c>
      <c r="G238" s="161">
        <f t="shared" si="212"/>
        <v>0</v>
      </c>
      <c r="H238" s="161">
        <f t="shared" si="212"/>
        <v>0</v>
      </c>
      <c r="I238" s="161">
        <f t="shared" si="212"/>
        <v>0</v>
      </c>
      <c r="J238" s="161">
        <f t="shared" si="212"/>
        <v>0</v>
      </c>
      <c r="K238" s="161">
        <f t="shared" si="212"/>
        <v>0</v>
      </c>
      <c r="L238" s="161">
        <f t="shared" si="212"/>
        <v>0</v>
      </c>
      <c r="M238" s="161">
        <f t="shared" si="213"/>
        <v>0</v>
      </c>
      <c r="N238" s="161">
        <f t="shared" si="213"/>
        <v>0</v>
      </c>
      <c r="O238" s="161">
        <f t="shared" si="213"/>
        <v>0</v>
      </c>
      <c r="P238" s="161">
        <f t="shared" si="213"/>
        <v>0</v>
      </c>
      <c r="Q238" s="161">
        <f t="shared" si="213"/>
        <v>0</v>
      </c>
      <c r="R238" s="161">
        <f t="shared" si="213"/>
        <v>0</v>
      </c>
      <c r="S238" s="161">
        <f t="shared" si="211"/>
        <v>0</v>
      </c>
      <c r="T238" s="161">
        <f t="shared" si="211"/>
        <v>0</v>
      </c>
      <c r="U238" s="161">
        <f t="shared" si="211"/>
        <v>0</v>
      </c>
      <c r="V238" s="161">
        <f t="shared" si="211"/>
        <v>0</v>
      </c>
      <c r="W238" s="161">
        <f t="shared" si="211"/>
        <v>0</v>
      </c>
      <c r="X238" s="161">
        <f t="shared" si="211"/>
        <v>0</v>
      </c>
      <c r="Y238" s="161">
        <f t="shared" si="211"/>
        <v>0</v>
      </c>
      <c r="Z238" s="161">
        <f t="shared" si="211"/>
        <v>0</v>
      </c>
      <c r="AA238" s="161">
        <f t="shared" si="211"/>
        <v>0</v>
      </c>
      <c r="AB238" s="161">
        <f t="shared" si="211"/>
        <v>0</v>
      </c>
      <c r="AC238" s="161">
        <f t="shared" si="211"/>
        <v>0</v>
      </c>
      <c r="AD238" s="161">
        <f t="shared" si="211"/>
        <v>0</v>
      </c>
      <c r="AE238" s="161">
        <f t="shared" si="211"/>
        <v>0</v>
      </c>
      <c r="AF238" s="161">
        <f t="shared" si="21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12"/>
        <v>0</v>
      </c>
      <c r="D239" s="161">
        <f t="shared" si="212"/>
        <v>0</v>
      </c>
      <c r="E239" s="161">
        <f t="shared" si="212"/>
        <v>0</v>
      </c>
      <c r="F239" s="161">
        <f t="shared" si="212"/>
        <v>0</v>
      </c>
      <c r="G239" s="161">
        <f t="shared" si="212"/>
        <v>0</v>
      </c>
      <c r="H239" s="161">
        <f t="shared" si="212"/>
        <v>0</v>
      </c>
      <c r="I239" s="161">
        <f t="shared" si="212"/>
        <v>0</v>
      </c>
      <c r="J239" s="161">
        <f t="shared" si="212"/>
        <v>0</v>
      </c>
      <c r="K239" s="161">
        <f t="shared" si="212"/>
        <v>0</v>
      </c>
      <c r="L239" s="161">
        <f t="shared" si="212"/>
        <v>0</v>
      </c>
      <c r="M239" s="161">
        <f t="shared" si="213"/>
        <v>0</v>
      </c>
      <c r="N239" s="161">
        <f t="shared" si="213"/>
        <v>0</v>
      </c>
      <c r="O239" s="161">
        <f t="shared" si="213"/>
        <v>0</v>
      </c>
      <c r="P239" s="161">
        <f t="shared" si="213"/>
        <v>0</v>
      </c>
      <c r="Q239" s="161">
        <f t="shared" si="213"/>
        <v>0</v>
      </c>
      <c r="R239" s="161">
        <f t="shared" si="213"/>
        <v>0</v>
      </c>
      <c r="S239" s="161">
        <f t="shared" si="211"/>
        <v>0</v>
      </c>
      <c r="T239" s="161">
        <f t="shared" si="211"/>
        <v>0</v>
      </c>
      <c r="U239" s="161">
        <f t="shared" si="211"/>
        <v>0</v>
      </c>
      <c r="V239" s="161">
        <f t="shared" si="211"/>
        <v>0</v>
      </c>
      <c r="W239" s="161">
        <f t="shared" si="211"/>
        <v>0</v>
      </c>
      <c r="X239" s="161">
        <f t="shared" si="211"/>
        <v>0</v>
      </c>
      <c r="Y239" s="161">
        <f t="shared" si="211"/>
        <v>0</v>
      </c>
      <c r="Z239" s="161">
        <f t="shared" si="211"/>
        <v>0</v>
      </c>
      <c r="AA239" s="161">
        <f t="shared" si="211"/>
        <v>0</v>
      </c>
      <c r="AB239" s="161">
        <f t="shared" si="211"/>
        <v>0</v>
      </c>
      <c r="AC239" s="161">
        <f t="shared" si="211"/>
        <v>0</v>
      </c>
      <c r="AD239" s="161">
        <f t="shared" si="211"/>
        <v>0</v>
      </c>
      <c r="AE239" s="161">
        <f t="shared" si="211"/>
        <v>0</v>
      </c>
      <c r="AF239" s="161">
        <f t="shared" si="211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12"/>
        <v>0</v>
      </c>
      <c r="D240" s="161">
        <f t="shared" si="212"/>
        <v>0</v>
      </c>
      <c r="E240" s="161">
        <f t="shared" si="212"/>
        <v>0</v>
      </c>
      <c r="F240" s="161">
        <f t="shared" si="212"/>
        <v>0</v>
      </c>
      <c r="G240" s="161">
        <f t="shared" si="212"/>
        <v>0</v>
      </c>
      <c r="H240" s="161">
        <f t="shared" si="212"/>
        <v>0</v>
      </c>
      <c r="I240" s="161">
        <f t="shared" si="212"/>
        <v>0</v>
      </c>
      <c r="J240" s="161">
        <f t="shared" si="212"/>
        <v>0</v>
      </c>
      <c r="K240" s="161">
        <f t="shared" si="212"/>
        <v>0</v>
      </c>
      <c r="L240" s="161">
        <f t="shared" si="212"/>
        <v>0</v>
      </c>
      <c r="M240" s="161">
        <f t="shared" si="213"/>
        <v>0</v>
      </c>
      <c r="N240" s="161">
        <f t="shared" si="213"/>
        <v>0</v>
      </c>
      <c r="O240" s="161">
        <f t="shared" si="213"/>
        <v>0</v>
      </c>
      <c r="P240" s="161">
        <f t="shared" si="213"/>
        <v>0</v>
      </c>
      <c r="Q240" s="161">
        <f t="shared" si="213"/>
        <v>0</v>
      </c>
      <c r="R240" s="161">
        <f t="shared" si="213"/>
        <v>0</v>
      </c>
      <c r="S240" s="161">
        <f t="shared" si="211"/>
        <v>0</v>
      </c>
      <c r="T240" s="161">
        <f t="shared" si="211"/>
        <v>0</v>
      </c>
      <c r="U240" s="161">
        <f t="shared" si="211"/>
        <v>0</v>
      </c>
      <c r="V240" s="161">
        <f t="shared" si="211"/>
        <v>0</v>
      </c>
      <c r="W240" s="161">
        <f t="shared" si="211"/>
        <v>0</v>
      </c>
      <c r="X240" s="161">
        <f t="shared" si="211"/>
        <v>0</v>
      </c>
      <c r="Y240" s="161">
        <f t="shared" si="211"/>
        <v>0</v>
      </c>
      <c r="Z240" s="161">
        <f t="shared" si="211"/>
        <v>0</v>
      </c>
      <c r="AA240" s="161">
        <f t="shared" si="211"/>
        <v>0</v>
      </c>
      <c r="AB240" s="161">
        <f t="shared" si="211"/>
        <v>0</v>
      </c>
      <c r="AC240" s="161">
        <f t="shared" si="211"/>
        <v>0</v>
      </c>
      <c r="AD240" s="161">
        <f t="shared" si="211"/>
        <v>0</v>
      </c>
      <c r="AE240" s="161">
        <f t="shared" si="211"/>
        <v>0</v>
      </c>
      <c r="AF240" s="161">
        <f t="shared" si="211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12"/>
        <v>0</v>
      </c>
      <c r="D241" s="161">
        <f t="shared" si="212"/>
        <v>0</v>
      </c>
      <c r="E241" s="161">
        <f t="shared" si="212"/>
        <v>0</v>
      </c>
      <c r="F241" s="161">
        <f t="shared" si="212"/>
        <v>0</v>
      </c>
      <c r="G241" s="161">
        <f t="shared" si="212"/>
        <v>0</v>
      </c>
      <c r="H241" s="161">
        <f t="shared" si="212"/>
        <v>0</v>
      </c>
      <c r="I241" s="161">
        <f t="shared" si="212"/>
        <v>0</v>
      </c>
      <c r="J241" s="161">
        <f t="shared" si="212"/>
        <v>0</v>
      </c>
      <c r="K241" s="161">
        <f t="shared" si="212"/>
        <v>0</v>
      </c>
      <c r="L241" s="161">
        <f t="shared" si="212"/>
        <v>0</v>
      </c>
      <c r="M241" s="161">
        <f t="shared" si="213"/>
        <v>0</v>
      </c>
      <c r="N241" s="161">
        <f t="shared" si="213"/>
        <v>0</v>
      </c>
      <c r="O241" s="161">
        <f t="shared" si="213"/>
        <v>0</v>
      </c>
      <c r="P241" s="161">
        <f t="shared" si="213"/>
        <v>0</v>
      </c>
      <c r="Q241" s="161">
        <f t="shared" si="213"/>
        <v>0</v>
      </c>
      <c r="R241" s="161">
        <f t="shared" si="213"/>
        <v>0</v>
      </c>
      <c r="S241" s="161">
        <f t="shared" si="211"/>
        <v>0</v>
      </c>
      <c r="T241" s="161">
        <f t="shared" si="211"/>
        <v>0</v>
      </c>
      <c r="U241" s="161">
        <f t="shared" si="211"/>
        <v>0</v>
      </c>
      <c r="V241" s="161">
        <f t="shared" si="211"/>
        <v>0</v>
      </c>
      <c r="W241" s="161">
        <f t="shared" si="211"/>
        <v>0</v>
      </c>
      <c r="X241" s="161">
        <f t="shared" si="211"/>
        <v>0</v>
      </c>
      <c r="Y241" s="161">
        <f t="shared" si="211"/>
        <v>0</v>
      </c>
      <c r="Z241" s="161">
        <f t="shared" si="211"/>
        <v>0</v>
      </c>
      <c r="AA241" s="161">
        <f t="shared" si="211"/>
        <v>0</v>
      </c>
      <c r="AB241" s="161">
        <f t="shared" si="211"/>
        <v>0</v>
      </c>
      <c r="AC241" s="161">
        <f t="shared" si="211"/>
        <v>0</v>
      </c>
      <c r="AD241" s="161">
        <f t="shared" si="211"/>
        <v>0</v>
      </c>
      <c r="AE241" s="161">
        <f t="shared" si="211"/>
        <v>0</v>
      </c>
      <c r="AF241" s="161">
        <f t="shared" si="211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12"/>
        <v>0</v>
      </c>
      <c r="D242" s="161">
        <f t="shared" si="212"/>
        <v>0</v>
      </c>
      <c r="E242" s="161">
        <f t="shared" si="212"/>
        <v>0</v>
      </c>
      <c r="F242" s="161">
        <f t="shared" si="212"/>
        <v>0</v>
      </c>
      <c r="G242" s="161">
        <f t="shared" si="212"/>
        <v>0</v>
      </c>
      <c r="H242" s="161">
        <f t="shared" si="212"/>
        <v>0</v>
      </c>
      <c r="I242" s="161">
        <f t="shared" si="212"/>
        <v>0</v>
      </c>
      <c r="J242" s="161">
        <f t="shared" si="212"/>
        <v>0</v>
      </c>
      <c r="K242" s="161">
        <f t="shared" si="212"/>
        <v>0</v>
      </c>
      <c r="L242" s="161">
        <f t="shared" si="212"/>
        <v>0</v>
      </c>
      <c r="M242" s="161">
        <f t="shared" si="213"/>
        <v>0</v>
      </c>
      <c r="N242" s="161">
        <f t="shared" si="213"/>
        <v>0</v>
      </c>
      <c r="O242" s="161">
        <f t="shared" si="213"/>
        <v>0</v>
      </c>
      <c r="P242" s="161">
        <f t="shared" si="213"/>
        <v>0</v>
      </c>
      <c r="Q242" s="161">
        <f t="shared" si="213"/>
        <v>0</v>
      </c>
      <c r="R242" s="161">
        <f t="shared" si="213"/>
        <v>0</v>
      </c>
      <c r="S242" s="161">
        <f t="shared" si="211"/>
        <v>0</v>
      </c>
      <c r="T242" s="161">
        <f t="shared" si="211"/>
        <v>0</v>
      </c>
      <c r="U242" s="161">
        <f t="shared" si="211"/>
        <v>0</v>
      </c>
      <c r="V242" s="161">
        <f t="shared" si="211"/>
        <v>0</v>
      </c>
      <c r="W242" s="161">
        <f t="shared" si="211"/>
        <v>0</v>
      </c>
      <c r="X242" s="161">
        <f t="shared" si="211"/>
        <v>0</v>
      </c>
      <c r="Y242" s="161">
        <f t="shared" si="211"/>
        <v>0</v>
      </c>
      <c r="Z242" s="161">
        <f t="shared" si="211"/>
        <v>0</v>
      </c>
      <c r="AA242" s="161">
        <f t="shared" si="211"/>
        <v>0</v>
      </c>
      <c r="AB242" s="161">
        <f t="shared" si="211"/>
        <v>0</v>
      </c>
      <c r="AC242" s="161">
        <f t="shared" si="211"/>
        <v>0</v>
      </c>
      <c r="AD242" s="161">
        <f t="shared" si="211"/>
        <v>0</v>
      </c>
      <c r="AE242" s="161">
        <f t="shared" si="211"/>
        <v>0</v>
      </c>
      <c r="AF242" s="161">
        <f t="shared" si="211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12"/>
        <v>0</v>
      </c>
      <c r="D243" s="161">
        <f t="shared" si="212"/>
        <v>0</v>
      </c>
      <c r="E243" s="161">
        <f t="shared" si="212"/>
        <v>0</v>
      </c>
      <c r="F243" s="161">
        <f t="shared" si="212"/>
        <v>0</v>
      </c>
      <c r="G243" s="161">
        <f t="shared" si="212"/>
        <v>0</v>
      </c>
      <c r="H243" s="161">
        <f t="shared" si="212"/>
        <v>0</v>
      </c>
      <c r="I243" s="161">
        <f t="shared" si="212"/>
        <v>0</v>
      </c>
      <c r="J243" s="161">
        <f t="shared" si="212"/>
        <v>0</v>
      </c>
      <c r="K243" s="161">
        <f t="shared" si="212"/>
        <v>0</v>
      </c>
      <c r="L243" s="161">
        <f t="shared" si="212"/>
        <v>0</v>
      </c>
      <c r="M243" s="161">
        <f t="shared" si="213"/>
        <v>0</v>
      </c>
      <c r="N243" s="161">
        <f t="shared" si="213"/>
        <v>0</v>
      </c>
      <c r="O243" s="161">
        <f t="shared" si="213"/>
        <v>0</v>
      </c>
      <c r="P243" s="161">
        <f t="shared" si="213"/>
        <v>0</v>
      </c>
      <c r="Q243" s="161">
        <f t="shared" si="213"/>
        <v>0</v>
      </c>
      <c r="R243" s="161">
        <f t="shared" si="213"/>
        <v>0</v>
      </c>
      <c r="S243" s="161">
        <f t="shared" si="211"/>
        <v>0</v>
      </c>
      <c r="T243" s="161">
        <f t="shared" si="211"/>
        <v>0</v>
      </c>
      <c r="U243" s="161">
        <f t="shared" si="211"/>
        <v>0</v>
      </c>
      <c r="V243" s="161">
        <f t="shared" si="211"/>
        <v>0</v>
      </c>
      <c r="W243" s="161">
        <f t="shared" si="211"/>
        <v>0</v>
      </c>
      <c r="X243" s="161">
        <f t="shared" si="211"/>
        <v>0</v>
      </c>
      <c r="Y243" s="161">
        <f t="shared" si="211"/>
        <v>0</v>
      </c>
      <c r="Z243" s="161">
        <f t="shared" si="211"/>
        <v>0</v>
      </c>
      <c r="AA243" s="161">
        <f t="shared" si="211"/>
        <v>0</v>
      </c>
      <c r="AB243" s="161">
        <f t="shared" si="211"/>
        <v>0</v>
      </c>
      <c r="AC243" s="161">
        <f t="shared" si="211"/>
        <v>0</v>
      </c>
      <c r="AD243" s="161">
        <f t="shared" si="211"/>
        <v>0</v>
      </c>
      <c r="AE243" s="161">
        <f t="shared" si="211"/>
        <v>0</v>
      </c>
      <c r="AF243" s="161">
        <f t="shared" si="211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12"/>
        <v>0</v>
      </c>
      <c r="D244" s="161">
        <f t="shared" si="212"/>
        <v>0</v>
      </c>
      <c r="E244" s="161">
        <f t="shared" si="212"/>
        <v>0</v>
      </c>
      <c r="F244" s="161">
        <f t="shared" si="212"/>
        <v>0</v>
      </c>
      <c r="G244" s="161">
        <f t="shared" si="212"/>
        <v>0</v>
      </c>
      <c r="H244" s="161">
        <f t="shared" si="212"/>
        <v>0</v>
      </c>
      <c r="I244" s="161">
        <f t="shared" si="212"/>
        <v>0</v>
      </c>
      <c r="J244" s="161">
        <f t="shared" si="212"/>
        <v>0</v>
      </c>
      <c r="K244" s="161">
        <f t="shared" si="212"/>
        <v>0</v>
      </c>
      <c r="L244" s="161">
        <f t="shared" si="212"/>
        <v>0</v>
      </c>
      <c r="M244" s="161">
        <f t="shared" si="213"/>
        <v>0</v>
      </c>
      <c r="N244" s="161">
        <f t="shared" si="213"/>
        <v>0</v>
      </c>
      <c r="O244" s="161">
        <f t="shared" si="213"/>
        <v>0</v>
      </c>
      <c r="P244" s="161">
        <f t="shared" si="213"/>
        <v>0</v>
      </c>
      <c r="Q244" s="161">
        <f t="shared" si="213"/>
        <v>0</v>
      </c>
      <c r="R244" s="161">
        <f t="shared" si="213"/>
        <v>0</v>
      </c>
      <c r="S244" s="161">
        <f t="shared" si="211"/>
        <v>0</v>
      </c>
      <c r="T244" s="161">
        <f t="shared" si="211"/>
        <v>0</v>
      </c>
      <c r="U244" s="161">
        <f t="shared" si="211"/>
        <v>0</v>
      </c>
      <c r="V244" s="161">
        <f t="shared" si="211"/>
        <v>0</v>
      </c>
      <c r="W244" s="161">
        <f t="shared" si="211"/>
        <v>0</v>
      </c>
      <c r="X244" s="161">
        <f t="shared" si="211"/>
        <v>0</v>
      </c>
      <c r="Y244" s="161">
        <f t="shared" si="211"/>
        <v>0</v>
      </c>
      <c r="Z244" s="161">
        <f t="shared" si="211"/>
        <v>0</v>
      </c>
      <c r="AA244" s="161">
        <f t="shared" si="211"/>
        <v>0</v>
      </c>
      <c r="AB244" s="161">
        <f t="shared" si="211"/>
        <v>0</v>
      </c>
      <c r="AC244" s="161">
        <f t="shared" si="211"/>
        <v>0</v>
      </c>
      <c r="AD244" s="161">
        <f t="shared" si="211"/>
        <v>0</v>
      </c>
      <c r="AE244" s="161">
        <f t="shared" si="211"/>
        <v>0</v>
      </c>
      <c r="AF244" s="161">
        <f t="shared" si="21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12"/>
        <v>0</v>
      </c>
      <c r="D245" s="161">
        <f t="shared" si="212"/>
        <v>0</v>
      </c>
      <c r="E245" s="161">
        <f t="shared" si="212"/>
        <v>0</v>
      </c>
      <c r="F245" s="161">
        <f t="shared" si="212"/>
        <v>0</v>
      </c>
      <c r="G245" s="161">
        <f t="shared" si="212"/>
        <v>0</v>
      </c>
      <c r="H245" s="161">
        <f t="shared" si="212"/>
        <v>0</v>
      </c>
      <c r="I245" s="161">
        <f t="shared" si="212"/>
        <v>0</v>
      </c>
      <c r="J245" s="161">
        <f t="shared" si="212"/>
        <v>0</v>
      </c>
      <c r="K245" s="161">
        <f t="shared" si="212"/>
        <v>0</v>
      </c>
      <c r="L245" s="161">
        <f t="shared" si="212"/>
        <v>0</v>
      </c>
      <c r="M245" s="161">
        <f t="shared" si="213"/>
        <v>0</v>
      </c>
      <c r="N245" s="161">
        <f t="shared" si="213"/>
        <v>0</v>
      </c>
      <c r="O245" s="161">
        <f t="shared" si="213"/>
        <v>0</v>
      </c>
      <c r="P245" s="161">
        <f t="shared" si="213"/>
        <v>0</v>
      </c>
      <c r="Q245" s="161">
        <f t="shared" si="213"/>
        <v>0</v>
      </c>
      <c r="R245" s="161">
        <f t="shared" si="213"/>
        <v>0</v>
      </c>
      <c r="S245" s="161">
        <f t="shared" si="211"/>
        <v>0</v>
      </c>
      <c r="T245" s="161">
        <f t="shared" si="211"/>
        <v>0</v>
      </c>
      <c r="U245" s="161">
        <f t="shared" si="211"/>
        <v>0</v>
      </c>
      <c r="V245" s="161">
        <f t="shared" si="211"/>
        <v>0</v>
      </c>
      <c r="W245" s="161">
        <f t="shared" si="211"/>
        <v>0</v>
      </c>
      <c r="X245" s="161">
        <f t="shared" si="211"/>
        <v>0</v>
      </c>
      <c r="Y245" s="161">
        <f t="shared" si="211"/>
        <v>0</v>
      </c>
      <c r="Z245" s="161">
        <f t="shared" si="211"/>
        <v>0</v>
      </c>
      <c r="AA245" s="161">
        <f t="shared" si="211"/>
        <v>0</v>
      </c>
      <c r="AB245" s="161">
        <f t="shared" si="211"/>
        <v>0</v>
      </c>
      <c r="AC245" s="161">
        <f t="shared" si="211"/>
        <v>0</v>
      </c>
      <c r="AD245" s="161">
        <f t="shared" si="211"/>
        <v>0</v>
      </c>
      <c r="AE245" s="161">
        <f t="shared" si="211"/>
        <v>0</v>
      </c>
      <c r="AF245" s="161">
        <f t="shared" si="21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12"/>
        <v>0</v>
      </c>
      <c r="D246" s="161">
        <f t="shared" si="212"/>
        <v>0</v>
      </c>
      <c r="E246" s="161">
        <f t="shared" si="212"/>
        <v>0</v>
      </c>
      <c r="F246" s="161">
        <f t="shared" si="212"/>
        <v>0</v>
      </c>
      <c r="G246" s="161">
        <f t="shared" si="212"/>
        <v>0</v>
      </c>
      <c r="H246" s="161">
        <f t="shared" si="212"/>
        <v>0</v>
      </c>
      <c r="I246" s="161">
        <f t="shared" si="212"/>
        <v>0</v>
      </c>
      <c r="J246" s="161">
        <f t="shared" si="212"/>
        <v>0</v>
      </c>
      <c r="K246" s="161">
        <f t="shared" si="212"/>
        <v>0</v>
      </c>
      <c r="L246" s="161">
        <f t="shared" si="212"/>
        <v>0</v>
      </c>
      <c r="M246" s="161">
        <f t="shared" si="213"/>
        <v>0</v>
      </c>
      <c r="N246" s="161">
        <f t="shared" si="213"/>
        <v>0</v>
      </c>
      <c r="O246" s="161">
        <f t="shared" si="213"/>
        <v>0</v>
      </c>
      <c r="P246" s="161">
        <f t="shared" si="213"/>
        <v>0</v>
      </c>
      <c r="Q246" s="161">
        <f t="shared" si="213"/>
        <v>0</v>
      </c>
      <c r="R246" s="161">
        <f t="shared" si="213"/>
        <v>0</v>
      </c>
      <c r="S246" s="161">
        <f t="shared" si="211"/>
        <v>0</v>
      </c>
      <c r="T246" s="161">
        <f t="shared" si="211"/>
        <v>0</v>
      </c>
      <c r="U246" s="161">
        <f t="shared" si="211"/>
        <v>0</v>
      </c>
      <c r="V246" s="161">
        <f t="shared" si="211"/>
        <v>0</v>
      </c>
      <c r="W246" s="161">
        <f t="shared" si="211"/>
        <v>0</v>
      </c>
      <c r="X246" s="161">
        <f t="shared" si="211"/>
        <v>0</v>
      </c>
      <c r="Y246" s="161">
        <f t="shared" si="211"/>
        <v>0</v>
      </c>
      <c r="Z246" s="161">
        <f t="shared" si="211"/>
        <v>0</v>
      </c>
      <c r="AA246" s="161">
        <f t="shared" si="211"/>
        <v>0</v>
      </c>
      <c r="AB246" s="161">
        <f t="shared" si="211"/>
        <v>0</v>
      </c>
      <c r="AC246" s="161">
        <f t="shared" si="211"/>
        <v>0</v>
      </c>
      <c r="AD246" s="161">
        <f t="shared" si="211"/>
        <v>0</v>
      </c>
      <c r="AE246" s="161">
        <f t="shared" si="211"/>
        <v>0</v>
      </c>
      <c r="AF246" s="161">
        <f t="shared" si="21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12"/>
        <v>0</v>
      </c>
      <c r="D247" s="161">
        <f t="shared" si="212"/>
        <v>0</v>
      </c>
      <c r="E247" s="161">
        <f t="shared" si="212"/>
        <v>0</v>
      </c>
      <c r="F247" s="161">
        <f t="shared" si="212"/>
        <v>0</v>
      </c>
      <c r="G247" s="161">
        <f t="shared" si="212"/>
        <v>0</v>
      </c>
      <c r="H247" s="161">
        <f t="shared" si="212"/>
        <v>0</v>
      </c>
      <c r="I247" s="161">
        <f t="shared" si="212"/>
        <v>0</v>
      </c>
      <c r="J247" s="161">
        <f t="shared" si="212"/>
        <v>0</v>
      </c>
      <c r="K247" s="161">
        <f t="shared" si="212"/>
        <v>0</v>
      </c>
      <c r="L247" s="161">
        <f t="shared" si="212"/>
        <v>0</v>
      </c>
      <c r="M247" s="161">
        <f t="shared" si="213"/>
        <v>0</v>
      </c>
      <c r="N247" s="161">
        <f t="shared" si="213"/>
        <v>0</v>
      </c>
      <c r="O247" s="161">
        <f t="shared" si="213"/>
        <v>0</v>
      </c>
      <c r="P247" s="161">
        <f t="shared" si="213"/>
        <v>0</v>
      </c>
      <c r="Q247" s="161">
        <f t="shared" si="213"/>
        <v>0</v>
      </c>
      <c r="R247" s="161">
        <f t="shared" si="213"/>
        <v>0</v>
      </c>
      <c r="S247" s="161">
        <f t="shared" si="211"/>
        <v>0</v>
      </c>
      <c r="T247" s="161">
        <f t="shared" si="211"/>
        <v>0</v>
      </c>
      <c r="U247" s="161">
        <f t="shared" si="211"/>
        <v>0</v>
      </c>
      <c r="V247" s="161">
        <f t="shared" si="211"/>
        <v>0</v>
      </c>
      <c r="W247" s="161">
        <f t="shared" si="211"/>
        <v>0</v>
      </c>
      <c r="X247" s="161">
        <f t="shared" si="211"/>
        <v>0</v>
      </c>
      <c r="Y247" s="161">
        <f t="shared" si="211"/>
        <v>0</v>
      </c>
      <c r="Z247" s="161">
        <f t="shared" si="211"/>
        <v>0</v>
      </c>
      <c r="AA247" s="161">
        <f t="shared" si="211"/>
        <v>0</v>
      </c>
      <c r="AB247" s="161">
        <f t="shared" si="211"/>
        <v>0</v>
      </c>
      <c r="AC247" s="161">
        <f t="shared" si="211"/>
        <v>0</v>
      </c>
      <c r="AD247" s="161">
        <f t="shared" si="211"/>
        <v>0</v>
      </c>
      <c r="AE247" s="161">
        <f t="shared" si="211"/>
        <v>0</v>
      </c>
      <c r="AF247" s="161">
        <f t="shared" si="21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12"/>
        <v>0</v>
      </c>
      <c r="D248" s="161">
        <f t="shared" si="212"/>
        <v>0</v>
      </c>
      <c r="E248" s="161">
        <f t="shared" si="212"/>
        <v>0</v>
      </c>
      <c r="F248" s="161">
        <f t="shared" si="212"/>
        <v>0</v>
      </c>
      <c r="G248" s="161">
        <f t="shared" si="212"/>
        <v>0</v>
      </c>
      <c r="H248" s="161">
        <f t="shared" si="212"/>
        <v>0</v>
      </c>
      <c r="I248" s="161">
        <f t="shared" si="212"/>
        <v>0</v>
      </c>
      <c r="J248" s="161">
        <f t="shared" si="212"/>
        <v>0</v>
      </c>
      <c r="K248" s="161">
        <f t="shared" si="212"/>
        <v>0</v>
      </c>
      <c r="L248" s="161">
        <f t="shared" si="212"/>
        <v>0</v>
      </c>
      <c r="M248" s="161">
        <f t="shared" si="213"/>
        <v>0</v>
      </c>
      <c r="N248" s="161">
        <f t="shared" si="213"/>
        <v>0</v>
      </c>
      <c r="O248" s="161">
        <f t="shared" si="213"/>
        <v>0</v>
      </c>
      <c r="P248" s="161">
        <f t="shared" si="213"/>
        <v>0</v>
      </c>
      <c r="Q248" s="161">
        <f t="shared" si="213"/>
        <v>0</v>
      </c>
      <c r="R248" s="161">
        <f t="shared" si="213"/>
        <v>0</v>
      </c>
      <c r="S248" s="161">
        <f t="shared" ref="S248:AF263" si="214">R248</f>
        <v>0</v>
      </c>
      <c r="T248" s="161">
        <f t="shared" si="214"/>
        <v>0</v>
      </c>
      <c r="U248" s="161">
        <f t="shared" si="214"/>
        <v>0</v>
      </c>
      <c r="V248" s="161">
        <f t="shared" si="214"/>
        <v>0</v>
      </c>
      <c r="W248" s="161">
        <f t="shared" si="214"/>
        <v>0</v>
      </c>
      <c r="X248" s="161">
        <f t="shared" si="214"/>
        <v>0</v>
      </c>
      <c r="Y248" s="161">
        <f t="shared" si="214"/>
        <v>0</v>
      </c>
      <c r="Z248" s="161">
        <f t="shared" si="214"/>
        <v>0</v>
      </c>
      <c r="AA248" s="161">
        <f t="shared" si="214"/>
        <v>0</v>
      </c>
      <c r="AB248" s="161">
        <f t="shared" si="214"/>
        <v>0</v>
      </c>
      <c r="AC248" s="161">
        <f t="shared" si="214"/>
        <v>0</v>
      </c>
      <c r="AD248" s="161">
        <f t="shared" si="214"/>
        <v>0</v>
      </c>
      <c r="AE248" s="161">
        <f t="shared" si="214"/>
        <v>0</v>
      </c>
      <c r="AF248" s="161">
        <f t="shared" si="214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L264" si="215">B249</f>
        <v>0</v>
      </c>
      <c r="D249" s="161">
        <f t="shared" si="215"/>
        <v>0</v>
      </c>
      <c r="E249" s="161">
        <f t="shared" si="215"/>
        <v>0</v>
      </c>
      <c r="F249" s="161">
        <f t="shared" si="215"/>
        <v>0</v>
      </c>
      <c r="G249" s="161">
        <f t="shared" si="215"/>
        <v>0</v>
      </c>
      <c r="H249" s="161">
        <f t="shared" si="215"/>
        <v>0</v>
      </c>
      <c r="I249" s="161">
        <f t="shared" si="215"/>
        <v>0</v>
      </c>
      <c r="J249" s="161">
        <f t="shared" si="215"/>
        <v>0</v>
      </c>
      <c r="K249" s="161">
        <f t="shared" si="215"/>
        <v>0</v>
      </c>
      <c r="L249" s="161">
        <f t="shared" si="215"/>
        <v>0</v>
      </c>
      <c r="M249" s="161">
        <f t="shared" si="213"/>
        <v>0</v>
      </c>
      <c r="N249" s="161">
        <f t="shared" si="213"/>
        <v>0</v>
      </c>
      <c r="O249" s="161">
        <f t="shared" si="213"/>
        <v>0</v>
      </c>
      <c r="P249" s="161">
        <f t="shared" si="213"/>
        <v>0</v>
      </c>
      <c r="Q249" s="161">
        <f t="shared" si="213"/>
        <v>0</v>
      </c>
      <c r="R249" s="161">
        <f t="shared" si="213"/>
        <v>0</v>
      </c>
      <c r="S249" s="161">
        <f t="shared" si="214"/>
        <v>0</v>
      </c>
      <c r="T249" s="161">
        <f t="shared" si="214"/>
        <v>0</v>
      </c>
      <c r="U249" s="161">
        <f t="shared" si="214"/>
        <v>0</v>
      </c>
      <c r="V249" s="161">
        <f t="shared" si="214"/>
        <v>0</v>
      </c>
      <c r="W249" s="161">
        <f t="shared" si="214"/>
        <v>0</v>
      </c>
      <c r="X249" s="161">
        <f t="shared" si="214"/>
        <v>0</v>
      </c>
      <c r="Y249" s="161">
        <f t="shared" si="214"/>
        <v>0</v>
      </c>
      <c r="Z249" s="161">
        <f t="shared" si="214"/>
        <v>0</v>
      </c>
      <c r="AA249" s="161">
        <f t="shared" si="214"/>
        <v>0</v>
      </c>
      <c r="AB249" s="161">
        <f t="shared" si="214"/>
        <v>0</v>
      </c>
      <c r="AC249" s="161">
        <f t="shared" si="214"/>
        <v>0</v>
      </c>
      <c r="AD249" s="161">
        <f t="shared" si="214"/>
        <v>0</v>
      </c>
      <c r="AE249" s="161">
        <f t="shared" si="214"/>
        <v>0</v>
      </c>
      <c r="AF249" s="161">
        <f t="shared" si="214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15"/>
        <v>0</v>
      </c>
      <c r="D250" s="161">
        <f t="shared" si="215"/>
        <v>0</v>
      </c>
      <c r="E250" s="161">
        <f t="shared" si="215"/>
        <v>0</v>
      </c>
      <c r="F250" s="161">
        <f t="shared" si="215"/>
        <v>0</v>
      </c>
      <c r="G250" s="161">
        <f t="shared" si="215"/>
        <v>0</v>
      </c>
      <c r="H250" s="161">
        <f t="shared" si="215"/>
        <v>0</v>
      </c>
      <c r="I250" s="161">
        <f t="shared" si="215"/>
        <v>0</v>
      </c>
      <c r="J250" s="161">
        <f t="shared" si="215"/>
        <v>0</v>
      </c>
      <c r="K250" s="161">
        <f t="shared" si="215"/>
        <v>0</v>
      </c>
      <c r="L250" s="161">
        <f t="shared" si="215"/>
        <v>0</v>
      </c>
      <c r="M250" s="161">
        <f t="shared" si="213"/>
        <v>0</v>
      </c>
      <c r="N250" s="161">
        <f t="shared" si="213"/>
        <v>0</v>
      </c>
      <c r="O250" s="161">
        <f t="shared" si="213"/>
        <v>0</v>
      </c>
      <c r="P250" s="161">
        <f t="shared" si="213"/>
        <v>0</v>
      </c>
      <c r="Q250" s="161">
        <f t="shared" si="213"/>
        <v>0</v>
      </c>
      <c r="R250" s="161">
        <f t="shared" si="213"/>
        <v>0</v>
      </c>
      <c r="S250" s="161">
        <f t="shared" si="214"/>
        <v>0</v>
      </c>
      <c r="T250" s="161">
        <f t="shared" si="214"/>
        <v>0</v>
      </c>
      <c r="U250" s="161">
        <f t="shared" si="214"/>
        <v>0</v>
      </c>
      <c r="V250" s="161">
        <f t="shared" si="214"/>
        <v>0</v>
      </c>
      <c r="W250" s="161">
        <f t="shared" si="214"/>
        <v>0</v>
      </c>
      <c r="X250" s="161">
        <f t="shared" si="214"/>
        <v>0</v>
      </c>
      <c r="Y250" s="161">
        <f t="shared" si="214"/>
        <v>0</v>
      </c>
      <c r="Z250" s="161">
        <f t="shared" si="214"/>
        <v>0</v>
      </c>
      <c r="AA250" s="161">
        <f t="shared" si="214"/>
        <v>0</v>
      </c>
      <c r="AB250" s="161">
        <f t="shared" si="214"/>
        <v>0</v>
      </c>
      <c r="AC250" s="161">
        <f t="shared" si="214"/>
        <v>0</v>
      </c>
      <c r="AD250" s="161">
        <f t="shared" si="214"/>
        <v>0</v>
      </c>
      <c r="AE250" s="161">
        <f t="shared" si="214"/>
        <v>0</v>
      </c>
      <c r="AF250" s="161">
        <f t="shared" si="214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15"/>
        <v>0</v>
      </c>
      <c r="D251" s="161">
        <f t="shared" si="215"/>
        <v>0</v>
      </c>
      <c r="E251" s="161">
        <f t="shared" si="215"/>
        <v>0</v>
      </c>
      <c r="F251" s="161">
        <f t="shared" si="215"/>
        <v>0</v>
      </c>
      <c r="G251" s="161">
        <f t="shared" si="215"/>
        <v>0</v>
      </c>
      <c r="H251" s="161">
        <f t="shared" si="215"/>
        <v>0</v>
      </c>
      <c r="I251" s="161">
        <f t="shared" si="215"/>
        <v>0</v>
      </c>
      <c r="J251" s="161">
        <f t="shared" si="215"/>
        <v>0</v>
      </c>
      <c r="K251" s="161">
        <f t="shared" si="215"/>
        <v>0</v>
      </c>
      <c r="L251" s="161">
        <f t="shared" si="215"/>
        <v>0</v>
      </c>
      <c r="M251" s="161">
        <f t="shared" si="213"/>
        <v>0</v>
      </c>
      <c r="N251" s="161">
        <f t="shared" si="213"/>
        <v>0</v>
      </c>
      <c r="O251" s="161">
        <f t="shared" si="213"/>
        <v>0</v>
      </c>
      <c r="P251" s="161">
        <f t="shared" si="213"/>
        <v>0</v>
      </c>
      <c r="Q251" s="161">
        <f t="shared" si="213"/>
        <v>0</v>
      </c>
      <c r="R251" s="161">
        <f t="shared" si="213"/>
        <v>0</v>
      </c>
      <c r="S251" s="161">
        <f t="shared" si="214"/>
        <v>0</v>
      </c>
      <c r="T251" s="161">
        <f t="shared" si="214"/>
        <v>0</v>
      </c>
      <c r="U251" s="161">
        <f t="shared" si="214"/>
        <v>0</v>
      </c>
      <c r="V251" s="161">
        <f t="shared" si="214"/>
        <v>0</v>
      </c>
      <c r="W251" s="161">
        <f t="shared" si="214"/>
        <v>0</v>
      </c>
      <c r="X251" s="161">
        <f t="shared" si="214"/>
        <v>0</v>
      </c>
      <c r="Y251" s="161">
        <f t="shared" si="214"/>
        <v>0</v>
      </c>
      <c r="Z251" s="161">
        <f t="shared" si="214"/>
        <v>0</v>
      </c>
      <c r="AA251" s="161">
        <f t="shared" si="214"/>
        <v>0</v>
      </c>
      <c r="AB251" s="161">
        <f t="shared" si="214"/>
        <v>0</v>
      </c>
      <c r="AC251" s="161">
        <f t="shared" si="214"/>
        <v>0</v>
      </c>
      <c r="AD251" s="161">
        <f t="shared" si="214"/>
        <v>0</v>
      </c>
      <c r="AE251" s="161">
        <f t="shared" si="214"/>
        <v>0</v>
      </c>
      <c r="AF251" s="161">
        <f t="shared" si="214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15"/>
        <v>0</v>
      </c>
      <c r="D252" s="161">
        <f t="shared" si="215"/>
        <v>0</v>
      </c>
      <c r="E252" s="161">
        <f t="shared" si="215"/>
        <v>0</v>
      </c>
      <c r="F252" s="161">
        <f t="shared" si="215"/>
        <v>0</v>
      </c>
      <c r="G252" s="161">
        <f t="shared" si="215"/>
        <v>0</v>
      </c>
      <c r="H252" s="161">
        <f t="shared" si="215"/>
        <v>0</v>
      </c>
      <c r="I252" s="161">
        <f t="shared" si="215"/>
        <v>0</v>
      </c>
      <c r="J252" s="161">
        <f t="shared" si="215"/>
        <v>0</v>
      </c>
      <c r="K252" s="161">
        <f t="shared" si="215"/>
        <v>0</v>
      </c>
      <c r="L252" s="161">
        <f t="shared" si="215"/>
        <v>0</v>
      </c>
      <c r="M252" s="161">
        <f t="shared" si="213"/>
        <v>0</v>
      </c>
      <c r="N252" s="161">
        <f t="shared" si="213"/>
        <v>0</v>
      </c>
      <c r="O252" s="161">
        <f t="shared" si="213"/>
        <v>0</v>
      </c>
      <c r="P252" s="161">
        <f t="shared" si="213"/>
        <v>0</v>
      </c>
      <c r="Q252" s="161">
        <f t="shared" si="213"/>
        <v>0</v>
      </c>
      <c r="R252" s="161">
        <f t="shared" si="213"/>
        <v>0</v>
      </c>
      <c r="S252" s="161">
        <f t="shared" si="214"/>
        <v>0</v>
      </c>
      <c r="T252" s="161">
        <f t="shared" si="214"/>
        <v>0</v>
      </c>
      <c r="U252" s="161">
        <f t="shared" si="214"/>
        <v>0</v>
      </c>
      <c r="V252" s="161">
        <f t="shared" si="214"/>
        <v>0</v>
      </c>
      <c r="W252" s="161">
        <f t="shared" si="214"/>
        <v>0</v>
      </c>
      <c r="X252" s="161">
        <f t="shared" si="214"/>
        <v>0</v>
      </c>
      <c r="Y252" s="161">
        <f t="shared" si="214"/>
        <v>0</v>
      </c>
      <c r="Z252" s="161">
        <f t="shared" si="214"/>
        <v>0</v>
      </c>
      <c r="AA252" s="161">
        <f t="shared" si="214"/>
        <v>0</v>
      </c>
      <c r="AB252" s="161">
        <f t="shared" si="214"/>
        <v>0</v>
      </c>
      <c r="AC252" s="161">
        <f t="shared" si="214"/>
        <v>0</v>
      </c>
      <c r="AD252" s="161">
        <f t="shared" si="214"/>
        <v>0</v>
      </c>
      <c r="AE252" s="161">
        <f t="shared" si="214"/>
        <v>0</v>
      </c>
      <c r="AF252" s="161">
        <f t="shared" si="214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15"/>
        <v>0</v>
      </c>
      <c r="D253" s="161">
        <f t="shared" si="215"/>
        <v>0</v>
      </c>
      <c r="E253" s="161">
        <f t="shared" si="215"/>
        <v>0</v>
      </c>
      <c r="F253" s="161">
        <f t="shared" si="215"/>
        <v>0</v>
      </c>
      <c r="G253" s="161">
        <f t="shared" si="215"/>
        <v>0</v>
      </c>
      <c r="H253" s="161">
        <f t="shared" si="215"/>
        <v>0</v>
      </c>
      <c r="I253" s="161">
        <f t="shared" si="215"/>
        <v>0</v>
      </c>
      <c r="J253" s="161">
        <f t="shared" si="215"/>
        <v>0</v>
      </c>
      <c r="K253" s="161">
        <f t="shared" si="215"/>
        <v>0</v>
      </c>
      <c r="L253" s="161">
        <f t="shared" si="215"/>
        <v>0</v>
      </c>
      <c r="M253" s="161">
        <f t="shared" si="213"/>
        <v>0</v>
      </c>
      <c r="N253" s="161">
        <f t="shared" si="213"/>
        <v>0</v>
      </c>
      <c r="O253" s="161">
        <f t="shared" si="213"/>
        <v>0</v>
      </c>
      <c r="P253" s="161">
        <f t="shared" si="213"/>
        <v>0</v>
      </c>
      <c r="Q253" s="161">
        <f t="shared" si="213"/>
        <v>0</v>
      </c>
      <c r="R253" s="161">
        <f t="shared" si="213"/>
        <v>0</v>
      </c>
      <c r="S253" s="161">
        <f t="shared" si="214"/>
        <v>0</v>
      </c>
      <c r="T253" s="161">
        <f t="shared" si="214"/>
        <v>0</v>
      </c>
      <c r="U253" s="161">
        <f t="shared" si="214"/>
        <v>0</v>
      </c>
      <c r="V253" s="161">
        <f t="shared" si="214"/>
        <v>0</v>
      </c>
      <c r="W253" s="161">
        <f t="shared" si="214"/>
        <v>0</v>
      </c>
      <c r="X253" s="161">
        <f t="shared" si="214"/>
        <v>0</v>
      </c>
      <c r="Y253" s="161">
        <f t="shared" si="214"/>
        <v>0</v>
      </c>
      <c r="Z253" s="161">
        <f t="shared" si="214"/>
        <v>0</v>
      </c>
      <c r="AA253" s="161">
        <f t="shared" si="214"/>
        <v>0</v>
      </c>
      <c r="AB253" s="161">
        <f t="shared" si="214"/>
        <v>0</v>
      </c>
      <c r="AC253" s="161">
        <f t="shared" si="214"/>
        <v>0</v>
      </c>
      <c r="AD253" s="161">
        <f t="shared" si="214"/>
        <v>0</v>
      </c>
      <c r="AE253" s="161">
        <f t="shared" si="214"/>
        <v>0</v>
      </c>
      <c r="AF253" s="161">
        <f t="shared" si="214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15"/>
        <v>0</v>
      </c>
      <c r="D254" s="161">
        <f t="shared" si="215"/>
        <v>0</v>
      </c>
      <c r="E254" s="161">
        <f t="shared" si="215"/>
        <v>0</v>
      </c>
      <c r="F254" s="161">
        <f t="shared" si="215"/>
        <v>0</v>
      </c>
      <c r="G254" s="161">
        <f t="shared" si="215"/>
        <v>0</v>
      </c>
      <c r="H254" s="161">
        <f t="shared" si="215"/>
        <v>0</v>
      </c>
      <c r="I254" s="161">
        <f t="shared" si="215"/>
        <v>0</v>
      </c>
      <c r="J254" s="161">
        <f t="shared" si="215"/>
        <v>0</v>
      </c>
      <c r="K254" s="161">
        <f t="shared" si="215"/>
        <v>0</v>
      </c>
      <c r="L254" s="161">
        <f t="shared" si="215"/>
        <v>0</v>
      </c>
      <c r="M254" s="161">
        <f t="shared" si="213"/>
        <v>0</v>
      </c>
      <c r="N254" s="161">
        <f t="shared" si="213"/>
        <v>0</v>
      </c>
      <c r="O254" s="161">
        <f t="shared" si="213"/>
        <v>0</v>
      </c>
      <c r="P254" s="161">
        <f t="shared" si="213"/>
        <v>0</v>
      </c>
      <c r="Q254" s="161">
        <f t="shared" si="213"/>
        <v>0</v>
      </c>
      <c r="R254" s="161">
        <f t="shared" si="213"/>
        <v>0</v>
      </c>
      <c r="S254" s="161">
        <f t="shared" si="214"/>
        <v>0</v>
      </c>
      <c r="T254" s="161">
        <f t="shared" si="214"/>
        <v>0</v>
      </c>
      <c r="U254" s="161">
        <f t="shared" si="214"/>
        <v>0</v>
      </c>
      <c r="V254" s="161">
        <f t="shared" si="214"/>
        <v>0</v>
      </c>
      <c r="W254" s="161">
        <f t="shared" si="214"/>
        <v>0</v>
      </c>
      <c r="X254" s="161">
        <f t="shared" si="214"/>
        <v>0</v>
      </c>
      <c r="Y254" s="161">
        <f t="shared" si="214"/>
        <v>0</v>
      </c>
      <c r="Z254" s="161">
        <f t="shared" si="214"/>
        <v>0</v>
      </c>
      <c r="AA254" s="161">
        <f t="shared" si="214"/>
        <v>0</v>
      </c>
      <c r="AB254" s="161">
        <f t="shared" si="214"/>
        <v>0</v>
      </c>
      <c r="AC254" s="161">
        <f t="shared" si="214"/>
        <v>0</v>
      </c>
      <c r="AD254" s="161">
        <f t="shared" si="214"/>
        <v>0</v>
      </c>
      <c r="AE254" s="161">
        <f t="shared" si="214"/>
        <v>0</v>
      </c>
      <c r="AF254" s="161">
        <f t="shared" si="214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15"/>
        <v>0</v>
      </c>
      <c r="D255" s="161">
        <f t="shared" si="215"/>
        <v>0</v>
      </c>
      <c r="E255" s="161">
        <f t="shared" si="215"/>
        <v>0</v>
      </c>
      <c r="F255" s="161">
        <f t="shared" si="215"/>
        <v>0</v>
      </c>
      <c r="G255" s="161">
        <f t="shared" si="215"/>
        <v>0</v>
      </c>
      <c r="H255" s="161">
        <f t="shared" si="215"/>
        <v>0</v>
      </c>
      <c r="I255" s="161">
        <f t="shared" si="215"/>
        <v>0</v>
      </c>
      <c r="J255" s="161">
        <f t="shared" si="215"/>
        <v>0</v>
      </c>
      <c r="K255" s="161">
        <f t="shared" si="215"/>
        <v>0</v>
      </c>
      <c r="L255" s="161">
        <f t="shared" si="215"/>
        <v>0</v>
      </c>
      <c r="M255" s="161">
        <f t="shared" si="213"/>
        <v>0</v>
      </c>
      <c r="N255" s="161">
        <f t="shared" si="213"/>
        <v>0</v>
      </c>
      <c r="O255" s="161">
        <f t="shared" si="213"/>
        <v>0</v>
      </c>
      <c r="P255" s="161">
        <f t="shared" si="213"/>
        <v>0</v>
      </c>
      <c r="Q255" s="161">
        <f t="shared" si="213"/>
        <v>0</v>
      </c>
      <c r="R255" s="161">
        <f t="shared" si="213"/>
        <v>0</v>
      </c>
      <c r="S255" s="161">
        <f t="shared" si="214"/>
        <v>0</v>
      </c>
      <c r="T255" s="161">
        <f t="shared" si="214"/>
        <v>0</v>
      </c>
      <c r="U255" s="161">
        <f t="shared" si="214"/>
        <v>0</v>
      </c>
      <c r="V255" s="161">
        <f t="shared" si="214"/>
        <v>0</v>
      </c>
      <c r="W255" s="161">
        <f t="shared" si="214"/>
        <v>0</v>
      </c>
      <c r="X255" s="161">
        <f t="shared" si="214"/>
        <v>0</v>
      </c>
      <c r="Y255" s="161">
        <f t="shared" si="214"/>
        <v>0</v>
      </c>
      <c r="Z255" s="161">
        <f t="shared" si="214"/>
        <v>0</v>
      </c>
      <c r="AA255" s="161">
        <f t="shared" si="214"/>
        <v>0</v>
      </c>
      <c r="AB255" s="161">
        <f t="shared" si="214"/>
        <v>0</v>
      </c>
      <c r="AC255" s="161">
        <f t="shared" si="214"/>
        <v>0</v>
      </c>
      <c r="AD255" s="161">
        <f t="shared" si="214"/>
        <v>0</v>
      </c>
      <c r="AE255" s="161">
        <f t="shared" si="214"/>
        <v>0</v>
      </c>
      <c r="AF255" s="161">
        <f t="shared" si="214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15"/>
        <v>0</v>
      </c>
      <c r="D256" s="161">
        <f t="shared" si="215"/>
        <v>0</v>
      </c>
      <c r="E256" s="161">
        <f t="shared" si="215"/>
        <v>0</v>
      </c>
      <c r="F256" s="161">
        <f t="shared" si="215"/>
        <v>0</v>
      </c>
      <c r="G256" s="161">
        <f t="shared" si="215"/>
        <v>0</v>
      </c>
      <c r="H256" s="161">
        <f t="shared" si="215"/>
        <v>0</v>
      </c>
      <c r="I256" s="161">
        <f t="shared" si="215"/>
        <v>0</v>
      </c>
      <c r="J256" s="161">
        <f t="shared" si="215"/>
        <v>0</v>
      </c>
      <c r="K256" s="161">
        <f t="shared" si="215"/>
        <v>0</v>
      </c>
      <c r="L256" s="161">
        <f t="shared" si="215"/>
        <v>0</v>
      </c>
      <c r="M256" s="161">
        <f t="shared" si="213"/>
        <v>0</v>
      </c>
      <c r="N256" s="161">
        <f t="shared" si="213"/>
        <v>0</v>
      </c>
      <c r="O256" s="161">
        <f t="shared" si="213"/>
        <v>0</v>
      </c>
      <c r="P256" s="161">
        <f t="shared" si="213"/>
        <v>0</v>
      </c>
      <c r="Q256" s="161">
        <f t="shared" si="213"/>
        <v>0</v>
      </c>
      <c r="R256" s="161">
        <f t="shared" si="213"/>
        <v>0</v>
      </c>
      <c r="S256" s="161">
        <f t="shared" si="214"/>
        <v>0</v>
      </c>
      <c r="T256" s="161">
        <f t="shared" si="214"/>
        <v>0</v>
      </c>
      <c r="U256" s="161">
        <f t="shared" si="214"/>
        <v>0</v>
      </c>
      <c r="V256" s="161">
        <f t="shared" si="214"/>
        <v>0</v>
      </c>
      <c r="W256" s="161">
        <f t="shared" si="214"/>
        <v>0</v>
      </c>
      <c r="X256" s="161">
        <f t="shared" si="214"/>
        <v>0</v>
      </c>
      <c r="Y256" s="161">
        <f t="shared" si="214"/>
        <v>0</v>
      </c>
      <c r="Z256" s="161">
        <f t="shared" si="214"/>
        <v>0</v>
      </c>
      <c r="AA256" s="161">
        <f t="shared" si="214"/>
        <v>0</v>
      </c>
      <c r="AB256" s="161">
        <f t="shared" si="214"/>
        <v>0</v>
      </c>
      <c r="AC256" s="161">
        <f t="shared" si="214"/>
        <v>0</v>
      </c>
      <c r="AD256" s="161">
        <f t="shared" si="214"/>
        <v>0</v>
      </c>
      <c r="AE256" s="161">
        <f t="shared" si="214"/>
        <v>0</v>
      </c>
      <c r="AF256" s="161">
        <f t="shared" si="214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15"/>
        <v>0</v>
      </c>
      <c r="D257" s="161">
        <f t="shared" si="215"/>
        <v>0</v>
      </c>
      <c r="E257" s="161">
        <f t="shared" si="215"/>
        <v>0</v>
      </c>
      <c r="F257" s="161">
        <f t="shared" si="215"/>
        <v>0</v>
      </c>
      <c r="G257" s="161">
        <f t="shared" si="215"/>
        <v>0</v>
      </c>
      <c r="H257" s="161">
        <f t="shared" si="215"/>
        <v>0</v>
      </c>
      <c r="I257" s="161">
        <f t="shared" si="215"/>
        <v>0</v>
      </c>
      <c r="J257" s="161">
        <f t="shared" si="215"/>
        <v>0</v>
      </c>
      <c r="K257" s="161">
        <f t="shared" si="215"/>
        <v>0</v>
      </c>
      <c r="L257" s="161">
        <f t="shared" si="215"/>
        <v>0</v>
      </c>
      <c r="M257" s="161">
        <f t="shared" si="213"/>
        <v>0</v>
      </c>
      <c r="N257" s="161">
        <f t="shared" si="213"/>
        <v>0</v>
      </c>
      <c r="O257" s="161">
        <f t="shared" si="213"/>
        <v>0</v>
      </c>
      <c r="P257" s="161">
        <f t="shared" si="213"/>
        <v>0</v>
      </c>
      <c r="Q257" s="161">
        <f t="shared" si="213"/>
        <v>0</v>
      </c>
      <c r="R257" s="161">
        <f t="shared" si="213"/>
        <v>0</v>
      </c>
      <c r="S257" s="161">
        <f t="shared" si="214"/>
        <v>0</v>
      </c>
      <c r="T257" s="161">
        <f t="shared" si="214"/>
        <v>0</v>
      </c>
      <c r="U257" s="161">
        <f t="shared" si="214"/>
        <v>0</v>
      </c>
      <c r="V257" s="161">
        <f t="shared" si="214"/>
        <v>0</v>
      </c>
      <c r="W257" s="161">
        <f t="shared" si="214"/>
        <v>0</v>
      </c>
      <c r="X257" s="161">
        <f t="shared" si="214"/>
        <v>0</v>
      </c>
      <c r="Y257" s="161">
        <f t="shared" si="214"/>
        <v>0</v>
      </c>
      <c r="Z257" s="161">
        <f t="shared" si="214"/>
        <v>0</v>
      </c>
      <c r="AA257" s="161">
        <f t="shared" si="214"/>
        <v>0</v>
      </c>
      <c r="AB257" s="161">
        <f t="shared" si="214"/>
        <v>0</v>
      </c>
      <c r="AC257" s="161">
        <f t="shared" si="214"/>
        <v>0</v>
      </c>
      <c r="AD257" s="161">
        <f t="shared" si="214"/>
        <v>0</v>
      </c>
      <c r="AE257" s="161">
        <f t="shared" si="214"/>
        <v>0</v>
      </c>
      <c r="AF257" s="161">
        <f t="shared" si="214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15"/>
        <v>0</v>
      </c>
      <c r="D258" s="161">
        <f t="shared" si="215"/>
        <v>0</v>
      </c>
      <c r="E258" s="161">
        <f t="shared" si="215"/>
        <v>0</v>
      </c>
      <c r="F258" s="161">
        <f t="shared" si="215"/>
        <v>0</v>
      </c>
      <c r="G258" s="161">
        <f t="shared" si="215"/>
        <v>0</v>
      </c>
      <c r="H258" s="161">
        <f t="shared" si="215"/>
        <v>0</v>
      </c>
      <c r="I258" s="161">
        <f t="shared" si="215"/>
        <v>0</v>
      </c>
      <c r="J258" s="161">
        <f t="shared" si="215"/>
        <v>0</v>
      </c>
      <c r="K258" s="161">
        <f t="shared" si="215"/>
        <v>0</v>
      </c>
      <c r="L258" s="161">
        <f t="shared" si="215"/>
        <v>0</v>
      </c>
      <c r="M258" s="161">
        <f t="shared" si="213"/>
        <v>0</v>
      </c>
      <c r="N258" s="161">
        <f t="shared" si="213"/>
        <v>0</v>
      </c>
      <c r="O258" s="161">
        <f t="shared" si="213"/>
        <v>0</v>
      </c>
      <c r="P258" s="161">
        <f t="shared" si="213"/>
        <v>0</v>
      </c>
      <c r="Q258" s="161">
        <f t="shared" si="213"/>
        <v>0</v>
      </c>
      <c r="R258" s="161">
        <f t="shared" si="213"/>
        <v>0</v>
      </c>
      <c r="S258" s="161">
        <f t="shared" si="214"/>
        <v>0</v>
      </c>
      <c r="T258" s="161">
        <f t="shared" si="214"/>
        <v>0</v>
      </c>
      <c r="U258" s="161">
        <f t="shared" si="214"/>
        <v>0</v>
      </c>
      <c r="V258" s="161">
        <f t="shared" si="214"/>
        <v>0</v>
      </c>
      <c r="W258" s="161">
        <f t="shared" si="214"/>
        <v>0</v>
      </c>
      <c r="X258" s="161">
        <f t="shared" si="214"/>
        <v>0</v>
      </c>
      <c r="Y258" s="161">
        <f t="shared" si="214"/>
        <v>0</v>
      </c>
      <c r="Z258" s="161">
        <f t="shared" si="214"/>
        <v>0</v>
      </c>
      <c r="AA258" s="161">
        <f t="shared" si="214"/>
        <v>0</v>
      </c>
      <c r="AB258" s="161">
        <f t="shared" si="214"/>
        <v>0</v>
      </c>
      <c r="AC258" s="161">
        <f t="shared" si="214"/>
        <v>0</v>
      </c>
      <c r="AD258" s="161">
        <f t="shared" si="214"/>
        <v>0</v>
      </c>
      <c r="AE258" s="161">
        <f t="shared" si="214"/>
        <v>0</v>
      </c>
      <c r="AF258" s="161">
        <f t="shared" si="214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15"/>
        <v>0</v>
      </c>
      <c r="D259" s="161">
        <f t="shared" si="215"/>
        <v>0</v>
      </c>
      <c r="E259" s="161">
        <f t="shared" si="215"/>
        <v>0</v>
      </c>
      <c r="F259" s="161">
        <f t="shared" si="215"/>
        <v>0</v>
      </c>
      <c r="G259" s="161">
        <f t="shared" si="215"/>
        <v>0</v>
      </c>
      <c r="H259" s="161">
        <f t="shared" si="215"/>
        <v>0</v>
      </c>
      <c r="I259" s="161">
        <f t="shared" si="215"/>
        <v>0</v>
      </c>
      <c r="J259" s="161">
        <f t="shared" si="215"/>
        <v>0</v>
      </c>
      <c r="K259" s="161">
        <f t="shared" si="215"/>
        <v>0</v>
      </c>
      <c r="L259" s="161">
        <f t="shared" si="215"/>
        <v>0</v>
      </c>
      <c r="M259" s="161">
        <f t="shared" si="213"/>
        <v>0</v>
      </c>
      <c r="N259" s="161">
        <f t="shared" si="213"/>
        <v>0</v>
      </c>
      <c r="O259" s="161">
        <f t="shared" si="213"/>
        <v>0</v>
      </c>
      <c r="P259" s="161">
        <f t="shared" si="213"/>
        <v>0</v>
      </c>
      <c r="Q259" s="161">
        <f t="shared" si="213"/>
        <v>0</v>
      </c>
      <c r="R259" s="161">
        <f t="shared" si="213"/>
        <v>0</v>
      </c>
      <c r="S259" s="161">
        <f t="shared" si="214"/>
        <v>0</v>
      </c>
      <c r="T259" s="161">
        <f t="shared" si="214"/>
        <v>0</v>
      </c>
      <c r="U259" s="161">
        <f t="shared" si="214"/>
        <v>0</v>
      </c>
      <c r="V259" s="161">
        <f t="shared" si="214"/>
        <v>0</v>
      </c>
      <c r="W259" s="161">
        <f t="shared" si="214"/>
        <v>0</v>
      </c>
      <c r="X259" s="161">
        <f t="shared" si="214"/>
        <v>0</v>
      </c>
      <c r="Y259" s="161">
        <f t="shared" si="214"/>
        <v>0</v>
      </c>
      <c r="Z259" s="161">
        <f t="shared" si="214"/>
        <v>0</v>
      </c>
      <c r="AA259" s="161">
        <f t="shared" si="214"/>
        <v>0</v>
      </c>
      <c r="AB259" s="161">
        <f t="shared" si="214"/>
        <v>0</v>
      </c>
      <c r="AC259" s="161">
        <f t="shared" si="214"/>
        <v>0</v>
      </c>
      <c r="AD259" s="161">
        <f t="shared" si="214"/>
        <v>0</v>
      </c>
      <c r="AE259" s="161">
        <f t="shared" si="214"/>
        <v>0</v>
      </c>
      <c r="AF259" s="161">
        <f t="shared" si="214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15"/>
        <v>0</v>
      </c>
      <c r="D260" s="161">
        <f t="shared" si="215"/>
        <v>0</v>
      </c>
      <c r="E260" s="161">
        <f t="shared" si="215"/>
        <v>0</v>
      </c>
      <c r="F260" s="161">
        <f t="shared" si="215"/>
        <v>0</v>
      </c>
      <c r="G260" s="161">
        <f t="shared" si="215"/>
        <v>0</v>
      </c>
      <c r="H260" s="161">
        <f t="shared" si="215"/>
        <v>0</v>
      </c>
      <c r="I260" s="161">
        <f t="shared" si="215"/>
        <v>0</v>
      </c>
      <c r="J260" s="161">
        <f t="shared" si="215"/>
        <v>0</v>
      </c>
      <c r="K260" s="161">
        <f t="shared" si="215"/>
        <v>0</v>
      </c>
      <c r="L260" s="161">
        <f t="shared" si="215"/>
        <v>0</v>
      </c>
      <c r="M260" s="161">
        <f t="shared" si="213"/>
        <v>0</v>
      </c>
      <c r="N260" s="161">
        <f t="shared" si="213"/>
        <v>0</v>
      </c>
      <c r="O260" s="161">
        <f t="shared" si="213"/>
        <v>0</v>
      </c>
      <c r="P260" s="161">
        <f t="shared" si="213"/>
        <v>0</v>
      </c>
      <c r="Q260" s="161">
        <f t="shared" si="213"/>
        <v>0</v>
      </c>
      <c r="R260" s="161">
        <f t="shared" si="213"/>
        <v>0</v>
      </c>
      <c r="S260" s="161">
        <f t="shared" si="214"/>
        <v>0</v>
      </c>
      <c r="T260" s="161">
        <f t="shared" si="214"/>
        <v>0</v>
      </c>
      <c r="U260" s="161">
        <f t="shared" si="214"/>
        <v>0</v>
      </c>
      <c r="V260" s="161">
        <f t="shared" si="214"/>
        <v>0</v>
      </c>
      <c r="W260" s="161">
        <f t="shared" si="214"/>
        <v>0</v>
      </c>
      <c r="X260" s="161">
        <f t="shared" si="214"/>
        <v>0</v>
      </c>
      <c r="Y260" s="161">
        <f t="shared" si="214"/>
        <v>0</v>
      </c>
      <c r="Z260" s="161">
        <f t="shared" si="214"/>
        <v>0</v>
      </c>
      <c r="AA260" s="161">
        <f t="shared" si="214"/>
        <v>0</v>
      </c>
      <c r="AB260" s="161">
        <f t="shared" si="214"/>
        <v>0</v>
      </c>
      <c r="AC260" s="161">
        <f t="shared" si="214"/>
        <v>0</v>
      </c>
      <c r="AD260" s="161">
        <f t="shared" si="214"/>
        <v>0</v>
      </c>
      <c r="AE260" s="161">
        <f t="shared" si="214"/>
        <v>0</v>
      </c>
      <c r="AF260" s="161">
        <f t="shared" si="214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15"/>
        <v>0</v>
      </c>
      <c r="D261" s="161">
        <f t="shared" si="215"/>
        <v>0</v>
      </c>
      <c r="E261" s="161">
        <f t="shared" si="215"/>
        <v>0</v>
      </c>
      <c r="F261" s="161">
        <f t="shared" si="215"/>
        <v>0</v>
      </c>
      <c r="G261" s="161">
        <f t="shared" si="215"/>
        <v>0</v>
      </c>
      <c r="H261" s="161">
        <f t="shared" si="215"/>
        <v>0</v>
      </c>
      <c r="I261" s="161">
        <f t="shared" si="215"/>
        <v>0</v>
      </c>
      <c r="J261" s="161">
        <f t="shared" si="215"/>
        <v>0</v>
      </c>
      <c r="K261" s="161">
        <f t="shared" si="215"/>
        <v>0</v>
      </c>
      <c r="L261" s="161">
        <f t="shared" si="215"/>
        <v>0</v>
      </c>
      <c r="M261" s="161">
        <f t="shared" si="213"/>
        <v>0</v>
      </c>
      <c r="N261" s="161">
        <f t="shared" si="213"/>
        <v>0</v>
      </c>
      <c r="O261" s="161">
        <f t="shared" si="213"/>
        <v>0</v>
      </c>
      <c r="P261" s="161">
        <f t="shared" si="213"/>
        <v>0</v>
      </c>
      <c r="Q261" s="161">
        <f t="shared" si="213"/>
        <v>0</v>
      </c>
      <c r="R261" s="161">
        <f t="shared" si="213"/>
        <v>0</v>
      </c>
      <c r="S261" s="161">
        <f t="shared" si="214"/>
        <v>0</v>
      </c>
      <c r="T261" s="161">
        <f t="shared" si="214"/>
        <v>0</v>
      </c>
      <c r="U261" s="161">
        <f t="shared" si="214"/>
        <v>0</v>
      </c>
      <c r="V261" s="161">
        <f t="shared" si="214"/>
        <v>0</v>
      </c>
      <c r="W261" s="161">
        <f t="shared" si="214"/>
        <v>0</v>
      </c>
      <c r="X261" s="161">
        <f t="shared" si="214"/>
        <v>0</v>
      </c>
      <c r="Y261" s="161">
        <f t="shared" si="214"/>
        <v>0</v>
      </c>
      <c r="Z261" s="161">
        <f t="shared" si="214"/>
        <v>0</v>
      </c>
      <c r="AA261" s="161">
        <f t="shared" si="214"/>
        <v>0</v>
      </c>
      <c r="AB261" s="161">
        <f t="shared" si="214"/>
        <v>0</v>
      </c>
      <c r="AC261" s="161">
        <f t="shared" si="214"/>
        <v>0</v>
      </c>
      <c r="AD261" s="161">
        <f t="shared" si="214"/>
        <v>0</v>
      </c>
      <c r="AE261" s="161">
        <f t="shared" si="214"/>
        <v>0</v>
      </c>
      <c r="AF261" s="161">
        <f t="shared" si="214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15"/>
        <v>0</v>
      </c>
      <c r="D262" s="161">
        <f t="shared" si="215"/>
        <v>0</v>
      </c>
      <c r="E262" s="161">
        <f t="shared" si="215"/>
        <v>0</v>
      </c>
      <c r="F262" s="161">
        <f t="shared" si="215"/>
        <v>0</v>
      </c>
      <c r="G262" s="161">
        <f t="shared" si="215"/>
        <v>0</v>
      </c>
      <c r="H262" s="161">
        <f t="shared" si="215"/>
        <v>0</v>
      </c>
      <c r="I262" s="161">
        <f t="shared" si="215"/>
        <v>0</v>
      </c>
      <c r="J262" s="161">
        <f t="shared" si="215"/>
        <v>0</v>
      </c>
      <c r="K262" s="161">
        <f t="shared" si="215"/>
        <v>0</v>
      </c>
      <c r="L262" s="161">
        <f t="shared" si="215"/>
        <v>0</v>
      </c>
      <c r="M262" s="161">
        <f t="shared" si="213"/>
        <v>0</v>
      </c>
      <c r="N262" s="161">
        <f t="shared" si="213"/>
        <v>0</v>
      </c>
      <c r="O262" s="161">
        <f t="shared" si="213"/>
        <v>0</v>
      </c>
      <c r="P262" s="161">
        <f t="shared" si="213"/>
        <v>0</v>
      </c>
      <c r="Q262" s="161">
        <f t="shared" si="213"/>
        <v>0</v>
      </c>
      <c r="R262" s="161">
        <f t="shared" si="213"/>
        <v>0</v>
      </c>
      <c r="S262" s="161">
        <f t="shared" si="214"/>
        <v>0</v>
      </c>
      <c r="T262" s="161">
        <f t="shared" si="214"/>
        <v>0</v>
      </c>
      <c r="U262" s="161">
        <f t="shared" si="214"/>
        <v>0</v>
      </c>
      <c r="V262" s="161">
        <f t="shared" si="214"/>
        <v>0</v>
      </c>
      <c r="W262" s="161">
        <f t="shared" si="214"/>
        <v>0</v>
      </c>
      <c r="X262" s="161">
        <f t="shared" si="214"/>
        <v>0</v>
      </c>
      <c r="Y262" s="161">
        <f t="shared" si="214"/>
        <v>0</v>
      </c>
      <c r="Z262" s="161">
        <f t="shared" si="214"/>
        <v>0</v>
      </c>
      <c r="AA262" s="161">
        <f t="shared" si="214"/>
        <v>0</v>
      </c>
      <c r="AB262" s="161">
        <f t="shared" si="214"/>
        <v>0</v>
      </c>
      <c r="AC262" s="161">
        <f t="shared" si="214"/>
        <v>0</v>
      </c>
      <c r="AD262" s="161">
        <f t="shared" si="214"/>
        <v>0</v>
      </c>
      <c r="AE262" s="161">
        <f t="shared" si="214"/>
        <v>0</v>
      </c>
      <c r="AF262" s="161">
        <f t="shared" si="214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15"/>
        <v>0</v>
      </c>
      <c r="D263" s="161">
        <f t="shared" si="215"/>
        <v>0</v>
      </c>
      <c r="E263" s="161">
        <f t="shared" si="215"/>
        <v>0</v>
      </c>
      <c r="F263" s="161">
        <f t="shared" si="215"/>
        <v>0</v>
      </c>
      <c r="G263" s="161">
        <f t="shared" si="215"/>
        <v>0</v>
      </c>
      <c r="H263" s="161">
        <f t="shared" si="215"/>
        <v>0</v>
      </c>
      <c r="I263" s="161">
        <f t="shared" si="215"/>
        <v>0</v>
      </c>
      <c r="J263" s="161">
        <f t="shared" si="215"/>
        <v>0</v>
      </c>
      <c r="K263" s="161">
        <f t="shared" si="215"/>
        <v>0</v>
      </c>
      <c r="L263" s="161">
        <f t="shared" si="215"/>
        <v>0</v>
      </c>
      <c r="M263" s="161">
        <f t="shared" si="213"/>
        <v>0</v>
      </c>
      <c r="N263" s="161">
        <f t="shared" si="213"/>
        <v>0</v>
      </c>
      <c r="O263" s="161">
        <f t="shared" si="213"/>
        <v>0</v>
      </c>
      <c r="P263" s="161">
        <f t="shared" si="213"/>
        <v>0</v>
      </c>
      <c r="Q263" s="161">
        <f t="shared" si="213"/>
        <v>0</v>
      </c>
      <c r="R263" s="161">
        <f t="shared" si="213"/>
        <v>0</v>
      </c>
      <c r="S263" s="161">
        <f t="shared" si="214"/>
        <v>0</v>
      </c>
      <c r="T263" s="161">
        <f t="shared" si="214"/>
        <v>0</v>
      </c>
      <c r="U263" s="161">
        <f t="shared" si="214"/>
        <v>0</v>
      </c>
      <c r="V263" s="161">
        <f t="shared" si="214"/>
        <v>0</v>
      </c>
      <c r="W263" s="161">
        <f t="shared" si="214"/>
        <v>0</v>
      </c>
      <c r="X263" s="161">
        <f t="shared" si="214"/>
        <v>0</v>
      </c>
      <c r="Y263" s="161">
        <f t="shared" si="214"/>
        <v>0</v>
      </c>
      <c r="Z263" s="161">
        <f t="shared" si="214"/>
        <v>0</v>
      </c>
      <c r="AA263" s="161">
        <f t="shared" si="214"/>
        <v>0</v>
      </c>
      <c r="AB263" s="161">
        <f t="shared" si="214"/>
        <v>0</v>
      </c>
      <c r="AC263" s="161">
        <f t="shared" si="214"/>
        <v>0</v>
      </c>
      <c r="AD263" s="161">
        <f t="shared" si="214"/>
        <v>0</v>
      </c>
      <c r="AE263" s="161">
        <f t="shared" si="214"/>
        <v>0</v>
      </c>
      <c r="AF263" s="161">
        <f t="shared" si="214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15"/>
        <v>0</v>
      </c>
      <c r="D264" s="161">
        <f t="shared" si="215"/>
        <v>0</v>
      </c>
      <c r="E264" s="161">
        <f t="shared" si="215"/>
        <v>0</v>
      </c>
      <c r="F264" s="161">
        <f t="shared" si="215"/>
        <v>0</v>
      </c>
      <c r="G264" s="161">
        <f t="shared" si="215"/>
        <v>0</v>
      </c>
      <c r="H264" s="161">
        <f t="shared" si="215"/>
        <v>0</v>
      </c>
      <c r="I264" s="161">
        <f t="shared" si="215"/>
        <v>0</v>
      </c>
      <c r="J264" s="161">
        <f t="shared" si="215"/>
        <v>0</v>
      </c>
      <c r="K264" s="161">
        <f t="shared" si="215"/>
        <v>0</v>
      </c>
      <c r="L264" s="161">
        <f t="shared" si="215"/>
        <v>0</v>
      </c>
      <c r="M264" s="161">
        <f t="shared" si="213"/>
        <v>0</v>
      </c>
      <c r="N264" s="161">
        <f t="shared" si="213"/>
        <v>0</v>
      </c>
      <c r="O264" s="161">
        <f t="shared" si="213"/>
        <v>0</v>
      </c>
      <c r="P264" s="161">
        <f t="shared" si="213"/>
        <v>0</v>
      </c>
      <c r="Q264" s="161">
        <f t="shared" si="213"/>
        <v>0</v>
      </c>
      <c r="R264" s="161">
        <f t="shared" si="213"/>
        <v>0</v>
      </c>
      <c r="S264" s="161">
        <f t="shared" ref="S264:AF273" si="216">R264</f>
        <v>0</v>
      </c>
      <c r="T264" s="161">
        <f t="shared" si="216"/>
        <v>0</v>
      </c>
      <c r="U264" s="161">
        <f t="shared" si="216"/>
        <v>0</v>
      </c>
      <c r="V264" s="161">
        <f t="shared" si="216"/>
        <v>0</v>
      </c>
      <c r="W264" s="161">
        <f t="shared" si="216"/>
        <v>0</v>
      </c>
      <c r="X264" s="161">
        <f t="shared" si="216"/>
        <v>0</v>
      </c>
      <c r="Y264" s="161">
        <f t="shared" si="216"/>
        <v>0</v>
      </c>
      <c r="Z264" s="161">
        <f t="shared" si="216"/>
        <v>0</v>
      </c>
      <c r="AA264" s="161">
        <f t="shared" si="216"/>
        <v>0</v>
      </c>
      <c r="AB264" s="161">
        <f t="shared" si="216"/>
        <v>0</v>
      </c>
      <c r="AC264" s="161">
        <f t="shared" si="216"/>
        <v>0</v>
      </c>
      <c r="AD264" s="161">
        <f t="shared" si="216"/>
        <v>0</v>
      </c>
      <c r="AE264" s="161">
        <f t="shared" si="216"/>
        <v>0</v>
      </c>
      <c r="AF264" s="161">
        <f t="shared" si="216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217">B265</f>
        <v>0</v>
      </c>
      <c r="D265" s="161">
        <f t="shared" si="217"/>
        <v>0</v>
      </c>
      <c r="E265" s="161">
        <f t="shared" si="217"/>
        <v>0</v>
      </c>
      <c r="F265" s="161">
        <f t="shared" si="217"/>
        <v>0</v>
      </c>
      <c r="G265" s="161">
        <f t="shared" si="217"/>
        <v>0</v>
      </c>
      <c r="H265" s="161">
        <f t="shared" si="217"/>
        <v>0</v>
      </c>
      <c r="I265" s="161">
        <f t="shared" si="217"/>
        <v>0</v>
      </c>
      <c r="J265" s="161">
        <f t="shared" si="217"/>
        <v>0</v>
      </c>
      <c r="K265" s="161">
        <f t="shared" si="217"/>
        <v>0</v>
      </c>
      <c r="L265" s="161">
        <f t="shared" si="217"/>
        <v>0</v>
      </c>
      <c r="M265" s="161">
        <f t="shared" si="217"/>
        <v>0</v>
      </c>
      <c r="N265" s="161">
        <f t="shared" si="217"/>
        <v>0</v>
      </c>
      <c r="O265" s="161">
        <f t="shared" si="217"/>
        <v>0</v>
      </c>
      <c r="P265" s="161">
        <f t="shared" si="217"/>
        <v>0</v>
      </c>
      <c r="Q265" s="161">
        <f t="shared" si="217"/>
        <v>0</v>
      </c>
      <c r="R265" s="161">
        <f t="shared" si="217"/>
        <v>0</v>
      </c>
      <c r="S265" s="161">
        <f t="shared" si="216"/>
        <v>0</v>
      </c>
      <c r="T265" s="161">
        <f t="shared" si="216"/>
        <v>0</v>
      </c>
      <c r="U265" s="161">
        <f t="shared" si="216"/>
        <v>0</v>
      </c>
      <c r="V265" s="161">
        <f t="shared" si="216"/>
        <v>0</v>
      </c>
      <c r="W265" s="161">
        <f t="shared" si="216"/>
        <v>0</v>
      </c>
      <c r="X265" s="161">
        <f t="shared" si="216"/>
        <v>0</v>
      </c>
      <c r="Y265" s="161">
        <f t="shared" si="216"/>
        <v>0</v>
      </c>
      <c r="Z265" s="161">
        <f t="shared" si="216"/>
        <v>0</v>
      </c>
      <c r="AA265" s="161">
        <f t="shared" si="216"/>
        <v>0</v>
      </c>
      <c r="AB265" s="161">
        <f t="shared" si="216"/>
        <v>0</v>
      </c>
      <c r="AC265" s="161">
        <f t="shared" si="216"/>
        <v>0</v>
      </c>
      <c r="AD265" s="161">
        <f t="shared" si="216"/>
        <v>0</v>
      </c>
      <c r="AE265" s="161">
        <f t="shared" si="216"/>
        <v>0</v>
      </c>
      <c r="AF265" s="161">
        <f t="shared" si="216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17"/>
        <v>0</v>
      </c>
      <c r="D266" s="161">
        <f t="shared" si="217"/>
        <v>0</v>
      </c>
      <c r="E266" s="161">
        <f t="shared" si="217"/>
        <v>0</v>
      </c>
      <c r="F266" s="161">
        <f t="shared" si="217"/>
        <v>0</v>
      </c>
      <c r="G266" s="161">
        <f t="shared" si="217"/>
        <v>0</v>
      </c>
      <c r="H266" s="161">
        <f t="shared" si="217"/>
        <v>0</v>
      </c>
      <c r="I266" s="161">
        <f t="shared" si="217"/>
        <v>0</v>
      </c>
      <c r="J266" s="161">
        <f t="shared" si="217"/>
        <v>0</v>
      </c>
      <c r="K266" s="161">
        <f t="shared" si="217"/>
        <v>0</v>
      </c>
      <c r="L266" s="161">
        <f t="shared" si="217"/>
        <v>0</v>
      </c>
      <c r="M266" s="161">
        <f t="shared" si="217"/>
        <v>0</v>
      </c>
      <c r="N266" s="161">
        <f t="shared" si="217"/>
        <v>0</v>
      </c>
      <c r="O266" s="161">
        <f t="shared" si="217"/>
        <v>0</v>
      </c>
      <c r="P266" s="161">
        <f t="shared" si="217"/>
        <v>0</v>
      </c>
      <c r="Q266" s="161">
        <f t="shared" si="217"/>
        <v>0</v>
      </c>
      <c r="R266" s="161">
        <f t="shared" si="217"/>
        <v>0</v>
      </c>
      <c r="S266" s="161">
        <f t="shared" si="216"/>
        <v>0</v>
      </c>
      <c r="T266" s="161">
        <f t="shared" si="216"/>
        <v>0</v>
      </c>
      <c r="U266" s="161">
        <f t="shared" si="216"/>
        <v>0</v>
      </c>
      <c r="V266" s="161">
        <f t="shared" si="216"/>
        <v>0</v>
      </c>
      <c r="W266" s="161">
        <f t="shared" si="216"/>
        <v>0</v>
      </c>
      <c r="X266" s="161">
        <f t="shared" si="216"/>
        <v>0</v>
      </c>
      <c r="Y266" s="161">
        <f t="shared" si="216"/>
        <v>0</v>
      </c>
      <c r="Z266" s="161">
        <f t="shared" si="216"/>
        <v>0</v>
      </c>
      <c r="AA266" s="161">
        <f t="shared" si="216"/>
        <v>0</v>
      </c>
      <c r="AB266" s="161">
        <f t="shared" si="216"/>
        <v>0</v>
      </c>
      <c r="AC266" s="161">
        <f t="shared" si="216"/>
        <v>0</v>
      </c>
      <c r="AD266" s="161">
        <f t="shared" si="216"/>
        <v>0</v>
      </c>
      <c r="AE266" s="161">
        <f t="shared" si="216"/>
        <v>0</v>
      </c>
      <c r="AF266" s="161">
        <f t="shared" si="216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17"/>
        <v>0</v>
      </c>
      <c r="D267" s="161">
        <f t="shared" si="217"/>
        <v>0</v>
      </c>
      <c r="E267" s="161">
        <f t="shared" si="217"/>
        <v>0</v>
      </c>
      <c r="F267" s="161">
        <f t="shared" si="217"/>
        <v>0</v>
      </c>
      <c r="G267" s="161">
        <f t="shared" si="217"/>
        <v>0</v>
      </c>
      <c r="H267" s="161">
        <f t="shared" si="217"/>
        <v>0</v>
      </c>
      <c r="I267" s="161">
        <f t="shared" si="217"/>
        <v>0</v>
      </c>
      <c r="J267" s="161">
        <f t="shared" si="217"/>
        <v>0</v>
      </c>
      <c r="K267" s="161">
        <f t="shared" si="217"/>
        <v>0</v>
      </c>
      <c r="L267" s="161">
        <f t="shared" si="217"/>
        <v>0</v>
      </c>
      <c r="M267" s="161">
        <f t="shared" si="217"/>
        <v>0</v>
      </c>
      <c r="N267" s="161">
        <f t="shared" si="217"/>
        <v>0</v>
      </c>
      <c r="O267" s="161">
        <f t="shared" si="217"/>
        <v>0</v>
      </c>
      <c r="P267" s="161">
        <f t="shared" si="217"/>
        <v>0</v>
      </c>
      <c r="Q267" s="161">
        <f t="shared" si="217"/>
        <v>0</v>
      </c>
      <c r="R267" s="161">
        <f t="shared" si="217"/>
        <v>0</v>
      </c>
      <c r="S267" s="161">
        <f t="shared" si="216"/>
        <v>0</v>
      </c>
      <c r="T267" s="161">
        <f t="shared" si="216"/>
        <v>0</v>
      </c>
      <c r="U267" s="161">
        <f t="shared" si="216"/>
        <v>0</v>
      </c>
      <c r="V267" s="161">
        <f t="shared" si="216"/>
        <v>0</v>
      </c>
      <c r="W267" s="161">
        <f t="shared" si="216"/>
        <v>0</v>
      </c>
      <c r="X267" s="161">
        <f t="shared" si="216"/>
        <v>0</v>
      </c>
      <c r="Y267" s="161">
        <f t="shared" si="216"/>
        <v>0</v>
      </c>
      <c r="Z267" s="161">
        <f t="shared" si="216"/>
        <v>0</v>
      </c>
      <c r="AA267" s="161">
        <f t="shared" si="216"/>
        <v>0</v>
      </c>
      <c r="AB267" s="161">
        <f t="shared" si="216"/>
        <v>0</v>
      </c>
      <c r="AC267" s="161">
        <f t="shared" si="216"/>
        <v>0</v>
      </c>
      <c r="AD267" s="161">
        <f t="shared" si="216"/>
        <v>0</v>
      </c>
      <c r="AE267" s="161">
        <f t="shared" si="216"/>
        <v>0</v>
      </c>
      <c r="AF267" s="161">
        <f t="shared" si="216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17"/>
        <v>0</v>
      </c>
      <c r="D268" s="161">
        <f t="shared" si="217"/>
        <v>0</v>
      </c>
      <c r="E268" s="161">
        <f t="shared" si="217"/>
        <v>0</v>
      </c>
      <c r="F268" s="161">
        <f t="shared" si="217"/>
        <v>0</v>
      </c>
      <c r="G268" s="161">
        <f t="shared" si="217"/>
        <v>0</v>
      </c>
      <c r="H268" s="161">
        <f t="shared" si="217"/>
        <v>0</v>
      </c>
      <c r="I268" s="161">
        <f t="shared" si="217"/>
        <v>0</v>
      </c>
      <c r="J268" s="161">
        <f t="shared" si="217"/>
        <v>0</v>
      </c>
      <c r="K268" s="161">
        <f t="shared" si="217"/>
        <v>0</v>
      </c>
      <c r="L268" s="161">
        <f t="shared" si="217"/>
        <v>0</v>
      </c>
      <c r="M268" s="161">
        <f t="shared" si="217"/>
        <v>0</v>
      </c>
      <c r="N268" s="161">
        <f t="shared" si="217"/>
        <v>0</v>
      </c>
      <c r="O268" s="161">
        <f t="shared" si="217"/>
        <v>0</v>
      </c>
      <c r="P268" s="161">
        <f t="shared" si="217"/>
        <v>0</v>
      </c>
      <c r="Q268" s="161">
        <f t="shared" si="217"/>
        <v>0</v>
      </c>
      <c r="R268" s="161">
        <f t="shared" si="217"/>
        <v>0</v>
      </c>
      <c r="S268" s="161">
        <f t="shared" si="216"/>
        <v>0</v>
      </c>
      <c r="T268" s="161">
        <f t="shared" si="216"/>
        <v>0</v>
      </c>
      <c r="U268" s="161">
        <f t="shared" si="216"/>
        <v>0</v>
      </c>
      <c r="V268" s="161">
        <f t="shared" si="216"/>
        <v>0</v>
      </c>
      <c r="W268" s="161">
        <f t="shared" si="216"/>
        <v>0</v>
      </c>
      <c r="X268" s="161">
        <f t="shared" si="216"/>
        <v>0</v>
      </c>
      <c r="Y268" s="161">
        <f t="shared" si="216"/>
        <v>0</v>
      </c>
      <c r="Z268" s="161">
        <f t="shared" si="216"/>
        <v>0</v>
      </c>
      <c r="AA268" s="161">
        <f t="shared" si="216"/>
        <v>0</v>
      </c>
      <c r="AB268" s="161">
        <f t="shared" si="216"/>
        <v>0</v>
      </c>
      <c r="AC268" s="161">
        <f t="shared" si="216"/>
        <v>0</v>
      </c>
      <c r="AD268" s="161">
        <f t="shared" si="216"/>
        <v>0</v>
      </c>
      <c r="AE268" s="161">
        <f t="shared" si="216"/>
        <v>0</v>
      </c>
      <c r="AF268" s="161">
        <f t="shared" si="216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17"/>
        <v>0</v>
      </c>
      <c r="D269" s="161">
        <f t="shared" si="217"/>
        <v>0</v>
      </c>
      <c r="E269" s="161">
        <f t="shared" si="217"/>
        <v>0</v>
      </c>
      <c r="F269" s="161">
        <f t="shared" si="217"/>
        <v>0</v>
      </c>
      <c r="G269" s="161">
        <f t="shared" si="217"/>
        <v>0</v>
      </c>
      <c r="H269" s="161">
        <f t="shared" si="217"/>
        <v>0</v>
      </c>
      <c r="I269" s="161">
        <f t="shared" si="217"/>
        <v>0</v>
      </c>
      <c r="J269" s="161">
        <f t="shared" si="217"/>
        <v>0</v>
      </c>
      <c r="K269" s="161">
        <f t="shared" si="217"/>
        <v>0</v>
      </c>
      <c r="L269" s="161">
        <f t="shared" si="217"/>
        <v>0</v>
      </c>
      <c r="M269" s="161">
        <f t="shared" si="217"/>
        <v>0</v>
      </c>
      <c r="N269" s="161">
        <f t="shared" si="217"/>
        <v>0</v>
      </c>
      <c r="O269" s="161">
        <f t="shared" si="217"/>
        <v>0</v>
      </c>
      <c r="P269" s="161">
        <f t="shared" si="217"/>
        <v>0</v>
      </c>
      <c r="Q269" s="161">
        <f t="shared" si="217"/>
        <v>0</v>
      </c>
      <c r="R269" s="161">
        <f t="shared" si="217"/>
        <v>0</v>
      </c>
      <c r="S269" s="161">
        <f t="shared" si="216"/>
        <v>0</v>
      </c>
      <c r="T269" s="161">
        <f t="shared" si="216"/>
        <v>0</v>
      </c>
      <c r="U269" s="161">
        <f t="shared" si="216"/>
        <v>0</v>
      </c>
      <c r="V269" s="161">
        <f t="shared" si="216"/>
        <v>0</v>
      </c>
      <c r="W269" s="161">
        <f t="shared" si="216"/>
        <v>0</v>
      </c>
      <c r="X269" s="161">
        <f t="shared" si="216"/>
        <v>0</v>
      </c>
      <c r="Y269" s="161">
        <f t="shared" si="216"/>
        <v>0</v>
      </c>
      <c r="Z269" s="161">
        <f t="shared" si="216"/>
        <v>0</v>
      </c>
      <c r="AA269" s="161">
        <f t="shared" si="216"/>
        <v>0</v>
      </c>
      <c r="AB269" s="161">
        <f t="shared" si="216"/>
        <v>0</v>
      </c>
      <c r="AC269" s="161">
        <f t="shared" si="216"/>
        <v>0</v>
      </c>
      <c r="AD269" s="161">
        <f t="shared" si="216"/>
        <v>0</v>
      </c>
      <c r="AE269" s="161">
        <f t="shared" si="216"/>
        <v>0</v>
      </c>
      <c r="AF269" s="161">
        <f t="shared" si="216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17"/>
        <v>0</v>
      </c>
      <c r="D270" s="161">
        <f t="shared" si="217"/>
        <v>0</v>
      </c>
      <c r="E270" s="161">
        <f t="shared" si="217"/>
        <v>0</v>
      </c>
      <c r="F270" s="161">
        <f t="shared" si="217"/>
        <v>0</v>
      </c>
      <c r="G270" s="161">
        <f t="shared" si="217"/>
        <v>0</v>
      </c>
      <c r="H270" s="161">
        <f t="shared" si="217"/>
        <v>0</v>
      </c>
      <c r="I270" s="161">
        <f t="shared" si="217"/>
        <v>0</v>
      </c>
      <c r="J270" s="161">
        <f t="shared" si="217"/>
        <v>0</v>
      </c>
      <c r="K270" s="161">
        <f t="shared" si="217"/>
        <v>0</v>
      </c>
      <c r="L270" s="161">
        <f t="shared" si="217"/>
        <v>0</v>
      </c>
      <c r="M270" s="161">
        <f t="shared" si="217"/>
        <v>0</v>
      </c>
      <c r="N270" s="161">
        <f t="shared" si="217"/>
        <v>0</v>
      </c>
      <c r="O270" s="161">
        <f t="shared" si="217"/>
        <v>0</v>
      </c>
      <c r="P270" s="161">
        <f t="shared" si="217"/>
        <v>0</v>
      </c>
      <c r="Q270" s="161">
        <f t="shared" si="217"/>
        <v>0</v>
      </c>
      <c r="R270" s="161">
        <f t="shared" si="217"/>
        <v>0</v>
      </c>
      <c r="S270" s="161">
        <f t="shared" si="216"/>
        <v>0</v>
      </c>
      <c r="T270" s="161">
        <f t="shared" si="216"/>
        <v>0</v>
      </c>
      <c r="U270" s="161">
        <f t="shared" si="216"/>
        <v>0</v>
      </c>
      <c r="V270" s="161">
        <f t="shared" si="216"/>
        <v>0</v>
      </c>
      <c r="W270" s="161">
        <f t="shared" si="216"/>
        <v>0</v>
      </c>
      <c r="X270" s="161">
        <f t="shared" si="216"/>
        <v>0</v>
      </c>
      <c r="Y270" s="161">
        <f t="shared" si="216"/>
        <v>0</v>
      </c>
      <c r="Z270" s="161">
        <f t="shared" si="216"/>
        <v>0</v>
      </c>
      <c r="AA270" s="161">
        <f t="shared" si="216"/>
        <v>0</v>
      </c>
      <c r="AB270" s="161">
        <f t="shared" si="216"/>
        <v>0</v>
      </c>
      <c r="AC270" s="161">
        <f t="shared" si="216"/>
        <v>0</v>
      </c>
      <c r="AD270" s="161">
        <f t="shared" si="216"/>
        <v>0</v>
      </c>
      <c r="AE270" s="161">
        <f t="shared" si="216"/>
        <v>0</v>
      </c>
      <c r="AF270" s="161">
        <f t="shared" si="216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17"/>
        <v>0</v>
      </c>
      <c r="D271" s="161">
        <f t="shared" si="217"/>
        <v>0</v>
      </c>
      <c r="E271" s="161">
        <f t="shared" si="217"/>
        <v>0</v>
      </c>
      <c r="F271" s="161">
        <f t="shared" si="217"/>
        <v>0</v>
      </c>
      <c r="G271" s="161">
        <f t="shared" si="217"/>
        <v>0</v>
      </c>
      <c r="H271" s="161">
        <f t="shared" si="217"/>
        <v>0</v>
      </c>
      <c r="I271" s="161">
        <f t="shared" si="217"/>
        <v>0</v>
      </c>
      <c r="J271" s="161">
        <f t="shared" si="217"/>
        <v>0</v>
      </c>
      <c r="K271" s="161">
        <f t="shared" si="217"/>
        <v>0</v>
      </c>
      <c r="L271" s="161">
        <f t="shared" si="217"/>
        <v>0</v>
      </c>
      <c r="M271" s="161">
        <f t="shared" si="217"/>
        <v>0</v>
      </c>
      <c r="N271" s="161">
        <f t="shared" si="217"/>
        <v>0</v>
      </c>
      <c r="O271" s="161">
        <f t="shared" si="217"/>
        <v>0</v>
      </c>
      <c r="P271" s="161">
        <f t="shared" si="217"/>
        <v>0</v>
      </c>
      <c r="Q271" s="161">
        <f t="shared" si="217"/>
        <v>0</v>
      </c>
      <c r="R271" s="161">
        <f t="shared" si="217"/>
        <v>0</v>
      </c>
      <c r="S271" s="161">
        <f t="shared" si="216"/>
        <v>0</v>
      </c>
      <c r="T271" s="161">
        <f t="shared" si="216"/>
        <v>0</v>
      </c>
      <c r="U271" s="161">
        <f t="shared" si="216"/>
        <v>0</v>
      </c>
      <c r="V271" s="161">
        <f t="shared" si="216"/>
        <v>0</v>
      </c>
      <c r="W271" s="161">
        <f t="shared" si="216"/>
        <v>0</v>
      </c>
      <c r="X271" s="161">
        <f t="shared" si="216"/>
        <v>0</v>
      </c>
      <c r="Y271" s="161">
        <f t="shared" si="216"/>
        <v>0</v>
      </c>
      <c r="Z271" s="161">
        <f t="shared" si="216"/>
        <v>0</v>
      </c>
      <c r="AA271" s="161">
        <f t="shared" si="216"/>
        <v>0</v>
      </c>
      <c r="AB271" s="161">
        <f t="shared" si="216"/>
        <v>0</v>
      </c>
      <c r="AC271" s="161">
        <f t="shared" si="216"/>
        <v>0</v>
      </c>
      <c r="AD271" s="161">
        <f t="shared" si="216"/>
        <v>0</v>
      </c>
      <c r="AE271" s="161">
        <f t="shared" si="216"/>
        <v>0</v>
      </c>
      <c r="AF271" s="174">
        <f t="shared" si="216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17"/>
        <v>0</v>
      </c>
      <c r="D272" s="161">
        <f t="shared" si="217"/>
        <v>0</v>
      </c>
      <c r="E272" s="161">
        <f t="shared" si="217"/>
        <v>0</v>
      </c>
      <c r="F272" s="161">
        <f t="shared" si="217"/>
        <v>0</v>
      </c>
      <c r="G272" s="161">
        <f t="shared" si="217"/>
        <v>0</v>
      </c>
      <c r="H272" s="161">
        <f t="shared" si="217"/>
        <v>0</v>
      </c>
      <c r="I272" s="161">
        <f t="shared" si="217"/>
        <v>0</v>
      </c>
      <c r="J272" s="161">
        <f t="shared" si="217"/>
        <v>0</v>
      </c>
      <c r="K272" s="161">
        <f t="shared" si="217"/>
        <v>0</v>
      </c>
      <c r="L272" s="161">
        <f t="shared" si="217"/>
        <v>0</v>
      </c>
      <c r="M272" s="161">
        <f t="shared" si="217"/>
        <v>0</v>
      </c>
      <c r="N272" s="161">
        <f t="shared" si="217"/>
        <v>0</v>
      </c>
      <c r="O272" s="161">
        <f t="shared" si="217"/>
        <v>0</v>
      </c>
      <c r="P272" s="161">
        <f t="shared" si="217"/>
        <v>0</v>
      </c>
      <c r="Q272" s="161">
        <f t="shared" si="217"/>
        <v>0</v>
      </c>
      <c r="R272" s="161">
        <f t="shared" si="217"/>
        <v>0</v>
      </c>
      <c r="S272" s="161">
        <f t="shared" si="216"/>
        <v>0</v>
      </c>
      <c r="T272" s="161">
        <f t="shared" si="216"/>
        <v>0</v>
      </c>
      <c r="U272" s="161">
        <f t="shared" si="216"/>
        <v>0</v>
      </c>
      <c r="V272" s="161">
        <f t="shared" si="216"/>
        <v>0</v>
      </c>
      <c r="W272" s="161">
        <f t="shared" si="216"/>
        <v>0</v>
      </c>
      <c r="X272" s="161">
        <f t="shared" si="216"/>
        <v>0</v>
      </c>
      <c r="Y272" s="161">
        <f t="shared" si="216"/>
        <v>0</v>
      </c>
      <c r="Z272" s="161">
        <f t="shared" si="216"/>
        <v>0</v>
      </c>
      <c r="AA272" s="161">
        <f t="shared" si="216"/>
        <v>0</v>
      </c>
      <c r="AB272" s="161">
        <f t="shared" si="216"/>
        <v>0</v>
      </c>
      <c r="AC272" s="161">
        <f t="shared" si="216"/>
        <v>0</v>
      </c>
      <c r="AD272" s="161">
        <f t="shared" si="216"/>
        <v>0</v>
      </c>
      <c r="AE272" s="161">
        <f t="shared" si="216"/>
        <v>0</v>
      </c>
      <c r="AF272" s="174">
        <f t="shared" si="216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17"/>
        <v>0</v>
      </c>
      <c r="D273" s="177">
        <f t="shared" si="217"/>
        <v>0</v>
      </c>
      <c r="E273" s="177">
        <f t="shared" si="217"/>
        <v>0</v>
      </c>
      <c r="F273" s="177">
        <f t="shared" si="217"/>
        <v>0</v>
      </c>
      <c r="G273" s="177">
        <f t="shared" si="217"/>
        <v>0</v>
      </c>
      <c r="H273" s="177">
        <f t="shared" si="217"/>
        <v>0</v>
      </c>
      <c r="I273" s="177">
        <f t="shared" si="217"/>
        <v>0</v>
      </c>
      <c r="J273" s="177">
        <f t="shared" si="217"/>
        <v>0</v>
      </c>
      <c r="K273" s="177">
        <f t="shared" si="217"/>
        <v>0</v>
      </c>
      <c r="L273" s="177">
        <f t="shared" si="217"/>
        <v>0</v>
      </c>
      <c r="M273" s="177">
        <f t="shared" si="217"/>
        <v>0</v>
      </c>
      <c r="N273" s="177">
        <f t="shared" si="217"/>
        <v>0</v>
      </c>
      <c r="O273" s="177">
        <f t="shared" si="217"/>
        <v>0</v>
      </c>
      <c r="P273" s="177">
        <f t="shared" si="217"/>
        <v>0</v>
      </c>
      <c r="Q273" s="177">
        <f t="shared" si="217"/>
        <v>0</v>
      </c>
      <c r="R273" s="177">
        <f t="shared" si="217"/>
        <v>0</v>
      </c>
      <c r="S273" s="177">
        <f t="shared" si="216"/>
        <v>0</v>
      </c>
      <c r="T273" s="177">
        <f t="shared" si="216"/>
        <v>0</v>
      </c>
      <c r="U273" s="177">
        <f t="shared" si="216"/>
        <v>0</v>
      </c>
      <c r="V273" s="177">
        <f t="shared" si="216"/>
        <v>0</v>
      </c>
      <c r="W273" s="177">
        <f t="shared" si="216"/>
        <v>0</v>
      </c>
      <c r="X273" s="177">
        <f t="shared" si="216"/>
        <v>0</v>
      </c>
      <c r="Y273" s="177">
        <f t="shared" si="216"/>
        <v>0</v>
      </c>
      <c r="Z273" s="177">
        <f t="shared" si="216"/>
        <v>0</v>
      </c>
      <c r="AA273" s="177">
        <f t="shared" si="216"/>
        <v>0</v>
      </c>
      <c r="AB273" s="177">
        <f t="shared" si="216"/>
        <v>0</v>
      </c>
      <c r="AC273" s="177">
        <f t="shared" si="216"/>
        <v>0</v>
      </c>
      <c r="AD273" s="177">
        <f t="shared" si="216"/>
        <v>0</v>
      </c>
      <c r="AE273" s="177">
        <f t="shared" si="216"/>
        <v>0</v>
      </c>
      <c r="AF273" s="178">
        <f t="shared" si="216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18">SUM(B169:B273)</f>
        <v>0</v>
      </c>
      <c r="C274" s="180">
        <f t="shared" si="218"/>
        <v>0</v>
      </c>
      <c r="D274" s="180">
        <f t="shared" si="218"/>
        <v>0</v>
      </c>
      <c r="E274" s="180">
        <f t="shared" si="218"/>
        <v>0</v>
      </c>
      <c r="F274" s="180">
        <f t="shared" si="218"/>
        <v>0</v>
      </c>
      <c r="G274" s="180">
        <f t="shared" si="218"/>
        <v>0</v>
      </c>
      <c r="H274" s="180">
        <f t="shared" si="218"/>
        <v>0</v>
      </c>
      <c r="I274" s="180">
        <f t="shared" si="218"/>
        <v>0</v>
      </c>
      <c r="J274" s="180">
        <f t="shared" si="218"/>
        <v>0</v>
      </c>
      <c r="K274" s="180">
        <f t="shared" si="218"/>
        <v>0</v>
      </c>
      <c r="L274" s="180">
        <f t="shared" si="218"/>
        <v>0</v>
      </c>
      <c r="M274" s="180">
        <f t="shared" ref="M274:N274" si="219">SUM(M169:M273)</f>
        <v>0</v>
      </c>
      <c r="N274" s="180">
        <f t="shared" si="219"/>
        <v>0</v>
      </c>
      <c r="O274" s="180">
        <f t="shared" ref="O274:P274" si="220">SUM(O169:O273)</f>
        <v>0</v>
      </c>
      <c r="P274" s="180">
        <f t="shared" si="220"/>
        <v>0</v>
      </c>
      <c r="Q274" s="180">
        <f t="shared" ref="Q274:R274" si="221">SUM(Q169:Q273)</f>
        <v>0</v>
      </c>
      <c r="R274" s="180">
        <f t="shared" si="221"/>
        <v>0</v>
      </c>
      <c r="S274" s="180">
        <f t="shared" si="218"/>
        <v>0</v>
      </c>
      <c r="T274" s="180">
        <f t="shared" si="218"/>
        <v>0</v>
      </c>
      <c r="U274" s="180">
        <f t="shared" si="218"/>
        <v>0</v>
      </c>
      <c r="V274" s="180">
        <f t="shared" si="218"/>
        <v>0</v>
      </c>
      <c r="W274" s="180">
        <f t="shared" si="218"/>
        <v>0</v>
      </c>
      <c r="X274" s="180">
        <f t="shared" si="218"/>
        <v>0</v>
      </c>
      <c r="Y274" s="180">
        <f t="shared" si="218"/>
        <v>0</v>
      </c>
      <c r="Z274" s="180">
        <f t="shared" si="218"/>
        <v>0</v>
      </c>
      <c r="AA274" s="180">
        <f t="shared" si="218"/>
        <v>0</v>
      </c>
      <c r="AB274" s="180">
        <f t="shared" si="218"/>
        <v>0</v>
      </c>
      <c r="AC274" s="180">
        <f t="shared" si="218"/>
        <v>0</v>
      </c>
      <c r="AD274" s="180">
        <f t="shared" si="218"/>
        <v>0</v>
      </c>
      <c r="AE274" s="180">
        <f t="shared" si="218"/>
        <v>0</v>
      </c>
      <c r="AF274" s="181">
        <f t="shared" si="218"/>
        <v>0</v>
      </c>
      <c r="AG274" s="182">
        <f t="shared" si="218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763" priority="25">
      <formula>$AH11=0</formula>
    </cfRule>
  </conditionalFormatting>
  <conditionalFormatting sqref="A101:A102">
    <cfRule type="expression" dxfId="3762" priority="193">
      <formula>$AH106=0</formula>
    </cfRule>
  </conditionalFormatting>
  <conditionalFormatting sqref="A103:A107">
    <cfRule type="expression" dxfId="3761" priority="141">
      <formula>$AH102=0</formula>
    </cfRule>
  </conditionalFormatting>
  <conditionalFormatting sqref="A160:A167">
    <cfRule type="expression" dxfId="3760" priority="194">
      <formula>$AH267=0</formula>
    </cfRule>
  </conditionalFormatting>
  <conditionalFormatting sqref="A168:A275">
    <cfRule type="expression" dxfId="3759" priority="64">
      <formula>$AH168=0</formula>
    </cfRule>
  </conditionalFormatting>
  <conditionalFormatting sqref="B8">
    <cfRule type="expression" dxfId="3758" priority="189">
      <formula>AND(C$9&gt;=14/24,C$9&lt;20/24)</formula>
    </cfRule>
    <cfRule type="expression" dxfId="3757" priority="190">
      <formula>AND(C$9&gt;=8/24,C$9&lt;14/24)</formula>
    </cfRule>
    <cfRule type="expression" dxfId="3756" priority="191">
      <formula>C$9&lt;8/24</formula>
    </cfRule>
    <cfRule type="expression" dxfId="3755" priority="192">
      <formula>C$9&gt;=20/24</formula>
    </cfRule>
  </conditionalFormatting>
  <conditionalFormatting sqref="B9:AF10 C152:L152 C154:L159 B153:L153 B76:F90 B113:F115 B108:F108 B117:F124 B93:F96 G137:L151 G134:R134 G117:R130 S117:AF134 M137:AF159 G79:AF90 G76:AF77 B72:AF72 G93:AF115">
    <cfRule type="expression" dxfId="3754" priority="106">
      <formula>B$9&gt;=20/24</formula>
    </cfRule>
  </conditionalFormatting>
  <conditionalFormatting sqref="B9:AF10 C152:L152 C154:L159 B153:L153 B76:F90 B113:F115 B108:F108 B117:F124 B93:F96 G137:L151 G134:R134 G117:R130 S117:AF134 M137:AF159 G79:AF90 G76:AF77 B72:AF72 G93:AF115">
    <cfRule type="expression" dxfId="3753" priority="107">
      <formula>AND(B$9&gt;=14/24,B$9&lt;20/24)</formula>
    </cfRule>
    <cfRule type="expression" dxfId="3752" priority="108">
      <formula>AND(B$9&gt;=8/24,B$9&lt;14/24)</formula>
    </cfRule>
    <cfRule type="expression" dxfId="3751" priority="109">
      <formula>B$9&lt;8/24</formula>
    </cfRule>
  </conditionalFormatting>
  <conditionalFormatting sqref="B29:AF53">
    <cfRule type="expression" dxfId="3750" priority="49">
      <formula>B29&gt;$AG29*1</formula>
    </cfRule>
    <cfRule type="expression" dxfId="3749" priority="50">
      <formula>B$9&gt;=20/24</formula>
    </cfRule>
    <cfRule type="expression" dxfId="3748" priority="51">
      <formula>AND(B$9&gt;=14/24,B$9&lt;20/24)</formula>
    </cfRule>
    <cfRule type="expression" dxfId="3747" priority="52">
      <formula>AND(B$9&gt;=8/24,B$9&lt;14/24)</formula>
    </cfRule>
    <cfRule type="expression" dxfId="3746" priority="53">
      <formula>B$9&lt;8/24</formula>
    </cfRule>
  </conditionalFormatting>
  <conditionalFormatting sqref="B54:AF68">
    <cfRule type="expression" dxfId="3745" priority="42">
      <formula>B$9&lt;8/24</formula>
    </cfRule>
  </conditionalFormatting>
  <conditionalFormatting sqref="B54:AF70">
    <cfRule type="expression" dxfId="3744" priority="39">
      <formula>B$9&gt;=20/24</formula>
    </cfRule>
    <cfRule type="expression" dxfId="3743" priority="40">
      <formula>AND(B$9&gt;=14/24,B$9&lt;20/24)</formula>
    </cfRule>
    <cfRule type="expression" dxfId="3742" priority="41">
      <formula>AND(B$9&gt;=8/24,B$9&lt;14/24)</formula>
    </cfRule>
  </conditionalFormatting>
  <conditionalFormatting sqref="B63:AF65">
    <cfRule type="expression" dxfId="3741" priority="43">
      <formula>B63&gt;$AG63</formula>
    </cfRule>
  </conditionalFormatting>
  <conditionalFormatting sqref="B69:AF70">
    <cfRule type="expression" dxfId="3740" priority="114">
      <formula>B$9&lt;8/24</formula>
    </cfRule>
  </conditionalFormatting>
  <conditionalFormatting sqref="B72:AF75">
    <cfRule type="expression" dxfId="3739" priority="30">
      <formula>B72&gt;$AG72*1</formula>
    </cfRule>
  </conditionalFormatting>
  <conditionalFormatting sqref="B73:AF75">
    <cfRule type="expression" dxfId="3738" priority="31">
      <formula>B$9&gt;=20/24</formula>
    </cfRule>
    <cfRule type="expression" dxfId="3737" priority="32">
      <formula>AND(B$9&gt;=14/24,B$9&lt;20/24)</formula>
    </cfRule>
    <cfRule type="expression" dxfId="3736" priority="33">
      <formula>AND(B$9&gt;=8/24,B$9&lt;14/24)</formula>
    </cfRule>
    <cfRule type="expression" dxfId="3735" priority="34">
      <formula>B$9&lt;8/24</formula>
    </cfRule>
  </conditionalFormatting>
  <conditionalFormatting sqref="C161:AF167">
    <cfRule type="expression" dxfId="3734" priority="65">
      <formula>C$9&gt;=20/24</formula>
    </cfRule>
    <cfRule type="expression" dxfId="3733" priority="66">
      <formula>AND(C$9&gt;=14/24,C$9&lt;20/24)</formula>
    </cfRule>
    <cfRule type="expression" dxfId="3732" priority="67">
      <formula>AND(C$9&gt;=8/24,C$9&lt;14/24)</formula>
    </cfRule>
    <cfRule type="expression" dxfId="3731" priority="68">
      <formula>C$9&lt;8/24</formula>
    </cfRule>
  </conditionalFormatting>
  <conditionalFormatting sqref="C169:AF274">
    <cfRule type="expression" dxfId="3730" priority="26">
      <formula>C$9&gt;=20/24</formula>
    </cfRule>
    <cfRule type="expression" dxfId="3729" priority="27">
      <formula>AND(C$9&gt;=14/24,C$9&lt;20/24)</formula>
    </cfRule>
    <cfRule type="expression" dxfId="3728" priority="28">
      <formula>AND(C$9&gt;=8/24,C$9&lt;14/24)</formula>
    </cfRule>
    <cfRule type="expression" dxfId="3727" priority="29">
      <formula>C$9&lt;8/24</formula>
    </cfRule>
  </conditionalFormatting>
  <conditionalFormatting sqref="AG78 AG96 B71:AG71 B69:AF69 B76:AF96">
    <cfRule type="expression" dxfId="3726" priority="105">
      <formula>B69&gt;$AG69*1</formula>
    </cfRule>
  </conditionalFormatting>
  <conditionalFormatting sqref="G79:AF83">
    <cfRule type="expression" dxfId="3725" priority="115">
      <formula>G$9&gt;=20/24</formula>
    </cfRule>
    <cfRule type="expression" dxfId="3724" priority="116">
      <formula>AND(G$9&gt;=14/24,G$9&lt;20/24)</formula>
    </cfRule>
    <cfRule type="expression" dxfId="3723" priority="117">
      <formula>AND(G$9&gt;=8/24,G$9&lt;14/24)</formula>
    </cfRule>
    <cfRule type="expression" dxfId="3722" priority="118">
      <formula>G$9&lt;8/24</formula>
    </cfRule>
  </conditionalFormatting>
  <conditionalFormatting sqref="G84:AF84">
    <cfRule type="expression" dxfId="3721" priority="110">
      <formula>G$9&gt;=20/24</formula>
    </cfRule>
    <cfRule type="expression" dxfId="3720" priority="111">
      <formula>AND(G$9&gt;=14/24,G$9&lt;20/24)</formula>
    </cfRule>
    <cfRule type="expression" dxfId="3719" priority="112">
      <formula>AND(G$9&gt;=8/24,G$9&lt;14/24)</formula>
    </cfRule>
    <cfRule type="expression" dxfId="3718" priority="113">
      <formula>G$9&lt;8/24</formula>
    </cfRule>
  </conditionalFormatting>
  <conditionalFormatting sqref="G78:AF78 B72:AF72">
    <cfRule type="expression" dxfId="3717" priority="125">
      <formula>B$9&gt;=20/24</formula>
    </cfRule>
    <cfRule type="expression" dxfId="3716" priority="126">
      <formula>AND(B$9&gt;=14/24,B$9&lt;20/24)</formula>
    </cfRule>
    <cfRule type="expression" dxfId="3715" priority="127">
      <formula>AND(B$9&gt;=8/24,B$9&lt;14/24)</formula>
    </cfRule>
    <cfRule type="expression" dxfId="3714" priority="128">
      <formula>B$9&lt;8/24</formula>
    </cfRule>
  </conditionalFormatting>
  <conditionalFormatting sqref="G79:AF81">
    <cfRule type="expression" dxfId="3713" priority="133">
      <formula>G$9&gt;=20/24</formula>
    </cfRule>
    <cfRule type="expression" dxfId="3712" priority="134">
      <formula>AND(G$9&gt;=14/24,G$9&lt;20/24)</formula>
    </cfRule>
    <cfRule type="expression" dxfId="3711" priority="135">
      <formula>AND(G$9&gt;=8/24,G$9&lt;14/24)</formula>
    </cfRule>
    <cfRule type="expression" dxfId="3710" priority="136">
      <formula>G$9&lt;8/24</formula>
    </cfRule>
  </conditionalFormatting>
  <conditionalFormatting sqref="L84:AF84">
    <cfRule type="expression" dxfId="3709" priority="129">
      <formula>L$9&gt;=20/24</formula>
    </cfRule>
    <cfRule type="expression" dxfId="3708" priority="130">
      <formula>AND(L$9&gt;=14/24,L$9&lt;20/24)</formula>
    </cfRule>
    <cfRule type="expression" dxfId="3707" priority="131">
      <formula>AND(L$9&gt;=8/24,L$9&lt;14/24)</formula>
    </cfRule>
    <cfRule type="expression" dxfId="3706" priority="132">
      <formula>L$9&lt;8/24</formula>
    </cfRule>
  </conditionalFormatting>
  <conditionalFormatting sqref="M8 S8 AB8">
    <cfRule type="expression" dxfId="3705" priority="182">
      <formula>AND(N$9&gt;=14/24,N$9&lt;20/24)</formula>
    </cfRule>
    <cfRule type="expression" dxfId="3704" priority="183">
      <formula>AND(N$9&gt;=8/24,N$9&lt;14/24)</formula>
    </cfRule>
    <cfRule type="expression" dxfId="3703" priority="184">
      <formula>N$9&lt;8/24</formula>
    </cfRule>
  </conditionalFormatting>
  <conditionalFormatting sqref="Y79:AF83">
    <cfRule type="expression" dxfId="3702" priority="137">
      <formula>Y$9&gt;=20/24</formula>
    </cfRule>
    <cfRule type="expression" dxfId="3701" priority="138">
      <formula>AND(Y$9&gt;=14/24,Y$9&lt;20/24)</formula>
    </cfRule>
    <cfRule type="expression" dxfId="3700" priority="139">
      <formula>AND(Y$9&gt;=8/24,Y$9&lt;14/24)</formula>
    </cfRule>
    <cfRule type="expression" dxfId="3699" priority="140">
      <formula>Y$9&lt;8/24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698" priority="181">
      <formula>N$9&gt;=20/24</formula>
    </cfRule>
  </conditionalFormatting>
  <conditionalFormatting sqref="S8">
    <cfRule type="expression" dxfId="3697" priority="172">
      <formula>U$9&gt;=20/24</formula>
    </cfRule>
    <cfRule type="expression" dxfId="3696" priority="173">
      <formula>AND(U$9&gt;=14/24,U$9&lt;20/24)</formula>
    </cfRule>
    <cfRule type="expression" dxfId="3695" priority="174">
      <formula>AND(U$9&gt;=8/24,U$9&lt;14/24)</formula>
    </cfRule>
    <cfRule type="expression" dxfId="3694" priority="175">
      <formula>U$9&lt;8/24</formula>
    </cfRule>
  </conditionalFormatting>
  <conditionalFormatting sqref="Y79:AF84">
    <cfRule type="expression" dxfId="3693" priority="59">
      <formula>Y$9&gt;=20/24</formula>
    </cfRule>
    <cfRule type="expression" dxfId="3692" priority="60">
      <formula>AND(Y$9&gt;=14/24,Y$9&lt;20/24)</formula>
    </cfRule>
    <cfRule type="expression" dxfId="3691" priority="61">
      <formula>AND(Y$9&gt;=8/24,Y$9&lt;14/24)</formula>
    </cfRule>
    <cfRule type="expression" dxfId="3690" priority="62">
      <formula>Y$9&lt;8/24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54:AF62 B66:AF70">
    <cfRule type="expression" dxfId="3689" priority="119">
      <formula>B54&gt;$AG54</formula>
    </cfRule>
  </conditionalFormatting>
  <conditionalFormatting sqref="AB8">
    <cfRule type="expression" dxfId="3688" priority="168">
      <formula>AD$9&gt;=20/24</formula>
    </cfRule>
    <cfRule type="expression" dxfId="3687" priority="169">
      <formula>AND(AD$9&gt;=14/24,AD$9&lt;20/24)</formula>
    </cfRule>
    <cfRule type="expression" dxfId="3686" priority="170">
      <formula>AND(AD$9&gt;=8/24,AD$9&lt;14/24)</formula>
    </cfRule>
    <cfRule type="expression" dxfId="3685" priority="171">
      <formula>AD$9&lt;8/24</formula>
    </cfRule>
  </conditionalFormatting>
  <conditionalFormatting sqref="AG78">
    <cfRule type="expression" dxfId="3684" priority="147">
      <formula>AG$9&gt;=20/24</formula>
    </cfRule>
    <cfRule type="expression" dxfId="3683" priority="148">
      <formula>AND(AG$9&gt;=14/24,AG$9&lt;20/24)</formula>
    </cfRule>
    <cfRule type="expression" dxfId="3682" priority="149">
      <formula>AND(AG$9&gt;=8/24,AG$9&lt;14/24)</formula>
    </cfRule>
    <cfRule type="expression" dxfId="3681" priority="150">
      <formula>AG$9&lt;8/24</formula>
    </cfRule>
  </conditionalFormatting>
  <conditionalFormatting sqref="AG91:AG92">
    <cfRule type="expression" dxfId="3680" priority="142">
      <formula>AG91&gt;$AG91</formula>
    </cfRule>
  </conditionalFormatting>
  <conditionalFormatting sqref="AG96">
    <cfRule type="expression" dxfId="3679" priority="143">
      <formula>AG$9&gt;=20/24</formula>
    </cfRule>
    <cfRule type="expression" dxfId="3678" priority="144">
      <formula>AND(AG$9&gt;=14/24,AG$9&lt;20/24)</formula>
    </cfRule>
    <cfRule type="expression" dxfId="3677" priority="145">
      <formula>AND(AG$9&gt;=8/24,AG$9&lt;14/24)</formula>
    </cfRule>
    <cfRule type="expression" dxfId="3676" priority="146">
      <formula>AG$9&lt;8/24</formula>
    </cfRule>
  </conditionalFormatting>
  <conditionalFormatting sqref="AG113">
    <cfRule type="expression" dxfId="3675" priority="164">
      <formula>AG$9&gt;=20/24</formula>
    </cfRule>
    <cfRule type="expression" dxfId="3674" priority="165">
      <formula>AND(AG$9&gt;=14/24,AG$9&lt;20/24)</formula>
    </cfRule>
    <cfRule type="expression" dxfId="3673" priority="166">
      <formula>AND(AG$9&gt;=8/24,AG$9&lt;14/24)</formula>
    </cfRule>
    <cfRule type="expression" dxfId="3672" priority="167">
      <formula>AG$9&lt;8/24</formula>
    </cfRule>
  </conditionalFormatting>
  <conditionalFormatting sqref="AH8:AI10">
    <cfRule type="expression" dxfId="3671" priority="55">
      <formula>AH$9&gt;=20/24</formula>
    </cfRule>
    <cfRule type="expression" dxfId="3670" priority="56">
      <formula>AND(AH$9&gt;=14/24,AH$9&lt;20/24)</formula>
    </cfRule>
    <cfRule type="expression" dxfId="3669" priority="57">
      <formula>AND(AH$9&gt;=8/24,AH$9&lt;14/24)</formula>
    </cfRule>
    <cfRule type="expression" dxfId="3668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3667" priority="185">
      <formula>AJ$9&gt;=20/24</formula>
    </cfRule>
    <cfRule type="expression" dxfId="3666" priority="186">
      <formula>AND(AJ$9&gt;=14/24,AJ$9&lt;20/24)</formula>
    </cfRule>
    <cfRule type="expression" dxfId="3665" priority="187">
      <formula>AND(AJ$9&gt;=8/24,AJ$9&lt;14/24)</formula>
    </cfRule>
    <cfRule type="expression" dxfId="3664" priority="188">
      <formula>AJ$9&lt;8/24</formula>
    </cfRule>
  </conditionalFormatting>
  <conditionalFormatting sqref="AL99:AN99 AL105:AN105">
    <cfRule type="expression" dxfId="3663" priority="157">
      <formula>AL$9&gt;=20/24</formula>
    </cfRule>
    <cfRule type="expression" dxfId="3662" priority="158">
      <formula>AND(AL$9&gt;=14/24,AL$9&lt;20/24)</formula>
    </cfRule>
    <cfRule type="expression" dxfId="3661" priority="159">
      <formula>AND(AL$9&gt;=8/24,AL$9&lt;14/24)</formula>
    </cfRule>
    <cfRule type="expression" dxfId="3660" priority="160">
      <formula>AL$9&lt;8/24</formula>
    </cfRule>
  </conditionalFormatting>
  <conditionalFormatting sqref="AM15:AM21 AN16:AR21">
    <cfRule type="expression" dxfId="3659" priority="81">
      <formula>AX$9&gt;=20/24</formula>
    </cfRule>
    <cfRule type="expression" dxfId="3658" priority="82">
      <formula>AND(AX$9&gt;=14/24,AX$9&lt;20/24)</formula>
    </cfRule>
    <cfRule type="expression" dxfId="3657" priority="83">
      <formula>AND(AX$9&gt;=8/24,AX$9&lt;14/24)</formula>
    </cfRule>
    <cfRule type="expression" dxfId="3656" priority="84">
      <formula>AX$9&lt;8/24</formula>
    </cfRule>
  </conditionalFormatting>
  <conditionalFormatting sqref="AN100:AN103">
    <cfRule type="expression" dxfId="3655" priority="153">
      <formula>AN$9&gt;=20/24</formula>
    </cfRule>
    <cfRule type="expression" dxfId="3654" priority="154">
      <formula>AND(AN$9&gt;=14/24,AN$9&lt;20/24)</formula>
    </cfRule>
    <cfRule type="expression" dxfId="3653" priority="155">
      <formula>AND(AN$9&gt;=8/24,AN$9&lt;14/24)</formula>
    </cfRule>
    <cfRule type="expression" dxfId="3652" priority="156">
      <formula>AN$9&lt;8/24</formula>
    </cfRule>
  </conditionalFormatting>
  <conditionalFormatting sqref="AN15:AR15">
    <cfRule type="expression" dxfId="3651" priority="69">
      <formula>U$9&gt;=20/24</formula>
    </cfRule>
    <cfRule type="expression" dxfId="3650" priority="70">
      <formula>AND(U$9&gt;=14/24,U$9&lt;20/24)</formula>
    </cfRule>
    <cfRule type="expression" dxfId="3649" priority="71">
      <formula>AND(U$9&gt;=8/24,U$9&lt;14/24)</formula>
    </cfRule>
    <cfRule type="expression" dxfId="3648" priority="72">
      <formula>U$9&lt;8/24</formula>
    </cfRule>
  </conditionalFormatting>
  <conditionalFormatting sqref="AS15">
    <cfRule type="expression" dxfId="3647" priority="77">
      <formula>AA$9&gt;=20/24</formula>
    </cfRule>
    <cfRule type="expression" dxfId="3646" priority="78">
      <formula>AND(AA$9&gt;=14/24,AA$9&lt;20/24)</formula>
    </cfRule>
    <cfRule type="expression" dxfId="3645" priority="79">
      <formula>AND(AA$9&gt;=8/24,AA$9&lt;14/24)</formula>
    </cfRule>
    <cfRule type="expression" dxfId="3644" priority="80">
      <formula>AA$9&lt;8/24</formula>
    </cfRule>
  </conditionalFormatting>
  <conditionalFormatting sqref="AS16:AS21">
    <cfRule type="expression" dxfId="3643" priority="85">
      <formula>BE$9&gt;=20/24</formula>
    </cfRule>
    <cfRule type="expression" dxfId="3642" priority="86">
      <formula>AND(BE$9&gt;=14/24,BE$9&lt;20/24)</formula>
    </cfRule>
    <cfRule type="expression" dxfId="3641" priority="87">
      <formula>AND(BE$9&gt;=8/24,BE$9&lt;14/24)</formula>
    </cfRule>
    <cfRule type="expression" dxfId="3640" priority="88">
      <formula>BE$9&lt;8/24</formula>
    </cfRule>
  </conditionalFormatting>
  <conditionalFormatting sqref="AT15 AX15:BJ15">
    <cfRule type="expression" dxfId="3639" priority="89">
      <formula>AC$9&gt;=20/24</formula>
    </cfRule>
    <cfRule type="expression" dxfId="3638" priority="90">
      <formula>AND(AC$9&gt;=14/24,AC$9&lt;20/24)</formula>
    </cfRule>
    <cfRule type="expression" dxfId="3637" priority="91">
      <formula>AND(AC$9&gt;=8/24,AC$9&lt;14/24)</formula>
    </cfRule>
    <cfRule type="expression" dxfId="3636" priority="92">
      <formula>AC$9&lt;8/24</formula>
    </cfRule>
  </conditionalFormatting>
  <conditionalFormatting sqref="AT16:AT21">
    <cfRule type="expression" dxfId="3635" priority="93">
      <formula>BG$9&gt;=20/24</formula>
    </cfRule>
    <cfRule type="expression" dxfId="3634" priority="94">
      <formula>AND(BG$9&gt;=14/24,BG$9&lt;20/24)</formula>
    </cfRule>
    <cfRule type="expression" dxfId="3633" priority="95">
      <formula>AND(BG$9&gt;=8/24,BG$9&lt;14/24)</formula>
    </cfRule>
    <cfRule type="expression" dxfId="3632" priority="96">
      <formula>BG$9&lt;8/24</formula>
    </cfRule>
  </conditionalFormatting>
  <conditionalFormatting sqref="AU15:AV15">
    <cfRule type="expression" dxfId="3631" priority="97">
      <formula>AE$9&gt;=20/24</formula>
    </cfRule>
    <cfRule type="expression" dxfId="3630" priority="98">
      <formula>AND(AE$9&gt;=14/24,AE$9&lt;20/24)</formula>
    </cfRule>
    <cfRule type="expression" dxfId="3629" priority="99">
      <formula>AND(AE$9&gt;=8/24,AE$9&lt;14/24)</formula>
    </cfRule>
    <cfRule type="expression" dxfId="3628" priority="100">
      <formula>AE$9&lt;8/24</formula>
    </cfRule>
  </conditionalFormatting>
  <conditionalFormatting sqref="AU16:BJ21">
    <cfRule type="expression" dxfId="3627" priority="101">
      <formula>BI$9&gt;=20/24</formula>
    </cfRule>
    <cfRule type="expression" dxfId="3626" priority="102">
      <formula>AND(BI$9&gt;=14/24,BI$9&lt;20/24)</formula>
    </cfRule>
    <cfRule type="expression" dxfId="3625" priority="103">
      <formula>AND(BI$9&gt;=8/24,BI$9&lt;14/24)</formula>
    </cfRule>
    <cfRule type="expression" dxfId="3624" priority="104">
      <formula>BI$9&lt;8/24</formula>
    </cfRule>
  </conditionalFormatting>
  <conditionalFormatting sqref="AW15">
    <cfRule type="expression" dxfId="3623" priority="73">
      <formula>B$9&gt;=20/24</formula>
    </cfRule>
    <cfRule type="expression" dxfId="3622" priority="74">
      <formula>AND(B$9&gt;=14/24,B$9&lt;20/24)</formula>
    </cfRule>
    <cfRule type="expression" dxfId="3621" priority="75">
      <formula>AND(B$9&gt;=8/24,B$9&lt;14/24)</formula>
    </cfRule>
    <cfRule type="expression" dxfId="3620" priority="76">
      <formula>B$9&lt;8/24</formula>
    </cfRule>
  </conditionalFormatting>
  <conditionalFormatting sqref="A73">
    <cfRule type="expression" dxfId="3619" priority="24">
      <formula>$AH73=0</formula>
    </cfRule>
  </conditionalFormatting>
  <conditionalFormatting sqref="B137:B152 B154:B159 B97:F107 C137:F151 B109:F112 B125:F134 G131:R133 B11:AF13">
    <cfRule type="expression" dxfId="3618" priority="20">
      <formula>B$9&gt;=20/24</formula>
    </cfRule>
  </conditionalFormatting>
  <conditionalFormatting sqref="B137:B152 B154:B159 B97:F107 C137:F151 B109:F112 B125:F134 G131:R133 B11:AF13">
    <cfRule type="expression" dxfId="3617" priority="21">
      <formula>AND(B$9&gt;=14/24,B$9&lt;20/24)</formula>
    </cfRule>
    <cfRule type="expression" dxfId="3616" priority="22">
      <formula>AND(B$9&gt;=8/24,B$9&lt;14/24)</formula>
    </cfRule>
    <cfRule type="expression" dxfId="3615" priority="23">
      <formula>B$9&lt;8/24</formula>
    </cfRule>
  </conditionalFormatting>
  <conditionalFormatting sqref="B14:AF28">
    <cfRule type="expression" dxfId="3614" priority="10">
      <formula>B14&gt;$AG14*1</formula>
    </cfRule>
    <cfRule type="expression" dxfId="3613" priority="11">
      <formula>B$9&gt;=20/24</formula>
    </cfRule>
    <cfRule type="expression" dxfId="3612" priority="12">
      <formula>AND(B$9&gt;=14/24,B$9&lt;20/24)</formula>
    </cfRule>
    <cfRule type="expression" dxfId="3611" priority="13">
      <formula>AND(B$9&gt;=8/24,B$9&lt;14/24)</formula>
    </cfRule>
    <cfRule type="expression" dxfId="3610" priority="14">
      <formula>B$9&lt;8/24</formula>
    </cfRule>
  </conditionalFormatting>
  <conditionalFormatting sqref="B161:B167">
    <cfRule type="expression" dxfId="3609" priority="15">
      <formula>B$9&gt;=20/24</formula>
    </cfRule>
    <cfRule type="expression" dxfId="3608" priority="16">
      <formula>AND(B$9&gt;=14/24,B$9&lt;20/24)</formula>
    </cfRule>
    <cfRule type="expression" dxfId="3607" priority="17">
      <formula>AND(B$9&gt;=8/24,B$9&lt;14/24)</formula>
    </cfRule>
    <cfRule type="expression" dxfId="3606" priority="18">
      <formula>B$9&lt;8/24</formula>
    </cfRule>
  </conditionalFormatting>
  <conditionalFormatting sqref="B169:B274">
    <cfRule type="expression" dxfId="3605" priority="6">
      <formula>B$9&gt;=20/24</formula>
    </cfRule>
    <cfRule type="expression" dxfId="3604" priority="7">
      <formula>AND(B$9&gt;=14/24,B$9&lt;20/24)</formula>
    </cfRule>
    <cfRule type="expression" dxfId="3603" priority="8">
      <formula>AND(B$9&gt;=8/24,B$9&lt;14/24)</formula>
    </cfRule>
    <cfRule type="expression" dxfId="3602" priority="9">
      <formula>B$9&lt;8/24</formula>
    </cfRule>
  </conditionalFormatting>
  <conditionalFormatting sqref="B11:AF13">
    <cfRule type="expression" dxfId="3601" priority="19">
      <formula>B11&gt;$AG11*1</formula>
    </cfRule>
  </conditionalFormatting>
  <conditionalFormatting sqref="A153">
    <cfRule type="expression" dxfId="3600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599" priority="1">
      <formula>AL$9&gt;=20/24</formula>
    </cfRule>
  </conditionalFormatting>
  <conditionalFormatting sqref="AL153">
    <cfRule type="expression" dxfId="3598" priority="2">
      <formula>AND(AL$9&gt;=14/24,AL$9&lt;20/24)</formula>
    </cfRule>
    <cfRule type="expression" dxfId="3597" priority="3">
      <formula>AND(AL$9&gt;=8/24,AL$9&lt;14/24)</formula>
    </cfRule>
    <cfRule type="expression" dxfId="3596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CJ305"/>
  <sheetViews>
    <sheetView zoomScale="112" zoomScaleNormal="112" workbookViewId="0">
      <pane xSplit="1" ySplit="10" topLeftCell="G11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U2" sqref="U1:X1048576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2080/10/5</v>
      </c>
      <c r="C4" s="250"/>
      <c r="D4" s="250"/>
      <c r="E4" s="251" t="str">
        <f ca="1">"2080/"&amp;"10/"&amp;INT(MID(CELL("filename",G6),FIND("]",CELL("filename",G6))+1,200))</f>
        <v>2080/10/5</v>
      </c>
      <c r="F4" s="251"/>
      <c r="G4" s="251"/>
      <c r="H4" s="251" t="str">
        <f ca="1">TEXT(E4,"dddd")</f>
        <v>Saturday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86.1</v>
      </c>
      <c r="C5" s="30">
        <f t="shared" si="0"/>
        <v>78.3</v>
      </c>
      <c r="D5" s="30">
        <f t="shared" si="0"/>
        <v>64.3</v>
      </c>
      <c r="E5" s="30">
        <f t="shared" si="0"/>
        <v>68.2</v>
      </c>
      <c r="F5" s="30">
        <f t="shared" si="0"/>
        <v>135.9</v>
      </c>
      <c r="G5" s="30">
        <f t="shared" si="0"/>
        <v>140</v>
      </c>
      <c r="H5" s="30">
        <f t="shared" si="0"/>
        <v>142.19999999999999</v>
      </c>
      <c r="I5" s="30">
        <f t="shared" si="0"/>
        <v>140.5</v>
      </c>
      <c r="J5" s="30">
        <f t="shared" si="0"/>
        <v>160.69999999999999</v>
      </c>
      <c r="K5" s="30">
        <f t="shared" si="0"/>
        <v>154</v>
      </c>
      <c r="L5" s="30">
        <f t="shared" si="0"/>
        <v>161.69999999999999</v>
      </c>
      <c r="M5" s="30">
        <f t="shared" si="0"/>
        <v>179.10000000000002</v>
      </c>
      <c r="N5" s="30">
        <f t="shared" si="0"/>
        <v>191.4</v>
      </c>
      <c r="O5" s="30">
        <f t="shared" si="0"/>
        <v>178.8</v>
      </c>
      <c r="P5" s="30">
        <f t="shared" si="0"/>
        <v>186.7</v>
      </c>
      <c r="Q5" s="30">
        <f t="shared" si="0"/>
        <v>186.7</v>
      </c>
      <c r="R5" s="30">
        <f t="shared" si="0"/>
        <v>265.60000000000002</v>
      </c>
      <c r="S5" s="30">
        <f t="shared" si="0"/>
        <v>283.7</v>
      </c>
      <c r="T5" s="30">
        <f t="shared" si="0"/>
        <v>291.10000000000002</v>
      </c>
      <c r="U5" s="30">
        <f t="shared" si="0"/>
        <v>192.7</v>
      </c>
      <c r="V5" s="30">
        <f t="shared" si="0"/>
        <v>194.2</v>
      </c>
      <c r="W5" s="30">
        <f t="shared" si="0"/>
        <v>171.6</v>
      </c>
      <c r="X5" s="30">
        <f t="shared" si="0"/>
        <v>130.48000000000002</v>
      </c>
      <c r="Y5" s="30">
        <f t="shared" si="0"/>
        <v>148.4</v>
      </c>
      <c r="Z5" s="30">
        <f t="shared" si="0"/>
        <v>161.30000000000001</v>
      </c>
      <c r="AA5" s="30">
        <f>AB108</f>
        <v>99.699999999999989</v>
      </c>
      <c r="AB5" s="30">
        <f t="shared" si="0"/>
        <v>96</v>
      </c>
      <c r="AC5" s="30">
        <f t="shared" si="0"/>
        <v>98.4</v>
      </c>
      <c r="AD5" s="30">
        <f t="shared" si="0"/>
        <v>98.4</v>
      </c>
      <c r="AE5" s="30">
        <f t="shared" si="0"/>
        <v>98.4</v>
      </c>
      <c r="AF5" s="30">
        <f>B108</f>
        <v>88.199999999999989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Load=1401</v>
      </c>
      <c r="B7" s="35">
        <f t="shared" ref="B7:AF7" si="1">B116</f>
        <v>1707.5999999999997</v>
      </c>
      <c r="C7" s="35">
        <f t="shared" si="1"/>
        <v>1665.8999999999996</v>
      </c>
      <c r="D7" s="35">
        <f t="shared" si="1"/>
        <v>1641.7999999999997</v>
      </c>
      <c r="E7" s="35">
        <f t="shared" si="1"/>
        <v>1611.3999999999996</v>
      </c>
      <c r="F7" s="35">
        <f t="shared" si="1"/>
        <v>1586.3999999999996</v>
      </c>
      <c r="G7" s="35">
        <f t="shared" si="1"/>
        <v>1591.6999999999998</v>
      </c>
      <c r="H7" s="35">
        <f t="shared" si="1"/>
        <v>1574.3999999999996</v>
      </c>
      <c r="I7" s="35">
        <f t="shared" si="1"/>
        <v>1571.6999999999994</v>
      </c>
      <c r="J7" s="35">
        <f t="shared" si="1"/>
        <v>1632.5999999999995</v>
      </c>
      <c r="K7" s="35">
        <f t="shared" si="1"/>
        <v>1695.7999999999997</v>
      </c>
      <c r="L7" s="35">
        <f t="shared" si="1"/>
        <v>1818.1</v>
      </c>
      <c r="M7" s="35">
        <f t="shared" si="1"/>
        <v>1715.9999999999995</v>
      </c>
      <c r="N7" s="35">
        <f t="shared" si="1"/>
        <v>1796.3999999999996</v>
      </c>
      <c r="O7" s="35">
        <f t="shared" si="1"/>
        <v>1798</v>
      </c>
      <c r="P7" s="35">
        <f t="shared" si="1"/>
        <v>1775.6999999999998</v>
      </c>
      <c r="Q7" s="35">
        <f t="shared" si="1"/>
        <v>1787</v>
      </c>
      <c r="R7" s="35">
        <f t="shared" si="1"/>
        <v>1692</v>
      </c>
      <c r="S7" s="35">
        <f t="shared" si="1"/>
        <v>1784.1999999999998</v>
      </c>
      <c r="T7" s="35">
        <f t="shared" si="1"/>
        <v>1818.1999999999998</v>
      </c>
      <c r="U7" s="35">
        <f t="shared" si="1"/>
        <v>1824</v>
      </c>
      <c r="V7" s="35">
        <f t="shared" si="1"/>
        <v>1402.3</v>
      </c>
      <c r="W7" s="35">
        <f t="shared" si="1"/>
        <v>1401.1</v>
      </c>
      <c r="X7" s="35">
        <f t="shared" si="1"/>
        <v>1747.9999999999998</v>
      </c>
      <c r="Y7" s="35">
        <f t="shared" si="1"/>
        <v>1679.98</v>
      </c>
      <c r="Z7" s="35">
        <f t="shared" si="1"/>
        <v>1907.08</v>
      </c>
      <c r="AA7" s="35">
        <f t="shared" si="1"/>
        <v>2038.5800000000004</v>
      </c>
      <c r="AB7" s="35">
        <f>AB116</f>
        <v>1911.6800000000003</v>
      </c>
      <c r="AC7" s="35">
        <f t="shared" si="1"/>
        <v>1811.9800000000005</v>
      </c>
      <c r="AD7" s="35">
        <f t="shared" si="1"/>
        <v>1818.38</v>
      </c>
      <c r="AE7" s="35">
        <f t="shared" si="1"/>
        <v>1748.38</v>
      </c>
      <c r="AF7" s="35">
        <f t="shared" si="1"/>
        <v>1698.38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2236.8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1911.68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31.1</v>
      </c>
      <c r="C11" s="43">
        <v>31.1</v>
      </c>
      <c r="D11" s="43">
        <v>31.1</v>
      </c>
      <c r="E11" s="43">
        <v>31.1</v>
      </c>
      <c r="F11" s="43">
        <v>31.1</v>
      </c>
      <c r="G11" s="43">
        <v>31.1</v>
      </c>
      <c r="H11" s="43">
        <v>31.1</v>
      </c>
      <c r="I11" s="43">
        <v>31.1</v>
      </c>
      <c r="J11" s="43">
        <v>31.1</v>
      </c>
      <c r="K11" s="43">
        <v>31.1</v>
      </c>
      <c r="L11" s="43">
        <v>31.1</v>
      </c>
      <c r="M11" s="43">
        <v>28.3</v>
      </c>
      <c r="N11" s="43">
        <v>28.3</v>
      </c>
      <c r="O11" s="43">
        <v>28.3</v>
      </c>
      <c r="P11" s="43">
        <v>28.3</v>
      </c>
      <c r="Q11" s="43">
        <v>28.3</v>
      </c>
      <c r="R11" s="43">
        <v>28.3</v>
      </c>
      <c r="S11" s="43">
        <v>30.2</v>
      </c>
      <c r="T11" s="43">
        <v>30.2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4">
        <v>32.4</v>
      </c>
      <c r="AA11" s="44">
        <v>32.4</v>
      </c>
      <c r="AB11" s="44">
        <v>32.4</v>
      </c>
      <c r="AC11" s="44">
        <v>32.4</v>
      </c>
      <c r="AD11" s="44">
        <v>32.4</v>
      </c>
      <c r="AE11" s="44">
        <v>32.4</v>
      </c>
      <c r="AF11" s="44">
        <v>32.4</v>
      </c>
      <c r="AG11" s="45">
        <v>86</v>
      </c>
      <c r="AH11" s="46">
        <f t="shared" ref="AH11:AH74" si="2">MAX(B11:AF11)</f>
        <v>32.4</v>
      </c>
      <c r="AI11" s="47">
        <f t="shared" ref="AI11:AI74" si="3">MIN(B11:AF11)</f>
        <v>28.3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27</v>
      </c>
      <c r="C12" s="43">
        <v>27</v>
      </c>
      <c r="D12" s="43">
        <v>27</v>
      </c>
      <c r="E12" s="43">
        <v>27</v>
      </c>
      <c r="F12" s="43">
        <v>27</v>
      </c>
      <c r="G12" s="43">
        <v>27</v>
      </c>
      <c r="H12" s="43">
        <v>27</v>
      </c>
      <c r="I12" s="43">
        <v>27</v>
      </c>
      <c r="J12" s="43">
        <v>27</v>
      </c>
      <c r="K12" s="43">
        <v>27</v>
      </c>
      <c r="L12" s="43">
        <v>27</v>
      </c>
      <c r="M12" s="43">
        <v>25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23.9</v>
      </c>
      <c r="T12" s="43">
        <v>24</v>
      </c>
      <c r="U12" s="43">
        <v>23</v>
      </c>
      <c r="V12" s="43">
        <v>23</v>
      </c>
      <c r="W12" s="43">
        <v>23</v>
      </c>
      <c r="X12" s="43">
        <v>23</v>
      </c>
      <c r="Y12" s="43">
        <v>23</v>
      </c>
      <c r="Z12" s="44">
        <v>25.98</v>
      </c>
      <c r="AA12" s="44">
        <v>25.98</v>
      </c>
      <c r="AB12" s="44">
        <v>25.98</v>
      </c>
      <c r="AC12" s="44">
        <v>25.98</v>
      </c>
      <c r="AD12" s="44">
        <v>25.98</v>
      </c>
      <c r="AE12" s="44">
        <v>25.98</v>
      </c>
      <c r="AF12" s="44">
        <v>25.98</v>
      </c>
      <c r="AG12" s="48">
        <v>82</v>
      </c>
      <c r="AH12" s="46">
        <f t="shared" si="2"/>
        <v>27</v>
      </c>
      <c r="AI12" s="47">
        <f t="shared" si="3"/>
        <v>23</v>
      </c>
      <c r="AK12" s="49"/>
      <c r="AL12" s="50" t="str">
        <f ca="1">MID(CELL("filename",C7),FIND("]",CELL("filename",C7))+1,600)</f>
        <v>05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67.7</v>
      </c>
      <c r="C13" s="43">
        <v>67.7</v>
      </c>
      <c r="D13" s="43">
        <v>67.7</v>
      </c>
      <c r="E13" s="43">
        <v>67.7</v>
      </c>
      <c r="F13" s="43">
        <v>67.7</v>
      </c>
      <c r="G13" s="43">
        <v>67.7</v>
      </c>
      <c r="H13" s="43">
        <v>67.7</v>
      </c>
      <c r="I13" s="43">
        <v>67.7</v>
      </c>
      <c r="J13" s="43">
        <v>67.7</v>
      </c>
      <c r="K13" s="43">
        <v>67.7</v>
      </c>
      <c r="L13" s="43">
        <v>67.7</v>
      </c>
      <c r="M13" s="43">
        <v>47.9</v>
      </c>
      <c r="N13" s="43">
        <v>47.9</v>
      </c>
      <c r="O13" s="43">
        <v>47.9</v>
      </c>
      <c r="P13" s="43">
        <v>47.9</v>
      </c>
      <c r="Q13" s="43">
        <v>47.9</v>
      </c>
      <c r="R13" s="44">
        <v>56.1</v>
      </c>
      <c r="S13" s="44">
        <v>56.1</v>
      </c>
      <c r="T13" s="44">
        <v>66.3</v>
      </c>
      <c r="U13" s="44">
        <v>66.3</v>
      </c>
      <c r="V13" s="44">
        <v>66.3</v>
      </c>
      <c r="W13" s="44">
        <v>66.3</v>
      </c>
      <c r="X13" s="44">
        <v>66.3</v>
      </c>
      <c r="Y13" s="44">
        <v>66.3</v>
      </c>
      <c r="Z13" s="44">
        <v>67.5</v>
      </c>
      <c r="AA13" s="44">
        <v>67.5</v>
      </c>
      <c r="AB13" s="44">
        <v>67.5</v>
      </c>
      <c r="AC13" s="44">
        <v>67.5</v>
      </c>
      <c r="AD13" s="44">
        <v>67.5</v>
      </c>
      <c r="AE13" s="44">
        <v>67.5</v>
      </c>
      <c r="AF13" s="44">
        <v>67.5</v>
      </c>
      <c r="AG13" s="48">
        <v>78</v>
      </c>
      <c r="AH13" s="46">
        <f t="shared" si="2"/>
        <v>67.7</v>
      </c>
      <c r="AI13" s="47">
        <f t="shared" si="3"/>
        <v>47.9</v>
      </c>
      <c r="AK13" s="49"/>
      <c r="AL13" s="50" t="str">
        <f ca="1">"Daily Load Curve(Excluding of Export) of Nepal ("&amp;A4&amp;" "&amp;B4&amp;")"</f>
        <v>Daily Load Curve(Excluding of Export) of Nepal (Nepali Date: 2080/10/5)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34.299999999999997</v>
      </c>
      <c r="C14" s="43">
        <v>34.299999999999997</v>
      </c>
      <c r="D14" s="43">
        <v>34.299999999999997</v>
      </c>
      <c r="E14" s="43">
        <v>34.299999999999997</v>
      </c>
      <c r="F14" s="43">
        <v>34.299999999999997</v>
      </c>
      <c r="G14" s="43">
        <v>34.299999999999997</v>
      </c>
      <c r="H14" s="43">
        <v>34.299999999999997</v>
      </c>
      <c r="I14" s="43">
        <v>34.299999999999997</v>
      </c>
      <c r="J14" s="43">
        <v>34.299999999999997</v>
      </c>
      <c r="K14" s="43">
        <v>34.299999999999997</v>
      </c>
      <c r="L14" s="43">
        <v>34.299999999999997</v>
      </c>
      <c r="M14" s="43">
        <v>25.5</v>
      </c>
      <c r="N14" s="43">
        <v>25.5</v>
      </c>
      <c r="O14" s="43">
        <v>25.5</v>
      </c>
      <c r="P14" s="43">
        <v>25.5</v>
      </c>
      <c r="Q14" s="43">
        <v>25.5</v>
      </c>
      <c r="R14" s="43">
        <v>25.5</v>
      </c>
      <c r="S14" s="43">
        <v>25.5</v>
      </c>
      <c r="T14" s="43">
        <v>26.7</v>
      </c>
      <c r="U14" s="43">
        <v>26.7</v>
      </c>
      <c r="V14" s="43">
        <v>26.7</v>
      </c>
      <c r="W14" s="43">
        <v>26.7</v>
      </c>
      <c r="X14" s="43">
        <v>26.7</v>
      </c>
      <c r="Y14" s="43">
        <v>26.7</v>
      </c>
      <c r="Z14" s="44">
        <v>35</v>
      </c>
      <c r="AA14" s="44">
        <v>35</v>
      </c>
      <c r="AB14" s="44">
        <v>35</v>
      </c>
      <c r="AC14" s="44">
        <v>35</v>
      </c>
      <c r="AD14" s="44">
        <v>35</v>
      </c>
      <c r="AE14" s="44">
        <v>35</v>
      </c>
      <c r="AF14" s="44">
        <v>35</v>
      </c>
      <c r="AG14" s="48">
        <v>77</v>
      </c>
      <c r="AH14" s="46">
        <f t="shared" si="2"/>
        <v>35</v>
      </c>
      <c r="AI14" s="47">
        <f t="shared" si="3"/>
        <v>25.5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54.8</v>
      </c>
      <c r="C15" s="43">
        <v>54.8</v>
      </c>
      <c r="D15" s="43">
        <v>54.8</v>
      </c>
      <c r="E15" s="43">
        <v>54.8</v>
      </c>
      <c r="F15" s="43">
        <v>54.8</v>
      </c>
      <c r="G15" s="43">
        <v>54.8</v>
      </c>
      <c r="H15" s="43">
        <v>54.8</v>
      </c>
      <c r="I15" s="43">
        <v>54.8</v>
      </c>
      <c r="J15" s="43">
        <v>54.8</v>
      </c>
      <c r="K15" s="43">
        <v>54.8</v>
      </c>
      <c r="L15" s="43">
        <v>54.8</v>
      </c>
      <c r="M15" s="43">
        <v>56</v>
      </c>
      <c r="N15" s="43">
        <v>56</v>
      </c>
      <c r="O15" s="43">
        <v>56</v>
      </c>
      <c r="P15" s="43">
        <v>56</v>
      </c>
      <c r="Q15" s="43">
        <v>56</v>
      </c>
      <c r="R15" s="43">
        <v>56</v>
      </c>
      <c r="S15" s="43">
        <v>56</v>
      </c>
      <c r="T15" s="43">
        <v>56</v>
      </c>
      <c r="U15" s="43">
        <v>56</v>
      </c>
      <c r="V15" s="43">
        <v>56</v>
      </c>
      <c r="W15" s="43">
        <v>56</v>
      </c>
      <c r="X15" s="43">
        <v>56</v>
      </c>
      <c r="Y15" s="43">
        <v>56</v>
      </c>
      <c r="Z15" s="44">
        <v>55.4</v>
      </c>
      <c r="AA15" s="44">
        <v>55.4</v>
      </c>
      <c r="AB15" s="44">
        <v>55.4</v>
      </c>
      <c r="AC15" s="44">
        <v>55.4</v>
      </c>
      <c r="AD15" s="44">
        <v>55.4</v>
      </c>
      <c r="AE15" s="44">
        <v>55.4</v>
      </c>
      <c r="AF15" s="44">
        <v>55.4</v>
      </c>
      <c r="AG15" s="48">
        <v>73</v>
      </c>
      <c r="AH15" s="46">
        <f t="shared" si="2"/>
        <v>56</v>
      </c>
      <c r="AI15" s="47">
        <f t="shared" si="3"/>
        <v>54.8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40.6</v>
      </c>
      <c r="C16" s="43">
        <v>40.6</v>
      </c>
      <c r="D16" s="43">
        <v>40.6</v>
      </c>
      <c r="E16" s="43">
        <v>40.6</v>
      </c>
      <c r="F16" s="43">
        <v>40.6</v>
      </c>
      <c r="G16" s="43">
        <v>40.6</v>
      </c>
      <c r="H16" s="43">
        <v>40.6</v>
      </c>
      <c r="I16" s="43">
        <v>40.6</v>
      </c>
      <c r="J16" s="43">
        <v>40.6</v>
      </c>
      <c r="K16" s="43">
        <v>40.6</v>
      </c>
      <c r="L16" s="43">
        <v>40.6</v>
      </c>
      <c r="M16" s="43">
        <v>30</v>
      </c>
      <c r="N16" s="43">
        <v>30</v>
      </c>
      <c r="O16" s="43">
        <v>30</v>
      </c>
      <c r="P16" s="43">
        <v>30</v>
      </c>
      <c r="Q16" s="43">
        <v>30</v>
      </c>
      <c r="R16" s="43">
        <v>30</v>
      </c>
      <c r="S16" s="43">
        <v>30</v>
      </c>
      <c r="T16" s="43">
        <v>30</v>
      </c>
      <c r="U16" s="43">
        <v>30</v>
      </c>
      <c r="V16" s="43">
        <v>30</v>
      </c>
      <c r="W16" s="43">
        <v>30</v>
      </c>
      <c r="X16" s="43">
        <v>30</v>
      </c>
      <c r="Y16" s="43">
        <v>30</v>
      </c>
      <c r="Z16" s="44">
        <v>49.1</v>
      </c>
      <c r="AA16" s="44">
        <v>49.1</v>
      </c>
      <c r="AB16" s="44">
        <v>49.1</v>
      </c>
      <c r="AC16" s="44">
        <v>49.1</v>
      </c>
      <c r="AD16" s="44">
        <v>49.1</v>
      </c>
      <c r="AE16" s="44">
        <v>49.1</v>
      </c>
      <c r="AF16" s="44">
        <v>49.1</v>
      </c>
      <c r="AG16" s="48">
        <v>71</v>
      </c>
      <c r="AH16" s="46">
        <f t="shared" si="2"/>
        <v>49.1</v>
      </c>
      <c r="AI16" s="47">
        <f t="shared" si="3"/>
        <v>30</v>
      </c>
      <c r="AK16" s="49"/>
      <c r="AL16" s="52" t="s">
        <v>7</v>
      </c>
      <c r="AM16" s="57">
        <f t="shared" ref="AM16:AR16" si="4">B71</f>
        <v>1061.6999999999998</v>
      </c>
      <c r="AN16" s="57">
        <f t="shared" si="4"/>
        <v>1061.6999999999998</v>
      </c>
      <c r="AO16" s="57">
        <f t="shared" si="4"/>
        <v>1061.6999999999998</v>
      </c>
      <c r="AP16" s="57">
        <f t="shared" si="4"/>
        <v>1061.6999999999998</v>
      </c>
      <c r="AQ16" s="57">
        <f t="shared" si="4"/>
        <v>1061.6999999999998</v>
      </c>
      <c r="AR16" s="57">
        <f t="shared" si="4"/>
        <v>1061.6999999999998</v>
      </c>
      <c r="AS16" s="57">
        <f>I71</f>
        <v>1061.6999999999998</v>
      </c>
      <c r="AT16" s="57">
        <f>K71</f>
        <v>1061.6999999999998</v>
      </c>
      <c r="AU16" s="57">
        <f t="shared" ref="AU16:BD16" si="5">M71</f>
        <v>1004.1999999999998</v>
      </c>
      <c r="AV16" s="57">
        <f t="shared" si="5"/>
        <v>1004.1999999999998</v>
      </c>
      <c r="AW16" s="57">
        <f t="shared" si="5"/>
        <v>1004.1999999999998</v>
      </c>
      <c r="AX16" s="57">
        <f t="shared" si="5"/>
        <v>1004.1999999999998</v>
      </c>
      <c r="AY16" s="57">
        <f t="shared" si="5"/>
        <v>1004.1999999999998</v>
      </c>
      <c r="AZ16" s="57">
        <f t="shared" si="5"/>
        <v>1012.4</v>
      </c>
      <c r="BA16" s="57">
        <f t="shared" si="5"/>
        <v>1013.1999999999999</v>
      </c>
      <c r="BB16" s="57">
        <f t="shared" si="5"/>
        <v>1024.6999999999998</v>
      </c>
      <c r="BC16" s="57">
        <f t="shared" si="5"/>
        <v>1024.5999999999999</v>
      </c>
      <c r="BD16" s="57">
        <f t="shared" si="5"/>
        <v>1024.5999999999999</v>
      </c>
      <c r="BE16" s="58">
        <f>X71</f>
        <v>1024.5999999999999</v>
      </c>
      <c r="BF16" s="58">
        <f>Z71</f>
        <v>1127.58</v>
      </c>
      <c r="BG16" s="58">
        <f>AB71</f>
        <v>1127.58</v>
      </c>
      <c r="BH16" s="58">
        <f>AD71</f>
        <v>1127.58</v>
      </c>
      <c r="BI16" s="58">
        <f>AE71</f>
        <v>1127.58</v>
      </c>
      <c r="BJ16" s="58">
        <f>AF71</f>
        <v>1127.58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35.799999999999997</v>
      </c>
      <c r="C17" s="44">
        <v>35.799999999999997</v>
      </c>
      <c r="D17" s="44">
        <v>35.799999999999997</v>
      </c>
      <c r="E17" s="44">
        <v>35.799999999999997</v>
      </c>
      <c r="F17" s="44">
        <v>35.799999999999997</v>
      </c>
      <c r="G17" s="44">
        <v>35.799999999999997</v>
      </c>
      <c r="H17" s="44">
        <v>35.799999999999997</v>
      </c>
      <c r="I17" s="44">
        <v>35.799999999999997</v>
      </c>
      <c r="J17" s="44">
        <v>35.799999999999997</v>
      </c>
      <c r="K17" s="44">
        <v>35.799999999999997</v>
      </c>
      <c r="L17" s="44">
        <v>35.799999999999997</v>
      </c>
      <c r="M17" s="44">
        <v>30</v>
      </c>
      <c r="N17" s="44">
        <v>30</v>
      </c>
      <c r="O17" s="44">
        <v>30</v>
      </c>
      <c r="P17" s="44">
        <v>30</v>
      </c>
      <c r="Q17" s="44">
        <v>30</v>
      </c>
      <c r="R17" s="44">
        <v>30</v>
      </c>
      <c r="S17" s="44">
        <v>30</v>
      </c>
      <c r="T17" s="44">
        <v>30</v>
      </c>
      <c r="U17" s="44">
        <v>30</v>
      </c>
      <c r="V17" s="44">
        <v>30</v>
      </c>
      <c r="W17" s="44">
        <v>30</v>
      </c>
      <c r="X17" s="44">
        <v>30</v>
      </c>
      <c r="Y17" s="44">
        <v>30</v>
      </c>
      <c r="Z17" s="44">
        <v>42.9</v>
      </c>
      <c r="AA17" s="44">
        <v>42.9</v>
      </c>
      <c r="AB17" s="44">
        <v>42.9</v>
      </c>
      <c r="AC17" s="44">
        <v>42.9</v>
      </c>
      <c r="AD17" s="44">
        <v>42.9</v>
      </c>
      <c r="AE17" s="44">
        <v>42.9</v>
      </c>
      <c r="AF17" s="44">
        <v>42.9</v>
      </c>
      <c r="AG17" s="45">
        <v>54</v>
      </c>
      <c r="AH17" s="46">
        <f t="shared" si="2"/>
        <v>42.9</v>
      </c>
      <c r="AI17" s="47">
        <f t="shared" si="3"/>
        <v>30</v>
      </c>
      <c r="AK17" s="49"/>
      <c r="AL17" s="52" t="s">
        <v>29</v>
      </c>
      <c r="AM17" s="57">
        <f t="shared" ref="AM17:AR17" si="6">B78</f>
        <v>642.5</v>
      </c>
      <c r="AN17" s="57">
        <f t="shared" si="6"/>
        <v>525</v>
      </c>
      <c r="AO17" s="57">
        <f t="shared" si="6"/>
        <v>555.00000000000011</v>
      </c>
      <c r="AP17" s="57">
        <f t="shared" si="6"/>
        <v>579.1</v>
      </c>
      <c r="AQ17" s="57">
        <f t="shared" si="6"/>
        <v>578.9</v>
      </c>
      <c r="AR17" s="57">
        <f t="shared" si="6"/>
        <v>570.5</v>
      </c>
      <c r="AS17" s="57">
        <f>I78</f>
        <v>519.1</v>
      </c>
      <c r="AT17" s="57">
        <f>K78</f>
        <v>577</v>
      </c>
      <c r="AU17" s="57">
        <f t="shared" ref="AU17:BD17" si="7">M78</f>
        <v>508.8</v>
      </c>
      <c r="AV17" s="57">
        <f t="shared" si="7"/>
        <v>524.5</v>
      </c>
      <c r="AW17" s="57">
        <f t="shared" si="7"/>
        <v>550.40000000000009</v>
      </c>
      <c r="AX17" s="57">
        <f t="shared" si="7"/>
        <v>487.7</v>
      </c>
      <c r="AY17" s="57">
        <f t="shared" si="7"/>
        <v>365.9</v>
      </c>
      <c r="AZ17" s="57">
        <f t="shared" si="7"/>
        <v>253.70000000000002</v>
      </c>
      <c r="BA17" s="57">
        <f t="shared" si="7"/>
        <v>162.29999999999998</v>
      </c>
      <c r="BB17" s="57">
        <f t="shared" si="7"/>
        <v>162.29999999999998</v>
      </c>
      <c r="BC17" s="57">
        <f t="shared" si="7"/>
        <v>162.29999999999998</v>
      </c>
      <c r="BD17" s="57">
        <f t="shared" si="7"/>
        <v>162.29999999999998</v>
      </c>
      <c r="BE17" s="58">
        <f>X78</f>
        <v>512.29999999999995</v>
      </c>
      <c r="BF17" s="58">
        <f>Z78</f>
        <v>574.1</v>
      </c>
      <c r="BG17" s="58">
        <f>AB78</f>
        <v>579.30000000000007</v>
      </c>
      <c r="BH17" s="58">
        <f>AD78</f>
        <v>645.20000000000005</v>
      </c>
      <c r="BI17" s="58">
        <f>AE78</f>
        <v>645.20000000000005</v>
      </c>
      <c r="BJ17" s="58">
        <f>AF78</f>
        <v>645.20000000000005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17.2</v>
      </c>
      <c r="C18" s="44">
        <v>17.2</v>
      </c>
      <c r="D18" s="44">
        <v>17.2</v>
      </c>
      <c r="E18" s="44">
        <v>17.2</v>
      </c>
      <c r="F18" s="44">
        <v>17.2</v>
      </c>
      <c r="G18" s="44">
        <v>17.2</v>
      </c>
      <c r="H18" s="44">
        <v>17.2</v>
      </c>
      <c r="I18" s="44">
        <v>17.2</v>
      </c>
      <c r="J18" s="44">
        <v>17.2</v>
      </c>
      <c r="K18" s="44">
        <v>17.2</v>
      </c>
      <c r="L18" s="44">
        <v>17.2</v>
      </c>
      <c r="M18" s="44">
        <v>17.2</v>
      </c>
      <c r="N18" s="44">
        <v>17.2</v>
      </c>
      <c r="O18" s="44">
        <v>17.2</v>
      </c>
      <c r="P18" s="44">
        <v>17.2</v>
      </c>
      <c r="Q18" s="44">
        <v>17.2</v>
      </c>
      <c r="R18" s="44">
        <v>17.2</v>
      </c>
      <c r="S18" s="44">
        <v>17.2</v>
      </c>
      <c r="T18" s="44">
        <v>17.2</v>
      </c>
      <c r="U18" s="44">
        <v>17.2</v>
      </c>
      <c r="V18" s="44">
        <v>17.2</v>
      </c>
      <c r="W18" s="44">
        <v>17.2</v>
      </c>
      <c r="X18" s="44">
        <v>17.2</v>
      </c>
      <c r="Y18" s="44">
        <v>17.2</v>
      </c>
      <c r="Z18" s="44">
        <v>24.1</v>
      </c>
      <c r="AA18" s="44">
        <v>24.1</v>
      </c>
      <c r="AB18" s="44">
        <v>24.1</v>
      </c>
      <c r="AC18" s="44">
        <v>24.1</v>
      </c>
      <c r="AD18" s="44">
        <v>24.1</v>
      </c>
      <c r="AE18" s="44">
        <v>24.1</v>
      </c>
      <c r="AF18" s="44">
        <v>24.1</v>
      </c>
      <c r="AG18" s="48">
        <v>52.465000000000003</v>
      </c>
      <c r="AH18" s="46">
        <f t="shared" si="2"/>
        <v>24.1</v>
      </c>
      <c r="AI18" s="47">
        <f t="shared" si="3"/>
        <v>17.2</v>
      </c>
      <c r="AK18" s="49"/>
      <c r="AL18" s="52" t="s">
        <v>31</v>
      </c>
      <c r="AM18" s="57">
        <f t="shared" ref="AM18:AR18" si="8">B92</f>
        <v>354.40000000000003</v>
      </c>
      <c r="AN18" s="57">
        <f t="shared" si="8"/>
        <v>348.49999999999994</v>
      </c>
      <c r="AO18" s="57">
        <f t="shared" si="8"/>
        <v>351.79999999999995</v>
      </c>
      <c r="AP18" s="57">
        <f t="shared" si="8"/>
        <v>351.79999999999995</v>
      </c>
      <c r="AQ18" s="57">
        <f t="shared" si="8"/>
        <v>345.99999999999994</v>
      </c>
      <c r="AR18" s="57">
        <f t="shared" si="8"/>
        <v>304.59999999999997</v>
      </c>
      <c r="AS18" s="57">
        <f>I92</f>
        <v>314.59999999999997</v>
      </c>
      <c r="AT18" s="57">
        <f>K92</f>
        <v>333.39999999999992</v>
      </c>
      <c r="AU18" s="57">
        <f t="shared" ref="AU18:BD18" si="9">M92</f>
        <v>352.3</v>
      </c>
      <c r="AV18" s="57">
        <f t="shared" si="9"/>
        <v>355.59999999999997</v>
      </c>
      <c r="AW18" s="57">
        <f t="shared" si="9"/>
        <v>357.00000000000006</v>
      </c>
      <c r="AX18" s="57">
        <f t="shared" si="9"/>
        <v>335.00000000000006</v>
      </c>
      <c r="AY18" s="57">
        <f t="shared" si="9"/>
        <v>336.20000000000005</v>
      </c>
      <c r="AZ18" s="57">
        <f t="shared" si="9"/>
        <v>345.20000000000005</v>
      </c>
      <c r="BA18" s="57">
        <f t="shared" si="9"/>
        <v>343.1</v>
      </c>
      <c r="BB18" s="57">
        <f t="shared" si="9"/>
        <v>347.5</v>
      </c>
      <c r="BC18" s="57">
        <f t="shared" si="9"/>
        <v>346</v>
      </c>
      <c r="BD18" s="57">
        <f t="shared" si="9"/>
        <v>346</v>
      </c>
      <c r="BE18" s="58">
        <f>X92</f>
        <v>339.5</v>
      </c>
      <c r="BF18" s="58">
        <f>Z92</f>
        <v>311.10000000000002</v>
      </c>
      <c r="BG18" s="58">
        <f>AB92</f>
        <v>327.20000000000005</v>
      </c>
      <c r="BH18" s="58">
        <f>AD92</f>
        <v>327.20000000000005</v>
      </c>
      <c r="BI18" s="58">
        <f>AE92</f>
        <v>327.20000000000005</v>
      </c>
      <c r="BJ18" s="58">
        <f>AF92</f>
        <v>327.20000000000005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88.199999999999989</v>
      </c>
      <c r="AN19" s="57">
        <f t="shared" si="10"/>
        <v>86.1</v>
      </c>
      <c r="AO19" s="57">
        <f t="shared" si="10"/>
        <v>78.3</v>
      </c>
      <c r="AP19" s="57">
        <f t="shared" si="10"/>
        <v>64.3</v>
      </c>
      <c r="AQ19" s="57">
        <f t="shared" si="10"/>
        <v>68.2</v>
      </c>
      <c r="AR19" s="57">
        <f t="shared" si="10"/>
        <v>135.9</v>
      </c>
      <c r="AS19" s="57">
        <f>I108</f>
        <v>142.19999999999999</v>
      </c>
      <c r="AT19" s="57">
        <f>K108</f>
        <v>160.69999999999999</v>
      </c>
      <c r="AU19" s="57">
        <f t="shared" ref="AU19:BD19" si="11">M108</f>
        <v>161.69999999999999</v>
      </c>
      <c r="AV19" s="57">
        <f t="shared" si="11"/>
        <v>179.10000000000002</v>
      </c>
      <c r="AW19" s="57">
        <f t="shared" si="11"/>
        <v>191.4</v>
      </c>
      <c r="AX19" s="57">
        <f t="shared" si="11"/>
        <v>178.8</v>
      </c>
      <c r="AY19" s="57">
        <f t="shared" si="11"/>
        <v>186.7</v>
      </c>
      <c r="AZ19" s="57">
        <f t="shared" si="11"/>
        <v>186.7</v>
      </c>
      <c r="BA19" s="57">
        <f t="shared" si="11"/>
        <v>265.60000000000002</v>
      </c>
      <c r="BB19" s="57">
        <f t="shared" si="11"/>
        <v>283.7</v>
      </c>
      <c r="BC19" s="57">
        <f t="shared" si="11"/>
        <v>291.10000000000002</v>
      </c>
      <c r="BD19" s="57">
        <f t="shared" si="11"/>
        <v>192.7</v>
      </c>
      <c r="BE19" s="58">
        <f>X108</f>
        <v>171.6</v>
      </c>
      <c r="BF19" s="58">
        <f>Z108</f>
        <v>148.4</v>
      </c>
      <c r="BG19" s="58">
        <f>AB108</f>
        <v>99.699999999999989</v>
      </c>
      <c r="BH19" s="58">
        <f>AD108</f>
        <v>98.4</v>
      </c>
      <c r="BI19" s="58">
        <f>AE108</f>
        <v>98.4</v>
      </c>
      <c r="BJ19" s="58">
        <f>AF108</f>
        <v>98.4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30</v>
      </c>
      <c r="AN20" s="57">
        <f t="shared" si="12"/>
        <v>30</v>
      </c>
      <c r="AO20" s="57">
        <f t="shared" si="12"/>
        <v>30</v>
      </c>
      <c r="AP20" s="57">
        <f t="shared" si="12"/>
        <v>24</v>
      </c>
      <c r="AQ20" s="57">
        <f t="shared" si="12"/>
        <v>24</v>
      </c>
      <c r="AR20" s="57">
        <f t="shared" si="12"/>
        <v>30</v>
      </c>
      <c r="AS20" s="57">
        <f>I96</f>
        <v>45</v>
      </c>
      <c r="AT20" s="57">
        <f>K96</f>
        <v>16</v>
      </c>
      <c r="AU20" s="57">
        <f t="shared" ref="AU20:BD20" si="13">M96</f>
        <v>51</v>
      </c>
      <c r="AV20" s="57">
        <f t="shared" si="13"/>
        <v>51</v>
      </c>
      <c r="AW20" s="57">
        <f t="shared" si="13"/>
        <v>51</v>
      </c>
      <c r="AX20" s="57">
        <f t="shared" si="13"/>
        <v>51</v>
      </c>
      <c r="AY20" s="57">
        <f t="shared" si="13"/>
        <v>51</v>
      </c>
      <c r="AZ20" s="57">
        <f t="shared" si="13"/>
        <v>51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51.9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60</v>
      </c>
      <c r="AN21" s="57">
        <f t="shared" si="14"/>
        <v>60</v>
      </c>
      <c r="AO21" s="57">
        <f t="shared" si="14"/>
        <v>60</v>
      </c>
      <c r="AP21" s="57">
        <f t="shared" si="14"/>
        <v>40</v>
      </c>
      <c r="AQ21" s="57">
        <f t="shared" si="14"/>
        <v>40</v>
      </c>
      <c r="AR21" s="57">
        <f t="shared" si="14"/>
        <v>30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35.200000000000003</v>
      </c>
      <c r="C22" s="44">
        <v>35.200000000000003</v>
      </c>
      <c r="D22" s="44">
        <v>35.200000000000003</v>
      </c>
      <c r="E22" s="44">
        <v>35.200000000000003</v>
      </c>
      <c r="F22" s="44">
        <v>35.200000000000003</v>
      </c>
      <c r="G22" s="44">
        <v>35.200000000000003</v>
      </c>
      <c r="H22" s="44">
        <v>35.200000000000003</v>
      </c>
      <c r="I22" s="44">
        <v>35.200000000000003</v>
      </c>
      <c r="J22" s="44">
        <v>35.200000000000003</v>
      </c>
      <c r="K22" s="44">
        <v>35.200000000000003</v>
      </c>
      <c r="L22" s="44">
        <v>35.200000000000003</v>
      </c>
      <c r="M22" s="44">
        <v>31</v>
      </c>
      <c r="N22" s="44">
        <v>31</v>
      </c>
      <c r="O22" s="44">
        <v>31</v>
      </c>
      <c r="P22" s="44">
        <v>31</v>
      </c>
      <c r="Q22" s="44">
        <v>31</v>
      </c>
      <c r="R22" s="44">
        <v>31</v>
      </c>
      <c r="S22" s="44">
        <v>31</v>
      </c>
      <c r="T22" s="44">
        <v>31</v>
      </c>
      <c r="U22" s="44">
        <v>31</v>
      </c>
      <c r="V22" s="44">
        <v>31</v>
      </c>
      <c r="W22" s="44">
        <v>31</v>
      </c>
      <c r="X22" s="44">
        <v>31</v>
      </c>
      <c r="Y22" s="44">
        <v>31</v>
      </c>
      <c r="Z22" s="44">
        <v>40.1</v>
      </c>
      <c r="AA22" s="44">
        <v>40.1</v>
      </c>
      <c r="AB22" s="44">
        <v>40.1</v>
      </c>
      <c r="AC22" s="44">
        <v>40.1</v>
      </c>
      <c r="AD22" s="44">
        <v>40.1</v>
      </c>
      <c r="AE22" s="44">
        <v>40.1</v>
      </c>
      <c r="AF22" s="44">
        <v>40.1</v>
      </c>
      <c r="AG22" s="48">
        <v>44</v>
      </c>
      <c r="AH22" s="46">
        <f t="shared" si="2"/>
        <v>40.1</v>
      </c>
      <c r="AI22" s="47">
        <f t="shared" si="3"/>
        <v>31</v>
      </c>
      <c r="AK22" s="49"/>
      <c r="AL22" s="59" t="s">
        <v>39</v>
      </c>
      <c r="AM22" s="60">
        <f t="shared" ref="AM22:BJ22" si="16">SUM(AM16:AM21)</f>
        <v>2236.7999999999997</v>
      </c>
      <c r="AN22" s="60">
        <f t="shared" si="16"/>
        <v>2111.2999999999997</v>
      </c>
      <c r="AO22" s="60">
        <f t="shared" si="16"/>
        <v>2136.7999999999997</v>
      </c>
      <c r="AP22" s="60">
        <f t="shared" si="16"/>
        <v>2120.8999999999996</v>
      </c>
      <c r="AQ22" s="60">
        <f t="shared" si="16"/>
        <v>2118.7999999999997</v>
      </c>
      <c r="AR22" s="60">
        <f t="shared" si="16"/>
        <v>2132.6999999999998</v>
      </c>
      <c r="AS22" s="60">
        <f t="shared" si="16"/>
        <v>2082.5999999999995</v>
      </c>
      <c r="AT22" s="60">
        <f t="shared" si="16"/>
        <v>2148.7999999999997</v>
      </c>
      <c r="AU22" s="60">
        <f t="shared" si="16"/>
        <v>2078</v>
      </c>
      <c r="AV22" s="60">
        <f t="shared" si="16"/>
        <v>2114.3999999999996</v>
      </c>
      <c r="AW22" s="60">
        <f t="shared" si="16"/>
        <v>2154</v>
      </c>
      <c r="AX22" s="60">
        <f t="shared" si="16"/>
        <v>2056.6999999999998</v>
      </c>
      <c r="AY22" s="60">
        <f t="shared" si="16"/>
        <v>1944</v>
      </c>
      <c r="AZ22" s="60">
        <f t="shared" si="16"/>
        <v>1849</v>
      </c>
      <c r="BA22" s="60">
        <f t="shared" si="16"/>
        <v>1784.1999999999998</v>
      </c>
      <c r="BB22" s="60">
        <f t="shared" si="16"/>
        <v>1818.1999999999998</v>
      </c>
      <c r="BC22" s="60">
        <f t="shared" si="16"/>
        <v>1824</v>
      </c>
      <c r="BD22" s="60">
        <f t="shared" si="16"/>
        <v>1725.6</v>
      </c>
      <c r="BE22" s="60">
        <f t="shared" si="16"/>
        <v>2047.9999999999998</v>
      </c>
      <c r="BF22" s="60">
        <f t="shared" si="16"/>
        <v>2161.1799999999998</v>
      </c>
      <c r="BG22" s="60">
        <f t="shared" si="16"/>
        <v>2185.6800000000003</v>
      </c>
      <c r="BH22" s="60">
        <f t="shared" si="16"/>
        <v>2198.38</v>
      </c>
      <c r="BI22" s="60">
        <f t="shared" si="16"/>
        <v>2198.38</v>
      </c>
      <c r="BJ22" s="60">
        <f t="shared" si="16"/>
        <v>2198.38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26</v>
      </c>
      <c r="C23" s="44">
        <v>26</v>
      </c>
      <c r="D23" s="44">
        <v>26</v>
      </c>
      <c r="E23" s="44">
        <v>26</v>
      </c>
      <c r="F23" s="44">
        <v>26</v>
      </c>
      <c r="G23" s="44">
        <v>26</v>
      </c>
      <c r="H23" s="44">
        <v>26</v>
      </c>
      <c r="I23" s="44">
        <v>26</v>
      </c>
      <c r="J23" s="44">
        <v>26</v>
      </c>
      <c r="K23" s="44">
        <v>26</v>
      </c>
      <c r="L23" s="44">
        <v>26</v>
      </c>
      <c r="M23" s="44">
        <v>21</v>
      </c>
      <c r="N23" s="44">
        <v>21</v>
      </c>
      <c r="O23" s="44">
        <v>21</v>
      </c>
      <c r="P23" s="44">
        <v>21</v>
      </c>
      <c r="Q23" s="44">
        <v>21</v>
      </c>
      <c r="R23" s="44">
        <v>21</v>
      </c>
      <c r="S23" s="44">
        <v>21</v>
      </c>
      <c r="T23" s="44">
        <v>21</v>
      </c>
      <c r="U23" s="44">
        <v>21</v>
      </c>
      <c r="V23" s="44">
        <v>21</v>
      </c>
      <c r="W23" s="44">
        <v>21</v>
      </c>
      <c r="X23" s="44">
        <v>21</v>
      </c>
      <c r="Y23" s="44">
        <v>21</v>
      </c>
      <c r="Z23" s="44">
        <v>33</v>
      </c>
      <c r="AA23" s="44">
        <v>33</v>
      </c>
      <c r="AB23" s="44">
        <v>33</v>
      </c>
      <c r="AC23" s="44">
        <v>33</v>
      </c>
      <c r="AD23" s="44">
        <v>33</v>
      </c>
      <c r="AE23" s="44">
        <v>33</v>
      </c>
      <c r="AF23" s="44">
        <v>33</v>
      </c>
      <c r="AG23" s="48">
        <v>42</v>
      </c>
      <c r="AH23" s="46">
        <f t="shared" si="2"/>
        <v>33</v>
      </c>
      <c r="AI23" s="47">
        <f t="shared" si="3"/>
        <v>21</v>
      </c>
      <c r="AK23" s="49"/>
      <c r="AL23" s="59" t="s">
        <v>41</v>
      </c>
      <c r="AM23" s="60">
        <f t="shared" ref="AM23:AR23" si="17">B123*-1</f>
        <v>-529.20000000000005</v>
      </c>
      <c r="AN23" s="60">
        <f t="shared" si="17"/>
        <v>-445.4</v>
      </c>
      <c r="AO23" s="60">
        <f t="shared" si="17"/>
        <v>-495</v>
      </c>
      <c r="AP23" s="60">
        <f t="shared" si="17"/>
        <v>-509.5</v>
      </c>
      <c r="AQ23" s="60">
        <f t="shared" si="17"/>
        <v>-532.4</v>
      </c>
      <c r="AR23" s="60">
        <f t="shared" si="17"/>
        <v>-541</v>
      </c>
      <c r="AS23" s="60">
        <f>I123*-1</f>
        <v>-510.9</v>
      </c>
      <c r="AT23" s="60">
        <f>K123*-1</f>
        <v>-453</v>
      </c>
      <c r="AU23" s="60">
        <f t="shared" ref="AU23:BD23" si="18">M123*-1</f>
        <v>-362</v>
      </c>
      <c r="AV23" s="60">
        <f t="shared" si="18"/>
        <v>-318</v>
      </c>
      <c r="AW23" s="60">
        <f t="shared" si="18"/>
        <v>-356</v>
      </c>
      <c r="AX23" s="60">
        <f t="shared" si="18"/>
        <v>-281</v>
      </c>
      <c r="AY23" s="60">
        <f t="shared" si="18"/>
        <v>-157</v>
      </c>
      <c r="AZ23" s="60">
        <f t="shared" si="18"/>
        <v>-157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-323.3</v>
      </c>
      <c r="BE23" s="60">
        <f>X123*-1</f>
        <v>-300</v>
      </c>
      <c r="BF23" s="60">
        <f>Z123*-1</f>
        <v>-254.1</v>
      </c>
      <c r="BG23" s="60">
        <f>AB123*-1</f>
        <v>-274</v>
      </c>
      <c r="BH23" s="60">
        <f>AD123*-1</f>
        <v>-380</v>
      </c>
      <c r="BI23" s="60">
        <f>AE123*-1</f>
        <v>-450</v>
      </c>
      <c r="BJ23" s="60">
        <f>AF123*-1</f>
        <v>-500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27.2</v>
      </c>
      <c r="C24" s="44">
        <v>27.2</v>
      </c>
      <c r="D24" s="44">
        <v>27.2</v>
      </c>
      <c r="E24" s="44">
        <v>27.2</v>
      </c>
      <c r="F24" s="44">
        <v>27.2</v>
      </c>
      <c r="G24" s="44">
        <v>27.2</v>
      </c>
      <c r="H24" s="44">
        <v>27.2</v>
      </c>
      <c r="I24" s="44">
        <v>27.2</v>
      </c>
      <c r="J24" s="44">
        <v>27.2</v>
      </c>
      <c r="K24" s="44">
        <v>27.2</v>
      </c>
      <c r="L24" s="44">
        <v>27.2</v>
      </c>
      <c r="M24" s="44">
        <v>25.5</v>
      </c>
      <c r="N24" s="44">
        <v>25.5</v>
      </c>
      <c r="O24" s="44">
        <v>25.5</v>
      </c>
      <c r="P24" s="44">
        <v>25.5</v>
      </c>
      <c r="Q24" s="44">
        <v>25.5</v>
      </c>
      <c r="R24" s="44">
        <v>25.5</v>
      </c>
      <c r="S24" s="44">
        <v>25.5</v>
      </c>
      <c r="T24" s="44">
        <v>25.5</v>
      </c>
      <c r="U24" s="44">
        <v>25.5</v>
      </c>
      <c r="V24" s="44">
        <v>25.5</v>
      </c>
      <c r="W24" s="44">
        <v>25.5</v>
      </c>
      <c r="X24" s="44">
        <v>25.5</v>
      </c>
      <c r="Y24" s="44">
        <v>25.5</v>
      </c>
      <c r="Z24" s="44">
        <v>27.7</v>
      </c>
      <c r="AA24" s="44">
        <v>27.7</v>
      </c>
      <c r="AB24" s="44">
        <v>27.7</v>
      </c>
      <c r="AC24" s="44">
        <v>27.7</v>
      </c>
      <c r="AD24" s="44">
        <v>27.7</v>
      </c>
      <c r="AE24" s="44">
        <v>27.7</v>
      </c>
      <c r="AF24" s="44">
        <v>27.7</v>
      </c>
      <c r="AG24" s="48">
        <v>40</v>
      </c>
      <c r="AH24" s="46">
        <f t="shared" si="2"/>
        <v>27.7</v>
      </c>
      <c r="AI24" s="47">
        <f t="shared" si="3"/>
        <v>25.5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21</v>
      </c>
      <c r="C25" s="44">
        <v>21</v>
      </c>
      <c r="D25" s="44">
        <v>21</v>
      </c>
      <c r="E25" s="44">
        <v>21</v>
      </c>
      <c r="F25" s="44">
        <v>21</v>
      </c>
      <c r="G25" s="44">
        <v>21</v>
      </c>
      <c r="H25" s="44">
        <v>21</v>
      </c>
      <c r="I25" s="44">
        <v>21</v>
      </c>
      <c r="J25" s="44">
        <v>21</v>
      </c>
      <c r="K25" s="44">
        <v>21</v>
      </c>
      <c r="L25" s="44">
        <v>21</v>
      </c>
      <c r="M25" s="44">
        <v>23</v>
      </c>
      <c r="N25" s="44">
        <v>23</v>
      </c>
      <c r="O25" s="44">
        <v>23</v>
      </c>
      <c r="P25" s="44">
        <v>23</v>
      </c>
      <c r="Q25" s="44">
        <v>23</v>
      </c>
      <c r="R25" s="44">
        <v>23</v>
      </c>
      <c r="S25" s="44">
        <v>23</v>
      </c>
      <c r="T25" s="44">
        <v>23</v>
      </c>
      <c r="U25" s="44">
        <v>23</v>
      </c>
      <c r="V25" s="44">
        <v>23</v>
      </c>
      <c r="W25" s="44">
        <v>23</v>
      </c>
      <c r="X25" s="44">
        <v>23</v>
      </c>
      <c r="Y25" s="44">
        <v>23</v>
      </c>
      <c r="Z25" s="44">
        <v>22.7</v>
      </c>
      <c r="AA25" s="44">
        <v>22.7</v>
      </c>
      <c r="AB25" s="44">
        <v>22.7</v>
      </c>
      <c r="AC25" s="44">
        <v>22.7</v>
      </c>
      <c r="AD25" s="44">
        <v>22.7</v>
      </c>
      <c r="AE25" s="44">
        <v>22.7</v>
      </c>
      <c r="AF25" s="44">
        <v>22.7</v>
      </c>
      <c r="AG25" s="48">
        <v>38.46</v>
      </c>
      <c r="AH25" s="46">
        <f t="shared" si="2"/>
        <v>23</v>
      </c>
      <c r="AI25" s="47">
        <f t="shared" si="3"/>
        <v>21</v>
      </c>
      <c r="AK25" s="49"/>
      <c r="AL25" s="59" t="s">
        <v>44</v>
      </c>
      <c r="AM25" s="60">
        <f t="shared" ref="AM25:BJ25" si="19">AM22+AM23</f>
        <v>1707.5999999999997</v>
      </c>
      <c r="AN25" s="60">
        <f t="shared" si="19"/>
        <v>1665.8999999999996</v>
      </c>
      <c r="AO25" s="60">
        <f t="shared" si="19"/>
        <v>1641.7999999999997</v>
      </c>
      <c r="AP25" s="60">
        <f t="shared" si="19"/>
        <v>1611.3999999999996</v>
      </c>
      <c r="AQ25" s="60">
        <f t="shared" si="19"/>
        <v>1586.3999999999996</v>
      </c>
      <c r="AR25" s="60">
        <f t="shared" si="19"/>
        <v>1591.6999999999998</v>
      </c>
      <c r="AS25" s="60">
        <f t="shared" si="19"/>
        <v>1571.6999999999994</v>
      </c>
      <c r="AT25" s="60">
        <f t="shared" si="19"/>
        <v>1695.7999999999997</v>
      </c>
      <c r="AU25" s="60">
        <f t="shared" si="19"/>
        <v>1716</v>
      </c>
      <c r="AV25" s="60">
        <f t="shared" si="19"/>
        <v>1796.3999999999996</v>
      </c>
      <c r="AW25" s="60">
        <f t="shared" si="19"/>
        <v>1798</v>
      </c>
      <c r="AX25" s="60">
        <f t="shared" si="19"/>
        <v>1775.6999999999998</v>
      </c>
      <c r="AY25" s="60">
        <f t="shared" si="19"/>
        <v>1787</v>
      </c>
      <c r="AZ25" s="60">
        <f t="shared" si="19"/>
        <v>1692</v>
      </c>
      <c r="BA25" s="60">
        <f t="shared" si="19"/>
        <v>1784.1999999999998</v>
      </c>
      <c r="BB25" s="60">
        <f t="shared" si="19"/>
        <v>1818.1999999999998</v>
      </c>
      <c r="BC25" s="60">
        <f t="shared" si="19"/>
        <v>1824</v>
      </c>
      <c r="BD25" s="60">
        <f t="shared" si="19"/>
        <v>1402.3</v>
      </c>
      <c r="BE25" s="60">
        <f t="shared" si="19"/>
        <v>1747.9999999999998</v>
      </c>
      <c r="BF25" s="60">
        <f t="shared" si="19"/>
        <v>1907.08</v>
      </c>
      <c r="BG25" s="60">
        <f t="shared" si="19"/>
        <v>1911.6800000000003</v>
      </c>
      <c r="BH25" s="60">
        <f t="shared" si="19"/>
        <v>1818.38</v>
      </c>
      <c r="BI25" s="60">
        <f t="shared" si="19"/>
        <v>1748.38</v>
      </c>
      <c r="BJ25" s="60">
        <f t="shared" si="19"/>
        <v>1698.38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22.5</v>
      </c>
      <c r="C26" s="44">
        <v>22.5</v>
      </c>
      <c r="D26" s="44">
        <v>22.5</v>
      </c>
      <c r="E26" s="44">
        <v>22.5</v>
      </c>
      <c r="F26" s="44">
        <v>22.5</v>
      </c>
      <c r="G26" s="44">
        <v>22.5</v>
      </c>
      <c r="H26" s="44">
        <v>22.5</v>
      </c>
      <c r="I26" s="44">
        <v>22.5</v>
      </c>
      <c r="J26" s="44">
        <v>22.5</v>
      </c>
      <c r="K26" s="44">
        <v>22.5</v>
      </c>
      <c r="L26" s="44">
        <v>22.5</v>
      </c>
      <c r="M26" s="44">
        <v>22.5</v>
      </c>
      <c r="N26" s="44">
        <v>22.5</v>
      </c>
      <c r="O26" s="44">
        <v>22.5</v>
      </c>
      <c r="P26" s="44">
        <v>22.5</v>
      </c>
      <c r="Q26" s="44">
        <v>22.5</v>
      </c>
      <c r="R26" s="44">
        <v>22.5</v>
      </c>
      <c r="S26" s="44">
        <v>22.5</v>
      </c>
      <c r="T26" s="44">
        <v>22.5</v>
      </c>
      <c r="U26" s="44">
        <v>22.5</v>
      </c>
      <c r="V26" s="44">
        <v>22.5</v>
      </c>
      <c r="W26" s="44">
        <v>22.5</v>
      </c>
      <c r="X26" s="44">
        <v>22.5</v>
      </c>
      <c r="Y26" s="44">
        <v>22.5</v>
      </c>
      <c r="Z26" s="44">
        <v>28</v>
      </c>
      <c r="AA26" s="44">
        <v>28</v>
      </c>
      <c r="AB26" s="44">
        <v>28</v>
      </c>
      <c r="AC26" s="44">
        <v>28</v>
      </c>
      <c r="AD26" s="44">
        <v>28</v>
      </c>
      <c r="AE26" s="44">
        <v>28</v>
      </c>
      <c r="AF26" s="44">
        <v>28</v>
      </c>
      <c r="AG26" s="61">
        <v>38</v>
      </c>
      <c r="AH26" s="46">
        <f t="shared" si="2"/>
        <v>28</v>
      </c>
      <c r="AI26" s="47">
        <f t="shared" si="3"/>
        <v>22.5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21.3</v>
      </c>
      <c r="C27" s="44">
        <v>21.3</v>
      </c>
      <c r="D27" s="44">
        <v>21.3</v>
      </c>
      <c r="E27" s="44">
        <v>21.3</v>
      </c>
      <c r="F27" s="44">
        <v>21.3</v>
      </c>
      <c r="G27" s="44">
        <v>21.3</v>
      </c>
      <c r="H27" s="44">
        <v>21.3</v>
      </c>
      <c r="I27" s="44">
        <v>21.3</v>
      </c>
      <c r="J27" s="44">
        <v>21.3</v>
      </c>
      <c r="K27" s="44">
        <v>21.3</v>
      </c>
      <c r="L27" s="44">
        <v>21.3</v>
      </c>
      <c r="M27" s="44">
        <v>21.3</v>
      </c>
      <c r="N27" s="44">
        <v>21.3</v>
      </c>
      <c r="O27" s="44">
        <v>21.3</v>
      </c>
      <c r="P27" s="44">
        <v>21.3</v>
      </c>
      <c r="Q27" s="44">
        <v>21.3</v>
      </c>
      <c r="R27" s="44">
        <v>21.3</v>
      </c>
      <c r="S27" s="44">
        <v>21.3</v>
      </c>
      <c r="T27" s="44">
        <v>21.3</v>
      </c>
      <c r="U27" s="44">
        <v>21.3</v>
      </c>
      <c r="V27" s="44">
        <v>21.3</v>
      </c>
      <c r="W27" s="44">
        <v>21.3</v>
      </c>
      <c r="X27" s="44">
        <v>21.3</v>
      </c>
      <c r="Y27" s="44">
        <v>21.3</v>
      </c>
      <c r="Z27" s="44">
        <v>23.5</v>
      </c>
      <c r="AA27" s="44">
        <v>23.5</v>
      </c>
      <c r="AB27" s="44">
        <v>23.5</v>
      </c>
      <c r="AC27" s="44">
        <v>23.5</v>
      </c>
      <c r="AD27" s="44">
        <v>23.5</v>
      </c>
      <c r="AE27" s="44">
        <v>23.5</v>
      </c>
      <c r="AF27" s="44">
        <v>23.5</v>
      </c>
      <c r="AG27" s="48">
        <v>36</v>
      </c>
      <c r="AH27" s="46">
        <f t="shared" si="2"/>
        <v>23.5</v>
      </c>
      <c r="AI27" s="47">
        <f t="shared" si="3"/>
        <v>21.3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29.5</v>
      </c>
      <c r="C28" s="44">
        <v>29.5</v>
      </c>
      <c r="D28" s="44">
        <v>29.5</v>
      </c>
      <c r="E28" s="44">
        <v>29.5</v>
      </c>
      <c r="F28" s="44">
        <v>29.5</v>
      </c>
      <c r="G28" s="44">
        <v>29.5</v>
      </c>
      <c r="H28" s="44">
        <v>29.5</v>
      </c>
      <c r="I28" s="44">
        <v>29.5</v>
      </c>
      <c r="J28" s="44">
        <v>29.5</v>
      </c>
      <c r="K28" s="44">
        <v>29.5</v>
      </c>
      <c r="L28" s="44">
        <v>29.5</v>
      </c>
      <c r="M28" s="44">
        <v>29.5</v>
      </c>
      <c r="N28" s="44">
        <v>29.5</v>
      </c>
      <c r="O28" s="44">
        <v>29.5</v>
      </c>
      <c r="P28" s="44">
        <v>29.5</v>
      </c>
      <c r="Q28" s="44">
        <v>29.5</v>
      </c>
      <c r="R28" s="44">
        <v>29.5</v>
      </c>
      <c r="S28" s="44">
        <v>29.5</v>
      </c>
      <c r="T28" s="44">
        <v>29.5</v>
      </c>
      <c r="U28" s="44">
        <v>29.5</v>
      </c>
      <c r="V28" s="44">
        <v>29.5</v>
      </c>
      <c r="W28" s="44">
        <v>29.5</v>
      </c>
      <c r="X28" s="44">
        <v>29.5</v>
      </c>
      <c r="Y28" s="44">
        <v>29.5</v>
      </c>
      <c r="Z28" s="44">
        <v>33</v>
      </c>
      <c r="AA28" s="44">
        <v>33</v>
      </c>
      <c r="AB28" s="44">
        <v>33</v>
      </c>
      <c r="AC28" s="44">
        <v>33</v>
      </c>
      <c r="AD28" s="44">
        <v>33</v>
      </c>
      <c r="AE28" s="44">
        <v>33</v>
      </c>
      <c r="AF28" s="44">
        <v>33</v>
      </c>
      <c r="AG28" s="48">
        <v>35.5</v>
      </c>
      <c r="AH28" s="46">
        <f t="shared" si="2"/>
        <v>33</v>
      </c>
      <c r="AI28" s="47">
        <f t="shared" si="3"/>
        <v>29.5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13.1</v>
      </c>
      <c r="C31" s="44">
        <v>13.1</v>
      </c>
      <c r="D31" s="44">
        <v>13.1</v>
      </c>
      <c r="E31" s="44">
        <v>13.1</v>
      </c>
      <c r="F31" s="44">
        <v>13.1</v>
      </c>
      <c r="G31" s="44">
        <v>13.1</v>
      </c>
      <c r="H31" s="44">
        <v>13.1</v>
      </c>
      <c r="I31" s="44">
        <v>13.1</v>
      </c>
      <c r="J31" s="44">
        <v>13.1</v>
      </c>
      <c r="K31" s="44">
        <v>13.1</v>
      </c>
      <c r="L31" s="44">
        <v>13.1</v>
      </c>
      <c r="M31" s="44">
        <v>13.1</v>
      </c>
      <c r="N31" s="44">
        <v>13.1</v>
      </c>
      <c r="O31" s="44">
        <v>13.1</v>
      </c>
      <c r="P31" s="44">
        <v>13.1</v>
      </c>
      <c r="Q31" s="44">
        <v>13.1</v>
      </c>
      <c r="R31" s="44">
        <v>13.1</v>
      </c>
      <c r="S31" s="44">
        <v>13.1</v>
      </c>
      <c r="T31" s="44">
        <v>13.1</v>
      </c>
      <c r="U31" s="44">
        <v>13.1</v>
      </c>
      <c r="V31" s="44">
        <v>13.1</v>
      </c>
      <c r="W31" s="44">
        <v>13.1</v>
      </c>
      <c r="X31" s="44">
        <v>13.1</v>
      </c>
      <c r="Y31" s="44">
        <v>13.1</v>
      </c>
      <c r="Z31" s="44">
        <v>12.2</v>
      </c>
      <c r="AA31" s="44">
        <v>12.2</v>
      </c>
      <c r="AB31" s="44">
        <v>12.2</v>
      </c>
      <c r="AC31" s="44">
        <v>12.2</v>
      </c>
      <c r="AD31" s="44">
        <v>12.2</v>
      </c>
      <c r="AE31" s="44">
        <v>12.2</v>
      </c>
      <c r="AF31" s="44">
        <v>12.2</v>
      </c>
      <c r="AG31" s="48">
        <v>29.04</v>
      </c>
      <c r="AH31" s="46">
        <f t="shared" si="2"/>
        <v>13.1</v>
      </c>
      <c r="AI31" s="47">
        <f t="shared" si="3"/>
        <v>12.2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11.4</v>
      </c>
      <c r="C32" s="44">
        <v>11.4</v>
      </c>
      <c r="D32" s="44">
        <v>11.4</v>
      </c>
      <c r="E32" s="44">
        <v>11.4</v>
      </c>
      <c r="F32" s="44">
        <v>11.4</v>
      </c>
      <c r="G32" s="44">
        <v>11.4</v>
      </c>
      <c r="H32" s="44">
        <v>11.4</v>
      </c>
      <c r="I32" s="44">
        <v>11.4</v>
      </c>
      <c r="J32" s="44">
        <v>11.4</v>
      </c>
      <c r="K32" s="44">
        <v>11.4</v>
      </c>
      <c r="L32" s="44">
        <v>11.4</v>
      </c>
      <c r="M32" s="44">
        <v>11.4</v>
      </c>
      <c r="N32" s="44">
        <v>11.4</v>
      </c>
      <c r="O32" s="44">
        <v>11.4</v>
      </c>
      <c r="P32" s="44">
        <v>11.4</v>
      </c>
      <c r="Q32" s="44">
        <v>11.4</v>
      </c>
      <c r="R32" s="44">
        <v>11.4</v>
      </c>
      <c r="S32" s="44">
        <v>11.4</v>
      </c>
      <c r="T32" s="44">
        <v>11.4</v>
      </c>
      <c r="U32" s="44">
        <v>11.4</v>
      </c>
      <c r="V32" s="44">
        <v>11.4</v>
      </c>
      <c r="W32" s="44">
        <v>11.4</v>
      </c>
      <c r="X32" s="44">
        <v>11.4</v>
      </c>
      <c r="Y32" s="44">
        <v>11.4</v>
      </c>
      <c r="Z32" s="44">
        <v>11.8</v>
      </c>
      <c r="AA32" s="44">
        <v>11.8</v>
      </c>
      <c r="AB32" s="44">
        <v>11.8</v>
      </c>
      <c r="AC32" s="44">
        <v>11.8</v>
      </c>
      <c r="AD32" s="44">
        <v>11.8</v>
      </c>
      <c r="AE32" s="44">
        <v>11.8</v>
      </c>
      <c r="AF32" s="44">
        <v>11.8</v>
      </c>
      <c r="AG32" s="48">
        <v>28.1</v>
      </c>
      <c r="AH32" s="46">
        <f t="shared" si="2"/>
        <v>11.8</v>
      </c>
      <c r="AI32" s="47">
        <f t="shared" si="3"/>
        <v>11.4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13.8</v>
      </c>
      <c r="C33" s="44">
        <v>13.8</v>
      </c>
      <c r="D33" s="44">
        <v>13.8</v>
      </c>
      <c r="E33" s="44">
        <v>13.8</v>
      </c>
      <c r="F33" s="44">
        <v>13.8</v>
      </c>
      <c r="G33" s="44">
        <v>13.8</v>
      </c>
      <c r="H33" s="44">
        <v>13.8</v>
      </c>
      <c r="I33" s="44">
        <v>13.8</v>
      </c>
      <c r="J33" s="44">
        <v>13.8</v>
      </c>
      <c r="K33" s="44">
        <v>13.8</v>
      </c>
      <c r="L33" s="44">
        <v>13.8</v>
      </c>
      <c r="M33" s="44">
        <v>13.8</v>
      </c>
      <c r="N33" s="44">
        <v>13.8</v>
      </c>
      <c r="O33" s="44">
        <v>13.8</v>
      </c>
      <c r="P33" s="44">
        <v>13.8</v>
      </c>
      <c r="Q33" s="44">
        <v>13.8</v>
      </c>
      <c r="R33" s="44">
        <v>13.8</v>
      </c>
      <c r="S33" s="44">
        <v>13.8</v>
      </c>
      <c r="T33" s="44">
        <v>13.8</v>
      </c>
      <c r="U33" s="44">
        <v>13.8</v>
      </c>
      <c r="V33" s="44">
        <v>13.8</v>
      </c>
      <c r="W33" s="44">
        <v>13.8</v>
      </c>
      <c r="X33" s="44">
        <v>13.8</v>
      </c>
      <c r="Y33" s="44">
        <v>13.8</v>
      </c>
      <c r="Z33" s="44">
        <v>15.6</v>
      </c>
      <c r="AA33" s="44">
        <v>15.6</v>
      </c>
      <c r="AB33" s="44">
        <v>15.6</v>
      </c>
      <c r="AC33" s="44">
        <v>15.6</v>
      </c>
      <c r="AD33" s="44">
        <v>15.6</v>
      </c>
      <c r="AE33" s="44">
        <v>15.6</v>
      </c>
      <c r="AF33" s="44">
        <v>15.6</v>
      </c>
      <c r="AG33" s="48">
        <v>27</v>
      </c>
      <c r="AH33" s="46">
        <f t="shared" si="2"/>
        <v>15.6</v>
      </c>
      <c r="AI33" s="47">
        <f t="shared" si="3"/>
        <v>13.8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12.8</v>
      </c>
      <c r="C35" s="44">
        <v>12.8</v>
      </c>
      <c r="D35" s="44">
        <v>12.8</v>
      </c>
      <c r="E35" s="44">
        <v>12.8</v>
      </c>
      <c r="F35" s="44">
        <v>12.8</v>
      </c>
      <c r="G35" s="44">
        <v>12.8</v>
      </c>
      <c r="H35" s="44">
        <v>12.8</v>
      </c>
      <c r="I35" s="44">
        <v>12.8</v>
      </c>
      <c r="J35" s="44">
        <v>12.8</v>
      </c>
      <c r="K35" s="44">
        <v>12.8</v>
      </c>
      <c r="L35" s="44">
        <v>12.8</v>
      </c>
      <c r="M35" s="44">
        <v>12.8</v>
      </c>
      <c r="N35" s="44">
        <v>12.8</v>
      </c>
      <c r="O35" s="44">
        <v>12.8</v>
      </c>
      <c r="P35" s="44">
        <v>12.8</v>
      </c>
      <c r="Q35" s="44">
        <v>12.8</v>
      </c>
      <c r="R35" s="44">
        <v>12.8</v>
      </c>
      <c r="S35" s="44">
        <v>12.8</v>
      </c>
      <c r="T35" s="44">
        <v>12.8</v>
      </c>
      <c r="U35" s="44">
        <v>12.8</v>
      </c>
      <c r="V35" s="44">
        <v>12.8</v>
      </c>
      <c r="W35" s="44">
        <v>12.8</v>
      </c>
      <c r="X35" s="44">
        <v>12.8</v>
      </c>
      <c r="Y35" s="44">
        <v>12.8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11</v>
      </c>
      <c r="C36" s="44">
        <v>11</v>
      </c>
      <c r="D36" s="44">
        <v>11</v>
      </c>
      <c r="E36" s="44">
        <v>11</v>
      </c>
      <c r="F36" s="44">
        <v>11</v>
      </c>
      <c r="G36" s="44">
        <v>11</v>
      </c>
      <c r="H36" s="44">
        <v>11</v>
      </c>
      <c r="I36" s="44">
        <v>11</v>
      </c>
      <c r="J36" s="44">
        <v>11</v>
      </c>
      <c r="K36" s="44">
        <v>11</v>
      </c>
      <c r="L36" s="44">
        <v>11</v>
      </c>
      <c r="M36" s="44">
        <v>11</v>
      </c>
      <c r="N36" s="44">
        <v>11</v>
      </c>
      <c r="O36" s="44">
        <v>11</v>
      </c>
      <c r="P36" s="44">
        <v>11</v>
      </c>
      <c r="Q36" s="44">
        <v>11</v>
      </c>
      <c r="R36" s="44">
        <v>11</v>
      </c>
      <c r="S36" s="44">
        <v>11</v>
      </c>
      <c r="T36" s="44">
        <v>11</v>
      </c>
      <c r="U36" s="44">
        <v>11</v>
      </c>
      <c r="V36" s="44">
        <v>11</v>
      </c>
      <c r="W36" s="44">
        <v>11</v>
      </c>
      <c r="X36" s="44">
        <v>11</v>
      </c>
      <c r="Y36" s="44">
        <v>11</v>
      </c>
      <c r="Z36" s="44">
        <v>10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11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17.2</v>
      </c>
      <c r="C37" s="44">
        <v>17.2</v>
      </c>
      <c r="D37" s="44">
        <v>17.2</v>
      </c>
      <c r="E37" s="44">
        <v>17.2</v>
      </c>
      <c r="F37" s="44">
        <v>17.2</v>
      </c>
      <c r="G37" s="44">
        <v>17.2</v>
      </c>
      <c r="H37" s="44">
        <v>17.2</v>
      </c>
      <c r="I37" s="44">
        <v>17.2</v>
      </c>
      <c r="J37" s="44">
        <v>17.2</v>
      </c>
      <c r="K37" s="44">
        <v>17.2</v>
      </c>
      <c r="L37" s="44">
        <v>17.2</v>
      </c>
      <c r="M37" s="44">
        <v>17.2</v>
      </c>
      <c r="N37" s="44">
        <v>17.2</v>
      </c>
      <c r="O37" s="44">
        <v>17.2</v>
      </c>
      <c r="P37" s="44">
        <v>17.2</v>
      </c>
      <c r="Q37" s="44">
        <v>17.2</v>
      </c>
      <c r="R37" s="44">
        <v>17.2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23.5</v>
      </c>
      <c r="AA37" s="44">
        <v>23.5</v>
      </c>
      <c r="AB37" s="44">
        <v>23.5</v>
      </c>
      <c r="AC37" s="44">
        <v>23.5</v>
      </c>
      <c r="AD37" s="44">
        <v>23.5</v>
      </c>
      <c r="AE37" s="44">
        <v>23.5</v>
      </c>
      <c r="AF37" s="44">
        <v>23.5</v>
      </c>
      <c r="AG37" s="48">
        <v>25</v>
      </c>
      <c r="AH37" s="46">
        <f t="shared" si="2"/>
        <v>23.5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21</v>
      </c>
      <c r="C38" s="44">
        <v>21</v>
      </c>
      <c r="D38" s="44">
        <v>21</v>
      </c>
      <c r="E38" s="44">
        <v>21</v>
      </c>
      <c r="F38" s="44">
        <v>21</v>
      </c>
      <c r="G38" s="44">
        <v>21</v>
      </c>
      <c r="H38" s="44">
        <v>21</v>
      </c>
      <c r="I38" s="44">
        <v>21</v>
      </c>
      <c r="J38" s="44">
        <v>21</v>
      </c>
      <c r="K38" s="44">
        <v>21</v>
      </c>
      <c r="L38" s="44">
        <v>21</v>
      </c>
      <c r="M38" s="44">
        <v>21</v>
      </c>
      <c r="N38" s="44">
        <v>21</v>
      </c>
      <c r="O38" s="44">
        <v>21</v>
      </c>
      <c r="P38" s="44">
        <v>21</v>
      </c>
      <c r="Q38" s="44">
        <v>21</v>
      </c>
      <c r="R38" s="44">
        <v>21</v>
      </c>
      <c r="S38" s="44">
        <v>21</v>
      </c>
      <c r="T38" s="44">
        <v>21</v>
      </c>
      <c r="U38" s="44">
        <v>21</v>
      </c>
      <c r="V38" s="44">
        <v>21</v>
      </c>
      <c r="W38" s="44">
        <v>21</v>
      </c>
      <c r="X38" s="44">
        <v>21</v>
      </c>
      <c r="Y38" s="44">
        <v>21</v>
      </c>
      <c r="Z38" s="44">
        <v>19.5</v>
      </c>
      <c r="AA38" s="44">
        <v>19.5</v>
      </c>
      <c r="AB38" s="44">
        <v>19.5</v>
      </c>
      <c r="AC38" s="44">
        <v>19.5</v>
      </c>
      <c r="AD38" s="44">
        <v>19.5</v>
      </c>
      <c r="AE38" s="44">
        <v>19.5</v>
      </c>
      <c r="AF38" s="44">
        <v>19.5</v>
      </c>
      <c r="AG38" s="48">
        <v>25</v>
      </c>
      <c r="AH38" s="46">
        <f t="shared" si="2"/>
        <v>21</v>
      </c>
      <c r="AI38" s="47">
        <f t="shared" si="3"/>
        <v>19.5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8.6</v>
      </c>
      <c r="C42" s="44">
        <v>8.6</v>
      </c>
      <c r="D42" s="44">
        <v>8.6</v>
      </c>
      <c r="E42" s="44">
        <v>8.6</v>
      </c>
      <c r="F42" s="44">
        <v>8.6</v>
      </c>
      <c r="G42" s="44">
        <v>8.6</v>
      </c>
      <c r="H42" s="44">
        <v>8.6</v>
      </c>
      <c r="I42" s="44">
        <v>8.6</v>
      </c>
      <c r="J42" s="44">
        <v>8.6</v>
      </c>
      <c r="K42" s="44">
        <v>8.6</v>
      </c>
      <c r="L42" s="44">
        <v>8.6</v>
      </c>
      <c r="M42" s="44">
        <v>8.6</v>
      </c>
      <c r="N42" s="44">
        <v>8.6</v>
      </c>
      <c r="O42" s="44">
        <v>8.6</v>
      </c>
      <c r="P42" s="44">
        <v>8.6</v>
      </c>
      <c r="Q42" s="44">
        <v>8.6</v>
      </c>
      <c r="R42" s="44">
        <v>8.6</v>
      </c>
      <c r="S42" s="44">
        <v>8.6</v>
      </c>
      <c r="T42" s="44">
        <v>8.6</v>
      </c>
      <c r="U42" s="44">
        <v>8.6</v>
      </c>
      <c r="V42" s="44">
        <v>8.6</v>
      </c>
      <c r="W42" s="44">
        <v>8.6</v>
      </c>
      <c r="X42" s="44">
        <v>8.6</v>
      </c>
      <c r="Y42" s="44">
        <v>8.6</v>
      </c>
      <c r="Z42" s="44">
        <v>14.8</v>
      </c>
      <c r="AA42" s="44">
        <v>14.8</v>
      </c>
      <c r="AB42" s="44">
        <v>14.8</v>
      </c>
      <c r="AC42" s="44">
        <v>14.8</v>
      </c>
      <c r="AD42" s="44">
        <v>14.8</v>
      </c>
      <c r="AE42" s="44">
        <v>14.8</v>
      </c>
      <c r="AF42" s="44">
        <v>14.8</v>
      </c>
      <c r="AG42" s="48">
        <v>22</v>
      </c>
      <c r="AH42" s="46">
        <f t="shared" si="2"/>
        <v>14.8</v>
      </c>
      <c r="AI42" s="47">
        <f t="shared" si="3"/>
        <v>8.6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20.7</v>
      </c>
      <c r="C44" s="44">
        <v>20.7</v>
      </c>
      <c r="D44" s="44">
        <v>20.7</v>
      </c>
      <c r="E44" s="44">
        <v>20.7</v>
      </c>
      <c r="F44" s="44">
        <v>20.7</v>
      </c>
      <c r="G44" s="44">
        <v>20.7</v>
      </c>
      <c r="H44" s="44">
        <v>20.7</v>
      </c>
      <c r="I44" s="44">
        <v>20.7</v>
      </c>
      <c r="J44" s="44">
        <v>20.7</v>
      </c>
      <c r="K44" s="44">
        <v>20.7</v>
      </c>
      <c r="L44" s="44">
        <v>20.7</v>
      </c>
      <c r="M44" s="44">
        <v>20.7</v>
      </c>
      <c r="N44" s="44">
        <v>20.7</v>
      </c>
      <c r="O44" s="44">
        <v>20.7</v>
      </c>
      <c r="P44" s="44">
        <v>20.7</v>
      </c>
      <c r="Q44" s="44">
        <v>20.7</v>
      </c>
      <c r="R44" s="44">
        <v>20.7</v>
      </c>
      <c r="S44" s="44">
        <v>20.7</v>
      </c>
      <c r="T44" s="44">
        <v>20.7</v>
      </c>
      <c r="U44" s="44">
        <v>20.7</v>
      </c>
      <c r="V44" s="44">
        <v>20.7</v>
      </c>
      <c r="W44" s="44">
        <v>20.7</v>
      </c>
      <c r="X44" s="44">
        <v>20.7</v>
      </c>
      <c r="Y44" s="44">
        <v>20.7</v>
      </c>
      <c r="Z44" s="44">
        <v>20.6</v>
      </c>
      <c r="AA44" s="44">
        <v>20.6</v>
      </c>
      <c r="AB44" s="44">
        <v>20.6</v>
      </c>
      <c r="AC44" s="44">
        <v>20.6</v>
      </c>
      <c r="AD44" s="44">
        <v>20.6</v>
      </c>
      <c r="AE44" s="44">
        <v>20.6</v>
      </c>
      <c r="AF44" s="44">
        <v>20.6</v>
      </c>
      <c r="AG44" s="48">
        <v>21.93</v>
      </c>
      <c r="AH44" s="46">
        <f t="shared" si="2"/>
        <v>20.7</v>
      </c>
      <c r="AI44" s="47">
        <f t="shared" si="3"/>
        <v>20.6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18</v>
      </c>
      <c r="C45" s="44">
        <v>18</v>
      </c>
      <c r="D45" s="44">
        <v>18</v>
      </c>
      <c r="E45" s="44">
        <v>18</v>
      </c>
      <c r="F45" s="44">
        <v>18</v>
      </c>
      <c r="G45" s="44">
        <v>18</v>
      </c>
      <c r="H45" s="44">
        <v>18</v>
      </c>
      <c r="I45" s="44">
        <v>18</v>
      </c>
      <c r="J45" s="44">
        <v>18</v>
      </c>
      <c r="K45" s="44">
        <v>18</v>
      </c>
      <c r="L45" s="44">
        <v>18</v>
      </c>
      <c r="M45" s="44">
        <v>18</v>
      </c>
      <c r="N45" s="44">
        <v>18</v>
      </c>
      <c r="O45" s="44">
        <v>18</v>
      </c>
      <c r="P45" s="44">
        <v>18</v>
      </c>
      <c r="Q45" s="44">
        <v>18</v>
      </c>
      <c r="R45" s="44">
        <v>18</v>
      </c>
      <c r="S45" s="44">
        <v>18</v>
      </c>
      <c r="T45" s="44">
        <v>18</v>
      </c>
      <c r="U45" s="44">
        <v>18</v>
      </c>
      <c r="V45" s="44">
        <v>18</v>
      </c>
      <c r="W45" s="44">
        <v>18</v>
      </c>
      <c r="X45" s="44">
        <v>18</v>
      </c>
      <c r="Y45" s="44">
        <v>18</v>
      </c>
      <c r="Z45" s="44">
        <v>18</v>
      </c>
      <c r="AA45" s="44">
        <v>18</v>
      </c>
      <c r="AB45" s="44">
        <v>18</v>
      </c>
      <c r="AC45" s="44">
        <v>18</v>
      </c>
      <c r="AD45" s="44">
        <v>18</v>
      </c>
      <c r="AE45" s="44">
        <v>18</v>
      </c>
      <c r="AF45" s="44">
        <v>18</v>
      </c>
      <c r="AG45" s="48">
        <v>21.3</v>
      </c>
      <c r="AH45" s="46">
        <f t="shared" si="2"/>
        <v>18</v>
      </c>
      <c r="AI45" s="47">
        <f t="shared" si="3"/>
        <v>18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10.8</v>
      </c>
      <c r="C46" s="44">
        <v>10.8</v>
      </c>
      <c r="D46" s="44">
        <v>10.8</v>
      </c>
      <c r="E46" s="44">
        <v>10.8</v>
      </c>
      <c r="F46" s="44">
        <v>10.8</v>
      </c>
      <c r="G46" s="44">
        <v>10.8</v>
      </c>
      <c r="H46" s="44">
        <v>10.8</v>
      </c>
      <c r="I46" s="44">
        <v>10.8</v>
      </c>
      <c r="J46" s="44">
        <v>10.8</v>
      </c>
      <c r="K46" s="44">
        <v>10.8</v>
      </c>
      <c r="L46" s="44">
        <v>10.8</v>
      </c>
      <c r="M46" s="44">
        <v>10.8</v>
      </c>
      <c r="N46" s="44">
        <v>10.8</v>
      </c>
      <c r="O46" s="44">
        <v>10.8</v>
      </c>
      <c r="P46" s="44">
        <v>10.8</v>
      </c>
      <c r="Q46" s="44">
        <v>10.8</v>
      </c>
      <c r="R46" s="44">
        <v>10.8</v>
      </c>
      <c r="S46" s="44">
        <v>10.8</v>
      </c>
      <c r="T46" s="44">
        <v>10.8</v>
      </c>
      <c r="U46" s="44">
        <v>10.8</v>
      </c>
      <c r="V46" s="44">
        <v>10.8</v>
      </c>
      <c r="W46" s="44">
        <v>10.8</v>
      </c>
      <c r="X46" s="44">
        <v>10.8</v>
      </c>
      <c r="Y46" s="44">
        <v>10.8</v>
      </c>
      <c r="Z46" s="44">
        <v>11</v>
      </c>
      <c r="AA46" s="44">
        <v>11</v>
      </c>
      <c r="AB46" s="44">
        <v>11</v>
      </c>
      <c r="AC46" s="44">
        <v>11</v>
      </c>
      <c r="AD46" s="44">
        <v>11</v>
      </c>
      <c r="AE46" s="44">
        <v>11</v>
      </c>
      <c r="AF46" s="44">
        <v>11</v>
      </c>
      <c r="AG46" s="48">
        <v>20</v>
      </c>
      <c r="AH46" s="46">
        <f t="shared" si="2"/>
        <v>11</v>
      </c>
      <c r="AI46" s="47">
        <f t="shared" si="3"/>
        <v>10.8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6.3</v>
      </c>
      <c r="C47" s="44">
        <v>6.3</v>
      </c>
      <c r="D47" s="44">
        <v>6.3</v>
      </c>
      <c r="E47" s="44">
        <v>6.3</v>
      </c>
      <c r="F47" s="44">
        <v>6.3</v>
      </c>
      <c r="G47" s="44">
        <v>6.3</v>
      </c>
      <c r="H47" s="44">
        <v>6.3</v>
      </c>
      <c r="I47" s="44">
        <v>6.3</v>
      </c>
      <c r="J47" s="44">
        <v>6.3</v>
      </c>
      <c r="K47" s="44">
        <v>6.3</v>
      </c>
      <c r="L47" s="44">
        <v>6.3</v>
      </c>
      <c r="M47" s="44">
        <v>6.3</v>
      </c>
      <c r="N47" s="44">
        <v>6.3</v>
      </c>
      <c r="O47" s="44">
        <v>6.3</v>
      </c>
      <c r="P47" s="44">
        <v>6.3</v>
      </c>
      <c r="Q47" s="44">
        <v>6.3</v>
      </c>
      <c r="R47" s="44">
        <v>6.3</v>
      </c>
      <c r="S47" s="44">
        <v>6.3</v>
      </c>
      <c r="T47" s="44">
        <v>6.3</v>
      </c>
      <c r="U47" s="44">
        <v>6.3</v>
      </c>
      <c r="V47" s="44">
        <v>6.3</v>
      </c>
      <c r="W47" s="44">
        <v>6.3</v>
      </c>
      <c r="X47" s="44">
        <v>6.3</v>
      </c>
      <c r="Y47" s="44">
        <v>6.3</v>
      </c>
      <c r="Z47" s="44">
        <v>5.8</v>
      </c>
      <c r="AA47" s="44">
        <v>5.8</v>
      </c>
      <c r="AB47" s="44">
        <v>5.8</v>
      </c>
      <c r="AC47" s="44">
        <v>5.8</v>
      </c>
      <c r="AD47" s="44">
        <v>5.8</v>
      </c>
      <c r="AE47" s="44">
        <v>5.8</v>
      </c>
      <c r="AF47" s="44">
        <v>5.8</v>
      </c>
      <c r="AG47" s="48">
        <v>19.8</v>
      </c>
      <c r="AH47" s="46">
        <f t="shared" si="2"/>
        <v>6.3</v>
      </c>
      <c r="AI47" s="47">
        <f t="shared" si="3"/>
        <v>5.8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5.0999999999999996</v>
      </c>
      <c r="D48" s="44">
        <v>5.0999999999999996</v>
      </c>
      <c r="E48" s="44">
        <v>5.0999999999999996</v>
      </c>
      <c r="F48" s="44">
        <v>5.0999999999999996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5.0999999999999996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</v>
      </c>
      <c r="C49" s="44">
        <v>6</v>
      </c>
      <c r="D49" s="44">
        <v>6</v>
      </c>
      <c r="E49" s="44">
        <v>6</v>
      </c>
      <c r="F49" s="44">
        <v>6</v>
      </c>
      <c r="G49" s="44">
        <v>6</v>
      </c>
      <c r="H49" s="44">
        <v>6</v>
      </c>
      <c r="I49" s="44">
        <v>6</v>
      </c>
      <c r="J49" s="44">
        <v>6</v>
      </c>
      <c r="K49" s="44">
        <v>6</v>
      </c>
      <c r="L49" s="44">
        <v>6</v>
      </c>
      <c r="M49" s="4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6.9</v>
      </c>
      <c r="AA49" s="44">
        <v>6.9</v>
      </c>
      <c r="AB49" s="44">
        <v>6.9</v>
      </c>
      <c r="AC49" s="44">
        <v>6.9</v>
      </c>
      <c r="AD49" s="44">
        <v>6.9</v>
      </c>
      <c r="AE49" s="44">
        <v>6.9</v>
      </c>
      <c r="AF49" s="44">
        <v>6.9</v>
      </c>
      <c r="AG49" s="48">
        <v>15.33</v>
      </c>
      <c r="AH49" s="46">
        <f t="shared" si="2"/>
        <v>6.9</v>
      </c>
      <c r="AI49" s="47">
        <f t="shared" si="3"/>
        <v>6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6.4</v>
      </c>
      <c r="C51" s="44">
        <v>6.4</v>
      </c>
      <c r="D51" s="44">
        <v>6.4</v>
      </c>
      <c r="E51" s="44">
        <v>6.4</v>
      </c>
      <c r="F51" s="44">
        <v>6.4</v>
      </c>
      <c r="G51" s="44">
        <v>6.4</v>
      </c>
      <c r="H51" s="44">
        <v>6.4</v>
      </c>
      <c r="I51" s="44">
        <v>6.4</v>
      </c>
      <c r="J51" s="44">
        <v>6.4</v>
      </c>
      <c r="K51" s="44">
        <v>6.4</v>
      </c>
      <c r="L51" s="44">
        <v>6.4</v>
      </c>
      <c r="M51" s="44">
        <v>6.4</v>
      </c>
      <c r="N51" s="44">
        <v>6.4</v>
      </c>
      <c r="O51" s="44">
        <v>6.4</v>
      </c>
      <c r="P51" s="44">
        <v>6.4</v>
      </c>
      <c r="Q51" s="44">
        <v>6.4</v>
      </c>
      <c r="R51" s="44">
        <v>6.4</v>
      </c>
      <c r="S51" s="44">
        <v>6.4</v>
      </c>
      <c r="T51" s="44">
        <v>6.4</v>
      </c>
      <c r="U51" s="44">
        <v>6.4</v>
      </c>
      <c r="V51" s="44">
        <v>6.4</v>
      </c>
      <c r="W51" s="44">
        <v>6.4</v>
      </c>
      <c r="X51" s="44">
        <v>6.4</v>
      </c>
      <c r="Y51" s="44">
        <v>6.4</v>
      </c>
      <c r="Z51" s="44">
        <v>5.7</v>
      </c>
      <c r="AA51" s="44">
        <v>5.7</v>
      </c>
      <c r="AB51" s="44">
        <v>5.7</v>
      </c>
      <c r="AC51" s="44">
        <v>5.7</v>
      </c>
      <c r="AD51" s="44">
        <v>5.7</v>
      </c>
      <c r="AE51" s="44">
        <v>5.7</v>
      </c>
      <c r="AF51" s="44">
        <v>5.7</v>
      </c>
      <c r="AG51" s="48">
        <v>14.9</v>
      </c>
      <c r="AH51" s="46">
        <f t="shared" si="2"/>
        <v>6.4</v>
      </c>
      <c r="AI51" s="47">
        <f t="shared" si="3"/>
        <v>5.7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7.3</v>
      </c>
      <c r="AA52" s="44">
        <v>7.3</v>
      </c>
      <c r="AB52" s="44">
        <v>7.3</v>
      </c>
      <c r="AC52" s="44">
        <v>7.3</v>
      </c>
      <c r="AD52" s="44">
        <v>7.3</v>
      </c>
      <c r="AE52" s="44">
        <v>7.3</v>
      </c>
      <c r="AF52" s="44">
        <v>7.3</v>
      </c>
      <c r="AG52" s="48">
        <v>14.3</v>
      </c>
      <c r="AH52" s="46">
        <f t="shared" si="2"/>
        <v>7.3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4.5999999999999996</v>
      </c>
      <c r="AA53" s="44">
        <v>4.5999999999999996</v>
      </c>
      <c r="AB53" s="44">
        <v>4.5999999999999996</v>
      </c>
      <c r="AC53" s="44">
        <v>4.5999999999999996</v>
      </c>
      <c r="AD53" s="44">
        <v>4.5999999999999996</v>
      </c>
      <c r="AE53" s="44">
        <v>4.5999999999999996</v>
      </c>
      <c r="AF53" s="44">
        <v>4.5999999999999996</v>
      </c>
      <c r="AG53" s="48">
        <v>14</v>
      </c>
      <c r="AH53" s="46">
        <f t="shared" si="2"/>
        <v>5.0999999999999996</v>
      </c>
      <c r="AI53" s="47">
        <f t="shared" si="3"/>
        <v>4.5999999999999996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13.8</v>
      </c>
      <c r="C55" s="44">
        <v>13.8</v>
      </c>
      <c r="D55" s="44">
        <v>13.8</v>
      </c>
      <c r="E55" s="44">
        <v>13.8</v>
      </c>
      <c r="F55" s="44">
        <v>13.8</v>
      </c>
      <c r="G55" s="44">
        <v>13.8</v>
      </c>
      <c r="H55" s="44">
        <v>13.8</v>
      </c>
      <c r="I55" s="44">
        <v>13.8</v>
      </c>
      <c r="J55" s="44">
        <v>13.8</v>
      </c>
      <c r="K55" s="44">
        <v>13.8</v>
      </c>
      <c r="L55" s="44">
        <v>13.8</v>
      </c>
      <c r="M55" s="44">
        <v>13.8</v>
      </c>
      <c r="N55" s="44">
        <v>13.8</v>
      </c>
      <c r="O55" s="44">
        <v>13.8</v>
      </c>
      <c r="P55" s="44">
        <v>13.8</v>
      </c>
      <c r="Q55" s="44">
        <v>13.8</v>
      </c>
      <c r="R55" s="44">
        <v>13.8</v>
      </c>
      <c r="S55" s="44">
        <v>13.8</v>
      </c>
      <c r="T55" s="44">
        <v>13.8</v>
      </c>
      <c r="U55" s="44">
        <v>13.8</v>
      </c>
      <c r="V55" s="44">
        <v>13.8</v>
      </c>
      <c r="W55" s="44">
        <v>13.8</v>
      </c>
      <c r="X55" s="44">
        <v>13.8</v>
      </c>
      <c r="Y55" s="44">
        <v>13.8</v>
      </c>
      <c r="Z55" s="44">
        <v>12</v>
      </c>
      <c r="AA55" s="44">
        <v>12</v>
      </c>
      <c r="AB55" s="44">
        <v>12</v>
      </c>
      <c r="AC55" s="44">
        <v>12</v>
      </c>
      <c r="AD55" s="44">
        <v>12</v>
      </c>
      <c r="AE55" s="44">
        <v>12</v>
      </c>
      <c r="AF55" s="44">
        <v>12</v>
      </c>
      <c r="AG55" s="48">
        <v>13.5</v>
      </c>
      <c r="AH55" s="46">
        <f t="shared" si="2"/>
        <v>13.8</v>
      </c>
      <c r="AI55" s="47">
        <f t="shared" si="3"/>
        <v>12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5.8</v>
      </c>
      <c r="C57" s="44">
        <v>5.8</v>
      </c>
      <c r="D57" s="44">
        <v>5.8</v>
      </c>
      <c r="E57" s="44">
        <v>5.8</v>
      </c>
      <c r="F57" s="44">
        <v>5.8</v>
      </c>
      <c r="G57" s="44">
        <v>5.8</v>
      </c>
      <c r="H57" s="44">
        <v>5.8</v>
      </c>
      <c r="I57" s="44">
        <v>5.8</v>
      </c>
      <c r="J57" s="44">
        <v>5.8</v>
      </c>
      <c r="K57" s="44">
        <v>5.8</v>
      </c>
      <c r="L57" s="44">
        <v>5.8</v>
      </c>
      <c r="M57" s="44">
        <v>5.8</v>
      </c>
      <c r="N57" s="44">
        <v>5.8</v>
      </c>
      <c r="O57" s="44">
        <v>5.8</v>
      </c>
      <c r="P57" s="44">
        <v>5.8</v>
      </c>
      <c r="Q57" s="44">
        <v>5.8</v>
      </c>
      <c r="R57" s="44">
        <v>5.8</v>
      </c>
      <c r="S57" s="44">
        <v>5.8</v>
      </c>
      <c r="T57" s="44">
        <v>5.8</v>
      </c>
      <c r="U57" s="44">
        <v>5.8</v>
      </c>
      <c r="V57" s="44">
        <v>5.8</v>
      </c>
      <c r="W57" s="44">
        <v>5.8</v>
      </c>
      <c r="X57" s="44">
        <v>5.8</v>
      </c>
      <c r="Y57" s="44">
        <v>5.8</v>
      </c>
      <c r="Z57" s="44">
        <v>5.9</v>
      </c>
      <c r="AA57" s="44">
        <v>5.9</v>
      </c>
      <c r="AB57" s="44">
        <v>5.9</v>
      </c>
      <c r="AC57" s="44">
        <v>5.9</v>
      </c>
      <c r="AD57" s="44">
        <v>5.9</v>
      </c>
      <c r="AE57" s="44">
        <v>5.9</v>
      </c>
      <c r="AF57" s="44">
        <v>5.9</v>
      </c>
      <c r="AG57" s="48">
        <v>12</v>
      </c>
      <c r="AH57" s="46">
        <f t="shared" si="2"/>
        <v>5.9</v>
      </c>
      <c r="AI57" s="47">
        <f t="shared" si="3"/>
        <v>5.8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5.7</v>
      </c>
      <c r="AA58" s="44">
        <v>5.7</v>
      </c>
      <c r="AB58" s="44">
        <v>5.7</v>
      </c>
      <c r="AC58" s="44">
        <v>5.7</v>
      </c>
      <c r="AD58" s="44">
        <v>5.7</v>
      </c>
      <c r="AE58" s="44">
        <v>5.7</v>
      </c>
      <c r="AF58" s="44">
        <v>5.7</v>
      </c>
      <c r="AG58" s="48">
        <v>12</v>
      </c>
      <c r="AH58" s="46">
        <f t="shared" si="2"/>
        <v>5.7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4.5999999999999996</v>
      </c>
      <c r="C59" s="44">
        <v>4.5999999999999996</v>
      </c>
      <c r="D59" s="44">
        <v>4.5999999999999996</v>
      </c>
      <c r="E59" s="44">
        <v>4.5999999999999996</v>
      </c>
      <c r="F59" s="44">
        <v>4.5999999999999996</v>
      </c>
      <c r="G59" s="44">
        <v>4.5999999999999996</v>
      </c>
      <c r="H59" s="44">
        <v>4.5999999999999996</v>
      </c>
      <c r="I59" s="44">
        <v>4.5999999999999996</v>
      </c>
      <c r="J59" s="44">
        <v>4.5999999999999996</v>
      </c>
      <c r="K59" s="44">
        <v>4.5999999999999996</v>
      </c>
      <c r="L59" s="44">
        <v>4.5999999999999996</v>
      </c>
      <c r="M59" s="44">
        <v>4.5999999999999996</v>
      </c>
      <c r="N59" s="44">
        <v>4.5999999999999996</v>
      </c>
      <c r="O59" s="44">
        <v>4.5999999999999996</v>
      </c>
      <c r="P59" s="44">
        <v>4.5999999999999996</v>
      </c>
      <c r="Q59" s="44">
        <v>4.5999999999999996</v>
      </c>
      <c r="R59" s="44">
        <v>4.5999999999999996</v>
      </c>
      <c r="S59" s="44">
        <v>4.5999999999999996</v>
      </c>
      <c r="T59" s="44">
        <v>4.5999999999999996</v>
      </c>
      <c r="U59" s="44">
        <v>4.5999999999999996</v>
      </c>
      <c r="V59" s="44">
        <v>4.5999999999999996</v>
      </c>
      <c r="W59" s="44">
        <v>4.5999999999999996</v>
      </c>
      <c r="X59" s="44">
        <v>4.5999999999999996</v>
      </c>
      <c r="Y59" s="44">
        <v>4.5999999999999996</v>
      </c>
      <c r="Z59" s="44">
        <v>4</v>
      </c>
      <c r="AA59" s="44">
        <v>4</v>
      </c>
      <c r="AB59" s="44">
        <v>4</v>
      </c>
      <c r="AC59" s="44">
        <v>4</v>
      </c>
      <c r="AD59" s="44">
        <v>4</v>
      </c>
      <c r="AE59" s="44">
        <v>4</v>
      </c>
      <c r="AF59" s="44">
        <v>4</v>
      </c>
      <c r="AG59" s="48">
        <v>12</v>
      </c>
      <c r="AH59" s="46">
        <f t="shared" si="2"/>
        <v>4.5999999999999996</v>
      </c>
      <c r="AI59" s="47">
        <f t="shared" si="3"/>
        <v>4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12.1</v>
      </c>
      <c r="C60" s="44">
        <v>12.1</v>
      </c>
      <c r="D60" s="44">
        <v>12.1</v>
      </c>
      <c r="E60" s="44">
        <v>12.1</v>
      </c>
      <c r="F60" s="44">
        <v>12.1</v>
      </c>
      <c r="G60" s="44">
        <v>12.1</v>
      </c>
      <c r="H60" s="44">
        <v>12.1</v>
      </c>
      <c r="I60" s="44">
        <v>12.1</v>
      </c>
      <c r="J60" s="44">
        <v>12.1</v>
      </c>
      <c r="K60" s="44">
        <v>12.1</v>
      </c>
      <c r="L60" s="44">
        <v>12.1</v>
      </c>
      <c r="M60" s="44">
        <v>12.1</v>
      </c>
      <c r="N60" s="44">
        <v>12.1</v>
      </c>
      <c r="O60" s="44">
        <v>12.1</v>
      </c>
      <c r="P60" s="44">
        <v>12.1</v>
      </c>
      <c r="Q60" s="44">
        <v>12.1</v>
      </c>
      <c r="R60" s="44">
        <v>12.1</v>
      </c>
      <c r="S60" s="44">
        <v>12.1</v>
      </c>
      <c r="T60" s="44">
        <v>12.1</v>
      </c>
      <c r="U60" s="44">
        <v>12.1</v>
      </c>
      <c r="V60" s="44">
        <v>12.1</v>
      </c>
      <c r="W60" s="44">
        <v>12.1</v>
      </c>
      <c r="X60" s="44">
        <v>12.1</v>
      </c>
      <c r="Y60" s="44">
        <v>12.1</v>
      </c>
      <c r="Z60" s="44">
        <v>12</v>
      </c>
      <c r="AA60" s="44">
        <v>12</v>
      </c>
      <c r="AB60" s="44">
        <v>12</v>
      </c>
      <c r="AC60" s="44">
        <v>12</v>
      </c>
      <c r="AD60" s="44">
        <v>12</v>
      </c>
      <c r="AE60" s="44">
        <v>12</v>
      </c>
      <c r="AF60" s="44">
        <v>12</v>
      </c>
      <c r="AG60" s="48">
        <v>12</v>
      </c>
      <c r="AH60" s="46">
        <f t="shared" si="2"/>
        <v>12.1</v>
      </c>
      <c r="AI60" s="47">
        <f t="shared" si="3"/>
        <v>12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4">
        <v>11.5</v>
      </c>
      <c r="Y61" s="44">
        <v>11.5</v>
      </c>
      <c r="Z61" s="44">
        <v>13.1</v>
      </c>
      <c r="AA61" s="44">
        <v>13.1</v>
      </c>
      <c r="AB61" s="44">
        <v>13.1</v>
      </c>
      <c r="AC61" s="44">
        <v>13.1</v>
      </c>
      <c r="AD61" s="44">
        <v>13.1</v>
      </c>
      <c r="AE61" s="44">
        <v>13.1</v>
      </c>
      <c r="AF61" s="44">
        <v>13.1</v>
      </c>
      <c r="AG61" s="48">
        <v>12</v>
      </c>
      <c r="AH61" s="46">
        <f t="shared" si="2"/>
        <v>13.1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2.2000000000000002</v>
      </c>
      <c r="C65" s="44">
        <v>2.2000000000000002</v>
      </c>
      <c r="D65" s="44">
        <v>2.2000000000000002</v>
      </c>
      <c r="E65" s="44">
        <v>2.2000000000000002</v>
      </c>
      <c r="F65" s="44">
        <v>2.2000000000000002</v>
      </c>
      <c r="G65" s="44">
        <v>2.2000000000000002</v>
      </c>
      <c r="H65" s="44">
        <v>2.2000000000000002</v>
      </c>
      <c r="I65" s="44">
        <v>2.2000000000000002</v>
      </c>
      <c r="J65" s="44">
        <v>2.2000000000000002</v>
      </c>
      <c r="K65" s="44">
        <v>2.2000000000000002</v>
      </c>
      <c r="L65" s="44">
        <v>2.2000000000000002</v>
      </c>
      <c r="M65" s="44">
        <v>2.2000000000000002</v>
      </c>
      <c r="N65" s="44">
        <v>2.2000000000000002</v>
      </c>
      <c r="O65" s="44">
        <v>2.2000000000000002</v>
      </c>
      <c r="P65" s="44">
        <v>2.2000000000000002</v>
      </c>
      <c r="Q65" s="44">
        <v>2.2000000000000002</v>
      </c>
      <c r="R65" s="44">
        <v>2.2000000000000002</v>
      </c>
      <c r="S65" s="44">
        <v>2.2000000000000002</v>
      </c>
      <c r="T65" s="44">
        <v>2.2000000000000002</v>
      </c>
      <c r="U65" s="44">
        <v>2.2000000000000002</v>
      </c>
      <c r="V65" s="44">
        <v>2.2000000000000002</v>
      </c>
      <c r="W65" s="44">
        <v>2.2000000000000002</v>
      </c>
      <c r="X65" s="44">
        <v>2.2000000000000002</v>
      </c>
      <c r="Y65" s="44">
        <v>2.2000000000000002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2.2000000000000002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2.2999999999999998</v>
      </c>
      <c r="C66" s="44">
        <v>2.2999999999999998</v>
      </c>
      <c r="D66" s="44">
        <v>2.2999999999999998</v>
      </c>
      <c r="E66" s="44">
        <v>2.2999999999999998</v>
      </c>
      <c r="F66" s="44">
        <v>2.2999999999999998</v>
      </c>
      <c r="G66" s="44">
        <v>2.2999999999999998</v>
      </c>
      <c r="H66" s="44">
        <v>2.2999999999999998</v>
      </c>
      <c r="I66" s="44">
        <v>2.2999999999999998</v>
      </c>
      <c r="J66" s="44">
        <v>2.2999999999999998</v>
      </c>
      <c r="K66" s="44">
        <v>2.2999999999999998</v>
      </c>
      <c r="L66" s="44">
        <v>2.2999999999999998</v>
      </c>
      <c r="M66" s="44">
        <v>2.2999999999999998</v>
      </c>
      <c r="N66" s="44">
        <v>2.2999999999999998</v>
      </c>
      <c r="O66" s="44">
        <v>2.2999999999999998</v>
      </c>
      <c r="P66" s="44">
        <v>2.2999999999999998</v>
      </c>
      <c r="Q66" s="44">
        <v>2.2999999999999998</v>
      </c>
      <c r="R66" s="44">
        <v>2.2999999999999998</v>
      </c>
      <c r="S66" s="44">
        <v>2.2999999999999998</v>
      </c>
      <c r="T66" s="44">
        <v>2.2999999999999998</v>
      </c>
      <c r="U66" s="44">
        <v>2.2999999999999998</v>
      </c>
      <c r="V66" s="44">
        <v>2.2999999999999998</v>
      </c>
      <c r="W66" s="44">
        <v>2.2999999999999998</v>
      </c>
      <c r="X66" s="44">
        <v>2.2999999999999998</v>
      </c>
      <c r="Y66" s="44">
        <v>2.2999999999999998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2.2999999999999998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3.2</v>
      </c>
      <c r="C67" s="44">
        <v>3.2</v>
      </c>
      <c r="D67" s="44">
        <v>3.2</v>
      </c>
      <c r="E67" s="44">
        <v>3.2</v>
      </c>
      <c r="F67" s="44">
        <v>3.2</v>
      </c>
      <c r="G67" s="44">
        <v>3.2</v>
      </c>
      <c r="H67" s="44">
        <v>3.2</v>
      </c>
      <c r="I67" s="44">
        <v>3.2</v>
      </c>
      <c r="J67" s="44">
        <v>3.2</v>
      </c>
      <c r="K67" s="44">
        <v>3.2</v>
      </c>
      <c r="L67" s="44">
        <v>3.2</v>
      </c>
      <c r="M67" s="44">
        <v>3.2</v>
      </c>
      <c r="N67" s="44">
        <v>3.2</v>
      </c>
      <c r="O67" s="44">
        <v>3.2</v>
      </c>
      <c r="P67" s="44">
        <v>3.2</v>
      </c>
      <c r="Q67" s="44">
        <v>3.2</v>
      </c>
      <c r="R67" s="44">
        <v>3.2</v>
      </c>
      <c r="S67" s="44">
        <v>3.2</v>
      </c>
      <c r="T67" s="44">
        <v>3.2</v>
      </c>
      <c r="U67" s="44">
        <v>3.2</v>
      </c>
      <c r="V67" s="44">
        <v>3.2</v>
      </c>
      <c r="W67" s="44">
        <v>3.2</v>
      </c>
      <c r="X67" s="44">
        <v>3.2</v>
      </c>
      <c r="Y67" s="44">
        <v>3.2</v>
      </c>
      <c r="Z67" s="44">
        <v>4</v>
      </c>
      <c r="AA67" s="44">
        <v>4</v>
      </c>
      <c r="AB67" s="44">
        <v>4</v>
      </c>
      <c r="AC67" s="44">
        <v>4</v>
      </c>
      <c r="AD67" s="44">
        <v>4</v>
      </c>
      <c r="AE67" s="44">
        <v>4</v>
      </c>
      <c r="AF67" s="44">
        <v>4</v>
      </c>
      <c r="AG67" s="61">
        <v>10</v>
      </c>
      <c r="AH67" s="46">
        <f t="shared" si="2"/>
        <v>4</v>
      </c>
      <c r="AI67" s="47">
        <f t="shared" si="3"/>
        <v>3.2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4.5</v>
      </c>
      <c r="C68" s="44">
        <v>4.5</v>
      </c>
      <c r="D68" s="44">
        <v>4.5</v>
      </c>
      <c r="E68" s="44">
        <v>4.5</v>
      </c>
      <c r="F68" s="44">
        <v>4.5</v>
      </c>
      <c r="G68" s="44">
        <v>4.5</v>
      </c>
      <c r="H68" s="44">
        <v>4.5</v>
      </c>
      <c r="I68" s="44">
        <v>4.5</v>
      </c>
      <c r="J68" s="44">
        <v>4.5</v>
      </c>
      <c r="K68" s="44">
        <v>4.5</v>
      </c>
      <c r="L68" s="44">
        <v>4.5</v>
      </c>
      <c r="M68" s="44">
        <v>4.5</v>
      </c>
      <c r="N68" s="44">
        <v>4.5</v>
      </c>
      <c r="O68" s="44">
        <v>4.5</v>
      </c>
      <c r="P68" s="44">
        <v>4.5</v>
      </c>
      <c r="Q68" s="44">
        <v>4.5</v>
      </c>
      <c r="R68" s="44">
        <v>4.5</v>
      </c>
      <c r="S68" s="44">
        <v>4.5</v>
      </c>
      <c r="T68" s="44">
        <v>4.5</v>
      </c>
      <c r="U68" s="44">
        <v>4.5</v>
      </c>
      <c r="V68" s="44">
        <v>4.5</v>
      </c>
      <c r="W68" s="44">
        <v>4.5</v>
      </c>
      <c r="X68" s="44">
        <v>4.5</v>
      </c>
      <c r="Y68" s="44">
        <v>4.5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4.5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f t="shared" ref="B70:D70" si="20">62+75.4</f>
        <v>137.4</v>
      </c>
      <c r="C70" s="66">
        <f t="shared" si="20"/>
        <v>137.4</v>
      </c>
      <c r="D70" s="66">
        <f t="shared" si="20"/>
        <v>137.4</v>
      </c>
      <c r="E70" s="66">
        <f>66+79.5</f>
        <v>145.5</v>
      </c>
      <c r="F70" s="66">
        <f>65.9+79</f>
        <v>144.9</v>
      </c>
      <c r="G70" s="66">
        <f>63+75.4</f>
        <v>138.4</v>
      </c>
      <c r="H70" s="66">
        <f>63.4+75.8</f>
        <v>139.19999999999999</v>
      </c>
      <c r="I70" s="66">
        <f>63.5+75.7</f>
        <v>139.19999999999999</v>
      </c>
      <c r="J70" s="66">
        <f>62.88+74.7</f>
        <v>137.58000000000001</v>
      </c>
      <c r="K70" s="66">
        <f t="shared" ref="K70:P70" si="21">62.88+74.7</f>
        <v>137.58000000000001</v>
      </c>
      <c r="L70" s="66">
        <f t="shared" si="21"/>
        <v>137.58000000000001</v>
      </c>
      <c r="M70" s="66">
        <f t="shared" si="21"/>
        <v>137.58000000000001</v>
      </c>
      <c r="N70" s="66">
        <f t="shared" si="21"/>
        <v>137.58000000000001</v>
      </c>
      <c r="O70" s="66">
        <f t="shared" si="21"/>
        <v>137.58000000000001</v>
      </c>
      <c r="P70" s="66">
        <f t="shared" si="21"/>
        <v>137.58000000000001</v>
      </c>
      <c r="Q70" s="66">
        <f>61.4+73.3</f>
        <v>134.69999999999999</v>
      </c>
      <c r="R70" s="66">
        <f>61.4+73.3</f>
        <v>134.69999999999999</v>
      </c>
      <c r="S70" s="66">
        <f>72.3+60.6</f>
        <v>132.9</v>
      </c>
      <c r="T70" s="66">
        <f>72.3+60.6</f>
        <v>132.9</v>
      </c>
      <c r="U70" s="66">
        <f>72.3+60.6</f>
        <v>132.9</v>
      </c>
      <c r="V70" s="66">
        <f>72.3+60.6</f>
        <v>132.9</v>
      </c>
      <c r="W70" s="68">
        <f>68.9+59.6</f>
        <v>128.5</v>
      </c>
      <c r="X70" s="68">
        <f t="shared" ref="X70" si="22">68.9+59.6</f>
        <v>128.5</v>
      </c>
      <c r="Y70" s="68">
        <f>61+70.5</f>
        <v>131.5</v>
      </c>
      <c r="Z70" s="66">
        <f>60.8+69.1</f>
        <v>129.89999999999998</v>
      </c>
      <c r="AA70" s="66">
        <f>60.8+69.1</f>
        <v>129.89999999999998</v>
      </c>
      <c r="AB70" s="66">
        <f>60.8+69.1</f>
        <v>129.89999999999998</v>
      </c>
      <c r="AC70" s="66">
        <f t="shared" ref="AC70:AF70" si="23">60.8+69.1</f>
        <v>129.89999999999998</v>
      </c>
      <c r="AD70" s="66">
        <f t="shared" si="23"/>
        <v>129.89999999999998</v>
      </c>
      <c r="AE70" s="66">
        <f t="shared" si="23"/>
        <v>129.89999999999998</v>
      </c>
      <c r="AF70" s="66">
        <f t="shared" si="23"/>
        <v>129.89999999999998</v>
      </c>
      <c r="AG70" s="64">
        <v>240</v>
      </c>
      <c r="AH70" s="46">
        <f t="shared" si="2"/>
        <v>145.5</v>
      </c>
      <c r="AI70" s="47">
        <f t="shared" si="3"/>
        <v>128.5</v>
      </c>
      <c r="AK70" s="49"/>
    </row>
    <row r="71" spans="1:88" ht="15.75" thickBot="1" x14ac:dyDescent="0.3">
      <c r="A71" s="69" t="s">
        <v>90</v>
      </c>
      <c r="B71" s="70">
        <f t="shared" ref="B71:C71" si="24">SUM(B11:B69)</f>
        <v>1061.6999999999998</v>
      </c>
      <c r="C71" s="70">
        <f t="shared" si="24"/>
        <v>1061.6999999999998</v>
      </c>
      <c r="D71" s="70">
        <f t="shared" ref="D71:AG71" si="25">SUM(D11:D69)</f>
        <v>1061.6999999999998</v>
      </c>
      <c r="E71" s="70">
        <f t="shared" si="25"/>
        <v>1061.6999999999998</v>
      </c>
      <c r="F71" s="70">
        <f t="shared" si="25"/>
        <v>1061.6999999999998</v>
      </c>
      <c r="G71" s="70">
        <f t="shared" si="25"/>
        <v>1061.6999999999998</v>
      </c>
      <c r="H71" s="70">
        <f t="shared" si="25"/>
        <v>1061.6999999999998</v>
      </c>
      <c r="I71" s="70">
        <f t="shared" si="25"/>
        <v>1061.6999999999998</v>
      </c>
      <c r="J71" s="70">
        <f t="shared" si="25"/>
        <v>1061.6999999999998</v>
      </c>
      <c r="K71" s="70">
        <f t="shared" si="25"/>
        <v>1061.6999999999998</v>
      </c>
      <c r="L71" s="70">
        <f t="shared" si="25"/>
        <v>1061.6999999999998</v>
      </c>
      <c r="M71" s="70">
        <f t="shared" si="25"/>
        <v>1004.1999999999998</v>
      </c>
      <c r="N71" s="70">
        <f t="shared" si="25"/>
        <v>1004.1999999999998</v>
      </c>
      <c r="O71" s="70">
        <f t="shared" si="25"/>
        <v>1004.1999999999998</v>
      </c>
      <c r="P71" s="70">
        <f t="shared" si="25"/>
        <v>1004.1999999999998</v>
      </c>
      <c r="Q71" s="70">
        <f t="shared" si="25"/>
        <v>1004.1999999999998</v>
      </c>
      <c r="R71" s="70">
        <f t="shared" si="25"/>
        <v>1012.4</v>
      </c>
      <c r="S71" s="70">
        <f t="shared" ref="S71:T71" si="26">SUM(S11:S69)</f>
        <v>1013.1999999999999</v>
      </c>
      <c r="T71" s="70">
        <f t="shared" si="26"/>
        <v>1024.6999999999998</v>
      </c>
      <c r="U71" s="70">
        <f t="shared" ref="U71:V71" si="27">SUM(U11:U69)</f>
        <v>1024.5999999999999</v>
      </c>
      <c r="V71" s="70">
        <f t="shared" si="27"/>
        <v>1024.5999999999999</v>
      </c>
      <c r="W71" s="70">
        <f t="shared" si="25"/>
        <v>1024.5999999999999</v>
      </c>
      <c r="X71" s="70">
        <f t="shared" si="25"/>
        <v>1024.5999999999999</v>
      </c>
      <c r="Y71" s="70">
        <f t="shared" si="25"/>
        <v>1024.5999999999999</v>
      </c>
      <c r="Z71" s="70">
        <f t="shared" si="25"/>
        <v>1127.58</v>
      </c>
      <c r="AA71" s="70">
        <f t="shared" ref="AA71:AB71" si="28">SUM(AA11:AA69)</f>
        <v>1127.58</v>
      </c>
      <c r="AB71" s="70">
        <f t="shared" si="28"/>
        <v>1127.58</v>
      </c>
      <c r="AC71" s="70">
        <f t="shared" ref="AC71:AD71" si="29">SUM(AC11:AC69)</f>
        <v>1127.58</v>
      </c>
      <c r="AD71" s="70">
        <f t="shared" si="29"/>
        <v>1127.58</v>
      </c>
      <c r="AE71" s="70">
        <f t="shared" ref="AE71:AF71" si="30">SUM(AE11:AE69)</f>
        <v>1127.58</v>
      </c>
      <c r="AF71" s="70">
        <f t="shared" si="30"/>
        <v>1127.58</v>
      </c>
      <c r="AG71" s="70">
        <f t="shared" si="25"/>
        <v>1812.2049999999999</v>
      </c>
      <c r="AH71" s="46">
        <f t="shared" si="2"/>
        <v>1127.58</v>
      </c>
      <c r="AI71" s="47">
        <f t="shared" si="3"/>
        <v>1004.1999999999998</v>
      </c>
      <c r="AK71" s="49"/>
    </row>
    <row r="72" spans="1:88" x14ac:dyDescent="0.25">
      <c r="A72" s="71" t="s">
        <v>91</v>
      </c>
      <c r="B72" s="44">
        <v>460.7</v>
      </c>
      <c r="C72" s="44">
        <v>350</v>
      </c>
      <c r="D72" s="44">
        <v>380</v>
      </c>
      <c r="E72" s="44">
        <v>404.1</v>
      </c>
      <c r="F72" s="44">
        <v>403.9</v>
      </c>
      <c r="G72" s="44">
        <v>395.5</v>
      </c>
      <c r="H72" s="44">
        <v>362.1</v>
      </c>
      <c r="I72" s="44">
        <v>344.1</v>
      </c>
      <c r="J72" s="44">
        <v>404</v>
      </c>
      <c r="K72" s="44">
        <v>404</v>
      </c>
      <c r="L72" s="44">
        <v>450</v>
      </c>
      <c r="M72" s="44">
        <v>332</v>
      </c>
      <c r="N72" s="44">
        <v>350</v>
      </c>
      <c r="O72" s="44">
        <v>380.5</v>
      </c>
      <c r="P72" s="44">
        <v>320</v>
      </c>
      <c r="Q72" s="44">
        <v>201</v>
      </c>
      <c r="R72" s="44">
        <v>90.8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4">
        <v>350</v>
      </c>
      <c r="Y72" s="44">
        <v>320</v>
      </c>
      <c r="Z72" s="44">
        <v>391.9</v>
      </c>
      <c r="AA72" s="44">
        <v>456</v>
      </c>
      <c r="AB72" s="44">
        <v>392.1</v>
      </c>
      <c r="AC72" s="44">
        <v>392.1</v>
      </c>
      <c r="AD72" s="44">
        <v>458</v>
      </c>
      <c r="AE72" s="44">
        <v>458</v>
      </c>
      <c r="AF72" s="44">
        <v>458</v>
      </c>
      <c r="AG72" s="61">
        <v>456</v>
      </c>
      <c r="AH72" s="46">
        <f t="shared" si="2"/>
        <v>460.7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76</v>
      </c>
      <c r="C73" s="43">
        <v>76</v>
      </c>
      <c r="D73" s="43">
        <v>76</v>
      </c>
      <c r="E73" s="43">
        <v>76</v>
      </c>
      <c r="F73" s="43">
        <v>76</v>
      </c>
      <c r="G73" s="43">
        <v>76</v>
      </c>
      <c r="H73" s="43">
        <v>76</v>
      </c>
      <c r="I73" s="43">
        <v>76</v>
      </c>
      <c r="J73" s="43">
        <v>74</v>
      </c>
      <c r="K73" s="43">
        <v>74</v>
      </c>
      <c r="L73" s="43">
        <v>74</v>
      </c>
      <c r="M73" s="43">
        <v>74</v>
      </c>
      <c r="N73" s="43">
        <v>70</v>
      </c>
      <c r="O73" s="43">
        <v>70</v>
      </c>
      <c r="P73" s="43">
        <v>69</v>
      </c>
      <c r="Q73" s="43">
        <v>69</v>
      </c>
      <c r="R73" s="43">
        <v>67</v>
      </c>
      <c r="S73" s="43">
        <v>67.900000000000006</v>
      </c>
      <c r="T73" s="43">
        <v>67.900000000000006</v>
      </c>
      <c r="U73" s="43">
        <v>67.900000000000006</v>
      </c>
      <c r="V73" s="43">
        <v>67.900000000000006</v>
      </c>
      <c r="W73" s="43">
        <v>67.900000000000006</v>
      </c>
      <c r="X73" s="43">
        <v>67.900000000000006</v>
      </c>
      <c r="Y73" s="43">
        <v>67.900000000000006</v>
      </c>
      <c r="Z73" s="43">
        <v>78.099999999999994</v>
      </c>
      <c r="AA73" s="43">
        <v>78.099999999999994</v>
      </c>
      <c r="AB73" s="43">
        <v>84</v>
      </c>
      <c r="AC73" s="43">
        <v>84</v>
      </c>
      <c r="AD73" s="43">
        <v>84</v>
      </c>
      <c r="AE73" s="43">
        <v>84</v>
      </c>
      <c r="AF73" s="43">
        <v>84</v>
      </c>
      <c r="AG73" s="64">
        <v>111</v>
      </c>
      <c r="AH73" s="46">
        <f t="shared" si="2"/>
        <v>84</v>
      </c>
      <c r="AI73" s="47">
        <f t="shared" si="3"/>
        <v>67</v>
      </c>
      <c r="AK73" s="49"/>
    </row>
    <row r="74" spans="1:88" x14ac:dyDescent="0.25">
      <c r="A74" s="73" t="s">
        <v>93</v>
      </c>
      <c r="B74" s="43">
        <v>40.4</v>
      </c>
      <c r="C74" s="43">
        <v>41.3</v>
      </c>
      <c r="D74" s="43">
        <v>41.3</v>
      </c>
      <c r="E74" s="43">
        <v>41.3</v>
      </c>
      <c r="F74" s="43">
        <v>41.3</v>
      </c>
      <c r="G74" s="43">
        <v>41.3</v>
      </c>
      <c r="H74" s="43">
        <v>41.3</v>
      </c>
      <c r="I74" s="43">
        <v>41.3</v>
      </c>
      <c r="J74" s="43">
        <v>41.3</v>
      </c>
      <c r="K74" s="43">
        <v>41.3</v>
      </c>
      <c r="L74" s="43">
        <v>41.3</v>
      </c>
      <c r="M74" s="43">
        <v>40.799999999999997</v>
      </c>
      <c r="N74" s="43">
        <v>42.5</v>
      </c>
      <c r="O74" s="43">
        <v>41.2</v>
      </c>
      <c r="P74" s="43">
        <v>40</v>
      </c>
      <c r="Q74" s="43">
        <v>38.799999999999997</v>
      </c>
      <c r="R74" s="43">
        <v>38.799999999999997</v>
      </c>
      <c r="S74" s="43">
        <v>37.299999999999997</v>
      </c>
      <c r="T74" s="43">
        <v>37.299999999999997</v>
      </c>
      <c r="U74" s="43">
        <v>37.299999999999997</v>
      </c>
      <c r="V74" s="43">
        <v>37.299999999999997</v>
      </c>
      <c r="W74" s="43">
        <v>37.299999999999997</v>
      </c>
      <c r="X74" s="43">
        <v>37.299999999999997</v>
      </c>
      <c r="Y74" s="43">
        <v>37.299999999999997</v>
      </c>
      <c r="Z74" s="43">
        <v>38.4</v>
      </c>
      <c r="AA74" s="43">
        <v>38.4</v>
      </c>
      <c r="AB74" s="43">
        <v>37.5</v>
      </c>
      <c r="AC74" s="43">
        <v>37.5</v>
      </c>
      <c r="AD74" s="43">
        <v>37.5</v>
      </c>
      <c r="AE74" s="43">
        <v>37.5</v>
      </c>
      <c r="AF74" s="43">
        <v>37.5</v>
      </c>
      <c r="AG74" s="64">
        <v>60</v>
      </c>
      <c r="AH74" s="46">
        <f t="shared" si="2"/>
        <v>42.5</v>
      </c>
      <c r="AI74" s="47">
        <f t="shared" si="3"/>
        <v>37.299999999999997</v>
      </c>
      <c r="AK74" s="49"/>
    </row>
    <row r="75" spans="1:88" x14ac:dyDescent="0.25">
      <c r="A75" s="74" t="s">
        <v>94</v>
      </c>
      <c r="B75" s="43">
        <v>29.8</v>
      </c>
      <c r="C75" s="43">
        <v>26.9</v>
      </c>
      <c r="D75" s="43">
        <v>26.9</v>
      </c>
      <c r="E75" s="43">
        <v>26.9</v>
      </c>
      <c r="F75" s="43">
        <v>26.9</v>
      </c>
      <c r="G75" s="43">
        <v>26.9</v>
      </c>
      <c r="H75" s="43">
        <v>26.9</v>
      </c>
      <c r="I75" s="43">
        <v>26.9</v>
      </c>
      <c r="J75" s="43">
        <v>26.9</v>
      </c>
      <c r="K75" s="43">
        <v>26.9</v>
      </c>
      <c r="L75" s="43">
        <v>26.9</v>
      </c>
      <c r="M75" s="43">
        <v>29.8</v>
      </c>
      <c r="N75" s="43">
        <v>29.8</v>
      </c>
      <c r="O75" s="43">
        <v>27.8</v>
      </c>
      <c r="P75" s="43">
        <v>27.8</v>
      </c>
      <c r="Q75" s="43">
        <v>26.4</v>
      </c>
      <c r="R75" s="43">
        <v>26.4</v>
      </c>
      <c r="S75" s="43">
        <v>26.4</v>
      </c>
      <c r="T75" s="43">
        <v>26.4</v>
      </c>
      <c r="U75" s="43">
        <v>26.4</v>
      </c>
      <c r="V75" s="43">
        <v>26.4</v>
      </c>
      <c r="W75" s="43">
        <v>26.4</v>
      </c>
      <c r="X75" s="43">
        <v>26.4</v>
      </c>
      <c r="Y75" s="43">
        <v>26.4</v>
      </c>
      <c r="Z75" s="43">
        <v>29.9</v>
      </c>
      <c r="AA75" s="43">
        <v>29.9</v>
      </c>
      <c r="AB75" s="43">
        <v>29.9</v>
      </c>
      <c r="AC75" s="43">
        <v>29.9</v>
      </c>
      <c r="AD75" s="43">
        <v>29.9</v>
      </c>
      <c r="AE75" s="43">
        <v>29.9</v>
      </c>
      <c r="AF75" s="43">
        <v>29.9</v>
      </c>
      <c r="AG75" s="75">
        <v>42.5</v>
      </c>
      <c r="AH75" s="46">
        <f t="shared" ref="AH75:AH138" si="31">MAX(B75:AF75)</f>
        <v>29.9</v>
      </c>
      <c r="AI75" s="47">
        <f t="shared" ref="AI75:AI138" si="32">MIN(B75:AF75)</f>
        <v>26.4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22.2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31"/>
        <v>22.2</v>
      </c>
      <c r="AI76" s="47">
        <f t="shared" si="32"/>
        <v>22.2</v>
      </c>
      <c r="AK76" s="49"/>
    </row>
    <row r="77" spans="1:88" ht="15.75" thickBot="1" x14ac:dyDescent="0.3">
      <c r="A77" s="76" t="s">
        <v>96</v>
      </c>
      <c r="B77" s="77">
        <v>13.4</v>
      </c>
      <c r="C77" s="77">
        <v>8.6</v>
      </c>
      <c r="D77" s="77">
        <v>8.6</v>
      </c>
      <c r="E77" s="77">
        <v>8.6</v>
      </c>
      <c r="F77" s="77">
        <v>8.6</v>
      </c>
      <c r="G77" s="77">
        <v>8.6</v>
      </c>
      <c r="H77" s="77">
        <v>8.6</v>
      </c>
      <c r="I77" s="77">
        <v>8.6</v>
      </c>
      <c r="J77" s="77">
        <v>8.6</v>
      </c>
      <c r="K77" s="77">
        <v>8.6</v>
      </c>
      <c r="L77" s="77">
        <v>8.6</v>
      </c>
      <c r="M77" s="77">
        <v>10</v>
      </c>
      <c r="N77" s="77">
        <v>10</v>
      </c>
      <c r="O77" s="77">
        <v>8.6999999999999993</v>
      </c>
      <c r="P77" s="77">
        <v>8.6999999999999993</v>
      </c>
      <c r="Q77" s="77">
        <v>8.5</v>
      </c>
      <c r="R77" s="77">
        <v>8.5</v>
      </c>
      <c r="S77" s="77">
        <v>8.5</v>
      </c>
      <c r="T77" s="77">
        <v>8.5</v>
      </c>
      <c r="U77" s="77">
        <v>8.5</v>
      </c>
      <c r="V77" s="77">
        <v>8.5</v>
      </c>
      <c r="W77" s="77">
        <v>8.5</v>
      </c>
      <c r="X77" s="77">
        <v>8.5</v>
      </c>
      <c r="Y77" s="77">
        <v>8.5</v>
      </c>
      <c r="Z77" s="77">
        <v>13.6</v>
      </c>
      <c r="AA77" s="77">
        <v>13.6</v>
      </c>
      <c r="AB77" s="77">
        <v>13.6</v>
      </c>
      <c r="AC77" s="77">
        <v>13.6</v>
      </c>
      <c r="AD77" s="77">
        <v>13.6</v>
      </c>
      <c r="AE77" s="77">
        <v>13.6</v>
      </c>
      <c r="AF77" s="77">
        <v>13.6</v>
      </c>
      <c r="AG77" s="78">
        <v>14.8</v>
      </c>
      <c r="AH77" s="46">
        <f t="shared" si="31"/>
        <v>13.6</v>
      </c>
      <c r="AI77" s="47">
        <f t="shared" si="32"/>
        <v>8.5</v>
      </c>
      <c r="AK77" s="49"/>
    </row>
    <row r="78" spans="1:88" ht="15.75" thickBot="1" x14ac:dyDescent="0.3">
      <c r="A78" s="79" t="s">
        <v>97</v>
      </c>
      <c r="B78" s="70">
        <f t="shared" ref="B78:C78" si="33">SUM(B72:B77)</f>
        <v>642.5</v>
      </c>
      <c r="C78" s="70">
        <f t="shared" si="33"/>
        <v>525</v>
      </c>
      <c r="D78" s="70">
        <f t="shared" ref="D78:AG78" si="34">SUM(D72:D77)</f>
        <v>555.00000000000011</v>
      </c>
      <c r="E78" s="70">
        <f t="shared" si="34"/>
        <v>579.1</v>
      </c>
      <c r="F78" s="70">
        <f t="shared" si="34"/>
        <v>578.9</v>
      </c>
      <c r="G78" s="70">
        <f t="shared" si="34"/>
        <v>570.5</v>
      </c>
      <c r="H78" s="70">
        <f t="shared" si="34"/>
        <v>537.1</v>
      </c>
      <c r="I78" s="70">
        <f t="shared" si="34"/>
        <v>519.1</v>
      </c>
      <c r="J78" s="70">
        <f t="shared" si="34"/>
        <v>577</v>
      </c>
      <c r="K78" s="70">
        <f t="shared" si="34"/>
        <v>577</v>
      </c>
      <c r="L78" s="70">
        <f t="shared" si="34"/>
        <v>623</v>
      </c>
      <c r="M78" s="70">
        <f t="shared" ref="M78:N78" si="35">SUM(M72:M77)</f>
        <v>508.8</v>
      </c>
      <c r="N78" s="70">
        <f t="shared" si="35"/>
        <v>524.5</v>
      </c>
      <c r="O78" s="70">
        <f t="shared" si="34"/>
        <v>550.40000000000009</v>
      </c>
      <c r="P78" s="70">
        <f t="shared" ref="P78:Q78" si="36">SUM(P72:P77)</f>
        <v>487.7</v>
      </c>
      <c r="Q78" s="70">
        <f t="shared" si="36"/>
        <v>365.9</v>
      </c>
      <c r="R78" s="70">
        <f t="shared" si="34"/>
        <v>253.70000000000002</v>
      </c>
      <c r="S78" s="70">
        <f t="shared" ref="S78:T78" si="37">SUM(S72:S77)</f>
        <v>162.29999999999998</v>
      </c>
      <c r="T78" s="70">
        <f t="shared" si="37"/>
        <v>162.29999999999998</v>
      </c>
      <c r="U78" s="70">
        <f t="shared" ref="U78:V78" si="38">SUM(U72:U77)</f>
        <v>162.29999999999998</v>
      </c>
      <c r="V78" s="70">
        <f t="shared" si="38"/>
        <v>162.29999999999998</v>
      </c>
      <c r="W78" s="70">
        <f t="shared" si="34"/>
        <v>162.29999999999998</v>
      </c>
      <c r="X78" s="70">
        <f t="shared" si="34"/>
        <v>512.29999999999995</v>
      </c>
      <c r="Y78" s="70">
        <f t="shared" ref="Y78" si="39">SUM(Y72:Y77)</f>
        <v>482.29999999999995</v>
      </c>
      <c r="Z78" s="70">
        <f t="shared" si="34"/>
        <v>574.1</v>
      </c>
      <c r="AA78" s="70">
        <f t="shared" ref="AA78:AB78" si="40">SUM(AA72:AA77)</f>
        <v>638.20000000000005</v>
      </c>
      <c r="AB78" s="70">
        <f t="shared" si="40"/>
        <v>579.30000000000007</v>
      </c>
      <c r="AC78" s="70">
        <f t="shared" ref="AC78:AD78" si="41">SUM(AC72:AC77)</f>
        <v>579.30000000000007</v>
      </c>
      <c r="AD78" s="70">
        <f t="shared" si="41"/>
        <v>645.20000000000005</v>
      </c>
      <c r="AE78" s="70">
        <f t="shared" ref="AE78:AF78" si="42">SUM(AE72:AE77)</f>
        <v>645.20000000000005</v>
      </c>
      <c r="AF78" s="70">
        <f t="shared" si="42"/>
        <v>645.20000000000005</v>
      </c>
      <c r="AG78" s="80">
        <f t="shared" si="34"/>
        <v>706.4</v>
      </c>
      <c r="AH78" s="46">
        <f t="shared" si="31"/>
        <v>645.20000000000005</v>
      </c>
      <c r="AI78" s="47">
        <f t="shared" si="32"/>
        <v>162.29999999999998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>
        <v>96.6</v>
      </c>
      <c r="S79" s="44">
        <v>96.6</v>
      </c>
      <c r="T79" s="44">
        <v>96.6</v>
      </c>
      <c r="U79" s="44">
        <v>96.6</v>
      </c>
      <c r="V79" s="44">
        <v>96.6</v>
      </c>
      <c r="W79" s="44">
        <v>96.6</v>
      </c>
      <c r="X79" s="44">
        <v>96.6</v>
      </c>
      <c r="Y79" s="44">
        <v>96.6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31"/>
        <v>96.6</v>
      </c>
      <c r="AI79" s="47">
        <f t="shared" si="32"/>
        <v>96.6</v>
      </c>
      <c r="AK79" s="49"/>
      <c r="AY79" s="1" t="s">
        <v>99</v>
      </c>
      <c r="AZ79" s="82">
        <f>ROUND(C97,0)</f>
        <v>-445</v>
      </c>
      <c r="BA79" s="81">
        <f t="shared" ref="BA79:BD83" si="43">D97</f>
        <v>-495</v>
      </c>
      <c r="BB79" s="81">
        <f t="shared" si="43"/>
        <v>-509.5</v>
      </c>
      <c r="BC79" s="81">
        <f t="shared" si="43"/>
        <v>-532.4</v>
      </c>
      <c r="BD79" s="81">
        <f t="shared" si="43"/>
        <v>-541</v>
      </c>
      <c r="BE79" s="82">
        <f>I97</f>
        <v>-510.9</v>
      </c>
      <c r="BF79" s="82">
        <f>K97</f>
        <v>-453</v>
      </c>
      <c r="BG79" s="82">
        <f t="shared" ref="BG79:BP83" si="44">M97</f>
        <v>-362</v>
      </c>
      <c r="BH79" s="82">
        <f t="shared" si="44"/>
        <v>-318</v>
      </c>
      <c r="BI79" s="82">
        <f t="shared" si="44"/>
        <v>-356</v>
      </c>
      <c r="BJ79" s="82">
        <f t="shared" si="44"/>
        <v>-281</v>
      </c>
      <c r="BK79" s="82">
        <f t="shared" si="44"/>
        <v>-157</v>
      </c>
      <c r="BL79" s="82">
        <f t="shared" si="44"/>
        <v>-157</v>
      </c>
      <c r="BM79" s="82">
        <f t="shared" si="44"/>
        <v>79.599999999999994</v>
      </c>
      <c r="BN79" s="82">
        <f t="shared" si="44"/>
        <v>104.3</v>
      </c>
      <c r="BO79" s="82">
        <f t="shared" si="44"/>
        <v>96.5</v>
      </c>
      <c r="BP79" s="82">
        <f t="shared" si="44"/>
        <v>-323.3</v>
      </c>
      <c r="BQ79" s="82">
        <f>X97</f>
        <v>-300</v>
      </c>
      <c r="BR79" s="82">
        <f>Z97</f>
        <v>-254.1</v>
      </c>
      <c r="BS79" s="81">
        <f>AB97</f>
        <v>-274</v>
      </c>
      <c r="BT79" s="81">
        <f t="shared" ref="BT79:BV83" si="45">AD97</f>
        <v>-380</v>
      </c>
      <c r="BU79" s="81">
        <f t="shared" si="45"/>
        <v>-450</v>
      </c>
      <c r="BV79" s="81">
        <f t="shared" si="45"/>
        <v>-500</v>
      </c>
      <c r="BW79" s="81">
        <f>B97</f>
        <v>-529.20000000000005</v>
      </c>
    </row>
    <row r="80" spans="1:88" x14ac:dyDescent="0.25">
      <c r="A80" s="63" t="s">
        <v>100</v>
      </c>
      <c r="B80" s="43">
        <v>57.4</v>
      </c>
      <c r="C80" s="43">
        <v>57.7</v>
      </c>
      <c r="D80" s="43">
        <v>61</v>
      </c>
      <c r="E80" s="43">
        <v>61</v>
      </c>
      <c r="F80" s="43">
        <v>61</v>
      </c>
      <c r="G80" s="43">
        <v>50.2</v>
      </c>
      <c r="H80" s="43">
        <v>50.2</v>
      </c>
      <c r="I80" s="43">
        <v>50.2</v>
      </c>
      <c r="J80" s="43">
        <v>69</v>
      </c>
      <c r="K80" s="43">
        <v>69</v>
      </c>
      <c r="L80" s="43">
        <v>69</v>
      </c>
      <c r="M80" s="43">
        <v>69</v>
      </c>
      <c r="N80" s="43">
        <v>69</v>
      </c>
      <c r="O80" s="43">
        <v>68.7</v>
      </c>
      <c r="P80" s="43">
        <v>56.5</v>
      </c>
      <c r="Q80" s="43">
        <v>54.4</v>
      </c>
      <c r="R80" s="43">
        <v>54.4</v>
      </c>
      <c r="S80" s="43">
        <v>54.4</v>
      </c>
      <c r="T80" s="43">
        <v>65.3</v>
      </c>
      <c r="U80" s="43">
        <v>63.8</v>
      </c>
      <c r="V80" s="43">
        <v>63.8</v>
      </c>
      <c r="W80" s="43">
        <v>63.8</v>
      </c>
      <c r="X80" s="43">
        <v>63.8</v>
      </c>
      <c r="Y80" s="43">
        <v>35.4</v>
      </c>
      <c r="Z80" s="43">
        <v>35.4</v>
      </c>
      <c r="AA80" s="43">
        <v>70</v>
      </c>
      <c r="AB80" s="43">
        <v>59.7</v>
      </c>
      <c r="AC80" s="43">
        <v>59.7</v>
      </c>
      <c r="AD80" s="43">
        <v>59.7</v>
      </c>
      <c r="AE80" s="43">
        <v>59.7</v>
      </c>
      <c r="AF80" s="43">
        <v>59.7</v>
      </c>
      <c r="AG80" s="64">
        <v>70</v>
      </c>
      <c r="AH80" s="46">
        <f t="shared" si="31"/>
        <v>70</v>
      </c>
      <c r="AI80" s="47">
        <f t="shared" si="32"/>
        <v>35.4</v>
      </c>
      <c r="AK80" s="49"/>
      <c r="AY80" s="1" t="s">
        <v>101</v>
      </c>
      <c r="AZ80" s="82">
        <f>ROUND(C98,0)</f>
        <v>0</v>
      </c>
      <c r="BA80" s="81">
        <f t="shared" si="43"/>
        <v>0</v>
      </c>
      <c r="BB80" s="81">
        <f t="shared" si="43"/>
        <v>28.9</v>
      </c>
      <c r="BC80" s="81">
        <f t="shared" si="43"/>
        <v>28.3</v>
      </c>
      <c r="BD80" s="81">
        <f t="shared" si="43"/>
        <v>25.6</v>
      </c>
      <c r="BE80" s="82">
        <f>I98</f>
        <v>21.5</v>
      </c>
      <c r="BF80" s="82">
        <f>K98</f>
        <v>40.9</v>
      </c>
      <c r="BG80" s="82">
        <f t="shared" si="44"/>
        <v>40</v>
      </c>
      <c r="BH80" s="82">
        <f t="shared" si="44"/>
        <v>4.2</v>
      </c>
      <c r="BI80" s="82">
        <f t="shared" si="44"/>
        <v>4.0999999999999996</v>
      </c>
      <c r="BJ80" s="82">
        <f t="shared" si="44"/>
        <v>4</v>
      </c>
      <c r="BK80" s="82">
        <f t="shared" si="44"/>
        <v>4</v>
      </c>
      <c r="BL80" s="82">
        <f t="shared" si="44"/>
        <v>4</v>
      </c>
      <c r="BM80" s="82">
        <f t="shared" si="44"/>
        <v>2.5</v>
      </c>
      <c r="BN80" s="82">
        <f t="shared" si="44"/>
        <v>2.5</v>
      </c>
      <c r="BO80" s="82">
        <f t="shared" si="44"/>
        <v>2.4</v>
      </c>
      <c r="BP80" s="82">
        <f t="shared" si="44"/>
        <v>2.2000000000000002</v>
      </c>
      <c r="BQ80" s="82">
        <f>X98</f>
        <v>2.2000000000000002</v>
      </c>
      <c r="BR80" s="82">
        <f>Z98</f>
        <v>33.1</v>
      </c>
      <c r="BS80" s="81">
        <f>AB98</f>
        <v>34.5</v>
      </c>
      <c r="BT80" s="81">
        <f t="shared" si="45"/>
        <v>37</v>
      </c>
      <c r="BU80" s="81">
        <f t="shared" si="45"/>
        <v>37</v>
      </c>
      <c r="BV80" s="81">
        <f t="shared" si="45"/>
        <v>37</v>
      </c>
      <c r="BW80" s="81">
        <f>B98</f>
        <v>0</v>
      </c>
    </row>
    <row r="81" spans="1:75" x14ac:dyDescent="0.25">
      <c r="A81" s="63" t="s">
        <v>102</v>
      </c>
      <c r="B81" s="43">
        <v>69.3</v>
      </c>
      <c r="C81" s="43">
        <v>69.099999999999994</v>
      </c>
      <c r="D81" s="43">
        <v>69.099999999999994</v>
      </c>
      <c r="E81" s="43">
        <v>69.099999999999994</v>
      </c>
      <c r="F81" s="43">
        <v>69.099999999999994</v>
      </c>
      <c r="G81" s="43">
        <v>52.8</v>
      </c>
      <c r="H81" s="43">
        <v>52.8</v>
      </c>
      <c r="I81" s="43">
        <v>52.8</v>
      </c>
      <c r="J81" s="43">
        <v>52.8</v>
      </c>
      <c r="K81" s="43">
        <v>52.8</v>
      </c>
      <c r="L81" s="43">
        <v>52.8</v>
      </c>
      <c r="M81" s="43">
        <v>71.099999999999994</v>
      </c>
      <c r="N81" s="43">
        <v>72.099999999999994</v>
      </c>
      <c r="O81" s="43">
        <v>71.8</v>
      </c>
      <c r="P81" s="43">
        <v>72.5</v>
      </c>
      <c r="Q81" s="43">
        <v>72.5</v>
      </c>
      <c r="R81" s="43">
        <v>72.5</v>
      </c>
      <c r="S81" s="43">
        <v>72.5</v>
      </c>
      <c r="T81" s="43">
        <v>71</v>
      </c>
      <c r="U81" s="43">
        <v>71</v>
      </c>
      <c r="V81" s="43">
        <v>71</v>
      </c>
      <c r="W81" s="43">
        <v>71</v>
      </c>
      <c r="X81" s="43">
        <v>71</v>
      </c>
      <c r="Y81" s="43">
        <v>71</v>
      </c>
      <c r="Z81" s="43">
        <v>71</v>
      </c>
      <c r="AA81" s="43">
        <v>71</v>
      </c>
      <c r="AB81" s="43">
        <v>53</v>
      </c>
      <c r="AC81" s="43">
        <v>53</v>
      </c>
      <c r="AD81" s="43">
        <v>53</v>
      </c>
      <c r="AE81" s="43">
        <v>53</v>
      </c>
      <c r="AF81" s="43">
        <v>53</v>
      </c>
      <c r="AG81" s="64">
        <v>69</v>
      </c>
      <c r="AH81" s="46">
        <f t="shared" si="31"/>
        <v>72.5</v>
      </c>
      <c r="AI81" s="47">
        <f t="shared" si="32"/>
        <v>52.8</v>
      </c>
      <c r="AK81" s="49"/>
      <c r="AL81" s="83"/>
      <c r="AO81" s="83"/>
      <c r="AY81" s="1" t="s">
        <v>103</v>
      </c>
      <c r="AZ81" s="82">
        <f>ROUND(C99,0)</f>
        <v>47</v>
      </c>
      <c r="BA81" s="81">
        <f t="shared" si="43"/>
        <v>44</v>
      </c>
      <c r="BB81" s="81">
        <f t="shared" si="43"/>
        <v>0</v>
      </c>
      <c r="BC81" s="81">
        <f t="shared" si="43"/>
        <v>0</v>
      </c>
      <c r="BD81" s="81">
        <f t="shared" si="43"/>
        <v>0</v>
      </c>
      <c r="BE81" s="82">
        <f>I99</f>
        <v>0</v>
      </c>
      <c r="BF81" s="82">
        <f>K99</f>
        <v>0</v>
      </c>
      <c r="BG81" s="82">
        <f t="shared" si="44"/>
        <v>0</v>
      </c>
      <c r="BH81" s="82">
        <f t="shared" si="44"/>
        <v>47.6</v>
      </c>
      <c r="BI81" s="82">
        <f t="shared" si="44"/>
        <v>53.2</v>
      </c>
      <c r="BJ81" s="82">
        <f t="shared" si="44"/>
        <v>56.6</v>
      </c>
      <c r="BK81" s="82">
        <f t="shared" si="44"/>
        <v>57.8</v>
      </c>
      <c r="BL81" s="82">
        <f t="shared" si="44"/>
        <v>57.8</v>
      </c>
      <c r="BM81" s="82">
        <f t="shared" si="44"/>
        <v>63.3</v>
      </c>
      <c r="BN81" s="82">
        <f t="shared" si="44"/>
        <v>63.3</v>
      </c>
      <c r="BO81" s="82">
        <f t="shared" si="44"/>
        <v>64.900000000000006</v>
      </c>
      <c r="BP81" s="82">
        <f t="shared" si="44"/>
        <v>60.3</v>
      </c>
      <c r="BQ81" s="82">
        <f>X99</f>
        <v>61</v>
      </c>
      <c r="BR81" s="82">
        <f>Z99</f>
        <v>0</v>
      </c>
      <c r="BS81" s="81">
        <f>AB99</f>
        <v>0</v>
      </c>
      <c r="BT81" s="81">
        <f t="shared" si="45"/>
        <v>0</v>
      </c>
      <c r="BU81" s="81">
        <f t="shared" si="45"/>
        <v>0</v>
      </c>
      <c r="BV81" s="81">
        <f t="shared" si="45"/>
        <v>0</v>
      </c>
      <c r="BW81" s="81">
        <f>B99</f>
        <v>49.1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1"/>
        <v>58</v>
      </c>
      <c r="AI82" s="47">
        <f t="shared" si="32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43"/>
        <v>20.100000000000001</v>
      </c>
      <c r="BB82" s="81">
        <f t="shared" si="43"/>
        <v>19.8</v>
      </c>
      <c r="BC82" s="81">
        <f t="shared" si="43"/>
        <v>20.3</v>
      </c>
      <c r="BD82" s="81">
        <f t="shared" si="43"/>
        <v>20.3</v>
      </c>
      <c r="BE82" s="82">
        <f>I100</f>
        <v>16.600000000000001</v>
      </c>
      <c r="BF82" s="82">
        <f>K100</f>
        <v>18.5</v>
      </c>
      <c r="BG82" s="82">
        <f t="shared" si="44"/>
        <v>18</v>
      </c>
      <c r="BH82" s="82">
        <f t="shared" si="44"/>
        <v>14.6</v>
      </c>
      <c r="BI82" s="82">
        <f t="shared" si="44"/>
        <v>12.8</v>
      </c>
      <c r="BJ82" s="82">
        <f t="shared" si="44"/>
        <v>12.2</v>
      </c>
      <c r="BK82" s="82">
        <f t="shared" si="44"/>
        <v>12.2</v>
      </c>
      <c r="BL82" s="82">
        <f t="shared" si="44"/>
        <v>12.2</v>
      </c>
      <c r="BM82" s="82">
        <f t="shared" si="44"/>
        <v>15.3</v>
      </c>
      <c r="BN82" s="82">
        <f t="shared" si="44"/>
        <v>15.3</v>
      </c>
      <c r="BO82" s="82">
        <f t="shared" si="44"/>
        <v>16.899999999999999</v>
      </c>
      <c r="BP82" s="82">
        <f t="shared" si="44"/>
        <v>18.3</v>
      </c>
      <c r="BQ82" s="82">
        <f>X100</f>
        <v>15.6</v>
      </c>
      <c r="BR82" s="82">
        <f>Z100</f>
        <v>18.5</v>
      </c>
      <c r="BS82" s="81">
        <f>AB100</f>
        <v>20.399999999999999</v>
      </c>
      <c r="BT82" s="81">
        <f t="shared" si="45"/>
        <v>20.399999999999999</v>
      </c>
      <c r="BU82" s="81">
        <f t="shared" si="45"/>
        <v>20.399999999999999</v>
      </c>
      <c r="BV82" s="81">
        <f t="shared" si="45"/>
        <v>20.399999999999999</v>
      </c>
      <c r="BW82" s="81">
        <f>B100</f>
        <v>21.5</v>
      </c>
    </row>
    <row r="83" spans="1:75" x14ac:dyDescent="0.25">
      <c r="A83" s="63" t="s">
        <v>106</v>
      </c>
      <c r="B83" s="44">
        <v>26.8</v>
      </c>
      <c r="C83" s="44">
        <v>20.100000000000001</v>
      </c>
      <c r="D83" s="44">
        <v>20.100000000000001</v>
      </c>
      <c r="E83" s="44">
        <v>20.100000000000001</v>
      </c>
      <c r="F83" s="44">
        <v>14.3</v>
      </c>
      <c r="G83" s="44">
        <v>0</v>
      </c>
      <c r="H83" s="44">
        <v>10</v>
      </c>
      <c r="I83" s="44">
        <v>10</v>
      </c>
      <c r="J83" s="44">
        <v>10</v>
      </c>
      <c r="K83" s="44">
        <v>10</v>
      </c>
      <c r="L83" s="44">
        <v>10</v>
      </c>
      <c r="M83" s="44">
        <v>11</v>
      </c>
      <c r="N83" s="44">
        <v>11</v>
      </c>
      <c r="O83" s="44">
        <v>14.8</v>
      </c>
      <c r="P83" s="44">
        <v>0</v>
      </c>
      <c r="Q83" s="44">
        <v>0</v>
      </c>
      <c r="R83" s="44">
        <v>10</v>
      </c>
      <c r="S83" s="44">
        <v>10</v>
      </c>
      <c r="T83" s="44">
        <v>10</v>
      </c>
      <c r="U83" s="44">
        <v>10</v>
      </c>
      <c r="V83" s="44">
        <v>10</v>
      </c>
      <c r="W83" s="44">
        <v>10</v>
      </c>
      <c r="X83" s="44">
        <v>10</v>
      </c>
      <c r="Y83" s="44">
        <v>10</v>
      </c>
      <c r="Z83" s="44">
        <v>10</v>
      </c>
      <c r="AA83" s="44">
        <v>10</v>
      </c>
      <c r="AB83" s="44">
        <v>19.8</v>
      </c>
      <c r="AC83" s="44">
        <v>19.8</v>
      </c>
      <c r="AD83" s="44">
        <v>19.8</v>
      </c>
      <c r="AE83" s="44">
        <v>19.8</v>
      </c>
      <c r="AF83" s="44">
        <v>19.8</v>
      </c>
      <c r="AG83" s="64">
        <v>30</v>
      </c>
      <c r="AH83" s="46">
        <f t="shared" si="31"/>
        <v>26.8</v>
      </c>
      <c r="AI83" s="47">
        <f t="shared" si="32"/>
        <v>0</v>
      </c>
      <c r="AK83" s="49"/>
      <c r="AY83" s="1" t="s">
        <v>107</v>
      </c>
      <c r="AZ83" s="82">
        <f>ROUND(C101,0)</f>
        <v>0</v>
      </c>
      <c r="BA83" s="81">
        <f t="shared" si="43"/>
        <v>0</v>
      </c>
      <c r="BB83" s="81">
        <f t="shared" si="43"/>
        <v>0</v>
      </c>
      <c r="BC83" s="81">
        <f t="shared" si="43"/>
        <v>0</v>
      </c>
      <c r="BD83" s="81">
        <f t="shared" si="43"/>
        <v>60</v>
      </c>
      <c r="BE83" s="82">
        <f>I101</f>
        <v>57</v>
      </c>
      <c r="BF83" s="82">
        <f>K101</f>
        <v>53.3</v>
      </c>
      <c r="BG83" s="82">
        <f t="shared" si="44"/>
        <v>52.7</v>
      </c>
      <c r="BH83" s="82">
        <f t="shared" si="44"/>
        <v>55.2</v>
      </c>
      <c r="BI83" s="82">
        <f t="shared" si="44"/>
        <v>55.8</v>
      </c>
      <c r="BJ83" s="82">
        <f t="shared" si="44"/>
        <v>60</v>
      </c>
      <c r="BK83" s="82">
        <f t="shared" si="44"/>
        <v>57.7</v>
      </c>
      <c r="BL83" s="82">
        <f t="shared" si="44"/>
        <v>57.7</v>
      </c>
      <c r="BM83" s="82">
        <f t="shared" si="44"/>
        <v>56.3</v>
      </c>
      <c r="BN83" s="82">
        <f t="shared" si="44"/>
        <v>60</v>
      </c>
      <c r="BO83" s="82">
        <f t="shared" si="44"/>
        <v>61.4</v>
      </c>
      <c r="BP83" s="82">
        <f t="shared" si="44"/>
        <v>62.3</v>
      </c>
      <c r="BQ83" s="82">
        <f>X101</f>
        <v>56.4</v>
      </c>
      <c r="BR83" s="82">
        <f>Z101</f>
        <v>57.1</v>
      </c>
      <c r="BS83" s="81">
        <f>AB101</f>
        <v>0</v>
      </c>
      <c r="BT83" s="81">
        <f t="shared" si="45"/>
        <v>0</v>
      </c>
      <c r="BU83" s="81">
        <f t="shared" si="45"/>
        <v>0</v>
      </c>
      <c r="BV83" s="81">
        <f t="shared" si="45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2.2000000000000002</v>
      </c>
      <c r="N84" s="44">
        <v>4.4000000000000004</v>
      </c>
      <c r="O84" s="44">
        <v>5.3</v>
      </c>
      <c r="P84" s="44">
        <v>11.3</v>
      </c>
      <c r="Q84" s="44">
        <v>14.6</v>
      </c>
      <c r="R84" s="44">
        <v>13.6</v>
      </c>
      <c r="S84" s="44">
        <v>11.5</v>
      </c>
      <c r="T84" s="44">
        <v>6.5</v>
      </c>
      <c r="U84" s="44">
        <v>6.5</v>
      </c>
      <c r="V84" s="44">
        <v>6.5</v>
      </c>
      <c r="W84" s="44">
        <v>0.8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1"/>
        <v>14.6</v>
      </c>
      <c r="AI84" s="47">
        <f t="shared" si="3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6">M107</f>
        <v>0</v>
      </c>
      <c r="BH84" s="82">
        <f t="shared" si="46"/>
        <v>0</v>
      </c>
      <c r="BI84" s="82">
        <f t="shared" si="46"/>
        <v>0</v>
      </c>
      <c r="BJ84" s="82">
        <f t="shared" si="46"/>
        <v>0</v>
      </c>
      <c r="BK84" s="82">
        <f t="shared" si="46"/>
        <v>0</v>
      </c>
      <c r="BL84" s="82">
        <f t="shared" si="46"/>
        <v>0</v>
      </c>
      <c r="BM84" s="82">
        <f t="shared" si="46"/>
        <v>0</v>
      </c>
      <c r="BN84" s="82">
        <f t="shared" si="46"/>
        <v>0</v>
      </c>
      <c r="BO84" s="82">
        <f t="shared" si="46"/>
        <v>0</v>
      </c>
      <c r="BP84" s="82">
        <f t="shared" si="46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11.3</v>
      </c>
      <c r="C85" s="43">
        <v>11.7</v>
      </c>
      <c r="D85" s="43">
        <v>11.7</v>
      </c>
      <c r="E85" s="43">
        <v>11.7</v>
      </c>
      <c r="F85" s="43">
        <v>11.7</v>
      </c>
      <c r="G85" s="43">
        <v>11.7</v>
      </c>
      <c r="H85" s="43">
        <v>11.7</v>
      </c>
      <c r="I85" s="43">
        <v>11.7</v>
      </c>
      <c r="J85" s="43">
        <v>11.7</v>
      </c>
      <c r="K85" s="43">
        <v>11.7</v>
      </c>
      <c r="L85" s="43">
        <v>11.7</v>
      </c>
      <c r="M85" s="43">
        <v>11.6</v>
      </c>
      <c r="N85" s="43">
        <v>11.6</v>
      </c>
      <c r="O85" s="43">
        <v>9</v>
      </c>
      <c r="P85" s="43">
        <v>9.1</v>
      </c>
      <c r="Q85" s="43">
        <v>9.1</v>
      </c>
      <c r="R85" s="43">
        <v>9.1</v>
      </c>
      <c r="S85" s="43">
        <v>9.1</v>
      </c>
      <c r="T85" s="43">
        <v>9.1</v>
      </c>
      <c r="U85" s="43">
        <v>9.1</v>
      </c>
      <c r="V85" s="43">
        <v>9.1</v>
      </c>
      <c r="W85" s="43">
        <v>9.1</v>
      </c>
      <c r="X85" s="43">
        <v>9.1</v>
      </c>
      <c r="Y85" s="43">
        <v>9.1</v>
      </c>
      <c r="Z85" s="43">
        <v>9.1</v>
      </c>
      <c r="AA85" s="43">
        <v>9.1</v>
      </c>
      <c r="AB85" s="43">
        <v>9.1</v>
      </c>
      <c r="AC85" s="43">
        <v>9.1</v>
      </c>
      <c r="AD85" s="43">
        <v>9.1</v>
      </c>
      <c r="AE85" s="43">
        <v>9.1</v>
      </c>
      <c r="AF85" s="43">
        <v>9.1</v>
      </c>
      <c r="AG85" s="64">
        <v>24</v>
      </c>
      <c r="AH85" s="46">
        <f t="shared" si="31"/>
        <v>11.7</v>
      </c>
      <c r="AI85" s="47">
        <f t="shared" si="32"/>
        <v>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1"/>
        <v>0</v>
      </c>
      <c r="AI86" s="47">
        <f t="shared" si="32"/>
        <v>0</v>
      </c>
      <c r="AK86" s="49"/>
      <c r="AZ86" s="82">
        <f t="shared" ref="AZ86:BW91" si="47">VALUE(AZ79)</f>
        <v>-445</v>
      </c>
      <c r="BA86" s="82">
        <f t="shared" si="47"/>
        <v>-495</v>
      </c>
      <c r="BB86" s="82">
        <f t="shared" si="47"/>
        <v>-509.5</v>
      </c>
      <c r="BC86" s="82">
        <f t="shared" si="47"/>
        <v>-532.4</v>
      </c>
      <c r="BD86" s="82">
        <f t="shared" si="47"/>
        <v>-541</v>
      </c>
      <c r="BE86" s="82">
        <f t="shared" si="47"/>
        <v>-510.9</v>
      </c>
      <c r="BF86" s="82">
        <f t="shared" si="47"/>
        <v>-453</v>
      </c>
      <c r="BG86" s="82">
        <f t="shared" si="47"/>
        <v>-362</v>
      </c>
      <c r="BH86" s="82">
        <f t="shared" si="47"/>
        <v>-318</v>
      </c>
      <c r="BI86" s="82">
        <f t="shared" si="47"/>
        <v>-356</v>
      </c>
      <c r="BJ86" s="82">
        <f t="shared" si="47"/>
        <v>-281</v>
      </c>
      <c r="BK86" s="82">
        <f t="shared" si="47"/>
        <v>-157</v>
      </c>
      <c r="BL86" s="82">
        <f t="shared" si="47"/>
        <v>-157</v>
      </c>
      <c r="BM86" s="82">
        <f t="shared" si="47"/>
        <v>79.599999999999994</v>
      </c>
      <c r="BN86" s="82">
        <f t="shared" si="47"/>
        <v>104.3</v>
      </c>
      <c r="BO86" s="82">
        <f t="shared" si="47"/>
        <v>96.5</v>
      </c>
      <c r="BP86" s="82">
        <f t="shared" si="47"/>
        <v>-323.3</v>
      </c>
      <c r="BQ86" s="82">
        <f t="shared" si="47"/>
        <v>-300</v>
      </c>
      <c r="BR86" s="82">
        <f t="shared" si="47"/>
        <v>-254.1</v>
      </c>
      <c r="BS86" s="82">
        <f t="shared" si="47"/>
        <v>-274</v>
      </c>
      <c r="BT86" s="82">
        <f t="shared" si="47"/>
        <v>-380</v>
      </c>
      <c r="BU86" s="82">
        <f t="shared" si="47"/>
        <v>-450</v>
      </c>
      <c r="BV86" s="82">
        <f t="shared" si="47"/>
        <v>-500</v>
      </c>
      <c r="BW86" s="82">
        <f t="shared" si="47"/>
        <v>-529.20000000000005</v>
      </c>
    </row>
    <row r="87" spans="1:75" x14ac:dyDescent="0.25">
      <c r="A87" s="63" t="s">
        <v>112</v>
      </c>
      <c r="B87" s="43">
        <v>8.6999999999999993</v>
      </c>
      <c r="C87" s="43">
        <v>8.6999999999999993</v>
      </c>
      <c r="D87" s="43">
        <v>8.6999999999999993</v>
      </c>
      <c r="E87" s="43">
        <v>8.6999999999999993</v>
      </c>
      <c r="F87" s="43">
        <v>8.6999999999999993</v>
      </c>
      <c r="G87" s="43">
        <v>8.6999999999999993</v>
      </c>
      <c r="H87" s="43">
        <v>8.6999999999999993</v>
      </c>
      <c r="I87" s="43">
        <v>8.6999999999999993</v>
      </c>
      <c r="J87" s="43">
        <v>8.6999999999999993</v>
      </c>
      <c r="K87" s="43">
        <v>8.6999999999999993</v>
      </c>
      <c r="L87" s="43">
        <v>8.6999999999999993</v>
      </c>
      <c r="M87" s="43">
        <v>8.6999999999999993</v>
      </c>
      <c r="N87" s="43">
        <v>8.6999999999999993</v>
      </c>
      <c r="O87" s="43">
        <v>8.6999999999999993</v>
      </c>
      <c r="P87" s="43">
        <v>6.9</v>
      </c>
      <c r="Q87" s="43">
        <v>6.9</v>
      </c>
      <c r="R87" s="43">
        <v>6.9</v>
      </c>
      <c r="S87" s="43">
        <v>6.9</v>
      </c>
      <c r="T87" s="43">
        <v>6.9</v>
      </c>
      <c r="U87" s="43">
        <v>6.9</v>
      </c>
      <c r="V87" s="43">
        <v>6.9</v>
      </c>
      <c r="W87" s="43">
        <v>6.9</v>
      </c>
      <c r="X87" s="43">
        <v>6.9</v>
      </c>
      <c r="Y87" s="43">
        <v>6.9</v>
      </c>
      <c r="Z87" s="43">
        <v>6.9</v>
      </c>
      <c r="AA87" s="43">
        <v>6.9</v>
      </c>
      <c r="AB87" s="43">
        <v>6.9</v>
      </c>
      <c r="AC87" s="43">
        <v>6.9</v>
      </c>
      <c r="AD87" s="43">
        <v>6.9</v>
      </c>
      <c r="AE87" s="43">
        <v>6.9</v>
      </c>
      <c r="AF87" s="43">
        <v>6.9</v>
      </c>
      <c r="AG87" s="64">
        <v>14.1</v>
      </c>
      <c r="AH87" s="46">
        <f t="shared" si="31"/>
        <v>8.6999999999999993</v>
      </c>
      <c r="AI87" s="47">
        <f t="shared" si="32"/>
        <v>6.9</v>
      </c>
      <c r="AK87" s="49"/>
      <c r="AZ87" s="82">
        <f t="shared" si="47"/>
        <v>0</v>
      </c>
      <c r="BA87" s="82">
        <f t="shared" si="47"/>
        <v>0</v>
      </c>
      <c r="BB87" s="82">
        <f t="shared" si="47"/>
        <v>28.9</v>
      </c>
      <c r="BC87" s="82">
        <f t="shared" si="47"/>
        <v>28.3</v>
      </c>
      <c r="BD87" s="82">
        <f t="shared" si="47"/>
        <v>25.6</v>
      </c>
      <c r="BE87" s="82">
        <f t="shared" si="47"/>
        <v>21.5</v>
      </c>
      <c r="BF87" s="82">
        <f t="shared" si="47"/>
        <v>40.9</v>
      </c>
      <c r="BG87" s="82">
        <f t="shared" si="47"/>
        <v>40</v>
      </c>
      <c r="BH87" s="82">
        <f t="shared" si="47"/>
        <v>4.2</v>
      </c>
      <c r="BI87" s="82">
        <f t="shared" si="47"/>
        <v>4.0999999999999996</v>
      </c>
      <c r="BJ87" s="82">
        <f t="shared" si="47"/>
        <v>4</v>
      </c>
      <c r="BK87" s="82">
        <f t="shared" si="47"/>
        <v>4</v>
      </c>
      <c r="BL87" s="82">
        <f t="shared" si="47"/>
        <v>4</v>
      </c>
      <c r="BM87" s="82">
        <f t="shared" si="47"/>
        <v>2.5</v>
      </c>
      <c r="BN87" s="82">
        <f t="shared" si="47"/>
        <v>2.5</v>
      </c>
      <c r="BO87" s="82">
        <f t="shared" si="47"/>
        <v>2.4</v>
      </c>
      <c r="BP87" s="82">
        <f t="shared" si="47"/>
        <v>2.2000000000000002</v>
      </c>
      <c r="BQ87" s="82">
        <f t="shared" si="47"/>
        <v>2.2000000000000002</v>
      </c>
      <c r="BR87" s="82">
        <f t="shared" si="47"/>
        <v>33.1</v>
      </c>
      <c r="BS87" s="82">
        <f t="shared" si="47"/>
        <v>34.5</v>
      </c>
      <c r="BT87" s="82">
        <f t="shared" si="47"/>
        <v>37</v>
      </c>
      <c r="BU87" s="82">
        <f t="shared" si="47"/>
        <v>37</v>
      </c>
      <c r="BV87" s="82">
        <f t="shared" si="47"/>
        <v>37</v>
      </c>
      <c r="BW87" s="82">
        <f t="shared" si="47"/>
        <v>0</v>
      </c>
    </row>
    <row r="88" spans="1:75" x14ac:dyDescent="0.25">
      <c r="A88" s="84" t="s">
        <v>113</v>
      </c>
      <c r="B88" s="43">
        <v>11.1</v>
      </c>
      <c r="C88" s="43">
        <v>11.4</v>
      </c>
      <c r="D88" s="43">
        <v>11.4</v>
      </c>
      <c r="E88" s="43">
        <v>11.4</v>
      </c>
      <c r="F88" s="43">
        <v>11.4</v>
      </c>
      <c r="G88" s="43">
        <v>11.4</v>
      </c>
      <c r="H88" s="43">
        <v>11.4</v>
      </c>
      <c r="I88" s="43">
        <v>11.4</v>
      </c>
      <c r="J88" s="43">
        <v>11.4</v>
      </c>
      <c r="K88" s="43">
        <v>11.4</v>
      </c>
      <c r="L88" s="43">
        <v>11.4</v>
      </c>
      <c r="M88" s="43">
        <v>9.1</v>
      </c>
      <c r="N88" s="43">
        <v>9.1999999999999993</v>
      </c>
      <c r="O88" s="43">
        <v>9.1</v>
      </c>
      <c r="P88" s="43">
        <v>9.1</v>
      </c>
      <c r="Q88" s="43">
        <v>9.1</v>
      </c>
      <c r="R88" s="43">
        <v>9.1</v>
      </c>
      <c r="S88" s="43">
        <v>9.1</v>
      </c>
      <c r="T88" s="43">
        <v>9.1</v>
      </c>
      <c r="U88" s="43">
        <v>9.1</v>
      </c>
      <c r="V88" s="43">
        <v>9.1</v>
      </c>
      <c r="W88" s="43">
        <v>9.1</v>
      </c>
      <c r="X88" s="43">
        <v>9.1</v>
      </c>
      <c r="Y88" s="43">
        <v>9.1</v>
      </c>
      <c r="Z88" s="43">
        <v>9.1</v>
      </c>
      <c r="AA88" s="43">
        <v>9.1</v>
      </c>
      <c r="AB88" s="43">
        <v>9.1</v>
      </c>
      <c r="AC88" s="43">
        <v>9.1</v>
      </c>
      <c r="AD88" s="43">
        <v>9.1</v>
      </c>
      <c r="AE88" s="43">
        <v>9.1</v>
      </c>
      <c r="AF88" s="43">
        <v>9.1</v>
      </c>
      <c r="AG88" s="64">
        <v>14</v>
      </c>
      <c r="AH88" s="46">
        <f t="shared" si="31"/>
        <v>11.4</v>
      </c>
      <c r="AI88" s="47">
        <f t="shared" si="32"/>
        <v>9.1</v>
      </c>
      <c r="AK88" s="49"/>
      <c r="AZ88" s="82">
        <f t="shared" si="47"/>
        <v>47</v>
      </c>
      <c r="BA88" s="82">
        <f t="shared" si="47"/>
        <v>44</v>
      </c>
      <c r="BB88" s="82">
        <f t="shared" si="47"/>
        <v>0</v>
      </c>
      <c r="BC88" s="82">
        <f t="shared" si="47"/>
        <v>0</v>
      </c>
      <c r="BD88" s="82">
        <f t="shared" si="47"/>
        <v>0</v>
      </c>
      <c r="BE88" s="82">
        <f t="shared" si="47"/>
        <v>0</v>
      </c>
      <c r="BF88" s="82">
        <f t="shared" si="47"/>
        <v>0</v>
      </c>
      <c r="BG88" s="82">
        <f t="shared" si="47"/>
        <v>0</v>
      </c>
      <c r="BH88" s="82">
        <f t="shared" si="47"/>
        <v>47.6</v>
      </c>
      <c r="BI88" s="82">
        <f t="shared" si="47"/>
        <v>53.2</v>
      </c>
      <c r="BJ88" s="82">
        <f t="shared" si="47"/>
        <v>56.6</v>
      </c>
      <c r="BK88" s="82">
        <f t="shared" si="47"/>
        <v>57.8</v>
      </c>
      <c r="BL88" s="82">
        <f t="shared" si="47"/>
        <v>57.8</v>
      </c>
      <c r="BM88" s="82">
        <f t="shared" si="47"/>
        <v>63.3</v>
      </c>
      <c r="BN88" s="82">
        <f t="shared" si="47"/>
        <v>63.3</v>
      </c>
      <c r="BO88" s="82">
        <f t="shared" si="47"/>
        <v>64.900000000000006</v>
      </c>
      <c r="BP88" s="82">
        <f t="shared" si="47"/>
        <v>60.3</v>
      </c>
      <c r="BQ88" s="82">
        <f t="shared" si="47"/>
        <v>61</v>
      </c>
      <c r="BR88" s="82">
        <f t="shared" si="47"/>
        <v>0</v>
      </c>
      <c r="BS88" s="82">
        <f t="shared" si="47"/>
        <v>0</v>
      </c>
      <c r="BT88" s="82">
        <f t="shared" si="47"/>
        <v>0</v>
      </c>
      <c r="BU88" s="82">
        <f t="shared" si="47"/>
        <v>0</v>
      </c>
      <c r="BV88" s="82">
        <f t="shared" si="47"/>
        <v>0</v>
      </c>
      <c r="BW88" s="82">
        <f t="shared" si="47"/>
        <v>49.1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>
        <v>9</v>
      </c>
      <c r="V89" s="43">
        <v>9</v>
      </c>
      <c r="W89" s="43">
        <v>9</v>
      </c>
      <c r="X89" s="43">
        <v>9</v>
      </c>
      <c r="Y89" s="43">
        <v>9</v>
      </c>
      <c r="Z89" s="43">
        <v>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1"/>
        <v>9.1999999999999993</v>
      </c>
      <c r="AI89" s="47">
        <f t="shared" si="32"/>
        <v>9</v>
      </c>
      <c r="AK89" s="49"/>
      <c r="AZ89" s="82">
        <f t="shared" si="47"/>
        <v>21</v>
      </c>
      <c r="BA89" s="82">
        <f t="shared" si="47"/>
        <v>20.100000000000001</v>
      </c>
      <c r="BB89" s="82">
        <f t="shared" si="47"/>
        <v>19.8</v>
      </c>
      <c r="BC89" s="82">
        <f t="shared" si="47"/>
        <v>20.3</v>
      </c>
      <c r="BD89" s="82">
        <f t="shared" si="47"/>
        <v>20.3</v>
      </c>
      <c r="BE89" s="82">
        <f t="shared" si="47"/>
        <v>16.600000000000001</v>
      </c>
      <c r="BF89" s="82">
        <f t="shared" si="47"/>
        <v>18.5</v>
      </c>
      <c r="BG89" s="82">
        <f t="shared" si="47"/>
        <v>18</v>
      </c>
      <c r="BH89" s="82">
        <f t="shared" si="47"/>
        <v>14.6</v>
      </c>
      <c r="BI89" s="82">
        <f t="shared" si="47"/>
        <v>12.8</v>
      </c>
      <c r="BJ89" s="82">
        <f t="shared" si="47"/>
        <v>12.2</v>
      </c>
      <c r="BK89" s="82">
        <f t="shared" si="47"/>
        <v>12.2</v>
      </c>
      <c r="BL89" s="82">
        <f t="shared" si="47"/>
        <v>12.2</v>
      </c>
      <c r="BM89" s="82">
        <f t="shared" si="47"/>
        <v>15.3</v>
      </c>
      <c r="BN89" s="82">
        <f t="shared" si="47"/>
        <v>15.3</v>
      </c>
      <c r="BO89" s="82">
        <f t="shared" si="47"/>
        <v>16.899999999999999</v>
      </c>
      <c r="BP89" s="82">
        <f t="shared" si="47"/>
        <v>18.3</v>
      </c>
      <c r="BQ89" s="82">
        <f t="shared" si="47"/>
        <v>15.6</v>
      </c>
      <c r="BR89" s="82">
        <f t="shared" si="47"/>
        <v>18.5</v>
      </c>
      <c r="BS89" s="82">
        <f t="shared" si="47"/>
        <v>20.399999999999999</v>
      </c>
      <c r="BT89" s="82">
        <f t="shared" si="47"/>
        <v>20.399999999999999</v>
      </c>
      <c r="BU89" s="82">
        <f t="shared" si="47"/>
        <v>20.399999999999999</v>
      </c>
      <c r="BV89" s="82">
        <f t="shared" si="47"/>
        <v>20.399999999999999</v>
      </c>
      <c r="BW89" s="82">
        <f t="shared" si="47"/>
        <v>21.5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4</v>
      </c>
      <c r="O90" s="43">
        <v>4</v>
      </c>
      <c r="P90" s="43">
        <v>4</v>
      </c>
      <c r="Q90" s="43">
        <v>4</v>
      </c>
      <c r="R90" s="43">
        <v>4</v>
      </c>
      <c r="S90" s="43">
        <v>4</v>
      </c>
      <c r="T90" s="43">
        <v>4</v>
      </c>
      <c r="U90" s="43">
        <v>4</v>
      </c>
      <c r="V90" s="43">
        <v>4</v>
      </c>
      <c r="W90" s="43">
        <v>4</v>
      </c>
      <c r="X90" s="43">
        <v>4</v>
      </c>
      <c r="Y90" s="43">
        <v>4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31"/>
        <v>4</v>
      </c>
      <c r="AI90" s="47">
        <f t="shared" si="32"/>
        <v>4</v>
      </c>
      <c r="AK90" s="49"/>
      <c r="AZ90" s="82">
        <f t="shared" si="47"/>
        <v>0</v>
      </c>
      <c r="BA90" s="82">
        <f t="shared" si="47"/>
        <v>0</v>
      </c>
      <c r="BB90" s="82">
        <f t="shared" si="47"/>
        <v>0</v>
      </c>
      <c r="BC90" s="82">
        <f t="shared" si="47"/>
        <v>0</v>
      </c>
      <c r="BD90" s="82">
        <f t="shared" si="47"/>
        <v>60</v>
      </c>
      <c r="BE90" s="82">
        <f t="shared" si="47"/>
        <v>57</v>
      </c>
      <c r="BF90" s="82">
        <f t="shared" si="47"/>
        <v>53.3</v>
      </c>
      <c r="BG90" s="82">
        <f t="shared" si="47"/>
        <v>52.7</v>
      </c>
      <c r="BH90" s="82">
        <f t="shared" si="47"/>
        <v>55.2</v>
      </c>
      <c r="BI90" s="82">
        <f t="shared" si="47"/>
        <v>55.8</v>
      </c>
      <c r="BJ90" s="82">
        <f t="shared" si="47"/>
        <v>60</v>
      </c>
      <c r="BK90" s="82">
        <f t="shared" si="47"/>
        <v>57.7</v>
      </c>
      <c r="BL90" s="82">
        <f t="shared" si="47"/>
        <v>57.7</v>
      </c>
      <c r="BM90" s="82">
        <f t="shared" si="47"/>
        <v>56.3</v>
      </c>
      <c r="BN90" s="82">
        <f t="shared" si="47"/>
        <v>60</v>
      </c>
      <c r="BO90" s="82">
        <f t="shared" si="47"/>
        <v>61.4</v>
      </c>
      <c r="BP90" s="82">
        <f t="shared" si="47"/>
        <v>62.3</v>
      </c>
      <c r="BQ90" s="82">
        <f t="shared" si="47"/>
        <v>56.4</v>
      </c>
      <c r="BR90" s="82">
        <f t="shared" si="47"/>
        <v>57.1</v>
      </c>
      <c r="BS90" s="82">
        <f t="shared" si="47"/>
        <v>0</v>
      </c>
      <c r="BT90" s="82">
        <f t="shared" si="47"/>
        <v>0</v>
      </c>
      <c r="BU90" s="82">
        <f t="shared" si="47"/>
        <v>0</v>
      </c>
      <c r="BV90" s="82">
        <f t="shared" si="47"/>
        <v>0</v>
      </c>
      <c r="BW90" s="82">
        <f t="shared" si="47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1"/>
        <v>2</v>
      </c>
      <c r="AI91" s="47">
        <f t="shared" si="32"/>
        <v>2</v>
      </c>
      <c r="AK91" s="49"/>
      <c r="AZ91" s="82">
        <f t="shared" si="47"/>
        <v>0</v>
      </c>
      <c r="BA91" s="82">
        <f t="shared" si="47"/>
        <v>0</v>
      </c>
      <c r="BB91" s="82">
        <f t="shared" si="47"/>
        <v>0</v>
      </c>
      <c r="BC91" s="82">
        <f t="shared" si="47"/>
        <v>0</v>
      </c>
      <c r="BD91" s="82">
        <f t="shared" si="47"/>
        <v>0</v>
      </c>
      <c r="BE91" s="82">
        <f t="shared" si="47"/>
        <v>0</v>
      </c>
      <c r="BF91" s="82">
        <f t="shared" si="47"/>
        <v>0</v>
      </c>
      <c r="BG91" s="82">
        <f t="shared" si="47"/>
        <v>0</v>
      </c>
      <c r="BH91" s="82">
        <f t="shared" si="47"/>
        <v>0</v>
      </c>
      <c r="BI91" s="82">
        <f t="shared" si="47"/>
        <v>0</v>
      </c>
      <c r="BJ91" s="82">
        <f t="shared" si="47"/>
        <v>0</v>
      </c>
      <c r="BK91" s="82">
        <f t="shared" si="47"/>
        <v>0</v>
      </c>
      <c r="BL91" s="82">
        <f t="shared" si="47"/>
        <v>0</v>
      </c>
      <c r="BM91" s="82">
        <f t="shared" si="47"/>
        <v>0</v>
      </c>
      <c r="BN91" s="82">
        <f t="shared" si="47"/>
        <v>0</v>
      </c>
      <c r="BO91" s="82">
        <f t="shared" si="47"/>
        <v>0</v>
      </c>
      <c r="BP91" s="82">
        <f t="shared" si="47"/>
        <v>0</v>
      </c>
      <c r="BQ91" s="82">
        <f t="shared" si="47"/>
        <v>0</v>
      </c>
      <c r="BR91" s="82">
        <f t="shared" si="47"/>
        <v>0</v>
      </c>
      <c r="BS91" s="82">
        <f t="shared" si="47"/>
        <v>0</v>
      </c>
      <c r="BT91" s="82">
        <f t="shared" si="47"/>
        <v>0</v>
      </c>
      <c r="BU91" s="82">
        <f t="shared" si="47"/>
        <v>0</v>
      </c>
      <c r="BV91" s="82">
        <f t="shared" si="47"/>
        <v>0</v>
      </c>
      <c r="BW91" s="82">
        <f t="shared" si="47"/>
        <v>0</v>
      </c>
    </row>
    <row r="92" spans="1:75" ht="15.75" thickBot="1" x14ac:dyDescent="0.3">
      <c r="A92" s="87" t="s">
        <v>117</v>
      </c>
      <c r="B92" s="70">
        <f t="shared" ref="B92:C92" si="48">SUM(B79:B91)</f>
        <v>354.40000000000003</v>
      </c>
      <c r="C92" s="70">
        <f t="shared" si="48"/>
        <v>348.49999999999994</v>
      </c>
      <c r="D92" s="70">
        <f t="shared" ref="D92:AG92" si="49">SUM(D79:D91)</f>
        <v>351.79999999999995</v>
      </c>
      <c r="E92" s="70">
        <f t="shared" si="49"/>
        <v>351.79999999999995</v>
      </c>
      <c r="F92" s="70">
        <f t="shared" si="49"/>
        <v>345.99999999999994</v>
      </c>
      <c r="G92" s="70">
        <f t="shared" si="49"/>
        <v>304.59999999999997</v>
      </c>
      <c r="H92" s="70">
        <f t="shared" si="49"/>
        <v>314.59999999999997</v>
      </c>
      <c r="I92" s="70">
        <f t="shared" si="49"/>
        <v>314.59999999999997</v>
      </c>
      <c r="J92" s="70">
        <f t="shared" si="49"/>
        <v>333.39999999999992</v>
      </c>
      <c r="K92" s="70">
        <f t="shared" si="49"/>
        <v>333.39999999999992</v>
      </c>
      <c r="L92" s="70">
        <f t="shared" si="49"/>
        <v>333.39999999999992</v>
      </c>
      <c r="M92" s="70">
        <f t="shared" si="49"/>
        <v>352.3</v>
      </c>
      <c r="N92" s="70">
        <f t="shared" si="49"/>
        <v>355.59999999999997</v>
      </c>
      <c r="O92" s="70">
        <f t="shared" ref="O92:P92" si="50">SUM(O79:O91)</f>
        <v>357.00000000000006</v>
      </c>
      <c r="P92" s="70">
        <f t="shared" si="50"/>
        <v>335.00000000000006</v>
      </c>
      <c r="Q92" s="70">
        <f t="shared" ref="Q92" si="51">SUM(Q79:Q91)</f>
        <v>336.20000000000005</v>
      </c>
      <c r="R92" s="70">
        <f t="shared" si="49"/>
        <v>345.20000000000005</v>
      </c>
      <c r="S92" s="70">
        <f t="shared" ref="S92:T92" si="52">SUM(S79:S91)</f>
        <v>343.1</v>
      </c>
      <c r="T92" s="70">
        <f t="shared" si="52"/>
        <v>347.5</v>
      </c>
      <c r="U92" s="70">
        <f t="shared" ref="U92:V92" si="53">SUM(U79:U91)</f>
        <v>346</v>
      </c>
      <c r="V92" s="70">
        <f t="shared" si="53"/>
        <v>346</v>
      </c>
      <c r="W92" s="70">
        <f t="shared" ref="W92" si="54">SUM(W79:W91)</f>
        <v>340.3</v>
      </c>
      <c r="X92" s="70">
        <f t="shared" si="49"/>
        <v>339.5</v>
      </c>
      <c r="Y92" s="70">
        <f t="shared" si="49"/>
        <v>311.10000000000002</v>
      </c>
      <c r="Z92" s="70">
        <f t="shared" si="49"/>
        <v>311.10000000000002</v>
      </c>
      <c r="AA92" s="70">
        <f t="shared" si="49"/>
        <v>345.70000000000005</v>
      </c>
      <c r="AB92" s="70">
        <f t="shared" ref="AB92:AD92" si="55">SUM(AB79:AB91)</f>
        <v>327.20000000000005</v>
      </c>
      <c r="AC92" s="70">
        <f t="shared" si="55"/>
        <v>327.20000000000005</v>
      </c>
      <c r="AD92" s="70">
        <f t="shared" si="55"/>
        <v>327.20000000000005</v>
      </c>
      <c r="AE92" s="70">
        <f t="shared" ref="AE92:AF92" si="56">SUM(AE79:AE91)</f>
        <v>327.20000000000005</v>
      </c>
      <c r="AF92" s="70">
        <f t="shared" si="56"/>
        <v>327.20000000000005</v>
      </c>
      <c r="AG92" s="80">
        <f t="shared" si="49"/>
        <v>489.91</v>
      </c>
      <c r="AH92" s="46">
        <f t="shared" si="31"/>
        <v>357.00000000000006</v>
      </c>
      <c r="AI92" s="47">
        <f t="shared" si="32"/>
        <v>304.59999999999997</v>
      </c>
      <c r="AK92" s="49"/>
      <c r="AY92" s="82"/>
    </row>
    <row r="93" spans="1:75" x14ac:dyDescent="0.25">
      <c r="A93" s="42" t="s">
        <v>118</v>
      </c>
      <c r="B93" s="44">
        <v>20</v>
      </c>
      <c r="C93" s="44">
        <v>20</v>
      </c>
      <c r="D93" s="44">
        <v>20</v>
      </c>
      <c r="E93" s="44">
        <v>14</v>
      </c>
      <c r="F93" s="44">
        <v>14</v>
      </c>
      <c r="G93" s="44">
        <v>20</v>
      </c>
      <c r="H93" s="44">
        <v>20</v>
      </c>
      <c r="I93" s="44">
        <v>30</v>
      </c>
      <c r="J93" s="44">
        <v>10</v>
      </c>
      <c r="K93" s="44">
        <v>10</v>
      </c>
      <c r="L93" s="44">
        <v>30</v>
      </c>
      <c r="M93" s="44">
        <v>30</v>
      </c>
      <c r="N93" s="44">
        <v>30</v>
      </c>
      <c r="O93" s="44">
        <v>30</v>
      </c>
      <c r="P93" s="44">
        <v>30</v>
      </c>
      <c r="Q93" s="44">
        <v>30</v>
      </c>
      <c r="R93" s="44">
        <v>30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30</v>
      </c>
      <c r="AB93" s="44">
        <v>30</v>
      </c>
      <c r="AC93" s="44">
        <v>30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31"/>
        <v>30</v>
      </c>
      <c r="AI93" s="47">
        <f t="shared" si="3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7</v>
      </c>
      <c r="C94" s="43">
        <v>7</v>
      </c>
      <c r="D94" s="43">
        <v>7</v>
      </c>
      <c r="E94" s="43">
        <v>7</v>
      </c>
      <c r="F94" s="43">
        <v>7</v>
      </c>
      <c r="G94" s="43">
        <v>7</v>
      </c>
      <c r="H94" s="43">
        <v>7</v>
      </c>
      <c r="I94" s="43">
        <v>10</v>
      </c>
      <c r="J94" s="43">
        <v>4</v>
      </c>
      <c r="K94" s="43">
        <v>4</v>
      </c>
      <c r="L94" s="43">
        <v>14</v>
      </c>
      <c r="M94" s="43">
        <v>14</v>
      </c>
      <c r="N94" s="43">
        <v>14</v>
      </c>
      <c r="O94" s="43">
        <v>14</v>
      </c>
      <c r="P94" s="43">
        <v>14</v>
      </c>
      <c r="Q94" s="43">
        <v>14</v>
      </c>
      <c r="R94" s="43">
        <v>14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14.9</v>
      </c>
      <c r="AB94" s="43">
        <v>14.9</v>
      </c>
      <c r="AC94" s="43">
        <v>14.9</v>
      </c>
      <c r="AD94" s="44">
        <v>0</v>
      </c>
      <c r="AE94" s="44">
        <v>0</v>
      </c>
      <c r="AF94" s="44">
        <v>0</v>
      </c>
      <c r="AG94" s="64">
        <v>32</v>
      </c>
      <c r="AH94" s="46">
        <f t="shared" si="31"/>
        <v>14.9</v>
      </c>
      <c r="AI94" s="47">
        <f t="shared" si="3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3</v>
      </c>
      <c r="C95" s="77">
        <v>3</v>
      </c>
      <c r="D95" s="77">
        <v>3</v>
      </c>
      <c r="E95" s="77">
        <v>3</v>
      </c>
      <c r="F95" s="77">
        <v>3</v>
      </c>
      <c r="G95" s="77">
        <v>3</v>
      </c>
      <c r="H95" s="77">
        <v>3</v>
      </c>
      <c r="I95" s="77">
        <v>5</v>
      </c>
      <c r="J95" s="77">
        <v>2</v>
      </c>
      <c r="K95" s="77">
        <v>2</v>
      </c>
      <c r="L95" s="77">
        <v>7</v>
      </c>
      <c r="M95" s="77">
        <v>7</v>
      </c>
      <c r="N95" s="77">
        <v>7</v>
      </c>
      <c r="O95" s="77">
        <v>7</v>
      </c>
      <c r="P95" s="77">
        <v>7</v>
      </c>
      <c r="Q95" s="77">
        <v>7</v>
      </c>
      <c r="R95" s="77">
        <v>7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0</v>
      </c>
      <c r="AA95" s="77">
        <v>7</v>
      </c>
      <c r="AB95" s="77">
        <v>7</v>
      </c>
      <c r="AC95" s="77">
        <v>7</v>
      </c>
      <c r="AD95" s="44">
        <v>0</v>
      </c>
      <c r="AE95" s="44">
        <v>0</v>
      </c>
      <c r="AF95" s="44">
        <v>0</v>
      </c>
      <c r="AG95" s="78">
        <v>14</v>
      </c>
      <c r="AH95" s="46">
        <f t="shared" si="31"/>
        <v>7</v>
      </c>
      <c r="AI95" s="47">
        <f t="shared" si="32"/>
        <v>0</v>
      </c>
      <c r="AK95" s="49"/>
      <c r="AY95" s="82"/>
      <c r="BF95" s="81"/>
      <c r="BG95" s="82">
        <f t="array" ref="BG95:BL118">TRANSPOSE(AZ79:BW84)</f>
        <v>-445</v>
      </c>
      <c r="BH95" s="82">
        <v>0</v>
      </c>
      <c r="BI95" s="82">
        <v>47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7">B93+B94+B95</f>
        <v>30</v>
      </c>
      <c r="C96" s="70">
        <f t="shared" si="57"/>
        <v>30</v>
      </c>
      <c r="D96" s="70">
        <f t="shared" ref="D96:AA96" si="58">D93+D94+D95</f>
        <v>30</v>
      </c>
      <c r="E96" s="70">
        <f t="shared" si="58"/>
        <v>24</v>
      </c>
      <c r="F96" s="70">
        <f t="shared" si="58"/>
        <v>24</v>
      </c>
      <c r="G96" s="70">
        <f t="shared" si="58"/>
        <v>30</v>
      </c>
      <c r="H96" s="70">
        <f t="shared" si="58"/>
        <v>30</v>
      </c>
      <c r="I96" s="70">
        <f t="shared" si="58"/>
        <v>45</v>
      </c>
      <c r="J96" s="70">
        <f t="shared" si="58"/>
        <v>16</v>
      </c>
      <c r="K96" s="70">
        <f t="shared" si="58"/>
        <v>16</v>
      </c>
      <c r="L96" s="70">
        <f t="shared" si="58"/>
        <v>51</v>
      </c>
      <c r="M96" s="70">
        <f t="shared" si="58"/>
        <v>51</v>
      </c>
      <c r="N96" s="70">
        <f t="shared" si="58"/>
        <v>51</v>
      </c>
      <c r="O96" s="70">
        <f t="shared" ref="O96" si="59">O93+O94+O95</f>
        <v>51</v>
      </c>
      <c r="P96" s="70">
        <f t="shared" si="58"/>
        <v>51</v>
      </c>
      <c r="Q96" s="70">
        <f t="shared" ref="Q96:R96" si="60">Q93+Q94+Q95</f>
        <v>51</v>
      </c>
      <c r="R96" s="70">
        <f t="shared" si="60"/>
        <v>51</v>
      </c>
      <c r="S96" s="70">
        <f t="shared" ref="S96:T96" si="61">S93+S94+S95</f>
        <v>0</v>
      </c>
      <c r="T96" s="70">
        <f t="shared" si="61"/>
        <v>0</v>
      </c>
      <c r="U96" s="70">
        <f t="shared" si="58"/>
        <v>0</v>
      </c>
      <c r="V96" s="70">
        <f t="shared" ref="V96" si="62">V93+V94+V95</f>
        <v>0</v>
      </c>
      <c r="W96" s="70">
        <f t="shared" si="58"/>
        <v>0</v>
      </c>
      <c r="X96" s="70">
        <f t="shared" si="58"/>
        <v>0</v>
      </c>
      <c r="Y96" s="70">
        <f t="shared" si="58"/>
        <v>0</v>
      </c>
      <c r="Z96" s="70">
        <f t="shared" si="58"/>
        <v>0</v>
      </c>
      <c r="AA96" s="70">
        <f t="shared" si="58"/>
        <v>51.9</v>
      </c>
      <c r="AB96" s="70">
        <f t="shared" ref="AB96:AD96" si="63">AB93+AB94+AB95</f>
        <v>51.9</v>
      </c>
      <c r="AC96" s="70">
        <f t="shared" si="63"/>
        <v>51.9</v>
      </c>
      <c r="AD96" s="70">
        <f t="shared" si="63"/>
        <v>0</v>
      </c>
      <c r="AE96" s="70">
        <f t="shared" ref="AE96:AF96" si="64">AE93+AE94+AE95</f>
        <v>0</v>
      </c>
      <c r="AF96" s="70">
        <f t="shared" si="64"/>
        <v>0</v>
      </c>
      <c r="AG96" s="80">
        <f>SUM(AG93:AG95)</f>
        <v>106</v>
      </c>
      <c r="AH96" s="46">
        <f t="shared" si="31"/>
        <v>51.9</v>
      </c>
      <c r="AI96" s="47">
        <f t="shared" si="32"/>
        <v>0</v>
      </c>
      <c r="AK96" s="49"/>
      <c r="AY96" s="82"/>
      <c r="BF96" s="81"/>
      <c r="BG96" s="82">
        <v>-495</v>
      </c>
      <c r="BH96" s="82">
        <v>0</v>
      </c>
      <c r="BI96" s="82">
        <v>44</v>
      </c>
      <c r="BJ96" s="82">
        <v>20.100000000000001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-529.20000000000005</v>
      </c>
      <c r="C97" s="44">
        <v>-445.4</v>
      </c>
      <c r="D97" s="44">
        <v>-495</v>
      </c>
      <c r="E97" s="44">
        <v>-509.5</v>
      </c>
      <c r="F97" s="44">
        <v>-532.4</v>
      </c>
      <c r="G97" s="44">
        <v>-541</v>
      </c>
      <c r="H97" s="44">
        <v>-509</v>
      </c>
      <c r="I97" s="44">
        <v>-510.9</v>
      </c>
      <c r="J97" s="44">
        <v>-496</v>
      </c>
      <c r="K97" s="44">
        <v>-453</v>
      </c>
      <c r="L97" s="44">
        <v>-405</v>
      </c>
      <c r="M97" s="44">
        <v>-362</v>
      </c>
      <c r="N97" s="44">
        <v>-318</v>
      </c>
      <c r="O97" s="44">
        <v>-356</v>
      </c>
      <c r="P97" s="44">
        <v>-281</v>
      </c>
      <c r="Q97" s="44">
        <v>-157</v>
      </c>
      <c r="R97" s="44">
        <v>-157</v>
      </c>
      <c r="S97" s="44">
        <v>79.599999999999994</v>
      </c>
      <c r="T97" s="44">
        <v>104.3</v>
      </c>
      <c r="U97" s="44">
        <v>96.5</v>
      </c>
      <c r="V97" s="44">
        <v>-323.3</v>
      </c>
      <c r="W97" s="44">
        <v>-320.3</v>
      </c>
      <c r="X97" s="44">
        <v>-300</v>
      </c>
      <c r="Y97" s="44">
        <v>-268.5</v>
      </c>
      <c r="Z97" s="44">
        <v>-254.1</v>
      </c>
      <c r="AA97" s="44">
        <v>-286.10000000000002</v>
      </c>
      <c r="AB97" s="44">
        <v>-274</v>
      </c>
      <c r="AC97" s="44">
        <v>-370</v>
      </c>
      <c r="AD97" s="44">
        <v>-380</v>
      </c>
      <c r="AE97" s="44">
        <v>-450</v>
      </c>
      <c r="AF97" s="44">
        <v>-500</v>
      </c>
      <c r="AG97" s="61"/>
      <c r="AH97" s="46">
        <f t="shared" si="31"/>
        <v>104.3</v>
      </c>
      <c r="AI97" s="47">
        <f t="shared" si="32"/>
        <v>-541</v>
      </c>
      <c r="AK97" s="49"/>
      <c r="AY97" s="82"/>
      <c r="BF97" s="81"/>
      <c r="BG97" s="82">
        <v>-509.5</v>
      </c>
      <c r="BH97" s="82">
        <v>28.9</v>
      </c>
      <c r="BI97" s="82">
        <v>0</v>
      </c>
      <c r="BJ97" s="82">
        <v>19.8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28.9</v>
      </c>
      <c r="F98" s="43">
        <v>28.3</v>
      </c>
      <c r="G98" s="43">
        <v>25.6</v>
      </c>
      <c r="H98" s="43">
        <v>22.8</v>
      </c>
      <c r="I98" s="43">
        <v>21.5</v>
      </c>
      <c r="J98" s="43">
        <v>21.3</v>
      </c>
      <c r="K98" s="43">
        <v>40.9</v>
      </c>
      <c r="L98" s="43">
        <v>40.799999999999997</v>
      </c>
      <c r="M98" s="43">
        <v>40</v>
      </c>
      <c r="N98" s="43">
        <v>4.2</v>
      </c>
      <c r="O98" s="43">
        <v>4.0999999999999996</v>
      </c>
      <c r="P98" s="43">
        <v>4</v>
      </c>
      <c r="Q98" s="43">
        <v>4</v>
      </c>
      <c r="R98" s="43">
        <v>4</v>
      </c>
      <c r="S98" s="43">
        <v>2.5</v>
      </c>
      <c r="T98" s="43">
        <v>2.5</v>
      </c>
      <c r="U98" s="43">
        <v>2.4</v>
      </c>
      <c r="V98" s="43">
        <v>2.2000000000000002</v>
      </c>
      <c r="W98" s="43">
        <v>2.2000000000000002</v>
      </c>
      <c r="X98" s="43">
        <v>2.2000000000000002</v>
      </c>
      <c r="Y98" s="43">
        <v>27.78</v>
      </c>
      <c r="Z98" s="43">
        <v>33.1</v>
      </c>
      <c r="AA98" s="43">
        <v>35</v>
      </c>
      <c r="AB98" s="43">
        <v>34.5</v>
      </c>
      <c r="AC98" s="43">
        <v>36</v>
      </c>
      <c r="AD98" s="43">
        <v>37</v>
      </c>
      <c r="AE98" s="43">
        <v>37</v>
      </c>
      <c r="AF98" s="43">
        <v>37</v>
      </c>
      <c r="AG98" s="64"/>
      <c r="AH98" s="46">
        <f t="shared" si="31"/>
        <v>40.9</v>
      </c>
      <c r="AI98" s="47">
        <f t="shared" si="32"/>
        <v>0</v>
      </c>
      <c r="AK98" s="49"/>
      <c r="AL98" s="88" t="s">
        <v>124</v>
      </c>
      <c r="AM98" s="88"/>
      <c r="AY98" s="82"/>
      <c r="BF98" s="82"/>
      <c r="BG98" s="82">
        <v>-532.4</v>
      </c>
      <c r="BH98" s="82">
        <v>28.3</v>
      </c>
      <c r="BI98" s="82">
        <v>0</v>
      </c>
      <c r="BJ98" s="82">
        <v>20.3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49.1</v>
      </c>
      <c r="C99" s="43">
        <v>47.4</v>
      </c>
      <c r="D99" s="43">
        <v>44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47.6</v>
      </c>
      <c r="O99" s="43">
        <v>53.2</v>
      </c>
      <c r="P99" s="43">
        <v>56.6</v>
      </c>
      <c r="Q99" s="43">
        <v>57.8</v>
      </c>
      <c r="R99" s="43">
        <v>57.8</v>
      </c>
      <c r="S99" s="43">
        <v>63.3</v>
      </c>
      <c r="T99" s="43">
        <v>63.3</v>
      </c>
      <c r="U99" s="43">
        <v>64.900000000000006</v>
      </c>
      <c r="V99" s="43">
        <v>60.3</v>
      </c>
      <c r="W99" s="43">
        <v>59.3</v>
      </c>
      <c r="X99" s="43">
        <v>61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31"/>
        <v>64.900000000000006</v>
      </c>
      <c r="AI99" s="47">
        <f t="shared" si="32"/>
        <v>0</v>
      </c>
      <c r="AK99" s="90"/>
      <c r="AL99" s="91"/>
      <c r="AM99" s="91"/>
      <c r="AN99" s="92"/>
      <c r="AY99" s="82"/>
      <c r="BF99" s="82"/>
      <c r="BG99" s="82">
        <v>-541</v>
      </c>
      <c r="BH99" s="82">
        <v>25.6</v>
      </c>
      <c r="BI99" s="82">
        <v>0</v>
      </c>
      <c r="BJ99" s="82">
        <v>20.3</v>
      </c>
      <c r="BK99" s="82">
        <v>60</v>
      </c>
      <c r="BL99" s="82">
        <v>0</v>
      </c>
    </row>
    <row r="100" spans="1:64" x14ac:dyDescent="0.25">
      <c r="A100" s="63" t="s">
        <v>126</v>
      </c>
      <c r="B100" s="43">
        <v>21.5</v>
      </c>
      <c r="C100" s="43">
        <v>20.6</v>
      </c>
      <c r="D100" s="43">
        <v>20.100000000000001</v>
      </c>
      <c r="E100" s="93">
        <v>19.8</v>
      </c>
      <c r="F100" s="93">
        <v>20.3</v>
      </c>
      <c r="G100" s="93">
        <v>20.3</v>
      </c>
      <c r="H100" s="93">
        <v>13</v>
      </c>
      <c r="I100" s="93">
        <v>16.600000000000001</v>
      </c>
      <c r="J100" s="93">
        <v>18.2</v>
      </c>
      <c r="K100" s="93">
        <v>18.5</v>
      </c>
      <c r="L100" s="93">
        <v>19.399999999999999</v>
      </c>
      <c r="M100" s="93">
        <v>18</v>
      </c>
      <c r="N100" s="93">
        <v>14.6</v>
      </c>
      <c r="O100" s="93">
        <v>12.8</v>
      </c>
      <c r="P100" s="93">
        <v>12.2</v>
      </c>
      <c r="Q100" s="93">
        <v>12.2</v>
      </c>
      <c r="R100" s="93">
        <v>12.2</v>
      </c>
      <c r="S100" s="93">
        <v>15.3</v>
      </c>
      <c r="T100" s="93">
        <v>15.3</v>
      </c>
      <c r="U100" s="93">
        <v>16.899999999999999</v>
      </c>
      <c r="V100" s="93">
        <v>18.3</v>
      </c>
      <c r="W100" s="93">
        <v>20.100000000000001</v>
      </c>
      <c r="X100" s="93">
        <v>15.6</v>
      </c>
      <c r="Y100" s="93">
        <v>16.7</v>
      </c>
      <c r="Z100" s="93">
        <v>18.5</v>
      </c>
      <c r="AA100" s="93">
        <v>19.2</v>
      </c>
      <c r="AB100" s="93">
        <v>20.399999999999999</v>
      </c>
      <c r="AC100" s="93">
        <v>18</v>
      </c>
      <c r="AD100" s="93">
        <v>20.399999999999999</v>
      </c>
      <c r="AE100" s="93">
        <v>20.399999999999999</v>
      </c>
      <c r="AF100" s="93">
        <v>20.399999999999999</v>
      </c>
      <c r="AG100" s="89"/>
      <c r="AH100" s="46">
        <f t="shared" si="31"/>
        <v>21.5</v>
      </c>
      <c r="AI100" s="47">
        <f t="shared" si="32"/>
        <v>12.2</v>
      </c>
      <c r="AK100" s="94" t="s">
        <v>127</v>
      </c>
      <c r="AL100" s="43"/>
      <c r="AM100" s="93"/>
      <c r="AN100" s="95"/>
      <c r="AY100" s="82"/>
      <c r="BF100" s="82"/>
      <c r="BG100" s="82">
        <v>-510.9</v>
      </c>
      <c r="BH100" s="82">
        <v>21.5</v>
      </c>
      <c r="BI100" s="82">
        <v>0</v>
      </c>
      <c r="BJ100" s="82">
        <v>16.600000000000001</v>
      </c>
      <c r="BK100" s="82">
        <v>57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60</v>
      </c>
      <c r="H101" s="44">
        <v>58.3</v>
      </c>
      <c r="I101" s="44">
        <v>57</v>
      </c>
      <c r="J101" s="44">
        <v>54</v>
      </c>
      <c r="K101" s="44">
        <v>53.3</v>
      </c>
      <c r="L101" s="44">
        <v>53.4</v>
      </c>
      <c r="M101" s="44">
        <v>52.7</v>
      </c>
      <c r="N101" s="44">
        <v>55.2</v>
      </c>
      <c r="O101" s="44">
        <v>55.8</v>
      </c>
      <c r="P101" s="44">
        <v>60</v>
      </c>
      <c r="Q101" s="44">
        <v>57.7</v>
      </c>
      <c r="R101" s="44">
        <v>57.7</v>
      </c>
      <c r="S101" s="44">
        <v>56.3</v>
      </c>
      <c r="T101" s="44">
        <v>60</v>
      </c>
      <c r="U101" s="44">
        <v>61.4</v>
      </c>
      <c r="V101" s="44">
        <v>62.3</v>
      </c>
      <c r="W101" s="44">
        <v>62.3</v>
      </c>
      <c r="X101" s="44">
        <v>56.4</v>
      </c>
      <c r="Y101" s="44">
        <v>58.5</v>
      </c>
      <c r="Z101" s="44">
        <v>57.1</v>
      </c>
      <c r="AA101" s="44">
        <v>59.4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1"/>
        <v>62.3</v>
      </c>
      <c r="AI101" s="47">
        <f t="shared" si="32"/>
        <v>0</v>
      </c>
      <c r="AK101" s="94" t="s">
        <v>129</v>
      </c>
      <c r="AL101" s="93"/>
      <c r="AM101" s="93"/>
      <c r="AN101" s="95"/>
      <c r="AY101" s="82"/>
      <c r="BF101" s="82"/>
      <c r="BG101" s="82">
        <v>-453</v>
      </c>
      <c r="BH101" s="82">
        <v>40.9</v>
      </c>
      <c r="BI101" s="82">
        <v>0</v>
      </c>
      <c r="BJ101" s="82">
        <v>18.5</v>
      </c>
      <c r="BK101" s="82">
        <v>53.3</v>
      </c>
      <c r="BL101" s="82">
        <v>0</v>
      </c>
    </row>
    <row r="102" spans="1:64" ht="15.75" thickBot="1" x14ac:dyDescent="0.3">
      <c r="A102" s="96" t="s">
        <v>130</v>
      </c>
      <c r="B102" s="97">
        <v>17.600000000000001</v>
      </c>
      <c r="C102" s="97">
        <v>18.100000000000001</v>
      </c>
      <c r="D102" s="97">
        <v>14.2</v>
      </c>
      <c r="E102" s="97">
        <v>15.6</v>
      </c>
      <c r="F102" s="97">
        <v>19.600000000000001</v>
      </c>
      <c r="G102" s="97">
        <v>30</v>
      </c>
      <c r="H102" s="97">
        <v>45.9</v>
      </c>
      <c r="I102" s="97">
        <v>47.1</v>
      </c>
      <c r="J102" s="97">
        <v>47</v>
      </c>
      <c r="K102" s="97">
        <v>48</v>
      </c>
      <c r="L102" s="97">
        <v>40.4</v>
      </c>
      <c r="M102" s="97">
        <v>51</v>
      </c>
      <c r="N102" s="97">
        <v>57.5</v>
      </c>
      <c r="O102" s="97">
        <v>65.5</v>
      </c>
      <c r="P102" s="97">
        <v>46</v>
      </c>
      <c r="Q102" s="97">
        <v>55</v>
      </c>
      <c r="R102" s="97">
        <v>55</v>
      </c>
      <c r="S102" s="97">
        <v>48.6</v>
      </c>
      <c r="T102" s="97">
        <v>38.299999999999997</v>
      </c>
      <c r="U102" s="97">
        <v>49</v>
      </c>
      <c r="V102" s="97">
        <v>49.6</v>
      </c>
      <c r="W102" s="97">
        <v>50.3</v>
      </c>
      <c r="X102" s="97">
        <v>36.4</v>
      </c>
      <c r="Y102" s="97">
        <v>27.5</v>
      </c>
      <c r="Z102" s="97">
        <v>39.700000000000003</v>
      </c>
      <c r="AA102" s="97">
        <v>47.7</v>
      </c>
      <c r="AB102" s="97">
        <v>44.8</v>
      </c>
      <c r="AC102" s="97">
        <v>42</v>
      </c>
      <c r="AD102" s="97">
        <v>41</v>
      </c>
      <c r="AE102" s="97">
        <v>41</v>
      </c>
      <c r="AF102" s="97">
        <v>41</v>
      </c>
      <c r="AG102" s="89"/>
      <c r="AH102" s="46">
        <f t="shared" si="31"/>
        <v>65.5</v>
      </c>
      <c r="AI102" s="47">
        <f t="shared" si="32"/>
        <v>14.2</v>
      </c>
      <c r="AK102" s="94"/>
      <c r="AL102" s="44"/>
      <c r="AM102" s="44"/>
      <c r="AN102" s="98"/>
      <c r="AY102" s="82"/>
      <c r="BF102" s="82"/>
      <c r="BG102" s="82">
        <v>-362</v>
      </c>
      <c r="BH102" s="82">
        <v>40</v>
      </c>
      <c r="BI102" s="82">
        <v>0</v>
      </c>
      <c r="BJ102" s="82">
        <v>18</v>
      </c>
      <c r="BK102" s="82">
        <v>52.7</v>
      </c>
      <c r="BL102" s="82">
        <v>0</v>
      </c>
    </row>
    <row r="103" spans="1:64" x14ac:dyDescent="0.25">
      <c r="A103" s="63" t="s">
        <v>131</v>
      </c>
      <c r="B103" s="97" t="s">
        <v>413</v>
      </c>
      <c r="C103" s="97" t="s">
        <v>413</v>
      </c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1"/>
        <v>0</v>
      </c>
      <c r="AI103" s="47">
        <f t="shared" si="32"/>
        <v>0</v>
      </c>
      <c r="AK103" s="94"/>
      <c r="AL103" s="97"/>
      <c r="AM103" s="99"/>
      <c r="AN103" s="262"/>
      <c r="AY103" s="82"/>
      <c r="BF103" s="82"/>
      <c r="BG103" s="82">
        <v>-318</v>
      </c>
      <c r="BH103" s="82">
        <v>4.2</v>
      </c>
      <c r="BI103" s="82">
        <v>47.6</v>
      </c>
      <c r="BJ103" s="82">
        <v>14.6</v>
      </c>
      <c r="BK103" s="82">
        <v>55.2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1"/>
        <v>0</v>
      </c>
      <c r="AI104" s="47">
        <f t="shared" si="32"/>
        <v>0</v>
      </c>
      <c r="AK104" s="94"/>
      <c r="AL104" s="97"/>
      <c r="AM104" s="97"/>
      <c r="AN104" s="263"/>
      <c r="BF104" s="82"/>
      <c r="BG104" s="82">
        <v>-356</v>
      </c>
      <c r="BH104" s="82">
        <v>4.0999999999999996</v>
      </c>
      <c r="BI104" s="82">
        <v>53.2</v>
      </c>
      <c r="BJ104" s="82">
        <v>12.8</v>
      </c>
      <c r="BK104" s="82">
        <v>55.8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1"/>
        <v>0</v>
      </c>
      <c r="AI105" s="47">
        <f t="shared" si="32"/>
        <v>0</v>
      </c>
      <c r="AK105" s="100"/>
      <c r="AL105" s="101"/>
      <c r="AM105" s="101"/>
      <c r="AN105" s="102"/>
      <c r="BF105" s="82"/>
      <c r="BG105" s="82">
        <v>-281</v>
      </c>
      <c r="BH105" s="82">
        <v>4</v>
      </c>
      <c r="BI105" s="82">
        <v>56.6</v>
      </c>
      <c r="BJ105" s="82">
        <v>12.2</v>
      </c>
      <c r="BK105" s="82">
        <v>60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1"/>
        <v>0</v>
      </c>
      <c r="AI106" s="47">
        <f t="shared" si="32"/>
        <v>0</v>
      </c>
      <c r="BF106" s="82"/>
      <c r="BG106" s="82">
        <v>-157</v>
      </c>
      <c r="BH106" s="82">
        <v>4</v>
      </c>
      <c r="BI106" s="82">
        <v>57.8</v>
      </c>
      <c r="BJ106" s="82">
        <v>12.2</v>
      </c>
      <c r="BK106" s="82">
        <v>57.7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1"/>
        <v>0</v>
      </c>
      <c r="AI107" s="47">
        <f t="shared" si="32"/>
        <v>0</v>
      </c>
      <c r="BF107" s="82"/>
      <c r="BG107" s="82">
        <v>-157</v>
      </c>
      <c r="BH107" s="82">
        <v>4</v>
      </c>
      <c r="BI107" s="82">
        <v>57.8</v>
      </c>
      <c r="BJ107" s="82">
        <v>12.2</v>
      </c>
      <c r="BK107" s="82">
        <v>57.7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5">SUMIF(B97:B107,"&gt;0")</f>
        <v>88.199999999999989</v>
      </c>
      <c r="C108" s="70">
        <f t="shared" si="65"/>
        <v>86.1</v>
      </c>
      <c r="D108" s="70">
        <f t="shared" ref="D108:AA108" si="66">SUMIF(D97:D107,"&gt;0")</f>
        <v>78.3</v>
      </c>
      <c r="E108" s="70">
        <f t="shared" si="66"/>
        <v>64.3</v>
      </c>
      <c r="F108" s="70">
        <f t="shared" si="66"/>
        <v>68.2</v>
      </c>
      <c r="G108" s="70">
        <f t="shared" si="66"/>
        <v>135.9</v>
      </c>
      <c r="H108" s="70">
        <f t="shared" si="66"/>
        <v>140</v>
      </c>
      <c r="I108" s="70">
        <f t="shared" si="66"/>
        <v>142.19999999999999</v>
      </c>
      <c r="J108" s="70">
        <f t="shared" si="66"/>
        <v>140.5</v>
      </c>
      <c r="K108" s="70">
        <f t="shared" si="66"/>
        <v>160.69999999999999</v>
      </c>
      <c r="L108" s="70">
        <f t="shared" si="66"/>
        <v>154</v>
      </c>
      <c r="M108" s="70">
        <f t="shared" si="66"/>
        <v>161.69999999999999</v>
      </c>
      <c r="N108" s="70">
        <f t="shared" si="66"/>
        <v>179.10000000000002</v>
      </c>
      <c r="O108" s="70">
        <f t="shared" si="66"/>
        <v>191.4</v>
      </c>
      <c r="P108" s="70">
        <f t="shared" si="66"/>
        <v>178.8</v>
      </c>
      <c r="Q108" s="70">
        <f t="shared" si="66"/>
        <v>186.7</v>
      </c>
      <c r="R108" s="70">
        <f t="shared" si="66"/>
        <v>186.7</v>
      </c>
      <c r="S108" s="70">
        <f t="shared" ref="S108:T108" si="67">SUMIF(S97:S107,"&gt;0")</f>
        <v>265.60000000000002</v>
      </c>
      <c r="T108" s="70">
        <f t="shared" si="67"/>
        <v>283.7</v>
      </c>
      <c r="U108" s="70">
        <f t="shared" si="66"/>
        <v>291.10000000000002</v>
      </c>
      <c r="V108" s="70">
        <f t="shared" si="66"/>
        <v>192.7</v>
      </c>
      <c r="W108" s="70">
        <f t="shared" si="66"/>
        <v>194.2</v>
      </c>
      <c r="X108" s="70">
        <f t="shared" si="66"/>
        <v>171.6</v>
      </c>
      <c r="Y108" s="70">
        <f t="shared" si="66"/>
        <v>130.48000000000002</v>
      </c>
      <c r="Z108" s="70">
        <f t="shared" si="66"/>
        <v>148.4</v>
      </c>
      <c r="AA108" s="70">
        <f t="shared" si="66"/>
        <v>161.30000000000001</v>
      </c>
      <c r="AB108" s="70">
        <f t="shared" ref="AB108:AD108" si="68">SUMIF(AB97:AB107,"&gt;0")</f>
        <v>99.699999999999989</v>
      </c>
      <c r="AC108" s="70">
        <f t="shared" si="68"/>
        <v>96</v>
      </c>
      <c r="AD108" s="70">
        <f t="shared" si="68"/>
        <v>98.4</v>
      </c>
      <c r="AE108" s="70">
        <f t="shared" ref="AE108:AF108" si="69">SUMIF(AE97:AE107,"&gt;0")</f>
        <v>98.4</v>
      </c>
      <c r="AF108" s="70">
        <f t="shared" si="69"/>
        <v>98.4</v>
      </c>
      <c r="AG108" s="104">
        <f>SUM(AG97:AG107)</f>
        <v>0</v>
      </c>
      <c r="AH108" s="46">
        <f t="shared" si="31"/>
        <v>291.10000000000002</v>
      </c>
      <c r="AI108" s="47">
        <f t="shared" si="32"/>
        <v>64.3</v>
      </c>
      <c r="AJ108" s="105">
        <f t="array" ref="AJ108">MIN(IF(B108:AF108&lt;&gt;0,B108:AF108))</f>
        <v>64.3</v>
      </c>
      <c r="BF108" s="82"/>
      <c r="BG108" s="82">
        <v>79.599999999999994</v>
      </c>
      <c r="BH108" s="82">
        <v>2.5</v>
      </c>
      <c r="BI108" s="82">
        <v>63.3</v>
      </c>
      <c r="BJ108" s="82">
        <v>15.3</v>
      </c>
      <c r="BK108" s="82">
        <v>56.3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1"/>
        <v>0</v>
      </c>
      <c r="AI109" s="47">
        <f t="shared" si="32"/>
        <v>0</v>
      </c>
      <c r="BF109" s="82"/>
      <c r="BG109" s="82">
        <v>104.3</v>
      </c>
      <c r="BH109" s="82">
        <v>2.5</v>
      </c>
      <c r="BI109" s="82">
        <v>63.3</v>
      </c>
      <c r="BJ109" s="82">
        <v>15.3</v>
      </c>
      <c r="BK109" s="82">
        <v>60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1"/>
        <v>0</v>
      </c>
      <c r="AI110" s="47">
        <f t="shared" si="32"/>
        <v>0</v>
      </c>
      <c r="BF110" s="82"/>
      <c r="BG110" s="82">
        <v>96.5</v>
      </c>
      <c r="BH110" s="82">
        <v>2.4</v>
      </c>
      <c r="BI110" s="82">
        <v>64.900000000000006</v>
      </c>
      <c r="BJ110" s="82">
        <v>16.899999999999999</v>
      </c>
      <c r="BK110" s="82">
        <v>61.4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1"/>
        <v>0</v>
      </c>
      <c r="AI111" s="47">
        <f t="shared" si="32"/>
        <v>0</v>
      </c>
      <c r="BF111" s="82"/>
      <c r="BG111" s="82">
        <v>-323.3</v>
      </c>
      <c r="BH111" s="82">
        <v>2.2000000000000002</v>
      </c>
      <c r="BI111" s="82">
        <v>60.3</v>
      </c>
      <c r="BJ111" s="82">
        <v>18.3</v>
      </c>
      <c r="BK111" s="82">
        <v>62.3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1"/>
        <v>0</v>
      </c>
      <c r="AI112" s="47">
        <f t="shared" si="32"/>
        <v>0</v>
      </c>
      <c r="BF112" s="81"/>
      <c r="BG112" s="82">
        <v>-300</v>
      </c>
      <c r="BH112" s="82">
        <v>2.2000000000000002</v>
      </c>
      <c r="BI112" s="82">
        <v>61</v>
      </c>
      <c r="BJ112" s="82">
        <v>15.6</v>
      </c>
      <c r="BK112" s="82">
        <v>56.4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70">B71+B78+B96+B92+B108+B112</f>
        <v>2176.7999999999997</v>
      </c>
      <c r="C113" s="108">
        <f t="shared" si="70"/>
        <v>2051.2999999999997</v>
      </c>
      <c r="D113" s="108">
        <f t="shared" ref="D113:AG113" si="71">D71+D78+D96+D92+D108+D112</f>
        <v>2076.7999999999997</v>
      </c>
      <c r="E113" s="108">
        <f t="shared" si="71"/>
        <v>2080.8999999999996</v>
      </c>
      <c r="F113" s="108">
        <f t="shared" si="71"/>
        <v>2078.7999999999997</v>
      </c>
      <c r="G113" s="108">
        <f t="shared" si="71"/>
        <v>2102.6999999999998</v>
      </c>
      <c r="H113" s="108">
        <f t="shared" si="71"/>
        <v>2083.3999999999996</v>
      </c>
      <c r="I113" s="108">
        <f t="shared" si="71"/>
        <v>2082.5999999999995</v>
      </c>
      <c r="J113" s="108">
        <f t="shared" si="71"/>
        <v>2128.5999999999995</v>
      </c>
      <c r="K113" s="108">
        <f t="shared" si="71"/>
        <v>2148.7999999999997</v>
      </c>
      <c r="L113" s="108">
        <f t="shared" si="71"/>
        <v>2223.1</v>
      </c>
      <c r="M113" s="108">
        <f t="shared" si="71"/>
        <v>2077.9999999999995</v>
      </c>
      <c r="N113" s="108">
        <f t="shared" si="71"/>
        <v>2114.3999999999996</v>
      </c>
      <c r="O113" s="108">
        <f t="shared" si="71"/>
        <v>2154</v>
      </c>
      <c r="P113" s="108">
        <f t="shared" si="71"/>
        <v>2056.6999999999998</v>
      </c>
      <c r="Q113" s="108">
        <f t="shared" si="71"/>
        <v>1944</v>
      </c>
      <c r="R113" s="108">
        <f t="shared" si="71"/>
        <v>1849</v>
      </c>
      <c r="S113" s="108">
        <f t="shared" ref="S113:T113" si="72">S71+S78+S96+S92+S108+S112</f>
        <v>1784.1999999999998</v>
      </c>
      <c r="T113" s="108">
        <f t="shared" si="72"/>
        <v>1818.1999999999998</v>
      </c>
      <c r="U113" s="108">
        <f t="shared" si="71"/>
        <v>1824</v>
      </c>
      <c r="V113" s="108">
        <f t="shared" si="71"/>
        <v>1725.6</v>
      </c>
      <c r="W113" s="108">
        <f t="shared" si="71"/>
        <v>1721.3999999999999</v>
      </c>
      <c r="X113" s="108">
        <f t="shared" si="71"/>
        <v>2047.9999999999998</v>
      </c>
      <c r="Y113" s="108">
        <f t="shared" si="71"/>
        <v>1948.48</v>
      </c>
      <c r="Z113" s="108">
        <f t="shared" si="71"/>
        <v>2161.1799999999998</v>
      </c>
      <c r="AA113" s="108">
        <f t="shared" si="71"/>
        <v>2324.6800000000003</v>
      </c>
      <c r="AB113" s="108">
        <f t="shared" ref="AB113:AD113" si="73">AB71+AB78+AB96+AB92+AB108+AB112</f>
        <v>2185.6800000000003</v>
      </c>
      <c r="AC113" s="108">
        <f t="shared" si="73"/>
        <v>2181.9800000000005</v>
      </c>
      <c r="AD113" s="108">
        <f t="shared" si="73"/>
        <v>2198.38</v>
      </c>
      <c r="AE113" s="108">
        <f t="shared" ref="AE113:AF113" si="74">AE71+AE78+AE96+AE92+AE108+AE112</f>
        <v>2198.38</v>
      </c>
      <c r="AF113" s="108">
        <f t="shared" si="74"/>
        <v>2198.38</v>
      </c>
      <c r="AG113" s="80">
        <f t="shared" si="71"/>
        <v>3169.915</v>
      </c>
      <c r="AH113" s="46">
        <f t="shared" si="31"/>
        <v>2324.6800000000003</v>
      </c>
      <c r="AI113" s="47">
        <f t="shared" si="32"/>
        <v>1721.3999999999999</v>
      </c>
      <c r="BF113" s="81"/>
      <c r="BG113" s="82">
        <v>-254.1</v>
      </c>
      <c r="BH113" s="82">
        <v>33.1</v>
      </c>
      <c r="BI113" s="82">
        <v>0</v>
      </c>
      <c r="BJ113" s="82">
        <v>18.5</v>
      </c>
      <c r="BK113" s="82">
        <v>57.1</v>
      </c>
      <c r="BL113" s="82">
        <v>0</v>
      </c>
    </row>
    <row r="114" spans="1:64" ht="15.75" thickBot="1" x14ac:dyDescent="0.3">
      <c r="A114" s="109" t="s">
        <v>142</v>
      </c>
      <c r="B114" s="110">
        <v>60</v>
      </c>
      <c r="C114" s="110">
        <v>60</v>
      </c>
      <c r="D114" s="110">
        <v>60</v>
      </c>
      <c r="E114" s="110">
        <v>40</v>
      </c>
      <c r="F114" s="110">
        <v>40</v>
      </c>
      <c r="G114" s="110">
        <v>30</v>
      </c>
      <c r="H114" s="110">
        <v>0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1"/>
        <v>60</v>
      </c>
      <c r="AI114" s="47">
        <f t="shared" si="32"/>
        <v>0</v>
      </c>
      <c r="BF114" s="81"/>
      <c r="BG114" s="82">
        <v>-274</v>
      </c>
      <c r="BH114" s="82">
        <v>34.5</v>
      </c>
      <c r="BI114" s="82">
        <v>0</v>
      </c>
      <c r="BJ114" s="82">
        <v>20.399999999999999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5">B113+B114</f>
        <v>2236.7999999999997</v>
      </c>
      <c r="C115" s="108">
        <f t="shared" si="75"/>
        <v>2111.2999999999997</v>
      </c>
      <c r="D115" s="108">
        <f t="shared" ref="D115:AA115" si="76">D113+D114</f>
        <v>2136.7999999999997</v>
      </c>
      <c r="E115" s="108">
        <f t="shared" si="76"/>
        <v>2120.8999999999996</v>
      </c>
      <c r="F115" s="108">
        <f t="shared" si="76"/>
        <v>2118.7999999999997</v>
      </c>
      <c r="G115" s="108">
        <f t="shared" si="76"/>
        <v>2132.6999999999998</v>
      </c>
      <c r="H115" s="108">
        <f t="shared" si="76"/>
        <v>2083.3999999999996</v>
      </c>
      <c r="I115" s="108">
        <f t="shared" si="76"/>
        <v>2082.5999999999995</v>
      </c>
      <c r="J115" s="108">
        <f t="shared" si="76"/>
        <v>2128.5999999999995</v>
      </c>
      <c r="K115" s="108">
        <f t="shared" si="76"/>
        <v>2148.7999999999997</v>
      </c>
      <c r="L115" s="108">
        <f t="shared" si="76"/>
        <v>2223.1</v>
      </c>
      <c r="M115" s="108">
        <f t="shared" si="76"/>
        <v>2077.9999999999995</v>
      </c>
      <c r="N115" s="108">
        <f t="shared" si="76"/>
        <v>2114.3999999999996</v>
      </c>
      <c r="O115" s="108">
        <f t="shared" si="76"/>
        <v>2154</v>
      </c>
      <c r="P115" s="108">
        <f t="shared" si="76"/>
        <v>2056.6999999999998</v>
      </c>
      <c r="Q115" s="108">
        <f t="shared" si="76"/>
        <v>1944</v>
      </c>
      <c r="R115" s="108">
        <f t="shared" si="76"/>
        <v>1849</v>
      </c>
      <c r="S115" s="108">
        <f t="shared" ref="S115:T115" si="77">S113+S114</f>
        <v>1784.1999999999998</v>
      </c>
      <c r="T115" s="108">
        <f t="shared" si="77"/>
        <v>1818.1999999999998</v>
      </c>
      <c r="U115" s="108">
        <f t="shared" si="76"/>
        <v>1824</v>
      </c>
      <c r="V115" s="108">
        <f t="shared" si="76"/>
        <v>1725.6</v>
      </c>
      <c r="W115" s="108">
        <f t="shared" si="76"/>
        <v>1721.3999999999999</v>
      </c>
      <c r="X115" s="108">
        <f t="shared" si="76"/>
        <v>2047.9999999999998</v>
      </c>
      <c r="Y115" s="108">
        <f t="shared" si="76"/>
        <v>1948.48</v>
      </c>
      <c r="Z115" s="108">
        <f t="shared" si="76"/>
        <v>2161.1799999999998</v>
      </c>
      <c r="AA115" s="108">
        <f t="shared" si="76"/>
        <v>2324.6800000000003</v>
      </c>
      <c r="AB115" s="108">
        <f t="shared" ref="AB115:AD115" si="78">AB113+AB114</f>
        <v>2185.6800000000003</v>
      </c>
      <c r="AC115" s="108">
        <f t="shared" si="78"/>
        <v>2181.9800000000005</v>
      </c>
      <c r="AD115" s="108">
        <f t="shared" si="78"/>
        <v>2198.38</v>
      </c>
      <c r="AE115" s="108">
        <f t="shared" ref="AE115:AF115" si="79">AE113+AE114</f>
        <v>2198.38</v>
      </c>
      <c r="AF115" s="108">
        <f t="shared" si="79"/>
        <v>2198.38</v>
      </c>
      <c r="AG115" s="104">
        <f>AG112+AG108+AG96+AG92+AG71+AG114</f>
        <v>2463.5149999999999</v>
      </c>
      <c r="AH115" s="46">
        <f t="shared" si="31"/>
        <v>2324.6800000000003</v>
      </c>
      <c r="AI115" s="47">
        <f t="shared" si="32"/>
        <v>1721.3999999999999</v>
      </c>
      <c r="BF115" s="81"/>
      <c r="BG115" s="82">
        <v>-380</v>
      </c>
      <c r="BH115" s="82">
        <v>37</v>
      </c>
      <c r="BI115" s="82">
        <v>0</v>
      </c>
      <c r="BJ115" s="82">
        <v>20.399999999999999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80">B115-(B123)</f>
        <v>1707.5999999999997</v>
      </c>
      <c r="C116" s="108">
        <f t="shared" si="80"/>
        <v>1665.8999999999996</v>
      </c>
      <c r="D116" s="108">
        <f t="shared" ref="D116:AA116" si="81">D115-(D123)</f>
        <v>1641.7999999999997</v>
      </c>
      <c r="E116" s="108">
        <f t="shared" si="81"/>
        <v>1611.3999999999996</v>
      </c>
      <c r="F116" s="108">
        <f t="shared" si="81"/>
        <v>1586.3999999999996</v>
      </c>
      <c r="G116" s="108">
        <f t="shared" si="81"/>
        <v>1591.6999999999998</v>
      </c>
      <c r="H116" s="108">
        <f t="shared" si="81"/>
        <v>1574.3999999999996</v>
      </c>
      <c r="I116" s="108">
        <f t="shared" si="81"/>
        <v>1571.6999999999994</v>
      </c>
      <c r="J116" s="108">
        <f t="shared" si="81"/>
        <v>1632.5999999999995</v>
      </c>
      <c r="K116" s="108">
        <f t="shared" si="81"/>
        <v>1695.7999999999997</v>
      </c>
      <c r="L116" s="108">
        <f t="shared" si="81"/>
        <v>1818.1</v>
      </c>
      <c r="M116" s="108">
        <f t="shared" si="81"/>
        <v>1715.9999999999995</v>
      </c>
      <c r="N116" s="108">
        <f t="shared" si="81"/>
        <v>1796.3999999999996</v>
      </c>
      <c r="O116" s="108">
        <f t="shared" si="81"/>
        <v>1798</v>
      </c>
      <c r="P116" s="108">
        <f t="shared" si="81"/>
        <v>1775.6999999999998</v>
      </c>
      <c r="Q116" s="108">
        <f t="shared" si="81"/>
        <v>1787</v>
      </c>
      <c r="R116" s="108">
        <f t="shared" si="81"/>
        <v>1692</v>
      </c>
      <c r="S116" s="108">
        <f t="shared" ref="S116:T116" si="82">S115-(S123)</f>
        <v>1784.1999999999998</v>
      </c>
      <c r="T116" s="108">
        <f t="shared" si="82"/>
        <v>1818.1999999999998</v>
      </c>
      <c r="U116" s="108">
        <f t="shared" si="81"/>
        <v>1824</v>
      </c>
      <c r="V116" s="108">
        <f t="shared" si="81"/>
        <v>1402.3</v>
      </c>
      <c r="W116" s="108">
        <f t="shared" si="81"/>
        <v>1401.1</v>
      </c>
      <c r="X116" s="108">
        <f t="shared" si="81"/>
        <v>1747.9999999999998</v>
      </c>
      <c r="Y116" s="108">
        <f t="shared" si="81"/>
        <v>1679.98</v>
      </c>
      <c r="Z116" s="108">
        <f t="shared" si="81"/>
        <v>1907.08</v>
      </c>
      <c r="AA116" s="108">
        <f t="shared" si="81"/>
        <v>2038.5800000000004</v>
      </c>
      <c r="AB116" s="108">
        <f t="shared" ref="AB116:AD116" si="83">AB115-(AB123)</f>
        <v>1911.6800000000003</v>
      </c>
      <c r="AC116" s="108">
        <f t="shared" si="83"/>
        <v>1811.9800000000005</v>
      </c>
      <c r="AD116" s="108">
        <f t="shared" si="83"/>
        <v>1818.38</v>
      </c>
      <c r="AE116" s="108">
        <f t="shared" ref="AE116:AF116" si="84">AE115-(AE123)</f>
        <v>1748.38</v>
      </c>
      <c r="AF116" s="108">
        <f t="shared" si="84"/>
        <v>1698.38</v>
      </c>
      <c r="AG116" s="104"/>
      <c r="AH116" s="46">
        <f t="shared" si="31"/>
        <v>2038.5800000000004</v>
      </c>
      <c r="AI116" s="47">
        <f t="shared" si="32"/>
        <v>1401.1</v>
      </c>
      <c r="BF116" s="81"/>
      <c r="BG116" s="82">
        <v>-450</v>
      </c>
      <c r="BH116" s="82">
        <v>37</v>
      </c>
      <c r="BI116" s="82">
        <v>0</v>
      </c>
      <c r="BJ116" s="82">
        <v>20.399999999999999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85">IF(B97&lt;0,B97*-1,0)</f>
        <v>529.20000000000005</v>
      </c>
      <c r="C117" s="93">
        <f t="shared" si="85"/>
        <v>445.4</v>
      </c>
      <c r="D117" s="93">
        <f t="shared" ref="D117:AA122" si="86">IF(D97&lt;0,D97*-1,0)</f>
        <v>495</v>
      </c>
      <c r="E117" s="93">
        <f t="shared" si="86"/>
        <v>509.5</v>
      </c>
      <c r="F117" s="93">
        <f t="shared" si="86"/>
        <v>532.4</v>
      </c>
      <c r="G117" s="93">
        <f t="shared" si="86"/>
        <v>541</v>
      </c>
      <c r="H117" s="93">
        <f t="shared" si="86"/>
        <v>509</v>
      </c>
      <c r="I117" s="93">
        <f t="shared" si="86"/>
        <v>510.9</v>
      </c>
      <c r="J117" s="93">
        <f t="shared" si="86"/>
        <v>496</v>
      </c>
      <c r="K117" s="93">
        <f t="shared" si="86"/>
        <v>453</v>
      </c>
      <c r="L117" s="93">
        <f t="shared" si="86"/>
        <v>405</v>
      </c>
      <c r="M117" s="93">
        <f t="shared" si="86"/>
        <v>362</v>
      </c>
      <c r="N117" s="93">
        <f t="shared" si="86"/>
        <v>318</v>
      </c>
      <c r="O117" s="93">
        <f t="shared" si="86"/>
        <v>356</v>
      </c>
      <c r="P117" s="93">
        <f t="shared" si="86"/>
        <v>281</v>
      </c>
      <c r="Q117" s="93">
        <f t="shared" si="86"/>
        <v>157</v>
      </c>
      <c r="R117" s="93">
        <f t="shared" si="86"/>
        <v>157</v>
      </c>
      <c r="S117" s="93">
        <f t="shared" ref="S117:T117" si="87">IF(S97&lt;0,S97*-1,0)</f>
        <v>0</v>
      </c>
      <c r="T117" s="93">
        <f t="shared" si="87"/>
        <v>0</v>
      </c>
      <c r="U117" s="93">
        <f t="shared" si="86"/>
        <v>0</v>
      </c>
      <c r="V117" s="93">
        <f t="shared" si="86"/>
        <v>323.3</v>
      </c>
      <c r="W117" s="93">
        <f t="shared" si="86"/>
        <v>320.3</v>
      </c>
      <c r="X117" s="93">
        <f t="shared" si="86"/>
        <v>300</v>
      </c>
      <c r="Y117" s="93">
        <f t="shared" si="86"/>
        <v>268.5</v>
      </c>
      <c r="Z117" s="93">
        <f t="shared" si="86"/>
        <v>254.1</v>
      </c>
      <c r="AA117" s="93">
        <f t="shared" si="86"/>
        <v>286.10000000000002</v>
      </c>
      <c r="AB117" s="93">
        <f t="shared" ref="AB117:AD117" si="88">IF(AB97&lt;0,AB97*-1,0)</f>
        <v>274</v>
      </c>
      <c r="AC117" s="93">
        <f t="shared" si="88"/>
        <v>370</v>
      </c>
      <c r="AD117" s="93">
        <f t="shared" si="88"/>
        <v>380</v>
      </c>
      <c r="AE117" s="93">
        <f t="shared" ref="AE117:AF117" si="89">IF(AE97&lt;0,AE97*-1,0)</f>
        <v>450</v>
      </c>
      <c r="AF117" s="93">
        <f t="shared" si="89"/>
        <v>500</v>
      </c>
      <c r="AG117" s="61"/>
      <c r="AH117" s="46">
        <f t="shared" si="31"/>
        <v>541</v>
      </c>
      <c r="AI117" s="47">
        <f t="shared" si="32"/>
        <v>0</v>
      </c>
      <c r="BG117" s="82">
        <v>-500</v>
      </c>
      <c r="BH117" s="82">
        <v>37</v>
      </c>
      <c r="BI117" s="82">
        <v>0</v>
      </c>
      <c r="BJ117" s="82">
        <v>20.399999999999999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85"/>
        <v>0</v>
      </c>
      <c r="C118" s="93">
        <f t="shared" si="85"/>
        <v>0</v>
      </c>
      <c r="D118" s="93">
        <f t="shared" si="86"/>
        <v>0</v>
      </c>
      <c r="E118" s="93">
        <f t="shared" si="86"/>
        <v>0</v>
      </c>
      <c r="F118" s="93">
        <f t="shared" si="86"/>
        <v>0</v>
      </c>
      <c r="G118" s="93">
        <f t="shared" si="86"/>
        <v>0</v>
      </c>
      <c r="H118" s="93">
        <f t="shared" si="86"/>
        <v>0</v>
      </c>
      <c r="I118" s="93">
        <f t="shared" si="86"/>
        <v>0</v>
      </c>
      <c r="J118" s="93">
        <f t="shared" si="86"/>
        <v>0</v>
      </c>
      <c r="K118" s="93">
        <f t="shared" si="86"/>
        <v>0</v>
      </c>
      <c r="L118" s="93">
        <f t="shared" si="86"/>
        <v>0</v>
      </c>
      <c r="M118" s="93">
        <f t="shared" si="86"/>
        <v>0</v>
      </c>
      <c r="N118" s="93">
        <f t="shared" si="86"/>
        <v>0</v>
      </c>
      <c r="O118" s="93">
        <f t="shared" si="86"/>
        <v>0</v>
      </c>
      <c r="P118" s="93">
        <f t="shared" si="86"/>
        <v>0</v>
      </c>
      <c r="Q118" s="93">
        <f t="shared" si="86"/>
        <v>0</v>
      </c>
      <c r="R118" s="93">
        <f t="shared" si="86"/>
        <v>0</v>
      </c>
      <c r="S118" s="93">
        <f t="shared" ref="S118:T118" si="90">IF(S98&lt;0,S98*-1,0)</f>
        <v>0</v>
      </c>
      <c r="T118" s="93">
        <f t="shared" si="90"/>
        <v>0</v>
      </c>
      <c r="U118" s="93">
        <f t="shared" si="86"/>
        <v>0</v>
      </c>
      <c r="V118" s="93">
        <f t="shared" si="86"/>
        <v>0</v>
      </c>
      <c r="W118" s="93">
        <f t="shared" si="86"/>
        <v>0</v>
      </c>
      <c r="X118" s="93">
        <f t="shared" si="86"/>
        <v>0</v>
      </c>
      <c r="Y118" s="93">
        <f t="shared" si="86"/>
        <v>0</v>
      </c>
      <c r="Z118" s="93">
        <f t="shared" si="86"/>
        <v>0</v>
      </c>
      <c r="AA118" s="93">
        <f t="shared" si="86"/>
        <v>0</v>
      </c>
      <c r="AB118" s="93">
        <f t="shared" ref="AB118:AD118" si="91">IF(AB98&lt;0,AB98*-1,0)</f>
        <v>0</v>
      </c>
      <c r="AC118" s="93">
        <f t="shared" si="91"/>
        <v>0</v>
      </c>
      <c r="AD118" s="93">
        <f t="shared" si="91"/>
        <v>0</v>
      </c>
      <c r="AE118" s="93">
        <f t="shared" ref="AE118:AF118" si="92">IF(AE98&lt;0,AE98*-1,0)</f>
        <v>0</v>
      </c>
      <c r="AF118" s="93">
        <f t="shared" si="92"/>
        <v>0</v>
      </c>
      <c r="AG118" s="64"/>
      <c r="AH118" s="46">
        <f t="shared" si="31"/>
        <v>0</v>
      </c>
      <c r="AI118" s="47">
        <f t="shared" si="32"/>
        <v>0</v>
      </c>
      <c r="AK118" s="49"/>
      <c r="BG118" s="82">
        <v>-529.20000000000005</v>
      </c>
      <c r="BH118" s="82">
        <v>0</v>
      </c>
      <c r="BI118" s="82">
        <v>49.1</v>
      </c>
      <c r="BJ118" s="82">
        <v>21.5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85"/>
        <v>0</v>
      </c>
      <c r="C119" s="93">
        <f t="shared" si="85"/>
        <v>0</v>
      </c>
      <c r="D119" s="93">
        <f t="shared" si="86"/>
        <v>0</v>
      </c>
      <c r="E119" s="93">
        <f t="shared" si="86"/>
        <v>0</v>
      </c>
      <c r="F119" s="93">
        <f t="shared" si="86"/>
        <v>0</v>
      </c>
      <c r="G119" s="93">
        <f t="shared" si="86"/>
        <v>0</v>
      </c>
      <c r="H119" s="93">
        <f t="shared" si="86"/>
        <v>0</v>
      </c>
      <c r="I119" s="93">
        <f t="shared" si="86"/>
        <v>0</v>
      </c>
      <c r="J119" s="93">
        <f t="shared" si="86"/>
        <v>0</v>
      </c>
      <c r="K119" s="93">
        <f t="shared" si="86"/>
        <v>0</v>
      </c>
      <c r="L119" s="93">
        <f t="shared" si="86"/>
        <v>0</v>
      </c>
      <c r="M119" s="93">
        <f t="shared" si="86"/>
        <v>0</v>
      </c>
      <c r="N119" s="93">
        <f t="shared" si="86"/>
        <v>0</v>
      </c>
      <c r="O119" s="93">
        <f t="shared" si="86"/>
        <v>0</v>
      </c>
      <c r="P119" s="93">
        <f t="shared" si="86"/>
        <v>0</v>
      </c>
      <c r="Q119" s="93">
        <f t="shared" si="86"/>
        <v>0</v>
      </c>
      <c r="R119" s="93">
        <f t="shared" si="86"/>
        <v>0</v>
      </c>
      <c r="S119" s="93">
        <f t="shared" ref="S119:T119" si="93">IF(S99&lt;0,S99*-1,0)</f>
        <v>0</v>
      </c>
      <c r="T119" s="93">
        <f t="shared" si="93"/>
        <v>0</v>
      </c>
      <c r="U119" s="93">
        <f t="shared" si="86"/>
        <v>0</v>
      </c>
      <c r="V119" s="93">
        <f t="shared" si="86"/>
        <v>0</v>
      </c>
      <c r="W119" s="93">
        <f t="shared" si="86"/>
        <v>0</v>
      </c>
      <c r="X119" s="93">
        <f t="shared" si="86"/>
        <v>0</v>
      </c>
      <c r="Y119" s="93">
        <f t="shared" si="86"/>
        <v>0</v>
      </c>
      <c r="Z119" s="93">
        <f t="shared" si="86"/>
        <v>0</v>
      </c>
      <c r="AA119" s="93">
        <f t="shared" si="86"/>
        <v>0</v>
      </c>
      <c r="AB119" s="93">
        <f t="shared" ref="AB119:AD119" si="94">IF(AB99&lt;0,AB99*-1,0)</f>
        <v>0</v>
      </c>
      <c r="AC119" s="93">
        <f t="shared" si="94"/>
        <v>0</v>
      </c>
      <c r="AD119" s="93">
        <f t="shared" si="94"/>
        <v>0</v>
      </c>
      <c r="AE119" s="93">
        <f t="shared" ref="AE119:AF119" si="95">IF(AE99&lt;0,AE99*-1,0)</f>
        <v>0</v>
      </c>
      <c r="AF119" s="93">
        <f t="shared" si="95"/>
        <v>0</v>
      </c>
      <c r="AG119" s="111"/>
      <c r="AH119" s="46">
        <f t="shared" si="31"/>
        <v>0</v>
      </c>
      <c r="AI119" s="47">
        <f t="shared" si="32"/>
        <v>0</v>
      </c>
    </row>
    <row r="120" spans="1:64" x14ac:dyDescent="0.25">
      <c r="A120" s="96" t="s">
        <v>126</v>
      </c>
      <c r="B120" s="93">
        <f t="shared" si="85"/>
        <v>0</v>
      </c>
      <c r="C120" s="93">
        <f t="shared" si="85"/>
        <v>0</v>
      </c>
      <c r="D120" s="93">
        <f t="shared" si="86"/>
        <v>0</v>
      </c>
      <c r="E120" s="93">
        <f t="shared" si="86"/>
        <v>0</v>
      </c>
      <c r="F120" s="93">
        <f t="shared" si="86"/>
        <v>0</v>
      </c>
      <c r="G120" s="93">
        <f t="shared" si="86"/>
        <v>0</v>
      </c>
      <c r="H120" s="93">
        <f t="shared" si="86"/>
        <v>0</v>
      </c>
      <c r="I120" s="93">
        <f t="shared" si="86"/>
        <v>0</v>
      </c>
      <c r="J120" s="93">
        <f t="shared" si="86"/>
        <v>0</v>
      </c>
      <c r="K120" s="93">
        <f t="shared" si="86"/>
        <v>0</v>
      </c>
      <c r="L120" s="93">
        <f t="shared" si="86"/>
        <v>0</v>
      </c>
      <c r="M120" s="93">
        <f t="shared" si="86"/>
        <v>0</v>
      </c>
      <c r="N120" s="93">
        <f t="shared" si="86"/>
        <v>0</v>
      </c>
      <c r="O120" s="93">
        <f t="shared" si="86"/>
        <v>0</v>
      </c>
      <c r="P120" s="93">
        <f t="shared" si="86"/>
        <v>0</v>
      </c>
      <c r="Q120" s="93">
        <f t="shared" si="86"/>
        <v>0</v>
      </c>
      <c r="R120" s="93">
        <f t="shared" si="86"/>
        <v>0</v>
      </c>
      <c r="S120" s="93">
        <f t="shared" ref="S120:T120" si="96">IF(S100&lt;0,S100*-1,0)</f>
        <v>0</v>
      </c>
      <c r="T120" s="93">
        <f t="shared" si="96"/>
        <v>0</v>
      </c>
      <c r="U120" s="93">
        <f t="shared" si="86"/>
        <v>0</v>
      </c>
      <c r="V120" s="93">
        <f t="shared" si="86"/>
        <v>0</v>
      </c>
      <c r="W120" s="93">
        <f t="shared" si="86"/>
        <v>0</v>
      </c>
      <c r="X120" s="93">
        <f t="shared" si="86"/>
        <v>0</v>
      </c>
      <c r="Y120" s="93">
        <f t="shared" si="86"/>
        <v>0</v>
      </c>
      <c r="Z120" s="93">
        <f t="shared" si="86"/>
        <v>0</v>
      </c>
      <c r="AA120" s="93">
        <f t="shared" si="86"/>
        <v>0</v>
      </c>
      <c r="AB120" s="93">
        <f t="shared" ref="AB120:AD120" si="97">IF(AB100&lt;0,AB100*-1,0)</f>
        <v>0</v>
      </c>
      <c r="AC120" s="93">
        <f t="shared" si="97"/>
        <v>0</v>
      </c>
      <c r="AD120" s="93">
        <f t="shared" si="97"/>
        <v>0</v>
      </c>
      <c r="AE120" s="93">
        <f t="shared" ref="AE120:AF120" si="98">IF(AE100&lt;0,AE100*-1,0)</f>
        <v>0</v>
      </c>
      <c r="AF120" s="93">
        <f t="shared" si="98"/>
        <v>0</v>
      </c>
      <c r="AG120" s="111"/>
      <c r="AH120" s="46">
        <f t="shared" si="31"/>
        <v>0</v>
      </c>
      <c r="AI120" s="47">
        <f t="shared" si="32"/>
        <v>0</v>
      </c>
    </row>
    <row r="121" spans="1:64" x14ac:dyDescent="0.25">
      <c r="A121" s="96" t="s">
        <v>128</v>
      </c>
      <c r="B121" s="93">
        <f t="shared" si="85"/>
        <v>0</v>
      </c>
      <c r="C121" s="93">
        <f t="shared" si="85"/>
        <v>0</v>
      </c>
      <c r="D121" s="93">
        <f t="shared" si="86"/>
        <v>0</v>
      </c>
      <c r="E121" s="93">
        <f t="shared" si="86"/>
        <v>0</v>
      </c>
      <c r="F121" s="93">
        <f t="shared" si="86"/>
        <v>0</v>
      </c>
      <c r="G121" s="93">
        <f t="shared" si="86"/>
        <v>0</v>
      </c>
      <c r="H121" s="93">
        <f t="shared" si="86"/>
        <v>0</v>
      </c>
      <c r="I121" s="93">
        <f t="shared" si="86"/>
        <v>0</v>
      </c>
      <c r="J121" s="93">
        <f t="shared" si="86"/>
        <v>0</v>
      </c>
      <c r="K121" s="93">
        <f t="shared" si="86"/>
        <v>0</v>
      </c>
      <c r="L121" s="93">
        <f t="shared" si="86"/>
        <v>0</v>
      </c>
      <c r="M121" s="93">
        <f t="shared" si="86"/>
        <v>0</v>
      </c>
      <c r="N121" s="93">
        <f t="shared" si="86"/>
        <v>0</v>
      </c>
      <c r="O121" s="93">
        <f t="shared" si="86"/>
        <v>0</v>
      </c>
      <c r="P121" s="93">
        <f t="shared" si="86"/>
        <v>0</v>
      </c>
      <c r="Q121" s="93">
        <f t="shared" si="86"/>
        <v>0</v>
      </c>
      <c r="R121" s="93">
        <f t="shared" si="86"/>
        <v>0</v>
      </c>
      <c r="S121" s="93">
        <f t="shared" ref="S121:T121" si="99">IF(S101&lt;0,S101*-1,0)</f>
        <v>0</v>
      </c>
      <c r="T121" s="93">
        <f t="shared" si="99"/>
        <v>0</v>
      </c>
      <c r="U121" s="93">
        <f t="shared" si="86"/>
        <v>0</v>
      </c>
      <c r="V121" s="93">
        <f t="shared" si="86"/>
        <v>0</v>
      </c>
      <c r="W121" s="93">
        <f t="shared" si="86"/>
        <v>0</v>
      </c>
      <c r="X121" s="93">
        <f t="shared" si="86"/>
        <v>0</v>
      </c>
      <c r="Y121" s="93">
        <f t="shared" si="86"/>
        <v>0</v>
      </c>
      <c r="Z121" s="93">
        <f t="shared" si="86"/>
        <v>0</v>
      </c>
      <c r="AA121" s="93">
        <f t="shared" si="86"/>
        <v>0</v>
      </c>
      <c r="AB121" s="93">
        <f t="shared" ref="AB121:AD121" si="100">IF(AB101&lt;0,AB101*-1,0)</f>
        <v>0</v>
      </c>
      <c r="AC121" s="93">
        <f t="shared" si="100"/>
        <v>0</v>
      </c>
      <c r="AD121" s="93">
        <f t="shared" si="100"/>
        <v>0</v>
      </c>
      <c r="AE121" s="93">
        <f t="shared" ref="AE121:AF121" si="101">IF(AE101&lt;0,AE101*-1,0)</f>
        <v>0</v>
      </c>
      <c r="AF121" s="93">
        <f t="shared" si="101"/>
        <v>0</v>
      </c>
      <c r="AG121" s="111"/>
      <c r="AH121" s="46">
        <f t="shared" si="31"/>
        <v>0</v>
      </c>
      <c r="AI121" s="47">
        <f t="shared" si="32"/>
        <v>0</v>
      </c>
    </row>
    <row r="122" spans="1:64" ht="15.75" thickBot="1" x14ac:dyDescent="0.3">
      <c r="A122" s="96" t="s">
        <v>130</v>
      </c>
      <c r="B122" s="93">
        <f t="shared" si="85"/>
        <v>0</v>
      </c>
      <c r="C122" s="93">
        <f t="shared" si="85"/>
        <v>0</v>
      </c>
      <c r="D122" s="93">
        <f t="shared" si="86"/>
        <v>0</v>
      </c>
      <c r="E122" s="93">
        <f t="shared" si="86"/>
        <v>0</v>
      </c>
      <c r="F122" s="93">
        <f t="shared" si="86"/>
        <v>0</v>
      </c>
      <c r="G122" s="93">
        <f t="shared" si="86"/>
        <v>0</v>
      </c>
      <c r="H122" s="93">
        <f t="shared" si="86"/>
        <v>0</v>
      </c>
      <c r="I122" s="93">
        <f t="shared" si="86"/>
        <v>0</v>
      </c>
      <c r="J122" s="93">
        <f t="shared" si="86"/>
        <v>0</v>
      </c>
      <c r="K122" s="93">
        <f t="shared" si="86"/>
        <v>0</v>
      </c>
      <c r="L122" s="93">
        <f t="shared" si="86"/>
        <v>0</v>
      </c>
      <c r="M122" s="93">
        <f t="shared" si="86"/>
        <v>0</v>
      </c>
      <c r="N122" s="93">
        <f t="shared" si="86"/>
        <v>0</v>
      </c>
      <c r="O122" s="93">
        <f t="shared" si="86"/>
        <v>0</v>
      </c>
      <c r="P122" s="93">
        <f t="shared" si="86"/>
        <v>0</v>
      </c>
      <c r="Q122" s="93">
        <f t="shared" si="86"/>
        <v>0</v>
      </c>
      <c r="R122" s="93">
        <f t="shared" si="86"/>
        <v>0</v>
      </c>
      <c r="S122" s="93">
        <f t="shared" ref="S122:T122" si="102">IF(S102&lt;0,S102*-1,0)</f>
        <v>0</v>
      </c>
      <c r="T122" s="93">
        <f t="shared" si="102"/>
        <v>0</v>
      </c>
      <c r="U122" s="93">
        <f t="shared" si="86"/>
        <v>0</v>
      </c>
      <c r="V122" s="93">
        <f t="shared" si="86"/>
        <v>0</v>
      </c>
      <c r="W122" s="93">
        <f t="shared" si="86"/>
        <v>0</v>
      </c>
      <c r="X122" s="93">
        <f t="shared" si="86"/>
        <v>0</v>
      </c>
      <c r="Y122" s="93">
        <f t="shared" si="86"/>
        <v>0</v>
      </c>
      <c r="Z122" s="93">
        <f t="shared" si="86"/>
        <v>0</v>
      </c>
      <c r="AA122" s="93">
        <f t="shared" si="86"/>
        <v>0</v>
      </c>
      <c r="AB122" s="93">
        <f t="shared" ref="AB122:AD122" si="103">IF(AB102&lt;0,AB102*-1,0)</f>
        <v>0</v>
      </c>
      <c r="AC122" s="93">
        <f t="shared" si="103"/>
        <v>0</v>
      </c>
      <c r="AD122" s="93">
        <f t="shared" si="103"/>
        <v>0</v>
      </c>
      <c r="AE122" s="93">
        <f t="shared" ref="AE122:AF122" si="104">IF(AE102&lt;0,AE102*-1,0)</f>
        <v>0</v>
      </c>
      <c r="AF122" s="93">
        <f t="shared" si="104"/>
        <v>0</v>
      </c>
      <c r="AG122" s="103"/>
      <c r="AH122" s="46">
        <f t="shared" si="31"/>
        <v>0</v>
      </c>
      <c r="AI122" s="47">
        <f t="shared" si="32"/>
        <v>0</v>
      </c>
    </row>
    <row r="123" spans="1:64" ht="15.75" thickBot="1" x14ac:dyDescent="0.3">
      <c r="A123" s="112" t="s">
        <v>145</v>
      </c>
      <c r="B123" s="70">
        <f t="shared" ref="B123:C123" si="105">SUM(B117:B122)</f>
        <v>529.20000000000005</v>
      </c>
      <c r="C123" s="70">
        <f t="shared" si="105"/>
        <v>445.4</v>
      </c>
      <c r="D123" s="70">
        <f t="shared" ref="D123:AA123" si="106">SUM(D117:D122)</f>
        <v>495</v>
      </c>
      <c r="E123" s="70">
        <f t="shared" si="106"/>
        <v>509.5</v>
      </c>
      <c r="F123" s="70">
        <f t="shared" si="106"/>
        <v>532.4</v>
      </c>
      <c r="G123" s="70">
        <f t="shared" si="106"/>
        <v>541</v>
      </c>
      <c r="H123" s="70">
        <f t="shared" si="106"/>
        <v>509</v>
      </c>
      <c r="I123" s="70">
        <f t="shared" si="106"/>
        <v>510.9</v>
      </c>
      <c r="J123" s="70">
        <f t="shared" si="106"/>
        <v>496</v>
      </c>
      <c r="K123" s="70">
        <f t="shared" si="106"/>
        <v>453</v>
      </c>
      <c r="L123" s="70">
        <f t="shared" si="106"/>
        <v>405</v>
      </c>
      <c r="M123" s="70">
        <f t="shared" si="106"/>
        <v>362</v>
      </c>
      <c r="N123" s="70">
        <f t="shared" si="106"/>
        <v>318</v>
      </c>
      <c r="O123" s="70">
        <f t="shared" si="106"/>
        <v>356</v>
      </c>
      <c r="P123" s="70">
        <f t="shared" si="106"/>
        <v>281</v>
      </c>
      <c r="Q123" s="70">
        <f t="shared" si="106"/>
        <v>157</v>
      </c>
      <c r="R123" s="70">
        <f t="shared" si="106"/>
        <v>157</v>
      </c>
      <c r="S123" s="70">
        <f t="shared" ref="S123:T123" si="107">SUM(S117:S122)</f>
        <v>0</v>
      </c>
      <c r="T123" s="70">
        <f t="shared" si="107"/>
        <v>0</v>
      </c>
      <c r="U123" s="70">
        <f t="shared" si="106"/>
        <v>0</v>
      </c>
      <c r="V123" s="70">
        <f t="shared" si="106"/>
        <v>323.3</v>
      </c>
      <c r="W123" s="70">
        <f t="shared" si="106"/>
        <v>320.3</v>
      </c>
      <c r="X123" s="70">
        <f t="shared" si="106"/>
        <v>300</v>
      </c>
      <c r="Y123" s="70">
        <f t="shared" si="106"/>
        <v>268.5</v>
      </c>
      <c r="Z123" s="70">
        <f t="shared" si="106"/>
        <v>254.1</v>
      </c>
      <c r="AA123" s="70">
        <f t="shared" si="106"/>
        <v>286.10000000000002</v>
      </c>
      <c r="AB123" s="70">
        <f t="shared" ref="AB123:AD123" si="108">SUM(AB117:AB122)</f>
        <v>274</v>
      </c>
      <c r="AC123" s="70">
        <f t="shared" si="108"/>
        <v>370</v>
      </c>
      <c r="AD123" s="70">
        <f t="shared" si="108"/>
        <v>380</v>
      </c>
      <c r="AE123" s="70">
        <f t="shared" ref="AE123:AF123" si="109">SUM(AE117:AE122)</f>
        <v>450</v>
      </c>
      <c r="AF123" s="70">
        <f t="shared" si="109"/>
        <v>500</v>
      </c>
      <c r="AG123" s="104"/>
      <c r="AH123" s="46">
        <f t="shared" si="31"/>
        <v>541</v>
      </c>
      <c r="AI123" s="47">
        <f t="shared" si="32"/>
        <v>0</v>
      </c>
      <c r="AJ123" s="105">
        <f t="array" ref="AJ123">MIN(IF(B123:AF123&lt;&gt;0,B123:AF123))</f>
        <v>157</v>
      </c>
    </row>
    <row r="124" spans="1:64" ht="15.75" thickBot="1" x14ac:dyDescent="0.3">
      <c r="A124" s="87" t="s">
        <v>146</v>
      </c>
      <c r="B124" s="70">
        <f t="shared" ref="B124:C124" si="110">B108-B123</f>
        <v>-441.00000000000006</v>
      </c>
      <c r="C124" s="70">
        <f t="shared" si="110"/>
        <v>-359.29999999999995</v>
      </c>
      <c r="D124" s="70">
        <f t="shared" ref="D124:AA124" si="111">D108-D123</f>
        <v>-416.7</v>
      </c>
      <c r="E124" s="70">
        <f t="shared" si="111"/>
        <v>-445.2</v>
      </c>
      <c r="F124" s="70">
        <f t="shared" si="111"/>
        <v>-464.2</v>
      </c>
      <c r="G124" s="70">
        <f t="shared" si="111"/>
        <v>-405.1</v>
      </c>
      <c r="H124" s="70">
        <f t="shared" si="111"/>
        <v>-369</v>
      </c>
      <c r="I124" s="70">
        <f t="shared" si="111"/>
        <v>-368.7</v>
      </c>
      <c r="J124" s="70">
        <f t="shared" si="111"/>
        <v>-355.5</v>
      </c>
      <c r="K124" s="70">
        <f t="shared" si="111"/>
        <v>-292.3</v>
      </c>
      <c r="L124" s="70">
        <f t="shared" si="111"/>
        <v>-251</v>
      </c>
      <c r="M124" s="70">
        <f t="shared" si="111"/>
        <v>-200.3</v>
      </c>
      <c r="N124" s="70">
        <f t="shared" si="111"/>
        <v>-138.89999999999998</v>
      </c>
      <c r="O124" s="70">
        <f t="shared" si="111"/>
        <v>-164.6</v>
      </c>
      <c r="P124" s="70">
        <f t="shared" si="111"/>
        <v>-102.19999999999999</v>
      </c>
      <c r="Q124" s="70">
        <f t="shared" si="111"/>
        <v>29.699999999999989</v>
      </c>
      <c r="R124" s="70">
        <f t="shared" si="111"/>
        <v>29.699999999999989</v>
      </c>
      <c r="S124" s="70">
        <f t="shared" ref="S124:T124" si="112">S108-S123</f>
        <v>265.60000000000002</v>
      </c>
      <c r="T124" s="70">
        <f t="shared" si="112"/>
        <v>283.7</v>
      </c>
      <c r="U124" s="70">
        <f t="shared" si="111"/>
        <v>291.10000000000002</v>
      </c>
      <c r="V124" s="70">
        <f t="shared" si="111"/>
        <v>-130.60000000000002</v>
      </c>
      <c r="W124" s="70">
        <f t="shared" si="111"/>
        <v>-126.10000000000002</v>
      </c>
      <c r="X124" s="70">
        <f t="shared" si="111"/>
        <v>-128.4</v>
      </c>
      <c r="Y124" s="70">
        <f t="shared" si="111"/>
        <v>-138.01999999999998</v>
      </c>
      <c r="Z124" s="70">
        <f t="shared" si="111"/>
        <v>-105.69999999999999</v>
      </c>
      <c r="AA124" s="70">
        <f t="shared" si="111"/>
        <v>-124.80000000000001</v>
      </c>
      <c r="AB124" s="70">
        <f t="shared" ref="AB124:AD124" si="113">AB108-AB123</f>
        <v>-174.3</v>
      </c>
      <c r="AC124" s="70">
        <f t="shared" si="113"/>
        <v>-274</v>
      </c>
      <c r="AD124" s="70">
        <f t="shared" si="113"/>
        <v>-281.60000000000002</v>
      </c>
      <c r="AE124" s="70">
        <f t="shared" ref="AE124:AF124" si="114">AE108-AE123</f>
        <v>-351.6</v>
      </c>
      <c r="AF124" s="70">
        <f t="shared" si="114"/>
        <v>-401.6</v>
      </c>
      <c r="AG124" s="104"/>
      <c r="AH124" s="46">
        <f t="shared" si="31"/>
        <v>291.10000000000002</v>
      </c>
      <c r="AI124" s="47">
        <f t="shared" si="32"/>
        <v>-464.2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1"/>
        <v>0</v>
      </c>
      <c r="AI125" s="47">
        <f t="shared" si="32"/>
        <v>0</v>
      </c>
    </row>
    <row r="126" spans="1:64" x14ac:dyDescent="0.25">
      <c r="A126" s="116" t="s">
        <v>148</v>
      </c>
      <c r="B126" s="117">
        <v>50.029000000000003</v>
      </c>
      <c r="C126" s="117">
        <v>50.064</v>
      </c>
      <c r="D126" s="117">
        <v>49.98</v>
      </c>
      <c r="E126" s="117">
        <v>49.957000000000001</v>
      </c>
      <c r="F126" s="117">
        <v>50.006</v>
      </c>
      <c r="G126" s="117">
        <v>50.021999999999998</v>
      </c>
      <c r="H126" s="117">
        <v>50.015000000000001</v>
      </c>
      <c r="I126" s="117">
        <v>49.94</v>
      </c>
      <c r="J126" s="117">
        <v>50.018000000000001</v>
      </c>
      <c r="K126" s="117">
        <v>49.98</v>
      </c>
      <c r="L126" s="117">
        <v>49.988999999999997</v>
      </c>
      <c r="M126" s="117">
        <v>50.097999999999999</v>
      </c>
      <c r="N126" s="117">
        <v>50.027999999999999</v>
      </c>
      <c r="O126" s="117">
        <v>49.954999999999998</v>
      </c>
      <c r="P126" s="117">
        <v>49.954999999999998</v>
      </c>
      <c r="Q126" s="117">
        <v>49.96</v>
      </c>
      <c r="R126" s="117"/>
      <c r="S126" s="117">
        <v>50.046999999999997</v>
      </c>
      <c r="T126" s="117">
        <v>50.046999999999997</v>
      </c>
      <c r="U126" s="117">
        <v>50.046999999999997</v>
      </c>
      <c r="V126" s="117">
        <v>50.046999999999997</v>
      </c>
      <c r="W126" s="117">
        <v>49.926000000000002</v>
      </c>
      <c r="X126" s="117">
        <v>50.1</v>
      </c>
      <c r="Y126" s="117">
        <v>49.993000000000002</v>
      </c>
      <c r="Z126" s="117">
        <v>50.07</v>
      </c>
      <c r="AA126" s="117">
        <v>50.02</v>
      </c>
      <c r="AB126" s="117">
        <v>49.917999999999999</v>
      </c>
      <c r="AC126" s="117">
        <v>49.917999999999999</v>
      </c>
      <c r="AD126" s="117">
        <v>49.917999999999999</v>
      </c>
      <c r="AE126" s="117">
        <v>49.917999999999999</v>
      </c>
      <c r="AF126" s="117">
        <v>49.97</v>
      </c>
      <c r="AG126" s="118"/>
      <c r="AH126" s="46">
        <f t="shared" si="31"/>
        <v>50.1</v>
      </c>
      <c r="AI126" s="47">
        <f t="shared" si="32"/>
        <v>49.917999999999999</v>
      </c>
    </row>
    <row r="127" spans="1:64" x14ac:dyDescent="0.25">
      <c r="A127" s="119" t="s">
        <v>149</v>
      </c>
      <c r="B127" s="43">
        <v>133.9</v>
      </c>
      <c r="C127" s="43">
        <v>133.9</v>
      </c>
      <c r="D127" s="43">
        <v>132.9</v>
      </c>
      <c r="E127" s="43">
        <v>133.1</v>
      </c>
      <c r="F127" s="43">
        <v>133.6</v>
      </c>
      <c r="G127" s="43">
        <v>133.5</v>
      </c>
      <c r="H127" s="43">
        <v>133</v>
      </c>
      <c r="I127" s="43">
        <v>130.69999999999999</v>
      </c>
      <c r="J127" s="43">
        <v>131.69999999999999</v>
      </c>
      <c r="K127" s="43">
        <v>131.6</v>
      </c>
      <c r="L127" s="43">
        <v>131.19999999999999</v>
      </c>
      <c r="M127" s="43">
        <v>131.19999999999999</v>
      </c>
      <c r="N127" s="43">
        <v>131.80000000000001</v>
      </c>
      <c r="O127" s="43">
        <v>129.19999999999999</v>
      </c>
      <c r="P127" s="43">
        <v>132.4</v>
      </c>
      <c r="Q127" s="43">
        <v>132.4</v>
      </c>
      <c r="R127" s="43"/>
      <c r="S127" s="43">
        <v>130.5</v>
      </c>
      <c r="T127" s="43">
        <v>130.5</v>
      </c>
      <c r="U127" s="43">
        <v>130.5</v>
      </c>
      <c r="V127" s="43">
        <v>130.5</v>
      </c>
      <c r="W127" s="43">
        <v>130.5</v>
      </c>
      <c r="X127" s="43">
        <v>131.9</v>
      </c>
      <c r="Y127" s="43">
        <v>130.4</v>
      </c>
      <c r="Z127" s="43">
        <v>131.80000000000001</v>
      </c>
      <c r="AA127" s="43">
        <v>131.1</v>
      </c>
      <c r="AB127" s="43">
        <v>132</v>
      </c>
      <c r="AC127" s="43">
        <v>132</v>
      </c>
      <c r="AD127" s="43">
        <v>132</v>
      </c>
      <c r="AE127" s="43">
        <v>132</v>
      </c>
      <c r="AF127" s="43">
        <v>132</v>
      </c>
      <c r="AG127" s="120"/>
      <c r="AH127" s="46">
        <f t="shared" si="31"/>
        <v>133.9</v>
      </c>
      <c r="AI127" s="47">
        <f t="shared" si="32"/>
        <v>129.19999999999999</v>
      </c>
    </row>
    <row r="128" spans="1:64" x14ac:dyDescent="0.25">
      <c r="A128" s="119" t="s">
        <v>150</v>
      </c>
      <c r="B128" s="43">
        <v>130.1</v>
      </c>
      <c r="C128" s="43">
        <v>130.1</v>
      </c>
      <c r="D128" s="43">
        <v>131.5</v>
      </c>
      <c r="E128" s="43">
        <v>131.6</v>
      </c>
      <c r="F128" s="43">
        <v>131.4</v>
      </c>
      <c r="G128" s="43">
        <v>131.80000000000001</v>
      </c>
      <c r="H128" s="43">
        <v>131.5</v>
      </c>
      <c r="I128" s="43">
        <v>129.80000000000001</v>
      </c>
      <c r="J128" s="43">
        <v>130.9</v>
      </c>
      <c r="K128" s="43">
        <v>131.4</v>
      </c>
      <c r="L128" s="43">
        <v>130.19999999999999</v>
      </c>
      <c r="M128" s="43">
        <v>130.19999999999999</v>
      </c>
      <c r="N128" s="43">
        <v>129.69999999999999</v>
      </c>
      <c r="O128" s="43">
        <v>128</v>
      </c>
      <c r="P128" s="43">
        <v>130</v>
      </c>
      <c r="Q128" s="43">
        <v>130</v>
      </c>
      <c r="R128" s="43"/>
      <c r="S128" s="43">
        <v>129.19999999999999</v>
      </c>
      <c r="T128" s="43">
        <v>129.19999999999999</v>
      </c>
      <c r="U128" s="43">
        <v>129.19999999999999</v>
      </c>
      <c r="V128" s="43">
        <v>129.19999999999999</v>
      </c>
      <c r="W128" s="43">
        <v>129.19999999999999</v>
      </c>
      <c r="X128" s="43">
        <v>130.30000000000001</v>
      </c>
      <c r="Y128" s="43">
        <v>129.69999999999999</v>
      </c>
      <c r="Z128" s="43">
        <v>131.4</v>
      </c>
      <c r="AA128" s="43">
        <v>130.6</v>
      </c>
      <c r="AB128" s="43">
        <v>130.4</v>
      </c>
      <c r="AC128" s="43">
        <v>130.4</v>
      </c>
      <c r="AD128" s="43">
        <v>130.4</v>
      </c>
      <c r="AE128" s="43">
        <v>130.4</v>
      </c>
      <c r="AF128" s="43">
        <v>130.4</v>
      </c>
      <c r="AG128" s="120"/>
      <c r="AH128" s="46">
        <f t="shared" si="31"/>
        <v>131.80000000000001</v>
      </c>
      <c r="AI128" s="47">
        <f t="shared" si="32"/>
        <v>128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1"/>
        <v>0</v>
      </c>
      <c r="AI129" s="47">
        <f t="shared" si="32"/>
        <v>0</v>
      </c>
    </row>
    <row r="130" spans="1:35" x14ac:dyDescent="0.25">
      <c r="A130" s="119" t="s">
        <v>152</v>
      </c>
      <c r="B130" s="43">
        <v>135.80000000000001</v>
      </c>
      <c r="C130" s="43">
        <v>135.80000000000001</v>
      </c>
      <c r="D130" s="43">
        <v>134.6</v>
      </c>
      <c r="E130" s="43">
        <v>134.6</v>
      </c>
      <c r="F130" s="43">
        <v>134.6</v>
      </c>
      <c r="G130" s="43">
        <v>134.1</v>
      </c>
      <c r="H130" s="43">
        <v>133.19999999999999</v>
      </c>
      <c r="I130" s="43">
        <v>132.5</v>
      </c>
      <c r="J130" s="43">
        <v>134</v>
      </c>
      <c r="K130" s="43">
        <v>132.6</v>
      </c>
      <c r="L130" s="43">
        <v>132</v>
      </c>
      <c r="M130" s="43">
        <v>132</v>
      </c>
      <c r="N130" s="43">
        <v>133.1</v>
      </c>
      <c r="O130" s="43">
        <v>132.19999999999999</v>
      </c>
      <c r="P130" s="43">
        <v>133.69999999999999</v>
      </c>
      <c r="Q130" s="43">
        <v>132.6</v>
      </c>
      <c r="R130" s="43"/>
      <c r="S130" s="43">
        <v>131.6</v>
      </c>
      <c r="T130" s="43">
        <v>131.6</v>
      </c>
      <c r="U130" s="43">
        <v>131.6</v>
      </c>
      <c r="V130" s="43">
        <v>131.6</v>
      </c>
      <c r="W130" s="43">
        <v>131.6</v>
      </c>
      <c r="X130" s="43">
        <v>133.5</v>
      </c>
      <c r="Y130" s="43">
        <v>132.9</v>
      </c>
      <c r="Z130" s="43">
        <v>134.80000000000001</v>
      </c>
      <c r="AA130" s="43">
        <v>135.5</v>
      </c>
      <c r="AB130" s="43">
        <v>136.69999999999999</v>
      </c>
      <c r="AC130" s="43">
        <v>136.69999999999999</v>
      </c>
      <c r="AD130" s="43">
        <v>136.69999999999999</v>
      </c>
      <c r="AE130" s="43">
        <v>136.69999999999999</v>
      </c>
      <c r="AF130" s="43">
        <v>136.69999999999999</v>
      </c>
      <c r="AG130" s="120"/>
      <c r="AH130" s="46">
        <f t="shared" si="31"/>
        <v>136.69999999999999</v>
      </c>
      <c r="AI130" s="47">
        <f t="shared" si="32"/>
        <v>131.6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31"/>
        <v>0</v>
      </c>
      <c r="AI131" s="47">
        <f t="shared" si="32"/>
        <v>0</v>
      </c>
    </row>
    <row r="132" spans="1:35" x14ac:dyDescent="0.25">
      <c r="A132" s="119" t="s">
        <v>154</v>
      </c>
      <c r="B132" s="43">
        <v>134.19999999999999</v>
      </c>
      <c r="C132" s="43">
        <v>134.19999999999999</v>
      </c>
      <c r="D132" s="43">
        <v>124.3</v>
      </c>
      <c r="E132" s="43">
        <v>124.3</v>
      </c>
      <c r="F132" s="43">
        <v>124</v>
      </c>
      <c r="G132" s="43">
        <v>126.1</v>
      </c>
      <c r="H132" s="43">
        <v>127.1</v>
      </c>
      <c r="I132" s="43">
        <v>128.6</v>
      </c>
      <c r="J132" s="43">
        <v>129.19999999999999</v>
      </c>
      <c r="K132" s="43">
        <v>126</v>
      </c>
      <c r="L132" s="43">
        <v>124.8</v>
      </c>
      <c r="M132" s="43">
        <v>131</v>
      </c>
      <c r="N132" s="43">
        <v>131.80000000000001</v>
      </c>
      <c r="O132" s="43">
        <v>122.2</v>
      </c>
      <c r="P132" s="43">
        <v>126.5</v>
      </c>
      <c r="Q132" s="43">
        <v>119.77</v>
      </c>
      <c r="R132" s="43"/>
      <c r="S132" s="43">
        <v>112.3</v>
      </c>
      <c r="T132" s="43">
        <v>112.3</v>
      </c>
      <c r="U132" s="43">
        <v>112.3</v>
      </c>
      <c r="V132" s="43">
        <v>112.3</v>
      </c>
      <c r="W132" s="43">
        <v>112.3</v>
      </c>
      <c r="X132" s="43">
        <v>117</v>
      </c>
      <c r="Y132" s="43">
        <v>114.3</v>
      </c>
      <c r="Z132" s="43">
        <v>124</v>
      </c>
      <c r="AA132" s="43">
        <v>117.5</v>
      </c>
      <c r="AB132" s="43">
        <v>124.6</v>
      </c>
      <c r="AC132" s="43">
        <v>124.6</v>
      </c>
      <c r="AD132" s="43">
        <v>124.6</v>
      </c>
      <c r="AE132" s="43">
        <v>124.6</v>
      </c>
      <c r="AF132" s="43">
        <v>124.6</v>
      </c>
      <c r="AG132" s="120"/>
      <c r="AH132" s="46">
        <f t="shared" si="31"/>
        <v>134.19999999999999</v>
      </c>
      <c r="AI132" s="47">
        <f t="shared" si="32"/>
        <v>112.3</v>
      </c>
    </row>
    <row r="133" spans="1:35" ht="15.75" thickBot="1" x14ac:dyDescent="0.3">
      <c r="A133" s="119" t="s">
        <v>155</v>
      </c>
      <c r="B133" s="101">
        <v>67.400000000000006</v>
      </c>
      <c r="C133" s="101">
        <v>67.400000000000006</v>
      </c>
      <c r="D133" s="101">
        <v>65.599999999999994</v>
      </c>
      <c r="E133" s="101">
        <v>65.599999999999994</v>
      </c>
      <c r="F133" s="101">
        <v>65.599999999999994</v>
      </c>
      <c r="G133" s="101">
        <v>67.400000000000006</v>
      </c>
      <c r="H133" s="101">
        <v>65.599999999999994</v>
      </c>
      <c r="I133" s="101">
        <v>65.599999999999994</v>
      </c>
      <c r="J133" s="101">
        <v>65.599999999999994</v>
      </c>
      <c r="K133" s="101">
        <v>65.599999999999994</v>
      </c>
      <c r="L133" s="101">
        <v>65.599999999999994</v>
      </c>
      <c r="M133" s="101">
        <v>65.599999999999994</v>
      </c>
      <c r="N133" s="101">
        <v>65.599999999999994</v>
      </c>
      <c r="O133" s="101">
        <v>65.599999999999994</v>
      </c>
      <c r="P133" s="101">
        <v>65.599999999999994</v>
      </c>
      <c r="Q133" s="101">
        <v>65.599999999999994</v>
      </c>
      <c r="R133" s="101"/>
      <c r="S133" s="101">
        <v>65.599999999999994</v>
      </c>
      <c r="T133" s="101">
        <v>65.599999999999994</v>
      </c>
      <c r="U133" s="101">
        <v>65.599999999999994</v>
      </c>
      <c r="V133" s="101">
        <v>65.599999999999994</v>
      </c>
      <c r="W133" s="101">
        <v>65.599999999999994</v>
      </c>
      <c r="X133" s="101">
        <v>65.599999999999994</v>
      </c>
      <c r="Y133" s="101">
        <v>65.599999999999994</v>
      </c>
      <c r="Z133" s="101">
        <v>65.599999999999994</v>
      </c>
      <c r="AA133" s="101">
        <v>65.599999999999994</v>
      </c>
      <c r="AB133" s="101">
        <v>66.8</v>
      </c>
      <c r="AC133" s="101">
        <v>66.8</v>
      </c>
      <c r="AD133" s="101">
        <v>66.8</v>
      </c>
      <c r="AE133" s="101">
        <v>66.8</v>
      </c>
      <c r="AF133" s="101">
        <v>66.8</v>
      </c>
      <c r="AG133" s="124"/>
      <c r="AH133" s="46">
        <f t="shared" si="31"/>
        <v>67.400000000000006</v>
      </c>
      <c r="AI133" s="47">
        <f t="shared" si="32"/>
        <v>65.599999999999994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1"/>
        <v>0</v>
      </c>
      <c r="AI134" s="47">
        <f t="shared" si="32"/>
        <v>0</v>
      </c>
    </row>
    <row r="135" spans="1:35" ht="15.75" thickBot="1" x14ac:dyDescent="0.3">
      <c r="A135" s="126" t="s">
        <v>157</v>
      </c>
      <c r="B135" s="114">
        <f t="shared" ref="B135:C135" si="115">SUM(B26,B32,B45:B46,B82,B84:B85,B87,B89,B137:B142,B177,B183,B189,B198,B200,B212,B219,B222:B223,B230,B232,B234,B238:B240,B242:B244,B249,B255:B256,B258:B260,B161,B166)</f>
        <v>169.54</v>
      </c>
      <c r="C135" s="114">
        <f t="shared" si="115"/>
        <v>161.53999999999994</v>
      </c>
      <c r="D135" s="114">
        <f t="shared" ref="D135:O135" si="116">SUM(D26,D32,D45:D46,D82,D84:D85,D87,D89,D137:D142,D177,D183,D189,D198,D200,D212,D219,D222:D223,D230,D232,D234,D238:D240,D242:D244,D249,D255:D256,D258:D260,D161,D166)</f>
        <v>143.43999999999997</v>
      </c>
      <c r="E135" s="114">
        <f t="shared" si="116"/>
        <v>143.13999999999993</v>
      </c>
      <c r="F135" s="114">
        <f t="shared" si="116"/>
        <v>144.44</v>
      </c>
      <c r="G135" s="114">
        <f t="shared" si="116"/>
        <v>162.33999999999997</v>
      </c>
      <c r="H135" s="114">
        <f t="shared" si="116"/>
        <v>197.74</v>
      </c>
      <c r="I135" s="114">
        <f t="shared" si="116"/>
        <v>217.44</v>
      </c>
      <c r="J135" s="114">
        <f t="shared" si="116"/>
        <v>266.94</v>
      </c>
      <c r="K135" s="114">
        <f t="shared" si="116"/>
        <v>282.33999999999997</v>
      </c>
      <c r="L135" s="114">
        <f t="shared" si="116"/>
        <v>326.44</v>
      </c>
      <c r="M135" s="114">
        <f t="shared" si="116"/>
        <v>311.14</v>
      </c>
      <c r="N135" s="114">
        <f t="shared" si="116"/>
        <v>285.64000000000004</v>
      </c>
      <c r="O135" s="114">
        <f t="shared" si="116"/>
        <v>289.94</v>
      </c>
      <c r="P135" s="114">
        <v>42</v>
      </c>
      <c r="Q135" s="114">
        <f t="shared" ref="Q135:X135" si="117">SUM(Q26,Q32,Q45:Q46,Q82,Q84:Q85,Q87,Q89,Q137:Q142,Q177,Q183,Q189,Q198,Q200,Q212,Q219,Q222:Q223,Q230,Q232,Q234,Q238:Q240,Q242:Q244,Q249,Q255:Q256,Q258:Q260,Q161,Q166)</f>
        <v>263.24</v>
      </c>
      <c r="R135" s="114">
        <f t="shared" si="117"/>
        <v>160.24</v>
      </c>
      <c r="S135" s="114">
        <f t="shared" ref="S135:T135" si="118">SUM(S26,S32,S45:S46,S82,S84:S85,S87,S89,S137:S142,S177,S183,S189,S198,S200,S212,S219,S222:S223,S230,S232,S234,S238:S240,S242:S244,S249,S255:S256,S258:S260,S161,S166)</f>
        <v>254.94</v>
      </c>
      <c r="T135" s="114">
        <f t="shared" si="118"/>
        <v>249.94000000000005</v>
      </c>
      <c r="U135" s="114">
        <f t="shared" ref="U135:V135" si="119">SUM(U26,U32,U45:U46,U82,U84:U85,U87,U89,U137:U142,U177,U183,U189,U198,U200,U212,U219,U222:U223,U230,U232,U234,U238:U240,U242:U244,U249,U255:U256,U258:U260,U161,U166)</f>
        <v>249.94000000000005</v>
      </c>
      <c r="V135" s="114">
        <f t="shared" si="119"/>
        <v>249.94000000000005</v>
      </c>
      <c r="W135" s="114">
        <f t="shared" si="117"/>
        <v>239.24</v>
      </c>
      <c r="X135" s="114">
        <f t="shared" si="117"/>
        <v>252.74</v>
      </c>
      <c r="Y135" s="114">
        <f>SUM(Y23,Y30,Y51:Y52,Y82,Y84:Y85,Y87,Y89,Y137:Y142,Y170,Y176,Y182,Y191,Y193,Y205,Y212,Y215:Y216,Y223,Y225,Y227,Y231:Y233,Y235:Y237,Y242,Y248:Y249,Y251:Y253,Y261,Y266)</f>
        <v>268.3</v>
      </c>
      <c r="Z135" s="114">
        <f>SUM(Z23,Z30,Z51:Z52,Z82,Z84:Z85,Z87,Z89,Z137:Z142,Z170,Z176,Z182,Z191,Z193,Z205,Z212,Z215:Z216,Z223,Z225,Z227,Z231:Z233,Z235:Z237,Z242,Z248:Z249,Z251:Z253,Z261,Z266)</f>
        <v>291.60000000000002</v>
      </c>
      <c r="AA135" s="114">
        <f t="shared" ref="AA135" si="120">SUM(AA26,AA32,AA45:AA46,AA82,AA84:AA85,AA87,AA89,AA137:AA142,AA177,AA183,AA189,AA198,AA200,AA212,AA219,AA222:AA223,AA230,AA232,AA234,AA238:AA240,AA242:AA244,AA249,AA255:AA256,AA258:AA260,AA161,AA166)</f>
        <v>363.44</v>
      </c>
      <c r="AB135" s="114">
        <f t="shared" ref="AB135:AD135" si="121">SUM(AB26,AB32,AB45:AB46,AB82,AB84:AB85,AB87,AB89,AB137:AB142,AB177,AB183,AB189,AB198,AB200,AB212,AB219,AB222:AB223,AB230,AB232,AB234,AB238:AB240,AB242:AB244,AB249,AB255:AB256,AB258:AB260,AB161,AB166)</f>
        <v>331.64</v>
      </c>
      <c r="AC135" s="114">
        <f t="shared" si="121"/>
        <v>331.64</v>
      </c>
      <c r="AD135" s="114">
        <f t="shared" si="121"/>
        <v>331.64</v>
      </c>
      <c r="AE135" s="114">
        <f t="shared" ref="AE135:AF135" si="122">SUM(AE26,AE32,AE45:AE46,AE82,AE84:AE85,AE87,AE89,AE137:AE142,AE177,AE183,AE189,AE198,AE200,AE212,AE219,AE222:AE223,AE230,AE232,AE234,AE238:AE240,AE242:AE244,AE249,AE255:AE256,AE258:AE260,AE161,AE166)</f>
        <v>331.64</v>
      </c>
      <c r="AF135" s="114">
        <f t="shared" si="122"/>
        <v>331.64</v>
      </c>
      <c r="AG135" s="127"/>
      <c r="AH135" s="46">
        <f t="shared" si="31"/>
        <v>363.44</v>
      </c>
      <c r="AI135" s="47">
        <f t="shared" si="32"/>
        <v>42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1"/>
        <v>0</v>
      </c>
      <c r="AI136" s="47">
        <f t="shared" si="32"/>
        <v>0</v>
      </c>
    </row>
    <row r="137" spans="1:35" x14ac:dyDescent="0.25">
      <c r="A137" s="131" t="s">
        <v>159</v>
      </c>
      <c r="B137" s="132">
        <v>49.4</v>
      </c>
      <c r="C137" s="132">
        <v>48</v>
      </c>
      <c r="D137" s="133">
        <v>52</v>
      </c>
      <c r="E137" s="133">
        <v>51</v>
      </c>
      <c r="F137" s="133">
        <v>52</v>
      </c>
      <c r="G137" s="133">
        <v>53.8</v>
      </c>
      <c r="H137" s="133">
        <v>61.7</v>
      </c>
      <c r="I137" s="133">
        <v>61.9</v>
      </c>
      <c r="J137" s="133">
        <v>60.2</v>
      </c>
      <c r="K137" s="133">
        <v>53.9</v>
      </c>
      <c r="L137" s="133">
        <v>56.5</v>
      </c>
      <c r="M137" s="133">
        <v>52</v>
      </c>
      <c r="N137" s="133">
        <v>19</v>
      </c>
      <c r="O137" s="133">
        <v>22</v>
      </c>
      <c r="P137" s="133">
        <v>20</v>
      </c>
      <c r="Q137" s="133">
        <v>19</v>
      </c>
      <c r="R137" s="133"/>
      <c r="S137" s="133">
        <v>17</v>
      </c>
      <c r="T137" s="133">
        <v>17</v>
      </c>
      <c r="U137" s="133">
        <v>17</v>
      </c>
      <c r="V137" s="133">
        <v>17</v>
      </c>
      <c r="W137" s="133">
        <v>22.3</v>
      </c>
      <c r="X137" s="133">
        <v>24.3</v>
      </c>
      <c r="Y137" s="133">
        <v>24.5</v>
      </c>
      <c r="Z137" s="133">
        <v>54.3</v>
      </c>
      <c r="AA137" s="221">
        <v>62</v>
      </c>
      <c r="AB137" s="221">
        <v>54.2</v>
      </c>
      <c r="AC137" s="221">
        <v>54.2</v>
      </c>
      <c r="AD137" s="221">
        <v>54.2</v>
      </c>
      <c r="AE137" s="221">
        <v>54.2</v>
      </c>
      <c r="AF137" s="221">
        <v>54.2</v>
      </c>
      <c r="AG137" s="134">
        <v>75</v>
      </c>
      <c r="AH137" s="46">
        <f t="shared" si="31"/>
        <v>62</v>
      </c>
      <c r="AI137" s="47">
        <f t="shared" si="32"/>
        <v>17</v>
      </c>
    </row>
    <row r="138" spans="1:35" x14ac:dyDescent="0.25">
      <c r="A138" s="135" t="s">
        <v>160</v>
      </c>
      <c r="B138" s="132">
        <v>7.4</v>
      </c>
      <c r="C138" s="132">
        <v>7.6</v>
      </c>
      <c r="D138" s="136">
        <v>8.5</v>
      </c>
      <c r="E138" s="136">
        <v>9.6999999999999993</v>
      </c>
      <c r="F138" s="136">
        <v>10.9</v>
      </c>
      <c r="G138" s="136">
        <v>13.3</v>
      </c>
      <c r="H138" s="136">
        <v>28.8</v>
      </c>
      <c r="I138" s="136">
        <v>25.6</v>
      </c>
      <c r="J138" s="136">
        <v>22.2</v>
      </c>
      <c r="K138" s="136">
        <v>18</v>
      </c>
      <c r="L138" s="136">
        <v>22.8</v>
      </c>
      <c r="M138" s="136">
        <v>10</v>
      </c>
      <c r="N138" s="136">
        <v>28</v>
      </c>
      <c r="O138" s="136">
        <v>28</v>
      </c>
      <c r="P138" s="136">
        <v>24</v>
      </c>
      <c r="Q138" s="136">
        <v>26</v>
      </c>
      <c r="R138" s="136"/>
      <c r="S138" s="136">
        <v>26.3</v>
      </c>
      <c r="T138" s="136">
        <v>26.3</v>
      </c>
      <c r="U138" s="136">
        <v>26.3</v>
      </c>
      <c r="V138" s="136">
        <v>26.3</v>
      </c>
      <c r="W138" s="136">
        <v>23.3</v>
      </c>
      <c r="X138" s="136">
        <v>24.6</v>
      </c>
      <c r="Y138" s="136">
        <v>49.3</v>
      </c>
      <c r="Z138" s="136">
        <v>12.7</v>
      </c>
      <c r="AA138" s="222">
        <v>23.5</v>
      </c>
      <c r="AB138" s="222">
        <v>5.4</v>
      </c>
      <c r="AC138" s="222">
        <v>5.4</v>
      </c>
      <c r="AD138" s="222">
        <v>5.4</v>
      </c>
      <c r="AE138" s="222">
        <v>5.4</v>
      </c>
      <c r="AF138" s="222">
        <v>5.4</v>
      </c>
      <c r="AG138" s="134">
        <v>240</v>
      </c>
      <c r="AH138" s="46">
        <f t="shared" si="31"/>
        <v>49.3</v>
      </c>
      <c r="AI138" s="47">
        <f t="shared" si="32"/>
        <v>5.4</v>
      </c>
    </row>
    <row r="139" spans="1:35" x14ac:dyDescent="0.25">
      <c r="A139" s="135" t="s">
        <v>161</v>
      </c>
      <c r="B139" s="132">
        <v>-87.6</v>
      </c>
      <c r="C139" s="132">
        <v>-88.7</v>
      </c>
      <c r="D139" s="136">
        <v>-87.5</v>
      </c>
      <c r="E139" s="136">
        <v>-89</v>
      </c>
      <c r="F139" s="136">
        <v>-90.5</v>
      </c>
      <c r="G139" s="136">
        <v>-85.7</v>
      </c>
      <c r="H139" s="136">
        <v>-85.1</v>
      </c>
      <c r="I139" s="136">
        <v>-76.8</v>
      </c>
      <c r="J139" s="136">
        <v>-76.2</v>
      </c>
      <c r="K139" s="136">
        <v>-65.099999999999994</v>
      </c>
      <c r="L139" s="136">
        <v>-68</v>
      </c>
      <c r="M139" s="136">
        <v>-66</v>
      </c>
      <c r="N139" s="136">
        <v>-63</v>
      </c>
      <c r="O139" s="136">
        <v>-60</v>
      </c>
      <c r="P139" s="136">
        <v>-56</v>
      </c>
      <c r="Q139" s="136">
        <v>-56</v>
      </c>
      <c r="R139" s="136"/>
      <c r="S139" s="136">
        <v>-54.3</v>
      </c>
      <c r="T139" s="136">
        <v>-54.3</v>
      </c>
      <c r="U139" s="136">
        <v>-54.3</v>
      </c>
      <c r="V139" s="136">
        <v>-54.3</v>
      </c>
      <c r="W139" s="136">
        <v>-60.5</v>
      </c>
      <c r="X139" s="136">
        <v>-61</v>
      </c>
      <c r="Y139" s="136">
        <v>-57.6</v>
      </c>
      <c r="Z139" s="136">
        <v>-45.8</v>
      </c>
      <c r="AA139" s="222">
        <v>-59.8</v>
      </c>
      <c r="AB139" s="222">
        <v>-62.5</v>
      </c>
      <c r="AC139" s="222">
        <v>-62.5</v>
      </c>
      <c r="AD139" s="222">
        <v>-62.5</v>
      </c>
      <c r="AE139" s="222">
        <v>-62.5</v>
      </c>
      <c r="AF139" s="222">
        <v>-62.5</v>
      </c>
      <c r="AG139" s="134">
        <v>240</v>
      </c>
      <c r="AH139" s="46">
        <f t="shared" ref="AH139:AH145" si="123">MAX(B139:AF139)</f>
        <v>-45.8</v>
      </c>
      <c r="AI139" s="47">
        <f t="shared" ref="AI139:AI145" si="124">MIN(B139:AF139)</f>
        <v>-90.5</v>
      </c>
    </row>
    <row r="140" spans="1:35" x14ac:dyDescent="0.25">
      <c r="A140" s="135" t="s">
        <v>162</v>
      </c>
      <c r="B140" s="132">
        <v>94.6</v>
      </c>
      <c r="C140" s="132">
        <v>97.1</v>
      </c>
      <c r="D140" s="137">
        <v>91.1</v>
      </c>
      <c r="E140" s="137">
        <v>92.3</v>
      </c>
      <c r="F140" s="137">
        <v>93</v>
      </c>
      <c r="G140" s="137">
        <v>87.6</v>
      </c>
      <c r="H140" s="137">
        <v>87.9</v>
      </c>
      <c r="I140" s="137">
        <v>84.9</v>
      </c>
      <c r="J140" s="137">
        <v>81</v>
      </c>
      <c r="K140" s="137">
        <v>67.099999999999994</v>
      </c>
      <c r="L140" s="137">
        <v>81.2</v>
      </c>
      <c r="M140" s="137">
        <v>78</v>
      </c>
      <c r="N140" s="137">
        <v>76</v>
      </c>
      <c r="O140" s="137">
        <v>76</v>
      </c>
      <c r="P140" s="137">
        <v>68</v>
      </c>
      <c r="Q140" s="137">
        <v>68</v>
      </c>
      <c r="R140" s="137"/>
      <c r="S140" s="137">
        <v>57.3</v>
      </c>
      <c r="T140" s="137">
        <v>57.3</v>
      </c>
      <c r="U140" s="137">
        <v>57.3</v>
      </c>
      <c r="V140" s="137">
        <v>57.3</v>
      </c>
      <c r="W140" s="137">
        <v>57.6</v>
      </c>
      <c r="X140" s="137">
        <v>59.7</v>
      </c>
      <c r="Y140" s="137">
        <v>58.6</v>
      </c>
      <c r="Z140" s="137">
        <v>43.3</v>
      </c>
      <c r="AA140" s="222">
        <v>69.8</v>
      </c>
      <c r="AB140" s="222">
        <v>82.1</v>
      </c>
      <c r="AC140" s="222">
        <v>82.1</v>
      </c>
      <c r="AD140" s="222">
        <v>82.1</v>
      </c>
      <c r="AE140" s="222">
        <v>82.1</v>
      </c>
      <c r="AF140" s="222">
        <v>82.1</v>
      </c>
      <c r="AG140" s="134"/>
      <c r="AH140" s="46">
        <f t="shared" si="123"/>
        <v>97.1</v>
      </c>
      <c r="AI140" s="47">
        <f t="shared" si="124"/>
        <v>43.3</v>
      </c>
    </row>
    <row r="141" spans="1:35" x14ac:dyDescent="0.25">
      <c r="A141" s="135" t="s">
        <v>163</v>
      </c>
      <c r="B141" s="132">
        <v>2.5</v>
      </c>
      <c r="C141" s="132">
        <v>0.7</v>
      </c>
      <c r="D141" s="136">
        <v>0.5</v>
      </c>
      <c r="E141" s="136">
        <v>0.1</v>
      </c>
      <c r="F141" s="136">
        <v>-0.7</v>
      </c>
      <c r="G141" s="136">
        <v>5.6</v>
      </c>
      <c r="H141" s="136">
        <v>6.6</v>
      </c>
      <c r="I141" s="136">
        <v>15.6</v>
      </c>
      <c r="J141" s="136">
        <v>4.2</v>
      </c>
      <c r="K141" s="136">
        <v>8.5</v>
      </c>
      <c r="L141" s="136">
        <v>17.3</v>
      </c>
      <c r="M141" s="136">
        <v>19</v>
      </c>
      <c r="N141" s="136">
        <v>19.3</v>
      </c>
      <c r="O141" s="136">
        <v>19.3</v>
      </c>
      <c r="P141" s="136">
        <v>22</v>
      </c>
      <c r="Q141" s="136">
        <v>21</v>
      </c>
      <c r="R141" s="136"/>
      <c r="S141" s="136">
        <v>7.2</v>
      </c>
      <c r="T141" s="136">
        <v>7.2</v>
      </c>
      <c r="U141" s="136">
        <v>7.2</v>
      </c>
      <c r="V141" s="136">
        <v>7.2</v>
      </c>
      <c r="W141" s="136">
        <v>5.8</v>
      </c>
      <c r="X141" s="136">
        <v>6.2</v>
      </c>
      <c r="Y141" s="136">
        <v>8.3000000000000007</v>
      </c>
      <c r="Z141" s="136">
        <v>12.8</v>
      </c>
      <c r="AA141" s="222">
        <v>29.9</v>
      </c>
      <c r="AB141" s="222">
        <v>22.1</v>
      </c>
      <c r="AC141" s="222">
        <v>22.1</v>
      </c>
      <c r="AD141" s="222">
        <v>22.1</v>
      </c>
      <c r="AE141" s="222">
        <v>22.1</v>
      </c>
      <c r="AF141" s="222">
        <v>22.1</v>
      </c>
      <c r="AG141" s="134">
        <v>60</v>
      </c>
      <c r="AH141" s="46">
        <f t="shared" si="123"/>
        <v>29.9</v>
      </c>
      <c r="AI141" s="47">
        <f t="shared" si="124"/>
        <v>-0.7</v>
      </c>
    </row>
    <row r="142" spans="1:35" x14ac:dyDescent="0.25">
      <c r="A142" s="135" t="s">
        <v>164</v>
      </c>
      <c r="B142" s="132">
        <v>-47.6</v>
      </c>
      <c r="C142" s="132">
        <v>-54.4</v>
      </c>
      <c r="D142" s="137">
        <v>-72.400000000000006</v>
      </c>
      <c r="E142" s="137">
        <v>-72.2</v>
      </c>
      <c r="F142" s="137">
        <v>-71.5</v>
      </c>
      <c r="G142" s="137">
        <v>-63.5</v>
      </c>
      <c r="H142" s="137">
        <v>-53.4</v>
      </c>
      <c r="I142" s="137">
        <v>-45</v>
      </c>
      <c r="J142" s="137">
        <v>24.3</v>
      </c>
      <c r="K142" s="137">
        <v>48.7</v>
      </c>
      <c r="L142" s="137">
        <v>65.400000000000006</v>
      </c>
      <c r="M142" s="137">
        <v>65</v>
      </c>
      <c r="N142" s="137">
        <v>51</v>
      </c>
      <c r="O142" s="137">
        <v>51</v>
      </c>
      <c r="P142" s="137">
        <v>40</v>
      </c>
      <c r="Q142" s="137">
        <v>24</v>
      </c>
      <c r="R142" s="137"/>
      <c r="S142" s="137">
        <v>43.3</v>
      </c>
      <c r="T142" s="137">
        <v>43.3</v>
      </c>
      <c r="U142" s="137">
        <v>43.3</v>
      </c>
      <c r="V142" s="137">
        <v>43.3</v>
      </c>
      <c r="W142" s="137">
        <v>43.3</v>
      </c>
      <c r="X142" s="137">
        <v>52.3</v>
      </c>
      <c r="Y142" s="137">
        <v>68</v>
      </c>
      <c r="Z142" s="137">
        <v>85.3</v>
      </c>
      <c r="AA142" s="222">
        <v>85.3</v>
      </c>
      <c r="AB142" s="222">
        <v>77.599999999999994</v>
      </c>
      <c r="AC142" s="222">
        <v>77.599999999999994</v>
      </c>
      <c r="AD142" s="222">
        <v>77.599999999999994</v>
      </c>
      <c r="AE142" s="222">
        <v>77.599999999999994</v>
      </c>
      <c r="AF142" s="222">
        <v>77.599999999999994</v>
      </c>
      <c r="AG142" s="138">
        <v>120</v>
      </c>
      <c r="AH142" s="46">
        <f t="shared" si="123"/>
        <v>85.3</v>
      </c>
      <c r="AI142" s="47">
        <f t="shared" si="124"/>
        <v>-72.400000000000006</v>
      </c>
    </row>
    <row r="143" spans="1:35" x14ac:dyDescent="0.25">
      <c r="A143" s="135" t="s">
        <v>165</v>
      </c>
      <c r="B143" s="132">
        <v>54.9</v>
      </c>
      <c r="C143" s="132">
        <v>51.2</v>
      </c>
      <c r="D143" s="137">
        <v>29.4</v>
      </c>
      <c r="E143" s="137">
        <v>28.8</v>
      </c>
      <c r="F143" s="137">
        <v>29.4</v>
      </c>
      <c r="G143" s="137">
        <v>18.600000000000001</v>
      </c>
      <c r="H143" s="137">
        <v>46.2</v>
      </c>
      <c r="I143" s="137">
        <v>53.4</v>
      </c>
      <c r="J143" s="137">
        <v>125</v>
      </c>
      <c r="K143" s="137">
        <v>149.69999999999999</v>
      </c>
      <c r="L143" s="137">
        <v>164.2</v>
      </c>
      <c r="M143" s="137">
        <v>164.2</v>
      </c>
      <c r="N143" s="137">
        <v>75</v>
      </c>
      <c r="O143" s="137">
        <v>75</v>
      </c>
      <c r="P143" s="137">
        <v>68</v>
      </c>
      <c r="Q143" s="137">
        <v>68</v>
      </c>
      <c r="R143" s="137"/>
      <c r="S143" s="137">
        <v>69.3</v>
      </c>
      <c r="T143" s="137">
        <v>69.3</v>
      </c>
      <c r="U143" s="137">
        <v>69.3</v>
      </c>
      <c r="V143" s="137">
        <v>69.3</v>
      </c>
      <c r="W143" s="137">
        <v>69.3</v>
      </c>
      <c r="X143" s="137">
        <v>78</v>
      </c>
      <c r="Y143" s="137">
        <v>85</v>
      </c>
      <c r="Z143" s="137">
        <v>93</v>
      </c>
      <c r="AA143" s="222">
        <v>93</v>
      </c>
      <c r="AB143" s="222">
        <v>91.9</v>
      </c>
      <c r="AC143" s="222">
        <v>91.9</v>
      </c>
      <c r="AD143" s="222">
        <v>91.9</v>
      </c>
      <c r="AE143" s="222">
        <v>91.9</v>
      </c>
      <c r="AF143" s="222">
        <v>91.9</v>
      </c>
      <c r="AG143" s="138"/>
      <c r="AH143" s="46">
        <f t="shared" si="123"/>
        <v>164.2</v>
      </c>
      <c r="AI143" s="47">
        <f t="shared" si="124"/>
        <v>18.600000000000001</v>
      </c>
    </row>
    <row r="144" spans="1:35" x14ac:dyDescent="0.25">
      <c r="A144" s="135" t="s">
        <v>166</v>
      </c>
      <c r="B144" s="132">
        <v>-42.2</v>
      </c>
      <c r="C144" s="132">
        <v>-37.9</v>
      </c>
      <c r="D144" s="137">
        <v>-37.4</v>
      </c>
      <c r="E144" s="137">
        <v>-36.6</v>
      </c>
      <c r="F144" s="137">
        <v>-36</v>
      </c>
      <c r="G144" s="137">
        <v>-36</v>
      </c>
      <c r="H144" s="137">
        <v>-52.6</v>
      </c>
      <c r="I144" s="137">
        <v>-60.7</v>
      </c>
      <c r="J144" s="137">
        <v>-41.9</v>
      </c>
      <c r="K144" s="137">
        <v>-47.5</v>
      </c>
      <c r="L144" s="137">
        <v>-49.1</v>
      </c>
      <c r="M144" s="137">
        <v>-49.1</v>
      </c>
      <c r="N144" s="137">
        <v>-4.5999999999999996</v>
      </c>
      <c r="O144" s="137">
        <v>-4.5999999999999996</v>
      </c>
      <c r="P144" s="137">
        <v>-8.9</v>
      </c>
      <c r="Q144" s="137">
        <v>-7.8</v>
      </c>
      <c r="R144" s="137"/>
      <c r="S144" s="137">
        <v>-7.8</v>
      </c>
      <c r="T144" s="137">
        <v>-7.8</v>
      </c>
      <c r="U144" s="137">
        <v>-7.8</v>
      </c>
      <c r="V144" s="137">
        <v>-7.8</v>
      </c>
      <c r="W144" s="137">
        <v>-7.8</v>
      </c>
      <c r="X144" s="137">
        <v>-50.3</v>
      </c>
      <c r="Y144" s="137">
        <v>-53.8</v>
      </c>
      <c r="Z144" s="137">
        <v>-59.3</v>
      </c>
      <c r="AA144" s="223">
        <v>-12.3</v>
      </c>
      <c r="AB144" s="223">
        <v>-2.9</v>
      </c>
      <c r="AC144" s="223">
        <v>-2.9</v>
      </c>
      <c r="AD144" s="223">
        <v>-2.9</v>
      </c>
      <c r="AE144" s="223">
        <v>-2.9</v>
      </c>
      <c r="AF144" s="223">
        <v>-2.9</v>
      </c>
      <c r="AG144" s="138"/>
      <c r="AH144" s="46">
        <f t="shared" si="123"/>
        <v>-2.9</v>
      </c>
      <c r="AI144" s="47">
        <f t="shared" si="124"/>
        <v>-60.7</v>
      </c>
    </row>
    <row r="145" spans="1:38" x14ac:dyDescent="0.25">
      <c r="A145" s="135" t="s">
        <v>167</v>
      </c>
      <c r="B145" s="132">
        <v>23.8</v>
      </c>
      <c r="C145" s="132">
        <v>17.5</v>
      </c>
      <c r="D145" s="137">
        <v>0</v>
      </c>
      <c r="E145" s="137">
        <v>0</v>
      </c>
      <c r="F145" s="137">
        <v>2.1</v>
      </c>
      <c r="G145" s="137">
        <v>10.199999999999999</v>
      </c>
      <c r="H145" s="137">
        <v>18.100000000000001</v>
      </c>
      <c r="I145" s="137">
        <v>11.7</v>
      </c>
      <c r="J145" s="137">
        <v>12.8</v>
      </c>
      <c r="K145" s="137">
        <v>-23.6</v>
      </c>
      <c r="L145" s="137">
        <v>2.2999999999999998</v>
      </c>
      <c r="M145" s="137">
        <v>2.2999999999999998</v>
      </c>
      <c r="N145" s="137">
        <v>4.5</v>
      </c>
      <c r="O145" s="137">
        <v>4.5</v>
      </c>
      <c r="P145" s="137">
        <v>4.5</v>
      </c>
      <c r="Q145" s="137">
        <v>-3.2</v>
      </c>
      <c r="R145" s="137"/>
      <c r="S145" s="137">
        <v>-3.2</v>
      </c>
      <c r="T145" s="137">
        <v>-3.2</v>
      </c>
      <c r="U145" s="137">
        <v>-3.2</v>
      </c>
      <c r="V145" s="137">
        <v>-3.2</v>
      </c>
      <c r="W145" s="137">
        <v>-3.2</v>
      </c>
      <c r="X145" s="137">
        <v>-3.2</v>
      </c>
      <c r="Y145" s="137">
        <v>-15.3</v>
      </c>
      <c r="Z145" s="137">
        <v>-45.8</v>
      </c>
      <c r="AA145" s="223">
        <v>-45.8</v>
      </c>
      <c r="AB145" s="223">
        <v>-9.8000000000000007</v>
      </c>
      <c r="AC145" s="223">
        <v>-9.8000000000000007</v>
      </c>
      <c r="AD145" s="223">
        <v>-9.8000000000000007</v>
      </c>
      <c r="AE145" s="223">
        <v>-9.8000000000000007</v>
      </c>
      <c r="AF145" s="223">
        <v>-9.8000000000000007</v>
      </c>
      <c r="AG145" s="138"/>
      <c r="AH145" s="46">
        <f t="shared" si="123"/>
        <v>23.8</v>
      </c>
      <c r="AI145" s="47">
        <f t="shared" si="124"/>
        <v>-45.8</v>
      </c>
    </row>
    <row r="146" spans="1:38" x14ac:dyDescent="0.25">
      <c r="A146" s="135" t="s">
        <v>168</v>
      </c>
      <c r="B146" s="132">
        <v>-696.7</v>
      </c>
      <c r="C146" s="132">
        <v>-597.5</v>
      </c>
      <c r="D146" s="137">
        <v>-661.2</v>
      </c>
      <c r="E146" s="137">
        <v>-660.9</v>
      </c>
      <c r="F146" s="137">
        <f>-327.5-327.9</f>
        <v>-655.4</v>
      </c>
      <c r="G146" s="137">
        <v>-643.6</v>
      </c>
      <c r="H146" s="137">
        <v>-594</v>
      </c>
      <c r="I146" s="137">
        <v>-567</v>
      </c>
      <c r="J146" s="137">
        <v>-555.1</v>
      </c>
      <c r="K146" s="137">
        <v>-482.1</v>
      </c>
      <c r="L146" s="137">
        <v>-520</v>
      </c>
      <c r="M146" s="137">
        <v>-520</v>
      </c>
      <c r="N146" s="137">
        <v>-268</v>
      </c>
      <c r="O146" s="137">
        <v>-268</v>
      </c>
      <c r="P146" s="137">
        <v>-226</v>
      </c>
      <c r="Q146" s="137">
        <v>-168</v>
      </c>
      <c r="R146" s="137"/>
      <c r="S146" s="137">
        <v>-168</v>
      </c>
      <c r="T146" s="137">
        <v>-168</v>
      </c>
      <c r="U146" s="137">
        <v>-168</v>
      </c>
      <c r="V146" s="137">
        <v>-168</v>
      </c>
      <c r="W146" s="137">
        <v>-168</v>
      </c>
      <c r="X146" s="137">
        <v>-168</v>
      </c>
      <c r="Y146" s="137">
        <v>-236.3</v>
      </c>
      <c r="Z146" s="137">
        <v>-267.8</v>
      </c>
      <c r="AA146" s="223">
        <v>-267.8</v>
      </c>
      <c r="AB146" s="223">
        <v>-257.89999999999998</v>
      </c>
      <c r="AC146" s="223">
        <v>-257.89999999999998</v>
      </c>
      <c r="AD146" s="223">
        <v>-257.89999999999998</v>
      </c>
      <c r="AE146" s="223">
        <v>-257.89999999999998</v>
      </c>
      <c r="AF146" s="223">
        <v>-257.89999999999998</v>
      </c>
      <c r="AG146" s="138"/>
      <c r="AH146" s="46">
        <f t="shared" ref="AH146:AH158" si="125">MAX(B146:AF146)</f>
        <v>-168</v>
      </c>
      <c r="AI146" s="47">
        <f t="shared" ref="AI146:AI158" si="126">MIN(B146:AF146)</f>
        <v>-696.7</v>
      </c>
    </row>
    <row r="147" spans="1:38" x14ac:dyDescent="0.25">
      <c r="A147" s="135" t="s">
        <v>169</v>
      </c>
      <c r="B147" s="132">
        <v>74.2</v>
      </c>
      <c r="C147" s="132">
        <v>78.900000000000006</v>
      </c>
      <c r="D147" s="137">
        <v>78.599999999999994</v>
      </c>
      <c r="E147" s="137">
        <v>79.099999999999994</v>
      </c>
      <c r="F147" s="137">
        <v>81.900000000000006</v>
      </c>
      <c r="G147" s="137">
        <v>74.099999999999994</v>
      </c>
      <c r="H147" s="137">
        <v>74.099999999999994</v>
      </c>
      <c r="I147" s="137">
        <v>69</v>
      </c>
      <c r="J147" s="137">
        <v>62.9</v>
      </c>
      <c r="K147" s="137">
        <v>59.6</v>
      </c>
      <c r="L147" s="137">
        <v>-28.3</v>
      </c>
      <c r="M147" s="137">
        <v>-28.3</v>
      </c>
      <c r="N147" s="137">
        <v>-59</v>
      </c>
      <c r="O147" s="137">
        <v>-59</v>
      </c>
      <c r="P147" s="137">
        <v>-65</v>
      </c>
      <c r="Q147" s="137">
        <v>-60</v>
      </c>
      <c r="R147" s="137"/>
      <c r="S147" s="137">
        <v>-60</v>
      </c>
      <c r="T147" s="137">
        <v>-60</v>
      </c>
      <c r="U147" s="137">
        <v>-60</v>
      </c>
      <c r="V147" s="137">
        <v>-60</v>
      </c>
      <c r="W147" s="137">
        <v>-60</v>
      </c>
      <c r="X147" s="137">
        <v>-60</v>
      </c>
      <c r="Y147" s="137">
        <v>25.8</v>
      </c>
      <c r="Z147" s="137">
        <v>16.600000000000001</v>
      </c>
      <c r="AA147" s="223">
        <v>16.600000000000001</v>
      </c>
      <c r="AB147" s="223">
        <v>22.2</v>
      </c>
      <c r="AC147" s="223">
        <v>22.2</v>
      </c>
      <c r="AD147" s="223">
        <v>22.2</v>
      </c>
      <c r="AE147" s="223">
        <v>22.2</v>
      </c>
      <c r="AF147" s="223">
        <v>22.2</v>
      </c>
      <c r="AG147" s="138"/>
      <c r="AH147" s="46">
        <f t="shared" si="125"/>
        <v>81.900000000000006</v>
      </c>
      <c r="AI147" s="47">
        <f t="shared" si="126"/>
        <v>-65</v>
      </c>
    </row>
    <row r="148" spans="1:38" x14ac:dyDescent="0.25">
      <c r="A148" s="135" t="s">
        <v>170</v>
      </c>
      <c r="B148" s="132"/>
      <c r="C148" s="132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>
        <v>1.6</v>
      </c>
      <c r="R148" s="137"/>
      <c r="S148" s="137">
        <v>1.6</v>
      </c>
      <c r="T148" s="137">
        <v>1.6</v>
      </c>
      <c r="U148" s="137">
        <v>1.6</v>
      </c>
      <c r="V148" s="137">
        <v>1.6</v>
      </c>
      <c r="W148" s="137">
        <v>1.6</v>
      </c>
      <c r="X148" s="137">
        <v>1.6</v>
      </c>
      <c r="Y148" s="137">
        <v>-17.5</v>
      </c>
      <c r="Z148" s="137">
        <v>-13</v>
      </c>
      <c r="AA148" s="224">
        <v>-8.3000000000000007</v>
      </c>
      <c r="AB148" s="224">
        <v>-8.3000000000000007</v>
      </c>
      <c r="AC148" s="224">
        <v>-8.3000000000000007</v>
      </c>
      <c r="AD148" s="224">
        <v>-8.3000000000000007</v>
      </c>
      <c r="AE148" s="224">
        <v>-8.3000000000000007</v>
      </c>
      <c r="AF148" s="224">
        <v>-8.3000000000000007</v>
      </c>
      <c r="AG148" s="134"/>
      <c r="AH148" s="46">
        <f t="shared" si="125"/>
        <v>1.6</v>
      </c>
      <c r="AI148" s="47">
        <f t="shared" si="126"/>
        <v>-17.5</v>
      </c>
    </row>
    <row r="149" spans="1:38" x14ac:dyDescent="0.25">
      <c r="A149" s="135" t="s">
        <v>171</v>
      </c>
      <c r="B149" s="132">
        <v>243.8</v>
      </c>
      <c r="C149" s="132">
        <v>238.5</v>
      </c>
      <c r="D149" s="122">
        <v>238</v>
      </c>
      <c r="E149" s="122">
        <v>236</v>
      </c>
      <c r="F149" s="122">
        <f>118.7+116.5</f>
        <v>235.2</v>
      </c>
      <c r="G149" s="122">
        <v>238</v>
      </c>
      <c r="H149" s="122">
        <v>237.9</v>
      </c>
      <c r="I149" s="122">
        <v>237.6</v>
      </c>
      <c r="J149" s="122">
        <v>236.1</v>
      </c>
      <c r="K149" s="122">
        <v>237.5</v>
      </c>
      <c r="L149" s="122">
        <v>235.2</v>
      </c>
      <c r="M149" s="122">
        <v>235.2</v>
      </c>
      <c r="N149" s="122">
        <v>119</v>
      </c>
      <c r="O149" s="122">
        <v>119</v>
      </c>
      <c r="P149" s="122">
        <v>114</v>
      </c>
      <c r="Q149" s="122">
        <v>118</v>
      </c>
      <c r="R149" s="122"/>
      <c r="S149" s="122">
        <v>118</v>
      </c>
      <c r="T149" s="122">
        <v>118</v>
      </c>
      <c r="U149" s="122">
        <v>118</v>
      </c>
      <c r="V149" s="122">
        <v>118</v>
      </c>
      <c r="W149" s="122">
        <v>118</v>
      </c>
      <c r="X149" s="122">
        <v>118</v>
      </c>
      <c r="Y149" s="122">
        <f>127+126</f>
        <v>253</v>
      </c>
      <c r="Z149" s="122">
        <f>128+127</f>
        <v>255</v>
      </c>
      <c r="AA149" s="224">
        <f>129+127</f>
        <v>256</v>
      </c>
      <c r="AB149" s="224">
        <v>257</v>
      </c>
      <c r="AC149" s="224">
        <v>257</v>
      </c>
      <c r="AD149" s="224">
        <v>257</v>
      </c>
      <c r="AE149" s="224">
        <v>257</v>
      </c>
      <c r="AF149" s="224">
        <v>257</v>
      </c>
      <c r="AG149" s="134"/>
      <c r="AH149" s="46">
        <f t="shared" si="125"/>
        <v>257</v>
      </c>
      <c r="AI149" s="47">
        <f t="shared" si="126"/>
        <v>114</v>
      </c>
    </row>
    <row r="150" spans="1:38" x14ac:dyDescent="0.25">
      <c r="A150" s="135" t="s">
        <v>172</v>
      </c>
      <c r="B150" s="132">
        <v>31.2</v>
      </c>
      <c r="C150" s="132">
        <v>31.6</v>
      </c>
      <c r="D150" s="122">
        <v>31.7</v>
      </c>
      <c r="E150" s="122">
        <v>31.7</v>
      </c>
      <c r="F150" s="122">
        <v>31.9</v>
      </c>
      <c r="G150" s="122">
        <v>31.7</v>
      </c>
      <c r="H150" s="122">
        <v>31.4</v>
      </c>
      <c r="I150" s="122">
        <v>31.2</v>
      </c>
      <c r="J150" s="122">
        <v>31</v>
      </c>
      <c r="K150" s="122">
        <v>30.9</v>
      </c>
      <c r="L150" s="122">
        <v>30.9</v>
      </c>
      <c r="M150" s="122">
        <v>30.9</v>
      </c>
      <c r="N150" s="122">
        <v>29</v>
      </c>
      <c r="O150" s="122">
        <v>29</v>
      </c>
      <c r="P150" s="122">
        <v>28</v>
      </c>
      <c r="Q150" s="122">
        <v>28.6</v>
      </c>
      <c r="R150" s="122"/>
      <c r="S150" s="122">
        <v>28.6</v>
      </c>
      <c r="T150" s="122">
        <v>28.6</v>
      </c>
      <c r="U150" s="122">
        <v>28.6</v>
      </c>
      <c r="V150" s="122">
        <v>28.6</v>
      </c>
      <c r="W150" s="122">
        <v>28.6</v>
      </c>
      <c r="X150" s="122">
        <v>28.6</v>
      </c>
      <c r="Y150" s="122">
        <v>29.5</v>
      </c>
      <c r="Z150" s="122">
        <v>28.9</v>
      </c>
      <c r="AA150" s="224">
        <v>28.8</v>
      </c>
      <c r="AB150" s="224">
        <v>28.8</v>
      </c>
      <c r="AC150" s="224">
        <v>28.8</v>
      </c>
      <c r="AD150" s="224">
        <v>28.8</v>
      </c>
      <c r="AE150" s="224">
        <v>28.8</v>
      </c>
      <c r="AF150" s="224">
        <v>28.8</v>
      </c>
      <c r="AG150" s="134"/>
      <c r="AH150" s="46">
        <f t="shared" si="125"/>
        <v>31.9</v>
      </c>
      <c r="AI150" s="47">
        <f t="shared" si="126"/>
        <v>28</v>
      </c>
    </row>
    <row r="151" spans="1:38" ht="15.75" thickBot="1" x14ac:dyDescent="0.3">
      <c r="A151" s="139" t="s">
        <v>173</v>
      </c>
      <c r="B151" s="132">
        <v>6.1</v>
      </c>
      <c r="C151" s="132">
        <v>7.1</v>
      </c>
      <c r="D151" s="122">
        <v>7.5</v>
      </c>
      <c r="E151" s="122">
        <v>7.7</v>
      </c>
      <c r="F151" s="122">
        <v>7.7</v>
      </c>
      <c r="G151" s="122">
        <v>7.2</v>
      </c>
      <c r="H151" s="122">
        <v>7</v>
      </c>
      <c r="I151" s="122">
        <v>6.4</v>
      </c>
      <c r="J151" s="122">
        <v>6.4</v>
      </c>
      <c r="K151" s="122">
        <v>6.5</v>
      </c>
      <c r="L151" s="122">
        <v>5.5</v>
      </c>
      <c r="M151" s="122">
        <v>5.5</v>
      </c>
      <c r="N151" s="122">
        <v>23.2</v>
      </c>
      <c r="O151" s="122">
        <v>23.2</v>
      </c>
      <c r="P151" s="122">
        <v>15.7</v>
      </c>
      <c r="Q151" s="122">
        <v>17.600000000000001</v>
      </c>
      <c r="R151" s="122"/>
      <c r="S151" s="122">
        <v>17.600000000000001</v>
      </c>
      <c r="T151" s="122">
        <v>17.600000000000001</v>
      </c>
      <c r="U151" s="122">
        <v>17.600000000000001</v>
      </c>
      <c r="V151" s="122">
        <v>17.600000000000001</v>
      </c>
      <c r="W151" s="122">
        <v>17.600000000000001</v>
      </c>
      <c r="X151" s="122">
        <v>17.600000000000001</v>
      </c>
      <c r="Y151" s="122">
        <v>4.5</v>
      </c>
      <c r="Z151" s="122">
        <v>3.3</v>
      </c>
      <c r="AA151" s="224">
        <v>1.9</v>
      </c>
      <c r="AB151" s="224">
        <v>-2.6</v>
      </c>
      <c r="AC151" s="224">
        <v>-2.6</v>
      </c>
      <c r="AD151" s="224">
        <v>-2.6</v>
      </c>
      <c r="AE151" s="224">
        <v>-2.6</v>
      </c>
      <c r="AF151" s="224">
        <v>-2.6</v>
      </c>
      <c r="AG151" s="134"/>
      <c r="AH151" s="46">
        <f t="shared" si="125"/>
        <v>23.2</v>
      </c>
      <c r="AI151" s="47">
        <f t="shared" si="126"/>
        <v>-2.6</v>
      </c>
    </row>
    <row r="152" spans="1:38" ht="15.75" thickBot="1" x14ac:dyDescent="0.3">
      <c r="A152" s="140" t="s">
        <v>174</v>
      </c>
      <c r="B152" s="141"/>
      <c r="C152" s="141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25"/>
        <v>0</v>
      </c>
      <c r="AI152" s="47">
        <f t="shared" si="126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42.76 m3/s, Missing Level Data)</v>
      </c>
      <c r="B153" s="144">
        <v>1986.26</v>
      </c>
      <c r="C153" s="144">
        <v>1986.26</v>
      </c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25"/>
        <v>1986.26</v>
      </c>
      <c r="AI153" s="47">
        <f t="shared" si="126"/>
        <v>1986.26</v>
      </c>
      <c r="AK153" s="187">
        <v>42.76</v>
      </c>
      <c r="AL153" s="137">
        <f>AK153*456/66</f>
        <v>295.43272727272722</v>
      </c>
    </row>
    <row r="154" spans="1:38" x14ac:dyDescent="0.25">
      <c r="A154" s="135" t="s">
        <v>175</v>
      </c>
      <c r="B154" s="147"/>
      <c r="C154" s="147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>
        <v>623.77</v>
      </c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25"/>
        <v>623.77</v>
      </c>
      <c r="AI154" s="47">
        <f t="shared" si="126"/>
        <v>623.77</v>
      </c>
      <c r="AK154" s="187">
        <v>23.77</v>
      </c>
      <c r="AL154" s="81"/>
    </row>
    <row r="155" spans="1:38" x14ac:dyDescent="0.25">
      <c r="A155" s="135" t="s">
        <v>176</v>
      </c>
      <c r="B155" s="147">
        <v>624.94000000000005</v>
      </c>
      <c r="C155" s="147">
        <v>624.94000000000005</v>
      </c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25"/>
        <v>624.94000000000005</v>
      </c>
      <c r="AI155" s="47">
        <f t="shared" si="126"/>
        <v>624.94000000000005</v>
      </c>
      <c r="AK155" s="187"/>
    </row>
    <row r="156" spans="1:38" x14ac:dyDescent="0.25">
      <c r="A156" s="135" t="s">
        <v>177</v>
      </c>
      <c r="B156" s="147">
        <v>337.45</v>
      </c>
      <c r="C156" s="147">
        <v>337.45</v>
      </c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25"/>
        <v>337.45</v>
      </c>
      <c r="AI156" s="47">
        <f t="shared" si="126"/>
        <v>337.45</v>
      </c>
      <c r="AK156" s="187"/>
    </row>
    <row r="157" spans="1:38" x14ac:dyDescent="0.25">
      <c r="A157" s="135" t="s">
        <v>178</v>
      </c>
      <c r="B157" s="147">
        <v>882.9</v>
      </c>
      <c r="C157" s="147">
        <v>882.9</v>
      </c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>
        <v>885.4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25"/>
        <v>885.4</v>
      </c>
      <c r="AI157" s="47">
        <f t="shared" si="126"/>
        <v>882.9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25"/>
        <v>0</v>
      </c>
      <c r="AI158" s="47">
        <f t="shared" si="126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f t="shared" ref="D161:T166" si="127">C161</f>
        <v>0.3</v>
      </c>
      <c r="E161" s="159">
        <f t="shared" si="127"/>
        <v>0.3</v>
      </c>
      <c r="F161" s="159">
        <f t="shared" si="127"/>
        <v>0.3</v>
      </c>
      <c r="G161" s="159">
        <f t="shared" si="127"/>
        <v>0.3</v>
      </c>
      <c r="H161" s="159">
        <f t="shared" si="127"/>
        <v>0.3</v>
      </c>
      <c r="I161" s="159">
        <f t="shared" si="127"/>
        <v>0.3</v>
      </c>
      <c r="J161" s="159">
        <f t="shared" si="127"/>
        <v>0.3</v>
      </c>
      <c r="K161" s="159">
        <f t="shared" si="127"/>
        <v>0.3</v>
      </c>
      <c r="L161" s="159">
        <f t="shared" si="127"/>
        <v>0.3</v>
      </c>
      <c r="M161" s="159">
        <f t="shared" si="127"/>
        <v>0.3</v>
      </c>
      <c r="N161" s="159">
        <f t="shared" si="127"/>
        <v>0.3</v>
      </c>
      <c r="O161" s="159">
        <f t="shared" si="127"/>
        <v>0.3</v>
      </c>
      <c r="P161" s="159">
        <f t="shared" si="127"/>
        <v>0.3</v>
      </c>
      <c r="Q161" s="159">
        <f t="shared" si="127"/>
        <v>0.3</v>
      </c>
      <c r="R161" s="159">
        <f t="shared" si="127"/>
        <v>0.3</v>
      </c>
      <c r="S161" s="159">
        <f t="shared" si="127"/>
        <v>0.3</v>
      </c>
      <c r="T161" s="159">
        <f t="shared" si="127"/>
        <v>0.3</v>
      </c>
      <c r="U161" s="159">
        <f t="shared" ref="U161:AF166" si="128">T161</f>
        <v>0.3</v>
      </c>
      <c r="V161" s="159">
        <f t="shared" si="128"/>
        <v>0.3</v>
      </c>
      <c r="W161" s="159">
        <f t="shared" si="128"/>
        <v>0.3</v>
      </c>
      <c r="X161" s="159">
        <f t="shared" si="128"/>
        <v>0.3</v>
      </c>
      <c r="Y161" s="159">
        <f t="shared" si="128"/>
        <v>0.3</v>
      </c>
      <c r="Z161" s="159">
        <f t="shared" si="128"/>
        <v>0.3</v>
      </c>
      <c r="AA161" s="159">
        <f t="shared" si="128"/>
        <v>0.3</v>
      </c>
      <c r="AB161" s="159">
        <f t="shared" si="128"/>
        <v>0.3</v>
      </c>
      <c r="AC161" s="159">
        <f t="shared" si="128"/>
        <v>0.3</v>
      </c>
      <c r="AD161" s="159">
        <f t="shared" si="128"/>
        <v>0.3</v>
      </c>
      <c r="AE161" s="159">
        <f t="shared" si="128"/>
        <v>0.3</v>
      </c>
      <c r="AF161" s="159">
        <f t="shared" si="128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f t="shared" si="127"/>
        <v>0.4</v>
      </c>
      <c r="E162" s="161">
        <f t="shared" si="127"/>
        <v>0.4</v>
      </c>
      <c r="F162" s="161">
        <f t="shared" si="127"/>
        <v>0.4</v>
      </c>
      <c r="G162" s="161">
        <f t="shared" si="127"/>
        <v>0.4</v>
      </c>
      <c r="H162" s="161">
        <f t="shared" si="127"/>
        <v>0.4</v>
      </c>
      <c r="I162" s="161">
        <f t="shared" si="127"/>
        <v>0.4</v>
      </c>
      <c r="J162" s="161">
        <f t="shared" si="127"/>
        <v>0.4</v>
      </c>
      <c r="K162" s="161">
        <f t="shared" si="127"/>
        <v>0.4</v>
      </c>
      <c r="L162" s="161">
        <f t="shared" si="127"/>
        <v>0.4</v>
      </c>
      <c r="M162" s="161">
        <f t="shared" si="127"/>
        <v>0.4</v>
      </c>
      <c r="N162" s="161">
        <f t="shared" si="127"/>
        <v>0.4</v>
      </c>
      <c r="O162" s="161">
        <f t="shared" si="127"/>
        <v>0.4</v>
      </c>
      <c r="P162" s="161">
        <f t="shared" si="127"/>
        <v>0.4</v>
      </c>
      <c r="Q162" s="161">
        <f t="shared" si="127"/>
        <v>0.4</v>
      </c>
      <c r="R162" s="161">
        <f t="shared" si="127"/>
        <v>0.4</v>
      </c>
      <c r="S162" s="161">
        <f t="shared" si="127"/>
        <v>0.4</v>
      </c>
      <c r="T162" s="161">
        <f t="shared" si="127"/>
        <v>0.4</v>
      </c>
      <c r="U162" s="161">
        <f t="shared" si="128"/>
        <v>0.4</v>
      </c>
      <c r="V162" s="161">
        <f t="shared" si="128"/>
        <v>0.4</v>
      </c>
      <c r="W162" s="161">
        <f t="shared" si="128"/>
        <v>0.4</v>
      </c>
      <c r="X162" s="161">
        <f t="shared" si="128"/>
        <v>0.4</v>
      </c>
      <c r="Y162" s="161">
        <f t="shared" si="128"/>
        <v>0.4</v>
      </c>
      <c r="Z162" s="161">
        <f t="shared" si="128"/>
        <v>0.4</v>
      </c>
      <c r="AA162" s="161">
        <f t="shared" si="128"/>
        <v>0.4</v>
      </c>
      <c r="AB162" s="161">
        <f t="shared" si="128"/>
        <v>0.4</v>
      </c>
      <c r="AC162" s="161">
        <f t="shared" si="128"/>
        <v>0.4</v>
      </c>
      <c r="AD162" s="161">
        <f t="shared" si="128"/>
        <v>0.4</v>
      </c>
      <c r="AE162" s="161">
        <f t="shared" si="128"/>
        <v>0.4</v>
      </c>
      <c r="AF162" s="161">
        <f t="shared" si="128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f t="shared" si="127"/>
        <v>1.5</v>
      </c>
      <c r="E163" s="161">
        <f t="shared" si="127"/>
        <v>1.5</v>
      </c>
      <c r="F163" s="161">
        <f t="shared" si="127"/>
        <v>1.5</v>
      </c>
      <c r="G163" s="161">
        <f t="shared" si="127"/>
        <v>1.5</v>
      </c>
      <c r="H163" s="161">
        <f t="shared" si="127"/>
        <v>1.5</v>
      </c>
      <c r="I163" s="161">
        <f t="shared" si="127"/>
        <v>1.5</v>
      </c>
      <c r="J163" s="161">
        <f t="shared" si="127"/>
        <v>1.5</v>
      </c>
      <c r="K163" s="161">
        <f t="shared" si="127"/>
        <v>1.5</v>
      </c>
      <c r="L163" s="161">
        <f t="shared" si="127"/>
        <v>1.5</v>
      </c>
      <c r="M163" s="161">
        <f t="shared" si="127"/>
        <v>1.5</v>
      </c>
      <c r="N163" s="161">
        <f t="shared" si="127"/>
        <v>1.5</v>
      </c>
      <c r="O163" s="161">
        <f t="shared" si="127"/>
        <v>1.5</v>
      </c>
      <c r="P163" s="161">
        <f t="shared" si="127"/>
        <v>1.5</v>
      </c>
      <c r="Q163" s="161">
        <f t="shared" si="127"/>
        <v>1.5</v>
      </c>
      <c r="R163" s="161">
        <f t="shared" si="127"/>
        <v>1.5</v>
      </c>
      <c r="S163" s="161">
        <f t="shared" si="127"/>
        <v>1.5</v>
      </c>
      <c r="T163" s="161">
        <f t="shared" si="127"/>
        <v>1.5</v>
      </c>
      <c r="U163" s="161">
        <f t="shared" si="128"/>
        <v>1.5</v>
      </c>
      <c r="V163" s="161">
        <f t="shared" si="128"/>
        <v>1.5</v>
      </c>
      <c r="W163" s="161">
        <f t="shared" si="128"/>
        <v>1.5</v>
      </c>
      <c r="X163" s="161">
        <f t="shared" si="128"/>
        <v>1.5</v>
      </c>
      <c r="Y163" s="161">
        <f t="shared" si="128"/>
        <v>1.5</v>
      </c>
      <c r="Z163" s="161">
        <f t="shared" si="128"/>
        <v>1.5</v>
      </c>
      <c r="AA163" s="161">
        <f t="shared" si="128"/>
        <v>1.5</v>
      </c>
      <c r="AB163" s="161">
        <f t="shared" si="128"/>
        <v>1.5</v>
      </c>
      <c r="AC163" s="161">
        <f t="shared" si="128"/>
        <v>1.5</v>
      </c>
      <c r="AD163" s="161">
        <f t="shared" si="128"/>
        <v>1.5</v>
      </c>
      <c r="AE163" s="161">
        <f t="shared" si="128"/>
        <v>1.5</v>
      </c>
      <c r="AF163" s="161">
        <f t="shared" si="128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f t="shared" si="127"/>
        <v>0.3</v>
      </c>
      <c r="E164" s="161">
        <f t="shared" si="127"/>
        <v>0.3</v>
      </c>
      <c r="F164" s="161">
        <f t="shared" si="127"/>
        <v>0.3</v>
      </c>
      <c r="G164" s="161">
        <f t="shared" si="127"/>
        <v>0.3</v>
      </c>
      <c r="H164" s="161">
        <f t="shared" si="127"/>
        <v>0.3</v>
      </c>
      <c r="I164" s="161">
        <f t="shared" si="127"/>
        <v>0.3</v>
      </c>
      <c r="J164" s="161">
        <f t="shared" si="127"/>
        <v>0.3</v>
      </c>
      <c r="K164" s="161">
        <f t="shared" si="127"/>
        <v>0.3</v>
      </c>
      <c r="L164" s="161">
        <f t="shared" si="127"/>
        <v>0.3</v>
      </c>
      <c r="M164" s="161">
        <f t="shared" si="127"/>
        <v>0.3</v>
      </c>
      <c r="N164" s="161">
        <f t="shared" si="127"/>
        <v>0.3</v>
      </c>
      <c r="O164" s="161">
        <f t="shared" si="127"/>
        <v>0.3</v>
      </c>
      <c r="P164" s="161">
        <f t="shared" si="127"/>
        <v>0.3</v>
      </c>
      <c r="Q164" s="161">
        <f t="shared" si="127"/>
        <v>0.3</v>
      </c>
      <c r="R164" s="161">
        <f t="shared" si="127"/>
        <v>0.3</v>
      </c>
      <c r="S164" s="161">
        <f t="shared" si="127"/>
        <v>0.3</v>
      </c>
      <c r="T164" s="161">
        <f t="shared" si="127"/>
        <v>0.3</v>
      </c>
      <c r="U164" s="161">
        <f t="shared" si="128"/>
        <v>0.3</v>
      </c>
      <c r="V164" s="161">
        <f t="shared" si="128"/>
        <v>0.3</v>
      </c>
      <c r="W164" s="161">
        <f t="shared" si="128"/>
        <v>0.3</v>
      </c>
      <c r="X164" s="161">
        <f t="shared" si="128"/>
        <v>0.3</v>
      </c>
      <c r="Y164" s="161">
        <f t="shared" si="128"/>
        <v>0.3</v>
      </c>
      <c r="Z164" s="161">
        <f t="shared" si="128"/>
        <v>0.3</v>
      </c>
      <c r="AA164" s="161">
        <f t="shared" si="128"/>
        <v>0.3</v>
      </c>
      <c r="AB164" s="161">
        <f t="shared" si="128"/>
        <v>0.3</v>
      </c>
      <c r="AC164" s="161">
        <f t="shared" si="128"/>
        <v>0.3</v>
      </c>
      <c r="AD164" s="161">
        <f t="shared" si="128"/>
        <v>0.3</v>
      </c>
      <c r="AE164" s="161">
        <f t="shared" si="128"/>
        <v>0.3</v>
      </c>
      <c r="AF164" s="161">
        <f t="shared" si="128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f t="shared" si="127"/>
        <v>0.4</v>
      </c>
      <c r="E165" s="161">
        <f t="shared" si="127"/>
        <v>0.4</v>
      </c>
      <c r="F165" s="161">
        <f t="shared" si="127"/>
        <v>0.4</v>
      </c>
      <c r="G165" s="161">
        <f t="shared" si="127"/>
        <v>0.4</v>
      </c>
      <c r="H165" s="161">
        <f t="shared" si="127"/>
        <v>0.4</v>
      </c>
      <c r="I165" s="161">
        <f t="shared" si="127"/>
        <v>0.4</v>
      </c>
      <c r="J165" s="161">
        <f t="shared" si="127"/>
        <v>0.4</v>
      </c>
      <c r="K165" s="161">
        <f t="shared" si="127"/>
        <v>0.4</v>
      </c>
      <c r="L165" s="161">
        <f t="shared" si="127"/>
        <v>0.4</v>
      </c>
      <c r="M165" s="161">
        <f t="shared" si="127"/>
        <v>0.4</v>
      </c>
      <c r="N165" s="161">
        <f t="shared" si="127"/>
        <v>0.4</v>
      </c>
      <c r="O165" s="161">
        <f t="shared" si="127"/>
        <v>0.4</v>
      </c>
      <c r="P165" s="161">
        <f t="shared" si="127"/>
        <v>0.4</v>
      </c>
      <c r="Q165" s="161">
        <f t="shared" si="127"/>
        <v>0.4</v>
      </c>
      <c r="R165" s="161">
        <f t="shared" si="127"/>
        <v>0.4</v>
      </c>
      <c r="S165" s="161">
        <f t="shared" si="127"/>
        <v>0.4</v>
      </c>
      <c r="T165" s="161">
        <f t="shared" si="127"/>
        <v>0.4</v>
      </c>
      <c r="U165" s="161">
        <f t="shared" si="128"/>
        <v>0.4</v>
      </c>
      <c r="V165" s="161">
        <f t="shared" si="128"/>
        <v>0.4</v>
      </c>
      <c r="W165" s="161">
        <f t="shared" si="128"/>
        <v>0.4</v>
      </c>
      <c r="X165" s="161">
        <f t="shared" si="128"/>
        <v>0.4</v>
      </c>
      <c r="Y165" s="161">
        <f t="shared" si="128"/>
        <v>0.4</v>
      </c>
      <c r="Z165" s="161">
        <f t="shared" si="128"/>
        <v>0.4</v>
      </c>
      <c r="AA165" s="161">
        <f t="shared" si="128"/>
        <v>0.4</v>
      </c>
      <c r="AB165" s="161">
        <f t="shared" si="128"/>
        <v>0.4</v>
      </c>
      <c r="AC165" s="161">
        <f t="shared" si="128"/>
        <v>0.4</v>
      </c>
      <c r="AD165" s="161">
        <f t="shared" si="128"/>
        <v>0.4</v>
      </c>
      <c r="AE165" s="161">
        <f t="shared" si="128"/>
        <v>0.4</v>
      </c>
      <c r="AF165" s="161">
        <f t="shared" si="128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f t="shared" si="127"/>
        <v>0.64</v>
      </c>
      <c r="E166" s="164">
        <f t="shared" si="127"/>
        <v>0.64</v>
      </c>
      <c r="F166" s="164">
        <f t="shared" si="127"/>
        <v>0.64</v>
      </c>
      <c r="G166" s="164">
        <f t="shared" si="127"/>
        <v>0.64</v>
      </c>
      <c r="H166" s="164">
        <f t="shared" si="127"/>
        <v>0.64</v>
      </c>
      <c r="I166" s="164">
        <f t="shared" si="127"/>
        <v>0.64</v>
      </c>
      <c r="J166" s="164">
        <f t="shared" si="127"/>
        <v>0.64</v>
      </c>
      <c r="K166" s="164">
        <f t="shared" si="127"/>
        <v>0.64</v>
      </c>
      <c r="L166" s="164">
        <f t="shared" si="127"/>
        <v>0.64</v>
      </c>
      <c r="M166" s="164">
        <f t="shared" si="127"/>
        <v>0.64</v>
      </c>
      <c r="N166" s="164">
        <f t="shared" si="127"/>
        <v>0.64</v>
      </c>
      <c r="O166" s="164">
        <f t="shared" si="127"/>
        <v>0.64</v>
      </c>
      <c r="P166" s="164">
        <f t="shared" si="127"/>
        <v>0.64</v>
      </c>
      <c r="Q166" s="164">
        <f t="shared" si="127"/>
        <v>0.64</v>
      </c>
      <c r="R166" s="164">
        <f t="shared" si="127"/>
        <v>0.64</v>
      </c>
      <c r="S166" s="164">
        <f t="shared" si="127"/>
        <v>0.64</v>
      </c>
      <c r="T166" s="164">
        <f t="shared" si="127"/>
        <v>0.64</v>
      </c>
      <c r="U166" s="164">
        <f t="shared" si="128"/>
        <v>0.64</v>
      </c>
      <c r="V166" s="164">
        <f t="shared" si="128"/>
        <v>0.64</v>
      </c>
      <c r="W166" s="164">
        <f t="shared" si="128"/>
        <v>0.64</v>
      </c>
      <c r="X166" s="164">
        <f t="shared" si="128"/>
        <v>0.64</v>
      </c>
      <c r="Y166" s="164">
        <f t="shared" si="128"/>
        <v>0.64</v>
      </c>
      <c r="Z166" s="164">
        <f t="shared" si="128"/>
        <v>0.64</v>
      </c>
      <c r="AA166" s="164">
        <f t="shared" si="128"/>
        <v>0.64</v>
      </c>
      <c r="AB166" s="164">
        <f t="shared" si="128"/>
        <v>0.64</v>
      </c>
      <c r="AC166" s="164">
        <f t="shared" si="128"/>
        <v>0.64</v>
      </c>
      <c r="AD166" s="164">
        <f t="shared" si="128"/>
        <v>0.64</v>
      </c>
      <c r="AE166" s="164">
        <f t="shared" si="128"/>
        <v>0.64</v>
      </c>
      <c r="AF166" s="164">
        <f t="shared" si="128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f t="shared" ref="D167:AG167" si="129">SUM(D161:D166)</f>
        <v>3.54</v>
      </c>
      <c r="E167" s="167">
        <f t="shared" si="129"/>
        <v>3.54</v>
      </c>
      <c r="F167" s="167">
        <f t="shared" si="129"/>
        <v>3.54</v>
      </c>
      <c r="G167" s="167">
        <f t="shared" si="129"/>
        <v>3.54</v>
      </c>
      <c r="H167" s="167">
        <f t="shared" si="129"/>
        <v>3.54</v>
      </c>
      <c r="I167" s="167">
        <f t="shared" si="129"/>
        <v>3.54</v>
      </c>
      <c r="J167" s="167">
        <f t="shared" si="129"/>
        <v>3.54</v>
      </c>
      <c r="K167" s="167">
        <f t="shared" si="129"/>
        <v>3.54</v>
      </c>
      <c r="L167" s="167">
        <f t="shared" si="129"/>
        <v>3.54</v>
      </c>
      <c r="M167" s="167">
        <f t="shared" si="129"/>
        <v>3.54</v>
      </c>
      <c r="N167" s="167">
        <f t="shared" si="129"/>
        <v>3.54</v>
      </c>
      <c r="O167" s="167">
        <f t="shared" si="129"/>
        <v>3.54</v>
      </c>
      <c r="P167" s="167">
        <f t="shared" si="129"/>
        <v>3.54</v>
      </c>
      <c r="Q167" s="167">
        <f t="shared" si="129"/>
        <v>3.54</v>
      </c>
      <c r="R167" s="167">
        <f t="shared" si="129"/>
        <v>3.54</v>
      </c>
      <c r="S167" s="167">
        <f t="shared" si="129"/>
        <v>3.54</v>
      </c>
      <c r="T167" s="167">
        <f t="shared" ref="T167" si="130">SUM(T161:T166)</f>
        <v>3.54</v>
      </c>
      <c r="U167" s="167">
        <f t="shared" si="129"/>
        <v>3.54</v>
      </c>
      <c r="V167" s="167">
        <f t="shared" si="129"/>
        <v>3.54</v>
      </c>
      <c r="W167" s="167">
        <f t="shared" si="129"/>
        <v>3.54</v>
      </c>
      <c r="X167" s="167">
        <f t="shared" si="129"/>
        <v>3.54</v>
      </c>
      <c r="Y167" s="167">
        <f t="shared" si="129"/>
        <v>3.54</v>
      </c>
      <c r="Z167" s="167">
        <f t="shared" si="129"/>
        <v>3.54</v>
      </c>
      <c r="AA167" s="167">
        <f t="shared" si="129"/>
        <v>3.54</v>
      </c>
      <c r="AB167" s="167">
        <f t="shared" ref="AB167" si="131">SUM(AB161:AB166)</f>
        <v>3.54</v>
      </c>
      <c r="AC167" s="167">
        <f t="shared" si="129"/>
        <v>3.54</v>
      </c>
      <c r="AD167" s="167">
        <f t="shared" si="129"/>
        <v>3.54</v>
      </c>
      <c r="AE167" s="167">
        <f t="shared" si="129"/>
        <v>3.54</v>
      </c>
      <c r="AF167" s="167">
        <f t="shared" si="129"/>
        <v>3.54</v>
      </c>
      <c r="AG167" s="168">
        <f t="shared" si="129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f t="shared" ref="C169:R184" si="132">C169</f>
        <v>0</v>
      </c>
      <c r="E169" s="159">
        <f t="shared" si="132"/>
        <v>0</v>
      </c>
      <c r="F169" s="159">
        <f t="shared" si="132"/>
        <v>0</v>
      </c>
      <c r="G169" s="159">
        <f t="shared" si="132"/>
        <v>0</v>
      </c>
      <c r="H169" s="159">
        <f t="shared" si="132"/>
        <v>0</v>
      </c>
      <c r="I169" s="159">
        <f t="shared" si="132"/>
        <v>0</v>
      </c>
      <c r="J169" s="159">
        <f t="shared" si="132"/>
        <v>0</v>
      </c>
      <c r="K169" s="159">
        <f t="shared" si="132"/>
        <v>0</v>
      </c>
      <c r="L169" s="159">
        <f t="shared" si="132"/>
        <v>0</v>
      </c>
      <c r="M169" s="159">
        <f t="shared" si="132"/>
        <v>0</v>
      </c>
      <c r="N169" s="159">
        <f t="shared" si="132"/>
        <v>0</v>
      </c>
      <c r="O169" s="159">
        <f t="shared" si="132"/>
        <v>0</v>
      </c>
      <c r="P169" s="159">
        <f t="shared" si="132"/>
        <v>0</v>
      </c>
      <c r="Q169" s="159">
        <f t="shared" si="132"/>
        <v>0</v>
      </c>
      <c r="R169" s="159">
        <f t="shared" si="132"/>
        <v>0</v>
      </c>
      <c r="S169" s="159">
        <f t="shared" ref="S169:AF184" si="133">R169</f>
        <v>0</v>
      </c>
      <c r="T169" s="159">
        <f t="shared" si="133"/>
        <v>0</v>
      </c>
      <c r="U169" s="159">
        <f t="shared" si="133"/>
        <v>0</v>
      </c>
      <c r="V169" s="159">
        <f t="shared" si="133"/>
        <v>0</v>
      </c>
      <c r="W169" s="159">
        <f t="shared" si="133"/>
        <v>0</v>
      </c>
      <c r="X169" s="159">
        <f t="shared" si="133"/>
        <v>0</v>
      </c>
      <c r="Y169" s="159">
        <f t="shared" si="133"/>
        <v>0</v>
      </c>
      <c r="Z169" s="159">
        <f t="shared" si="133"/>
        <v>0</v>
      </c>
      <c r="AA169" s="159">
        <f t="shared" si="133"/>
        <v>0</v>
      </c>
      <c r="AB169" s="159">
        <f t="shared" si="133"/>
        <v>0</v>
      </c>
      <c r="AC169" s="159">
        <f t="shared" si="133"/>
        <v>0</v>
      </c>
      <c r="AD169" s="159">
        <f t="shared" si="133"/>
        <v>0</v>
      </c>
      <c r="AE169" s="159">
        <f t="shared" si="133"/>
        <v>0</v>
      </c>
      <c r="AF169" s="172">
        <f t="shared" si="133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f t="shared" si="132"/>
        <v>0</v>
      </c>
      <c r="E170" s="161">
        <f t="shared" si="132"/>
        <v>0</v>
      </c>
      <c r="F170" s="161">
        <f t="shared" si="132"/>
        <v>0</v>
      </c>
      <c r="G170" s="161">
        <f t="shared" si="132"/>
        <v>0</v>
      </c>
      <c r="H170" s="161">
        <f t="shared" si="132"/>
        <v>0</v>
      </c>
      <c r="I170" s="161">
        <f t="shared" si="132"/>
        <v>0</v>
      </c>
      <c r="J170" s="161">
        <f t="shared" si="132"/>
        <v>0</v>
      </c>
      <c r="K170" s="161">
        <f t="shared" si="132"/>
        <v>0</v>
      </c>
      <c r="L170" s="161">
        <f t="shared" si="132"/>
        <v>0</v>
      </c>
      <c r="M170" s="161">
        <f t="shared" si="132"/>
        <v>0</v>
      </c>
      <c r="N170" s="161">
        <f t="shared" si="132"/>
        <v>0</v>
      </c>
      <c r="O170" s="161">
        <f t="shared" si="132"/>
        <v>0</v>
      </c>
      <c r="P170" s="161">
        <f t="shared" si="132"/>
        <v>0</v>
      </c>
      <c r="Q170" s="161">
        <f t="shared" si="132"/>
        <v>0</v>
      </c>
      <c r="R170" s="161">
        <f t="shared" si="132"/>
        <v>0</v>
      </c>
      <c r="S170" s="161">
        <f t="shared" si="133"/>
        <v>0</v>
      </c>
      <c r="T170" s="161">
        <f t="shared" si="133"/>
        <v>0</v>
      </c>
      <c r="U170" s="161">
        <f t="shared" si="133"/>
        <v>0</v>
      </c>
      <c r="V170" s="161">
        <f t="shared" si="133"/>
        <v>0</v>
      </c>
      <c r="W170" s="161">
        <f t="shared" si="133"/>
        <v>0</v>
      </c>
      <c r="X170" s="161">
        <f t="shared" si="133"/>
        <v>0</v>
      </c>
      <c r="Y170" s="161">
        <f t="shared" si="133"/>
        <v>0</v>
      </c>
      <c r="Z170" s="161">
        <f t="shared" si="133"/>
        <v>0</v>
      </c>
      <c r="AA170" s="161">
        <f t="shared" si="133"/>
        <v>0</v>
      </c>
      <c r="AB170" s="161">
        <f t="shared" si="133"/>
        <v>0</v>
      </c>
      <c r="AC170" s="161">
        <f t="shared" si="133"/>
        <v>0</v>
      </c>
      <c r="AD170" s="161">
        <f t="shared" si="133"/>
        <v>0</v>
      </c>
      <c r="AE170" s="161">
        <f t="shared" si="133"/>
        <v>0</v>
      </c>
      <c r="AF170" s="174">
        <f t="shared" si="133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f t="shared" si="132"/>
        <v>0</v>
      </c>
      <c r="E171" s="161">
        <f t="shared" si="132"/>
        <v>0</v>
      </c>
      <c r="F171" s="161">
        <f t="shared" si="132"/>
        <v>0</v>
      </c>
      <c r="G171" s="161">
        <f t="shared" si="132"/>
        <v>0</v>
      </c>
      <c r="H171" s="161">
        <f t="shared" si="132"/>
        <v>0</v>
      </c>
      <c r="I171" s="161">
        <f t="shared" si="132"/>
        <v>0</v>
      </c>
      <c r="J171" s="161">
        <f t="shared" si="132"/>
        <v>0</v>
      </c>
      <c r="K171" s="161">
        <f t="shared" si="132"/>
        <v>0</v>
      </c>
      <c r="L171" s="161">
        <f t="shared" si="132"/>
        <v>0</v>
      </c>
      <c r="M171" s="161">
        <f t="shared" si="132"/>
        <v>0</v>
      </c>
      <c r="N171" s="161">
        <f t="shared" si="132"/>
        <v>0</v>
      </c>
      <c r="O171" s="161">
        <f t="shared" si="132"/>
        <v>0</v>
      </c>
      <c r="P171" s="161">
        <f t="shared" si="132"/>
        <v>0</v>
      </c>
      <c r="Q171" s="161">
        <f t="shared" si="132"/>
        <v>0</v>
      </c>
      <c r="R171" s="161">
        <f t="shared" si="132"/>
        <v>0</v>
      </c>
      <c r="S171" s="161">
        <f t="shared" si="133"/>
        <v>0</v>
      </c>
      <c r="T171" s="161">
        <f t="shared" si="133"/>
        <v>0</v>
      </c>
      <c r="U171" s="161">
        <f t="shared" si="133"/>
        <v>0</v>
      </c>
      <c r="V171" s="161">
        <f t="shared" si="133"/>
        <v>0</v>
      </c>
      <c r="W171" s="161">
        <f t="shared" si="133"/>
        <v>0</v>
      </c>
      <c r="X171" s="161">
        <f t="shared" si="133"/>
        <v>0</v>
      </c>
      <c r="Y171" s="161">
        <f t="shared" si="133"/>
        <v>0</v>
      </c>
      <c r="Z171" s="161">
        <f t="shared" si="133"/>
        <v>0</v>
      </c>
      <c r="AA171" s="161">
        <f t="shared" si="133"/>
        <v>0</v>
      </c>
      <c r="AB171" s="161">
        <f t="shared" si="133"/>
        <v>0</v>
      </c>
      <c r="AC171" s="161">
        <f t="shared" si="133"/>
        <v>0</v>
      </c>
      <c r="AD171" s="161">
        <f t="shared" si="133"/>
        <v>0</v>
      </c>
      <c r="AE171" s="161">
        <f t="shared" si="133"/>
        <v>0</v>
      </c>
      <c r="AF171" s="174">
        <f t="shared" si="133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f t="shared" si="132"/>
        <v>0</v>
      </c>
      <c r="E172" s="161">
        <f t="shared" si="132"/>
        <v>0</v>
      </c>
      <c r="F172" s="161">
        <f t="shared" si="132"/>
        <v>0</v>
      </c>
      <c r="G172" s="161">
        <f t="shared" si="132"/>
        <v>0</v>
      </c>
      <c r="H172" s="161">
        <f t="shared" si="132"/>
        <v>0</v>
      </c>
      <c r="I172" s="161">
        <f t="shared" si="132"/>
        <v>0</v>
      </c>
      <c r="J172" s="161">
        <f t="shared" si="132"/>
        <v>0</v>
      </c>
      <c r="K172" s="161">
        <f t="shared" si="132"/>
        <v>0</v>
      </c>
      <c r="L172" s="161">
        <f t="shared" si="132"/>
        <v>0</v>
      </c>
      <c r="M172" s="161">
        <f t="shared" si="132"/>
        <v>0</v>
      </c>
      <c r="N172" s="161">
        <f t="shared" si="132"/>
        <v>0</v>
      </c>
      <c r="O172" s="161">
        <f t="shared" si="132"/>
        <v>0</v>
      </c>
      <c r="P172" s="161">
        <f t="shared" si="132"/>
        <v>0</v>
      </c>
      <c r="Q172" s="161">
        <f t="shared" si="132"/>
        <v>0</v>
      </c>
      <c r="R172" s="161">
        <f t="shared" si="132"/>
        <v>0</v>
      </c>
      <c r="S172" s="161">
        <f t="shared" si="133"/>
        <v>0</v>
      </c>
      <c r="T172" s="161">
        <f t="shared" si="133"/>
        <v>0</v>
      </c>
      <c r="U172" s="161">
        <f t="shared" si="133"/>
        <v>0</v>
      </c>
      <c r="V172" s="161">
        <f t="shared" si="133"/>
        <v>0</v>
      </c>
      <c r="W172" s="161">
        <f t="shared" si="133"/>
        <v>0</v>
      </c>
      <c r="X172" s="161">
        <f t="shared" si="133"/>
        <v>0</v>
      </c>
      <c r="Y172" s="161">
        <f t="shared" si="133"/>
        <v>0</v>
      </c>
      <c r="Z172" s="161">
        <f t="shared" si="133"/>
        <v>0</v>
      </c>
      <c r="AA172" s="161">
        <f t="shared" si="133"/>
        <v>0</v>
      </c>
      <c r="AB172" s="161">
        <f t="shared" si="133"/>
        <v>0</v>
      </c>
      <c r="AC172" s="161">
        <f t="shared" si="133"/>
        <v>0</v>
      </c>
      <c r="AD172" s="161">
        <f t="shared" si="133"/>
        <v>0</v>
      </c>
      <c r="AE172" s="161">
        <f t="shared" si="133"/>
        <v>0</v>
      </c>
      <c r="AF172" s="174">
        <f t="shared" si="133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f t="shared" si="132"/>
        <v>0</v>
      </c>
      <c r="E173" s="161">
        <f t="shared" si="132"/>
        <v>0</v>
      </c>
      <c r="F173" s="161">
        <f t="shared" si="132"/>
        <v>0</v>
      </c>
      <c r="G173" s="161">
        <f t="shared" si="132"/>
        <v>0</v>
      </c>
      <c r="H173" s="161">
        <f t="shared" si="132"/>
        <v>0</v>
      </c>
      <c r="I173" s="161">
        <f t="shared" si="132"/>
        <v>0</v>
      </c>
      <c r="J173" s="161">
        <f t="shared" si="132"/>
        <v>0</v>
      </c>
      <c r="K173" s="161">
        <f t="shared" si="132"/>
        <v>0</v>
      </c>
      <c r="L173" s="161">
        <f t="shared" si="132"/>
        <v>0</v>
      </c>
      <c r="M173" s="161">
        <f t="shared" si="132"/>
        <v>0</v>
      </c>
      <c r="N173" s="161">
        <f t="shared" si="132"/>
        <v>0</v>
      </c>
      <c r="O173" s="161">
        <f t="shared" si="132"/>
        <v>0</v>
      </c>
      <c r="P173" s="161">
        <f t="shared" si="132"/>
        <v>0</v>
      </c>
      <c r="Q173" s="161">
        <f t="shared" si="132"/>
        <v>0</v>
      </c>
      <c r="R173" s="161">
        <f t="shared" si="132"/>
        <v>0</v>
      </c>
      <c r="S173" s="161">
        <f t="shared" si="133"/>
        <v>0</v>
      </c>
      <c r="T173" s="161">
        <f t="shared" si="133"/>
        <v>0</v>
      </c>
      <c r="U173" s="161">
        <f t="shared" si="133"/>
        <v>0</v>
      </c>
      <c r="V173" s="161">
        <f t="shared" si="133"/>
        <v>0</v>
      </c>
      <c r="W173" s="161">
        <f t="shared" si="133"/>
        <v>0</v>
      </c>
      <c r="X173" s="161">
        <f t="shared" si="133"/>
        <v>0</v>
      </c>
      <c r="Y173" s="161">
        <f t="shared" si="133"/>
        <v>0</v>
      </c>
      <c r="Z173" s="161">
        <f t="shared" si="133"/>
        <v>0</v>
      </c>
      <c r="AA173" s="161">
        <f t="shared" si="133"/>
        <v>0</v>
      </c>
      <c r="AB173" s="161">
        <f t="shared" si="133"/>
        <v>0</v>
      </c>
      <c r="AC173" s="161">
        <f t="shared" si="133"/>
        <v>0</v>
      </c>
      <c r="AD173" s="161">
        <f t="shared" si="133"/>
        <v>0</v>
      </c>
      <c r="AE173" s="161">
        <f t="shared" si="133"/>
        <v>0</v>
      </c>
      <c r="AF173" s="174">
        <f t="shared" si="133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f t="shared" si="132"/>
        <v>0</v>
      </c>
      <c r="E174" s="161">
        <f t="shared" si="132"/>
        <v>0</v>
      </c>
      <c r="F174" s="161">
        <f t="shared" si="132"/>
        <v>0</v>
      </c>
      <c r="G174" s="161">
        <f t="shared" si="132"/>
        <v>0</v>
      </c>
      <c r="H174" s="161">
        <f t="shared" si="132"/>
        <v>0</v>
      </c>
      <c r="I174" s="161">
        <f t="shared" si="132"/>
        <v>0</v>
      </c>
      <c r="J174" s="161">
        <f t="shared" si="132"/>
        <v>0</v>
      </c>
      <c r="K174" s="161">
        <f t="shared" si="132"/>
        <v>0</v>
      </c>
      <c r="L174" s="161">
        <f t="shared" si="132"/>
        <v>0</v>
      </c>
      <c r="M174" s="161">
        <f t="shared" si="132"/>
        <v>0</v>
      </c>
      <c r="N174" s="161">
        <f t="shared" si="132"/>
        <v>0</v>
      </c>
      <c r="O174" s="161">
        <f t="shared" si="132"/>
        <v>0</v>
      </c>
      <c r="P174" s="161">
        <f t="shared" si="132"/>
        <v>0</v>
      </c>
      <c r="Q174" s="161">
        <f t="shared" si="132"/>
        <v>0</v>
      </c>
      <c r="R174" s="161">
        <f t="shared" si="132"/>
        <v>0</v>
      </c>
      <c r="S174" s="161">
        <f t="shared" si="133"/>
        <v>0</v>
      </c>
      <c r="T174" s="161">
        <f t="shared" si="133"/>
        <v>0</v>
      </c>
      <c r="U174" s="161">
        <f t="shared" si="133"/>
        <v>0</v>
      </c>
      <c r="V174" s="161">
        <f t="shared" si="133"/>
        <v>0</v>
      </c>
      <c r="W174" s="161">
        <f t="shared" si="133"/>
        <v>0</v>
      </c>
      <c r="X174" s="161">
        <f t="shared" si="133"/>
        <v>0</v>
      </c>
      <c r="Y174" s="161">
        <f t="shared" si="133"/>
        <v>0</v>
      </c>
      <c r="Z174" s="161">
        <f t="shared" si="133"/>
        <v>0</v>
      </c>
      <c r="AA174" s="161">
        <f t="shared" si="133"/>
        <v>0</v>
      </c>
      <c r="AB174" s="161">
        <f t="shared" si="133"/>
        <v>0</v>
      </c>
      <c r="AC174" s="161">
        <f t="shared" si="133"/>
        <v>0</v>
      </c>
      <c r="AD174" s="161">
        <f t="shared" si="133"/>
        <v>0</v>
      </c>
      <c r="AE174" s="161">
        <f t="shared" si="133"/>
        <v>0</v>
      </c>
      <c r="AF174" s="174">
        <f t="shared" si="133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32"/>
        <v>0</v>
      </c>
      <c r="D175" s="161">
        <f t="shared" si="132"/>
        <v>0</v>
      </c>
      <c r="E175" s="161">
        <f t="shared" si="132"/>
        <v>0</v>
      </c>
      <c r="F175" s="161">
        <f t="shared" si="132"/>
        <v>0</v>
      </c>
      <c r="G175" s="161">
        <f t="shared" si="132"/>
        <v>0</v>
      </c>
      <c r="H175" s="161">
        <f t="shared" si="132"/>
        <v>0</v>
      </c>
      <c r="I175" s="161">
        <f t="shared" si="132"/>
        <v>0</v>
      </c>
      <c r="J175" s="161">
        <f t="shared" si="132"/>
        <v>0</v>
      </c>
      <c r="K175" s="161">
        <f t="shared" si="132"/>
        <v>0</v>
      </c>
      <c r="L175" s="161">
        <f t="shared" si="132"/>
        <v>0</v>
      </c>
      <c r="M175" s="161">
        <f t="shared" si="132"/>
        <v>0</v>
      </c>
      <c r="N175" s="161">
        <f t="shared" si="132"/>
        <v>0</v>
      </c>
      <c r="O175" s="161">
        <f t="shared" si="132"/>
        <v>0</v>
      </c>
      <c r="P175" s="161">
        <f t="shared" si="132"/>
        <v>0</v>
      </c>
      <c r="Q175" s="161">
        <f t="shared" si="132"/>
        <v>0</v>
      </c>
      <c r="R175" s="161">
        <f t="shared" si="132"/>
        <v>0</v>
      </c>
      <c r="S175" s="161">
        <f t="shared" si="133"/>
        <v>0</v>
      </c>
      <c r="T175" s="161">
        <f t="shared" si="133"/>
        <v>0</v>
      </c>
      <c r="U175" s="161">
        <f t="shared" si="133"/>
        <v>0</v>
      </c>
      <c r="V175" s="161">
        <f t="shared" si="133"/>
        <v>0</v>
      </c>
      <c r="W175" s="161">
        <f t="shared" si="133"/>
        <v>0</v>
      </c>
      <c r="X175" s="161">
        <f t="shared" si="133"/>
        <v>0</v>
      </c>
      <c r="Y175" s="161">
        <f t="shared" si="133"/>
        <v>0</v>
      </c>
      <c r="Z175" s="161">
        <f t="shared" si="133"/>
        <v>0</v>
      </c>
      <c r="AA175" s="161">
        <f t="shared" si="133"/>
        <v>0</v>
      </c>
      <c r="AB175" s="161">
        <f t="shared" si="133"/>
        <v>0</v>
      </c>
      <c r="AC175" s="161">
        <f t="shared" si="133"/>
        <v>0</v>
      </c>
      <c r="AD175" s="161">
        <f t="shared" si="133"/>
        <v>0</v>
      </c>
      <c r="AE175" s="161">
        <f t="shared" si="133"/>
        <v>0</v>
      </c>
      <c r="AF175" s="174">
        <f t="shared" si="133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32"/>
        <v>0</v>
      </c>
      <c r="D176" s="161">
        <f t="shared" si="132"/>
        <v>0</v>
      </c>
      <c r="E176" s="161">
        <f t="shared" si="132"/>
        <v>0</v>
      </c>
      <c r="F176" s="161">
        <f t="shared" si="132"/>
        <v>0</v>
      </c>
      <c r="G176" s="161">
        <f t="shared" si="132"/>
        <v>0</v>
      </c>
      <c r="H176" s="161">
        <f t="shared" si="132"/>
        <v>0</v>
      </c>
      <c r="I176" s="161">
        <f t="shared" si="132"/>
        <v>0</v>
      </c>
      <c r="J176" s="161">
        <f t="shared" si="132"/>
        <v>0</v>
      </c>
      <c r="K176" s="161">
        <f t="shared" si="132"/>
        <v>0</v>
      </c>
      <c r="L176" s="161">
        <f t="shared" si="132"/>
        <v>0</v>
      </c>
      <c r="M176" s="161">
        <f t="shared" si="132"/>
        <v>0</v>
      </c>
      <c r="N176" s="161">
        <f t="shared" si="132"/>
        <v>0</v>
      </c>
      <c r="O176" s="161">
        <f t="shared" si="132"/>
        <v>0</v>
      </c>
      <c r="P176" s="161">
        <f t="shared" si="132"/>
        <v>0</v>
      </c>
      <c r="Q176" s="161">
        <f t="shared" si="132"/>
        <v>0</v>
      </c>
      <c r="R176" s="161">
        <f t="shared" si="132"/>
        <v>0</v>
      </c>
      <c r="S176" s="161">
        <f t="shared" si="133"/>
        <v>0</v>
      </c>
      <c r="T176" s="161">
        <f t="shared" si="133"/>
        <v>0</v>
      </c>
      <c r="U176" s="161">
        <f t="shared" si="133"/>
        <v>0</v>
      </c>
      <c r="V176" s="161">
        <f t="shared" si="133"/>
        <v>0</v>
      </c>
      <c r="W176" s="161">
        <f t="shared" si="133"/>
        <v>0</v>
      </c>
      <c r="X176" s="161">
        <f t="shared" si="133"/>
        <v>0</v>
      </c>
      <c r="Y176" s="161">
        <f t="shared" si="133"/>
        <v>0</v>
      </c>
      <c r="Z176" s="161">
        <f t="shared" si="133"/>
        <v>0</v>
      </c>
      <c r="AA176" s="161">
        <f t="shared" si="133"/>
        <v>0</v>
      </c>
      <c r="AB176" s="161">
        <f t="shared" si="133"/>
        <v>0</v>
      </c>
      <c r="AC176" s="161">
        <f t="shared" si="133"/>
        <v>0</v>
      </c>
      <c r="AD176" s="161">
        <f t="shared" si="133"/>
        <v>0</v>
      </c>
      <c r="AE176" s="161">
        <f t="shared" si="133"/>
        <v>0</v>
      </c>
      <c r="AF176" s="174">
        <f t="shared" si="133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32"/>
        <v>0</v>
      </c>
      <c r="D177" s="161">
        <f t="shared" si="132"/>
        <v>0</v>
      </c>
      <c r="E177" s="161">
        <f t="shared" si="132"/>
        <v>0</v>
      </c>
      <c r="F177" s="161">
        <f t="shared" si="132"/>
        <v>0</v>
      </c>
      <c r="G177" s="161">
        <f t="shared" si="132"/>
        <v>0</v>
      </c>
      <c r="H177" s="161">
        <f t="shared" si="132"/>
        <v>0</v>
      </c>
      <c r="I177" s="161">
        <f t="shared" si="132"/>
        <v>0</v>
      </c>
      <c r="J177" s="161">
        <f t="shared" si="132"/>
        <v>0</v>
      </c>
      <c r="K177" s="161">
        <f t="shared" si="132"/>
        <v>0</v>
      </c>
      <c r="L177" s="161">
        <f t="shared" si="132"/>
        <v>0</v>
      </c>
      <c r="M177" s="161">
        <f t="shared" si="132"/>
        <v>0</v>
      </c>
      <c r="N177" s="161">
        <f t="shared" si="132"/>
        <v>0</v>
      </c>
      <c r="O177" s="161">
        <f t="shared" si="132"/>
        <v>0</v>
      </c>
      <c r="P177" s="161">
        <f t="shared" si="132"/>
        <v>0</v>
      </c>
      <c r="Q177" s="161">
        <f t="shared" si="132"/>
        <v>0</v>
      </c>
      <c r="R177" s="161">
        <f t="shared" si="132"/>
        <v>0</v>
      </c>
      <c r="S177" s="161">
        <f t="shared" si="133"/>
        <v>0</v>
      </c>
      <c r="T177" s="161">
        <f t="shared" si="133"/>
        <v>0</v>
      </c>
      <c r="U177" s="161">
        <f t="shared" si="133"/>
        <v>0</v>
      </c>
      <c r="V177" s="161">
        <f t="shared" si="133"/>
        <v>0</v>
      </c>
      <c r="W177" s="161">
        <f t="shared" si="133"/>
        <v>0</v>
      </c>
      <c r="X177" s="161">
        <f t="shared" si="133"/>
        <v>0</v>
      </c>
      <c r="Y177" s="161">
        <f t="shared" si="133"/>
        <v>0</v>
      </c>
      <c r="Z177" s="161">
        <f t="shared" si="133"/>
        <v>0</v>
      </c>
      <c r="AA177" s="161">
        <f t="shared" si="133"/>
        <v>0</v>
      </c>
      <c r="AB177" s="161">
        <f t="shared" si="133"/>
        <v>0</v>
      </c>
      <c r="AC177" s="161">
        <f t="shared" si="133"/>
        <v>0</v>
      </c>
      <c r="AD177" s="161">
        <f t="shared" si="133"/>
        <v>0</v>
      </c>
      <c r="AE177" s="161">
        <f t="shared" si="133"/>
        <v>0</v>
      </c>
      <c r="AF177" s="174">
        <f t="shared" si="133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32"/>
        <v>0</v>
      </c>
      <c r="D178" s="161">
        <f t="shared" si="132"/>
        <v>0</v>
      </c>
      <c r="E178" s="161">
        <f t="shared" si="132"/>
        <v>0</v>
      </c>
      <c r="F178" s="161">
        <f t="shared" si="132"/>
        <v>0</v>
      </c>
      <c r="G178" s="161">
        <f t="shared" si="132"/>
        <v>0</v>
      </c>
      <c r="H178" s="161">
        <f t="shared" si="132"/>
        <v>0</v>
      </c>
      <c r="I178" s="161">
        <f t="shared" si="132"/>
        <v>0</v>
      </c>
      <c r="J178" s="161">
        <f t="shared" si="132"/>
        <v>0</v>
      </c>
      <c r="K178" s="161">
        <f t="shared" si="132"/>
        <v>0</v>
      </c>
      <c r="L178" s="161">
        <f t="shared" si="132"/>
        <v>0</v>
      </c>
      <c r="M178" s="161">
        <f t="shared" si="132"/>
        <v>0</v>
      </c>
      <c r="N178" s="161">
        <f t="shared" si="132"/>
        <v>0</v>
      </c>
      <c r="O178" s="161">
        <f t="shared" si="132"/>
        <v>0</v>
      </c>
      <c r="P178" s="161">
        <f t="shared" si="132"/>
        <v>0</v>
      </c>
      <c r="Q178" s="161">
        <f t="shared" si="132"/>
        <v>0</v>
      </c>
      <c r="R178" s="161">
        <f t="shared" si="132"/>
        <v>0</v>
      </c>
      <c r="S178" s="161">
        <f t="shared" si="133"/>
        <v>0</v>
      </c>
      <c r="T178" s="161">
        <f t="shared" si="133"/>
        <v>0</v>
      </c>
      <c r="U178" s="161">
        <f t="shared" si="133"/>
        <v>0</v>
      </c>
      <c r="V178" s="161">
        <f t="shared" si="133"/>
        <v>0</v>
      </c>
      <c r="W178" s="161">
        <f t="shared" si="133"/>
        <v>0</v>
      </c>
      <c r="X178" s="161">
        <f t="shared" si="133"/>
        <v>0</v>
      </c>
      <c r="Y178" s="161">
        <f t="shared" si="133"/>
        <v>0</v>
      </c>
      <c r="Z178" s="161">
        <f t="shared" si="133"/>
        <v>0</v>
      </c>
      <c r="AA178" s="161">
        <f t="shared" si="133"/>
        <v>0</v>
      </c>
      <c r="AB178" s="161">
        <f t="shared" si="133"/>
        <v>0</v>
      </c>
      <c r="AC178" s="161">
        <f t="shared" si="133"/>
        <v>0</v>
      </c>
      <c r="AD178" s="161">
        <f t="shared" si="133"/>
        <v>0</v>
      </c>
      <c r="AE178" s="161">
        <f t="shared" si="133"/>
        <v>0</v>
      </c>
      <c r="AF178" s="174">
        <f t="shared" si="133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32"/>
        <v>0</v>
      </c>
      <c r="D179" s="161">
        <f t="shared" si="132"/>
        <v>0</v>
      </c>
      <c r="E179" s="161">
        <f t="shared" si="132"/>
        <v>0</v>
      </c>
      <c r="F179" s="161">
        <f t="shared" si="132"/>
        <v>0</v>
      </c>
      <c r="G179" s="161">
        <f t="shared" si="132"/>
        <v>0</v>
      </c>
      <c r="H179" s="161">
        <f t="shared" si="132"/>
        <v>0</v>
      </c>
      <c r="I179" s="161">
        <f t="shared" si="132"/>
        <v>0</v>
      </c>
      <c r="J179" s="161">
        <f t="shared" si="132"/>
        <v>0</v>
      </c>
      <c r="K179" s="161">
        <f t="shared" si="132"/>
        <v>0</v>
      </c>
      <c r="L179" s="161">
        <f t="shared" si="132"/>
        <v>0</v>
      </c>
      <c r="M179" s="161">
        <f t="shared" si="132"/>
        <v>0</v>
      </c>
      <c r="N179" s="161">
        <f t="shared" si="132"/>
        <v>0</v>
      </c>
      <c r="O179" s="161">
        <f t="shared" si="132"/>
        <v>0</v>
      </c>
      <c r="P179" s="161">
        <f t="shared" si="132"/>
        <v>0</v>
      </c>
      <c r="Q179" s="161">
        <f t="shared" si="132"/>
        <v>0</v>
      </c>
      <c r="R179" s="161">
        <f t="shared" si="132"/>
        <v>0</v>
      </c>
      <c r="S179" s="161">
        <f t="shared" si="133"/>
        <v>0</v>
      </c>
      <c r="T179" s="161">
        <f t="shared" si="133"/>
        <v>0</v>
      </c>
      <c r="U179" s="161">
        <f t="shared" si="133"/>
        <v>0</v>
      </c>
      <c r="V179" s="161">
        <f t="shared" si="133"/>
        <v>0</v>
      </c>
      <c r="W179" s="161">
        <f t="shared" si="133"/>
        <v>0</v>
      </c>
      <c r="X179" s="161">
        <f t="shared" si="133"/>
        <v>0</v>
      </c>
      <c r="Y179" s="161">
        <f t="shared" si="133"/>
        <v>0</v>
      </c>
      <c r="Z179" s="161">
        <f t="shared" si="133"/>
        <v>0</v>
      </c>
      <c r="AA179" s="161">
        <f t="shared" si="133"/>
        <v>0</v>
      </c>
      <c r="AB179" s="161">
        <f t="shared" si="133"/>
        <v>0</v>
      </c>
      <c r="AC179" s="161">
        <f t="shared" si="133"/>
        <v>0</v>
      </c>
      <c r="AD179" s="161">
        <f t="shared" si="133"/>
        <v>0</v>
      </c>
      <c r="AE179" s="161">
        <f t="shared" si="133"/>
        <v>0</v>
      </c>
      <c r="AF179" s="174">
        <f t="shared" si="133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32"/>
        <v>0</v>
      </c>
      <c r="D180" s="161">
        <f t="shared" si="132"/>
        <v>0</v>
      </c>
      <c r="E180" s="161">
        <f t="shared" si="132"/>
        <v>0</v>
      </c>
      <c r="F180" s="161">
        <f t="shared" si="132"/>
        <v>0</v>
      </c>
      <c r="G180" s="161">
        <f t="shared" si="132"/>
        <v>0</v>
      </c>
      <c r="H180" s="161">
        <f t="shared" si="132"/>
        <v>0</v>
      </c>
      <c r="I180" s="161">
        <f t="shared" si="132"/>
        <v>0</v>
      </c>
      <c r="J180" s="161">
        <f t="shared" si="132"/>
        <v>0</v>
      </c>
      <c r="K180" s="161">
        <f t="shared" si="132"/>
        <v>0</v>
      </c>
      <c r="L180" s="161">
        <f t="shared" si="132"/>
        <v>0</v>
      </c>
      <c r="M180" s="161">
        <f t="shared" si="132"/>
        <v>0</v>
      </c>
      <c r="N180" s="161">
        <f t="shared" si="132"/>
        <v>0</v>
      </c>
      <c r="O180" s="161">
        <f t="shared" si="132"/>
        <v>0</v>
      </c>
      <c r="P180" s="161">
        <f t="shared" si="132"/>
        <v>0</v>
      </c>
      <c r="Q180" s="161">
        <f t="shared" si="132"/>
        <v>0</v>
      </c>
      <c r="R180" s="161">
        <f t="shared" si="132"/>
        <v>0</v>
      </c>
      <c r="S180" s="161">
        <f t="shared" si="133"/>
        <v>0</v>
      </c>
      <c r="T180" s="161">
        <f t="shared" si="133"/>
        <v>0</v>
      </c>
      <c r="U180" s="161">
        <f t="shared" si="133"/>
        <v>0</v>
      </c>
      <c r="V180" s="161">
        <f t="shared" si="133"/>
        <v>0</v>
      </c>
      <c r="W180" s="161">
        <f t="shared" si="133"/>
        <v>0</v>
      </c>
      <c r="X180" s="161">
        <f t="shared" si="133"/>
        <v>0</v>
      </c>
      <c r="Y180" s="161">
        <f t="shared" si="133"/>
        <v>0</v>
      </c>
      <c r="Z180" s="161">
        <f t="shared" si="133"/>
        <v>0</v>
      </c>
      <c r="AA180" s="161">
        <f t="shared" si="133"/>
        <v>0</v>
      </c>
      <c r="AB180" s="161">
        <f t="shared" si="133"/>
        <v>0</v>
      </c>
      <c r="AC180" s="161">
        <f t="shared" si="133"/>
        <v>0</v>
      </c>
      <c r="AD180" s="161">
        <f t="shared" si="133"/>
        <v>0</v>
      </c>
      <c r="AE180" s="161">
        <f t="shared" si="133"/>
        <v>0</v>
      </c>
      <c r="AF180" s="174">
        <f t="shared" si="133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32"/>
        <v>0</v>
      </c>
      <c r="D181" s="161">
        <f t="shared" si="132"/>
        <v>0</v>
      </c>
      <c r="E181" s="161">
        <f t="shared" si="132"/>
        <v>0</v>
      </c>
      <c r="F181" s="161">
        <f t="shared" si="132"/>
        <v>0</v>
      </c>
      <c r="G181" s="161">
        <f t="shared" si="132"/>
        <v>0</v>
      </c>
      <c r="H181" s="161">
        <f t="shared" si="132"/>
        <v>0</v>
      </c>
      <c r="I181" s="161">
        <f t="shared" si="132"/>
        <v>0</v>
      </c>
      <c r="J181" s="161">
        <f t="shared" si="132"/>
        <v>0</v>
      </c>
      <c r="K181" s="161">
        <f t="shared" si="132"/>
        <v>0</v>
      </c>
      <c r="L181" s="161">
        <f t="shared" si="132"/>
        <v>0</v>
      </c>
      <c r="M181" s="161">
        <f t="shared" si="132"/>
        <v>0</v>
      </c>
      <c r="N181" s="161">
        <f t="shared" si="132"/>
        <v>0</v>
      </c>
      <c r="O181" s="161">
        <f t="shared" si="132"/>
        <v>0</v>
      </c>
      <c r="P181" s="161">
        <f t="shared" si="132"/>
        <v>0</v>
      </c>
      <c r="Q181" s="161">
        <f t="shared" si="132"/>
        <v>0</v>
      </c>
      <c r="R181" s="161">
        <f t="shared" si="132"/>
        <v>0</v>
      </c>
      <c r="S181" s="161">
        <f t="shared" si="133"/>
        <v>0</v>
      </c>
      <c r="T181" s="161">
        <f t="shared" si="133"/>
        <v>0</v>
      </c>
      <c r="U181" s="161">
        <f t="shared" si="133"/>
        <v>0</v>
      </c>
      <c r="V181" s="161">
        <f t="shared" si="133"/>
        <v>0</v>
      </c>
      <c r="W181" s="161">
        <f t="shared" si="133"/>
        <v>0</v>
      </c>
      <c r="X181" s="161">
        <f t="shared" si="133"/>
        <v>0</v>
      </c>
      <c r="Y181" s="161">
        <f t="shared" si="133"/>
        <v>0</v>
      </c>
      <c r="Z181" s="161">
        <f t="shared" si="133"/>
        <v>0</v>
      </c>
      <c r="AA181" s="161">
        <f t="shared" si="133"/>
        <v>0</v>
      </c>
      <c r="AB181" s="161">
        <f t="shared" si="133"/>
        <v>0</v>
      </c>
      <c r="AC181" s="161">
        <f t="shared" si="133"/>
        <v>0</v>
      </c>
      <c r="AD181" s="161">
        <f t="shared" si="133"/>
        <v>0</v>
      </c>
      <c r="AE181" s="161">
        <f t="shared" si="133"/>
        <v>0</v>
      </c>
      <c r="AF181" s="174">
        <f t="shared" si="133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32"/>
        <v>0</v>
      </c>
      <c r="D182" s="161">
        <f t="shared" si="132"/>
        <v>0</v>
      </c>
      <c r="E182" s="161">
        <f t="shared" si="132"/>
        <v>0</v>
      </c>
      <c r="F182" s="161">
        <f t="shared" si="132"/>
        <v>0</v>
      </c>
      <c r="G182" s="161">
        <f t="shared" si="132"/>
        <v>0</v>
      </c>
      <c r="H182" s="161">
        <f t="shared" si="132"/>
        <v>0</v>
      </c>
      <c r="I182" s="161">
        <f t="shared" si="132"/>
        <v>0</v>
      </c>
      <c r="J182" s="161">
        <f t="shared" si="132"/>
        <v>0</v>
      </c>
      <c r="K182" s="161">
        <f t="shared" si="132"/>
        <v>0</v>
      </c>
      <c r="L182" s="161">
        <f t="shared" si="132"/>
        <v>0</v>
      </c>
      <c r="M182" s="161">
        <f t="shared" si="132"/>
        <v>0</v>
      </c>
      <c r="N182" s="161">
        <f t="shared" si="132"/>
        <v>0</v>
      </c>
      <c r="O182" s="161">
        <f t="shared" si="132"/>
        <v>0</v>
      </c>
      <c r="P182" s="161">
        <f t="shared" si="132"/>
        <v>0</v>
      </c>
      <c r="Q182" s="161">
        <f t="shared" si="132"/>
        <v>0</v>
      </c>
      <c r="R182" s="161">
        <f t="shared" si="132"/>
        <v>0</v>
      </c>
      <c r="S182" s="161">
        <f t="shared" si="133"/>
        <v>0</v>
      </c>
      <c r="T182" s="161">
        <f t="shared" si="133"/>
        <v>0</v>
      </c>
      <c r="U182" s="161">
        <f t="shared" si="133"/>
        <v>0</v>
      </c>
      <c r="V182" s="161">
        <f t="shared" si="133"/>
        <v>0</v>
      </c>
      <c r="W182" s="161">
        <f t="shared" si="133"/>
        <v>0</v>
      </c>
      <c r="X182" s="161">
        <f t="shared" si="133"/>
        <v>0</v>
      </c>
      <c r="Y182" s="161">
        <f t="shared" si="133"/>
        <v>0</v>
      </c>
      <c r="Z182" s="161">
        <f t="shared" si="133"/>
        <v>0</v>
      </c>
      <c r="AA182" s="161">
        <f t="shared" si="133"/>
        <v>0</v>
      </c>
      <c r="AB182" s="161">
        <f t="shared" si="133"/>
        <v>0</v>
      </c>
      <c r="AC182" s="161">
        <f t="shared" si="133"/>
        <v>0</v>
      </c>
      <c r="AD182" s="161">
        <f t="shared" si="133"/>
        <v>0</v>
      </c>
      <c r="AE182" s="161">
        <f t="shared" si="133"/>
        <v>0</v>
      </c>
      <c r="AF182" s="174">
        <f t="shared" si="133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32"/>
        <v>0</v>
      </c>
      <c r="D183" s="161">
        <f t="shared" si="132"/>
        <v>0</v>
      </c>
      <c r="E183" s="161">
        <f t="shared" si="132"/>
        <v>0</v>
      </c>
      <c r="F183" s="161">
        <f t="shared" si="132"/>
        <v>0</v>
      </c>
      <c r="G183" s="161">
        <f t="shared" si="132"/>
        <v>0</v>
      </c>
      <c r="H183" s="161">
        <f t="shared" si="132"/>
        <v>0</v>
      </c>
      <c r="I183" s="161">
        <f t="shared" si="132"/>
        <v>0</v>
      </c>
      <c r="J183" s="161">
        <f t="shared" si="132"/>
        <v>0</v>
      </c>
      <c r="K183" s="161">
        <f t="shared" si="132"/>
        <v>0</v>
      </c>
      <c r="L183" s="161">
        <f t="shared" si="132"/>
        <v>0</v>
      </c>
      <c r="M183" s="161">
        <f t="shared" si="132"/>
        <v>0</v>
      </c>
      <c r="N183" s="161">
        <f t="shared" si="132"/>
        <v>0</v>
      </c>
      <c r="O183" s="161">
        <f t="shared" si="132"/>
        <v>0</v>
      </c>
      <c r="P183" s="161">
        <f t="shared" si="132"/>
        <v>0</v>
      </c>
      <c r="Q183" s="161">
        <f t="shared" si="132"/>
        <v>0</v>
      </c>
      <c r="R183" s="161">
        <f t="shared" si="132"/>
        <v>0</v>
      </c>
      <c r="S183" s="161">
        <f t="shared" si="133"/>
        <v>0</v>
      </c>
      <c r="T183" s="161">
        <f t="shared" si="133"/>
        <v>0</v>
      </c>
      <c r="U183" s="161">
        <f t="shared" si="133"/>
        <v>0</v>
      </c>
      <c r="V183" s="161">
        <f t="shared" si="133"/>
        <v>0</v>
      </c>
      <c r="W183" s="161">
        <f t="shared" si="133"/>
        <v>0</v>
      </c>
      <c r="X183" s="161">
        <f t="shared" si="133"/>
        <v>0</v>
      </c>
      <c r="Y183" s="161">
        <f t="shared" si="133"/>
        <v>0</v>
      </c>
      <c r="Z183" s="161">
        <f t="shared" si="133"/>
        <v>0</v>
      </c>
      <c r="AA183" s="161">
        <f t="shared" si="133"/>
        <v>0</v>
      </c>
      <c r="AB183" s="161">
        <f t="shared" si="133"/>
        <v>0</v>
      </c>
      <c r="AC183" s="161">
        <f t="shared" si="133"/>
        <v>0</v>
      </c>
      <c r="AD183" s="161">
        <f t="shared" si="133"/>
        <v>0</v>
      </c>
      <c r="AE183" s="161">
        <f t="shared" si="133"/>
        <v>0</v>
      </c>
      <c r="AF183" s="174">
        <f t="shared" si="133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32"/>
        <v>0</v>
      </c>
      <c r="D184" s="161">
        <f t="shared" si="132"/>
        <v>0</v>
      </c>
      <c r="E184" s="161">
        <f t="shared" si="132"/>
        <v>0</v>
      </c>
      <c r="F184" s="161">
        <f t="shared" si="132"/>
        <v>0</v>
      </c>
      <c r="G184" s="161">
        <f t="shared" si="132"/>
        <v>0</v>
      </c>
      <c r="H184" s="161">
        <f t="shared" si="132"/>
        <v>0</v>
      </c>
      <c r="I184" s="161">
        <f t="shared" si="132"/>
        <v>0</v>
      </c>
      <c r="J184" s="161">
        <f t="shared" si="132"/>
        <v>0</v>
      </c>
      <c r="K184" s="161">
        <f t="shared" si="132"/>
        <v>0</v>
      </c>
      <c r="L184" s="161">
        <f t="shared" si="132"/>
        <v>0</v>
      </c>
      <c r="M184" s="161">
        <f t="shared" si="132"/>
        <v>0</v>
      </c>
      <c r="N184" s="161">
        <f t="shared" si="132"/>
        <v>0</v>
      </c>
      <c r="O184" s="161">
        <f t="shared" si="132"/>
        <v>0</v>
      </c>
      <c r="P184" s="161">
        <f t="shared" si="132"/>
        <v>0</v>
      </c>
      <c r="Q184" s="161">
        <f t="shared" si="132"/>
        <v>0</v>
      </c>
      <c r="R184" s="161">
        <f t="shared" ref="R184:AF199" si="134">Q184</f>
        <v>0</v>
      </c>
      <c r="S184" s="161">
        <f t="shared" si="134"/>
        <v>0</v>
      </c>
      <c r="T184" s="161">
        <f t="shared" si="134"/>
        <v>0</v>
      </c>
      <c r="U184" s="161">
        <f t="shared" si="134"/>
        <v>0</v>
      </c>
      <c r="V184" s="161">
        <f t="shared" si="134"/>
        <v>0</v>
      </c>
      <c r="W184" s="161">
        <f t="shared" si="134"/>
        <v>0</v>
      </c>
      <c r="X184" s="161">
        <f t="shared" si="134"/>
        <v>0</v>
      </c>
      <c r="Y184" s="161">
        <f t="shared" si="134"/>
        <v>0</v>
      </c>
      <c r="Z184" s="161">
        <f t="shared" si="134"/>
        <v>0</v>
      </c>
      <c r="AA184" s="161">
        <f t="shared" si="134"/>
        <v>0</v>
      </c>
      <c r="AB184" s="161">
        <f t="shared" si="134"/>
        <v>0</v>
      </c>
      <c r="AC184" s="161">
        <f t="shared" si="133"/>
        <v>0</v>
      </c>
      <c r="AD184" s="161">
        <f t="shared" si="134"/>
        <v>0</v>
      </c>
      <c r="AE184" s="161">
        <f t="shared" si="134"/>
        <v>0</v>
      </c>
      <c r="AF184" s="174">
        <f t="shared" si="134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35">B185</f>
        <v>0</v>
      </c>
      <c r="D185" s="161">
        <f t="shared" si="135"/>
        <v>0</v>
      </c>
      <c r="E185" s="161">
        <f t="shared" si="135"/>
        <v>0</v>
      </c>
      <c r="F185" s="161">
        <f t="shared" si="135"/>
        <v>0</v>
      </c>
      <c r="G185" s="161">
        <f t="shared" si="135"/>
        <v>0</v>
      </c>
      <c r="H185" s="161">
        <f t="shared" si="135"/>
        <v>0</v>
      </c>
      <c r="I185" s="161">
        <f t="shared" si="135"/>
        <v>0</v>
      </c>
      <c r="J185" s="161">
        <f t="shared" si="135"/>
        <v>0</v>
      </c>
      <c r="K185" s="161">
        <f t="shared" si="135"/>
        <v>0</v>
      </c>
      <c r="L185" s="161">
        <f t="shared" si="135"/>
        <v>0</v>
      </c>
      <c r="M185" s="161">
        <f t="shared" si="135"/>
        <v>0</v>
      </c>
      <c r="N185" s="161">
        <f t="shared" si="135"/>
        <v>0</v>
      </c>
      <c r="O185" s="161">
        <f t="shared" si="135"/>
        <v>0</v>
      </c>
      <c r="P185" s="161">
        <f t="shared" si="135"/>
        <v>0</v>
      </c>
      <c r="Q185" s="161">
        <f t="shared" si="135"/>
        <v>0</v>
      </c>
      <c r="R185" s="161">
        <f t="shared" si="135"/>
        <v>0</v>
      </c>
      <c r="S185" s="161">
        <f t="shared" si="134"/>
        <v>0</v>
      </c>
      <c r="T185" s="161">
        <f t="shared" si="134"/>
        <v>0</v>
      </c>
      <c r="U185" s="161">
        <f t="shared" si="134"/>
        <v>0</v>
      </c>
      <c r="V185" s="161">
        <f t="shared" si="134"/>
        <v>0</v>
      </c>
      <c r="W185" s="161">
        <f t="shared" si="134"/>
        <v>0</v>
      </c>
      <c r="X185" s="161">
        <f t="shared" si="134"/>
        <v>0</v>
      </c>
      <c r="Y185" s="161">
        <f t="shared" si="134"/>
        <v>0</v>
      </c>
      <c r="Z185" s="161">
        <f t="shared" si="134"/>
        <v>0</v>
      </c>
      <c r="AA185" s="161">
        <f t="shared" si="134"/>
        <v>0</v>
      </c>
      <c r="AB185" s="161">
        <f t="shared" si="134"/>
        <v>0</v>
      </c>
      <c r="AC185" s="161">
        <f t="shared" si="134"/>
        <v>0</v>
      </c>
      <c r="AD185" s="161">
        <f t="shared" si="134"/>
        <v>0</v>
      </c>
      <c r="AE185" s="161">
        <f t="shared" si="134"/>
        <v>0</v>
      </c>
      <c r="AF185" s="174">
        <f t="shared" si="134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35"/>
        <v>0</v>
      </c>
      <c r="D186" s="161">
        <f t="shared" si="135"/>
        <v>0</v>
      </c>
      <c r="E186" s="161">
        <f t="shared" si="135"/>
        <v>0</v>
      </c>
      <c r="F186" s="161">
        <f t="shared" si="135"/>
        <v>0</v>
      </c>
      <c r="G186" s="161">
        <f t="shared" si="135"/>
        <v>0</v>
      </c>
      <c r="H186" s="161">
        <f t="shared" si="135"/>
        <v>0</v>
      </c>
      <c r="I186" s="161">
        <f t="shared" si="135"/>
        <v>0</v>
      </c>
      <c r="J186" s="161">
        <f t="shared" si="135"/>
        <v>0</v>
      </c>
      <c r="K186" s="161">
        <f t="shared" si="135"/>
        <v>0</v>
      </c>
      <c r="L186" s="161">
        <f t="shared" si="135"/>
        <v>0</v>
      </c>
      <c r="M186" s="161">
        <f t="shared" si="135"/>
        <v>0</v>
      </c>
      <c r="N186" s="161">
        <f t="shared" si="135"/>
        <v>0</v>
      </c>
      <c r="O186" s="161">
        <f t="shared" si="135"/>
        <v>0</v>
      </c>
      <c r="P186" s="161">
        <f t="shared" si="135"/>
        <v>0</v>
      </c>
      <c r="Q186" s="161">
        <f t="shared" si="135"/>
        <v>0</v>
      </c>
      <c r="R186" s="161">
        <f t="shared" si="135"/>
        <v>0</v>
      </c>
      <c r="S186" s="161">
        <f t="shared" si="134"/>
        <v>0</v>
      </c>
      <c r="T186" s="161">
        <f t="shared" si="134"/>
        <v>0</v>
      </c>
      <c r="U186" s="161">
        <f t="shared" si="134"/>
        <v>0</v>
      </c>
      <c r="V186" s="161">
        <f t="shared" si="134"/>
        <v>0</v>
      </c>
      <c r="W186" s="161">
        <f t="shared" si="134"/>
        <v>0</v>
      </c>
      <c r="X186" s="161">
        <f t="shared" si="134"/>
        <v>0</v>
      </c>
      <c r="Y186" s="161">
        <f t="shared" si="134"/>
        <v>0</v>
      </c>
      <c r="Z186" s="161">
        <f t="shared" si="134"/>
        <v>0</v>
      </c>
      <c r="AA186" s="161">
        <f t="shared" si="134"/>
        <v>0</v>
      </c>
      <c r="AB186" s="161">
        <f t="shared" si="134"/>
        <v>0</v>
      </c>
      <c r="AC186" s="161">
        <f t="shared" si="134"/>
        <v>0</v>
      </c>
      <c r="AD186" s="161">
        <f t="shared" si="134"/>
        <v>0</v>
      </c>
      <c r="AE186" s="161">
        <f t="shared" si="134"/>
        <v>0</v>
      </c>
      <c r="AF186" s="174">
        <f t="shared" si="134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35"/>
        <v>0</v>
      </c>
      <c r="D187" s="161">
        <f t="shared" si="135"/>
        <v>0</v>
      </c>
      <c r="E187" s="161">
        <f t="shared" si="135"/>
        <v>0</v>
      </c>
      <c r="F187" s="161">
        <f t="shared" si="135"/>
        <v>0</v>
      </c>
      <c r="G187" s="161">
        <f t="shared" si="135"/>
        <v>0</v>
      </c>
      <c r="H187" s="161">
        <f t="shared" si="135"/>
        <v>0</v>
      </c>
      <c r="I187" s="161">
        <f t="shared" si="135"/>
        <v>0</v>
      </c>
      <c r="J187" s="161">
        <f t="shared" si="135"/>
        <v>0</v>
      </c>
      <c r="K187" s="161">
        <f t="shared" si="135"/>
        <v>0</v>
      </c>
      <c r="L187" s="161">
        <f t="shared" si="135"/>
        <v>0</v>
      </c>
      <c r="M187" s="161">
        <f t="shared" si="135"/>
        <v>0</v>
      </c>
      <c r="N187" s="161">
        <f t="shared" si="135"/>
        <v>0</v>
      </c>
      <c r="O187" s="161">
        <f t="shared" si="135"/>
        <v>0</v>
      </c>
      <c r="P187" s="161">
        <f t="shared" si="135"/>
        <v>0</v>
      </c>
      <c r="Q187" s="161">
        <f t="shared" si="135"/>
        <v>0</v>
      </c>
      <c r="R187" s="161">
        <f t="shared" si="135"/>
        <v>0</v>
      </c>
      <c r="S187" s="161">
        <f t="shared" si="134"/>
        <v>0</v>
      </c>
      <c r="T187" s="161">
        <f t="shared" si="134"/>
        <v>0</v>
      </c>
      <c r="U187" s="161">
        <f t="shared" si="134"/>
        <v>0</v>
      </c>
      <c r="V187" s="161">
        <f t="shared" si="134"/>
        <v>0</v>
      </c>
      <c r="W187" s="161">
        <f t="shared" si="134"/>
        <v>0</v>
      </c>
      <c r="X187" s="161">
        <f t="shared" si="134"/>
        <v>0</v>
      </c>
      <c r="Y187" s="161">
        <f t="shared" si="134"/>
        <v>0</v>
      </c>
      <c r="Z187" s="161">
        <f t="shared" si="134"/>
        <v>0</v>
      </c>
      <c r="AA187" s="161">
        <f t="shared" si="134"/>
        <v>0</v>
      </c>
      <c r="AB187" s="161">
        <f t="shared" si="134"/>
        <v>0</v>
      </c>
      <c r="AC187" s="161">
        <f t="shared" si="134"/>
        <v>0</v>
      </c>
      <c r="AD187" s="161">
        <f t="shared" si="134"/>
        <v>0</v>
      </c>
      <c r="AE187" s="161">
        <f t="shared" si="134"/>
        <v>0</v>
      </c>
      <c r="AF187" s="174">
        <f t="shared" si="134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35"/>
        <v>0</v>
      </c>
      <c r="D188" s="161">
        <f t="shared" si="135"/>
        <v>0</v>
      </c>
      <c r="E188" s="161">
        <f t="shared" si="135"/>
        <v>0</v>
      </c>
      <c r="F188" s="161">
        <f t="shared" si="135"/>
        <v>0</v>
      </c>
      <c r="G188" s="161">
        <f t="shared" si="135"/>
        <v>0</v>
      </c>
      <c r="H188" s="161">
        <f t="shared" si="135"/>
        <v>0</v>
      </c>
      <c r="I188" s="161">
        <f t="shared" si="135"/>
        <v>0</v>
      </c>
      <c r="J188" s="161">
        <f t="shared" si="135"/>
        <v>0</v>
      </c>
      <c r="K188" s="161">
        <f t="shared" si="135"/>
        <v>0</v>
      </c>
      <c r="L188" s="161">
        <f t="shared" si="135"/>
        <v>0</v>
      </c>
      <c r="M188" s="161">
        <f t="shared" si="135"/>
        <v>0</v>
      </c>
      <c r="N188" s="161">
        <f t="shared" si="135"/>
        <v>0</v>
      </c>
      <c r="O188" s="161">
        <f t="shared" si="135"/>
        <v>0</v>
      </c>
      <c r="P188" s="161">
        <f t="shared" si="135"/>
        <v>0</v>
      </c>
      <c r="Q188" s="161">
        <f t="shared" si="135"/>
        <v>0</v>
      </c>
      <c r="R188" s="161">
        <f t="shared" si="135"/>
        <v>0</v>
      </c>
      <c r="S188" s="161">
        <f t="shared" si="134"/>
        <v>0</v>
      </c>
      <c r="T188" s="161">
        <f t="shared" si="134"/>
        <v>0</v>
      </c>
      <c r="U188" s="161">
        <f t="shared" si="134"/>
        <v>0</v>
      </c>
      <c r="V188" s="161">
        <f t="shared" si="134"/>
        <v>0</v>
      </c>
      <c r="W188" s="161">
        <f t="shared" si="134"/>
        <v>0</v>
      </c>
      <c r="X188" s="161">
        <f t="shared" si="134"/>
        <v>0</v>
      </c>
      <c r="Y188" s="161">
        <f t="shared" si="134"/>
        <v>0</v>
      </c>
      <c r="Z188" s="161">
        <f t="shared" si="134"/>
        <v>0</v>
      </c>
      <c r="AA188" s="161">
        <f t="shared" si="134"/>
        <v>0</v>
      </c>
      <c r="AB188" s="161">
        <f t="shared" si="134"/>
        <v>0</v>
      </c>
      <c r="AC188" s="161">
        <f t="shared" si="134"/>
        <v>0</v>
      </c>
      <c r="AD188" s="161">
        <f t="shared" si="134"/>
        <v>0</v>
      </c>
      <c r="AE188" s="161">
        <f t="shared" si="134"/>
        <v>0</v>
      </c>
      <c r="AF188" s="174">
        <f t="shared" si="134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35"/>
        <v>0</v>
      </c>
      <c r="D189" s="161">
        <f t="shared" si="135"/>
        <v>0</v>
      </c>
      <c r="E189" s="161">
        <f t="shared" si="135"/>
        <v>0</v>
      </c>
      <c r="F189" s="161">
        <f t="shared" si="135"/>
        <v>0</v>
      </c>
      <c r="G189" s="161">
        <f t="shared" si="135"/>
        <v>0</v>
      </c>
      <c r="H189" s="161">
        <f t="shared" si="135"/>
        <v>0</v>
      </c>
      <c r="I189" s="161">
        <f t="shared" si="135"/>
        <v>0</v>
      </c>
      <c r="J189" s="161">
        <f t="shared" si="135"/>
        <v>0</v>
      </c>
      <c r="K189" s="161">
        <f t="shared" si="135"/>
        <v>0</v>
      </c>
      <c r="L189" s="161">
        <f t="shared" si="135"/>
        <v>0</v>
      </c>
      <c r="M189" s="161">
        <f t="shared" si="135"/>
        <v>0</v>
      </c>
      <c r="N189" s="161">
        <f t="shared" si="135"/>
        <v>0</v>
      </c>
      <c r="O189" s="161">
        <f t="shared" si="135"/>
        <v>0</v>
      </c>
      <c r="P189" s="161">
        <f t="shared" si="135"/>
        <v>0</v>
      </c>
      <c r="Q189" s="161">
        <f t="shared" si="135"/>
        <v>0</v>
      </c>
      <c r="R189" s="161">
        <f t="shared" si="135"/>
        <v>0</v>
      </c>
      <c r="S189" s="161">
        <f t="shared" si="134"/>
        <v>0</v>
      </c>
      <c r="T189" s="161">
        <f t="shared" si="134"/>
        <v>0</v>
      </c>
      <c r="U189" s="161">
        <f t="shared" si="134"/>
        <v>0</v>
      </c>
      <c r="V189" s="161">
        <f t="shared" si="134"/>
        <v>0</v>
      </c>
      <c r="W189" s="161">
        <f t="shared" si="134"/>
        <v>0</v>
      </c>
      <c r="X189" s="161">
        <f t="shared" si="134"/>
        <v>0</v>
      </c>
      <c r="Y189" s="161">
        <f t="shared" si="134"/>
        <v>0</v>
      </c>
      <c r="Z189" s="161">
        <f t="shared" si="134"/>
        <v>0</v>
      </c>
      <c r="AA189" s="161">
        <f t="shared" si="134"/>
        <v>0</v>
      </c>
      <c r="AB189" s="161">
        <f t="shared" si="134"/>
        <v>0</v>
      </c>
      <c r="AC189" s="161">
        <f t="shared" si="134"/>
        <v>0</v>
      </c>
      <c r="AD189" s="161">
        <f t="shared" si="134"/>
        <v>0</v>
      </c>
      <c r="AE189" s="161">
        <f t="shared" si="134"/>
        <v>0</v>
      </c>
      <c r="AF189" s="174">
        <f t="shared" si="134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35"/>
        <v>0</v>
      </c>
      <c r="D190" s="161">
        <f t="shared" si="135"/>
        <v>0</v>
      </c>
      <c r="E190" s="161">
        <f t="shared" si="135"/>
        <v>0</v>
      </c>
      <c r="F190" s="161">
        <f t="shared" si="135"/>
        <v>0</v>
      </c>
      <c r="G190" s="161">
        <f t="shared" si="135"/>
        <v>0</v>
      </c>
      <c r="H190" s="161">
        <f t="shared" si="135"/>
        <v>0</v>
      </c>
      <c r="I190" s="161">
        <f t="shared" si="135"/>
        <v>0</v>
      </c>
      <c r="J190" s="161">
        <f t="shared" si="135"/>
        <v>0</v>
      </c>
      <c r="K190" s="161">
        <f t="shared" si="135"/>
        <v>0</v>
      </c>
      <c r="L190" s="161">
        <f t="shared" si="135"/>
        <v>0</v>
      </c>
      <c r="M190" s="161">
        <f t="shared" si="135"/>
        <v>0</v>
      </c>
      <c r="N190" s="161">
        <f t="shared" si="135"/>
        <v>0</v>
      </c>
      <c r="O190" s="161">
        <f t="shared" si="135"/>
        <v>0</v>
      </c>
      <c r="P190" s="161">
        <f t="shared" si="135"/>
        <v>0</v>
      </c>
      <c r="Q190" s="161">
        <f t="shared" si="135"/>
        <v>0</v>
      </c>
      <c r="R190" s="161">
        <f t="shared" si="135"/>
        <v>0</v>
      </c>
      <c r="S190" s="161">
        <f t="shared" si="134"/>
        <v>0</v>
      </c>
      <c r="T190" s="161">
        <f t="shared" si="134"/>
        <v>0</v>
      </c>
      <c r="U190" s="161">
        <f t="shared" si="134"/>
        <v>0</v>
      </c>
      <c r="V190" s="161">
        <f t="shared" si="134"/>
        <v>0</v>
      </c>
      <c r="W190" s="161">
        <f t="shared" si="134"/>
        <v>0</v>
      </c>
      <c r="X190" s="161">
        <f t="shared" si="134"/>
        <v>0</v>
      </c>
      <c r="Y190" s="161">
        <f t="shared" si="134"/>
        <v>0</v>
      </c>
      <c r="Z190" s="161">
        <f t="shared" si="134"/>
        <v>0</v>
      </c>
      <c r="AA190" s="161">
        <f t="shared" si="134"/>
        <v>0</v>
      </c>
      <c r="AB190" s="161">
        <f t="shared" si="134"/>
        <v>0</v>
      </c>
      <c r="AC190" s="161">
        <f t="shared" si="134"/>
        <v>0</v>
      </c>
      <c r="AD190" s="161">
        <f t="shared" si="134"/>
        <v>0</v>
      </c>
      <c r="AE190" s="161">
        <f t="shared" si="134"/>
        <v>0</v>
      </c>
      <c r="AF190" s="174">
        <f t="shared" si="134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35"/>
        <v>0</v>
      </c>
      <c r="D191" s="161">
        <f t="shared" si="135"/>
        <v>0</v>
      </c>
      <c r="E191" s="161">
        <f t="shared" si="135"/>
        <v>0</v>
      </c>
      <c r="F191" s="161">
        <f t="shared" si="135"/>
        <v>0</v>
      </c>
      <c r="G191" s="161">
        <f t="shared" si="135"/>
        <v>0</v>
      </c>
      <c r="H191" s="161">
        <f t="shared" si="135"/>
        <v>0</v>
      </c>
      <c r="I191" s="161">
        <f t="shared" si="135"/>
        <v>0</v>
      </c>
      <c r="J191" s="161">
        <f t="shared" si="135"/>
        <v>0</v>
      </c>
      <c r="K191" s="161">
        <f t="shared" si="135"/>
        <v>0</v>
      </c>
      <c r="L191" s="161">
        <f t="shared" si="135"/>
        <v>0</v>
      </c>
      <c r="M191" s="161">
        <f t="shared" si="135"/>
        <v>0</v>
      </c>
      <c r="N191" s="161">
        <f t="shared" si="135"/>
        <v>0</v>
      </c>
      <c r="O191" s="161">
        <f t="shared" si="135"/>
        <v>0</v>
      </c>
      <c r="P191" s="161">
        <f t="shared" si="135"/>
        <v>0</v>
      </c>
      <c r="Q191" s="161">
        <f t="shared" si="135"/>
        <v>0</v>
      </c>
      <c r="R191" s="161">
        <f t="shared" si="135"/>
        <v>0</v>
      </c>
      <c r="S191" s="161">
        <f t="shared" si="134"/>
        <v>0</v>
      </c>
      <c r="T191" s="161">
        <f t="shared" si="134"/>
        <v>0</v>
      </c>
      <c r="U191" s="161">
        <f t="shared" si="134"/>
        <v>0</v>
      </c>
      <c r="V191" s="161">
        <f t="shared" si="134"/>
        <v>0</v>
      </c>
      <c r="W191" s="161">
        <f t="shared" si="134"/>
        <v>0</v>
      </c>
      <c r="X191" s="161">
        <f t="shared" si="134"/>
        <v>0</v>
      </c>
      <c r="Y191" s="161">
        <f t="shared" si="134"/>
        <v>0</v>
      </c>
      <c r="Z191" s="161">
        <f t="shared" si="134"/>
        <v>0</v>
      </c>
      <c r="AA191" s="161">
        <f t="shared" si="134"/>
        <v>0</v>
      </c>
      <c r="AB191" s="161">
        <f t="shared" si="134"/>
        <v>0</v>
      </c>
      <c r="AC191" s="161">
        <f t="shared" si="134"/>
        <v>0</v>
      </c>
      <c r="AD191" s="161">
        <f t="shared" si="134"/>
        <v>0</v>
      </c>
      <c r="AE191" s="161">
        <f t="shared" si="134"/>
        <v>0</v>
      </c>
      <c r="AF191" s="174">
        <f t="shared" si="134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35"/>
        <v>0</v>
      </c>
      <c r="D192" s="161">
        <f t="shared" si="135"/>
        <v>0</v>
      </c>
      <c r="E192" s="161">
        <f t="shared" si="135"/>
        <v>0</v>
      </c>
      <c r="F192" s="161">
        <f t="shared" si="135"/>
        <v>0</v>
      </c>
      <c r="G192" s="161">
        <f t="shared" si="135"/>
        <v>0</v>
      </c>
      <c r="H192" s="161">
        <f t="shared" si="135"/>
        <v>0</v>
      </c>
      <c r="I192" s="161">
        <f t="shared" si="135"/>
        <v>0</v>
      </c>
      <c r="J192" s="161">
        <f t="shared" si="135"/>
        <v>0</v>
      </c>
      <c r="K192" s="161">
        <f t="shared" si="135"/>
        <v>0</v>
      </c>
      <c r="L192" s="161">
        <f t="shared" si="135"/>
        <v>0</v>
      </c>
      <c r="M192" s="161">
        <f t="shared" si="135"/>
        <v>0</v>
      </c>
      <c r="N192" s="161">
        <f t="shared" si="135"/>
        <v>0</v>
      </c>
      <c r="O192" s="161">
        <f t="shared" si="135"/>
        <v>0</v>
      </c>
      <c r="P192" s="161">
        <f t="shared" si="135"/>
        <v>0</v>
      </c>
      <c r="Q192" s="161">
        <f t="shared" si="135"/>
        <v>0</v>
      </c>
      <c r="R192" s="161">
        <f t="shared" si="135"/>
        <v>0</v>
      </c>
      <c r="S192" s="161">
        <f t="shared" si="134"/>
        <v>0</v>
      </c>
      <c r="T192" s="161">
        <f t="shared" si="134"/>
        <v>0</v>
      </c>
      <c r="U192" s="161">
        <f t="shared" si="134"/>
        <v>0</v>
      </c>
      <c r="V192" s="161">
        <f t="shared" si="134"/>
        <v>0</v>
      </c>
      <c r="W192" s="161">
        <f t="shared" si="134"/>
        <v>0</v>
      </c>
      <c r="X192" s="161">
        <f t="shared" si="134"/>
        <v>0</v>
      </c>
      <c r="Y192" s="161">
        <f t="shared" si="134"/>
        <v>0</v>
      </c>
      <c r="Z192" s="161">
        <f t="shared" si="134"/>
        <v>0</v>
      </c>
      <c r="AA192" s="161">
        <f t="shared" si="134"/>
        <v>0</v>
      </c>
      <c r="AB192" s="161">
        <f t="shared" si="134"/>
        <v>0</v>
      </c>
      <c r="AC192" s="161">
        <f t="shared" si="134"/>
        <v>0</v>
      </c>
      <c r="AD192" s="161">
        <f t="shared" si="134"/>
        <v>0</v>
      </c>
      <c r="AE192" s="161">
        <f t="shared" si="134"/>
        <v>0</v>
      </c>
      <c r="AF192" s="174">
        <f t="shared" si="134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35"/>
        <v>0</v>
      </c>
      <c r="D193" s="161">
        <f t="shared" si="135"/>
        <v>0</v>
      </c>
      <c r="E193" s="161">
        <f t="shared" si="135"/>
        <v>0</v>
      </c>
      <c r="F193" s="161">
        <f t="shared" si="135"/>
        <v>0</v>
      </c>
      <c r="G193" s="161">
        <f t="shared" si="135"/>
        <v>0</v>
      </c>
      <c r="H193" s="161">
        <f t="shared" si="135"/>
        <v>0</v>
      </c>
      <c r="I193" s="161">
        <f t="shared" si="135"/>
        <v>0</v>
      </c>
      <c r="J193" s="161">
        <f t="shared" si="135"/>
        <v>0</v>
      </c>
      <c r="K193" s="161">
        <f t="shared" si="135"/>
        <v>0</v>
      </c>
      <c r="L193" s="161">
        <f t="shared" si="135"/>
        <v>0</v>
      </c>
      <c r="M193" s="161">
        <f t="shared" si="135"/>
        <v>0</v>
      </c>
      <c r="N193" s="161">
        <f t="shared" si="135"/>
        <v>0</v>
      </c>
      <c r="O193" s="161">
        <f t="shared" si="135"/>
        <v>0</v>
      </c>
      <c r="P193" s="161">
        <f t="shared" si="135"/>
        <v>0</v>
      </c>
      <c r="Q193" s="161">
        <f t="shared" si="135"/>
        <v>0</v>
      </c>
      <c r="R193" s="161">
        <f t="shared" si="135"/>
        <v>0</v>
      </c>
      <c r="S193" s="161">
        <f t="shared" si="134"/>
        <v>0</v>
      </c>
      <c r="T193" s="161">
        <f t="shared" si="134"/>
        <v>0</v>
      </c>
      <c r="U193" s="161">
        <f t="shared" si="134"/>
        <v>0</v>
      </c>
      <c r="V193" s="161">
        <f t="shared" si="134"/>
        <v>0</v>
      </c>
      <c r="W193" s="161">
        <f t="shared" si="134"/>
        <v>0</v>
      </c>
      <c r="X193" s="161">
        <f t="shared" si="134"/>
        <v>0</v>
      </c>
      <c r="Y193" s="161">
        <f t="shared" si="134"/>
        <v>0</v>
      </c>
      <c r="Z193" s="161">
        <f t="shared" si="134"/>
        <v>0</v>
      </c>
      <c r="AA193" s="161">
        <f t="shared" si="134"/>
        <v>0</v>
      </c>
      <c r="AB193" s="161">
        <f t="shared" si="134"/>
        <v>0</v>
      </c>
      <c r="AC193" s="161">
        <f t="shared" si="134"/>
        <v>0</v>
      </c>
      <c r="AD193" s="161">
        <f t="shared" si="134"/>
        <v>0</v>
      </c>
      <c r="AE193" s="161">
        <f t="shared" si="134"/>
        <v>0</v>
      </c>
      <c r="AF193" s="174">
        <f t="shared" si="134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35"/>
        <v>0</v>
      </c>
      <c r="D194" s="161">
        <f t="shared" si="135"/>
        <v>0</v>
      </c>
      <c r="E194" s="161">
        <f t="shared" si="135"/>
        <v>0</v>
      </c>
      <c r="F194" s="161">
        <f t="shared" si="135"/>
        <v>0</v>
      </c>
      <c r="G194" s="161">
        <f t="shared" si="135"/>
        <v>0</v>
      </c>
      <c r="H194" s="161">
        <f t="shared" si="135"/>
        <v>0</v>
      </c>
      <c r="I194" s="161">
        <f t="shared" si="135"/>
        <v>0</v>
      </c>
      <c r="J194" s="161">
        <f t="shared" si="135"/>
        <v>0</v>
      </c>
      <c r="K194" s="161">
        <f t="shared" si="135"/>
        <v>0</v>
      </c>
      <c r="L194" s="161">
        <f t="shared" si="135"/>
        <v>0</v>
      </c>
      <c r="M194" s="161">
        <f t="shared" si="135"/>
        <v>0</v>
      </c>
      <c r="N194" s="161">
        <f t="shared" si="135"/>
        <v>0</v>
      </c>
      <c r="O194" s="161">
        <f t="shared" si="135"/>
        <v>0</v>
      </c>
      <c r="P194" s="161">
        <f t="shared" si="135"/>
        <v>0</v>
      </c>
      <c r="Q194" s="161">
        <f t="shared" si="135"/>
        <v>0</v>
      </c>
      <c r="R194" s="161">
        <f t="shared" si="135"/>
        <v>0</v>
      </c>
      <c r="S194" s="161">
        <f t="shared" si="134"/>
        <v>0</v>
      </c>
      <c r="T194" s="161">
        <f t="shared" si="134"/>
        <v>0</v>
      </c>
      <c r="U194" s="161">
        <f t="shared" si="134"/>
        <v>0</v>
      </c>
      <c r="V194" s="161">
        <f t="shared" si="134"/>
        <v>0</v>
      </c>
      <c r="W194" s="161">
        <f t="shared" si="134"/>
        <v>0</v>
      </c>
      <c r="X194" s="161">
        <f t="shared" si="134"/>
        <v>0</v>
      </c>
      <c r="Y194" s="161">
        <f t="shared" si="134"/>
        <v>0</v>
      </c>
      <c r="Z194" s="161">
        <f t="shared" si="134"/>
        <v>0</v>
      </c>
      <c r="AA194" s="161">
        <f t="shared" si="134"/>
        <v>0</v>
      </c>
      <c r="AB194" s="161">
        <f t="shared" si="134"/>
        <v>0</v>
      </c>
      <c r="AC194" s="161">
        <f t="shared" si="134"/>
        <v>0</v>
      </c>
      <c r="AD194" s="161">
        <f t="shared" si="134"/>
        <v>0</v>
      </c>
      <c r="AE194" s="161">
        <f t="shared" si="134"/>
        <v>0</v>
      </c>
      <c r="AF194" s="174">
        <f t="shared" si="134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35"/>
        <v>0</v>
      </c>
      <c r="D195" s="161">
        <f t="shared" si="135"/>
        <v>0</v>
      </c>
      <c r="E195" s="161">
        <f t="shared" si="135"/>
        <v>0</v>
      </c>
      <c r="F195" s="161">
        <f t="shared" si="135"/>
        <v>0</v>
      </c>
      <c r="G195" s="161">
        <f t="shared" si="135"/>
        <v>0</v>
      </c>
      <c r="H195" s="161">
        <f t="shared" si="135"/>
        <v>0</v>
      </c>
      <c r="I195" s="161">
        <f t="shared" si="135"/>
        <v>0</v>
      </c>
      <c r="J195" s="161">
        <f t="shared" si="135"/>
        <v>0</v>
      </c>
      <c r="K195" s="161">
        <f t="shared" si="135"/>
        <v>0</v>
      </c>
      <c r="L195" s="161">
        <f t="shared" si="135"/>
        <v>0</v>
      </c>
      <c r="M195" s="161">
        <f t="shared" si="135"/>
        <v>0</v>
      </c>
      <c r="N195" s="161">
        <f t="shared" si="135"/>
        <v>0</v>
      </c>
      <c r="O195" s="161">
        <f t="shared" si="135"/>
        <v>0</v>
      </c>
      <c r="P195" s="161">
        <f t="shared" si="135"/>
        <v>0</v>
      </c>
      <c r="Q195" s="161">
        <f t="shared" si="135"/>
        <v>0</v>
      </c>
      <c r="R195" s="161">
        <f t="shared" si="135"/>
        <v>0</v>
      </c>
      <c r="S195" s="161">
        <f t="shared" si="134"/>
        <v>0</v>
      </c>
      <c r="T195" s="161">
        <f t="shared" si="134"/>
        <v>0</v>
      </c>
      <c r="U195" s="161">
        <f t="shared" si="134"/>
        <v>0</v>
      </c>
      <c r="V195" s="161">
        <f t="shared" si="134"/>
        <v>0</v>
      </c>
      <c r="W195" s="161">
        <f t="shared" si="134"/>
        <v>0</v>
      </c>
      <c r="X195" s="161">
        <f t="shared" si="134"/>
        <v>0</v>
      </c>
      <c r="Y195" s="161">
        <f t="shared" si="134"/>
        <v>0</v>
      </c>
      <c r="Z195" s="161">
        <f t="shared" si="134"/>
        <v>0</v>
      </c>
      <c r="AA195" s="161">
        <f t="shared" si="134"/>
        <v>0</v>
      </c>
      <c r="AB195" s="161">
        <f t="shared" si="134"/>
        <v>0</v>
      </c>
      <c r="AC195" s="161">
        <f t="shared" si="134"/>
        <v>0</v>
      </c>
      <c r="AD195" s="161">
        <f t="shared" si="134"/>
        <v>0</v>
      </c>
      <c r="AE195" s="161">
        <f t="shared" si="134"/>
        <v>0</v>
      </c>
      <c r="AF195" s="174">
        <f t="shared" si="134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35"/>
        <v>0</v>
      </c>
      <c r="D196" s="161">
        <f t="shared" si="135"/>
        <v>0</v>
      </c>
      <c r="E196" s="161">
        <f t="shared" si="135"/>
        <v>0</v>
      </c>
      <c r="F196" s="161">
        <f t="shared" si="135"/>
        <v>0</v>
      </c>
      <c r="G196" s="161">
        <f t="shared" si="135"/>
        <v>0</v>
      </c>
      <c r="H196" s="161">
        <f t="shared" si="135"/>
        <v>0</v>
      </c>
      <c r="I196" s="161">
        <f t="shared" si="135"/>
        <v>0</v>
      </c>
      <c r="J196" s="161">
        <f t="shared" si="135"/>
        <v>0</v>
      </c>
      <c r="K196" s="161">
        <f t="shared" si="135"/>
        <v>0</v>
      </c>
      <c r="L196" s="161">
        <f t="shared" si="135"/>
        <v>0</v>
      </c>
      <c r="M196" s="161">
        <f t="shared" si="135"/>
        <v>0</v>
      </c>
      <c r="N196" s="161">
        <f t="shared" si="135"/>
        <v>0</v>
      </c>
      <c r="O196" s="161">
        <f t="shared" si="135"/>
        <v>0</v>
      </c>
      <c r="P196" s="161">
        <f t="shared" si="135"/>
        <v>0</v>
      </c>
      <c r="Q196" s="161">
        <f t="shared" si="135"/>
        <v>0</v>
      </c>
      <c r="R196" s="161">
        <f t="shared" si="135"/>
        <v>0</v>
      </c>
      <c r="S196" s="161">
        <f t="shared" si="134"/>
        <v>0</v>
      </c>
      <c r="T196" s="161">
        <f t="shared" si="134"/>
        <v>0</v>
      </c>
      <c r="U196" s="161">
        <f t="shared" si="134"/>
        <v>0</v>
      </c>
      <c r="V196" s="161">
        <f t="shared" si="134"/>
        <v>0</v>
      </c>
      <c r="W196" s="161">
        <f t="shared" si="134"/>
        <v>0</v>
      </c>
      <c r="X196" s="161">
        <f t="shared" si="134"/>
        <v>0</v>
      </c>
      <c r="Y196" s="161">
        <f t="shared" si="134"/>
        <v>0</v>
      </c>
      <c r="Z196" s="161">
        <f t="shared" si="134"/>
        <v>0</v>
      </c>
      <c r="AA196" s="161">
        <f t="shared" si="134"/>
        <v>0</v>
      </c>
      <c r="AB196" s="161">
        <f t="shared" si="134"/>
        <v>0</v>
      </c>
      <c r="AC196" s="161">
        <f t="shared" si="134"/>
        <v>0</v>
      </c>
      <c r="AD196" s="161">
        <f t="shared" si="134"/>
        <v>0</v>
      </c>
      <c r="AE196" s="161">
        <f t="shared" si="134"/>
        <v>0</v>
      </c>
      <c r="AF196" s="174">
        <f t="shared" si="134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35"/>
        <v>0</v>
      </c>
      <c r="D197" s="161">
        <f t="shared" si="135"/>
        <v>0</v>
      </c>
      <c r="E197" s="161">
        <f t="shared" si="135"/>
        <v>0</v>
      </c>
      <c r="F197" s="161">
        <f t="shared" si="135"/>
        <v>0</v>
      </c>
      <c r="G197" s="161">
        <f t="shared" si="135"/>
        <v>0</v>
      </c>
      <c r="H197" s="161">
        <f t="shared" si="135"/>
        <v>0</v>
      </c>
      <c r="I197" s="161">
        <f t="shared" si="135"/>
        <v>0</v>
      </c>
      <c r="J197" s="161">
        <f t="shared" si="135"/>
        <v>0</v>
      </c>
      <c r="K197" s="161">
        <f t="shared" si="135"/>
        <v>0</v>
      </c>
      <c r="L197" s="161">
        <f t="shared" si="135"/>
        <v>0</v>
      </c>
      <c r="M197" s="161">
        <f t="shared" si="135"/>
        <v>0</v>
      </c>
      <c r="N197" s="161">
        <f t="shared" si="135"/>
        <v>0</v>
      </c>
      <c r="O197" s="161">
        <f t="shared" si="135"/>
        <v>0</v>
      </c>
      <c r="P197" s="161">
        <f t="shared" si="135"/>
        <v>0</v>
      </c>
      <c r="Q197" s="161">
        <f t="shared" si="135"/>
        <v>0</v>
      </c>
      <c r="R197" s="161">
        <f t="shared" si="135"/>
        <v>0</v>
      </c>
      <c r="S197" s="161">
        <f t="shared" si="134"/>
        <v>0</v>
      </c>
      <c r="T197" s="161">
        <f t="shared" si="134"/>
        <v>0</v>
      </c>
      <c r="U197" s="161">
        <f t="shared" si="134"/>
        <v>0</v>
      </c>
      <c r="V197" s="161">
        <f t="shared" si="134"/>
        <v>0</v>
      </c>
      <c r="W197" s="161">
        <f t="shared" si="134"/>
        <v>0</v>
      </c>
      <c r="X197" s="161">
        <f t="shared" si="134"/>
        <v>0</v>
      </c>
      <c r="Y197" s="161">
        <f t="shared" si="134"/>
        <v>0</v>
      </c>
      <c r="Z197" s="161">
        <f t="shared" si="134"/>
        <v>0</v>
      </c>
      <c r="AA197" s="161">
        <f t="shared" si="134"/>
        <v>0</v>
      </c>
      <c r="AB197" s="161">
        <f t="shared" si="134"/>
        <v>0</v>
      </c>
      <c r="AC197" s="161">
        <f t="shared" si="134"/>
        <v>0</v>
      </c>
      <c r="AD197" s="161">
        <f t="shared" si="134"/>
        <v>0</v>
      </c>
      <c r="AE197" s="161">
        <f t="shared" si="134"/>
        <v>0</v>
      </c>
      <c r="AF197" s="174">
        <f t="shared" si="134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35"/>
        <v>0</v>
      </c>
      <c r="D198" s="161">
        <f t="shared" si="135"/>
        <v>0</v>
      </c>
      <c r="E198" s="161">
        <f t="shared" si="135"/>
        <v>0</v>
      </c>
      <c r="F198" s="161">
        <f t="shared" si="135"/>
        <v>0</v>
      </c>
      <c r="G198" s="161">
        <f t="shared" si="135"/>
        <v>0</v>
      </c>
      <c r="H198" s="161">
        <f t="shared" si="135"/>
        <v>0</v>
      </c>
      <c r="I198" s="161">
        <f t="shared" si="135"/>
        <v>0</v>
      </c>
      <c r="J198" s="161">
        <f t="shared" si="135"/>
        <v>0</v>
      </c>
      <c r="K198" s="161">
        <f t="shared" si="135"/>
        <v>0</v>
      </c>
      <c r="L198" s="161">
        <f t="shared" si="135"/>
        <v>0</v>
      </c>
      <c r="M198" s="161">
        <f t="shared" si="135"/>
        <v>0</v>
      </c>
      <c r="N198" s="161">
        <f t="shared" si="135"/>
        <v>0</v>
      </c>
      <c r="O198" s="161">
        <f t="shared" si="135"/>
        <v>0</v>
      </c>
      <c r="P198" s="161">
        <f t="shared" si="135"/>
        <v>0</v>
      </c>
      <c r="Q198" s="161">
        <f t="shared" si="135"/>
        <v>0</v>
      </c>
      <c r="R198" s="161">
        <f t="shared" si="135"/>
        <v>0</v>
      </c>
      <c r="S198" s="161">
        <f t="shared" si="134"/>
        <v>0</v>
      </c>
      <c r="T198" s="161">
        <f t="shared" si="134"/>
        <v>0</v>
      </c>
      <c r="U198" s="161">
        <f t="shared" si="134"/>
        <v>0</v>
      </c>
      <c r="V198" s="161">
        <f t="shared" si="134"/>
        <v>0</v>
      </c>
      <c r="W198" s="161">
        <f t="shared" si="134"/>
        <v>0</v>
      </c>
      <c r="X198" s="161">
        <f t="shared" si="134"/>
        <v>0</v>
      </c>
      <c r="Y198" s="161">
        <f t="shared" si="134"/>
        <v>0</v>
      </c>
      <c r="Z198" s="161">
        <f t="shared" si="134"/>
        <v>0</v>
      </c>
      <c r="AA198" s="161">
        <f t="shared" si="134"/>
        <v>0</v>
      </c>
      <c r="AB198" s="161">
        <f t="shared" si="134"/>
        <v>0</v>
      </c>
      <c r="AC198" s="161">
        <f t="shared" si="134"/>
        <v>0</v>
      </c>
      <c r="AD198" s="161">
        <f t="shared" si="134"/>
        <v>0</v>
      </c>
      <c r="AE198" s="161">
        <f t="shared" si="134"/>
        <v>0</v>
      </c>
      <c r="AF198" s="174">
        <f t="shared" si="134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35"/>
        <v>0</v>
      </c>
      <c r="D199" s="161">
        <f t="shared" si="135"/>
        <v>0</v>
      </c>
      <c r="E199" s="161">
        <f t="shared" si="135"/>
        <v>0</v>
      </c>
      <c r="F199" s="161">
        <f t="shared" si="135"/>
        <v>0</v>
      </c>
      <c r="G199" s="161">
        <f t="shared" si="135"/>
        <v>0</v>
      </c>
      <c r="H199" s="161">
        <f t="shared" si="135"/>
        <v>0</v>
      </c>
      <c r="I199" s="161">
        <f t="shared" si="135"/>
        <v>0</v>
      </c>
      <c r="J199" s="161">
        <f t="shared" si="135"/>
        <v>0</v>
      </c>
      <c r="K199" s="161">
        <f t="shared" si="135"/>
        <v>0</v>
      </c>
      <c r="L199" s="161">
        <f t="shared" si="135"/>
        <v>0</v>
      </c>
      <c r="M199" s="161">
        <f t="shared" si="135"/>
        <v>0</v>
      </c>
      <c r="N199" s="161">
        <f t="shared" si="135"/>
        <v>0</v>
      </c>
      <c r="O199" s="161">
        <f t="shared" si="135"/>
        <v>0</v>
      </c>
      <c r="P199" s="161">
        <f t="shared" si="135"/>
        <v>0</v>
      </c>
      <c r="Q199" s="161">
        <f t="shared" si="135"/>
        <v>0</v>
      </c>
      <c r="R199" s="161">
        <f t="shared" si="135"/>
        <v>0</v>
      </c>
      <c r="S199" s="161">
        <f t="shared" si="134"/>
        <v>0</v>
      </c>
      <c r="T199" s="161">
        <f t="shared" si="134"/>
        <v>0</v>
      </c>
      <c r="U199" s="161">
        <f t="shared" si="134"/>
        <v>0</v>
      </c>
      <c r="V199" s="161">
        <f t="shared" si="134"/>
        <v>0</v>
      </c>
      <c r="W199" s="161">
        <f t="shared" si="134"/>
        <v>0</v>
      </c>
      <c r="X199" s="161">
        <f t="shared" si="134"/>
        <v>0</v>
      </c>
      <c r="Y199" s="161">
        <f t="shared" si="134"/>
        <v>0</v>
      </c>
      <c r="Z199" s="161">
        <f t="shared" si="134"/>
        <v>0</v>
      </c>
      <c r="AA199" s="161">
        <f t="shared" si="134"/>
        <v>0</v>
      </c>
      <c r="AB199" s="161">
        <f t="shared" si="134"/>
        <v>0</v>
      </c>
      <c r="AC199" s="161">
        <f t="shared" si="134"/>
        <v>0</v>
      </c>
      <c r="AD199" s="161">
        <f t="shared" si="134"/>
        <v>0</v>
      </c>
      <c r="AE199" s="161">
        <f t="shared" si="134"/>
        <v>0</v>
      </c>
      <c r="AF199" s="174">
        <f t="shared" si="134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35"/>
        <v>0</v>
      </c>
      <c r="D200" s="161">
        <f t="shared" si="135"/>
        <v>0</v>
      </c>
      <c r="E200" s="161">
        <f t="shared" si="135"/>
        <v>0</v>
      </c>
      <c r="F200" s="161">
        <f t="shared" si="135"/>
        <v>0</v>
      </c>
      <c r="G200" s="161">
        <f t="shared" si="135"/>
        <v>0</v>
      </c>
      <c r="H200" s="161">
        <f t="shared" si="135"/>
        <v>0</v>
      </c>
      <c r="I200" s="161">
        <f t="shared" si="135"/>
        <v>0</v>
      </c>
      <c r="J200" s="161">
        <f t="shared" si="135"/>
        <v>0</v>
      </c>
      <c r="K200" s="161">
        <f t="shared" si="135"/>
        <v>0</v>
      </c>
      <c r="L200" s="161">
        <f t="shared" si="135"/>
        <v>0</v>
      </c>
      <c r="M200" s="161">
        <f t="shared" si="135"/>
        <v>0</v>
      </c>
      <c r="N200" s="161">
        <f t="shared" si="135"/>
        <v>0</v>
      </c>
      <c r="O200" s="161">
        <f t="shared" si="135"/>
        <v>0</v>
      </c>
      <c r="P200" s="161">
        <f t="shared" si="135"/>
        <v>0</v>
      </c>
      <c r="Q200" s="161">
        <f t="shared" si="135"/>
        <v>0</v>
      </c>
      <c r="R200" s="161">
        <f t="shared" ref="R200:AF215" si="136">Q200</f>
        <v>0</v>
      </c>
      <c r="S200" s="161">
        <f t="shared" si="136"/>
        <v>0</v>
      </c>
      <c r="T200" s="161">
        <f t="shared" si="136"/>
        <v>0</v>
      </c>
      <c r="U200" s="161">
        <f t="shared" si="136"/>
        <v>0</v>
      </c>
      <c r="V200" s="161">
        <f t="shared" si="136"/>
        <v>0</v>
      </c>
      <c r="W200" s="161">
        <f t="shared" si="136"/>
        <v>0</v>
      </c>
      <c r="X200" s="161">
        <f t="shared" si="136"/>
        <v>0</v>
      </c>
      <c r="Y200" s="161">
        <f t="shared" si="136"/>
        <v>0</v>
      </c>
      <c r="Z200" s="161">
        <f t="shared" si="136"/>
        <v>0</v>
      </c>
      <c r="AA200" s="161">
        <f t="shared" si="136"/>
        <v>0</v>
      </c>
      <c r="AB200" s="161">
        <f t="shared" si="136"/>
        <v>0</v>
      </c>
      <c r="AC200" s="161">
        <f t="shared" si="136"/>
        <v>0</v>
      </c>
      <c r="AD200" s="161">
        <f t="shared" si="136"/>
        <v>0</v>
      </c>
      <c r="AE200" s="161">
        <f t="shared" si="136"/>
        <v>0</v>
      </c>
      <c r="AF200" s="174">
        <f t="shared" si="136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37">B201</f>
        <v>0</v>
      </c>
      <c r="D201" s="161">
        <f t="shared" si="137"/>
        <v>0</v>
      </c>
      <c r="E201" s="161">
        <f t="shared" si="137"/>
        <v>0</v>
      </c>
      <c r="F201" s="161">
        <f t="shared" si="137"/>
        <v>0</v>
      </c>
      <c r="G201" s="161">
        <f t="shared" si="137"/>
        <v>0</v>
      </c>
      <c r="H201" s="161">
        <f t="shared" si="137"/>
        <v>0</v>
      </c>
      <c r="I201" s="161">
        <f t="shared" si="137"/>
        <v>0</v>
      </c>
      <c r="J201" s="161">
        <f t="shared" si="137"/>
        <v>0</v>
      </c>
      <c r="K201" s="161">
        <f t="shared" si="137"/>
        <v>0</v>
      </c>
      <c r="L201" s="161">
        <f t="shared" si="137"/>
        <v>0</v>
      </c>
      <c r="M201" s="161">
        <f t="shared" si="137"/>
        <v>0</v>
      </c>
      <c r="N201" s="161">
        <f t="shared" si="137"/>
        <v>0</v>
      </c>
      <c r="O201" s="161">
        <f t="shared" si="137"/>
        <v>0</v>
      </c>
      <c r="P201" s="161">
        <f t="shared" si="137"/>
        <v>0</v>
      </c>
      <c r="Q201" s="161">
        <f t="shared" si="137"/>
        <v>0</v>
      </c>
      <c r="R201" s="161">
        <f t="shared" si="137"/>
        <v>0</v>
      </c>
      <c r="S201" s="161">
        <f t="shared" si="136"/>
        <v>0</v>
      </c>
      <c r="T201" s="161">
        <f t="shared" si="136"/>
        <v>0</v>
      </c>
      <c r="U201" s="161">
        <f t="shared" si="136"/>
        <v>0</v>
      </c>
      <c r="V201" s="161">
        <f t="shared" si="136"/>
        <v>0</v>
      </c>
      <c r="W201" s="161">
        <f t="shared" si="136"/>
        <v>0</v>
      </c>
      <c r="X201" s="161">
        <f t="shared" si="136"/>
        <v>0</v>
      </c>
      <c r="Y201" s="161">
        <f t="shared" si="136"/>
        <v>0</v>
      </c>
      <c r="Z201" s="161">
        <f t="shared" si="136"/>
        <v>0</v>
      </c>
      <c r="AA201" s="161">
        <f t="shared" si="136"/>
        <v>0</v>
      </c>
      <c r="AB201" s="161">
        <f t="shared" si="136"/>
        <v>0</v>
      </c>
      <c r="AC201" s="161">
        <f t="shared" si="136"/>
        <v>0</v>
      </c>
      <c r="AD201" s="161">
        <f t="shared" si="136"/>
        <v>0</v>
      </c>
      <c r="AE201" s="161">
        <f t="shared" si="136"/>
        <v>0</v>
      </c>
      <c r="AF201" s="174">
        <f t="shared" si="136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37"/>
        <v>0</v>
      </c>
      <c r="D202" s="161">
        <f t="shared" si="137"/>
        <v>0</v>
      </c>
      <c r="E202" s="161">
        <f t="shared" si="137"/>
        <v>0</v>
      </c>
      <c r="F202" s="161">
        <f t="shared" si="137"/>
        <v>0</v>
      </c>
      <c r="G202" s="161">
        <f t="shared" si="137"/>
        <v>0</v>
      </c>
      <c r="H202" s="161">
        <f t="shared" si="137"/>
        <v>0</v>
      </c>
      <c r="I202" s="161">
        <f t="shared" si="137"/>
        <v>0</v>
      </c>
      <c r="J202" s="161">
        <f t="shared" si="137"/>
        <v>0</v>
      </c>
      <c r="K202" s="161">
        <f t="shared" si="137"/>
        <v>0</v>
      </c>
      <c r="L202" s="161">
        <f t="shared" si="137"/>
        <v>0</v>
      </c>
      <c r="M202" s="161">
        <f t="shared" si="137"/>
        <v>0</v>
      </c>
      <c r="N202" s="161">
        <f t="shared" si="137"/>
        <v>0</v>
      </c>
      <c r="O202" s="161">
        <f t="shared" si="137"/>
        <v>0</v>
      </c>
      <c r="P202" s="161">
        <f t="shared" si="137"/>
        <v>0</v>
      </c>
      <c r="Q202" s="161">
        <f t="shared" si="137"/>
        <v>0</v>
      </c>
      <c r="R202" s="161">
        <f t="shared" si="137"/>
        <v>0</v>
      </c>
      <c r="S202" s="161">
        <f t="shared" si="136"/>
        <v>0</v>
      </c>
      <c r="T202" s="161">
        <f t="shared" si="136"/>
        <v>0</v>
      </c>
      <c r="U202" s="161">
        <f t="shared" si="136"/>
        <v>0</v>
      </c>
      <c r="V202" s="161">
        <f t="shared" si="136"/>
        <v>0</v>
      </c>
      <c r="W202" s="161">
        <f t="shared" si="136"/>
        <v>0</v>
      </c>
      <c r="X202" s="161">
        <f t="shared" si="136"/>
        <v>0</v>
      </c>
      <c r="Y202" s="161">
        <f t="shared" si="136"/>
        <v>0</v>
      </c>
      <c r="Z202" s="161">
        <f t="shared" si="136"/>
        <v>0</v>
      </c>
      <c r="AA202" s="161">
        <f t="shared" si="136"/>
        <v>0</v>
      </c>
      <c r="AB202" s="161">
        <f t="shared" si="136"/>
        <v>0</v>
      </c>
      <c r="AC202" s="161">
        <f t="shared" si="136"/>
        <v>0</v>
      </c>
      <c r="AD202" s="161">
        <f t="shared" si="136"/>
        <v>0</v>
      </c>
      <c r="AE202" s="161">
        <f t="shared" si="136"/>
        <v>0</v>
      </c>
      <c r="AF202" s="174">
        <f t="shared" si="136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37"/>
        <v>0</v>
      </c>
      <c r="D203" s="161">
        <f t="shared" si="137"/>
        <v>0</v>
      </c>
      <c r="E203" s="161">
        <f t="shared" si="137"/>
        <v>0</v>
      </c>
      <c r="F203" s="161">
        <f t="shared" si="137"/>
        <v>0</v>
      </c>
      <c r="G203" s="161">
        <f t="shared" si="137"/>
        <v>0</v>
      </c>
      <c r="H203" s="161">
        <f t="shared" si="137"/>
        <v>0</v>
      </c>
      <c r="I203" s="161">
        <f t="shared" si="137"/>
        <v>0</v>
      </c>
      <c r="J203" s="161">
        <f t="shared" si="137"/>
        <v>0</v>
      </c>
      <c r="K203" s="161">
        <f t="shared" si="137"/>
        <v>0</v>
      </c>
      <c r="L203" s="161">
        <f t="shared" si="137"/>
        <v>0</v>
      </c>
      <c r="M203" s="161">
        <f t="shared" si="137"/>
        <v>0</v>
      </c>
      <c r="N203" s="161">
        <f t="shared" si="137"/>
        <v>0</v>
      </c>
      <c r="O203" s="161">
        <f t="shared" si="137"/>
        <v>0</v>
      </c>
      <c r="P203" s="161">
        <f t="shared" si="137"/>
        <v>0</v>
      </c>
      <c r="Q203" s="161">
        <f t="shared" si="137"/>
        <v>0</v>
      </c>
      <c r="R203" s="161">
        <f t="shared" si="137"/>
        <v>0</v>
      </c>
      <c r="S203" s="161">
        <f t="shared" si="136"/>
        <v>0</v>
      </c>
      <c r="T203" s="161">
        <f t="shared" si="136"/>
        <v>0</v>
      </c>
      <c r="U203" s="161">
        <f t="shared" si="136"/>
        <v>0</v>
      </c>
      <c r="V203" s="161">
        <f t="shared" si="136"/>
        <v>0</v>
      </c>
      <c r="W203" s="161">
        <f t="shared" si="136"/>
        <v>0</v>
      </c>
      <c r="X203" s="161">
        <f t="shared" si="136"/>
        <v>0</v>
      </c>
      <c r="Y203" s="161">
        <f t="shared" si="136"/>
        <v>0</v>
      </c>
      <c r="Z203" s="161">
        <f t="shared" si="136"/>
        <v>0</v>
      </c>
      <c r="AA203" s="161">
        <f t="shared" si="136"/>
        <v>0</v>
      </c>
      <c r="AB203" s="161">
        <f t="shared" si="136"/>
        <v>0</v>
      </c>
      <c r="AC203" s="161">
        <f t="shared" si="136"/>
        <v>0</v>
      </c>
      <c r="AD203" s="161">
        <f t="shared" si="136"/>
        <v>0</v>
      </c>
      <c r="AE203" s="161">
        <f t="shared" si="136"/>
        <v>0</v>
      </c>
      <c r="AF203" s="174">
        <f t="shared" si="136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37"/>
        <v>0</v>
      </c>
      <c r="D204" s="161">
        <f t="shared" si="137"/>
        <v>0</v>
      </c>
      <c r="E204" s="161">
        <f t="shared" si="137"/>
        <v>0</v>
      </c>
      <c r="F204" s="161">
        <f t="shared" si="137"/>
        <v>0</v>
      </c>
      <c r="G204" s="161">
        <f t="shared" si="137"/>
        <v>0</v>
      </c>
      <c r="H204" s="161">
        <f t="shared" si="137"/>
        <v>0</v>
      </c>
      <c r="I204" s="161">
        <f t="shared" si="137"/>
        <v>0</v>
      </c>
      <c r="J204" s="161">
        <f t="shared" si="137"/>
        <v>0</v>
      </c>
      <c r="K204" s="161">
        <f t="shared" si="137"/>
        <v>0</v>
      </c>
      <c r="L204" s="161">
        <f t="shared" si="137"/>
        <v>0</v>
      </c>
      <c r="M204" s="161">
        <f t="shared" si="137"/>
        <v>0</v>
      </c>
      <c r="N204" s="161">
        <f t="shared" si="137"/>
        <v>0</v>
      </c>
      <c r="O204" s="161">
        <f t="shared" si="137"/>
        <v>0</v>
      </c>
      <c r="P204" s="161">
        <f t="shared" si="137"/>
        <v>0</v>
      </c>
      <c r="Q204" s="161">
        <f t="shared" si="137"/>
        <v>0</v>
      </c>
      <c r="R204" s="161">
        <f t="shared" si="137"/>
        <v>0</v>
      </c>
      <c r="S204" s="161">
        <f t="shared" si="136"/>
        <v>0</v>
      </c>
      <c r="T204" s="161">
        <f t="shared" si="136"/>
        <v>0</v>
      </c>
      <c r="U204" s="161">
        <f t="shared" si="136"/>
        <v>0</v>
      </c>
      <c r="V204" s="161">
        <f t="shared" si="136"/>
        <v>0</v>
      </c>
      <c r="W204" s="161">
        <f t="shared" si="136"/>
        <v>0</v>
      </c>
      <c r="X204" s="161">
        <f t="shared" si="136"/>
        <v>0</v>
      </c>
      <c r="Y204" s="161">
        <f t="shared" si="136"/>
        <v>0</v>
      </c>
      <c r="Z204" s="161">
        <f t="shared" si="136"/>
        <v>0</v>
      </c>
      <c r="AA204" s="161">
        <f t="shared" si="136"/>
        <v>0</v>
      </c>
      <c r="AB204" s="161">
        <f t="shared" si="136"/>
        <v>0</v>
      </c>
      <c r="AC204" s="161">
        <f t="shared" si="136"/>
        <v>0</v>
      </c>
      <c r="AD204" s="161">
        <f t="shared" si="136"/>
        <v>0</v>
      </c>
      <c r="AE204" s="161">
        <f t="shared" si="136"/>
        <v>0</v>
      </c>
      <c r="AF204" s="174">
        <f t="shared" si="136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37"/>
        <v>0</v>
      </c>
      <c r="D205" s="161">
        <f t="shared" si="137"/>
        <v>0</v>
      </c>
      <c r="E205" s="161">
        <f t="shared" si="137"/>
        <v>0</v>
      </c>
      <c r="F205" s="161">
        <f t="shared" si="137"/>
        <v>0</v>
      </c>
      <c r="G205" s="161">
        <f t="shared" si="137"/>
        <v>0</v>
      </c>
      <c r="H205" s="161">
        <f t="shared" si="137"/>
        <v>0</v>
      </c>
      <c r="I205" s="161">
        <f t="shared" si="137"/>
        <v>0</v>
      </c>
      <c r="J205" s="161">
        <f t="shared" si="137"/>
        <v>0</v>
      </c>
      <c r="K205" s="161">
        <f t="shared" si="137"/>
        <v>0</v>
      </c>
      <c r="L205" s="161">
        <f t="shared" si="137"/>
        <v>0</v>
      </c>
      <c r="M205" s="161">
        <f t="shared" si="137"/>
        <v>0</v>
      </c>
      <c r="N205" s="161">
        <f t="shared" si="137"/>
        <v>0</v>
      </c>
      <c r="O205" s="161">
        <f t="shared" si="137"/>
        <v>0</v>
      </c>
      <c r="P205" s="161">
        <f t="shared" si="137"/>
        <v>0</v>
      </c>
      <c r="Q205" s="161">
        <f t="shared" si="137"/>
        <v>0</v>
      </c>
      <c r="R205" s="161">
        <f t="shared" si="137"/>
        <v>0</v>
      </c>
      <c r="S205" s="161">
        <f t="shared" si="136"/>
        <v>0</v>
      </c>
      <c r="T205" s="161">
        <f t="shared" si="136"/>
        <v>0</v>
      </c>
      <c r="U205" s="161">
        <f t="shared" si="136"/>
        <v>0</v>
      </c>
      <c r="V205" s="161">
        <f t="shared" si="136"/>
        <v>0</v>
      </c>
      <c r="W205" s="161">
        <f t="shared" si="136"/>
        <v>0</v>
      </c>
      <c r="X205" s="161">
        <f t="shared" si="136"/>
        <v>0</v>
      </c>
      <c r="Y205" s="161">
        <f t="shared" si="136"/>
        <v>0</v>
      </c>
      <c r="Z205" s="161">
        <f t="shared" si="136"/>
        <v>0</v>
      </c>
      <c r="AA205" s="161">
        <f t="shared" si="136"/>
        <v>0</v>
      </c>
      <c r="AB205" s="161">
        <f t="shared" si="136"/>
        <v>0</v>
      </c>
      <c r="AC205" s="161">
        <f t="shared" si="136"/>
        <v>0</v>
      </c>
      <c r="AD205" s="161">
        <f t="shared" si="136"/>
        <v>0</v>
      </c>
      <c r="AE205" s="161">
        <f t="shared" si="136"/>
        <v>0</v>
      </c>
      <c r="AF205" s="174">
        <f t="shared" si="136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37"/>
        <v>0</v>
      </c>
      <c r="D206" s="161">
        <f t="shared" si="137"/>
        <v>0</v>
      </c>
      <c r="E206" s="161">
        <f t="shared" si="137"/>
        <v>0</v>
      </c>
      <c r="F206" s="161">
        <f t="shared" si="137"/>
        <v>0</v>
      </c>
      <c r="G206" s="161">
        <f t="shared" si="137"/>
        <v>0</v>
      </c>
      <c r="H206" s="161">
        <f t="shared" si="137"/>
        <v>0</v>
      </c>
      <c r="I206" s="161">
        <f t="shared" si="137"/>
        <v>0</v>
      </c>
      <c r="J206" s="161">
        <f t="shared" si="137"/>
        <v>0</v>
      </c>
      <c r="K206" s="161">
        <f t="shared" si="137"/>
        <v>0</v>
      </c>
      <c r="L206" s="161">
        <f t="shared" si="137"/>
        <v>0</v>
      </c>
      <c r="M206" s="161">
        <f t="shared" si="137"/>
        <v>0</v>
      </c>
      <c r="N206" s="161">
        <f t="shared" si="137"/>
        <v>0</v>
      </c>
      <c r="O206" s="161">
        <f t="shared" si="137"/>
        <v>0</v>
      </c>
      <c r="P206" s="161">
        <f t="shared" si="137"/>
        <v>0</v>
      </c>
      <c r="Q206" s="161">
        <f t="shared" si="137"/>
        <v>0</v>
      </c>
      <c r="R206" s="161">
        <f t="shared" si="137"/>
        <v>0</v>
      </c>
      <c r="S206" s="161">
        <f t="shared" si="136"/>
        <v>0</v>
      </c>
      <c r="T206" s="161">
        <f t="shared" si="136"/>
        <v>0</v>
      </c>
      <c r="U206" s="161">
        <f t="shared" si="136"/>
        <v>0</v>
      </c>
      <c r="V206" s="161">
        <f t="shared" si="136"/>
        <v>0</v>
      </c>
      <c r="W206" s="161">
        <f t="shared" si="136"/>
        <v>0</v>
      </c>
      <c r="X206" s="161">
        <f t="shared" si="136"/>
        <v>0</v>
      </c>
      <c r="Y206" s="161">
        <f t="shared" si="136"/>
        <v>0</v>
      </c>
      <c r="Z206" s="161">
        <f t="shared" si="136"/>
        <v>0</v>
      </c>
      <c r="AA206" s="161">
        <f t="shared" si="136"/>
        <v>0</v>
      </c>
      <c r="AB206" s="161">
        <f t="shared" si="136"/>
        <v>0</v>
      </c>
      <c r="AC206" s="161">
        <f t="shared" si="136"/>
        <v>0</v>
      </c>
      <c r="AD206" s="161">
        <f t="shared" si="136"/>
        <v>0</v>
      </c>
      <c r="AE206" s="161">
        <f t="shared" si="136"/>
        <v>0</v>
      </c>
      <c r="AF206" s="174">
        <f t="shared" si="136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37"/>
        <v>0</v>
      </c>
      <c r="D207" s="161">
        <f t="shared" si="137"/>
        <v>0</v>
      </c>
      <c r="E207" s="161">
        <f t="shared" si="137"/>
        <v>0</v>
      </c>
      <c r="F207" s="161">
        <f t="shared" si="137"/>
        <v>0</v>
      </c>
      <c r="G207" s="161">
        <f t="shared" si="137"/>
        <v>0</v>
      </c>
      <c r="H207" s="161">
        <f t="shared" si="137"/>
        <v>0</v>
      </c>
      <c r="I207" s="161">
        <f t="shared" si="137"/>
        <v>0</v>
      </c>
      <c r="J207" s="161">
        <f t="shared" si="137"/>
        <v>0</v>
      </c>
      <c r="K207" s="161">
        <f t="shared" si="137"/>
        <v>0</v>
      </c>
      <c r="L207" s="161">
        <f t="shared" si="137"/>
        <v>0</v>
      </c>
      <c r="M207" s="161">
        <f t="shared" si="137"/>
        <v>0</v>
      </c>
      <c r="N207" s="161">
        <f t="shared" si="137"/>
        <v>0</v>
      </c>
      <c r="O207" s="161">
        <f t="shared" si="137"/>
        <v>0</v>
      </c>
      <c r="P207" s="161">
        <f t="shared" si="137"/>
        <v>0</v>
      </c>
      <c r="Q207" s="161">
        <f t="shared" si="137"/>
        <v>0</v>
      </c>
      <c r="R207" s="161">
        <f t="shared" si="137"/>
        <v>0</v>
      </c>
      <c r="S207" s="161">
        <f t="shared" si="136"/>
        <v>0</v>
      </c>
      <c r="T207" s="161">
        <f t="shared" si="136"/>
        <v>0</v>
      </c>
      <c r="U207" s="161">
        <f t="shared" si="136"/>
        <v>0</v>
      </c>
      <c r="V207" s="161">
        <f t="shared" si="136"/>
        <v>0</v>
      </c>
      <c r="W207" s="161">
        <f t="shared" si="136"/>
        <v>0</v>
      </c>
      <c r="X207" s="161">
        <f t="shared" si="136"/>
        <v>0</v>
      </c>
      <c r="Y207" s="161">
        <f t="shared" si="136"/>
        <v>0</v>
      </c>
      <c r="Z207" s="161">
        <f t="shared" si="136"/>
        <v>0</v>
      </c>
      <c r="AA207" s="161">
        <f t="shared" si="136"/>
        <v>0</v>
      </c>
      <c r="AB207" s="161">
        <f t="shared" si="136"/>
        <v>0</v>
      </c>
      <c r="AC207" s="161">
        <f t="shared" si="136"/>
        <v>0</v>
      </c>
      <c r="AD207" s="161">
        <f t="shared" si="136"/>
        <v>0</v>
      </c>
      <c r="AE207" s="161">
        <f t="shared" si="136"/>
        <v>0</v>
      </c>
      <c r="AF207" s="174">
        <f t="shared" si="136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37"/>
        <v>0</v>
      </c>
      <c r="D208" s="161">
        <f t="shared" si="137"/>
        <v>0</v>
      </c>
      <c r="E208" s="161">
        <f t="shared" si="137"/>
        <v>0</v>
      </c>
      <c r="F208" s="161">
        <f t="shared" si="137"/>
        <v>0</v>
      </c>
      <c r="G208" s="161">
        <f t="shared" si="137"/>
        <v>0</v>
      </c>
      <c r="H208" s="161">
        <f t="shared" si="137"/>
        <v>0</v>
      </c>
      <c r="I208" s="161">
        <f t="shared" si="137"/>
        <v>0</v>
      </c>
      <c r="J208" s="161">
        <f t="shared" si="137"/>
        <v>0</v>
      </c>
      <c r="K208" s="161">
        <f t="shared" si="137"/>
        <v>0</v>
      </c>
      <c r="L208" s="161">
        <f t="shared" si="137"/>
        <v>0</v>
      </c>
      <c r="M208" s="161">
        <f t="shared" si="137"/>
        <v>0</v>
      </c>
      <c r="N208" s="161">
        <f t="shared" si="137"/>
        <v>0</v>
      </c>
      <c r="O208" s="161">
        <f t="shared" si="137"/>
        <v>0</v>
      </c>
      <c r="P208" s="161">
        <f t="shared" si="137"/>
        <v>0</v>
      </c>
      <c r="Q208" s="161">
        <f t="shared" si="137"/>
        <v>0</v>
      </c>
      <c r="R208" s="161">
        <f t="shared" si="137"/>
        <v>0</v>
      </c>
      <c r="S208" s="161">
        <f t="shared" si="136"/>
        <v>0</v>
      </c>
      <c r="T208" s="161">
        <f t="shared" si="136"/>
        <v>0</v>
      </c>
      <c r="U208" s="161">
        <f t="shared" si="136"/>
        <v>0</v>
      </c>
      <c r="V208" s="161">
        <f t="shared" si="136"/>
        <v>0</v>
      </c>
      <c r="W208" s="161">
        <f t="shared" si="136"/>
        <v>0</v>
      </c>
      <c r="X208" s="161">
        <f t="shared" si="136"/>
        <v>0</v>
      </c>
      <c r="Y208" s="161">
        <f t="shared" si="136"/>
        <v>0</v>
      </c>
      <c r="Z208" s="161">
        <f t="shared" si="136"/>
        <v>0</v>
      </c>
      <c r="AA208" s="161">
        <f t="shared" si="136"/>
        <v>0</v>
      </c>
      <c r="AB208" s="161">
        <f t="shared" si="136"/>
        <v>0</v>
      </c>
      <c r="AC208" s="161">
        <f t="shared" si="136"/>
        <v>0</v>
      </c>
      <c r="AD208" s="161">
        <f t="shared" si="136"/>
        <v>0</v>
      </c>
      <c r="AE208" s="161">
        <f t="shared" si="136"/>
        <v>0</v>
      </c>
      <c r="AF208" s="174">
        <f t="shared" si="136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37"/>
        <v>0</v>
      </c>
      <c r="D209" s="161">
        <f t="shared" si="137"/>
        <v>0</v>
      </c>
      <c r="E209" s="161">
        <f t="shared" si="137"/>
        <v>0</v>
      </c>
      <c r="F209" s="161">
        <f t="shared" si="137"/>
        <v>0</v>
      </c>
      <c r="G209" s="161">
        <f t="shared" si="137"/>
        <v>0</v>
      </c>
      <c r="H209" s="161">
        <f t="shared" si="137"/>
        <v>0</v>
      </c>
      <c r="I209" s="161">
        <f t="shared" si="137"/>
        <v>0</v>
      </c>
      <c r="J209" s="161">
        <f t="shared" si="137"/>
        <v>0</v>
      </c>
      <c r="K209" s="161">
        <f t="shared" si="137"/>
        <v>0</v>
      </c>
      <c r="L209" s="161">
        <f t="shared" si="137"/>
        <v>0</v>
      </c>
      <c r="M209" s="161">
        <f t="shared" si="137"/>
        <v>0</v>
      </c>
      <c r="N209" s="161">
        <f t="shared" si="137"/>
        <v>0</v>
      </c>
      <c r="O209" s="161">
        <f t="shared" si="137"/>
        <v>0</v>
      </c>
      <c r="P209" s="161">
        <f t="shared" si="137"/>
        <v>0</v>
      </c>
      <c r="Q209" s="161">
        <f t="shared" si="137"/>
        <v>0</v>
      </c>
      <c r="R209" s="161">
        <f t="shared" si="137"/>
        <v>0</v>
      </c>
      <c r="S209" s="161">
        <f t="shared" si="136"/>
        <v>0</v>
      </c>
      <c r="T209" s="161">
        <f t="shared" si="136"/>
        <v>0</v>
      </c>
      <c r="U209" s="161">
        <f t="shared" si="136"/>
        <v>0</v>
      </c>
      <c r="V209" s="161">
        <f t="shared" si="136"/>
        <v>0</v>
      </c>
      <c r="W209" s="161">
        <f t="shared" si="136"/>
        <v>0</v>
      </c>
      <c r="X209" s="161">
        <f t="shared" si="136"/>
        <v>0</v>
      </c>
      <c r="Y209" s="161">
        <f t="shared" si="136"/>
        <v>0</v>
      </c>
      <c r="Z209" s="161">
        <f t="shared" si="136"/>
        <v>0</v>
      </c>
      <c r="AA209" s="161">
        <f t="shared" si="136"/>
        <v>0</v>
      </c>
      <c r="AB209" s="161">
        <f t="shared" si="136"/>
        <v>0</v>
      </c>
      <c r="AC209" s="161">
        <f t="shared" si="136"/>
        <v>0</v>
      </c>
      <c r="AD209" s="161">
        <f t="shared" si="136"/>
        <v>0</v>
      </c>
      <c r="AE209" s="161">
        <f t="shared" si="136"/>
        <v>0</v>
      </c>
      <c r="AF209" s="174">
        <f t="shared" si="136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37"/>
        <v>0</v>
      </c>
      <c r="D210" s="161">
        <f t="shared" si="137"/>
        <v>0</v>
      </c>
      <c r="E210" s="161">
        <f t="shared" si="137"/>
        <v>0</v>
      </c>
      <c r="F210" s="161">
        <f t="shared" si="137"/>
        <v>0</v>
      </c>
      <c r="G210" s="161">
        <f t="shared" si="137"/>
        <v>0</v>
      </c>
      <c r="H210" s="161">
        <f t="shared" si="137"/>
        <v>0</v>
      </c>
      <c r="I210" s="161">
        <f t="shared" si="137"/>
        <v>0</v>
      </c>
      <c r="J210" s="161">
        <f t="shared" si="137"/>
        <v>0</v>
      </c>
      <c r="K210" s="161">
        <f t="shared" si="137"/>
        <v>0</v>
      </c>
      <c r="L210" s="161">
        <f t="shared" si="137"/>
        <v>0</v>
      </c>
      <c r="M210" s="161">
        <f t="shared" si="137"/>
        <v>0</v>
      </c>
      <c r="N210" s="161">
        <f t="shared" si="137"/>
        <v>0</v>
      </c>
      <c r="O210" s="161">
        <f t="shared" si="137"/>
        <v>0</v>
      </c>
      <c r="P210" s="161">
        <f t="shared" si="137"/>
        <v>0</v>
      </c>
      <c r="Q210" s="161">
        <f t="shared" si="137"/>
        <v>0</v>
      </c>
      <c r="R210" s="161">
        <f t="shared" si="137"/>
        <v>0</v>
      </c>
      <c r="S210" s="161">
        <f t="shared" si="136"/>
        <v>0</v>
      </c>
      <c r="T210" s="161">
        <f t="shared" si="136"/>
        <v>0</v>
      </c>
      <c r="U210" s="161">
        <f t="shared" si="136"/>
        <v>0</v>
      </c>
      <c r="V210" s="161">
        <f t="shared" si="136"/>
        <v>0</v>
      </c>
      <c r="W210" s="161">
        <f t="shared" si="136"/>
        <v>0</v>
      </c>
      <c r="X210" s="161">
        <f t="shared" si="136"/>
        <v>0</v>
      </c>
      <c r="Y210" s="161">
        <f t="shared" si="136"/>
        <v>0</v>
      </c>
      <c r="Z210" s="161">
        <f t="shared" si="136"/>
        <v>0</v>
      </c>
      <c r="AA210" s="161">
        <f t="shared" si="136"/>
        <v>0</v>
      </c>
      <c r="AB210" s="161">
        <f t="shared" si="136"/>
        <v>0</v>
      </c>
      <c r="AC210" s="161">
        <f t="shared" si="136"/>
        <v>0</v>
      </c>
      <c r="AD210" s="161">
        <f t="shared" si="136"/>
        <v>0</v>
      </c>
      <c r="AE210" s="161">
        <f t="shared" si="136"/>
        <v>0</v>
      </c>
      <c r="AF210" s="174">
        <f t="shared" si="136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37"/>
        <v>0</v>
      </c>
      <c r="D211" s="161">
        <f t="shared" si="137"/>
        <v>0</v>
      </c>
      <c r="E211" s="161">
        <f t="shared" si="137"/>
        <v>0</v>
      </c>
      <c r="F211" s="161">
        <f t="shared" si="137"/>
        <v>0</v>
      </c>
      <c r="G211" s="161">
        <f t="shared" si="137"/>
        <v>0</v>
      </c>
      <c r="H211" s="161">
        <f t="shared" si="137"/>
        <v>0</v>
      </c>
      <c r="I211" s="161">
        <f t="shared" si="137"/>
        <v>0</v>
      </c>
      <c r="J211" s="161">
        <f t="shared" si="137"/>
        <v>0</v>
      </c>
      <c r="K211" s="161">
        <f t="shared" si="137"/>
        <v>0</v>
      </c>
      <c r="L211" s="161">
        <f t="shared" si="137"/>
        <v>0</v>
      </c>
      <c r="M211" s="161">
        <f t="shared" si="137"/>
        <v>0</v>
      </c>
      <c r="N211" s="161">
        <f t="shared" si="137"/>
        <v>0</v>
      </c>
      <c r="O211" s="161">
        <f t="shared" si="137"/>
        <v>0</v>
      </c>
      <c r="P211" s="161">
        <f t="shared" si="137"/>
        <v>0</v>
      </c>
      <c r="Q211" s="161">
        <f t="shared" si="137"/>
        <v>0</v>
      </c>
      <c r="R211" s="161">
        <f t="shared" si="137"/>
        <v>0</v>
      </c>
      <c r="S211" s="161">
        <f t="shared" si="136"/>
        <v>0</v>
      </c>
      <c r="T211" s="161">
        <f t="shared" si="136"/>
        <v>0</v>
      </c>
      <c r="U211" s="161">
        <f t="shared" si="136"/>
        <v>0</v>
      </c>
      <c r="V211" s="161">
        <f t="shared" si="136"/>
        <v>0</v>
      </c>
      <c r="W211" s="161">
        <f t="shared" si="136"/>
        <v>0</v>
      </c>
      <c r="X211" s="161">
        <f t="shared" si="136"/>
        <v>0</v>
      </c>
      <c r="Y211" s="161">
        <f t="shared" si="136"/>
        <v>0</v>
      </c>
      <c r="Z211" s="161">
        <f t="shared" si="136"/>
        <v>0</v>
      </c>
      <c r="AA211" s="161">
        <f t="shared" si="136"/>
        <v>0</v>
      </c>
      <c r="AB211" s="161">
        <f t="shared" si="136"/>
        <v>0</v>
      </c>
      <c r="AC211" s="161">
        <f t="shared" si="136"/>
        <v>0</v>
      </c>
      <c r="AD211" s="161">
        <f t="shared" si="136"/>
        <v>0</v>
      </c>
      <c r="AE211" s="161">
        <f t="shared" si="136"/>
        <v>0</v>
      </c>
      <c r="AF211" s="174">
        <f t="shared" si="136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37"/>
        <v>0</v>
      </c>
      <c r="D212" s="161">
        <f t="shared" si="137"/>
        <v>0</v>
      </c>
      <c r="E212" s="161">
        <f t="shared" si="137"/>
        <v>0</v>
      </c>
      <c r="F212" s="161">
        <f t="shared" si="137"/>
        <v>0</v>
      </c>
      <c r="G212" s="161">
        <f t="shared" si="137"/>
        <v>0</v>
      </c>
      <c r="H212" s="161">
        <f t="shared" si="137"/>
        <v>0</v>
      </c>
      <c r="I212" s="161">
        <f t="shared" si="137"/>
        <v>0</v>
      </c>
      <c r="J212" s="161">
        <f t="shared" si="137"/>
        <v>0</v>
      </c>
      <c r="K212" s="161">
        <f t="shared" si="137"/>
        <v>0</v>
      </c>
      <c r="L212" s="161">
        <f t="shared" si="137"/>
        <v>0</v>
      </c>
      <c r="M212" s="161">
        <f t="shared" si="137"/>
        <v>0</v>
      </c>
      <c r="N212" s="161">
        <f t="shared" si="137"/>
        <v>0</v>
      </c>
      <c r="O212" s="161">
        <f t="shared" si="137"/>
        <v>0</v>
      </c>
      <c r="P212" s="161">
        <f t="shared" si="137"/>
        <v>0</v>
      </c>
      <c r="Q212" s="161">
        <f t="shared" si="137"/>
        <v>0</v>
      </c>
      <c r="R212" s="161">
        <f t="shared" si="137"/>
        <v>0</v>
      </c>
      <c r="S212" s="161">
        <f t="shared" si="136"/>
        <v>0</v>
      </c>
      <c r="T212" s="161">
        <f t="shared" si="136"/>
        <v>0</v>
      </c>
      <c r="U212" s="161">
        <f t="shared" si="136"/>
        <v>0</v>
      </c>
      <c r="V212" s="161">
        <f t="shared" si="136"/>
        <v>0</v>
      </c>
      <c r="W212" s="161">
        <f t="shared" si="136"/>
        <v>0</v>
      </c>
      <c r="X212" s="161">
        <f t="shared" si="136"/>
        <v>0</v>
      </c>
      <c r="Y212" s="161">
        <f t="shared" si="136"/>
        <v>0</v>
      </c>
      <c r="Z212" s="161">
        <f t="shared" si="136"/>
        <v>0</v>
      </c>
      <c r="AA212" s="161">
        <f t="shared" si="136"/>
        <v>0</v>
      </c>
      <c r="AB212" s="161">
        <f t="shared" si="136"/>
        <v>0</v>
      </c>
      <c r="AC212" s="161">
        <f t="shared" si="136"/>
        <v>0</v>
      </c>
      <c r="AD212" s="161">
        <f t="shared" si="136"/>
        <v>0</v>
      </c>
      <c r="AE212" s="161">
        <f t="shared" si="136"/>
        <v>0</v>
      </c>
      <c r="AF212" s="174">
        <f t="shared" si="136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37"/>
        <v>0</v>
      </c>
      <c r="D213" s="161">
        <f t="shared" si="137"/>
        <v>0</v>
      </c>
      <c r="E213" s="161">
        <f t="shared" si="137"/>
        <v>0</v>
      </c>
      <c r="F213" s="161">
        <f t="shared" si="137"/>
        <v>0</v>
      </c>
      <c r="G213" s="161">
        <f t="shared" si="137"/>
        <v>0</v>
      </c>
      <c r="H213" s="161">
        <f t="shared" si="137"/>
        <v>0</v>
      </c>
      <c r="I213" s="161">
        <f t="shared" si="137"/>
        <v>0</v>
      </c>
      <c r="J213" s="161">
        <f t="shared" si="137"/>
        <v>0</v>
      </c>
      <c r="K213" s="161">
        <f t="shared" si="137"/>
        <v>0</v>
      </c>
      <c r="L213" s="161">
        <f t="shared" si="137"/>
        <v>0</v>
      </c>
      <c r="M213" s="161">
        <f t="shared" si="137"/>
        <v>0</v>
      </c>
      <c r="N213" s="161">
        <f t="shared" si="137"/>
        <v>0</v>
      </c>
      <c r="O213" s="161">
        <f t="shared" si="137"/>
        <v>0</v>
      </c>
      <c r="P213" s="161">
        <f t="shared" si="137"/>
        <v>0</v>
      </c>
      <c r="Q213" s="161">
        <f t="shared" si="137"/>
        <v>0</v>
      </c>
      <c r="R213" s="161">
        <f t="shared" si="137"/>
        <v>0</v>
      </c>
      <c r="S213" s="161">
        <f t="shared" si="136"/>
        <v>0</v>
      </c>
      <c r="T213" s="161">
        <f t="shared" si="136"/>
        <v>0</v>
      </c>
      <c r="U213" s="161">
        <f t="shared" si="136"/>
        <v>0</v>
      </c>
      <c r="V213" s="161">
        <f t="shared" si="136"/>
        <v>0</v>
      </c>
      <c r="W213" s="161">
        <f t="shared" si="136"/>
        <v>0</v>
      </c>
      <c r="X213" s="161">
        <f t="shared" si="136"/>
        <v>0</v>
      </c>
      <c r="Y213" s="161">
        <f t="shared" si="136"/>
        <v>0</v>
      </c>
      <c r="Z213" s="161">
        <f t="shared" si="136"/>
        <v>0</v>
      </c>
      <c r="AA213" s="161">
        <f t="shared" si="136"/>
        <v>0</v>
      </c>
      <c r="AB213" s="161">
        <f t="shared" si="136"/>
        <v>0</v>
      </c>
      <c r="AC213" s="161">
        <f t="shared" si="136"/>
        <v>0</v>
      </c>
      <c r="AD213" s="161">
        <f t="shared" si="136"/>
        <v>0</v>
      </c>
      <c r="AE213" s="161">
        <f t="shared" si="136"/>
        <v>0</v>
      </c>
      <c r="AF213" s="174">
        <f t="shared" si="136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37"/>
        <v>0</v>
      </c>
      <c r="D214" s="161">
        <f t="shared" si="137"/>
        <v>0</v>
      </c>
      <c r="E214" s="161">
        <f t="shared" si="137"/>
        <v>0</v>
      </c>
      <c r="F214" s="161">
        <f t="shared" si="137"/>
        <v>0</v>
      </c>
      <c r="G214" s="161">
        <f t="shared" si="137"/>
        <v>0</v>
      </c>
      <c r="H214" s="161">
        <f t="shared" si="137"/>
        <v>0</v>
      </c>
      <c r="I214" s="161">
        <f t="shared" si="137"/>
        <v>0</v>
      </c>
      <c r="J214" s="161">
        <f t="shared" si="137"/>
        <v>0</v>
      </c>
      <c r="K214" s="161">
        <f t="shared" si="137"/>
        <v>0</v>
      </c>
      <c r="L214" s="161">
        <f t="shared" si="137"/>
        <v>0</v>
      </c>
      <c r="M214" s="161">
        <f t="shared" si="137"/>
        <v>0</v>
      </c>
      <c r="N214" s="161">
        <f t="shared" si="137"/>
        <v>0</v>
      </c>
      <c r="O214" s="161">
        <f t="shared" si="137"/>
        <v>0</v>
      </c>
      <c r="P214" s="161">
        <f t="shared" si="137"/>
        <v>0</v>
      </c>
      <c r="Q214" s="161">
        <f t="shared" si="137"/>
        <v>0</v>
      </c>
      <c r="R214" s="161">
        <f t="shared" si="137"/>
        <v>0</v>
      </c>
      <c r="S214" s="161">
        <f t="shared" si="136"/>
        <v>0</v>
      </c>
      <c r="T214" s="161">
        <f t="shared" si="136"/>
        <v>0</v>
      </c>
      <c r="U214" s="161">
        <f t="shared" si="136"/>
        <v>0</v>
      </c>
      <c r="V214" s="161">
        <f t="shared" si="136"/>
        <v>0</v>
      </c>
      <c r="W214" s="161">
        <f t="shared" si="136"/>
        <v>0</v>
      </c>
      <c r="X214" s="161">
        <f t="shared" si="136"/>
        <v>0</v>
      </c>
      <c r="Y214" s="161">
        <f t="shared" si="136"/>
        <v>0</v>
      </c>
      <c r="Z214" s="161">
        <f t="shared" si="136"/>
        <v>0</v>
      </c>
      <c r="AA214" s="161">
        <f t="shared" si="136"/>
        <v>0</v>
      </c>
      <c r="AB214" s="161">
        <f t="shared" si="136"/>
        <v>0</v>
      </c>
      <c r="AC214" s="161">
        <f t="shared" si="136"/>
        <v>0</v>
      </c>
      <c r="AD214" s="161">
        <f t="shared" si="136"/>
        <v>0</v>
      </c>
      <c r="AE214" s="161">
        <f t="shared" si="136"/>
        <v>0</v>
      </c>
      <c r="AF214" s="174">
        <f t="shared" si="136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37"/>
        <v>0</v>
      </c>
      <c r="D215" s="161">
        <f t="shared" si="137"/>
        <v>0</v>
      </c>
      <c r="E215" s="161">
        <f t="shared" si="137"/>
        <v>0</v>
      </c>
      <c r="F215" s="161">
        <f t="shared" si="137"/>
        <v>0</v>
      </c>
      <c r="G215" s="161">
        <f t="shared" si="137"/>
        <v>0</v>
      </c>
      <c r="H215" s="161">
        <f t="shared" si="137"/>
        <v>0</v>
      </c>
      <c r="I215" s="161">
        <f t="shared" si="137"/>
        <v>0</v>
      </c>
      <c r="J215" s="161">
        <f t="shared" si="137"/>
        <v>0</v>
      </c>
      <c r="K215" s="161">
        <f t="shared" si="137"/>
        <v>0</v>
      </c>
      <c r="L215" s="161">
        <f t="shared" si="137"/>
        <v>0</v>
      </c>
      <c r="M215" s="161">
        <f t="shared" si="137"/>
        <v>0</v>
      </c>
      <c r="N215" s="161">
        <f t="shared" si="137"/>
        <v>0</v>
      </c>
      <c r="O215" s="161">
        <f t="shared" si="137"/>
        <v>0</v>
      </c>
      <c r="P215" s="161">
        <f t="shared" si="137"/>
        <v>0</v>
      </c>
      <c r="Q215" s="161">
        <f t="shared" si="137"/>
        <v>0</v>
      </c>
      <c r="R215" s="161">
        <f t="shared" si="137"/>
        <v>0</v>
      </c>
      <c r="S215" s="161">
        <f t="shared" si="136"/>
        <v>0</v>
      </c>
      <c r="T215" s="161">
        <f t="shared" si="136"/>
        <v>0</v>
      </c>
      <c r="U215" s="161">
        <f t="shared" si="136"/>
        <v>0</v>
      </c>
      <c r="V215" s="161">
        <f t="shared" si="136"/>
        <v>0</v>
      </c>
      <c r="W215" s="161">
        <f t="shared" si="136"/>
        <v>0</v>
      </c>
      <c r="X215" s="161">
        <f t="shared" si="136"/>
        <v>0</v>
      </c>
      <c r="Y215" s="161">
        <f t="shared" si="136"/>
        <v>0</v>
      </c>
      <c r="Z215" s="161">
        <f t="shared" si="136"/>
        <v>0</v>
      </c>
      <c r="AA215" s="161">
        <f t="shared" si="136"/>
        <v>0</v>
      </c>
      <c r="AB215" s="161">
        <f t="shared" si="136"/>
        <v>0</v>
      </c>
      <c r="AC215" s="161">
        <f t="shared" si="136"/>
        <v>0</v>
      </c>
      <c r="AD215" s="161">
        <f t="shared" si="136"/>
        <v>0</v>
      </c>
      <c r="AE215" s="161">
        <f t="shared" si="136"/>
        <v>0</v>
      </c>
      <c r="AF215" s="174">
        <f t="shared" si="136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37"/>
        <v>0</v>
      </c>
      <c r="D216" s="161">
        <f t="shared" si="137"/>
        <v>0</v>
      </c>
      <c r="E216" s="161">
        <f t="shared" si="137"/>
        <v>0</v>
      </c>
      <c r="F216" s="161">
        <f t="shared" si="137"/>
        <v>0</v>
      </c>
      <c r="G216" s="161">
        <f t="shared" si="137"/>
        <v>0</v>
      </c>
      <c r="H216" s="161">
        <f t="shared" si="137"/>
        <v>0</v>
      </c>
      <c r="I216" s="161">
        <f t="shared" si="137"/>
        <v>0</v>
      </c>
      <c r="J216" s="161">
        <f t="shared" si="137"/>
        <v>0</v>
      </c>
      <c r="K216" s="161">
        <f t="shared" si="137"/>
        <v>0</v>
      </c>
      <c r="L216" s="161">
        <f t="shared" si="137"/>
        <v>0</v>
      </c>
      <c r="M216" s="161">
        <f t="shared" si="137"/>
        <v>0</v>
      </c>
      <c r="N216" s="161">
        <f t="shared" si="137"/>
        <v>0</v>
      </c>
      <c r="O216" s="161">
        <f t="shared" si="137"/>
        <v>0</v>
      </c>
      <c r="P216" s="161">
        <f t="shared" si="137"/>
        <v>0</v>
      </c>
      <c r="Q216" s="161">
        <f t="shared" si="137"/>
        <v>0</v>
      </c>
      <c r="R216" s="161">
        <f t="shared" ref="R216:AF231" si="138">Q216</f>
        <v>0</v>
      </c>
      <c r="S216" s="161">
        <f t="shared" si="138"/>
        <v>0</v>
      </c>
      <c r="T216" s="161">
        <f t="shared" si="138"/>
        <v>0</v>
      </c>
      <c r="U216" s="161">
        <f t="shared" si="138"/>
        <v>0</v>
      </c>
      <c r="V216" s="161">
        <f t="shared" si="138"/>
        <v>0</v>
      </c>
      <c r="W216" s="161">
        <f t="shared" si="138"/>
        <v>0</v>
      </c>
      <c r="X216" s="161">
        <f t="shared" si="138"/>
        <v>0</v>
      </c>
      <c r="Y216" s="161">
        <f t="shared" si="138"/>
        <v>0</v>
      </c>
      <c r="Z216" s="161">
        <f t="shared" si="138"/>
        <v>0</v>
      </c>
      <c r="AA216" s="161">
        <f t="shared" si="138"/>
        <v>0</v>
      </c>
      <c r="AB216" s="161">
        <f t="shared" si="138"/>
        <v>0</v>
      </c>
      <c r="AC216" s="161">
        <f t="shared" si="138"/>
        <v>0</v>
      </c>
      <c r="AD216" s="161">
        <f t="shared" si="138"/>
        <v>0</v>
      </c>
      <c r="AE216" s="161">
        <f t="shared" si="138"/>
        <v>0</v>
      </c>
      <c r="AF216" s="174">
        <f t="shared" si="138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39">B217</f>
        <v>0</v>
      </c>
      <c r="D217" s="161">
        <f t="shared" si="139"/>
        <v>0</v>
      </c>
      <c r="E217" s="161">
        <f t="shared" si="139"/>
        <v>0</v>
      </c>
      <c r="F217" s="161">
        <f t="shared" si="139"/>
        <v>0</v>
      </c>
      <c r="G217" s="161">
        <f t="shared" si="139"/>
        <v>0</v>
      </c>
      <c r="H217" s="161">
        <f t="shared" si="139"/>
        <v>0</v>
      </c>
      <c r="I217" s="161">
        <f t="shared" si="139"/>
        <v>0</v>
      </c>
      <c r="J217" s="161">
        <f t="shared" si="139"/>
        <v>0</v>
      </c>
      <c r="K217" s="161">
        <f t="shared" si="139"/>
        <v>0</v>
      </c>
      <c r="L217" s="161">
        <f t="shared" si="139"/>
        <v>0</v>
      </c>
      <c r="M217" s="161">
        <f t="shared" si="139"/>
        <v>0</v>
      </c>
      <c r="N217" s="161">
        <f t="shared" si="139"/>
        <v>0</v>
      </c>
      <c r="O217" s="161">
        <f t="shared" si="139"/>
        <v>0</v>
      </c>
      <c r="P217" s="161">
        <f t="shared" si="139"/>
        <v>0</v>
      </c>
      <c r="Q217" s="161">
        <f t="shared" si="139"/>
        <v>0</v>
      </c>
      <c r="R217" s="161">
        <f t="shared" si="139"/>
        <v>0</v>
      </c>
      <c r="S217" s="161">
        <f t="shared" si="138"/>
        <v>0</v>
      </c>
      <c r="T217" s="161">
        <f t="shared" si="138"/>
        <v>0</v>
      </c>
      <c r="U217" s="161">
        <f t="shared" si="138"/>
        <v>0</v>
      </c>
      <c r="V217" s="161">
        <f t="shared" si="138"/>
        <v>0</v>
      </c>
      <c r="W217" s="161">
        <f t="shared" si="138"/>
        <v>0</v>
      </c>
      <c r="X217" s="161">
        <f t="shared" si="138"/>
        <v>0</v>
      </c>
      <c r="Y217" s="161">
        <f t="shared" si="138"/>
        <v>0</v>
      </c>
      <c r="Z217" s="161">
        <f t="shared" si="138"/>
        <v>0</v>
      </c>
      <c r="AA217" s="161">
        <f t="shared" si="138"/>
        <v>0</v>
      </c>
      <c r="AB217" s="161">
        <f t="shared" si="138"/>
        <v>0</v>
      </c>
      <c r="AC217" s="161">
        <f t="shared" si="138"/>
        <v>0</v>
      </c>
      <c r="AD217" s="161">
        <f t="shared" si="138"/>
        <v>0</v>
      </c>
      <c r="AE217" s="161">
        <f t="shared" si="138"/>
        <v>0</v>
      </c>
      <c r="AF217" s="174">
        <f t="shared" si="138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39"/>
        <v>0</v>
      </c>
      <c r="D218" s="161">
        <f t="shared" si="139"/>
        <v>0</v>
      </c>
      <c r="E218" s="161">
        <f t="shared" si="139"/>
        <v>0</v>
      </c>
      <c r="F218" s="161">
        <f t="shared" si="139"/>
        <v>0</v>
      </c>
      <c r="G218" s="161">
        <f t="shared" si="139"/>
        <v>0</v>
      </c>
      <c r="H218" s="161">
        <f t="shared" si="139"/>
        <v>0</v>
      </c>
      <c r="I218" s="161">
        <f t="shared" si="139"/>
        <v>0</v>
      </c>
      <c r="J218" s="161">
        <f t="shared" si="139"/>
        <v>0</v>
      </c>
      <c r="K218" s="161">
        <f t="shared" si="139"/>
        <v>0</v>
      </c>
      <c r="L218" s="161">
        <f t="shared" si="139"/>
        <v>0</v>
      </c>
      <c r="M218" s="161">
        <f t="shared" si="139"/>
        <v>0</v>
      </c>
      <c r="N218" s="161">
        <f t="shared" si="139"/>
        <v>0</v>
      </c>
      <c r="O218" s="161">
        <f t="shared" si="139"/>
        <v>0</v>
      </c>
      <c r="P218" s="161">
        <f t="shared" si="139"/>
        <v>0</v>
      </c>
      <c r="Q218" s="161">
        <f t="shared" si="139"/>
        <v>0</v>
      </c>
      <c r="R218" s="161">
        <f t="shared" si="139"/>
        <v>0</v>
      </c>
      <c r="S218" s="161">
        <f t="shared" si="138"/>
        <v>0</v>
      </c>
      <c r="T218" s="161">
        <f t="shared" si="138"/>
        <v>0</v>
      </c>
      <c r="U218" s="161">
        <f t="shared" si="138"/>
        <v>0</v>
      </c>
      <c r="V218" s="161">
        <f t="shared" si="138"/>
        <v>0</v>
      </c>
      <c r="W218" s="161">
        <f t="shared" si="138"/>
        <v>0</v>
      </c>
      <c r="X218" s="161">
        <f t="shared" si="138"/>
        <v>0</v>
      </c>
      <c r="Y218" s="161">
        <f t="shared" si="138"/>
        <v>0</v>
      </c>
      <c r="Z218" s="161">
        <f t="shared" si="138"/>
        <v>0</v>
      </c>
      <c r="AA218" s="161">
        <f t="shared" si="138"/>
        <v>0</v>
      </c>
      <c r="AB218" s="161">
        <f t="shared" si="138"/>
        <v>0</v>
      </c>
      <c r="AC218" s="161">
        <f t="shared" si="138"/>
        <v>0</v>
      </c>
      <c r="AD218" s="161">
        <f t="shared" si="138"/>
        <v>0</v>
      </c>
      <c r="AE218" s="161">
        <f t="shared" si="138"/>
        <v>0</v>
      </c>
      <c r="AF218" s="174">
        <f t="shared" si="138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39"/>
        <v>0</v>
      </c>
      <c r="D219" s="161">
        <f t="shared" si="139"/>
        <v>0</v>
      </c>
      <c r="E219" s="161">
        <f t="shared" si="139"/>
        <v>0</v>
      </c>
      <c r="F219" s="161">
        <f t="shared" si="139"/>
        <v>0</v>
      </c>
      <c r="G219" s="161">
        <f t="shared" si="139"/>
        <v>0</v>
      </c>
      <c r="H219" s="161">
        <f t="shared" si="139"/>
        <v>0</v>
      </c>
      <c r="I219" s="161">
        <f t="shared" si="139"/>
        <v>0</v>
      </c>
      <c r="J219" s="161">
        <f t="shared" si="139"/>
        <v>0</v>
      </c>
      <c r="K219" s="161">
        <f t="shared" si="139"/>
        <v>0</v>
      </c>
      <c r="L219" s="161">
        <f t="shared" si="139"/>
        <v>0</v>
      </c>
      <c r="M219" s="161">
        <f t="shared" si="139"/>
        <v>0</v>
      </c>
      <c r="N219" s="161">
        <f t="shared" si="139"/>
        <v>0</v>
      </c>
      <c r="O219" s="161">
        <f t="shared" si="139"/>
        <v>0</v>
      </c>
      <c r="P219" s="161">
        <f t="shared" si="139"/>
        <v>0</v>
      </c>
      <c r="Q219" s="161">
        <f t="shared" si="139"/>
        <v>0</v>
      </c>
      <c r="R219" s="161">
        <f t="shared" si="139"/>
        <v>0</v>
      </c>
      <c r="S219" s="161">
        <f t="shared" si="138"/>
        <v>0</v>
      </c>
      <c r="T219" s="161">
        <f t="shared" si="138"/>
        <v>0</v>
      </c>
      <c r="U219" s="161">
        <f t="shared" si="138"/>
        <v>0</v>
      </c>
      <c r="V219" s="161">
        <f t="shared" si="138"/>
        <v>0</v>
      </c>
      <c r="W219" s="161">
        <f t="shared" si="138"/>
        <v>0</v>
      </c>
      <c r="X219" s="161">
        <f t="shared" si="138"/>
        <v>0</v>
      </c>
      <c r="Y219" s="161">
        <f t="shared" si="138"/>
        <v>0</v>
      </c>
      <c r="Z219" s="161">
        <f t="shared" si="138"/>
        <v>0</v>
      </c>
      <c r="AA219" s="161">
        <f t="shared" si="138"/>
        <v>0</v>
      </c>
      <c r="AB219" s="161">
        <f t="shared" si="138"/>
        <v>0</v>
      </c>
      <c r="AC219" s="161">
        <f t="shared" si="138"/>
        <v>0</v>
      </c>
      <c r="AD219" s="161">
        <f t="shared" si="138"/>
        <v>0</v>
      </c>
      <c r="AE219" s="161">
        <f t="shared" si="138"/>
        <v>0</v>
      </c>
      <c r="AF219" s="174">
        <f t="shared" si="138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39"/>
        <v>0</v>
      </c>
      <c r="D220" s="161">
        <f t="shared" si="139"/>
        <v>0</v>
      </c>
      <c r="E220" s="161">
        <f t="shared" si="139"/>
        <v>0</v>
      </c>
      <c r="F220" s="161">
        <f t="shared" si="139"/>
        <v>0</v>
      </c>
      <c r="G220" s="161">
        <f t="shared" si="139"/>
        <v>0</v>
      </c>
      <c r="H220" s="161">
        <f t="shared" si="139"/>
        <v>0</v>
      </c>
      <c r="I220" s="161">
        <f t="shared" si="139"/>
        <v>0</v>
      </c>
      <c r="J220" s="161">
        <f t="shared" si="139"/>
        <v>0</v>
      </c>
      <c r="K220" s="161">
        <f t="shared" si="139"/>
        <v>0</v>
      </c>
      <c r="L220" s="161">
        <f t="shared" si="139"/>
        <v>0</v>
      </c>
      <c r="M220" s="161">
        <f t="shared" si="139"/>
        <v>0</v>
      </c>
      <c r="N220" s="161">
        <f t="shared" si="139"/>
        <v>0</v>
      </c>
      <c r="O220" s="161">
        <f t="shared" si="139"/>
        <v>0</v>
      </c>
      <c r="P220" s="161">
        <f t="shared" si="139"/>
        <v>0</v>
      </c>
      <c r="Q220" s="161">
        <f t="shared" si="139"/>
        <v>0</v>
      </c>
      <c r="R220" s="161">
        <f t="shared" si="139"/>
        <v>0</v>
      </c>
      <c r="S220" s="161">
        <f t="shared" si="138"/>
        <v>0</v>
      </c>
      <c r="T220" s="161">
        <f t="shared" si="138"/>
        <v>0</v>
      </c>
      <c r="U220" s="161">
        <f t="shared" si="138"/>
        <v>0</v>
      </c>
      <c r="V220" s="161">
        <f t="shared" si="138"/>
        <v>0</v>
      </c>
      <c r="W220" s="161">
        <f t="shared" si="138"/>
        <v>0</v>
      </c>
      <c r="X220" s="161">
        <f t="shared" si="138"/>
        <v>0</v>
      </c>
      <c r="Y220" s="161">
        <f t="shared" si="138"/>
        <v>0</v>
      </c>
      <c r="Z220" s="161">
        <f t="shared" si="138"/>
        <v>0</v>
      </c>
      <c r="AA220" s="161">
        <f t="shared" si="138"/>
        <v>0</v>
      </c>
      <c r="AB220" s="161">
        <f t="shared" si="138"/>
        <v>0</v>
      </c>
      <c r="AC220" s="161">
        <f t="shared" si="138"/>
        <v>0</v>
      </c>
      <c r="AD220" s="161">
        <f t="shared" si="138"/>
        <v>0</v>
      </c>
      <c r="AE220" s="161">
        <f t="shared" si="138"/>
        <v>0</v>
      </c>
      <c r="AF220" s="174">
        <f t="shared" si="138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39"/>
        <v>0</v>
      </c>
      <c r="D221" s="161">
        <f t="shared" si="139"/>
        <v>0</v>
      </c>
      <c r="E221" s="161">
        <f t="shared" si="139"/>
        <v>0</v>
      </c>
      <c r="F221" s="161">
        <f t="shared" si="139"/>
        <v>0</v>
      </c>
      <c r="G221" s="161">
        <f t="shared" si="139"/>
        <v>0</v>
      </c>
      <c r="H221" s="161">
        <f t="shared" si="139"/>
        <v>0</v>
      </c>
      <c r="I221" s="161">
        <f t="shared" si="139"/>
        <v>0</v>
      </c>
      <c r="J221" s="161">
        <f t="shared" si="139"/>
        <v>0</v>
      </c>
      <c r="K221" s="161">
        <f t="shared" si="139"/>
        <v>0</v>
      </c>
      <c r="L221" s="161">
        <f t="shared" si="139"/>
        <v>0</v>
      </c>
      <c r="M221" s="161">
        <f t="shared" si="139"/>
        <v>0</v>
      </c>
      <c r="N221" s="161">
        <f t="shared" si="139"/>
        <v>0</v>
      </c>
      <c r="O221" s="161">
        <f t="shared" si="139"/>
        <v>0</v>
      </c>
      <c r="P221" s="161">
        <f t="shared" si="139"/>
        <v>0</v>
      </c>
      <c r="Q221" s="161">
        <f t="shared" si="139"/>
        <v>0</v>
      </c>
      <c r="R221" s="161">
        <f t="shared" si="139"/>
        <v>0</v>
      </c>
      <c r="S221" s="161">
        <f t="shared" si="138"/>
        <v>0</v>
      </c>
      <c r="T221" s="161">
        <f t="shared" si="138"/>
        <v>0</v>
      </c>
      <c r="U221" s="161">
        <f t="shared" si="138"/>
        <v>0</v>
      </c>
      <c r="V221" s="161">
        <f t="shared" si="138"/>
        <v>0</v>
      </c>
      <c r="W221" s="161">
        <f t="shared" si="138"/>
        <v>0</v>
      </c>
      <c r="X221" s="161">
        <f t="shared" si="138"/>
        <v>0</v>
      </c>
      <c r="Y221" s="161">
        <f t="shared" si="138"/>
        <v>0</v>
      </c>
      <c r="Z221" s="161">
        <f t="shared" si="138"/>
        <v>0</v>
      </c>
      <c r="AA221" s="161">
        <f t="shared" si="138"/>
        <v>0</v>
      </c>
      <c r="AB221" s="161">
        <f t="shared" si="138"/>
        <v>0</v>
      </c>
      <c r="AC221" s="161">
        <f t="shared" si="138"/>
        <v>0</v>
      </c>
      <c r="AD221" s="161">
        <f t="shared" si="138"/>
        <v>0</v>
      </c>
      <c r="AE221" s="161">
        <f t="shared" si="138"/>
        <v>0</v>
      </c>
      <c r="AF221" s="174">
        <f t="shared" si="138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39"/>
        <v>0</v>
      </c>
      <c r="D222" s="161">
        <f t="shared" si="139"/>
        <v>0</v>
      </c>
      <c r="E222" s="161">
        <f t="shared" si="139"/>
        <v>0</v>
      </c>
      <c r="F222" s="161">
        <f t="shared" si="139"/>
        <v>0</v>
      </c>
      <c r="G222" s="161">
        <f t="shared" si="139"/>
        <v>0</v>
      </c>
      <c r="H222" s="161">
        <f t="shared" si="139"/>
        <v>0</v>
      </c>
      <c r="I222" s="161">
        <f t="shared" si="139"/>
        <v>0</v>
      </c>
      <c r="J222" s="161">
        <f t="shared" si="139"/>
        <v>0</v>
      </c>
      <c r="K222" s="161">
        <f t="shared" si="139"/>
        <v>0</v>
      </c>
      <c r="L222" s="161">
        <f t="shared" si="139"/>
        <v>0</v>
      </c>
      <c r="M222" s="161">
        <f t="shared" si="139"/>
        <v>0</v>
      </c>
      <c r="N222" s="161">
        <f t="shared" si="139"/>
        <v>0</v>
      </c>
      <c r="O222" s="161">
        <f t="shared" si="139"/>
        <v>0</v>
      </c>
      <c r="P222" s="161">
        <f t="shared" si="139"/>
        <v>0</v>
      </c>
      <c r="Q222" s="161">
        <f t="shared" si="139"/>
        <v>0</v>
      </c>
      <c r="R222" s="161">
        <f t="shared" si="139"/>
        <v>0</v>
      </c>
      <c r="S222" s="161">
        <f t="shared" si="138"/>
        <v>0</v>
      </c>
      <c r="T222" s="161">
        <f t="shared" si="138"/>
        <v>0</v>
      </c>
      <c r="U222" s="161">
        <f t="shared" si="138"/>
        <v>0</v>
      </c>
      <c r="V222" s="161">
        <f t="shared" si="138"/>
        <v>0</v>
      </c>
      <c r="W222" s="161">
        <f t="shared" si="138"/>
        <v>0</v>
      </c>
      <c r="X222" s="161">
        <f t="shared" si="138"/>
        <v>0</v>
      </c>
      <c r="Y222" s="161">
        <f t="shared" si="138"/>
        <v>0</v>
      </c>
      <c r="Z222" s="161">
        <f t="shared" si="138"/>
        <v>0</v>
      </c>
      <c r="AA222" s="161">
        <f t="shared" si="138"/>
        <v>0</v>
      </c>
      <c r="AB222" s="161">
        <f t="shared" si="138"/>
        <v>0</v>
      </c>
      <c r="AC222" s="161">
        <f t="shared" si="138"/>
        <v>0</v>
      </c>
      <c r="AD222" s="161">
        <f t="shared" si="138"/>
        <v>0</v>
      </c>
      <c r="AE222" s="161">
        <f t="shared" si="138"/>
        <v>0</v>
      </c>
      <c r="AF222" s="174">
        <f t="shared" si="138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39"/>
        <v>0</v>
      </c>
      <c r="D223" s="161">
        <f t="shared" si="139"/>
        <v>0</v>
      </c>
      <c r="E223" s="161">
        <f t="shared" si="139"/>
        <v>0</v>
      </c>
      <c r="F223" s="161">
        <f t="shared" si="139"/>
        <v>0</v>
      </c>
      <c r="G223" s="161">
        <f t="shared" si="139"/>
        <v>0</v>
      </c>
      <c r="H223" s="161">
        <f t="shared" si="139"/>
        <v>0</v>
      </c>
      <c r="I223" s="161">
        <f t="shared" si="139"/>
        <v>0</v>
      </c>
      <c r="J223" s="161">
        <f t="shared" si="139"/>
        <v>0</v>
      </c>
      <c r="K223" s="161">
        <f t="shared" si="139"/>
        <v>0</v>
      </c>
      <c r="L223" s="161">
        <f t="shared" si="139"/>
        <v>0</v>
      </c>
      <c r="M223" s="161">
        <f t="shared" si="139"/>
        <v>0</v>
      </c>
      <c r="N223" s="161">
        <f t="shared" si="139"/>
        <v>0</v>
      </c>
      <c r="O223" s="161">
        <f t="shared" si="139"/>
        <v>0</v>
      </c>
      <c r="P223" s="161">
        <f t="shared" si="139"/>
        <v>0</v>
      </c>
      <c r="Q223" s="161">
        <f t="shared" si="139"/>
        <v>0</v>
      </c>
      <c r="R223" s="161">
        <f t="shared" si="139"/>
        <v>0</v>
      </c>
      <c r="S223" s="161">
        <f t="shared" si="138"/>
        <v>0</v>
      </c>
      <c r="T223" s="161">
        <f t="shared" si="138"/>
        <v>0</v>
      </c>
      <c r="U223" s="161">
        <f t="shared" si="138"/>
        <v>0</v>
      </c>
      <c r="V223" s="161">
        <f t="shared" si="138"/>
        <v>0</v>
      </c>
      <c r="W223" s="161">
        <f t="shared" si="138"/>
        <v>0</v>
      </c>
      <c r="X223" s="161">
        <f t="shared" si="138"/>
        <v>0</v>
      </c>
      <c r="Y223" s="161">
        <f t="shared" si="138"/>
        <v>0</v>
      </c>
      <c r="Z223" s="161">
        <f t="shared" si="138"/>
        <v>0</v>
      </c>
      <c r="AA223" s="161">
        <f t="shared" si="138"/>
        <v>0</v>
      </c>
      <c r="AB223" s="161">
        <f t="shared" si="138"/>
        <v>0</v>
      </c>
      <c r="AC223" s="161">
        <f t="shared" si="138"/>
        <v>0</v>
      </c>
      <c r="AD223" s="161">
        <f t="shared" si="138"/>
        <v>0</v>
      </c>
      <c r="AE223" s="161">
        <f t="shared" si="138"/>
        <v>0</v>
      </c>
      <c r="AF223" s="174">
        <f t="shared" si="138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39"/>
        <v>0</v>
      </c>
      <c r="D224" s="161">
        <f t="shared" si="139"/>
        <v>0</v>
      </c>
      <c r="E224" s="161">
        <f t="shared" si="139"/>
        <v>0</v>
      </c>
      <c r="F224" s="161">
        <f t="shared" si="139"/>
        <v>0</v>
      </c>
      <c r="G224" s="161">
        <f t="shared" si="139"/>
        <v>0</v>
      </c>
      <c r="H224" s="161">
        <f t="shared" si="139"/>
        <v>0</v>
      </c>
      <c r="I224" s="161">
        <f t="shared" si="139"/>
        <v>0</v>
      </c>
      <c r="J224" s="161">
        <f t="shared" si="139"/>
        <v>0</v>
      </c>
      <c r="K224" s="161">
        <f t="shared" si="139"/>
        <v>0</v>
      </c>
      <c r="L224" s="161">
        <f t="shared" si="139"/>
        <v>0</v>
      </c>
      <c r="M224" s="161">
        <f t="shared" si="139"/>
        <v>0</v>
      </c>
      <c r="N224" s="161">
        <f t="shared" si="139"/>
        <v>0</v>
      </c>
      <c r="O224" s="161">
        <f t="shared" si="139"/>
        <v>0</v>
      </c>
      <c r="P224" s="161">
        <f t="shared" si="139"/>
        <v>0</v>
      </c>
      <c r="Q224" s="161">
        <f t="shared" si="139"/>
        <v>0</v>
      </c>
      <c r="R224" s="161">
        <f t="shared" si="139"/>
        <v>0</v>
      </c>
      <c r="S224" s="161">
        <f t="shared" si="138"/>
        <v>0</v>
      </c>
      <c r="T224" s="161">
        <f t="shared" si="138"/>
        <v>0</v>
      </c>
      <c r="U224" s="161">
        <f t="shared" si="138"/>
        <v>0</v>
      </c>
      <c r="V224" s="161">
        <f t="shared" si="138"/>
        <v>0</v>
      </c>
      <c r="W224" s="161">
        <f t="shared" si="138"/>
        <v>0</v>
      </c>
      <c r="X224" s="161">
        <f t="shared" si="138"/>
        <v>0</v>
      </c>
      <c r="Y224" s="161">
        <f t="shared" si="138"/>
        <v>0</v>
      </c>
      <c r="Z224" s="161">
        <f t="shared" si="138"/>
        <v>0</v>
      </c>
      <c r="AA224" s="161">
        <f t="shared" si="138"/>
        <v>0</v>
      </c>
      <c r="AB224" s="161">
        <f t="shared" si="138"/>
        <v>0</v>
      </c>
      <c r="AC224" s="161">
        <f t="shared" si="138"/>
        <v>0</v>
      </c>
      <c r="AD224" s="161">
        <f t="shared" si="138"/>
        <v>0</v>
      </c>
      <c r="AE224" s="161">
        <f t="shared" si="138"/>
        <v>0</v>
      </c>
      <c r="AF224" s="174">
        <f t="shared" si="138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39"/>
        <v>0</v>
      </c>
      <c r="D225" s="161">
        <f t="shared" si="139"/>
        <v>0</v>
      </c>
      <c r="E225" s="161">
        <f t="shared" si="139"/>
        <v>0</v>
      </c>
      <c r="F225" s="161">
        <f t="shared" si="139"/>
        <v>0</v>
      </c>
      <c r="G225" s="161">
        <f t="shared" si="139"/>
        <v>0</v>
      </c>
      <c r="H225" s="161">
        <f t="shared" si="139"/>
        <v>0</v>
      </c>
      <c r="I225" s="161">
        <f t="shared" si="139"/>
        <v>0</v>
      </c>
      <c r="J225" s="161">
        <f t="shared" si="139"/>
        <v>0</v>
      </c>
      <c r="K225" s="161">
        <f t="shared" si="139"/>
        <v>0</v>
      </c>
      <c r="L225" s="161">
        <f t="shared" si="139"/>
        <v>0</v>
      </c>
      <c r="M225" s="161">
        <f t="shared" si="139"/>
        <v>0</v>
      </c>
      <c r="N225" s="161">
        <f t="shared" si="139"/>
        <v>0</v>
      </c>
      <c r="O225" s="161">
        <f t="shared" si="139"/>
        <v>0</v>
      </c>
      <c r="P225" s="161">
        <f t="shared" si="139"/>
        <v>0</v>
      </c>
      <c r="Q225" s="161">
        <f t="shared" si="139"/>
        <v>0</v>
      </c>
      <c r="R225" s="161">
        <f t="shared" si="139"/>
        <v>0</v>
      </c>
      <c r="S225" s="161">
        <f t="shared" si="138"/>
        <v>0</v>
      </c>
      <c r="T225" s="161">
        <f t="shared" si="138"/>
        <v>0</v>
      </c>
      <c r="U225" s="161">
        <f t="shared" si="138"/>
        <v>0</v>
      </c>
      <c r="V225" s="161">
        <f t="shared" si="138"/>
        <v>0</v>
      </c>
      <c r="W225" s="161">
        <f t="shared" si="138"/>
        <v>0</v>
      </c>
      <c r="X225" s="161">
        <f t="shared" si="138"/>
        <v>0</v>
      </c>
      <c r="Y225" s="161">
        <f t="shared" si="138"/>
        <v>0</v>
      </c>
      <c r="Z225" s="161">
        <f t="shared" si="138"/>
        <v>0</v>
      </c>
      <c r="AA225" s="161">
        <f t="shared" si="138"/>
        <v>0</v>
      </c>
      <c r="AB225" s="161">
        <f t="shared" si="138"/>
        <v>0</v>
      </c>
      <c r="AC225" s="161">
        <f t="shared" si="138"/>
        <v>0</v>
      </c>
      <c r="AD225" s="161">
        <f t="shared" si="138"/>
        <v>0</v>
      </c>
      <c r="AE225" s="161">
        <f t="shared" si="138"/>
        <v>0</v>
      </c>
      <c r="AF225" s="174">
        <f t="shared" si="138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39"/>
        <v>0</v>
      </c>
      <c r="D226" s="161">
        <f t="shared" si="139"/>
        <v>0</v>
      </c>
      <c r="E226" s="161">
        <f t="shared" si="139"/>
        <v>0</v>
      </c>
      <c r="F226" s="161">
        <f t="shared" si="139"/>
        <v>0</v>
      </c>
      <c r="G226" s="161">
        <f t="shared" si="139"/>
        <v>0</v>
      </c>
      <c r="H226" s="161">
        <f t="shared" si="139"/>
        <v>0</v>
      </c>
      <c r="I226" s="161">
        <f t="shared" si="139"/>
        <v>0</v>
      </c>
      <c r="J226" s="161">
        <f t="shared" si="139"/>
        <v>0</v>
      </c>
      <c r="K226" s="161">
        <f t="shared" si="139"/>
        <v>0</v>
      </c>
      <c r="L226" s="161">
        <f t="shared" si="139"/>
        <v>0</v>
      </c>
      <c r="M226" s="161">
        <f t="shared" si="139"/>
        <v>0</v>
      </c>
      <c r="N226" s="161">
        <f t="shared" si="139"/>
        <v>0</v>
      </c>
      <c r="O226" s="161">
        <f t="shared" si="139"/>
        <v>0</v>
      </c>
      <c r="P226" s="161">
        <f t="shared" si="139"/>
        <v>0</v>
      </c>
      <c r="Q226" s="161">
        <f t="shared" si="139"/>
        <v>0</v>
      </c>
      <c r="R226" s="161">
        <f t="shared" si="139"/>
        <v>0</v>
      </c>
      <c r="S226" s="161">
        <f t="shared" si="138"/>
        <v>0</v>
      </c>
      <c r="T226" s="161">
        <f t="shared" si="138"/>
        <v>0</v>
      </c>
      <c r="U226" s="161">
        <f t="shared" si="138"/>
        <v>0</v>
      </c>
      <c r="V226" s="161">
        <f t="shared" si="138"/>
        <v>0</v>
      </c>
      <c r="W226" s="161">
        <f t="shared" si="138"/>
        <v>0</v>
      </c>
      <c r="X226" s="161">
        <f t="shared" si="138"/>
        <v>0</v>
      </c>
      <c r="Y226" s="161">
        <f t="shared" si="138"/>
        <v>0</v>
      </c>
      <c r="Z226" s="161">
        <f t="shared" si="138"/>
        <v>0</v>
      </c>
      <c r="AA226" s="161">
        <f t="shared" si="138"/>
        <v>0</v>
      </c>
      <c r="AB226" s="161">
        <f t="shared" si="138"/>
        <v>0</v>
      </c>
      <c r="AC226" s="161">
        <f t="shared" si="138"/>
        <v>0</v>
      </c>
      <c r="AD226" s="161">
        <f t="shared" si="138"/>
        <v>0</v>
      </c>
      <c r="AE226" s="161">
        <f t="shared" si="138"/>
        <v>0</v>
      </c>
      <c r="AF226" s="174">
        <f t="shared" si="138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39"/>
        <v>0</v>
      </c>
      <c r="D227" s="161">
        <f t="shared" si="139"/>
        <v>0</v>
      </c>
      <c r="E227" s="161">
        <f t="shared" si="139"/>
        <v>0</v>
      </c>
      <c r="F227" s="161">
        <f t="shared" si="139"/>
        <v>0</v>
      </c>
      <c r="G227" s="161">
        <f t="shared" si="139"/>
        <v>0</v>
      </c>
      <c r="H227" s="161">
        <f t="shared" si="139"/>
        <v>0</v>
      </c>
      <c r="I227" s="161">
        <f t="shared" si="139"/>
        <v>0</v>
      </c>
      <c r="J227" s="161">
        <f t="shared" si="139"/>
        <v>0</v>
      </c>
      <c r="K227" s="161">
        <f t="shared" si="139"/>
        <v>0</v>
      </c>
      <c r="L227" s="161">
        <f t="shared" si="139"/>
        <v>0</v>
      </c>
      <c r="M227" s="161">
        <f t="shared" si="139"/>
        <v>0</v>
      </c>
      <c r="N227" s="161">
        <f t="shared" si="139"/>
        <v>0</v>
      </c>
      <c r="O227" s="161">
        <f t="shared" si="139"/>
        <v>0</v>
      </c>
      <c r="P227" s="161">
        <f t="shared" si="139"/>
        <v>0</v>
      </c>
      <c r="Q227" s="161">
        <f t="shared" si="139"/>
        <v>0</v>
      </c>
      <c r="R227" s="161">
        <f t="shared" si="139"/>
        <v>0</v>
      </c>
      <c r="S227" s="161">
        <f t="shared" si="138"/>
        <v>0</v>
      </c>
      <c r="T227" s="161">
        <f t="shared" si="138"/>
        <v>0</v>
      </c>
      <c r="U227" s="161">
        <f t="shared" si="138"/>
        <v>0</v>
      </c>
      <c r="V227" s="161">
        <f t="shared" si="138"/>
        <v>0</v>
      </c>
      <c r="W227" s="161">
        <f t="shared" si="138"/>
        <v>0</v>
      </c>
      <c r="X227" s="161">
        <f t="shared" si="138"/>
        <v>0</v>
      </c>
      <c r="Y227" s="161">
        <f t="shared" si="138"/>
        <v>0</v>
      </c>
      <c r="Z227" s="161">
        <f t="shared" si="138"/>
        <v>0</v>
      </c>
      <c r="AA227" s="161">
        <f t="shared" si="138"/>
        <v>0</v>
      </c>
      <c r="AB227" s="161">
        <f t="shared" si="138"/>
        <v>0</v>
      </c>
      <c r="AC227" s="161">
        <f t="shared" si="138"/>
        <v>0</v>
      </c>
      <c r="AD227" s="161">
        <f t="shared" si="138"/>
        <v>0</v>
      </c>
      <c r="AE227" s="161">
        <f t="shared" si="138"/>
        <v>0</v>
      </c>
      <c r="AF227" s="174">
        <f t="shared" si="138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39"/>
        <v>0</v>
      </c>
      <c r="D228" s="161">
        <f t="shared" si="139"/>
        <v>0</v>
      </c>
      <c r="E228" s="161">
        <f t="shared" si="139"/>
        <v>0</v>
      </c>
      <c r="F228" s="161">
        <f t="shared" si="139"/>
        <v>0</v>
      </c>
      <c r="G228" s="161">
        <f t="shared" si="139"/>
        <v>0</v>
      </c>
      <c r="H228" s="161">
        <f t="shared" si="139"/>
        <v>0</v>
      </c>
      <c r="I228" s="161">
        <f t="shared" si="139"/>
        <v>0</v>
      </c>
      <c r="J228" s="161">
        <f t="shared" si="139"/>
        <v>0</v>
      </c>
      <c r="K228" s="161">
        <f t="shared" si="139"/>
        <v>0</v>
      </c>
      <c r="L228" s="161">
        <f t="shared" si="139"/>
        <v>0</v>
      </c>
      <c r="M228" s="161">
        <f t="shared" si="139"/>
        <v>0</v>
      </c>
      <c r="N228" s="161">
        <f t="shared" si="139"/>
        <v>0</v>
      </c>
      <c r="O228" s="161">
        <f t="shared" si="139"/>
        <v>0</v>
      </c>
      <c r="P228" s="161">
        <f t="shared" si="139"/>
        <v>0</v>
      </c>
      <c r="Q228" s="161">
        <f t="shared" si="139"/>
        <v>0</v>
      </c>
      <c r="R228" s="161">
        <f t="shared" si="139"/>
        <v>0</v>
      </c>
      <c r="S228" s="161">
        <f t="shared" si="138"/>
        <v>0</v>
      </c>
      <c r="T228" s="161">
        <f t="shared" si="138"/>
        <v>0</v>
      </c>
      <c r="U228" s="161">
        <f t="shared" si="138"/>
        <v>0</v>
      </c>
      <c r="V228" s="161">
        <f t="shared" si="138"/>
        <v>0</v>
      </c>
      <c r="W228" s="161">
        <f t="shared" si="138"/>
        <v>0</v>
      </c>
      <c r="X228" s="161">
        <f t="shared" si="138"/>
        <v>0</v>
      </c>
      <c r="Y228" s="161">
        <f t="shared" si="138"/>
        <v>0</v>
      </c>
      <c r="Z228" s="161">
        <f t="shared" si="138"/>
        <v>0</v>
      </c>
      <c r="AA228" s="161">
        <f t="shared" si="138"/>
        <v>0</v>
      </c>
      <c r="AB228" s="161">
        <f t="shared" si="138"/>
        <v>0</v>
      </c>
      <c r="AC228" s="161">
        <f t="shared" si="138"/>
        <v>0</v>
      </c>
      <c r="AD228" s="161">
        <f t="shared" si="138"/>
        <v>0</v>
      </c>
      <c r="AE228" s="161">
        <f t="shared" si="138"/>
        <v>0</v>
      </c>
      <c r="AF228" s="174">
        <f t="shared" si="138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39"/>
        <v>0</v>
      </c>
      <c r="D229" s="161">
        <f t="shared" si="139"/>
        <v>0</v>
      </c>
      <c r="E229" s="161">
        <f t="shared" si="139"/>
        <v>0</v>
      </c>
      <c r="F229" s="161">
        <f t="shared" si="139"/>
        <v>0</v>
      </c>
      <c r="G229" s="161">
        <f t="shared" si="139"/>
        <v>0</v>
      </c>
      <c r="H229" s="161">
        <f t="shared" si="139"/>
        <v>0</v>
      </c>
      <c r="I229" s="161">
        <f t="shared" si="139"/>
        <v>0</v>
      </c>
      <c r="J229" s="161">
        <f t="shared" si="139"/>
        <v>0</v>
      </c>
      <c r="K229" s="161">
        <f t="shared" si="139"/>
        <v>0</v>
      </c>
      <c r="L229" s="161">
        <f t="shared" si="139"/>
        <v>0</v>
      </c>
      <c r="M229" s="161">
        <f t="shared" si="139"/>
        <v>0</v>
      </c>
      <c r="N229" s="161">
        <f t="shared" si="139"/>
        <v>0</v>
      </c>
      <c r="O229" s="161">
        <f t="shared" si="139"/>
        <v>0</v>
      </c>
      <c r="P229" s="161">
        <f t="shared" si="139"/>
        <v>0</v>
      </c>
      <c r="Q229" s="161">
        <f t="shared" si="139"/>
        <v>0</v>
      </c>
      <c r="R229" s="161">
        <f t="shared" si="139"/>
        <v>0</v>
      </c>
      <c r="S229" s="161">
        <f t="shared" si="138"/>
        <v>0</v>
      </c>
      <c r="T229" s="161">
        <f t="shared" si="138"/>
        <v>0</v>
      </c>
      <c r="U229" s="161">
        <f t="shared" si="138"/>
        <v>0</v>
      </c>
      <c r="V229" s="161">
        <f t="shared" si="138"/>
        <v>0</v>
      </c>
      <c r="W229" s="161">
        <f t="shared" si="138"/>
        <v>0</v>
      </c>
      <c r="X229" s="161">
        <f t="shared" si="138"/>
        <v>0</v>
      </c>
      <c r="Y229" s="161">
        <f t="shared" si="138"/>
        <v>0</v>
      </c>
      <c r="Z229" s="161">
        <f t="shared" si="138"/>
        <v>0</v>
      </c>
      <c r="AA229" s="161">
        <f t="shared" si="138"/>
        <v>0</v>
      </c>
      <c r="AB229" s="161">
        <f t="shared" si="138"/>
        <v>0</v>
      </c>
      <c r="AC229" s="161">
        <f t="shared" si="138"/>
        <v>0</v>
      </c>
      <c r="AD229" s="161">
        <f t="shared" si="138"/>
        <v>0</v>
      </c>
      <c r="AE229" s="161">
        <f t="shared" si="138"/>
        <v>0</v>
      </c>
      <c r="AF229" s="174">
        <f t="shared" si="138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39"/>
        <v>0</v>
      </c>
      <c r="D230" s="161">
        <f t="shared" si="139"/>
        <v>0</v>
      </c>
      <c r="E230" s="161">
        <f t="shared" si="139"/>
        <v>0</v>
      </c>
      <c r="F230" s="161">
        <f t="shared" si="139"/>
        <v>0</v>
      </c>
      <c r="G230" s="161">
        <f t="shared" si="139"/>
        <v>0</v>
      </c>
      <c r="H230" s="161">
        <f t="shared" si="139"/>
        <v>0</v>
      </c>
      <c r="I230" s="161">
        <f t="shared" si="139"/>
        <v>0</v>
      </c>
      <c r="J230" s="161">
        <f t="shared" si="139"/>
        <v>0</v>
      </c>
      <c r="K230" s="161">
        <f t="shared" si="139"/>
        <v>0</v>
      </c>
      <c r="L230" s="161">
        <f t="shared" si="139"/>
        <v>0</v>
      </c>
      <c r="M230" s="161">
        <f t="shared" si="139"/>
        <v>0</v>
      </c>
      <c r="N230" s="161">
        <f t="shared" si="139"/>
        <v>0</v>
      </c>
      <c r="O230" s="161">
        <f t="shared" si="139"/>
        <v>0</v>
      </c>
      <c r="P230" s="161">
        <f t="shared" si="139"/>
        <v>0</v>
      </c>
      <c r="Q230" s="161">
        <f t="shared" si="139"/>
        <v>0</v>
      </c>
      <c r="R230" s="161">
        <f t="shared" si="139"/>
        <v>0</v>
      </c>
      <c r="S230" s="161">
        <f t="shared" si="138"/>
        <v>0</v>
      </c>
      <c r="T230" s="161">
        <f t="shared" si="138"/>
        <v>0</v>
      </c>
      <c r="U230" s="161">
        <f t="shared" si="138"/>
        <v>0</v>
      </c>
      <c r="V230" s="161">
        <f t="shared" si="138"/>
        <v>0</v>
      </c>
      <c r="W230" s="161">
        <f t="shared" si="138"/>
        <v>0</v>
      </c>
      <c r="X230" s="161">
        <f t="shared" si="138"/>
        <v>0</v>
      </c>
      <c r="Y230" s="161">
        <f t="shared" si="138"/>
        <v>0</v>
      </c>
      <c r="Z230" s="161">
        <f t="shared" si="138"/>
        <v>0</v>
      </c>
      <c r="AA230" s="161">
        <f t="shared" si="138"/>
        <v>0</v>
      </c>
      <c r="AB230" s="161">
        <f t="shared" si="138"/>
        <v>0</v>
      </c>
      <c r="AC230" s="161">
        <f t="shared" si="138"/>
        <v>0</v>
      </c>
      <c r="AD230" s="161">
        <f t="shared" si="138"/>
        <v>0</v>
      </c>
      <c r="AE230" s="161">
        <f t="shared" si="138"/>
        <v>0</v>
      </c>
      <c r="AF230" s="174">
        <f t="shared" si="138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39"/>
        <v>0</v>
      </c>
      <c r="D231" s="161">
        <f t="shared" si="139"/>
        <v>0</v>
      </c>
      <c r="E231" s="161">
        <f t="shared" si="139"/>
        <v>0</v>
      </c>
      <c r="F231" s="161">
        <f t="shared" si="139"/>
        <v>0</v>
      </c>
      <c r="G231" s="161">
        <f t="shared" si="139"/>
        <v>0</v>
      </c>
      <c r="H231" s="161">
        <f t="shared" si="139"/>
        <v>0</v>
      </c>
      <c r="I231" s="161">
        <f t="shared" si="139"/>
        <v>0</v>
      </c>
      <c r="J231" s="161">
        <f t="shared" si="139"/>
        <v>0</v>
      </c>
      <c r="K231" s="161">
        <f t="shared" si="139"/>
        <v>0</v>
      </c>
      <c r="L231" s="161">
        <f t="shared" si="139"/>
        <v>0</v>
      </c>
      <c r="M231" s="161">
        <f t="shared" si="139"/>
        <v>0</v>
      </c>
      <c r="N231" s="161">
        <f t="shared" si="139"/>
        <v>0</v>
      </c>
      <c r="O231" s="161">
        <f t="shared" si="139"/>
        <v>0</v>
      </c>
      <c r="P231" s="161">
        <f t="shared" si="139"/>
        <v>0</v>
      </c>
      <c r="Q231" s="161">
        <f t="shared" si="139"/>
        <v>0</v>
      </c>
      <c r="R231" s="161">
        <f t="shared" si="139"/>
        <v>0</v>
      </c>
      <c r="S231" s="161">
        <f t="shared" si="138"/>
        <v>0</v>
      </c>
      <c r="T231" s="161">
        <f t="shared" si="138"/>
        <v>0</v>
      </c>
      <c r="U231" s="161">
        <f t="shared" si="138"/>
        <v>0</v>
      </c>
      <c r="V231" s="161">
        <f t="shared" si="138"/>
        <v>0</v>
      </c>
      <c r="W231" s="161">
        <f t="shared" si="138"/>
        <v>0</v>
      </c>
      <c r="X231" s="161">
        <f t="shared" si="138"/>
        <v>0</v>
      </c>
      <c r="Y231" s="161">
        <f t="shared" si="138"/>
        <v>0</v>
      </c>
      <c r="Z231" s="161">
        <f t="shared" si="138"/>
        <v>0</v>
      </c>
      <c r="AA231" s="161">
        <f t="shared" si="138"/>
        <v>0</v>
      </c>
      <c r="AB231" s="161">
        <f t="shared" si="138"/>
        <v>0</v>
      </c>
      <c r="AC231" s="161">
        <f t="shared" si="138"/>
        <v>0</v>
      </c>
      <c r="AD231" s="161">
        <f t="shared" si="138"/>
        <v>0</v>
      </c>
      <c r="AE231" s="161">
        <f t="shared" si="138"/>
        <v>0</v>
      </c>
      <c r="AF231" s="174">
        <f t="shared" si="138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39"/>
        <v>0</v>
      </c>
      <c r="D232" s="161">
        <f t="shared" si="139"/>
        <v>0</v>
      </c>
      <c r="E232" s="161">
        <f t="shared" si="139"/>
        <v>0</v>
      </c>
      <c r="F232" s="161">
        <f t="shared" si="139"/>
        <v>0</v>
      </c>
      <c r="G232" s="161">
        <f t="shared" si="139"/>
        <v>0</v>
      </c>
      <c r="H232" s="161">
        <f t="shared" si="139"/>
        <v>0</v>
      </c>
      <c r="I232" s="161">
        <f t="shared" si="139"/>
        <v>0</v>
      </c>
      <c r="J232" s="161">
        <f t="shared" si="139"/>
        <v>0</v>
      </c>
      <c r="K232" s="161">
        <f t="shared" si="139"/>
        <v>0</v>
      </c>
      <c r="L232" s="161">
        <f t="shared" si="139"/>
        <v>0</v>
      </c>
      <c r="M232" s="161">
        <f t="shared" si="139"/>
        <v>0</v>
      </c>
      <c r="N232" s="161">
        <f t="shared" si="139"/>
        <v>0</v>
      </c>
      <c r="O232" s="161">
        <f t="shared" si="139"/>
        <v>0</v>
      </c>
      <c r="P232" s="161">
        <f t="shared" si="139"/>
        <v>0</v>
      </c>
      <c r="Q232" s="161">
        <f t="shared" si="139"/>
        <v>0</v>
      </c>
      <c r="R232" s="161">
        <f t="shared" ref="R232:AF247" si="140">Q232</f>
        <v>0</v>
      </c>
      <c r="S232" s="161">
        <f t="shared" si="140"/>
        <v>0</v>
      </c>
      <c r="T232" s="161">
        <f t="shared" si="140"/>
        <v>0</v>
      </c>
      <c r="U232" s="161">
        <f t="shared" si="140"/>
        <v>0</v>
      </c>
      <c r="V232" s="161">
        <f t="shared" si="140"/>
        <v>0</v>
      </c>
      <c r="W232" s="161">
        <f t="shared" si="140"/>
        <v>0</v>
      </c>
      <c r="X232" s="161">
        <f t="shared" si="140"/>
        <v>0</v>
      </c>
      <c r="Y232" s="161">
        <f t="shared" si="140"/>
        <v>0</v>
      </c>
      <c r="Z232" s="161">
        <f t="shared" si="140"/>
        <v>0</v>
      </c>
      <c r="AA232" s="161">
        <f t="shared" si="140"/>
        <v>0</v>
      </c>
      <c r="AB232" s="161">
        <f t="shared" si="140"/>
        <v>0</v>
      </c>
      <c r="AC232" s="161">
        <f t="shared" si="140"/>
        <v>0</v>
      </c>
      <c r="AD232" s="161">
        <f t="shared" si="140"/>
        <v>0</v>
      </c>
      <c r="AE232" s="161">
        <f t="shared" si="140"/>
        <v>0</v>
      </c>
      <c r="AF232" s="174">
        <f t="shared" si="140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41">B233</f>
        <v>0</v>
      </c>
      <c r="D233" s="161">
        <f t="shared" si="141"/>
        <v>0</v>
      </c>
      <c r="E233" s="161">
        <f t="shared" si="141"/>
        <v>0</v>
      </c>
      <c r="F233" s="161">
        <f t="shared" si="141"/>
        <v>0</v>
      </c>
      <c r="G233" s="161">
        <f t="shared" si="141"/>
        <v>0</v>
      </c>
      <c r="H233" s="161">
        <f t="shared" si="141"/>
        <v>0</v>
      </c>
      <c r="I233" s="161">
        <f t="shared" si="141"/>
        <v>0</v>
      </c>
      <c r="J233" s="161">
        <f t="shared" si="141"/>
        <v>0</v>
      </c>
      <c r="K233" s="161">
        <f t="shared" si="141"/>
        <v>0</v>
      </c>
      <c r="L233" s="161">
        <f t="shared" si="141"/>
        <v>0</v>
      </c>
      <c r="M233" s="161">
        <f t="shared" si="141"/>
        <v>0</v>
      </c>
      <c r="N233" s="161">
        <f t="shared" si="141"/>
        <v>0</v>
      </c>
      <c r="O233" s="161">
        <f t="shared" si="141"/>
        <v>0</v>
      </c>
      <c r="P233" s="161">
        <f t="shared" si="141"/>
        <v>0</v>
      </c>
      <c r="Q233" s="161">
        <f t="shared" si="141"/>
        <v>0</v>
      </c>
      <c r="R233" s="161">
        <f t="shared" si="141"/>
        <v>0</v>
      </c>
      <c r="S233" s="161">
        <f t="shared" si="140"/>
        <v>0</v>
      </c>
      <c r="T233" s="161">
        <f t="shared" si="140"/>
        <v>0</v>
      </c>
      <c r="U233" s="161">
        <f t="shared" si="140"/>
        <v>0</v>
      </c>
      <c r="V233" s="161">
        <f t="shared" si="140"/>
        <v>0</v>
      </c>
      <c r="W233" s="161">
        <f t="shared" si="140"/>
        <v>0</v>
      </c>
      <c r="X233" s="161">
        <f t="shared" si="140"/>
        <v>0</v>
      </c>
      <c r="Y233" s="161">
        <f t="shared" si="140"/>
        <v>0</v>
      </c>
      <c r="Z233" s="161">
        <f t="shared" si="140"/>
        <v>0</v>
      </c>
      <c r="AA233" s="161">
        <f t="shared" si="140"/>
        <v>0</v>
      </c>
      <c r="AB233" s="161">
        <f t="shared" si="140"/>
        <v>0</v>
      </c>
      <c r="AC233" s="161">
        <f t="shared" si="140"/>
        <v>0</v>
      </c>
      <c r="AD233" s="161">
        <f t="shared" si="140"/>
        <v>0</v>
      </c>
      <c r="AE233" s="161">
        <f t="shared" si="140"/>
        <v>0</v>
      </c>
      <c r="AF233" s="174">
        <f t="shared" si="140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41"/>
        <v>0</v>
      </c>
      <c r="D234" s="161">
        <f t="shared" si="141"/>
        <v>0</v>
      </c>
      <c r="E234" s="161">
        <f t="shared" si="141"/>
        <v>0</v>
      </c>
      <c r="F234" s="161">
        <f t="shared" si="141"/>
        <v>0</v>
      </c>
      <c r="G234" s="161">
        <f t="shared" si="141"/>
        <v>0</v>
      </c>
      <c r="H234" s="161">
        <f t="shared" si="141"/>
        <v>0</v>
      </c>
      <c r="I234" s="161">
        <f t="shared" si="141"/>
        <v>0</v>
      </c>
      <c r="J234" s="161">
        <f t="shared" si="141"/>
        <v>0</v>
      </c>
      <c r="K234" s="161">
        <f t="shared" si="141"/>
        <v>0</v>
      </c>
      <c r="L234" s="161">
        <f t="shared" si="141"/>
        <v>0</v>
      </c>
      <c r="M234" s="161">
        <f t="shared" si="141"/>
        <v>0</v>
      </c>
      <c r="N234" s="161">
        <f t="shared" si="141"/>
        <v>0</v>
      </c>
      <c r="O234" s="161">
        <f t="shared" si="141"/>
        <v>0</v>
      </c>
      <c r="P234" s="161">
        <f t="shared" si="141"/>
        <v>0</v>
      </c>
      <c r="Q234" s="161">
        <f t="shared" si="141"/>
        <v>0</v>
      </c>
      <c r="R234" s="161">
        <f t="shared" si="141"/>
        <v>0</v>
      </c>
      <c r="S234" s="161">
        <f t="shared" si="140"/>
        <v>0</v>
      </c>
      <c r="T234" s="161">
        <f t="shared" si="140"/>
        <v>0</v>
      </c>
      <c r="U234" s="161">
        <f t="shared" si="140"/>
        <v>0</v>
      </c>
      <c r="V234" s="161">
        <f t="shared" si="140"/>
        <v>0</v>
      </c>
      <c r="W234" s="161">
        <f t="shared" si="140"/>
        <v>0</v>
      </c>
      <c r="X234" s="161">
        <f t="shared" si="140"/>
        <v>0</v>
      </c>
      <c r="Y234" s="161">
        <f t="shared" si="140"/>
        <v>0</v>
      </c>
      <c r="Z234" s="161">
        <f t="shared" si="140"/>
        <v>0</v>
      </c>
      <c r="AA234" s="161">
        <f t="shared" si="140"/>
        <v>0</v>
      </c>
      <c r="AB234" s="161">
        <f t="shared" si="140"/>
        <v>0</v>
      </c>
      <c r="AC234" s="161">
        <f t="shared" si="140"/>
        <v>0</v>
      </c>
      <c r="AD234" s="161">
        <f t="shared" si="140"/>
        <v>0</v>
      </c>
      <c r="AE234" s="161">
        <f t="shared" si="140"/>
        <v>0</v>
      </c>
      <c r="AF234" s="174">
        <f t="shared" si="140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41"/>
        <v>0</v>
      </c>
      <c r="D235" s="161">
        <f t="shared" si="141"/>
        <v>0</v>
      </c>
      <c r="E235" s="161">
        <f t="shared" si="141"/>
        <v>0</v>
      </c>
      <c r="F235" s="161">
        <f t="shared" si="141"/>
        <v>0</v>
      </c>
      <c r="G235" s="161">
        <f t="shared" si="141"/>
        <v>0</v>
      </c>
      <c r="H235" s="161">
        <f t="shared" si="141"/>
        <v>0</v>
      </c>
      <c r="I235" s="161">
        <f t="shared" si="141"/>
        <v>0</v>
      </c>
      <c r="J235" s="161">
        <f t="shared" si="141"/>
        <v>0</v>
      </c>
      <c r="K235" s="161">
        <f t="shared" si="141"/>
        <v>0</v>
      </c>
      <c r="L235" s="161">
        <f t="shared" si="141"/>
        <v>0</v>
      </c>
      <c r="M235" s="161">
        <f t="shared" si="141"/>
        <v>0</v>
      </c>
      <c r="N235" s="161">
        <f t="shared" si="141"/>
        <v>0</v>
      </c>
      <c r="O235" s="161">
        <f t="shared" si="141"/>
        <v>0</v>
      </c>
      <c r="P235" s="161">
        <f t="shared" si="141"/>
        <v>0</v>
      </c>
      <c r="Q235" s="161">
        <f t="shared" si="141"/>
        <v>0</v>
      </c>
      <c r="R235" s="161">
        <f t="shared" si="141"/>
        <v>0</v>
      </c>
      <c r="S235" s="161">
        <f t="shared" si="140"/>
        <v>0</v>
      </c>
      <c r="T235" s="161">
        <f t="shared" si="140"/>
        <v>0</v>
      </c>
      <c r="U235" s="161">
        <f t="shared" si="140"/>
        <v>0</v>
      </c>
      <c r="V235" s="161">
        <f t="shared" si="140"/>
        <v>0</v>
      </c>
      <c r="W235" s="161">
        <f t="shared" si="140"/>
        <v>0</v>
      </c>
      <c r="X235" s="161">
        <f t="shared" si="140"/>
        <v>0</v>
      </c>
      <c r="Y235" s="161">
        <f t="shared" si="140"/>
        <v>0</v>
      </c>
      <c r="Z235" s="161">
        <f t="shared" si="140"/>
        <v>0</v>
      </c>
      <c r="AA235" s="161">
        <f t="shared" si="140"/>
        <v>0</v>
      </c>
      <c r="AB235" s="161">
        <f t="shared" si="140"/>
        <v>0</v>
      </c>
      <c r="AC235" s="161">
        <f t="shared" si="140"/>
        <v>0</v>
      </c>
      <c r="AD235" s="161">
        <f t="shared" si="140"/>
        <v>0</v>
      </c>
      <c r="AE235" s="161">
        <f t="shared" si="140"/>
        <v>0</v>
      </c>
      <c r="AF235" s="174">
        <f t="shared" si="140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41"/>
        <v>0</v>
      </c>
      <c r="D236" s="161">
        <f t="shared" si="141"/>
        <v>0</v>
      </c>
      <c r="E236" s="161">
        <f t="shared" si="141"/>
        <v>0</v>
      </c>
      <c r="F236" s="161">
        <f t="shared" si="141"/>
        <v>0</v>
      </c>
      <c r="G236" s="161">
        <f t="shared" si="141"/>
        <v>0</v>
      </c>
      <c r="H236" s="161">
        <f t="shared" si="141"/>
        <v>0</v>
      </c>
      <c r="I236" s="161">
        <f t="shared" si="141"/>
        <v>0</v>
      </c>
      <c r="J236" s="161">
        <f t="shared" si="141"/>
        <v>0</v>
      </c>
      <c r="K236" s="161">
        <f t="shared" si="141"/>
        <v>0</v>
      </c>
      <c r="L236" s="161">
        <f t="shared" si="141"/>
        <v>0</v>
      </c>
      <c r="M236" s="161">
        <f t="shared" si="141"/>
        <v>0</v>
      </c>
      <c r="N236" s="161">
        <f t="shared" si="141"/>
        <v>0</v>
      </c>
      <c r="O236" s="161">
        <f t="shared" si="141"/>
        <v>0</v>
      </c>
      <c r="P236" s="161">
        <f t="shared" si="141"/>
        <v>0</v>
      </c>
      <c r="Q236" s="161">
        <f t="shared" si="141"/>
        <v>0</v>
      </c>
      <c r="R236" s="161">
        <f t="shared" si="141"/>
        <v>0</v>
      </c>
      <c r="S236" s="161">
        <f t="shared" si="140"/>
        <v>0</v>
      </c>
      <c r="T236" s="161">
        <f t="shared" si="140"/>
        <v>0</v>
      </c>
      <c r="U236" s="161">
        <f t="shared" si="140"/>
        <v>0</v>
      </c>
      <c r="V236" s="161">
        <f t="shared" si="140"/>
        <v>0</v>
      </c>
      <c r="W236" s="161">
        <f t="shared" si="140"/>
        <v>0</v>
      </c>
      <c r="X236" s="161">
        <f t="shared" si="140"/>
        <v>0</v>
      </c>
      <c r="Y236" s="161">
        <f t="shared" si="140"/>
        <v>0</v>
      </c>
      <c r="Z236" s="161">
        <f t="shared" si="140"/>
        <v>0</v>
      </c>
      <c r="AA236" s="161">
        <f t="shared" si="140"/>
        <v>0</v>
      </c>
      <c r="AB236" s="161">
        <f t="shared" si="140"/>
        <v>0</v>
      </c>
      <c r="AC236" s="161">
        <f t="shared" si="140"/>
        <v>0</v>
      </c>
      <c r="AD236" s="161">
        <f t="shared" si="140"/>
        <v>0</v>
      </c>
      <c r="AE236" s="161">
        <f t="shared" si="140"/>
        <v>0</v>
      </c>
      <c r="AF236" s="174">
        <f t="shared" si="140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41"/>
        <v>0</v>
      </c>
      <c r="D237" s="161">
        <f t="shared" si="141"/>
        <v>0</v>
      </c>
      <c r="E237" s="161">
        <f t="shared" si="141"/>
        <v>0</v>
      </c>
      <c r="F237" s="161">
        <f t="shared" si="141"/>
        <v>0</v>
      </c>
      <c r="G237" s="161">
        <f t="shared" si="141"/>
        <v>0</v>
      </c>
      <c r="H237" s="161">
        <f t="shared" si="141"/>
        <v>0</v>
      </c>
      <c r="I237" s="161">
        <f t="shared" si="141"/>
        <v>0</v>
      </c>
      <c r="J237" s="161">
        <f t="shared" si="141"/>
        <v>0</v>
      </c>
      <c r="K237" s="161">
        <f t="shared" si="141"/>
        <v>0</v>
      </c>
      <c r="L237" s="161">
        <f t="shared" si="141"/>
        <v>0</v>
      </c>
      <c r="M237" s="161">
        <f t="shared" si="141"/>
        <v>0</v>
      </c>
      <c r="N237" s="161">
        <f t="shared" si="141"/>
        <v>0</v>
      </c>
      <c r="O237" s="161">
        <f t="shared" si="141"/>
        <v>0</v>
      </c>
      <c r="P237" s="161">
        <f t="shared" si="141"/>
        <v>0</v>
      </c>
      <c r="Q237" s="161">
        <f t="shared" si="141"/>
        <v>0</v>
      </c>
      <c r="R237" s="161">
        <f t="shared" si="141"/>
        <v>0</v>
      </c>
      <c r="S237" s="161">
        <f t="shared" si="140"/>
        <v>0</v>
      </c>
      <c r="T237" s="161">
        <f t="shared" si="140"/>
        <v>0</v>
      </c>
      <c r="U237" s="161">
        <f t="shared" si="140"/>
        <v>0</v>
      </c>
      <c r="V237" s="161">
        <f t="shared" si="140"/>
        <v>0</v>
      </c>
      <c r="W237" s="161">
        <f t="shared" si="140"/>
        <v>0</v>
      </c>
      <c r="X237" s="161">
        <f t="shared" si="140"/>
        <v>0</v>
      </c>
      <c r="Y237" s="161">
        <f t="shared" si="140"/>
        <v>0</v>
      </c>
      <c r="Z237" s="161">
        <f t="shared" si="140"/>
        <v>0</v>
      </c>
      <c r="AA237" s="161">
        <f t="shared" si="140"/>
        <v>0</v>
      </c>
      <c r="AB237" s="161">
        <f t="shared" si="140"/>
        <v>0</v>
      </c>
      <c r="AC237" s="161">
        <f t="shared" si="140"/>
        <v>0</v>
      </c>
      <c r="AD237" s="161">
        <f t="shared" si="140"/>
        <v>0</v>
      </c>
      <c r="AE237" s="161">
        <f t="shared" si="140"/>
        <v>0</v>
      </c>
      <c r="AF237" s="174">
        <f t="shared" si="140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41"/>
        <v>0</v>
      </c>
      <c r="D238" s="161">
        <f t="shared" si="141"/>
        <v>0</v>
      </c>
      <c r="E238" s="161">
        <f t="shared" si="141"/>
        <v>0</v>
      </c>
      <c r="F238" s="161">
        <f t="shared" si="141"/>
        <v>0</v>
      </c>
      <c r="G238" s="161">
        <f t="shared" si="141"/>
        <v>0</v>
      </c>
      <c r="H238" s="161">
        <f t="shared" si="141"/>
        <v>0</v>
      </c>
      <c r="I238" s="161">
        <f t="shared" si="141"/>
        <v>0</v>
      </c>
      <c r="J238" s="161">
        <f t="shared" si="141"/>
        <v>0</v>
      </c>
      <c r="K238" s="161">
        <f t="shared" si="141"/>
        <v>0</v>
      </c>
      <c r="L238" s="161">
        <f t="shared" si="141"/>
        <v>0</v>
      </c>
      <c r="M238" s="161">
        <f t="shared" si="141"/>
        <v>0</v>
      </c>
      <c r="N238" s="161">
        <f t="shared" si="141"/>
        <v>0</v>
      </c>
      <c r="O238" s="161">
        <f t="shared" si="141"/>
        <v>0</v>
      </c>
      <c r="P238" s="161">
        <f t="shared" si="141"/>
        <v>0</v>
      </c>
      <c r="Q238" s="161">
        <f t="shared" si="141"/>
        <v>0</v>
      </c>
      <c r="R238" s="161">
        <f t="shared" si="141"/>
        <v>0</v>
      </c>
      <c r="S238" s="161">
        <f t="shared" si="140"/>
        <v>0</v>
      </c>
      <c r="T238" s="161">
        <f t="shared" si="140"/>
        <v>0</v>
      </c>
      <c r="U238" s="161">
        <f t="shared" si="140"/>
        <v>0</v>
      </c>
      <c r="V238" s="161">
        <f t="shared" si="140"/>
        <v>0</v>
      </c>
      <c r="W238" s="161">
        <f t="shared" si="140"/>
        <v>0</v>
      </c>
      <c r="X238" s="161">
        <f t="shared" si="140"/>
        <v>0</v>
      </c>
      <c r="Y238" s="161">
        <f t="shared" si="140"/>
        <v>0</v>
      </c>
      <c r="Z238" s="161">
        <f t="shared" si="140"/>
        <v>0</v>
      </c>
      <c r="AA238" s="161">
        <f t="shared" si="140"/>
        <v>0</v>
      </c>
      <c r="AB238" s="161">
        <f t="shared" si="140"/>
        <v>0</v>
      </c>
      <c r="AC238" s="161">
        <f t="shared" si="140"/>
        <v>0</v>
      </c>
      <c r="AD238" s="161">
        <f t="shared" si="140"/>
        <v>0</v>
      </c>
      <c r="AE238" s="161">
        <f t="shared" si="140"/>
        <v>0</v>
      </c>
      <c r="AF238" s="174">
        <f t="shared" si="140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41"/>
        <v>0</v>
      </c>
      <c r="D239" s="161">
        <f t="shared" si="141"/>
        <v>0</v>
      </c>
      <c r="E239" s="161">
        <f t="shared" si="141"/>
        <v>0</v>
      </c>
      <c r="F239" s="161">
        <f t="shared" si="141"/>
        <v>0</v>
      </c>
      <c r="G239" s="161">
        <f t="shared" si="141"/>
        <v>0</v>
      </c>
      <c r="H239" s="161">
        <f t="shared" si="141"/>
        <v>0</v>
      </c>
      <c r="I239" s="161">
        <f t="shared" si="141"/>
        <v>0</v>
      </c>
      <c r="J239" s="161">
        <f t="shared" si="141"/>
        <v>0</v>
      </c>
      <c r="K239" s="161">
        <f t="shared" si="141"/>
        <v>0</v>
      </c>
      <c r="L239" s="161">
        <f t="shared" si="141"/>
        <v>0</v>
      </c>
      <c r="M239" s="161">
        <f t="shared" si="141"/>
        <v>0</v>
      </c>
      <c r="N239" s="161">
        <f t="shared" si="141"/>
        <v>0</v>
      </c>
      <c r="O239" s="161">
        <f t="shared" si="141"/>
        <v>0</v>
      </c>
      <c r="P239" s="161">
        <f t="shared" si="141"/>
        <v>0</v>
      </c>
      <c r="Q239" s="161">
        <f t="shared" si="141"/>
        <v>0</v>
      </c>
      <c r="R239" s="161">
        <f t="shared" si="141"/>
        <v>0</v>
      </c>
      <c r="S239" s="161">
        <f t="shared" si="140"/>
        <v>0</v>
      </c>
      <c r="T239" s="161">
        <f t="shared" si="140"/>
        <v>0</v>
      </c>
      <c r="U239" s="161">
        <f t="shared" si="140"/>
        <v>0</v>
      </c>
      <c r="V239" s="161">
        <f t="shared" si="140"/>
        <v>0</v>
      </c>
      <c r="W239" s="161">
        <f t="shared" si="140"/>
        <v>0</v>
      </c>
      <c r="X239" s="161">
        <f t="shared" si="140"/>
        <v>0</v>
      </c>
      <c r="Y239" s="161">
        <f t="shared" si="140"/>
        <v>0</v>
      </c>
      <c r="Z239" s="161">
        <f t="shared" si="140"/>
        <v>0</v>
      </c>
      <c r="AA239" s="161">
        <f t="shared" si="140"/>
        <v>0</v>
      </c>
      <c r="AB239" s="161">
        <f t="shared" si="140"/>
        <v>0</v>
      </c>
      <c r="AC239" s="161">
        <f t="shared" si="140"/>
        <v>0</v>
      </c>
      <c r="AD239" s="161">
        <f t="shared" si="140"/>
        <v>0</v>
      </c>
      <c r="AE239" s="161">
        <f t="shared" si="140"/>
        <v>0</v>
      </c>
      <c r="AF239" s="174">
        <f t="shared" si="140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41"/>
        <v>0</v>
      </c>
      <c r="D240" s="161">
        <f t="shared" si="141"/>
        <v>0</v>
      </c>
      <c r="E240" s="161">
        <f t="shared" si="141"/>
        <v>0</v>
      </c>
      <c r="F240" s="161">
        <f t="shared" si="141"/>
        <v>0</v>
      </c>
      <c r="G240" s="161">
        <f t="shared" si="141"/>
        <v>0</v>
      </c>
      <c r="H240" s="161">
        <f t="shared" si="141"/>
        <v>0</v>
      </c>
      <c r="I240" s="161">
        <f t="shared" si="141"/>
        <v>0</v>
      </c>
      <c r="J240" s="161">
        <f t="shared" si="141"/>
        <v>0</v>
      </c>
      <c r="K240" s="161">
        <f t="shared" si="141"/>
        <v>0</v>
      </c>
      <c r="L240" s="161">
        <f t="shared" si="141"/>
        <v>0</v>
      </c>
      <c r="M240" s="161">
        <f t="shared" si="141"/>
        <v>0</v>
      </c>
      <c r="N240" s="161">
        <f t="shared" si="141"/>
        <v>0</v>
      </c>
      <c r="O240" s="161">
        <f t="shared" si="141"/>
        <v>0</v>
      </c>
      <c r="P240" s="161">
        <f t="shared" si="141"/>
        <v>0</v>
      </c>
      <c r="Q240" s="161">
        <f t="shared" si="141"/>
        <v>0</v>
      </c>
      <c r="R240" s="161">
        <f t="shared" si="141"/>
        <v>0</v>
      </c>
      <c r="S240" s="161">
        <f t="shared" si="140"/>
        <v>0</v>
      </c>
      <c r="T240" s="161">
        <f t="shared" si="140"/>
        <v>0</v>
      </c>
      <c r="U240" s="161">
        <f t="shared" si="140"/>
        <v>0</v>
      </c>
      <c r="V240" s="161">
        <f t="shared" si="140"/>
        <v>0</v>
      </c>
      <c r="W240" s="161">
        <f t="shared" si="140"/>
        <v>0</v>
      </c>
      <c r="X240" s="161">
        <f t="shared" si="140"/>
        <v>0</v>
      </c>
      <c r="Y240" s="161">
        <f t="shared" si="140"/>
        <v>0</v>
      </c>
      <c r="Z240" s="161">
        <f t="shared" si="140"/>
        <v>0</v>
      </c>
      <c r="AA240" s="161">
        <f t="shared" si="140"/>
        <v>0</v>
      </c>
      <c r="AB240" s="161">
        <f t="shared" si="140"/>
        <v>0</v>
      </c>
      <c r="AC240" s="161">
        <f t="shared" si="140"/>
        <v>0</v>
      </c>
      <c r="AD240" s="161">
        <f t="shared" si="140"/>
        <v>0</v>
      </c>
      <c r="AE240" s="161">
        <f t="shared" si="140"/>
        <v>0</v>
      </c>
      <c r="AF240" s="174">
        <f t="shared" si="140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41"/>
        <v>0</v>
      </c>
      <c r="D241" s="161">
        <f t="shared" si="141"/>
        <v>0</v>
      </c>
      <c r="E241" s="161">
        <f t="shared" si="141"/>
        <v>0</v>
      </c>
      <c r="F241" s="161">
        <f t="shared" si="141"/>
        <v>0</v>
      </c>
      <c r="G241" s="161">
        <f t="shared" si="141"/>
        <v>0</v>
      </c>
      <c r="H241" s="161">
        <f t="shared" si="141"/>
        <v>0</v>
      </c>
      <c r="I241" s="161">
        <f t="shared" si="141"/>
        <v>0</v>
      </c>
      <c r="J241" s="161">
        <f t="shared" si="141"/>
        <v>0</v>
      </c>
      <c r="K241" s="161">
        <f t="shared" si="141"/>
        <v>0</v>
      </c>
      <c r="L241" s="161">
        <f t="shared" si="141"/>
        <v>0</v>
      </c>
      <c r="M241" s="161">
        <f t="shared" si="141"/>
        <v>0</v>
      </c>
      <c r="N241" s="161">
        <f t="shared" si="141"/>
        <v>0</v>
      </c>
      <c r="O241" s="161">
        <f t="shared" si="141"/>
        <v>0</v>
      </c>
      <c r="P241" s="161">
        <f t="shared" si="141"/>
        <v>0</v>
      </c>
      <c r="Q241" s="161">
        <f t="shared" si="141"/>
        <v>0</v>
      </c>
      <c r="R241" s="161">
        <f t="shared" si="141"/>
        <v>0</v>
      </c>
      <c r="S241" s="161">
        <f t="shared" si="140"/>
        <v>0</v>
      </c>
      <c r="T241" s="161">
        <f t="shared" si="140"/>
        <v>0</v>
      </c>
      <c r="U241" s="161">
        <f t="shared" si="140"/>
        <v>0</v>
      </c>
      <c r="V241" s="161">
        <f t="shared" si="140"/>
        <v>0</v>
      </c>
      <c r="W241" s="161">
        <f t="shared" si="140"/>
        <v>0</v>
      </c>
      <c r="X241" s="161">
        <f t="shared" si="140"/>
        <v>0</v>
      </c>
      <c r="Y241" s="161">
        <f t="shared" si="140"/>
        <v>0</v>
      </c>
      <c r="Z241" s="161">
        <f t="shared" si="140"/>
        <v>0</v>
      </c>
      <c r="AA241" s="161">
        <f t="shared" si="140"/>
        <v>0</v>
      </c>
      <c r="AB241" s="161">
        <f t="shared" si="140"/>
        <v>0</v>
      </c>
      <c r="AC241" s="161">
        <f t="shared" si="140"/>
        <v>0</v>
      </c>
      <c r="AD241" s="161">
        <f t="shared" si="140"/>
        <v>0</v>
      </c>
      <c r="AE241" s="161">
        <f t="shared" si="140"/>
        <v>0</v>
      </c>
      <c r="AF241" s="174">
        <f t="shared" si="140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41"/>
        <v>0</v>
      </c>
      <c r="D242" s="161">
        <f t="shared" si="141"/>
        <v>0</v>
      </c>
      <c r="E242" s="161">
        <f t="shared" si="141"/>
        <v>0</v>
      </c>
      <c r="F242" s="161">
        <f t="shared" si="141"/>
        <v>0</v>
      </c>
      <c r="G242" s="161">
        <f t="shared" si="141"/>
        <v>0</v>
      </c>
      <c r="H242" s="161">
        <f t="shared" si="141"/>
        <v>0</v>
      </c>
      <c r="I242" s="161">
        <f t="shared" si="141"/>
        <v>0</v>
      </c>
      <c r="J242" s="161">
        <f t="shared" si="141"/>
        <v>0</v>
      </c>
      <c r="K242" s="161">
        <f t="shared" si="141"/>
        <v>0</v>
      </c>
      <c r="L242" s="161">
        <f t="shared" si="141"/>
        <v>0</v>
      </c>
      <c r="M242" s="161">
        <f t="shared" si="141"/>
        <v>0</v>
      </c>
      <c r="N242" s="161">
        <f t="shared" si="141"/>
        <v>0</v>
      </c>
      <c r="O242" s="161">
        <f t="shared" si="141"/>
        <v>0</v>
      </c>
      <c r="P242" s="161">
        <f t="shared" si="141"/>
        <v>0</v>
      </c>
      <c r="Q242" s="161">
        <f t="shared" si="141"/>
        <v>0</v>
      </c>
      <c r="R242" s="161">
        <f t="shared" si="141"/>
        <v>0</v>
      </c>
      <c r="S242" s="161">
        <f t="shared" si="140"/>
        <v>0</v>
      </c>
      <c r="T242" s="161">
        <f t="shared" si="140"/>
        <v>0</v>
      </c>
      <c r="U242" s="161">
        <f t="shared" si="140"/>
        <v>0</v>
      </c>
      <c r="V242" s="161">
        <f t="shared" si="140"/>
        <v>0</v>
      </c>
      <c r="W242" s="161">
        <f t="shared" si="140"/>
        <v>0</v>
      </c>
      <c r="X242" s="161">
        <f t="shared" si="140"/>
        <v>0</v>
      </c>
      <c r="Y242" s="161">
        <f t="shared" si="140"/>
        <v>0</v>
      </c>
      <c r="Z242" s="161">
        <f t="shared" si="140"/>
        <v>0</v>
      </c>
      <c r="AA242" s="161">
        <f t="shared" si="140"/>
        <v>0</v>
      </c>
      <c r="AB242" s="161">
        <f t="shared" si="140"/>
        <v>0</v>
      </c>
      <c r="AC242" s="161">
        <f t="shared" si="140"/>
        <v>0</v>
      </c>
      <c r="AD242" s="161">
        <f t="shared" si="140"/>
        <v>0</v>
      </c>
      <c r="AE242" s="161">
        <f t="shared" si="140"/>
        <v>0</v>
      </c>
      <c r="AF242" s="174">
        <f t="shared" si="140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41"/>
        <v>0</v>
      </c>
      <c r="D243" s="161">
        <f t="shared" si="141"/>
        <v>0</v>
      </c>
      <c r="E243" s="161">
        <f t="shared" si="141"/>
        <v>0</v>
      </c>
      <c r="F243" s="161">
        <f t="shared" si="141"/>
        <v>0</v>
      </c>
      <c r="G243" s="161">
        <f t="shared" si="141"/>
        <v>0</v>
      </c>
      <c r="H243" s="161">
        <f t="shared" si="141"/>
        <v>0</v>
      </c>
      <c r="I243" s="161">
        <f t="shared" si="141"/>
        <v>0</v>
      </c>
      <c r="J243" s="161">
        <f t="shared" si="141"/>
        <v>0</v>
      </c>
      <c r="K243" s="161">
        <f t="shared" si="141"/>
        <v>0</v>
      </c>
      <c r="L243" s="161">
        <f t="shared" si="141"/>
        <v>0</v>
      </c>
      <c r="M243" s="161">
        <f t="shared" si="141"/>
        <v>0</v>
      </c>
      <c r="N243" s="161">
        <f t="shared" si="141"/>
        <v>0</v>
      </c>
      <c r="O243" s="161">
        <f t="shared" si="141"/>
        <v>0</v>
      </c>
      <c r="P243" s="161">
        <f t="shared" si="141"/>
        <v>0</v>
      </c>
      <c r="Q243" s="161">
        <f t="shared" si="141"/>
        <v>0</v>
      </c>
      <c r="R243" s="161">
        <f t="shared" si="141"/>
        <v>0</v>
      </c>
      <c r="S243" s="161">
        <f t="shared" si="140"/>
        <v>0</v>
      </c>
      <c r="T243" s="161">
        <f t="shared" si="140"/>
        <v>0</v>
      </c>
      <c r="U243" s="161">
        <f t="shared" si="140"/>
        <v>0</v>
      </c>
      <c r="V243" s="161">
        <f t="shared" si="140"/>
        <v>0</v>
      </c>
      <c r="W243" s="161">
        <f t="shared" si="140"/>
        <v>0</v>
      </c>
      <c r="X243" s="161">
        <f t="shared" si="140"/>
        <v>0</v>
      </c>
      <c r="Y243" s="161">
        <f t="shared" si="140"/>
        <v>0</v>
      </c>
      <c r="Z243" s="161">
        <f t="shared" si="140"/>
        <v>0</v>
      </c>
      <c r="AA243" s="161">
        <f t="shared" si="140"/>
        <v>0</v>
      </c>
      <c r="AB243" s="161">
        <f t="shared" si="140"/>
        <v>0</v>
      </c>
      <c r="AC243" s="161">
        <f t="shared" si="140"/>
        <v>0</v>
      </c>
      <c r="AD243" s="161">
        <f t="shared" si="140"/>
        <v>0</v>
      </c>
      <c r="AE243" s="161">
        <f t="shared" si="140"/>
        <v>0</v>
      </c>
      <c r="AF243" s="174">
        <f t="shared" si="140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41"/>
        <v>0</v>
      </c>
      <c r="D244" s="161">
        <f t="shared" si="141"/>
        <v>0</v>
      </c>
      <c r="E244" s="161">
        <f t="shared" si="141"/>
        <v>0</v>
      </c>
      <c r="F244" s="161">
        <f t="shared" si="141"/>
        <v>0</v>
      </c>
      <c r="G244" s="161">
        <f t="shared" si="141"/>
        <v>0</v>
      </c>
      <c r="H244" s="161">
        <f t="shared" si="141"/>
        <v>0</v>
      </c>
      <c r="I244" s="161">
        <f t="shared" si="141"/>
        <v>0</v>
      </c>
      <c r="J244" s="161">
        <f t="shared" si="141"/>
        <v>0</v>
      </c>
      <c r="K244" s="161">
        <f t="shared" si="141"/>
        <v>0</v>
      </c>
      <c r="L244" s="161">
        <f t="shared" si="141"/>
        <v>0</v>
      </c>
      <c r="M244" s="161">
        <f t="shared" si="141"/>
        <v>0</v>
      </c>
      <c r="N244" s="161">
        <f t="shared" si="141"/>
        <v>0</v>
      </c>
      <c r="O244" s="161">
        <f t="shared" si="141"/>
        <v>0</v>
      </c>
      <c r="P244" s="161">
        <f t="shared" si="141"/>
        <v>0</v>
      </c>
      <c r="Q244" s="161">
        <f t="shared" si="141"/>
        <v>0</v>
      </c>
      <c r="R244" s="161">
        <f t="shared" si="141"/>
        <v>0</v>
      </c>
      <c r="S244" s="161">
        <f t="shared" si="140"/>
        <v>0</v>
      </c>
      <c r="T244" s="161">
        <f t="shared" si="140"/>
        <v>0</v>
      </c>
      <c r="U244" s="161">
        <f t="shared" si="140"/>
        <v>0</v>
      </c>
      <c r="V244" s="161">
        <f t="shared" si="140"/>
        <v>0</v>
      </c>
      <c r="W244" s="161">
        <f t="shared" si="140"/>
        <v>0</v>
      </c>
      <c r="X244" s="161">
        <f t="shared" si="140"/>
        <v>0</v>
      </c>
      <c r="Y244" s="161">
        <f t="shared" si="140"/>
        <v>0</v>
      </c>
      <c r="Z244" s="161">
        <f t="shared" si="140"/>
        <v>0</v>
      </c>
      <c r="AA244" s="161">
        <f t="shared" si="140"/>
        <v>0</v>
      </c>
      <c r="AB244" s="161">
        <f t="shared" si="140"/>
        <v>0</v>
      </c>
      <c r="AC244" s="161">
        <f t="shared" si="140"/>
        <v>0</v>
      </c>
      <c r="AD244" s="161">
        <f t="shared" si="140"/>
        <v>0</v>
      </c>
      <c r="AE244" s="161">
        <f t="shared" si="140"/>
        <v>0</v>
      </c>
      <c r="AF244" s="174">
        <f t="shared" si="140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41"/>
        <v>0</v>
      </c>
      <c r="D245" s="161">
        <f t="shared" si="141"/>
        <v>0</v>
      </c>
      <c r="E245" s="161">
        <f t="shared" si="141"/>
        <v>0</v>
      </c>
      <c r="F245" s="161">
        <f t="shared" si="141"/>
        <v>0</v>
      </c>
      <c r="G245" s="161">
        <f t="shared" si="141"/>
        <v>0</v>
      </c>
      <c r="H245" s="161">
        <f t="shared" si="141"/>
        <v>0</v>
      </c>
      <c r="I245" s="161">
        <f t="shared" si="141"/>
        <v>0</v>
      </c>
      <c r="J245" s="161">
        <f t="shared" si="141"/>
        <v>0</v>
      </c>
      <c r="K245" s="161">
        <f t="shared" si="141"/>
        <v>0</v>
      </c>
      <c r="L245" s="161">
        <f t="shared" si="141"/>
        <v>0</v>
      </c>
      <c r="M245" s="161">
        <f t="shared" si="141"/>
        <v>0</v>
      </c>
      <c r="N245" s="161">
        <f t="shared" si="141"/>
        <v>0</v>
      </c>
      <c r="O245" s="161">
        <f t="shared" si="141"/>
        <v>0</v>
      </c>
      <c r="P245" s="161">
        <f t="shared" si="141"/>
        <v>0</v>
      </c>
      <c r="Q245" s="161">
        <f t="shared" si="141"/>
        <v>0</v>
      </c>
      <c r="R245" s="161">
        <f t="shared" si="141"/>
        <v>0</v>
      </c>
      <c r="S245" s="161">
        <f t="shared" si="140"/>
        <v>0</v>
      </c>
      <c r="T245" s="161">
        <f t="shared" si="140"/>
        <v>0</v>
      </c>
      <c r="U245" s="161">
        <f t="shared" si="140"/>
        <v>0</v>
      </c>
      <c r="V245" s="161">
        <f t="shared" si="140"/>
        <v>0</v>
      </c>
      <c r="W245" s="161">
        <f t="shared" si="140"/>
        <v>0</v>
      </c>
      <c r="X245" s="161">
        <f t="shared" si="140"/>
        <v>0</v>
      </c>
      <c r="Y245" s="161">
        <f t="shared" si="140"/>
        <v>0</v>
      </c>
      <c r="Z245" s="161">
        <f t="shared" si="140"/>
        <v>0</v>
      </c>
      <c r="AA245" s="161">
        <f t="shared" si="140"/>
        <v>0</v>
      </c>
      <c r="AB245" s="161">
        <f t="shared" si="140"/>
        <v>0</v>
      </c>
      <c r="AC245" s="161">
        <f t="shared" si="140"/>
        <v>0</v>
      </c>
      <c r="AD245" s="161">
        <f t="shared" si="140"/>
        <v>0</v>
      </c>
      <c r="AE245" s="161">
        <f t="shared" si="140"/>
        <v>0</v>
      </c>
      <c r="AF245" s="174">
        <f t="shared" si="140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41"/>
        <v>0</v>
      </c>
      <c r="D246" s="161">
        <f t="shared" si="141"/>
        <v>0</v>
      </c>
      <c r="E246" s="161">
        <f t="shared" si="141"/>
        <v>0</v>
      </c>
      <c r="F246" s="161">
        <f t="shared" si="141"/>
        <v>0</v>
      </c>
      <c r="G246" s="161">
        <f t="shared" si="141"/>
        <v>0</v>
      </c>
      <c r="H246" s="161">
        <f t="shared" si="141"/>
        <v>0</v>
      </c>
      <c r="I246" s="161">
        <f t="shared" si="141"/>
        <v>0</v>
      </c>
      <c r="J246" s="161">
        <f t="shared" si="141"/>
        <v>0</v>
      </c>
      <c r="K246" s="161">
        <f t="shared" si="141"/>
        <v>0</v>
      </c>
      <c r="L246" s="161">
        <f t="shared" si="141"/>
        <v>0</v>
      </c>
      <c r="M246" s="161">
        <f t="shared" si="141"/>
        <v>0</v>
      </c>
      <c r="N246" s="161">
        <f t="shared" si="141"/>
        <v>0</v>
      </c>
      <c r="O246" s="161">
        <f t="shared" si="141"/>
        <v>0</v>
      </c>
      <c r="P246" s="161">
        <f t="shared" si="141"/>
        <v>0</v>
      </c>
      <c r="Q246" s="161">
        <f t="shared" si="141"/>
        <v>0</v>
      </c>
      <c r="R246" s="161">
        <f t="shared" si="141"/>
        <v>0</v>
      </c>
      <c r="S246" s="161">
        <f t="shared" si="140"/>
        <v>0</v>
      </c>
      <c r="T246" s="161">
        <f t="shared" si="140"/>
        <v>0</v>
      </c>
      <c r="U246" s="161">
        <f t="shared" si="140"/>
        <v>0</v>
      </c>
      <c r="V246" s="161">
        <f t="shared" si="140"/>
        <v>0</v>
      </c>
      <c r="W246" s="161">
        <f t="shared" si="140"/>
        <v>0</v>
      </c>
      <c r="X246" s="161">
        <f t="shared" si="140"/>
        <v>0</v>
      </c>
      <c r="Y246" s="161">
        <f t="shared" si="140"/>
        <v>0</v>
      </c>
      <c r="Z246" s="161">
        <f t="shared" si="140"/>
        <v>0</v>
      </c>
      <c r="AA246" s="161">
        <f t="shared" si="140"/>
        <v>0</v>
      </c>
      <c r="AB246" s="161">
        <f t="shared" si="140"/>
        <v>0</v>
      </c>
      <c r="AC246" s="161">
        <f t="shared" si="140"/>
        <v>0</v>
      </c>
      <c r="AD246" s="161">
        <f t="shared" si="140"/>
        <v>0</v>
      </c>
      <c r="AE246" s="161">
        <f t="shared" si="140"/>
        <v>0</v>
      </c>
      <c r="AF246" s="174">
        <f t="shared" si="140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41"/>
        <v>0</v>
      </c>
      <c r="D247" s="161">
        <f t="shared" si="141"/>
        <v>0</v>
      </c>
      <c r="E247" s="161">
        <f t="shared" si="141"/>
        <v>0</v>
      </c>
      <c r="F247" s="161">
        <f t="shared" si="141"/>
        <v>0</v>
      </c>
      <c r="G247" s="161">
        <f t="shared" si="141"/>
        <v>0</v>
      </c>
      <c r="H247" s="161">
        <f t="shared" si="141"/>
        <v>0</v>
      </c>
      <c r="I247" s="161">
        <f t="shared" si="141"/>
        <v>0</v>
      </c>
      <c r="J247" s="161">
        <f t="shared" si="141"/>
        <v>0</v>
      </c>
      <c r="K247" s="161">
        <f t="shared" si="141"/>
        <v>0</v>
      </c>
      <c r="L247" s="161">
        <f t="shared" si="141"/>
        <v>0</v>
      </c>
      <c r="M247" s="161">
        <f t="shared" si="141"/>
        <v>0</v>
      </c>
      <c r="N247" s="161">
        <f t="shared" si="141"/>
        <v>0</v>
      </c>
      <c r="O247" s="161">
        <f t="shared" si="141"/>
        <v>0</v>
      </c>
      <c r="P247" s="161">
        <f t="shared" si="141"/>
        <v>0</v>
      </c>
      <c r="Q247" s="161">
        <f t="shared" si="141"/>
        <v>0</v>
      </c>
      <c r="R247" s="161">
        <f t="shared" si="141"/>
        <v>0</v>
      </c>
      <c r="S247" s="161">
        <f t="shared" si="140"/>
        <v>0</v>
      </c>
      <c r="T247" s="161">
        <f t="shared" si="140"/>
        <v>0</v>
      </c>
      <c r="U247" s="161">
        <f t="shared" si="140"/>
        <v>0</v>
      </c>
      <c r="V247" s="161">
        <f t="shared" si="140"/>
        <v>0</v>
      </c>
      <c r="W247" s="161">
        <f t="shared" si="140"/>
        <v>0</v>
      </c>
      <c r="X247" s="161">
        <f t="shared" si="140"/>
        <v>0</v>
      </c>
      <c r="Y247" s="161">
        <f t="shared" si="140"/>
        <v>0</v>
      </c>
      <c r="Z247" s="161">
        <f t="shared" si="140"/>
        <v>0</v>
      </c>
      <c r="AA247" s="161">
        <f t="shared" si="140"/>
        <v>0</v>
      </c>
      <c r="AB247" s="161">
        <f t="shared" si="140"/>
        <v>0</v>
      </c>
      <c r="AC247" s="161">
        <f t="shared" si="140"/>
        <v>0</v>
      </c>
      <c r="AD247" s="161">
        <f t="shared" si="140"/>
        <v>0</v>
      </c>
      <c r="AE247" s="161">
        <f t="shared" si="140"/>
        <v>0</v>
      </c>
      <c r="AF247" s="174">
        <f t="shared" si="140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41"/>
        <v>0</v>
      </c>
      <c r="D248" s="161">
        <f t="shared" si="141"/>
        <v>0</v>
      </c>
      <c r="E248" s="161">
        <f t="shared" si="141"/>
        <v>0</v>
      </c>
      <c r="F248" s="161">
        <f t="shared" si="141"/>
        <v>0</v>
      </c>
      <c r="G248" s="161">
        <f t="shared" si="141"/>
        <v>0</v>
      </c>
      <c r="H248" s="161">
        <f t="shared" si="141"/>
        <v>0</v>
      </c>
      <c r="I248" s="161">
        <f t="shared" si="141"/>
        <v>0</v>
      </c>
      <c r="J248" s="161">
        <f t="shared" si="141"/>
        <v>0</v>
      </c>
      <c r="K248" s="161">
        <f t="shared" si="141"/>
        <v>0</v>
      </c>
      <c r="L248" s="161">
        <f t="shared" si="141"/>
        <v>0</v>
      </c>
      <c r="M248" s="161">
        <f t="shared" si="141"/>
        <v>0</v>
      </c>
      <c r="N248" s="161">
        <f t="shared" si="141"/>
        <v>0</v>
      </c>
      <c r="O248" s="161">
        <f t="shared" si="141"/>
        <v>0</v>
      </c>
      <c r="P248" s="161">
        <f t="shared" si="141"/>
        <v>0</v>
      </c>
      <c r="Q248" s="161">
        <f t="shared" si="141"/>
        <v>0</v>
      </c>
      <c r="R248" s="161">
        <f t="shared" ref="R248:AF263" si="142">Q248</f>
        <v>0</v>
      </c>
      <c r="S248" s="161">
        <f t="shared" si="142"/>
        <v>0</v>
      </c>
      <c r="T248" s="161">
        <f t="shared" si="142"/>
        <v>0</v>
      </c>
      <c r="U248" s="161">
        <f t="shared" si="142"/>
        <v>0</v>
      </c>
      <c r="V248" s="161">
        <f t="shared" si="142"/>
        <v>0</v>
      </c>
      <c r="W248" s="161">
        <f t="shared" si="142"/>
        <v>0</v>
      </c>
      <c r="X248" s="161">
        <f t="shared" si="142"/>
        <v>0</v>
      </c>
      <c r="Y248" s="161">
        <f t="shared" si="142"/>
        <v>0</v>
      </c>
      <c r="Z248" s="161">
        <f t="shared" si="142"/>
        <v>0</v>
      </c>
      <c r="AA248" s="161">
        <f t="shared" si="142"/>
        <v>0</v>
      </c>
      <c r="AB248" s="161">
        <f t="shared" si="142"/>
        <v>0</v>
      </c>
      <c r="AC248" s="161">
        <f t="shared" si="142"/>
        <v>0</v>
      </c>
      <c r="AD248" s="161">
        <f t="shared" si="142"/>
        <v>0</v>
      </c>
      <c r="AE248" s="161">
        <f t="shared" si="142"/>
        <v>0</v>
      </c>
      <c r="AF248" s="174">
        <f t="shared" si="142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43">B249</f>
        <v>0</v>
      </c>
      <c r="D249" s="161">
        <f t="shared" si="143"/>
        <v>0</v>
      </c>
      <c r="E249" s="161">
        <f t="shared" si="143"/>
        <v>0</v>
      </c>
      <c r="F249" s="161">
        <f t="shared" si="143"/>
        <v>0</v>
      </c>
      <c r="G249" s="161">
        <f t="shared" si="143"/>
        <v>0</v>
      </c>
      <c r="H249" s="161">
        <f t="shared" si="143"/>
        <v>0</v>
      </c>
      <c r="I249" s="161">
        <f t="shared" si="143"/>
        <v>0</v>
      </c>
      <c r="J249" s="161">
        <f t="shared" si="143"/>
        <v>0</v>
      </c>
      <c r="K249" s="161">
        <f t="shared" si="143"/>
        <v>0</v>
      </c>
      <c r="L249" s="161">
        <f t="shared" si="143"/>
        <v>0</v>
      </c>
      <c r="M249" s="161">
        <f t="shared" si="143"/>
        <v>0</v>
      </c>
      <c r="N249" s="161">
        <f t="shared" si="143"/>
        <v>0</v>
      </c>
      <c r="O249" s="161">
        <f t="shared" si="143"/>
        <v>0</v>
      </c>
      <c r="P249" s="161">
        <f t="shared" si="143"/>
        <v>0</v>
      </c>
      <c r="Q249" s="161">
        <f t="shared" si="143"/>
        <v>0</v>
      </c>
      <c r="R249" s="161">
        <f t="shared" si="142"/>
        <v>0</v>
      </c>
      <c r="S249" s="161">
        <f t="shared" si="142"/>
        <v>0</v>
      </c>
      <c r="T249" s="161">
        <f t="shared" si="142"/>
        <v>0</v>
      </c>
      <c r="U249" s="161">
        <f t="shared" si="142"/>
        <v>0</v>
      </c>
      <c r="V249" s="161">
        <f t="shared" si="142"/>
        <v>0</v>
      </c>
      <c r="W249" s="161">
        <f t="shared" si="142"/>
        <v>0</v>
      </c>
      <c r="X249" s="161">
        <f t="shared" si="142"/>
        <v>0</v>
      </c>
      <c r="Y249" s="161">
        <f t="shared" si="142"/>
        <v>0</v>
      </c>
      <c r="Z249" s="161">
        <f t="shared" si="142"/>
        <v>0</v>
      </c>
      <c r="AA249" s="161">
        <f t="shared" si="142"/>
        <v>0</v>
      </c>
      <c r="AB249" s="161">
        <f t="shared" si="142"/>
        <v>0</v>
      </c>
      <c r="AC249" s="161">
        <f t="shared" si="142"/>
        <v>0</v>
      </c>
      <c r="AD249" s="161">
        <f t="shared" si="142"/>
        <v>0</v>
      </c>
      <c r="AE249" s="161">
        <f t="shared" si="142"/>
        <v>0</v>
      </c>
      <c r="AF249" s="174">
        <f t="shared" si="142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43"/>
        <v>0</v>
      </c>
      <c r="D250" s="161">
        <f t="shared" si="143"/>
        <v>0</v>
      </c>
      <c r="E250" s="161">
        <f t="shared" si="143"/>
        <v>0</v>
      </c>
      <c r="F250" s="161">
        <f t="shared" si="143"/>
        <v>0</v>
      </c>
      <c r="G250" s="161">
        <f t="shared" si="143"/>
        <v>0</v>
      </c>
      <c r="H250" s="161">
        <f t="shared" si="143"/>
        <v>0</v>
      </c>
      <c r="I250" s="161">
        <f t="shared" si="143"/>
        <v>0</v>
      </c>
      <c r="J250" s="161">
        <f t="shared" si="143"/>
        <v>0</v>
      </c>
      <c r="K250" s="161">
        <f t="shared" si="143"/>
        <v>0</v>
      </c>
      <c r="L250" s="161">
        <f t="shared" si="143"/>
        <v>0</v>
      </c>
      <c r="M250" s="161">
        <f t="shared" si="143"/>
        <v>0</v>
      </c>
      <c r="N250" s="161">
        <f t="shared" si="143"/>
        <v>0</v>
      </c>
      <c r="O250" s="161">
        <f t="shared" si="143"/>
        <v>0</v>
      </c>
      <c r="P250" s="161">
        <f t="shared" si="143"/>
        <v>0</v>
      </c>
      <c r="Q250" s="161">
        <f t="shared" si="143"/>
        <v>0</v>
      </c>
      <c r="R250" s="161">
        <f t="shared" si="143"/>
        <v>0</v>
      </c>
      <c r="S250" s="161">
        <f t="shared" si="142"/>
        <v>0</v>
      </c>
      <c r="T250" s="161">
        <f t="shared" si="142"/>
        <v>0</v>
      </c>
      <c r="U250" s="161">
        <f t="shared" si="142"/>
        <v>0</v>
      </c>
      <c r="V250" s="161">
        <f t="shared" si="142"/>
        <v>0</v>
      </c>
      <c r="W250" s="161">
        <f t="shared" si="142"/>
        <v>0</v>
      </c>
      <c r="X250" s="161">
        <f t="shared" si="142"/>
        <v>0</v>
      </c>
      <c r="Y250" s="161">
        <f t="shared" si="142"/>
        <v>0</v>
      </c>
      <c r="Z250" s="161">
        <f t="shared" si="142"/>
        <v>0</v>
      </c>
      <c r="AA250" s="161">
        <f t="shared" si="142"/>
        <v>0</v>
      </c>
      <c r="AB250" s="161">
        <f t="shared" si="142"/>
        <v>0</v>
      </c>
      <c r="AC250" s="161">
        <f t="shared" si="142"/>
        <v>0</v>
      </c>
      <c r="AD250" s="161">
        <f t="shared" si="142"/>
        <v>0</v>
      </c>
      <c r="AE250" s="161">
        <f t="shared" si="142"/>
        <v>0</v>
      </c>
      <c r="AF250" s="174">
        <f t="shared" si="142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43"/>
        <v>0</v>
      </c>
      <c r="D251" s="161">
        <f t="shared" si="143"/>
        <v>0</v>
      </c>
      <c r="E251" s="161">
        <f t="shared" si="143"/>
        <v>0</v>
      </c>
      <c r="F251" s="161">
        <f t="shared" si="143"/>
        <v>0</v>
      </c>
      <c r="G251" s="161">
        <f t="shared" si="143"/>
        <v>0</v>
      </c>
      <c r="H251" s="161">
        <f t="shared" si="143"/>
        <v>0</v>
      </c>
      <c r="I251" s="161">
        <f t="shared" si="143"/>
        <v>0</v>
      </c>
      <c r="J251" s="161">
        <f t="shared" si="143"/>
        <v>0</v>
      </c>
      <c r="K251" s="161">
        <f t="shared" si="143"/>
        <v>0</v>
      </c>
      <c r="L251" s="161">
        <f t="shared" si="143"/>
        <v>0</v>
      </c>
      <c r="M251" s="161">
        <f t="shared" si="143"/>
        <v>0</v>
      </c>
      <c r="N251" s="161">
        <f t="shared" si="143"/>
        <v>0</v>
      </c>
      <c r="O251" s="161">
        <f t="shared" si="143"/>
        <v>0</v>
      </c>
      <c r="P251" s="161">
        <f t="shared" si="143"/>
        <v>0</v>
      </c>
      <c r="Q251" s="161">
        <f t="shared" si="143"/>
        <v>0</v>
      </c>
      <c r="R251" s="161">
        <f t="shared" si="143"/>
        <v>0</v>
      </c>
      <c r="S251" s="161">
        <f t="shared" si="142"/>
        <v>0</v>
      </c>
      <c r="T251" s="161">
        <f t="shared" si="142"/>
        <v>0</v>
      </c>
      <c r="U251" s="161">
        <f t="shared" si="142"/>
        <v>0</v>
      </c>
      <c r="V251" s="161">
        <f t="shared" si="142"/>
        <v>0</v>
      </c>
      <c r="W251" s="161">
        <f t="shared" si="142"/>
        <v>0</v>
      </c>
      <c r="X251" s="161">
        <f t="shared" si="142"/>
        <v>0</v>
      </c>
      <c r="Y251" s="161">
        <f t="shared" si="142"/>
        <v>0</v>
      </c>
      <c r="Z251" s="161">
        <f t="shared" si="142"/>
        <v>0</v>
      </c>
      <c r="AA251" s="161">
        <f t="shared" si="142"/>
        <v>0</v>
      </c>
      <c r="AB251" s="161">
        <f t="shared" si="142"/>
        <v>0</v>
      </c>
      <c r="AC251" s="161">
        <f t="shared" si="142"/>
        <v>0</v>
      </c>
      <c r="AD251" s="161">
        <f t="shared" si="142"/>
        <v>0</v>
      </c>
      <c r="AE251" s="161">
        <f t="shared" si="142"/>
        <v>0</v>
      </c>
      <c r="AF251" s="174">
        <f t="shared" si="142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43"/>
        <v>0</v>
      </c>
      <c r="D252" s="161">
        <f t="shared" si="143"/>
        <v>0</v>
      </c>
      <c r="E252" s="161">
        <f t="shared" si="143"/>
        <v>0</v>
      </c>
      <c r="F252" s="161">
        <f t="shared" si="143"/>
        <v>0</v>
      </c>
      <c r="G252" s="161">
        <f t="shared" si="143"/>
        <v>0</v>
      </c>
      <c r="H252" s="161">
        <f t="shared" si="143"/>
        <v>0</v>
      </c>
      <c r="I252" s="161">
        <f t="shared" si="143"/>
        <v>0</v>
      </c>
      <c r="J252" s="161">
        <f t="shared" si="143"/>
        <v>0</v>
      </c>
      <c r="K252" s="161">
        <f t="shared" si="143"/>
        <v>0</v>
      </c>
      <c r="L252" s="161">
        <f t="shared" si="143"/>
        <v>0</v>
      </c>
      <c r="M252" s="161">
        <f t="shared" si="143"/>
        <v>0</v>
      </c>
      <c r="N252" s="161">
        <f t="shared" si="143"/>
        <v>0</v>
      </c>
      <c r="O252" s="161">
        <f t="shared" si="143"/>
        <v>0</v>
      </c>
      <c r="P252" s="161">
        <f t="shared" si="143"/>
        <v>0</v>
      </c>
      <c r="Q252" s="161">
        <f t="shared" si="143"/>
        <v>0</v>
      </c>
      <c r="R252" s="161">
        <f t="shared" si="143"/>
        <v>0</v>
      </c>
      <c r="S252" s="161">
        <f t="shared" si="142"/>
        <v>0</v>
      </c>
      <c r="T252" s="161">
        <f t="shared" si="142"/>
        <v>0</v>
      </c>
      <c r="U252" s="161">
        <f t="shared" si="142"/>
        <v>0</v>
      </c>
      <c r="V252" s="161">
        <f t="shared" si="142"/>
        <v>0</v>
      </c>
      <c r="W252" s="161">
        <f t="shared" si="142"/>
        <v>0</v>
      </c>
      <c r="X252" s="161">
        <f t="shared" si="142"/>
        <v>0</v>
      </c>
      <c r="Y252" s="161">
        <f t="shared" si="142"/>
        <v>0</v>
      </c>
      <c r="Z252" s="161">
        <f t="shared" si="142"/>
        <v>0</v>
      </c>
      <c r="AA252" s="161">
        <f t="shared" si="142"/>
        <v>0</v>
      </c>
      <c r="AB252" s="161">
        <f t="shared" si="142"/>
        <v>0</v>
      </c>
      <c r="AC252" s="161">
        <f t="shared" si="142"/>
        <v>0</v>
      </c>
      <c r="AD252" s="161">
        <f t="shared" si="142"/>
        <v>0</v>
      </c>
      <c r="AE252" s="161">
        <f t="shared" si="142"/>
        <v>0</v>
      </c>
      <c r="AF252" s="174">
        <f t="shared" si="142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43"/>
        <v>0</v>
      </c>
      <c r="D253" s="161">
        <f t="shared" si="143"/>
        <v>0</v>
      </c>
      <c r="E253" s="161">
        <f t="shared" si="143"/>
        <v>0</v>
      </c>
      <c r="F253" s="161">
        <f t="shared" si="143"/>
        <v>0</v>
      </c>
      <c r="G253" s="161">
        <f t="shared" si="143"/>
        <v>0</v>
      </c>
      <c r="H253" s="161">
        <f t="shared" si="143"/>
        <v>0</v>
      </c>
      <c r="I253" s="161">
        <f t="shared" si="143"/>
        <v>0</v>
      </c>
      <c r="J253" s="161">
        <f t="shared" si="143"/>
        <v>0</v>
      </c>
      <c r="K253" s="161">
        <f t="shared" si="143"/>
        <v>0</v>
      </c>
      <c r="L253" s="161">
        <f t="shared" si="143"/>
        <v>0</v>
      </c>
      <c r="M253" s="161">
        <f t="shared" si="143"/>
        <v>0</v>
      </c>
      <c r="N253" s="161">
        <f t="shared" si="143"/>
        <v>0</v>
      </c>
      <c r="O253" s="161">
        <f t="shared" si="143"/>
        <v>0</v>
      </c>
      <c r="P253" s="161">
        <f t="shared" si="143"/>
        <v>0</v>
      </c>
      <c r="Q253" s="161">
        <f t="shared" si="143"/>
        <v>0</v>
      </c>
      <c r="R253" s="161">
        <f t="shared" si="143"/>
        <v>0</v>
      </c>
      <c r="S253" s="161">
        <f t="shared" si="142"/>
        <v>0</v>
      </c>
      <c r="T253" s="161">
        <f t="shared" si="142"/>
        <v>0</v>
      </c>
      <c r="U253" s="161">
        <f t="shared" si="142"/>
        <v>0</v>
      </c>
      <c r="V253" s="161">
        <f t="shared" si="142"/>
        <v>0</v>
      </c>
      <c r="W253" s="161">
        <f t="shared" si="142"/>
        <v>0</v>
      </c>
      <c r="X253" s="161">
        <f t="shared" si="142"/>
        <v>0</v>
      </c>
      <c r="Y253" s="161">
        <f t="shared" si="142"/>
        <v>0</v>
      </c>
      <c r="Z253" s="161">
        <f t="shared" si="142"/>
        <v>0</v>
      </c>
      <c r="AA253" s="161">
        <f t="shared" si="142"/>
        <v>0</v>
      </c>
      <c r="AB253" s="161">
        <f t="shared" si="142"/>
        <v>0</v>
      </c>
      <c r="AC253" s="161">
        <f t="shared" si="142"/>
        <v>0</v>
      </c>
      <c r="AD253" s="161">
        <f t="shared" si="142"/>
        <v>0</v>
      </c>
      <c r="AE253" s="161">
        <f t="shared" si="142"/>
        <v>0</v>
      </c>
      <c r="AF253" s="174">
        <f t="shared" si="142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43"/>
        <v>0</v>
      </c>
      <c r="D254" s="161">
        <f t="shared" si="143"/>
        <v>0</v>
      </c>
      <c r="E254" s="161">
        <f t="shared" si="143"/>
        <v>0</v>
      </c>
      <c r="F254" s="161">
        <f t="shared" si="143"/>
        <v>0</v>
      </c>
      <c r="G254" s="161">
        <f t="shared" si="143"/>
        <v>0</v>
      </c>
      <c r="H254" s="161">
        <f t="shared" si="143"/>
        <v>0</v>
      </c>
      <c r="I254" s="161">
        <f t="shared" si="143"/>
        <v>0</v>
      </c>
      <c r="J254" s="161">
        <f t="shared" si="143"/>
        <v>0</v>
      </c>
      <c r="K254" s="161">
        <f t="shared" si="143"/>
        <v>0</v>
      </c>
      <c r="L254" s="161">
        <f t="shared" si="143"/>
        <v>0</v>
      </c>
      <c r="M254" s="161">
        <f t="shared" si="143"/>
        <v>0</v>
      </c>
      <c r="N254" s="161">
        <f t="shared" si="143"/>
        <v>0</v>
      </c>
      <c r="O254" s="161">
        <f t="shared" si="143"/>
        <v>0</v>
      </c>
      <c r="P254" s="161">
        <f t="shared" si="143"/>
        <v>0</v>
      </c>
      <c r="Q254" s="161">
        <f t="shared" si="143"/>
        <v>0</v>
      </c>
      <c r="R254" s="161">
        <f t="shared" si="143"/>
        <v>0</v>
      </c>
      <c r="S254" s="161">
        <f t="shared" si="142"/>
        <v>0</v>
      </c>
      <c r="T254" s="161">
        <f t="shared" si="142"/>
        <v>0</v>
      </c>
      <c r="U254" s="161">
        <f t="shared" si="142"/>
        <v>0</v>
      </c>
      <c r="V254" s="161">
        <f t="shared" si="142"/>
        <v>0</v>
      </c>
      <c r="W254" s="161">
        <f t="shared" si="142"/>
        <v>0</v>
      </c>
      <c r="X254" s="161">
        <f t="shared" si="142"/>
        <v>0</v>
      </c>
      <c r="Y254" s="161">
        <f t="shared" si="142"/>
        <v>0</v>
      </c>
      <c r="Z254" s="161">
        <f t="shared" si="142"/>
        <v>0</v>
      </c>
      <c r="AA254" s="161">
        <f t="shared" si="142"/>
        <v>0</v>
      </c>
      <c r="AB254" s="161">
        <f t="shared" si="142"/>
        <v>0</v>
      </c>
      <c r="AC254" s="161">
        <f t="shared" si="142"/>
        <v>0</v>
      </c>
      <c r="AD254" s="161">
        <f t="shared" si="142"/>
        <v>0</v>
      </c>
      <c r="AE254" s="161">
        <f t="shared" si="142"/>
        <v>0</v>
      </c>
      <c r="AF254" s="174">
        <f t="shared" si="142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43"/>
        <v>0</v>
      </c>
      <c r="D255" s="161">
        <f t="shared" si="143"/>
        <v>0</v>
      </c>
      <c r="E255" s="161">
        <f t="shared" si="143"/>
        <v>0</v>
      </c>
      <c r="F255" s="161">
        <f t="shared" si="143"/>
        <v>0</v>
      </c>
      <c r="G255" s="161">
        <f t="shared" si="143"/>
        <v>0</v>
      </c>
      <c r="H255" s="161">
        <f t="shared" si="143"/>
        <v>0</v>
      </c>
      <c r="I255" s="161">
        <f t="shared" si="143"/>
        <v>0</v>
      </c>
      <c r="J255" s="161">
        <f t="shared" si="143"/>
        <v>0</v>
      </c>
      <c r="K255" s="161">
        <f t="shared" si="143"/>
        <v>0</v>
      </c>
      <c r="L255" s="161">
        <f t="shared" si="143"/>
        <v>0</v>
      </c>
      <c r="M255" s="161">
        <f t="shared" si="143"/>
        <v>0</v>
      </c>
      <c r="N255" s="161">
        <f t="shared" si="143"/>
        <v>0</v>
      </c>
      <c r="O255" s="161">
        <f t="shared" si="143"/>
        <v>0</v>
      </c>
      <c r="P255" s="161">
        <f t="shared" si="143"/>
        <v>0</v>
      </c>
      <c r="Q255" s="161">
        <f t="shared" si="143"/>
        <v>0</v>
      </c>
      <c r="R255" s="161">
        <f t="shared" si="143"/>
        <v>0</v>
      </c>
      <c r="S255" s="161">
        <f t="shared" si="142"/>
        <v>0</v>
      </c>
      <c r="T255" s="161">
        <f t="shared" si="142"/>
        <v>0</v>
      </c>
      <c r="U255" s="161">
        <f t="shared" si="142"/>
        <v>0</v>
      </c>
      <c r="V255" s="161">
        <f t="shared" si="142"/>
        <v>0</v>
      </c>
      <c r="W255" s="161">
        <f t="shared" si="142"/>
        <v>0</v>
      </c>
      <c r="X255" s="161">
        <f t="shared" si="142"/>
        <v>0</v>
      </c>
      <c r="Y255" s="161">
        <f t="shared" si="142"/>
        <v>0</v>
      </c>
      <c r="Z255" s="161">
        <f t="shared" si="142"/>
        <v>0</v>
      </c>
      <c r="AA255" s="161">
        <f t="shared" si="142"/>
        <v>0</v>
      </c>
      <c r="AB255" s="161">
        <f t="shared" si="142"/>
        <v>0</v>
      </c>
      <c r="AC255" s="161">
        <f t="shared" si="142"/>
        <v>0</v>
      </c>
      <c r="AD255" s="161">
        <f t="shared" si="142"/>
        <v>0</v>
      </c>
      <c r="AE255" s="161">
        <f t="shared" si="142"/>
        <v>0</v>
      </c>
      <c r="AF255" s="174">
        <f t="shared" si="142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43"/>
        <v>0</v>
      </c>
      <c r="D256" s="161">
        <f t="shared" si="143"/>
        <v>0</v>
      </c>
      <c r="E256" s="161">
        <f t="shared" si="143"/>
        <v>0</v>
      </c>
      <c r="F256" s="161">
        <f t="shared" si="143"/>
        <v>0</v>
      </c>
      <c r="G256" s="161">
        <f t="shared" si="143"/>
        <v>0</v>
      </c>
      <c r="H256" s="161">
        <f t="shared" si="143"/>
        <v>0</v>
      </c>
      <c r="I256" s="161">
        <f t="shared" si="143"/>
        <v>0</v>
      </c>
      <c r="J256" s="161">
        <f t="shared" si="143"/>
        <v>0</v>
      </c>
      <c r="K256" s="161">
        <f t="shared" si="143"/>
        <v>0</v>
      </c>
      <c r="L256" s="161">
        <f t="shared" si="143"/>
        <v>0</v>
      </c>
      <c r="M256" s="161">
        <f t="shared" si="143"/>
        <v>0</v>
      </c>
      <c r="N256" s="161">
        <f t="shared" si="143"/>
        <v>0</v>
      </c>
      <c r="O256" s="161">
        <f t="shared" si="143"/>
        <v>0</v>
      </c>
      <c r="P256" s="161">
        <f t="shared" si="143"/>
        <v>0</v>
      </c>
      <c r="Q256" s="161">
        <f t="shared" si="143"/>
        <v>0</v>
      </c>
      <c r="R256" s="161">
        <f t="shared" si="143"/>
        <v>0</v>
      </c>
      <c r="S256" s="161">
        <f t="shared" si="142"/>
        <v>0</v>
      </c>
      <c r="T256" s="161">
        <f t="shared" si="142"/>
        <v>0</v>
      </c>
      <c r="U256" s="161">
        <f t="shared" si="142"/>
        <v>0</v>
      </c>
      <c r="V256" s="161">
        <f t="shared" si="142"/>
        <v>0</v>
      </c>
      <c r="W256" s="161">
        <f t="shared" si="142"/>
        <v>0</v>
      </c>
      <c r="X256" s="161">
        <f t="shared" si="142"/>
        <v>0</v>
      </c>
      <c r="Y256" s="161">
        <f t="shared" si="142"/>
        <v>0</v>
      </c>
      <c r="Z256" s="161">
        <f t="shared" si="142"/>
        <v>0</v>
      </c>
      <c r="AA256" s="161">
        <f t="shared" si="142"/>
        <v>0</v>
      </c>
      <c r="AB256" s="161">
        <f t="shared" si="142"/>
        <v>0</v>
      </c>
      <c r="AC256" s="161">
        <f t="shared" si="142"/>
        <v>0</v>
      </c>
      <c r="AD256" s="161">
        <f t="shared" si="142"/>
        <v>0</v>
      </c>
      <c r="AE256" s="161">
        <f t="shared" si="142"/>
        <v>0</v>
      </c>
      <c r="AF256" s="174">
        <f t="shared" si="142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43"/>
        <v>0</v>
      </c>
      <c r="D257" s="161">
        <f t="shared" si="143"/>
        <v>0</v>
      </c>
      <c r="E257" s="161">
        <f t="shared" si="143"/>
        <v>0</v>
      </c>
      <c r="F257" s="161">
        <f t="shared" si="143"/>
        <v>0</v>
      </c>
      <c r="G257" s="161">
        <f t="shared" si="143"/>
        <v>0</v>
      </c>
      <c r="H257" s="161">
        <f t="shared" si="143"/>
        <v>0</v>
      </c>
      <c r="I257" s="161">
        <f t="shared" si="143"/>
        <v>0</v>
      </c>
      <c r="J257" s="161">
        <f t="shared" si="143"/>
        <v>0</v>
      </c>
      <c r="K257" s="161">
        <f t="shared" si="143"/>
        <v>0</v>
      </c>
      <c r="L257" s="161">
        <f t="shared" si="143"/>
        <v>0</v>
      </c>
      <c r="M257" s="161">
        <f t="shared" si="143"/>
        <v>0</v>
      </c>
      <c r="N257" s="161">
        <f t="shared" si="143"/>
        <v>0</v>
      </c>
      <c r="O257" s="161">
        <f t="shared" si="143"/>
        <v>0</v>
      </c>
      <c r="P257" s="161">
        <f t="shared" si="143"/>
        <v>0</v>
      </c>
      <c r="Q257" s="161">
        <f t="shared" si="143"/>
        <v>0</v>
      </c>
      <c r="R257" s="161">
        <f t="shared" si="143"/>
        <v>0</v>
      </c>
      <c r="S257" s="161">
        <f t="shared" si="142"/>
        <v>0</v>
      </c>
      <c r="T257" s="161">
        <f t="shared" si="142"/>
        <v>0</v>
      </c>
      <c r="U257" s="161">
        <f t="shared" si="142"/>
        <v>0</v>
      </c>
      <c r="V257" s="161">
        <f t="shared" si="142"/>
        <v>0</v>
      </c>
      <c r="W257" s="161">
        <f t="shared" si="142"/>
        <v>0</v>
      </c>
      <c r="X257" s="161">
        <f t="shared" si="142"/>
        <v>0</v>
      </c>
      <c r="Y257" s="161">
        <f t="shared" si="142"/>
        <v>0</v>
      </c>
      <c r="Z257" s="161">
        <f t="shared" si="142"/>
        <v>0</v>
      </c>
      <c r="AA257" s="161">
        <f t="shared" si="142"/>
        <v>0</v>
      </c>
      <c r="AB257" s="161">
        <f t="shared" si="142"/>
        <v>0</v>
      </c>
      <c r="AC257" s="161">
        <f t="shared" si="142"/>
        <v>0</v>
      </c>
      <c r="AD257" s="161">
        <f t="shared" si="142"/>
        <v>0</v>
      </c>
      <c r="AE257" s="161">
        <f t="shared" si="142"/>
        <v>0</v>
      </c>
      <c r="AF257" s="174">
        <f t="shared" si="142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43"/>
        <v>0</v>
      </c>
      <c r="D258" s="161">
        <f t="shared" si="143"/>
        <v>0</v>
      </c>
      <c r="E258" s="161">
        <f t="shared" si="143"/>
        <v>0</v>
      </c>
      <c r="F258" s="161">
        <f t="shared" si="143"/>
        <v>0</v>
      </c>
      <c r="G258" s="161">
        <f t="shared" si="143"/>
        <v>0</v>
      </c>
      <c r="H258" s="161">
        <f t="shared" si="143"/>
        <v>0</v>
      </c>
      <c r="I258" s="161">
        <f t="shared" si="143"/>
        <v>0</v>
      </c>
      <c r="J258" s="161">
        <f t="shared" si="143"/>
        <v>0</v>
      </c>
      <c r="K258" s="161">
        <f t="shared" si="143"/>
        <v>0</v>
      </c>
      <c r="L258" s="161">
        <f t="shared" si="143"/>
        <v>0</v>
      </c>
      <c r="M258" s="161">
        <f t="shared" si="143"/>
        <v>0</v>
      </c>
      <c r="N258" s="161">
        <f t="shared" si="143"/>
        <v>0</v>
      </c>
      <c r="O258" s="161">
        <f t="shared" si="143"/>
        <v>0</v>
      </c>
      <c r="P258" s="161">
        <f t="shared" si="143"/>
        <v>0</v>
      </c>
      <c r="Q258" s="161">
        <f t="shared" si="143"/>
        <v>0</v>
      </c>
      <c r="R258" s="161">
        <f t="shared" si="143"/>
        <v>0</v>
      </c>
      <c r="S258" s="161">
        <f t="shared" si="142"/>
        <v>0</v>
      </c>
      <c r="T258" s="161">
        <f t="shared" si="142"/>
        <v>0</v>
      </c>
      <c r="U258" s="161">
        <f t="shared" si="142"/>
        <v>0</v>
      </c>
      <c r="V258" s="161">
        <f t="shared" si="142"/>
        <v>0</v>
      </c>
      <c r="W258" s="161">
        <f t="shared" si="142"/>
        <v>0</v>
      </c>
      <c r="X258" s="161">
        <f t="shared" si="142"/>
        <v>0</v>
      </c>
      <c r="Y258" s="161">
        <f t="shared" si="142"/>
        <v>0</v>
      </c>
      <c r="Z258" s="161">
        <f t="shared" si="142"/>
        <v>0</v>
      </c>
      <c r="AA258" s="161">
        <f t="shared" si="142"/>
        <v>0</v>
      </c>
      <c r="AB258" s="161">
        <f t="shared" si="142"/>
        <v>0</v>
      </c>
      <c r="AC258" s="161">
        <f t="shared" si="142"/>
        <v>0</v>
      </c>
      <c r="AD258" s="161">
        <f t="shared" si="142"/>
        <v>0</v>
      </c>
      <c r="AE258" s="161">
        <f t="shared" si="142"/>
        <v>0</v>
      </c>
      <c r="AF258" s="174">
        <f t="shared" si="142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43"/>
        <v>0</v>
      </c>
      <c r="D259" s="161">
        <f t="shared" si="143"/>
        <v>0</v>
      </c>
      <c r="E259" s="161">
        <f t="shared" si="143"/>
        <v>0</v>
      </c>
      <c r="F259" s="161">
        <f t="shared" si="143"/>
        <v>0</v>
      </c>
      <c r="G259" s="161">
        <f t="shared" si="143"/>
        <v>0</v>
      </c>
      <c r="H259" s="161">
        <f t="shared" si="143"/>
        <v>0</v>
      </c>
      <c r="I259" s="161">
        <f t="shared" si="143"/>
        <v>0</v>
      </c>
      <c r="J259" s="161">
        <f t="shared" si="143"/>
        <v>0</v>
      </c>
      <c r="K259" s="161">
        <f t="shared" si="143"/>
        <v>0</v>
      </c>
      <c r="L259" s="161">
        <f t="shared" si="143"/>
        <v>0</v>
      </c>
      <c r="M259" s="161">
        <f t="shared" si="143"/>
        <v>0</v>
      </c>
      <c r="N259" s="161">
        <f t="shared" si="143"/>
        <v>0</v>
      </c>
      <c r="O259" s="161">
        <f t="shared" si="143"/>
        <v>0</v>
      </c>
      <c r="P259" s="161">
        <f t="shared" si="143"/>
        <v>0</v>
      </c>
      <c r="Q259" s="161">
        <f t="shared" si="143"/>
        <v>0</v>
      </c>
      <c r="R259" s="161">
        <f t="shared" si="143"/>
        <v>0</v>
      </c>
      <c r="S259" s="161">
        <f t="shared" si="142"/>
        <v>0</v>
      </c>
      <c r="T259" s="161">
        <f t="shared" si="142"/>
        <v>0</v>
      </c>
      <c r="U259" s="161">
        <f t="shared" si="142"/>
        <v>0</v>
      </c>
      <c r="V259" s="161">
        <f t="shared" si="142"/>
        <v>0</v>
      </c>
      <c r="W259" s="161">
        <f t="shared" si="142"/>
        <v>0</v>
      </c>
      <c r="X259" s="161">
        <f t="shared" si="142"/>
        <v>0</v>
      </c>
      <c r="Y259" s="161">
        <f t="shared" si="142"/>
        <v>0</v>
      </c>
      <c r="Z259" s="161">
        <f t="shared" si="142"/>
        <v>0</v>
      </c>
      <c r="AA259" s="161">
        <f t="shared" si="142"/>
        <v>0</v>
      </c>
      <c r="AB259" s="161">
        <f t="shared" si="142"/>
        <v>0</v>
      </c>
      <c r="AC259" s="161">
        <f t="shared" si="142"/>
        <v>0</v>
      </c>
      <c r="AD259" s="161">
        <f t="shared" si="142"/>
        <v>0</v>
      </c>
      <c r="AE259" s="161">
        <f t="shared" si="142"/>
        <v>0</v>
      </c>
      <c r="AF259" s="174">
        <f t="shared" si="142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43"/>
        <v>0</v>
      </c>
      <c r="D260" s="161">
        <f t="shared" si="143"/>
        <v>0</v>
      </c>
      <c r="E260" s="161">
        <f t="shared" si="143"/>
        <v>0</v>
      </c>
      <c r="F260" s="161">
        <f t="shared" si="143"/>
        <v>0</v>
      </c>
      <c r="G260" s="161">
        <f t="shared" si="143"/>
        <v>0</v>
      </c>
      <c r="H260" s="161">
        <f t="shared" si="143"/>
        <v>0</v>
      </c>
      <c r="I260" s="161">
        <f t="shared" si="143"/>
        <v>0</v>
      </c>
      <c r="J260" s="161">
        <f t="shared" si="143"/>
        <v>0</v>
      </c>
      <c r="K260" s="161">
        <f t="shared" si="143"/>
        <v>0</v>
      </c>
      <c r="L260" s="161">
        <f t="shared" si="143"/>
        <v>0</v>
      </c>
      <c r="M260" s="161">
        <f t="shared" si="143"/>
        <v>0</v>
      </c>
      <c r="N260" s="161">
        <f t="shared" si="143"/>
        <v>0</v>
      </c>
      <c r="O260" s="161">
        <f t="shared" si="143"/>
        <v>0</v>
      </c>
      <c r="P260" s="161">
        <f t="shared" si="143"/>
        <v>0</v>
      </c>
      <c r="Q260" s="161">
        <f t="shared" si="143"/>
        <v>0</v>
      </c>
      <c r="R260" s="161">
        <f t="shared" si="143"/>
        <v>0</v>
      </c>
      <c r="S260" s="161">
        <f t="shared" si="142"/>
        <v>0</v>
      </c>
      <c r="T260" s="161">
        <f t="shared" si="142"/>
        <v>0</v>
      </c>
      <c r="U260" s="161">
        <f t="shared" si="142"/>
        <v>0</v>
      </c>
      <c r="V260" s="161">
        <f t="shared" si="142"/>
        <v>0</v>
      </c>
      <c r="W260" s="161">
        <f t="shared" si="142"/>
        <v>0</v>
      </c>
      <c r="X260" s="161">
        <f t="shared" si="142"/>
        <v>0</v>
      </c>
      <c r="Y260" s="161">
        <f t="shared" si="142"/>
        <v>0</v>
      </c>
      <c r="Z260" s="161">
        <f t="shared" si="142"/>
        <v>0</v>
      </c>
      <c r="AA260" s="161">
        <f t="shared" si="142"/>
        <v>0</v>
      </c>
      <c r="AB260" s="161">
        <f t="shared" si="142"/>
        <v>0</v>
      </c>
      <c r="AC260" s="161">
        <f t="shared" si="142"/>
        <v>0</v>
      </c>
      <c r="AD260" s="161">
        <f t="shared" si="142"/>
        <v>0</v>
      </c>
      <c r="AE260" s="161">
        <f t="shared" si="142"/>
        <v>0</v>
      </c>
      <c r="AF260" s="174">
        <f t="shared" si="142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43"/>
        <v>0</v>
      </c>
      <c r="D261" s="161">
        <f t="shared" si="143"/>
        <v>0</v>
      </c>
      <c r="E261" s="161">
        <f t="shared" si="143"/>
        <v>0</v>
      </c>
      <c r="F261" s="161">
        <f t="shared" si="143"/>
        <v>0</v>
      </c>
      <c r="G261" s="161">
        <f t="shared" si="143"/>
        <v>0</v>
      </c>
      <c r="H261" s="161">
        <f t="shared" si="143"/>
        <v>0</v>
      </c>
      <c r="I261" s="161">
        <f t="shared" si="143"/>
        <v>0</v>
      </c>
      <c r="J261" s="161">
        <f t="shared" si="143"/>
        <v>0</v>
      </c>
      <c r="K261" s="161">
        <f t="shared" si="143"/>
        <v>0</v>
      </c>
      <c r="L261" s="161">
        <f t="shared" si="143"/>
        <v>0</v>
      </c>
      <c r="M261" s="161">
        <f t="shared" si="143"/>
        <v>0</v>
      </c>
      <c r="N261" s="161">
        <f t="shared" si="143"/>
        <v>0</v>
      </c>
      <c r="O261" s="161">
        <f t="shared" si="143"/>
        <v>0</v>
      </c>
      <c r="P261" s="161">
        <f t="shared" si="143"/>
        <v>0</v>
      </c>
      <c r="Q261" s="161">
        <f t="shared" si="143"/>
        <v>0</v>
      </c>
      <c r="R261" s="161">
        <f t="shared" si="143"/>
        <v>0</v>
      </c>
      <c r="S261" s="161">
        <f t="shared" si="142"/>
        <v>0</v>
      </c>
      <c r="T261" s="161">
        <f t="shared" si="142"/>
        <v>0</v>
      </c>
      <c r="U261" s="161">
        <f t="shared" si="142"/>
        <v>0</v>
      </c>
      <c r="V261" s="161">
        <f t="shared" si="142"/>
        <v>0</v>
      </c>
      <c r="W261" s="161">
        <f t="shared" si="142"/>
        <v>0</v>
      </c>
      <c r="X261" s="161">
        <f t="shared" si="142"/>
        <v>0</v>
      </c>
      <c r="Y261" s="161">
        <f t="shared" si="142"/>
        <v>0</v>
      </c>
      <c r="Z261" s="161">
        <f t="shared" si="142"/>
        <v>0</v>
      </c>
      <c r="AA261" s="161">
        <f t="shared" si="142"/>
        <v>0</v>
      </c>
      <c r="AB261" s="161">
        <f t="shared" si="142"/>
        <v>0</v>
      </c>
      <c r="AC261" s="161">
        <f t="shared" si="142"/>
        <v>0</v>
      </c>
      <c r="AD261" s="161">
        <f t="shared" si="142"/>
        <v>0</v>
      </c>
      <c r="AE261" s="161">
        <f t="shared" si="142"/>
        <v>0</v>
      </c>
      <c r="AF261" s="174">
        <f t="shared" si="142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43"/>
        <v>0</v>
      </c>
      <c r="D262" s="161">
        <f t="shared" si="143"/>
        <v>0</v>
      </c>
      <c r="E262" s="161">
        <f t="shared" si="143"/>
        <v>0</v>
      </c>
      <c r="F262" s="161">
        <f t="shared" si="143"/>
        <v>0</v>
      </c>
      <c r="G262" s="161">
        <f t="shared" si="143"/>
        <v>0</v>
      </c>
      <c r="H262" s="161">
        <f t="shared" si="143"/>
        <v>0</v>
      </c>
      <c r="I262" s="161">
        <f t="shared" si="143"/>
        <v>0</v>
      </c>
      <c r="J262" s="161">
        <f t="shared" si="143"/>
        <v>0</v>
      </c>
      <c r="K262" s="161">
        <f t="shared" si="143"/>
        <v>0</v>
      </c>
      <c r="L262" s="161">
        <f t="shared" si="143"/>
        <v>0</v>
      </c>
      <c r="M262" s="161">
        <f t="shared" si="143"/>
        <v>0</v>
      </c>
      <c r="N262" s="161">
        <f t="shared" si="143"/>
        <v>0</v>
      </c>
      <c r="O262" s="161">
        <f t="shared" si="143"/>
        <v>0</v>
      </c>
      <c r="P262" s="161">
        <f t="shared" si="143"/>
        <v>0</v>
      </c>
      <c r="Q262" s="161">
        <f t="shared" si="143"/>
        <v>0</v>
      </c>
      <c r="R262" s="161">
        <f t="shared" si="143"/>
        <v>0</v>
      </c>
      <c r="S262" s="161">
        <f t="shared" si="142"/>
        <v>0</v>
      </c>
      <c r="T262" s="161">
        <f t="shared" si="142"/>
        <v>0</v>
      </c>
      <c r="U262" s="161">
        <f t="shared" si="142"/>
        <v>0</v>
      </c>
      <c r="V262" s="161">
        <f t="shared" si="142"/>
        <v>0</v>
      </c>
      <c r="W262" s="161">
        <f t="shared" si="142"/>
        <v>0</v>
      </c>
      <c r="X262" s="161">
        <f t="shared" si="142"/>
        <v>0</v>
      </c>
      <c r="Y262" s="161">
        <f t="shared" si="142"/>
        <v>0</v>
      </c>
      <c r="Z262" s="161">
        <f t="shared" si="142"/>
        <v>0</v>
      </c>
      <c r="AA262" s="161">
        <f t="shared" si="142"/>
        <v>0</v>
      </c>
      <c r="AB262" s="161">
        <f t="shared" si="142"/>
        <v>0</v>
      </c>
      <c r="AC262" s="161">
        <f t="shared" si="142"/>
        <v>0</v>
      </c>
      <c r="AD262" s="161">
        <f t="shared" si="142"/>
        <v>0</v>
      </c>
      <c r="AE262" s="161">
        <f t="shared" si="142"/>
        <v>0</v>
      </c>
      <c r="AF262" s="174">
        <f t="shared" si="142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43"/>
        <v>0</v>
      </c>
      <c r="D263" s="161">
        <f t="shared" si="143"/>
        <v>0</v>
      </c>
      <c r="E263" s="161">
        <f t="shared" si="143"/>
        <v>0</v>
      </c>
      <c r="F263" s="161">
        <f t="shared" si="143"/>
        <v>0</v>
      </c>
      <c r="G263" s="161">
        <f t="shared" si="143"/>
        <v>0</v>
      </c>
      <c r="H263" s="161">
        <f t="shared" si="143"/>
        <v>0</v>
      </c>
      <c r="I263" s="161">
        <f t="shared" si="143"/>
        <v>0</v>
      </c>
      <c r="J263" s="161">
        <f t="shared" si="143"/>
        <v>0</v>
      </c>
      <c r="K263" s="161">
        <f t="shared" si="143"/>
        <v>0</v>
      </c>
      <c r="L263" s="161">
        <f t="shared" si="143"/>
        <v>0</v>
      </c>
      <c r="M263" s="161">
        <f t="shared" si="143"/>
        <v>0</v>
      </c>
      <c r="N263" s="161">
        <f t="shared" si="143"/>
        <v>0</v>
      </c>
      <c r="O263" s="161">
        <f t="shared" si="143"/>
        <v>0</v>
      </c>
      <c r="P263" s="161">
        <f t="shared" si="143"/>
        <v>0</v>
      </c>
      <c r="Q263" s="161">
        <f t="shared" si="143"/>
        <v>0</v>
      </c>
      <c r="R263" s="161">
        <f t="shared" si="143"/>
        <v>0</v>
      </c>
      <c r="S263" s="161">
        <f t="shared" si="142"/>
        <v>0</v>
      </c>
      <c r="T263" s="161">
        <f t="shared" si="142"/>
        <v>0</v>
      </c>
      <c r="U263" s="161">
        <f t="shared" si="142"/>
        <v>0</v>
      </c>
      <c r="V263" s="161">
        <f t="shared" si="142"/>
        <v>0</v>
      </c>
      <c r="W263" s="161">
        <f t="shared" si="142"/>
        <v>0</v>
      </c>
      <c r="X263" s="161">
        <f t="shared" si="142"/>
        <v>0</v>
      </c>
      <c r="Y263" s="161">
        <f t="shared" si="142"/>
        <v>0</v>
      </c>
      <c r="Z263" s="161">
        <f t="shared" si="142"/>
        <v>0</v>
      </c>
      <c r="AA263" s="161">
        <f t="shared" si="142"/>
        <v>0</v>
      </c>
      <c r="AB263" s="161">
        <f t="shared" si="142"/>
        <v>0</v>
      </c>
      <c r="AC263" s="161">
        <f t="shared" si="142"/>
        <v>0</v>
      </c>
      <c r="AD263" s="161">
        <f t="shared" si="142"/>
        <v>0</v>
      </c>
      <c r="AE263" s="161">
        <f t="shared" si="142"/>
        <v>0</v>
      </c>
      <c r="AF263" s="174">
        <f t="shared" si="142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43"/>
        <v>0</v>
      </c>
      <c r="D264" s="161">
        <f t="shared" si="143"/>
        <v>0</v>
      </c>
      <c r="E264" s="161">
        <f t="shared" si="143"/>
        <v>0</v>
      </c>
      <c r="F264" s="161">
        <f t="shared" si="143"/>
        <v>0</v>
      </c>
      <c r="G264" s="161">
        <f t="shared" si="143"/>
        <v>0</v>
      </c>
      <c r="H264" s="161">
        <f t="shared" si="143"/>
        <v>0</v>
      </c>
      <c r="I264" s="161">
        <f t="shared" si="143"/>
        <v>0</v>
      </c>
      <c r="J264" s="161">
        <f t="shared" si="143"/>
        <v>0</v>
      </c>
      <c r="K264" s="161">
        <f t="shared" si="143"/>
        <v>0</v>
      </c>
      <c r="L264" s="161">
        <f t="shared" si="143"/>
        <v>0</v>
      </c>
      <c r="M264" s="161">
        <f t="shared" si="143"/>
        <v>0</v>
      </c>
      <c r="N264" s="161">
        <f t="shared" si="143"/>
        <v>0</v>
      </c>
      <c r="O264" s="161">
        <f t="shared" si="143"/>
        <v>0</v>
      </c>
      <c r="P264" s="161">
        <f t="shared" si="143"/>
        <v>0</v>
      </c>
      <c r="Q264" s="161">
        <f t="shared" si="143"/>
        <v>0</v>
      </c>
      <c r="R264" s="161">
        <f t="shared" si="143"/>
        <v>0</v>
      </c>
      <c r="S264" s="161">
        <f t="shared" ref="S264:AF273" si="144">R264</f>
        <v>0</v>
      </c>
      <c r="T264" s="161">
        <f t="shared" si="144"/>
        <v>0</v>
      </c>
      <c r="U264" s="161">
        <f t="shared" si="144"/>
        <v>0</v>
      </c>
      <c r="V264" s="161">
        <f t="shared" si="144"/>
        <v>0</v>
      </c>
      <c r="W264" s="161">
        <f t="shared" si="144"/>
        <v>0</v>
      </c>
      <c r="X264" s="161">
        <f t="shared" si="144"/>
        <v>0</v>
      </c>
      <c r="Y264" s="161">
        <f t="shared" si="144"/>
        <v>0</v>
      </c>
      <c r="Z264" s="161">
        <f t="shared" si="144"/>
        <v>0</v>
      </c>
      <c r="AA264" s="161">
        <f t="shared" si="144"/>
        <v>0</v>
      </c>
      <c r="AB264" s="161">
        <f t="shared" si="144"/>
        <v>0</v>
      </c>
      <c r="AC264" s="161">
        <f t="shared" si="144"/>
        <v>0</v>
      </c>
      <c r="AD264" s="161">
        <f t="shared" si="144"/>
        <v>0</v>
      </c>
      <c r="AE264" s="161">
        <f t="shared" si="144"/>
        <v>0</v>
      </c>
      <c r="AF264" s="174">
        <f t="shared" si="144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45">B265</f>
        <v>0</v>
      </c>
      <c r="D265" s="161">
        <f t="shared" si="145"/>
        <v>0</v>
      </c>
      <c r="E265" s="161">
        <f t="shared" si="145"/>
        <v>0</v>
      </c>
      <c r="F265" s="161">
        <f t="shared" si="145"/>
        <v>0</v>
      </c>
      <c r="G265" s="161">
        <f t="shared" si="145"/>
        <v>0</v>
      </c>
      <c r="H265" s="161">
        <f t="shared" si="145"/>
        <v>0</v>
      </c>
      <c r="I265" s="161">
        <f t="shared" si="145"/>
        <v>0</v>
      </c>
      <c r="J265" s="161">
        <f t="shared" si="145"/>
        <v>0</v>
      </c>
      <c r="K265" s="161">
        <f t="shared" si="145"/>
        <v>0</v>
      </c>
      <c r="L265" s="161">
        <f t="shared" si="145"/>
        <v>0</v>
      </c>
      <c r="M265" s="161">
        <f t="shared" si="145"/>
        <v>0</v>
      </c>
      <c r="N265" s="161">
        <f t="shared" si="145"/>
        <v>0</v>
      </c>
      <c r="O265" s="161">
        <f t="shared" si="145"/>
        <v>0</v>
      </c>
      <c r="P265" s="161">
        <f t="shared" si="145"/>
        <v>0</v>
      </c>
      <c r="Q265" s="161">
        <f t="shared" si="145"/>
        <v>0</v>
      </c>
      <c r="R265" s="161">
        <f t="shared" si="145"/>
        <v>0</v>
      </c>
      <c r="S265" s="161">
        <f t="shared" si="144"/>
        <v>0</v>
      </c>
      <c r="T265" s="161">
        <f t="shared" si="144"/>
        <v>0</v>
      </c>
      <c r="U265" s="161">
        <f t="shared" si="144"/>
        <v>0</v>
      </c>
      <c r="V265" s="161">
        <f t="shared" si="144"/>
        <v>0</v>
      </c>
      <c r="W265" s="161">
        <f t="shared" si="144"/>
        <v>0</v>
      </c>
      <c r="X265" s="161">
        <f t="shared" si="144"/>
        <v>0</v>
      </c>
      <c r="Y265" s="161">
        <f t="shared" si="144"/>
        <v>0</v>
      </c>
      <c r="Z265" s="161">
        <f t="shared" si="144"/>
        <v>0</v>
      </c>
      <c r="AA265" s="161">
        <f t="shared" si="144"/>
        <v>0</v>
      </c>
      <c r="AB265" s="161">
        <f t="shared" si="144"/>
        <v>0</v>
      </c>
      <c r="AC265" s="161">
        <f t="shared" si="144"/>
        <v>0</v>
      </c>
      <c r="AD265" s="161">
        <f t="shared" si="144"/>
        <v>0</v>
      </c>
      <c r="AE265" s="161">
        <f t="shared" si="144"/>
        <v>0</v>
      </c>
      <c r="AF265" s="174">
        <f t="shared" si="144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45"/>
        <v>0</v>
      </c>
      <c r="D266" s="161">
        <f t="shared" si="145"/>
        <v>0</v>
      </c>
      <c r="E266" s="161">
        <f t="shared" si="145"/>
        <v>0</v>
      </c>
      <c r="F266" s="161">
        <f t="shared" si="145"/>
        <v>0</v>
      </c>
      <c r="G266" s="161">
        <f t="shared" si="145"/>
        <v>0</v>
      </c>
      <c r="H266" s="161">
        <f t="shared" si="145"/>
        <v>0</v>
      </c>
      <c r="I266" s="161">
        <f t="shared" si="145"/>
        <v>0</v>
      </c>
      <c r="J266" s="161">
        <f t="shared" si="145"/>
        <v>0</v>
      </c>
      <c r="K266" s="161">
        <f t="shared" si="145"/>
        <v>0</v>
      </c>
      <c r="L266" s="161">
        <f t="shared" si="145"/>
        <v>0</v>
      </c>
      <c r="M266" s="161">
        <f t="shared" si="145"/>
        <v>0</v>
      </c>
      <c r="N266" s="161">
        <f t="shared" si="145"/>
        <v>0</v>
      </c>
      <c r="O266" s="161">
        <f t="shared" si="145"/>
        <v>0</v>
      </c>
      <c r="P266" s="161">
        <f t="shared" si="145"/>
        <v>0</v>
      </c>
      <c r="Q266" s="161">
        <f t="shared" si="145"/>
        <v>0</v>
      </c>
      <c r="R266" s="161">
        <f t="shared" si="145"/>
        <v>0</v>
      </c>
      <c r="S266" s="161">
        <f t="shared" si="144"/>
        <v>0</v>
      </c>
      <c r="T266" s="161">
        <f t="shared" si="144"/>
        <v>0</v>
      </c>
      <c r="U266" s="161">
        <f t="shared" si="144"/>
        <v>0</v>
      </c>
      <c r="V266" s="161">
        <f t="shared" si="144"/>
        <v>0</v>
      </c>
      <c r="W266" s="161">
        <f t="shared" si="144"/>
        <v>0</v>
      </c>
      <c r="X266" s="161">
        <f t="shared" si="144"/>
        <v>0</v>
      </c>
      <c r="Y266" s="161">
        <f t="shared" si="144"/>
        <v>0</v>
      </c>
      <c r="Z266" s="161">
        <f t="shared" si="144"/>
        <v>0</v>
      </c>
      <c r="AA266" s="161">
        <f t="shared" si="144"/>
        <v>0</v>
      </c>
      <c r="AB266" s="161">
        <f t="shared" si="144"/>
        <v>0</v>
      </c>
      <c r="AC266" s="161">
        <f t="shared" si="144"/>
        <v>0</v>
      </c>
      <c r="AD266" s="161">
        <f t="shared" si="144"/>
        <v>0</v>
      </c>
      <c r="AE266" s="161">
        <f t="shared" si="144"/>
        <v>0</v>
      </c>
      <c r="AF266" s="174">
        <f t="shared" si="144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45"/>
        <v>0</v>
      </c>
      <c r="D267" s="161">
        <f t="shared" si="145"/>
        <v>0</v>
      </c>
      <c r="E267" s="161">
        <f t="shared" si="145"/>
        <v>0</v>
      </c>
      <c r="F267" s="161">
        <f t="shared" si="145"/>
        <v>0</v>
      </c>
      <c r="G267" s="161">
        <f t="shared" si="145"/>
        <v>0</v>
      </c>
      <c r="H267" s="161">
        <f t="shared" si="145"/>
        <v>0</v>
      </c>
      <c r="I267" s="161">
        <f t="shared" si="145"/>
        <v>0</v>
      </c>
      <c r="J267" s="161">
        <f t="shared" si="145"/>
        <v>0</v>
      </c>
      <c r="K267" s="161">
        <f t="shared" si="145"/>
        <v>0</v>
      </c>
      <c r="L267" s="161">
        <f t="shared" si="145"/>
        <v>0</v>
      </c>
      <c r="M267" s="161">
        <f t="shared" si="145"/>
        <v>0</v>
      </c>
      <c r="N267" s="161">
        <f t="shared" si="145"/>
        <v>0</v>
      </c>
      <c r="O267" s="161">
        <f t="shared" si="145"/>
        <v>0</v>
      </c>
      <c r="P267" s="161">
        <f t="shared" si="145"/>
        <v>0</v>
      </c>
      <c r="Q267" s="161">
        <f t="shared" si="145"/>
        <v>0</v>
      </c>
      <c r="R267" s="161">
        <f t="shared" si="145"/>
        <v>0</v>
      </c>
      <c r="S267" s="161">
        <f t="shared" si="144"/>
        <v>0</v>
      </c>
      <c r="T267" s="161">
        <f t="shared" si="144"/>
        <v>0</v>
      </c>
      <c r="U267" s="161">
        <f t="shared" si="144"/>
        <v>0</v>
      </c>
      <c r="V267" s="161">
        <f t="shared" si="144"/>
        <v>0</v>
      </c>
      <c r="W267" s="161">
        <f t="shared" si="144"/>
        <v>0</v>
      </c>
      <c r="X267" s="161">
        <f t="shared" si="144"/>
        <v>0</v>
      </c>
      <c r="Y267" s="161">
        <f t="shared" si="144"/>
        <v>0</v>
      </c>
      <c r="Z267" s="161">
        <f t="shared" si="144"/>
        <v>0</v>
      </c>
      <c r="AA267" s="161">
        <f t="shared" si="144"/>
        <v>0</v>
      </c>
      <c r="AB267" s="161">
        <f t="shared" si="144"/>
        <v>0</v>
      </c>
      <c r="AC267" s="161">
        <f t="shared" si="144"/>
        <v>0</v>
      </c>
      <c r="AD267" s="161">
        <f t="shared" si="144"/>
        <v>0</v>
      </c>
      <c r="AE267" s="161">
        <f t="shared" si="144"/>
        <v>0</v>
      </c>
      <c r="AF267" s="174">
        <f t="shared" si="144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45"/>
        <v>0</v>
      </c>
      <c r="D268" s="161">
        <f t="shared" si="145"/>
        <v>0</v>
      </c>
      <c r="E268" s="161">
        <f t="shared" si="145"/>
        <v>0</v>
      </c>
      <c r="F268" s="161">
        <f t="shared" si="145"/>
        <v>0</v>
      </c>
      <c r="G268" s="161">
        <f t="shared" si="145"/>
        <v>0</v>
      </c>
      <c r="H268" s="161">
        <f t="shared" si="145"/>
        <v>0</v>
      </c>
      <c r="I268" s="161">
        <f t="shared" si="145"/>
        <v>0</v>
      </c>
      <c r="J268" s="161">
        <f t="shared" si="145"/>
        <v>0</v>
      </c>
      <c r="K268" s="161">
        <f t="shared" si="145"/>
        <v>0</v>
      </c>
      <c r="L268" s="161">
        <f t="shared" si="145"/>
        <v>0</v>
      </c>
      <c r="M268" s="161">
        <f t="shared" si="145"/>
        <v>0</v>
      </c>
      <c r="N268" s="161">
        <f t="shared" si="145"/>
        <v>0</v>
      </c>
      <c r="O268" s="161">
        <f t="shared" si="145"/>
        <v>0</v>
      </c>
      <c r="P268" s="161">
        <f t="shared" si="145"/>
        <v>0</v>
      </c>
      <c r="Q268" s="161">
        <f t="shared" si="145"/>
        <v>0</v>
      </c>
      <c r="R268" s="161">
        <f t="shared" si="145"/>
        <v>0</v>
      </c>
      <c r="S268" s="161">
        <f t="shared" si="144"/>
        <v>0</v>
      </c>
      <c r="T268" s="161">
        <f t="shared" si="144"/>
        <v>0</v>
      </c>
      <c r="U268" s="161">
        <f t="shared" si="144"/>
        <v>0</v>
      </c>
      <c r="V268" s="161">
        <f t="shared" si="144"/>
        <v>0</v>
      </c>
      <c r="W268" s="161">
        <f t="shared" si="144"/>
        <v>0</v>
      </c>
      <c r="X268" s="161">
        <f t="shared" si="144"/>
        <v>0</v>
      </c>
      <c r="Y268" s="161">
        <f t="shared" si="144"/>
        <v>0</v>
      </c>
      <c r="Z268" s="161">
        <f t="shared" si="144"/>
        <v>0</v>
      </c>
      <c r="AA268" s="161">
        <f t="shared" si="144"/>
        <v>0</v>
      </c>
      <c r="AB268" s="161">
        <f t="shared" si="144"/>
        <v>0</v>
      </c>
      <c r="AC268" s="161">
        <f t="shared" si="144"/>
        <v>0</v>
      </c>
      <c r="AD268" s="161">
        <f t="shared" si="144"/>
        <v>0</v>
      </c>
      <c r="AE268" s="161">
        <f t="shared" si="144"/>
        <v>0</v>
      </c>
      <c r="AF268" s="174">
        <f t="shared" si="144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45"/>
        <v>0</v>
      </c>
      <c r="D269" s="161">
        <f t="shared" si="145"/>
        <v>0</v>
      </c>
      <c r="E269" s="161">
        <f t="shared" si="145"/>
        <v>0</v>
      </c>
      <c r="F269" s="161">
        <f t="shared" si="145"/>
        <v>0</v>
      </c>
      <c r="G269" s="161">
        <f t="shared" si="145"/>
        <v>0</v>
      </c>
      <c r="H269" s="161">
        <f t="shared" si="145"/>
        <v>0</v>
      </c>
      <c r="I269" s="161">
        <f t="shared" si="145"/>
        <v>0</v>
      </c>
      <c r="J269" s="161">
        <f t="shared" si="145"/>
        <v>0</v>
      </c>
      <c r="K269" s="161">
        <f t="shared" si="145"/>
        <v>0</v>
      </c>
      <c r="L269" s="161">
        <f t="shared" si="145"/>
        <v>0</v>
      </c>
      <c r="M269" s="161">
        <f t="shared" si="145"/>
        <v>0</v>
      </c>
      <c r="N269" s="161">
        <f t="shared" si="145"/>
        <v>0</v>
      </c>
      <c r="O269" s="161">
        <f t="shared" si="145"/>
        <v>0</v>
      </c>
      <c r="P269" s="161">
        <f t="shared" si="145"/>
        <v>0</v>
      </c>
      <c r="Q269" s="161">
        <f t="shared" si="145"/>
        <v>0</v>
      </c>
      <c r="R269" s="161">
        <f t="shared" si="145"/>
        <v>0</v>
      </c>
      <c r="S269" s="161">
        <f t="shared" si="144"/>
        <v>0</v>
      </c>
      <c r="T269" s="161">
        <f t="shared" si="144"/>
        <v>0</v>
      </c>
      <c r="U269" s="161">
        <f t="shared" si="144"/>
        <v>0</v>
      </c>
      <c r="V269" s="161">
        <f t="shared" si="144"/>
        <v>0</v>
      </c>
      <c r="W269" s="161">
        <f t="shared" si="144"/>
        <v>0</v>
      </c>
      <c r="X269" s="161">
        <f t="shared" si="144"/>
        <v>0</v>
      </c>
      <c r="Y269" s="161">
        <f t="shared" si="144"/>
        <v>0</v>
      </c>
      <c r="Z269" s="161">
        <f t="shared" si="144"/>
        <v>0</v>
      </c>
      <c r="AA269" s="161">
        <f t="shared" si="144"/>
        <v>0</v>
      </c>
      <c r="AB269" s="161">
        <f t="shared" si="144"/>
        <v>0</v>
      </c>
      <c r="AC269" s="161">
        <f t="shared" si="144"/>
        <v>0</v>
      </c>
      <c r="AD269" s="161">
        <f t="shared" si="144"/>
        <v>0</v>
      </c>
      <c r="AE269" s="161">
        <f t="shared" si="144"/>
        <v>0</v>
      </c>
      <c r="AF269" s="174">
        <f t="shared" si="144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45"/>
        <v>0</v>
      </c>
      <c r="D270" s="161">
        <f t="shared" si="145"/>
        <v>0</v>
      </c>
      <c r="E270" s="161">
        <f t="shared" si="145"/>
        <v>0</v>
      </c>
      <c r="F270" s="161">
        <f t="shared" si="145"/>
        <v>0</v>
      </c>
      <c r="G270" s="161">
        <f t="shared" si="145"/>
        <v>0</v>
      </c>
      <c r="H270" s="161">
        <f t="shared" si="145"/>
        <v>0</v>
      </c>
      <c r="I270" s="161">
        <f t="shared" si="145"/>
        <v>0</v>
      </c>
      <c r="J270" s="161">
        <f t="shared" si="145"/>
        <v>0</v>
      </c>
      <c r="K270" s="161">
        <f t="shared" si="145"/>
        <v>0</v>
      </c>
      <c r="L270" s="161">
        <f t="shared" si="145"/>
        <v>0</v>
      </c>
      <c r="M270" s="161">
        <f t="shared" si="145"/>
        <v>0</v>
      </c>
      <c r="N270" s="161">
        <f t="shared" si="145"/>
        <v>0</v>
      </c>
      <c r="O270" s="161">
        <f t="shared" si="145"/>
        <v>0</v>
      </c>
      <c r="P270" s="161">
        <f t="shared" si="145"/>
        <v>0</v>
      </c>
      <c r="Q270" s="161">
        <f t="shared" si="145"/>
        <v>0</v>
      </c>
      <c r="R270" s="161">
        <f t="shared" si="145"/>
        <v>0</v>
      </c>
      <c r="S270" s="161">
        <f t="shared" si="144"/>
        <v>0</v>
      </c>
      <c r="T270" s="161">
        <f t="shared" si="144"/>
        <v>0</v>
      </c>
      <c r="U270" s="161">
        <f t="shared" si="144"/>
        <v>0</v>
      </c>
      <c r="V270" s="161">
        <f t="shared" si="144"/>
        <v>0</v>
      </c>
      <c r="W270" s="161">
        <f t="shared" si="144"/>
        <v>0</v>
      </c>
      <c r="X270" s="161">
        <f t="shared" si="144"/>
        <v>0</v>
      </c>
      <c r="Y270" s="161">
        <f t="shared" si="144"/>
        <v>0</v>
      </c>
      <c r="Z270" s="161">
        <f t="shared" si="144"/>
        <v>0</v>
      </c>
      <c r="AA270" s="161">
        <f t="shared" si="144"/>
        <v>0</v>
      </c>
      <c r="AB270" s="161">
        <f t="shared" si="144"/>
        <v>0</v>
      </c>
      <c r="AC270" s="161">
        <f t="shared" si="144"/>
        <v>0</v>
      </c>
      <c r="AD270" s="161">
        <f t="shared" si="144"/>
        <v>0</v>
      </c>
      <c r="AE270" s="161">
        <f t="shared" si="144"/>
        <v>0</v>
      </c>
      <c r="AF270" s="174">
        <f t="shared" si="144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45"/>
        <v>0</v>
      </c>
      <c r="D271" s="161">
        <f t="shared" si="145"/>
        <v>0</v>
      </c>
      <c r="E271" s="161">
        <f t="shared" si="145"/>
        <v>0</v>
      </c>
      <c r="F271" s="161">
        <f t="shared" si="145"/>
        <v>0</v>
      </c>
      <c r="G271" s="161">
        <f t="shared" si="145"/>
        <v>0</v>
      </c>
      <c r="H271" s="161">
        <f t="shared" si="145"/>
        <v>0</v>
      </c>
      <c r="I271" s="161">
        <f t="shared" si="145"/>
        <v>0</v>
      </c>
      <c r="J271" s="161">
        <f t="shared" si="145"/>
        <v>0</v>
      </c>
      <c r="K271" s="161">
        <f t="shared" si="145"/>
        <v>0</v>
      </c>
      <c r="L271" s="161">
        <f t="shared" si="145"/>
        <v>0</v>
      </c>
      <c r="M271" s="161">
        <f t="shared" si="145"/>
        <v>0</v>
      </c>
      <c r="N271" s="161">
        <f t="shared" si="145"/>
        <v>0</v>
      </c>
      <c r="O271" s="161">
        <f t="shared" si="145"/>
        <v>0</v>
      </c>
      <c r="P271" s="161">
        <f t="shared" si="145"/>
        <v>0</v>
      </c>
      <c r="Q271" s="161">
        <f t="shared" si="145"/>
        <v>0</v>
      </c>
      <c r="R271" s="161">
        <f t="shared" si="145"/>
        <v>0</v>
      </c>
      <c r="S271" s="161">
        <f t="shared" si="144"/>
        <v>0</v>
      </c>
      <c r="T271" s="161">
        <f t="shared" si="144"/>
        <v>0</v>
      </c>
      <c r="U271" s="161">
        <f t="shared" si="144"/>
        <v>0</v>
      </c>
      <c r="V271" s="161">
        <f t="shared" si="144"/>
        <v>0</v>
      </c>
      <c r="W271" s="161">
        <f t="shared" si="144"/>
        <v>0</v>
      </c>
      <c r="X271" s="161">
        <f t="shared" si="144"/>
        <v>0</v>
      </c>
      <c r="Y271" s="161">
        <f t="shared" si="144"/>
        <v>0</v>
      </c>
      <c r="Z271" s="161">
        <f t="shared" si="144"/>
        <v>0</v>
      </c>
      <c r="AA271" s="161">
        <f t="shared" si="144"/>
        <v>0</v>
      </c>
      <c r="AB271" s="161">
        <f t="shared" si="144"/>
        <v>0</v>
      </c>
      <c r="AC271" s="161">
        <f t="shared" si="144"/>
        <v>0</v>
      </c>
      <c r="AD271" s="161">
        <f t="shared" si="144"/>
        <v>0</v>
      </c>
      <c r="AE271" s="161">
        <f t="shared" si="144"/>
        <v>0</v>
      </c>
      <c r="AF271" s="174">
        <f t="shared" si="144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45"/>
        <v>0</v>
      </c>
      <c r="D272" s="161">
        <f t="shared" si="145"/>
        <v>0</v>
      </c>
      <c r="E272" s="161">
        <f t="shared" si="145"/>
        <v>0</v>
      </c>
      <c r="F272" s="161">
        <f t="shared" si="145"/>
        <v>0</v>
      </c>
      <c r="G272" s="161">
        <f t="shared" si="145"/>
        <v>0</v>
      </c>
      <c r="H272" s="161">
        <f t="shared" si="145"/>
        <v>0</v>
      </c>
      <c r="I272" s="161">
        <f t="shared" si="145"/>
        <v>0</v>
      </c>
      <c r="J272" s="161">
        <f t="shared" si="145"/>
        <v>0</v>
      </c>
      <c r="K272" s="161">
        <f t="shared" si="145"/>
        <v>0</v>
      </c>
      <c r="L272" s="161">
        <f t="shared" si="145"/>
        <v>0</v>
      </c>
      <c r="M272" s="161">
        <f t="shared" si="145"/>
        <v>0</v>
      </c>
      <c r="N272" s="161">
        <f t="shared" si="145"/>
        <v>0</v>
      </c>
      <c r="O272" s="161">
        <f t="shared" si="145"/>
        <v>0</v>
      </c>
      <c r="P272" s="161">
        <f t="shared" si="145"/>
        <v>0</v>
      </c>
      <c r="Q272" s="161">
        <f t="shared" si="145"/>
        <v>0</v>
      </c>
      <c r="R272" s="161">
        <f t="shared" si="145"/>
        <v>0</v>
      </c>
      <c r="S272" s="161">
        <f t="shared" si="144"/>
        <v>0</v>
      </c>
      <c r="T272" s="161">
        <f t="shared" si="144"/>
        <v>0</v>
      </c>
      <c r="U272" s="161">
        <f t="shared" si="144"/>
        <v>0</v>
      </c>
      <c r="V272" s="161">
        <f t="shared" si="144"/>
        <v>0</v>
      </c>
      <c r="W272" s="161">
        <f t="shared" si="144"/>
        <v>0</v>
      </c>
      <c r="X272" s="161">
        <f t="shared" si="144"/>
        <v>0</v>
      </c>
      <c r="Y272" s="161">
        <f t="shared" si="144"/>
        <v>0</v>
      </c>
      <c r="Z272" s="161">
        <f t="shared" si="144"/>
        <v>0</v>
      </c>
      <c r="AA272" s="161">
        <f t="shared" si="144"/>
        <v>0</v>
      </c>
      <c r="AB272" s="161">
        <f t="shared" si="144"/>
        <v>0</v>
      </c>
      <c r="AC272" s="161">
        <f t="shared" si="144"/>
        <v>0</v>
      </c>
      <c r="AD272" s="161">
        <f t="shared" si="144"/>
        <v>0</v>
      </c>
      <c r="AE272" s="161">
        <f t="shared" si="144"/>
        <v>0</v>
      </c>
      <c r="AF272" s="174">
        <f t="shared" si="144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45"/>
        <v>0</v>
      </c>
      <c r="D273" s="177">
        <f t="shared" si="145"/>
        <v>0</v>
      </c>
      <c r="E273" s="177">
        <f t="shared" si="145"/>
        <v>0</v>
      </c>
      <c r="F273" s="177">
        <f t="shared" si="145"/>
        <v>0</v>
      </c>
      <c r="G273" s="177">
        <f t="shared" si="145"/>
        <v>0</v>
      </c>
      <c r="H273" s="177">
        <f t="shared" si="145"/>
        <v>0</v>
      </c>
      <c r="I273" s="177">
        <f t="shared" si="145"/>
        <v>0</v>
      </c>
      <c r="J273" s="177">
        <f t="shared" si="145"/>
        <v>0</v>
      </c>
      <c r="K273" s="177">
        <f t="shared" si="145"/>
        <v>0</v>
      </c>
      <c r="L273" s="177">
        <f t="shared" si="145"/>
        <v>0</v>
      </c>
      <c r="M273" s="177">
        <f t="shared" si="145"/>
        <v>0</v>
      </c>
      <c r="N273" s="177">
        <f t="shared" si="145"/>
        <v>0</v>
      </c>
      <c r="O273" s="177">
        <f t="shared" si="145"/>
        <v>0</v>
      </c>
      <c r="P273" s="177">
        <f t="shared" si="145"/>
        <v>0</v>
      </c>
      <c r="Q273" s="177">
        <f t="shared" si="145"/>
        <v>0</v>
      </c>
      <c r="R273" s="177">
        <f t="shared" si="145"/>
        <v>0</v>
      </c>
      <c r="S273" s="177">
        <f t="shared" si="144"/>
        <v>0</v>
      </c>
      <c r="T273" s="177">
        <f t="shared" si="144"/>
        <v>0</v>
      </c>
      <c r="U273" s="177">
        <f t="shared" si="144"/>
        <v>0</v>
      </c>
      <c r="V273" s="177">
        <f t="shared" si="144"/>
        <v>0</v>
      </c>
      <c r="W273" s="177">
        <f t="shared" si="144"/>
        <v>0</v>
      </c>
      <c r="X273" s="177">
        <f t="shared" si="144"/>
        <v>0</v>
      </c>
      <c r="Y273" s="177">
        <f t="shared" si="144"/>
        <v>0</v>
      </c>
      <c r="Z273" s="177">
        <f t="shared" si="144"/>
        <v>0</v>
      </c>
      <c r="AA273" s="177">
        <f t="shared" si="144"/>
        <v>0</v>
      </c>
      <c r="AB273" s="177">
        <f t="shared" si="144"/>
        <v>0</v>
      </c>
      <c r="AC273" s="177">
        <f t="shared" si="144"/>
        <v>0</v>
      </c>
      <c r="AD273" s="177">
        <f t="shared" si="144"/>
        <v>0</v>
      </c>
      <c r="AE273" s="177">
        <f t="shared" si="144"/>
        <v>0</v>
      </c>
      <c r="AF273" s="178">
        <f t="shared" si="144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" si="146">SUM(B169:B273)</f>
        <v>0</v>
      </c>
      <c r="C274" s="180">
        <f t="shared" ref="C274:AG274" si="147">SUM(C169:C273)</f>
        <v>0</v>
      </c>
      <c r="D274" s="180">
        <f t="shared" si="147"/>
        <v>0</v>
      </c>
      <c r="E274" s="180">
        <f t="shared" si="147"/>
        <v>0</v>
      </c>
      <c r="F274" s="180">
        <f t="shared" si="147"/>
        <v>0</v>
      </c>
      <c r="G274" s="180">
        <f t="shared" si="147"/>
        <v>0</v>
      </c>
      <c r="H274" s="180">
        <f t="shared" si="147"/>
        <v>0</v>
      </c>
      <c r="I274" s="180">
        <f t="shared" si="147"/>
        <v>0</v>
      </c>
      <c r="J274" s="180">
        <f t="shared" si="147"/>
        <v>0</v>
      </c>
      <c r="K274" s="180">
        <f t="shared" si="147"/>
        <v>0</v>
      </c>
      <c r="L274" s="180">
        <f t="shared" si="147"/>
        <v>0</v>
      </c>
      <c r="M274" s="180">
        <f t="shared" si="147"/>
        <v>0</v>
      </c>
      <c r="N274" s="180">
        <f t="shared" si="147"/>
        <v>0</v>
      </c>
      <c r="O274" s="180">
        <f t="shared" si="147"/>
        <v>0</v>
      </c>
      <c r="P274" s="180">
        <f t="shared" si="147"/>
        <v>0</v>
      </c>
      <c r="Q274" s="180">
        <f t="shared" si="147"/>
        <v>0</v>
      </c>
      <c r="R274" s="180">
        <f t="shared" si="147"/>
        <v>0</v>
      </c>
      <c r="S274" s="180">
        <f t="shared" si="147"/>
        <v>0</v>
      </c>
      <c r="T274" s="180">
        <f t="shared" si="147"/>
        <v>0</v>
      </c>
      <c r="U274" s="180">
        <f t="shared" si="147"/>
        <v>0</v>
      </c>
      <c r="V274" s="180">
        <f t="shared" si="147"/>
        <v>0</v>
      </c>
      <c r="W274" s="180">
        <f t="shared" si="147"/>
        <v>0</v>
      </c>
      <c r="X274" s="180">
        <f t="shared" si="147"/>
        <v>0</v>
      </c>
      <c r="Y274" s="180">
        <f t="shared" si="147"/>
        <v>0</v>
      </c>
      <c r="Z274" s="180">
        <f t="shared" si="147"/>
        <v>0</v>
      </c>
      <c r="AA274" s="180">
        <f t="shared" si="147"/>
        <v>0</v>
      </c>
      <c r="AB274" s="180">
        <f t="shared" ref="AB274" si="148">SUM(AB169:AB273)</f>
        <v>0</v>
      </c>
      <c r="AC274" s="180">
        <f t="shared" si="147"/>
        <v>0</v>
      </c>
      <c r="AD274" s="180">
        <f t="shared" si="147"/>
        <v>0</v>
      </c>
      <c r="AE274" s="180">
        <f t="shared" si="147"/>
        <v>0</v>
      </c>
      <c r="AF274" s="181">
        <f t="shared" si="147"/>
        <v>0</v>
      </c>
      <c r="AG274" s="182">
        <f t="shared" si="147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595" priority="29">
      <formula>$AH11=0</formula>
    </cfRule>
  </conditionalFormatting>
  <conditionalFormatting sqref="A101:A102">
    <cfRule type="expression" dxfId="3594" priority="197">
      <formula>$AH106=0</formula>
    </cfRule>
  </conditionalFormatting>
  <conditionalFormatting sqref="A103:A107">
    <cfRule type="expression" dxfId="3593" priority="145">
      <formula>$AH102=0</formula>
    </cfRule>
  </conditionalFormatting>
  <conditionalFormatting sqref="A160:A167">
    <cfRule type="expression" dxfId="3592" priority="198">
      <formula>$AH267=0</formula>
    </cfRule>
  </conditionalFormatting>
  <conditionalFormatting sqref="A168:A275">
    <cfRule type="expression" dxfId="3591" priority="68">
      <formula>$AH168=0</formula>
    </cfRule>
  </conditionalFormatting>
  <conditionalFormatting sqref="B8">
    <cfRule type="expression" dxfId="3590" priority="193">
      <formula>AND(C$9&gt;=14/24,C$9&lt;20/24)</formula>
    </cfRule>
    <cfRule type="expression" dxfId="3589" priority="194">
      <formula>AND(C$9&gt;=8/24,C$9&lt;14/24)</formula>
    </cfRule>
    <cfRule type="expression" dxfId="3588" priority="195">
      <formula>C$9&lt;8/24</formula>
    </cfRule>
    <cfRule type="expression" dxfId="3587" priority="196">
      <formula>C$9&gt;=20/24</formula>
    </cfRule>
  </conditionalFormatting>
  <conditionalFormatting sqref="B9:AF10 B113:C115 B108:C108 B117:C124 B153:C153 B93:C96 B76:D90 R13:Y13 B72:Y72 D137:Z151 D152:AF159 Z11:AF13 E76:AF77 E79:AF90 D117:AF134 D93:AF115">
    <cfRule type="expression" dxfId="3586" priority="110">
      <formula>B$9&gt;=20/24</formula>
    </cfRule>
  </conditionalFormatting>
  <conditionalFormatting sqref="B9:AF10 B113:C115 B108:C108 B117:C124 B153:C153 B93:C96 B76:D90 R13:Y13 B72:Y72 D137:Z151 D152:AF159 Z11:AF13 E76:AF77 E79:AF90 D117:AF134 D93:AF115">
    <cfRule type="expression" dxfId="3585" priority="111">
      <formula>AND(B$9&gt;=14/24,B$9&lt;20/24)</formula>
    </cfRule>
    <cfRule type="expression" dxfId="3584" priority="112">
      <formula>AND(B$9&gt;=8/24,B$9&lt;14/24)</formula>
    </cfRule>
    <cfRule type="expression" dxfId="3583" priority="113">
      <formula>B$9&lt;8/24</formula>
    </cfRule>
  </conditionalFormatting>
  <conditionalFormatting sqref="B29:Y53 Z14:AF53">
    <cfRule type="expression" dxfId="3582" priority="53">
      <formula>B14&gt;$AG14*1</formula>
    </cfRule>
    <cfRule type="expression" dxfId="3581" priority="54">
      <formula>B$9&gt;=20/24</formula>
    </cfRule>
    <cfRule type="expression" dxfId="3580" priority="55">
      <formula>AND(B$9&gt;=14/24,B$9&lt;20/24)</formula>
    </cfRule>
    <cfRule type="expression" dxfId="3579" priority="56">
      <formula>AND(B$9&gt;=8/24,B$9&lt;14/24)</formula>
    </cfRule>
    <cfRule type="expression" dxfId="3578" priority="57">
      <formula>B$9&lt;8/24</formula>
    </cfRule>
  </conditionalFormatting>
  <conditionalFormatting sqref="B54:AF68">
    <cfRule type="expression" dxfId="3577" priority="46">
      <formula>B$9&lt;8/24</formula>
    </cfRule>
  </conditionalFormatting>
  <conditionalFormatting sqref="B54:AF70">
    <cfRule type="expression" dxfId="3576" priority="43">
      <formula>B$9&gt;=20/24</formula>
    </cfRule>
    <cfRule type="expression" dxfId="3575" priority="44">
      <formula>AND(B$9&gt;=14/24,B$9&lt;20/24)</formula>
    </cfRule>
    <cfRule type="expression" dxfId="3574" priority="45">
      <formula>AND(B$9&gt;=8/24,B$9&lt;14/24)</formula>
    </cfRule>
  </conditionalFormatting>
  <conditionalFormatting sqref="B63:AF65">
    <cfRule type="expression" dxfId="3573" priority="47">
      <formula>B63&gt;$AG63</formula>
    </cfRule>
  </conditionalFormatting>
  <conditionalFormatting sqref="B69:AF70">
    <cfRule type="expression" dxfId="3572" priority="118">
      <formula>B$9&lt;8/24</formula>
    </cfRule>
  </conditionalFormatting>
  <conditionalFormatting sqref="B72:AF75">
    <cfRule type="expression" dxfId="3571" priority="34">
      <formula>B72&gt;$AG72*1</formula>
    </cfRule>
  </conditionalFormatting>
  <conditionalFormatting sqref="B73:AF75">
    <cfRule type="expression" dxfId="3570" priority="35">
      <formula>B$9&gt;=20/24</formula>
    </cfRule>
    <cfRule type="expression" dxfId="3569" priority="36">
      <formula>AND(B$9&gt;=14/24,B$9&lt;20/24)</formula>
    </cfRule>
    <cfRule type="expression" dxfId="3568" priority="37">
      <formula>AND(B$9&gt;=8/24,B$9&lt;14/24)</formula>
    </cfRule>
    <cfRule type="expression" dxfId="3567" priority="38">
      <formula>B$9&lt;8/24</formula>
    </cfRule>
  </conditionalFormatting>
  <conditionalFormatting sqref="D161:AF167">
    <cfRule type="expression" dxfId="3566" priority="69">
      <formula>D$9&gt;=20/24</formula>
    </cfRule>
    <cfRule type="expression" dxfId="3565" priority="70">
      <formula>AND(D$9&gt;=14/24,D$9&lt;20/24)</formula>
    </cfRule>
    <cfRule type="expression" dxfId="3564" priority="71">
      <formula>AND(D$9&gt;=8/24,D$9&lt;14/24)</formula>
    </cfRule>
    <cfRule type="expression" dxfId="3563" priority="72">
      <formula>D$9&lt;8/24</formula>
    </cfRule>
  </conditionalFormatting>
  <conditionalFormatting sqref="C207:AA274 D169:S174 C175:S206 T169:AA206 AB169:AF274">
    <cfRule type="expression" dxfId="3562" priority="30">
      <formula>C$9&gt;=20/24</formula>
    </cfRule>
    <cfRule type="expression" dxfId="3561" priority="31">
      <formula>AND(C$9&gt;=14/24,C$9&lt;20/24)</formula>
    </cfRule>
    <cfRule type="expression" dxfId="3560" priority="32">
      <formula>AND(C$9&gt;=8/24,C$9&lt;14/24)</formula>
    </cfRule>
    <cfRule type="expression" dxfId="3559" priority="33">
      <formula>C$9&lt;8/24</formula>
    </cfRule>
  </conditionalFormatting>
  <conditionalFormatting sqref="W96:AA96 B76:V96 W79:W95 X79:X90 W76:X78 R13:Y13 X91:AA95 AG78 Y76:AA90 AG96 Z11:AF13 B71:AG71 B69:AF69 AB76:AF96">
    <cfRule type="expression" dxfId="3558" priority="109">
      <formula>B11&gt;$AG11*1</formula>
    </cfRule>
  </conditionalFormatting>
  <conditionalFormatting sqref="E79:AF83">
    <cfRule type="expression" dxfId="3557" priority="119">
      <formula>E$9&gt;=20/24</formula>
    </cfRule>
    <cfRule type="expression" dxfId="3556" priority="120">
      <formula>AND(E$9&gt;=14/24,E$9&lt;20/24)</formula>
    </cfRule>
    <cfRule type="expression" dxfId="3555" priority="121">
      <formula>AND(E$9&gt;=8/24,E$9&lt;14/24)</formula>
    </cfRule>
    <cfRule type="expression" dxfId="3554" priority="122">
      <formula>E$9&lt;8/24</formula>
    </cfRule>
  </conditionalFormatting>
  <conditionalFormatting sqref="E84:AF84">
    <cfRule type="expression" dxfId="3553" priority="114">
      <formula>E$9&gt;=20/24</formula>
    </cfRule>
    <cfRule type="expression" dxfId="3552" priority="115">
      <formula>AND(E$9&gt;=14/24,E$9&lt;20/24)</formula>
    </cfRule>
    <cfRule type="expression" dxfId="3551" priority="116">
      <formula>AND(E$9&gt;=8/24,E$9&lt;14/24)</formula>
    </cfRule>
    <cfRule type="expression" dxfId="3550" priority="117">
      <formula>E$9&lt;8/24</formula>
    </cfRule>
  </conditionalFormatting>
  <conditionalFormatting sqref="E78:Y78 Z76:AF78 B72:AF72">
    <cfRule type="expression" dxfId="3549" priority="129">
      <formula>B$9&gt;=20/24</formula>
    </cfRule>
    <cfRule type="expression" dxfId="3548" priority="130">
      <formula>AND(B$9&gt;=14/24,B$9&lt;20/24)</formula>
    </cfRule>
    <cfRule type="expression" dxfId="3547" priority="131">
      <formula>AND(B$9&gt;=8/24,B$9&lt;14/24)</formula>
    </cfRule>
    <cfRule type="expression" dxfId="3546" priority="132">
      <formula>B$9&lt;8/24</formula>
    </cfRule>
  </conditionalFormatting>
  <conditionalFormatting sqref="J73:Y73 Z73:AF75">
    <cfRule type="expression" dxfId="3545" priority="39">
      <formula>J$9&gt;=20/24</formula>
    </cfRule>
    <cfRule type="expression" dxfId="3544" priority="40">
      <formula>AND(J$9&gt;=14/24,J$9&lt;20/24)</formula>
    </cfRule>
    <cfRule type="expression" dxfId="3543" priority="41">
      <formula>AND(J$9&gt;=8/24,J$9&lt;14/24)</formula>
    </cfRule>
    <cfRule type="expression" dxfId="3542" priority="42">
      <formula>J$9&lt;8/24</formula>
    </cfRule>
  </conditionalFormatting>
  <conditionalFormatting sqref="F79:AF81">
    <cfRule type="expression" dxfId="3541" priority="137">
      <formula>F$9&gt;=20/24</formula>
    </cfRule>
    <cfRule type="expression" dxfId="3540" priority="138">
      <formula>AND(F$9&gt;=14/24,F$9&lt;20/24)</formula>
    </cfRule>
    <cfRule type="expression" dxfId="3539" priority="139">
      <formula>AND(F$9&gt;=8/24,F$9&lt;14/24)</formula>
    </cfRule>
    <cfRule type="expression" dxfId="3538" priority="140">
      <formula>F$9&lt;8/24</formula>
    </cfRule>
  </conditionalFormatting>
  <conditionalFormatting sqref="L84:AF84">
    <cfRule type="expression" dxfId="3537" priority="133">
      <formula>L$9&gt;=20/24</formula>
    </cfRule>
    <cfRule type="expression" dxfId="3536" priority="134">
      <formula>AND(L$9&gt;=14/24,L$9&lt;20/24)</formula>
    </cfRule>
    <cfRule type="expression" dxfId="3535" priority="135">
      <formula>AND(L$9&gt;=8/24,L$9&lt;14/24)</formula>
    </cfRule>
    <cfRule type="expression" dxfId="3534" priority="136">
      <formula>L$9&lt;8/24</formula>
    </cfRule>
  </conditionalFormatting>
  <conditionalFormatting sqref="M8 S8 AB8">
    <cfRule type="expression" dxfId="3533" priority="186">
      <formula>AND(N$9&gt;=14/24,N$9&lt;20/24)</formula>
    </cfRule>
    <cfRule type="expression" dxfId="3532" priority="187">
      <formula>AND(N$9&gt;=8/24,N$9&lt;14/24)</formula>
    </cfRule>
    <cfRule type="expression" dxfId="3531" priority="188">
      <formula>N$9&lt;8/24</formula>
    </cfRule>
  </conditionalFormatting>
  <conditionalFormatting sqref="R79:AF83">
    <cfRule type="expression" dxfId="3530" priority="141">
      <formula>R$9&gt;=20/24</formula>
    </cfRule>
    <cfRule type="expression" dxfId="3529" priority="142">
      <formula>AND(R$9&gt;=14/24,R$9&lt;20/24)</formula>
    </cfRule>
    <cfRule type="expression" dxfId="3528" priority="143">
      <formula>AND(R$9&gt;=8/24,R$9&lt;14/24)</formula>
    </cfRule>
    <cfRule type="expression" dxfId="3527" priority="144">
      <formula>R$9&lt;8/24</formula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526" priority="185">
      <formula>N$9&gt;=20/24</formula>
    </cfRule>
  </conditionalFormatting>
  <conditionalFormatting sqref="S8">
    <cfRule type="expression" dxfId="3525" priority="176">
      <formula>U$9&gt;=20/24</formula>
    </cfRule>
    <cfRule type="expression" dxfId="3524" priority="177">
      <formula>AND(U$9&gt;=14/24,U$9&lt;20/24)</formula>
    </cfRule>
    <cfRule type="expression" dxfId="3523" priority="178">
      <formula>AND(U$9&gt;=8/24,U$9&lt;14/24)</formula>
    </cfRule>
    <cfRule type="expression" dxfId="3522" priority="179">
      <formula>U$9&lt;8/24</formula>
    </cfRule>
  </conditionalFormatting>
  <conditionalFormatting sqref="X79:AF84">
    <cfRule type="expression" dxfId="3521" priority="63">
      <formula>X$9&gt;=20/24</formula>
    </cfRule>
    <cfRule type="expression" dxfId="3520" priority="64">
      <formula>AND(X$9&gt;=14/24,X$9&lt;20/24)</formula>
    </cfRule>
    <cfRule type="expression" dxfId="3519" priority="65">
      <formula>AND(X$9&gt;=8/24,X$9&lt;14/24)</formula>
    </cfRule>
    <cfRule type="expression" dxfId="3518" priority="66">
      <formula>X$9&lt;8/24</formula>
    </cfRule>
  </conditionalFormatting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Z65:AF65">
    <cfRule type="expression" dxfId="3517" priority="48">
      <formula>Z$9&gt;=20/24</formula>
    </cfRule>
    <cfRule type="expression" dxfId="3516" priority="49">
      <formula>AND(Z$9&gt;=14/24,Z$9&lt;20/24)</formula>
    </cfRule>
    <cfRule type="expression" dxfId="3515" priority="50">
      <formula>AND(Z$9&gt;=8/24,Z$9&lt;14/24)</formula>
    </cfRule>
    <cfRule type="expression" dxfId="3514" priority="51">
      <formula>Z$9&lt;8/24</formula>
    </cfRule>
  </conditionalFormatting>
  <conditionalFormatting sqref="Z69:AF70">
    <cfRule type="expression" dxfId="3513" priority="128">
      <formula>Z69&gt;$AG69</formula>
    </cfRule>
  </conditionalFormatting>
  <conditionalFormatting sqref="B66:Y70 B54:AF62 Z66:AF69">
    <cfRule type="expression" dxfId="3512" priority="123">
      <formula>B54&gt;$AG54</formula>
    </cfRule>
  </conditionalFormatting>
  <conditionalFormatting sqref="AB8">
    <cfRule type="expression" dxfId="3511" priority="172">
      <formula>AD$9&gt;=20/24</formula>
    </cfRule>
    <cfRule type="expression" dxfId="3510" priority="173">
      <formula>AND(AD$9&gt;=14/24,AD$9&lt;20/24)</formula>
    </cfRule>
    <cfRule type="expression" dxfId="3509" priority="174">
      <formula>AND(AD$9&gt;=8/24,AD$9&lt;14/24)</formula>
    </cfRule>
    <cfRule type="expression" dxfId="3508" priority="175">
      <formula>AD$9&lt;8/24</formula>
    </cfRule>
  </conditionalFormatting>
  <conditionalFormatting sqref="AG78">
    <cfRule type="expression" dxfId="3507" priority="151">
      <formula>AG$9&gt;=20/24</formula>
    </cfRule>
    <cfRule type="expression" dxfId="3506" priority="152">
      <formula>AND(AG$9&gt;=14/24,AG$9&lt;20/24)</formula>
    </cfRule>
    <cfRule type="expression" dxfId="3505" priority="153">
      <formula>AND(AG$9&gt;=8/24,AG$9&lt;14/24)</formula>
    </cfRule>
    <cfRule type="expression" dxfId="3504" priority="154">
      <formula>AG$9&lt;8/24</formula>
    </cfRule>
  </conditionalFormatting>
  <conditionalFormatting sqref="AG91:AG92">
    <cfRule type="expression" dxfId="3503" priority="146">
      <formula>AG91&gt;$AG91</formula>
    </cfRule>
  </conditionalFormatting>
  <conditionalFormatting sqref="AG96">
    <cfRule type="expression" dxfId="3502" priority="147">
      <formula>AG$9&gt;=20/24</formula>
    </cfRule>
    <cfRule type="expression" dxfId="3501" priority="148">
      <formula>AND(AG$9&gt;=14/24,AG$9&lt;20/24)</formula>
    </cfRule>
    <cfRule type="expression" dxfId="3500" priority="149">
      <formula>AND(AG$9&gt;=8/24,AG$9&lt;14/24)</formula>
    </cfRule>
    <cfRule type="expression" dxfId="3499" priority="150">
      <formula>AG$9&lt;8/24</formula>
    </cfRule>
  </conditionalFormatting>
  <conditionalFormatting sqref="AG113">
    <cfRule type="expression" dxfId="3498" priority="168">
      <formula>AG$9&gt;=20/24</formula>
    </cfRule>
    <cfRule type="expression" dxfId="3497" priority="169">
      <formula>AND(AG$9&gt;=14/24,AG$9&lt;20/24)</formula>
    </cfRule>
    <cfRule type="expression" dxfId="3496" priority="170">
      <formula>AND(AG$9&gt;=8/24,AG$9&lt;14/24)</formula>
    </cfRule>
    <cfRule type="expression" dxfId="3495" priority="171">
      <formula>AG$9&lt;8/24</formula>
    </cfRule>
  </conditionalFormatting>
  <conditionalFormatting sqref="AH8:AI10">
    <cfRule type="expression" dxfId="3494" priority="59">
      <formula>AH$9&gt;=20/24</formula>
    </cfRule>
    <cfRule type="expression" dxfId="3493" priority="60">
      <formula>AND(AH$9&gt;=14/24,AH$9&lt;20/24)</formula>
    </cfRule>
    <cfRule type="expression" dxfId="3492" priority="61">
      <formula>AND(AH$9&gt;=8/24,AH$9&lt;14/24)</formula>
    </cfRule>
    <cfRule type="expression" dxfId="3491" priority="62">
      <formula>AH$9&lt;8/24</formula>
    </cfRule>
  </conditionalFormatting>
  <conditionalFormatting sqref="AL4:AL6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52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3490" priority="189">
      <formula>AJ$9&gt;=20/24</formula>
    </cfRule>
    <cfRule type="expression" dxfId="3489" priority="190">
      <formula>AND(AJ$9&gt;=14/24,AJ$9&lt;20/24)</formula>
    </cfRule>
    <cfRule type="expression" dxfId="3488" priority="191">
      <formula>AND(AJ$9&gt;=8/24,AJ$9&lt;14/24)</formula>
    </cfRule>
    <cfRule type="expression" dxfId="3487" priority="192">
      <formula>AJ$9&lt;8/24</formula>
    </cfRule>
  </conditionalFormatting>
  <conditionalFormatting sqref="AL99:AN99 AL105:AN105">
    <cfRule type="expression" dxfId="3486" priority="161">
      <formula>AL$9&gt;=20/24</formula>
    </cfRule>
    <cfRule type="expression" dxfId="3485" priority="162">
      <formula>AND(AL$9&gt;=14/24,AL$9&lt;20/24)</formula>
    </cfRule>
    <cfRule type="expression" dxfId="3484" priority="163">
      <formula>AND(AL$9&gt;=8/24,AL$9&lt;14/24)</formula>
    </cfRule>
    <cfRule type="expression" dxfId="3483" priority="164">
      <formula>AL$9&lt;8/24</formula>
    </cfRule>
  </conditionalFormatting>
  <conditionalFormatting sqref="AM15:AM21 AN16:AR21">
    <cfRule type="expression" dxfId="3482" priority="85">
      <formula>AX$9&gt;=20/24</formula>
    </cfRule>
    <cfRule type="expression" dxfId="3481" priority="86">
      <formula>AND(AX$9&gt;=14/24,AX$9&lt;20/24)</formula>
    </cfRule>
    <cfRule type="expression" dxfId="3480" priority="87">
      <formula>AND(AX$9&gt;=8/24,AX$9&lt;14/24)</formula>
    </cfRule>
    <cfRule type="expression" dxfId="3479" priority="88">
      <formula>AX$9&lt;8/24</formula>
    </cfRule>
  </conditionalFormatting>
  <conditionalFormatting sqref="AN100:AN103">
    <cfRule type="expression" dxfId="3478" priority="157">
      <formula>AN$9&gt;=20/24</formula>
    </cfRule>
    <cfRule type="expression" dxfId="3477" priority="158">
      <formula>AND(AN$9&gt;=14/24,AN$9&lt;20/24)</formula>
    </cfRule>
    <cfRule type="expression" dxfId="3476" priority="159">
      <formula>AND(AN$9&gt;=8/24,AN$9&lt;14/24)</formula>
    </cfRule>
    <cfRule type="expression" dxfId="3475" priority="160">
      <formula>AN$9&lt;8/24</formula>
    </cfRule>
  </conditionalFormatting>
  <conditionalFormatting sqref="AN15:AR15">
    <cfRule type="expression" dxfId="3474" priority="73">
      <formula>U$9&gt;=20/24</formula>
    </cfRule>
    <cfRule type="expression" dxfId="3473" priority="74">
      <formula>AND(U$9&gt;=14/24,U$9&lt;20/24)</formula>
    </cfRule>
    <cfRule type="expression" dxfId="3472" priority="75">
      <formula>AND(U$9&gt;=8/24,U$9&lt;14/24)</formula>
    </cfRule>
    <cfRule type="expression" dxfId="3471" priority="76">
      <formula>U$9&lt;8/24</formula>
    </cfRule>
  </conditionalFormatting>
  <conditionalFormatting sqref="AS15">
    <cfRule type="expression" dxfId="3470" priority="81">
      <formula>AA$9&gt;=20/24</formula>
    </cfRule>
    <cfRule type="expression" dxfId="3469" priority="82">
      <formula>AND(AA$9&gt;=14/24,AA$9&lt;20/24)</formula>
    </cfRule>
    <cfRule type="expression" dxfId="3468" priority="83">
      <formula>AND(AA$9&gt;=8/24,AA$9&lt;14/24)</formula>
    </cfRule>
    <cfRule type="expression" dxfId="3467" priority="84">
      <formula>AA$9&lt;8/24</formula>
    </cfRule>
  </conditionalFormatting>
  <conditionalFormatting sqref="AS16:AS21">
    <cfRule type="expression" dxfId="3466" priority="89">
      <formula>BE$9&gt;=20/24</formula>
    </cfRule>
    <cfRule type="expression" dxfId="3465" priority="90">
      <formula>AND(BE$9&gt;=14/24,BE$9&lt;20/24)</formula>
    </cfRule>
    <cfRule type="expression" dxfId="3464" priority="91">
      <formula>AND(BE$9&gt;=8/24,BE$9&lt;14/24)</formula>
    </cfRule>
    <cfRule type="expression" dxfId="3463" priority="92">
      <formula>BE$9&lt;8/24</formula>
    </cfRule>
  </conditionalFormatting>
  <conditionalFormatting sqref="AT15 AX15:BJ15">
    <cfRule type="expression" dxfId="3462" priority="93">
      <formula>AC$9&gt;=20/24</formula>
    </cfRule>
    <cfRule type="expression" dxfId="3461" priority="94">
      <formula>AND(AC$9&gt;=14/24,AC$9&lt;20/24)</formula>
    </cfRule>
    <cfRule type="expression" dxfId="3460" priority="95">
      <formula>AND(AC$9&gt;=8/24,AC$9&lt;14/24)</formula>
    </cfRule>
    <cfRule type="expression" dxfId="3459" priority="96">
      <formula>AC$9&lt;8/24</formula>
    </cfRule>
  </conditionalFormatting>
  <conditionalFormatting sqref="AT16:AT21">
    <cfRule type="expression" dxfId="3458" priority="97">
      <formula>BG$9&gt;=20/24</formula>
    </cfRule>
    <cfRule type="expression" dxfId="3457" priority="98">
      <formula>AND(BG$9&gt;=14/24,BG$9&lt;20/24)</formula>
    </cfRule>
    <cfRule type="expression" dxfId="3456" priority="99">
      <formula>AND(BG$9&gt;=8/24,BG$9&lt;14/24)</formula>
    </cfRule>
    <cfRule type="expression" dxfId="3455" priority="100">
      <formula>BG$9&lt;8/24</formula>
    </cfRule>
  </conditionalFormatting>
  <conditionalFormatting sqref="AU15:AV15">
    <cfRule type="expression" dxfId="3454" priority="101">
      <formula>AE$9&gt;=20/24</formula>
    </cfRule>
    <cfRule type="expression" dxfId="3453" priority="102">
      <formula>AND(AE$9&gt;=14/24,AE$9&lt;20/24)</formula>
    </cfRule>
    <cfRule type="expression" dxfId="3452" priority="103">
      <formula>AND(AE$9&gt;=8/24,AE$9&lt;14/24)</formula>
    </cfRule>
    <cfRule type="expression" dxfId="3451" priority="104">
      <formula>AE$9&lt;8/24</formula>
    </cfRule>
  </conditionalFormatting>
  <conditionalFormatting sqref="AU16:BJ21">
    <cfRule type="expression" dxfId="3450" priority="105">
      <formula>BI$9&gt;=20/24</formula>
    </cfRule>
    <cfRule type="expression" dxfId="3449" priority="106">
      <formula>AND(BI$9&gt;=14/24,BI$9&lt;20/24)</formula>
    </cfRule>
    <cfRule type="expression" dxfId="3448" priority="107">
      <formula>AND(BI$9&gt;=8/24,BI$9&lt;14/24)</formula>
    </cfRule>
    <cfRule type="expression" dxfId="3447" priority="108">
      <formula>BI$9&lt;8/24</formula>
    </cfRule>
  </conditionalFormatting>
  <conditionalFormatting sqref="AW15">
    <cfRule type="expression" dxfId="3446" priority="77">
      <formula>B$9&gt;=20/24</formula>
    </cfRule>
    <cfRule type="expression" dxfId="3445" priority="78">
      <formula>AND(B$9&gt;=14/24,B$9&lt;20/24)</formula>
    </cfRule>
    <cfRule type="expression" dxfId="3444" priority="79">
      <formula>AND(B$9&gt;=8/24,B$9&lt;14/24)</formula>
    </cfRule>
    <cfRule type="expression" dxfId="3443" priority="80">
      <formula>B$9&lt;8/24</formula>
    </cfRule>
  </conditionalFormatting>
  <conditionalFormatting sqref="A73">
    <cfRule type="expression" dxfId="3442" priority="28">
      <formula>$AH73=0</formula>
    </cfRule>
  </conditionalFormatting>
  <conditionalFormatting sqref="B97:C107 B137:C152 B109:C112 B125:C134 B154:C159 B11:Q13 R11:Y12">
    <cfRule type="expression" dxfId="3441" priority="24">
      <formula>B$9&gt;=20/24</formula>
    </cfRule>
  </conditionalFormatting>
  <conditionalFormatting sqref="B97:C107 B137:C152 B109:C112 B125:C134 B154:C159 B11:Q13 R11:Y12">
    <cfRule type="expression" dxfId="3440" priority="25">
      <formula>AND(B$9&gt;=14/24,B$9&lt;20/24)</formula>
    </cfRule>
    <cfRule type="expression" dxfId="3439" priority="26">
      <formula>AND(B$9&gt;=8/24,B$9&lt;14/24)</formula>
    </cfRule>
    <cfRule type="expression" dxfId="3438" priority="27">
      <formula>B$9&lt;8/24</formula>
    </cfRule>
  </conditionalFormatting>
  <conditionalFormatting sqref="B14:Y28">
    <cfRule type="expression" dxfId="3437" priority="14">
      <formula>B14&gt;$AG14*1</formula>
    </cfRule>
    <cfRule type="expression" dxfId="3436" priority="15">
      <formula>B$9&gt;=20/24</formula>
    </cfRule>
    <cfRule type="expression" dxfId="3435" priority="16">
      <formula>AND(B$9&gt;=14/24,B$9&lt;20/24)</formula>
    </cfRule>
    <cfRule type="expression" dxfId="3434" priority="17">
      <formula>AND(B$9&gt;=8/24,B$9&lt;14/24)</formula>
    </cfRule>
    <cfRule type="expression" dxfId="3433" priority="18">
      <formula>B$9&lt;8/24</formula>
    </cfRule>
  </conditionalFormatting>
  <conditionalFormatting sqref="B161:C167">
    <cfRule type="expression" dxfId="3432" priority="19">
      <formula>B$9&gt;=20/24</formula>
    </cfRule>
    <cfRule type="expression" dxfId="3431" priority="20">
      <formula>AND(B$9&gt;=14/24,B$9&lt;20/24)</formula>
    </cfRule>
    <cfRule type="expression" dxfId="3430" priority="21">
      <formula>AND(B$9&gt;=8/24,B$9&lt;14/24)</formula>
    </cfRule>
    <cfRule type="expression" dxfId="3429" priority="22">
      <formula>B$9&lt;8/24</formula>
    </cfRule>
  </conditionalFormatting>
  <conditionalFormatting sqref="B169:B274 C169:C174">
    <cfRule type="expression" dxfId="3428" priority="10">
      <formula>B$9&gt;=20/24</formula>
    </cfRule>
    <cfRule type="expression" dxfId="3427" priority="11">
      <formula>AND(B$9&gt;=14/24,B$9&lt;20/24)</formula>
    </cfRule>
    <cfRule type="expression" dxfId="3426" priority="12">
      <formula>AND(B$9&gt;=8/24,B$9&lt;14/24)</formula>
    </cfRule>
    <cfRule type="expression" dxfId="3425" priority="13">
      <formula>B$9&lt;8/24</formula>
    </cfRule>
  </conditionalFormatting>
  <conditionalFormatting sqref="B11:Q13 R11:Y12">
    <cfRule type="expression" dxfId="3424" priority="23">
      <formula>B11&gt;$AG11*1</formula>
    </cfRule>
  </conditionalFormatting>
  <conditionalFormatting sqref="A153">
    <cfRule type="expression" dxfId="3423" priority="9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422" priority="5">
      <formula>AL$9&gt;=20/24</formula>
    </cfRule>
  </conditionalFormatting>
  <conditionalFormatting sqref="AL153">
    <cfRule type="expression" dxfId="3421" priority="6">
      <formula>AND(AL$9&gt;=14/24,AL$9&lt;20/24)</formula>
    </cfRule>
    <cfRule type="expression" dxfId="3420" priority="7">
      <formula>AND(AL$9&gt;=8/24,AL$9&lt;14/24)</formula>
    </cfRule>
    <cfRule type="expression" dxfId="3419" priority="8">
      <formula>AL$9&lt;8/24</formula>
    </cfRule>
  </conditionalFormatting>
  <conditionalFormatting sqref="AA137:AF151">
    <cfRule type="expression" dxfId="3418" priority="1">
      <formula>AA$9&gt;=20/24</formula>
    </cfRule>
    <cfRule type="expression" dxfId="3417" priority="2">
      <formula>AND(AA$9&gt;=14/24,AA$9&lt;20/24)</formula>
    </cfRule>
    <cfRule type="expression" dxfId="3416" priority="3">
      <formula>AND(AA$9&gt;=8/24,AA$9&lt;14/24)</formula>
    </cfRule>
    <cfRule type="expression" dxfId="3415" priority="4">
      <formula>AA$9&lt;8/24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CJ305"/>
  <sheetViews>
    <sheetView zoomScale="112" zoomScaleNormal="112" workbookViewId="0">
      <pane xSplit="1" ySplit="10" topLeftCell="H80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V2" sqref="V1:X1048576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2080/10/6</v>
      </c>
      <c r="C4" s="250"/>
      <c r="D4" s="250"/>
      <c r="E4" s="251" t="str">
        <f ca="1">"2080/"&amp;"10/"&amp;INT(MID(CELL("filename",G6),FIND("]",CELL("filename",G6))+1,200))</f>
        <v>2080/10/6</v>
      </c>
      <c r="F4" s="251"/>
      <c r="G4" s="251"/>
      <c r="H4" s="251" t="str">
        <f ca="1">TEXT(E4,"dddd")</f>
        <v>Sunday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76.800000000000011</v>
      </c>
      <c r="C5" s="30">
        <f t="shared" si="0"/>
        <v>74.7</v>
      </c>
      <c r="D5" s="30">
        <f t="shared" si="0"/>
        <v>83.4</v>
      </c>
      <c r="E5" s="30">
        <f t="shared" si="0"/>
        <v>80.8</v>
      </c>
      <c r="F5" s="30">
        <f t="shared" si="0"/>
        <v>138.30000000000001</v>
      </c>
      <c r="G5" s="30">
        <f t="shared" si="0"/>
        <v>171</v>
      </c>
      <c r="H5" s="30">
        <f t="shared" si="0"/>
        <v>164.2</v>
      </c>
      <c r="I5" s="30">
        <f t="shared" si="0"/>
        <v>152.5</v>
      </c>
      <c r="J5" s="30">
        <f t="shared" si="0"/>
        <v>152.5</v>
      </c>
      <c r="K5" s="30">
        <f t="shared" si="0"/>
        <v>169</v>
      </c>
      <c r="L5" s="30">
        <f t="shared" si="0"/>
        <v>151</v>
      </c>
      <c r="M5" s="30">
        <f t="shared" si="0"/>
        <v>173.5</v>
      </c>
      <c r="N5" s="30">
        <f t="shared" si="0"/>
        <v>206.8</v>
      </c>
      <c r="O5" s="30" t="str">
        <f t="shared" si="0"/>
        <v>a</v>
      </c>
      <c r="P5" s="30" t="str">
        <f t="shared" si="0"/>
        <v>a</v>
      </c>
      <c r="Q5" s="30">
        <f t="shared" si="0"/>
        <v>206.8</v>
      </c>
      <c r="R5" s="30">
        <f t="shared" si="0"/>
        <v>193.2</v>
      </c>
      <c r="S5" s="30">
        <f t="shared" si="0"/>
        <v>198.60000000000002</v>
      </c>
      <c r="T5" s="30">
        <f t="shared" si="0"/>
        <v>168.8</v>
      </c>
      <c r="U5" s="30">
        <f t="shared" si="0"/>
        <v>157.19999999999999</v>
      </c>
      <c r="V5" s="30">
        <f t="shared" si="0"/>
        <v>157.19999999999999</v>
      </c>
      <c r="W5" s="30">
        <f t="shared" si="0"/>
        <v>150.1</v>
      </c>
      <c r="X5" s="30">
        <f t="shared" si="0"/>
        <v>162.6</v>
      </c>
      <c r="Y5" s="30">
        <f t="shared" si="0"/>
        <v>142.20000000000002</v>
      </c>
      <c r="Z5" s="30">
        <f t="shared" si="0"/>
        <v>117.4</v>
      </c>
      <c r="AA5" s="30">
        <f>AB108</f>
        <v>117.4</v>
      </c>
      <c r="AB5" s="30">
        <f t="shared" si="0"/>
        <v>74.2</v>
      </c>
      <c r="AC5" s="30">
        <f t="shared" si="0"/>
        <v>74.2</v>
      </c>
      <c r="AD5" s="30">
        <f t="shared" si="0"/>
        <v>70.2</v>
      </c>
      <c r="AE5" s="30">
        <f t="shared" si="0"/>
        <v>69.2</v>
      </c>
      <c r="AF5" s="30">
        <f>B108</f>
        <v>72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Load=1688</v>
      </c>
      <c r="B7" s="35">
        <f t="shared" ref="B7:AF7" si="1">B116</f>
        <v>1776.7999999999997</v>
      </c>
      <c r="C7" s="35">
        <f t="shared" si="1"/>
        <v>1791.2</v>
      </c>
      <c r="D7" s="35">
        <f t="shared" si="1"/>
        <v>1745.0999999999995</v>
      </c>
      <c r="E7" s="35">
        <f t="shared" si="1"/>
        <v>1732.1000000000001</v>
      </c>
      <c r="F7" s="35">
        <f t="shared" si="1"/>
        <v>1712.1000000000001</v>
      </c>
      <c r="G7" s="35">
        <f t="shared" si="1"/>
        <v>1688.3000000000004</v>
      </c>
      <c r="H7" s="35">
        <f t="shared" si="1"/>
        <v>1712.1</v>
      </c>
      <c r="I7" s="35">
        <f t="shared" si="1"/>
        <v>1749.4999999999998</v>
      </c>
      <c r="J7" s="35">
        <f t="shared" si="1"/>
        <v>1803.6</v>
      </c>
      <c r="K7" s="35">
        <f t="shared" si="1"/>
        <v>1903.6</v>
      </c>
      <c r="L7" s="35">
        <f t="shared" si="1"/>
        <v>2123.1</v>
      </c>
      <c r="M7" s="35">
        <f t="shared" si="1"/>
        <v>1939.1</v>
      </c>
      <c r="N7" s="35">
        <f t="shared" si="1"/>
        <v>1781.6000000000004</v>
      </c>
      <c r="O7" s="35">
        <f t="shared" si="1"/>
        <v>1824.4000000000005</v>
      </c>
      <c r="P7" s="35" t="str">
        <f t="shared" si="1"/>
        <v>i</v>
      </c>
      <c r="Q7" s="35" t="str">
        <f t="shared" si="1"/>
        <v>i</v>
      </c>
      <c r="R7" s="35">
        <f t="shared" si="1"/>
        <v>1824.4000000000005</v>
      </c>
      <c r="S7" s="35">
        <f t="shared" si="1"/>
        <v>1882.9000000000003</v>
      </c>
      <c r="T7" s="35">
        <f t="shared" si="1"/>
        <v>1867.4</v>
      </c>
      <c r="U7" s="35">
        <f t="shared" si="1"/>
        <v>1814.5000000000002</v>
      </c>
      <c r="V7" s="35">
        <f t="shared" si="1"/>
        <v>1731.8000000000004</v>
      </c>
      <c r="W7" s="35">
        <f t="shared" si="1"/>
        <v>1692.2000000000003</v>
      </c>
      <c r="X7" s="35">
        <f t="shared" si="1"/>
        <v>1699.1000000000001</v>
      </c>
      <c r="Y7" s="35">
        <f t="shared" si="1"/>
        <v>1817.1000000000004</v>
      </c>
      <c r="Z7" s="35">
        <f t="shared" si="1"/>
        <v>1813.1000000000004</v>
      </c>
      <c r="AA7" s="35">
        <f t="shared" si="1"/>
        <v>1977.5700000000004</v>
      </c>
      <c r="AB7" s="35">
        <f>AB116</f>
        <v>1978.5700000000004</v>
      </c>
      <c r="AC7" s="35">
        <f t="shared" si="1"/>
        <v>1936.3700000000001</v>
      </c>
      <c r="AD7" s="35">
        <f t="shared" si="1"/>
        <v>1937.3700000000001</v>
      </c>
      <c r="AE7" s="35">
        <f t="shared" si="1"/>
        <v>1934.3700000000001</v>
      </c>
      <c r="AF7" s="35">
        <f t="shared" si="1"/>
        <v>1887.3700000000001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2356.77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e">
        <f>"DAILY NATIONAL PEAK : "&amp;MAX(AM25:BJ25)&amp;" MW"</f>
        <v>#VALUE!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</v>
      </c>
      <c r="C11" s="43">
        <v>31</v>
      </c>
      <c r="D11" s="43">
        <v>31</v>
      </c>
      <c r="E11" s="43">
        <v>31</v>
      </c>
      <c r="F11" s="43">
        <v>31</v>
      </c>
      <c r="G11" s="43">
        <v>31</v>
      </c>
      <c r="H11" s="43">
        <v>31</v>
      </c>
      <c r="I11" s="43">
        <v>31</v>
      </c>
      <c r="J11" s="43">
        <v>31</v>
      </c>
      <c r="K11" s="43">
        <v>31</v>
      </c>
      <c r="L11" s="43">
        <v>31</v>
      </c>
      <c r="M11" s="43">
        <v>31</v>
      </c>
      <c r="N11" s="43">
        <v>35.1</v>
      </c>
      <c r="O11" s="43">
        <v>35.1</v>
      </c>
      <c r="P11" s="44" t="s">
        <v>426</v>
      </c>
      <c r="Q11" s="44" t="s">
        <v>426</v>
      </c>
      <c r="R11" s="44">
        <v>35.1</v>
      </c>
      <c r="S11" s="44">
        <v>31.1</v>
      </c>
      <c r="T11" s="44">
        <v>31.1</v>
      </c>
      <c r="U11" s="44">
        <v>31.1</v>
      </c>
      <c r="V11" s="44">
        <v>31.1</v>
      </c>
      <c r="W11" s="44">
        <v>31.1</v>
      </c>
      <c r="X11" s="44">
        <v>34</v>
      </c>
      <c r="Y11" s="44">
        <v>34</v>
      </c>
      <c r="Z11" s="44">
        <v>34</v>
      </c>
      <c r="AA11" s="44">
        <v>30.1</v>
      </c>
      <c r="AB11" s="44">
        <v>30.1</v>
      </c>
      <c r="AC11" s="44">
        <v>30.1</v>
      </c>
      <c r="AD11" s="44">
        <v>30.1</v>
      </c>
      <c r="AE11" s="44">
        <v>30.1</v>
      </c>
      <c r="AF11" s="44">
        <v>30.1</v>
      </c>
      <c r="AG11" s="45">
        <v>86</v>
      </c>
      <c r="AH11" s="46">
        <f t="shared" ref="AH11:AH74" si="2">MAX(B11:AF11)</f>
        <v>35.1</v>
      </c>
      <c r="AI11" s="47">
        <f t="shared" ref="AI11:AI74" si="3">MIN(B11:AF11)</f>
        <v>30.1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24</v>
      </c>
      <c r="C12" s="43">
        <v>24</v>
      </c>
      <c r="D12" s="43">
        <v>24</v>
      </c>
      <c r="E12" s="43">
        <v>24</v>
      </c>
      <c r="F12" s="43">
        <v>24</v>
      </c>
      <c r="G12" s="43">
        <v>24</v>
      </c>
      <c r="H12" s="43">
        <v>24</v>
      </c>
      <c r="I12" s="43">
        <v>24</v>
      </c>
      <c r="J12" s="43">
        <v>24</v>
      </c>
      <c r="K12" s="43">
        <v>24</v>
      </c>
      <c r="L12" s="43">
        <v>24</v>
      </c>
      <c r="M12" s="43">
        <v>24</v>
      </c>
      <c r="N12" s="43">
        <v>25.4</v>
      </c>
      <c r="O12" s="43">
        <v>25.4</v>
      </c>
      <c r="P12" s="44" t="s">
        <v>417</v>
      </c>
      <c r="Q12" s="44" t="s">
        <v>417</v>
      </c>
      <c r="R12" s="44">
        <v>25.4</v>
      </c>
      <c r="S12" s="44">
        <v>25</v>
      </c>
      <c r="T12" s="44">
        <v>25</v>
      </c>
      <c r="U12" s="44">
        <v>25</v>
      </c>
      <c r="V12" s="44">
        <v>26</v>
      </c>
      <c r="W12" s="44">
        <v>26</v>
      </c>
      <c r="X12" s="44">
        <v>27</v>
      </c>
      <c r="Y12" s="44">
        <v>27</v>
      </c>
      <c r="Z12" s="44">
        <v>27</v>
      </c>
      <c r="AA12" s="44">
        <v>25</v>
      </c>
      <c r="AB12" s="44">
        <v>25</v>
      </c>
      <c r="AC12" s="44">
        <v>25</v>
      </c>
      <c r="AD12" s="44">
        <v>25</v>
      </c>
      <c r="AE12" s="44">
        <v>25</v>
      </c>
      <c r="AF12" s="44">
        <v>25</v>
      </c>
      <c r="AG12" s="48">
        <v>82</v>
      </c>
      <c r="AH12" s="46">
        <f t="shared" si="2"/>
        <v>27</v>
      </c>
      <c r="AI12" s="47">
        <f t="shared" si="3"/>
        <v>24</v>
      </c>
      <c r="AK12" s="49"/>
      <c r="AL12" s="50" t="str">
        <f ca="1">MID(CELL("filename",C7),FIND("]",CELL("filename",C7))+1,600)</f>
        <v>06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67.400000000000006</v>
      </c>
      <c r="C13" s="43">
        <v>67.400000000000006</v>
      </c>
      <c r="D13" s="43">
        <v>67.400000000000006</v>
      </c>
      <c r="E13" s="43">
        <v>67.400000000000006</v>
      </c>
      <c r="F13" s="43">
        <v>67.400000000000006</v>
      </c>
      <c r="G13" s="43">
        <v>67.400000000000006</v>
      </c>
      <c r="H13" s="43">
        <v>67.400000000000006</v>
      </c>
      <c r="I13" s="43">
        <v>67.400000000000006</v>
      </c>
      <c r="J13" s="43">
        <v>67.400000000000006</v>
      </c>
      <c r="K13" s="43">
        <v>67.400000000000006</v>
      </c>
      <c r="L13" s="43">
        <v>67.400000000000006</v>
      </c>
      <c r="M13" s="43">
        <v>67.400000000000006</v>
      </c>
      <c r="N13" s="43">
        <v>30.5</v>
      </c>
      <c r="O13" s="43">
        <v>30.5</v>
      </c>
      <c r="P13" s="44" t="s">
        <v>416</v>
      </c>
      <c r="Q13" s="44" t="s">
        <v>416</v>
      </c>
      <c r="R13" s="44">
        <v>30.5</v>
      </c>
      <c r="S13" s="44">
        <v>41</v>
      </c>
      <c r="T13" s="44">
        <v>41</v>
      </c>
      <c r="U13" s="44">
        <v>41</v>
      </c>
      <c r="V13" s="44">
        <v>27</v>
      </c>
      <c r="W13" s="44">
        <v>27</v>
      </c>
      <c r="X13" s="44">
        <v>42.5</v>
      </c>
      <c r="Y13" s="44">
        <v>42.5</v>
      </c>
      <c r="Z13" s="44">
        <v>42.5</v>
      </c>
      <c r="AA13" s="44">
        <v>66.900000000000006</v>
      </c>
      <c r="AB13" s="44">
        <v>66.900000000000006</v>
      </c>
      <c r="AC13" s="44">
        <v>66.900000000000006</v>
      </c>
      <c r="AD13" s="44">
        <v>66.900000000000006</v>
      </c>
      <c r="AE13" s="44">
        <v>66.900000000000006</v>
      </c>
      <c r="AF13" s="44">
        <v>66.900000000000006</v>
      </c>
      <c r="AG13" s="48">
        <v>78</v>
      </c>
      <c r="AH13" s="46">
        <f t="shared" si="2"/>
        <v>67.400000000000006</v>
      </c>
      <c r="AI13" s="47">
        <f t="shared" si="3"/>
        <v>27</v>
      </c>
      <c r="AK13" s="49"/>
      <c r="AL13" s="50" t="str">
        <f ca="1">"Daily Load Curve(Excluding of Export) of Nepal ("&amp;A4&amp;" "&amp;B4&amp;")"</f>
        <v>Daily Load Curve(Excluding of Export) of Nepal (Nepali Date: 2080/10/6)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36.200000000000003</v>
      </c>
      <c r="C14" s="43">
        <v>36.200000000000003</v>
      </c>
      <c r="D14" s="43">
        <v>36.200000000000003</v>
      </c>
      <c r="E14" s="43">
        <v>36.200000000000003</v>
      </c>
      <c r="F14" s="43">
        <v>36.200000000000003</v>
      </c>
      <c r="G14" s="43">
        <v>36.200000000000003</v>
      </c>
      <c r="H14" s="43">
        <v>36.200000000000003</v>
      </c>
      <c r="I14" s="43">
        <v>36.200000000000003</v>
      </c>
      <c r="J14" s="43">
        <v>36.200000000000003</v>
      </c>
      <c r="K14" s="43">
        <v>36.200000000000003</v>
      </c>
      <c r="L14" s="43">
        <v>36.200000000000003</v>
      </c>
      <c r="M14" s="43">
        <v>36.200000000000003</v>
      </c>
      <c r="N14" s="43">
        <v>29.1</v>
      </c>
      <c r="O14" s="43">
        <v>29.1</v>
      </c>
      <c r="P14" s="44" t="s">
        <v>418</v>
      </c>
      <c r="Q14" s="44" t="s">
        <v>418</v>
      </c>
      <c r="R14" s="44">
        <v>29.1</v>
      </c>
      <c r="S14" s="44">
        <v>29.1</v>
      </c>
      <c r="T14" s="44">
        <v>29.1</v>
      </c>
      <c r="U14" s="44">
        <v>29.1</v>
      </c>
      <c r="V14" s="44">
        <v>27.6</v>
      </c>
      <c r="W14" s="44">
        <v>27.6</v>
      </c>
      <c r="X14" s="44">
        <v>29.5</v>
      </c>
      <c r="Y14" s="44">
        <v>29.5</v>
      </c>
      <c r="Z14" s="44">
        <v>29.5</v>
      </c>
      <c r="AA14" s="44">
        <v>32.6</v>
      </c>
      <c r="AB14" s="44">
        <v>32.6</v>
      </c>
      <c r="AC14" s="44">
        <v>32.6</v>
      </c>
      <c r="AD14" s="44">
        <v>32.6</v>
      </c>
      <c r="AE14" s="44">
        <v>32.6</v>
      </c>
      <c r="AF14" s="44">
        <v>32.6</v>
      </c>
      <c r="AG14" s="48">
        <v>77</v>
      </c>
      <c r="AH14" s="46">
        <f t="shared" si="2"/>
        <v>36.200000000000003</v>
      </c>
      <c r="AI14" s="47">
        <f t="shared" si="3"/>
        <v>27.6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71.599999999999994</v>
      </c>
      <c r="C15" s="43">
        <v>71.599999999999994</v>
      </c>
      <c r="D15" s="43">
        <v>71.599999999999994</v>
      </c>
      <c r="E15" s="43">
        <v>71.599999999999994</v>
      </c>
      <c r="F15" s="43">
        <v>71.599999999999994</v>
      </c>
      <c r="G15" s="43">
        <v>71.599999999999994</v>
      </c>
      <c r="H15" s="43">
        <v>71.599999999999994</v>
      </c>
      <c r="I15" s="43">
        <v>71.599999999999994</v>
      </c>
      <c r="J15" s="43">
        <v>71.599999999999994</v>
      </c>
      <c r="K15" s="43">
        <v>71.599999999999994</v>
      </c>
      <c r="L15" s="43">
        <v>71.599999999999994</v>
      </c>
      <c r="M15" s="43">
        <v>71.599999999999994</v>
      </c>
      <c r="N15" s="43">
        <v>65.8</v>
      </c>
      <c r="O15" s="43">
        <v>65.8</v>
      </c>
      <c r="P15" s="44" t="s">
        <v>419</v>
      </c>
      <c r="Q15" s="44" t="s">
        <v>419</v>
      </c>
      <c r="R15" s="44">
        <v>65.8</v>
      </c>
      <c r="S15" s="44">
        <v>65.8</v>
      </c>
      <c r="T15" s="44">
        <v>65.8</v>
      </c>
      <c r="U15" s="44">
        <v>65.8</v>
      </c>
      <c r="V15" s="44">
        <v>59</v>
      </c>
      <c r="W15" s="44">
        <v>59</v>
      </c>
      <c r="X15" s="44">
        <v>54.5</v>
      </c>
      <c r="Y15" s="44">
        <v>54.5</v>
      </c>
      <c r="Z15" s="44">
        <v>54.5</v>
      </c>
      <c r="AA15" s="44">
        <v>60.7</v>
      </c>
      <c r="AB15" s="44">
        <v>60.7</v>
      </c>
      <c r="AC15" s="44">
        <v>60.7</v>
      </c>
      <c r="AD15" s="44">
        <v>60.7</v>
      </c>
      <c r="AE15" s="44">
        <v>60.7</v>
      </c>
      <c r="AF15" s="44">
        <v>60.7</v>
      </c>
      <c r="AG15" s="48">
        <v>73</v>
      </c>
      <c r="AH15" s="46">
        <f t="shared" si="2"/>
        <v>71.599999999999994</v>
      </c>
      <c r="AI15" s="47">
        <f t="shared" si="3"/>
        <v>54.5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46.5</v>
      </c>
      <c r="C16" s="43">
        <v>46.5</v>
      </c>
      <c r="D16" s="43">
        <v>46.5</v>
      </c>
      <c r="E16" s="43">
        <v>46.5</v>
      </c>
      <c r="F16" s="43">
        <v>46.5</v>
      </c>
      <c r="G16" s="43">
        <v>46.5</v>
      </c>
      <c r="H16" s="43">
        <v>46.5</v>
      </c>
      <c r="I16" s="43">
        <v>46.5</v>
      </c>
      <c r="J16" s="43">
        <v>46.5</v>
      </c>
      <c r="K16" s="43">
        <v>46.5</v>
      </c>
      <c r="L16" s="43">
        <v>46.5</v>
      </c>
      <c r="M16" s="43">
        <v>46.5</v>
      </c>
      <c r="N16" s="43">
        <v>36.9</v>
      </c>
      <c r="O16" s="43">
        <v>36.9</v>
      </c>
      <c r="P16" s="44" t="s">
        <v>417</v>
      </c>
      <c r="Q16" s="44" t="s">
        <v>417</v>
      </c>
      <c r="R16" s="44">
        <v>36.9</v>
      </c>
      <c r="S16" s="44">
        <v>36.9</v>
      </c>
      <c r="T16" s="44">
        <v>36.9</v>
      </c>
      <c r="U16" s="44">
        <v>36.9</v>
      </c>
      <c r="V16" s="44">
        <v>53.3</v>
      </c>
      <c r="W16" s="44">
        <v>53.3</v>
      </c>
      <c r="X16" s="44">
        <v>57</v>
      </c>
      <c r="Y16" s="44">
        <v>57</v>
      </c>
      <c r="Z16" s="44">
        <v>57</v>
      </c>
      <c r="AA16" s="44">
        <v>58.9</v>
      </c>
      <c r="AB16" s="44">
        <v>58.9</v>
      </c>
      <c r="AC16" s="44">
        <v>58.9</v>
      </c>
      <c r="AD16" s="44">
        <v>58.9</v>
      </c>
      <c r="AE16" s="44">
        <v>58.9</v>
      </c>
      <c r="AF16" s="44">
        <v>58.9</v>
      </c>
      <c r="AG16" s="48">
        <v>71</v>
      </c>
      <c r="AH16" s="46">
        <f t="shared" si="2"/>
        <v>58.9</v>
      </c>
      <c r="AI16" s="47">
        <f t="shared" si="3"/>
        <v>36.9</v>
      </c>
      <c r="AK16" s="49"/>
      <c r="AL16" s="52" t="s">
        <v>7</v>
      </c>
      <c r="AM16" s="57">
        <f t="shared" ref="AM16:AR16" si="4">B71</f>
        <v>1172.6999999999998</v>
      </c>
      <c r="AN16" s="57">
        <f t="shared" si="4"/>
        <v>1172.6999999999998</v>
      </c>
      <c r="AO16" s="57">
        <f t="shared" si="4"/>
        <v>1172.6999999999998</v>
      </c>
      <c r="AP16" s="57">
        <f t="shared" si="4"/>
        <v>1172.6999999999998</v>
      </c>
      <c r="AQ16" s="57">
        <f t="shared" si="4"/>
        <v>1172.6999999999998</v>
      </c>
      <c r="AR16" s="57">
        <f t="shared" si="4"/>
        <v>1152.6999999999998</v>
      </c>
      <c r="AS16" s="57">
        <f>I71</f>
        <v>1152.6999999999998</v>
      </c>
      <c r="AT16" s="57">
        <f>K71</f>
        <v>1152.6999999999998</v>
      </c>
      <c r="AU16" s="57">
        <f t="shared" ref="AU16:BD16" si="5">M71</f>
        <v>1152.6999999999998</v>
      </c>
      <c r="AV16" s="57">
        <f t="shared" si="5"/>
        <v>1000.8000000000002</v>
      </c>
      <c r="AW16" s="57">
        <f t="shared" si="5"/>
        <v>1000.8000000000002</v>
      </c>
      <c r="AX16" s="57" t="str">
        <f t="shared" si="5"/>
        <v>u</v>
      </c>
      <c r="AY16" s="57" t="str">
        <f t="shared" si="5"/>
        <v>u</v>
      </c>
      <c r="AZ16" s="57">
        <f t="shared" si="5"/>
        <v>1000.8000000000002</v>
      </c>
      <c r="BA16" s="57">
        <f t="shared" si="5"/>
        <v>1006.9000000000002</v>
      </c>
      <c r="BB16" s="57">
        <f t="shared" si="5"/>
        <v>1006.9000000000002</v>
      </c>
      <c r="BC16" s="57">
        <f t="shared" si="5"/>
        <v>1006.9000000000002</v>
      </c>
      <c r="BD16" s="57">
        <f t="shared" si="5"/>
        <v>1002.0000000000002</v>
      </c>
      <c r="BE16" s="58">
        <f>X71</f>
        <v>1031.2000000000003</v>
      </c>
      <c r="BF16" s="58">
        <f>Z71</f>
        <v>1031.2000000000003</v>
      </c>
      <c r="BG16" s="58">
        <f>AB71</f>
        <v>1146.17</v>
      </c>
      <c r="BH16" s="58">
        <f>AD71</f>
        <v>1146.17</v>
      </c>
      <c r="BI16" s="58">
        <f>AE71</f>
        <v>1146.17</v>
      </c>
      <c r="BJ16" s="58">
        <f>AF71</f>
        <v>1146.17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41.4</v>
      </c>
      <c r="C17" s="44">
        <v>41.4</v>
      </c>
      <c r="D17" s="44">
        <v>41.4</v>
      </c>
      <c r="E17" s="44">
        <v>41.4</v>
      </c>
      <c r="F17" s="44">
        <v>41.4</v>
      </c>
      <c r="G17" s="44">
        <v>41.4</v>
      </c>
      <c r="H17" s="44">
        <v>41.4</v>
      </c>
      <c r="I17" s="44">
        <v>41.4</v>
      </c>
      <c r="J17" s="44">
        <v>41.4</v>
      </c>
      <c r="K17" s="44">
        <v>41.4</v>
      </c>
      <c r="L17" s="44">
        <v>41.4</v>
      </c>
      <c r="M17" s="44">
        <v>41.4</v>
      </c>
      <c r="N17" s="44">
        <v>31</v>
      </c>
      <c r="O17" s="44">
        <v>31</v>
      </c>
      <c r="P17" s="44" t="s">
        <v>415</v>
      </c>
      <c r="Q17" s="44" t="s">
        <v>415</v>
      </c>
      <c r="R17" s="44">
        <v>31</v>
      </c>
      <c r="S17" s="44">
        <v>31</v>
      </c>
      <c r="T17" s="44">
        <v>31</v>
      </c>
      <c r="U17" s="44">
        <v>31</v>
      </c>
      <c r="V17" s="44">
        <v>31</v>
      </c>
      <c r="W17" s="44">
        <v>31</v>
      </c>
      <c r="X17" s="44">
        <v>39.5</v>
      </c>
      <c r="Y17" s="44">
        <v>39.5</v>
      </c>
      <c r="Z17" s="44">
        <v>39.5</v>
      </c>
      <c r="AA17" s="44">
        <v>42.8</v>
      </c>
      <c r="AB17" s="44">
        <v>42.8</v>
      </c>
      <c r="AC17" s="44">
        <v>42.8</v>
      </c>
      <c r="AD17" s="44">
        <v>42.8</v>
      </c>
      <c r="AE17" s="44">
        <v>42.8</v>
      </c>
      <c r="AF17" s="44">
        <v>42.8</v>
      </c>
      <c r="AG17" s="45">
        <v>54</v>
      </c>
      <c r="AH17" s="46">
        <f t="shared" si="2"/>
        <v>42.8</v>
      </c>
      <c r="AI17" s="47">
        <f t="shared" si="3"/>
        <v>31</v>
      </c>
      <c r="AK17" s="49"/>
      <c r="AL17" s="52" t="s">
        <v>29</v>
      </c>
      <c r="AM17" s="57">
        <f t="shared" ref="AM17:AR17" si="6">B78</f>
        <v>653.70000000000005</v>
      </c>
      <c r="AN17" s="57">
        <f t="shared" si="6"/>
        <v>654.1</v>
      </c>
      <c r="AO17" s="57">
        <f t="shared" si="6"/>
        <v>617.90000000000009</v>
      </c>
      <c r="AP17" s="57">
        <f t="shared" si="6"/>
        <v>596.5</v>
      </c>
      <c r="AQ17" s="57">
        <f t="shared" si="6"/>
        <v>584.1</v>
      </c>
      <c r="AR17" s="57">
        <f t="shared" si="6"/>
        <v>554.30000000000007</v>
      </c>
      <c r="AS17" s="57">
        <f>I78</f>
        <v>536.30000000000007</v>
      </c>
      <c r="AT17" s="57">
        <f>K78</f>
        <v>536.30000000000007</v>
      </c>
      <c r="AU17" s="57">
        <f t="shared" ref="AU17:BD17" si="7">M78</f>
        <v>578.30000000000007</v>
      </c>
      <c r="AV17" s="57">
        <f t="shared" si="7"/>
        <v>549.80000000000007</v>
      </c>
      <c r="AW17" s="57">
        <f t="shared" si="7"/>
        <v>537.70000000000005</v>
      </c>
      <c r="AX17" s="57" t="str">
        <f t="shared" si="7"/>
        <v>a</v>
      </c>
      <c r="AY17" s="57" t="str">
        <f t="shared" si="7"/>
        <v>a</v>
      </c>
      <c r="AZ17" s="57">
        <f t="shared" si="7"/>
        <v>537.70000000000005</v>
      </c>
      <c r="BA17" s="57">
        <f t="shared" si="7"/>
        <v>425.4</v>
      </c>
      <c r="BB17" s="57">
        <f t="shared" si="7"/>
        <v>418.2</v>
      </c>
      <c r="BC17" s="57">
        <f t="shared" si="7"/>
        <v>363.2</v>
      </c>
      <c r="BD17" s="57">
        <f t="shared" si="7"/>
        <v>310.5</v>
      </c>
      <c r="BE17" s="58">
        <f>X78</f>
        <v>430.5</v>
      </c>
      <c r="BF17" s="58">
        <f>Z78</f>
        <v>492.5</v>
      </c>
      <c r="BG17" s="58">
        <f>AB78</f>
        <v>648.30000000000007</v>
      </c>
      <c r="BH17" s="58">
        <f>AD78</f>
        <v>648.30000000000007</v>
      </c>
      <c r="BI17" s="58">
        <f>AE78</f>
        <v>648.30000000000007</v>
      </c>
      <c r="BJ17" s="58">
        <f>AF78</f>
        <v>648.30000000000007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22</v>
      </c>
      <c r="C18" s="44">
        <v>22</v>
      </c>
      <c r="D18" s="44">
        <v>22</v>
      </c>
      <c r="E18" s="44">
        <v>22</v>
      </c>
      <c r="F18" s="44">
        <v>22</v>
      </c>
      <c r="G18" s="44">
        <v>22</v>
      </c>
      <c r="H18" s="44">
        <v>22</v>
      </c>
      <c r="I18" s="44">
        <v>22</v>
      </c>
      <c r="J18" s="44">
        <v>22</v>
      </c>
      <c r="K18" s="44">
        <v>22</v>
      </c>
      <c r="L18" s="44">
        <v>22</v>
      </c>
      <c r="M18" s="44">
        <v>22</v>
      </c>
      <c r="N18" s="44">
        <v>17</v>
      </c>
      <c r="O18" s="44">
        <v>17</v>
      </c>
      <c r="P18" s="44"/>
      <c r="Q18" s="44"/>
      <c r="R18" s="44">
        <v>17</v>
      </c>
      <c r="S18" s="44">
        <v>17</v>
      </c>
      <c r="T18" s="44">
        <v>17</v>
      </c>
      <c r="U18" s="44">
        <v>17</v>
      </c>
      <c r="V18" s="44">
        <v>17</v>
      </c>
      <c r="W18" s="44">
        <v>17</v>
      </c>
      <c r="X18" s="44">
        <v>17.2</v>
      </c>
      <c r="Y18" s="44">
        <v>17.2</v>
      </c>
      <c r="Z18" s="44">
        <v>17.2</v>
      </c>
      <c r="AA18" s="44">
        <v>19.5</v>
      </c>
      <c r="AB18" s="44">
        <v>19.5</v>
      </c>
      <c r="AC18" s="44">
        <v>19.5</v>
      </c>
      <c r="AD18" s="44">
        <v>19.5</v>
      </c>
      <c r="AE18" s="44">
        <v>19.5</v>
      </c>
      <c r="AF18" s="44">
        <v>19.5</v>
      </c>
      <c r="AG18" s="48">
        <v>52.465000000000003</v>
      </c>
      <c r="AH18" s="46">
        <f t="shared" si="2"/>
        <v>22</v>
      </c>
      <c r="AI18" s="47">
        <f t="shared" si="3"/>
        <v>17</v>
      </c>
      <c r="AK18" s="49"/>
      <c r="AL18" s="52" t="s">
        <v>31</v>
      </c>
      <c r="AM18" s="57">
        <f t="shared" ref="AM18:AR18" si="8">B92</f>
        <v>338.40000000000003</v>
      </c>
      <c r="AN18" s="57">
        <f t="shared" si="8"/>
        <v>370.90000000000003</v>
      </c>
      <c r="AO18" s="57">
        <f t="shared" si="8"/>
        <v>370.2</v>
      </c>
      <c r="AP18" s="57">
        <f t="shared" si="8"/>
        <v>370.29999999999995</v>
      </c>
      <c r="AQ18" s="57">
        <f t="shared" si="8"/>
        <v>369.8</v>
      </c>
      <c r="AR18" s="57">
        <f t="shared" si="8"/>
        <v>369.8</v>
      </c>
      <c r="AS18" s="57">
        <f>I92</f>
        <v>362.09999999999997</v>
      </c>
      <c r="AT18" s="57">
        <f>K92</f>
        <v>362.09999999999997</v>
      </c>
      <c r="AU18" s="57">
        <f t="shared" ref="AU18:BD18" si="9">M92</f>
        <v>340.09999999999997</v>
      </c>
      <c r="AV18" s="57">
        <f t="shared" si="9"/>
        <v>354.49999999999994</v>
      </c>
      <c r="AW18" s="57">
        <f t="shared" si="9"/>
        <v>356.1</v>
      </c>
      <c r="AX18" s="57" t="str">
        <f t="shared" si="9"/>
        <v>r</v>
      </c>
      <c r="AY18" s="57" t="str">
        <f t="shared" si="9"/>
        <v>r</v>
      </c>
      <c r="AZ18" s="57">
        <f t="shared" si="9"/>
        <v>356.1</v>
      </c>
      <c r="BA18" s="57">
        <f t="shared" si="9"/>
        <v>365.2</v>
      </c>
      <c r="BB18" s="57">
        <f t="shared" si="9"/>
        <v>339.20000000000005</v>
      </c>
      <c r="BC18" s="57">
        <f t="shared" si="9"/>
        <v>322.10000000000002</v>
      </c>
      <c r="BD18" s="57">
        <f t="shared" si="9"/>
        <v>313.60000000000002</v>
      </c>
      <c r="BE18" s="58">
        <f>X92</f>
        <v>315.8</v>
      </c>
      <c r="BF18" s="58">
        <f>Z92</f>
        <v>333.70000000000005</v>
      </c>
      <c r="BG18" s="58">
        <f>AB92</f>
        <v>321.89999999999998</v>
      </c>
      <c r="BH18" s="58">
        <f>AD92</f>
        <v>321.89999999999998</v>
      </c>
      <c r="BI18" s="58">
        <f>AE92</f>
        <v>321.89999999999998</v>
      </c>
      <c r="BJ18" s="58">
        <f>AF92</f>
        <v>321.89999999999998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 t="s">
        <v>414</v>
      </c>
      <c r="Q19" s="44" t="s">
        <v>414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72</v>
      </c>
      <c r="AN19" s="57">
        <f t="shared" si="10"/>
        <v>76.800000000000011</v>
      </c>
      <c r="AO19" s="57">
        <f t="shared" si="10"/>
        <v>74.7</v>
      </c>
      <c r="AP19" s="57">
        <f t="shared" si="10"/>
        <v>83.4</v>
      </c>
      <c r="AQ19" s="57">
        <f t="shared" si="10"/>
        <v>80.8</v>
      </c>
      <c r="AR19" s="57">
        <f t="shared" si="10"/>
        <v>138.30000000000001</v>
      </c>
      <c r="AS19" s="57">
        <f>I108</f>
        <v>164.2</v>
      </c>
      <c r="AT19" s="57">
        <f>K108</f>
        <v>152.5</v>
      </c>
      <c r="AU19" s="57">
        <f t="shared" ref="AU19:BD19" si="11">M108</f>
        <v>151</v>
      </c>
      <c r="AV19" s="57">
        <f t="shared" si="11"/>
        <v>173.5</v>
      </c>
      <c r="AW19" s="57">
        <f t="shared" si="11"/>
        <v>206.8</v>
      </c>
      <c r="AX19" s="57" t="str">
        <f t="shared" si="11"/>
        <v>a</v>
      </c>
      <c r="AY19" s="57" t="str">
        <f t="shared" si="11"/>
        <v>a</v>
      </c>
      <c r="AZ19" s="57">
        <f t="shared" si="11"/>
        <v>206.8</v>
      </c>
      <c r="BA19" s="57">
        <f t="shared" si="11"/>
        <v>193.2</v>
      </c>
      <c r="BB19" s="57">
        <f t="shared" si="11"/>
        <v>198.60000000000002</v>
      </c>
      <c r="BC19" s="57">
        <f t="shared" si="11"/>
        <v>168.8</v>
      </c>
      <c r="BD19" s="57">
        <f t="shared" si="11"/>
        <v>157.19999999999999</v>
      </c>
      <c r="BE19" s="58">
        <f>X108</f>
        <v>150.1</v>
      </c>
      <c r="BF19" s="58">
        <f>Z108</f>
        <v>142.20000000000002</v>
      </c>
      <c r="BG19" s="58">
        <f>AB108</f>
        <v>117.4</v>
      </c>
      <c r="BH19" s="58">
        <f>AD108</f>
        <v>74.2</v>
      </c>
      <c r="BI19" s="58">
        <f>AE108</f>
        <v>70.2</v>
      </c>
      <c r="BJ19" s="58">
        <f>AF108</f>
        <v>69.2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50</v>
      </c>
      <c r="O20" s="44">
        <v>50</v>
      </c>
      <c r="P20" s="44" t="s">
        <v>420</v>
      </c>
      <c r="Q20" s="44" t="s">
        <v>420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65</v>
      </c>
      <c r="AV20" s="57">
        <f t="shared" si="13"/>
        <v>50</v>
      </c>
      <c r="AW20" s="57">
        <f t="shared" si="13"/>
        <v>35</v>
      </c>
      <c r="AX20" s="57" t="str">
        <f t="shared" si="13"/>
        <v>l</v>
      </c>
      <c r="AY20" s="57" t="str">
        <f t="shared" si="13"/>
        <v>l</v>
      </c>
      <c r="AZ20" s="57">
        <f t="shared" si="13"/>
        <v>35</v>
      </c>
      <c r="BA20" s="57">
        <f t="shared" si="13"/>
        <v>50</v>
      </c>
      <c r="BB20" s="57">
        <f t="shared" si="13"/>
        <v>61.5</v>
      </c>
      <c r="BC20" s="57">
        <f t="shared" si="13"/>
        <v>61.5</v>
      </c>
      <c r="BD20" s="57">
        <f t="shared" si="13"/>
        <v>61.5</v>
      </c>
      <c r="BE20" s="58">
        <f>X96</f>
        <v>61.5</v>
      </c>
      <c r="BF20" s="58">
        <f>Z96</f>
        <v>61.5</v>
      </c>
      <c r="BG20" s="58">
        <f>AB96</f>
        <v>72</v>
      </c>
      <c r="BH20" s="58">
        <f>AD96</f>
        <v>72</v>
      </c>
      <c r="BI20" s="58">
        <f>AE96</f>
        <v>72</v>
      </c>
      <c r="BJ20" s="58">
        <f>AF96</f>
        <v>25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 t="s">
        <v>414</v>
      </c>
      <c r="Q21" s="44" t="s">
        <v>414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 t="str">
        <f t="shared" si="15"/>
        <v>r</v>
      </c>
      <c r="AY21" s="57" t="str">
        <f t="shared" si="15"/>
        <v>r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51</v>
      </c>
      <c r="BH21" s="58">
        <f>AD114</f>
        <v>53</v>
      </c>
      <c r="BI21" s="58">
        <f>AE114</f>
        <v>54</v>
      </c>
      <c r="BJ21" s="58">
        <f>AF114</f>
        <v>55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41.9</v>
      </c>
      <c r="C22" s="44">
        <v>41.9</v>
      </c>
      <c r="D22" s="44">
        <v>41.9</v>
      </c>
      <c r="E22" s="44">
        <v>41.9</v>
      </c>
      <c r="F22" s="44">
        <v>41.9</v>
      </c>
      <c r="G22" s="44">
        <v>41.9</v>
      </c>
      <c r="H22" s="44">
        <v>41.9</v>
      </c>
      <c r="I22" s="44">
        <v>41.9</v>
      </c>
      <c r="J22" s="44">
        <v>41.9</v>
      </c>
      <c r="K22" s="44">
        <v>41.9</v>
      </c>
      <c r="L22" s="44">
        <v>41.9</v>
      </c>
      <c r="M22" s="44">
        <v>41.9</v>
      </c>
      <c r="N22" s="44">
        <v>33.799999999999997</v>
      </c>
      <c r="O22" s="44">
        <v>33.799999999999997</v>
      </c>
      <c r="P22" s="44" t="s">
        <v>418</v>
      </c>
      <c r="Q22" s="44" t="s">
        <v>418</v>
      </c>
      <c r="R22" s="44">
        <v>33.799999999999997</v>
      </c>
      <c r="S22" s="44">
        <v>33.799999999999997</v>
      </c>
      <c r="T22" s="44">
        <v>33.799999999999997</v>
      </c>
      <c r="U22" s="44">
        <v>33.799999999999997</v>
      </c>
      <c r="V22" s="44">
        <v>33.799999999999997</v>
      </c>
      <c r="W22" s="44">
        <v>33.799999999999997</v>
      </c>
      <c r="X22" s="44">
        <v>33.799999999999997</v>
      </c>
      <c r="Y22" s="44">
        <v>33.799999999999997</v>
      </c>
      <c r="Z22" s="44">
        <v>33.799999999999997</v>
      </c>
      <c r="AA22" s="44">
        <v>41.7</v>
      </c>
      <c r="AB22" s="44">
        <v>41.7</v>
      </c>
      <c r="AC22" s="44">
        <v>41.7</v>
      </c>
      <c r="AD22" s="44">
        <v>41.7</v>
      </c>
      <c r="AE22" s="44">
        <v>41.7</v>
      </c>
      <c r="AF22" s="44">
        <v>41.7</v>
      </c>
      <c r="AG22" s="48">
        <v>44</v>
      </c>
      <c r="AH22" s="46">
        <f t="shared" si="2"/>
        <v>41.9</v>
      </c>
      <c r="AI22" s="47">
        <f t="shared" si="3"/>
        <v>33.799999999999997</v>
      </c>
      <c r="AK22" s="49"/>
      <c r="AL22" s="59" t="s">
        <v>39</v>
      </c>
      <c r="AM22" s="60">
        <f t="shared" ref="AM22:BJ22" si="16">SUM(AM16:AM21)</f>
        <v>2236.7999999999997</v>
      </c>
      <c r="AN22" s="60">
        <f t="shared" si="16"/>
        <v>2274.5</v>
      </c>
      <c r="AO22" s="60">
        <f t="shared" si="16"/>
        <v>2235.4999999999995</v>
      </c>
      <c r="AP22" s="60">
        <f t="shared" si="16"/>
        <v>2222.9</v>
      </c>
      <c r="AQ22" s="60">
        <f t="shared" si="16"/>
        <v>2207.4</v>
      </c>
      <c r="AR22" s="60">
        <f t="shared" si="16"/>
        <v>2215.1000000000004</v>
      </c>
      <c r="AS22" s="60">
        <f t="shared" si="16"/>
        <v>2215.2999999999997</v>
      </c>
      <c r="AT22" s="60">
        <f t="shared" si="16"/>
        <v>2203.6</v>
      </c>
      <c r="AU22" s="60">
        <f t="shared" si="16"/>
        <v>2287.1</v>
      </c>
      <c r="AV22" s="60">
        <f t="shared" si="16"/>
        <v>2128.6000000000004</v>
      </c>
      <c r="AW22" s="60">
        <f t="shared" si="16"/>
        <v>2136.4000000000005</v>
      </c>
      <c r="AX22" s="60">
        <f t="shared" si="16"/>
        <v>0</v>
      </c>
      <c r="AY22" s="60">
        <f t="shared" si="16"/>
        <v>0</v>
      </c>
      <c r="AZ22" s="60">
        <f t="shared" si="16"/>
        <v>2136.4000000000005</v>
      </c>
      <c r="BA22" s="60">
        <f t="shared" si="16"/>
        <v>2040.7000000000003</v>
      </c>
      <c r="BB22" s="60">
        <f t="shared" si="16"/>
        <v>2024.4</v>
      </c>
      <c r="BC22" s="60">
        <f t="shared" si="16"/>
        <v>1922.5000000000002</v>
      </c>
      <c r="BD22" s="60">
        <f t="shared" si="16"/>
        <v>1844.8000000000004</v>
      </c>
      <c r="BE22" s="60">
        <f t="shared" si="16"/>
        <v>1989.1000000000001</v>
      </c>
      <c r="BF22" s="60">
        <f t="shared" si="16"/>
        <v>2061.1000000000004</v>
      </c>
      <c r="BG22" s="60">
        <f t="shared" si="16"/>
        <v>2356.7700000000004</v>
      </c>
      <c r="BH22" s="60">
        <f t="shared" si="16"/>
        <v>2315.5700000000002</v>
      </c>
      <c r="BI22" s="60">
        <f t="shared" si="16"/>
        <v>2312.5700000000002</v>
      </c>
      <c r="BJ22" s="60">
        <f t="shared" si="16"/>
        <v>2265.5700000000002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30</v>
      </c>
      <c r="C23" s="44">
        <v>30</v>
      </c>
      <c r="D23" s="44">
        <v>30</v>
      </c>
      <c r="E23" s="44">
        <v>30</v>
      </c>
      <c r="F23" s="44">
        <v>30</v>
      </c>
      <c r="G23" s="44">
        <v>30</v>
      </c>
      <c r="H23" s="44">
        <v>30</v>
      </c>
      <c r="I23" s="44">
        <v>30</v>
      </c>
      <c r="J23" s="44">
        <v>30</v>
      </c>
      <c r="K23" s="44">
        <v>30</v>
      </c>
      <c r="L23" s="44">
        <v>30</v>
      </c>
      <c r="M23" s="44">
        <v>30</v>
      </c>
      <c r="N23" s="44">
        <v>24</v>
      </c>
      <c r="O23" s="44">
        <v>24</v>
      </c>
      <c r="P23" s="44" t="s">
        <v>421</v>
      </c>
      <c r="Q23" s="44" t="s">
        <v>421</v>
      </c>
      <c r="R23" s="44">
        <v>24</v>
      </c>
      <c r="S23" s="44">
        <v>24</v>
      </c>
      <c r="T23" s="44">
        <v>24</v>
      </c>
      <c r="U23" s="44">
        <v>24</v>
      </c>
      <c r="V23" s="44">
        <v>24</v>
      </c>
      <c r="W23" s="44">
        <v>24</v>
      </c>
      <c r="X23" s="44">
        <v>24</v>
      </c>
      <c r="Y23" s="44">
        <v>24</v>
      </c>
      <c r="Z23" s="44">
        <v>24</v>
      </c>
      <c r="AA23" s="44">
        <v>35</v>
      </c>
      <c r="AB23" s="44">
        <v>35</v>
      </c>
      <c r="AC23" s="44">
        <v>35</v>
      </c>
      <c r="AD23" s="44">
        <v>35</v>
      </c>
      <c r="AE23" s="44">
        <v>35</v>
      </c>
      <c r="AF23" s="44">
        <v>35</v>
      </c>
      <c r="AG23" s="48">
        <v>42</v>
      </c>
      <c r="AH23" s="46">
        <f t="shared" si="2"/>
        <v>35</v>
      </c>
      <c r="AI23" s="47">
        <f t="shared" si="3"/>
        <v>24</v>
      </c>
      <c r="AK23" s="49"/>
      <c r="AL23" s="59" t="s">
        <v>41</v>
      </c>
      <c r="AM23" s="60">
        <f t="shared" ref="AM23:AR23" si="17">B123*-1</f>
        <v>-460</v>
      </c>
      <c r="AN23" s="60">
        <f t="shared" si="17"/>
        <v>-483.3</v>
      </c>
      <c r="AO23" s="60">
        <f t="shared" si="17"/>
        <v>-490.4</v>
      </c>
      <c r="AP23" s="60">
        <f t="shared" si="17"/>
        <v>-490.8</v>
      </c>
      <c r="AQ23" s="60">
        <f t="shared" si="17"/>
        <v>-495.3</v>
      </c>
      <c r="AR23" s="60">
        <f t="shared" si="17"/>
        <v>-526.79999999999995</v>
      </c>
      <c r="AS23" s="60">
        <f>I123*-1</f>
        <v>-465.8</v>
      </c>
      <c r="AT23" s="60">
        <f>K123*-1</f>
        <v>-300</v>
      </c>
      <c r="AU23" s="60">
        <f t="shared" ref="AU23:BD23" si="18">M123*-1</f>
        <v>-348</v>
      </c>
      <c r="AV23" s="60">
        <f t="shared" si="18"/>
        <v>-347</v>
      </c>
      <c r="AW23" s="60">
        <f t="shared" si="18"/>
        <v>-312</v>
      </c>
      <c r="AX23" s="60" t="e">
        <f t="shared" si="18"/>
        <v>#VALUE!</v>
      </c>
      <c r="AY23" s="60" t="e">
        <f t="shared" si="18"/>
        <v>#VALUE!</v>
      </c>
      <c r="AZ23" s="60">
        <f t="shared" si="18"/>
        <v>-312</v>
      </c>
      <c r="BA23" s="60">
        <f t="shared" si="18"/>
        <v>-157.80000000000001</v>
      </c>
      <c r="BB23" s="60">
        <f t="shared" si="18"/>
        <v>-157</v>
      </c>
      <c r="BC23" s="60">
        <f t="shared" si="18"/>
        <v>-108</v>
      </c>
      <c r="BD23" s="60">
        <f t="shared" si="18"/>
        <v>-113</v>
      </c>
      <c r="BE23" s="60">
        <f>X123*-1</f>
        <v>-290</v>
      </c>
      <c r="BF23" s="60">
        <f>Z123*-1</f>
        <v>-248</v>
      </c>
      <c r="BG23" s="60">
        <f>AB123*-1</f>
        <v>-378.2</v>
      </c>
      <c r="BH23" s="60">
        <f>AD123*-1</f>
        <v>-378.2</v>
      </c>
      <c r="BI23" s="60">
        <f>AE123*-1</f>
        <v>-378.2</v>
      </c>
      <c r="BJ23" s="60">
        <f>AF123*-1</f>
        <v>-378.2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36</v>
      </c>
      <c r="C24" s="44">
        <v>36</v>
      </c>
      <c r="D24" s="44">
        <v>36</v>
      </c>
      <c r="E24" s="44">
        <v>36</v>
      </c>
      <c r="F24" s="44">
        <v>36</v>
      </c>
      <c r="G24" s="44">
        <v>36</v>
      </c>
      <c r="H24" s="44">
        <v>36</v>
      </c>
      <c r="I24" s="44">
        <v>36</v>
      </c>
      <c r="J24" s="44">
        <v>36</v>
      </c>
      <c r="K24" s="44">
        <v>36</v>
      </c>
      <c r="L24" s="44">
        <v>36</v>
      </c>
      <c r="M24" s="44">
        <v>36</v>
      </c>
      <c r="N24" s="44">
        <v>27</v>
      </c>
      <c r="O24" s="44">
        <v>27</v>
      </c>
      <c r="P24" s="44" t="s">
        <v>422</v>
      </c>
      <c r="Q24" s="44" t="s">
        <v>422</v>
      </c>
      <c r="R24" s="44">
        <v>27</v>
      </c>
      <c r="S24" s="44">
        <v>27</v>
      </c>
      <c r="T24" s="44">
        <v>27</v>
      </c>
      <c r="U24" s="44">
        <v>27</v>
      </c>
      <c r="V24" s="44">
        <v>27</v>
      </c>
      <c r="W24" s="44">
        <v>27</v>
      </c>
      <c r="X24" s="44">
        <v>27</v>
      </c>
      <c r="Y24" s="44">
        <v>27</v>
      </c>
      <c r="Z24" s="44">
        <v>27</v>
      </c>
      <c r="AA24" s="44">
        <v>32.1</v>
      </c>
      <c r="AB24" s="44">
        <v>32.1</v>
      </c>
      <c r="AC24" s="44">
        <v>32.1</v>
      </c>
      <c r="AD24" s="44">
        <v>32.1</v>
      </c>
      <c r="AE24" s="44">
        <v>32.1</v>
      </c>
      <c r="AF24" s="44">
        <v>32.1</v>
      </c>
      <c r="AG24" s="48">
        <v>40</v>
      </c>
      <c r="AH24" s="46">
        <f t="shared" si="2"/>
        <v>36</v>
      </c>
      <c r="AI24" s="47">
        <f t="shared" si="3"/>
        <v>27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35.6</v>
      </c>
      <c r="C25" s="44">
        <v>35.6</v>
      </c>
      <c r="D25" s="44">
        <v>35.6</v>
      </c>
      <c r="E25" s="44">
        <v>35.6</v>
      </c>
      <c r="F25" s="44">
        <v>35.6</v>
      </c>
      <c r="G25" s="44">
        <v>35.6</v>
      </c>
      <c r="H25" s="44">
        <v>35.6</v>
      </c>
      <c r="I25" s="44">
        <v>35.6</v>
      </c>
      <c r="J25" s="44">
        <v>35.6</v>
      </c>
      <c r="K25" s="44">
        <v>35.6</v>
      </c>
      <c r="L25" s="44">
        <v>35.6</v>
      </c>
      <c r="M25" s="44">
        <v>35.6</v>
      </c>
      <c r="N25" s="44">
        <v>25.3</v>
      </c>
      <c r="O25" s="44">
        <v>25.3</v>
      </c>
      <c r="P25" s="44"/>
      <c r="Q25" s="44"/>
      <c r="R25" s="44">
        <v>25.3</v>
      </c>
      <c r="S25" s="44">
        <v>25.3</v>
      </c>
      <c r="T25" s="44">
        <v>25.3</v>
      </c>
      <c r="U25" s="44">
        <v>25.3</v>
      </c>
      <c r="V25" s="44">
        <v>25.3</v>
      </c>
      <c r="W25" s="44">
        <v>25.3</v>
      </c>
      <c r="X25" s="44">
        <v>25.3</v>
      </c>
      <c r="Y25" s="44">
        <v>25.3</v>
      </c>
      <c r="Z25" s="44">
        <v>25.3</v>
      </c>
      <c r="AA25" s="44">
        <v>27.4</v>
      </c>
      <c r="AB25" s="44">
        <v>27.4</v>
      </c>
      <c r="AC25" s="44">
        <v>27.4</v>
      </c>
      <c r="AD25" s="44">
        <v>27.4</v>
      </c>
      <c r="AE25" s="44">
        <v>27.4</v>
      </c>
      <c r="AF25" s="44">
        <v>27.4</v>
      </c>
      <c r="AG25" s="48">
        <v>38.46</v>
      </c>
      <c r="AH25" s="46">
        <f t="shared" si="2"/>
        <v>35.6</v>
      </c>
      <c r="AI25" s="47">
        <f t="shared" si="3"/>
        <v>25.3</v>
      </c>
      <c r="AK25" s="49"/>
      <c r="AL25" s="59" t="s">
        <v>44</v>
      </c>
      <c r="AM25" s="60">
        <f t="shared" ref="AM25:BJ25" si="19">AM22+AM23</f>
        <v>1776.7999999999997</v>
      </c>
      <c r="AN25" s="60">
        <f t="shared" si="19"/>
        <v>1791.2</v>
      </c>
      <c r="AO25" s="60">
        <f t="shared" si="19"/>
        <v>1745.0999999999995</v>
      </c>
      <c r="AP25" s="60">
        <f t="shared" si="19"/>
        <v>1732.1000000000001</v>
      </c>
      <c r="AQ25" s="60">
        <f t="shared" si="19"/>
        <v>1712.1000000000001</v>
      </c>
      <c r="AR25" s="60">
        <f t="shared" si="19"/>
        <v>1688.3000000000004</v>
      </c>
      <c r="AS25" s="60">
        <f t="shared" si="19"/>
        <v>1749.4999999999998</v>
      </c>
      <c r="AT25" s="60">
        <f t="shared" si="19"/>
        <v>1903.6</v>
      </c>
      <c r="AU25" s="60">
        <f t="shared" si="19"/>
        <v>1939.1</v>
      </c>
      <c r="AV25" s="60">
        <f t="shared" si="19"/>
        <v>1781.6000000000004</v>
      </c>
      <c r="AW25" s="60">
        <f t="shared" si="19"/>
        <v>1824.4000000000005</v>
      </c>
      <c r="AX25" s="60" t="e">
        <f t="shared" si="19"/>
        <v>#VALUE!</v>
      </c>
      <c r="AY25" s="60" t="e">
        <f t="shared" si="19"/>
        <v>#VALUE!</v>
      </c>
      <c r="AZ25" s="60">
        <f t="shared" si="19"/>
        <v>1824.4000000000005</v>
      </c>
      <c r="BA25" s="60">
        <f t="shared" si="19"/>
        <v>1882.9000000000003</v>
      </c>
      <c r="BB25" s="60">
        <f t="shared" si="19"/>
        <v>1867.4</v>
      </c>
      <c r="BC25" s="60">
        <f t="shared" si="19"/>
        <v>1814.5000000000002</v>
      </c>
      <c r="BD25" s="60">
        <f t="shared" si="19"/>
        <v>1731.8000000000004</v>
      </c>
      <c r="BE25" s="60">
        <f t="shared" si="19"/>
        <v>1699.1000000000001</v>
      </c>
      <c r="BF25" s="60">
        <f t="shared" si="19"/>
        <v>1813.1000000000004</v>
      </c>
      <c r="BG25" s="60">
        <f t="shared" si="19"/>
        <v>1978.5700000000004</v>
      </c>
      <c r="BH25" s="60">
        <f t="shared" si="19"/>
        <v>1937.3700000000001</v>
      </c>
      <c r="BI25" s="60">
        <f t="shared" si="19"/>
        <v>1934.3700000000001</v>
      </c>
      <c r="BJ25" s="60">
        <f t="shared" si="19"/>
        <v>1887.3700000000001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26</v>
      </c>
      <c r="C26" s="44">
        <v>26</v>
      </c>
      <c r="D26" s="44">
        <v>26</v>
      </c>
      <c r="E26" s="44">
        <v>26</v>
      </c>
      <c r="F26" s="44">
        <v>26</v>
      </c>
      <c r="G26" s="44">
        <v>26</v>
      </c>
      <c r="H26" s="44">
        <v>26</v>
      </c>
      <c r="I26" s="44">
        <v>26</v>
      </c>
      <c r="J26" s="44">
        <v>26</v>
      </c>
      <c r="K26" s="44">
        <v>26</v>
      </c>
      <c r="L26" s="44">
        <v>26</v>
      </c>
      <c r="M26" s="44">
        <v>26</v>
      </c>
      <c r="N26" s="44">
        <v>20.5</v>
      </c>
      <c r="O26" s="44">
        <v>20.5</v>
      </c>
      <c r="P26" s="44" t="s">
        <v>423</v>
      </c>
      <c r="Q26" s="44" t="s">
        <v>423</v>
      </c>
      <c r="R26" s="44">
        <v>20.5</v>
      </c>
      <c r="S26" s="44">
        <v>20.5</v>
      </c>
      <c r="T26" s="44">
        <v>20.5</v>
      </c>
      <c r="U26" s="44">
        <v>20.5</v>
      </c>
      <c r="V26" s="44">
        <v>20.5</v>
      </c>
      <c r="W26" s="44">
        <v>20.5</v>
      </c>
      <c r="X26" s="44">
        <v>20.5</v>
      </c>
      <c r="Y26" s="44">
        <v>20.5</v>
      </c>
      <c r="Z26" s="44">
        <v>20.5</v>
      </c>
      <c r="AA26" s="44">
        <v>33.1</v>
      </c>
      <c r="AB26" s="44">
        <v>33.1</v>
      </c>
      <c r="AC26" s="44">
        <v>33.1</v>
      </c>
      <c r="AD26" s="44">
        <v>33.1</v>
      </c>
      <c r="AE26" s="44">
        <v>33.1</v>
      </c>
      <c r="AF26" s="44">
        <v>33.1</v>
      </c>
      <c r="AG26" s="61">
        <v>38</v>
      </c>
      <c r="AH26" s="46">
        <f t="shared" si="2"/>
        <v>33.1</v>
      </c>
      <c r="AI26" s="47">
        <f t="shared" si="3"/>
        <v>20.5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25.6</v>
      </c>
      <c r="C27" s="44">
        <v>25.6</v>
      </c>
      <c r="D27" s="44">
        <v>25.6</v>
      </c>
      <c r="E27" s="44">
        <v>25.6</v>
      </c>
      <c r="F27" s="44">
        <v>25.6</v>
      </c>
      <c r="G27" s="44">
        <v>25.6</v>
      </c>
      <c r="H27" s="44">
        <v>25.6</v>
      </c>
      <c r="I27" s="44">
        <v>25.6</v>
      </c>
      <c r="J27" s="44">
        <v>25.6</v>
      </c>
      <c r="K27" s="44">
        <v>25.6</v>
      </c>
      <c r="L27" s="44">
        <v>25.6</v>
      </c>
      <c r="M27" s="44">
        <v>25.6</v>
      </c>
      <c r="N27" s="44">
        <v>25.5</v>
      </c>
      <c r="O27" s="44">
        <v>25.5</v>
      </c>
      <c r="P27" s="44" t="s">
        <v>424</v>
      </c>
      <c r="Q27" s="44" t="s">
        <v>424</v>
      </c>
      <c r="R27" s="44">
        <v>25.5</v>
      </c>
      <c r="S27" s="44">
        <v>25.5</v>
      </c>
      <c r="T27" s="44">
        <v>25.5</v>
      </c>
      <c r="U27" s="44">
        <v>25.5</v>
      </c>
      <c r="V27" s="44">
        <v>25.5</v>
      </c>
      <c r="W27" s="44">
        <v>25.5</v>
      </c>
      <c r="X27" s="44">
        <v>25.5</v>
      </c>
      <c r="Y27" s="44">
        <v>25.5</v>
      </c>
      <c r="Z27" s="44">
        <v>25.5</v>
      </c>
      <c r="AA27" s="44">
        <v>25.7</v>
      </c>
      <c r="AB27" s="44">
        <v>25.7</v>
      </c>
      <c r="AC27" s="44">
        <v>25.7</v>
      </c>
      <c r="AD27" s="44">
        <v>25.7</v>
      </c>
      <c r="AE27" s="44">
        <v>25.7</v>
      </c>
      <c r="AF27" s="44">
        <v>25.7</v>
      </c>
      <c r="AG27" s="48">
        <v>36</v>
      </c>
      <c r="AH27" s="46">
        <f t="shared" si="2"/>
        <v>25.7</v>
      </c>
      <c r="AI27" s="47">
        <f t="shared" si="3"/>
        <v>25.5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30.5</v>
      </c>
      <c r="C28" s="44">
        <v>30.5</v>
      </c>
      <c r="D28" s="44">
        <v>30.5</v>
      </c>
      <c r="E28" s="44">
        <v>30.5</v>
      </c>
      <c r="F28" s="44">
        <v>30.5</v>
      </c>
      <c r="G28" s="44">
        <v>30.5</v>
      </c>
      <c r="H28" s="44">
        <v>30.5</v>
      </c>
      <c r="I28" s="44">
        <v>30.5</v>
      </c>
      <c r="J28" s="44">
        <v>30.5</v>
      </c>
      <c r="K28" s="44">
        <v>30.5</v>
      </c>
      <c r="L28" s="44">
        <v>30.5</v>
      </c>
      <c r="M28" s="44">
        <v>30.5</v>
      </c>
      <c r="N28" s="44">
        <v>26.4</v>
      </c>
      <c r="O28" s="44">
        <v>26.4</v>
      </c>
      <c r="P28" s="44" t="s">
        <v>418</v>
      </c>
      <c r="Q28" s="44" t="s">
        <v>418</v>
      </c>
      <c r="R28" s="44">
        <v>26.4</v>
      </c>
      <c r="S28" s="44">
        <v>26.4</v>
      </c>
      <c r="T28" s="44">
        <v>26.4</v>
      </c>
      <c r="U28" s="44">
        <v>26.4</v>
      </c>
      <c r="V28" s="44">
        <v>26.4</v>
      </c>
      <c r="W28" s="44">
        <v>26.4</v>
      </c>
      <c r="X28" s="44">
        <v>26.4</v>
      </c>
      <c r="Y28" s="44">
        <v>26.4</v>
      </c>
      <c r="Z28" s="44">
        <v>26.4</v>
      </c>
      <c r="AA28" s="44">
        <v>39.6</v>
      </c>
      <c r="AB28" s="44">
        <v>39.6</v>
      </c>
      <c r="AC28" s="44">
        <v>39.6</v>
      </c>
      <c r="AD28" s="44">
        <v>39.6</v>
      </c>
      <c r="AE28" s="44">
        <v>39.6</v>
      </c>
      <c r="AF28" s="44">
        <v>39.6</v>
      </c>
      <c r="AG28" s="48">
        <v>35.5</v>
      </c>
      <c r="AH28" s="46">
        <f t="shared" si="2"/>
        <v>39.6</v>
      </c>
      <c r="AI28" s="47">
        <f t="shared" si="3"/>
        <v>26.4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 t="s">
        <v>417</v>
      </c>
      <c r="Q29" s="44" t="s">
        <v>417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11.6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 t="s">
        <v>425</v>
      </c>
      <c r="Q30" s="44" t="s">
        <v>425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15</v>
      </c>
      <c r="C31" s="44">
        <v>15</v>
      </c>
      <c r="D31" s="44">
        <v>15</v>
      </c>
      <c r="E31" s="44">
        <v>15</v>
      </c>
      <c r="F31" s="44">
        <v>15</v>
      </c>
      <c r="G31" s="44">
        <v>15</v>
      </c>
      <c r="H31" s="44">
        <v>15</v>
      </c>
      <c r="I31" s="44">
        <v>15</v>
      </c>
      <c r="J31" s="44">
        <v>15</v>
      </c>
      <c r="K31" s="44">
        <v>15</v>
      </c>
      <c r="L31" s="44">
        <v>15</v>
      </c>
      <c r="M31" s="44">
        <v>15</v>
      </c>
      <c r="N31" s="44">
        <v>13.2</v>
      </c>
      <c r="O31" s="44">
        <v>13.2</v>
      </c>
      <c r="P31" s="44" t="s">
        <v>421</v>
      </c>
      <c r="Q31" s="44" t="s">
        <v>421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13.2</v>
      </c>
      <c r="AA31" s="44">
        <v>13.2</v>
      </c>
      <c r="AB31" s="44">
        <v>13.2</v>
      </c>
      <c r="AC31" s="44">
        <v>13.2</v>
      </c>
      <c r="AD31" s="44">
        <v>13.2</v>
      </c>
      <c r="AE31" s="44">
        <v>13.2</v>
      </c>
      <c r="AF31" s="44">
        <v>13.2</v>
      </c>
      <c r="AG31" s="48">
        <v>29.04</v>
      </c>
      <c r="AH31" s="46">
        <f t="shared" si="2"/>
        <v>15</v>
      </c>
      <c r="AI31" s="47">
        <f t="shared" si="3"/>
        <v>13.2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14.8</v>
      </c>
      <c r="C32" s="44">
        <v>14.8</v>
      </c>
      <c r="D32" s="44">
        <v>14.8</v>
      </c>
      <c r="E32" s="44">
        <v>14.8</v>
      </c>
      <c r="F32" s="44">
        <v>14.8</v>
      </c>
      <c r="G32" s="44">
        <v>14.8</v>
      </c>
      <c r="H32" s="44">
        <v>14.8</v>
      </c>
      <c r="I32" s="44">
        <v>14.8</v>
      </c>
      <c r="J32" s="44">
        <v>14.8</v>
      </c>
      <c r="K32" s="44">
        <v>14.8</v>
      </c>
      <c r="L32" s="44">
        <v>14.8</v>
      </c>
      <c r="M32" s="44">
        <v>14.8</v>
      </c>
      <c r="N32" s="44">
        <v>12.6</v>
      </c>
      <c r="O32" s="44">
        <v>12.6</v>
      </c>
      <c r="P32" s="44"/>
      <c r="Q32" s="44"/>
      <c r="R32" s="44">
        <v>12.6</v>
      </c>
      <c r="S32" s="44">
        <v>12.6</v>
      </c>
      <c r="T32" s="44">
        <v>12.6</v>
      </c>
      <c r="U32" s="44">
        <v>12.6</v>
      </c>
      <c r="V32" s="44">
        <v>12.6</v>
      </c>
      <c r="W32" s="44">
        <v>12.6</v>
      </c>
      <c r="X32" s="44">
        <v>12.6</v>
      </c>
      <c r="Y32" s="44">
        <v>12.6</v>
      </c>
      <c r="Z32" s="44">
        <v>12.6</v>
      </c>
      <c r="AA32" s="44">
        <v>14</v>
      </c>
      <c r="AB32" s="44">
        <v>14</v>
      </c>
      <c r="AC32" s="44">
        <v>14</v>
      </c>
      <c r="AD32" s="44">
        <v>14</v>
      </c>
      <c r="AE32" s="44">
        <v>14</v>
      </c>
      <c r="AF32" s="44">
        <v>14</v>
      </c>
      <c r="AG32" s="48">
        <v>28.1</v>
      </c>
      <c r="AH32" s="46">
        <f t="shared" si="2"/>
        <v>14.8</v>
      </c>
      <c r="AI32" s="47">
        <f t="shared" si="3"/>
        <v>12.6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18.399999999999999</v>
      </c>
      <c r="C33" s="44">
        <v>18.399999999999999</v>
      </c>
      <c r="D33" s="44">
        <v>18.399999999999999</v>
      </c>
      <c r="E33" s="44">
        <v>18.399999999999999</v>
      </c>
      <c r="F33" s="44">
        <v>18.399999999999999</v>
      </c>
      <c r="G33" s="44">
        <v>18.399999999999999</v>
      </c>
      <c r="H33" s="44">
        <v>18.399999999999999</v>
      </c>
      <c r="I33" s="44">
        <v>18.399999999999999</v>
      </c>
      <c r="J33" s="44">
        <v>18.399999999999999</v>
      </c>
      <c r="K33" s="44">
        <v>18.399999999999999</v>
      </c>
      <c r="L33" s="44">
        <v>18.399999999999999</v>
      </c>
      <c r="M33" s="44">
        <v>18.399999999999999</v>
      </c>
      <c r="N33" s="44">
        <v>12.5</v>
      </c>
      <c r="O33" s="44">
        <v>12.5</v>
      </c>
      <c r="P33" s="44" t="s">
        <v>426</v>
      </c>
      <c r="Q33" s="44" t="s">
        <v>426</v>
      </c>
      <c r="R33" s="44">
        <v>12.5</v>
      </c>
      <c r="S33" s="44">
        <v>12.5</v>
      </c>
      <c r="T33" s="44">
        <v>12.5</v>
      </c>
      <c r="U33" s="44">
        <v>12.5</v>
      </c>
      <c r="V33" s="44">
        <v>12.5</v>
      </c>
      <c r="W33" s="44">
        <v>12.5</v>
      </c>
      <c r="X33" s="44">
        <v>12.5</v>
      </c>
      <c r="Y33" s="44">
        <v>12.5</v>
      </c>
      <c r="Z33" s="44">
        <v>12.5</v>
      </c>
      <c r="AA33" s="44">
        <v>18.77</v>
      </c>
      <c r="AB33" s="44">
        <v>18.77</v>
      </c>
      <c r="AC33" s="44">
        <v>18.77</v>
      </c>
      <c r="AD33" s="44">
        <v>18.77</v>
      </c>
      <c r="AE33" s="44">
        <v>18.77</v>
      </c>
      <c r="AF33" s="44">
        <v>18.77</v>
      </c>
      <c r="AG33" s="48">
        <v>27</v>
      </c>
      <c r="AH33" s="46">
        <f t="shared" si="2"/>
        <v>18.77</v>
      </c>
      <c r="AI33" s="47">
        <f t="shared" si="3"/>
        <v>12.5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 t="s">
        <v>417</v>
      </c>
      <c r="Q34" s="44" t="s">
        <v>417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 t="s">
        <v>416</v>
      </c>
      <c r="Q35" s="44" t="s">
        <v>416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 t="s">
        <v>418</v>
      </c>
      <c r="Q36" s="44" t="s">
        <v>418</v>
      </c>
      <c r="R36" s="44">
        <v>10</v>
      </c>
      <c r="S36" s="44">
        <v>10</v>
      </c>
      <c r="T36" s="44">
        <v>10</v>
      </c>
      <c r="U36" s="44">
        <v>10</v>
      </c>
      <c r="V36" s="44">
        <v>10</v>
      </c>
      <c r="W36" s="44">
        <v>10</v>
      </c>
      <c r="X36" s="44">
        <v>10</v>
      </c>
      <c r="Y36" s="44">
        <v>10</v>
      </c>
      <c r="Z36" s="44">
        <v>10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22.8</v>
      </c>
      <c r="C37" s="44">
        <v>22.8</v>
      </c>
      <c r="D37" s="44">
        <v>22.8</v>
      </c>
      <c r="E37" s="44">
        <v>22.8</v>
      </c>
      <c r="F37" s="44">
        <v>22.8</v>
      </c>
      <c r="G37" s="44">
        <v>22.8</v>
      </c>
      <c r="H37" s="44">
        <v>22.8</v>
      </c>
      <c r="I37" s="44">
        <v>22.8</v>
      </c>
      <c r="J37" s="44">
        <v>22.8</v>
      </c>
      <c r="K37" s="44">
        <v>22.8</v>
      </c>
      <c r="L37" s="44">
        <v>22.8</v>
      </c>
      <c r="M37" s="44">
        <v>22.8</v>
      </c>
      <c r="N37" s="44">
        <v>15.7</v>
      </c>
      <c r="O37" s="44">
        <v>15.7</v>
      </c>
      <c r="P37" s="44" t="s">
        <v>419</v>
      </c>
      <c r="Q37" s="44" t="s">
        <v>419</v>
      </c>
      <c r="R37" s="44">
        <v>15.7</v>
      </c>
      <c r="S37" s="44">
        <v>15.7</v>
      </c>
      <c r="T37" s="44">
        <v>15.7</v>
      </c>
      <c r="U37" s="44">
        <v>15.7</v>
      </c>
      <c r="V37" s="44">
        <v>15.7</v>
      </c>
      <c r="W37" s="44">
        <v>15.7</v>
      </c>
      <c r="X37" s="44">
        <v>15.7</v>
      </c>
      <c r="Y37" s="44">
        <v>15.7</v>
      </c>
      <c r="Z37" s="44">
        <v>15.7</v>
      </c>
      <c r="AA37" s="44">
        <v>15.7</v>
      </c>
      <c r="AB37" s="44">
        <v>15.7</v>
      </c>
      <c r="AC37" s="44">
        <v>15.7</v>
      </c>
      <c r="AD37" s="44">
        <v>15.7</v>
      </c>
      <c r="AE37" s="44">
        <v>15.7</v>
      </c>
      <c r="AF37" s="44">
        <v>15.7</v>
      </c>
      <c r="AG37" s="48">
        <v>25</v>
      </c>
      <c r="AH37" s="46">
        <f t="shared" si="2"/>
        <v>22.8</v>
      </c>
      <c r="AI37" s="47">
        <f t="shared" si="3"/>
        <v>15.7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10.1</v>
      </c>
      <c r="H38" s="44">
        <v>10.1</v>
      </c>
      <c r="I38" s="44">
        <v>10.1</v>
      </c>
      <c r="J38" s="44">
        <v>10.1</v>
      </c>
      <c r="K38" s="44">
        <v>10.1</v>
      </c>
      <c r="L38" s="44">
        <v>10.1</v>
      </c>
      <c r="M38" s="44">
        <v>10.1</v>
      </c>
      <c r="N38" s="44">
        <v>10.1</v>
      </c>
      <c r="O38" s="44">
        <v>10.1</v>
      </c>
      <c r="P38" s="44" t="s">
        <v>417</v>
      </c>
      <c r="Q38" s="44" t="s">
        <v>417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10.1</v>
      </c>
      <c r="AA38" s="44">
        <v>10.1</v>
      </c>
      <c r="AB38" s="44">
        <v>10.1</v>
      </c>
      <c r="AC38" s="44">
        <v>10.1</v>
      </c>
      <c r="AD38" s="44">
        <v>10.1</v>
      </c>
      <c r="AE38" s="44">
        <v>10.1</v>
      </c>
      <c r="AF38" s="44">
        <v>10.1</v>
      </c>
      <c r="AG38" s="48">
        <v>25</v>
      </c>
      <c r="AH38" s="46">
        <f t="shared" si="2"/>
        <v>10.1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 t="s">
        <v>415</v>
      </c>
      <c r="Q39" s="44" t="s">
        <v>415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/>
      <c r="Q40" s="44"/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 t="s">
        <v>414</v>
      </c>
      <c r="Q41" s="44" t="s">
        <v>414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14.8</v>
      </c>
      <c r="C42" s="44">
        <v>14.8</v>
      </c>
      <c r="D42" s="44">
        <v>14.8</v>
      </c>
      <c r="E42" s="44">
        <v>14.8</v>
      </c>
      <c r="F42" s="44">
        <v>14.8</v>
      </c>
      <c r="G42" s="44">
        <v>14.8</v>
      </c>
      <c r="H42" s="44">
        <v>14.8</v>
      </c>
      <c r="I42" s="44">
        <v>14.8</v>
      </c>
      <c r="J42" s="44">
        <v>14.8</v>
      </c>
      <c r="K42" s="44">
        <v>14.8</v>
      </c>
      <c r="L42" s="44">
        <v>14.8</v>
      </c>
      <c r="M42" s="44">
        <v>14.8</v>
      </c>
      <c r="N42" s="44">
        <v>5.0999999999999996</v>
      </c>
      <c r="O42" s="44">
        <v>5.0999999999999996</v>
      </c>
      <c r="P42" s="44" t="s">
        <v>420</v>
      </c>
      <c r="Q42" s="44" t="s">
        <v>420</v>
      </c>
      <c r="R42" s="44">
        <v>5.0999999999999996</v>
      </c>
      <c r="S42" s="44">
        <v>5.0999999999999996</v>
      </c>
      <c r="T42" s="44">
        <v>5.0999999999999996</v>
      </c>
      <c r="U42" s="44">
        <v>5.0999999999999996</v>
      </c>
      <c r="V42" s="44">
        <v>5.0999999999999996</v>
      </c>
      <c r="W42" s="44">
        <v>5.0999999999999996</v>
      </c>
      <c r="X42" s="44">
        <v>5.0999999999999996</v>
      </c>
      <c r="Y42" s="44">
        <v>5.0999999999999996</v>
      </c>
      <c r="Z42" s="44">
        <v>5.0999999999999996</v>
      </c>
      <c r="AA42" s="44">
        <v>5.0999999999999996</v>
      </c>
      <c r="AB42" s="44">
        <v>5.0999999999999996</v>
      </c>
      <c r="AC42" s="44">
        <v>5.0999999999999996</v>
      </c>
      <c r="AD42" s="44">
        <v>5.0999999999999996</v>
      </c>
      <c r="AE42" s="44">
        <v>5.0999999999999996</v>
      </c>
      <c r="AF42" s="44">
        <v>5.0999999999999996</v>
      </c>
      <c r="AG42" s="48">
        <v>22</v>
      </c>
      <c r="AH42" s="46">
        <f t="shared" si="2"/>
        <v>14.8</v>
      </c>
      <c r="AI42" s="47">
        <f t="shared" si="3"/>
        <v>5.0999999999999996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 t="s">
        <v>414</v>
      </c>
      <c r="Q43" s="44" t="s">
        <v>414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20.6</v>
      </c>
      <c r="C44" s="44">
        <v>20.6</v>
      </c>
      <c r="D44" s="44">
        <v>20.6</v>
      </c>
      <c r="E44" s="44">
        <v>20.6</v>
      </c>
      <c r="F44" s="44">
        <v>20.6</v>
      </c>
      <c r="G44" s="44">
        <v>20.6</v>
      </c>
      <c r="H44" s="44">
        <v>20.6</v>
      </c>
      <c r="I44" s="44">
        <v>20.6</v>
      </c>
      <c r="J44" s="44">
        <v>20.6</v>
      </c>
      <c r="K44" s="44">
        <v>20.6</v>
      </c>
      <c r="L44" s="44">
        <v>20.6</v>
      </c>
      <c r="M44" s="44">
        <v>20.6</v>
      </c>
      <c r="N44" s="44">
        <v>19.5</v>
      </c>
      <c r="O44" s="44">
        <v>19.5</v>
      </c>
      <c r="P44" s="44" t="s">
        <v>418</v>
      </c>
      <c r="Q44" s="44" t="s">
        <v>418</v>
      </c>
      <c r="R44" s="44">
        <v>19.5</v>
      </c>
      <c r="S44" s="44">
        <v>19.5</v>
      </c>
      <c r="T44" s="44">
        <v>19.5</v>
      </c>
      <c r="U44" s="44">
        <v>19.5</v>
      </c>
      <c r="V44" s="44">
        <v>19.5</v>
      </c>
      <c r="W44" s="44">
        <v>19.5</v>
      </c>
      <c r="X44" s="44">
        <v>19.5</v>
      </c>
      <c r="Y44" s="44">
        <v>19.5</v>
      </c>
      <c r="Z44" s="44">
        <v>19.5</v>
      </c>
      <c r="AA44" s="44">
        <v>19.5</v>
      </c>
      <c r="AB44" s="44">
        <v>19.5</v>
      </c>
      <c r="AC44" s="44">
        <v>19.5</v>
      </c>
      <c r="AD44" s="44">
        <v>19.5</v>
      </c>
      <c r="AE44" s="44">
        <v>19.5</v>
      </c>
      <c r="AF44" s="44">
        <v>19.5</v>
      </c>
      <c r="AG44" s="48">
        <v>21.93</v>
      </c>
      <c r="AH44" s="46">
        <f t="shared" si="2"/>
        <v>20.6</v>
      </c>
      <c r="AI44" s="47">
        <f t="shared" si="3"/>
        <v>19.5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21.3</v>
      </c>
      <c r="C45" s="44">
        <v>21.3</v>
      </c>
      <c r="D45" s="44">
        <v>21.3</v>
      </c>
      <c r="E45" s="44">
        <v>21.3</v>
      </c>
      <c r="F45" s="44">
        <v>21.3</v>
      </c>
      <c r="G45" s="44">
        <v>21.3</v>
      </c>
      <c r="H45" s="44">
        <v>21.3</v>
      </c>
      <c r="I45" s="44">
        <v>21.3</v>
      </c>
      <c r="J45" s="44">
        <v>21.3</v>
      </c>
      <c r="K45" s="44">
        <v>21.3</v>
      </c>
      <c r="L45" s="44">
        <v>21.3</v>
      </c>
      <c r="M45" s="44">
        <v>21.3</v>
      </c>
      <c r="N45" s="44">
        <v>19.5</v>
      </c>
      <c r="O45" s="44">
        <v>19.5</v>
      </c>
      <c r="P45" s="44" t="s">
        <v>421</v>
      </c>
      <c r="Q45" s="44" t="s">
        <v>421</v>
      </c>
      <c r="R45" s="44">
        <v>19.5</v>
      </c>
      <c r="S45" s="44">
        <v>19.5</v>
      </c>
      <c r="T45" s="44">
        <v>19.5</v>
      </c>
      <c r="U45" s="44">
        <v>19.5</v>
      </c>
      <c r="V45" s="44">
        <v>19.5</v>
      </c>
      <c r="W45" s="44">
        <v>19.5</v>
      </c>
      <c r="X45" s="44">
        <v>19.5</v>
      </c>
      <c r="Y45" s="44">
        <v>19.5</v>
      </c>
      <c r="Z45" s="44">
        <v>19.5</v>
      </c>
      <c r="AA45" s="44">
        <v>19.5</v>
      </c>
      <c r="AB45" s="44">
        <v>19.5</v>
      </c>
      <c r="AC45" s="44">
        <v>19.5</v>
      </c>
      <c r="AD45" s="44">
        <v>19.5</v>
      </c>
      <c r="AE45" s="44">
        <v>19.5</v>
      </c>
      <c r="AF45" s="44">
        <v>19.5</v>
      </c>
      <c r="AG45" s="48">
        <v>21.3</v>
      </c>
      <c r="AH45" s="46">
        <f t="shared" si="2"/>
        <v>21.3</v>
      </c>
      <c r="AI45" s="47">
        <f t="shared" si="3"/>
        <v>19.5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15.7</v>
      </c>
      <c r="C46" s="44">
        <v>15.7</v>
      </c>
      <c r="D46" s="44">
        <v>15.7</v>
      </c>
      <c r="E46" s="44">
        <v>15.7</v>
      </c>
      <c r="F46" s="44">
        <v>15.7</v>
      </c>
      <c r="G46" s="44">
        <v>15.7</v>
      </c>
      <c r="H46" s="44">
        <v>15.7</v>
      </c>
      <c r="I46" s="44">
        <v>15.7</v>
      </c>
      <c r="J46" s="44">
        <v>15.7</v>
      </c>
      <c r="K46" s="44">
        <v>15.7</v>
      </c>
      <c r="L46" s="44">
        <v>15.7</v>
      </c>
      <c r="M46" s="44">
        <v>15.7</v>
      </c>
      <c r="N46" s="44">
        <v>14.8</v>
      </c>
      <c r="O46" s="44">
        <v>14.8</v>
      </c>
      <c r="P46" s="44" t="s">
        <v>422</v>
      </c>
      <c r="Q46" s="44" t="s">
        <v>422</v>
      </c>
      <c r="R46" s="44">
        <v>14.8</v>
      </c>
      <c r="S46" s="44">
        <v>14.8</v>
      </c>
      <c r="T46" s="44">
        <v>14.8</v>
      </c>
      <c r="U46" s="44">
        <v>14.8</v>
      </c>
      <c r="V46" s="44">
        <v>14.8</v>
      </c>
      <c r="W46" s="44">
        <v>14.8</v>
      </c>
      <c r="X46" s="44">
        <v>14.8</v>
      </c>
      <c r="Y46" s="44">
        <v>14.8</v>
      </c>
      <c r="Z46" s="44">
        <v>14.8</v>
      </c>
      <c r="AA46" s="44">
        <v>14.8</v>
      </c>
      <c r="AB46" s="44">
        <v>14.8</v>
      </c>
      <c r="AC46" s="44">
        <v>14.8</v>
      </c>
      <c r="AD46" s="44">
        <v>14.8</v>
      </c>
      <c r="AE46" s="44">
        <v>14.8</v>
      </c>
      <c r="AF46" s="44">
        <v>14.8</v>
      </c>
      <c r="AG46" s="48">
        <v>20</v>
      </c>
      <c r="AH46" s="46">
        <f t="shared" si="2"/>
        <v>15.7</v>
      </c>
      <c r="AI46" s="47">
        <f t="shared" si="3"/>
        <v>14.8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5.8</v>
      </c>
      <c r="C47" s="44">
        <v>5.8</v>
      </c>
      <c r="D47" s="44">
        <v>5.8</v>
      </c>
      <c r="E47" s="44">
        <v>5.8</v>
      </c>
      <c r="F47" s="44">
        <v>5.8</v>
      </c>
      <c r="G47" s="44">
        <v>5.8</v>
      </c>
      <c r="H47" s="44">
        <v>5.8</v>
      </c>
      <c r="I47" s="44">
        <v>5.8</v>
      </c>
      <c r="J47" s="44">
        <v>5.8</v>
      </c>
      <c r="K47" s="44">
        <v>5.8</v>
      </c>
      <c r="L47" s="44">
        <v>5.8</v>
      </c>
      <c r="M47" s="44">
        <v>5.8</v>
      </c>
      <c r="N47" s="44">
        <v>6.2</v>
      </c>
      <c r="O47" s="44">
        <v>6.2</v>
      </c>
      <c r="P47" s="44"/>
      <c r="Q47" s="44"/>
      <c r="R47" s="44">
        <v>6.2</v>
      </c>
      <c r="S47" s="44">
        <v>6.2</v>
      </c>
      <c r="T47" s="44">
        <v>6.2</v>
      </c>
      <c r="U47" s="44">
        <v>6.2</v>
      </c>
      <c r="V47" s="44">
        <v>6.2</v>
      </c>
      <c r="W47" s="44">
        <v>6.2</v>
      </c>
      <c r="X47" s="44">
        <v>6.2</v>
      </c>
      <c r="Y47" s="44">
        <v>6.2</v>
      </c>
      <c r="Z47" s="44">
        <v>6.2</v>
      </c>
      <c r="AA47" s="44">
        <v>6.2</v>
      </c>
      <c r="AB47" s="44">
        <v>6.2</v>
      </c>
      <c r="AC47" s="44">
        <v>6.2</v>
      </c>
      <c r="AD47" s="44">
        <v>6.2</v>
      </c>
      <c r="AE47" s="44">
        <v>6.2</v>
      </c>
      <c r="AF47" s="44">
        <v>6.2</v>
      </c>
      <c r="AG47" s="48">
        <v>19.8</v>
      </c>
      <c r="AH47" s="46">
        <f t="shared" si="2"/>
        <v>6.2</v>
      </c>
      <c r="AI47" s="47">
        <f t="shared" si="3"/>
        <v>5.8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</v>
      </c>
      <c r="C48" s="44">
        <v>12</v>
      </c>
      <c r="D48" s="44">
        <v>12</v>
      </c>
      <c r="E48" s="44">
        <v>12</v>
      </c>
      <c r="F48" s="44">
        <v>12</v>
      </c>
      <c r="G48" s="44">
        <v>12</v>
      </c>
      <c r="H48" s="44">
        <v>12</v>
      </c>
      <c r="I48" s="44">
        <v>12</v>
      </c>
      <c r="J48" s="44">
        <v>12</v>
      </c>
      <c r="K48" s="44">
        <v>12</v>
      </c>
      <c r="L48" s="44">
        <v>12</v>
      </c>
      <c r="M48" s="44">
        <v>12</v>
      </c>
      <c r="N48" s="44">
        <v>11.3</v>
      </c>
      <c r="O48" s="44">
        <v>11.3</v>
      </c>
      <c r="P48" s="44" t="s">
        <v>423</v>
      </c>
      <c r="Q48" s="44" t="s">
        <v>423</v>
      </c>
      <c r="R48" s="44">
        <v>11.3</v>
      </c>
      <c r="S48" s="44">
        <v>11.3</v>
      </c>
      <c r="T48" s="44">
        <v>11.3</v>
      </c>
      <c r="U48" s="44">
        <v>11.3</v>
      </c>
      <c r="V48" s="44">
        <v>11.3</v>
      </c>
      <c r="W48" s="44">
        <v>11.3</v>
      </c>
      <c r="X48" s="44">
        <v>11.3</v>
      </c>
      <c r="Y48" s="44">
        <v>11.3</v>
      </c>
      <c r="Z48" s="44">
        <v>11.3</v>
      </c>
      <c r="AA48" s="44">
        <v>11.3</v>
      </c>
      <c r="AB48" s="44">
        <v>11.3</v>
      </c>
      <c r="AC48" s="44">
        <v>11.3</v>
      </c>
      <c r="AD48" s="44">
        <v>11.3</v>
      </c>
      <c r="AE48" s="44">
        <v>11.3</v>
      </c>
      <c r="AF48" s="44">
        <v>11.3</v>
      </c>
      <c r="AG48" s="48">
        <v>18</v>
      </c>
      <c r="AH48" s="46">
        <f t="shared" si="2"/>
        <v>12</v>
      </c>
      <c r="AI48" s="47">
        <f t="shared" si="3"/>
        <v>11.3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10.4</v>
      </c>
      <c r="C49" s="44">
        <v>10.4</v>
      </c>
      <c r="D49" s="44">
        <v>10.4</v>
      </c>
      <c r="E49" s="44">
        <v>10.4</v>
      </c>
      <c r="F49" s="44">
        <v>10.4</v>
      </c>
      <c r="G49" s="44">
        <v>10.4</v>
      </c>
      <c r="H49" s="44">
        <v>10.4</v>
      </c>
      <c r="I49" s="44">
        <v>10.4</v>
      </c>
      <c r="J49" s="44">
        <v>10.4</v>
      </c>
      <c r="K49" s="44">
        <v>10.4</v>
      </c>
      <c r="L49" s="44">
        <v>10.4</v>
      </c>
      <c r="M49" s="44">
        <v>10.4</v>
      </c>
      <c r="N49" s="44">
        <v>8.4</v>
      </c>
      <c r="O49" s="44">
        <v>8.4</v>
      </c>
      <c r="P49" s="44" t="s">
        <v>424</v>
      </c>
      <c r="Q49" s="44" t="s">
        <v>424</v>
      </c>
      <c r="R49" s="44">
        <v>8.4</v>
      </c>
      <c r="S49" s="44">
        <v>8.4</v>
      </c>
      <c r="T49" s="44">
        <v>8.4</v>
      </c>
      <c r="U49" s="44">
        <v>8.4</v>
      </c>
      <c r="V49" s="44">
        <v>8.4</v>
      </c>
      <c r="W49" s="44">
        <v>8.4</v>
      </c>
      <c r="X49" s="44">
        <v>8.4</v>
      </c>
      <c r="Y49" s="44">
        <v>8.4</v>
      </c>
      <c r="Z49" s="44">
        <v>8.4</v>
      </c>
      <c r="AA49" s="44">
        <v>8.4</v>
      </c>
      <c r="AB49" s="44">
        <v>8.4</v>
      </c>
      <c r="AC49" s="44">
        <v>8.4</v>
      </c>
      <c r="AD49" s="44">
        <v>8.4</v>
      </c>
      <c r="AE49" s="44">
        <v>8.4</v>
      </c>
      <c r="AF49" s="44">
        <v>8.4</v>
      </c>
      <c r="AG49" s="48">
        <v>15.33</v>
      </c>
      <c r="AH49" s="46">
        <f t="shared" si="2"/>
        <v>10.4</v>
      </c>
      <c r="AI49" s="47">
        <f t="shared" si="3"/>
        <v>8.4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 t="s">
        <v>418</v>
      </c>
      <c r="Q50" s="44" t="s">
        <v>418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5.7</v>
      </c>
      <c r="C51" s="44">
        <v>5.7</v>
      </c>
      <c r="D51" s="44">
        <v>5.7</v>
      </c>
      <c r="E51" s="44">
        <v>5.7</v>
      </c>
      <c r="F51" s="44">
        <v>5.7</v>
      </c>
      <c r="G51" s="44">
        <v>5.7</v>
      </c>
      <c r="H51" s="44">
        <v>5.7</v>
      </c>
      <c r="I51" s="44">
        <v>5.7</v>
      </c>
      <c r="J51" s="44">
        <v>5.7</v>
      </c>
      <c r="K51" s="44">
        <v>5.7</v>
      </c>
      <c r="L51" s="44">
        <v>5.7</v>
      </c>
      <c r="M51" s="44">
        <v>5.7</v>
      </c>
      <c r="N51" s="44">
        <v>5.7</v>
      </c>
      <c r="O51" s="44">
        <v>5.7</v>
      </c>
      <c r="P51" s="44" t="s">
        <v>417</v>
      </c>
      <c r="Q51" s="44" t="s">
        <v>417</v>
      </c>
      <c r="R51" s="44">
        <v>5.7</v>
      </c>
      <c r="S51" s="44">
        <v>5.7</v>
      </c>
      <c r="T51" s="44">
        <v>5.7</v>
      </c>
      <c r="U51" s="44">
        <v>5.7</v>
      </c>
      <c r="V51" s="44">
        <v>5.7</v>
      </c>
      <c r="W51" s="44">
        <v>5.7</v>
      </c>
      <c r="X51" s="44">
        <v>5.7</v>
      </c>
      <c r="Y51" s="44">
        <v>5.7</v>
      </c>
      <c r="Z51" s="44">
        <v>5.7</v>
      </c>
      <c r="AA51" s="44">
        <v>5.7</v>
      </c>
      <c r="AB51" s="44">
        <v>5.7</v>
      </c>
      <c r="AC51" s="44">
        <v>5.7</v>
      </c>
      <c r="AD51" s="44">
        <v>5.7</v>
      </c>
      <c r="AE51" s="44">
        <v>5.7</v>
      </c>
      <c r="AF51" s="44">
        <v>5.7</v>
      </c>
      <c r="AG51" s="48">
        <v>14.9</v>
      </c>
      <c r="AH51" s="46">
        <f t="shared" si="2"/>
        <v>5.7</v>
      </c>
      <c r="AI51" s="47">
        <f t="shared" si="3"/>
        <v>5.7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10.4</v>
      </c>
      <c r="C52" s="44">
        <v>10.4</v>
      </c>
      <c r="D52" s="44">
        <v>10.4</v>
      </c>
      <c r="E52" s="44">
        <v>10.4</v>
      </c>
      <c r="F52" s="44">
        <v>10.4</v>
      </c>
      <c r="G52" s="44">
        <v>10.4</v>
      </c>
      <c r="H52" s="44">
        <v>10.4</v>
      </c>
      <c r="I52" s="44">
        <v>10.4</v>
      </c>
      <c r="J52" s="44">
        <v>10.4</v>
      </c>
      <c r="K52" s="44">
        <v>10.4</v>
      </c>
      <c r="L52" s="44">
        <v>10.4</v>
      </c>
      <c r="M52" s="44">
        <v>10.4</v>
      </c>
      <c r="N52" s="44">
        <v>9.4</v>
      </c>
      <c r="O52" s="44">
        <v>9.4</v>
      </c>
      <c r="P52" s="44" t="s">
        <v>425</v>
      </c>
      <c r="Q52" s="44" t="s">
        <v>425</v>
      </c>
      <c r="R52" s="44">
        <v>9.4</v>
      </c>
      <c r="S52" s="44">
        <v>9.4</v>
      </c>
      <c r="T52" s="44">
        <v>9.4</v>
      </c>
      <c r="U52" s="44">
        <v>9.4</v>
      </c>
      <c r="V52" s="44">
        <v>9.4</v>
      </c>
      <c r="W52" s="44">
        <v>9.4</v>
      </c>
      <c r="X52" s="44">
        <v>9.4</v>
      </c>
      <c r="Y52" s="44">
        <v>9.4</v>
      </c>
      <c r="Z52" s="44">
        <v>9.4</v>
      </c>
      <c r="AA52" s="44">
        <v>9.4</v>
      </c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10.4</v>
      </c>
      <c r="AI52" s="47">
        <f t="shared" si="3"/>
        <v>9.4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4.4000000000000004</v>
      </c>
      <c r="C53" s="44">
        <v>4.4000000000000004</v>
      </c>
      <c r="D53" s="44">
        <v>4.4000000000000004</v>
      </c>
      <c r="E53" s="44">
        <v>4.4000000000000004</v>
      </c>
      <c r="F53" s="44">
        <v>4.4000000000000004</v>
      </c>
      <c r="G53" s="44">
        <v>4.4000000000000004</v>
      </c>
      <c r="H53" s="44">
        <v>4.4000000000000004</v>
      </c>
      <c r="I53" s="44">
        <v>4.4000000000000004</v>
      </c>
      <c r="J53" s="44">
        <v>4.4000000000000004</v>
      </c>
      <c r="K53" s="44">
        <v>4.4000000000000004</v>
      </c>
      <c r="L53" s="44">
        <v>4.4000000000000004</v>
      </c>
      <c r="M53" s="44">
        <v>4.4000000000000004</v>
      </c>
      <c r="N53" s="44">
        <v>4.2</v>
      </c>
      <c r="O53" s="44">
        <v>4.2</v>
      </c>
      <c r="P53" s="44" t="s">
        <v>421</v>
      </c>
      <c r="Q53" s="44" t="s">
        <v>421</v>
      </c>
      <c r="R53" s="44">
        <v>4.2</v>
      </c>
      <c r="S53" s="44">
        <v>4.2</v>
      </c>
      <c r="T53" s="44">
        <v>4.2</v>
      </c>
      <c r="U53" s="44">
        <v>4.2</v>
      </c>
      <c r="V53" s="44">
        <v>4.2</v>
      </c>
      <c r="W53" s="44">
        <v>4.2</v>
      </c>
      <c r="X53" s="44">
        <v>4.2</v>
      </c>
      <c r="Y53" s="44">
        <v>4.2</v>
      </c>
      <c r="Z53" s="44">
        <v>4.2</v>
      </c>
      <c r="AA53" s="44">
        <v>4.2</v>
      </c>
      <c r="AB53" s="44">
        <v>4.2</v>
      </c>
      <c r="AC53" s="44">
        <v>4.2</v>
      </c>
      <c r="AD53" s="44">
        <v>4.2</v>
      </c>
      <c r="AE53" s="44">
        <v>4.2</v>
      </c>
      <c r="AF53" s="44">
        <v>4.2</v>
      </c>
      <c r="AG53" s="48">
        <v>14</v>
      </c>
      <c r="AH53" s="46">
        <f t="shared" si="2"/>
        <v>4.4000000000000004</v>
      </c>
      <c r="AI53" s="47">
        <f t="shared" si="3"/>
        <v>4.2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/>
      <c r="Q54" s="44"/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</v>
      </c>
      <c r="C55" s="44">
        <v>12</v>
      </c>
      <c r="D55" s="44">
        <v>12</v>
      </c>
      <c r="E55" s="44">
        <v>12</v>
      </c>
      <c r="F55" s="44">
        <v>12</v>
      </c>
      <c r="G55" s="44">
        <v>12</v>
      </c>
      <c r="H55" s="44">
        <v>12</v>
      </c>
      <c r="I55" s="44">
        <v>12</v>
      </c>
      <c r="J55" s="44">
        <v>12</v>
      </c>
      <c r="K55" s="44">
        <v>12</v>
      </c>
      <c r="L55" s="44">
        <v>12</v>
      </c>
      <c r="M55" s="44">
        <v>12</v>
      </c>
      <c r="N55" s="44">
        <v>11.1</v>
      </c>
      <c r="O55" s="44">
        <v>11.1</v>
      </c>
      <c r="P55" s="44" t="s">
        <v>426</v>
      </c>
      <c r="Q55" s="44" t="s">
        <v>426</v>
      </c>
      <c r="R55" s="44">
        <v>11.1</v>
      </c>
      <c r="S55" s="44">
        <v>11.1</v>
      </c>
      <c r="T55" s="44">
        <v>11.1</v>
      </c>
      <c r="U55" s="44">
        <v>11.1</v>
      </c>
      <c r="V55" s="44">
        <v>11.1</v>
      </c>
      <c r="W55" s="44">
        <v>11.1</v>
      </c>
      <c r="X55" s="44">
        <v>11.1</v>
      </c>
      <c r="Y55" s="44">
        <v>11.1</v>
      </c>
      <c r="Z55" s="44">
        <v>11.1</v>
      </c>
      <c r="AA55" s="44">
        <v>11.1</v>
      </c>
      <c r="AB55" s="44">
        <v>11.1</v>
      </c>
      <c r="AC55" s="44">
        <v>11.1</v>
      </c>
      <c r="AD55" s="44">
        <v>11.1</v>
      </c>
      <c r="AE55" s="44">
        <v>11.1</v>
      </c>
      <c r="AF55" s="44">
        <v>11.1</v>
      </c>
      <c r="AG55" s="48">
        <v>13.5</v>
      </c>
      <c r="AH55" s="46">
        <f t="shared" si="2"/>
        <v>12</v>
      </c>
      <c r="AI55" s="47">
        <f t="shared" si="3"/>
        <v>11.1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 t="s">
        <v>417</v>
      </c>
      <c r="Q56" s="44" t="s">
        <v>417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>
        <v>5.9</v>
      </c>
      <c r="G57" s="44">
        <v>5.9</v>
      </c>
      <c r="H57" s="44">
        <v>5.9</v>
      </c>
      <c r="I57" s="44">
        <v>5.9</v>
      </c>
      <c r="J57" s="44">
        <v>5.9</v>
      </c>
      <c r="K57" s="44">
        <v>5.9</v>
      </c>
      <c r="L57" s="44">
        <v>5.9</v>
      </c>
      <c r="M57" s="44">
        <v>5.9</v>
      </c>
      <c r="N57" s="44">
        <v>4.2</v>
      </c>
      <c r="O57" s="44">
        <v>4.2</v>
      </c>
      <c r="P57" s="44" t="s">
        <v>416</v>
      </c>
      <c r="Q57" s="44" t="s">
        <v>416</v>
      </c>
      <c r="R57" s="44">
        <v>4.2</v>
      </c>
      <c r="S57" s="44">
        <v>4.2</v>
      </c>
      <c r="T57" s="44">
        <v>4.2</v>
      </c>
      <c r="U57" s="44">
        <v>4.2</v>
      </c>
      <c r="V57" s="44">
        <v>4.2</v>
      </c>
      <c r="W57" s="44">
        <v>4.2</v>
      </c>
      <c r="X57" s="44">
        <v>4.2</v>
      </c>
      <c r="Y57" s="44">
        <v>4.2</v>
      </c>
      <c r="Z57" s="44">
        <v>4.2</v>
      </c>
      <c r="AA57" s="44">
        <v>4.2</v>
      </c>
      <c r="AB57" s="44">
        <v>4.2</v>
      </c>
      <c r="AC57" s="44">
        <v>4.2</v>
      </c>
      <c r="AD57" s="44">
        <v>4.2</v>
      </c>
      <c r="AE57" s="44">
        <v>4.2</v>
      </c>
      <c r="AF57" s="44">
        <v>4.2</v>
      </c>
      <c r="AG57" s="48">
        <v>12</v>
      </c>
      <c r="AH57" s="46">
        <f t="shared" si="2"/>
        <v>5.9</v>
      </c>
      <c r="AI57" s="47">
        <f t="shared" si="3"/>
        <v>4.2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5.7</v>
      </c>
      <c r="C58" s="44">
        <v>5.7</v>
      </c>
      <c r="D58" s="44">
        <v>5.7</v>
      </c>
      <c r="E58" s="44">
        <v>5.7</v>
      </c>
      <c r="F58" s="44">
        <v>5.7</v>
      </c>
      <c r="G58" s="44">
        <v>5.7</v>
      </c>
      <c r="H58" s="44">
        <v>5.7</v>
      </c>
      <c r="I58" s="44">
        <v>5.7</v>
      </c>
      <c r="J58" s="44">
        <v>5.7</v>
      </c>
      <c r="K58" s="44">
        <v>5.7</v>
      </c>
      <c r="L58" s="44">
        <v>5.7</v>
      </c>
      <c r="M58" s="44">
        <v>5.7</v>
      </c>
      <c r="N58" s="44">
        <v>5.7</v>
      </c>
      <c r="O58" s="44">
        <v>5.7</v>
      </c>
      <c r="P58" s="44" t="s">
        <v>418</v>
      </c>
      <c r="Q58" s="44" t="s">
        <v>418</v>
      </c>
      <c r="R58" s="44">
        <v>5.7</v>
      </c>
      <c r="S58" s="44">
        <v>5.7</v>
      </c>
      <c r="T58" s="44">
        <v>5.7</v>
      </c>
      <c r="U58" s="44">
        <v>5.7</v>
      </c>
      <c r="V58" s="44">
        <v>5.7</v>
      </c>
      <c r="W58" s="44">
        <v>5.7</v>
      </c>
      <c r="X58" s="44">
        <v>5.7</v>
      </c>
      <c r="Y58" s="44">
        <v>5.7</v>
      </c>
      <c r="Z58" s="44">
        <v>5.7</v>
      </c>
      <c r="AA58" s="44">
        <v>5.7</v>
      </c>
      <c r="AB58" s="44">
        <v>5.7</v>
      </c>
      <c r="AC58" s="44">
        <v>5.7</v>
      </c>
      <c r="AD58" s="44">
        <v>5.7</v>
      </c>
      <c r="AE58" s="44">
        <v>5.7</v>
      </c>
      <c r="AF58" s="44">
        <v>5.7</v>
      </c>
      <c r="AG58" s="48">
        <v>12</v>
      </c>
      <c r="AH58" s="46">
        <f t="shared" si="2"/>
        <v>5.7</v>
      </c>
      <c r="AI58" s="47">
        <f t="shared" si="3"/>
        <v>5.7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4</v>
      </c>
      <c r="C59" s="44">
        <v>4</v>
      </c>
      <c r="D59" s="44">
        <v>4</v>
      </c>
      <c r="E59" s="44">
        <v>4</v>
      </c>
      <c r="F59" s="44">
        <v>4</v>
      </c>
      <c r="G59" s="44">
        <v>4</v>
      </c>
      <c r="H59" s="44">
        <v>4</v>
      </c>
      <c r="I59" s="44">
        <v>4</v>
      </c>
      <c r="J59" s="44">
        <v>4</v>
      </c>
      <c r="K59" s="44">
        <v>4</v>
      </c>
      <c r="L59" s="44">
        <v>4</v>
      </c>
      <c r="M59" s="44">
        <v>4</v>
      </c>
      <c r="N59" s="44">
        <v>0</v>
      </c>
      <c r="O59" s="44">
        <v>0</v>
      </c>
      <c r="P59" s="44" t="s">
        <v>419</v>
      </c>
      <c r="Q59" s="44" t="s">
        <v>419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4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</v>
      </c>
      <c r="C60" s="44">
        <v>12</v>
      </c>
      <c r="D60" s="44">
        <v>12</v>
      </c>
      <c r="E60" s="44">
        <v>12</v>
      </c>
      <c r="F60" s="44">
        <v>12</v>
      </c>
      <c r="G60" s="44">
        <v>12</v>
      </c>
      <c r="H60" s="44">
        <v>12</v>
      </c>
      <c r="I60" s="44">
        <v>12</v>
      </c>
      <c r="J60" s="44">
        <v>12</v>
      </c>
      <c r="K60" s="44">
        <v>12</v>
      </c>
      <c r="L60" s="44">
        <v>12</v>
      </c>
      <c r="M60" s="44">
        <v>12</v>
      </c>
      <c r="N60" s="44">
        <v>11.1</v>
      </c>
      <c r="O60" s="44">
        <v>11.1</v>
      </c>
      <c r="P60" s="44" t="s">
        <v>417</v>
      </c>
      <c r="Q60" s="44" t="s">
        <v>417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12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13.1</v>
      </c>
      <c r="C61" s="44">
        <v>13.1</v>
      </c>
      <c r="D61" s="44">
        <v>13.1</v>
      </c>
      <c r="E61" s="44">
        <v>13.1</v>
      </c>
      <c r="F61" s="44">
        <v>13.1</v>
      </c>
      <c r="G61" s="44">
        <v>13.1</v>
      </c>
      <c r="H61" s="44">
        <v>13.1</v>
      </c>
      <c r="I61" s="44">
        <v>13.1</v>
      </c>
      <c r="J61" s="44">
        <v>13.1</v>
      </c>
      <c r="K61" s="44">
        <v>13.1</v>
      </c>
      <c r="L61" s="44">
        <v>13.1</v>
      </c>
      <c r="M61" s="44">
        <v>13.1</v>
      </c>
      <c r="N61" s="44">
        <v>13.1</v>
      </c>
      <c r="O61" s="44">
        <v>13.1</v>
      </c>
      <c r="P61" s="44" t="s">
        <v>415</v>
      </c>
      <c r="Q61" s="44" t="s">
        <v>415</v>
      </c>
      <c r="R61" s="44">
        <v>13.1</v>
      </c>
      <c r="S61" s="44">
        <v>13.1</v>
      </c>
      <c r="T61" s="44">
        <v>13.1</v>
      </c>
      <c r="U61" s="44">
        <v>13.1</v>
      </c>
      <c r="V61" s="44">
        <v>13.1</v>
      </c>
      <c r="W61" s="44">
        <v>13.1</v>
      </c>
      <c r="X61" s="44">
        <v>13.1</v>
      </c>
      <c r="Y61" s="44">
        <v>13.1</v>
      </c>
      <c r="Z61" s="44">
        <v>13.1</v>
      </c>
      <c r="AA61" s="44">
        <v>13.1</v>
      </c>
      <c r="AB61" s="44">
        <v>13.1</v>
      </c>
      <c r="AC61" s="44">
        <v>13.1</v>
      </c>
      <c r="AD61" s="44">
        <v>13.1</v>
      </c>
      <c r="AE61" s="44">
        <v>13.1</v>
      </c>
      <c r="AF61" s="44">
        <v>13.1</v>
      </c>
      <c r="AG61" s="48">
        <v>12</v>
      </c>
      <c r="AH61" s="46">
        <f t="shared" si="2"/>
        <v>13.1</v>
      </c>
      <c r="AI61" s="47">
        <f t="shared" si="3"/>
        <v>13.1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/>
      <c r="Q62" s="44"/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 t="s">
        <v>414</v>
      </c>
      <c r="Q63" s="44" t="s">
        <v>414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 t="s">
        <v>420</v>
      </c>
      <c r="Q64" s="44" t="s">
        <v>420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 t="s">
        <v>414</v>
      </c>
      <c r="Q65" s="44" t="s">
        <v>414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 t="s">
        <v>418</v>
      </c>
      <c r="Q66" s="44" t="s">
        <v>418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</v>
      </c>
      <c r="C67" s="44">
        <v>4</v>
      </c>
      <c r="D67" s="44">
        <v>4</v>
      </c>
      <c r="E67" s="44">
        <v>4</v>
      </c>
      <c r="F67" s="44">
        <v>4</v>
      </c>
      <c r="G67" s="44">
        <v>4</v>
      </c>
      <c r="H67" s="44">
        <v>4</v>
      </c>
      <c r="I67" s="44">
        <v>4</v>
      </c>
      <c r="J67" s="44">
        <v>4</v>
      </c>
      <c r="K67" s="44">
        <v>4</v>
      </c>
      <c r="L67" s="44">
        <v>4</v>
      </c>
      <c r="M67" s="44">
        <v>4</v>
      </c>
      <c r="N67" s="44">
        <v>4</v>
      </c>
      <c r="O67" s="44">
        <v>4</v>
      </c>
      <c r="P67" s="44" t="s">
        <v>421</v>
      </c>
      <c r="Q67" s="44" t="s">
        <v>421</v>
      </c>
      <c r="R67" s="44">
        <v>4</v>
      </c>
      <c r="S67" s="44">
        <v>4</v>
      </c>
      <c r="T67" s="44">
        <v>4</v>
      </c>
      <c r="U67" s="44">
        <v>4</v>
      </c>
      <c r="V67" s="44">
        <v>4</v>
      </c>
      <c r="W67" s="44">
        <v>4</v>
      </c>
      <c r="X67" s="44">
        <v>4</v>
      </c>
      <c r="Y67" s="44">
        <v>4</v>
      </c>
      <c r="Z67" s="44">
        <v>4</v>
      </c>
      <c r="AA67" s="44">
        <v>4</v>
      </c>
      <c r="AB67" s="44">
        <v>4</v>
      </c>
      <c r="AC67" s="44">
        <v>4</v>
      </c>
      <c r="AD67" s="44">
        <v>4</v>
      </c>
      <c r="AE67" s="44">
        <v>4</v>
      </c>
      <c r="AF67" s="44">
        <v>4</v>
      </c>
      <c r="AG67" s="61">
        <v>10</v>
      </c>
      <c r="AH67" s="46">
        <f t="shared" si="2"/>
        <v>4</v>
      </c>
      <c r="AI67" s="47">
        <f t="shared" si="3"/>
        <v>4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 t="s">
        <v>422</v>
      </c>
      <c r="Q68" s="44" t="s">
        <v>422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44"/>
      <c r="Q69" s="44"/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F70" si="20">60.8+69.1</f>
        <v>129.89999999999998</v>
      </c>
      <c r="C70" s="66">
        <f t="shared" si="20"/>
        <v>129.89999999999998</v>
      </c>
      <c r="D70" s="66">
        <f t="shared" si="20"/>
        <v>129.89999999999998</v>
      </c>
      <c r="E70" s="66">
        <f t="shared" si="20"/>
        <v>129.89999999999998</v>
      </c>
      <c r="F70" s="66">
        <f t="shared" si="20"/>
        <v>129.89999999999998</v>
      </c>
      <c r="G70" s="66">
        <v>138.19999999999999</v>
      </c>
      <c r="H70" s="66">
        <v>135.19999999999999</v>
      </c>
      <c r="I70" s="66">
        <v>134.6</v>
      </c>
      <c r="J70" s="66">
        <v>134.6</v>
      </c>
      <c r="K70" s="66">
        <v>134.6</v>
      </c>
      <c r="L70" s="66">
        <v>134.6</v>
      </c>
      <c r="M70" s="66">
        <v>134.6</v>
      </c>
      <c r="N70" s="66">
        <v>134.6</v>
      </c>
      <c r="O70" s="66">
        <v>134.6</v>
      </c>
      <c r="P70" s="44" t="s">
        <v>423</v>
      </c>
      <c r="Q70" s="44" t="s">
        <v>423</v>
      </c>
      <c r="R70" s="68">
        <v>134.6</v>
      </c>
      <c r="S70" s="68">
        <f>59.4+69.3</f>
        <v>128.69999999999999</v>
      </c>
      <c r="T70" s="68">
        <f t="shared" ref="T70:Z70" si="21">59.4+69.3</f>
        <v>128.69999999999999</v>
      </c>
      <c r="U70" s="68">
        <f t="shared" si="21"/>
        <v>128.69999999999999</v>
      </c>
      <c r="V70" s="68">
        <f t="shared" si="21"/>
        <v>128.69999999999999</v>
      </c>
      <c r="W70" s="68">
        <f t="shared" si="21"/>
        <v>128.69999999999999</v>
      </c>
      <c r="X70" s="68">
        <f t="shared" si="21"/>
        <v>128.69999999999999</v>
      </c>
      <c r="Y70" s="68">
        <f t="shared" si="21"/>
        <v>128.69999999999999</v>
      </c>
      <c r="Z70" s="68">
        <f t="shared" si="21"/>
        <v>128.69999999999999</v>
      </c>
      <c r="AA70" s="68">
        <v>145.19999999999999</v>
      </c>
      <c r="AB70" s="68">
        <v>145.19999999999999</v>
      </c>
      <c r="AC70" s="68">
        <v>145.19999999999999</v>
      </c>
      <c r="AD70" s="68">
        <v>145.19999999999999</v>
      </c>
      <c r="AE70" s="68">
        <v>145.19999999999999</v>
      </c>
      <c r="AF70" s="68">
        <v>145.19999999999999</v>
      </c>
      <c r="AG70" s="64">
        <v>240</v>
      </c>
      <c r="AH70" s="46">
        <f t="shared" si="2"/>
        <v>145.19999999999999</v>
      </c>
      <c r="AI70" s="47">
        <f t="shared" si="3"/>
        <v>128.69999999999999</v>
      </c>
      <c r="AK70" s="49"/>
    </row>
    <row r="71" spans="1:88" ht="15.75" thickBot="1" x14ac:dyDescent="0.3">
      <c r="A71" s="69" t="s">
        <v>90</v>
      </c>
      <c r="B71" s="70">
        <f t="shared" ref="B71:C71" si="22">SUM(B11:B69)</f>
        <v>1172.6999999999998</v>
      </c>
      <c r="C71" s="70">
        <f t="shared" si="22"/>
        <v>1172.6999999999998</v>
      </c>
      <c r="D71" s="70">
        <f t="shared" ref="D71:E71" si="23">SUM(D11:D69)</f>
        <v>1172.6999999999998</v>
      </c>
      <c r="E71" s="70">
        <f t="shared" si="23"/>
        <v>1172.6999999999998</v>
      </c>
      <c r="F71" s="70">
        <f t="shared" ref="F71" si="24">SUM(F11:F69)</f>
        <v>1172.6999999999998</v>
      </c>
      <c r="G71" s="70">
        <f t="shared" ref="G71:AG71" si="25">SUM(G11:G69)</f>
        <v>1152.6999999999998</v>
      </c>
      <c r="H71" s="70">
        <f t="shared" si="25"/>
        <v>1152.6999999999998</v>
      </c>
      <c r="I71" s="70">
        <f t="shared" si="25"/>
        <v>1152.6999999999998</v>
      </c>
      <c r="J71" s="70">
        <f t="shared" si="25"/>
        <v>1152.6999999999998</v>
      </c>
      <c r="K71" s="70">
        <f t="shared" si="25"/>
        <v>1152.6999999999998</v>
      </c>
      <c r="L71" s="70">
        <f t="shared" si="25"/>
        <v>1152.6999999999998</v>
      </c>
      <c r="M71" s="70">
        <f t="shared" ref="M71:N71" si="26">SUM(M11:M69)</f>
        <v>1152.6999999999998</v>
      </c>
      <c r="N71" s="70">
        <f t="shared" si="26"/>
        <v>1000.8000000000002</v>
      </c>
      <c r="O71" s="70">
        <f t="shared" ref="O71" si="27">SUM(O11:O69)</f>
        <v>1000.8000000000002</v>
      </c>
      <c r="P71" s="44" t="s">
        <v>424</v>
      </c>
      <c r="Q71" s="44" t="s">
        <v>424</v>
      </c>
      <c r="R71" s="70">
        <v>1000.8000000000002</v>
      </c>
      <c r="S71" s="70">
        <f t="shared" si="25"/>
        <v>1006.9000000000002</v>
      </c>
      <c r="T71" s="70">
        <f t="shared" si="25"/>
        <v>1006.9000000000002</v>
      </c>
      <c r="U71" s="70">
        <f t="shared" si="25"/>
        <v>1006.9000000000002</v>
      </c>
      <c r="V71" s="70">
        <f t="shared" si="25"/>
        <v>1002.0000000000002</v>
      </c>
      <c r="W71" s="70">
        <f t="shared" si="25"/>
        <v>1002.0000000000002</v>
      </c>
      <c r="X71" s="70">
        <f t="shared" si="25"/>
        <v>1031.2000000000003</v>
      </c>
      <c r="Y71" s="70">
        <f t="shared" si="25"/>
        <v>1031.2000000000003</v>
      </c>
      <c r="Z71" s="70">
        <f t="shared" si="25"/>
        <v>1031.2000000000003</v>
      </c>
      <c r="AA71" s="70">
        <f t="shared" si="25"/>
        <v>1146.17</v>
      </c>
      <c r="AB71" s="70">
        <f t="shared" ref="AB71:AC71" si="28">SUM(AB11:AB69)</f>
        <v>1146.17</v>
      </c>
      <c r="AC71" s="70">
        <f t="shared" si="28"/>
        <v>1146.17</v>
      </c>
      <c r="AD71" s="70">
        <f t="shared" ref="AD71:AF71" si="29">SUM(AD11:AD69)</f>
        <v>1146.17</v>
      </c>
      <c r="AE71" s="70">
        <f t="shared" si="29"/>
        <v>1146.17</v>
      </c>
      <c r="AF71" s="70">
        <f t="shared" si="29"/>
        <v>1146.17</v>
      </c>
      <c r="AG71" s="70">
        <f t="shared" si="25"/>
        <v>1812.2049999999999</v>
      </c>
      <c r="AH71" s="46">
        <f t="shared" si="2"/>
        <v>1172.6999999999998</v>
      </c>
      <c r="AI71" s="47">
        <f t="shared" si="3"/>
        <v>1000.8000000000002</v>
      </c>
      <c r="AK71" s="49"/>
    </row>
    <row r="72" spans="1:88" x14ac:dyDescent="0.25">
      <c r="A72" s="71" t="s">
        <v>91</v>
      </c>
      <c r="B72" s="44">
        <v>458</v>
      </c>
      <c r="C72" s="44">
        <v>458.4</v>
      </c>
      <c r="D72" s="44">
        <v>422.2</v>
      </c>
      <c r="E72" s="44">
        <v>422.2</v>
      </c>
      <c r="F72" s="44">
        <v>409.8</v>
      </c>
      <c r="G72" s="44">
        <v>380</v>
      </c>
      <c r="H72" s="44">
        <v>362</v>
      </c>
      <c r="I72" s="44">
        <v>362</v>
      </c>
      <c r="J72" s="44">
        <v>362</v>
      </c>
      <c r="K72" s="44">
        <v>362</v>
      </c>
      <c r="L72" s="44">
        <v>200</v>
      </c>
      <c r="M72" s="44">
        <v>404</v>
      </c>
      <c r="N72" s="44">
        <v>362</v>
      </c>
      <c r="O72" s="44">
        <v>349.9</v>
      </c>
      <c r="P72" s="44" t="s">
        <v>418</v>
      </c>
      <c r="Q72" s="44" t="s">
        <v>418</v>
      </c>
      <c r="R72" s="44">
        <v>403</v>
      </c>
      <c r="S72" s="44">
        <v>251</v>
      </c>
      <c r="T72" s="44">
        <v>251</v>
      </c>
      <c r="U72" s="44">
        <v>191</v>
      </c>
      <c r="V72" s="44">
        <v>140</v>
      </c>
      <c r="W72" s="44">
        <v>200</v>
      </c>
      <c r="X72" s="44">
        <v>260</v>
      </c>
      <c r="Y72" s="44">
        <v>318</v>
      </c>
      <c r="Z72" s="44">
        <v>319</v>
      </c>
      <c r="AA72" s="44">
        <v>458.1</v>
      </c>
      <c r="AB72" s="44">
        <v>458.1</v>
      </c>
      <c r="AC72" s="44">
        <v>458.1</v>
      </c>
      <c r="AD72" s="44">
        <v>458.1</v>
      </c>
      <c r="AE72" s="44">
        <v>458.1</v>
      </c>
      <c r="AF72" s="44">
        <v>458.1</v>
      </c>
      <c r="AG72" s="61">
        <v>456</v>
      </c>
      <c r="AH72" s="46">
        <f t="shared" si="2"/>
        <v>458.4</v>
      </c>
      <c r="AI72" s="47">
        <f t="shared" si="3"/>
        <v>140</v>
      </c>
      <c r="AK72" s="49"/>
    </row>
    <row r="73" spans="1:88" x14ac:dyDescent="0.25">
      <c r="A73" s="72" t="s">
        <v>92</v>
      </c>
      <c r="B73" s="43">
        <v>91</v>
      </c>
      <c r="C73" s="43">
        <v>91</v>
      </c>
      <c r="D73" s="43">
        <v>91</v>
      </c>
      <c r="E73" s="43">
        <v>68.099999999999994</v>
      </c>
      <c r="F73" s="43">
        <v>68.099999999999994</v>
      </c>
      <c r="G73" s="43">
        <v>68.099999999999994</v>
      </c>
      <c r="H73" s="43">
        <v>68.099999999999994</v>
      </c>
      <c r="I73" s="43">
        <v>68.099999999999994</v>
      </c>
      <c r="J73" s="43">
        <v>68.099999999999994</v>
      </c>
      <c r="K73" s="43">
        <v>68.099999999999994</v>
      </c>
      <c r="L73" s="43">
        <v>68.099999999999994</v>
      </c>
      <c r="M73" s="43">
        <v>68.099999999999994</v>
      </c>
      <c r="N73" s="43">
        <v>90</v>
      </c>
      <c r="O73" s="43">
        <v>90</v>
      </c>
      <c r="P73" s="44" t="s">
        <v>417</v>
      </c>
      <c r="Q73" s="44" t="s">
        <v>417</v>
      </c>
      <c r="R73" s="43">
        <v>81</v>
      </c>
      <c r="S73" s="43">
        <v>75</v>
      </c>
      <c r="T73" s="43">
        <v>68.900000000000006</v>
      </c>
      <c r="U73" s="43">
        <v>68.900000000000006</v>
      </c>
      <c r="V73" s="43">
        <v>68.900000000000006</v>
      </c>
      <c r="W73" s="43">
        <v>68.900000000000006</v>
      </c>
      <c r="X73" s="43">
        <v>68.900000000000006</v>
      </c>
      <c r="Y73" s="43">
        <v>68.900000000000006</v>
      </c>
      <c r="Z73" s="43">
        <v>68.900000000000006</v>
      </c>
      <c r="AA73" s="43">
        <v>84.4</v>
      </c>
      <c r="AB73" s="43">
        <v>84.4</v>
      </c>
      <c r="AC73" s="43">
        <v>84.4</v>
      </c>
      <c r="AD73" s="43">
        <v>84.4</v>
      </c>
      <c r="AE73" s="43">
        <v>84.4</v>
      </c>
      <c r="AF73" s="43">
        <v>84.4</v>
      </c>
      <c r="AG73" s="64">
        <v>111</v>
      </c>
      <c r="AH73" s="46">
        <f t="shared" si="2"/>
        <v>91</v>
      </c>
      <c r="AI73" s="47">
        <f t="shared" si="3"/>
        <v>68.099999999999994</v>
      </c>
      <c r="AK73" s="49"/>
    </row>
    <row r="74" spans="1:88" x14ac:dyDescent="0.25">
      <c r="A74" s="73" t="s">
        <v>93</v>
      </c>
      <c r="B74" s="43">
        <v>39.1</v>
      </c>
      <c r="C74" s="43">
        <v>39.1</v>
      </c>
      <c r="D74" s="43">
        <v>39.1</v>
      </c>
      <c r="E74" s="43">
        <v>40.6</v>
      </c>
      <c r="F74" s="43">
        <v>40.6</v>
      </c>
      <c r="G74" s="43">
        <v>40.6</v>
      </c>
      <c r="H74" s="43">
        <v>40.6</v>
      </c>
      <c r="I74" s="43">
        <v>40.6</v>
      </c>
      <c r="J74" s="43">
        <v>40.6</v>
      </c>
      <c r="K74" s="43">
        <v>40.6</v>
      </c>
      <c r="L74" s="43">
        <v>40.6</v>
      </c>
      <c r="M74" s="43">
        <v>40.6</v>
      </c>
      <c r="N74" s="43">
        <v>38.700000000000003</v>
      </c>
      <c r="O74" s="43">
        <v>38.700000000000003</v>
      </c>
      <c r="P74" s="44" t="s">
        <v>425</v>
      </c>
      <c r="Q74" s="44" t="s">
        <v>425</v>
      </c>
      <c r="R74" s="43">
        <v>38.700000000000003</v>
      </c>
      <c r="S74" s="43">
        <v>37.200000000000003</v>
      </c>
      <c r="T74" s="43">
        <v>36.1</v>
      </c>
      <c r="U74" s="43">
        <v>37.200000000000003</v>
      </c>
      <c r="V74" s="43">
        <v>35.5</v>
      </c>
      <c r="W74" s="43">
        <v>35.5</v>
      </c>
      <c r="X74" s="43">
        <v>35.5</v>
      </c>
      <c r="Y74" s="43">
        <v>38.5</v>
      </c>
      <c r="Z74" s="43">
        <v>38.5</v>
      </c>
      <c r="AA74" s="43">
        <v>40.1</v>
      </c>
      <c r="AB74" s="43">
        <v>40.1</v>
      </c>
      <c r="AC74" s="43">
        <v>40.1</v>
      </c>
      <c r="AD74" s="43">
        <v>40.1</v>
      </c>
      <c r="AE74" s="43">
        <v>40.1</v>
      </c>
      <c r="AF74" s="43">
        <v>40.1</v>
      </c>
      <c r="AG74" s="64">
        <v>60</v>
      </c>
      <c r="AH74" s="46">
        <f t="shared" si="2"/>
        <v>40.6</v>
      </c>
      <c r="AI74" s="47">
        <f t="shared" si="3"/>
        <v>35.5</v>
      </c>
      <c r="AK74" s="49"/>
    </row>
    <row r="75" spans="1:88" x14ac:dyDescent="0.25">
      <c r="A75" s="74" t="s">
        <v>94</v>
      </c>
      <c r="B75" s="43">
        <v>29.8</v>
      </c>
      <c r="C75" s="43">
        <v>29.8</v>
      </c>
      <c r="D75" s="43">
        <v>29.8</v>
      </c>
      <c r="E75" s="43">
        <v>29.8</v>
      </c>
      <c r="F75" s="43">
        <v>29.8</v>
      </c>
      <c r="G75" s="43">
        <v>29.8</v>
      </c>
      <c r="H75" s="43">
        <v>29.8</v>
      </c>
      <c r="I75" s="43">
        <v>29.8</v>
      </c>
      <c r="J75" s="43">
        <v>29.8</v>
      </c>
      <c r="K75" s="43">
        <v>29.8</v>
      </c>
      <c r="L75" s="43">
        <v>29.8</v>
      </c>
      <c r="M75" s="43">
        <v>29.8</v>
      </c>
      <c r="N75" s="43">
        <v>28.8</v>
      </c>
      <c r="O75" s="43">
        <v>28.8</v>
      </c>
      <c r="P75" s="44" t="s">
        <v>421</v>
      </c>
      <c r="Q75" s="44" t="s">
        <v>421</v>
      </c>
      <c r="R75" s="43">
        <v>28.8</v>
      </c>
      <c r="S75" s="43">
        <v>29.8</v>
      </c>
      <c r="T75" s="43">
        <v>29.8</v>
      </c>
      <c r="U75" s="43">
        <v>29.8</v>
      </c>
      <c r="V75" s="43">
        <v>29.8</v>
      </c>
      <c r="W75" s="43">
        <v>29.8</v>
      </c>
      <c r="X75" s="43">
        <v>29.8</v>
      </c>
      <c r="Y75" s="43">
        <v>29.8</v>
      </c>
      <c r="Z75" s="43">
        <v>29.8</v>
      </c>
      <c r="AA75" s="43">
        <v>29.8</v>
      </c>
      <c r="AB75" s="43">
        <v>29.8</v>
      </c>
      <c r="AC75" s="43">
        <v>29.8</v>
      </c>
      <c r="AD75" s="43">
        <v>29.8</v>
      </c>
      <c r="AE75" s="43">
        <v>29.8</v>
      </c>
      <c r="AF75" s="43">
        <v>29.8</v>
      </c>
      <c r="AG75" s="75">
        <v>42.5</v>
      </c>
      <c r="AH75" s="46">
        <f t="shared" ref="AH75:AH138" si="30">MAX(B75:AF75)</f>
        <v>29.8</v>
      </c>
      <c r="AI75" s="47">
        <f t="shared" ref="AI75:AI138" si="31">MIN(B75:AF75)</f>
        <v>28.8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4"/>
      <c r="Q76" s="44"/>
      <c r="R76" s="43">
        <v>22.2</v>
      </c>
      <c r="S76" s="43">
        <v>22.2</v>
      </c>
      <c r="T76" s="43">
        <v>22.2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30"/>
        <v>22.2</v>
      </c>
      <c r="AI76" s="47">
        <f t="shared" si="31"/>
        <v>22.2</v>
      </c>
      <c r="AK76" s="49"/>
    </row>
    <row r="77" spans="1:88" ht="15.75" thickBot="1" x14ac:dyDescent="0.3">
      <c r="A77" s="76" t="s">
        <v>96</v>
      </c>
      <c r="B77" s="77">
        <v>13.6</v>
      </c>
      <c r="C77" s="77">
        <v>13.6</v>
      </c>
      <c r="D77" s="77">
        <v>13.6</v>
      </c>
      <c r="E77" s="77">
        <v>13.6</v>
      </c>
      <c r="F77" s="77">
        <v>13.6</v>
      </c>
      <c r="G77" s="77">
        <v>13.6</v>
      </c>
      <c r="H77" s="77">
        <v>13.6</v>
      </c>
      <c r="I77" s="77">
        <v>13.6</v>
      </c>
      <c r="J77" s="77">
        <v>13.6</v>
      </c>
      <c r="K77" s="77">
        <v>13.6</v>
      </c>
      <c r="L77" s="77">
        <v>13.6</v>
      </c>
      <c r="M77" s="77">
        <v>13.6</v>
      </c>
      <c r="N77" s="77">
        <v>8.1</v>
      </c>
      <c r="O77" s="77">
        <v>8.1</v>
      </c>
      <c r="P77" s="44" t="s">
        <v>426</v>
      </c>
      <c r="Q77" s="44" t="s">
        <v>426</v>
      </c>
      <c r="R77" s="77">
        <v>8.1</v>
      </c>
      <c r="S77" s="77">
        <v>10.199999999999999</v>
      </c>
      <c r="T77" s="77">
        <v>10.199999999999999</v>
      </c>
      <c r="U77" s="77">
        <v>14.1</v>
      </c>
      <c r="V77" s="77">
        <v>14.1</v>
      </c>
      <c r="W77" s="77">
        <v>14.1</v>
      </c>
      <c r="X77" s="77">
        <v>14.1</v>
      </c>
      <c r="Y77" s="77">
        <v>14.1</v>
      </c>
      <c r="Z77" s="77">
        <v>14.1</v>
      </c>
      <c r="AA77" s="77">
        <v>13.7</v>
      </c>
      <c r="AB77" s="77">
        <v>13.7</v>
      </c>
      <c r="AC77" s="77">
        <v>13.7</v>
      </c>
      <c r="AD77" s="77">
        <v>13.7</v>
      </c>
      <c r="AE77" s="77">
        <v>13.7</v>
      </c>
      <c r="AF77" s="77">
        <v>13.7</v>
      </c>
      <c r="AG77" s="78">
        <v>14.8</v>
      </c>
      <c r="AH77" s="46">
        <f t="shared" si="30"/>
        <v>14.1</v>
      </c>
      <c r="AI77" s="47">
        <f t="shared" si="31"/>
        <v>8.1</v>
      </c>
      <c r="AK77" s="49"/>
    </row>
    <row r="78" spans="1:88" ht="15.75" thickBot="1" x14ac:dyDescent="0.3">
      <c r="A78" s="79" t="s">
        <v>97</v>
      </c>
      <c r="B78" s="70">
        <f t="shared" ref="B78:C78" si="32">SUM(B72:B77)</f>
        <v>653.70000000000005</v>
      </c>
      <c r="C78" s="70">
        <f t="shared" si="32"/>
        <v>654.1</v>
      </c>
      <c r="D78" s="70">
        <f t="shared" ref="D78:E78" si="33">SUM(D72:D77)</f>
        <v>617.90000000000009</v>
      </c>
      <c r="E78" s="70">
        <f t="shared" si="33"/>
        <v>596.5</v>
      </c>
      <c r="F78" s="70">
        <f t="shared" ref="F78" si="34">SUM(F72:F77)</f>
        <v>584.1</v>
      </c>
      <c r="G78" s="70">
        <f t="shared" ref="G78:AG78" si="35">SUM(G72:G77)</f>
        <v>554.30000000000007</v>
      </c>
      <c r="H78" s="70">
        <f t="shared" si="35"/>
        <v>536.30000000000007</v>
      </c>
      <c r="I78" s="70">
        <f t="shared" si="35"/>
        <v>536.30000000000007</v>
      </c>
      <c r="J78" s="70">
        <f t="shared" si="35"/>
        <v>536.30000000000007</v>
      </c>
      <c r="K78" s="70">
        <f t="shared" si="35"/>
        <v>536.30000000000007</v>
      </c>
      <c r="L78" s="70">
        <f t="shared" si="35"/>
        <v>374.30000000000007</v>
      </c>
      <c r="M78" s="70">
        <f t="shared" ref="M78:N78" si="36">SUM(M72:M77)</f>
        <v>578.30000000000007</v>
      </c>
      <c r="N78" s="70">
        <f t="shared" si="36"/>
        <v>549.80000000000007</v>
      </c>
      <c r="O78" s="70">
        <f t="shared" ref="O78" si="37">SUM(O72:O77)</f>
        <v>537.70000000000005</v>
      </c>
      <c r="P78" s="44" t="s">
        <v>417</v>
      </c>
      <c r="Q78" s="44" t="s">
        <v>417</v>
      </c>
      <c r="R78" s="70">
        <v>537.70000000000005</v>
      </c>
      <c r="S78" s="70">
        <f t="shared" si="35"/>
        <v>425.4</v>
      </c>
      <c r="T78" s="70">
        <f t="shared" ref="T78:U78" si="38">SUM(T72:T77)</f>
        <v>418.2</v>
      </c>
      <c r="U78" s="70">
        <f t="shared" si="38"/>
        <v>363.2</v>
      </c>
      <c r="V78" s="70">
        <f t="shared" ref="V78" si="39">SUM(V72:V77)</f>
        <v>310.5</v>
      </c>
      <c r="W78" s="70">
        <f t="shared" si="35"/>
        <v>370.5</v>
      </c>
      <c r="X78" s="70">
        <f t="shared" si="35"/>
        <v>430.5</v>
      </c>
      <c r="Y78" s="70">
        <f t="shared" ref="Y78" si="40">SUM(Y72:Y77)</f>
        <v>491.5</v>
      </c>
      <c r="Z78" s="70">
        <f t="shared" si="35"/>
        <v>492.5</v>
      </c>
      <c r="AA78" s="70">
        <f t="shared" si="35"/>
        <v>648.30000000000007</v>
      </c>
      <c r="AB78" s="70">
        <f t="shared" ref="AB78:AC78" si="41">SUM(AB72:AB77)</f>
        <v>648.30000000000007</v>
      </c>
      <c r="AC78" s="70">
        <f t="shared" si="41"/>
        <v>648.30000000000007</v>
      </c>
      <c r="AD78" s="70">
        <f t="shared" ref="AD78:AF78" si="42">SUM(AD72:AD77)</f>
        <v>648.30000000000007</v>
      </c>
      <c r="AE78" s="70">
        <f t="shared" si="42"/>
        <v>648.30000000000007</v>
      </c>
      <c r="AF78" s="70">
        <f t="shared" si="42"/>
        <v>648.30000000000007</v>
      </c>
      <c r="AG78" s="80">
        <f t="shared" si="35"/>
        <v>706.4</v>
      </c>
      <c r="AH78" s="46">
        <f t="shared" si="30"/>
        <v>654.1</v>
      </c>
      <c r="AI78" s="47">
        <f t="shared" si="31"/>
        <v>310.5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 t="s">
        <v>416</v>
      </c>
      <c r="Q79" s="44" t="s">
        <v>416</v>
      </c>
      <c r="R79" s="44">
        <v>96.6</v>
      </c>
      <c r="S79" s="44">
        <v>96.6</v>
      </c>
      <c r="T79" s="44">
        <v>96.6</v>
      </c>
      <c r="U79" s="44">
        <v>96.6</v>
      </c>
      <c r="V79" s="44">
        <v>96.6</v>
      </c>
      <c r="W79" s="44">
        <v>96.6</v>
      </c>
      <c r="X79" s="44">
        <v>96.6</v>
      </c>
      <c r="Y79" s="44">
        <v>96.6</v>
      </c>
      <c r="Z79" s="44">
        <v>96.6</v>
      </c>
      <c r="AA79" s="44">
        <v>66.5</v>
      </c>
      <c r="AB79" s="44">
        <v>66.5</v>
      </c>
      <c r="AC79" s="44">
        <v>66.5</v>
      </c>
      <c r="AD79" s="44">
        <v>66.5</v>
      </c>
      <c r="AE79" s="44">
        <v>66.5</v>
      </c>
      <c r="AF79" s="44">
        <v>66.5</v>
      </c>
      <c r="AG79" s="61">
        <v>144</v>
      </c>
      <c r="AH79" s="46">
        <f t="shared" si="30"/>
        <v>96.6</v>
      </c>
      <c r="AI79" s="47">
        <f t="shared" si="31"/>
        <v>66.5</v>
      </c>
      <c r="AK79" s="49"/>
      <c r="AY79" s="1" t="s">
        <v>99</v>
      </c>
      <c r="AZ79" s="82">
        <f>ROUND(C97,0)</f>
        <v>-483</v>
      </c>
      <c r="BA79" s="81">
        <f t="shared" ref="BA79:BD83" si="43">D97</f>
        <v>-490.4</v>
      </c>
      <c r="BB79" s="81">
        <f t="shared" si="43"/>
        <v>-490.8</v>
      </c>
      <c r="BC79" s="81">
        <f t="shared" si="43"/>
        <v>-495.3</v>
      </c>
      <c r="BD79" s="81">
        <f t="shared" si="43"/>
        <v>-526.79999999999995</v>
      </c>
      <c r="BE79" s="82">
        <f>I97</f>
        <v>-465.8</v>
      </c>
      <c r="BF79" s="82">
        <f>K97</f>
        <v>-300</v>
      </c>
      <c r="BG79" s="82">
        <f t="shared" ref="BG79:BP83" si="44">M97</f>
        <v>-348</v>
      </c>
      <c r="BH79" s="82">
        <f t="shared" si="44"/>
        <v>-347</v>
      </c>
      <c r="BI79" s="82">
        <f t="shared" si="44"/>
        <v>-312</v>
      </c>
      <c r="BJ79" s="82">
        <f t="shared" si="44"/>
        <v>0</v>
      </c>
      <c r="BK79" s="82">
        <f t="shared" si="44"/>
        <v>0</v>
      </c>
      <c r="BL79" s="82">
        <f t="shared" si="44"/>
        <v>-291</v>
      </c>
      <c r="BM79" s="82">
        <f t="shared" si="44"/>
        <v>-157.80000000000001</v>
      </c>
      <c r="BN79" s="82">
        <f t="shared" si="44"/>
        <v>-157</v>
      </c>
      <c r="BO79" s="82">
        <f t="shared" si="44"/>
        <v>-108</v>
      </c>
      <c r="BP79" s="82">
        <f t="shared" si="44"/>
        <v>-113</v>
      </c>
      <c r="BQ79" s="82">
        <f>X97</f>
        <v>-290</v>
      </c>
      <c r="BR79" s="82">
        <f>Z97</f>
        <v>-248</v>
      </c>
      <c r="BS79" s="81">
        <f>AB97</f>
        <v>-370</v>
      </c>
      <c r="BT79" s="81">
        <f t="shared" ref="BT79:BV83" si="45">AD97</f>
        <v>-420</v>
      </c>
      <c r="BU79" s="81">
        <f t="shared" si="45"/>
        <v>-500</v>
      </c>
      <c r="BV79" s="81">
        <f t="shared" si="45"/>
        <v>-520</v>
      </c>
      <c r="BW79" s="81">
        <f>B97</f>
        <v>-460</v>
      </c>
    </row>
    <row r="80" spans="1:88" x14ac:dyDescent="0.25">
      <c r="A80" s="63" t="s">
        <v>100</v>
      </c>
      <c r="B80" s="43">
        <v>59.7</v>
      </c>
      <c r="C80" s="43">
        <v>69.900000000000006</v>
      </c>
      <c r="D80" s="43">
        <v>70</v>
      </c>
      <c r="E80" s="43">
        <v>70.099999999999994</v>
      </c>
      <c r="F80" s="43">
        <v>70.099999999999994</v>
      </c>
      <c r="G80" s="43">
        <v>70.099999999999994</v>
      </c>
      <c r="H80" s="43">
        <v>70.099999999999994</v>
      </c>
      <c r="I80" s="43">
        <v>70.099999999999994</v>
      </c>
      <c r="J80" s="43">
        <v>70.099999999999994</v>
      </c>
      <c r="K80" s="43">
        <v>70.099999999999994</v>
      </c>
      <c r="L80" s="43">
        <v>70.099999999999994</v>
      </c>
      <c r="M80" s="43">
        <v>70.099999999999994</v>
      </c>
      <c r="N80" s="43">
        <v>70.099999999999994</v>
      </c>
      <c r="O80" s="43">
        <v>69</v>
      </c>
      <c r="P80" s="44" t="s">
        <v>418</v>
      </c>
      <c r="Q80" s="44" t="s">
        <v>418</v>
      </c>
      <c r="R80" s="43">
        <v>69</v>
      </c>
      <c r="S80" s="43">
        <v>69</v>
      </c>
      <c r="T80" s="43">
        <v>69</v>
      </c>
      <c r="U80" s="43">
        <v>54.1</v>
      </c>
      <c r="V80" s="43">
        <v>54.1</v>
      </c>
      <c r="W80" s="43">
        <v>54.1</v>
      </c>
      <c r="X80" s="43">
        <v>54.1</v>
      </c>
      <c r="Y80" s="43">
        <v>54.1</v>
      </c>
      <c r="Z80" s="43">
        <v>54.1</v>
      </c>
      <c r="AA80" s="43">
        <v>68.900000000000006</v>
      </c>
      <c r="AB80" s="43">
        <v>68.900000000000006</v>
      </c>
      <c r="AC80" s="43">
        <v>68.900000000000006</v>
      </c>
      <c r="AD80" s="43">
        <v>68.900000000000006</v>
      </c>
      <c r="AE80" s="43">
        <v>68.900000000000006</v>
      </c>
      <c r="AF80" s="43">
        <v>68.900000000000006</v>
      </c>
      <c r="AG80" s="64">
        <v>70</v>
      </c>
      <c r="AH80" s="46">
        <f t="shared" si="30"/>
        <v>70.099999999999994</v>
      </c>
      <c r="AI80" s="47">
        <f t="shared" si="31"/>
        <v>54.1</v>
      </c>
      <c r="AK80" s="49"/>
      <c r="AY80" s="1" t="s">
        <v>101</v>
      </c>
      <c r="AZ80" s="82">
        <f>ROUND(C98,0)</f>
        <v>0</v>
      </c>
      <c r="BA80" s="81">
        <f t="shared" si="43"/>
        <v>0</v>
      </c>
      <c r="BB80" s="81">
        <f t="shared" si="43"/>
        <v>0</v>
      </c>
      <c r="BC80" s="81">
        <f t="shared" si="43"/>
        <v>0</v>
      </c>
      <c r="BD80" s="81">
        <f t="shared" si="43"/>
        <v>27.3</v>
      </c>
      <c r="BE80" s="82">
        <f>I98</f>
        <v>23.7</v>
      </c>
      <c r="BF80" s="82">
        <f>K98</f>
        <v>24.5</v>
      </c>
      <c r="BG80" s="82">
        <f t="shared" si="44"/>
        <v>20</v>
      </c>
      <c r="BH80" s="82">
        <f t="shared" si="44"/>
        <v>24.3</v>
      </c>
      <c r="BI80" s="82">
        <f t="shared" si="44"/>
        <v>24.3</v>
      </c>
      <c r="BJ80" s="82" t="str">
        <f t="shared" si="44"/>
        <v>s</v>
      </c>
      <c r="BK80" s="82" t="str">
        <f t="shared" si="44"/>
        <v>s</v>
      </c>
      <c r="BL80" s="82">
        <f t="shared" si="44"/>
        <v>28</v>
      </c>
      <c r="BM80" s="82">
        <f t="shared" si="44"/>
        <v>30.1</v>
      </c>
      <c r="BN80" s="82">
        <f t="shared" si="44"/>
        <v>26.8</v>
      </c>
      <c r="BO80" s="82">
        <f t="shared" si="44"/>
        <v>5.5</v>
      </c>
      <c r="BP80" s="82">
        <f t="shared" si="44"/>
        <v>4.8</v>
      </c>
      <c r="BQ80" s="82">
        <f>X98</f>
        <v>5.3</v>
      </c>
      <c r="BR80" s="82">
        <f>Z98</f>
        <v>6.1</v>
      </c>
      <c r="BS80" s="81">
        <f>AB98</f>
        <v>6.2</v>
      </c>
      <c r="BT80" s="81">
        <f t="shared" si="45"/>
        <v>6.2</v>
      </c>
      <c r="BU80" s="81">
        <f t="shared" si="45"/>
        <v>6.2</v>
      </c>
      <c r="BV80" s="81">
        <f t="shared" si="45"/>
        <v>6.2</v>
      </c>
      <c r="BW80" s="81">
        <f>B98</f>
        <v>0</v>
      </c>
    </row>
    <row r="81" spans="1:75" x14ac:dyDescent="0.25">
      <c r="A81" s="63" t="s">
        <v>102</v>
      </c>
      <c r="B81" s="43">
        <v>53</v>
      </c>
      <c r="C81" s="43">
        <v>69.099999999999994</v>
      </c>
      <c r="D81" s="43">
        <v>69.5</v>
      </c>
      <c r="E81" s="43">
        <v>69.599999999999994</v>
      </c>
      <c r="F81" s="43">
        <v>69.400000000000006</v>
      </c>
      <c r="G81" s="43">
        <v>69.400000000000006</v>
      </c>
      <c r="H81" s="43">
        <v>61.7</v>
      </c>
      <c r="I81" s="43">
        <v>61.7</v>
      </c>
      <c r="J81" s="43">
        <v>61.7</v>
      </c>
      <c r="K81" s="43">
        <v>61.7</v>
      </c>
      <c r="L81" s="43">
        <v>61.7</v>
      </c>
      <c r="M81" s="43">
        <v>52</v>
      </c>
      <c r="N81" s="43">
        <v>72</v>
      </c>
      <c r="O81" s="43">
        <v>69</v>
      </c>
      <c r="P81" s="44" t="s">
        <v>419</v>
      </c>
      <c r="Q81" s="44" t="s">
        <v>419</v>
      </c>
      <c r="R81" s="43">
        <v>69</v>
      </c>
      <c r="S81" s="43">
        <v>69</v>
      </c>
      <c r="T81" s="43">
        <v>47.5</v>
      </c>
      <c r="U81" s="43">
        <v>47.5</v>
      </c>
      <c r="V81" s="43">
        <v>47.5</v>
      </c>
      <c r="W81" s="43">
        <v>47.5</v>
      </c>
      <c r="X81" s="43">
        <v>52</v>
      </c>
      <c r="Y81" s="43">
        <v>68</v>
      </c>
      <c r="Z81" s="43">
        <v>70.8</v>
      </c>
      <c r="AA81" s="43">
        <v>70.3</v>
      </c>
      <c r="AB81" s="43">
        <v>70.3</v>
      </c>
      <c r="AC81" s="43">
        <v>70.3</v>
      </c>
      <c r="AD81" s="43">
        <v>70.3</v>
      </c>
      <c r="AE81" s="43">
        <v>70.3</v>
      </c>
      <c r="AF81" s="43">
        <v>70.3</v>
      </c>
      <c r="AG81" s="64">
        <v>69</v>
      </c>
      <c r="AH81" s="46">
        <f t="shared" si="30"/>
        <v>72</v>
      </c>
      <c r="AI81" s="47">
        <f t="shared" si="31"/>
        <v>47.5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3"/>
        <v>0</v>
      </c>
      <c r="BB81" s="81">
        <f t="shared" si="43"/>
        <v>0</v>
      </c>
      <c r="BC81" s="81">
        <f t="shared" si="43"/>
        <v>0</v>
      </c>
      <c r="BD81" s="81">
        <f t="shared" si="43"/>
        <v>0</v>
      </c>
      <c r="BE81" s="82">
        <f>I99</f>
        <v>0</v>
      </c>
      <c r="BF81" s="82">
        <f>K99</f>
        <v>0</v>
      </c>
      <c r="BG81" s="82">
        <f t="shared" si="44"/>
        <v>0</v>
      </c>
      <c r="BH81" s="82">
        <f t="shared" si="44"/>
        <v>31.2</v>
      </c>
      <c r="BI81" s="82">
        <f t="shared" si="44"/>
        <v>38</v>
      </c>
      <c r="BJ81" s="82" t="str">
        <f t="shared" si="44"/>
        <v>y</v>
      </c>
      <c r="BK81" s="82" t="str">
        <f t="shared" si="44"/>
        <v>y</v>
      </c>
      <c r="BL81" s="82">
        <f t="shared" si="44"/>
        <v>41</v>
      </c>
      <c r="BM81" s="82">
        <f t="shared" si="44"/>
        <v>41.3</v>
      </c>
      <c r="BN81" s="82">
        <f t="shared" si="44"/>
        <v>42.5</v>
      </c>
      <c r="BO81" s="82">
        <f t="shared" si="44"/>
        <v>35.5</v>
      </c>
      <c r="BP81" s="82">
        <f t="shared" si="44"/>
        <v>40.4</v>
      </c>
      <c r="BQ81" s="82">
        <f>X99</f>
        <v>40</v>
      </c>
      <c r="BR81" s="82">
        <f>Z99</f>
        <v>43.3</v>
      </c>
      <c r="BS81" s="81">
        <f>AB99</f>
        <v>48.5</v>
      </c>
      <c r="BT81" s="81">
        <f t="shared" si="45"/>
        <v>0</v>
      </c>
      <c r="BU81" s="81">
        <f t="shared" si="45"/>
        <v>0</v>
      </c>
      <c r="BV81" s="81">
        <f t="shared" si="45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50</v>
      </c>
      <c r="O82" s="43">
        <v>50</v>
      </c>
      <c r="P82" s="44" t="s">
        <v>417</v>
      </c>
      <c r="Q82" s="44" t="s">
        <v>417</v>
      </c>
      <c r="R82" s="43">
        <v>50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0"/>
        <v>58</v>
      </c>
      <c r="AI82" s="47">
        <f t="shared" si="31"/>
        <v>50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43"/>
        <v>20.5</v>
      </c>
      <c r="BB82" s="81">
        <f t="shared" si="43"/>
        <v>21</v>
      </c>
      <c r="BC82" s="81">
        <f t="shared" si="43"/>
        <v>21.4</v>
      </c>
      <c r="BD82" s="81">
        <f t="shared" si="43"/>
        <v>0</v>
      </c>
      <c r="BE82" s="82">
        <f>I100</f>
        <v>19.7</v>
      </c>
      <c r="BF82" s="82">
        <f>K100</f>
        <v>20</v>
      </c>
      <c r="BG82" s="82">
        <f t="shared" si="44"/>
        <v>18</v>
      </c>
      <c r="BH82" s="82">
        <f t="shared" si="44"/>
        <v>17</v>
      </c>
      <c r="BI82" s="82">
        <f t="shared" si="44"/>
        <v>14.5</v>
      </c>
      <c r="BJ82" s="82" t="str">
        <f t="shared" si="44"/>
        <v>s</v>
      </c>
      <c r="BK82" s="82" t="str">
        <f t="shared" si="44"/>
        <v>s</v>
      </c>
      <c r="BL82" s="82">
        <f t="shared" si="44"/>
        <v>12.1</v>
      </c>
      <c r="BM82" s="82">
        <f t="shared" si="44"/>
        <v>14.6</v>
      </c>
      <c r="BN82" s="82">
        <f t="shared" si="44"/>
        <v>13.4</v>
      </c>
      <c r="BO82" s="82">
        <f t="shared" si="44"/>
        <v>15.5</v>
      </c>
      <c r="BP82" s="82">
        <f t="shared" si="44"/>
        <v>15.8</v>
      </c>
      <c r="BQ82" s="82">
        <f>X100</f>
        <v>15.8</v>
      </c>
      <c r="BR82" s="82">
        <f>Z100</f>
        <v>18.5</v>
      </c>
      <c r="BS82" s="81">
        <f>AB100</f>
        <v>20</v>
      </c>
      <c r="BT82" s="81">
        <f t="shared" si="45"/>
        <v>20</v>
      </c>
      <c r="BU82" s="81">
        <f t="shared" si="45"/>
        <v>20</v>
      </c>
      <c r="BV82" s="81">
        <f t="shared" si="45"/>
        <v>20</v>
      </c>
      <c r="BW82" s="81">
        <f>B100</f>
        <v>22</v>
      </c>
    </row>
    <row r="83" spans="1:75" x14ac:dyDescent="0.25">
      <c r="A83" s="63" t="s">
        <v>106</v>
      </c>
      <c r="B83" s="44">
        <v>30</v>
      </c>
      <c r="C83" s="44">
        <v>28.9</v>
      </c>
      <c r="D83" s="44">
        <v>28.7</v>
      </c>
      <c r="E83" s="44">
        <v>28.6</v>
      </c>
      <c r="F83" s="44">
        <v>28.3</v>
      </c>
      <c r="G83" s="44">
        <v>28.3</v>
      </c>
      <c r="H83" s="44">
        <v>28.3</v>
      </c>
      <c r="I83" s="44">
        <v>28.3</v>
      </c>
      <c r="J83" s="44">
        <v>28.3</v>
      </c>
      <c r="K83" s="44">
        <v>28.3</v>
      </c>
      <c r="L83" s="44">
        <v>28.3</v>
      </c>
      <c r="M83" s="44">
        <v>15</v>
      </c>
      <c r="N83" s="44">
        <v>15</v>
      </c>
      <c r="O83" s="44">
        <v>15</v>
      </c>
      <c r="P83" s="44" t="s">
        <v>423</v>
      </c>
      <c r="Q83" s="44" t="s">
        <v>423</v>
      </c>
      <c r="R83" s="43">
        <v>15</v>
      </c>
      <c r="S83" s="43">
        <v>15</v>
      </c>
      <c r="T83" s="43">
        <v>14.8</v>
      </c>
      <c r="U83" s="43">
        <v>14.8</v>
      </c>
      <c r="V83" s="43">
        <v>10.6</v>
      </c>
      <c r="W83" s="43">
        <v>10.6</v>
      </c>
      <c r="X83" s="43">
        <v>10.6</v>
      </c>
      <c r="Y83" s="43">
        <v>10.6</v>
      </c>
      <c r="Z83" s="43">
        <v>10.6</v>
      </c>
      <c r="AA83" s="43">
        <v>14.6</v>
      </c>
      <c r="AB83" s="43">
        <v>14.6</v>
      </c>
      <c r="AC83" s="43">
        <v>14.6</v>
      </c>
      <c r="AD83" s="43">
        <v>14.6</v>
      </c>
      <c r="AE83" s="43">
        <v>14.6</v>
      </c>
      <c r="AF83" s="43">
        <v>14.6</v>
      </c>
      <c r="AG83" s="64">
        <v>30</v>
      </c>
      <c r="AH83" s="46">
        <f t="shared" si="30"/>
        <v>30</v>
      </c>
      <c r="AI83" s="47">
        <f t="shared" si="31"/>
        <v>10.6</v>
      </c>
      <c r="AK83" s="49"/>
      <c r="AY83" s="1" t="s">
        <v>107</v>
      </c>
      <c r="AZ83" s="82">
        <f>ROUND(C101,0)</f>
        <v>0</v>
      </c>
      <c r="BA83" s="81">
        <f t="shared" si="43"/>
        <v>0</v>
      </c>
      <c r="BB83" s="81">
        <f t="shared" si="43"/>
        <v>0</v>
      </c>
      <c r="BC83" s="81">
        <f t="shared" si="43"/>
        <v>0</v>
      </c>
      <c r="BD83" s="81">
        <f t="shared" si="43"/>
        <v>59.5</v>
      </c>
      <c r="BE83" s="82">
        <f>I101</f>
        <v>61</v>
      </c>
      <c r="BF83" s="82">
        <f>K101</f>
        <v>61</v>
      </c>
      <c r="BG83" s="82">
        <f t="shared" si="44"/>
        <v>54</v>
      </c>
      <c r="BH83" s="82">
        <f t="shared" si="44"/>
        <v>46</v>
      </c>
      <c r="BI83" s="82">
        <f t="shared" si="44"/>
        <v>60</v>
      </c>
      <c r="BJ83" s="82" t="str">
        <f t="shared" si="44"/>
        <v>t</v>
      </c>
      <c r="BK83" s="82" t="str">
        <f t="shared" si="44"/>
        <v>t</v>
      </c>
      <c r="BL83" s="82">
        <f t="shared" si="44"/>
        <v>60</v>
      </c>
      <c r="BM83" s="82">
        <f t="shared" si="44"/>
        <v>57.1</v>
      </c>
      <c r="BN83" s="82">
        <f t="shared" si="44"/>
        <v>64.400000000000006</v>
      </c>
      <c r="BO83" s="82">
        <f t="shared" si="44"/>
        <v>65.3</v>
      </c>
      <c r="BP83" s="82">
        <f t="shared" si="44"/>
        <v>54.2</v>
      </c>
      <c r="BQ83" s="82">
        <f>X101</f>
        <v>49</v>
      </c>
      <c r="BR83" s="82">
        <f>Z101</f>
        <v>51.2</v>
      </c>
      <c r="BS83" s="81">
        <f>AB101</f>
        <v>0</v>
      </c>
      <c r="BT83" s="81">
        <f t="shared" si="45"/>
        <v>0</v>
      </c>
      <c r="BU83" s="81">
        <f t="shared" si="45"/>
        <v>0</v>
      </c>
      <c r="BV83" s="81">
        <f t="shared" si="45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1</v>
      </c>
      <c r="N84" s="44">
        <v>6.4</v>
      </c>
      <c r="O84" s="44">
        <v>12.1</v>
      </c>
      <c r="P84" s="44" t="s">
        <v>424</v>
      </c>
      <c r="Q84" s="44" t="s">
        <v>424</v>
      </c>
      <c r="R84" s="43">
        <v>15.1</v>
      </c>
      <c r="S84" s="43">
        <v>13.2</v>
      </c>
      <c r="T84" s="43">
        <v>10.199999999999999</v>
      </c>
      <c r="U84" s="43">
        <v>6.9</v>
      </c>
      <c r="V84" s="43">
        <v>2.6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0"/>
        <v>15.1</v>
      </c>
      <c r="AI84" s="47">
        <f t="shared" si="31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6">M107</f>
        <v>0</v>
      </c>
      <c r="BH84" s="82">
        <f t="shared" si="46"/>
        <v>0</v>
      </c>
      <c r="BI84" s="82">
        <f t="shared" si="46"/>
        <v>0</v>
      </c>
      <c r="BJ84" s="82" t="str">
        <f t="shared" si="46"/>
        <v>t</v>
      </c>
      <c r="BK84" s="82" t="str">
        <f t="shared" si="46"/>
        <v>t</v>
      </c>
      <c r="BL84" s="82">
        <f t="shared" si="46"/>
        <v>0</v>
      </c>
      <c r="BM84" s="82">
        <f t="shared" si="46"/>
        <v>0</v>
      </c>
      <c r="BN84" s="82">
        <f t="shared" si="46"/>
        <v>0</v>
      </c>
      <c r="BO84" s="82">
        <f t="shared" si="46"/>
        <v>0</v>
      </c>
      <c r="BP84" s="82">
        <f t="shared" si="46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9.1</v>
      </c>
      <c r="C85" s="43">
        <v>11.6</v>
      </c>
      <c r="D85" s="43">
        <v>10.7</v>
      </c>
      <c r="E85" s="43">
        <v>10.7</v>
      </c>
      <c r="F85" s="43">
        <v>10.7</v>
      </c>
      <c r="G85" s="43">
        <v>10.7</v>
      </c>
      <c r="H85" s="43">
        <v>10.7</v>
      </c>
      <c r="I85" s="43">
        <v>10.7</v>
      </c>
      <c r="J85" s="43">
        <v>10.7</v>
      </c>
      <c r="K85" s="43">
        <v>10.7</v>
      </c>
      <c r="L85" s="43">
        <v>10.7</v>
      </c>
      <c r="M85" s="43">
        <v>10.7</v>
      </c>
      <c r="N85" s="43">
        <v>10.7</v>
      </c>
      <c r="O85" s="43">
        <v>10.7</v>
      </c>
      <c r="P85" s="44" t="s">
        <v>418</v>
      </c>
      <c r="Q85" s="44" t="s">
        <v>418</v>
      </c>
      <c r="R85" s="43">
        <v>10.7</v>
      </c>
      <c r="S85" s="43">
        <v>10.7</v>
      </c>
      <c r="T85" s="43">
        <v>10.8</v>
      </c>
      <c r="U85" s="43">
        <v>10.8</v>
      </c>
      <c r="V85" s="43">
        <v>11</v>
      </c>
      <c r="W85" s="43">
        <v>11</v>
      </c>
      <c r="X85" s="43">
        <v>11</v>
      </c>
      <c r="Y85" s="43">
        <v>11</v>
      </c>
      <c r="Z85" s="43">
        <v>11</v>
      </c>
      <c r="AA85" s="43">
        <v>10.9</v>
      </c>
      <c r="AB85" s="43">
        <v>10.9</v>
      </c>
      <c r="AC85" s="43">
        <v>10.9</v>
      </c>
      <c r="AD85" s="43">
        <v>10.9</v>
      </c>
      <c r="AE85" s="43">
        <v>10.9</v>
      </c>
      <c r="AF85" s="43">
        <v>10.9</v>
      </c>
      <c r="AG85" s="64">
        <v>24</v>
      </c>
      <c r="AH85" s="46">
        <f t="shared" si="30"/>
        <v>11.6</v>
      </c>
      <c r="AI85" s="47">
        <f t="shared" si="31"/>
        <v>9.1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4" t="s">
        <v>417</v>
      </c>
      <c r="Q86" s="44" t="s">
        <v>417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0"/>
        <v>0</v>
      </c>
      <c r="AI86" s="47">
        <f t="shared" si="31"/>
        <v>0</v>
      </c>
      <c r="AK86" s="49"/>
      <c r="AZ86" s="82">
        <f t="shared" ref="AZ86:BW91" si="47">VALUE(AZ79)</f>
        <v>-483</v>
      </c>
      <c r="BA86" s="82">
        <f t="shared" si="47"/>
        <v>-490.4</v>
      </c>
      <c r="BB86" s="82">
        <f t="shared" si="47"/>
        <v>-490.8</v>
      </c>
      <c r="BC86" s="82">
        <f t="shared" si="47"/>
        <v>-495.3</v>
      </c>
      <c r="BD86" s="82">
        <f t="shared" si="47"/>
        <v>-526.79999999999995</v>
      </c>
      <c r="BE86" s="82">
        <f t="shared" si="47"/>
        <v>-465.8</v>
      </c>
      <c r="BF86" s="82">
        <f t="shared" si="47"/>
        <v>-300</v>
      </c>
      <c r="BG86" s="82">
        <f t="shared" si="47"/>
        <v>-348</v>
      </c>
      <c r="BH86" s="82">
        <f t="shared" si="47"/>
        <v>-347</v>
      </c>
      <c r="BI86" s="82">
        <f t="shared" si="47"/>
        <v>-312</v>
      </c>
      <c r="BJ86" s="82">
        <f t="shared" si="47"/>
        <v>0</v>
      </c>
      <c r="BK86" s="82">
        <f t="shared" si="47"/>
        <v>0</v>
      </c>
      <c r="BL86" s="82">
        <f t="shared" si="47"/>
        <v>-291</v>
      </c>
      <c r="BM86" s="82">
        <f t="shared" si="47"/>
        <v>-157.80000000000001</v>
      </c>
      <c r="BN86" s="82">
        <f t="shared" si="47"/>
        <v>-157</v>
      </c>
      <c r="BO86" s="82">
        <f t="shared" si="47"/>
        <v>-108</v>
      </c>
      <c r="BP86" s="82">
        <f t="shared" si="47"/>
        <v>-113</v>
      </c>
      <c r="BQ86" s="82">
        <f t="shared" si="47"/>
        <v>-290</v>
      </c>
      <c r="BR86" s="82">
        <f t="shared" si="47"/>
        <v>-248</v>
      </c>
      <c r="BS86" s="82">
        <f t="shared" si="47"/>
        <v>-370</v>
      </c>
      <c r="BT86" s="82">
        <f t="shared" si="47"/>
        <v>-420</v>
      </c>
      <c r="BU86" s="82">
        <f t="shared" si="47"/>
        <v>-500</v>
      </c>
      <c r="BV86" s="82">
        <f t="shared" si="47"/>
        <v>-520</v>
      </c>
      <c r="BW86" s="82">
        <f t="shared" si="47"/>
        <v>-460</v>
      </c>
    </row>
    <row r="87" spans="1:75" x14ac:dyDescent="0.25">
      <c r="A87" s="63" t="s">
        <v>112</v>
      </c>
      <c r="B87" s="43">
        <v>6.9</v>
      </c>
      <c r="C87" s="43">
        <v>7.8</v>
      </c>
      <c r="D87" s="43">
        <v>7.8</v>
      </c>
      <c r="E87" s="43">
        <v>7.8</v>
      </c>
      <c r="F87" s="43">
        <v>7.8</v>
      </c>
      <c r="G87" s="43">
        <v>7.8</v>
      </c>
      <c r="H87" s="43">
        <v>7.8</v>
      </c>
      <c r="I87" s="43">
        <v>7.8</v>
      </c>
      <c r="J87" s="43">
        <v>7.8</v>
      </c>
      <c r="K87" s="43">
        <v>7.8</v>
      </c>
      <c r="L87" s="43">
        <v>7.8</v>
      </c>
      <c r="M87" s="43">
        <v>7.8</v>
      </c>
      <c r="N87" s="43">
        <v>4.8</v>
      </c>
      <c r="O87" s="43">
        <v>4.8</v>
      </c>
      <c r="P87" s="44" t="s">
        <v>425</v>
      </c>
      <c r="Q87" s="44" t="s">
        <v>425</v>
      </c>
      <c r="R87" s="43">
        <v>4.8</v>
      </c>
      <c r="S87" s="43">
        <v>4.8</v>
      </c>
      <c r="T87" s="43">
        <v>6.2</v>
      </c>
      <c r="U87" s="43">
        <v>6.6</v>
      </c>
      <c r="V87" s="43">
        <v>6.6</v>
      </c>
      <c r="W87" s="43">
        <v>6.6</v>
      </c>
      <c r="X87" s="43">
        <v>6.8</v>
      </c>
      <c r="Y87" s="43">
        <v>6.6</v>
      </c>
      <c r="Z87" s="43">
        <v>6.4</v>
      </c>
      <c r="AA87" s="43">
        <v>6.7</v>
      </c>
      <c r="AB87" s="43">
        <v>6.7</v>
      </c>
      <c r="AC87" s="43">
        <v>6.7</v>
      </c>
      <c r="AD87" s="43">
        <v>6.7</v>
      </c>
      <c r="AE87" s="43">
        <v>6.7</v>
      </c>
      <c r="AF87" s="43">
        <v>6.7</v>
      </c>
      <c r="AG87" s="64">
        <v>14.1</v>
      </c>
      <c r="AH87" s="46">
        <f t="shared" si="30"/>
        <v>7.8</v>
      </c>
      <c r="AI87" s="47">
        <f t="shared" si="31"/>
        <v>4.8</v>
      </c>
      <c r="AK87" s="49"/>
      <c r="AZ87" s="82">
        <f t="shared" si="47"/>
        <v>0</v>
      </c>
      <c r="BA87" s="82">
        <f t="shared" si="47"/>
        <v>0</v>
      </c>
      <c r="BB87" s="82">
        <f t="shared" si="47"/>
        <v>0</v>
      </c>
      <c r="BC87" s="82">
        <f t="shared" si="47"/>
        <v>0</v>
      </c>
      <c r="BD87" s="82">
        <f t="shared" si="47"/>
        <v>27.3</v>
      </c>
      <c r="BE87" s="82">
        <f t="shared" si="47"/>
        <v>23.7</v>
      </c>
      <c r="BF87" s="82">
        <f t="shared" si="47"/>
        <v>24.5</v>
      </c>
      <c r="BG87" s="82">
        <f t="shared" si="47"/>
        <v>20</v>
      </c>
      <c r="BH87" s="82">
        <f t="shared" si="47"/>
        <v>24.3</v>
      </c>
      <c r="BI87" s="82">
        <f t="shared" si="47"/>
        <v>24.3</v>
      </c>
      <c r="BJ87" s="82" t="e">
        <f t="shared" si="47"/>
        <v>#VALUE!</v>
      </c>
      <c r="BK87" s="82" t="e">
        <f t="shared" si="47"/>
        <v>#VALUE!</v>
      </c>
      <c r="BL87" s="82">
        <f t="shared" si="47"/>
        <v>28</v>
      </c>
      <c r="BM87" s="82">
        <f t="shared" si="47"/>
        <v>30.1</v>
      </c>
      <c r="BN87" s="82">
        <f t="shared" si="47"/>
        <v>26.8</v>
      </c>
      <c r="BO87" s="82">
        <f t="shared" si="47"/>
        <v>5.5</v>
      </c>
      <c r="BP87" s="82">
        <f t="shared" si="47"/>
        <v>4.8</v>
      </c>
      <c r="BQ87" s="82">
        <f t="shared" si="47"/>
        <v>5.3</v>
      </c>
      <c r="BR87" s="82">
        <f t="shared" si="47"/>
        <v>6.1</v>
      </c>
      <c r="BS87" s="82">
        <f t="shared" si="47"/>
        <v>6.2</v>
      </c>
      <c r="BT87" s="82">
        <f t="shared" si="47"/>
        <v>6.2</v>
      </c>
      <c r="BU87" s="82">
        <f t="shared" si="47"/>
        <v>6.2</v>
      </c>
      <c r="BV87" s="82">
        <f t="shared" si="47"/>
        <v>6.2</v>
      </c>
      <c r="BW87" s="82">
        <f t="shared" si="47"/>
        <v>0</v>
      </c>
    </row>
    <row r="88" spans="1:75" x14ac:dyDescent="0.25">
      <c r="A88" s="84" t="s">
        <v>113</v>
      </c>
      <c r="B88" s="43">
        <v>9.1</v>
      </c>
      <c r="C88" s="43">
        <v>12.8</v>
      </c>
      <c r="D88" s="43">
        <v>12.7</v>
      </c>
      <c r="E88" s="43">
        <v>12.7</v>
      </c>
      <c r="F88" s="43">
        <v>12.7</v>
      </c>
      <c r="G88" s="43">
        <v>12.7</v>
      </c>
      <c r="H88" s="43">
        <v>12.7</v>
      </c>
      <c r="I88" s="43">
        <v>12.7</v>
      </c>
      <c r="J88" s="43">
        <v>12.7</v>
      </c>
      <c r="K88" s="43">
        <v>12.7</v>
      </c>
      <c r="L88" s="43">
        <v>12.7</v>
      </c>
      <c r="M88" s="43">
        <v>12.7</v>
      </c>
      <c r="N88" s="43">
        <v>12.7</v>
      </c>
      <c r="O88" s="43">
        <v>12.7</v>
      </c>
      <c r="P88" s="44" t="s">
        <v>421</v>
      </c>
      <c r="Q88" s="44" t="s">
        <v>421</v>
      </c>
      <c r="R88" s="43">
        <v>12.7</v>
      </c>
      <c r="S88" s="43">
        <v>12.7</v>
      </c>
      <c r="T88" s="43">
        <v>10</v>
      </c>
      <c r="U88" s="43">
        <v>10.7</v>
      </c>
      <c r="V88" s="43">
        <v>10.7</v>
      </c>
      <c r="W88" s="43">
        <v>10.7</v>
      </c>
      <c r="X88" s="43">
        <v>10.7</v>
      </c>
      <c r="Y88" s="43">
        <v>10.4</v>
      </c>
      <c r="Z88" s="43">
        <v>10.1</v>
      </c>
      <c r="AA88" s="43">
        <v>9</v>
      </c>
      <c r="AB88" s="43">
        <v>9</v>
      </c>
      <c r="AC88" s="43">
        <v>9</v>
      </c>
      <c r="AD88" s="43">
        <v>9</v>
      </c>
      <c r="AE88" s="43">
        <v>9</v>
      </c>
      <c r="AF88" s="43">
        <v>9</v>
      </c>
      <c r="AG88" s="64">
        <v>14</v>
      </c>
      <c r="AH88" s="46">
        <f t="shared" si="30"/>
        <v>12.8</v>
      </c>
      <c r="AI88" s="47">
        <f t="shared" si="31"/>
        <v>9</v>
      </c>
      <c r="AK88" s="49"/>
      <c r="AZ88" s="82">
        <f t="shared" si="47"/>
        <v>0</v>
      </c>
      <c r="BA88" s="82">
        <f t="shared" si="47"/>
        <v>0</v>
      </c>
      <c r="BB88" s="82">
        <f t="shared" si="47"/>
        <v>0</v>
      </c>
      <c r="BC88" s="82">
        <f t="shared" si="47"/>
        <v>0</v>
      </c>
      <c r="BD88" s="82">
        <f t="shared" si="47"/>
        <v>0</v>
      </c>
      <c r="BE88" s="82">
        <f t="shared" si="47"/>
        <v>0</v>
      </c>
      <c r="BF88" s="82">
        <f t="shared" si="47"/>
        <v>0</v>
      </c>
      <c r="BG88" s="82">
        <f t="shared" si="47"/>
        <v>0</v>
      </c>
      <c r="BH88" s="82">
        <f t="shared" si="47"/>
        <v>31.2</v>
      </c>
      <c r="BI88" s="82">
        <f t="shared" si="47"/>
        <v>38</v>
      </c>
      <c r="BJ88" s="82" t="e">
        <f t="shared" si="47"/>
        <v>#VALUE!</v>
      </c>
      <c r="BK88" s="82" t="e">
        <f t="shared" si="47"/>
        <v>#VALUE!</v>
      </c>
      <c r="BL88" s="82">
        <f t="shared" si="47"/>
        <v>41</v>
      </c>
      <c r="BM88" s="82">
        <f t="shared" si="47"/>
        <v>41.3</v>
      </c>
      <c r="BN88" s="82">
        <f t="shared" si="47"/>
        <v>42.5</v>
      </c>
      <c r="BO88" s="82">
        <f t="shared" si="47"/>
        <v>35.5</v>
      </c>
      <c r="BP88" s="82">
        <f t="shared" si="47"/>
        <v>40.4</v>
      </c>
      <c r="BQ88" s="82">
        <f t="shared" si="47"/>
        <v>40</v>
      </c>
      <c r="BR88" s="82">
        <f t="shared" si="47"/>
        <v>43.3</v>
      </c>
      <c r="BS88" s="82">
        <f t="shared" si="47"/>
        <v>48.5</v>
      </c>
      <c r="BT88" s="82">
        <f t="shared" si="47"/>
        <v>0</v>
      </c>
      <c r="BU88" s="82">
        <f t="shared" si="47"/>
        <v>0</v>
      </c>
      <c r="BV88" s="82">
        <f t="shared" si="47"/>
        <v>0</v>
      </c>
      <c r="BW88" s="82">
        <f t="shared" si="47"/>
        <v>0</v>
      </c>
    </row>
    <row r="89" spans="1:75" x14ac:dyDescent="0.25">
      <c r="A89" s="63" t="s">
        <v>114</v>
      </c>
      <c r="B89" s="43">
        <v>9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9.1999999999999993</v>
      </c>
      <c r="N89" s="43">
        <v>9.1999999999999993</v>
      </c>
      <c r="O89" s="43">
        <v>9.1999999999999993</v>
      </c>
      <c r="P89" s="44"/>
      <c r="Q89" s="44"/>
      <c r="R89" s="43">
        <v>9.1999999999999993</v>
      </c>
      <c r="S89" s="43">
        <v>9.1999999999999993</v>
      </c>
      <c r="T89" s="43">
        <v>9.1</v>
      </c>
      <c r="U89" s="43">
        <v>9.1</v>
      </c>
      <c r="V89" s="43">
        <v>8.9</v>
      </c>
      <c r="W89" s="43">
        <v>8.9</v>
      </c>
      <c r="X89" s="43">
        <v>9</v>
      </c>
      <c r="Y89" s="43">
        <v>9</v>
      </c>
      <c r="Z89" s="43">
        <v>9.1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0"/>
        <v>9.1999999999999993</v>
      </c>
      <c r="AI89" s="47">
        <f t="shared" si="31"/>
        <v>8.9</v>
      </c>
      <c r="AK89" s="49"/>
      <c r="AZ89" s="82">
        <f t="shared" si="47"/>
        <v>21</v>
      </c>
      <c r="BA89" s="82">
        <f t="shared" si="47"/>
        <v>20.5</v>
      </c>
      <c r="BB89" s="82">
        <f t="shared" si="47"/>
        <v>21</v>
      </c>
      <c r="BC89" s="82">
        <f t="shared" si="47"/>
        <v>21.4</v>
      </c>
      <c r="BD89" s="82">
        <f t="shared" si="47"/>
        <v>0</v>
      </c>
      <c r="BE89" s="82">
        <f t="shared" si="47"/>
        <v>19.7</v>
      </c>
      <c r="BF89" s="82">
        <f t="shared" si="47"/>
        <v>20</v>
      </c>
      <c r="BG89" s="82">
        <f t="shared" si="47"/>
        <v>18</v>
      </c>
      <c r="BH89" s="82">
        <f t="shared" si="47"/>
        <v>17</v>
      </c>
      <c r="BI89" s="82">
        <f t="shared" si="47"/>
        <v>14.5</v>
      </c>
      <c r="BJ89" s="82" t="e">
        <f t="shared" si="47"/>
        <v>#VALUE!</v>
      </c>
      <c r="BK89" s="82" t="e">
        <f t="shared" si="47"/>
        <v>#VALUE!</v>
      </c>
      <c r="BL89" s="82">
        <f t="shared" si="47"/>
        <v>12.1</v>
      </c>
      <c r="BM89" s="82">
        <f t="shared" si="47"/>
        <v>14.6</v>
      </c>
      <c r="BN89" s="82">
        <f t="shared" si="47"/>
        <v>13.4</v>
      </c>
      <c r="BO89" s="82">
        <f t="shared" si="47"/>
        <v>15.5</v>
      </c>
      <c r="BP89" s="82">
        <f t="shared" si="47"/>
        <v>15.8</v>
      </c>
      <c r="BQ89" s="82">
        <f t="shared" si="47"/>
        <v>15.8</v>
      </c>
      <c r="BR89" s="82">
        <f t="shared" si="47"/>
        <v>18.5</v>
      </c>
      <c r="BS89" s="82">
        <f t="shared" si="47"/>
        <v>20</v>
      </c>
      <c r="BT89" s="82">
        <f t="shared" si="47"/>
        <v>20</v>
      </c>
      <c r="BU89" s="82">
        <f t="shared" si="47"/>
        <v>20</v>
      </c>
      <c r="BV89" s="82">
        <f t="shared" si="47"/>
        <v>20</v>
      </c>
      <c r="BW89" s="82">
        <f t="shared" si="47"/>
        <v>22</v>
      </c>
    </row>
    <row r="90" spans="1:75" x14ac:dyDescent="0.25">
      <c r="A90" s="63" t="s">
        <v>115</v>
      </c>
      <c r="B90" s="43">
        <v>5</v>
      </c>
      <c r="C90" s="43">
        <v>5</v>
      </c>
      <c r="D90" s="43">
        <v>5</v>
      </c>
      <c r="E90" s="43">
        <v>5</v>
      </c>
      <c r="F90" s="43">
        <v>5</v>
      </c>
      <c r="G90" s="43">
        <v>5</v>
      </c>
      <c r="H90" s="43">
        <v>5</v>
      </c>
      <c r="I90" s="43">
        <v>5</v>
      </c>
      <c r="J90" s="43">
        <v>5</v>
      </c>
      <c r="K90" s="43">
        <v>5</v>
      </c>
      <c r="L90" s="43">
        <v>5</v>
      </c>
      <c r="M90" s="43">
        <v>5</v>
      </c>
      <c r="N90" s="43">
        <v>5</v>
      </c>
      <c r="O90" s="43">
        <v>5</v>
      </c>
      <c r="P90" s="44" t="s">
        <v>426</v>
      </c>
      <c r="Q90" s="44" t="s">
        <v>426</v>
      </c>
      <c r="R90" s="43">
        <v>5</v>
      </c>
      <c r="S90" s="43">
        <v>5</v>
      </c>
      <c r="T90" s="43">
        <v>5</v>
      </c>
      <c r="U90" s="43">
        <v>5</v>
      </c>
      <c r="V90" s="43">
        <v>5</v>
      </c>
      <c r="W90" s="43">
        <v>5</v>
      </c>
      <c r="X90" s="43">
        <v>5</v>
      </c>
      <c r="Y90" s="43">
        <v>5</v>
      </c>
      <c r="Z90" s="43">
        <v>5</v>
      </c>
      <c r="AA90" s="43">
        <v>6</v>
      </c>
      <c r="AB90" s="43">
        <v>6</v>
      </c>
      <c r="AC90" s="43">
        <v>6</v>
      </c>
      <c r="AD90" s="43">
        <v>6</v>
      </c>
      <c r="AE90" s="43">
        <v>6</v>
      </c>
      <c r="AF90" s="43">
        <v>6</v>
      </c>
      <c r="AG90" s="64">
        <v>6.2</v>
      </c>
      <c r="AH90" s="46">
        <f t="shared" si="30"/>
        <v>6</v>
      </c>
      <c r="AI90" s="47">
        <f t="shared" si="31"/>
        <v>5</v>
      </c>
      <c r="AK90" s="49"/>
      <c r="AZ90" s="82">
        <f t="shared" si="47"/>
        <v>0</v>
      </c>
      <c r="BA90" s="82">
        <f t="shared" si="47"/>
        <v>0</v>
      </c>
      <c r="BB90" s="82">
        <f t="shared" si="47"/>
        <v>0</v>
      </c>
      <c r="BC90" s="82">
        <f t="shared" si="47"/>
        <v>0</v>
      </c>
      <c r="BD90" s="82">
        <f t="shared" si="47"/>
        <v>59.5</v>
      </c>
      <c r="BE90" s="82">
        <f t="shared" si="47"/>
        <v>61</v>
      </c>
      <c r="BF90" s="82">
        <f t="shared" si="47"/>
        <v>61</v>
      </c>
      <c r="BG90" s="82">
        <f t="shared" si="47"/>
        <v>54</v>
      </c>
      <c r="BH90" s="82">
        <f t="shared" si="47"/>
        <v>46</v>
      </c>
      <c r="BI90" s="82">
        <f t="shared" si="47"/>
        <v>60</v>
      </c>
      <c r="BJ90" s="82" t="e">
        <f t="shared" si="47"/>
        <v>#VALUE!</v>
      </c>
      <c r="BK90" s="82" t="e">
        <f t="shared" si="47"/>
        <v>#VALUE!</v>
      </c>
      <c r="BL90" s="82">
        <f t="shared" si="47"/>
        <v>60</v>
      </c>
      <c r="BM90" s="82">
        <f t="shared" si="47"/>
        <v>57.1</v>
      </c>
      <c r="BN90" s="82">
        <f t="shared" si="47"/>
        <v>64.400000000000006</v>
      </c>
      <c r="BO90" s="82">
        <f t="shared" si="47"/>
        <v>65.3</v>
      </c>
      <c r="BP90" s="82">
        <f t="shared" si="47"/>
        <v>54.2</v>
      </c>
      <c r="BQ90" s="82">
        <f t="shared" si="47"/>
        <v>49</v>
      </c>
      <c r="BR90" s="82">
        <f t="shared" si="47"/>
        <v>51.2</v>
      </c>
      <c r="BS90" s="82">
        <f t="shared" si="47"/>
        <v>0</v>
      </c>
      <c r="BT90" s="82">
        <f t="shared" si="47"/>
        <v>0</v>
      </c>
      <c r="BU90" s="82">
        <f t="shared" si="47"/>
        <v>0</v>
      </c>
      <c r="BV90" s="82">
        <f t="shared" si="47"/>
        <v>0</v>
      </c>
      <c r="BW90" s="82">
        <f t="shared" si="47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44" t="s">
        <v>417</v>
      </c>
      <c r="Q91" s="44" t="s">
        <v>417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0"/>
        <v>2</v>
      </c>
      <c r="AI91" s="47">
        <f t="shared" si="31"/>
        <v>2</v>
      </c>
      <c r="AK91" s="49"/>
      <c r="AZ91" s="82">
        <f t="shared" si="47"/>
        <v>0</v>
      </c>
      <c r="BA91" s="82">
        <f t="shared" si="47"/>
        <v>0</v>
      </c>
      <c r="BB91" s="82">
        <f t="shared" si="47"/>
        <v>0</v>
      </c>
      <c r="BC91" s="82">
        <f t="shared" si="47"/>
        <v>0</v>
      </c>
      <c r="BD91" s="82">
        <f t="shared" si="47"/>
        <v>0</v>
      </c>
      <c r="BE91" s="82">
        <f t="shared" si="47"/>
        <v>0</v>
      </c>
      <c r="BF91" s="82">
        <f t="shared" si="47"/>
        <v>0</v>
      </c>
      <c r="BG91" s="82">
        <f t="shared" si="47"/>
        <v>0</v>
      </c>
      <c r="BH91" s="82">
        <f t="shared" si="47"/>
        <v>0</v>
      </c>
      <c r="BI91" s="82">
        <f t="shared" si="47"/>
        <v>0</v>
      </c>
      <c r="BJ91" s="82" t="e">
        <f t="shared" si="47"/>
        <v>#VALUE!</v>
      </c>
      <c r="BK91" s="82" t="e">
        <f t="shared" si="47"/>
        <v>#VALUE!</v>
      </c>
      <c r="BL91" s="82">
        <f t="shared" si="47"/>
        <v>0</v>
      </c>
      <c r="BM91" s="82">
        <f t="shared" si="47"/>
        <v>0</v>
      </c>
      <c r="BN91" s="82">
        <f t="shared" si="47"/>
        <v>0</v>
      </c>
      <c r="BO91" s="82">
        <f t="shared" si="47"/>
        <v>0</v>
      </c>
      <c r="BP91" s="82">
        <f t="shared" si="47"/>
        <v>0</v>
      </c>
      <c r="BQ91" s="82">
        <f t="shared" si="47"/>
        <v>0</v>
      </c>
      <c r="BR91" s="82">
        <f t="shared" si="47"/>
        <v>0</v>
      </c>
      <c r="BS91" s="82">
        <f t="shared" si="47"/>
        <v>0</v>
      </c>
      <c r="BT91" s="82">
        <f t="shared" si="47"/>
        <v>0</v>
      </c>
      <c r="BU91" s="82">
        <f t="shared" si="47"/>
        <v>0</v>
      </c>
      <c r="BV91" s="82">
        <f t="shared" si="47"/>
        <v>0</v>
      </c>
      <c r="BW91" s="82">
        <f t="shared" si="47"/>
        <v>0</v>
      </c>
    </row>
    <row r="92" spans="1:75" ht="15.75" thickBot="1" x14ac:dyDescent="0.3">
      <c r="A92" s="87" t="s">
        <v>117</v>
      </c>
      <c r="B92" s="70">
        <f t="shared" ref="B92:C92" si="48">SUM(B79:B91)</f>
        <v>338.40000000000003</v>
      </c>
      <c r="C92" s="70">
        <f t="shared" si="48"/>
        <v>370.90000000000003</v>
      </c>
      <c r="D92" s="70">
        <f t="shared" ref="D92:E92" si="49">SUM(D79:D91)</f>
        <v>370.2</v>
      </c>
      <c r="E92" s="70">
        <f t="shared" si="49"/>
        <v>370.29999999999995</v>
      </c>
      <c r="F92" s="70">
        <f t="shared" ref="F92" si="50">SUM(F79:F91)</f>
        <v>369.8</v>
      </c>
      <c r="G92" s="70">
        <f t="shared" ref="G92:AG92" si="51">SUM(G79:G91)</f>
        <v>369.8</v>
      </c>
      <c r="H92" s="70">
        <f t="shared" si="51"/>
        <v>362.09999999999997</v>
      </c>
      <c r="I92" s="70">
        <f t="shared" si="51"/>
        <v>362.09999999999997</v>
      </c>
      <c r="J92" s="70">
        <f t="shared" si="51"/>
        <v>362.09999999999997</v>
      </c>
      <c r="K92" s="70">
        <f t="shared" si="51"/>
        <v>362.09999999999997</v>
      </c>
      <c r="L92" s="70">
        <f t="shared" si="51"/>
        <v>362.09999999999997</v>
      </c>
      <c r="M92" s="70">
        <f t="shared" ref="M92:N92" si="52">SUM(M79:M91)</f>
        <v>340.09999999999997</v>
      </c>
      <c r="N92" s="70">
        <f t="shared" si="52"/>
        <v>354.49999999999994</v>
      </c>
      <c r="O92" s="70">
        <f t="shared" ref="O92" si="53">SUM(O79:O91)</f>
        <v>356.1</v>
      </c>
      <c r="P92" s="44" t="s">
        <v>416</v>
      </c>
      <c r="Q92" s="44" t="s">
        <v>416</v>
      </c>
      <c r="R92" s="70">
        <v>356.1</v>
      </c>
      <c r="S92" s="70">
        <f t="shared" si="51"/>
        <v>365.2</v>
      </c>
      <c r="T92" s="70">
        <f t="shared" si="51"/>
        <v>339.20000000000005</v>
      </c>
      <c r="U92" s="70">
        <f t="shared" si="51"/>
        <v>322.10000000000002</v>
      </c>
      <c r="V92" s="70">
        <f t="shared" si="51"/>
        <v>313.60000000000002</v>
      </c>
      <c r="W92" s="70">
        <f t="shared" ref="W92:X92" si="54">SUM(W79:W91)</f>
        <v>311</v>
      </c>
      <c r="X92" s="70">
        <f t="shared" si="54"/>
        <v>315.8</v>
      </c>
      <c r="Y92" s="70">
        <f t="shared" si="51"/>
        <v>331.3</v>
      </c>
      <c r="Z92" s="70">
        <f t="shared" si="51"/>
        <v>333.70000000000005</v>
      </c>
      <c r="AA92" s="70">
        <f t="shared" si="51"/>
        <v>321.89999999999998</v>
      </c>
      <c r="AB92" s="70">
        <f t="shared" ref="AB92:AC92" si="55">SUM(AB79:AB91)</f>
        <v>321.89999999999998</v>
      </c>
      <c r="AC92" s="70">
        <f t="shared" si="55"/>
        <v>321.89999999999998</v>
      </c>
      <c r="AD92" s="70">
        <f t="shared" ref="AD92:AF92" si="56">SUM(AD79:AD91)</f>
        <v>321.89999999999998</v>
      </c>
      <c r="AE92" s="70">
        <f t="shared" si="56"/>
        <v>321.89999999999998</v>
      </c>
      <c r="AF92" s="70">
        <f t="shared" si="56"/>
        <v>321.89999999999998</v>
      </c>
      <c r="AG92" s="80">
        <f t="shared" si="51"/>
        <v>489.91</v>
      </c>
      <c r="AH92" s="46">
        <f t="shared" si="30"/>
        <v>370.90000000000003</v>
      </c>
      <c r="AI92" s="47">
        <f t="shared" si="31"/>
        <v>311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45</v>
      </c>
      <c r="M93" s="44">
        <v>45</v>
      </c>
      <c r="N93" s="44">
        <v>30</v>
      </c>
      <c r="O93" s="44">
        <v>20</v>
      </c>
      <c r="P93" s="44" t="s">
        <v>418</v>
      </c>
      <c r="Q93" s="44" t="s">
        <v>418</v>
      </c>
      <c r="R93" s="44">
        <v>30</v>
      </c>
      <c r="S93" s="44">
        <v>30</v>
      </c>
      <c r="T93" s="44">
        <v>40</v>
      </c>
      <c r="U93" s="44">
        <v>40</v>
      </c>
      <c r="V93" s="44">
        <v>40</v>
      </c>
      <c r="W93" s="44">
        <v>40</v>
      </c>
      <c r="X93" s="44">
        <v>40</v>
      </c>
      <c r="Y93" s="44">
        <v>40</v>
      </c>
      <c r="Z93" s="44">
        <v>40</v>
      </c>
      <c r="AA93" s="44">
        <v>45</v>
      </c>
      <c r="AB93" s="44">
        <v>45</v>
      </c>
      <c r="AC93" s="44">
        <v>45</v>
      </c>
      <c r="AD93" s="44">
        <v>45</v>
      </c>
      <c r="AE93" s="44">
        <v>45</v>
      </c>
      <c r="AF93" s="44">
        <v>14</v>
      </c>
      <c r="AG93" s="61">
        <v>60</v>
      </c>
      <c r="AH93" s="46">
        <f t="shared" si="30"/>
        <v>45</v>
      </c>
      <c r="AI93" s="47">
        <f t="shared" si="31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12</v>
      </c>
      <c r="M94" s="43">
        <v>12</v>
      </c>
      <c r="N94" s="43">
        <v>12</v>
      </c>
      <c r="O94" s="43">
        <v>10</v>
      </c>
      <c r="P94" s="44" t="s">
        <v>419</v>
      </c>
      <c r="Q94" s="44" t="s">
        <v>419</v>
      </c>
      <c r="R94" s="43">
        <v>12</v>
      </c>
      <c r="S94" s="43">
        <v>12</v>
      </c>
      <c r="T94" s="43">
        <v>14.5</v>
      </c>
      <c r="U94" s="43">
        <v>14.5</v>
      </c>
      <c r="V94" s="43">
        <v>14.5</v>
      </c>
      <c r="W94" s="43">
        <v>14.5</v>
      </c>
      <c r="X94" s="43">
        <v>14.5</v>
      </c>
      <c r="Y94" s="43">
        <v>14.5</v>
      </c>
      <c r="Z94" s="43">
        <v>14.5</v>
      </c>
      <c r="AA94" s="43">
        <v>20</v>
      </c>
      <c r="AB94" s="43">
        <v>20</v>
      </c>
      <c r="AC94" s="43">
        <v>20</v>
      </c>
      <c r="AD94" s="43">
        <v>20</v>
      </c>
      <c r="AE94" s="43">
        <v>20</v>
      </c>
      <c r="AF94" s="43">
        <v>8</v>
      </c>
      <c r="AG94" s="64">
        <v>32</v>
      </c>
      <c r="AH94" s="46">
        <f t="shared" si="30"/>
        <v>20</v>
      </c>
      <c r="AI94" s="47">
        <f t="shared" si="31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8</v>
      </c>
      <c r="M95" s="77">
        <v>8</v>
      </c>
      <c r="N95" s="77">
        <v>8</v>
      </c>
      <c r="O95" s="77">
        <v>5</v>
      </c>
      <c r="P95" s="44" t="s">
        <v>417</v>
      </c>
      <c r="Q95" s="44" t="s">
        <v>417</v>
      </c>
      <c r="R95" s="77">
        <v>8</v>
      </c>
      <c r="S95" s="77">
        <v>8</v>
      </c>
      <c r="T95" s="77">
        <v>7</v>
      </c>
      <c r="U95" s="77">
        <v>7</v>
      </c>
      <c r="V95" s="77">
        <v>7</v>
      </c>
      <c r="W95" s="77">
        <v>7</v>
      </c>
      <c r="X95" s="77">
        <v>7</v>
      </c>
      <c r="Y95" s="77">
        <v>7</v>
      </c>
      <c r="Z95" s="77">
        <v>7</v>
      </c>
      <c r="AA95" s="77">
        <v>7</v>
      </c>
      <c r="AB95" s="77">
        <v>7</v>
      </c>
      <c r="AC95" s="77">
        <v>7</v>
      </c>
      <c r="AD95" s="77">
        <v>7</v>
      </c>
      <c r="AE95" s="77">
        <v>7</v>
      </c>
      <c r="AF95" s="77">
        <v>3</v>
      </c>
      <c r="AG95" s="78">
        <v>14</v>
      </c>
      <c r="AH95" s="46">
        <f t="shared" si="30"/>
        <v>8</v>
      </c>
      <c r="AI95" s="47">
        <f t="shared" si="31"/>
        <v>0</v>
      </c>
      <c r="AK95" s="49"/>
      <c r="AY95" s="82"/>
      <c r="BF95" s="81"/>
      <c r="BG95" s="82">
        <f t="array" ref="BG95:BL118">TRANSPOSE(AZ79:BW84)</f>
        <v>-483</v>
      </c>
      <c r="BH95" s="82">
        <v>0</v>
      </c>
      <c r="BI95" s="82">
        <v>0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7">B93+B94+B95</f>
        <v>0</v>
      </c>
      <c r="C96" s="70">
        <f t="shared" si="57"/>
        <v>0</v>
      </c>
      <c r="D96" s="70">
        <f t="shared" ref="D96:E96" si="58">D93+D94+D95</f>
        <v>0</v>
      </c>
      <c r="E96" s="70">
        <f t="shared" si="58"/>
        <v>0</v>
      </c>
      <c r="F96" s="70">
        <f t="shared" ref="F96" si="59">F93+F94+F95</f>
        <v>0</v>
      </c>
      <c r="G96" s="70">
        <f t="shared" ref="G96:AA96" si="60">G93+G94+G95</f>
        <v>0</v>
      </c>
      <c r="H96" s="70">
        <f t="shared" si="60"/>
        <v>0</v>
      </c>
      <c r="I96" s="70">
        <f t="shared" si="60"/>
        <v>0</v>
      </c>
      <c r="J96" s="70">
        <f t="shared" si="60"/>
        <v>0</v>
      </c>
      <c r="K96" s="70">
        <f t="shared" si="60"/>
        <v>0</v>
      </c>
      <c r="L96" s="70">
        <f t="shared" si="60"/>
        <v>65</v>
      </c>
      <c r="M96" s="70">
        <f t="shared" ref="M96:N96" si="61">M93+M94+M95</f>
        <v>65</v>
      </c>
      <c r="N96" s="70">
        <f t="shared" si="61"/>
        <v>50</v>
      </c>
      <c r="O96" s="70">
        <f t="shared" ref="O96" si="62">O93+O94+O95</f>
        <v>35</v>
      </c>
      <c r="P96" s="44" t="s">
        <v>415</v>
      </c>
      <c r="Q96" s="44" t="s">
        <v>415</v>
      </c>
      <c r="R96" s="70">
        <v>35</v>
      </c>
      <c r="S96" s="70">
        <f t="shared" si="60"/>
        <v>50</v>
      </c>
      <c r="T96" s="70">
        <f t="shared" si="60"/>
        <v>61.5</v>
      </c>
      <c r="U96" s="70">
        <f t="shared" si="60"/>
        <v>61.5</v>
      </c>
      <c r="V96" s="70">
        <f t="shared" si="60"/>
        <v>61.5</v>
      </c>
      <c r="W96" s="70">
        <f t="shared" ref="W96:X96" si="63">W93+W94+W95</f>
        <v>61.5</v>
      </c>
      <c r="X96" s="70">
        <f t="shared" si="63"/>
        <v>61.5</v>
      </c>
      <c r="Y96" s="70">
        <f t="shared" si="60"/>
        <v>61.5</v>
      </c>
      <c r="Z96" s="70">
        <f t="shared" si="60"/>
        <v>61.5</v>
      </c>
      <c r="AA96" s="70">
        <f t="shared" si="60"/>
        <v>72</v>
      </c>
      <c r="AB96" s="70">
        <f t="shared" ref="AB96:AC96" si="64">AB93+AB94+AB95</f>
        <v>72</v>
      </c>
      <c r="AC96" s="70">
        <f t="shared" si="64"/>
        <v>72</v>
      </c>
      <c r="AD96" s="70">
        <f t="shared" ref="AD96:AF96" si="65">AD93+AD94+AD95</f>
        <v>72</v>
      </c>
      <c r="AE96" s="70">
        <f t="shared" si="65"/>
        <v>72</v>
      </c>
      <c r="AF96" s="70">
        <f t="shared" si="65"/>
        <v>25</v>
      </c>
      <c r="AG96" s="80">
        <f>SUM(AG93:AG95)</f>
        <v>106</v>
      </c>
      <c r="AH96" s="46">
        <f t="shared" si="30"/>
        <v>72</v>
      </c>
      <c r="AI96" s="47">
        <f t="shared" si="31"/>
        <v>0</v>
      </c>
      <c r="AK96" s="49"/>
      <c r="AY96" s="82"/>
      <c r="BF96" s="81"/>
      <c r="BG96" s="82">
        <v>-490.4</v>
      </c>
      <c r="BH96" s="82">
        <v>0</v>
      </c>
      <c r="BI96" s="82">
        <v>0</v>
      </c>
      <c r="BJ96" s="82">
        <v>20.5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-460</v>
      </c>
      <c r="C97" s="44">
        <v>-483.3</v>
      </c>
      <c r="D97" s="44">
        <v>-490.4</v>
      </c>
      <c r="E97" s="44">
        <v>-490.8</v>
      </c>
      <c r="F97" s="44">
        <v>-495.3</v>
      </c>
      <c r="G97" s="44">
        <v>-526.79999999999995</v>
      </c>
      <c r="H97" s="44">
        <v>-510</v>
      </c>
      <c r="I97" s="44">
        <v>-465.8</v>
      </c>
      <c r="J97" s="44">
        <v>-400</v>
      </c>
      <c r="K97" s="44">
        <v>-300</v>
      </c>
      <c r="L97" s="44">
        <v>10</v>
      </c>
      <c r="M97" s="44">
        <v>-348</v>
      </c>
      <c r="N97" s="44">
        <v>-347</v>
      </c>
      <c r="O97" s="44">
        <v>-312</v>
      </c>
      <c r="P97" s="44"/>
      <c r="Q97" s="44"/>
      <c r="R97" s="44">
        <v>-291</v>
      </c>
      <c r="S97" s="44">
        <v>-157.80000000000001</v>
      </c>
      <c r="T97" s="44">
        <v>-157</v>
      </c>
      <c r="U97" s="44">
        <v>-108</v>
      </c>
      <c r="V97" s="44">
        <v>-113</v>
      </c>
      <c r="W97" s="44">
        <v>-210</v>
      </c>
      <c r="X97" s="44">
        <v>-290</v>
      </c>
      <c r="Y97" s="44">
        <v>-261</v>
      </c>
      <c r="Z97" s="44">
        <v>-248</v>
      </c>
      <c r="AA97" s="44">
        <v>-378.2</v>
      </c>
      <c r="AB97" s="44">
        <v>-370</v>
      </c>
      <c r="AC97" s="44">
        <v>-390</v>
      </c>
      <c r="AD97" s="44">
        <v>-420</v>
      </c>
      <c r="AE97" s="44">
        <v>-500</v>
      </c>
      <c r="AF97" s="44">
        <v>-520</v>
      </c>
      <c r="AG97" s="61"/>
      <c r="AH97" s="46">
        <f t="shared" si="30"/>
        <v>10</v>
      </c>
      <c r="AI97" s="47">
        <f t="shared" si="31"/>
        <v>-526.79999999999995</v>
      </c>
      <c r="AK97" s="49"/>
      <c r="AY97" s="82"/>
      <c r="BF97" s="81"/>
      <c r="BG97" s="82">
        <v>-490.8</v>
      </c>
      <c r="BH97" s="82">
        <v>0</v>
      </c>
      <c r="BI97" s="82">
        <v>0</v>
      </c>
      <c r="BJ97" s="82">
        <v>21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27.3</v>
      </c>
      <c r="H98" s="43">
        <v>25.1</v>
      </c>
      <c r="I98" s="43">
        <v>23.7</v>
      </c>
      <c r="J98" s="43">
        <v>24.5</v>
      </c>
      <c r="K98" s="43">
        <v>24.5</v>
      </c>
      <c r="L98" s="43">
        <v>25</v>
      </c>
      <c r="M98" s="43">
        <v>20</v>
      </c>
      <c r="N98" s="43">
        <v>24.3</v>
      </c>
      <c r="O98" s="43">
        <v>24.3</v>
      </c>
      <c r="P98" s="44" t="s">
        <v>414</v>
      </c>
      <c r="Q98" s="44" t="s">
        <v>414</v>
      </c>
      <c r="R98" s="43">
        <v>28</v>
      </c>
      <c r="S98" s="43">
        <v>30.1</v>
      </c>
      <c r="T98" s="43">
        <v>26.8</v>
      </c>
      <c r="U98" s="43">
        <v>5.5</v>
      </c>
      <c r="V98" s="43">
        <v>4.8</v>
      </c>
      <c r="W98" s="43">
        <v>4.8</v>
      </c>
      <c r="X98" s="43">
        <v>5.3</v>
      </c>
      <c r="Y98" s="43">
        <v>5.4</v>
      </c>
      <c r="Z98" s="43">
        <v>6.1</v>
      </c>
      <c r="AA98" s="43">
        <v>6.2</v>
      </c>
      <c r="AB98" s="43">
        <v>6.2</v>
      </c>
      <c r="AC98" s="43">
        <v>6.2</v>
      </c>
      <c r="AD98" s="43">
        <v>6.2</v>
      </c>
      <c r="AE98" s="43">
        <v>6.2</v>
      </c>
      <c r="AF98" s="43">
        <v>6.2</v>
      </c>
      <c r="AG98" s="64"/>
      <c r="AH98" s="46">
        <f t="shared" si="30"/>
        <v>30.1</v>
      </c>
      <c r="AI98" s="47">
        <f t="shared" si="31"/>
        <v>0</v>
      </c>
      <c r="AK98" s="49"/>
      <c r="AL98" s="88" t="s">
        <v>124</v>
      </c>
      <c r="AM98" s="88"/>
      <c r="AY98" s="82"/>
      <c r="BF98" s="82"/>
      <c r="BG98" s="82">
        <v>-495.3</v>
      </c>
      <c r="BH98" s="82">
        <v>0</v>
      </c>
      <c r="BI98" s="82">
        <v>0</v>
      </c>
      <c r="BJ98" s="82">
        <v>21.4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31.2</v>
      </c>
      <c r="O99" s="43">
        <v>38</v>
      </c>
      <c r="P99" s="44" t="s">
        <v>420</v>
      </c>
      <c r="Q99" s="44" t="s">
        <v>420</v>
      </c>
      <c r="R99" s="43">
        <v>41</v>
      </c>
      <c r="S99" s="43">
        <v>41.3</v>
      </c>
      <c r="T99" s="43">
        <v>42.5</v>
      </c>
      <c r="U99" s="43">
        <v>35.5</v>
      </c>
      <c r="V99" s="43">
        <v>40.4</v>
      </c>
      <c r="W99" s="43">
        <v>40.4</v>
      </c>
      <c r="X99" s="43">
        <v>40</v>
      </c>
      <c r="Y99" s="43">
        <v>41.1</v>
      </c>
      <c r="Z99" s="43">
        <v>43.3</v>
      </c>
      <c r="AA99" s="43">
        <v>48.5</v>
      </c>
      <c r="AB99" s="43">
        <v>48.5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30"/>
        <v>48.5</v>
      </c>
      <c r="AI99" s="47">
        <f t="shared" si="31"/>
        <v>0</v>
      </c>
      <c r="AK99" s="90"/>
      <c r="AL99" s="91"/>
      <c r="AM99" s="91"/>
      <c r="AN99" s="92"/>
      <c r="AY99" s="82"/>
      <c r="BF99" s="82"/>
      <c r="BG99" s="82">
        <v>-526.79999999999995</v>
      </c>
      <c r="BH99" s="82">
        <v>27.3</v>
      </c>
      <c r="BI99" s="82">
        <v>0</v>
      </c>
      <c r="BJ99" s="82">
        <v>0</v>
      </c>
      <c r="BK99" s="82">
        <v>59.5</v>
      </c>
      <c r="BL99" s="82">
        <v>0</v>
      </c>
    </row>
    <row r="100" spans="1:64" x14ac:dyDescent="0.25">
      <c r="A100" s="63" t="s">
        <v>126</v>
      </c>
      <c r="B100" s="43">
        <v>22</v>
      </c>
      <c r="C100" s="43">
        <v>21.1</v>
      </c>
      <c r="D100" s="43">
        <v>20.5</v>
      </c>
      <c r="E100" s="43">
        <v>21</v>
      </c>
      <c r="F100" s="43">
        <v>21.4</v>
      </c>
      <c r="G100" s="93">
        <v>0</v>
      </c>
      <c r="H100" s="93">
        <v>16.5</v>
      </c>
      <c r="I100" s="93">
        <v>19.7</v>
      </c>
      <c r="J100" s="93">
        <v>20</v>
      </c>
      <c r="K100" s="93">
        <v>20</v>
      </c>
      <c r="L100" s="93">
        <v>20</v>
      </c>
      <c r="M100" s="93">
        <v>18</v>
      </c>
      <c r="N100" s="93">
        <v>17</v>
      </c>
      <c r="O100" s="93">
        <v>14.5</v>
      </c>
      <c r="P100" s="44" t="s">
        <v>414</v>
      </c>
      <c r="Q100" s="44" t="s">
        <v>414</v>
      </c>
      <c r="R100" s="93">
        <v>12.1</v>
      </c>
      <c r="S100" s="93">
        <v>14.6</v>
      </c>
      <c r="T100" s="93">
        <v>13.4</v>
      </c>
      <c r="U100" s="93">
        <v>15.5</v>
      </c>
      <c r="V100" s="93">
        <v>15.8</v>
      </c>
      <c r="W100" s="93">
        <v>15.8</v>
      </c>
      <c r="X100" s="93">
        <v>15.8</v>
      </c>
      <c r="Y100" s="93">
        <v>17.5</v>
      </c>
      <c r="Z100" s="93">
        <v>18.5</v>
      </c>
      <c r="AA100" s="93">
        <v>20</v>
      </c>
      <c r="AB100" s="93">
        <v>20</v>
      </c>
      <c r="AC100" s="93">
        <v>20</v>
      </c>
      <c r="AD100" s="93">
        <v>20</v>
      </c>
      <c r="AE100" s="93">
        <v>20</v>
      </c>
      <c r="AF100" s="93">
        <v>20</v>
      </c>
      <c r="AG100" s="89"/>
      <c r="AH100" s="46">
        <f t="shared" si="30"/>
        <v>22</v>
      </c>
      <c r="AI100" s="47">
        <f t="shared" si="31"/>
        <v>0</v>
      </c>
      <c r="AK100" s="94" t="s">
        <v>127</v>
      </c>
      <c r="AL100" s="43"/>
      <c r="AM100" s="93"/>
      <c r="AN100" s="95"/>
      <c r="AY100" s="82"/>
      <c r="BF100" s="82"/>
      <c r="BG100" s="82">
        <v>-465.8</v>
      </c>
      <c r="BH100" s="82">
        <v>23.7</v>
      </c>
      <c r="BI100" s="82">
        <v>0</v>
      </c>
      <c r="BJ100" s="82">
        <v>19.7</v>
      </c>
      <c r="BK100" s="82">
        <v>61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59.5</v>
      </c>
      <c r="H101" s="44">
        <v>63.4</v>
      </c>
      <c r="I101" s="44">
        <v>61</v>
      </c>
      <c r="J101" s="44">
        <v>61</v>
      </c>
      <c r="K101" s="44">
        <v>61</v>
      </c>
      <c r="L101" s="44">
        <v>54</v>
      </c>
      <c r="M101" s="44">
        <v>54</v>
      </c>
      <c r="N101" s="44">
        <v>46</v>
      </c>
      <c r="O101" s="44">
        <v>60</v>
      </c>
      <c r="P101" s="44" t="s">
        <v>418</v>
      </c>
      <c r="Q101" s="44" t="s">
        <v>418</v>
      </c>
      <c r="R101" s="44">
        <v>60</v>
      </c>
      <c r="S101" s="44">
        <v>57.1</v>
      </c>
      <c r="T101" s="44">
        <v>64.400000000000006</v>
      </c>
      <c r="U101" s="44">
        <v>65.3</v>
      </c>
      <c r="V101" s="44">
        <v>54.2</v>
      </c>
      <c r="W101" s="44">
        <v>54.2</v>
      </c>
      <c r="X101" s="44">
        <v>49</v>
      </c>
      <c r="Y101" s="44">
        <v>59.1</v>
      </c>
      <c r="Z101" s="44">
        <v>51.2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0"/>
        <v>65.3</v>
      </c>
      <c r="AI101" s="47">
        <f t="shared" si="31"/>
        <v>0</v>
      </c>
      <c r="AK101" s="94" t="s">
        <v>129</v>
      </c>
      <c r="AL101" s="93"/>
      <c r="AM101" s="93"/>
      <c r="AN101" s="95"/>
      <c r="AY101" s="82"/>
      <c r="BF101" s="82"/>
      <c r="BG101" s="82">
        <v>-300</v>
      </c>
      <c r="BH101" s="82">
        <v>24.5</v>
      </c>
      <c r="BI101" s="82">
        <v>0</v>
      </c>
      <c r="BJ101" s="82">
        <v>20</v>
      </c>
      <c r="BK101" s="82">
        <v>61</v>
      </c>
      <c r="BL101" s="82">
        <v>0</v>
      </c>
    </row>
    <row r="102" spans="1:64" ht="15.75" thickBot="1" x14ac:dyDescent="0.3">
      <c r="A102" s="96" t="s">
        <v>130</v>
      </c>
      <c r="B102" s="97">
        <v>50</v>
      </c>
      <c r="C102" s="97">
        <v>55.7</v>
      </c>
      <c r="D102" s="97">
        <v>54.2</v>
      </c>
      <c r="E102" s="97">
        <v>62.4</v>
      </c>
      <c r="F102" s="97">
        <v>59.4</v>
      </c>
      <c r="G102" s="97">
        <v>51.5</v>
      </c>
      <c r="H102" s="97">
        <v>66</v>
      </c>
      <c r="I102" s="97">
        <v>59.8</v>
      </c>
      <c r="J102" s="97">
        <v>47</v>
      </c>
      <c r="K102" s="97">
        <v>47</v>
      </c>
      <c r="L102" s="97">
        <v>60</v>
      </c>
      <c r="M102" s="97">
        <v>59</v>
      </c>
      <c r="N102" s="97">
        <v>55</v>
      </c>
      <c r="O102" s="97">
        <v>70</v>
      </c>
      <c r="P102" s="44" t="s">
        <v>421</v>
      </c>
      <c r="Q102" s="44" t="s">
        <v>421</v>
      </c>
      <c r="R102" s="97">
        <v>53</v>
      </c>
      <c r="S102" s="97">
        <v>50.1</v>
      </c>
      <c r="T102" s="97">
        <v>51.5</v>
      </c>
      <c r="U102" s="97">
        <v>47</v>
      </c>
      <c r="V102" s="97">
        <v>42</v>
      </c>
      <c r="W102" s="97">
        <v>42</v>
      </c>
      <c r="X102" s="97">
        <v>40</v>
      </c>
      <c r="Y102" s="97">
        <v>39.5</v>
      </c>
      <c r="Z102" s="97">
        <v>23.1</v>
      </c>
      <c r="AA102" s="97">
        <v>42.7</v>
      </c>
      <c r="AB102" s="97">
        <v>42.7</v>
      </c>
      <c r="AC102" s="97">
        <v>48</v>
      </c>
      <c r="AD102" s="97">
        <v>48</v>
      </c>
      <c r="AE102" s="97">
        <v>44</v>
      </c>
      <c r="AF102" s="97">
        <v>43</v>
      </c>
      <c r="AG102" s="89"/>
      <c r="AH102" s="46">
        <f t="shared" si="30"/>
        <v>70</v>
      </c>
      <c r="AI102" s="47">
        <f t="shared" si="31"/>
        <v>23.1</v>
      </c>
      <c r="AK102" s="94"/>
      <c r="AL102" s="44"/>
      <c r="AM102" s="44"/>
      <c r="AN102" s="98"/>
      <c r="AY102" s="82"/>
      <c r="BF102" s="82"/>
      <c r="BG102" s="82">
        <v>-348</v>
      </c>
      <c r="BH102" s="82">
        <v>20</v>
      </c>
      <c r="BI102" s="82">
        <v>0</v>
      </c>
      <c r="BJ102" s="82">
        <v>18</v>
      </c>
      <c r="BK102" s="82">
        <v>54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44" t="s">
        <v>422</v>
      </c>
      <c r="Q103" s="44" t="s">
        <v>422</v>
      </c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0"/>
        <v>0</v>
      </c>
      <c r="AI103" s="47">
        <f t="shared" si="31"/>
        <v>0</v>
      </c>
      <c r="AK103" s="94"/>
      <c r="AL103" s="97"/>
      <c r="AM103" s="99"/>
      <c r="AN103" s="262"/>
      <c r="AY103" s="82"/>
      <c r="BF103" s="82"/>
      <c r="BG103" s="82">
        <v>-347</v>
      </c>
      <c r="BH103" s="82">
        <v>24.3</v>
      </c>
      <c r="BI103" s="82">
        <v>31.2</v>
      </c>
      <c r="BJ103" s="82">
        <v>17</v>
      </c>
      <c r="BK103" s="82">
        <v>46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44"/>
      <c r="Q104" s="44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0"/>
        <v>0</v>
      </c>
      <c r="AI104" s="47">
        <f t="shared" si="31"/>
        <v>0</v>
      </c>
      <c r="AK104" s="94"/>
      <c r="AL104" s="97"/>
      <c r="AM104" s="97"/>
      <c r="AN104" s="263"/>
      <c r="BF104" s="82"/>
      <c r="BG104" s="82">
        <v>-312</v>
      </c>
      <c r="BH104" s="82">
        <v>24.3</v>
      </c>
      <c r="BI104" s="82">
        <v>38</v>
      </c>
      <c r="BJ104" s="82">
        <v>14.5</v>
      </c>
      <c r="BK104" s="82">
        <v>60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44" t="s">
        <v>423</v>
      </c>
      <c r="Q105" s="44" t="s">
        <v>423</v>
      </c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0"/>
        <v>0</v>
      </c>
      <c r="AI105" s="47">
        <f t="shared" si="31"/>
        <v>0</v>
      </c>
      <c r="AK105" s="100"/>
      <c r="AL105" s="101"/>
      <c r="AM105" s="101"/>
      <c r="AN105" s="102"/>
      <c r="BF105" s="82"/>
      <c r="BG105" s="82">
        <v>0</v>
      </c>
      <c r="BH105" s="82" t="str">
        <v>s</v>
      </c>
      <c r="BI105" s="82" t="str">
        <v>y</v>
      </c>
      <c r="BJ105" s="82" t="str">
        <v>s</v>
      </c>
      <c r="BK105" s="82" t="str">
        <v>t</v>
      </c>
      <c r="BL105" s="82" t="str">
        <v>t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44" t="s">
        <v>424</v>
      </c>
      <c r="Q106" s="44" t="s">
        <v>424</v>
      </c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0"/>
        <v>0</v>
      </c>
      <c r="AI106" s="47">
        <f t="shared" si="31"/>
        <v>0</v>
      </c>
      <c r="BF106" s="82"/>
      <c r="BG106" s="82">
        <v>0</v>
      </c>
      <c r="BH106" s="82" t="str">
        <v>s</v>
      </c>
      <c r="BI106" s="82" t="str">
        <v>y</v>
      </c>
      <c r="BJ106" s="82" t="str">
        <v>s</v>
      </c>
      <c r="BK106" s="82" t="str">
        <v>t</v>
      </c>
      <c r="BL106" s="82" t="str">
        <v>t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44" t="s">
        <v>418</v>
      </c>
      <c r="Q107" s="44" t="s">
        <v>418</v>
      </c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0"/>
        <v>0</v>
      </c>
      <c r="AI107" s="47">
        <f t="shared" si="31"/>
        <v>0</v>
      </c>
      <c r="BF107" s="82"/>
      <c r="BG107" s="82">
        <v>-291</v>
      </c>
      <c r="BH107" s="82">
        <v>28</v>
      </c>
      <c r="BI107" s="82">
        <v>41</v>
      </c>
      <c r="BJ107" s="82">
        <v>12.1</v>
      </c>
      <c r="BK107" s="82">
        <v>60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6">SUMIF(B97:B107,"&gt;0")</f>
        <v>72</v>
      </c>
      <c r="C108" s="70">
        <f t="shared" si="66"/>
        <v>76.800000000000011</v>
      </c>
      <c r="D108" s="70">
        <f t="shared" ref="D108:E108" si="67">SUMIF(D97:D107,"&gt;0")</f>
        <v>74.7</v>
      </c>
      <c r="E108" s="70">
        <f t="shared" si="67"/>
        <v>83.4</v>
      </c>
      <c r="F108" s="70">
        <f t="shared" ref="F108" si="68">SUMIF(F97:F107,"&gt;0")</f>
        <v>80.8</v>
      </c>
      <c r="G108" s="70">
        <f t="shared" ref="G108:AA108" si="69">SUMIF(G97:G107,"&gt;0")</f>
        <v>138.30000000000001</v>
      </c>
      <c r="H108" s="70">
        <f t="shared" si="69"/>
        <v>171</v>
      </c>
      <c r="I108" s="70">
        <f t="shared" si="69"/>
        <v>164.2</v>
      </c>
      <c r="J108" s="70">
        <f t="shared" si="69"/>
        <v>152.5</v>
      </c>
      <c r="K108" s="70">
        <f t="shared" si="69"/>
        <v>152.5</v>
      </c>
      <c r="L108" s="70">
        <f t="shared" si="69"/>
        <v>169</v>
      </c>
      <c r="M108" s="70">
        <f t="shared" ref="M108:N108" si="70">SUMIF(M97:M107,"&gt;0")</f>
        <v>151</v>
      </c>
      <c r="N108" s="70">
        <f t="shared" si="70"/>
        <v>173.5</v>
      </c>
      <c r="O108" s="70">
        <f t="shared" ref="O108" si="71">SUMIF(O97:O107,"&gt;0")</f>
        <v>206.8</v>
      </c>
      <c r="P108" s="44" t="s">
        <v>417</v>
      </c>
      <c r="Q108" s="44" t="s">
        <v>417</v>
      </c>
      <c r="R108" s="70">
        <v>206.8</v>
      </c>
      <c r="S108" s="70">
        <f t="shared" si="69"/>
        <v>193.2</v>
      </c>
      <c r="T108" s="70">
        <f t="shared" si="69"/>
        <v>198.60000000000002</v>
      </c>
      <c r="U108" s="70">
        <f t="shared" si="69"/>
        <v>168.8</v>
      </c>
      <c r="V108" s="70">
        <f t="shared" si="69"/>
        <v>157.19999999999999</v>
      </c>
      <c r="W108" s="70">
        <f t="shared" si="69"/>
        <v>157.19999999999999</v>
      </c>
      <c r="X108" s="70">
        <f t="shared" si="69"/>
        <v>150.1</v>
      </c>
      <c r="Y108" s="70">
        <f t="shared" si="69"/>
        <v>162.6</v>
      </c>
      <c r="Z108" s="70">
        <f t="shared" si="69"/>
        <v>142.20000000000002</v>
      </c>
      <c r="AA108" s="70">
        <f t="shared" si="69"/>
        <v>117.4</v>
      </c>
      <c r="AB108" s="70">
        <f t="shared" ref="AB108:AC108" si="72">SUMIF(AB97:AB107,"&gt;0")</f>
        <v>117.4</v>
      </c>
      <c r="AC108" s="70">
        <f t="shared" si="72"/>
        <v>74.2</v>
      </c>
      <c r="AD108" s="70">
        <f t="shared" ref="AD108:AF108" si="73">SUMIF(AD97:AD107,"&gt;0")</f>
        <v>74.2</v>
      </c>
      <c r="AE108" s="70">
        <f t="shared" si="73"/>
        <v>70.2</v>
      </c>
      <c r="AF108" s="70">
        <f t="shared" si="73"/>
        <v>69.2</v>
      </c>
      <c r="AG108" s="104">
        <f>SUM(AG97:AG107)</f>
        <v>0</v>
      </c>
      <c r="AH108" s="46">
        <f t="shared" si="30"/>
        <v>206.8</v>
      </c>
      <c r="AI108" s="47">
        <f t="shared" si="31"/>
        <v>69.2</v>
      </c>
      <c r="AJ108" s="105">
        <f t="array" ref="AJ108">MIN(IF(B108:AF108&lt;&gt;0,B108:AF108))</f>
        <v>69.2</v>
      </c>
      <c r="BF108" s="82"/>
      <c r="BG108" s="82">
        <v>-157.80000000000001</v>
      </c>
      <c r="BH108" s="82">
        <v>30.1</v>
      </c>
      <c r="BI108" s="82">
        <v>41.3</v>
      </c>
      <c r="BJ108" s="82">
        <v>14.6</v>
      </c>
      <c r="BK108" s="82">
        <v>57.1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44" t="s">
        <v>425</v>
      </c>
      <c r="Q109" s="44" t="s">
        <v>425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0"/>
        <v>0</v>
      </c>
      <c r="AI109" s="47">
        <f t="shared" si="31"/>
        <v>0</v>
      </c>
      <c r="BF109" s="82"/>
      <c r="BG109" s="82">
        <v>-157</v>
      </c>
      <c r="BH109" s="82">
        <v>26.8</v>
      </c>
      <c r="BI109" s="82">
        <v>42.5</v>
      </c>
      <c r="BJ109" s="82">
        <v>13.4</v>
      </c>
      <c r="BK109" s="82">
        <v>64.400000000000006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44" t="s">
        <v>421</v>
      </c>
      <c r="Q110" s="44" t="s">
        <v>421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0"/>
        <v>0</v>
      </c>
      <c r="AI110" s="47">
        <f t="shared" si="31"/>
        <v>0</v>
      </c>
      <c r="BF110" s="82"/>
      <c r="BG110" s="82">
        <v>-108</v>
      </c>
      <c r="BH110" s="82">
        <v>5.5</v>
      </c>
      <c r="BI110" s="82">
        <v>35.5</v>
      </c>
      <c r="BJ110" s="82">
        <v>15.5</v>
      </c>
      <c r="BK110" s="82">
        <v>65.3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44"/>
      <c r="Q111" s="44"/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0"/>
        <v>0</v>
      </c>
      <c r="AI111" s="47">
        <f t="shared" si="31"/>
        <v>0</v>
      </c>
      <c r="BF111" s="82"/>
      <c r="BG111" s="82">
        <v>-113</v>
      </c>
      <c r="BH111" s="82">
        <v>4.8</v>
      </c>
      <c r="BI111" s="82">
        <v>40.4</v>
      </c>
      <c r="BJ111" s="82">
        <v>15.8</v>
      </c>
      <c r="BK111" s="82">
        <v>54.2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44" t="s">
        <v>426</v>
      </c>
      <c r="Q112" s="44" t="s">
        <v>426</v>
      </c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0"/>
        <v>0</v>
      </c>
      <c r="AI112" s="47">
        <f t="shared" si="31"/>
        <v>0</v>
      </c>
      <c r="BF112" s="81"/>
      <c r="BG112" s="82">
        <v>-290</v>
      </c>
      <c r="BH112" s="82">
        <v>5.3</v>
      </c>
      <c r="BI112" s="82">
        <v>40</v>
      </c>
      <c r="BJ112" s="82">
        <v>15.8</v>
      </c>
      <c r="BK112" s="82">
        <v>49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74">B71+B78+B96+B92+B108+B112</f>
        <v>2236.7999999999997</v>
      </c>
      <c r="C113" s="108">
        <f t="shared" si="74"/>
        <v>2274.5</v>
      </c>
      <c r="D113" s="108">
        <f t="shared" ref="D113:E113" si="75">D71+D78+D96+D92+D108+D112</f>
        <v>2235.4999999999995</v>
      </c>
      <c r="E113" s="108">
        <f t="shared" si="75"/>
        <v>2222.9</v>
      </c>
      <c r="F113" s="108">
        <f t="shared" ref="F113" si="76">F71+F78+F96+F92+F108+F112</f>
        <v>2207.4</v>
      </c>
      <c r="G113" s="108">
        <f t="shared" ref="G113:AG113" si="77">G71+G78+G96+G92+G108+G112</f>
        <v>2215.1000000000004</v>
      </c>
      <c r="H113" s="108">
        <f t="shared" si="77"/>
        <v>2222.1</v>
      </c>
      <c r="I113" s="108">
        <f t="shared" si="77"/>
        <v>2215.2999999999997</v>
      </c>
      <c r="J113" s="108">
        <f t="shared" si="77"/>
        <v>2203.6</v>
      </c>
      <c r="K113" s="108">
        <f t="shared" si="77"/>
        <v>2203.6</v>
      </c>
      <c r="L113" s="108">
        <f t="shared" si="77"/>
        <v>2123.1</v>
      </c>
      <c r="M113" s="108">
        <f t="shared" ref="M113:N113" si="78">M71+M78+M96+M92+M108+M112</f>
        <v>2287.1</v>
      </c>
      <c r="N113" s="108">
        <f t="shared" si="78"/>
        <v>2128.6000000000004</v>
      </c>
      <c r="O113" s="108">
        <f t="shared" ref="O113" si="79">O71+O78+O96+O92+O108+O112</f>
        <v>2136.4000000000005</v>
      </c>
      <c r="P113" s="44" t="s">
        <v>417</v>
      </c>
      <c r="Q113" s="44" t="s">
        <v>417</v>
      </c>
      <c r="R113" s="108">
        <v>2136.4000000000005</v>
      </c>
      <c r="S113" s="108">
        <f t="shared" si="77"/>
        <v>2040.7000000000003</v>
      </c>
      <c r="T113" s="108">
        <f t="shared" si="77"/>
        <v>2024.4</v>
      </c>
      <c r="U113" s="108">
        <f t="shared" si="77"/>
        <v>1922.5000000000002</v>
      </c>
      <c r="V113" s="108">
        <f t="shared" si="77"/>
        <v>1844.8000000000004</v>
      </c>
      <c r="W113" s="108">
        <f t="shared" si="77"/>
        <v>1902.2000000000003</v>
      </c>
      <c r="X113" s="108">
        <f t="shared" si="77"/>
        <v>1989.1000000000001</v>
      </c>
      <c r="Y113" s="108">
        <f t="shared" si="77"/>
        <v>2078.1000000000004</v>
      </c>
      <c r="Z113" s="108">
        <f t="shared" si="77"/>
        <v>2061.1000000000004</v>
      </c>
      <c r="AA113" s="108">
        <f t="shared" si="77"/>
        <v>2305.7700000000004</v>
      </c>
      <c r="AB113" s="108">
        <f t="shared" ref="AB113:AC113" si="80">AB71+AB78+AB96+AB92+AB108+AB112</f>
        <v>2305.7700000000004</v>
      </c>
      <c r="AC113" s="108">
        <f t="shared" si="80"/>
        <v>2262.5700000000002</v>
      </c>
      <c r="AD113" s="108">
        <f t="shared" ref="AD113:AF113" si="81">AD71+AD78+AD96+AD92+AD108+AD112</f>
        <v>2262.5700000000002</v>
      </c>
      <c r="AE113" s="108">
        <f t="shared" si="81"/>
        <v>2258.5700000000002</v>
      </c>
      <c r="AF113" s="108">
        <f t="shared" si="81"/>
        <v>2210.5700000000002</v>
      </c>
      <c r="AG113" s="80">
        <f t="shared" si="77"/>
        <v>3169.915</v>
      </c>
      <c r="AH113" s="46">
        <f t="shared" si="30"/>
        <v>2305.7700000000004</v>
      </c>
      <c r="AI113" s="47">
        <f t="shared" si="31"/>
        <v>1844.8000000000004</v>
      </c>
      <c r="BF113" s="81"/>
      <c r="BG113" s="82">
        <v>-248</v>
      </c>
      <c r="BH113" s="82">
        <v>6.1</v>
      </c>
      <c r="BI113" s="82">
        <v>43.3</v>
      </c>
      <c r="BJ113" s="82">
        <v>18.5</v>
      </c>
      <c r="BK113" s="82">
        <v>51.2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44" t="s">
        <v>416</v>
      </c>
      <c r="Q114" s="44" t="s">
        <v>416</v>
      </c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50</v>
      </c>
      <c r="AB114" s="110">
        <v>51</v>
      </c>
      <c r="AC114" s="110">
        <v>52</v>
      </c>
      <c r="AD114" s="110">
        <v>53</v>
      </c>
      <c r="AE114" s="110">
        <v>54</v>
      </c>
      <c r="AF114" s="110">
        <v>55</v>
      </c>
      <c r="AG114" s="104"/>
      <c r="AH114" s="46">
        <f t="shared" si="30"/>
        <v>55</v>
      </c>
      <c r="AI114" s="47">
        <f t="shared" si="31"/>
        <v>50</v>
      </c>
      <c r="BF114" s="81"/>
      <c r="BG114" s="82">
        <v>-370</v>
      </c>
      <c r="BH114" s="82">
        <v>6.2</v>
      </c>
      <c r="BI114" s="82">
        <v>48.5</v>
      </c>
      <c r="BJ114" s="82">
        <v>20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82">B113+B114</f>
        <v>2236.7999999999997</v>
      </c>
      <c r="C115" s="108">
        <f t="shared" si="82"/>
        <v>2274.5</v>
      </c>
      <c r="D115" s="108">
        <f t="shared" ref="D115:E115" si="83">D113+D114</f>
        <v>2235.4999999999995</v>
      </c>
      <c r="E115" s="108">
        <f t="shared" si="83"/>
        <v>2222.9</v>
      </c>
      <c r="F115" s="108">
        <f t="shared" ref="F115" si="84">F113+F114</f>
        <v>2207.4</v>
      </c>
      <c r="G115" s="108">
        <f t="shared" ref="G115:AA115" si="85">G113+G114</f>
        <v>2215.1000000000004</v>
      </c>
      <c r="H115" s="108">
        <f t="shared" si="85"/>
        <v>2222.1</v>
      </c>
      <c r="I115" s="108">
        <f t="shared" si="85"/>
        <v>2215.2999999999997</v>
      </c>
      <c r="J115" s="108">
        <f t="shared" si="85"/>
        <v>2203.6</v>
      </c>
      <c r="K115" s="108">
        <f t="shared" si="85"/>
        <v>2203.6</v>
      </c>
      <c r="L115" s="108">
        <f t="shared" si="85"/>
        <v>2123.1</v>
      </c>
      <c r="M115" s="108">
        <f t="shared" ref="M115:N115" si="86">M113+M114</f>
        <v>2287.1</v>
      </c>
      <c r="N115" s="108">
        <f t="shared" si="86"/>
        <v>2128.6000000000004</v>
      </c>
      <c r="O115" s="108">
        <f t="shared" ref="O115" si="87">O113+O114</f>
        <v>2136.4000000000005</v>
      </c>
      <c r="P115" s="44" t="s">
        <v>418</v>
      </c>
      <c r="Q115" s="44" t="s">
        <v>418</v>
      </c>
      <c r="R115" s="108">
        <v>2136.4000000000005</v>
      </c>
      <c r="S115" s="108">
        <f t="shared" si="85"/>
        <v>2040.7000000000003</v>
      </c>
      <c r="T115" s="108">
        <f t="shared" si="85"/>
        <v>2024.4</v>
      </c>
      <c r="U115" s="108">
        <f t="shared" si="85"/>
        <v>1922.5000000000002</v>
      </c>
      <c r="V115" s="108">
        <f t="shared" si="85"/>
        <v>1844.8000000000004</v>
      </c>
      <c r="W115" s="108">
        <f t="shared" si="85"/>
        <v>1902.2000000000003</v>
      </c>
      <c r="X115" s="108">
        <f t="shared" si="85"/>
        <v>1989.1000000000001</v>
      </c>
      <c r="Y115" s="108">
        <f t="shared" si="85"/>
        <v>2078.1000000000004</v>
      </c>
      <c r="Z115" s="108">
        <f t="shared" si="85"/>
        <v>2061.1000000000004</v>
      </c>
      <c r="AA115" s="108">
        <f t="shared" si="85"/>
        <v>2355.7700000000004</v>
      </c>
      <c r="AB115" s="108">
        <f t="shared" ref="AB115:AC115" si="88">AB113+AB114</f>
        <v>2356.7700000000004</v>
      </c>
      <c r="AC115" s="108">
        <f t="shared" si="88"/>
        <v>2314.5700000000002</v>
      </c>
      <c r="AD115" s="108">
        <f t="shared" ref="AD115:AF115" si="89">AD113+AD114</f>
        <v>2315.5700000000002</v>
      </c>
      <c r="AE115" s="108">
        <f t="shared" si="89"/>
        <v>2312.5700000000002</v>
      </c>
      <c r="AF115" s="108">
        <f t="shared" si="89"/>
        <v>2265.5700000000002</v>
      </c>
      <c r="AG115" s="104">
        <f>AG112+AG108+AG96+AG92+AG71+AG114</f>
        <v>2463.5149999999999</v>
      </c>
      <c r="AH115" s="46">
        <f t="shared" si="30"/>
        <v>2356.7700000000004</v>
      </c>
      <c r="AI115" s="47">
        <f t="shared" si="31"/>
        <v>1844.8000000000004</v>
      </c>
      <c r="BF115" s="81"/>
      <c r="BG115" s="82">
        <v>-420</v>
      </c>
      <c r="BH115" s="82">
        <v>6.2</v>
      </c>
      <c r="BI115" s="82">
        <v>0</v>
      </c>
      <c r="BJ115" s="82">
        <v>20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90">B115-(B123)</f>
        <v>1776.7999999999997</v>
      </c>
      <c r="C116" s="108">
        <f t="shared" si="90"/>
        <v>1791.2</v>
      </c>
      <c r="D116" s="108">
        <f t="shared" ref="D116:E116" si="91">D115-(D123)</f>
        <v>1745.0999999999995</v>
      </c>
      <c r="E116" s="108">
        <f t="shared" si="91"/>
        <v>1732.1000000000001</v>
      </c>
      <c r="F116" s="108">
        <f t="shared" ref="F116" si="92">F115-(F123)</f>
        <v>1712.1000000000001</v>
      </c>
      <c r="G116" s="108">
        <f t="shared" ref="G116:AA116" si="93">G115-(G123)</f>
        <v>1688.3000000000004</v>
      </c>
      <c r="H116" s="108">
        <f t="shared" si="93"/>
        <v>1712.1</v>
      </c>
      <c r="I116" s="108">
        <f t="shared" si="93"/>
        <v>1749.4999999999998</v>
      </c>
      <c r="J116" s="108">
        <f t="shared" si="93"/>
        <v>1803.6</v>
      </c>
      <c r="K116" s="108">
        <f t="shared" si="93"/>
        <v>1903.6</v>
      </c>
      <c r="L116" s="108">
        <f t="shared" si="93"/>
        <v>2123.1</v>
      </c>
      <c r="M116" s="108">
        <f t="shared" ref="M116:N116" si="94">M115-(M123)</f>
        <v>1939.1</v>
      </c>
      <c r="N116" s="108">
        <f t="shared" si="94"/>
        <v>1781.6000000000004</v>
      </c>
      <c r="O116" s="108">
        <f t="shared" ref="O116" si="95">O115-(O123)</f>
        <v>1824.4000000000005</v>
      </c>
      <c r="P116" s="44" t="s">
        <v>419</v>
      </c>
      <c r="Q116" s="44" t="s">
        <v>419</v>
      </c>
      <c r="R116" s="108">
        <v>1824.4000000000005</v>
      </c>
      <c r="S116" s="108">
        <f t="shared" si="93"/>
        <v>1882.9000000000003</v>
      </c>
      <c r="T116" s="108">
        <f t="shared" si="93"/>
        <v>1867.4</v>
      </c>
      <c r="U116" s="108">
        <f t="shared" si="93"/>
        <v>1814.5000000000002</v>
      </c>
      <c r="V116" s="108">
        <f t="shared" si="93"/>
        <v>1731.8000000000004</v>
      </c>
      <c r="W116" s="108">
        <f t="shared" si="93"/>
        <v>1692.2000000000003</v>
      </c>
      <c r="X116" s="108">
        <f t="shared" si="93"/>
        <v>1699.1000000000001</v>
      </c>
      <c r="Y116" s="108">
        <f t="shared" si="93"/>
        <v>1817.1000000000004</v>
      </c>
      <c r="Z116" s="108">
        <f t="shared" si="93"/>
        <v>1813.1000000000004</v>
      </c>
      <c r="AA116" s="108">
        <f t="shared" si="93"/>
        <v>1977.5700000000004</v>
      </c>
      <c r="AB116" s="108">
        <f t="shared" ref="AB116:AC116" si="96">AB115-(AB123)</f>
        <v>1978.5700000000004</v>
      </c>
      <c r="AC116" s="108">
        <f t="shared" si="96"/>
        <v>1936.3700000000001</v>
      </c>
      <c r="AD116" s="108">
        <f t="shared" ref="AD116:AF116" si="97">AD115-(AD123)</f>
        <v>1937.3700000000001</v>
      </c>
      <c r="AE116" s="108">
        <f t="shared" si="97"/>
        <v>1934.3700000000001</v>
      </c>
      <c r="AF116" s="108">
        <f t="shared" si="97"/>
        <v>1887.3700000000001</v>
      </c>
      <c r="AG116" s="104"/>
      <c r="AH116" s="46">
        <f t="shared" si="30"/>
        <v>2123.1</v>
      </c>
      <c r="AI116" s="47">
        <f t="shared" si="31"/>
        <v>1688.3000000000004</v>
      </c>
      <c r="BF116" s="81"/>
      <c r="BG116" s="82">
        <v>-500</v>
      </c>
      <c r="BH116" s="82">
        <v>6.2</v>
      </c>
      <c r="BI116" s="82">
        <v>0</v>
      </c>
      <c r="BJ116" s="82">
        <v>20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98">IF(B97&lt;0,B97*-1,0)</f>
        <v>460</v>
      </c>
      <c r="C117" s="93">
        <f t="shared" si="98"/>
        <v>483.3</v>
      </c>
      <c r="D117" s="93">
        <f t="shared" ref="D117:E117" si="99">IF(D97&lt;0,D97*-1,0)</f>
        <v>490.4</v>
      </c>
      <c r="E117" s="93">
        <f t="shared" si="99"/>
        <v>490.8</v>
      </c>
      <c r="F117" s="93">
        <f t="shared" ref="F117" si="100">IF(F97&lt;0,F97*-1,0)</f>
        <v>495.3</v>
      </c>
      <c r="G117" s="93">
        <f t="shared" ref="G117:Z122" si="101">IF(G97&lt;0,G97*-1,0)</f>
        <v>526.79999999999995</v>
      </c>
      <c r="H117" s="93">
        <f t="shared" si="101"/>
        <v>510</v>
      </c>
      <c r="I117" s="93">
        <f t="shared" si="101"/>
        <v>465.8</v>
      </c>
      <c r="J117" s="93">
        <f t="shared" si="101"/>
        <v>400</v>
      </c>
      <c r="K117" s="93">
        <f t="shared" si="101"/>
        <v>300</v>
      </c>
      <c r="L117" s="93">
        <f t="shared" si="101"/>
        <v>0</v>
      </c>
      <c r="M117" s="93">
        <f t="shared" ref="M117:N117" si="102">IF(M97&lt;0,M97*-1,0)</f>
        <v>348</v>
      </c>
      <c r="N117" s="93">
        <f t="shared" si="102"/>
        <v>347</v>
      </c>
      <c r="O117" s="93">
        <f t="shared" ref="O117" si="103">IF(O97&lt;0,O97*-1,0)</f>
        <v>312</v>
      </c>
      <c r="P117" s="44" t="s">
        <v>417</v>
      </c>
      <c r="Q117" s="44" t="s">
        <v>417</v>
      </c>
      <c r="R117" s="93">
        <v>312</v>
      </c>
      <c r="S117" s="93">
        <f t="shared" si="101"/>
        <v>157.80000000000001</v>
      </c>
      <c r="T117" s="93">
        <f t="shared" si="101"/>
        <v>157</v>
      </c>
      <c r="U117" s="93">
        <f t="shared" si="101"/>
        <v>108</v>
      </c>
      <c r="V117" s="93">
        <f t="shared" si="101"/>
        <v>113</v>
      </c>
      <c r="W117" s="93">
        <f t="shared" si="101"/>
        <v>210</v>
      </c>
      <c r="X117" s="93">
        <f t="shared" si="101"/>
        <v>290</v>
      </c>
      <c r="Y117" s="93">
        <f t="shared" si="101"/>
        <v>261</v>
      </c>
      <c r="Z117" s="93">
        <f t="shared" si="101"/>
        <v>248</v>
      </c>
      <c r="AA117" s="93">
        <v>378.2</v>
      </c>
      <c r="AB117" s="93">
        <v>378.2</v>
      </c>
      <c r="AC117" s="93">
        <v>378.2</v>
      </c>
      <c r="AD117" s="93">
        <v>378.2</v>
      </c>
      <c r="AE117" s="93">
        <v>378.2</v>
      </c>
      <c r="AF117" s="93">
        <v>378.2</v>
      </c>
      <c r="AG117" s="61"/>
      <c r="AH117" s="46">
        <f t="shared" si="30"/>
        <v>526.79999999999995</v>
      </c>
      <c r="AI117" s="47">
        <f t="shared" si="31"/>
        <v>0</v>
      </c>
      <c r="BG117" s="82">
        <v>-520</v>
      </c>
      <c r="BH117" s="82">
        <v>6.2</v>
      </c>
      <c r="BI117" s="82">
        <v>0</v>
      </c>
      <c r="BJ117" s="82">
        <v>20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8"/>
        <v>0</v>
      </c>
      <c r="C118" s="93">
        <f t="shared" si="98"/>
        <v>0</v>
      </c>
      <c r="D118" s="93">
        <f t="shared" ref="D118:E118" si="104">IF(D98&lt;0,D98*-1,0)</f>
        <v>0</v>
      </c>
      <c r="E118" s="93">
        <f t="shared" si="104"/>
        <v>0</v>
      </c>
      <c r="F118" s="93">
        <f t="shared" ref="F118" si="105">IF(F98&lt;0,F98*-1,0)</f>
        <v>0</v>
      </c>
      <c r="G118" s="93">
        <f t="shared" si="101"/>
        <v>0</v>
      </c>
      <c r="H118" s="93">
        <f t="shared" si="101"/>
        <v>0</v>
      </c>
      <c r="I118" s="93">
        <f t="shared" si="101"/>
        <v>0</v>
      </c>
      <c r="J118" s="93">
        <f t="shared" si="101"/>
        <v>0</v>
      </c>
      <c r="K118" s="93">
        <f t="shared" si="101"/>
        <v>0</v>
      </c>
      <c r="L118" s="93">
        <f t="shared" si="101"/>
        <v>0</v>
      </c>
      <c r="M118" s="93">
        <f t="shared" ref="M118:N118" si="106">IF(M98&lt;0,M98*-1,0)</f>
        <v>0</v>
      </c>
      <c r="N118" s="93">
        <f t="shared" si="106"/>
        <v>0</v>
      </c>
      <c r="O118" s="93">
        <f t="shared" ref="O118" si="107">IF(O98&lt;0,O98*-1,0)</f>
        <v>0</v>
      </c>
      <c r="P118" s="44" t="s">
        <v>423</v>
      </c>
      <c r="Q118" s="44" t="s">
        <v>423</v>
      </c>
      <c r="R118" s="93">
        <v>0</v>
      </c>
      <c r="S118" s="93">
        <f t="shared" si="101"/>
        <v>0</v>
      </c>
      <c r="T118" s="93">
        <f t="shared" si="101"/>
        <v>0</v>
      </c>
      <c r="U118" s="93">
        <f t="shared" si="101"/>
        <v>0</v>
      </c>
      <c r="V118" s="93">
        <f t="shared" si="101"/>
        <v>0</v>
      </c>
      <c r="W118" s="93">
        <f t="shared" si="101"/>
        <v>0</v>
      </c>
      <c r="X118" s="93">
        <f t="shared" si="101"/>
        <v>0</v>
      </c>
      <c r="Y118" s="93">
        <f t="shared" si="101"/>
        <v>0</v>
      </c>
      <c r="Z118" s="93">
        <f t="shared" si="101"/>
        <v>0</v>
      </c>
      <c r="AA118" s="93">
        <v>0</v>
      </c>
      <c r="AB118" s="93">
        <v>0</v>
      </c>
      <c r="AC118" s="93">
        <v>0</v>
      </c>
      <c r="AD118" s="93">
        <v>0</v>
      </c>
      <c r="AE118" s="93">
        <v>0</v>
      </c>
      <c r="AF118" s="93">
        <v>0</v>
      </c>
      <c r="AG118" s="64"/>
      <c r="AH118" s="46">
        <f t="shared" si="30"/>
        <v>0</v>
      </c>
      <c r="AI118" s="47">
        <f t="shared" si="31"/>
        <v>0</v>
      </c>
      <c r="AK118" s="49"/>
      <c r="BG118" s="82">
        <v>-460</v>
      </c>
      <c r="BH118" s="82">
        <v>0</v>
      </c>
      <c r="BI118" s="82">
        <v>0</v>
      </c>
      <c r="BJ118" s="82">
        <v>22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8"/>
        <v>0</v>
      </c>
      <c r="C119" s="93">
        <f t="shared" si="98"/>
        <v>0</v>
      </c>
      <c r="D119" s="93">
        <f t="shared" ref="D119:E119" si="108">IF(D99&lt;0,D99*-1,0)</f>
        <v>0</v>
      </c>
      <c r="E119" s="93">
        <f t="shared" si="108"/>
        <v>0</v>
      </c>
      <c r="F119" s="93">
        <f t="shared" ref="F119" si="109">IF(F99&lt;0,F99*-1,0)</f>
        <v>0</v>
      </c>
      <c r="G119" s="93">
        <f t="shared" si="101"/>
        <v>0</v>
      </c>
      <c r="H119" s="93">
        <f t="shared" si="101"/>
        <v>0</v>
      </c>
      <c r="I119" s="93">
        <f t="shared" si="101"/>
        <v>0</v>
      </c>
      <c r="J119" s="93">
        <f t="shared" si="101"/>
        <v>0</v>
      </c>
      <c r="K119" s="93">
        <f t="shared" si="101"/>
        <v>0</v>
      </c>
      <c r="L119" s="93">
        <f t="shared" si="101"/>
        <v>0</v>
      </c>
      <c r="M119" s="93">
        <f t="shared" ref="M119:N119" si="110">IF(M99&lt;0,M99*-1,0)</f>
        <v>0</v>
      </c>
      <c r="N119" s="93">
        <f t="shared" si="110"/>
        <v>0</v>
      </c>
      <c r="O119" s="93">
        <f t="shared" ref="O119" si="111">IF(O99&lt;0,O99*-1,0)</f>
        <v>0</v>
      </c>
      <c r="P119" s="44" t="s">
        <v>424</v>
      </c>
      <c r="Q119" s="44" t="s">
        <v>424</v>
      </c>
      <c r="R119" s="93">
        <v>0</v>
      </c>
      <c r="S119" s="93">
        <f t="shared" si="101"/>
        <v>0</v>
      </c>
      <c r="T119" s="93">
        <f t="shared" si="101"/>
        <v>0</v>
      </c>
      <c r="U119" s="93">
        <f t="shared" si="101"/>
        <v>0</v>
      </c>
      <c r="V119" s="93">
        <f t="shared" si="101"/>
        <v>0</v>
      </c>
      <c r="W119" s="93">
        <f t="shared" si="101"/>
        <v>0</v>
      </c>
      <c r="X119" s="93">
        <f t="shared" si="101"/>
        <v>0</v>
      </c>
      <c r="Y119" s="93">
        <f t="shared" si="101"/>
        <v>0</v>
      </c>
      <c r="Z119" s="93">
        <f t="shared" si="101"/>
        <v>0</v>
      </c>
      <c r="AA119" s="93">
        <v>0</v>
      </c>
      <c r="AB119" s="93">
        <v>0</v>
      </c>
      <c r="AC119" s="93">
        <v>0</v>
      </c>
      <c r="AD119" s="93">
        <v>0</v>
      </c>
      <c r="AE119" s="93">
        <v>0</v>
      </c>
      <c r="AF119" s="93">
        <v>0</v>
      </c>
      <c r="AG119" s="111"/>
      <c r="AH119" s="46">
        <f t="shared" si="30"/>
        <v>0</v>
      </c>
      <c r="AI119" s="47">
        <f t="shared" si="31"/>
        <v>0</v>
      </c>
    </row>
    <row r="120" spans="1:64" x14ac:dyDescent="0.25">
      <c r="A120" s="96" t="s">
        <v>126</v>
      </c>
      <c r="B120" s="93">
        <f t="shared" si="98"/>
        <v>0</v>
      </c>
      <c r="C120" s="93">
        <f t="shared" si="98"/>
        <v>0</v>
      </c>
      <c r="D120" s="93">
        <f t="shared" ref="D120:E120" si="112">IF(D100&lt;0,D100*-1,0)</f>
        <v>0</v>
      </c>
      <c r="E120" s="93">
        <f t="shared" si="112"/>
        <v>0</v>
      </c>
      <c r="F120" s="93">
        <f t="shared" ref="F120" si="113">IF(F100&lt;0,F100*-1,0)</f>
        <v>0</v>
      </c>
      <c r="G120" s="93">
        <f t="shared" si="101"/>
        <v>0</v>
      </c>
      <c r="H120" s="93">
        <f t="shared" si="101"/>
        <v>0</v>
      </c>
      <c r="I120" s="93">
        <f t="shared" si="101"/>
        <v>0</v>
      </c>
      <c r="J120" s="93">
        <f t="shared" si="101"/>
        <v>0</v>
      </c>
      <c r="K120" s="93">
        <f t="shared" si="101"/>
        <v>0</v>
      </c>
      <c r="L120" s="93">
        <f t="shared" si="101"/>
        <v>0</v>
      </c>
      <c r="M120" s="93">
        <f t="shared" ref="M120:N120" si="114">IF(M100&lt;0,M100*-1,0)</f>
        <v>0</v>
      </c>
      <c r="N120" s="93">
        <f t="shared" si="114"/>
        <v>0</v>
      </c>
      <c r="O120" s="93">
        <f t="shared" ref="O120" si="115">IF(O100&lt;0,O100*-1,0)</f>
        <v>0</v>
      </c>
      <c r="P120" s="44" t="s">
        <v>418</v>
      </c>
      <c r="Q120" s="44" t="s">
        <v>418</v>
      </c>
      <c r="R120" s="93">
        <v>0</v>
      </c>
      <c r="S120" s="93">
        <f t="shared" si="101"/>
        <v>0</v>
      </c>
      <c r="T120" s="93">
        <f t="shared" si="101"/>
        <v>0</v>
      </c>
      <c r="U120" s="93">
        <f t="shared" si="101"/>
        <v>0</v>
      </c>
      <c r="V120" s="93">
        <f t="shared" si="101"/>
        <v>0</v>
      </c>
      <c r="W120" s="93">
        <f t="shared" si="101"/>
        <v>0</v>
      </c>
      <c r="X120" s="93">
        <f t="shared" si="101"/>
        <v>0</v>
      </c>
      <c r="Y120" s="93">
        <f t="shared" si="101"/>
        <v>0</v>
      </c>
      <c r="Z120" s="93">
        <f t="shared" si="101"/>
        <v>0</v>
      </c>
      <c r="AA120" s="93">
        <v>0</v>
      </c>
      <c r="AB120" s="93">
        <v>0</v>
      </c>
      <c r="AC120" s="93">
        <v>0</v>
      </c>
      <c r="AD120" s="93">
        <v>0</v>
      </c>
      <c r="AE120" s="93">
        <v>0</v>
      </c>
      <c r="AF120" s="93">
        <v>0</v>
      </c>
      <c r="AG120" s="111"/>
      <c r="AH120" s="46">
        <f t="shared" si="30"/>
        <v>0</v>
      </c>
      <c r="AI120" s="47">
        <f t="shared" si="31"/>
        <v>0</v>
      </c>
    </row>
    <row r="121" spans="1:64" x14ac:dyDescent="0.25">
      <c r="A121" s="96" t="s">
        <v>128</v>
      </c>
      <c r="B121" s="93">
        <f t="shared" si="98"/>
        <v>0</v>
      </c>
      <c r="C121" s="93">
        <f t="shared" si="98"/>
        <v>0</v>
      </c>
      <c r="D121" s="93">
        <f t="shared" ref="D121:E121" si="116">IF(D101&lt;0,D101*-1,0)</f>
        <v>0</v>
      </c>
      <c r="E121" s="93">
        <f t="shared" si="116"/>
        <v>0</v>
      </c>
      <c r="F121" s="93">
        <f t="shared" ref="F121" si="117">IF(F101&lt;0,F101*-1,0)</f>
        <v>0</v>
      </c>
      <c r="G121" s="93">
        <f t="shared" si="101"/>
        <v>0</v>
      </c>
      <c r="H121" s="93">
        <f t="shared" si="101"/>
        <v>0</v>
      </c>
      <c r="I121" s="93">
        <f t="shared" si="101"/>
        <v>0</v>
      </c>
      <c r="J121" s="93">
        <f t="shared" si="101"/>
        <v>0</v>
      </c>
      <c r="K121" s="93">
        <f t="shared" si="101"/>
        <v>0</v>
      </c>
      <c r="L121" s="93">
        <f t="shared" si="101"/>
        <v>0</v>
      </c>
      <c r="M121" s="93">
        <f t="shared" ref="M121:N121" si="118">IF(M101&lt;0,M101*-1,0)</f>
        <v>0</v>
      </c>
      <c r="N121" s="93">
        <f t="shared" si="118"/>
        <v>0</v>
      </c>
      <c r="O121" s="93">
        <f t="shared" ref="O121" si="119">IF(O101&lt;0,O101*-1,0)</f>
        <v>0</v>
      </c>
      <c r="P121" s="44" t="s">
        <v>417</v>
      </c>
      <c r="Q121" s="44" t="s">
        <v>417</v>
      </c>
      <c r="R121" s="93">
        <v>0</v>
      </c>
      <c r="S121" s="93">
        <f t="shared" si="101"/>
        <v>0</v>
      </c>
      <c r="T121" s="93">
        <f t="shared" si="101"/>
        <v>0</v>
      </c>
      <c r="U121" s="93">
        <f t="shared" si="101"/>
        <v>0</v>
      </c>
      <c r="V121" s="93">
        <f t="shared" si="101"/>
        <v>0</v>
      </c>
      <c r="W121" s="93">
        <f t="shared" si="101"/>
        <v>0</v>
      </c>
      <c r="X121" s="93">
        <f t="shared" si="101"/>
        <v>0</v>
      </c>
      <c r="Y121" s="93">
        <f t="shared" si="101"/>
        <v>0</v>
      </c>
      <c r="Z121" s="93">
        <f t="shared" si="101"/>
        <v>0</v>
      </c>
      <c r="AA121" s="93">
        <v>0</v>
      </c>
      <c r="AB121" s="93">
        <v>0</v>
      </c>
      <c r="AC121" s="93">
        <v>0</v>
      </c>
      <c r="AD121" s="93">
        <v>0</v>
      </c>
      <c r="AE121" s="93">
        <v>0</v>
      </c>
      <c r="AF121" s="93">
        <v>0</v>
      </c>
      <c r="AG121" s="111"/>
      <c r="AH121" s="46">
        <f t="shared" si="30"/>
        <v>0</v>
      </c>
      <c r="AI121" s="47">
        <f t="shared" si="31"/>
        <v>0</v>
      </c>
    </row>
    <row r="122" spans="1:64" ht="15.75" thickBot="1" x14ac:dyDescent="0.3">
      <c r="A122" s="96" t="s">
        <v>130</v>
      </c>
      <c r="B122" s="93">
        <f t="shared" si="98"/>
        <v>0</v>
      </c>
      <c r="C122" s="93">
        <f t="shared" si="98"/>
        <v>0</v>
      </c>
      <c r="D122" s="93">
        <f t="shared" ref="D122:E122" si="120">IF(D102&lt;0,D102*-1,0)</f>
        <v>0</v>
      </c>
      <c r="E122" s="93">
        <f t="shared" si="120"/>
        <v>0</v>
      </c>
      <c r="F122" s="93">
        <f t="shared" ref="F122" si="121">IF(F102&lt;0,F102*-1,0)</f>
        <v>0</v>
      </c>
      <c r="G122" s="93">
        <f t="shared" si="101"/>
        <v>0</v>
      </c>
      <c r="H122" s="93">
        <f t="shared" si="101"/>
        <v>0</v>
      </c>
      <c r="I122" s="93">
        <f t="shared" si="101"/>
        <v>0</v>
      </c>
      <c r="J122" s="93">
        <f t="shared" si="101"/>
        <v>0</v>
      </c>
      <c r="K122" s="93">
        <f t="shared" si="101"/>
        <v>0</v>
      </c>
      <c r="L122" s="93">
        <f t="shared" si="101"/>
        <v>0</v>
      </c>
      <c r="M122" s="93">
        <f t="shared" ref="M122:N122" si="122">IF(M102&lt;0,M102*-1,0)</f>
        <v>0</v>
      </c>
      <c r="N122" s="93">
        <f t="shared" si="122"/>
        <v>0</v>
      </c>
      <c r="O122" s="93">
        <f t="shared" ref="O122" si="123">IF(O102&lt;0,O102*-1,0)</f>
        <v>0</v>
      </c>
      <c r="P122" s="44" t="s">
        <v>425</v>
      </c>
      <c r="Q122" s="44" t="s">
        <v>425</v>
      </c>
      <c r="R122" s="93">
        <v>0</v>
      </c>
      <c r="S122" s="93">
        <f t="shared" si="101"/>
        <v>0</v>
      </c>
      <c r="T122" s="93">
        <f t="shared" si="101"/>
        <v>0</v>
      </c>
      <c r="U122" s="93">
        <f t="shared" si="101"/>
        <v>0</v>
      </c>
      <c r="V122" s="93">
        <f t="shared" si="101"/>
        <v>0</v>
      </c>
      <c r="W122" s="93">
        <f t="shared" si="101"/>
        <v>0</v>
      </c>
      <c r="X122" s="93">
        <f t="shared" si="101"/>
        <v>0</v>
      </c>
      <c r="Y122" s="93">
        <f t="shared" si="101"/>
        <v>0</v>
      </c>
      <c r="Z122" s="93">
        <f t="shared" si="101"/>
        <v>0</v>
      </c>
      <c r="AA122" s="93">
        <v>0</v>
      </c>
      <c r="AB122" s="93">
        <v>0</v>
      </c>
      <c r="AC122" s="93">
        <v>0</v>
      </c>
      <c r="AD122" s="93">
        <v>0</v>
      </c>
      <c r="AE122" s="93">
        <v>0</v>
      </c>
      <c r="AF122" s="93">
        <v>0</v>
      </c>
      <c r="AG122" s="103"/>
      <c r="AH122" s="46">
        <f t="shared" si="30"/>
        <v>0</v>
      </c>
      <c r="AI122" s="47">
        <f t="shared" si="31"/>
        <v>0</v>
      </c>
    </row>
    <row r="123" spans="1:64" ht="15.75" thickBot="1" x14ac:dyDescent="0.3">
      <c r="A123" s="112" t="s">
        <v>145</v>
      </c>
      <c r="B123" s="70">
        <f t="shared" ref="B123:C123" si="124">SUM(B117:B122)</f>
        <v>460</v>
      </c>
      <c r="C123" s="70">
        <f t="shared" si="124"/>
        <v>483.3</v>
      </c>
      <c r="D123" s="70">
        <f t="shared" ref="D123:E123" si="125">SUM(D117:D122)</f>
        <v>490.4</v>
      </c>
      <c r="E123" s="70">
        <f t="shared" si="125"/>
        <v>490.8</v>
      </c>
      <c r="F123" s="70">
        <f t="shared" ref="F123" si="126">SUM(F117:F122)</f>
        <v>495.3</v>
      </c>
      <c r="G123" s="70">
        <f t="shared" ref="G123:AA123" si="127">SUM(G117:G122)</f>
        <v>526.79999999999995</v>
      </c>
      <c r="H123" s="70">
        <f t="shared" si="127"/>
        <v>510</v>
      </c>
      <c r="I123" s="70">
        <f t="shared" si="127"/>
        <v>465.8</v>
      </c>
      <c r="J123" s="70">
        <f t="shared" si="127"/>
        <v>400</v>
      </c>
      <c r="K123" s="70">
        <f t="shared" si="127"/>
        <v>300</v>
      </c>
      <c r="L123" s="70">
        <f t="shared" si="127"/>
        <v>0</v>
      </c>
      <c r="M123" s="70">
        <f t="shared" ref="M123:N123" si="128">SUM(M117:M122)</f>
        <v>348</v>
      </c>
      <c r="N123" s="70">
        <f t="shared" si="128"/>
        <v>347</v>
      </c>
      <c r="O123" s="70">
        <f t="shared" ref="O123" si="129">SUM(O117:O122)</f>
        <v>312</v>
      </c>
      <c r="P123" s="44" t="s">
        <v>421</v>
      </c>
      <c r="Q123" s="44" t="s">
        <v>421</v>
      </c>
      <c r="R123" s="70">
        <v>312</v>
      </c>
      <c r="S123" s="70">
        <f t="shared" si="127"/>
        <v>157.80000000000001</v>
      </c>
      <c r="T123" s="70">
        <f t="shared" si="127"/>
        <v>157</v>
      </c>
      <c r="U123" s="70">
        <f t="shared" si="127"/>
        <v>108</v>
      </c>
      <c r="V123" s="70">
        <f t="shared" si="127"/>
        <v>113</v>
      </c>
      <c r="W123" s="70">
        <f t="shared" si="127"/>
        <v>210</v>
      </c>
      <c r="X123" s="70">
        <f t="shared" si="127"/>
        <v>290</v>
      </c>
      <c r="Y123" s="70">
        <f t="shared" si="127"/>
        <v>261</v>
      </c>
      <c r="Z123" s="70">
        <f t="shared" si="127"/>
        <v>248</v>
      </c>
      <c r="AA123" s="70">
        <f t="shared" si="127"/>
        <v>378.2</v>
      </c>
      <c r="AB123" s="70">
        <f t="shared" ref="AB123:AC123" si="130">SUM(AB117:AB122)</f>
        <v>378.2</v>
      </c>
      <c r="AC123" s="70">
        <f t="shared" si="130"/>
        <v>378.2</v>
      </c>
      <c r="AD123" s="70">
        <f t="shared" ref="AD123:AF123" si="131">SUM(AD117:AD122)</f>
        <v>378.2</v>
      </c>
      <c r="AE123" s="70">
        <f t="shared" si="131"/>
        <v>378.2</v>
      </c>
      <c r="AF123" s="70">
        <f t="shared" si="131"/>
        <v>378.2</v>
      </c>
      <c r="AG123" s="104"/>
      <c r="AH123" s="46">
        <f t="shared" si="30"/>
        <v>526.79999999999995</v>
      </c>
      <c r="AI123" s="47">
        <f t="shared" si="31"/>
        <v>0</v>
      </c>
      <c r="AJ123" s="105">
        <f t="array" ref="AJ123">MIN(IF(B123:AF123&lt;&gt;0,B123:AF123))</f>
        <v>108</v>
      </c>
    </row>
    <row r="124" spans="1:64" ht="15.75" thickBot="1" x14ac:dyDescent="0.3">
      <c r="A124" s="87" t="s">
        <v>146</v>
      </c>
      <c r="B124" s="70">
        <f t="shared" ref="B124:C124" si="132">B108-B123</f>
        <v>-388</v>
      </c>
      <c r="C124" s="70">
        <f t="shared" si="132"/>
        <v>-406.5</v>
      </c>
      <c r="D124" s="70">
        <f t="shared" ref="D124:E124" si="133">D108-D123</f>
        <v>-415.7</v>
      </c>
      <c r="E124" s="70">
        <f t="shared" si="133"/>
        <v>-407.4</v>
      </c>
      <c r="F124" s="70">
        <f t="shared" ref="F124" si="134">F108-F123</f>
        <v>-414.5</v>
      </c>
      <c r="G124" s="70">
        <f t="shared" ref="G124:AA124" si="135">G108-G123</f>
        <v>-388.49999999999994</v>
      </c>
      <c r="H124" s="70">
        <f t="shared" si="135"/>
        <v>-339</v>
      </c>
      <c r="I124" s="70">
        <f t="shared" si="135"/>
        <v>-301.60000000000002</v>
      </c>
      <c r="J124" s="70">
        <f t="shared" si="135"/>
        <v>-247.5</v>
      </c>
      <c r="K124" s="70">
        <f t="shared" si="135"/>
        <v>-147.5</v>
      </c>
      <c r="L124" s="70">
        <f t="shared" si="135"/>
        <v>169</v>
      </c>
      <c r="M124" s="70">
        <f t="shared" ref="M124:N124" si="136">M108-M123</f>
        <v>-197</v>
      </c>
      <c r="N124" s="70">
        <f t="shared" si="136"/>
        <v>-173.5</v>
      </c>
      <c r="O124" s="70">
        <f t="shared" ref="O124" si="137">O108-O123</f>
        <v>-105.19999999999999</v>
      </c>
      <c r="P124" s="44"/>
      <c r="Q124" s="44"/>
      <c r="R124" s="70">
        <v>-105.19999999999999</v>
      </c>
      <c r="S124" s="70">
        <f t="shared" si="135"/>
        <v>35.399999999999977</v>
      </c>
      <c r="T124" s="70">
        <f t="shared" si="135"/>
        <v>41.600000000000023</v>
      </c>
      <c r="U124" s="70">
        <f t="shared" si="135"/>
        <v>60.800000000000011</v>
      </c>
      <c r="V124" s="70">
        <f t="shared" si="135"/>
        <v>44.199999999999989</v>
      </c>
      <c r="W124" s="70">
        <f t="shared" si="135"/>
        <v>-52.800000000000011</v>
      </c>
      <c r="X124" s="70">
        <f t="shared" si="135"/>
        <v>-139.9</v>
      </c>
      <c r="Y124" s="70">
        <f t="shared" si="135"/>
        <v>-98.4</v>
      </c>
      <c r="Z124" s="70">
        <f t="shared" si="135"/>
        <v>-105.79999999999998</v>
      </c>
      <c r="AA124" s="70">
        <f t="shared" si="135"/>
        <v>-260.79999999999995</v>
      </c>
      <c r="AB124" s="70">
        <f t="shared" ref="AB124:AC124" si="138">AB108-AB123</f>
        <v>-260.79999999999995</v>
      </c>
      <c r="AC124" s="70">
        <f t="shared" si="138"/>
        <v>-304</v>
      </c>
      <c r="AD124" s="70">
        <f t="shared" ref="AD124:AF124" si="139">AD108-AD123</f>
        <v>-304</v>
      </c>
      <c r="AE124" s="70">
        <f t="shared" si="139"/>
        <v>-308</v>
      </c>
      <c r="AF124" s="70">
        <f t="shared" si="139"/>
        <v>-309</v>
      </c>
      <c r="AG124" s="104"/>
      <c r="AH124" s="46">
        <f t="shared" si="30"/>
        <v>169</v>
      </c>
      <c r="AI124" s="47">
        <f t="shared" si="31"/>
        <v>-415.7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44" t="s">
        <v>426</v>
      </c>
      <c r="Q125" s="44" t="s">
        <v>426</v>
      </c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0"/>
        <v>0</v>
      </c>
      <c r="AI125" s="47">
        <f t="shared" si="31"/>
        <v>0</v>
      </c>
    </row>
    <row r="126" spans="1:64" x14ac:dyDescent="0.25">
      <c r="A126" s="116" t="s">
        <v>148</v>
      </c>
      <c r="B126" s="117">
        <v>50.01</v>
      </c>
      <c r="C126" s="117">
        <v>50.029000000000003</v>
      </c>
      <c r="D126" s="117">
        <v>49.976999999999997</v>
      </c>
      <c r="E126" s="117">
        <v>50.029000000000003</v>
      </c>
      <c r="F126" s="117">
        <v>50.015000000000001</v>
      </c>
      <c r="G126" s="117">
        <v>50.03</v>
      </c>
      <c r="H126" s="117">
        <v>49.96</v>
      </c>
      <c r="I126" s="117">
        <v>50.07</v>
      </c>
      <c r="J126" s="117">
        <v>49.991</v>
      </c>
      <c r="K126" s="117">
        <v>49.96</v>
      </c>
      <c r="L126" s="117">
        <v>50.03</v>
      </c>
      <c r="M126" s="117">
        <v>51.03</v>
      </c>
      <c r="N126" s="117">
        <v>49.96</v>
      </c>
      <c r="O126" s="117">
        <v>49.96</v>
      </c>
      <c r="P126" s="44" t="s">
        <v>417</v>
      </c>
      <c r="Q126" s="44" t="s">
        <v>417</v>
      </c>
      <c r="R126" s="117">
        <v>49.96</v>
      </c>
      <c r="S126" s="117">
        <v>49.962000000000003</v>
      </c>
      <c r="T126" s="117">
        <v>50.02</v>
      </c>
      <c r="U126" s="117">
        <v>50.087000000000003</v>
      </c>
      <c r="V126" s="117">
        <v>49.972000000000001</v>
      </c>
      <c r="W126" s="117">
        <v>49.972000000000001</v>
      </c>
      <c r="X126" s="117">
        <v>49.972000000000001</v>
      </c>
      <c r="Y126" s="117">
        <v>49.972000000000001</v>
      </c>
      <c r="Z126" s="117">
        <v>50.106000000000002</v>
      </c>
      <c r="AA126" s="117">
        <v>50.031999999999996</v>
      </c>
      <c r="AB126" s="117">
        <v>50.031999999999996</v>
      </c>
      <c r="AC126" s="117">
        <v>49.97</v>
      </c>
      <c r="AD126" s="117">
        <v>49.97</v>
      </c>
      <c r="AE126" s="117">
        <v>49.96</v>
      </c>
      <c r="AF126" s="117">
        <v>49.78</v>
      </c>
      <c r="AG126" s="118"/>
      <c r="AH126" s="46">
        <f t="shared" si="30"/>
        <v>51.03</v>
      </c>
      <c r="AI126" s="47">
        <f t="shared" si="31"/>
        <v>49.78</v>
      </c>
    </row>
    <row r="127" spans="1:64" x14ac:dyDescent="0.25">
      <c r="A127" s="119" t="s">
        <v>149</v>
      </c>
      <c r="B127" s="43">
        <v>132</v>
      </c>
      <c r="C127" s="43">
        <v>133.80000000000001</v>
      </c>
      <c r="D127" s="43">
        <v>134.9</v>
      </c>
      <c r="E127" s="43">
        <v>132.1</v>
      </c>
      <c r="F127" s="43">
        <v>132.1</v>
      </c>
      <c r="G127" s="43">
        <v>132.5</v>
      </c>
      <c r="H127" s="43">
        <v>131.4</v>
      </c>
      <c r="I127" s="43">
        <v>129.9</v>
      </c>
      <c r="J127" s="43">
        <v>130</v>
      </c>
      <c r="K127" s="43">
        <v>128</v>
      </c>
      <c r="L127" s="43">
        <v>128</v>
      </c>
      <c r="M127" s="43">
        <v>128</v>
      </c>
      <c r="N127" s="43">
        <v>128.19999999999999</v>
      </c>
      <c r="O127" s="43">
        <v>128.19999999999999</v>
      </c>
      <c r="P127" s="44" t="s">
        <v>416</v>
      </c>
      <c r="Q127" s="44" t="s">
        <v>416</v>
      </c>
      <c r="R127" s="43">
        <v>128.19999999999999</v>
      </c>
      <c r="S127" s="43">
        <v>130.6</v>
      </c>
      <c r="T127" s="43">
        <v>131.69999999999999</v>
      </c>
      <c r="U127" s="43">
        <v>132.9</v>
      </c>
      <c r="V127" s="43">
        <v>134.1</v>
      </c>
      <c r="W127" s="43">
        <v>134.1</v>
      </c>
      <c r="X127" s="43">
        <v>134.1</v>
      </c>
      <c r="Y127" s="43">
        <v>134.1</v>
      </c>
      <c r="Z127" s="43">
        <v>130</v>
      </c>
      <c r="AA127" s="43">
        <v>130.9</v>
      </c>
      <c r="AB127" s="43">
        <v>130.9</v>
      </c>
      <c r="AC127" s="43">
        <v>130.9</v>
      </c>
      <c r="AD127" s="43">
        <v>130.9</v>
      </c>
      <c r="AE127" s="43">
        <v>130.9</v>
      </c>
      <c r="AF127" s="43">
        <v>130.9</v>
      </c>
      <c r="AG127" s="120"/>
      <c r="AH127" s="46">
        <f t="shared" si="30"/>
        <v>134.9</v>
      </c>
      <c r="AI127" s="47">
        <f t="shared" si="31"/>
        <v>128</v>
      </c>
    </row>
    <row r="128" spans="1:64" x14ac:dyDescent="0.25">
      <c r="A128" s="119" t="s">
        <v>150</v>
      </c>
      <c r="B128" s="43">
        <v>130.4</v>
      </c>
      <c r="C128" s="43">
        <v>130.5</v>
      </c>
      <c r="D128" s="43">
        <v>131.4</v>
      </c>
      <c r="E128" s="43">
        <v>131</v>
      </c>
      <c r="F128" s="43">
        <v>130.9</v>
      </c>
      <c r="G128" s="43">
        <v>131.6</v>
      </c>
      <c r="H128" s="43">
        <v>131.1</v>
      </c>
      <c r="I128" s="43">
        <v>130.4</v>
      </c>
      <c r="J128" s="43">
        <v>130.19999999999999</v>
      </c>
      <c r="K128" s="43">
        <v>128.69999999999999</v>
      </c>
      <c r="L128" s="43">
        <v>128.69999999999999</v>
      </c>
      <c r="M128" s="43">
        <v>128.69999999999999</v>
      </c>
      <c r="N128" s="43">
        <v>127.2</v>
      </c>
      <c r="O128" s="43">
        <v>127.2</v>
      </c>
      <c r="P128" s="44" t="s">
        <v>418</v>
      </c>
      <c r="Q128" s="44" t="s">
        <v>418</v>
      </c>
      <c r="R128" s="43">
        <v>127.2</v>
      </c>
      <c r="S128" s="43">
        <v>130.19999999999999</v>
      </c>
      <c r="T128" s="43">
        <v>130.69999999999999</v>
      </c>
      <c r="U128" s="43">
        <v>132.19999999999999</v>
      </c>
      <c r="V128" s="43">
        <v>133.30000000000001</v>
      </c>
      <c r="W128" s="43">
        <v>133.30000000000001</v>
      </c>
      <c r="X128" s="43">
        <v>133.30000000000001</v>
      </c>
      <c r="Y128" s="43">
        <v>133.30000000000001</v>
      </c>
      <c r="Z128" s="43">
        <v>130</v>
      </c>
      <c r="AA128" s="43">
        <v>130.69999999999999</v>
      </c>
      <c r="AB128" s="43">
        <v>130.69999999999999</v>
      </c>
      <c r="AC128" s="43">
        <v>130.69999999999999</v>
      </c>
      <c r="AD128" s="43">
        <v>130.69999999999999</v>
      </c>
      <c r="AE128" s="43">
        <v>130.69999999999999</v>
      </c>
      <c r="AF128" s="43">
        <v>130.69999999999999</v>
      </c>
      <c r="AG128" s="120"/>
      <c r="AH128" s="46">
        <f t="shared" si="30"/>
        <v>133.30000000000001</v>
      </c>
      <c r="AI128" s="47">
        <f t="shared" si="31"/>
        <v>127.2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4" t="s">
        <v>419</v>
      </c>
      <c r="Q129" s="44" t="s">
        <v>419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0"/>
        <v>0</v>
      </c>
      <c r="AI129" s="47">
        <f t="shared" si="31"/>
        <v>0</v>
      </c>
    </row>
    <row r="130" spans="1:35" x14ac:dyDescent="0.25">
      <c r="A130" s="119" t="s">
        <v>152</v>
      </c>
      <c r="B130" s="43">
        <v>136.69999999999999</v>
      </c>
      <c r="C130" s="43">
        <v>135</v>
      </c>
      <c r="D130" s="43">
        <v>135.5</v>
      </c>
      <c r="E130" s="43">
        <v>135.5</v>
      </c>
      <c r="F130" s="43">
        <v>135.4</v>
      </c>
      <c r="G130" s="43">
        <v>134.19999999999999</v>
      </c>
      <c r="H130" s="43">
        <v>134.1</v>
      </c>
      <c r="I130" s="43">
        <v>134.69999999999999</v>
      </c>
      <c r="J130" s="43">
        <v>134.1</v>
      </c>
      <c r="K130" s="43">
        <v>134.30000000000001</v>
      </c>
      <c r="L130" s="43">
        <v>134.30000000000001</v>
      </c>
      <c r="M130" s="43">
        <v>134.30000000000001</v>
      </c>
      <c r="N130" s="43">
        <v>134.1</v>
      </c>
      <c r="O130" s="43">
        <v>134.1</v>
      </c>
      <c r="P130" s="44" t="s">
        <v>417</v>
      </c>
      <c r="Q130" s="44" t="s">
        <v>417</v>
      </c>
      <c r="R130" s="43">
        <v>134.1</v>
      </c>
      <c r="S130" s="43">
        <v>132.80000000000001</v>
      </c>
      <c r="T130" s="43">
        <v>132.30000000000001</v>
      </c>
      <c r="U130" s="43">
        <v>133.6</v>
      </c>
      <c r="V130" s="43">
        <v>133.6</v>
      </c>
      <c r="W130" s="43">
        <v>133.6</v>
      </c>
      <c r="X130" s="43">
        <v>133.6</v>
      </c>
      <c r="Y130" s="43">
        <v>133.6</v>
      </c>
      <c r="Z130" s="43">
        <v>132.4</v>
      </c>
      <c r="AA130" s="43">
        <v>134.30000000000001</v>
      </c>
      <c r="AB130" s="43">
        <v>134.30000000000001</v>
      </c>
      <c r="AC130" s="43">
        <v>134.30000000000001</v>
      </c>
      <c r="AD130" s="43">
        <v>134.30000000000001</v>
      </c>
      <c r="AE130" s="43">
        <v>134.30000000000001</v>
      </c>
      <c r="AF130" s="43">
        <v>134.30000000000001</v>
      </c>
      <c r="AG130" s="120"/>
      <c r="AH130" s="46">
        <f t="shared" si="30"/>
        <v>136.69999999999999</v>
      </c>
      <c r="AI130" s="47">
        <f t="shared" si="31"/>
        <v>132.30000000000001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44" t="s">
        <v>415</v>
      </c>
      <c r="Q131" s="44" t="s">
        <v>415</v>
      </c>
      <c r="R131" s="122"/>
      <c r="S131" s="122"/>
      <c r="T131" s="122"/>
      <c r="U131" s="122"/>
      <c r="V131" s="122"/>
      <c r="W131" s="122"/>
      <c r="X131" s="122"/>
      <c r="Y131" s="122"/>
      <c r="Z131" s="122">
        <v>131</v>
      </c>
      <c r="AA131" s="122">
        <v>133.80000000000001</v>
      </c>
      <c r="AB131" s="122">
        <v>133.80000000000001</v>
      </c>
      <c r="AC131" s="122">
        <v>133.80000000000001</v>
      </c>
      <c r="AD131" s="122">
        <v>133.80000000000001</v>
      </c>
      <c r="AE131" s="122">
        <v>133.80000000000001</v>
      </c>
      <c r="AF131" s="122">
        <v>133.80000000000001</v>
      </c>
      <c r="AG131" s="123"/>
      <c r="AH131" s="46">
        <f t="shared" si="30"/>
        <v>133.80000000000001</v>
      </c>
      <c r="AI131" s="47">
        <f t="shared" si="31"/>
        <v>131</v>
      </c>
    </row>
    <row r="132" spans="1:35" x14ac:dyDescent="0.25">
      <c r="A132" s="119" t="s">
        <v>154</v>
      </c>
      <c r="B132" s="43">
        <v>124.6</v>
      </c>
      <c r="C132" s="43">
        <v>127.1</v>
      </c>
      <c r="D132" s="43">
        <v>131.5</v>
      </c>
      <c r="E132" s="43">
        <v>129.9</v>
      </c>
      <c r="F132" s="43">
        <v>125.9</v>
      </c>
      <c r="G132" s="43">
        <v>125.6</v>
      </c>
      <c r="H132" s="43">
        <v>130.19999999999999</v>
      </c>
      <c r="I132" s="43">
        <v>128.19999999999999</v>
      </c>
      <c r="J132" s="43">
        <v>129.5</v>
      </c>
      <c r="K132" s="43">
        <v>128.69999999999999</v>
      </c>
      <c r="L132" s="43">
        <v>128.69999999999999</v>
      </c>
      <c r="M132" s="43">
        <v>128.69999999999999</v>
      </c>
      <c r="N132" s="43">
        <v>127.8</v>
      </c>
      <c r="O132" s="43">
        <v>127.8</v>
      </c>
      <c r="P132" s="44"/>
      <c r="Q132" s="44"/>
      <c r="R132" s="43">
        <v>127.8</v>
      </c>
      <c r="S132" s="43">
        <v>114.9</v>
      </c>
      <c r="T132" s="43">
        <v>116</v>
      </c>
      <c r="U132" s="43">
        <v>113</v>
      </c>
      <c r="V132" s="43">
        <v>116</v>
      </c>
      <c r="W132" s="43">
        <v>116</v>
      </c>
      <c r="X132" s="43">
        <v>116</v>
      </c>
      <c r="Y132" s="43">
        <v>116</v>
      </c>
      <c r="Z132" s="43">
        <v>116</v>
      </c>
      <c r="AA132" s="43">
        <v>122.8</v>
      </c>
      <c r="AB132" s="43">
        <v>122.8</v>
      </c>
      <c r="AC132" s="43">
        <v>122.8</v>
      </c>
      <c r="AD132" s="43">
        <v>122.8</v>
      </c>
      <c r="AE132" s="43">
        <v>122.8</v>
      </c>
      <c r="AF132" s="43">
        <v>122.8</v>
      </c>
      <c r="AG132" s="120"/>
      <c r="AH132" s="46">
        <f t="shared" si="30"/>
        <v>131.5</v>
      </c>
      <c r="AI132" s="47">
        <f t="shared" si="31"/>
        <v>113</v>
      </c>
    </row>
    <row r="133" spans="1:35" ht="15.75" thickBot="1" x14ac:dyDescent="0.3">
      <c r="A133" s="119" t="s">
        <v>155</v>
      </c>
      <c r="B133" s="101">
        <v>66.8</v>
      </c>
      <c r="C133" s="101">
        <v>66.599999999999994</v>
      </c>
      <c r="D133" s="101">
        <v>67</v>
      </c>
      <c r="E133" s="101">
        <v>67.2</v>
      </c>
      <c r="F133" s="101">
        <v>66.77</v>
      </c>
      <c r="G133" s="101">
        <v>67.2</v>
      </c>
      <c r="H133" s="101">
        <v>65.599999999999994</v>
      </c>
      <c r="I133" s="101">
        <v>65.599999999999994</v>
      </c>
      <c r="J133" s="101">
        <v>65.599999999999994</v>
      </c>
      <c r="K133" s="101">
        <v>65.599999999999994</v>
      </c>
      <c r="L133" s="101">
        <v>65.599999999999994</v>
      </c>
      <c r="M133" s="101">
        <v>65.599999999999994</v>
      </c>
      <c r="N133" s="101">
        <v>67.3</v>
      </c>
      <c r="O133" s="101">
        <v>67.3</v>
      </c>
      <c r="P133" s="44" t="s">
        <v>414</v>
      </c>
      <c r="Q133" s="44" t="s">
        <v>414</v>
      </c>
      <c r="R133" s="101">
        <v>65.3</v>
      </c>
      <c r="S133" s="101">
        <v>65.3</v>
      </c>
      <c r="T133" s="101">
        <v>65.3</v>
      </c>
      <c r="U133" s="101">
        <v>65.3</v>
      </c>
      <c r="V133" s="101">
        <v>65.3</v>
      </c>
      <c r="W133" s="101">
        <v>65.3</v>
      </c>
      <c r="X133" s="101">
        <v>65.3</v>
      </c>
      <c r="Y133" s="101">
        <v>65.3</v>
      </c>
      <c r="Z133" s="101">
        <v>65.3</v>
      </c>
      <c r="AA133" s="101">
        <v>65.3</v>
      </c>
      <c r="AB133" s="101">
        <v>65.3</v>
      </c>
      <c r="AC133" s="101">
        <v>65.3</v>
      </c>
      <c r="AD133" s="101">
        <v>65.3</v>
      </c>
      <c r="AE133" s="101">
        <v>65.3</v>
      </c>
      <c r="AF133" s="101">
        <v>65.3</v>
      </c>
      <c r="AG133" s="124"/>
      <c r="AH133" s="46">
        <f t="shared" si="30"/>
        <v>67.3</v>
      </c>
      <c r="AI133" s="47">
        <f t="shared" si="31"/>
        <v>65.3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44" t="s">
        <v>420</v>
      </c>
      <c r="Q134" s="44" t="s">
        <v>420</v>
      </c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0"/>
        <v>0</v>
      </c>
      <c r="AI134" s="47">
        <f t="shared" si="31"/>
        <v>0</v>
      </c>
    </row>
    <row r="135" spans="1:35" ht="15.75" thickBot="1" x14ac:dyDescent="0.3">
      <c r="A135" s="126" t="s">
        <v>157</v>
      </c>
      <c r="B135" s="114">
        <f t="shared" ref="B135:C135" si="140">SUM(B26,B32,B45:B46,B82,B84:B85,B87,B89,B137:B142,B177,B183,B189,B198,B200,B212,B219,B222:B223,B230,B232,B234,B238:B240,B242:B244,B249,B255:B256,B258:B260,B161,B166)</f>
        <v>340.64000000000004</v>
      </c>
      <c r="C135" s="114">
        <f t="shared" si="140"/>
        <v>121.44</v>
      </c>
      <c r="D135" s="114">
        <f t="shared" ref="D135:E135" si="141">SUM(D26,D32,D45:D46,D82,D84:D85,D87,D89,D137:D142,D177,D183,D189,D198,D200,D212,D219,D222:D223,D230,D232,D234,D238:D240,D242:D244,D249,D255:D256,D258:D260,D161,D166)</f>
        <v>122.23999999999997</v>
      </c>
      <c r="E135" s="114">
        <f t="shared" si="141"/>
        <v>119.33999999999996</v>
      </c>
      <c r="F135" s="114">
        <f t="shared" ref="F135" si="142">SUM(F26,F32,F45:F46,F82,F84:F85,F87,F89,F137:F142,F177,F183,F189,F198,F200,F212,F219,F222:F223,F230,F232,F234,F238:F240,F242:F244,F249,F255:F256,F258:F260,F161,F166)</f>
        <v>123.04</v>
      </c>
      <c r="G135" s="114">
        <f t="shared" ref="G135:L135" si="143">SUM(G26,G32,G45:G46,G82,G84:G85,G87,G89,G137:G142,G177,G183,G189,G198,G200,G212,G219,G222:G223,G230,G232,G234,G238:G240,G242:G244,G249,G255:G256,G258:G260,G161,G166)</f>
        <v>164.24</v>
      </c>
      <c r="H135" s="114">
        <f t="shared" si="143"/>
        <v>196.93999999999997</v>
      </c>
      <c r="I135" s="114">
        <f t="shared" si="143"/>
        <v>224.84</v>
      </c>
      <c r="J135" s="114">
        <f t="shared" si="143"/>
        <v>233.44</v>
      </c>
      <c r="K135" s="114">
        <f t="shared" si="143"/>
        <v>351.64000000000004</v>
      </c>
      <c r="L135" s="114">
        <f t="shared" si="143"/>
        <v>381.94</v>
      </c>
      <c r="M135" s="114">
        <f t="shared" ref="M135:N135" si="144">SUM(M26,M32,M45:M46,M82,M84:M85,M87,M89,M137:M142,M177,M183,M189,M198,M200,M212,M219,M222:M223,M230,M232,M234,M238:M240,M242:M244,M249,M255:M256,M258:M260,M161,M166)</f>
        <v>382.94</v>
      </c>
      <c r="N135" s="114">
        <f t="shared" si="144"/>
        <v>389.03999999999991</v>
      </c>
      <c r="O135" s="114">
        <f t="shared" ref="O135" si="145">SUM(O26,O32,O45:O46,O82,O84:O85,O87,O89,O137:O142,O177,O183,O189,O198,O200,O212,O219,O222:O223,O230,O232,O234,O238:O240,O242:O244,O249,O255:O256,O258:O260,O161,O166)</f>
        <v>394.73999999999995</v>
      </c>
      <c r="P135" s="44" t="s">
        <v>414</v>
      </c>
      <c r="Q135" s="44" t="s">
        <v>414</v>
      </c>
      <c r="R135" s="114">
        <v>394.73999999999995</v>
      </c>
      <c r="S135" s="114">
        <f t="shared" ref="S135:X135" si="146">SUM(S26,S32,S45:S46,S82,S84:S85,S87,S89,S137:S142,S177,S183,S189,S198,S200,S212,S219,S222:S223,S230,S232,S234,S238:S240,S242:S244,S249,S255:S256,S258:S260,S161,S166)</f>
        <v>385.03999999999996</v>
      </c>
      <c r="T135" s="114">
        <f t="shared" si="146"/>
        <v>347.74</v>
      </c>
      <c r="U135" s="114">
        <f t="shared" si="146"/>
        <v>339.84</v>
      </c>
      <c r="V135" s="114">
        <f t="shared" si="146"/>
        <v>332.74</v>
      </c>
      <c r="W135" s="114">
        <f t="shared" si="146"/>
        <v>330.14000000000004</v>
      </c>
      <c r="X135" s="114">
        <f t="shared" si="146"/>
        <v>300.14000000000004</v>
      </c>
      <c r="Y135" s="114">
        <f>SUM(Y23,Y30,Y51:Y52,Y82,Y84:Y85,Y87,Y89,Y137:Y142,Y170,Y176,Y182,Y191,Y193,Y205,Y212,Y215:Y216,Y223,Y225,Y227,Y231:Y233,Y235:Y237,Y242,Y248:Y249,Y251:Y253,Y261,Y266)</f>
        <v>270.7</v>
      </c>
      <c r="Z135" s="114">
        <f>SUM(Z23,Z30,Z51:Z52,Z82,Z84:Z85,Z87,Z89,Z137:Z142,Z170,Z176,Z182,Z191,Z193,Z205,Z212,Z215:Z216,Z223,Z225,Z227,Z231:Z233,Z235:Z237,Z242,Z248:Z249,Z251:Z253,Z261,Z266)</f>
        <v>279.60000000000002</v>
      </c>
      <c r="AA135" s="114">
        <f t="shared" ref="AA135" si="147">SUM(AA23,AA30,AA51:AA52,AA82,AA84:AA85,AA87,AA89,AA137:AA142,AA170,AA176,AA182,AA191,AA193,AA205,AA212,AA215:AA216,AA223,AA225,AA227,AA231:AA233,AA235:AA237,AA242,AA248:AA249,AA251:AA253,AA261,AA266)</f>
        <v>322.99999999999994</v>
      </c>
      <c r="AB135" s="114">
        <f t="shared" ref="AB135:AC135" si="148">SUM(AB23,AB30,AB51:AB52,AB82,AB84:AB85,AB87,AB89,AB137:AB142,AB170,AB176,AB182,AB191,AB193,AB205,AB212,AB215:AB216,AB223,AB225,AB227,AB231:AB233,AB235:AB237,AB242,AB248:AB249,AB251:AB253,AB261,AB266)</f>
        <v>322.99999999999994</v>
      </c>
      <c r="AC135" s="114">
        <f t="shared" si="148"/>
        <v>322.99999999999994</v>
      </c>
      <c r="AD135" s="114">
        <f t="shared" ref="AD135:AF135" si="149">SUM(AD23,AD30,AD51:AD52,AD82,AD84:AD85,AD87,AD89,AD137:AD142,AD170,AD176,AD182,AD191,AD193,AD205,AD212,AD215:AD216,AD223,AD225,AD227,AD231:AD233,AD235:AD237,AD242,AD248:AD249,AD251:AD253,AD261,AD266)</f>
        <v>322.99999999999994</v>
      </c>
      <c r="AE135" s="114">
        <f t="shared" si="149"/>
        <v>322.99999999999994</v>
      </c>
      <c r="AF135" s="114">
        <f t="shared" si="149"/>
        <v>322.99999999999994</v>
      </c>
      <c r="AG135" s="127"/>
      <c r="AH135" s="46">
        <f t="shared" si="30"/>
        <v>394.73999999999995</v>
      </c>
      <c r="AI135" s="47">
        <f t="shared" si="31"/>
        <v>119.33999999999996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29"/>
      <c r="G136" s="130"/>
      <c r="H136" s="130"/>
      <c r="I136" s="130"/>
      <c r="J136" s="130"/>
      <c r="K136" s="130"/>
      <c r="L136" s="130"/>
      <c r="M136" s="130"/>
      <c r="N136" s="130"/>
      <c r="O136" s="130"/>
      <c r="P136" s="44" t="s">
        <v>418</v>
      </c>
      <c r="Q136" s="44" t="s">
        <v>418</v>
      </c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0"/>
        <v>0</v>
      </c>
      <c r="AI136" s="47">
        <f t="shared" si="31"/>
        <v>0</v>
      </c>
    </row>
    <row r="137" spans="1:35" x14ac:dyDescent="0.25">
      <c r="A137" s="131" t="s">
        <v>159</v>
      </c>
      <c r="B137" s="132">
        <v>54.2</v>
      </c>
      <c r="C137" s="132">
        <v>58.6</v>
      </c>
      <c r="D137" s="132">
        <v>61</v>
      </c>
      <c r="E137" s="132">
        <v>59.4</v>
      </c>
      <c r="F137" s="132">
        <v>60.5</v>
      </c>
      <c r="G137" s="133">
        <v>65</v>
      </c>
      <c r="H137" s="133">
        <v>68.5</v>
      </c>
      <c r="I137" s="133">
        <v>65</v>
      </c>
      <c r="J137" s="133">
        <v>64</v>
      </c>
      <c r="K137" s="133">
        <v>62.9</v>
      </c>
      <c r="L137" s="133">
        <v>6</v>
      </c>
      <c r="M137" s="133">
        <v>6</v>
      </c>
      <c r="N137" s="133">
        <v>26.7</v>
      </c>
      <c r="O137" s="133">
        <v>26.7</v>
      </c>
      <c r="P137" s="44" t="s">
        <v>421</v>
      </c>
      <c r="Q137" s="44" t="s">
        <v>421</v>
      </c>
      <c r="R137" s="133">
        <v>69</v>
      </c>
      <c r="S137" s="133">
        <v>62.1</v>
      </c>
      <c r="T137" s="133">
        <v>56</v>
      </c>
      <c r="U137" s="133">
        <v>54</v>
      </c>
      <c r="V137" s="133">
        <v>54</v>
      </c>
      <c r="W137" s="133">
        <v>54</v>
      </c>
      <c r="X137" s="133">
        <v>66</v>
      </c>
      <c r="Y137" s="133">
        <v>66</v>
      </c>
      <c r="Z137" s="133">
        <v>62</v>
      </c>
      <c r="AA137" s="133">
        <v>57.6</v>
      </c>
      <c r="AB137" s="133">
        <v>57.6</v>
      </c>
      <c r="AC137" s="133">
        <v>57.6</v>
      </c>
      <c r="AD137" s="133">
        <v>57.6</v>
      </c>
      <c r="AE137" s="133">
        <v>57.6</v>
      </c>
      <c r="AF137" s="133">
        <v>57.6</v>
      </c>
      <c r="AG137" s="134">
        <v>75</v>
      </c>
      <c r="AH137" s="46">
        <f t="shared" si="30"/>
        <v>69</v>
      </c>
      <c r="AI137" s="47">
        <f t="shared" si="31"/>
        <v>6</v>
      </c>
    </row>
    <row r="138" spans="1:35" x14ac:dyDescent="0.25">
      <c r="A138" s="135" t="s">
        <v>160</v>
      </c>
      <c r="B138" s="132">
        <v>5.4</v>
      </c>
      <c r="C138" s="132">
        <v>8.5</v>
      </c>
      <c r="D138" s="132">
        <v>10.199999999999999</v>
      </c>
      <c r="E138" s="132">
        <v>10.199999999999999</v>
      </c>
      <c r="F138" s="132">
        <v>14</v>
      </c>
      <c r="G138" s="136">
        <v>17</v>
      </c>
      <c r="H138" s="136">
        <v>19</v>
      </c>
      <c r="I138" s="136">
        <v>15</v>
      </c>
      <c r="J138" s="136">
        <v>15</v>
      </c>
      <c r="K138" s="136">
        <v>14</v>
      </c>
      <c r="L138" s="136">
        <v>28</v>
      </c>
      <c r="M138" s="136">
        <v>28</v>
      </c>
      <c r="N138" s="136">
        <v>70</v>
      </c>
      <c r="O138" s="136">
        <v>70</v>
      </c>
      <c r="P138" s="44" t="s">
        <v>422</v>
      </c>
      <c r="Q138" s="44" t="s">
        <v>422</v>
      </c>
      <c r="R138" s="136">
        <v>70</v>
      </c>
      <c r="S138" s="136">
        <v>44</v>
      </c>
      <c r="T138" s="136">
        <v>8</v>
      </c>
      <c r="U138" s="136">
        <v>5</v>
      </c>
      <c r="V138" s="136">
        <v>9.9</v>
      </c>
      <c r="W138" s="136">
        <v>9.9</v>
      </c>
      <c r="X138" s="136">
        <v>19</v>
      </c>
      <c r="Y138" s="136">
        <v>19</v>
      </c>
      <c r="Z138" s="136">
        <v>16</v>
      </c>
      <c r="AA138" s="136">
        <v>15</v>
      </c>
      <c r="AB138" s="136">
        <v>15</v>
      </c>
      <c r="AC138" s="136">
        <v>15</v>
      </c>
      <c r="AD138" s="136">
        <v>15</v>
      </c>
      <c r="AE138" s="136">
        <v>15</v>
      </c>
      <c r="AF138" s="136">
        <v>15</v>
      </c>
      <c r="AG138" s="134">
        <v>240</v>
      </c>
      <c r="AH138" s="46">
        <f t="shared" si="30"/>
        <v>70</v>
      </c>
      <c r="AI138" s="47">
        <f t="shared" si="31"/>
        <v>5</v>
      </c>
    </row>
    <row r="139" spans="1:35" x14ac:dyDescent="0.25">
      <c r="A139" s="135" t="s">
        <v>161</v>
      </c>
      <c r="B139" s="132">
        <v>-62.5</v>
      </c>
      <c r="C139" s="132">
        <v>-80.3</v>
      </c>
      <c r="D139" s="132">
        <v>-84.3</v>
      </c>
      <c r="E139" s="132">
        <v>-87.2</v>
      </c>
      <c r="F139" s="132">
        <v>-87.4</v>
      </c>
      <c r="G139" s="136">
        <v>-90</v>
      </c>
      <c r="H139" s="136">
        <v>-75.8</v>
      </c>
      <c r="I139" s="136">
        <v>-74.7</v>
      </c>
      <c r="J139" s="136">
        <v>-70</v>
      </c>
      <c r="K139" s="136">
        <v>-84</v>
      </c>
      <c r="L139" s="136">
        <v>-42</v>
      </c>
      <c r="M139" s="136">
        <v>-42</v>
      </c>
      <c r="N139" s="136">
        <v>-80</v>
      </c>
      <c r="O139" s="136">
        <v>-80</v>
      </c>
      <c r="P139" s="44"/>
      <c r="Q139" s="44"/>
      <c r="R139" s="136">
        <v>0</v>
      </c>
      <c r="S139" s="136">
        <v>-62.3</v>
      </c>
      <c r="T139" s="136">
        <v>-66</v>
      </c>
      <c r="U139" s="136">
        <v>-66</v>
      </c>
      <c r="V139" s="136">
        <v>-79</v>
      </c>
      <c r="W139" s="136">
        <v>-79</v>
      </c>
      <c r="X139" s="136">
        <v>-58</v>
      </c>
      <c r="Y139" s="136">
        <v>-58</v>
      </c>
      <c r="Z139" s="136">
        <v>-49</v>
      </c>
      <c r="AA139" s="136">
        <v>-65</v>
      </c>
      <c r="AB139" s="136">
        <v>-65</v>
      </c>
      <c r="AC139" s="136">
        <v>-65</v>
      </c>
      <c r="AD139" s="136">
        <v>-65</v>
      </c>
      <c r="AE139" s="136">
        <v>-65</v>
      </c>
      <c r="AF139" s="136">
        <v>-65</v>
      </c>
      <c r="AG139" s="134">
        <v>240</v>
      </c>
      <c r="AH139" s="46">
        <f t="shared" ref="AH139:AH145" si="150">MAX(B139:AF139)</f>
        <v>0</v>
      </c>
      <c r="AI139" s="47">
        <f t="shared" ref="AI139:AI145" si="151">MIN(B139:AF139)</f>
        <v>-90</v>
      </c>
    </row>
    <row r="140" spans="1:35" x14ac:dyDescent="0.25">
      <c r="A140" s="135" t="s">
        <v>162</v>
      </c>
      <c r="B140" s="132">
        <v>82.1</v>
      </c>
      <c r="C140" s="132">
        <v>76.599999999999994</v>
      </c>
      <c r="D140" s="132">
        <v>80.7</v>
      </c>
      <c r="E140" s="132">
        <v>83.1</v>
      </c>
      <c r="F140" s="132">
        <v>84.4</v>
      </c>
      <c r="G140" s="137">
        <v>87</v>
      </c>
      <c r="H140" s="137">
        <v>72.099999999999994</v>
      </c>
      <c r="I140" s="137">
        <v>72.599999999999994</v>
      </c>
      <c r="J140" s="137">
        <v>66</v>
      </c>
      <c r="K140" s="137">
        <v>85</v>
      </c>
      <c r="L140" s="137">
        <v>61</v>
      </c>
      <c r="M140" s="137">
        <v>61</v>
      </c>
      <c r="N140" s="137">
        <v>92.1</v>
      </c>
      <c r="O140" s="137">
        <v>92.1</v>
      </c>
      <c r="P140" s="44" t="s">
        <v>423</v>
      </c>
      <c r="Q140" s="44" t="s">
        <v>423</v>
      </c>
      <c r="R140" s="137">
        <v>95.5</v>
      </c>
      <c r="S140" s="137">
        <v>75.3</v>
      </c>
      <c r="T140" s="137">
        <v>81</v>
      </c>
      <c r="U140" s="137">
        <v>81</v>
      </c>
      <c r="V140" s="137">
        <v>92</v>
      </c>
      <c r="W140" s="137">
        <v>92</v>
      </c>
      <c r="X140" s="137">
        <v>55</v>
      </c>
      <c r="Y140" s="137">
        <v>55</v>
      </c>
      <c r="Z140" s="137">
        <v>46</v>
      </c>
      <c r="AA140" s="137">
        <v>85</v>
      </c>
      <c r="AB140" s="137">
        <v>85</v>
      </c>
      <c r="AC140" s="137">
        <v>85</v>
      </c>
      <c r="AD140" s="137">
        <v>85</v>
      </c>
      <c r="AE140" s="137">
        <v>85</v>
      </c>
      <c r="AF140" s="137">
        <v>85</v>
      </c>
      <c r="AG140" s="134"/>
      <c r="AH140" s="46">
        <f t="shared" si="150"/>
        <v>95.5</v>
      </c>
      <c r="AI140" s="47">
        <f t="shared" si="151"/>
        <v>46</v>
      </c>
    </row>
    <row r="141" spans="1:35" x14ac:dyDescent="0.25">
      <c r="A141" s="135" t="s">
        <v>163</v>
      </c>
      <c r="B141" s="132">
        <v>22.1</v>
      </c>
      <c r="C141" s="132">
        <v>-3.2</v>
      </c>
      <c r="D141" s="132">
        <v>-5.5</v>
      </c>
      <c r="E141" s="132">
        <v>-6.3</v>
      </c>
      <c r="F141" s="132">
        <v>-7.7</v>
      </c>
      <c r="G141" s="136">
        <v>-6.2</v>
      </c>
      <c r="H141" s="136">
        <v>2.2000000000000002</v>
      </c>
      <c r="I141" s="136">
        <v>3.5</v>
      </c>
      <c r="J141" s="136">
        <v>6.3</v>
      </c>
      <c r="K141" s="136">
        <v>3.3</v>
      </c>
      <c r="L141" s="136">
        <v>56.5</v>
      </c>
      <c r="M141" s="136">
        <v>56.5</v>
      </c>
      <c r="N141" s="136">
        <v>37.4</v>
      </c>
      <c r="O141" s="136">
        <v>37.4</v>
      </c>
      <c r="P141" s="44" t="s">
        <v>424</v>
      </c>
      <c r="Q141" s="44" t="s">
        <v>424</v>
      </c>
      <c r="R141" s="136">
        <v>34.700000000000003</v>
      </c>
      <c r="S141" s="136">
        <v>14.4</v>
      </c>
      <c r="T141" s="136">
        <v>19.100000000000001</v>
      </c>
      <c r="U141" s="136">
        <v>19.100000000000001</v>
      </c>
      <c r="V141" s="136">
        <v>12.4</v>
      </c>
      <c r="W141" s="136">
        <v>12.4</v>
      </c>
      <c r="X141" s="136">
        <v>10</v>
      </c>
      <c r="Y141" s="136">
        <v>10</v>
      </c>
      <c r="Z141" s="136">
        <v>14</v>
      </c>
      <c r="AA141" s="136">
        <v>31.5</v>
      </c>
      <c r="AB141" s="136">
        <v>31.5</v>
      </c>
      <c r="AC141" s="136">
        <v>31.5</v>
      </c>
      <c r="AD141" s="136">
        <v>31.5</v>
      </c>
      <c r="AE141" s="136">
        <v>31.5</v>
      </c>
      <c r="AF141" s="136">
        <v>31.5</v>
      </c>
      <c r="AG141" s="134">
        <v>60</v>
      </c>
      <c r="AH141" s="46">
        <f t="shared" si="150"/>
        <v>56.5</v>
      </c>
      <c r="AI141" s="47">
        <f t="shared" si="151"/>
        <v>-7.7</v>
      </c>
    </row>
    <row r="142" spans="1:35" x14ac:dyDescent="0.25">
      <c r="A142" s="135" t="s">
        <v>164</v>
      </c>
      <c r="B142" s="132">
        <v>77.599999999999994</v>
      </c>
      <c r="C142" s="132">
        <v>-104.1</v>
      </c>
      <c r="D142" s="132">
        <v>-104.3</v>
      </c>
      <c r="E142" s="132">
        <v>-104.3</v>
      </c>
      <c r="F142" s="132">
        <v>-105.2</v>
      </c>
      <c r="G142" s="137">
        <v>-73</v>
      </c>
      <c r="H142" s="137">
        <v>-53.5</v>
      </c>
      <c r="I142" s="137">
        <v>-21</v>
      </c>
      <c r="J142" s="137">
        <v>-12.3</v>
      </c>
      <c r="K142" s="137">
        <v>106</v>
      </c>
      <c r="L142" s="137">
        <v>108</v>
      </c>
      <c r="M142" s="137">
        <v>108</v>
      </c>
      <c r="N142" s="137">
        <v>93.4</v>
      </c>
      <c r="O142" s="137">
        <v>93.4</v>
      </c>
      <c r="P142" s="44" t="s">
        <v>418</v>
      </c>
      <c r="Q142" s="44" t="s">
        <v>418</v>
      </c>
      <c r="R142" s="137">
        <v>80.3</v>
      </c>
      <c r="S142" s="137">
        <v>87.3</v>
      </c>
      <c r="T142" s="137">
        <v>87</v>
      </c>
      <c r="U142" s="137">
        <v>87</v>
      </c>
      <c r="V142" s="137">
        <v>88</v>
      </c>
      <c r="W142" s="137">
        <v>88</v>
      </c>
      <c r="X142" s="137">
        <v>55</v>
      </c>
      <c r="Y142" s="137">
        <v>55</v>
      </c>
      <c r="Z142" s="137">
        <v>67</v>
      </c>
      <c r="AA142" s="137">
        <v>64.2</v>
      </c>
      <c r="AB142" s="137">
        <v>64.2</v>
      </c>
      <c r="AC142" s="137">
        <v>64.2</v>
      </c>
      <c r="AD142" s="137">
        <v>64.2</v>
      </c>
      <c r="AE142" s="137">
        <v>64.2</v>
      </c>
      <c r="AF142" s="137">
        <v>64.2</v>
      </c>
      <c r="AG142" s="138">
        <v>120</v>
      </c>
      <c r="AH142" s="46">
        <f t="shared" si="150"/>
        <v>108</v>
      </c>
      <c r="AI142" s="47">
        <f t="shared" si="151"/>
        <v>-105.2</v>
      </c>
    </row>
    <row r="143" spans="1:35" x14ac:dyDescent="0.25">
      <c r="A143" s="135" t="s">
        <v>165</v>
      </c>
      <c r="B143" s="132">
        <v>91.9</v>
      </c>
      <c r="C143" s="132">
        <v>0</v>
      </c>
      <c r="D143" s="132">
        <v>0</v>
      </c>
      <c r="E143" s="132">
        <v>0</v>
      </c>
      <c r="F143" s="132">
        <v>0</v>
      </c>
      <c r="G143" s="137">
        <v>17</v>
      </c>
      <c r="H143" s="137">
        <v>27.6</v>
      </c>
      <c r="I143" s="137">
        <v>44.3</v>
      </c>
      <c r="J143" s="137">
        <v>49.1</v>
      </c>
      <c r="K143" s="137">
        <v>108</v>
      </c>
      <c r="L143" s="137">
        <v>109</v>
      </c>
      <c r="M143" s="137">
        <v>109</v>
      </c>
      <c r="N143" s="137">
        <v>200</v>
      </c>
      <c r="O143" s="137">
        <v>200</v>
      </c>
      <c r="P143" s="44" t="s">
        <v>417</v>
      </c>
      <c r="Q143" s="44" t="s">
        <v>417</v>
      </c>
      <c r="R143" s="137">
        <v>180</v>
      </c>
      <c r="S143" s="137">
        <v>94.5</v>
      </c>
      <c r="T143" s="137">
        <v>96</v>
      </c>
      <c r="U143" s="137">
        <v>90</v>
      </c>
      <c r="V143" s="137">
        <v>98</v>
      </c>
      <c r="W143" s="137">
        <v>98</v>
      </c>
      <c r="X143" s="137">
        <v>88</v>
      </c>
      <c r="Y143" s="137">
        <v>88</v>
      </c>
      <c r="Z143" s="137">
        <v>93</v>
      </c>
      <c r="AA143" s="137">
        <v>94.2</v>
      </c>
      <c r="AB143" s="137">
        <v>94.2</v>
      </c>
      <c r="AC143" s="137">
        <v>94.2</v>
      </c>
      <c r="AD143" s="137">
        <v>94.2</v>
      </c>
      <c r="AE143" s="137">
        <v>94.2</v>
      </c>
      <c r="AF143" s="137">
        <v>94.2</v>
      </c>
      <c r="AG143" s="138"/>
      <c r="AH143" s="46">
        <f t="shared" si="150"/>
        <v>200</v>
      </c>
      <c r="AI143" s="47">
        <f t="shared" si="151"/>
        <v>0</v>
      </c>
    </row>
    <row r="144" spans="1:35" x14ac:dyDescent="0.25">
      <c r="A144" s="135" t="s">
        <v>166</v>
      </c>
      <c r="B144" s="132">
        <v>-2.9</v>
      </c>
      <c r="C144" s="132">
        <v>13.1</v>
      </c>
      <c r="D144" s="132">
        <v>13.4</v>
      </c>
      <c r="E144" s="132">
        <v>14.3</v>
      </c>
      <c r="F144" s="132">
        <v>14.7</v>
      </c>
      <c r="G144" s="137">
        <v>-55</v>
      </c>
      <c r="H144" s="137">
        <v>-66</v>
      </c>
      <c r="I144" s="137">
        <v>-47</v>
      </c>
      <c r="J144" s="137">
        <v>-50</v>
      </c>
      <c r="K144" s="137">
        <v>-222</v>
      </c>
      <c r="L144" s="137">
        <v>-11</v>
      </c>
      <c r="M144" s="137">
        <v>-11</v>
      </c>
      <c r="N144" s="137">
        <v>9.5</v>
      </c>
      <c r="O144" s="137">
        <v>9.5</v>
      </c>
      <c r="P144" s="44" t="s">
        <v>425</v>
      </c>
      <c r="Q144" s="44" t="s">
        <v>425</v>
      </c>
      <c r="R144" s="137">
        <v>10</v>
      </c>
      <c r="S144" s="137">
        <v>-18.600000000000001</v>
      </c>
      <c r="T144" s="137">
        <v>14</v>
      </c>
      <c r="U144" s="137">
        <v>14</v>
      </c>
      <c r="V144" s="137">
        <v>16.3</v>
      </c>
      <c r="W144" s="137">
        <v>16.3</v>
      </c>
      <c r="X144" s="137">
        <v>-4</v>
      </c>
      <c r="Y144" s="137">
        <v>-4</v>
      </c>
      <c r="Z144" s="137">
        <v>-4.9000000000000004</v>
      </c>
      <c r="AA144" s="137">
        <v>-60.1</v>
      </c>
      <c r="AB144" s="137">
        <v>-60.1</v>
      </c>
      <c r="AC144" s="137">
        <v>-60.1</v>
      </c>
      <c r="AD144" s="137">
        <v>-60.1</v>
      </c>
      <c r="AE144" s="137">
        <v>-60.1</v>
      </c>
      <c r="AF144" s="137">
        <v>-60.1</v>
      </c>
      <c r="AG144" s="138"/>
      <c r="AH144" s="46">
        <f t="shared" si="150"/>
        <v>16.3</v>
      </c>
      <c r="AI144" s="47">
        <f t="shared" si="151"/>
        <v>-222</v>
      </c>
    </row>
    <row r="145" spans="1:38" x14ac:dyDescent="0.25">
      <c r="A145" s="135" t="s">
        <v>167</v>
      </c>
      <c r="B145" s="132">
        <v>-9.8000000000000007</v>
      </c>
      <c r="C145" s="132">
        <v>-18.399999999999999</v>
      </c>
      <c r="D145" s="132">
        <v>0</v>
      </c>
      <c r="E145" s="132">
        <v>6</v>
      </c>
      <c r="F145" s="132">
        <v>9.4</v>
      </c>
      <c r="G145" s="137">
        <v>29</v>
      </c>
      <c r="H145" s="137">
        <v>20</v>
      </c>
      <c r="I145" s="137">
        <v>12</v>
      </c>
      <c r="J145" s="137">
        <v>2.6</v>
      </c>
      <c r="K145" s="137">
        <v>15</v>
      </c>
      <c r="L145" s="137">
        <v>-72</v>
      </c>
      <c r="M145" s="137">
        <v>-72</v>
      </c>
      <c r="N145" s="137">
        <v>22.1</v>
      </c>
      <c r="O145" s="137">
        <v>22.1</v>
      </c>
      <c r="P145" s="44" t="s">
        <v>421</v>
      </c>
      <c r="Q145" s="44" t="s">
        <v>421</v>
      </c>
      <c r="R145" s="137">
        <v>-1.4</v>
      </c>
      <c r="S145" s="137">
        <v>2.8</v>
      </c>
      <c r="T145" s="137">
        <v>10</v>
      </c>
      <c r="U145" s="137">
        <v>10</v>
      </c>
      <c r="V145" s="137">
        <v>41.9</v>
      </c>
      <c r="W145" s="137">
        <v>41.9</v>
      </c>
      <c r="X145" s="137">
        <v>11.8</v>
      </c>
      <c r="Y145" s="137">
        <v>11.8</v>
      </c>
      <c r="Z145" s="137">
        <v>-11</v>
      </c>
      <c r="AA145" s="137">
        <v>13.4</v>
      </c>
      <c r="AB145" s="137">
        <v>13.4</v>
      </c>
      <c r="AC145" s="137">
        <v>13.4</v>
      </c>
      <c r="AD145" s="137">
        <v>13.4</v>
      </c>
      <c r="AE145" s="137">
        <v>13.4</v>
      </c>
      <c r="AF145" s="137">
        <v>13.4</v>
      </c>
      <c r="AG145" s="138"/>
      <c r="AH145" s="46">
        <f t="shared" si="150"/>
        <v>41.9</v>
      </c>
      <c r="AI145" s="47">
        <f t="shared" si="151"/>
        <v>-72</v>
      </c>
    </row>
    <row r="146" spans="1:38" x14ac:dyDescent="0.25">
      <c r="A146" s="135" t="s">
        <v>168</v>
      </c>
      <c r="B146" s="132">
        <v>-257.89999999999998</v>
      </c>
      <c r="C146" s="132">
        <v>-379.7</v>
      </c>
      <c r="D146" s="132">
        <v>-362.5</v>
      </c>
      <c r="E146" s="132">
        <v>-349.8</v>
      </c>
      <c r="F146" s="132">
        <v>-345.3</v>
      </c>
      <c r="G146" s="137">
        <v>-315</v>
      </c>
      <c r="H146" s="137">
        <v>-295</v>
      </c>
      <c r="I146" s="137">
        <v>-278</v>
      </c>
      <c r="J146" s="137">
        <v>-270</v>
      </c>
      <c r="K146" s="137">
        <v>-216</v>
      </c>
      <c r="L146" s="137">
        <v>-135</v>
      </c>
      <c r="M146" s="137">
        <v>-135</v>
      </c>
      <c r="N146" s="137">
        <v>-229</v>
      </c>
      <c r="O146" s="137">
        <v>-229</v>
      </c>
      <c r="P146" s="44"/>
      <c r="Q146" s="44"/>
      <c r="R146" s="137">
        <v>-247</v>
      </c>
      <c r="S146" s="137">
        <v>-163.19999999999999</v>
      </c>
      <c r="T146" s="137">
        <v>-156</v>
      </c>
      <c r="U146" s="137">
        <v>-140</v>
      </c>
      <c r="V146" s="137">
        <v>-99</v>
      </c>
      <c r="W146" s="137">
        <v>-99</v>
      </c>
      <c r="X146" s="137">
        <v>-214</v>
      </c>
      <c r="Y146" s="137">
        <v>-214</v>
      </c>
      <c r="Z146" s="137">
        <v>-255</v>
      </c>
      <c r="AA146" s="137">
        <v>-296.39999999999998</v>
      </c>
      <c r="AB146" s="137">
        <v>-296.39999999999998</v>
      </c>
      <c r="AC146" s="137">
        <v>-296.39999999999998</v>
      </c>
      <c r="AD146" s="137">
        <v>-296.39999999999998</v>
      </c>
      <c r="AE146" s="137">
        <v>-296.39999999999998</v>
      </c>
      <c r="AF146" s="137">
        <v>-296.39999999999998</v>
      </c>
      <c r="AG146" s="138"/>
      <c r="AH146" s="46">
        <f t="shared" ref="AH146:AH158" si="152">MAX(B146:AF146)</f>
        <v>-99</v>
      </c>
      <c r="AI146" s="47">
        <f t="shared" ref="AI146:AI158" si="153">MIN(B146:AF146)</f>
        <v>-379.7</v>
      </c>
    </row>
    <row r="147" spans="1:38" x14ac:dyDescent="0.25">
      <c r="A147" s="135" t="s">
        <v>169</v>
      </c>
      <c r="B147" s="132">
        <v>22.2</v>
      </c>
      <c r="C147" s="132">
        <v>57.4</v>
      </c>
      <c r="D147" s="132">
        <v>62</v>
      </c>
      <c r="E147" s="132">
        <v>63</v>
      </c>
      <c r="F147" s="132">
        <v>66.599999999999994</v>
      </c>
      <c r="G147" s="137">
        <v>66</v>
      </c>
      <c r="H147" s="137">
        <v>58</v>
      </c>
      <c r="I147" s="137">
        <v>54.5</v>
      </c>
      <c r="J147" s="137">
        <v>46.8</v>
      </c>
      <c r="K147" s="137">
        <v>46.8</v>
      </c>
      <c r="L147" s="137">
        <v>40</v>
      </c>
      <c r="M147" s="137">
        <v>40</v>
      </c>
      <c r="N147" s="137">
        <v>52</v>
      </c>
      <c r="O147" s="137">
        <v>52</v>
      </c>
      <c r="P147" s="44" t="s">
        <v>426</v>
      </c>
      <c r="Q147" s="44" t="s">
        <v>426</v>
      </c>
      <c r="R147" s="137">
        <v>37.200000000000003</v>
      </c>
      <c r="S147" s="137">
        <v>37</v>
      </c>
      <c r="T147" s="137">
        <v>45</v>
      </c>
      <c r="U147" s="137">
        <v>45</v>
      </c>
      <c r="V147" s="137">
        <v>62</v>
      </c>
      <c r="W147" s="137">
        <v>62</v>
      </c>
      <c r="X147" s="137">
        <v>53</v>
      </c>
      <c r="Y147" s="137">
        <v>53</v>
      </c>
      <c r="Z147" s="137">
        <v>42</v>
      </c>
      <c r="AA147" s="137">
        <v>48.3</v>
      </c>
      <c r="AB147" s="137">
        <v>48.3</v>
      </c>
      <c r="AC147" s="137">
        <v>48.3</v>
      </c>
      <c r="AD147" s="137">
        <v>48.3</v>
      </c>
      <c r="AE147" s="137">
        <v>48.3</v>
      </c>
      <c r="AF147" s="137">
        <v>48.3</v>
      </c>
      <c r="AG147" s="138"/>
      <c r="AH147" s="46">
        <f t="shared" si="152"/>
        <v>66.599999999999994</v>
      </c>
      <c r="AI147" s="47">
        <f t="shared" si="153"/>
        <v>22.2</v>
      </c>
    </row>
    <row r="148" spans="1:38" x14ac:dyDescent="0.25">
      <c r="A148" s="135" t="s">
        <v>170</v>
      </c>
      <c r="B148" s="132">
        <v>-8.3000000000000007</v>
      </c>
      <c r="C148" s="132">
        <v>-5.5</v>
      </c>
      <c r="D148" s="132">
        <v>-5.3</v>
      </c>
      <c r="E148" s="132">
        <v>-7.7</v>
      </c>
      <c r="F148" s="132">
        <v>-8.3000000000000007</v>
      </c>
      <c r="G148" s="137">
        <v>-8</v>
      </c>
      <c r="H148" s="137">
        <v>-9.3000000000000007</v>
      </c>
      <c r="I148" s="137">
        <v>-9</v>
      </c>
      <c r="J148" s="137"/>
      <c r="K148" s="137"/>
      <c r="L148" s="137"/>
      <c r="M148" s="137"/>
      <c r="N148" s="137"/>
      <c r="O148" s="137"/>
      <c r="P148" s="44" t="s">
        <v>417</v>
      </c>
      <c r="Q148" s="44" t="s">
        <v>417</v>
      </c>
      <c r="R148" s="137"/>
      <c r="S148" s="137">
        <v>8</v>
      </c>
      <c r="T148" s="137">
        <v>-11.3</v>
      </c>
      <c r="U148" s="137">
        <v>-11.3</v>
      </c>
      <c r="V148" s="137">
        <v>-4.3</v>
      </c>
      <c r="W148" s="137">
        <v>-4.3</v>
      </c>
      <c r="X148" s="137">
        <v>-3</v>
      </c>
      <c r="Y148" s="137">
        <v>-3</v>
      </c>
      <c r="Z148" s="137">
        <v>5</v>
      </c>
      <c r="AA148" s="137">
        <v>9.8000000000000007</v>
      </c>
      <c r="AB148" s="137">
        <v>9.8000000000000007</v>
      </c>
      <c r="AC148" s="137">
        <v>9.8000000000000007</v>
      </c>
      <c r="AD148" s="137">
        <v>9.8000000000000007</v>
      </c>
      <c r="AE148" s="137">
        <v>9.8000000000000007</v>
      </c>
      <c r="AF148" s="137">
        <v>9.8000000000000007</v>
      </c>
      <c r="AG148" s="134"/>
      <c r="AH148" s="46">
        <f t="shared" si="152"/>
        <v>9.8000000000000007</v>
      </c>
      <c r="AI148" s="47">
        <f t="shared" si="153"/>
        <v>-11.3</v>
      </c>
    </row>
    <row r="149" spans="1:38" x14ac:dyDescent="0.25">
      <c r="A149" s="135" t="s">
        <v>171</v>
      </c>
      <c r="B149" s="132">
        <v>257</v>
      </c>
      <c r="C149" s="132">
        <v>258.7</v>
      </c>
      <c r="D149" s="132">
        <v>256.60000000000002</v>
      </c>
      <c r="E149" s="132">
        <v>254.3</v>
      </c>
      <c r="F149" s="132">
        <v>248.2</v>
      </c>
      <c r="G149" s="122">
        <v>248</v>
      </c>
      <c r="H149" s="122">
        <v>242.3</v>
      </c>
      <c r="I149" s="122">
        <v>243.5</v>
      </c>
      <c r="J149" s="122">
        <v>240</v>
      </c>
      <c r="K149" s="122">
        <v>240</v>
      </c>
      <c r="L149" s="122">
        <v>100</v>
      </c>
      <c r="M149" s="122">
        <v>100</v>
      </c>
      <c r="N149" s="122">
        <v>190</v>
      </c>
      <c r="O149" s="122">
        <v>190</v>
      </c>
      <c r="P149" s="44" t="s">
        <v>416</v>
      </c>
      <c r="Q149" s="44" t="s">
        <v>416</v>
      </c>
      <c r="R149" s="122">
        <v>164</v>
      </c>
      <c r="S149" s="122">
        <f>99.4*2</f>
        <v>198.8</v>
      </c>
      <c r="T149" s="122">
        <v>112</v>
      </c>
      <c r="U149" s="122">
        <v>112</v>
      </c>
      <c r="V149" s="122">
        <v>118</v>
      </c>
      <c r="W149" s="122">
        <v>118</v>
      </c>
      <c r="X149" s="122">
        <v>121</v>
      </c>
      <c r="Y149" s="122">
        <v>121</v>
      </c>
      <c r="Z149" s="122">
        <v>125</v>
      </c>
      <c r="AA149" s="122">
        <f>137.3*2</f>
        <v>274.60000000000002</v>
      </c>
      <c r="AB149" s="122">
        <f t="shared" ref="AB149:AF149" si="154">137.3*2</f>
        <v>274.60000000000002</v>
      </c>
      <c r="AC149" s="122">
        <f t="shared" si="154"/>
        <v>274.60000000000002</v>
      </c>
      <c r="AD149" s="122">
        <f t="shared" si="154"/>
        <v>274.60000000000002</v>
      </c>
      <c r="AE149" s="122">
        <f t="shared" si="154"/>
        <v>274.60000000000002</v>
      </c>
      <c r="AF149" s="122">
        <f t="shared" si="154"/>
        <v>274.60000000000002</v>
      </c>
      <c r="AG149" s="134"/>
      <c r="AH149" s="46">
        <f t="shared" si="152"/>
        <v>274.60000000000002</v>
      </c>
      <c r="AI149" s="47">
        <f t="shared" si="153"/>
        <v>100</v>
      </c>
    </row>
    <row r="150" spans="1:38" x14ac:dyDescent="0.25">
      <c r="A150" s="135" t="s">
        <v>172</v>
      </c>
      <c r="B150" s="132">
        <v>28.8</v>
      </c>
      <c r="C150" s="132">
        <v>31.2</v>
      </c>
      <c r="D150" s="132">
        <v>30.2</v>
      </c>
      <c r="E150" s="132">
        <v>30.4</v>
      </c>
      <c r="F150" s="132">
        <v>30.8</v>
      </c>
      <c r="G150" s="122">
        <v>30.6</v>
      </c>
      <c r="H150" s="122">
        <v>30</v>
      </c>
      <c r="I150" s="122">
        <v>30</v>
      </c>
      <c r="J150" s="122">
        <v>29</v>
      </c>
      <c r="K150" s="122">
        <v>29</v>
      </c>
      <c r="L150" s="122">
        <v>29</v>
      </c>
      <c r="M150" s="122">
        <v>29</v>
      </c>
      <c r="N150" s="122">
        <v>28.6</v>
      </c>
      <c r="O150" s="122">
        <v>28.6</v>
      </c>
      <c r="P150" s="44" t="s">
        <v>418</v>
      </c>
      <c r="Q150" s="44" t="s">
        <v>418</v>
      </c>
      <c r="R150" s="122">
        <v>28.6</v>
      </c>
      <c r="S150" s="122">
        <v>29.5</v>
      </c>
      <c r="T150" s="122">
        <v>29</v>
      </c>
      <c r="U150" s="122">
        <v>30</v>
      </c>
      <c r="V150" s="122">
        <v>31.2</v>
      </c>
      <c r="W150" s="122">
        <v>31.2</v>
      </c>
      <c r="X150" s="122">
        <v>29</v>
      </c>
      <c r="Y150" s="122">
        <v>29</v>
      </c>
      <c r="Z150" s="122">
        <v>28.5</v>
      </c>
      <c r="AA150" s="122">
        <v>28.2</v>
      </c>
      <c r="AB150" s="122">
        <v>28.2</v>
      </c>
      <c r="AC150" s="122">
        <v>28.2</v>
      </c>
      <c r="AD150" s="122">
        <v>28.2</v>
      </c>
      <c r="AE150" s="122">
        <v>28.2</v>
      </c>
      <c r="AF150" s="122">
        <v>28.2</v>
      </c>
      <c r="AG150" s="134"/>
      <c r="AH150" s="46">
        <f t="shared" si="152"/>
        <v>31.2</v>
      </c>
      <c r="AI150" s="47">
        <f t="shared" si="153"/>
        <v>28.2</v>
      </c>
    </row>
    <row r="151" spans="1:38" ht="15.75" thickBot="1" x14ac:dyDescent="0.3">
      <c r="A151" s="139" t="s">
        <v>173</v>
      </c>
      <c r="B151" s="132">
        <v>-2.6</v>
      </c>
      <c r="C151" s="132">
        <v>5.5</v>
      </c>
      <c r="D151" s="132">
        <v>7.3</v>
      </c>
      <c r="E151" s="132">
        <v>9</v>
      </c>
      <c r="F151" s="132">
        <v>10</v>
      </c>
      <c r="G151" s="122">
        <v>8.6</v>
      </c>
      <c r="H151" s="122">
        <v>8.6</v>
      </c>
      <c r="I151" s="122">
        <v>8.6999999999999993</v>
      </c>
      <c r="J151" s="122">
        <v>3</v>
      </c>
      <c r="K151" s="122">
        <v>3</v>
      </c>
      <c r="L151" s="122">
        <v>5</v>
      </c>
      <c r="M151" s="122">
        <v>5</v>
      </c>
      <c r="N151" s="122">
        <v>9.6300000000000008</v>
      </c>
      <c r="O151" s="122">
        <v>9.6300000000000008</v>
      </c>
      <c r="P151" s="44" t="s">
        <v>419</v>
      </c>
      <c r="Q151" s="44" t="s">
        <v>419</v>
      </c>
      <c r="R151" s="122">
        <v>19</v>
      </c>
      <c r="S151" s="122">
        <v>13.8</v>
      </c>
      <c r="T151" s="122">
        <v>12</v>
      </c>
      <c r="U151" s="122">
        <v>8.8000000000000007</v>
      </c>
      <c r="V151" s="122">
        <v>5.7</v>
      </c>
      <c r="W151" s="122">
        <v>5.7</v>
      </c>
      <c r="X151" s="122">
        <v>2.6</v>
      </c>
      <c r="Y151" s="122">
        <v>2.6</v>
      </c>
      <c r="Z151" s="122">
        <v>1.9</v>
      </c>
      <c r="AA151" s="122">
        <v>0.1</v>
      </c>
      <c r="AB151" s="122">
        <v>0.1</v>
      </c>
      <c r="AC151" s="122">
        <v>0.1</v>
      </c>
      <c r="AD151" s="122">
        <v>0.1</v>
      </c>
      <c r="AE151" s="122">
        <v>0.1</v>
      </c>
      <c r="AF151" s="122">
        <v>0.1</v>
      </c>
      <c r="AG151" s="134"/>
      <c r="AH151" s="46">
        <f t="shared" si="152"/>
        <v>19</v>
      </c>
      <c r="AI151" s="47">
        <f t="shared" si="153"/>
        <v>-2.6</v>
      </c>
    </row>
    <row r="152" spans="1:38" ht="15.75" thickBot="1" x14ac:dyDescent="0.3">
      <c r="A152" s="140" t="s">
        <v>174</v>
      </c>
      <c r="B152" s="141"/>
      <c r="C152" s="141"/>
      <c r="D152" s="141"/>
      <c r="E152" s="141"/>
      <c r="F152" s="141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52"/>
        <v>0</v>
      </c>
      <c r="AI152" s="47">
        <f t="shared" si="15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>
        <v>1985.97</v>
      </c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>
        <v>1985.5</v>
      </c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52"/>
        <v>1985.97</v>
      </c>
      <c r="AI153" s="47">
        <f t="shared" si="153"/>
        <v>1985.5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7"/>
      <c r="D154" s="147"/>
      <c r="E154" s="147"/>
      <c r="F154" s="147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52"/>
        <v>0</v>
      </c>
      <c r="AI154" s="47">
        <f t="shared" si="153"/>
        <v>0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7"/>
      <c r="F155" s="147"/>
      <c r="G155" s="148">
        <v>625.5</v>
      </c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>
        <v>625.26</v>
      </c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52"/>
        <v>625.5</v>
      </c>
      <c r="AI155" s="47">
        <f t="shared" si="153"/>
        <v>625.26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7"/>
      <c r="F156" s="147"/>
      <c r="G156" s="148">
        <v>336.98</v>
      </c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>
        <v>337.5</v>
      </c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52"/>
        <v>337.5</v>
      </c>
      <c r="AI156" s="47">
        <f t="shared" si="153"/>
        <v>336.98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7"/>
      <c r="F157" s="147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52"/>
        <v>0</v>
      </c>
      <c r="AI157" s="47">
        <f t="shared" si="153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1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52"/>
        <v>0</v>
      </c>
      <c r="AI158" s="47">
        <f t="shared" si="153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v>0.3</v>
      </c>
      <c r="G161" s="159">
        <f t="shared" ref="G161:R166" si="155">F161</f>
        <v>0.3</v>
      </c>
      <c r="H161" s="159">
        <f t="shared" si="155"/>
        <v>0.3</v>
      </c>
      <c r="I161" s="159">
        <f t="shared" si="155"/>
        <v>0.3</v>
      </c>
      <c r="J161" s="159">
        <f t="shared" si="155"/>
        <v>0.3</v>
      </c>
      <c r="K161" s="159">
        <f t="shared" si="155"/>
        <v>0.3</v>
      </c>
      <c r="L161" s="159">
        <f t="shared" si="155"/>
        <v>0.3</v>
      </c>
      <c r="M161" s="159">
        <f t="shared" si="155"/>
        <v>0.3</v>
      </c>
      <c r="N161" s="159">
        <f t="shared" si="155"/>
        <v>0.3</v>
      </c>
      <c r="O161" s="159">
        <f t="shared" si="155"/>
        <v>0.3</v>
      </c>
      <c r="P161" s="159">
        <f t="shared" si="155"/>
        <v>0.3</v>
      </c>
      <c r="Q161" s="159">
        <f t="shared" si="155"/>
        <v>0.3</v>
      </c>
      <c r="R161" s="159">
        <f t="shared" si="155"/>
        <v>0.3</v>
      </c>
      <c r="S161" s="159">
        <f t="shared" ref="S161:AF166" si="156">R161</f>
        <v>0.3</v>
      </c>
      <c r="T161" s="159">
        <f t="shared" si="156"/>
        <v>0.3</v>
      </c>
      <c r="U161" s="159">
        <f t="shared" si="156"/>
        <v>0.3</v>
      </c>
      <c r="V161" s="159">
        <f t="shared" si="156"/>
        <v>0.3</v>
      </c>
      <c r="W161" s="159">
        <f t="shared" si="156"/>
        <v>0.3</v>
      </c>
      <c r="X161" s="159">
        <f t="shared" si="156"/>
        <v>0.3</v>
      </c>
      <c r="Y161" s="159">
        <f t="shared" si="156"/>
        <v>0.3</v>
      </c>
      <c r="Z161" s="159">
        <f t="shared" si="156"/>
        <v>0.3</v>
      </c>
      <c r="AA161" s="159">
        <f t="shared" si="156"/>
        <v>0.3</v>
      </c>
      <c r="AB161" s="159">
        <f t="shared" si="156"/>
        <v>0.3</v>
      </c>
      <c r="AC161" s="159">
        <f t="shared" si="156"/>
        <v>0.3</v>
      </c>
      <c r="AD161" s="159">
        <f t="shared" si="156"/>
        <v>0.3</v>
      </c>
      <c r="AE161" s="159">
        <f t="shared" si="156"/>
        <v>0.3</v>
      </c>
      <c r="AF161" s="159">
        <f t="shared" si="15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v>0.4</v>
      </c>
      <c r="G162" s="161">
        <f t="shared" si="155"/>
        <v>0.4</v>
      </c>
      <c r="H162" s="161">
        <f t="shared" si="155"/>
        <v>0.4</v>
      </c>
      <c r="I162" s="161">
        <f t="shared" si="155"/>
        <v>0.4</v>
      </c>
      <c r="J162" s="161">
        <f t="shared" si="155"/>
        <v>0.4</v>
      </c>
      <c r="K162" s="161">
        <f t="shared" si="155"/>
        <v>0.4</v>
      </c>
      <c r="L162" s="161">
        <f t="shared" si="155"/>
        <v>0.4</v>
      </c>
      <c r="M162" s="161">
        <f t="shared" si="155"/>
        <v>0.4</v>
      </c>
      <c r="N162" s="161">
        <f t="shared" si="155"/>
        <v>0.4</v>
      </c>
      <c r="O162" s="161">
        <f t="shared" si="155"/>
        <v>0.4</v>
      </c>
      <c r="P162" s="161">
        <f t="shared" si="155"/>
        <v>0.4</v>
      </c>
      <c r="Q162" s="161">
        <f t="shared" si="155"/>
        <v>0.4</v>
      </c>
      <c r="R162" s="161">
        <f t="shared" si="155"/>
        <v>0.4</v>
      </c>
      <c r="S162" s="161">
        <f t="shared" si="156"/>
        <v>0.4</v>
      </c>
      <c r="T162" s="161">
        <f t="shared" si="156"/>
        <v>0.4</v>
      </c>
      <c r="U162" s="161">
        <f t="shared" si="156"/>
        <v>0.4</v>
      </c>
      <c r="V162" s="161">
        <f t="shared" si="156"/>
        <v>0.4</v>
      </c>
      <c r="W162" s="161">
        <f t="shared" si="156"/>
        <v>0.4</v>
      </c>
      <c r="X162" s="161">
        <f t="shared" si="156"/>
        <v>0.4</v>
      </c>
      <c r="Y162" s="161">
        <f t="shared" si="156"/>
        <v>0.4</v>
      </c>
      <c r="Z162" s="161">
        <f t="shared" si="156"/>
        <v>0.4</v>
      </c>
      <c r="AA162" s="161">
        <f t="shared" si="156"/>
        <v>0.4</v>
      </c>
      <c r="AB162" s="161">
        <f t="shared" si="156"/>
        <v>0.4</v>
      </c>
      <c r="AC162" s="161">
        <f t="shared" si="156"/>
        <v>0.4</v>
      </c>
      <c r="AD162" s="161">
        <f t="shared" si="156"/>
        <v>0.4</v>
      </c>
      <c r="AE162" s="161">
        <f t="shared" si="156"/>
        <v>0.4</v>
      </c>
      <c r="AF162" s="161">
        <f t="shared" si="15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v>1.5</v>
      </c>
      <c r="G163" s="161">
        <f t="shared" si="155"/>
        <v>1.5</v>
      </c>
      <c r="H163" s="161">
        <f t="shared" si="155"/>
        <v>1.5</v>
      </c>
      <c r="I163" s="161">
        <f t="shared" si="155"/>
        <v>1.5</v>
      </c>
      <c r="J163" s="161">
        <f t="shared" si="155"/>
        <v>1.5</v>
      </c>
      <c r="K163" s="161">
        <f t="shared" si="155"/>
        <v>1.5</v>
      </c>
      <c r="L163" s="161">
        <f t="shared" si="155"/>
        <v>1.5</v>
      </c>
      <c r="M163" s="161">
        <f t="shared" si="155"/>
        <v>1.5</v>
      </c>
      <c r="N163" s="161">
        <f t="shared" si="155"/>
        <v>1.5</v>
      </c>
      <c r="O163" s="161">
        <f t="shared" si="155"/>
        <v>1.5</v>
      </c>
      <c r="P163" s="161">
        <f t="shared" si="155"/>
        <v>1.5</v>
      </c>
      <c r="Q163" s="161">
        <f t="shared" si="155"/>
        <v>1.5</v>
      </c>
      <c r="R163" s="161">
        <f t="shared" si="155"/>
        <v>1.5</v>
      </c>
      <c r="S163" s="161">
        <f t="shared" si="156"/>
        <v>1.5</v>
      </c>
      <c r="T163" s="161">
        <f t="shared" si="156"/>
        <v>1.5</v>
      </c>
      <c r="U163" s="161">
        <f t="shared" si="156"/>
        <v>1.5</v>
      </c>
      <c r="V163" s="161">
        <f t="shared" si="156"/>
        <v>1.5</v>
      </c>
      <c r="W163" s="161">
        <f t="shared" si="156"/>
        <v>1.5</v>
      </c>
      <c r="X163" s="161">
        <f t="shared" si="156"/>
        <v>1.5</v>
      </c>
      <c r="Y163" s="161">
        <f t="shared" si="156"/>
        <v>1.5</v>
      </c>
      <c r="Z163" s="161">
        <f t="shared" si="156"/>
        <v>1.5</v>
      </c>
      <c r="AA163" s="161">
        <f t="shared" si="156"/>
        <v>1.5</v>
      </c>
      <c r="AB163" s="161">
        <f t="shared" si="156"/>
        <v>1.5</v>
      </c>
      <c r="AC163" s="161">
        <f t="shared" si="156"/>
        <v>1.5</v>
      </c>
      <c r="AD163" s="161">
        <f t="shared" si="156"/>
        <v>1.5</v>
      </c>
      <c r="AE163" s="161">
        <f t="shared" si="156"/>
        <v>1.5</v>
      </c>
      <c r="AF163" s="161">
        <f t="shared" si="15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v>0.3</v>
      </c>
      <c r="G164" s="161">
        <f t="shared" si="155"/>
        <v>0.3</v>
      </c>
      <c r="H164" s="161">
        <f t="shared" si="155"/>
        <v>0.3</v>
      </c>
      <c r="I164" s="161">
        <f t="shared" si="155"/>
        <v>0.3</v>
      </c>
      <c r="J164" s="161">
        <f t="shared" si="155"/>
        <v>0.3</v>
      </c>
      <c r="K164" s="161">
        <f t="shared" si="155"/>
        <v>0.3</v>
      </c>
      <c r="L164" s="161">
        <f t="shared" si="155"/>
        <v>0.3</v>
      </c>
      <c r="M164" s="161">
        <f t="shared" si="155"/>
        <v>0.3</v>
      </c>
      <c r="N164" s="161">
        <f t="shared" si="155"/>
        <v>0.3</v>
      </c>
      <c r="O164" s="161">
        <f t="shared" si="155"/>
        <v>0.3</v>
      </c>
      <c r="P164" s="161">
        <f t="shared" si="155"/>
        <v>0.3</v>
      </c>
      <c r="Q164" s="161">
        <f t="shared" si="155"/>
        <v>0.3</v>
      </c>
      <c r="R164" s="161">
        <f t="shared" si="155"/>
        <v>0.3</v>
      </c>
      <c r="S164" s="161">
        <f t="shared" si="156"/>
        <v>0.3</v>
      </c>
      <c r="T164" s="161">
        <f t="shared" si="156"/>
        <v>0.3</v>
      </c>
      <c r="U164" s="161">
        <f t="shared" si="156"/>
        <v>0.3</v>
      </c>
      <c r="V164" s="161">
        <f t="shared" si="156"/>
        <v>0.3</v>
      </c>
      <c r="W164" s="161">
        <f t="shared" si="156"/>
        <v>0.3</v>
      </c>
      <c r="X164" s="161">
        <f t="shared" si="156"/>
        <v>0.3</v>
      </c>
      <c r="Y164" s="161">
        <f t="shared" si="156"/>
        <v>0.3</v>
      </c>
      <c r="Z164" s="161">
        <f t="shared" si="156"/>
        <v>0.3</v>
      </c>
      <c r="AA164" s="161">
        <f t="shared" si="156"/>
        <v>0.3</v>
      </c>
      <c r="AB164" s="161">
        <f t="shared" si="156"/>
        <v>0.3</v>
      </c>
      <c r="AC164" s="161">
        <f t="shared" si="156"/>
        <v>0.3</v>
      </c>
      <c r="AD164" s="161">
        <f t="shared" si="156"/>
        <v>0.3</v>
      </c>
      <c r="AE164" s="161">
        <f t="shared" si="156"/>
        <v>0.3</v>
      </c>
      <c r="AF164" s="161">
        <f t="shared" si="15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v>0.4</v>
      </c>
      <c r="G165" s="161">
        <f t="shared" si="155"/>
        <v>0.4</v>
      </c>
      <c r="H165" s="161">
        <f t="shared" si="155"/>
        <v>0.4</v>
      </c>
      <c r="I165" s="161">
        <f t="shared" si="155"/>
        <v>0.4</v>
      </c>
      <c r="J165" s="161">
        <f t="shared" si="155"/>
        <v>0.4</v>
      </c>
      <c r="K165" s="161">
        <f t="shared" si="155"/>
        <v>0.4</v>
      </c>
      <c r="L165" s="161">
        <f t="shared" si="155"/>
        <v>0.4</v>
      </c>
      <c r="M165" s="161">
        <f t="shared" si="155"/>
        <v>0.4</v>
      </c>
      <c r="N165" s="161">
        <f t="shared" si="155"/>
        <v>0.4</v>
      </c>
      <c r="O165" s="161">
        <f t="shared" si="155"/>
        <v>0.4</v>
      </c>
      <c r="P165" s="161">
        <f t="shared" si="155"/>
        <v>0.4</v>
      </c>
      <c r="Q165" s="161">
        <f t="shared" si="155"/>
        <v>0.4</v>
      </c>
      <c r="R165" s="161">
        <f t="shared" si="155"/>
        <v>0.4</v>
      </c>
      <c r="S165" s="161">
        <f t="shared" si="156"/>
        <v>0.4</v>
      </c>
      <c r="T165" s="161">
        <f t="shared" si="156"/>
        <v>0.4</v>
      </c>
      <c r="U165" s="161">
        <f t="shared" si="156"/>
        <v>0.4</v>
      </c>
      <c r="V165" s="161">
        <f t="shared" si="156"/>
        <v>0.4</v>
      </c>
      <c r="W165" s="161">
        <f t="shared" si="156"/>
        <v>0.4</v>
      </c>
      <c r="X165" s="161">
        <f t="shared" si="156"/>
        <v>0.4</v>
      </c>
      <c r="Y165" s="161">
        <f t="shared" si="156"/>
        <v>0.4</v>
      </c>
      <c r="Z165" s="161">
        <f t="shared" si="156"/>
        <v>0.4</v>
      </c>
      <c r="AA165" s="161">
        <f t="shared" si="156"/>
        <v>0.4</v>
      </c>
      <c r="AB165" s="161">
        <f t="shared" si="156"/>
        <v>0.4</v>
      </c>
      <c r="AC165" s="161">
        <f t="shared" si="156"/>
        <v>0.4</v>
      </c>
      <c r="AD165" s="161">
        <f t="shared" si="156"/>
        <v>0.4</v>
      </c>
      <c r="AE165" s="161">
        <f t="shared" si="156"/>
        <v>0.4</v>
      </c>
      <c r="AF165" s="161">
        <f t="shared" si="15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v>0.64</v>
      </c>
      <c r="G166" s="164">
        <f t="shared" si="155"/>
        <v>0.64</v>
      </c>
      <c r="H166" s="164">
        <f t="shared" si="155"/>
        <v>0.64</v>
      </c>
      <c r="I166" s="164">
        <f t="shared" si="155"/>
        <v>0.64</v>
      </c>
      <c r="J166" s="164">
        <f t="shared" si="155"/>
        <v>0.64</v>
      </c>
      <c r="K166" s="164">
        <f t="shared" si="155"/>
        <v>0.64</v>
      </c>
      <c r="L166" s="164">
        <f t="shared" si="155"/>
        <v>0.64</v>
      </c>
      <c r="M166" s="164">
        <f t="shared" si="155"/>
        <v>0.64</v>
      </c>
      <c r="N166" s="164">
        <f t="shared" si="155"/>
        <v>0.64</v>
      </c>
      <c r="O166" s="164">
        <f t="shared" si="155"/>
        <v>0.64</v>
      </c>
      <c r="P166" s="164">
        <f t="shared" si="155"/>
        <v>0.64</v>
      </c>
      <c r="Q166" s="164">
        <f t="shared" si="155"/>
        <v>0.64</v>
      </c>
      <c r="R166" s="164">
        <f t="shared" si="155"/>
        <v>0.64</v>
      </c>
      <c r="S166" s="164">
        <f t="shared" si="156"/>
        <v>0.64</v>
      </c>
      <c r="T166" s="164">
        <f t="shared" si="156"/>
        <v>0.64</v>
      </c>
      <c r="U166" s="164">
        <f t="shared" si="156"/>
        <v>0.64</v>
      </c>
      <c r="V166" s="164">
        <f t="shared" si="156"/>
        <v>0.64</v>
      </c>
      <c r="W166" s="164">
        <f t="shared" si="156"/>
        <v>0.64</v>
      </c>
      <c r="X166" s="164">
        <f t="shared" si="156"/>
        <v>0.64</v>
      </c>
      <c r="Y166" s="164">
        <f t="shared" si="156"/>
        <v>0.64</v>
      </c>
      <c r="Z166" s="164">
        <f t="shared" si="156"/>
        <v>0.64</v>
      </c>
      <c r="AA166" s="164">
        <f t="shared" si="156"/>
        <v>0.64</v>
      </c>
      <c r="AB166" s="164">
        <f t="shared" si="156"/>
        <v>0.64</v>
      </c>
      <c r="AC166" s="164">
        <f t="shared" si="156"/>
        <v>0.64</v>
      </c>
      <c r="AD166" s="164">
        <f t="shared" si="156"/>
        <v>0.64</v>
      </c>
      <c r="AE166" s="164">
        <f t="shared" si="156"/>
        <v>0.64</v>
      </c>
      <c r="AF166" s="164">
        <f t="shared" si="15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v>3.54</v>
      </c>
      <c r="G167" s="167">
        <f t="shared" ref="G167:AG167" si="157">SUM(G161:G166)</f>
        <v>3.54</v>
      </c>
      <c r="H167" s="167">
        <f t="shared" si="157"/>
        <v>3.54</v>
      </c>
      <c r="I167" s="167">
        <f t="shared" si="157"/>
        <v>3.54</v>
      </c>
      <c r="J167" s="167">
        <f t="shared" si="157"/>
        <v>3.54</v>
      </c>
      <c r="K167" s="167">
        <f t="shared" si="157"/>
        <v>3.54</v>
      </c>
      <c r="L167" s="167">
        <f t="shared" si="157"/>
        <v>3.54</v>
      </c>
      <c r="M167" s="167">
        <f t="shared" si="157"/>
        <v>3.54</v>
      </c>
      <c r="N167" s="167">
        <f t="shared" si="157"/>
        <v>3.54</v>
      </c>
      <c r="O167" s="167">
        <f t="shared" si="157"/>
        <v>3.54</v>
      </c>
      <c r="P167" s="167">
        <f t="shared" si="157"/>
        <v>3.54</v>
      </c>
      <c r="Q167" s="167">
        <f t="shared" si="157"/>
        <v>3.54</v>
      </c>
      <c r="R167" s="167">
        <f t="shared" si="157"/>
        <v>3.54</v>
      </c>
      <c r="S167" s="167">
        <f t="shared" si="157"/>
        <v>3.54</v>
      </c>
      <c r="T167" s="167">
        <f t="shared" si="157"/>
        <v>3.54</v>
      </c>
      <c r="U167" s="167">
        <f t="shared" si="157"/>
        <v>3.54</v>
      </c>
      <c r="V167" s="167">
        <f t="shared" si="157"/>
        <v>3.54</v>
      </c>
      <c r="W167" s="167">
        <f t="shared" si="157"/>
        <v>3.54</v>
      </c>
      <c r="X167" s="167">
        <f t="shared" si="157"/>
        <v>3.54</v>
      </c>
      <c r="Y167" s="167">
        <f t="shared" si="157"/>
        <v>3.54</v>
      </c>
      <c r="Z167" s="167">
        <f t="shared" si="157"/>
        <v>3.54</v>
      </c>
      <c r="AA167" s="167">
        <f t="shared" si="157"/>
        <v>3.54</v>
      </c>
      <c r="AB167" s="167">
        <f t="shared" si="157"/>
        <v>3.54</v>
      </c>
      <c r="AC167" s="167">
        <f t="shared" si="157"/>
        <v>3.54</v>
      </c>
      <c r="AD167" s="167">
        <f t="shared" si="157"/>
        <v>3.54</v>
      </c>
      <c r="AE167" s="167">
        <f t="shared" si="157"/>
        <v>3.54</v>
      </c>
      <c r="AF167" s="167">
        <f t="shared" si="157"/>
        <v>3.54</v>
      </c>
      <c r="AG167" s="168">
        <f t="shared" si="15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v>0</v>
      </c>
      <c r="E169" s="159">
        <v>0</v>
      </c>
      <c r="F169" s="159">
        <v>0</v>
      </c>
      <c r="G169" s="159">
        <f t="shared" ref="G169:R184" si="158">F169</f>
        <v>0</v>
      </c>
      <c r="H169" s="159">
        <f t="shared" si="158"/>
        <v>0</v>
      </c>
      <c r="I169" s="159">
        <f t="shared" si="158"/>
        <v>0</v>
      </c>
      <c r="J169" s="159">
        <f t="shared" si="158"/>
        <v>0</v>
      </c>
      <c r="K169" s="159">
        <f t="shared" si="158"/>
        <v>0</v>
      </c>
      <c r="L169" s="159">
        <f t="shared" si="158"/>
        <v>0</v>
      </c>
      <c r="M169" s="159">
        <f t="shared" si="158"/>
        <v>0</v>
      </c>
      <c r="N169" s="159">
        <f t="shared" si="158"/>
        <v>0</v>
      </c>
      <c r="O169" s="159">
        <f t="shared" si="158"/>
        <v>0</v>
      </c>
      <c r="P169" s="159">
        <f t="shared" si="158"/>
        <v>0</v>
      </c>
      <c r="Q169" s="159">
        <f t="shared" si="158"/>
        <v>0</v>
      </c>
      <c r="R169" s="159">
        <f t="shared" si="158"/>
        <v>0</v>
      </c>
      <c r="S169" s="159">
        <f t="shared" ref="S169:AF184" si="159">R169</f>
        <v>0</v>
      </c>
      <c r="T169" s="159">
        <f t="shared" si="159"/>
        <v>0</v>
      </c>
      <c r="U169" s="159">
        <f t="shared" si="159"/>
        <v>0</v>
      </c>
      <c r="V169" s="159">
        <f t="shared" si="159"/>
        <v>0</v>
      </c>
      <c r="W169" s="159">
        <f t="shared" si="159"/>
        <v>0</v>
      </c>
      <c r="X169" s="159">
        <f t="shared" si="159"/>
        <v>0</v>
      </c>
      <c r="Y169" s="159">
        <f t="shared" si="159"/>
        <v>0</v>
      </c>
      <c r="Z169" s="159">
        <f t="shared" si="159"/>
        <v>0</v>
      </c>
      <c r="AA169" s="159">
        <f t="shared" si="159"/>
        <v>0</v>
      </c>
      <c r="AB169" s="159">
        <f t="shared" si="159"/>
        <v>0</v>
      </c>
      <c r="AC169" s="159">
        <f t="shared" si="159"/>
        <v>0</v>
      </c>
      <c r="AD169" s="159">
        <f t="shared" si="159"/>
        <v>0</v>
      </c>
      <c r="AE169" s="159">
        <f t="shared" si="159"/>
        <v>0</v>
      </c>
      <c r="AF169" s="172">
        <f t="shared" si="159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v>0</v>
      </c>
      <c r="E170" s="161">
        <v>0</v>
      </c>
      <c r="F170" s="161">
        <v>0</v>
      </c>
      <c r="G170" s="161">
        <f t="shared" si="158"/>
        <v>0</v>
      </c>
      <c r="H170" s="161">
        <f t="shared" si="158"/>
        <v>0</v>
      </c>
      <c r="I170" s="161">
        <f t="shared" si="158"/>
        <v>0</v>
      </c>
      <c r="J170" s="161">
        <f t="shared" si="158"/>
        <v>0</v>
      </c>
      <c r="K170" s="161">
        <f t="shared" si="158"/>
        <v>0</v>
      </c>
      <c r="L170" s="161">
        <f t="shared" si="158"/>
        <v>0</v>
      </c>
      <c r="M170" s="161">
        <f t="shared" si="158"/>
        <v>0</v>
      </c>
      <c r="N170" s="161">
        <f t="shared" si="158"/>
        <v>0</v>
      </c>
      <c r="O170" s="161">
        <f t="shared" si="158"/>
        <v>0</v>
      </c>
      <c r="P170" s="161">
        <f t="shared" si="158"/>
        <v>0</v>
      </c>
      <c r="Q170" s="161">
        <f t="shared" si="158"/>
        <v>0</v>
      </c>
      <c r="R170" s="161">
        <f t="shared" si="158"/>
        <v>0</v>
      </c>
      <c r="S170" s="161">
        <f t="shared" si="159"/>
        <v>0</v>
      </c>
      <c r="T170" s="161">
        <f t="shared" si="159"/>
        <v>0</v>
      </c>
      <c r="U170" s="161">
        <f t="shared" si="159"/>
        <v>0</v>
      </c>
      <c r="V170" s="161">
        <f t="shared" si="159"/>
        <v>0</v>
      </c>
      <c r="W170" s="161">
        <f t="shared" si="159"/>
        <v>0</v>
      </c>
      <c r="X170" s="161">
        <f t="shared" si="159"/>
        <v>0</v>
      </c>
      <c r="Y170" s="161">
        <f t="shared" si="159"/>
        <v>0</v>
      </c>
      <c r="Z170" s="161">
        <f t="shared" si="159"/>
        <v>0</v>
      </c>
      <c r="AA170" s="161">
        <f t="shared" si="159"/>
        <v>0</v>
      </c>
      <c r="AB170" s="161">
        <f t="shared" si="159"/>
        <v>0</v>
      </c>
      <c r="AC170" s="161">
        <f t="shared" si="159"/>
        <v>0</v>
      </c>
      <c r="AD170" s="161">
        <f t="shared" si="159"/>
        <v>0</v>
      </c>
      <c r="AE170" s="161">
        <f t="shared" si="159"/>
        <v>0</v>
      </c>
      <c r="AF170" s="174">
        <f t="shared" si="159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v>0</v>
      </c>
      <c r="E171" s="161">
        <v>0</v>
      </c>
      <c r="F171" s="161">
        <v>0</v>
      </c>
      <c r="G171" s="161">
        <f t="shared" si="158"/>
        <v>0</v>
      </c>
      <c r="H171" s="161">
        <f t="shared" si="158"/>
        <v>0</v>
      </c>
      <c r="I171" s="161">
        <f t="shared" si="158"/>
        <v>0</v>
      </c>
      <c r="J171" s="161">
        <f t="shared" si="158"/>
        <v>0</v>
      </c>
      <c r="K171" s="161">
        <f t="shared" si="158"/>
        <v>0</v>
      </c>
      <c r="L171" s="161">
        <f t="shared" si="158"/>
        <v>0</v>
      </c>
      <c r="M171" s="161">
        <f t="shared" si="158"/>
        <v>0</v>
      </c>
      <c r="N171" s="161">
        <f t="shared" si="158"/>
        <v>0</v>
      </c>
      <c r="O171" s="161">
        <f t="shared" si="158"/>
        <v>0</v>
      </c>
      <c r="P171" s="161">
        <f t="shared" si="158"/>
        <v>0</v>
      </c>
      <c r="Q171" s="161">
        <f t="shared" si="158"/>
        <v>0</v>
      </c>
      <c r="R171" s="161">
        <f t="shared" si="158"/>
        <v>0</v>
      </c>
      <c r="S171" s="161">
        <f t="shared" si="159"/>
        <v>0</v>
      </c>
      <c r="T171" s="161">
        <f t="shared" si="159"/>
        <v>0</v>
      </c>
      <c r="U171" s="161">
        <f t="shared" si="159"/>
        <v>0</v>
      </c>
      <c r="V171" s="161">
        <f t="shared" si="159"/>
        <v>0</v>
      </c>
      <c r="W171" s="161">
        <f t="shared" si="159"/>
        <v>0</v>
      </c>
      <c r="X171" s="161">
        <f t="shared" si="159"/>
        <v>0</v>
      </c>
      <c r="Y171" s="161">
        <f t="shared" si="159"/>
        <v>0</v>
      </c>
      <c r="Z171" s="161">
        <f t="shared" si="159"/>
        <v>0</v>
      </c>
      <c r="AA171" s="161">
        <f t="shared" si="159"/>
        <v>0</v>
      </c>
      <c r="AB171" s="161">
        <f t="shared" si="159"/>
        <v>0</v>
      </c>
      <c r="AC171" s="161">
        <f t="shared" si="159"/>
        <v>0</v>
      </c>
      <c r="AD171" s="161">
        <f t="shared" si="159"/>
        <v>0</v>
      </c>
      <c r="AE171" s="161">
        <f t="shared" si="159"/>
        <v>0</v>
      </c>
      <c r="AF171" s="174">
        <f t="shared" si="159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v>0</v>
      </c>
      <c r="E172" s="161">
        <v>0</v>
      </c>
      <c r="F172" s="161">
        <v>0</v>
      </c>
      <c r="G172" s="161">
        <f t="shared" si="158"/>
        <v>0</v>
      </c>
      <c r="H172" s="161">
        <f t="shared" si="158"/>
        <v>0</v>
      </c>
      <c r="I172" s="161">
        <f t="shared" si="158"/>
        <v>0</v>
      </c>
      <c r="J172" s="161">
        <f t="shared" si="158"/>
        <v>0</v>
      </c>
      <c r="K172" s="161">
        <f t="shared" si="158"/>
        <v>0</v>
      </c>
      <c r="L172" s="161">
        <f t="shared" si="158"/>
        <v>0</v>
      </c>
      <c r="M172" s="161">
        <f t="shared" si="158"/>
        <v>0</v>
      </c>
      <c r="N172" s="161">
        <f t="shared" si="158"/>
        <v>0</v>
      </c>
      <c r="O172" s="161">
        <f t="shared" si="158"/>
        <v>0</v>
      </c>
      <c r="P172" s="161">
        <f t="shared" si="158"/>
        <v>0</v>
      </c>
      <c r="Q172" s="161">
        <f t="shared" si="158"/>
        <v>0</v>
      </c>
      <c r="R172" s="161">
        <f t="shared" si="158"/>
        <v>0</v>
      </c>
      <c r="S172" s="161">
        <f t="shared" si="159"/>
        <v>0</v>
      </c>
      <c r="T172" s="161">
        <f t="shared" si="159"/>
        <v>0</v>
      </c>
      <c r="U172" s="161">
        <f t="shared" si="159"/>
        <v>0</v>
      </c>
      <c r="V172" s="161">
        <f t="shared" si="159"/>
        <v>0</v>
      </c>
      <c r="W172" s="161">
        <f t="shared" si="159"/>
        <v>0</v>
      </c>
      <c r="X172" s="161">
        <f t="shared" si="159"/>
        <v>0</v>
      </c>
      <c r="Y172" s="161">
        <f t="shared" si="159"/>
        <v>0</v>
      </c>
      <c r="Z172" s="161">
        <f t="shared" si="159"/>
        <v>0</v>
      </c>
      <c r="AA172" s="161">
        <f t="shared" si="159"/>
        <v>0</v>
      </c>
      <c r="AB172" s="161">
        <f t="shared" si="159"/>
        <v>0</v>
      </c>
      <c r="AC172" s="161">
        <f t="shared" si="159"/>
        <v>0</v>
      </c>
      <c r="AD172" s="161">
        <f t="shared" si="159"/>
        <v>0</v>
      </c>
      <c r="AE172" s="161">
        <f t="shared" si="159"/>
        <v>0</v>
      </c>
      <c r="AF172" s="174">
        <f t="shared" si="159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v>0</v>
      </c>
      <c r="E173" s="161">
        <v>0</v>
      </c>
      <c r="F173" s="161">
        <v>0</v>
      </c>
      <c r="G173" s="161">
        <f t="shared" si="158"/>
        <v>0</v>
      </c>
      <c r="H173" s="161">
        <f t="shared" si="158"/>
        <v>0</v>
      </c>
      <c r="I173" s="161">
        <f t="shared" si="158"/>
        <v>0</v>
      </c>
      <c r="J173" s="161">
        <f t="shared" si="158"/>
        <v>0</v>
      </c>
      <c r="K173" s="161">
        <f t="shared" si="158"/>
        <v>0</v>
      </c>
      <c r="L173" s="161">
        <f t="shared" si="158"/>
        <v>0</v>
      </c>
      <c r="M173" s="161">
        <f t="shared" si="158"/>
        <v>0</v>
      </c>
      <c r="N173" s="161">
        <f t="shared" si="158"/>
        <v>0</v>
      </c>
      <c r="O173" s="161">
        <f t="shared" si="158"/>
        <v>0</v>
      </c>
      <c r="P173" s="161">
        <f t="shared" si="158"/>
        <v>0</v>
      </c>
      <c r="Q173" s="161">
        <f t="shared" si="158"/>
        <v>0</v>
      </c>
      <c r="R173" s="161">
        <f t="shared" si="158"/>
        <v>0</v>
      </c>
      <c r="S173" s="161">
        <f t="shared" si="159"/>
        <v>0</v>
      </c>
      <c r="T173" s="161">
        <f t="shared" si="159"/>
        <v>0</v>
      </c>
      <c r="U173" s="161">
        <f t="shared" si="159"/>
        <v>0</v>
      </c>
      <c r="V173" s="161">
        <f t="shared" si="159"/>
        <v>0</v>
      </c>
      <c r="W173" s="161">
        <f t="shared" si="159"/>
        <v>0</v>
      </c>
      <c r="X173" s="161">
        <f t="shared" si="159"/>
        <v>0</v>
      </c>
      <c r="Y173" s="161">
        <f t="shared" si="159"/>
        <v>0</v>
      </c>
      <c r="Z173" s="161">
        <f t="shared" si="159"/>
        <v>0</v>
      </c>
      <c r="AA173" s="161">
        <f t="shared" si="159"/>
        <v>0</v>
      </c>
      <c r="AB173" s="161">
        <f t="shared" si="159"/>
        <v>0</v>
      </c>
      <c r="AC173" s="161">
        <f t="shared" si="159"/>
        <v>0</v>
      </c>
      <c r="AD173" s="161">
        <f t="shared" si="159"/>
        <v>0</v>
      </c>
      <c r="AE173" s="161">
        <f t="shared" si="159"/>
        <v>0</v>
      </c>
      <c r="AF173" s="174">
        <f t="shared" si="159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v>0</v>
      </c>
      <c r="E174" s="161">
        <v>0</v>
      </c>
      <c r="F174" s="161">
        <v>0</v>
      </c>
      <c r="G174" s="161">
        <f t="shared" si="158"/>
        <v>0</v>
      </c>
      <c r="H174" s="161">
        <f t="shared" si="158"/>
        <v>0</v>
      </c>
      <c r="I174" s="161">
        <f t="shared" si="158"/>
        <v>0</v>
      </c>
      <c r="J174" s="161">
        <f t="shared" si="158"/>
        <v>0</v>
      </c>
      <c r="K174" s="161">
        <f t="shared" si="158"/>
        <v>0</v>
      </c>
      <c r="L174" s="161">
        <f t="shared" si="158"/>
        <v>0</v>
      </c>
      <c r="M174" s="161">
        <f t="shared" si="158"/>
        <v>0</v>
      </c>
      <c r="N174" s="161">
        <f t="shared" si="158"/>
        <v>0</v>
      </c>
      <c r="O174" s="161">
        <f t="shared" si="158"/>
        <v>0</v>
      </c>
      <c r="P174" s="161">
        <f t="shared" si="158"/>
        <v>0</v>
      </c>
      <c r="Q174" s="161">
        <f t="shared" si="158"/>
        <v>0</v>
      </c>
      <c r="R174" s="161">
        <f t="shared" si="158"/>
        <v>0</v>
      </c>
      <c r="S174" s="161">
        <f t="shared" si="159"/>
        <v>0</v>
      </c>
      <c r="T174" s="161">
        <f t="shared" si="159"/>
        <v>0</v>
      </c>
      <c r="U174" s="161">
        <f t="shared" si="159"/>
        <v>0</v>
      </c>
      <c r="V174" s="161">
        <f t="shared" si="159"/>
        <v>0</v>
      </c>
      <c r="W174" s="161">
        <f t="shared" si="159"/>
        <v>0</v>
      </c>
      <c r="X174" s="161">
        <f t="shared" si="159"/>
        <v>0</v>
      </c>
      <c r="Y174" s="161">
        <f t="shared" si="159"/>
        <v>0</v>
      </c>
      <c r="Z174" s="161">
        <f t="shared" si="159"/>
        <v>0</v>
      </c>
      <c r="AA174" s="161">
        <f t="shared" si="159"/>
        <v>0</v>
      </c>
      <c r="AB174" s="161">
        <f t="shared" si="159"/>
        <v>0</v>
      </c>
      <c r="AC174" s="161">
        <f t="shared" si="159"/>
        <v>0</v>
      </c>
      <c r="AD174" s="161">
        <f t="shared" si="159"/>
        <v>0</v>
      </c>
      <c r="AE174" s="161">
        <f t="shared" si="159"/>
        <v>0</v>
      </c>
      <c r="AF174" s="174">
        <f t="shared" si="159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v>0</v>
      </c>
      <c r="D175" s="161">
        <v>0</v>
      </c>
      <c r="E175" s="161">
        <v>0</v>
      </c>
      <c r="F175" s="161">
        <v>0</v>
      </c>
      <c r="G175" s="161">
        <f t="shared" si="158"/>
        <v>0</v>
      </c>
      <c r="H175" s="161">
        <f t="shared" si="158"/>
        <v>0</v>
      </c>
      <c r="I175" s="161">
        <f t="shared" si="158"/>
        <v>0</v>
      </c>
      <c r="J175" s="161">
        <f t="shared" si="158"/>
        <v>0</v>
      </c>
      <c r="K175" s="161">
        <f t="shared" si="158"/>
        <v>0</v>
      </c>
      <c r="L175" s="161">
        <f t="shared" si="158"/>
        <v>0</v>
      </c>
      <c r="M175" s="161">
        <f t="shared" si="158"/>
        <v>0</v>
      </c>
      <c r="N175" s="161">
        <f t="shared" si="158"/>
        <v>0</v>
      </c>
      <c r="O175" s="161">
        <f t="shared" si="158"/>
        <v>0</v>
      </c>
      <c r="P175" s="161">
        <f t="shared" si="158"/>
        <v>0</v>
      </c>
      <c r="Q175" s="161">
        <f t="shared" si="158"/>
        <v>0</v>
      </c>
      <c r="R175" s="161">
        <f t="shared" si="158"/>
        <v>0</v>
      </c>
      <c r="S175" s="161">
        <f t="shared" si="159"/>
        <v>0</v>
      </c>
      <c r="T175" s="161">
        <f t="shared" si="159"/>
        <v>0</v>
      </c>
      <c r="U175" s="161">
        <f t="shared" si="159"/>
        <v>0</v>
      </c>
      <c r="V175" s="161">
        <f t="shared" si="159"/>
        <v>0</v>
      </c>
      <c r="W175" s="161">
        <f t="shared" si="159"/>
        <v>0</v>
      </c>
      <c r="X175" s="161">
        <f t="shared" si="159"/>
        <v>0</v>
      </c>
      <c r="Y175" s="161">
        <f t="shared" si="159"/>
        <v>0</v>
      </c>
      <c r="Z175" s="161">
        <f t="shared" si="159"/>
        <v>0</v>
      </c>
      <c r="AA175" s="161">
        <f t="shared" si="159"/>
        <v>0</v>
      </c>
      <c r="AB175" s="161">
        <f t="shared" si="159"/>
        <v>0</v>
      </c>
      <c r="AC175" s="161">
        <f t="shared" si="159"/>
        <v>0</v>
      </c>
      <c r="AD175" s="161">
        <f t="shared" si="159"/>
        <v>0</v>
      </c>
      <c r="AE175" s="161">
        <f t="shared" si="159"/>
        <v>0</v>
      </c>
      <c r="AF175" s="174">
        <f t="shared" si="159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v>0</v>
      </c>
      <c r="D176" s="161">
        <v>0</v>
      </c>
      <c r="E176" s="161">
        <v>0</v>
      </c>
      <c r="F176" s="161">
        <v>0</v>
      </c>
      <c r="G176" s="161">
        <f t="shared" si="158"/>
        <v>0</v>
      </c>
      <c r="H176" s="161">
        <f t="shared" si="158"/>
        <v>0</v>
      </c>
      <c r="I176" s="161">
        <f t="shared" si="158"/>
        <v>0</v>
      </c>
      <c r="J176" s="161">
        <f t="shared" si="158"/>
        <v>0</v>
      </c>
      <c r="K176" s="161">
        <f t="shared" si="158"/>
        <v>0</v>
      </c>
      <c r="L176" s="161">
        <f t="shared" si="158"/>
        <v>0</v>
      </c>
      <c r="M176" s="161">
        <f t="shared" si="158"/>
        <v>0</v>
      </c>
      <c r="N176" s="161">
        <f t="shared" si="158"/>
        <v>0</v>
      </c>
      <c r="O176" s="161">
        <f t="shared" si="158"/>
        <v>0</v>
      </c>
      <c r="P176" s="161">
        <f t="shared" si="158"/>
        <v>0</v>
      </c>
      <c r="Q176" s="161">
        <f t="shared" si="158"/>
        <v>0</v>
      </c>
      <c r="R176" s="161">
        <f t="shared" si="158"/>
        <v>0</v>
      </c>
      <c r="S176" s="161">
        <f t="shared" si="159"/>
        <v>0</v>
      </c>
      <c r="T176" s="161">
        <f t="shared" si="159"/>
        <v>0</v>
      </c>
      <c r="U176" s="161">
        <f t="shared" si="159"/>
        <v>0</v>
      </c>
      <c r="V176" s="161">
        <f t="shared" si="159"/>
        <v>0</v>
      </c>
      <c r="W176" s="161">
        <f t="shared" si="159"/>
        <v>0</v>
      </c>
      <c r="X176" s="161">
        <f t="shared" si="159"/>
        <v>0</v>
      </c>
      <c r="Y176" s="161">
        <f t="shared" si="159"/>
        <v>0</v>
      </c>
      <c r="Z176" s="161">
        <f t="shared" si="159"/>
        <v>0</v>
      </c>
      <c r="AA176" s="161">
        <f t="shared" si="159"/>
        <v>0</v>
      </c>
      <c r="AB176" s="161">
        <f t="shared" si="159"/>
        <v>0</v>
      </c>
      <c r="AC176" s="161">
        <f t="shared" si="159"/>
        <v>0</v>
      </c>
      <c r="AD176" s="161">
        <f t="shared" si="159"/>
        <v>0</v>
      </c>
      <c r="AE176" s="161">
        <f t="shared" si="159"/>
        <v>0</v>
      </c>
      <c r="AF176" s="174">
        <f t="shared" si="159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v>0</v>
      </c>
      <c r="D177" s="161">
        <v>0</v>
      </c>
      <c r="E177" s="161">
        <v>0</v>
      </c>
      <c r="F177" s="161">
        <v>0</v>
      </c>
      <c r="G177" s="161">
        <f t="shared" si="158"/>
        <v>0</v>
      </c>
      <c r="H177" s="161">
        <f t="shared" si="158"/>
        <v>0</v>
      </c>
      <c r="I177" s="161">
        <f t="shared" si="158"/>
        <v>0</v>
      </c>
      <c r="J177" s="161">
        <f t="shared" si="158"/>
        <v>0</v>
      </c>
      <c r="K177" s="161">
        <f t="shared" si="158"/>
        <v>0</v>
      </c>
      <c r="L177" s="161">
        <f t="shared" si="158"/>
        <v>0</v>
      </c>
      <c r="M177" s="161">
        <f t="shared" si="158"/>
        <v>0</v>
      </c>
      <c r="N177" s="161">
        <f t="shared" si="158"/>
        <v>0</v>
      </c>
      <c r="O177" s="161">
        <f t="shared" si="158"/>
        <v>0</v>
      </c>
      <c r="P177" s="161">
        <f t="shared" si="158"/>
        <v>0</v>
      </c>
      <c r="Q177" s="161">
        <f t="shared" si="158"/>
        <v>0</v>
      </c>
      <c r="R177" s="161">
        <f t="shared" si="158"/>
        <v>0</v>
      </c>
      <c r="S177" s="161">
        <f t="shared" si="159"/>
        <v>0</v>
      </c>
      <c r="T177" s="161">
        <f t="shared" si="159"/>
        <v>0</v>
      </c>
      <c r="U177" s="161">
        <f t="shared" si="159"/>
        <v>0</v>
      </c>
      <c r="V177" s="161">
        <f t="shared" si="159"/>
        <v>0</v>
      </c>
      <c r="W177" s="161">
        <f t="shared" si="159"/>
        <v>0</v>
      </c>
      <c r="X177" s="161">
        <f t="shared" si="159"/>
        <v>0</v>
      </c>
      <c r="Y177" s="161">
        <f t="shared" si="159"/>
        <v>0</v>
      </c>
      <c r="Z177" s="161">
        <f t="shared" si="159"/>
        <v>0</v>
      </c>
      <c r="AA177" s="161">
        <f t="shared" si="159"/>
        <v>0</v>
      </c>
      <c r="AB177" s="161">
        <f t="shared" si="159"/>
        <v>0</v>
      </c>
      <c r="AC177" s="161">
        <f t="shared" si="159"/>
        <v>0</v>
      </c>
      <c r="AD177" s="161">
        <f t="shared" si="159"/>
        <v>0</v>
      </c>
      <c r="AE177" s="161">
        <f t="shared" si="159"/>
        <v>0</v>
      </c>
      <c r="AF177" s="174">
        <f t="shared" si="159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v>0</v>
      </c>
      <c r="D178" s="161">
        <v>0</v>
      </c>
      <c r="E178" s="161">
        <v>0</v>
      </c>
      <c r="F178" s="161">
        <v>0</v>
      </c>
      <c r="G178" s="161">
        <f t="shared" si="158"/>
        <v>0</v>
      </c>
      <c r="H178" s="161">
        <f t="shared" si="158"/>
        <v>0</v>
      </c>
      <c r="I178" s="161">
        <f t="shared" si="158"/>
        <v>0</v>
      </c>
      <c r="J178" s="161">
        <f t="shared" si="158"/>
        <v>0</v>
      </c>
      <c r="K178" s="161">
        <f t="shared" si="158"/>
        <v>0</v>
      </c>
      <c r="L178" s="161">
        <f t="shared" si="158"/>
        <v>0</v>
      </c>
      <c r="M178" s="161">
        <f t="shared" si="158"/>
        <v>0</v>
      </c>
      <c r="N178" s="161">
        <f t="shared" si="158"/>
        <v>0</v>
      </c>
      <c r="O178" s="161">
        <f t="shared" si="158"/>
        <v>0</v>
      </c>
      <c r="P178" s="161">
        <f t="shared" si="158"/>
        <v>0</v>
      </c>
      <c r="Q178" s="161">
        <f t="shared" si="158"/>
        <v>0</v>
      </c>
      <c r="R178" s="161">
        <f t="shared" si="158"/>
        <v>0</v>
      </c>
      <c r="S178" s="161">
        <f t="shared" si="159"/>
        <v>0</v>
      </c>
      <c r="T178" s="161">
        <f t="shared" si="159"/>
        <v>0</v>
      </c>
      <c r="U178" s="161">
        <f t="shared" si="159"/>
        <v>0</v>
      </c>
      <c r="V178" s="161">
        <f t="shared" si="159"/>
        <v>0</v>
      </c>
      <c r="W178" s="161">
        <f t="shared" si="159"/>
        <v>0</v>
      </c>
      <c r="X178" s="161">
        <f t="shared" si="159"/>
        <v>0</v>
      </c>
      <c r="Y178" s="161">
        <f t="shared" si="159"/>
        <v>0</v>
      </c>
      <c r="Z178" s="161">
        <f t="shared" si="159"/>
        <v>0</v>
      </c>
      <c r="AA178" s="161">
        <f t="shared" si="159"/>
        <v>0</v>
      </c>
      <c r="AB178" s="161">
        <f t="shared" si="159"/>
        <v>0</v>
      </c>
      <c r="AC178" s="161">
        <f t="shared" si="159"/>
        <v>0</v>
      </c>
      <c r="AD178" s="161">
        <f t="shared" si="159"/>
        <v>0</v>
      </c>
      <c r="AE178" s="161">
        <f t="shared" si="159"/>
        <v>0</v>
      </c>
      <c r="AF178" s="174">
        <f t="shared" si="159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v>0</v>
      </c>
      <c r="D179" s="161">
        <v>0</v>
      </c>
      <c r="E179" s="161">
        <v>0</v>
      </c>
      <c r="F179" s="161">
        <v>0</v>
      </c>
      <c r="G179" s="161">
        <f t="shared" si="158"/>
        <v>0</v>
      </c>
      <c r="H179" s="161">
        <f t="shared" si="158"/>
        <v>0</v>
      </c>
      <c r="I179" s="161">
        <f t="shared" si="158"/>
        <v>0</v>
      </c>
      <c r="J179" s="161">
        <f t="shared" si="158"/>
        <v>0</v>
      </c>
      <c r="K179" s="161">
        <f t="shared" si="158"/>
        <v>0</v>
      </c>
      <c r="L179" s="161">
        <f t="shared" si="158"/>
        <v>0</v>
      </c>
      <c r="M179" s="161">
        <f t="shared" si="158"/>
        <v>0</v>
      </c>
      <c r="N179" s="161">
        <f t="shared" si="158"/>
        <v>0</v>
      </c>
      <c r="O179" s="161">
        <f t="shared" si="158"/>
        <v>0</v>
      </c>
      <c r="P179" s="161">
        <f t="shared" si="158"/>
        <v>0</v>
      </c>
      <c r="Q179" s="161">
        <f t="shared" si="158"/>
        <v>0</v>
      </c>
      <c r="R179" s="161">
        <f t="shared" si="158"/>
        <v>0</v>
      </c>
      <c r="S179" s="161">
        <f t="shared" si="159"/>
        <v>0</v>
      </c>
      <c r="T179" s="161">
        <f t="shared" si="159"/>
        <v>0</v>
      </c>
      <c r="U179" s="161">
        <f t="shared" si="159"/>
        <v>0</v>
      </c>
      <c r="V179" s="161">
        <f t="shared" si="159"/>
        <v>0</v>
      </c>
      <c r="W179" s="161">
        <f t="shared" si="159"/>
        <v>0</v>
      </c>
      <c r="X179" s="161">
        <f t="shared" si="159"/>
        <v>0</v>
      </c>
      <c r="Y179" s="161">
        <f t="shared" si="159"/>
        <v>0</v>
      </c>
      <c r="Z179" s="161">
        <f t="shared" si="159"/>
        <v>0</v>
      </c>
      <c r="AA179" s="161">
        <f t="shared" si="159"/>
        <v>0</v>
      </c>
      <c r="AB179" s="161">
        <f t="shared" si="159"/>
        <v>0</v>
      </c>
      <c r="AC179" s="161">
        <f t="shared" si="159"/>
        <v>0</v>
      </c>
      <c r="AD179" s="161">
        <f t="shared" si="159"/>
        <v>0</v>
      </c>
      <c r="AE179" s="161">
        <f t="shared" si="159"/>
        <v>0</v>
      </c>
      <c r="AF179" s="174">
        <f t="shared" si="159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v>0</v>
      </c>
      <c r="D180" s="161">
        <v>0</v>
      </c>
      <c r="E180" s="161">
        <v>0</v>
      </c>
      <c r="F180" s="161">
        <v>0</v>
      </c>
      <c r="G180" s="161">
        <f t="shared" si="158"/>
        <v>0</v>
      </c>
      <c r="H180" s="161">
        <f t="shared" si="158"/>
        <v>0</v>
      </c>
      <c r="I180" s="161">
        <f t="shared" si="158"/>
        <v>0</v>
      </c>
      <c r="J180" s="161">
        <f t="shared" si="158"/>
        <v>0</v>
      </c>
      <c r="K180" s="161">
        <f t="shared" si="158"/>
        <v>0</v>
      </c>
      <c r="L180" s="161">
        <f t="shared" si="158"/>
        <v>0</v>
      </c>
      <c r="M180" s="161">
        <f t="shared" si="158"/>
        <v>0</v>
      </c>
      <c r="N180" s="161">
        <f t="shared" si="158"/>
        <v>0</v>
      </c>
      <c r="O180" s="161">
        <f t="shared" si="158"/>
        <v>0</v>
      </c>
      <c r="P180" s="161">
        <f t="shared" si="158"/>
        <v>0</v>
      </c>
      <c r="Q180" s="161">
        <f t="shared" si="158"/>
        <v>0</v>
      </c>
      <c r="R180" s="161">
        <f t="shared" si="158"/>
        <v>0</v>
      </c>
      <c r="S180" s="161">
        <f t="shared" si="159"/>
        <v>0</v>
      </c>
      <c r="T180" s="161">
        <f t="shared" si="159"/>
        <v>0</v>
      </c>
      <c r="U180" s="161">
        <f t="shared" si="159"/>
        <v>0</v>
      </c>
      <c r="V180" s="161">
        <f t="shared" si="159"/>
        <v>0</v>
      </c>
      <c r="W180" s="161">
        <f t="shared" si="159"/>
        <v>0</v>
      </c>
      <c r="X180" s="161">
        <f t="shared" si="159"/>
        <v>0</v>
      </c>
      <c r="Y180" s="161">
        <f t="shared" si="159"/>
        <v>0</v>
      </c>
      <c r="Z180" s="161">
        <f t="shared" si="159"/>
        <v>0</v>
      </c>
      <c r="AA180" s="161">
        <f t="shared" si="159"/>
        <v>0</v>
      </c>
      <c r="AB180" s="161">
        <f t="shared" si="159"/>
        <v>0</v>
      </c>
      <c r="AC180" s="161">
        <f t="shared" si="159"/>
        <v>0</v>
      </c>
      <c r="AD180" s="161">
        <f t="shared" si="159"/>
        <v>0</v>
      </c>
      <c r="AE180" s="161">
        <f t="shared" si="159"/>
        <v>0</v>
      </c>
      <c r="AF180" s="174">
        <f t="shared" si="159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v>0</v>
      </c>
      <c r="D181" s="161">
        <v>0</v>
      </c>
      <c r="E181" s="161">
        <v>0</v>
      </c>
      <c r="F181" s="161">
        <v>0</v>
      </c>
      <c r="G181" s="161">
        <f t="shared" si="158"/>
        <v>0</v>
      </c>
      <c r="H181" s="161">
        <f t="shared" si="158"/>
        <v>0</v>
      </c>
      <c r="I181" s="161">
        <f t="shared" si="158"/>
        <v>0</v>
      </c>
      <c r="J181" s="161">
        <f t="shared" si="158"/>
        <v>0</v>
      </c>
      <c r="K181" s="161">
        <f t="shared" si="158"/>
        <v>0</v>
      </c>
      <c r="L181" s="161">
        <f t="shared" si="158"/>
        <v>0</v>
      </c>
      <c r="M181" s="161">
        <f t="shared" si="158"/>
        <v>0</v>
      </c>
      <c r="N181" s="161">
        <f t="shared" si="158"/>
        <v>0</v>
      </c>
      <c r="O181" s="161">
        <f t="shared" si="158"/>
        <v>0</v>
      </c>
      <c r="P181" s="161">
        <f t="shared" si="158"/>
        <v>0</v>
      </c>
      <c r="Q181" s="161">
        <f t="shared" si="158"/>
        <v>0</v>
      </c>
      <c r="R181" s="161">
        <f t="shared" si="158"/>
        <v>0</v>
      </c>
      <c r="S181" s="161">
        <f t="shared" si="159"/>
        <v>0</v>
      </c>
      <c r="T181" s="161">
        <f t="shared" si="159"/>
        <v>0</v>
      </c>
      <c r="U181" s="161">
        <f t="shared" si="159"/>
        <v>0</v>
      </c>
      <c r="V181" s="161">
        <f t="shared" si="159"/>
        <v>0</v>
      </c>
      <c r="W181" s="161">
        <f t="shared" si="159"/>
        <v>0</v>
      </c>
      <c r="X181" s="161">
        <f t="shared" si="159"/>
        <v>0</v>
      </c>
      <c r="Y181" s="161">
        <f t="shared" si="159"/>
        <v>0</v>
      </c>
      <c r="Z181" s="161">
        <f t="shared" si="159"/>
        <v>0</v>
      </c>
      <c r="AA181" s="161">
        <f t="shared" si="159"/>
        <v>0</v>
      </c>
      <c r="AB181" s="161">
        <f t="shared" si="159"/>
        <v>0</v>
      </c>
      <c r="AC181" s="161">
        <f t="shared" si="159"/>
        <v>0</v>
      </c>
      <c r="AD181" s="161">
        <f t="shared" si="159"/>
        <v>0</v>
      </c>
      <c r="AE181" s="161">
        <f t="shared" si="159"/>
        <v>0</v>
      </c>
      <c r="AF181" s="174">
        <f t="shared" si="159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v>0</v>
      </c>
      <c r="D182" s="161">
        <v>0</v>
      </c>
      <c r="E182" s="161">
        <v>0</v>
      </c>
      <c r="F182" s="161">
        <v>0</v>
      </c>
      <c r="G182" s="161">
        <f t="shared" si="158"/>
        <v>0</v>
      </c>
      <c r="H182" s="161">
        <f t="shared" si="158"/>
        <v>0</v>
      </c>
      <c r="I182" s="161">
        <f t="shared" si="158"/>
        <v>0</v>
      </c>
      <c r="J182" s="161">
        <f t="shared" si="158"/>
        <v>0</v>
      </c>
      <c r="K182" s="161">
        <f t="shared" si="158"/>
        <v>0</v>
      </c>
      <c r="L182" s="161">
        <f t="shared" si="158"/>
        <v>0</v>
      </c>
      <c r="M182" s="161">
        <f t="shared" si="158"/>
        <v>0</v>
      </c>
      <c r="N182" s="161">
        <f t="shared" si="158"/>
        <v>0</v>
      </c>
      <c r="O182" s="161">
        <f t="shared" si="158"/>
        <v>0</v>
      </c>
      <c r="P182" s="161">
        <f t="shared" si="158"/>
        <v>0</v>
      </c>
      <c r="Q182" s="161">
        <f t="shared" si="158"/>
        <v>0</v>
      </c>
      <c r="R182" s="161">
        <f t="shared" si="158"/>
        <v>0</v>
      </c>
      <c r="S182" s="161">
        <f t="shared" si="159"/>
        <v>0</v>
      </c>
      <c r="T182" s="161">
        <f t="shared" si="159"/>
        <v>0</v>
      </c>
      <c r="U182" s="161">
        <f t="shared" si="159"/>
        <v>0</v>
      </c>
      <c r="V182" s="161">
        <f t="shared" si="159"/>
        <v>0</v>
      </c>
      <c r="W182" s="161">
        <f t="shared" si="159"/>
        <v>0</v>
      </c>
      <c r="X182" s="161">
        <f t="shared" si="159"/>
        <v>0</v>
      </c>
      <c r="Y182" s="161">
        <f t="shared" si="159"/>
        <v>0</v>
      </c>
      <c r="Z182" s="161">
        <f t="shared" si="159"/>
        <v>0</v>
      </c>
      <c r="AA182" s="161">
        <f t="shared" si="159"/>
        <v>0</v>
      </c>
      <c r="AB182" s="161">
        <f t="shared" si="159"/>
        <v>0</v>
      </c>
      <c r="AC182" s="161">
        <f t="shared" si="159"/>
        <v>0</v>
      </c>
      <c r="AD182" s="161">
        <f t="shared" si="159"/>
        <v>0</v>
      </c>
      <c r="AE182" s="161">
        <f t="shared" si="159"/>
        <v>0</v>
      </c>
      <c r="AF182" s="174">
        <f t="shared" si="159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v>0</v>
      </c>
      <c r="D183" s="161">
        <v>0</v>
      </c>
      <c r="E183" s="161">
        <v>0</v>
      </c>
      <c r="F183" s="161">
        <v>0</v>
      </c>
      <c r="G183" s="161">
        <f t="shared" si="158"/>
        <v>0</v>
      </c>
      <c r="H183" s="161">
        <f t="shared" si="158"/>
        <v>0</v>
      </c>
      <c r="I183" s="161">
        <f t="shared" si="158"/>
        <v>0</v>
      </c>
      <c r="J183" s="161">
        <f t="shared" si="158"/>
        <v>0</v>
      </c>
      <c r="K183" s="161">
        <f t="shared" si="158"/>
        <v>0</v>
      </c>
      <c r="L183" s="161">
        <f t="shared" si="158"/>
        <v>0</v>
      </c>
      <c r="M183" s="161">
        <f t="shared" si="158"/>
        <v>0</v>
      </c>
      <c r="N183" s="161">
        <f t="shared" si="158"/>
        <v>0</v>
      </c>
      <c r="O183" s="161">
        <f t="shared" si="158"/>
        <v>0</v>
      </c>
      <c r="P183" s="161">
        <f t="shared" si="158"/>
        <v>0</v>
      </c>
      <c r="Q183" s="161">
        <f t="shared" si="158"/>
        <v>0</v>
      </c>
      <c r="R183" s="161">
        <f t="shared" si="158"/>
        <v>0</v>
      </c>
      <c r="S183" s="161">
        <f t="shared" si="159"/>
        <v>0</v>
      </c>
      <c r="T183" s="161">
        <f t="shared" si="159"/>
        <v>0</v>
      </c>
      <c r="U183" s="161">
        <f t="shared" si="159"/>
        <v>0</v>
      </c>
      <c r="V183" s="161">
        <f t="shared" si="159"/>
        <v>0</v>
      </c>
      <c r="W183" s="161">
        <f t="shared" si="159"/>
        <v>0</v>
      </c>
      <c r="X183" s="161">
        <f t="shared" si="159"/>
        <v>0</v>
      </c>
      <c r="Y183" s="161">
        <f t="shared" si="159"/>
        <v>0</v>
      </c>
      <c r="Z183" s="161">
        <f t="shared" si="159"/>
        <v>0</v>
      </c>
      <c r="AA183" s="161">
        <f t="shared" si="159"/>
        <v>0</v>
      </c>
      <c r="AB183" s="161">
        <f t="shared" si="159"/>
        <v>0</v>
      </c>
      <c r="AC183" s="161">
        <f t="shared" si="159"/>
        <v>0</v>
      </c>
      <c r="AD183" s="161">
        <f t="shared" si="159"/>
        <v>0</v>
      </c>
      <c r="AE183" s="161">
        <f t="shared" si="159"/>
        <v>0</v>
      </c>
      <c r="AF183" s="174">
        <f t="shared" si="159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v>0</v>
      </c>
      <c r="D184" s="161">
        <v>0</v>
      </c>
      <c r="E184" s="161">
        <v>0</v>
      </c>
      <c r="F184" s="161">
        <v>0</v>
      </c>
      <c r="G184" s="161">
        <f t="shared" si="158"/>
        <v>0</v>
      </c>
      <c r="H184" s="161">
        <f t="shared" si="158"/>
        <v>0</v>
      </c>
      <c r="I184" s="161">
        <f t="shared" si="158"/>
        <v>0</v>
      </c>
      <c r="J184" s="161">
        <f t="shared" si="158"/>
        <v>0</v>
      </c>
      <c r="K184" s="161">
        <f t="shared" si="158"/>
        <v>0</v>
      </c>
      <c r="L184" s="161">
        <f t="shared" si="158"/>
        <v>0</v>
      </c>
      <c r="M184" s="161">
        <f t="shared" si="158"/>
        <v>0</v>
      </c>
      <c r="N184" s="161">
        <f t="shared" si="158"/>
        <v>0</v>
      </c>
      <c r="O184" s="161">
        <f t="shared" si="158"/>
        <v>0</v>
      </c>
      <c r="P184" s="161">
        <f t="shared" si="158"/>
        <v>0</v>
      </c>
      <c r="Q184" s="161">
        <f t="shared" si="158"/>
        <v>0</v>
      </c>
      <c r="R184" s="161">
        <f t="shared" ref="R184:AF199" si="160">Q184</f>
        <v>0</v>
      </c>
      <c r="S184" s="161">
        <f t="shared" si="160"/>
        <v>0</v>
      </c>
      <c r="T184" s="161">
        <f t="shared" si="160"/>
        <v>0</v>
      </c>
      <c r="U184" s="161">
        <f t="shared" si="160"/>
        <v>0</v>
      </c>
      <c r="V184" s="161">
        <f t="shared" si="160"/>
        <v>0</v>
      </c>
      <c r="W184" s="161">
        <f t="shared" si="160"/>
        <v>0</v>
      </c>
      <c r="X184" s="161">
        <f t="shared" si="160"/>
        <v>0</v>
      </c>
      <c r="Y184" s="161">
        <f t="shared" si="160"/>
        <v>0</v>
      </c>
      <c r="Z184" s="161">
        <f t="shared" si="160"/>
        <v>0</v>
      </c>
      <c r="AA184" s="161">
        <f t="shared" si="160"/>
        <v>0</v>
      </c>
      <c r="AB184" s="161">
        <f t="shared" si="159"/>
        <v>0</v>
      </c>
      <c r="AC184" s="161">
        <f t="shared" si="159"/>
        <v>0</v>
      </c>
      <c r="AD184" s="161">
        <f t="shared" si="160"/>
        <v>0</v>
      </c>
      <c r="AE184" s="161">
        <f t="shared" si="160"/>
        <v>0</v>
      </c>
      <c r="AF184" s="174">
        <f t="shared" si="160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v>0</v>
      </c>
      <c r="D185" s="161">
        <v>0</v>
      </c>
      <c r="E185" s="161">
        <v>0</v>
      </c>
      <c r="F185" s="161">
        <v>0</v>
      </c>
      <c r="G185" s="161">
        <f t="shared" ref="G185:R200" si="161">F185</f>
        <v>0</v>
      </c>
      <c r="H185" s="161">
        <f t="shared" si="161"/>
        <v>0</v>
      </c>
      <c r="I185" s="161">
        <f t="shared" si="161"/>
        <v>0</v>
      </c>
      <c r="J185" s="161">
        <f t="shared" si="161"/>
        <v>0</v>
      </c>
      <c r="K185" s="161">
        <f t="shared" si="161"/>
        <v>0</v>
      </c>
      <c r="L185" s="161">
        <f t="shared" si="161"/>
        <v>0</v>
      </c>
      <c r="M185" s="161">
        <f t="shared" si="161"/>
        <v>0</v>
      </c>
      <c r="N185" s="161">
        <f t="shared" si="161"/>
        <v>0</v>
      </c>
      <c r="O185" s="161">
        <f t="shared" si="161"/>
        <v>0</v>
      </c>
      <c r="P185" s="161">
        <f t="shared" si="161"/>
        <v>0</v>
      </c>
      <c r="Q185" s="161">
        <f t="shared" si="161"/>
        <v>0</v>
      </c>
      <c r="R185" s="161">
        <f t="shared" si="161"/>
        <v>0</v>
      </c>
      <c r="S185" s="161">
        <f t="shared" si="160"/>
        <v>0</v>
      </c>
      <c r="T185" s="161">
        <f t="shared" si="160"/>
        <v>0</v>
      </c>
      <c r="U185" s="161">
        <f t="shared" si="160"/>
        <v>0</v>
      </c>
      <c r="V185" s="161">
        <f t="shared" si="160"/>
        <v>0</v>
      </c>
      <c r="W185" s="161">
        <f t="shared" si="160"/>
        <v>0</v>
      </c>
      <c r="X185" s="161">
        <f t="shared" si="160"/>
        <v>0</v>
      </c>
      <c r="Y185" s="161">
        <f t="shared" si="160"/>
        <v>0</v>
      </c>
      <c r="Z185" s="161">
        <f t="shared" si="160"/>
        <v>0</v>
      </c>
      <c r="AA185" s="161">
        <f t="shared" si="160"/>
        <v>0</v>
      </c>
      <c r="AB185" s="161">
        <f t="shared" si="160"/>
        <v>0</v>
      </c>
      <c r="AC185" s="161">
        <f t="shared" si="160"/>
        <v>0</v>
      </c>
      <c r="AD185" s="161">
        <f t="shared" si="160"/>
        <v>0</v>
      </c>
      <c r="AE185" s="161">
        <f t="shared" si="160"/>
        <v>0</v>
      </c>
      <c r="AF185" s="174">
        <f t="shared" si="160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v>0</v>
      </c>
      <c r="D186" s="161">
        <v>0</v>
      </c>
      <c r="E186" s="161">
        <v>0</v>
      </c>
      <c r="F186" s="161">
        <v>0</v>
      </c>
      <c r="G186" s="161">
        <f t="shared" si="161"/>
        <v>0</v>
      </c>
      <c r="H186" s="161">
        <f t="shared" si="161"/>
        <v>0</v>
      </c>
      <c r="I186" s="161">
        <f t="shared" si="161"/>
        <v>0</v>
      </c>
      <c r="J186" s="161">
        <f t="shared" si="161"/>
        <v>0</v>
      </c>
      <c r="K186" s="161">
        <f t="shared" si="161"/>
        <v>0</v>
      </c>
      <c r="L186" s="161">
        <f t="shared" si="161"/>
        <v>0</v>
      </c>
      <c r="M186" s="161">
        <f t="shared" si="161"/>
        <v>0</v>
      </c>
      <c r="N186" s="161">
        <f t="shared" si="161"/>
        <v>0</v>
      </c>
      <c r="O186" s="161">
        <f t="shared" si="161"/>
        <v>0</v>
      </c>
      <c r="P186" s="161">
        <f t="shared" si="161"/>
        <v>0</v>
      </c>
      <c r="Q186" s="161">
        <f t="shared" si="161"/>
        <v>0</v>
      </c>
      <c r="R186" s="161">
        <f t="shared" si="161"/>
        <v>0</v>
      </c>
      <c r="S186" s="161">
        <f t="shared" si="160"/>
        <v>0</v>
      </c>
      <c r="T186" s="161">
        <f t="shared" si="160"/>
        <v>0</v>
      </c>
      <c r="U186" s="161">
        <f t="shared" si="160"/>
        <v>0</v>
      </c>
      <c r="V186" s="161">
        <f t="shared" si="160"/>
        <v>0</v>
      </c>
      <c r="W186" s="161">
        <f t="shared" si="160"/>
        <v>0</v>
      </c>
      <c r="X186" s="161">
        <f t="shared" si="160"/>
        <v>0</v>
      </c>
      <c r="Y186" s="161">
        <f t="shared" si="160"/>
        <v>0</v>
      </c>
      <c r="Z186" s="161">
        <f t="shared" si="160"/>
        <v>0</v>
      </c>
      <c r="AA186" s="161">
        <f t="shared" si="160"/>
        <v>0</v>
      </c>
      <c r="AB186" s="161">
        <f t="shared" si="160"/>
        <v>0</v>
      </c>
      <c r="AC186" s="161">
        <f t="shared" si="160"/>
        <v>0</v>
      </c>
      <c r="AD186" s="161">
        <f t="shared" si="160"/>
        <v>0</v>
      </c>
      <c r="AE186" s="161">
        <f t="shared" si="160"/>
        <v>0</v>
      </c>
      <c r="AF186" s="174">
        <f t="shared" si="160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v>0</v>
      </c>
      <c r="D187" s="161">
        <v>0</v>
      </c>
      <c r="E187" s="161">
        <v>0</v>
      </c>
      <c r="F187" s="161">
        <v>0</v>
      </c>
      <c r="G187" s="161">
        <f t="shared" si="161"/>
        <v>0</v>
      </c>
      <c r="H187" s="161">
        <f t="shared" si="161"/>
        <v>0</v>
      </c>
      <c r="I187" s="161">
        <f t="shared" si="161"/>
        <v>0</v>
      </c>
      <c r="J187" s="161">
        <f t="shared" si="161"/>
        <v>0</v>
      </c>
      <c r="K187" s="161">
        <f t="shared" si="161"/>
        <v>0</v>
      </c>
      <c r="L187" s="161">
        <f t="shared" si="161"/>
        <v>0</v>
      </c>
      <c r="M187" s="161">
        <f t="shared" si="161"/>
        <v>0</v>
      </c>
      <c r="N187" s="161">
        <f t="shared" si="161"/>
        <v>0</v>
      </c>
      <c r="O187" s="161">
        <f t="shared" si="161"/>
        <v>0</v>
      </c>
      <c r="P187" s="161">
        <f t="shared" si="161"/>
        <v>0</v>
      </c>
      <c r="Q187" s="161">
        <f t="shared" si="161"/>
        <v>0</v>
      </c>
      <c r="R187" s="161">
        <f t="shared" si="161"/>
        <v>0</v>
      </c>
      <c r="S187" s="161">
        <f t="shared" si="160"/>
        <v>0</v>
      </c>
      <c r="T187" s="161">
        <f t="shared" si="160"/>
        <v>0</v>
      </c>
      <c r="U187" s="161">
        <f t="shared" si="160"/>
        <v>0</v>
      </c>
      <c r="V187" s="161">
        <f t="shared" si="160"/>
        <v>0</v>
      </c>
      <c r="W187" s="161">
        <f t="shared" si="160"/>
        <v>0</v>
      </c>
      <c r="X187" s="161">
        <f t="shared" si="160"/>
        <v>0</v>
      </c>
      <c r="Y187" s="161">
        <f t="shared" si="160"/>
        <v>0</v>
      </c>
      <c r="Z187" s="161">
        <f t="shared" si="160"/>
        <v>0</v>
      </c>
      <c r="AA187" s="161">
        <f t="shared" si="160"/>
        <v>0</v>
      </c>
      <c r="AB187" s="161">
        <f t="shared" si="160"/>
        <v>0</v>
      </c>
      <c r="AC187" s="161">
        <f t="shared" si="160"/>
        <v>0</v>
      </c>
      <c r="AD187" s="161">
        <f t="shared" si="160"/>
        <v>0</v>
      </c>
      <c r="AE187" s="161">
        <f t="shared" si="160"/>
        <v>0</v>
      </c>
      <c r="AF187" s="174">
        <f t="shared" si="160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v>0</v>
      </c>
      <c r="D188" s="161">
        <v>0</v>
      </c>
      <c r="E188" s="161">
        <v>0</v>
      </c>
      <c r="F188" s="161">
        <v>0</v>
      </c>
      <c r="G188" s="161">
        <f t="shared" si="161"/>
        <v>0</v>
      </c>
      <c r="H188" s="161">
        <f t="shared" si="161"/>
        <v>0</v>
      </c>
      <c r="I188" s="161">
        <f t="shared" si="161"/>
        <v>0</v>
      </c>
      <c r="J188" s="161">
        <f t="shared" si="161"/>
        <v>0</v>
      </c>
      <c r="K188" s="161">
        <f t="shared" si="161"/>
        <v>0</v>
      </c>
      <c r="L188" s="161">
        <f t="shared" si="161"/>
        <v>0</v>
      </c>
      <c r="M188" s="161">
        <f t="shared" si="161"/>
        <v>0</v>
      </c>
      <c r="N188" s="161">
        <f t="shared" si="161"/>
        <v>0</v>
      </c>
      <c r="O188" s="161">
        <f t="shared" si="161"/>
        <v>0</v>
      </c>
      <c r="P188" s="161">
        <f t="shared" si="161"/>
        <v>0</v>
      </c>
      <c r="Q188" s="161">
        <f t="shared" si="161"/>
        <v>0</v>
      </c>
      <c r="R188" s="161">
        <f t="shared" si="161"/>
        <v>0</v>
      </c>
      <c r="S188" s="161">
        <f t="shared" si="160"/>
        <v>0</v>
      </c>
      <c r="T188" s="161">
        <f t="shared" si="160"/>
        <v>0</v>
      </c>
      <c r="U188" s="161">
        <f t="shared" si="160"/>
        <v>0</v>
      </c>
      <c r="V188" s="161">
        <f t="shared" si="160"/>
        <v>0</v>
      </c>
      <c r="W188" s="161">
        <f t="shared" si="160"/>
        <v>0</v>
      </c>
      <c r="X188" s="161">
        <f t="shared" si="160"/>
        <v>0</v>
      </c>
      <c r="Y188" s="161">
        <f t="shared" si="160"/>
        <v>0</v>
      </c>
      <c r="Z188" s="161">
        <f t="shared" si="160"/>
        <v>0</v>
      </c>
      <c r="AA188" s="161">
        <f t="shared" si="160"/>
        <v>0</v>
      </c>
      <c r="AB188" s="161">
        <f t="shared" si="160"/>
        <v>0</v>
      </c>
      <c r="AC188" s="161">
        <f t="shared" si="160"/>
        <v>0</v>
      </c>
      <c r="AD188" s="161">
        <f t="shared" si="160"/>
        <v>0</v>
      </c>
      <c r="AE188" s="161">
        <f t="shared" si="160"/>
        <v>0</v>
      </c>
      <c r="AF188" s="174">
        <f t="shared" si="160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v>0</v>
      </c>
      <c r="D189" s="161">
        <v>0</v>
      </c>
      <c r="E189" s="161">
        <v>0</v>
      </c>
      <c r="F189" s="161">
        <v>0</v>
      </c>
      <c r="G189" s="161">
        <f t="shared" si="161"/>
        <v>0</v>
      </c>
      <c r="H189" s="161">
        <f t="shared" si="161"/>
        <v>0</v>
      </c>
      <c r="I189" s="161">
        <f t="shared" si="161"/>
        <v>0</v>
      </c>
      <c r="J189" s="161">
        <f t="shared" si="161"/>
        <v>0</v>
      </c>
      <c r="K189" s="161">
        <f t="shared" si="161"/>
        <v>0</v>
      </c>
      <c r="L189" s="161">
        <f t="shared" si="161"/>
        <v>0</v>
      </c>
      <c r="M189" s="161">
        <f t="shared" si="161"/>
        <v>0</v>
      </c>
      <c r="N189" s="161">
        <f t="shared" si="161"/>
        <v>0</v>
      </c>
      <c r="O189" s="161">
        <f t="shared" si="161"/>
        <v>0</v>
      </c>
      <c r="P189" s="161">
        <f t="shared" si="161"/>
        <v>0</v>
      </c>
      <c r="Q189" s="161">
        <f t="shared" si="161"/>
        <v>0</v>
      </c>
      <c r="R189" s="161">
        <f t="shared" si="161"/>
        <v>0</v>
      </c>
      <c r="S189" s="161">
        <f t="shared" si="160"/>
        <v>0</v>
      </c>
      <c r="T189" s="161">
        <f t="shared" si="160"/>
        <v>0</v>
      </c>
      <c r="U189" s="161">
        <f t="shared" si="160"/>
        <v>0</v>
      </c>
      <c r="V189" s="161">
        <f t="shared" si="160"/>
        <v>0</v>
      </c>
      <c r="W189" s="161">
        <f t="shared" si="160"/>
        <v>0</v>
      </c>
      <c r="X189" s="161">
        <f t="shared" si="160"/>
        <v>0</v>
      </c>
      <c r="Y189" s="161">
        <f t="shared" si="160"/>
        <v>0</v>
      </c>
      <c r="Z189" s="161">
        <f t="shared" si="160"/>
        <v>0</v>
      </c>
      <c r="AA189" s="161">
        <f t="shared" si="160"/>
        <v>0</v>
      </c>
      <c r="AB189" s="161">
        <f t="shared" si="160"/>
        <v>0</v>
      </c>
      <c r="AC189" s="161">
        <f t="shared" si="160"/>
        <v>0</v>
      </c>
      <c r="AD189" s="161">
        <f t="shared" si="160"/>
        <v>0</v>
      </c>
      <c r="AE189" s="161">
        <f t="shared" si="160"/>
        <v>0</v>
      </c>
      <c r="AF189" s="174">
        <f t="shared" si="160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v>0</v>
      </c>
      <c r="D190" s="161">
        <v>0</v>
      </c>
      <c r="E190" s="161">
        <v>0</v>
      </c>
      <c r="F190" s="161">
        <v>0</v>
      </c>
      <c r="G190" s="161">
        <f t="shared" si="161"/>
        <v>0</v>
      </c>
      <c r="H190" s="161">
        <f t="shared" si="161"/>
        <v>0</v>
      </c>
      <c r="I190" s="161">
        <f t="shared" si="161"/>
        <v>0</v>
      </c>
      <c r="J190" s="161">
        <f t="shared" si="161"/>
        <v>0</v>
      </c>
      <c r="K190" s="161">
        <f t="shared" si="161"/>
        <v>0</v>
      </c>
      <c r="L190" s="161">
        <f t="shared" si="161"/>
        <v>0</v>
      </c>
      <c r="M190" s="161">
        <f t="shared" si="161"/>
        <v>0</v>
      </c>
      <c r="N190" s="161">
        <f t="shared" si="161"/>
        <v>0</v>
      </c>
      <c r="O190" s="161">
        <f t="shared" si="161"/>
        <v>0</v>
      </c>
      <c r="P190" s="161">
        <f t="shared" si="161"/>
        <v>0</v>
      </c>
      <c r="Q190" s="161">
        <f t="shared" si="161"/>
        <v>0</v>
      </c>
      <c r="R190" s="161">
        <f t="shared" si="161"/>
        <v>0</v>
      </c>
      <c r="S190" s="161">
        <f t="shared" si="160"/>
        <v>0</v>
      </c>
      <c r="T190" s="161">
        <f t="shared" si="160"/>
        <v>0</v>
      </c>
      <c r="U190" s="161">
        <f t="shared" si="160"/>
        <v>0</v>
      </c>
      <c r="V190" s="161">
        <f t="shared" si="160"/>
        <v>0</v>
      </c>
      <c r="W190" s="161">
        <f t="shared" si="160"/>
        <v>0</v>
      </c>
      <c r="X190" s="161">
        <f t="shared" si="160"/>
        <v>0</v>
      </c>
      <c r="Y190" s="161">
        <f t="shared" si="160"/>
        <v>0</v>
      </c>
      <c r="Z190" s="161">
        <f t="shared" si="160"/>
        <v>0</v>
      </c>
      <c r="AA190" s="161">
        <f t="shared" si="160"/>
        <v>0</v>
      </c>
      <c r="AB190" s="161">
        <f t="shared" si="160"/>
        <v>0</v>
      </c>
      <c r="AC190" s="161">
        <f t="shared" si="160"/>
        <v>0</v>
      </c>
      <c r="AD190" s="161">
        <f t="shared" si="160"/>
        <v>0</v>
      </c>
      <c r="AE190" s="161">
        <f t="shared" si="160"/>
        <v>0</v>
      </c>
      <c r="AF190" s="174">
        <f t="shared" si="160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v>0</v>
      </c>
      <c r="D191" s="161">
        <v>0</v>
      </c>
      <c r="E191" s="161">
        <v>0</v>
      </c>
      <c r="F191" s="161">
        <v>0</v>
      </c>
      <c r="G191" s="161">
        <f t="shared" si="161"/>
        <v>0</v>
      </c>
      <c r="H191" s="161">
        <f t="shared" si="161"/>
        <v>0</v>
      </c>
      <c r="I191" s="161">
        <f t="shared" si="161"/>
        <v>0</v>
      </c>
      <c r="J191" s="161">
        <f t="shared" si="161"/>
        <v>0</v>
      </c>
      <c r="K191" s="161">
        <f t="shared" si="161"/>
        <v>0</v>
      </c>
      <c r="L191" s="161">
        <f t="shared" si="161"/>
        <v>0</v>
      </c>
      <c r="M191" s="161">
        <f t="shared" si="161"/>
        <v>0</v>
      </c>
      <c r="N191" s="161">
        <f t="shared" si="161"/>
        <v>0</v>
      </c>
      <c r="O191" s="161">
        <f t="shared" si="161"/>
        <v>0</v>
      </c>
      <c r="P191" s="161">
        <f t="shared" si="161"/>
        <v>0</v>
      </c>
      <c r="Q191" s="161">
        <f t="shared" si="161"/>
        <v>0</v>
      </c>
      <c r="R191" s="161">
        <f t="shared" si="161"/>
        <v>0</v>
      </c>
      <c r="S191" s="161">
        <f t="shared" si="160"/>
        <v>0</v>
      </c>
      <c r="T191" s="161">
        <f t="shared" si="160"/>
        <v>0</v>
      </c>
      <c r="U191" s="161">
        <f t="shared" si="160"/>
        <v>0</v>
      </c>
      <c r="V191" s="161">
        <f t="shared" si="160"/>
        <v>0</v>
      </c>
      <c r="W191" s="161">
        <f t="shared" si="160"/>
        <v>0</v>
      </c>
      <c r="X191" s="161">
        <f t="shared" si="160"/>
        <v>0</v>
      </c>
      <c r="Y191" s="161">
        <f t="shared" si="160"/>
        <v>0</v>
      </c>
      <c r="Z191" s="161">
        <f t="shared" si="160"/>
        <v>0</v>
      </c>
      <c r="AA191" s="161">
        <f t="shared" si="160"/>
        <v>0</v>
      </c>
      <c r="AB191" s="161">
        <f t="shared" si="160"/>
        <v>0</v>
      </c>
      <c r="AC191" s="161">
        <f t="shared" si="160"/>
        <v>0</v>
      </c>
      <c r="AD191" s="161">
        <f t="shared" si="160"/>
        <v>0</v>
      </c>
      <c r="AE191" s="161">
        <f t="shared" si="160"/>
        <v>0</v>
      </c>
      <c r="AF191" s="174">
        <f t="shared" si="160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v>0</v>
      </c>
      <c r="D192" s="161">
        <v>0</v>
      </c>
      <c r="E192" s="161">
        <v>0</v>
      </c>
      <c r="F192" s="161">
        <v>0</v>
      </c>
      <c r="G192" s="161">
        <f t="shared" si="161"/>
        <v>0</v>
      </c>
      <c r="H192" s="161">
        <f t="shared" si="161"/>
        <v>0</v>
      </c>
      <c r="I192" s="161">
        <f t="shared" si="161"/>
        <v>0</v>
      </c>
      <c r="J192" s="161">
        <f t="shared" si="161"/>
        <v>0</v>
      </c>
      <c r="K192" s="161">
        <f t="shared" si="161"/>
        <v>0</v>
      </c>
      <c r="L192" s="161">
        <f t="shared" si="161"/>
        <v>0</v>
      </c>
      <c r="M192" s="161">
        <f t="shared" si="161"/>
        <v>0</v>
      </c>
      <c r="N192" s="161">
        <f t="shared" si="161"/>
        <v>0</v>
      </c>
      <c r="O192" s="161">
        <f t="shared" si="161"/>
        <v>0</v>
      </c>
      <c r="P192" s="161">
        <f t="shared" si="161"/>
        <v>0</v>
      </c>
      <c r="Q192" s="161">
        <f t="shared" si="161"/>
        <v>0</v>
      </c>
      <c r="R192" s="161">
        <f t="shared" si="161"/>
        <v>0</v>
      </c>
      <c r="S192" s="161">
        <f t="shared" si="160"/>
        <v>0</v>
      </c>
      <c r="T192" s="161">
        <f t="shared" si="160"/>
        <v>0</v>
      </c>
      <c r="U192" s="161">
        <f t="shared" si="160"/>
        <v>0</v>
      </c>
      <c r="V192" s="161">
        <f t="shared" si="160"/>
        <v>0</v>
      </c>
      <c r="W192" s="161">
        <f t="shared" si="160"/>
        <v>0</v>
      </c>
      <c r="X192" s="161">
        <f t="shared" si="160"/>
        <v>0</v>
      </c>
      <c r="Y192" s="161">
        <f t="shared" si="160"/>
        <v>0</v>
      </c>
      <c r="Z192" s="161">
        <f t="shared" si="160"/>
        <v>0</v>
      </c>
      <c r="AA192" s="161">
        <f t="shared" si="160"/>
        <v>0</v>
      </c>
      <c r="AB192" s="161">
        <f t="shared" si="160"/>
        <v>0</v>
      </c>
      <c r="AC192" s="161">
        <f t="shared" si="160"/>
        <v>0</v>
      </c>
      <c r="AD192" s="161">
        <f t="shared" si="160"/>
        <v>0</v>
      </c>
      <c r="AE192" s="161">
        <f t="shared" si="160"/>
        <v>0</v>
      </c>
      <c r="AF192" s="174">
        <f t="shared" si="160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v>0</v>
      </c>
      <c r="D193" s="161">
        <v>0</v>
      </c>
      <c r="E193" s="161">
        <v>0</v>
      </c>
      <c r="F193" s="161">
        <v>0</v>
      </c>
      <c r="G193" s="161">
        <f t="shared" si="161"/>
        <v>0</v>
      </c>
      <c r="H193" s="161">
        <f t="shared" si="161"/>
        <v>0</v>
      </c>
      <c r="I193" s="161">
        <f t="shared" si="161"/>
        <v>0</v>
      </c>
      <c r="J193" s="161">
        <f t="shared" si="161"/>
        <v>0</v>
      </c>
      <c r="K193" s="161">
        <f t="shared" si="161"/>
        <v>0</v>
      </c>
      <c r="L193" s="161">
        <f t="shared" si="161"/>
        <v>0</v>
      </c>
      <c r="M193" s="161">
        <f t="shared" si="161"/>
        <v>0</v>
      </c>
      <c r="N193" s="161">
        <f t="shared" si="161"/>
        <v>0</v>
      </c>
      <c r="O193" s="161">
        <f t="shared" si="161"/>
        <v>0</v>
      </c>
      <c r="P193" s="161">
        <f t="shared" si="161"/>
        <v>0</v>
      </c>
      <c r="Q193" s="161">
        <f t="shared" si="161"/>
        <v>0</v>
      </c>
      <c r="R193" s="161">
        <f t="shared" si="161"/>
        <v>0</v>
      </c>
      <c r="S193" s="161">
        <f t="shared" si="160"/>
        <v>0</v>
      </c>
      <c r="T193" s="161">
        <f t="shared" si="160"/>
        <v>0</v>
      </c>
      <c r="U193" s="161">
        <f t="shared" si="160"/>
        <v>0</v>
      </c>
      <c r="V193" s="161">
        <f t="shared" si="160"/>
        <v>0</v>
      </c>
      <c r="W193" s="161">
        <f t="shared" si="160"/>
        <v>0</v>
      </c>
      <c r="X193" s="161">
        <f t="shared" si="160"/>
        <v>0</v>
      </c>
      <c r="Y193" s="161">
        <f t="shared" si="160"/>
        <v>0</v>
      </c>
      <c r="Z193" s="161">
        <f t="shared" si="160"/>
        <v>0</v>
      </c>
      <c r="AA193" s="161">
        <f t="shared" si="160"/>
        <v>0</v>
      </c>
      <c r="AB193" s="161">
        <f t="shared" si="160"/>
        <v>0</v>
      </c>
      <c r="AC193" s="161">
        <f t="shared" si="160"/>
        <v>0</v>
      </c>
      <c r="AD193" s="161">
        <f t="shared" si="160"/>
        <v>0</v>
      </c>
      <c r="AE193" s="161">
        <f t="shared" si="160"/>
        <v>0</v>
      </c>
      <c r="AF193" s="174">
        <f t="shared" si="160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v>0</v>
      </c>
      <c r="D194" s="161">
        <v>0</v>
      </c>
      <c r="E194" s="161">
        <v>0</v>
      </c>
      <c r="F194" s="161">
        <v>0</v>
      </c>
      <c r="G194" s="161">
        <f t="shared" si="161"/>
        <v>0</v>
      </c>
      <c r="H194" s="161">
        <f t="shared" si="161"/>
        <v>0</v>
      </c>
      <c r="I194" s="161">
        <f t="shared" si="161"/>
        <v>0</v>
      </c>
      <c r="J194" s="161">
        <f t="shared" si="161"/>
        <v>0</v>
      </c>
      <c r="K194" s="161">
        <f t="shared" si="161"/>
        <v>0</v>
      </c>
      <c r="L194" s="161">
        <f t="shared" si="161"/>
        <v>0</v>
      </c>
      <c r="M194" s="161">
        <f t="shared" si="161"/>
        <v>0</v>
      </c>
      <c r="N194" s="161">
        <f t="shared" si="161"/>
        <v>0</v>
      </c>
      <c r="O194" s="161">
        <f t="shared" si="161"/>
        <v>0</v>
      </c>
      <c r="P194" s="161">
        <f t="shared" si="161"/>
        <v>0</v>
      </c>
      <c r="Q194" s="161">
        <f t="shared" si="161"/>
        <v>0</v>
      </c>
      <c r="R194" s="161">
        <f t="shared" si="161"/>
        <v>0</v>
      </c>
      <c r="S194" s="161">
        <f t="shared" si="160"/>
        <v>0</v>
      </c>
      <c r="T194" s="161">
        <f t="shared" si="160"/>
        <v>0</v>
      </c>
      <c r="U194" s="161">
        <f t="shared" si="160"/>
        <v>0</v>
      </c>
      <c r="V194" s="161">
        <f t="shared" si="160"/>
        <v>0</v>
      </c>
      <c r="W194" s="161">
        <f t="shared" si="160"/>
        <v>0</v>
      </c>
      <c r="X194" s="161">
        <f t="shared" si="160"/>
        <v>0</v>
      </c>
      <c r="Y194" s="161">
        <f t="shared" si="160"/>
        <v>0</v>
      </c>
      <c r="Z194" s="161">
        <f t="shared" si="160"/>
        <v>0</v>
      </c>
      <c r="AA194" s="161">
        <f t="shared" si="160"/>
        <v>0</v>
      </c>
      <c r="AB194" s="161">
        <f t="shared" si="160"/>
        <v>0</v>
      </c>
      <c r="AC194" s="161">
        <f t="shared" si="160"/>
        <v>0</v>
      </c>
      <c r="AD194" s="161">
        <f t="shared" si="160"/>
        <v>0</v>
      </c>
      <c r="AE194" s="161">
        <f t="shared" si="160"/>
        <v>0</v>
      </c>
      <c r="AF194" s="174">
        <f t="shared" si="160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v>0</v>
      </c>
      <c r="D195" s="161">
        <v>0</v>
      </c>
      <c r="E195" s="161">
        <v>0</v>
      </c>
      <c r="F195" s="161">
        <v>0</v>
      </c>
      <c r="G195" s="161">
        <f t="shared" si="161"/>
        <v>0</v>
      </c>
      <c r="H195" s="161">
        <f t="shared" si="161"/>
        <v>0</v>
      </c>
      <c r="I195" s="161">
        <f t="shared" si="161"/>
        <v>0</v>
      </c>
      <c r="J195" s="161">
        <f t="shared" si="161"/>
        <v>0</v>
      </c>
      <c r="K195" s="161">
        <f t="shared" si="161"/>
        <v>0</v>
      </c>
      <c r="L195" s="161">
        <f t="shared" si="161"/>
        <v>0</v>
      </c>
      <c r="M195" s="161">
        <f t="shared" si="161"/>
        <v>0</v>
      </c>
      <c r="N195" s="161">
        <f t="shared" si="161"/>
        <v>0</v>
      </c>
      <c r="O195" s="161">
        <f t="shared" si="161"/>
        <v>0</v>
      </c>
      <c r="P195" s="161">
        <f t="shared" si="161"/>
        <v>0</v>
      </c>
      <c r="Q195" s="161">
        <f t="shared" si="161"/>
        <v>0</v>
      </c>
      <c r="R195" s="161">
        <f t="shared" si="161"/>
        <v>0</v>
      </c>
      <c r="S195" s="161">
        <f t="shared" si="160"/>
        <v>0</v>
      </c>
      <c r="T195" s="161">
        <f t="shared" si="160"/>
        <v>0</v>
      </c>
      <c r="U195" s="161">
        <f t="shared" si="160"/>
        <v>0</v>
      </c>
      <c r="V195" s="161">
        <f t="shared" si="160"/>
        <v>0</v>
      </c>
      <c r="W195" s="161">
        <f t="shared" si="160"/>
        <v>0</v>
      </c>
      <c r="X195" s="161">
        <f t="shared" si="160"/>
        <v>0</v>
      </c>
      <c r="Y195" s="161">
        <f t="shared" si="160"/>
        <v>0</v>
      </c>
      <c r="Z195" s="161">
        <f t="shared" si="160"/>
        <v>0</v>
      </c>
      <c r="AA195" s="161">
        <f t="shared" si="160"/>
        <v>0</v>
      </c>
      <c r="AB195" s="161">
        <f t="shared" si="160"/>
        <v>0</v>
      </c>
      <c r="AC195" s="161">
        <f t="shared" si="160"/>
        <v>0</v>
      </c>
      <c r="AD195" s="161">
        <f t="shared" si="160"/>
        <v>0</v>
      </c>
      <c r="AE195" s="161">
        <f t="shared" si="160"/>
        <v>0</v>
      </c>
      <c r="AF195" s="174">
        <f t="shared" si="160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v>0</v>
      </c>
      <c r="D196" s="161">
        <v>0</v>
      </c>
      <c r="E196" s="161">
        <v>0</v>
      </c>
      <c r="F196" s="161">
        <v>0</v>
      </c>
      <c r="G196" s="161">
        <f t="shared" si="161"/>
        <v>0</v>
      </c>
      <c r="H196" s="161">
        <f t="shared" si="161"/>
        <v>0</v>
      </c>
      <c r="I196" s="161">
        <f t="shared" si="161"/>
        <v>0</v>
      </c>
      <c r="J196" s="161">
        <f t="shared" si="161"/>
        <v>0</v>
      </c>
      <c r="K196" s="161">
        <f t="shared" si="161"/>
        <v>0</v>
      </c>
      <c r="L196" s="161">
        <f t="shared" si="161"/>
        <v>0</v>
      </c>
      <c r="M196" s="161">
        <f t="shared" si="161"/>
        <v>0</v>
      </c>
      <c r="N196" s="161">
        <f t="shared" si="161"/>
        <v>0</v>
      </c>
      <c r="O196" s="161">
        <f t="shared" si="161"/>
        <v>0</v>
      </c>
      <c r="P196" s="161">
        <f t="shared" si="161"/>
        <v>0</v>
      </c>
      <c r="Q196" s="161">
        <f t="shared" si="161"/>
        <v>0</v>
      </c>
      <c r="R196" s="161">
        <f t="shared" si="161"/>
        <v>0</v>
      </c>
      <c r="S196" s="161">
        <f t="shared" si="160"/>
        <v>0</v>
      </c>
      <c r="T196" s="161">
        <f t="shared" si="160"/>
        <v>0</v>
      </c>
      <c r="U196" s="161">
        <f t="shared" si="160"/>
        <v>0</v>
      </c>
      <c r="V196" s="161">
        <f t="shared" si="160"/>
        <v>0</v>
      </c>
      <c r="W196" s="161">
        <f t="shared" si="160"/>
        <v>0</v>
      </c>
      <c r="X196" s="161">
        <f t="shared" si="160"/>
        <v>0</v>
      </c>
      <c r="Y196" s="161">
        <f t="shared" si="160"/>
        <v>0</v>
      </c>
      <c r="Z196" s="161">
        <f t="shared" si="160"/>
        <v>0</v>
      </c>
      <c r="AA196" s="161">
        <f t="shared" si="160"/>
        <v>0</v>
      </c>
      <c r="AB196" s="161">
        <f t="shared" si="160"/>
        <v>0</v>
      </c>
      <c r="AC196" s="161">
        <f t="shared" si="160"/>
        <v>0</v>
      </c>
      <c r="AD196" s="161">
        <f t="shared" si="160"/>
        <v>0</v>
      </c>
      <c r="AE196" s="161">
        <f t="shared" si="160"/>
        <v>0</v>
      </c>
      <c r="AF196" s="174">
        <f t="shared" si="160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v>0</v>
      </c>
      <c r="D197" s="161">
        <v>0</v>
      </c>
      <c r="E197" s="161">
        <v>0</v>
      </c>
      <c r="F197" s="161">
        <v>0</v>
      </c>
      <c r="G197" s="161">
        <f t="shared" si="161"/>
        <v>0</v>
      </c>
      <c r="H197" s="161">
        <f t="shared" si="161"/>
        <v>0</v>
      </c>
      <c r="I197" s="161">
        <f t="shared" si="161"/>
        <v>0</v>
      </c>
      <c r="J197" s="161">
        <f t="shared" si="161"/>
        <v>0</v>
      </c>
      <c r="K197" s="161">
        <f t="shared" si="161"/>
        <v>0</v>
      </c>
      <c r="L197" s="161">
        <f t="shared" si="161"/>
        <v>0</v>
      </c>
      <c r="M197" s="161">
        <f t="shared" si="161"/>
        <v>0</v>
      </c>
      <c r="N197" s="161">
        <f t="shared" si="161"/>
        <v>0</v>
      </c>
      <c r="O197" s="161">
        <f t="shared" si="161"/>
        <v>0</v>
      </c>
      <c r="P197" s="161">
        <f t="shared" si="161"/>
        <v>0</v>
      </c>
      <c r="Q197" s="161">
        <f t="shared" si="161"/>
        <v>0</v>
      </c>
      <c r="R197" s="161">
        <f t="shared" si="161"/>
        <v>0</v>
      </c>
      <c r="S197" s="161">
        <f t="shared" si="160"/>
        <v>0</v>
      </c>
      <c r="T197" s="161">
        <f t="shared" si="160"/>
        <v>0</v>
      </c>
      <c r="U197" s="161">
        <f t="shared" si="160"/>
        <v>0</v>
      </c>
      <c r="V197" s="161">
        <f t="shared" si="160"/>
        <v>0</v>
      </c>
      <c r="W197" s="161">
        <f t="shared" si="160"/>
        <v>0</v>
      </c>
      <c r="X197" s="161">
        <f t="shared" si="160"/>
        <v>0</v>
      </c>
      <c r="Y197" s="161">
        <f t="shared" si="160"/>
        <v>0</v>
      </c>
      <c r="Z197" s="161">
        <f t="shared" si="160"/>
        <v>0</v>
      </c>
      <c r="AA197" s="161">
        <f t="shared" si="160"/>
        <v>0</v>
      </c>
      <c r="AB197" s="161">
        <f t="shared" si="160"/>
        <v>0</v>
      </c>
      <c r="AC197" s="161">
        <f t="shared" si="160"/>
        <v>0</v>
      </c>
      <c r="AD197" s="161">
        <f t="shared" si="160"/>
        <v>0</v>
      </c>
      <c r="AE197" s="161">
        <f t="shared" si="160"/>
        <v>0</v>
      </c>
      <c r="AF197" s="174">
        <f t="shared" si="160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v>0</v>
      </c>
      <c r="D198" s="161">
        <v>0</v>
      </c>
      <c r="E198" s="161">
        <v>0</v>
      </c>
      <c r="F198" s="161">
        <v>0</v>
      </c>
      <c r="G198" s="161">
        <f t="shared" si="161"/>
        <v>0</v>
      </c>
      <c r="H198" s="161">
        <f t="shared" si="161"/>
        <v>0</v>
      </c>
      <c r="I198" s="161">
        <f t="shared" si="161"/>
        <v>0</v>
      </c>
      <c r="J198" s="161">
        <f t="shared" si="161"/>
        <v>0</v>
      </c>
      <c r="K198" s="161">
        <f t="shared" si="161"/>
        <v>0</v>
      </c>
      <c r="L198" s="161">
        <f t="shared" si="161"/>
        <v>0</v>
      </c>
      <c r="M198" s="161">
        <f t="shared" si="161"/>
        <v>0</v>
      </c>
      <c r="N198" s="161">
        <f t="shared" si="161"/>
        <v>0</v>
      </c>
      <c r="O198" s="161">
        <f t="shared" si="161"/>
        <v>0</v>
      </c>
      <c r="P198" s="161">
        <f t="shared" si="161"/>
        <v>0</v>
      </c>
      <c r="Q198" s="161">
        <f t="shared" si="161"/>
        <v>0</v>
      </c>
      <c r="R198" s="161">
        <f t="shared" si="161"/>
        <v>0</v>
      </c>
      <c r="S198" s="161">
        <f t="shared" si="160"/>
        <v>0</v>
      </c>
      <c r="T198" s="161">
        <f t="shared" si="160"/>
        <v>0</v>
      </c>
      <c r="U198" s="161">
        <f t="shared" si="160"/>
        <v>0</v>
      </c>
      <c r="V198" s="161">
        <f t="shared" si="160"/>
        <v>0</v>
      </c>
      <c r="W198" s="161">
        <f t="shared" si="160"/>
        <v>0</v>
      </c>
      <c r="X198" s="161">
        <f t="shared" si="160"/>
        <v>0</v>
      </c>
      <c r="Y198" s="161">
        <f t="shared" si="160"/>
        <v>0</v>
      </c>
      <c r="Z198" s="161">
        <f t="shared" si="160"/>
        <v>0</v>
      </c>
      <c r="AA198" s="161">
        <f t="shared" si="160"/>
        <v>0</v>
      </c>
      <c r="AB198" s="161">
        <f t="shared" si="160"/>
        <v>0</v>
      </c>
      <c r="AC198" s="161">
        <f t="shared" si="160"/>
        <v>0</v>
      </c>
      <c r="AD198" s="161">
        <f t="shared" si="160"/>
        <v>0</v>
      </c>
      <c r="AE198" s="161">
        <f t="shared" si="160"/>
        <v>0</v>
      </c>
      <c r="AF198" s="174">
        <f t="shared" si="160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v>0</v>
      </c>
      <c r="D199" s="161">
        <v>0</v>
      </c>
      <c r="E199" s="161">
        <v>0</v>
      </c>
      <c r="F199" s="161">
        <v>0</v>
      </c>
      <c r="G199" s="161">
        <f t="shared" si="161"/>
        <v>0</v>
      </c>
      <c r="H199" s="161">
        <f t="shared" si="161"/>
        <v>0</v>
      </c>
      <c r="I199" s="161">
        <f t="shared" si="161"/>
        <v>0</v>
      </c>
      <c r="J199" s="161">
        <f t="shared" si="161"/>
        <v>0</v>
      </c>
      <c r="K199" s="161">
        <f t="shared" si="161"/>
        <v>0</v>
      </c>
      <c r="L199" s="161">
        <f t="shared" si="161"/>
        <v>0</v>
      </c>
      <c r="M199" s="161">
        <f t="shared" si="161"/>
        <v>0</v>
      </c>
      <c r="N199" s="161">
        <f t="shared" si="161"/>
        <v>0</v>
      </c>
      <c r="O199" s="161">
        <f t="shared" si="161"/>
        <v>0</v>
      </c>
      <c r="P199" s="161">
        <f t="shared" si="161"/>
        <v>0</v>
      </c>
      <c r="Q199" s="161">
        <f t="shared" si="161"/>
        <v>0</v>
      </c>
      <c r="R199" s="161">
        <f t="shared" si="161"/>
        <v>0</v>
      </c>
      <c r="S199" s="161">
        <f t="shared" si="160"/>
        <v>0</v>
      </c>
      <c r="T199" s="161">
        <f t="shared" si="160"/>
        <v>0</v>
      </c>
      <c r="U199" s="161">
        <f t="shared" si="160"/>
        <v>0</v>
      </c>
      <c r="V199" s="161">
        <f t="shared" si="160"/>
        <v>0</v>
      </c>
      <c r="W199" s="161">
        <f t="shared" si="160"/>
        <v>0</v>
      </c>
      <c r="X199" s="161">
        <f t="shared" si="160"/>
        <v>0</v>
      </c>
      <c r="Y199" s="161">
        <f t="shared" si="160"/>
        <v>0</v>
      </c>
      <c r="Z199" s="161">
        <f t="shared" si="160"/>
        <v>0</v>
      </c>
      <c r="AA199" s="161">
        <f t="shared" si="160"/>
        <v>0</v>
      </c>
      <c r="AB199" s="161">
        <f t="shared" si="160"/>
        <v>0</v>
      </c>
      <c r="AC199" s="161">
        <f t="shared" si="160"/>
        <v>0</v>
      </c>
      <c r="AD199" s="161">
        <f t="shared" si="160"/>
        <v>0</v>
      </c>
      <c r="AE199" s="161">
        <f t="shared" si="160"/>
        <v>0</v>
      </c>
      <c r="AF199" s="174">
        <f t="shared" si="160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v>0</v>
      </c>
      <c r="D200" s="161">
        <v>0</v>
      </c>
      <c r="E200" s="161">
        <v>0</v>
      </c>
      <c r="F200" s="161">
        <v>0</v>
      </c>
      <c r="G200" s="161">
        <f t="shared" si="161"/>
        <v>0</v>
      </c>
      <c r="H200" s="161">
        <f t="shared" si="161"/>
        <v>0</v>
      </c>
      <c r="I200" s="161">
        <f t="shared" si="161"/>
        <v>0</v>
      </c>
      <c r="J200" s="161">
        <f t="shared" si="161"/>
        <v>0</v>
      </c>
      <c r="K200" s="161">
        <f t="shared" si="161"/>
        <v>0</v>
      </c>
      <c r="L200" s="161">
        <f t="shared" si="161"/>
        <v>0</v>
      </c>
      <c r="M200" s="161">
        <f t="shared" si="161"/>
        <v>0</v>
      </c>
      <c r="N200" s="161">
        <f t="shared" si="161"/>
        <v>0</v>
      </c>
      <c r="O200" s="161">
        <f t="shared" si="161"/>
        <v>0</v>
      </c>
      <c r="P200" s="161">
        <f t="shared" si="161"/>
        <v>0</v>
      </c>
      <c r="Q200" s="161">
        <f t="shared" si="161"/>
        <v>0</v>
      </c>
      <c r="R200" s="161">
        <f t="shared" ref="R200:AF215" si="162">Q200</f>
        <v>0</v>
      </c>
      <c r="S200" s="161">
        <f t="shared" si="162"/>
        <v>0</v>
      </c>
      <c r="T200" s="161">
        <f t="shared" si="162"/>
        <v>0</v>
      </c>
      <c r="U200" s="161">
        <f t="shared" si="162"/>
        <v>0</v>
      </c>
      <c r="V200" s="161">
        <f t="shared" si="162"/>
        <v>0</v>
      </c>
      <c r="W200" s="161">
        <f t="shared" si="162"/>
        <v>0</v>
      </c>
      <c r="X200" s="161">
        <f t="shared" si="162"/>
        <v>0</v>
      </c>
      <c r="Y200" s="161">
        <f t="shared" si="162"/>
        <v>0</v>
      </c>
      <c r="Z200" s="161">
        <f t="shared" si="162"/>
        <v>0</v>
      </c>
      <c r="AA200" s="161">
        <f t="shared" si="162"/>
        <v>0</v>
      </c>
      <c r="AB200" s="161">
        <f t="shared" si="162"/>
        <v>0</v>
      </c>
      <c r="AC200" s="161">
        <f t="shared" si="162"/>
        <v>0</v>
      </c>
      <c r="AD200" s="161">
        <f t="shared" si="162"/>
        <v>0</v>
      </c>
      <c r="AE200" s="161">
        <f t="shared" si="162"/>
        <v>0</v>
      </c>
      <c r="AF200" s="174">
        <f t="shared" si="16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v>0</v>
      </c>
      <c r="D201" s="161">
        <v>0</v>
      </c>
      <c r="E201" s="161">
        <v>0</v>
      </c>
      <c r="F201" s="161">
        <v>0</v>
      </c>
      <c r="G201" s="161">
        <f t="shared" ref="G201:R216" si="163">F201</f>
        <v>0</v>
      </c>
      <c r="H201" s="161">
        <f t="shared" si="163"/>
        <v>0</v>
      </c>
      <c r="I201" s="161">
        <f t="shared" si="163"/>
        <v>0</v>
      </c>
      <c r="J201" s="161">
        <f t="shared" si="163"/>
        <v>0</v>
      </c>
      <c r="K201" s="161">
        <f t="shared" si="163"/>
        <v>0</v>
      </c>
      <c r="L201" s="161">
        <f t="shared" si="163"/>
        <v>0</v>
      </c>
      <c r="M201" s="161">
        <f t="shared" si="163"/>
        <v>0</v>
      </c>
      <c r="N201" s="161">
        <f t="shared" si="163"/>
        <v>0</v>
      </c>
      <c r="O201" s="161">
        <f t="shared" si="163"/>
        <v>0</v>
      </c>
      <c r="P201" s="161">
        <f t="shared" si="163"/>
        <v>0</v>
      </c>
      <c r="Q201" s="161">
        <f t="shared" si="163"/>
        <v>0</v>
      </c>
      <c r="R201" s="161">
        <f t="shared" si="163"/>
        <v>0</v>
      </c>
      <c r="S201" s="161">
        <f t="shared" si="162"/>
        <v>0</v>
      </c>
      <c r="T201" s="161">
        <f t="shared" si="162"/>
        <v>0</v>
      </c>
      <c r="U201" s="161">
        <f t="shared" si="162"/>
        <v>0</v>
      </c>
      <c r="V201" s="161">
        <f t="shared" si="162"/>
        <v>0</v>
      </c>
      <c r="W201" s="161">
        <f t="shared" si="162"/>
        <v>0</v>
      </c>
      <c r="X201" s="161">
        <f t="shared" si="162"/>
        <v>0</v>
      </c>
      <c r="Y201" s="161">
        <f t="shared" si="162"/>
        <v>0</v>
      </c>
      <c r="Z201" s="161">
        <f t="shared" si="162"/>
        <v>0</v>
      </c>
      <c r="AA201" s="161">
        <f t="shared" si="162"/>
        <v>0</v>
      </c>
      <c r="AB201" s="161">
        <f t="shared" si="162"/>
        <v>0</v>
      </c>
      <c r="AC201" s="161">
        <f t="shared" si="162"/>
        <v>0</v>
      </c>
      <c r="AD201" s="161">
        <f t="shared" si="162"/>
        <v>0</v>
      </c>
      <c r="AE201" s="161">
        <f t="shared" si="162"/>
        <v>0</v>
      </c>
      <c r="AF201" s="174">
        <f t="shared" si="16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v>0</v>
      </c>
      <c r="D202" s="161">
        <v>0</v>
      </c>
      <c r="E202" s="161">
        <v>0</v>
      </c>
      <c r="F202" s="161">
        <v>0</v>
      </c>
      <c r="G202" s="161">
        <f t="shared" si="163"/>
        <v>0</v>
      </c>
      <c r="H202" s="161">
        <f t="shared" si="163"/>
        <v>0</v>
      </c>
      <c r="I202" s="161">
        <f t="shared" si="163"/>
        <v>0</v>
      </c>
      <c r="J202" s="161">
        <f t="shared" si="163"/>
        <v>0</v>
      </c>
      <c r="K202" s="161">
        <f t="shared" si="163"/>
        <v>0</v>
      </c>
      <c r="L202" s="161">
        <f t="shared" si="163"/>
        <v>0</v>
      </c>
      <c r="M202" s="161">
        <f t="shared" si="163"/>
        <v>0</v>
      </c>
      <c r="N202" s="161">
        <f t="shared" si="163"/>
        <v>0</v>
      </c>
      <c r="O202" s="161">
        <f t="shared" si="163"/>
        <v>0</v>
      </c>
      <c r="P202" s="161">
        <f t="shared" si="163"/>
        <v>0</v>
      </c>
      <c r="Q202" s="161">
        <f t="shared" si="163"/>
        <v>0</v>
      </c>
      <c r="R202" s="161">
        <f t="shared" si="163"/>
        <v>0</v>
      </c>
      <c r="S202" s="161">
        <f t="shared" si="162"/>
        <v>0</v>
      </c>
      <c r="T202" s="161">
        <f t="shared" si="162"/>
        <v>0</v>
      </c>
      <c r="U202" s="161">
        <f t="shared" si="162"/>
        <v>0</v>
      </c>
      <c r="V202" s="161">
        <f t="shared" si="162"/>
        <v>0</v>
      </c>
      <c r="W202" s="161">
        <f t="shared" si="162"/>
        <v>0</v>
      </c>
      <c r="X202" s="161">
        <f t="shared" si="162"/>
        <v>0</v>
      </c>
      <c r="Y202" s="161">
        <f t="shared" si="162"/>
        <v>0</v>
      </c>
      <c r="Z202" s="161">
        <f t="shared" si="162"/>
        <v>0</v>
      </c>
      <c r="AA202" s="161">
        <f t="shared" si="162"/>
        <v>0</v>
      </c>
      <c r="AB202" s="161">
        <f t="shared" si="162"/>
        <v>0</v>
      </c>
      <c r="AC202" s="161">
        <f t="shared" si="162"/>
        <v>0</v>
      </c>
      <c r="AD202" s="161">
        <f t="shared" si="162"/>
        <v>0</v>
      </c>
      <c r="AE202" s="161">
        <f t="shared" si="162"/>
        <v>0</v>
      </c>
      <c r="AF202" s="174">
        <f t="shared" si="16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v>0</v>
      </c>
      <c r="D203" s="161">
        <v>0</v>
      </c>
      <c r="E203" s="161">
        <v>0</v>
      </c>
      <c r="F203" s="161">
        <v>0</v>
      </c>
      <c r="G203" s="161">
        <f t="shared" si="163"/>
        <v>0</v>
      </c>
      <c r="H203" s="161">
        <f t="shared" si="163"/>
        <v>0</v>
      </c>
      <c r="I203" s="161">
        <f t="shared" si="163"/>
        <v>0</v>
      </c>
      <c r="J203" s="161">
        <f t="shared" si="163"/>
        <v>0</v>
      </c>
      <c r="K203" s="161">
        <f t="shared" si="163"/>
        <v>0</v>
      </c>
      <c r="L203" s="161">
        <f t="shared" si="163"/>
        <v>0</v>
      </c>
      <c r="M203" s="161">
        <f t="shared" si="163"/>
        <v>0</v>
      </c>
      <c r="N203" s="161">
        <f t="shared" si="163"/>
        <v>0</v>
      </c>
      <c r="O203" s="161">
        <f t="shared" si="163"/>
        <v>0</v>
      </c>
      <c r="P203" s="161">
        <f t="shared" si="163"/>
        <v>0</v>
      </c>
      <c r="Q203" s="161">
        <f t="shared" si="163"/>
        <v>0</v>
      </c>
      <c r="R203" s="161">
        <f t="shared" si="163"/>
        <v>0</v>
      </c>
      <c r="S203" s="161">
        <f t="shared" si="162"/>
        <v>0</v>
      </c>
      <c r="T203" s="161">
        <f t="shared" si="162"/>
        <v>0</v>
      </c>
      <c r="U203" s="161">
        <f t="shared" si="162"/>
        <v>0</v>
      </c>
      <c r="V203" s="161">
        <f t="shared" si="162"/>
        <v>0</v>
      </c>
      <c r="W203" s="161">
        <f t="shared" si="162"/>
        <v>0</v>
      </c>
      <c r="X203" s="161">
        <f t="shared" si="162"/>
        <v>0</v>
      </c>
      <c r="Y203" s="161">
        <f t="shared" si="162"/>
        <v>0</v>
      </c>
      <c r="Z203" s="161">
        <f t="shared" si="162"/>
        <v>0</v>
      </c>
      <c r="AA203" s="161">
        <f t="shared" si="162"/>
        <v>0</v>
      </c>
      <c r="AB203" s="161">
        <f t="shared" si="162"/>
        <v>0</v>
      </c>
      <c r="AC203" s="161">
        <f t="shared" si="162"/>
        <v>0</v>
      </c>
      <c r="AD203" s="161">
        <f t="shared" si="162"/>
        <v>0</v>
      </c>
      <c r="AE203" s="161">
        <f t="shared" si="162"/>
        <v>0</v>
      </c>
      <c r="AF203" s="174">
        <f t="shared" si="16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v>0</v>
      </c>
      <c r="D204" s="161">
        <v>0</v>
      </c>
      <c r="E204" s="161">
        <v>0</v>
      </c>
      <c r="F204" s="161">
        <v>0</v>
      </c>
      <c r="G204" s="161">
        <f t="shared" si="163"/>
        <v>0</v>
      </c>
      <c r="H204" s="161">
        <f t="shared" si="163"/>
        <v>0</v>
      </c>
      <c r="I204" s="161">
        <f t="shared" si="163"/>
        <v>0</v>
      </c>
      <c r="J204" s="161">
        <f t="shared" si="163"/>
        <v>0</v>
      </c>
      <c r="K204" s="161">
        <f t="shared" si="163"/>
        <v>0</v>
      </c>
      <c r="L204" s="161">
        <f t="shared" si="163"/>
        <v>0</v>
      </c>
      <c r="M204" s="161">
        <f t="shared" si="163"/>
        <v>0</v>
      </c>
      <c r="N204" s="161">
        <f t="shared" si="163"/>
        <v>0</v>
      </c>
      <c r="O204" s="161">
        <f t="shared" si="163"/>
        <v>0</v>
      </c>
      <c r="P204" s="161">
        <f t="shared" si="163"/>
        <v>0</v>
      </c>
      <c r="Q204" s="161">
        <f t="shared" si="163"/>
        <v>0</v>
      </c>
      <c r="R204" s="161">
        <f t="shared" si="163"/>
        <v>0</v>
      </c>
      <c r="S204" s="161">
        <f t="shared" si="162"/>
        <v>0</v>
      </c>
      <c r="T204" s="161">
        <f t="shared" si="162"/>
        <v>0</v>
      </c>
      <c r="U204" s="161">
        <f t="shared" si="162"/>
        <v>0</v>
      </c>
      <c r="V204" s="161">
        <f t="shared" si="162"/>
        <v>0</v>
      </c>
      <c r="W204" s="161">
        <f t="shared" si="162"/>
        <v>0</v>
      </c>
      <c r="X204" s="161">
        <f t="shared" si="162"/>
        <v>0</v>
      </c>
      <c r="Y204" s="161">
        <f t="shared" si="162"/>
        <v>0</v>
      </c>
      <c r="Z204" s="161">
        <f t="shared" si="162"/>
        <v>0</v>
      </c>
      <c r="AA204" s="161">
        <f t="shared" si="162"/>
        <v>0</v>
      </c>
      <c r="AB204" s="161">
        <f t="shared" si="162"/>
        <v>0</v>
      </c>
      <c r="AC204" s="161">
        <f t="shared" si="162"/>
        <v>0</v>
      </c>
      <c r="AD204" s="161">
        <f t="shared" si="162"/>
        <v>0</v>
      </c>
      <c r="AE204" s="161">
        <f t="shared" si="162"/>
        <v>0</v>
      </c>
      <c r="AF204" s="174">
        <f t="shared" si="16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v>0</v>
      </c>
      <c r="D205" s="161">
        <v>0</v>
      </c>
      <c r="E205" s="161">
        <v>0</v>
      </c>
      <c r="F205" s="161">
        <v>0</v>
      </c>
      <c r="G205" s="161">
        <f t="shared" si="163"/>
        <v>0</v>
      </c>
      <c r="H205" s="161">
        <f t="shared" si="163"/>
        <v>0</v>
      </c>
      <c r="I205" s="161">
        <f t="shared" si="163"/>
        <v>0</v>
      </c>
      <c r="J205" s="161">
        <f t="shared" si="163"/>
        <v>0</v>
      </c>
      <c r="K205" s="161">
        <f t="shared" si="163"/>
        <v>0</v>
      </c>
      <c r="L205" s="161">
        <f t="shared" si="163"/>
        <v>0</v>
      </c>
      <c r="M205" s="161">
        <f t="shared" si="163"/>
        <v>0</v>
      </c>
      <c r="N205" s="161">
        <f t="shared" si="163"/>
        <v>0</v>
      </c>
      <c r="O205" s="161">
        <f t="shared" si="163"/>
        <v>0</v>
      </c>
      <c r="P205" s="161">
        <f t="shared" si="163"/>
        <v>0</v>
      </c>
      <c r="Q205" s="161">
        <f t="shared" si="163"/>
        <v>0</v>
      </c>
      <c r="R205" s="161">
        <f t="shared" si="163"/>
        <v>0</v>
      </c>
      <c r="S205" s="161">
        <f t="shared" si="162"/>
        <v>0</v>
      </c>
      <c r="T205" s="161">
        <f t="shared" si="162"/>
        <v>0</v>
      </c>
      <c r="U205" s="161">
        <f t="shared" si="162"/>
        <v>0</v>
      </c>
      <c r="V205" s="161">
        <f t="shared" si="162"/>
        <v>0</v>
      </c>
      <c r="W205" s="161">
        <f t="shared" si="162"/>
        <v>0</v>
      </c>
      <c r="X205" s="161">
        <f t="shared" si="162"/>
        <v>0</v>
      </c>
      <c r="Y205" s="161">
        <f t="shared" si="162"/>
        <v>0</v>
      </c>
      <c r="Z205" s="161">
        <f t="shared" si="162"/>
        <v>0</v>
      </c>
      <c r="AA205" s="161">
        <f t="shared" si="162"/>
        <v>0</v>
      </c>
      <c r="AB205" s="161">
        <f t="shared" si="162"/>
        <v>0</v>
      </c>
      <c r="AC205" s="161">
        <f t="shared" si="162"/>
        <v>0</v>
      </c>
      <c r="AD205" s="161">
        <f t="shared" si="162"/>
        <v>0</v>
      </c>
      <c r="AE205" s="161">
        <f t="shared" si="162"/>
        <v>0</v>
      </c>
      <c r="AF205" s="174">
        <f t="shared" si="16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v>0</v>
      </c>
      <c r="D206" s="161">
        <v>0</v>
      </c>
      <c r="E206" s="161">
        <v>0</v>
      </c>
      <c r="F206" s="161">
        <v>0</v>
      </c>
      <c r="G206" s="161">
        <f t="shared" si="163"/>
        <v>0</v>
      </c>
      <c r="H206" s="161">
        <f t="shared" si="163"/>
        <v>0</v>
      </c>
      <c r="I206" s="161">
        <f t="shared" si="163"/>
        <v>0</v>
      </c>
      <c r="J206" s="161">
        <f t="shared" si="163"/>
        <v>0</v>
      </c>
      <c r="K206" s="161">
        <f t="shared" si="163"/>
        <v>0</v>
      </c>
      <c r="L206" s="161">
        <f t="shared" si="163"/>
        <v>0</v>
      </c>
      <c r="M206" s="161">
        <f t="shared" si="163"/>
        <v>0</v>
      </c>
      <c r="N206" s="161">
        <f t="shared" si="163"/>
        <v>0</v>
      </c>
      <c r="O206" s="161">
        <f t="shared" si="163"/>
        <v>0</v>
      </c>
      <c r="P206" s="161">
        <f t="shared" si="163"/>
        <v>0</v>
      </c>
      <c r="Q206" s="161">
        <f t="shared" si="163"/>
        <v>0</v>
      </c>
      <c r="R206" s="161">
        <f t="shared" si="163"/>
        <v>0</v>
      </c>
      <c r="S206" s="161">
        <f t="shared" si="162"/>
        <v>0</v>
      </c>
      <c r="T206" s="161">
        <f t="shared" si="162"/>
        <v>0</v>
      </c>
      <c r="U206" s="161">
        <f t="shared" si="162"/>
        <v>0</v>
      </c>
      <c r="V206" s="161">
        <f t="shared" si="162"/>
        <v>0</v>
      </c>
      <c r="W206" s="161">
        <f t="shared" si="162"/>
        <v>0</v>
      </c>
      <c r="X206" s="161">
        <f t="shared" si="162"/>
        <v>0</v>
      </c>
      <c r="Y206" s="161">
        <f t="shared" si="162"/>
        <v>0</v>
      </c>
      <c r="Z206" s="161">
        <f t="shared" si="162"/>
        <v>0</v>
      </c>
      <c r="AA206" s="161">
        <f t="shared" si="162"/>
        <v>0</v>
      </c>
      <c r="AB206" s="161">
        <f t="shared" si="162"/>
        <v>0</v>
      </c>
      <c r="AC206" s="161">
        <f t="shared" si="162"/>
        <v>0</v>
      </c>
      <c r="AD206" s="161">
        <f t="shared" si="162"/>
        <v>0</v>
      </c>
      <c r="AE206" s="161">
        <f t="shared" si="162"/>
        <v>0</v>
      </c>
      <c r="AF206" s="174">
        <f t="shared" si="16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v>0</v>
      </c>
      <c r="D207" s="161">
        <v>0</v>
      </c>
      <c r="E207" s="161">
        <v>0</v>
      </c>
      <c r="F207" s="161">
        <v>0</v>
      </c>
      <c r="G207" s="161">
        <f t="shared" si="163"/>
        <v>0</v>
      </c>
      <c r="H207" s="161">
        <f t="shared" si="163"/>
        <v>0</v>
      </c>
      <c r="I207" s="161">
        <f t="shared" si="163"/>
        <v>0</v>
      </c>
      <c r="J207" s="161">
        <f t="shared" si="163"/>
        <v>0</v>
      </c>
      <c r="K207" s="161">
        <f t="shared" si="163"/>
        <v>0</v>
      </c>
      <c r="L207" s="161">
        <f t="shared" si="163"/>
        <v>0</v>
      </c>
      <c r="M207" s="161">
        <f t="shared" si="163"/>
        <v>0</v>
      </c>
      <c r="N207" s="161">
        <f t="shared" si="163"/>
        <v>0</v>
      </c>
      <c r="O207" s="161">
        <f t="shared" si="163"/>
        <v>0</v>
      </c>
      <c r="P207" s="161">
        <f t="shared" si="163"/>
        <v>0</v>
      </c>
      <c r="Q207" s="161">
        <f t="shared" si="163"/>
        <v>0</v>
      </c>
      <c r="R207" s="161">
        <f t="shared" si="163"/>
        <v>0</v>
      </c>
      <c r="S207" s="161">
        <f t="shared" si="162"/>
        <v>0</v>
      </c>
      <c r="T207" s="161">
        <f t="shared" si="162"/>
        <v>0</v>
      </c>
      <c r="U207" s="161">
        <f t="shared" si="162"/>
        <v>0</v>
      </c>
      <c r="V207" s="161">
        <f t="shared" si="162"/>
        <v>0</v>
      </c>
      <c r="W207" s="161">
        <f t="shared" si="162"/>
        <v>0</v>
      </c>
      <c r="X207" s="161">
        <f t="shared" si="162"/>
        <v>0</v>
      </c>
      <c r="Y207" s="161">
        <f t="shared" si="162"/>
        <v>0</v>
      </c>
      <c r="Z207" s="161">
        <f t="shared" si="162"/>
        <v>0</v>
      </c>
      <c r="AA207" s="161">
        <f t="shared" si="162"/>
        <v>0</v>
      </c>
      <c r="AB207" s="161">
        <f t="shared" si="162"/>
        <v>0</v>
      </c>
      <c r="AC207" s="161">
        <f t="shared" si="162"/>
        <v>0</v>
      </c>
      <c r="AD207" s="161">
        <f t="shared" si="162"/>
        <v>0</v>
      </c>
      <c r="AE207" s="161">
        <f t="shared" si="162"/>
        <v>0</v>
      </c>
      <c r="AF207" s="174">
        <f t="shared" si="16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v>0</v>
      </c>
      <c r="D208" s="161">
        <v>0</v>
      </c>
      <c r="E208" s="161">
        <v>0</v>
      </c>
      <c r="F208" s="161">
        <v>0</v>
      </c>
      <c r="G208" s="161">
        <f t="shared" si="163"/>
        <v>0</v>
      </c>
      <c r="H208" s="161">
        <f t="shared" si="163"/>
        <v>0</v>
      </c>
      <c r="I208" s="161">
        <f t="shared" si="163"/>
        <v>0</v>
      </c>
      <c r="J208" s="161">
        <f t="shared" si="163"/>
        <v>0</v>
      </c>
      <c r="K208" s="161">
        <f t="shared" si="163"/>
        <v>0</v>
      </c>
      <c r="L208" s="161">
        <f t="shared" si="163"/>
        <v>0</v>
      </c>
      <c r="M208" s="161">
        <f t="shared" si="163"/>
        <v>0</v>
      </c>
      <c r="N208" s="161">
        <f t="shared" si="163"/>
        <v>0</v>
      </c>
      <c r="O208" s="161">
        <f t="shared" si="163"/>
        <v>0</v>
      </c>
      <c r="P208" s="161">
        <f t="shared" si="163"/>
        <v>0</v>
      </c>
      <c r="Q208" s="161">
        <f t="shared" si="163"/>
        <v>0</v>
      </c>
      <c r="R208" s="161">
        <f t="shared" si="163"/>
        <v>0</v>
      </c>
      <c r="S208" s="161">
        <f t="shared" si="162"/>
        <v>0</v>
      </c>
      <c r="T208" s="161">
        <f t="shared" si="162"/>
        <v>0</v>
      </c>
      <c r="U208" s="161">
        <f t="shared" si="162"/>
        <v>0</v>
      </c>
      <c r="V208" s="161">
        <f t="shared" si="162"/>
        <v>0</v>
      </c>
      <c r="W208" s="161">
        <f t="shared" si="162"/>
        <v>0</v>
      </c>
      <c r="X208" s="161">
        <f t="shared" si="162"/>
        <v>0</v>
      </c>
      <c r="Y208" s="161">
        <f t="shared" si="162"/>
        <v>0</v>
      </c>
      <c r="Z208" s="161">
        <f t="shared" si="162"/>
        <v>0</v>
      </c>
      <c r="AA208" s="161">
        <f t="shared" si="162"/>
        <v>0</v>
      </c>
      <c r="AB208" s="161">
        <f t="shared" si="162"/>
        <v>0</v>
      </c>
      <c r="AC208" s="161">
        <f t="shared" si="162"/>
        <v>0</v>
      </c>
      <c r="AD208" s="161">
        <f t="shared" si="162"/>
        <v>0</v>
      </c>
      <c r="AE208" s="161">
        <f t="shared" si="162"/>
        <v>0</v>
      </c>
      <c r="AF208" s="174">
        <f t="shared" si="16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v>0</v>
      </c>
      <c r="D209" s="161">
        <v>0</v>
      </c>
      <c r="E209" s="161">
        <v>0</v>
      </c>
      <c r="F209" s="161">
        <v>0</v>
      </c>
      <c r="G209" s="161">
        <f t="shared" si="163"/>
        <v>0</v>
      </c>
      <c r="H209" s="161">
        <f t="shared" si="163"/>
        <v>0</v>
      </c>
      <c r="I209" s="161">
        <f t="shared" si="163"/>
        <v>0</v>
      </c>
      <c r="J209" s="161">
        <f t="shared" si="163"/>
        <v>0</v>
      </c>
      <c r="K209" s="161">
        <f t="shared" si="163"/>
        <v>0</v>
      </c>
      <c r="L209" s="161">
        <f t="shared" si="163"/>
        <v>0</v>
      </c>
      <c r="M209" s="161">
        <f t="shared" si="163"/>
        <v>0</v>
      </c>
      <c r="N209" s="161">
        <f t="shared" si="163"/>
        <v>0</v>
      </c>
      <c r="O209" s="161">
        <f t="shared" si="163"/>
        <v>0</v>
      </c>
      <c r="P209" s="161">
        <f t="shared" si="163"/>
        <v>0</v>
      </c>
      <c r="Q209" s="161">
        <f t="shared" si="163"/>
        <v>0</v>
      </c>
      <c r="R209" s="161">
        <f t="shared" si="163"/>
        <v>0</v>
      </c>
      <c r="S209" s="161">
        <f t="shared" si="162"/>
        <v>0</v>
      </c>
      <c r="T209" s="161">
        <f t="shared" si="162"/>
        <v>0</v>
      </c>
      <c r="U209" s="161">
        <f t="shared" si="162"/>
        <v>0</v>
      </c>
      <c r="V209" s="161">
        <f t="shared" si="162"/>
        <v>0</v>
      </c>
      <c r="W209" s="161">
        <f t="shared" si="162"/>
        <v>0</v>
      </c>
      <c r="X209" s="161">
        <f t="shared" si="162"/>
        <v>0</v>
      </c>
      <c r="Y209" s="161">
        <f t="shared" si="162"/>
        <v>0</v>
      </c>
      <c r="Z209" s="161">
        <f t="shared" si="162"/>
        <v>0</v>
      </c>
      <c r="AA209" s="161">
        <f t="shared" si="162"/>
        <v>0</v>
      </c>
      <c r="AB209" s="161">
        <f t="shared" si="162"/>
        <v>0</v>
      </c>
      <c r="AC209" s="161">
        <f t="shared" si="162"/>
        <v>0</v>
      </c>
      <c r="AD209" s="161">
        <f t="shared" si="162"/>
        <v>0</v>
      </c>
      <c r="AE209" s="161">
        <f t="shared" si="162"/>
        <v>0</v>
      </c>
      <c r="AF209" s="174">
        <f t="shared" si="16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v>0</v>
      </c>
      <c r="D210" s="161">
        <v>0</v>
      </c>
      <c r="E210" s="161">
        <v>0</v>
      </c>
      <c r="F210" s="161">
        <v>0</v>
      </c>
      <c r="G210" s="161">
        <f t="shared" si="163"/>
        <v>0</v>
      </c>
      <c r="H210" s="161">
        <f t="shared" si="163"/>
        <v>0</v>
      </c>
      <c r="I210" s="161">
        <f t="shared" si="163"/>
        <v>0</v>
      </c>
      <c r="J210" s="161">
        <f t="shared" si="163"/>
        <v>0</v>
      </c>
      <c r="K210" s="161">
        <f t="shared" si="163"/>
        <v>0</v>
      </c>
      <c r="L210" s="161">
        <f t="shared" si="163"/>
        <v>0</v>
      </c>
      <c r="M210" s="161">
        <f t="shared" si="163"/>
        <v>0</v>
      </c>
      <c r="N210" s="161">
        <f t="shared" si="163"/>
        <v>0</v>
      </c>
      <c r="O210" s="161">
        <f t="shared" si="163"/>
        <v>0</v>
      </c>
      <c r="P210" s="161">
        <f t="shared" si="163"/>
        <v>0</v>
      </c>
      <c r="Q210" s="161">
        <f t="shared" si="163"/>
        <v>0</v>
      </c>
      <c r="R210" s="161">
        <f t="shared" si="163"/>
        <v>0</v>
      </c>
      <c r="S210" s="161">
        <f t="shared" si="162"/>
        <v>0</v>
      </c>
      <c r="T210" s="161">
        <f t="shared" si="162"/>
        <v>0</v>
      </c>
      <c r="U210" s="161">
        <f t="shared" si="162"/>
        <v>0</v>
      </c>
      <c r="V210" s="161">
        <f t="shared" si="162"/>
        <v>0</v>
      </c>
      <c r="W210" s="161">
        <f t="shared" si="162"/>
        <v>0</v>
      </c>
      <c r="X210" s="161">
        <f t="shared" si="162"/>
        <v>0</v>
      </c>
      <c r="Y210" s="161">
        <f t="shared" si="162"/>
        <v>0</v>
      </c>
      <c r="Z210" s="161">
        <f t="shared" si="162"/>
        <v>0</v>
      </c>
      <c r="AA210" s="161">
        <f t="shared" si="162"/>
        <v>0</v>
      </c>
      <c r="AB210" s="161">
        <f t="shared" si="162"/>
        <v>0</v>
      </c>
      <c r="AC210" s="161">
        <f t="shared" si="162"/>
        <v>0</v>
      </c>
      <c r="AD210" s="161">
        <f t="shared" si="162"/>
        <v>0</v>
      </c>
      <c r="AE210" s="161">
        <f t="shared" si="162"/>
        <v>0</v>
      </c>
      <c r="AF210" s="174">
        <f t="shared" si="16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v>0</v>
      </c>
      <c r="D211" s="161">
        <v>0</v>
      </c>
      <c r="E211" s="161">
        <v>0</v>
      </c>
      <c r="F211" s="161">
        <v>0</v>
      </c>
      <c r="G211" s="161">
        <f t="shared" si="163"/>
        <v>0</v>
      </c>
      <c r="H211" s="161">
        <f t="shared" si="163"/>
        <v>0</v>
      </c>
      <c r="I211" s="161">
        <f t="shared" si="163"/>
        <v>0</v>
      </c>
      <c r="J211" s="161">
        <f t="shared" si="163"/>
        <v>0</v>
      </c>
      <c r="K211" s="161">
        <f t="shared" si="163"/>
        <v>0</v>
      </c>
      <c r="L211" s="161">
        <f t="shared" si="163"/>
        <v>0</v>
      </c>
      <c r="M211" s="161">
        <f t="shared" si="163"/>
        <v>0</v>
      </c>
      <c r="N211" s="161">
        <f t="shared" si="163"/>
        <v>0</v>
      </c>
      <c r="O211" s="161">
        <f t="shared" si="163"/>
        <v>0</v>
      </c>
      <c r="P211" s="161">
        <f t="shared" si="163"/>
        <v>0</v>
      </c>
      <c r="Q211" s="161">
        <f t="shared" si="163"/>
        <v>0</v>
      </c>
      <c r="R211" s="161">
        <f t="shared" si="163"/>
        <v>0</v>
      </c>
      <c r="S211" s="161">
        <f t="shared" si="162"/>
        <v>0</v>
      </c>
      <c r="T211" s="161">
        <f t="shared" si="162"/>
        <v>0</v>
      </c>
      <c r="U211" s="161">
        <f t="shared" si="162"/>
        <v>0</v>
      </c>
      <c r="V211" s="161">
        <f t="shared" si="162"/>
        <v>0</v>
      </c>
      <c r="W211" s="161">
        <f t="shared" si="162"/>
        <v>0</v>
      </c>
      <c r="X211" s="161">
        <f t="shared" si="162"/>
        <v>0</v>
      </c>
      <c r="Y211" s="161">
        <f t="shared" si="162"/>
        <v>0</v>
      </c>
      <c r="Z211" s="161">
        <f t="shared" si="162"/>
        <v>0</v>
      </c>
      <c r="AA211" s="161">
        <f t="shared" si="162"/>
        <v>0</v>
      </c>
      <c r="AB211" s="161">
        <f t="shared" si="162"/>
        <v>0</v>
      </c>
      <c r="AC211" s="161">
        <f t="shared" si="162"/>
        <v>0</v>
      </c>
      <c r="AD211" s="161">
        <f t="shared" si="162"/>
        <v>0</v>
      </c>
      <c r="AE211" s="161">
        <f t="shared" si="162"/>
        <v>0</v>
      </c>
      <c r="AF211" s="174">
        <f t="shared" si="16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v>0</v>
      </c>
      <c r="D212" s="161">
        <v>0</v>
      </c>
      <c r="E212" s="161">
        <v>0</v>
      </c>
      <c r="F212" s="161">
        <v>0</v>
      </c>
      <c r="G212" s="161">
        <f t="shared" si="163"/>
        <v>0</v>
      </c>
      <c r="H212" s="161">
        <f t="shared" si="163"/>
        <v>0</v>
      </c>
      <c r="I212" s="161">
        <f t="shared" si="163"/>
        <v>0</v>
      </c>
      <c r="J212" s="161">
        <f t="shared" si="163"/>
        <v>0</v>
      </c>
      <c r="K212" s="161">
        <f t="shared" si="163"/>
        <v>0</v>
      </c>
      <c r="L212" s="161">
        <f t="shared" si="163"/>
        <v>0</v>
      </c>
      <c r="M212" s="161">
        <f t="shared" si="163"/>
        <v>0</v>
      </c>
      <c r="N212" s="161">
        <f t="shared" si="163"/>
        <v>0</v>
      </c>
      <c r="O212" s="161">
        <f t="shared" si="163"/>
        <v>0</v>
      </c>
      <c r="P212" s="161">
        <f t="shared" si="163"/>
        <v>0</v>
      </c>
      <c r="Q212" s="161">
        <f t="shared" si="163"/>
        <v>0</v>
      </c>
      <c r="R212" s="161">
        <f t="shared" si="163"/>
        <v>0</v>
      </c>
      <c r="S212" s="161">
        <f t="shared" si="162"/>
        <v>0</v>
      </c>
      <c r="T212" s="161">
        <f t="shared" si="162"/>
        <v>0</v>
      </c>
      <c r="U212" s="161">
        <f t="shared" si="162"/>
        <v>0</v>
      </c>
      <c r="V212" s="161">
        <f t="shared" si="162"/>
        <v>0</v>
      </c>
      <c r="W212" s="161">
        <f t="shared" si="162"/>
        <v>0</v>
      </c>
      <c r="X212" s="161">
        <f t="shared" si="162"/>
        <v>0</v>
      </c>
      <c r="Y212" s="161">
        <f t="shared" si="162"/>
        <v>0</v>
      </c>
      <c r="Z212" s="161">
        <f t="shared" si="162"/>
        <v>0</v>
      </c>
      <c r="AA212" s="161">
        <f t="shared" si="162"/>
        <v>0</v>
      </c>
      <c r="AB212" s="161">
        <f t="shared" si="162"/>
        <v>0</v>
      </c>
      <c r="AC212" s="161">
        <f t="shared" si="162"/>
        <v>0</v>
      </c>
      <c r="AD212" s="161">
        <f t="shared" si="162"/>
        <v>0</v>
      </c>
      <c r="AE212" s="161">
        <f t="shared" si="162"/>
        <v>0</v>
      </c>
      <c r="AF212" s="174">
        <f t="shared" si="16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v>0</v>
      </c>
      <c r="D213" s="161">
        <v>0</v>
      </c>
      <c r="E213" s="161">
        <v>0</v>
      </c>
      <c r="F213" s="161">
        <v>0</v>
      </c>
      <c r="G213" s="161">
        <f t="shared" si="163"/>
        <v>0</v>
      </c>
      <c r="H213" s="161">
        <f t="shared" si="163"/>
        <v>0</v>
      </c>
      <c r="I213" s="161">
        <f t="shared" si="163"/>
        <v>0</v>
      </c>
      <c r="J213" s="161">
        <f t="shared" si="163"/>
        <v>0</v>
      </c>
      <c r="K213" s="161">
        <f t="shared" si="163"/>
        <v>0</v>
      </c>
      <c r="L213" s="161">
        <f t="shared" si="163"/>
        <v>0</v>
      </c>
      <c r="M213" s="161">
        <f t="shared" si="163"/>
        <v>0</v>
      </c>
      <c r="N213" s="161">
        <f t="shared" si="163"/>
        <v>0</v>
      </c>
      <c r="O213" s="161">
        <f t="shared" si="163"/>
        <v>0</v>
      </c>
      <c r="P213" s="161">
        <f t="shared" si="163"/>
        <v>0</v>
      </c>
      <c r="Q213" s="161">
        <f t="shared" si="163"/>
        <v>0</v>
      </c>
      <c r="R213" s="161">
        <f t="shared" si="163"/>
        <v>0</v>
      </c>
      <c r="S213" s="161">
        <f t="shared" si="162"/>
        <v>0</v>
      </c>
      <c r="T213" s="161">
        <f t="shared" si="162"/>
        <v>0</v>
      </c>
      <c r="U213" s="161">
        <f t="shared" si="162"/>
        <v>0</v>
      </c>
      <c r="V213" s="161">
        <f t="shared" si="162"/>
        <v>0</v>
      </c>
      <c r="W213" s="161">
        <f t="shared" si="162"/>
        <v>0</v>
      </c>
      <c r="X213" s="161">
        <f t="shared" si="162"/>
        <v>0</v>
      </c>
      <c r="Y213" s="161">
        <f t="shared" si="162"/>
        <v>0</v>
      </c>
      <c r="Z213" s="161">
        <f t="shared" si="162"/>
        <v>0</v>
      </c>
      <c r="AA213" s="161">
        <f t="shared" si="162"/>
        <v>0</v>
      </c>
      <c r="AB213" s="161">
        <f t="shared" si="162"/>
        <v>0</v>
      </c>
      <c r="AC213" s="161">
        <f t="shared" si="162"/>
        <v>0</v>
      </c>
      <c r="AD213" s="161">
        <f t="shared" si="162"/>
        <v>0</v>
      </c>
      <c r="AE213" s="161">
        <f t="shared" si="162"/>
        <v>0</v>
      </c>
      <c r="AF213" s="174">
        <f t="shared" si="16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v>0</v>
      </c>
      <c r="D214" s="161">
        <v>0</v>
      </c>
      <c r="E214" s="161">
        <v>0</v>
      </c>
      <c r="F214" s="161">
        <v>0</v>
      </c>
      <c r="G214" s="161">
        <f t="shared" si="163"/>
        <v>0</v>
      </c>
      <c r="H214" s="161">
        <f t="shared" si="163"/>
        <v>0</v>
      </c>
      <c r="I214" s="161">
        <f t="shared" si="163"/>
        <v>0</v>
      </c>
      <c r="J214" s="161">
        <f t="shared" si="163"/>
        <v>0</v>
      </c>
      <c r="K214" s="161">
        <f t="shared" si="163"/>
        <v>0</v>
      </c>
      <c r="L214" s="161">
        <f t="shared" si="163"/>
        <v>0</v>
      </c>
      <c r="M214" s="161">
        <f t="shared" si="163"/>
        <v>0</v>
      </c>
      <c r="N214" s="161">
        <f t="shared" si="163"/>
        <v>0</v>
      </c>
      <c r="O214" s="161">
        <f t="shared" si="163"/>
        <v>0</v>
      </c>
      <c r="P214" s="161">
        <f t="shared" si="163"/>
        <v>0</v>
      </c>
      <c r="Q214" s="161">
        <f t="shared" si="163"/>
        <v>0</v>
      </c>
      <c r="R214" s="161">
        <f t="shared" si="163"/>
        <v>0</v>
      </c>
      <c r="S214" s="161">
        <f t="shared" si="162"/>
        <v>0</v>
      </c>
      <c r="T214" s="161">
        <f t="shared" si="162"/>
        <v>0</v>
      </c>
      <c r="U214" s="161">
        <f t="shared" si="162"/>
        <v>0</v>
      </c>
      <c r="V214" s="161">
        <f t="shared" si="162"/>
        <v>0</v>
      </c>
      <c r="W214" s="161">
        <f t="shared" si="162"/>
        <v>0</v>
      </c>
      <c r="X214" s="161">
        <f t="shared" si="162"/>
        <v>0</v>
      </c>
      <c r="Y214" s="161">
        <f t="shared" si="162"/>
        <v>0</v>
      </c>
      <c r="Z214" s="161">
        <f t="shared" si="162"/>
        <v>0</v>
      </c>
      <c r="AA214" s="161">
        <f t="shared" si="162"/>
        <v>0</v>
      </c>
      <c r="AB214" s="161">
        <f t="shared" si="162"/>
        <v>0</v>
      </c>
      <c r="AC214" s="161">
        <f t="shared" si="162"/>
        <v>0</v>
      </c>
      <c r="AD214" s="161">
        <f t="shared" si="162"/>
        <v>0</v>
      </c>
      <c r="AE214" s="161">
        <f t="shared" si="162"/>
        <v>0</v>
      </c>
      <c r="AF214" s="174">
        <f t="shared" si="16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v>0</v>
      </c>
      <c r="D215" s="161">
        <v>0</v>
      </c>
      <c r="E215" s="161">
        <v>0</v>
      </c>
      <c r="F215" s="161">
        <v>0</v>
      </c>
      <c r="G215" s="161">
        <f t="shared" si="163"/>
        <v>0</v>
      </c>
      <c r="H215" s="161">
        <f t="shared" si="163"/>
        <v>0</v>
      </c>
      <c r="I215" s="161">
        <f t="shared" si="163"/>
        <v>0</v>
      </c>
      <c r="J215" s="161">
        <f t="shared" si="163"/>
        <v>0</v>
      </c>
      <c r="K215" s="161">
        <f t="shared" si="163"/>
        <v>0</v>
      </c>
      <c r="L215" s="161">
        <f t="shared" si="163"/>
        <v>0</v>
      </c>
      <c r="M215" s="161">
        <f t="shared" si="163"/>
        <v>0</v>
      </c>
      <c r="N215" s="161">
        <f t="shared" si="163"/>
        <v>0</v>
      </c>
      <c r="O215" s="161">
        <f t="shared" si="163"/>
        <v>0</v>
      </c>
      <c r="P215" s="161">
        <f t="shared" si="163"/>
        <v>0</v>
      </c>
      <c r="Q215" s="161">
        <f t="shared" si="163"/>
        <v>0</v>
      </c>
      <c r="R215" s="161">
        <f t="shared" si="163"/>
        <v>0</v>
      </c>
      <c r="S215" s="161">
        <f t="shared" si="162"/>
        <v>0</v>
      </c>
      <c r="T215" s="161">
        <f t="shared" si="162"/>
        <v>0</v>
      </c>
      <c r="U215" s="161">
        <f t="shared" si="162"/>
        <v>0</v>
      </c>
      <c r="V215" s="161">
        <f t="shared" si="162"/>
        <v>0</v>
      </c>
      <c r="W215" s="161">
        <f t="shared" si="162"/>
        <v>0</v>
      </c>
      <c r="X215" s="161">
        <f t="shared" si="162"/>
        <v>0</v>
      </c>
      <c r="Y215" s="161">
        <f t="shared" si="162"/>
        <v>0</v>
      </c>
      <c r="Z215" s="161">
        <f t="shared" si="162"/>
        <v>0</v>
      </c>
      <c r="AA215" s="161">
        <f t="shared" si="162"/>
        <v>0</v>
      </c>
      <c r="AB215" s="161">
        <f t="shared" si="162"/>
        <v>0</v>
      </c>
      <c r="AC215" s="161">
        <f t="shared" si="162"/>
        <v>0</v>
      </c>
      <c r="AD215" s="161">
        <f t="shared" si="162"/>
        <v>0</v>
      </c>
      <c r="AE215" s="161">
        <f t="shared" si="162"/>
        <v>0</v>
      </c>
      <c r="AF215" s="174">
        <f t="shared" si="16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v>0</v>
      </c>
      <c r="D216" s="161">
        <v>0</v>
      </c>
      <c r="E216" s="161">
        <v>0</v>
      </c>
      <c r="F216" s="161">
        <v>0</v>
      </c>
      <c r="G216" s="161">
        <f t="shared" si="163"/>
        <v>0</v>
      </c>
      <c r="H216" s="161">
        <f t="shared" si="163"/>
        <v>0</v>
      </c>
      <c r="I216" s="161">
        <f t="shared" si="163"/>
        <v>0</v>
      </c>
      <c r="J216" s="161">
        <f t="shared" si="163"/>
        <v>0</v>
      </c>
      <c r="K216" s="161">
        <f t="shared" si="163"/>
        <v>0</v>
      </c>
      <c r="L216" s="161">
        <f t="shared" si="163"/>
        <v>0</v>
      </c>
      <c r="M216" s="161">
        <f t="shared" si="163"/>
        <v>0</v>
      </c>
      <c r="N216" s="161">
        <f t="shared" si="163"/>
        <v>0</v>
      </c>
      <c r="O216" s="161">
        <f t="shared" si="163"/>
        <v>0</v>
      </c>
      <c r="P216" s="161">
        <f t="shared" si="163"/>
        <v>0</v>
      </c>
      <c r="Q216" s="161">
        <f t="shared" si="163"/>
        <v>0</v>
      </c>
      <c r="R216" s="161">
        <f t="shared" ref="R216:AF231" si="164">Q216</f>
        <v>0</v>
      </c>
      <c r="S216" s="161">
        <f t="shared" si="164"/>
        <v>0</v>
      </c>
      <c r="T216" s="161">
        <f t="shared" si="164"/>
        <v>0</v>
      </c>
      <c r="U216" s="161">
        <f t="shared" si="164"/>
        <v>0</v>
      </c>
      <c r="V216" s="161">
        <f t="shared" si="164"/>
        <v>0</v>
      </c>
      <c r="W216" s="161">
        <f t="shared" si="164"/>
        <v>0</v>
      </c>
      <c r="X216" s="161">
        <f t="shared" si="164"/>
        <v>0</v>
      </c>
      <c r="Y216" s="161">
        <f t="shared" si="164"/>
        <v>0</v>
      </c>
      <c r="Z216" s="161">
        <f t="shared" si="164"/>
        <v>0</v>
      </c>
      <c r="AA216" s="161">
        <f t="shared" si="164"/>
        <v>0</v>
      </c>
      <c r="AB216" s="161">
        <f t="shared" si="164"/>
        <v>0</v>
      </c>
      <c r="AC216" s="161">
        <f t="shared" si="164"/>
        <v>0</v>
      </c>
      <c r="AD216" s="161">
        <f t="shared" si="164"/>
        <v>0</v>
      </c>
      <c r="AE216" s="161">
        <f t="shared" si="164"/>
        <v>0</v>
      </c>
      <c r="AF216" s="174">
        <f t="shared" si="164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v>0</v>
      </c>
      <c r="D217" s="161">
        <v>0</v>
      </c>
      <c r="E217" s="161">
        <v>0</v>
      </c>
      <c r="F217" s="161">
        <v>0</v>
      </c>
      <c r="G217" s="161">
        <f t="shared" ref="G217:R232" si="165">F217</f>
        <v>0</v>
      </c>
      <c r="H217" s="161">
        <f t="shared" si="165"/>
        <v>0</v>
      </c>
      <c r="I217" s="161">
        <f t="shared" si="165"/>
        <v>0</v>
      </c>
      <c r="J217" s="161">
        <f t="shared" si="165"/>
        <v>0</v>
      </c>
      <c r="K217" s="161">
        <f t="shared" si="165"/>
        <v>0</v>
      </c>
      <c r="L217" s="161">
        <f t="shared" si="165"/>
        <v>0</v>
      </c>
      <c r="M217" s="161">
        <f t="shared" si="165"/>
        <v>0</v>
      </c>
      <c r="N217" s="161">
        <f t="shared" si="165"/>
        <v>0</v>
      </c>
      <c r="O217" s="161">
        <f t="shared" si="165"/>
        <v>0</v>
      </c>
      <c r="P217" s="161">
        <f t="shared" si="165"/>
        <v>0</v>
      </c>
      <c r="Q217" s="161">
        <f t="shared" si="165"/>
        <v>0</v>
      </c>
      <c r="R217" s="161">
        <f t="shared" si="165"/>
        <v>0</v>
      </c>
      <c r="S217" s="161">
        <f t="shared" si="164"/>
        <v>0</v>
      </c>
      <c r="T217" s="161">
        <f t="shared" si="164"/>
        <v>0</v>
      </c>
      <c r="U217" s="161">
        <f t="shared" si="164"/>
        <v>0</v>
      </c>
      <c r="V217" s="161">
        <f t="shared" si="164"/>
        <v>0</v>
      </c>
      <c r="W217" s="161">
        <f t="shared" si="164"/>
        <v>0</v>
      </c>
      <c r="X217" s="161">
        <f t="shared" si="164"/>
        <v>0</v>
      </c>
      <c r="Y217" s="161">
        <f t="shared" si="164"/>
        <v>0</v>
      </c>
      <c r="Z217" s="161">
        <f t="shared" si="164"/>
        <v>0</v>
      </c>
      <c r="AA217" s="161">
        <f t="shared" si="164"/>
        <v>0</v>
      </c>
      <c r="AB217" s="161">
        <f t="shared" si="164"/>
        <v>0</v>
      </c>
      <c r="AC217" s="161">
        <f t="shared" si="164"/>
        <v>0</v>
      </c>
      <c r="AD217" s="161">
        <f t="shared" si="164"/>
        <v>0</v>
      </c>
      <c r="AE217" s="161">
        <f t="shared" si="164"/>
        <v>0</v>
      </c>
      <c r="AF217" s="174">
        <f t="shared" si="164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v>0</v>
      </c>
      <c r="D218" s="161">
        <v>0</v>
      </c>
      <c r="E218" s="161">
        <v>0</v>
      </c>
      <c r="F218" s="161">
        <v>0</v>
      </c>
      <c r="G218" s="161">
        <f t="shared" si="165"/>
        <v>0</v>
      </c>
      <c r="H218" s="161">
        <f t="shared" si="165"/>
        <v>0</v>
      </c>
      <c r="I218" s="161">
        <f t="shared" si="165"/>
        <v>0</v>
      </c>
      <c r="J218" s="161">
        <f t="shared" si="165"/>
        <v>0</v>
      </c>
      <c r="K218" s="161">
        <f t="shared" si="165"/>
        <v>0</v>
      </c>
      <c r="L218" s="161">
        <f t="shared" si="165"/>
        <v>0</v>
      </c>
      <c r="M218" s="161">
        <f t="shared" si="165"/>
        <v>0</v>
      </c>
      <c r="N218" s="161">
        <f t="shared" si="165"/>
        <v>0</v>
      </c>
      <c r="O218" s="161">
        <f t="shared" si="165"/>
        <v>0</v>
      </c>
      <c r="P218" s="161">
        <f t="shared" si="165"/>
        <v>0</v>
      </c>
      <c r="Q218" s="161">
        <f t="shared" si="165"/>
        <v>0</v>
      </c>
      <c r="R218" s="161">
        <f t="shared" si="165"/>
        <v>0</v>
      </c>
      <c r="S218" s="161">
        <f t="shared" si="164"/>
        <v>0</v>
      </c>
      <c r="T218" s="161">
        <f t="shared" si="164"/>
        <v>0</v>
      </c>
      <c r="U218" s="161">
        <f t="shared" si="164"/>
        <v>0</v>
      </c>
      <c r="V218" s="161">
        <f t="shared" si="164"/>
        <v>0</v>
      </c>
      <c r="W218" s="161">
        <f t="shared" si="164"/>
        <v>0</v>
      </c>
      <c r="X218" s="161">
        <f t="shared" si="164"/>
        <v>0</v>
      </c>
      <c r="Y218" s="161">
        <f t="shared" si="164"/>
        <v>0</v>
      </c>
      <c r="Z218" s="161">
        <f t="shared" si="164"/>
        <v>0</v>
      </c>
      <c r="AA218" s="161">
        <f t="shared" si="164"/>
        <v>0</v>
      </c>
      <c r="AB218" s="161">
        <f t="shared" si="164"/>
        <v>0</v>
      </c>
      <c r="AC218" s="161">
        <f t="shared" si="164"/>
        <v>0</v>
      </c>
      <c r="AD218" s="161">
        <f t="shared" si="164"/>
        <v>0</v>
      </c>
      <c r="AE218" s="161">
        <f t="shared" si="164"/>
        <v>0</v>
      </c>
      <c r="AF218" s="174">
        <f t="shared" si="164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v>0</v>
      </c>
      <c r="D219" s="161">
        <v>0</v>
      </c>
      <c r="E219" s="161">
        <v>0</v>
      </c>
      <c r="F219" s="161">
        <v>0</v>
      </c>
      <c r="G219" s="161">
        <f t="shared" si="165"/>
        <v>0</v>
      </c>
      <c r="H219" s="161">
        <f t="shared" si="165"/>
        <v>0</v>
      </c>
      <c r="I219" s="161">
        <f t="shared" si="165"/>
        <v>0</v>
      </c>
      <c r="J219" s="161">
        <f t="shared" si="165"/>
        <v>0</v>
      </c>
      <c r="K219" s="161">
        <f t="shared" si="165"/>
        <v>0</v>
      </c>
      <c r="L219" s="161">
        <f t="shared" si="165"/>
        <v>0</v>
      </c>
      <c r="M219" s="161">
        <f t="shared" si="165"/>
        <v>0</v>
      </c>
      <c r="N219" s="161">
        <f t="shared" si="165"/>
        <v>0</v>
      </c>
      <c r="O219" s="161">
        <f t="shared" si="165"/>
        <v>0</v>
      </c>
      <c r="P219" s="161">
        <f t="shared" si="165"/>
        <v>0</v>
      </c>
      <c r="Q219" s="161">
        <f t="shared" si="165"/>
        <v>0</v>
      </c>
      <c r="R219" s="161">
        <f t="shared" si="165"/>
        <v>0</v>
      </c>
      <c r="S219" s="161">
        <f t="shared" si="164"/>
        <v>0</v>
      </c>
      <c r="T219" s="161">
        <f t="shared" si="164"/>
        <v>0</v>
      </c>
      <c r="U219" s="161">
        <f t="shared" si="164"/>
        <v>0</v>
      </c>
      <c r="V219" s="161">
        <f t="shared" si="164"/>
        <v>0</v>
      </c>
      <c r="W219" s="161">
        <f t="shared" si="164"/>
        <v>0</v>
      </c>
      <c r="X219" s="161">
        <f t="shared" si="164"/>
        <v>0</v>
      </c>
      <c r="Y219" s="161">
        <f t="shared" si="164"/>
        <v>0</v>
      </c>
      <c r="Z219" s="161">
        <f t="shared" si="164"/>
        <v>0</v>
      </c>
      <c r="AA219" s="161">
        <f t="shared" si="164"/>
        <v>0</v>
      </c>
      <c r="AB219" s="161">
        <f t="shared" si="164"/>
        <v>0</v>
      </c>
      <c r="AC219" s="161">
        <f t="shared" si="164"/>
        <v>0</v>
      </c>
      <c r="AD219" s="161">
        <f t="shared" si="164"/>
        <v>0</v>
      </c>
      <c r="AE219" s="161">
        <f t="shared" si="164"/>
        <v>0</v>
      </c>
      <c r="AF219" s="174">
        <f t="shared" si="164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v>0</v>
      </c>
      <c r="D220" s="161">
        <v>0</v>
      </c>
      <c r="E220" s="161">
        <v>0</v>
      </c>
      <c r="F220" s="161">
        <v>0</v>
      </c>
      <c r="G220" s="161">
        <f t="shared" si="165"/>
        <v>0</v>
      </c>
      <c r="H220" s="161">
        <f t="shared" si="165"/>
        <v>0</v>
      </c>
      <c r="I220" s="161">
        <f t="shared" si="165"/>
        <v>0</v>
      </c>
      <c r="J220" s="161">
        <f t="shared" si="165"/>
        <v>0</v>
      </c>
      <c r="K220" s="161">
        <f t="shared" si="165"/>
        <v>0</v>
      </c>
      <c r="L220" s="161">
        <f t="shared" si="165"/>
        <v>0</v>
      </c>
      <c r="M220" s="161">
        <f t="shared" si="165"/>
        <v>0</v>
      </c>
      <c r="N220" s="161">
        <f t="shared" si="165"/>
        <v>0</v>
      </c>
      <c r="O220" s="161">
        <f t="shared" si="165"/>
        <v>0</v>
      </c>
      <c r="P220" s="161">
        <f t="shared" si="165"/>
        <v>0</v>
      </c>
      <c r="Q220" s="161">
        <f t="shared" si="165"/>
        <v>0</v>
      </c>
      <c r="R220" s="161">
        <f t="shared" si="165"/>
        <v>0</v>
      </c>
      <c r="S220" s="161">
        <f t="shared" si="164"/>
        <v>0</v>
      </c>
      <c r="T220" s="161">
        <f t="shared" si="164"/>
        <v>0</v>
      </c>
      <c r="U220" s="161">
        <f t="shared" si="164"/>
        <v>0</v>
      </c>
      <c r="V220" s="161">
        <f t="shared" si="164"/>
        <v>0</v>
      </c>
      <c r="W220" s="161">
        <f t="shared" si="164"/>
        <v>0</v>
      </c>
      <c r="X220" s="161">
        <f t="shared" si="164"/>
        <v>0</v>
      </c>
      <c r="Y220" s="161">
        <f t="shared" si="164"/>
        <v>0</v>
      </c>
      <c r="Z220" s="161">
        <f t="shared" si="164"/>
        <v>0</v>
      </c>
      <c r="AA220" s="161">
        <f t="shared" si="164"/>
        <v>0</v>
      </c>
      <c r="AB220" s="161">
        <f t="shared" si="164"/>
        <v>0</v>
      </c>
      <c r="AC220" s="161">
        <f t="shared" si="164"/>
        <v>0</v>
      </c>
      <c r="AD220" s="161">
        <f t="shared" si="164"/>
        <v>0</v>
      </c>
      <c r="AE220" s="161">
        <f t="shared" si="164"/>
        <v>0</v>
      </c>
      <c r="AF220" s="174">
        <f t="shared" si="164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v>0</v>
      </c>
      <c r="D221" s="161">
        <v>0</v>
      </c>
      <c r="E221" s="161">
        <v>0</v>
      </c>
      <c r="F221" s="161">
        <v>0</v>
      </c>
      <c r="G221" s="161">
        <f t="shared" si="165"/>
        <v>0</v>
      </c>
      <c r="H221" s="161">
        <f t="shared" si="165"/>
        <v>0</v>
      </c>
      <c r="I221" s="161">
        <f t="shared" si="165"/>
        <v>0</v>
      </c>
      <c r="J221" s="161">
        <f t="shared" si="165"/>
        <v>0</v>
      </c>
      <c r="K221" s="161">
        <f t="shared" si="165"/>
        <v>0</v>
      </c>
      <c r="L221" s="161">
        <f t="shared" si="165"/>
        <v>0</v>
      </c>
      <c r="M221" s="161">
        <f t="shared" si="165"/>
        <v>0</v>
      </c>
      <c r="N221" s="161">
        <f t="shared" si="165"/>
        <v>0</v>
      </c>
      <c r="O221" s="161">
        <f t="shared" si="165"/>
        <v>0</v>
      </c>
      <c r="P221" s="161">
        <f t="shared" si="165"/>
        <v>0</v>
      </c>
      <c r="Q221" s="161">
        <f t="shared" si="165"/>
        <v>0</v>
      </c>
      <c r="R221" s="161">
        <f t="shared" si="165"/>
        <v>0</v>
      </c>
      <c r="S221" s="161">
        <f t="shared" si="164"/>
        <v>0</v>
      </c>
      <c r="T221" s="161">
        <f t="shared" si="164"/>
        <v>0</v>
      </c>
      <c r="U221" s="161">
        <f t="shared" si="164"/>
        <v>0</v>
      </c>
      <c r="V221" s="161">
        <f t="shared" si="164"/>
        <v>0</v>
      </c>
      <c r="W221" s="161">
        <f t="shared" si="164"/>
        <v>0</v>
      </c>
      <c r="X221" s="161">
        <f t="shared" si="164"/>
        <v>0</v>
      </c>
      <c r="Y221" s="161">
        <f t="shared" si="164"/>
        <v>0</v>
      </c>
      <c r="Z221" s="161">
        <f t="shared" si="164"/>
        <v>0</v>
      </c>
      <c r="AA221" s="161">
        <f t="shared" si="164"/>
        <v>0</v>
      </c>
      <c r="AB221" s="161">
        <f t="shared" si="164"/>
        <v>0</v>
      </c>
      <c r="AC221" s="161">
        <f t="shared" si="164"/>
        <v>0</v>
      </c>
      <c r="AD221" s="161">
        <f t="shared" si="164"/>
        <v>0</v>
      </c>
      <c r="AE221" s="161">
        <f t="shared" si="164"/>
        <v>0</v>
      </c>
      <c r="AF221" s="174">
        <f t="shared" si="164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v>0</v>
      </c>
      <c r="D222" s="161">
        <v>0</v>
      </c>
      <c r="E222" s="161">
        <v>0</v>
      </c>
      <c r="F222" s="161">
        <v>0</v>
      </c>
      <c r="G222" s="161">
        <f t="shared" si="165"/>
        <v>0</v>
      </c>
      <c r="H222" s="161">
        <f t="shared" si="165"/>
        <v>0</v>
      </c>
      <c r="I222" s="161">
        <f t="shared" si="165"/>
        <v>0</v>
      </c>
      <c r="J222" s="161">
        <f t="shared" si="165"/>
        <v>0</v>
      </c>
      <c r="K222" s="161">
        <f t="shared" si="165"/>
        <v>0</v>
      </c>
      <c r="L222" s="161">
        <f t="shared" si="165"/>
        <v>0</v>
      </c>
      <c r="M222" s="161">
        <f t="shared" si="165"/>
        <v>0</v>
      </c>
      <c r="N222" s="161">
        <f t="shared" si="165"/>
        <v>0</v>
      </c>
      <c r="O222" s="161">
        <f t="shared" si="165"/>
        <v>0</v>
      </c>
      <c r="P222" s="161">
        <f t="shared" si="165"/>
        <v>0</v>
      </c>
      <c r="Q222" s="161">
        <f t="shared" si="165"/>
        <v>0</v>
      </c>
      <c r="R222" s="161">
        <f t="shared" si="165"/>
        <v>0</v>
      </c>
      <c r="S222" s="161">
        <f t="shared" si="164"/>
        <v>0</v>
      </c>
      <c r="T222" s="161">
        <f t="shared" si="164"/>
        <v>0</v>
      </c>
      <c r="U222" s="161">
        <f t="shared" si="164"/>
        <v>0</v>
      </c>
      <c r="V222" s="161">
        <f t="shared" si="164"/>
        <v>0</v>
      </c>
      <c r="W222" s="161">
        <f t="shared" si="164"/>
        <v>0</v>
      </c>
      <c r="X222" s="161">
        <f t="shared" si="164"/>
        <v>0</v>
      </c>
      <c r="Y222" s="161">
        <f t="shared" si="164"/>
        <v>0</v>
      </c>
      <c r="Z222" s="161">
        <f t="shared" si="164"/>
        <v>0</v>
      </c>
      <c r="AA222" s="161">
        <f t="shared" si="164"/>
        <v>0</v>
      </c>
      <c r="AB222" s="161">
        <f t="shared" si="164"/>
        <v>0</v>
      </c>
      <c r="AC222" s="161">
        <f t="shared" si="164"/>
        <v>0</v>
      </c>
      <c r="AD222" s="161">
        <f t="shared" si="164"/>
        <v>0</v>
      </c>
      <c r="AE222" s="161">
        <f t="shared" si="164"/>
        <v>0</v>
      </c>
      <c r="AF222" s="174">
        <f t="shared" si="164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v>0</v>
      </c>
      <c r="D223" s="161">
        <v>0</v>
      </c>
      <c r="E223" s="161">
        <v>0</v>
      </c>
      <c r="F223" s="161">
        <v>0</v>
      </c>
      <c r="G223" s="161">
        <f t="shared" si="165"/>
        <v>0</v>
      </c>
      <c r="H223" s="161">
        <f t="shared" si="165"/>
        <v>0</v>
      </c>
      <c r="I223" s="161">
        <f t="shared" si="165"/>
        <v>0</v>
      </c>
      <c r="J223" s="161">
        <f t="shared" si="165"/>
        <v>0</v>
      </c>
      <c r="K223" s="161">
        <f t="shared" si="165"/>
        <v>0</v>
      </c>
      <c r="L223" s="161">
        <f t="shared" si="165"/>
        <v>0</v>
      </c>
      <c r="M223" s="161">
        <f t="shared" si="165"/>
        <v>0</v>
      </c>
      <c r="N223" s="161">
        <f t="shared" si="165"/>
        <v>0</v>
      </c>
      <c r="O223" s="161">
        <f t="shared" si="165"/>
        <v>0</v>
      </c>
      <c r="P223" s="161">
        <f t="shared" si="165"/>
        <v>0</v>
      </c>
      <c r="Q223" s="161">
        <f t="shared" si="165"/>
        <v>0</v>
      </c>
      <c r="R223" s="161">
        <f t="shared" si="165"/>
        <v>0</v>
      </c>
      <c r="S223" s="161">
        <f t="shared" si="164"/>
        <v>0</v>
      </c>
      <c r="T223" s="161">
        <f t="shared" si="164"/>
        <v>0</v>
      </c>
      <c r="U223" s="161">
        <f t="shared" si="164"/>
        <v>0</v>
      </c>
      <c r="V223" s="161">
        <f t="shared" si="164"/>
        <v>0</v>
      </c>
      <c r="W223" s="161">
        <f t="shared" si="164"/>
        <v>0</v>
      </c>
      <c r="X223" s="161">
        <f t="shared" si="164"/>
        <v>0</v>
      </c>
      <c r="Y223" s="161">
        <f t="shared" si="164"/>
        <v>0</v>
      </c>
      <c r="Z223" s="161">
        <f t="shared" si="164"/>
        <v>0</v>
      </c>
      <c r="AA223" s="161">
        <f t="shared" si="164"/>
        <v>0</v>
      </c>
      <c r="AB223" s="161">
        <f t="shared" si="164"/>
        <v>0</v>
      </c>
      <c r="AC223" s="161">
        <f t="shared" si="164"/>
        <v>0</v>
      </c>
      <c r="AD223" s="161">
        <f t="shared" si="164"/>
        <v>0</v>
      </c>
      <c r="AE223" s="161">
        <f t="shared" si="164"/>
        <v>0</v>
      </c>
      <c r="AF223" s="174">
        <f t="shared" si="164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v>0</v>
      </c>
      <c r="D224" s="161">
        <v>0</v>
      </c>
      <c r="E224" s="161">
        <v>0</v>
      </c>
      <c r="F224" s="161">
        <v>0</v>
      </c>
      <c r="G224" s="161">
        <f t="shared" si="165"/>
        <v>0</v>
      </c>
      <c r="H224" s="161">
        <f t="shared" si="165"/>
        <v>0</v>
      </c>
      <c r="I224" s="161">
        <f t="shared" si="165"/>
        <v>0</v>
      </c>
      <c r="J224" s="161">
        <f t="shared" si="165"/>
        <v>0</v>
      </c>
      <c r="K224" s="161">
        <f t="shared" si="165"/>
        <v>0</v>
      </c>
      <c r="L224" s="161">
        <f t="shared" si="165"/>
        <v>0</v>
      </c>
      <c r="M224" s="161">
        <f t="shared" si="165"/>
        <v>0</v>
      </c>
      <c r="N224" s="161">
        <f t="shared" si="165"/>
        <v>0</v>
      </c>
      <c r="O224" s="161">
        <f t="shared" si="165"/>
        <v>0</v>
      </c>
      <c r="P224" s="161">
        <f t="shared" si="165"/>
        <v>0</v>
      </c>
      <c r="Q224" s="161">
        <f t="shared" si="165"/>
        <v>0</v>
      </c>
      <c r="R224" s="161">
        <f t="shared" si="165"/>
        <v>0</v>
      </c>
      <c r="S224" s="161">
        <f t="shared" si="164"/>
        <v>0</v>
      </c>
      <c r="T224" s="161">
        <f t="shared" si="164"/>
        <v>0</v>
      </c>
      <c r="U224" s="161">
        <f t="shared" si="164"/>
        <v>0</v>
      </c>
      <c r="V224" s="161">
        <f t="shared" si="164"/>
        <v>0</v>
      </c>
      <c r="W224" s="161">
        <f t="shared" si="164"/>
        <v>0</v>
      </c>
      <c r="X224" s="161">
        <f t="shared" si="164"/>
        <v>0</v>
      </c>
      <c r="Y224" s="161">
        <f t="shared" si="164"/>
        <v>0</v>
      </c>
      <c r="Z224" s="161">
        <f t="shared" si="164"/>
        <v>0</v>
      </c>
      <c r="AA224" s="161">
        <f t="shared" si="164"/>
        <v>0</v>
      </c>
      <c r="AB224" s="161">
        <f t="shared" si="164"/>
        <v>0</v>
      </c>
      <c r="AC224" s="161">
        <f t="shared" si="164"/>
        <v>0</v>
      </c>
      <c r="AD224" s="161">
        <f t="shared" si="164"/>
        <v>0</v>
      </c>
      <c r="AE224" s="161">
        <f t="shared" si="164"/>
        <v>0</v>
      </c>
      <c r="AF224" s="174">
        <f t="shared" si="164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v>0</v>
      </c>
      <c r="D225" s="161">
        <v>0</v>
      </c>
      <c r="E225" s="161">
        <v>0</v>
      </c>
      <c r="F225" s="161">
        <v>0</v>
      </c>
      <c r="G225" s="161">
        <f t="shared" si="165"/>
        <v>0</v>
      </c>
      <c r="H225" s="161">
        <f t="shared" si="165"/>
        <v>0</v>
      </c>
      <c r="I225" s="161">
        <f t="shared" si="165"/>
        <v>0</v>
      </c>
      <c r="J225" s="161">
        <f t="shared" si="165"/>
        <v>0</v>
      </c>
      <c r="K225" s="161">
        <f t="shared" si="165"/>
        <v>0</v>
      </c>
      <c r="L225" s="161">
        <f t="shared" si="165"/>
        <v>0</v>
      </c>
      <c r="M225" s="161">
        <f t="shared" si="165"/>
        <v>0</v>
      </c>
      <c r="N225" s="161">
        <f t="shared" si="165"/>
        <v>0</v>
      </c>
      <c r="O225" s="161">
        <f t="shared" si="165"/>
        <v>0</v>
      </c>
      <c r="P225" s="161">
        <f t="shared" si="165"/>
        <v>0</v>
      </c>
      <c r="Q225" s="161">
        <f t="shared" si="165"/>
        <v>0</v>
      </c>
      <c r="R225" s="161">
        <f t="shared" si="165"/>
        <v>0</v>
      </c>
      <c r="S225" s="161">
        <f t="shared" si="164"/>
        <v>0</v>
      </c>
      <c r="T225" s="161">
        <f t="shared" si="164"/>
        <v>0</v>
      </c>
      <c r="U225" s="161">
        <f t="shared" si="164"/>
        <v>0</v>
      </c>
      <c r="V225" s="161">
        <f t="shared" si="164"/>
        <v>0</v>
      </c>
      <c r="W225" s="161">
        <f t="shared" si="164"/>
        <v>0</v>
      </c>
      <c r="X225" s="161">
        <f t="shared" si="164"/>
        <v>0</v>
      </c>
      <c r="Y225" s="161">
        <f t="shared" si="164"/>
        <v>0</v>
      </c>
      <c r="Z225" s="161">
        <f t="shared" si="164"/>
        <v>0</v>
      </c>
      <c r="AA225" s="161">
        <f t="shared" si="164"/>
        <v>0</v>
      </c>
      <c r="AB225" s="161">
        <f t="shared" si="164"/>
        <v>0</v>
      </c>
      <c r="AC225" s="161">
        <f t="shared" si="164"/>
        <v>0</v>
      </c>
      <c r="AD225" s="161">
        <f t="shared" si="164"/>
        <v>0</v>
      </c>
      <c r="AE225" s="161">
        <f t="shared" si="164"/>
        <v>0</v>
      </c>
      <c r="AF225" s="174">
        <f t="shared" si="164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v>0</v>
      </c>
      <c r="D226" s="161">
        <v>0</v>
      </c>
      <c r="E226" s="161">
        <v>0</v>
      </c>
      <c r="F226" s="161">
        <v>0</v>
      </c>
      <c r="G226" s="161">
        <f t="shared" si="165"/>
        <v>0</v>
      </c>
      <c r="H226" s="161">
        <f t="shared" si="165"/>
        <v>0</v>
      </c>
      <c r="I226" s="161">
        <f t="shared" si="165"/>
        <v>0</v>
      </c>
      <c r="J226" s="161">
        <f t="shared" si="165"/>
        <v>0</v>
      </c>
      <c r="K226" s="161">
        <f t="shared" si="165"/>
        <v>0</v>
      </c>
      <c r="L226" s="161">
        <f t="shared" si="165"/>
        <v>0</v>
      </c>
      <c r="M226" s="161">
        <f t="shared" si="165"/>
        <v>0</v>
      </c>
      <c r="N226" s="161">
        <f t="shared" si="165"/>
        <v>0</v>
      </c>
      <c r="O226" s="161">
        <f t="shared" si="165"/>
        <v>0</v>
      </c>
      <c r="P226" s="161">
        <f t="shared" si="165"/>
        <v>0</v>
      </c>
      <c r="Q226" s="161">
        <f t="shared" si="165"/>
        <v>0</v>
      </c>
      <c r="R226" s="161">
        <f t="shared" si="165"/>
        <v>0</v>
      </c>
      <c r="S226" s="161">
        <f t="shared" si="164"/>
        <v>0</v>
      </c>
      <c r="T226" s="161">
        <f t="shared" si="164"/>
        <v>0</v>
      </c>
      <c r="U226" s="161">
        <f t="shared" si="164"/>
        <v>0</v>
      </c>
      <c r="V226" s="161">
        <f t="shared" si="164"/>
        <v>0</v>
      </c>
      <c r="W226" s="161">
        <f t="shared" si="164"/>
        <v>0</v>
      </c>
      <c r="X226" s="161">
        <f t="shared" si="164"/>
        <v>0</v>
      </c>
      <c r="Y226" s="161">
        <f t="shared" si="164"/>
        <v>0</v>
      </c>
      <c r="Z226" s="161">
        <f t="shared" si="164"/>
        <v>0</v>
      </c>
      <c r="AA226" s="161">
        <f t="shared" si="164"/>
        <v>0</v>
      </c>
      <c r="AB226" s="161">
        <f t="shared" si="164"/>
        <v>0</v>
      </c>
      <c r="AC226" s="161">
        <f t="shared" si="164"/>
        <v>0</v>
      </c>
      <c r="AD226" s="161">
        <f t="shared" si="164"/>
        <v>0</v>
      </c>
      <c r="AE226" s="161">
        <f t="shared" si="164"/>
        <v>0</v>
      </c>
      <c r="AF226" s="174">
        <f t="shared" si="164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v>0</v>
      </c>
      <c r="D227" s="161">
        <v>0</v>
      </c>
      <c r="E227" s="161">
        <v>0</v>
      </c>
      <c r="F227" s="161">
        <v>0</v>
      </c>
      <c r="G227" s="161">
        <f t="shared" si="165"/>
        <v>0</v>
      </c>
      <c r="H227" s="161">
        <f t="shared" si="165"/>
        <v>0</v>
      </c>
      <c r="I227" s="161">
        <f t="shared" si="165"/>
        <v>0</v>
      </c>
      <c r="J227" s="161">
        <f t="shared" si="165"/>
        <v>0</v>
      </c>
      <c r="K227" s="161">
        <f t="shared" si="165"/>
        <v>0</v>
      </c>
      <c r="L227" s="161">
        <f t="shared" si="165"/>
        <v>0</v>
      </c>
      <c r="M227" s="161">
        <f t="shared" si="165"/>
        <v>0</v>
      </c>
      <c r="N227" s="161">
        <f t="shared" si="165"/>
        <v>0</v>
      </c>
      <c r="O227" s="161">
        <f t="shared" si="165"/>
        <v>0</v>
      </c>
      <c r="P227" s="161">
        <f t="shared" si="165"/>
        <v>0</v>
      </c>
      <c r="Q227" s="161">
        <f t="shared" si="165"/>
        <v>0</v>
      </c>
      <c r="R227" s="161">
        <f t="shared" si="165"/>
        <v>0</v>
      </c>
      <c r="S227" s="161">
        <f t="shared" si="164"/>
        <v>0</v>
      </c>
      <c r="T227" s="161">
        <f t="shared" si="164"/>
        <v>0</v>
      </c>
      <c r="U227" s="161">
        <f t="shared" si="164"/>
        <v>0</v>
      </c>
      <c r="V227" s="161">
        <f t="shared" si="164"/>
        <v>0</v>
      </c>
      <c r="W227" s="161">
        <f t="shared" si="164"/>
        <v>0</v>
      </c>
      <c r="X227" s="161">
        <f t="shared" si="164"/>
        <v>0</v>
      </c>
      <c r="Y227" s="161">
        <f t="shared" si="164"/>
        <v>0</v>
      </c>
      <c r="Z227" s="161">
        <f t="shared" si="164"/>
        <v>0</v>
      </c>
      <c r="AA227" s="161">
        <f t="shared" si="164"/>
        <v>0</v>
      </c>
      <c r="AB227" s="161">
        <f t="shared" si="164"/>
        <v>0</v>
      </c>
      <c r="AC227" s="161">
        <f t="shared" si="164"/>
        <v>0</v>
      </c>
      <c r="AD227" s="161">
        <f t="shared" si="164"/>
        <v>0</v>
      </c>
      <c r="AE227" s="161">
        <f t="shared" si="164"/>
        <v>0</v>
      </c>
      <c r="AF227" s="174">
        <f t="shared" si="164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v>0</v>
      </c>
      <c r="D228" s="161">
        <v>0</v>
      </c>
      <c r="E228" s="161">
        <v>0</v>
      </c>
      <c r="F228" s="161">
        <v>0</v>
      </c>
      <c r="G228" s="161">
        <f t="shared" si="165"/>
        <v>0</v>
      </c>
      <c r="H228" s="161">
        <f t="shared" si="165"/>
        <v>0</v>
      </c>
      <c r="I228" s="161">
        <f t="shared" si="165"/>
        <v>0</v>
      </c>
      <c r="J228" s="161">
        <f t="shared" si="165"/>
        <v>0</v>
      </c>
      <c r="K228" s="161">
        <f t="shared" si="165"/>
        <v>0</v>
      </c>
      <c r="L228" s="161">
        <f t="shared" si="165"/>
        <v>0</v>
      </c>
      <c r="M228" s="161">
        <f t="shared" si="165"/>
        <v>0</v>
      </c>
      <c r="N228" s="161">
        <f t="shared" si="165"/>
        <v>0</v>
      </c>
      <c r="O228" s="161">
        <f t="shared" si="165"/>
        <v>0</v>
      </c>
      <c r="P228" s="161">
        <f t="shared" si="165"/>
        <v>0</v>
      </c>
      <c r="Q228" s="161">
        <f t="shared" si="165"/>
        <v>0</v>
      </c>
      <c r="R228" s="161">
        <f t="shared" si="165"/>
        <v>0</v>
      </c>
      <c r="S228" s="161">
        <f t="shared" si="164"/>
        <v>0</v>
      </c>
      <c r="T228" s="161">
        <f t="shared" si="164"/>
        <v>0</v>
      </c>
      <c r="U228" s="161">
        <f t="shared" si="164"/>
        <v>0</v>
      </c>
      <c r="V228" s="161">
        <f t="shared" si="164"/>
        <v>0</v>
      </c>
      <c r="W228" s="161">
        <f t="shared" si="164"/>
        <v>0</v>
      </c>
      <c r="X228" s="161">
        <f t="shared" si="164"/>
        <v>0</v>
      </c>
      <c r="Y228" s="161">
        <f t="shared" si="164"/>
        <v>0</v>
      </c>
      <c r="Z228" s="161">
        <f t="shared" si="164"/>
        <v>0</v>
      </c>
      <c r="AA228" s="161">
        <f t="shared" si="164"/>
        <v>0</v>
      </c>
      <c r="AB228" s="161">
        <f t="shared" si="164"/>
        <v>0</v>
      </c>
      <c r="AC228" s="161">
        <f t="shared" si="164"/>
        <v>0</v>
      </c>
      <c r="AD228" s="161">
        <f t="shared" si="164"/>
        <v>0</v>
      </c>
      <c r="AE228" s="161">
        <f t="shared" si="164"/>
        <v>0</v>
      </c>
      <c r="AF228" s="174">
        <f t="shared" si="164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v>0</v>
      </c>
      <c r="D229" s="161">
        <v>0</v>
      </c>
      <c r="E229" s="161">
        <v>0</v>
      </c>
      <c r="F229" s="161">
        <v>0</v>
      </c>
      <c r="G229" s="161">
        <f t="shared" si="165"/>
        <v>0</v>
      </c>
      <c r="H229" s="161">
        <f t="shared" si="165"/>
        <v>0</v>
      </c>
      <c r="I229" s="161">
        <f t="shared" si="165"/>
        <v>0</v>
      </c>
      <c r="J229" s="161">
        <f t="shared" si="165"/>
        <v>0</v>
      </c>
      <c r="K229" s="161">
        <f t="shared" si="165"/>
        <v>0</v>
      </c>
      <c r="L229" s="161">
        <f t="shared" si="165"/>
        <v>0</v>
      </c>
      <c r="M229" s="161">
        <f t="shared" si="165"/>
        <v>0</v>
      </c>
      <c r="N229" s="161">
        <f t="shared" si="165"/>
        <v>0</v>
      </c>
      <c r="O229" s="161">
        <f t="shared" si="165"/>
        <v>0</v>
      </c>
      <c r="P229" s="161">
        <f t="shared" si="165"/>
        <v>0</v>
      </c>
      <c r="Q229" s="161">
        <f t="shared" si="165"/>
        <v>0</v>
      </c>
      <c r="R229" s="161">
        <f t="shared" si="165"/>
        <v>0</v>
      </c>
      <c r="S229" s="161">
        <f t="shared" si="164"/>
        <v>0</v>
      </c>
      <c r="T229" s="161">
        <f t="shared" si="164"/>
        <v>0</v>
      </c>
      <c r="U229" s="161">
        <f t="shared" si="164"/>
        <v>0</v>
      </c>
      <c r="V229" s="161">
        <f t="shared" si="164"/>
        <v>0</v>
      </c>
      <c r="W229" s="161">
        <f t="shared" si="164"/>
        <v>0</v>
      </c>
      <c r="X229" s="161">
        <f t="shared" si="164"/>
        <v>0</v>
      </c>
      <c r="Y229" s="161">
        <f t="shared" si="164"/>
        <v>0</v>
      </c>
      <c r="Z229" s="161">
        <f t="shared" si="164"/>
        <v>0</v>
      </c>
      <c r="AA229" s="161">
        <f t="shared" si="164"/>
        <v>0</v>
      </c>
      <c r="AB229" s="161">
        <f t="shared" si="164"/>
        <v>0</v>
      </c>
      <c r="AC229" s="161">
        <f t="shared" si="164"/>
        <v>0</v>
      </c>
      <c r="AD229" s="161">
        <f t="shared" si="164"/>
        <v>0</v>
      </c>
      <c r="AE229" s="161">
        <f t="shared" si="164"/>
        <v>0</v>
      </c>
      <c r="AF229" s="174">
        <f t="shared" si="164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v>0</v>
      </c>
      <c r="D230" s="161">
        <v>0</v>
      </c>
      <c r="E230" s="161">
        <v>0</v>
      </c>
      <c r="F230" s="161">
        <v>0</v>
      </c>
      <c r="G230" s="161">
        <f t="shared" si="165"/>
        <v>0</v>
      </c>
      <c r="H230" s="161">
        <f t="shared" si="165"/>
        <v>0</v>
      </c>
      <c r="I230" s="161">
        <f t="shared" si="165"/>
        <v>0</v>
      </c>
      <c r="J230" s="161">
        <f t="shared" si="165"/>
        <v>0</v>
      </c>
      <c r="K230" s="161">
        <f t="shared" si="165"/>
        <v>0</v>
      </c>
      <c r="L230" s="161">
        <f t="shared" si="165"/>
        <v>0</v>
      </c>
      <c r="M230" s="161">
        <f t="shared" si="165"/>
        <v>0</v>
      </c>
      <c r="N230" s="161">
        <f t="shared" si="165"/>
        <v>0</v>
      </c>
      <c r="O230" s="161">
        <f t="shared" si="165"/>
        <v>0</v>
      </c>
      <c r="P230" s="161">
        <f t="shared" si="165"/>
        <v>0</v>
      </c>
      <c r="Q230" s="161">
        <f t="shared" si="165"/>
        <v>0</v>
      </c>
      <c r="R230" s="161">
        <f t="shared" si="165"/>
        <v>0</v>
      </c>
      <c r="S230" s="161">
        <f t="shared" si="164"/>
        <v>0</v>
      </c>
      <c r="T230" s="161">
        <f t="shared" si="164"/>
        <v>0</v>
      </c>
      <c r="U230" s="161">
        <f t="shared" si="164"/>
        <v>0</v>
      </c>
      <c r="V230" s="161">
        <f t="shared" si="164"/>
        <v>0</v>
      </c>
      <c r="W230" s="161">
        <f t="shared" si="164"/>
        <v>0</v>
      </c>
      <c r="X230" s="161">
        <f t="shared" si="164"/>
        <v>0</v>
      </c>
      <c r="Y230" s="161">
        <f t="shared" si="164"/>
        <v>0</v>
      </c>
      <c r="Z230" s="161">
        <f t="shared" si="164"/>
        <v>0</v>
      </c>
      <c r="AA230" s="161">
        <f t="shared" si="164"/>
        <v>0</v>
      </c>
      <c r="AB230" s="161">
        <f t="shared" si="164"/>
        <v>0</v>
      </c>
      <c r="AC230" s="161">
        <f t="shared" si="164"/>
        <v>0</v>
      </c>
      <c r="AD230" s="161">
        <f t="shared" si="164"/>
        <v>0</v>
      </c>
      <c r="AE230" s="161">
        <f t="shared" si="164"/>
        <v>0</v>
      </c>
      <c r="AF230" s="174">
        <f t="shared" si="164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v>0</v>
      </c>
      <c r="D231" s="161">
        <v>0</v>
      </c>
      <c r="E231" s="161">
        <v>0</v>
      </c>
      <c r="F231" s="161">
        <v>0</v>
      </c>
      <c r="G231" s="161">
        <f t="shared" si="165"/>
        <v>0</v>
      </c>
      <c r="H231" s="161">
        <f t="shared" si="165"/>
        <v>0</v>
      </c>
      <c r="I231" s="161">
        <f t="shared" si="165"/>
        <v>0</v>
      </c>
      <c r="J231" s="161">
        <f t="shared" si="165"/>
        <v>0</v>
      </c>
      <c r="K231" s="161">
        <f t="shared" si="165"/>
        <v>0</v>
      </c>
      <c r="L231" s="161">
        <f t="shared" si="165"/>
        <v>0</v>
      </c>
      <c r="M231" s="161">
        <f t="shared" si="165"/>
        <v>0</v>
      </c>
      <c r="N231" s="161">
        <f t="shared" si="165"/>
        <v>0</v>
      </c>
      <c r="O231" s="161">
        <f t="shared" si="165"/>
        <v>0</v>
      </c>
      <c r="P231" s="161">
        <f t="shared" si="165"/>
        <v>0</v>
      </c>
      <c r="Q231" s="161">
        <f t="shared" si="165"/>
        <v>0</v>
      </c>
      <c r="R231" s="161">
        <f t="shared" si="165"/>
        <v>0</v>
      </c>
      <c r="S231" s="161">
        <f t="shared" si="164"/>
        <v>0</v>
      </c>
      <c r="T231" s="161">
        <f t="shared" si="164"/>
        <v>0</v>
      </c>
      <c r="U231" s="161">
        <f t="shared" si="164"/>
        <v>0</v>
      </c>
      <c r="V231" s="161">
        <f t="shared" si="164"/>
        <v>0</v>
      </c>
      <c r="W231" s="161">
        <f t="shared" si="164"/>
        <v>0</v>
      </c>
      <c r="X231" s="161">
        <f t="shared" si="164"/>
        <v>0</v>
      </c>
      <c r="Y231" s="161">
        <f t="shared" si="164"/>
        <v>0</v>
      </c>
      <c r="Z231" s="161">
        <f t="shared" si="164"/>
        <v>0</v>
      </c>
      <c r="AA231" s="161">
        <f t="shared" si="164"/>
        <v>0</v>
      </c>
      <c r="AB231" s="161">
        <f t="shared" si="164"/>
        <v>0</v>
      </c>
      <c r="AC231" s="161">
        <f t="shared" si="164"/>
        <v>0</v>
      </c>
      <c r="AD231" s="161">
        <f t="shared" si="164"/>
        <v>0</v>
      </c>
      <c r="AE231" s="161">
        <f t="shared" si="164"/>
        <v>0</v>
      </c>
      <c r="AF231" s="174">
        <f t="shared" si="164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v>0</v>
      </c>
      <c r="D232" s="161">
        <v>0</v>
      </c>
      <c r="E232" s="161">
        <v>0</v>
      </c>
      <c r="F232" s="161">
        <v>0</v>
      </c>
      <c r="G232" s="161">
        <f t="shared" si="165"/>
        <v>0</v>
      </c>
      <c r="H232" s="161">
        <f t="shared" si="165"/>
        <v>0</v>
      </c>
      <c r="I232" s="161">
        <f t="shared" si="165"/>
        <v>0</v>
      </c>
      <c r="J232" s="161">
        <f t="shared" si="165"/>
        <v>0</v>
      </c>
      <c r="K232" s="161">
        <f t="shared" si="165"/>
        <v>0</v>
      </c>
      <c r="L232" s="161">
        <f t="shared" si="165"/>
        <v>0</v>
      </c>
      <c r="M232" s="161">
        <f t="shared" si="165"/>
        <v>0</v>
      </c>
      <c r="N232" s="161">
        <f t="shared" si="165"/>
        <v>0</v>
      </c>
      <c r="O232" s="161">
        <f t="shared" si="165"/>
        <v>0</v>
      </c>
      <c r="P232" s="161">
        <f t="shared" si="165"/>
        <v>0</v>
      </c>
      <c r="Q232" s="161">
        <f t="shared" si="165"/>
        <v>0</v>
      </c>
      <c r="R232" s="161">
        <f t="shared" ref="R232:AF247" si="166">Q232</f>
        <v>0</v>
      </c>
      <c r="S232" s="161">
        <f t="shared" si="166"/>
        <v>0</v>
      </c>
      <c r="T232" s="161">
        <f t="shared" si="166"/>
        <v>0</v>
      </c>
      <c r="U232" s="161">
        <f t="shared" si="166"/>
        <v>0</v>
      </c>
      <c r="V232" s="161">
        <f t="shared" si="166"/>
        <v>0</v>
      </c>
      <c r="W232" s="161">
        <f t="shared" si="166"/>
        <v>0</v>
      </c>
      <c r="X232" s="161">
        <f t="shared" si="166"/>
        <v>0</v>
      </c>
      <c r="Y232" s="161">
        <f t="shared" si="166"/>
        <v>0</v>
      </c>
      <c r="Z232" s="161">
        <f t="shared" si="166"/>
        <v>0</v>
      </c>
      <c r="AA232" s="161">
        <f t="shared" si="166"/>
        <v>0</v>
      </c>
      <c r="AB232" s="161">
        <f t="shared" si="166"/>
        <v>0</v>
      </c>
      <c r="AC232" s="161">
        <f t="shared" si="166"/>
        <v>0</v>
      </c>
      <c r="AD232" s="161">
        <f t="shared" si="166"/>
        <v>0</v>
      </c>
      <c r="AE232" s="161">
        <f t="shared" si="166"/>
        <v>0</v>
      </c>
      <c r="AF232" s="174">
        <f t="shared" si="166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v>0</v>
      </c>
      <c r="D233" s="161">
        <v>0</v>
      </c>
      <c r="E233" s="161">
        <v>0</v>
      </c>
      <c r="F233" s="161">
        <v>0</v>
      </c>
      <c r="G233" s="161">
        <f t="shared" ref="G233:R248" si="167">F233</f>
        <v>0</v>
      </c>
      <c r="H233" s="161">
        <f t="shared" si="167"/>
        <v>0</v>
      </c>
      <c r="I233" s="161">
        <f t="shared" si="167"/>
        <v>0</v>
      </c>
      <c r="J233" s="161">
        <f t="shared" si="167"/>
        <v>0</v>
      </c>
      <c r="K233" s="161">
        <f t="shared" si="167"/>
        <v>0</v>
      </c>
      <c r="L233" s="161">
        <f t="shared" si="167"/>
        <v>0</v>
      </c>
      <c r="M233" s="161">
        <f t="shared" si="167"/>
        <v>0</v>
      </c>
      <c r="N233" s="161">
        <f t="shared" si="167"/>
        <v>0</v>
      </c>
      <c r="O233" s="161">
        <f t="shared" si="167"/>
        <v>0</v>
      </c>
      <c r="P233" s="161">
        <f t="shared" si="167"/>
        <v>0</v>
      </c>
      <c r="Q233" s="161">
        <f t="shared" si="167"/>
        <v>0</v>
      </c>
      <c r="R233" s="161">
        <f t="shared" si="167"/>
        <v>0</v>
      </c>
      <c r="S233" s="161">
        <f t="shared" si="166"/>
        <v>0</v>
      </c>
      <c r="T233" s="161">
        <f t="shared" si="166"/>
        <v>0</v>
      </c>
      <c r="U233" s="161">
        <f t="shared" si="166"/>
        <v>0</v>
      </c>
      <c r="V233" s="161">
        <f t="shared" si="166"/>
        <v>0</v>
      </c>
      <c r="W233" s="161">
        <f t="shared" si="166"/>
        <v>0</v>
      </c>
      <c r="X233" s="161">
        <f t="shared" si="166"/>
        <v>0</v>
      </c>
      <c r="Y233" s="161">
        <f t="shared" si="166"/>
        <v>0</v>
      </c>
      <c r="Z233" s="161">
        <f t="shared" si="166"/>
        <v>0</v>
      </c>
      <c r="AA233" s="161">
        <f t="shared" si="166"/>
        <v>0</v>
      </c>
      <c r="AB233" s="161">
        <f t="shared" si="166"/>
        <v>0</v>
      </c>
      <c r="AC233" s="161">
        <f t="shared" si="166"/>
        <v>0</v>
      </c>
      <c r="AD233" s="161">
        <f t="shared" si="166"/>
        <v>0</v>
      </c>
      <c r="AE233" s="161">
        <f t="shared" si="166"/>
        <v>0</v>
      </c>
      <c r="AF233" s="174">
        <f t="shared" si="166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v>0</v>
      </c>
      <c r="D234" s="161">
        <v>0</v>
      </c>
      <c r="E234" s="161">
        <v>0</v>
      </c>
      <c r="F234" s="161">
        <v>0</v>
      </c>
      <c r="G234" s="161">
        <f t="shared" si="167"/>
        <v>0</v>
      </c>
      <c r="H234" s="161">
        <f t="shared" si="167"/>
        <v>0</v>
      </c>
      <c r="I234" s="161">
        <f t="shared" si="167"/>
        <v>0</v>
      </c>
      <c r="J234" s="161">
        <f t="shared" si="167"/>
        <v>0</v>
      </c>
      <c r="K234" s="161">
        <f t="shared" si="167"/>
        <v>0</v>
      </c>
      <c r="L234" s="161">
        <f t="shared" si="167"/>
        <v>0</v>
      </c>
      <c r="M234" s="161">
        <f t="shared" si="167"/>
        <v>0</v>
      </c>
      <c r="N234" s="161">
        <f t="shared" si="167"/>
        <v>0</v>
      </c>
      <c r="O234" s="161">
        <f t="shared" si="167"/>
        <v>0</v>
      </c>
      <c r="P234" s="161">
        <f t="shared" si="167"/>
        <v>0</v>
      </c>
      <c r="Q234" s="161">
        <f t="shared" si="167"/>
        <v>0</v>
      </c>
      <c r="R234" s="161">
        <f t="shared" si="167"/>
        <v>0</v>
      </c>
      <c r="S234" s="161">
        <f t="shared" si="166"/>
        <v>0</v>
      </c>
      <c r="T234" s="161">
        <f t="shared" si="166"/>
        <v>0</v>
      </c>
      <c r="U234" s="161">
        <f t="shared" si="166"/>
        <v>0</v>
      </c>
      <c r="V234" s="161">
        <f t="shared" si="166"/>
        <v>0</v>
      </c>
      <c r="W234" s="161">
        <f t="shared" si="166"/>
        <v>0</v>
      </c>
      <c r="X234" s="161">
        <f t="shared" si="166"/>
        <v>0</v>
      </c>
      <c r="Y234" s="161">
        <f t="shared" si="166"/>
        <v>0</v>
      </c>
      <c r="Z234" s="161">
        <f t="shared" si="166"/>
        <v>0</v>
      </c>
      <c r="AA234" s="161">
        <f t="shared" si="166"/>
        <v>0</v>
      </c>
      <c r="AB234" s="161">
        <f t="shared" si="166"/>
        <v>0</v>
      </c>
      <c r="AC234" s="161">
        <f t="shared" si="166"/>
        <v>0</v>
      </c>
      <c r="AD234" s="161">
        <f t="shared" si="166"/>
        <v>0</v>
      </c>
      <c r="AE234" s="161">
        <f t="shared" si="166"/>
        <v>0</v>
      </c>
      <c r="AF234" s="174">
        <f t="shared" si="166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v>0</v>
      </c>
      <c r="D235" s="161">
        <v>0</v>
      </c>
      <c r="E235" s="161">
        <v>0</v>
      </c>
      <c r="F235" s="161">
        <v>0</v>
      </c>
      <c r="G235" s="161">
        <f t="shared" si="167"/>
        <v>0</v>
      </c>
      <c r="H235" s="161">
        <f t="shared" si="167"/>
        <v>0</v>
      </c>
      <c r="I235" s="161">
        <f t="shared" si="167"/>
        <v>0</v>
      </c>
      <c r="J235" s="161">
        <f t="shared" si="167"/>
        <v>0</v>
      </c>
      <c r="K235" s="161">
        <f t="shared" si="167"/>
        <v>0</v>
      </c>
      <c r="L235" s="161">
        <f t="shared" si="167"/>
        <v>0</v>
      </c>
      <c r="M235" s="161">
        <f t="shared" si="167"/>
        <v>0</v>
      </c>
      <c r="N235" s="161">
        <f t="shared" si="167"/>
        <v>0</v>
      </c>
      <c r="O235" s="161">
        <f t="shared" si="167"/>
        <v>0</v>
      </c>
      <c r="P235" s="161">
        <f t="shared" si="167"/>
        <v>0</v>
      </c>
      <c r="Q235" s="161">
        <f t="shared" si="167"/>
        <v>0</v>
      </c>
      <c r="R235" s="161">
        <f t="shared" si="167"/>
        <v>0</v>
      </c>
      <c r="S235" s="161">
        <f t="shared" si="166"/>
        <v>0</v>
      </c>
      <c r="T235" s="161">
        <f t="shared" si="166"/>
        <v>0</v>
      </c>
      <c r="U235" s="161">
        <f t="shared" si="166"/>
        <v>0</v>
      </c>
      <c r="V235" s="161">
        <f t="shared" si="166"/>
        <v>0</v>
      </c>
      <c r="W235" s="161">
        <f t="shared" si="166"/>
        <v>0</v>
      </c>
      <c r="X235" s="161">
        <f t="shared" si="166"/>
        <v>0</v>
      </c>
      <c r="Y235" s="161">
        <f t="shared" si="166"/>
        <v>0</v>
      </c>
      <c r="Z235" s="161">
        <f t="shared" si="166"/>
        <v>0</v>
      </c>
      <c r="AA235" s="161">
        <f t="shared" si="166"/>
        <v>0</v>
      </c>
      <c r="AB235" s="161">
        <f t="shared" si="166"/>
        <v>0</v>
      </c>
      <c r="AC235" s="161">
        <f t="shared" si="166"/>
        <v>0</v>
      </c>
      <c r="AD235" s="161">
        <f t="shared" si="166"/>
        <v>0</v>
      </c>
      <c r="AE235" s="161">
        <f t="shared" si="166"/>
        <v>0</v>
      </c>
      <c r="AF235" s="174">
        <f t="shared" si="166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v>0</v>
      </c>
      <c r="D236" s="161">
        <v>0</v>
      </c>
      <c r="E236" s="161">
        <v>0</v>
      </c>
      <c r="F236" s="161">
        <v>0</v>
      </c>
      <c r="G236" s="161">
        <f t="shared" si="167"/>
        <v>0</v>
      </c>
      <c r="H236" s="161">
        <f t="shared" si="167"/>
        <v>0</v>
      </c>
      <c r="I236" s="161">
        <f t="shared" si="167"/>
        <v>0</v>
      </c>
      <c r="J236" s="161">
        <f t="shared" si="167"/>
        <v>0</v>
      </c>
      <c r="K236" s="161">
        <f t="shared" si="167"/>
        <v>0</v>
      </c>
      <c r="L236" s="161">
        <f t="shared" si="167"/>
        <v>0</v>
      </c>
      <c r="M236" s="161">
        <f t="shared" si="167"/>
        <v>0</v>
      </c>
      <c r="N236" s="161">
        <f t="shared" si="167"/>
        <v>0</v>
      </c>
      <c r="O236" s="161">
        <f t="shared" si="167"/>
        <v>0</v>
      </c>
      <c r="P236" s="161">
        <f t="shared" si="167"/>
        <v>0</v>
      </c>
      <c r="Q236" s="161">
        <f t="shared" si="167"/>
        <v>0</v>
      </c>
      <c r="R236" s="161">
        <f t="shared" si="167"/>
        <v>0</v>
      </c>
      <c r="S236" s="161">
        <f t="shared" si="166"/>
        <v>0</v>
      </c>
      <c r="T236" s="161">
        <f t="shared" si="166"/>
        <v>0</v>
      </c>
      <c r="U236" s="161">
        <f t="shared" si="166"/>
        <v>0</v>
      </c>
      <c r="V236" s="161">
        <f t="shared" si="166"/>
        <v>0</v>
      </c>
      <c r="W236" s="161">
        <f t="shared" si="166"/>
        <v>0</v>
      </c>
      <c r="X236" s="161">
        <f t="shared" si="166"/>
        <v>0</v>
      </c>
      <c r="Y236" s="161">
        <f t="shared" si="166"/>
        <v>0</v>
      </c>
      <c r="Z236" s="161">
        <f t="shared" si="166"/>
        <v>0</v>
      </c>
      <c r="AA236" s="161">
        <f t="shared" si="166"/>
        <v>0</v>
      </c>
      <c r="AB236" s="161">
        <f t="shared" si="166"/>
        <v>0</v>
      </c>
      <c r="AC236" s="161">
        <f t="shared" si="166"/>
        <v>0</v>
      </c>
      <c r="AD236" s="161">
        <f t="shared" si="166"/>
        <v>0</v>
      </c>
      <c r="AE236" s="161">
        <f t="shared" si="166"/>
        <v>0</v>
      </c>
      <c r="AF236" s="174">
        <f t="shared" si="166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v>0</v>
      </c>
      <c r="D237" s="161">
        <v>0</v>
      </c>
      <c r="E237" s="161">
        <v>0</v>
      </c>
      <c r="F237" s="161">
        <v>0</v>
      </c>
      <c r="G237" s="161">
        <f t="shared" si="167"/>
        <v>0</v>
      </c>
      <c r="H237" s="161">
        <f t="shared" si="167"/>
        <v>0</v>
      </c>
      <c r="I237" s="161">
        <f t="shared" si="167"/>
        <v>0</v>
      </c>
      <c r="J237" s="161">
        <f t="shared" si="167"/>
        <v>0</v>
      </c>
      <c r="K237" s="161">
        <f t="shared" si="167"/>
        <v>0</v>
      </c>
      <c r="L237" s="161">
        <f t="shared" si="167"/>
        <v>0</v>
      </c>
      <c r="M237" s="161">
        <f t="shared" si="167"/>
        <v>0</v>
      </c>
      <c r="N237" s="161">
        <f t="shared" si="167"/>
        <v>0</v>
      </c>
      <c r="O237" s="161">
        <f t="shared" si="167"/>
        <v>0</v>
      </c>
      <c r="P237" s="161">
        <f t="shared" si="167"/>
        <v>0</v>
      </c>
      <c r="Q237" s="161">
        <f t="shared" si="167"/>
        <v>0</v>
      </c>
      <c r="R237" s="161">
        <f t="shared" si="167"/>
        <v>0</v>
      </c>
      <c r="S237" s="161">
        <f t="shared" si="166"/>
        <v>0</v>
      </c>
      <c r="T237" s="161">
        <f t="shared" si="166"/>
        <v>0</v>
      </c>
      <c r="U237" s="161">
        <f t="shared" si="166"/>
        <v>0</v>
      </c>
      <c r="V237" s="161">
        <f t="shared" si="166"/>
        <v>0</v>
      </c>
      <c r="W237" s="161">
        <f t="shared" si="166"/>
        <v>0</v>
      </c>
      <c r="X237" s="161">
        <f t="shared" si="166"/>
        <v>0</v>
      </c>
      <c r="Y237" s="161">
        <f t="shared" si="166"/>
        <v>0</v>
      </c>
      <c r="Z237" s="161">
        <f t="shared" si="166"/>
        <v>0</v>
      </c>
      <c r="AA237" s="161">
        <f t="shared" si="166"/>
        <v>0</v>
      </c>
      <c r="AB237" s="161">
        <f t="shared" si="166"/>
        <v>0</v>
      </c>
      <c r="AC237" s="161">
        <f t="shared" si="166"/>
        <v>0</v>
      </c>
      <c r="AD237" s="161">
        <f t="shared" si="166"/>
        <v>0</v>
      </c>
      <c r="AE237" s="161">
        <f t="shared" si="166"/>
        <v>0</v>
      </c>
      <c r="AF237" s="174">
        <f t="shared" si="166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v>0</v>
      </c>
      <c r="D238" s="161">
        <v>0</v>
      </c>
      <c r="E238" s="161">
        <v>0</v>
      </c>
      <c r="F238" s="161">
        <v>0</v>
      </c>
      <c r="G238" s="161">
        <f t="shared" si="167"/>
        <v>0</v>
      </c>
      <c r="H238" s="161">
        <f t="shared" si="167"/>
        <v>0</v>
      </c>
      <c r="I238" s="161">
        <f t="shared" si="167"/>
        <v>0</v>
      </c>
      <c r="J238" s="161">
        <f t="shared" si="167"/>
        <v>0</v>
      </c>
      <c r="K238" s="161">
        <f t="shared" si="167"/>
        <v>0</v>
      </c>
      <c r="L238" s="161">
        <f t="shared" si="167"/>
        <v>0</v>
      </c>
      <c r="M238" s="161">
        <f t="shared" si="167"/>
        <v>0</v>
      </c>
      <c r="N238" s="161">
        <f t="shared" si="167"/>
        <v>0</v>
      </c>
      <c r="O238" s="161">
        <f t="shared" si="167"/>
        <v>0</v>
      </c>
      <c r="P238" s="161">
        <f t="shared" si="167"/>
        <v>0</v>
      </c>
      <c r="Q238" s="161">
        <f t="shared" si="167"/>
        <v>0</v>
      </c>
      <c r="R238" s="161">
        <f t="shared" si="167"/>
        <v>0</v>
      </c>
      <c r="S238" s="161">
        <f t="shared" si="166"/>
        <v>0</v>
      </c>
      <c r="T238" s="161">
        <f t="shared" si="166"/>
        <v>0</v>
      </c>
      <c r="U238" s="161">
        <f t="shared" si="166"/>
        <v>0</v>
      </c>
      <c r="V238" s="161">
        <f t="shared" si="166"/>
        <v>0</v>
      </c>
      <c r="W238" s="161">
        <f t="shared" si="166"/>
        <v>0</v>
      </c>
      <c r="X238" s="161">
        <f t="shared" si="166"/>
        <v>0</v>
      </c>
      <c r="Y238" s="161">
        <f t="shared" si="166"/>
        <v>0</v>
      </c>
      <c r="Z238" s="161">
        <f t="shared" si="166"/>
        <v>0</v>
      </c>
      <c r="AA238" s="161">
        <f t="shared" si="166"/>
        <v>0</v>
      </c>
      <c r="AB238" s="161">
        <f t="shared" si="166"/>
        <v>0</v>
      </c>
      <c r="AC238" s="161">
        <f t="shared" si="166"/>
        <v>0</v>
      </c>
      <c r="AD238" s="161">
        <f t="shared" si="166"/>
        <v>0</v>
      </c>
      <c r="AE238" s="161">
        <f t="shared" si="166"/>
        <v>0</v>
      </c>
      <c r="AF238" s="174">
        <f t="shared" si="166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v>0</v>
      </c>
      <c r="D239" s="161">
        <v>0</v>
      </c>
      <c r="E239" s="161">
        <v>0</v>
      </c>
      <c r="F239" s="161">
        <v>0</v>
      </c>
      <c r="G239" s="161">
        <f t="shared" si="167"/>
        <v>0</v>
      </c>
      <c r="H239" s="161">
        <f t="shared" si="167"/>
        <v>0</v>
      </c>
      <c r="I239" s="161">
        <f t="shared" si="167"/>
        <v>0</v>
      </c>
      <c r="J239" s="161">
        <f t="shared" si="167"/>
        <v>0</v>
      </c>
      <c r="K239" s="161">
        <f t="shared" si="167"/>
        <v>0</v>
      </c>
      <c r="L239" s="161">
        <f t="shared" si="167"/>
        <v>0</v>
      </c>
      <c r="M239" s="161">
        <f t="shared" si="167"/>
        <v>0</v>
      </c>
      <c r="N239" s="161">
        <f t="shared" si="167"/>
        <v>0</v>
      </c>
      <c r="O239" s="161">
        <f t="shared" si="167"/>
        <v>0</v>
      </c>
      <c r="P239" s="161">
        <f t="shared" si="167"/>
        <v>0</v>
      </c>
      <c r="Q239" s="161">
        <f t="shared" si="167"/>
        <v>0</v>
      </c>
      <c r="R239" s="161">
        <f t="shared" si="167"/>
        <v>0</v>
      </c>
      <c r="S239" s="161">
        <f t="shared" si="166"/>
        <v>0</v>
      </c>
      <c r="T239" s="161">
        <f t="shared" si="166"/>
        <v>0</v>
      </c>
      <c r="U239" s="161">
        <f t="shared" si="166"/>
        <v>0</v>
      </c>
      <c r="V239" s="161">
        <f t="shared" si="166"/>
        <v>0</v>
      </c>
      <c r="W239" s="161">
        <f t="shared" si="166"/>
        <v>0</v>
      </c>
      <c r="X239" s="161">
        <f t="shared" si="166"/>
        <v>0</v>
      </c>
      <c r="Y239" s="161">
        <f t="shared" si="166"/>
        <v>0</v>
      </c>
      <c r="Z239" s="161">
        <f t="shared" si="166"/>
        <v>0</v>
      </c>
      <c r="AA239" s="161">
        <f t="shared" si="166"/>
        <v>0</v>
      </c>
      <c r="AB239" s="161">
        <f t="shared" si="166"/>
        <v>0</v>
      </c>
      <c r="AC239" s="161">
        <f t="shared" si="166"/>
        <v>0</v>
      </c>
      <c r="AD239" s="161">
        <f t="shared" si="166"/>
        <v>0</v>
      </c>
      <c r="AE239" s="161">
        <f t="shared" si="166"/>
        <v>0</v>
      </c>
      <c r="AF239" s="174">
        <f t="shared" si="166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v>0</v>
      </c>
      <c r="D240" s="161">
        <v>0</v>
      </c>
      <c r="E240" s="161">
        <v>0</v>
      </c>
      <c r="F240" s="161">
        <v>0</v>
      </c>
      <c r="G240" s="161">
        <f t="shared" si="167"/>
        <v>0</v>
      </c>
      <c r="H240" s="161">
        <f t="shared" si="167"/>
        <v>0</v>
      </c>
      <c r="I240" s="161">
        <f t="shared" si="167"/>
        <v>0</v>
      </c>
      <c r="J240" s="161">
        <f t="shared" si="167"/>
        <v>0</v>
      </c>
      <c r="K240" s="161">
        <f t="shared" si="167"/>
        <v>0</v>
      </c>
      <c r="L240" s="161">
        <f t="shared" si="167"/>
        <v>0</v>
      </c>
      <c r="M240" s="161">
        <f t="shared" si="167"/>
        <v>0</v>
      </c>
      <c r="N240" s="161">
        <f t="shared" si="167"/>
        <v>0</v>
      </c>
      <c r="O240" s="161">
        <f t="shared" si="167"/>
        <v>0</v>
      </c>
      <c r="P240" s="161">
        <f t="shared" si="167"/>
        <v>0</v>
      </c>
      <c r="Q240" s="161">
        <f t="shared" si="167"/>
        <v>0</v>
      </c>
      <c r="R240" s="161">
        <f t="shared" si="167"/>
        <v>0</v>
      </c>
      <c r="S240" s="161">
        <f t="shared" si="166"/>
        <v>0</v>
      </c>
      <c r="T240" s="161">
        <f t="shared" si="166"/>
        <v>0</v>
      </c>
      <c r="U240" s="161">
        <f t="shared" si="166"/>
        <v>0</v>
      </c>
      <c r="V240" s="161">
        <f t="shared" si="166"/>
        <v>0</v>
      </c>
      <c r="W240" s="161">
        <f t="shared" si="166"/>
        <v>0</v>
      </c>
      <c r="X240" s="161">
        <f t="shared" si="166"/>
        <v>0</v>
      </c>
      <c r="Y240" s="161">
        <f t="shared" si="166"/>
        <v>0</v>
      </c>
      <c r="Z240" s="161">
        <f t="shared" si="166"/>
        <v>0</v>
      </c>
      <c r="AA240" s="161">
        <f t="shared" si="166"/>
        <v>0</v>
      </c>
      <c r="AB240" s="161">
        <f t="shared" si="166"/>
        <v>0</v>
      </c>
      <c r="AC240" s="161">
        <f t="shared" si="166"/>
        <v>0</v>
      </c>
      <c r="AD240" s="161">
        <f t="shared" si="166"/>
        <v>0</v>
      </c>
      <c r="AE240" s="161">
        <f t="shared" si="166"/>
        <v>0</v>
      </c>
      <c r="AF240" s="174">
        <f t="shared" si="166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v>0</v>
      </c>
      <c r="D241" s="161">
        <v>0</v>
      </c>
      <c r="E241" s="161">
        <v>0</v>
      </c>
      <c r="F241" s="161">
        <v>0</v>
      </c>
      <c r="G241" s="161">
        <f t="shared" si="167"/>
        <v>0</v>
      </c>
      <c r="H241" s="161">
        <f t="shared" si="167"/>
        <v>0</v>
      </c>
      <c r="I241" s="161">
        <f t="shared" si="167"/>
        <v>0</v>
      </c>
      <c r="J241" s="161">
        <f t="shared" si="167"/>
        <v>0</v>
      </c>
      <c r="K241" s="161">
        <f t="shared" si="167"/>
        <v>0</v>
      </c>
      <c r="L241" s="161">
        <f t="shared" si="167"/>
        <v>0</v>
      </c>
      <c r="M241" s="161">
        <f t="shared" si="167"/>
        <v>0</v>
      </c>
      <c r="N241" s="161">
        <f t="shared" si="167"/>
        <v>0</v>
      </c>
      <c r="O241" s="161">
        <f t="shared" si="167"/>
        <v>0</v>
      </c>
      <c r="P241" s="161">
        <f t="shared" si="167"/>
        <v>0</v>
      </c>
      <c r="Q241" s="161">
        <f t="shared" si="167"/>
        <v>0</v>
      </c>
      <c r="R241" s="161">
        <f t="shared" si="167"/>
        <v>0</v>
      </c>
      <c r="S241" s="161">
        <f t="shared" si="166"/>
        <v>0</v>
      </c>
      <c r="T241" s="161">
        <f t="shared" si="166"/>
        <v>0</v>
      </c>
      <c r="U241" s="161">
        <f t="shared" si="166"/>
        <v>0</v>
      </c>
      <c r="V241" s="161">
        <f t="shared" si="166"/>
        <v>0</v>
      </c>
      <c r="W241" s="161">
        <f t="shared" si="166"/>
        <v>0</v>
      </c>
      <c r="X241" s="161">
        <f t="shared" si="166"/>
        <v>0</v>
      </c>
      <c r="Y241" s="161">
        <f t="shared" si="166"/>
        <v>0</v>
      </c>
      <c r="Z241" s="161">
        <f t="shared" si="166"/>
        <v>0</v>
      </c>
      <c r="AA241" s="161">
        <f t="shared" si="166"/>
        <v>0</v>
      </c>
      <c r="AB241" s="161">
        <f t="shared" si="166"/>
        <v>0</v>
      </c>
      <c r="AC241" s="161">
        <f t="shared" si="166"/>
        <v>0</v>
      </c>
      <c r="AD241" s="161">
        <f t="shared" si="166"/>
        <v>0</v>
      </c>
      <c r="AE241" s="161">
        <f t="shared" si="166"/>
        <v>0</v>
      </c>
      <c r="AF241" s="174">
        <f t="shared" si="166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v>0</v>
      </c>
      <c r="D242" s="161">
        <v>0</v>
      </c>
      <c r="E242" s="161">
        <v>0</v>
      </c>
      <c r="F242" s="161">
        <v>0</v>
      </c>
      <c r="G242" s="161">
        <f t="shared" si="167"/>
        <v>0</v>
      </c>
      <c r="H242" s="161">
        <f t="shared" si="167"/>
        <v>0</v>
      </c>
      <c r="I242" s="161">
        <f t="shared" si="167"/>
        <v>0</v>
      </c>
      <c r="J242" s="161">
        <f t="shared" si="167"/>
        <v>0</v>
      </c>
      <c r="K242" s="161">
        <f t="shared" si="167"/>
        <v>0</v>
      </c>
      <c r="L242" s="161">
        <f t="shared" si="167"/>
        <v>0</v>
      </c>
      <c r="M242" s="161">
        <f t="shared" si="167"/>
        <v>0</v>
      </c>
      <c r="N242" s="161">
        <f t="shared" si="167"/>
        <v>0</v>
      </c>
      <c r="O242" s="161">
        <f t="shared" si="167"/>
        <v>0</v>
      </c>
      <c r="P242" s="161">
        <f t="shared" si="167"/>
        <v>0</v>
      </c>
      <c r="Q242" s="161">
        <f t="shared" si="167"/>
        <v>0</v>
      </c>
      <c r="R242" s="161">
        <f t="shared" si="167"/>
        <v>0</v>
      </c>
      <c r="S242" s="161">
        <f t="shared" si="166"/>
        <v>0</v>
      </c>
      <c r="T242" s="161">
        <f t="shared" si="166"/>
        <v>0</v>
      </c>
      <c r="U242" s="161">
        <f t="shared" si="166"/>
        <v>0</v>
      </c>
      <c r="V242" s="161">
        <f t="shared" si="166"/>
        <v>0</v>
      </c>
      <c r="W242" s="161">
        <f t="shared" si="166"/>
        <v>0</v>
      </c>
      <c r="X242" s="161">
        <f t="shared" si="166"/>
        <v>0</v>
      </c>
      <c r="Y242" s="161">
        <f t="shared" si="166"/>
        <v>0</v>
      </c>
      <c r="Z242" s="161">
        <f t="shared" si="166"/>
        <v>0</v>
      </c>
      <c r="AA242" s="161">
        <f t="shared" si="166"/>
        <v>0</v>
      </c>
      <c r="AB242" s="161">
        <f t="shared" si="166"/>
        <v>0</v>
      </c>
      <c r="AC242" s="161">
        <f t="shared" si="166"/>
        <v>0</v>
      </c>
      <c r="AD242" s="161">
        <f t="shared" si="166"/>
        <v>0</v>
      </c>
      <c r="AE242" s="161">
        <f t="shared" si="166"/>
        <v>0</v>
      </c>
      <c r="AF242" s="174">
        <f t="shared" si="166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v>0</v>
      </c>
      <c r="D243" s="161">
        <v>0</v>
      </c>
      <c r="E243" s="161">
        <v>0</v>
      </c>
      <c r="F243" s="161">
        <v>0</v>
      </c>
      <c r="G243" s="161">
        <f t="shared" si="167"/>
        <v>0</v>
      </c>
      <c r="H243" s="161">
        <f t="shared" si="167"/>
        <v>0</v>
      </c>
      <c r="I243" s="161">
        <f t="shared" si="167"/>
        <v>0</v>
      </c>
      <c r="J243" s="161">
        <f t="shared" si="167"/>
        <v>0</v>
      </c>
      <c r="K243" s="161">
        <f t="shared" si="167"/>
        <v>0</v>
      </c>
      <c r="L243" s="161">
        <f t="shared" si="167"/>
        <v>0</v>
      </c>
      <c r="M243" s="161">
        <f t="shared" si="167"/>
        <v>0</v>
      </c>
      <c r="N243" s="161">
        <f t="shared" si="167"/>
        <v>0</v>
      </c>
      <c r="O243" s="161">
        <f t="shared" si="167"/>
        <v>0</v>
      </c>
      <c r="P243" s="161">
        <f t="shared" si="167"/>
        <v>0</v>
      </c>
      <c r="Q243" s="161">
        <f t="shared" si="167"/>
        <v>0</v>
      </c>
      <c r="R243" s="161">
        <f t="shared" si="167"/>
        <v>0</v>
      </c>
      <c r="S243" s="161">
        <f t="shared" si="166"/>
        <v>0</v>
      </c>
      <c r="T243" s="161">
        <f t="shared" si="166"/>
        <v>0</v>
      </c>
      <c r="U243" s="161">
        <f t="shared" si="166"/>
        <v>0</v>
      </c>
      <c r="V243" s="161">
        <f t="shared" si="166"/>
        <v>0</v>
      </c>
      <c r="W243" s="161">
        <f t="shared" si="166"/>
        <v>0</v>
      </c>
      <c r="X243" s="161">
        <f t="shared" si="166"/>
        <v>0</v>
      </c>
      <c r="Y243" s="161">
        <f t="shared" si="166"/>
        <v>0</v>
      </c>
      <c r="Z243" s="161">
        <f t="shared" si="166"/>
        <v>0</v>
      </c>
      <c r="AA243" s="161">
        <f t="shared" si="166"/>
        <v>0</v>
      </c>
      <c r="AB243" s="161">
        <f t="shared" si="166"/>
        <v>0</v>
      </c>
      <c r="AC243" s="161">
        <f t="shared" si="166"/>
        <v>0</v>
      </c>
      <c r="AD243" s="161">
        <f t="shared" si="166"/>
        <v>0</v>
      </c>
      <c r="AE243" s="161">
        <f t="shared" si="166"/>
        <v>0</v>
      </c>
      <c r="AF243" s="174">
        <f t="shared" si="166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v>0</v>
      </c>
      <c r="D244" s="161">
        <v>0</v>
      </c>
      <c r="E244" s="161">
        <v>0</v>
      </c>
      <c r="F244" s="161">
        <v>0</v>
      </c>
      <c r="G244" s="161">
        <f t="shared" si="167"/>
        <v>0</v>
      </c>
      <c r="H244" s="161">
        <f t="shared" si="167"/>
        <v>0</v>
      </c>
      <c r="I244" s="161">
        <f t="shared" si="167"/>
        <v>0</v>
      </c>
      <c r="J244" s="161">
        <f t="shared" si="167"/>
        <v>0</v>
      </c>
      <c r="K244" s="161">
        <f t="shared" si="167"/>
        <v>0</v>
      </c>
      <c r="L244" s="161">
        <f t="shared" si="167"/>
        <v>0</v>
      </c>
      <c r="M244" s="161">
        <f t="shared" si="167"/>
        <v>0</v>
      </c>
      <c r="N244" s="161">
        <f t="shared" si="167"/>
        <v>0</v>
      </c>
      <c r="O244" s="161">
        <f t="shared" si="167"/>
        <v>0</v>
      </c>
      <c r="P244" s="161">
        <f t="shared" si="167"/>
        <v>0</v>
      </c>
      <c r="Q244" s="161">
        <f t="shared" si="167"/>
        <v>0</v>
      </c>
      <c r="R244" s="161">
        <f t="shared" si="167"/>
        <v>0</v>
      </c>
      <c r="S244" s="161">
        <f t="shared" si="166"/>
        <v>0</v>
      </c>
      <c r="T244" s="161">
        <f t="shared" si="166"/>
        <v>0</v>
      </c>
      <c r="U244" s="161">
        <f t="shared" si="166"/>
        <v>0</v>
      </c>
      <c r="V244" s="161">
        <f t="shared" si="166"/>
        <v>0</v>
      </c>
      <c r="W244" s="161">
        <f t="shared" si="166"/>
        <v>0</v>
      </c>
      <c r="X244" s="161">
        <f t="shared" si="166"/>
        <v>0</v>
      </c>
      <c r="Y244" s="161">
        <f t="shared" si="166"/>
        <v>0</v>
      </c>
      <c r="Z244" s="161">
        <f t="shared" si="166"/>
        <v>0</v>
      </c>
      <c r="AA244" s="161">
        <f t="shared" si="166"/>
        <v>0</v>
      </c>
      <c r="AB244" s="161">
        <f t="shared" si="166"/>
        <v>0</v>
      </c>
      <c r="AC244" s="161">
        <f t="shared" si="166"/>
        <v>0</v>
      </c>
      <c r="AD244" s="161">
        <f t="shared" si="166"/>
        <v>0</v>
      </c>
      <c r="AE244" s="161">
        <f t="shared" si="166"/>
        <v>0</v>
      </c>
      <c r="AF244" s="174">
        <f t="shared" si="166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v>0</v>
      </c>
      <c r="D245" s="161">
        <v>0</v>
      </c>
      <c r="E245" s="161">
        <v>0</v>
      </c>
      <c r="F245" s="161">
        <v>0</v>
      </c>
      <c r="G245" s="161">
        <f t="shared" si="167"/>
        <v>0</v>
      </c>
      <c r="H245" s="161">
        <f t="shared" si="167"/>
        <v>0</v>
      </c>
      <c r="I245" s="161">
        <f t="shared" si="167"/>
        <v>0</v>
      </c>
      <c r="J245" s="161">
        <f t="shared" si="167"/>
        <v>0</v>
      </c>
      <c r="K245" s="161">
        <f t="shared" si="167"/>
        <v>0</v>
      </c>
      <c r="L245" s="161">
        <f t="shared" si="167"/>
        <v>0</v>
      </c>
      <c r="M245" s="161">
        <f t="shared" si="167"/>
        <v>0</v>
      </c>
      <c r="N245" s="161">
        <f t="shared" si="167"/>
        <v>0</v>
      </c>
      <c r="O245" s="161">
        <f t="shared" si="167"/>
        <v>0</v>
      </c>
      <c r="P245" s="161">
        <f t="shared" si="167"/>
        <v>0</v>
      </c>
      <c r="Q245" s="161">
        <f t="shared" si="167"/>
        <v>0</v>
      </c>
      <c r="R245" s="161">
        <f t="shared" si="167"/>
        <v>0</v>
      </c>
      <c r="S245" s="161">
        <f t="shared" si="166"/>
        <v>0</v>
      </c>
      <c r="T245" s="161">
        <f t="shared" si="166"/>
        <v>0</v>
      </c>
      <c r="U245" s="161">
        <f t="shared" si="166"/>
        <v>0</v>
      </c>
      <c r="V245" s="161">
        <f t="shared" si="166"/>
        <v>0</v>
      </c>
      <c r="W245" s="161">
        <f t="shared" si="166"/>
        <v>0</v>
      </c>
      <c r="X245" s="161">
        <f t="shared" si="166"/>
        <v>0</v>
      </c>
      <c r="Y245" s="161">
        <f t="shared" si="166"/>
        <v>0</v>
      </c>
      <c r="Z245" s="161">
        <f t="shared" si="166"/>
        <v>0</v>
      </c>
      <c r="AA245" s="161">
        <f t="shared" si="166"/>
        <v>0</v>
      </c>
      <c r="AB245" s="161">
        <f t="shared" si="166"/>
        <v>0</v>
      </c>
      <c r="AC245" s="161">
        <f t="shared" si="166"/>
        <v>0</v>
      </c>
      <c r="AD245" s="161">
        <f t="shared" si="166"/>
        <v>0</v>
      </c>
      <c r="AE245" s="161">
        <f t="shared" si="166"/>
        <v>0</v>
      </c>
      <c r="AF245" s="174">
        <f t="shared" si="166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v>0</v>
      </c>
      <c r="D246" s="161">
        <v>0</v>
      </c>
      <c r="E246" s="161">
        <v>0</v>
      </c>
      <c r="F246" s="161">
        <v>0</v>
      </c>
      <c r="G246" s="161">
        <f t="shared" si="167"/>
        <v>0</v>
      </c>
      <c r="H246" s="161">
        <f t="shared" si="167"/>
        <v>0</v>
      </c>
      <c r="I246" s="161">
        <f t="shared" si="167"/>
        <v>0</v>
      </c>
      <c r="J246" s="161">
        <f t="shared" si="167"/>
        <v>0</v>
      </c>
      <c r="K246" s="161">
        <f t="shared" si="167"/>
        <v>0</v>
      </c>
      <c r="L246" s="161">
        <f t="shared" si="167"/>
        <v>0</v>
      </c>
      <c r="M246" s="161">
        <f t="shared" si="167"/>
        <v>0</v>
      </c>
      <c r="N246" s="161">
        <f t="shared" si="167"/>
        <v>0</v>
      </c>
      <c r="O246" s="161">
        <f t="shared" si="167"/>
        <v>0</v>
      </c>
      <c r="P246" s="161">
        <f t="shared" si="167"/>
        <v>0</v>
      </c>
      <c r="Q246" s="161">
        <f t="shared" si="167"/>
        <v>0</v>
      </c>
      <c r="R246" s="161">
        <f t="shared" si="167"/>
        <v>0</v>
      </c>
      <c r="S246" s="161">
        <f t="shared" si="166"/>
        <v>0</v>
      </c>
      <c r="T246" s="161">
        <f t="shared" si="166"/>
        <v>0</v>
      </c>
      <c r="U246" s="161">
        <f t="shared" si="166"/>
        <v>0</v>
      </c>
      <c r="V246" s="161">
        <f t="shared" si="166"/>
        <v>0</v>
      </c>
      <c r="W246" s="161">
        <f t="shared" si="166"/>
        <v>0</v>
      </c>
      <c r="X246" s="161">
        <f t="shared" si="166"/>
        <v>0</v>
      </c>
      <c r="Y246" s="161">
        <f t="shared" si="166"/>
        <v>0</v>
      </c>
      <c r="Z246" s="161">
        <f t="shared" si="166"/>
        <v>0</v>
      </c>
      <c r="AA246" s="161">
        <f t="shared" si="166"/>
        <v>0</v>
      </c>
      <c r="AB246" s="161">
        <f t="shared" si="166"/>
        <v>0</v>
      </c>
      <c r="AC246" s="161">
        <f t="shared" si="166"/>
        <v>0</v>
      </c>
      <c r="AD246" s="161">
        <f t="shared" si="166"/>
        <v>0</v>
      </c>
      <c r="AE246" s="161">
        <f t="shared" si="166"/>
        <v>0</v>
      </c>
      <c r="AF246" s="174">
        <f t="shared" si="166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v>0</v>
      </c>
      <c r="D247" s="161">
        <v>0</v>
      </c>
      <c r="E247" s="161">
        <v>0</v>
      </c>
      <c r="F247" s="161">
        <v>0</v>
      </c>
      <c r="G247" s="161">
        <f t="shared" si="167"/>
        <v>0</v>
      </c>
      <c r="H247" s="161">
        <f t="shared" si="167"/>
        <v>0</v>
      </c>
      <c r="I247" s="161">
        <f t="shared" si="167"/>
        <v>0</v>
      </c>
      <c r="J247" s="161">
        <f t="shared" si="167"/>
        <v>0</v>
      </c>
      <c r="K247" s="161">
        <f t="shared" si="167"/>
        <v>0</v>
      </c>
      <c r="L247" s="161">
        <f t="shared" si="167"/>
        <v>0</v>
      </c>
      <c r="M247" s="161">
        <f t="shared" si="167"/>
        <v>0</v>
      </c>
      <c r="N247" s="161">
        <f t="shared" si="167"/>
        <v>0</v>
      </c>
      <c r="O247" s="161">
        <f t="shared" si="167"/>
        <v>0</v>
      </c>
      <c r="P247" s="161">
        <f t="shared" si="167"/>
        <v>0</v>
      </c>
      <c r="Q247" s="161">
        <f t="shared" si="167"/>
        <v>0</v>
      </c>
      <c r="R247" s="161">
        <f t="shared" si="167"/>
        <v>0</v>
      </c>
      <c r="S247" s="161">
        <f t="shared" si="166"/>
        <v>0</v>
      </c>
      <c r="T247" s="161">
        <f t="shared" si="166"/>
        <v>0</v>
      </c>
      <c r="U247" s="161">
        <f t="shared" si="166"/>
        <v>0</v>
      </c>
      <c r="V247" s="161">
        <f t="shared" si="166"/>
        <v>0</v>
      </c>
      <c r="W247" s="161">
        <f t="shared" si="166"/>
        <v>0</v>
      </c>
      <c r="X247" s="161">
        <f t="shared" si="166"/>
        <v>0</v>
      </c>
      <c r="Y247" s="161">
        <f t="shared" si="166"/>
        <v>0</v>
      </c>
      <c r="Z247" s="161">
        <f t="shared" si="166"/>
        <v>0</v>
      </c>
      <c r="AA247" s="161">
        <f t="shared" si="166"/>
        <v>0</v>
      </c>
      <c r="AB247" s="161">
        <f t="shared" si="166"/>
        <v>0</v>
      </c>
      <c r="AC247" s="161">
        <f t="shared" si="166"/>
        <v>0</v>
      </c>
      <c r="AD247" s="161">
        <f t="shared" si="166"/>
        <v>0</v>
      </c>
      <c r="AE247" s="161">
        <f t="shared" si="166"/>
        <v>0</v>
      </c>
      <c r="AF247" s="174">
        <f t="shared" si="166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v>0</v>
      </c>
      <c r="D248" s="161">
        <v>0</v>
      </c>
      <c r="E248" s="161">
        <v>0</v>
      </c>
      <c r="F248" s="161">
        <v>0</v>
      </c>
      <c r="G248" s="161">
        <f t="shared" si="167"/>
        <v>0</v>
      </c>
      <c r="H248" s="161">
        <f t="shared" si="167"/>
        <v>0</v>
      </c>
      <c r="I248" s="161">
        <f t="shared" si="167"/>
        <v>0</v>
      </c>
      <c r="J248" s="161">
        <f t="shared" si="167"/>
        <v>0</v>
      </c>
      <c r="K248" s="161">
        <f t="shared" si="167"/>
        <v>0</v>
      </c>
      <c r="L248" s="161">
        <f t="shared" si="167"/>
        <v>0</v>
      </c>
      <c r="M248" s="161">
        <f t="shared" si="167"/>
        <v>0</v>
      </c>
      <c r="N248" s="161">
        <f t="shared" si="167"/>
        <v>0</v>
      </c>
      <c r="O248" s="161">
        <f t="shared" si="167"/>
        <v>0</v>
      </c>
      <c r="P248" s="161">
        <f t="shared" si="167"/>
        <v>0</v>
      </c>
      <c r="Q248" s="161">
        <f t="shared" si="167"/>
        <v>0</v>
      </c>
      <c r="R248" s="161">
        <f t="shared" ref="R248:AF263" si="168">Q248</f>
        <v>0</v>
      </c>
      <c r="S248" s="161">
        <f t="shared" si="168"/>
        <v>0</v>
      </c>
      <c r="T248" s="161">
        <f t="shared" si="168"/>
        <v>0</v>
      </c>
      <c r="U248" s="161">
        <f t="shared" si="168"/>
        <v>0</v>
      </c>
      <c r="V248" s="161">
        <f t="shared" si="168"/>
        <v>0</v>
      </c>
      <c r="W248" s="161">
        <f t="shared" si="168"/>
        <v>0</v>
      </c>
      <c r="X248" s="161">
        <f t="shared" si="168"/>
        <v>0</v>
      </c>
      <c r="Y248" s="161">
        <f t="shared" si="168"/>
        <v>0</v>
      </c>
      <c r="Z248" s="161">
        <f t="shared" si="168"/>
        <v>0</v>
      </c>
      <c r="AA248" s="161">
        <f t="shared" si="168"/>
        <v>0</v>
      </c>
      <c r="AB248" s="161">
        <f t="shared" si="168"/>
        <v>0</v>
      </c>
      <c r="AC248" s="161">
        <f t="shared" si="168"/>
        <v>0</v>
      </c>
      <c r="AD248" s="161">
        <f t="shared" si="168"/>
        <v>0</v>
      </c>
      <c r="AE248" s="161">
        <f t="shared" si="168"/>
        <v>0</v>
      </c>
      <c r="AF248" s="174">
        <f t="shared" si="168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v>0</v>
      </c>
      <c r="D249" s="161">
        <v>0</v>
      </c>
      <c r="E249" s="161">
        <v>0</v>
      </c>
      <c r="F249" s="161">
        <v>0</v>
      </c>
      <c r="G249" s="161">
        <f t="shared" ref="G249:R264" si="169">F249</f>
        <v>0</v>
      </c>
      <c r="H249" s="161">
        <f t="shared" si="169"/>
        <v>0</v>
      </c>
      <c r="I249" s="161">
        <f t="shared" si="169"/>
        <v>0</v>
      </c>
      <c r="J249" s="161">
        <f t="shared" si="169"/>
        <v>0</v>
      </c>
      <c r="K249" s="161">
        <f t="shared" si="169"/>
        <v>0</v>
      </c>
      <c r="L249" s="161">
        <f t="shared" si="169"/>
        <v>0</v>
      </c>
      <c r="M249" s="161">
        <f t="shared" si="169"/>
        <v>0</v>
      </c>
      <c r="N249" s="161">
        <f t="shared" si="169"/>
        <v>0</v>
      </c>
      <c r="O249" s="161">
        <f t="shared" si="169"/>
        <v>0</v>
      </c>
      <c r="P249" s="161">
        <f t="shared" si="169"/>
        <v>0</v>
      </c>
      <c r="Q249" s="161">
        <f t="shared" si="169"/>
        <v>0</v>
      </c>
      <c r="R249" s="161">
        <f t="shared" si="168"/>
        <v>0</v>
      </c>
      <c r="S249" s="161">
        <f t="shared" si="168"/>
        <v>0</v>
      </c>
      <c r="T249" s="161">
        <f t="shared" si="168"/>
        <v>0</v>
      </c>
      <c r="U249" s="161">
        <f t="shared" si="168"/>
        <v>0</v>
      </c>
      <c r="V249" s="161">
        <f t="shared" si="168"/>
        <v>0</v>
      </c>
      <c r="W249" s="161">
        <f t="shared" si="168"/>
        <v>0</v>
      </c>
      <c r="X249" s="161">
        <f t="shared" si="168"/>
        <v>0</v>
      </c>
      <c r="Y249" s="161">
        <f t="shared" si="168"/>
        <v>0</v>
      </c>
      <c r="Z249" s="161">
        <f t="shared" si="168"/>
        <v>0</v>
      </c>
      <c r="AA249" s="161">
        <f t="shared" si="168"/>
        <v>0</v>
      </c>
      <c r="AB249" s="161">
        <f t="shared" si="168"/>
        <v>0</v>
      </c>
      <c r="AC249" s="161">
        <f t="shared" si="168"/>
        <v>0</v>
      </c>
      <c r="AD249" s="161">
        <f t="shared" si="168"/>
        <v>0</v>
      </c>
      <c r="AE249" s="161">
        <f t="shared" si="168"/>
        <v>0</v>
      </c>
      <c r="AF249" s="174">
        <f t="shared" si="168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v>0</v>
      </c>
      <c r="D250" s="161">
        <v>0</v>
      </c>
      <c r="E250" s="161">
        <v>0</v>
      </c>
      <c r="F250" s="161">
        <v>0</v>
      </c>
      <c r="G250" s="161">
        <f t="shared" si="169"/>
        <v>0</v>
      </c>
      <c r="H250" s="161">
        <f t="shared" si="169"/>
        <v>0</v>
      </c>
      <c r="I250" s="161">
        <f t="shared" si="169"/>
        <v>0</v>
      </c>
      <c r="J250" s="161">
        <f t="shared" si="169"/>
        <v>0</v>
      </c>
      <c r="K250" s="161">
        <f t="shared" si="169"/>
        <v>0</v>
      </c>
      <c r="L250" s="161">
        <f t="shared" si="169"/>
        <v>0</v>
      </c>
      <c r="M250" s="161">
        <f t="shared" si="169"/>
        <v>0</v>
      </c>
      <c r="N250" s="161">
        <f t="shared" si="169"/>
        <v>0</v>
      </c>
      <c r="O250" s="161">
        <f t="shared" si="169"/>
        <v>0</v>
      </c>
      <c r="P250" s="161">
        <f t="shared" si="169"/>
        <v>0</v>
      </c>
      <c r="Q250" s="161">
        <f t="shared" si="169"/>
        <v>0</v>
      </c>
      <c r="R250" s="161">
        <f t="shared" si="169"/>
        <v>0</v>
      </c>
      <c r="S250" s="161">
        <f t="shared" si="168"/>
        <v>0</v>
      </c>
      <c r="T250" s="161">
        <f t="shared" si="168"/>
        <v>0</v>
      </c>
      <c r="U250" s="161">
        <f t="shared" si="168"/>
        <v>0</v>
      </c>
      <c r="V250" s="161">
        <f t="shared" si="168"/>
        <v>0</v>
      </c>
      <c r="W250" s="161">
        <f t="shared" si="168"/>
        <v>0</v>
      </c>
      <c r="X250" s="161">
        <f t="shared" si="168"/>
        <v>0</v>
      </c>
      <c r="Y250" s="161">
        <f t="shared" si="168"/>
        <v>0</v>
      </c>
      <c r="Z250" s="161">
        <f t="shared" si="168"/>
        <v>0</v>
      </c>
      <c r="AA250" s="161">
        <f t="shared" si="168"/>
        <v>0</v>
      </c>
      <c r="AB250" s="161">
        <f t="shared" si="168"/>
        <v>0</v>
      </c>
      <c r="AC250" s="161">
        <f t="shared" si="168"/>
        <v>0</v>
      </c>
      <c r="AD250" s="161">
        <f t="shared" si="168"/>
        <v>0</v>
      </c>
      <c r="AE250" s="161">
        <f t="shared" si="168"/>
        <v>0</v>
      </c>
      <c r="AF250" s="174">
        <f t="shared" si="168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v>0</v>
      </c>
      <c r="D251" s="161">
        <v>0</v>
      </c>
      <c r="E251" s="161">
        <v>0</v>
      </c>
      <c r="F251" s="161">
        <v>0</v>
      </c>
      <c r="G251" s="161">
        <f t="shared" si="169"/>
        <v>0</v>
      </c>
      <c r="H251" s="161">
        <f t="shared" si="169"/>
        <v>0</v>
      </c>
      <c r="I251" s="161">
        <f t="shared" si="169"/>
        <v>0</v>
      </c>
      <c r="J251" s="161">
        <f t="shared" si="169"/>
        <v>0</v>
      </c>
      <c r="K251" s="161">
        <f t="shared" si="169"/>
        <v>0</v>
      </c>
      <c r="L251" s="161">
        <f t="shared" si="169"/>
        <v>0</v>
      </c>
      <c r="M251" s="161">
        <f t="shared" si="169"/>
        <v>0</v>
      </c>
      <c r="N251" s="161">
        <f t="shared" si="169"/>
        <v>0</v>
      </c>
      <c r="O251" s="161">
        <f t="shared" si="169"/>
        <v>0</v>
      </c>
      <c r="P251" s="161">
        <f t="shared" si="169"/>
        <v>0</v>
      </c>
      <c r="Q251" s="161">
        <f t="shared" si="169"/>
        <v>0</v>
      </c>
      <c r="R251" s="161">
        <f t="shared" si="169"/>
        <v>0</v>
      </c>
      <c r="S251" s="161">
        <f t="shared" si="168"/>
        <v>0</v>
      </c>
      <c r="T251" s="161">
        <f t="shared" si="168"/>
        <v>0</v>
      </c>
      <c r="U251" s="161">
        <f t="shared" si="168"/>
        <v>0</v>
      </c>
      <c r="V251" s="161">
        <f t="shared" si="168"/>
        <v>0</v>
      </c>
      <c r="W251" s="161">
        <f t="shared" si="168"/>
        <v>0</v>
      </c>
      <c r="X251" s="161">
        <f t="shared" si="168"/>
        <v>0</v>
      </c>
      <c r="Y251" s="161">
        <f t="shared" si="168"/>
        <v>0</v>
      </c>
      <c r="Z251" s="161">
        <f t="shared" si="168"/>
        <v>0</v>
      </c>
      <c r="AA251" s="161">
        <f t="shared" si="168"/>
        <v>0</v>
      </c>
      <c r="AB251" s="161">
        <f t="shared" si="168"/>
        <v>0</v>
      </c>
      <c r="AC251" s="161">
        <f t="shared" si="168"/>
        <v>0</v>
      </c>
      <c r="AD251" s="161">
        <f t="shared" si="168"/>
        <v>0</v>
      </c>
      <c r="AE251" s="161">
        <f t="shared" si="168"/>
        <v>0</v>
      </c>
      <c r="AF251" s="174">
        <f t="shared" si="168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v>0</v>
      </c>
      <c r="D252" s="161">
        <v>0</v>
      </c>
      <c r="E252" s="161">
        <v>0</v>
      </c>
      <c r="F252" s="161">
        <v>0</v>
      </c>
      <c r="G252" s="161">
        <f t="shared" si="169"/>
        <v>0</v>
      </c>
      <c r="H252" s="161">
        <f t="shared" si="169"/>
        <v>0</v>
      </c>
      <c r="I252" s="161">
        <f t="shared" si="169"/>
        <v>0</v>
      </c>
      <c r="J252" s="161">
        <f t="shared" si="169"/>
        <v>0</v>
      </c>
      <c r="K252" s="161">
        <f t="shared" si="169"/>
        <v>0</v>
      </c>
      <c r="L252" s="161">
        <f t="shared" si="169"/>
        <v>0</v>
      </c>
      <c r="M252" s="161">
        <f t="shared" si="169"/>
        <v>0</v>
      </c>
      <c r="N252" s="161">
        <f t="shared" si="169"/>
        <v>0</v>
      </c>
      <c r="O252" s="161">
        <f t="shared" si="169"/>
        <v>0</v>
      </c>
      <c r="P252" s="161">
        <f t="shared" si="169"/>
        <v>0</v>
      </c>
      <c r="Q252" s="161">
        <f t="shared" si="169"/>
        <v>0</v>
      </c>
      <c r="R252" s="161">
        <f t="shared" si="169"/>
        <v>0</v>
      </c>
      <c r="S252" s="161">
        <f t="shared" si="168"/>
        <v>0</v>
      </c>
      <c r="T252" s="161">
        <f t="shared" si="168"/>
        <v>0</v>
      </c>
      <c r="U252" s="161">
        <f t="shared" si="168"/>
        <v>0</v>
      </c>
      <c r="V252" s="161">
        <f t="shared" si="168"/>
        <v>0</v>
      </c>
      <c r="W252" s="161">
        <f t="shared" si="168"/>
        <v>0</v>
      </c>
      <c r="X252" s="161">
        <f t="shared" si="168"/>
        <v>0</v>
      </c>
      <c r="Y252" s="161">
        <f t="shared" si="168"/>
        <v>0</v>
      </c>
      <c r="Z252" s="161">
        <f t="shared" si="168"/>
        <v>0</v>
      </c>
      <c r="AA252" s="161">
        <f t="shared" si="168"/>
        <v>0</v>
      </c>
      <c r="AB252" s="161">
        <f t="shared" si="168"/>
        <v>0</v>
      </c>
      <c r="AC252" s="161">
        <f t="shared" si="168"/>
        <v>0</v>
      </c>
      <c r="AD252" s="161">
        <f t="shared" si="168"/>
        <v>0</v>
      </c>
      <c r="AE252" s="161">
        <f t="shared" si="168"/>
        <v>0</v>
      </c>
      <c r="AF252" s="174">
        <f t="shared" si="168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v>0</v>
      </c>
      <c r="D253" s="161">
        <v>0</v>
      </c>
      <c r="E253" s="161">
        <v>0</v>
      </c>
      <c r="F253" s="161">
        <v>0</v>
      </c>
      <c r="G253" s="161">
        <f t="shared" si="169"/>
        <v>0</v>
      </c>
      <c r="H253" s="161">
        <f t="shared" si="169"/>
        <v>0</v>
      </c>
      <c r="I253" s="161">
        <f t="shared" si="169"/>
        <v>0</v>
      </c>
      <c r="J253" s="161">
        <f t="shared" si="169"/>
        <v>0</v>
      </c>
      <c r="K253" s="161">
        <f t="shared" si="169"/>
        <v>0</v>
      </c>
      <c r="L253" s="161">
        <f t="shared" si="169"/>
        <v>0</v>
      </c>
      <c r="M253" s="161">
        <f t="shared" si="169"/>
        <v>0</v>
      </c>
      <c r="N253" s="161">
        <f t="shared" si="169"/>
        <v>0</v>
      </c>
      <c r="O253" s="161">
        <f t="shared" si="169"/>
        <v>0</v>
      </c>
      <c r="P253" s="161">
        <f t="shared" si="169"/>
        <v>0</v>
      </c>
      <c r="Q253" s="161">
        <f t="shared" si="169"/>
        <v>0</v>
      </c>
      <c r="R253" s="161">
        <f t="shared" si="169"/>
        <v>0</v>
      </c>
      <c r="S253" s="161">
        <f t="shared" si="168"/>
        <v>0</v>
      </c>
      <c r="T253" s="161">
        <f t="shared" si="168"/>
        <v>0</v>
      </c>
      <c r="U253" s="161">
        <f t="shared" si="168"/>
        <v>0</v>
      </c>
      <c r="V253" s="161">
        <f t="shared" si="168"/>
        <v>0</v>
      </c>
      <c r="W253" s="161">
        <f t="shared" si="168"/>
        <v>0</v>
      </c>
      <c r="X253" s="161">
        <f t="shared" si="168"/>
        <v>0</v>
      </c>
      <c r="Y253" s="161">
        <f t="shared" si="168"/>
        <v>0</v>
      </c>
      <c r="Z253" s="161">
        <f t="shared" si="168"/>
        <v>0</v>
      </c>
      <c r="AA253" s="161">
        <f t="shared" si="168"/>
        <v>0</v>
      </c>
      <c r="AB253" s="161">
        <f t="shared" si="168"/>
        <v>0</v>
      </c>
      <c r="AC253" s="161">
        <f t="shared" si="168"/>
        <v>0</v>
      </c>
      <c r="AD253" s="161">
        <f t="shared" si="168"/>
        <v>0</v>
      </c>
      <c r="AE253" s="161">
        <f t="shared" si="168"/>
        <v>0</v>
      </c>
      <c r="AF253" s="174">
        <f t="shared" si="168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v>0</v>
      </c>
      <c r="D254" s="161">
        <v>0</v>
      </c>
      <c r="E254" s="161">
        <v>0</v>
      </c>
      <c r="F254" s="161">
        <v>0</v>
      </c>
      <c r="G254" s="161">
        <f t="shared" si="169"/>
        <v>0</v>
      </c>
      <c r="H254" s="161">
        <f t="shared" si="169"/>
        <v>0</v>
      </c>
      <c r="I254" s="161">
        <f t="shared" si="169"/>
        <v>0</v>
      </c>
      <c r="J254" s="161">
        <f t="shared" si="169"/>
        <v>0</v>
      </c>
      <c r="K254" s="161">
        <f t="shared" si="169"/>
        <v>0</v>
      </c>
      <c r="L254" s="161">
        <f t="shared" si="169"/>
        <v>0</v>
      </c>
      <c r="M254" s="161">
        <f t="shared" si="169"/>
        <v>0</v>
      </c>
      <c r="N254" s="161">
        <f t="shared" si="169"/>
        <v>0</v>
      </c>
      <c r="O254" s="161">
        <f t="shared" si="169"/>
        <v>0</v>
      </c>
      <c r="P254" s="161">
        <f t="shared" si="169"/>
        <v>0</v>
      </c>
      <c r="Q254" s="161">
        <f t="shared" si="169"/>
        <v>0</v>
      </c>
      <c r="R254" s="161">
        <f t="shared" si="169"/>
        <v>0</v>
      </c>
      <c r="S254" s="161">
        <f t="shared" si="168"/>
        <v>0</v>
      </c>
      <c r="T254" s="161">
        <f t="shared" si="168"/>
        <v>0</v>
      </c>
      <c r="U254" s="161">
        <f t="shared" si="168"/>
        <v>0</v>
      </c>
      <c r="V254" s="161">
        <f t="shared" si="168"/>
        <v>0</v>
      </c>
      <c r="W254" s="161">
        <f t="shared" si="168"/>
        <v>0</v>
      </c>
      <c r="X254" s="161">
        <f t="shared" si="168"/>
        <v>0</v>
      </c>
      <c r="Y254" s="161">
        <f t="shared" si="168"/>
        <v>0</v>
      </c>
      <c r="Z254" s="161">
        <f t="shared" si="168"/>
        <v>0</v>
      </c>
      <c r="AA254" s="161">
        <f t="shared" si="168"/>
        <v>0</v>
      </c>
      <c r="AB254" s="161">
        <f t="shared" si="168"/>
        <v>0</v>
      </c>
      <c r="AC254" s="161">
        <f t="shared" si="168"/>
        <v>0</v>
      </c>
      <c r="AD254" s="161">
        <f t="shared" si="168"/>
        <v>0</v>
      </c>
      <c r="AE254" s="161">
        <f t="shared" si="168"/>
        <v>0</v>
      </c>
      <c r="AF254" s="174">
        <f t="shared" si="168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v>0</v>
      </c>
      <c r="D255" s="161">
        <v>0</v>
      </c>
      <c r="E255" s="161">
        <v>0</v>
      </c>
      <c r="F255" s="161">
        <v>0</v>
      </c>
      <c r="G255" s="161">
        <f t="shared" si="169"/>
        <v>0</v>
      </c>
      <c r="H255" s="161">
        <f t="shared" si="169"/>
        <v>0</v>
      </c>
      <c r="I255" s="161">
        <f t="shared" si="169"/>
        <v>0</v>
      </c>
      <c r="J255" s="161">
        <f t="shared" si="169"/>
        <v>0</v>
      </c>
      <c r="K255" s="161">
        <f t="shared" si="169"/>
        <v>0</v>
      </c>
      <c r="L255" s="161">
        <f t="shared" si="169"/>
        <v>0</v>
      </c>
      <c r="M255" s="161">
        <f t="shared" si="169"/>
        <v>0</v>
      </c>
      <c r="N255" s="161">
        <f t="shared" si="169"/>
        <v>0</v>
      </c>
      <c r="O255" s="161">
        <f t="shared" si="169"/>
        <v>0</v>
      </c>
      <c r="P255" s="161">
        <f t="shared" si="169"/>
        <v>0</v>
      </c>
      <c r="Q255" s="161">
        <f t="shared" si="169"/>
        <v>0</v>
      </c>
      <c r="R255" s="161">
        <f t="shared" si="169"/>
        <v>0</v>
      </c>
      <c r="S255" s="161">
        <f t="shared" si="168"/>
        <v>0</v>
      </c>
      <c r="T255" s="161">
        <f t="shared" si="168"/>
        <v>0</v>
      </c>
      <c r="U255" s="161">
        <f t="shared" si="168"/>
        <v>0</v>
      </c>
      <c r="V255" s="161">
        <f t="shared" si="168"/>
        <v>0</v>
      </c>
      <c r="W255" s="161">
        <f t="shared" si="168"/>
        <v>0</v>
      </c>
      <c r="X255" s="161">
        <f t="shared" si="168"/>
        <v>0</v>
      </c>
      <c r="Y255" s="161">
        <f t="shared" si="168"/>
        <v>0</v>
      </c>
      <c r="Z255" s="161">
        <f t="shared" si="168"/>
        <v>0</v>
      </c>
      <c r="AA255" s="161">
        <f t="shared" si="168"/>
        <v>0</v>
      </c>
      <c r="AB255" s="161">
        <f t="shared" si="168"/>
        <v>0</v>
      </c>
      <c r="AC255" s="161">
        <f t="shared" si="168"/>
        <v>0</v>
      </c>
      <c r="AD255" s="161">
        <f t="shared" si="168"/>
        <v>0</v>
      </c>
      <c r="AE255" s="161">
        <f t="shared" si="168"/>
        <v>0</v>
      </c>
      <c r="AF255" s="174">
        <f t="shared" si="168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v>0</v>
      </c>
      <c r="D256" s="161">
        <v>0</v>
      </c>
      <c r="E256" s="161">
        <v>0</v>
      </c>
      <c r="F256" s="161">
        <v>0</v>
      </c>
      <c r="G256" s="161">
        <f t="shared" si="169"/>
        <v>0</v>
      </c>
      <c r="H256" s="161">
        <f t="shared" si="169"/>
        <v>0</v>
      </c>
      <c r="I256" s="161">
        <f t="shared" si="169"/>
        <v>0</v>
      </c>
      <c r="J256" s="161">
        <f t="shared" si="169"/>
        <v>0</v>
      </c>
      <c r="K256" s="161">
        <f t="shared" si="169"/>
        <v>0</v>
      </c>
      <c r="L256" s="161">
        <f t="shared" si="169"/>
        <v>0</v>
      </c>
      <c r="M256" s="161">
        <f t="shared" si="169"/>
        <v>0</v>
      </c>
      <c r="N256" s="161">
        <f t="shared" si="169"/>
        <v>0</v>
      </c>
      <c r="O256" s="161">
        <f t="shared" si="169"/>
        <v>0</v>
      </c>
      <c r="P256" s="161">
        <f t="shared" si="169"/>
        <v>0</v>
      </c>
      <c r="Q256" s="161">
        <f t="shared" si="169"/>
        <v>0</v>
      </c>
      <c r="R256" s="161">
        <f t="shared" si="169"/>
        <v>0</v>
      </c>
      <c r="S256" s="161">
        <f t="shared" si="168"/>
        <v>0</v>
      </c>
      <c r="T256" s="161">
        <f t="shared" si="168"/>
        <v>0</v>
      </c>
      <c r="U256" s="161">
        <f t="shared" si="168"/>
        <v>0</v>
      </c>
      <c r="V256" s="161">
        <f t="shared" si="168"/>
        <v>0</v>
      </c>
      <c r="W256" s="161">
        <f t="shared" si="168"/>
        <v>0</v>
      </c>
      <c r="X256" s="161">
        <f t="shared" si="168"/>
        <v>0</v>
      </c>
      <c r="Y256" s="161">
        <f t="shared" si="168"/>
        <v>0</v>
      </c>
      <c r="Z256" s="161">
        <f t="shared" si="168"/>
        <v>0</v>
      </c>
      <c r="AA256" s="161">
        <f t="shared" si="168"/>
        <v>0</v>
      </c>
      <c r="AB256" s="161">
        <f t="shared" si="168"/>
        <v>0</v>
      </c>
      <c r="AC256" s="161">
        <f t="shared" si="168"/>
        <v>0</v>
      </c>
      <c r="AD256" s="161">
        <f t="shared" si="168"/>
        <v>0</v>
      </c>
      <c r="AE256" s="161">
        <f t="shared" si="168"/>
        <v>0</v>
      </c>
      <c r="AF256" s="174">
        <f t="shared" si="168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v>0</v>
      </c>
      <c r="D257" s="161">
        <v>0</v>
      </c>
      <c r="E257" s="161">
        <v>0</v>
      </c>
      <c r="F257" s="161">
        <v>0</v>
      </c>
      <c r="G257" s="161">
        <f t="shared" si="169"/>
        <v>0</v>
      </c>
      <c r="H257" s="161">
        <f t="shared" si="169"/>
        <v>0</v>
      </c>
      <c r="I257" s="161">
        <f t="shared" si="169"/>
        <v>0</v>
      </c>
      <c r="J257" s="161">
        <f t="shared" si="169"/>
        <v>0</v>
      </c>
      <c r="K257" s="161">
        <f t="shared" si="169"/>
        <v>0</v>
      </c>
      <c r="L257" s="161">
        <f t="shared" si="169"/>
        <v>0</v>
      </c>
      <c r="M257" s="161">
        <f t="shared" si="169"/>
        <v>0</v>
      </c>
      <c r="N257" s="161">
        <f t="shared" si="169"/>
        <v>0</v>
      </c>
      <c r="O257" s="161">
        <f t="shared" si="169"/>
        <v>0</v>
      </c>
      <c r="P257" s="161">
        <f t="shared" si="169"/>
        <v>0</v>
      </c>
      <c r="Q257" s="161">
        <f t="shared" si="169"/>
        <v>0</v>
      </c>
      <c r="R257" s="161">
        <f t="shared" si="169"/>
        <v>0</v>
      </c>
      <c r="S257" s="161">
        <f t="shared" si="168"/>
        <v>0</v>
      </c>
      <c r="T257" s="161">
        <f t="shared" si="168"/>
        <v>0</v>
      </c>
      <c r="U257" s="161">
        <f t="shared" si="168"/>
        <v>0</v>
      </c>
      <c r="V257" s="161">
        <f t="shared" si="168"/>
        <v>0</v>
      </c>
      <c r="W257" s="161">
        <f t="shared" si="168"/>
        <v>0</v>
      </c>
      <c r="X257" s="161">
        <f t="shared" si="168"/>
        <v>0</v>
      </c>
      <c r="Y257" s="161">
        <f t="shared" si="168"/>
        <v>0</v>
      </c>
      <c r="Z257" s="161">
        <f t="shared" si="168"/>
        <v>0</v>
      </c>
      <c r="AA257" s="161">
        <f t="shared" si="168"/>
        <v>0</v>
      </c>
      <c r="AB257" s="161">
        <f t="shared" si="168"/>
        <v>0</v>
      </c>
      <c r="AC257" s="161">
        <f t="shared" si="168"/>
        <v>0</v>
      </c>
      <c r="AD257" s="161">
        <f t="shared" si="168"/>
        <v>0</v>
      </c>
      <c r="AE257" s="161">
        <f t="shared" si="168"/>
        <v>0</v>
      </c>
      <c r="AF257" s="174">
        <f t="shared" si="168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v>0</v>
      </c>
      <c r="D258" s="161">
        <v>0</v>
      </c>
      <c r="E258" s="161">
        <v>0</v>
      </c>
      <c r="F258" s="161">
        <v>0</v>
      </c>
      <c r="G258" s="161">
        <f t="shared" si="169"/>
        <v>0</v>
      </c>
      <c r="H258" s="161">
        <f t="shared" si="169"/>
        <v>0</v>
      </c>
      <c r="I258" s="161">
        <f t="shared" si="169"/>
        <v>0</v>
      </c>
      <c r="J258" s="161">
        <f t="shared" si="169"/>
        <v>0</v>
      </c>
      <c r="K258" s="161">
        <f t="shared" si="169"/>
        <v>0</v>
      </c>
      <c r="L258" s="161">
        <f t="shared" si="169"/>
        <v>0</v>
      </c>
      <c r="M258" s="161">
        <f t="shared" si="169"/>
        <v>0</v>
      </c>
      <c r="N258" s="161">
        <f t="shared" si="169"/>
        <v>0</v>
      </c>
      <c r="O258" s="161">
        <f t="shared" si="169"/>
        <v>0</v>
      </c>
      <c r="P258" s="161">
        <f t="shared" si="169"/>
        <v>0</v>
      </c>
      <c r="Q258" s="161">
        <f t="shared" si="169"/>
        <v>0</v>
      </c>
      <c r="R258" s="161">
        <f t="shared" si="169"/>
        <v>0</v>
      </c>
      <c r="S258" s="161">
        <f t="shared" si="168"/>
        <v>0</v>
      </c>
      <c r="T258" s="161">
        <f t="shared" si="168"/>
        <v>0</v>
      </c>
      <c r="U258" s="161">
        <f t="shared" si="168"/>
        <v>0</v>
      </c>
      <c r="V258" s="161">
        <f t="shared" si="168"/>
        <v>0</v>
      </c>
      <c r="W258" s="161">
        <f t="shared" si="168"/>
        <v>0</v>
      </c>
      <c r="X258" s="161">
        <f t="shared" si="168"/>
        <v>0</v>
      </c>
      <c r="Y258" s="161">
        <f t="shared" si="168"/>
        <v>0</v>
      </c>
      <c r="Z258" s="161">
        <f t="shared" si="168"/>
        <v>0</v>
      </c>
      <c r="AA258" s="161">
        <f t="shared" si="168"/>
        <v>0</v>
      </c>
      <c r="AB258" s="161">
        <f t="shared" si="168"/>
        <v>0</v>
      </c>
      <c r="AC258" s="161">
        <f t="shared" si="168"/>
        <v>0</v>
      </c>
      <c r="AD258" s="161">
        <f t="shared" si="168"/>
        <v>0</v>
      </c>
      <c r="AE258" s="161">
        <f t="shared" si="168"/>
        <v>0</v>
      </c>
      <c r="AF258" s="174">
        <f t="shared" si="168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v>0</v>
      </c>
      <c r="D259" s="161">
        <v>0</v>
      </c>
      <c r="E259" s="161">
        <v>0</v>
      </c>
      <c r="F259" s="161">
        <v>0</v>
      </c>
      <c r="G259" s="161">
        <f t="shared" si="169"/>
        <v>0</v>
      </c>
      <c r="H259" s="161">
        <f t="shared" si="169"/>
        <v>0</v>
      </c>
      <c r="I259" s="161">
        <f t="shared" si="169"/>
        <v>0</v>
      </c>
      <c r="J259" s="161">
        <f t="shared" si="169"/>
        <v>0</v>
      </c>
      <c r="K259" s="161">
        <f t="shared" si="169"/>
        <v>0</v>
      </c>
      <c r="L259" s="161">
        <f t="shared" si="169"/>
        <v>0</v>
      </c>
      <c r="M259" s="161">
        <f t="shared" si="169"/>
        <v>0</v>
      </c>
      <c r="N259" s="161">
        <f t="shared" si="169"/>
        <v>0</v>
      </c>
      <c r="O259" s="161">
        <f t="shared" si="169"/>
        <v>0</v>
      </c>
      <c r="P259" s="161">
        <f t="shared" si="169"/>
        <v>0</v>
      </c>
      <c r="Q259" s="161">
        <f t="shared" si="169"/>
        <v>0</v>
      </c>
      <c r="R259" s="161">
        <f t="shared" si="169"/>
        <v>0</v>
      </c>
      <c r="S259" s="161">
        <f t="shared" si="168"/>
        <v>0</v>
      </c>
      <c r="T259" s="161">
        <f t="shared" si="168"/>
        <v>0</v>
      </c>
      <c r="U259" s="161">
        <f t="shared" si="168"/>
        <v>0</v>
      </c>
      <c r="V259" s="161">
        <f t="shared" si="168"/>
        <v>0</v>
      </c>
      <c r="W259" s="161">
        <f t="shared" si="168"/>
        <v>0</v>
      </c>
      <c r="X259" s="161">
        <f t="shared" si="168"/>
        <v>0</v>
      </c>
      <c r="Y259" s="161">
        <f t="shared" si="168"/>
        <v>0</v>
      </c>
      <c r="Z259" s="161">
        <f t="shared" si="168"/>
        <v>0</v>
      </c>
      <c r="AA259" s="161">
        <f t="shared" si="168"/>
        <v>0</v>
      </c>
      <c r="AB259" s="161">
        <f t="shared" si="168"/>
        <v>0</v>
      </c>
      <c r="AC259" s="161">
        <f t="shared" si="168"/>
        <v>0</v>
      </c>
      <c r="AD259" s="161">
        <f t="shared" si="168"/>
        <v>0</v>
      </c>
      <c r="AE259" s="161">
        <f t="shared" si="168"/>
        <v>0</v>
      </c>
      <c r="AF259" s="174">
        <f t="shared" si="168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v>0</v>
      </c>
      <c r="D260" s="161">
        <v>0</v>
      </c>
      <c r="E260" s="161">
        <v>0</v>
      </c>
      <c r="F260" s="161">
        <v>0</v>
      </c>
      <c r="G260" s="161">
        <f t="shared" si="169"/>
        <v>0</v>
      </c>
      <c r="H260" s="161">
        <f t="shared" si="169"/>
        <v>0</v>
      </c>
      <c r="I260" s="161">
        <f t="shared" si="169"/>
        <v>0</v>
      </c>
      <c r="J260" s="161">
        <f t="shared" si="169"/>
        <v>0</v>
      </c>
      <c r="K260" s="161">
        <f t="shared" si="169"/>
        <v>0</v>
      </c>
      <c r="L260" s="161">
        <f t="shared" si="169"/>
        <v>0</v>
      </c>
      <c r="M260" s="161">
        <f t="shared" si="169"/>
        <v>0</v>
      </c>
      <c r="N260" s="161">
        <f t="shared" si="169"/>
        <v>0</v>
      </c>
      <c r="O260" s="161">
        <f t="shared" si="169"/>
        <v>0</v>
      </c>
      <c r="P260" s="161">
        <f t="shared" si="169"/>
        <v>0</v>
      </c>
      <c r="Q260" s="161">
        <f t="shared" si="169"/>
        <v>0</v>
      </c>
      <c r="R260" s="161">
        <f t="shared" si="169"/>
        <v>0</v>
      </c>
      <c r="S260" s="161">
        <f t="shared" si="168"/>
        <v>0</v>
      </c>
      <c r="T260" s="161">
        <f t="shared" si="168"/>
        <v>0</v>
      </c>
      <c r="U260" s="161">
        <f t="shared" si="168"/>
        <v>0</v>
      </c>
      <c r="V260" s="161">
        <f t="shared" si="168"/>
        <v>0</v>
      </c>
      <c r="W260" s="161">
        <f t="shared" si="168"/>
        <v>0</v>
      </c>
      <c r="X260" s="161">
        <f t="shared" si="168"/>
        <v>0</v>
      </c>
      <c r="Y260" s="161">
        <f t="shared" si="168"/>
        <v>0</v>
      </c>
      <c r="Z260" s="161">
        <f t="shared" si="168"/>
        <v>0</v>
      </c>
      <c r="AA260" s="161">
        <f t="shared" si="168"/>
        <v>0</v>
      </c>
      <c r="AB260" s="161">
        <f t="shared" si="168"/>
        <v>0</v>
      </c>
      <c r="AC260" s="161">
        <f t="shared" si="168"/>
        <v>0</v>
      </c>
      <c r="AD260" s="161">
        <f t="shared" si="168"/>
        <v>0</v>
      </c>
      <c r="AE260" s="161">
        <f t="shared" si="168"/>
        <v>0</v>
      </c>
      <c r="AF260" s="174">
        <f t="shared" si="168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v>0</v>
      </c>
      <c r="D261" s="161">
        <v>0</v>
      </c>
      <c r="E261" s="161">
        <v>0</v>
      </c>
      <c r="F261" s="161">
        <v>0</v>
      </c>
      <c r="G261" s="161">
        <f t="shared" si="169"/>
        <v>0</v>
      </c>
      <c r="H261" s="161">
        <f t="shared" si="169"/>
        <v>0</v>
      </c>
      <c r="I261" s="161">
        <f t="shared" si="169"/>
        <v>0</v>
      </c>
      <c r="J261" s="161">
        <f t="shared" si="169"/>
        <v>0</v>
      </c>
      <c r="K261" s="161">
        <f t="shared" si="169"/>
        <v>0</v>
      </c>
      <c r="L261" s="161">
        <f t="shared" si="169"/>
        <v>0</v>
      </c>
      <c r="M261" s="161">
        <f t="shared" si="169"/>
        <v>0</v>
      </c>
      <c r="N261" s="161">
        <f t="shared" si="169"/>
        <v>0</v>
      </c>
      <c r="O261" s="161">
        <f t="shared" si="169"/>
        <v>0</v>
      </c>
      <c r="P261" s="161">
        <f t="shared" si="169"/>
        <v>0</v>
      </c>
      <c r="Q261" s="161">
        <f t="shared" si="169"/>
        <v>0</v>
      </c>
      <c r="R261" s="161">
        <f t="shared" si="169"/>
        <v>0</v>
      </c>
      <c r="S261" s="161">
        <f t="shared" si="168"/>
        <v>0</v>
      </c>
      <c r="T261" s="161">
        <f t="shared" si="168"/>
        <v>0</v>
      </c>
      <c r="U261" s="161">
        <f t="shared" si="168"/>
        <v>0</v>
      </c>
      <c r="V261" s="161">
        <f t="shared" si="168"/>
        <v>0</v>
      </c>
      <c r="W261" s="161">
        <f t="shared" si="168"/>
        <v>0</v>
      </c>
      <c r="X261" s="161">
        <f t="shared" si="168"/>
        <v>0</v>
      </c>
      <c r="Y261" s="161">
        <f t="shared" si="168"/>
        <v>0</v>
      </c>
      <c r="Z261" s="161">
        <f t="shared" si="168"/>
        <v>0</v>
      </c>
      <c r="AA261" s="161">
        <f t="shared" si="168"/>
        <v>0</v>
      </c>
      <c r="AB261" s="161">
        <f t="shared" si="168"/>
        <v>0</v>
      </c>
      <c r="AC261" s="161">
        <f t="shared" si="168"/>
        <v>0</v>
      </c>
      <c r="AD261" s="161">
        <f t="shared" si="168"/>
        <v>0</v>
      </c>
      <c r="AE261" s="161">
        <f t="shared" si="168"/>
        <v>0</v>
      </c>
      <c r="AF261" s="174">
        <f t="shared" si="168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v>0</v>
      </c>
      <c r="D262" s="161">
        <v>0</v>
      </c>
      <c r="E262" s="161">
        <v>0</v>
      </c>
      <c r="F262" s="161">
        <v>0</v>
      </c>
      <c r="G262" s="161">
        <f t="shared" si="169"/>
        <v>0</v>
      </c>
      <c r="H262" s="161">
        <f t="shared" si="169"/>
        <v>0</v>
      </c>
      <c r="I262" s="161">
        <f t="shared" si="169"/>
        <v>0</v>
      </c>
      <c r="J262" s="161">
        <f t="shared" si="169"/>
        <v>0</v>
      </c>
      <c r="K262" s="161">
        <f t="shared" si="169"/>
        <v>0</v>
      </c>
      <c r="L262" s="161">
        <f t="shared" si="169"/>
        <v>0</v>
      </c>
      <c r="M262" s="161">
        <f t="shared" si="169"/>
        <v>0</v>
      </c>
      <c r="N262" s="161">
        <f t="shared" si="169"/>
        <v>0</v>
      </c>
      <c r="O262" s="161">
        <f t="shared" si="169"/>
        <v>0</v>
      </c>
      <c r="P262" s="161">
        <f t="shared" si="169"/>
        <v>0</v>
      </c>
      <c r="Q262" s="161">
        <f t="shared" si="169"/>
        <v>0</v>
      </c>
      <c r="R262" s="161">
        <f t="shared" si="169"/>
        <v>0</v>
      </c>
      <c r="S262" s="161">
        <f t="shared" si="168"/>
        <v>0</v>
      </c>
      <c r="T262" s="161">
        <f t="shared" si="168"/>
        <v>0</v>
      </c>
      <c r="U262" s="161">
        <f t="shared" si="168"/>
        <v>0</v>
      </c>
      <c r="V262" s="161">
        <f t="shared" si="168"/>
        <v>0</v>
      </c>
      <c r="W262" s="161">
        <f t="shared" si="168"/>
        <v>0</v>
      </c>
      <c r="X262" s="161">
        <f t="shared" si="168"/>
        <v>0</v>
      </c>
      <c r="Y262" s="161">
        <f t="shared" si="168"/>
        <v>0</v>
      </c>
      <c r="Z262" s="161">
        <f t="shared" si="168"/>
        <v>0</v>
      </c>
      <c r="AA262" s="161">
        <f t="shared" si="168"/>
        <v>0</v>
      </c>
      <c r="AB262" s="161">
        <f t="shared" si="168"/>
        <v>0</v>
      </c>
      <c r="AC262" s="161">
        <f t="shared" si="168"/>
        <v>0</v>
      </c>
      <c r="AD262" s="161">
        <f t="shared" si="168"/>
        <v>0</v>
      </c>
      <c r="AE262" s="161">
        <f t="shared" si="168"/>
        <v>0</v>
      </c>
      <c r="AF262" s="174">
        <f t="shared" si="168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v>0</v>
      </c>
      <c r="D263" s="161">
        <v>0</v>
      </c>
      <c r="E263" s="161">
        <v>0</v>
      </c>
      <c r="F263" s="161">
        <v>0</v>
      </c>
      <c r="G263" s="161">
        <f t="shared" si="169"/>
        <v>0</v>
      </c>
      <c r="H263" s="161">
        <f t="shared" si="169"/>
        <v>0</v>
      </c>
      <c r="I263" s="161">
        <f t="shared" si="169"/>
        <v>0</v>
      </c>
      <c r="J263" s="161">
        <f t="shared" si="169"/>
        <v>0</v>
      </c>
      <c r="K263" s="161">
        <f t="shared" si="169"/>
        <v>0</v>
      </c>
      <c r="L263" s="161">
        <f t="shared" si="169"/>
        <v>0</v>
      </c>
      <c r="M263" s="161">
        <f t="shared" si="169"/>
        <v>0</v>
      </c>
      <c r="N263" s="161">
        <f t="shared" si="169"/>
        <v>0</v>
      </c>
      <c r="O263" s="161">
        <f t="shared" si="169"/>
        <v>0</v>
      </c>
      <c r="P263" s="161">
        <f t="shared" si="169"/>
        <v>0</v>
      </c>
      <c r="Q263" s="161">
        <f t="shared" si="169"/>
        <v>0</v>
      </c>
      <c r="R263" s="161">
        <f t="shared" si="169"/>
        <v>0</v>
      </c>
      <c r="S263" s="161">
        <f t="shared" si="168"/>
        <v>0</v>
      </c>
      <c r="T263" s="161">
        <f t="shared" si="168"/>
        <v>0</v>
      </c>
      <c r="U263" s="161">
        <f t="shared" si="168"/>
        <v>0</v>
      </c>
      <c r="V263" s="161">
        <f t="shared" si="168"/>
        <v>0</v>
      </c>
      <c r="W263" s="161">
        <f t="shared" si="168"/>
        <v>0</v>
      </c>
      <c r="X263" s="161">
        <f t="shared" si="168"/>
        <v>0</v>
      </c>
      <c r="Y263" s="161">
        <f t="shared" si="168"/>
        <v>0</v>
      </c>
      <c r="Z263" s="161">
        <f t="shared" si="168"/>
        <v>0</v>
      </c>
      <c r="AA263" s="161">
        <f t="shared" si="168"/>
        <v>0</v>
      </c>
      <c r="AB263" s="161">
        <f t="shared" si="168"/>
        <v>0</v>
      </c>
      <c r="AC263" s="161">
        <f t="shared" si="168"/>
        <v>0</v>
      </c>
      <c r="AD263" s="161">
        <f t="shared" si="168"/>
        <v>0</v>
      </c>
      <c r="AE263" s="161">
        <f t="shared" si="168"/>
        <v>0</v>
      </c>
      <c r="AF263" s="174">
        <f t="shared" si="168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v>0</v>
      </c>
      <c r="D264" s="161">
        <v>0</v>
      </c>
      <c r="E264" s="161">
        <v>0</v>
      </c>
      <c r="F264" s="161">
        <v>0</v>
      </c>
      <c r="G264" s="161">
        <f t="shared" si="169"/>
        <v>0</v>
      </c>
      <c r="H264" s="161">
        <f t="shared" si="169"/>
        <v>0</v>
      </c>
      <c r="I264" s="161">
        <f t="shared" si="169"/>
        <v>0</v>
      </c>
      <c r="J264" s="161">
        <f t="shared" si="169"/>
        <v>0</v>
      </c>
      <c r="K264" s="161">
        <f t="shared" si="169"/>
        <v>0</v>
      </c>
      <c r="L264" s="161">
        <f t="shared" si="169"/>
        <v>0</v>
      </c>
      <c r="M264" s="161">
        <f t="shared" si="169"/>
        <v>0</v>
      </c>
      <c r="N264" s="161">
        <f t="shared" si="169"/>
        <v>0</v>
      </c>
      <c r="O264" s="161">
        <f t="shared" si="169"/>
        <v>0</v>
      </c>
      <c r="P264" s="161">
        <f t="shared" si="169"/>
        <v>0</v>
      </c>
      <c r="Q264" s="161">
        <f t="shared" si="169"/>
        <v>0</v>
      </c>
      <c r="R264" s="161">
        <f t="shared" si="169"/>
        <v>0</v>
      </c>
      <c r="S264" s="161">
        <f t="shared" ref="S264:AF273" si="170">R264</f>
        <v>0</v>
      </c>
      <c r="T264" s="161">
        <f t="shared" si="170"/>
        <v>0</v>
      </c>
      <c r="U264" s="161">
        <f t="shared" si="170"/>
        <v>0</v>
      </c>
      <c r="V264" s="161">
        <f t="shared" si="170"/>
        <v>0</v>
      </c>
      <c r="W264" s="161">
        <f t="shared" si="170"/>
        <v>0</v>
      </c>
      <c r="X264" s="161">
        <f t="shared" si="170"/>
        <v>0</v>
      </c>
      <c r="Y264" s="161">
        <f t="shared" si="170"/>
        <v>0</v>
      </c>
      <c r="Z264" s="161">
        <f t="shared" si="170"/>
        <v>0</v>
      </c>
      <c r="AA264" s="161">
        <f t="shared" si="170"/>
        <v>0</v>
      </c>
      <c r="AB264" s="161">
        <f t="shared" si="170"/>
        <v>0</v>
      </c>
      <c r="AC264" s="161">
        <f t="shared" si="170"/>
        <v>0</v>
      </c>
      <c r="AD264" s="161">
        <f t="shared" si="170"/>
        <v>0</v>
      </c>
      <c r="AE264" s="161">
        <f t="shared" si="170"/>
        <v>0</v>
      </c>
      <c r="AF264" s="174">
        <f t="shared" si="170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v>0</v>
      </c>
      <c r="D265" s="161">
        <v>0</v>
      </c>
      <c r="E265" s="161">
        <v>0</v>
      </c>
      <c r="F265" s="161">
        <v>0</v>
      </c>
      <c r="G265" s="161">
        <f t="shared" ref="G265:R273" si="171">F265</f>
        <v>0</v>
      </c>
      <c r="H265" s="161">
        <f t="shared" si="171"/>
        <v>0</v>
      </c>
      <c r="I265" s="161">
        <f t="shared" si="171"/>
        <v>0</v>
      </c>
      <c r="J265" s="161">
        <f t="shared" si="171"/>
        <v>0</v>
      </c>
      <c r="K265" s="161">
        <f t="shared" si="171"/>
        <v>0</v>
      </c>
      <c r="L265" s="161">
        <f t="shared" si="171"/>
        <v>0</v>
      </c>
      <c r="M265" s="161">
        <f t="shared" si="171"/>
        <v>0</v>
      </c>
      <c r="N265" s="161">
        <f t="shared" si="171"/>
        <v>0</v>
      </c>
      <c r="O265" s="161">
        <f t="shared" si="171"/>
        <v>0</v>
      </c>
      <c r="P265" s="161">
        <f t="shared" si="171"/>
        <v>0</v>
      </c>
      <c r="Q265" s="161">
        <f t="shared" si="171"/>
        <v>0</v>
      </c>
      <c r="R265" s="161">
        <f t="shared" si="171"/>
        <v>0</v>
      </c>
      <c r="S265" s="161">
        <f t="shared" si="170"/>
        <v>0</v>
      </c>
      <c r="T265" s="161">
        <f t="shared" si="170"/>
        <v>0</v>
      </c>
      <c r="U265" s="161">
        <f t="shared" si="170"/>
        <v>0</v>
      </c>
      <c r="V265" s="161">
        <f t="shared" si="170"/>
        <v>0</v>
      </c>
      <c r="W265" s="161">
        <f t="shared" si="170"/>
        <v>0</v>
      </c>
      <c r="X265" s="161">
        <f t="shared" si="170"/>
        <v>0</v>
      </c>
      <c r="Y265" s="161">
        <f t="shared" si="170"/>
        <v>0</v>
      </c>
      <c r="Z265" s="161">
        <f t="shared" si="170"/>
        <v>0</v>
      </c>
      <c r="AA265" s="161">
        <f t="shared" si="170"/>
        <v>0</v>
      </c>
      <c r="AB265" s="161">
        <f t="shared" si="170"/>
        <v>0</v>
      </c>
      <c r="AC265" s="161">
        <f t="shared" si="170"/>
        <v>0</v>
      </c>
      <c r="AD265" s="161">
        <f t="shared" si="170"/>
        <v>0</v>
      </c>
      <c r="AE265" s="161">
        <f t="shared" si="170"/>
        <v>0</v>
      </c>
      <c r="AF265" s="174">
        <f t="shared" si="170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v>0</v>
      </c>
      <c r="D266" s="161">
        <v>0</v>
      </c>
      <c r="E266" s="161">
        <v>0</v>
      </c>
      <c r="F266" s="161">
        <v>0</v>
      </c>
      <c r="G266" s="161">
        <f t="shared" si="171"/>
        <v>0</v>
      </c>
      <c r="H266" s="161">
        <f t="shared" si="171"/>
        <v>0</v>
      </c>
      <c r="I266" s="161">
        <f t="shared" si="171"/>
        <v>0</v>
      </c>
      <c r="J266" s="161">
        <f t="shared" si="171"/>
        <v>0</v>
      </c>
      <c r="K266" s="161">
        <f t="shared" si="171"/>
        <v>0</v>
      </c>
      <c r="L266" s="161">
        <f t="shared" si="171"/>
        <v>0</v>
      </c>
      <c r="M266" s="161">
        <f t="shared" si="171"/>
        <v>0</v>
      </c>
      <c r="N266" s="161">
        <f t="shared" si="171"/>
        <v>0</v>
      </c>
      <c r="O266" s="161">
        <f t="shared" si="171"/>
        <v>0</v>
      </c>
      <c r="P266" s="161">
        <f t="shared" si="171"/>
        <v>0</v>
      </c>
      <c r="Q266" s="161">
        <f t="shared" si="171"/>
        <v>0</v>
      </c>
      <c r="R266" s="161">
        <f t="shared" si="171"/>
        <v>0</v>
      </c>
      <c r="S266" s="161">
        <f t="shared" si="170"/>
        <v>0</v>
      </c>
      <c r="T266" s="161">
        <f t="shared" si="170"/>
        <v>0</v>
      </c>
      <c r="U266" s="161">
        <f t="shared" si="170"/>
        <v>0</v>
      </c>
      <c r="V266" s="161">
        <f t="shared" si="170"/>
        <v>0</v>
      </c>
      <c r="W266" s="161">
        <f t="shared" si="170"/>
        <v>0</v>
      </c>
      <c r="X266" s="161">
        <f t="shared" si="170"/>
        <v>0</v>
      </c>
      <c r="Y266" s="161">
        <f t="shared" si="170"/>
        <v>0</v>
      </c>
      <c r="Z266" s="161">
        <f t="shared" si="170"/>
        <v>0</v>
      </c>
      <c r="AA266" s="161">
        <f t="shared" si="170"/>
        <v>0</v>
      </c>
      <c r="AB266" s="161">
        <f t="shared" si="170"/>
        <v>0</v>
      </c>
      <c r="AC266" s="161">
        <f t="shared" si="170"/>
        <v>0</v>
      </c>
      <c r="AD266" s="161">
        <f t="shared" si="170"/>
        <v>0</v>
      </c>
      <c r="AE266" s="161">
        <f t="shared" si="170"/>
        <v>0</v>
      </c>
      <c r="AF266" s="174">
        <f t="shared" si="170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v>0</v>
      </c>
      <c r="D267" s="161">
        <v>0</v>
      </c>
      <c r="E267" s="161">
        <v>0</v>
      </c>
      <c r="F267" s="161">
        <v>0</v>
      </c>
      <c r="G267" s="161">
        <f t="shared" si="171"/>
        <v>0</v>
      </c>
      <c r="H267" s="161">
        <f t="shared" si="171"/>
        <v>0</v>
      </c>
      <c r="I267" s="161">
        <f t="shared" si="171"/>
        <v>0</v>
      </c>
      <c r="J267" s="161">
        <f t="shared" si="171"/>
        <v>0</v>
      </c>
      <c r="K267" s="161">
        <f t="shared" si="171"/>
        <v>0</v>
      </c>
      <c r="L267" s="161">
        <f t="shared" si="171"/>
        <v>0</v>
      </c>
      <c r="M267" s="161">
        <f t="shared" si="171"/>
        <v>0</v>
      </c>
      <c r="N267" s="161">
        <f t="shared" si="171"/>
        <v>0</v>
      </c>
      <c r="O267" s="161">
        <f t="shared" si="171"/>
        <v>0</v>
      </c>
      <c r="P267" s="161">
        <f t="shared" si="171"/>
        <v>0</v>
      </c>
      <c r="Q267" s="161">
        <f t="shared" si="171"/>
        <v>0</v>
      </c>
      <c r="R267" s="161">
        <f t="shared" si="171"/>
        <v>0</v>
      </c>
      <c r="S267" s="161">
        <f t="shared" si="170"/>
        <v>0</v>
      </c>
      <c r="T267" s="161">
        <f t="shared" si="170"/>
        <v>0</v>
      </c>
      <c r="U267" s="161">
        <f t="shared" si="170"/>
        <v>0</v>
      </c>
      <c r="V267" s="161">
        <f t="shared" si="170"/>
        <v>0</v>
      </c>
      <c r="W267" s="161">
        <f t="shared" si="170"/>
        <v>0</v>
      </c>
      <c r="X267" s="161">
        <f t="shared" si="170"/>
        <v>0</v>
      </c>
      <c r="Y267" s="161">
        <f t="shared" si="170"/>
        <v>0</v>
      </c>
      <c r="Z267" s="161">
        <f t="shared" si="170"/>
        <v>0</v>
      </c>
      <c r="AA267" s="161">
        <f t="shared" si="170"/>
        <v>0</v>
      </c>
      <c r="AB267" s="161">
        <f t="shared" si="170"/>
        <v>0</v>
      </c>
      <c r="AC267" s="161">
        <f t="shared" si="170"/>
        <v>0</v>
      </c>
      <c r="AD267" s="161">
        <f t="shared" si="170"/>
        <v>0</v>
      </c>
      <c r="AE267" s="161">
        <f t="shared" si="170"/>
        <v>0</v>
      </c>
      <c r="AF267" s="174">
        <f t="shared" si="170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v>0</v>
      </c>
      <c r="D268" s="161">
        <v>0</v>
      </c>
      <c r="E268" s="161">
        <v>0</v>
      </c>
      <c r="F268" s="161">
        <v>0</v>
      </c>
      <c r="G268" s="161">
        <f t="shared" si="171"/>
        <v>0</v>
      </c>
      <c r="H268" s="161">
        <f t="shared" si="171"/>
        <v>0</v>
      </c>
      <c r="I268" s="161">
        <f t="shared" si="171"/>
        <v>0</v>
      </c>
      <c r="J268" s="161">
        <f t="shared" si="171"/>
        <v>0</v>
      </c>
      <c r="K268" s="161">
        <f t="shared" si="171"/>
        <v>0</v>
      </c>
      <c r="L268" s="161">
        <f t="shared" si="171"/>
        <v>0</v>
      </c>
      <c r="M268" s="161">
        <f t="shared" si="171"/>
        <v>0</v>
      </c>
      <c r="N268" s="161">
        <f t="shared" si="171"/>
        <v>0</v>
      </c>
      <c r="O268" s="161">
        <f t="shared" si="171"/>
        <v>0</v>
      </c>
      <c r="P268" s="161">
        <f t="shared" si="171"/>
        <v>0</v>
      </c>
      <c r="Q268" s="161">
        <f t="shared" si="171"/>
        <v>0</v>
      </c>
      <c r="R268" s="161">
        <f t="shared" si="171"/>
        <v>0</v>
      </c>
      <c r="S268" s="161">
        <f t="shared" si="170"/>
        <v>0</v>
      </c>
      <c r="T268" s="161">
        <f t="shared" si="170"/>
        <v>0</v>
      </c>
      <c r="U268" s="161">
        <f t="shared" si="170"/>
        <v>0</v>
      </c>
      <c r="V268" s="161">
        <f t="shared" si="170"/>
        <v>0</v>
      </c>
      <c r="W268" s="161">
        <f t="shared" si="170"/>
        <v>0</v>
      </c>
      <c r="X268" s="161">
        <f t="shared" si="170"/>
        <v>0</v>
      </c>
      <c r="Y268" s="161">
        <f t="shared" si="170"/>
        <v>0</v>
      </c>
      <c r="Z268" s="161">
        <f t="shared" si="170"/>
        <v>0</v>
      </c>
      <c r="AA268" s="161">
        <f t="shared" si="170"/>
        <v>0</v>
      </c>
      <c r="AB268" s="161">
        <f t="shared" si="170"/>
        <v>0</v>
      </c>
      <c r="AC268" s="161">
        <f t="shared" si="170"/>
        <v>0</v>
      </c>
      <c r="AD268" s="161">
        <f t="shared" si="170"/>
        <v>0</v>
      </c>
      <c r="AE268" s="161">
        <f t="shared" si="170"/>
        <v>0</v>
      </c>
      <c r="AF268" s="174">
        <f t="shared" si="170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v>0</v>
      </c>
      <c r="D269" s="161">
        <v>0</v>
      </c>
      <c r="E269" s="161">
        <v>0</v>
      </c>
      <c r="F269" s="161">
        <v>0</v>
      </c>
      <c r="G269" s="161">
        <f t="shared" si="171"/>
        <v>0</v>
      </c>
      <c r="H269" s="161">
        <f t="shared" si="171"/>
        <v>0</v>
      </c>
      <c r="I269" s="161">
        <f t="shared" si="171"/>
        <v>0</v>
      </c>
      <c r="J269" s="161">
        <f t="shared" si="171"/>
        <v>0</v>
      </c>
      <c r="K269" s="161">
        <f t="shared" si="171"/>
        <v>0</v>
      </c>
      <c r="L269" s="161">
        <f t="shared" si="171"/>
        <v>0</v>
      </c>
      <c r="M269" s="161">
        <f t="shared" si="171"/>
        <v>0</v>
      </c>
      <c r="N269" s="161">
        <f t="shared" si="171"/>
        <v>0</v>
      </c>
      <c r="O269" s="161">
        <f t="shared" si="171"/>
        <v>0</v>
      </c>
      <c r="P269" s="161">
        <f t="shared" si="171"/>
        <v>0</v>
      </c>
      <c r="Q269" s="161">
        <f t="shared" si="171"/>
        <v>0</v>
      </c>
      <c r="R269" s="161">
        <f t="shared" si="171"/>
        <v>0</v>
      </c>
      <c r="S269" s="161">
        <f t="shared" si="170"/>
        <v>0</v>
      </c>
      <c r="T269" s="161">
        <f t="shared" si="170"/>
        <v>0</v>
      </c>
      <c r="U269" s="161">
        <f t="shared" si="170"/>
        <v>0</v>
      </c>
      <c r="V269" s="161">
        <f t="shared" si="170"/>
        <v>0</v>
      </c>
      <c r="W269" s="161">
        <f t="shared" si="170"/>
        <v>0</v>
      </c>
      <c r="X269" s="161">
        <f t="shared" si="170"/>
        <v>0</v>
      </c>
      <c r="Y269" s="161">
        <f t="shared" si="170"/>
        <v>0</v>
      </c>
      <c r="Z269" s="161">
        <f t="shared" si="170"/>
        <v>0</v>
      </c>
      <c r="AA269" s="161">
        <f t="shared" si="170"/>
        <v>0</v>
      </c>
      <c r="AB269" s="161">
        <f t="shared" si="170"/>
        <v>0</v>
      </c>
      <c r="AC269" s="161">
        <f t="shared" si="170"/>
        <v>0</v>
      </c>
      <c r="AD269" s="161">
        <f t="shared" si="170"/>
        <v>0</v>
      </c>
      <c r="AE269" s="161">
        <f t="shared" si="170"/>
        <v>0</v>
      </c>
      <c r="AF269" s="174">
        <f t="shared" si="170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v>0</v>
      </c>
      <c r="D270" s="161">
        <v>0</v>
      </c>
      <c r="E270" s="161">
        <v>0</v>
      </c>
      <c r="F270" s="161">
        <v>0</v>
      </c>
      <c r="G270" s="161">
        <f t="shared" si="171"/>
        <v>0</v>
      </c>
      <c r="H270" s="161">
        <f t="shared" si="171"/>
        <v>0</v>
      </c>
      <c r="I270" s="161">
        <f t="shared" si="171"/>
        <v>0</v>
      </c>
      <c r="J270" s="161">
        <f t="shared" si="171"/>
        <v>0</v>
      </c>
      <c r="K270" s="161">
        <f t="shared" si="171"/>
        <v>0</v>
      </c>
      <c r="L270" s="161">
        <f t="shared" si="171"/>
        <v>0</v>
      </c>
      <c r="M270" s="161">
        <f t="shared" si="171"/>
        <v>0</v>
      </c>
      <c r="N270" s="161">
        <f t="shared" si="171"/>
        <v>0</v>
      </c>
      <c r="O270" s="161">
        <f t="shared" si="171"/>
        <v>0</v>
      </c>
      <c r="P270" s="161">
        <f t="shared" si="171"/>
        <v>0</v>
      </c>
      <c r="Q270" s="161">
        <f t="shared" si="171"/>
        <v>0</v>
      </c>
      <c r="R270" s="161">
        <f t="shared" si="171"/>
        <v>0</v>
      </c>
      <c r="S270" s="161">
        <f t="shared" si="170"/>
        <v>0</v>
      </c>
      <c r="T270" s="161">
        <f t="shared" si="170"/>
        <v>0</v>
      </c>
      <c r="U270" s="161">
        <f t="shared" si="170"/>
        <v>0</v>
      </c>
      <c r="V270" s="161">
        <f t="shared" si="170"/>
        <v>0</v>
      </c>
      <c r="W270" s="161">
        <f t="shared" si="170"/>
        <v>0</v>
      </c>
      <c r="X270" s="161">
        <f t="shared" si="170"/>
        <v>0</v>
      </c>
      <c r="Y270" s="161">
        <f t="shared" si="170"/>
        <v>0</v>
      </c>
      <c r="Z270" s="161">
        <f t="shared" si="170"/>
        <v>0</v>
      </c>
      <c r="AA270" s="161">
        <f t="shared" si="170"/>
        <v>0</v>
      </c>
      <c r="AB270" s="161">
        <f t="shared" si="170"/>
        <v>0</v>
      </c>
      <c r="AC270" s="161">
        <f t="shared" si="170"/>
        <v>0</v>
      </c>
      <c r="AD270" s="161">
        <f t="shared" si="170"/>
        <v>0</v>
      </c>
      <c r="AE270" s="161">
        <f t="shared" si="170"/>
        <v>0</v>
      </c>
      <c r="AF270" s="174">
        <f t="shared" si="170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v>0</v>
      </c>
      <c r="D271" s="161">
        <v>0</v>
      </c>
      <c r="E271" s="161">
        <v>0</v>
      </c>
      <c r="F271" s="161">
        <v>0</v>
      </c>
      <c r="G271" s="161">
        <f t="shared" si="171"/>
        <v>0</v>
      </c>
      <c r="H271" s="161">
        <f t="shared" si="171"/>
        <v>0</v>
      </c>
      <c r="I271" s="161">
        <f t="shared" si="171"/>
        <v>0</v>
      </c>
      <c r="J271" s="161">
        <f t="shared" si="171"/>
        <v>0</v>
      </c>
      <c r="K271" s="161">
        <f t="shared" si="171"/>
        <v>0</v>
      </c>
      <c r="L271" s="161">
        <f t="shared" si="171"/>
        <v>0</v>
      </c>
      <c r="M271" s="161">
        <f t="shared" si="171"/>
        <v>0</v>
      </c>
      <c r="N271" s="161">
        <f t="shared" si="171"/>
        <v>0</v>
      </c>
      <c r="O271" s="161">
        <f t="shared" si="171"/>
        <v>0</v>
      </c>
      <c r="P271" s="161">
        <f t="shared" si="171"/>
        <v>0</v>
      </c>
      <c r="Q271" s="161">
        <f t="shared" si="171"/>
        <v>0</v>
      </c>
      <c r="R271" s="161">
        <f t="shared" si="171"/>
        <v>0</v>
      </c>
      <c r="S271" s="161">
        <f t="shared" si="170"/>
        <v>0</v>
      </c>
      <c r="T271" s="161">
        <f t="shared" si="170"/>
        <v>0</v>
      </c>
      <c r="U271" s="161">
        <f t="shared" si="170"/>
        <v>0</v>
      </c>
      <c r="V271" s="161">
        <f t="shared" si="170"/>
        <v>0</v>
      </c>
      <c r="W271" s="161">
        <f t="shared" si="170"/>
        <v>0</v>
      </c>
      <c r="X271" s="161">
        <f t="shared" si="170"/>
        <v>0</v>
      </c>
      <c r="Y271" s="161">
        <f t="shared" si="170"/>
        <v>0</v>
      </c>
      <c r="Z271" s="161">
        <f t="shared" si="170"/>
        <v>0</v>
      </c>
      <c r="AA271" s="161">
        <f t="shared" si="170"/>
        <v>0</v>
      </c>
      <c r="AB271" s="161">
        <f t="shared" si="170"/>
        <v>0</v>
      </c>
      <c r="AC271" s="161">
        <f t="shared" si="170"/>
        <v>0</v>
      </c>
      <c r="AD271" s="161">
        <f t="shared" si="170"/>
        <v>0</v>
      </c>
      <c r="AE271" s="161">
        <f t="shared" si="170"/>
        <v>0</v>
      </c>
      <c r="AF271" s="174">
        <f t="shared" si="170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v>0</v>
      </c>
      <c r="D272" s="161">
        <v>0</v>
      </c>
      <c r="E272" s="161">
        <v>0</v>
      </c>
      <c r="F272" s="161">
        <v>0</v>
      </c>
      <c r="G272" s="161">
        <f t="shared" si="171"/>
        <v>0</v>
      </c>
      <c r="H272" s="161">
        <f t="shared" si="171"/>
        <v>0</v>
      </c>
      <c r="I272" s="161">
        <f t="shared" si="171"/>
        <v>0</v>
      </c>
      <c r="J272" s="161">
        <f t="shared" si="171"/>
        <v>0</v>
      </c>
      <c r="K272" s="161">
        <f t="shared" si="171"/>
        <v>0</v>
      </c>
      <c r="L272" s="161">
        <f t="shared" si="171"/>
        <v>0</v>
      </c>
      <c r="M272" s="161">
        <f t="shared" si="171"/>
        <v>0</v>
      </c>
      <c r="N272" s="161">
        <f t="shared" si="171"/>
        <v>0</v>
      </c>
      <c r="O272" s="161">
        <f t="shared" si="171"/>
        <v>0</v>
      </c>
      <c r="P272" s="161">
        <f t="shared" si="171"/>
        <v>0</v>
      </c>
      <c r="Q272" s="161">
        <f t="shared" si="171"/>
        <v>0</v>
      </c>
      <c r="R272" s="161">
        <f t="shared" si="171"/>
        <v>0</v>
      </c>
      <c r="S272" s="161">
        <f t="shared" si="170"/>
        <v>0</v>
      </c>
      <c r="T272" s="161">
        <f t="shared" si="170"/>
        <v>0</v>
      </c>
      <c r="U272" s="161">
        <f t="shared" si="170"/>
        <v>0</v>
      </c>
      <c r="V272" s="161">
        <f t="shared" si="170"/>
        <v>0</v>
      </c>
      <c r="W272" s="161">
        <f t="shared" si="170"/>
        <v>0</v>
      </c>
      <c r="X272" s="161">
        <f t="shared" si="170"/>
        <v>0</v>
      </c>
      <c r="Y272" s="161">
        <f t="shared" si="170"/>
        <v>0</v>
      </c>
      <c r="Z272" s="161">
        <f t="shared" si="170"/>
        <v>0</v>
      </c>
      <c r="AA272" s="161">
        <f t="shared" si="170"/>
        <v>0</v>
      </c>
      <c r="AB272" s="161">
        <f t="shared" si="170"/>
        <v>0</v>
      </c>
      <c r="AC272" s="161">
        <f t="shared" si="170"/>
        <v>0</v>
      </c>
      <c r="AD272" s="161">
        <f t="shared" si="170"/>
        <v>0</v>
      </c>
      <c r="AE272" s="161">
        <f t="shared" si="170"/>
        <v>0</v>
      </c>
      <c r="AF272" s="174">
        <f t="shared" si="170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v>0</v>
      </c>
      <c r="D273" s="177">
        <v>0</v>
      </c>
      <c r="E273" s="177">
        <v>0</v>
      </c>
      <c r="F273" s="177">
        <v>0</v>
      </c>
      <c r="G273" s="177">
        <f t="shared" si="171"/>
        <v>0</v>
      </c>
      <c r="H273" s="177">
        <f t="shared" si="171"/>
        <v>0</v>
      </c>
      <c r="I273" s="177">
        <f t="shared" si="171"/>
        <v>0</v>
      </c>
      <c r="J273" s="177">
        <f t="shared" si="171"/>
        <v>0</v>
      </c>
      <c r="K273" s="177">
        <f t="shared" si="171"/>
        <v>0</v>
      </c>
      <c r="L273" s="177">
        <f t="shared" si="171"/>
        <v>0</v>
      </c>
      <c r="M273" s="177">
        <f t="shared" si="171"/>
        <v>0</v>
      </c>
      <c r="N273" s="177">
        <f t="shared" si="171"/>
        <v>0</v>
      </c>
      <c r="O273" s="177">
        <f t="shared" si="171"/>
        <v>0</v>
      </c>
      <c r="P273" s="177">
        <f t="shared" si="171"/>
        <v>0</v>
      </c>
      <c r="Q273" s="177">
        <f t="shared" si="171"/>
        <v>0</v>
      </c>
      <c r="R273" s="177">
        <f t="shared" si="171"/>
        <v>0</v>
      </c>
      <c r="S273" s="177">
        <f t="shared" si="170"/>
        <v>0</v>
      </c>
      <c r="T273" s="177">
        <f t="shared" si="170"/>
        <v>0</v>
      </c>
      <c r="U273" s="177">
        <f t="shared" si="170"/>
        <v>0</v>
      </c>
      <c r="V273" s="177">
        <f t="shared" si="170"/>
        <v>0</v>
      </c>
      <c r="W273" s="177">
        <f t="shared" si="170"/>
        <v>0</v>
      </c>
      <c r="X273" s="177">
        <f t="shared" si="170"/>
        <v>0</v>
      </c>
      <c r="Y273" s="177">
        <f t="shared" si="170"/>
        <v>0</v>
      </c>
      <c r="Z273" s="177">
        <f t="shared" si="170"/>
        <v>0</v>
      </c>
      <c r="AA273" s="177">
        <f t="shared" si="170"/>
        <v>0</v>
      </c>
      <c r="AB273" s="177">
        <f t="shared" si="170"/>
        <v>0</v>
      </c>
      <c r="AC273" s="177">
        <f t="shared" si="170"/>
        <v>0</v>
      </c>
      <c r="AD273" s="177">
        <f t="shared" si="170"/>
        <v>0</v>
      </c>
      <c r="AE273" s="177">
        <f t="shared" si="170"/>
        <v>0</v>
      </c>
      <c r="AF273" s="178">
        <f t="shared" si="170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72">SUM(B169:B273)</f>
        <v>0</v>
      </c>
      <c r="C274" s="180">
        <f t="shared" ref="C274:D274" si="173">SUM(C169:C273)</f>
        <v>0</v>
      </c>
      <c r="D274" s="180">
        <f t="shared" si="173"/>
        <v>0</v>
      </c>
      <c r="E274" s="180">
        <f t="shared" ref="E274:F274" si="174">SUM(E169:E273)</f>
        <v>0</v>
      </c>
      <c r="F274" s="180">
        <f t="shared" si="174"/>
        <v>0</v>
      </c>
      <c r="G274" s="180">
        <f t="shared" si="172"/>
        <v>0</v>
      </c>
      <c r="H274" s="180">
        <f t="shared" si="172"/>
        <v>0</v>
      </c>
      <c r="I274" s="180">
        <f t="shared" si="172"/>
        <v>0</v>
      </c>
      <c r="J274" s="180">
        <f t="shared" si="172"/>
        <v>0</v>
      </c>
      <c r="K274" s="180">
        <f t="shared" si="172"/>
        <v>0</v>
      </c>
      <c r="L274" s="180">
        <f t="shared" si="172"/>
        <v>0</v>
      </c>
      <c r="M274" s="180">
        <f t="shared" si="172"/>
        <v>0</v>
      </c>
      <c r="N274" s="180">
        <f t="shared" si="172"/>
        <v>0</v>
      </c>
      <c r="O274" s="180">
        <f t="shared" si="172"/>
        <v>0</v>
      </c>
      <c r="P274" s="180">
        <f t="shared" si="172"/>
        <v>0</v>
      </c>
      <c r="Q274" s="180">
        <f t="shared" si="172"/>
        <v>0</v>
      </c>
      <c r="R274" s="180">
        <f t="shared" si="172"/>
        <v>0</v>
      </c>
      <c r="S274" s="180">
        <f t="shared" si="172"/>
        <v>0</v>
      </c>
      <c r="T274" s="180">
        <f t="shared" si="172"/>
        <v>0</v>
      </c>
      <c r="U274" s="180">
        <f t="shared" si="172"/>
        <v>0</v>
      </c>
      <c r="V274" s="180">
        <f t="shared" si="172"/>
        <v>0</v>
      </c>
      <c r="W274" s="180">
        <f t="shared" si="172"/>
        <v>0</v>
      </c>
      <c r="X274" s="180">
        <f t="shared" si="172"/>
        <v>0</v>
      </c>
      <c r="Y274" s="180">
        <f t="shared" si="172"/>
        <v>0</v>
      </c>
      <c r="Z274" s="180">
        <f t="shared" si="172"/>
        <v>0</v>
      </c>
      <c r="AA274" s="180">
        <f t="shared" si="172"/>
        <v>0</v>
      </c>
      <c r="AB274" s="180">
        <f t="shared" si="172"/>
        <v>0</v>
      </c>
      <c r="AC274" s="180">
        <f t="shared" si="172"/>
        <v>0</v>
      </c>
      <c r="AD274" s="180">
        <f t="shared" si="172"/>
        <v>0</v>
      </c>
      <c r="AE274" s="180">
        <f t="shared" si="172"/>
        <v>0</v>
      </c>
      <c r="AF274" s="181">
        <f t="shared" si="172"/>
        <v>0</v>
      </c>
      <c r="AG274" s="182">
        <f t="shared" si="172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414" priority="25">
      <formula>$AH11=0</formula>
    </cfRule>
  </conditionalFormatting>
  <conditionalFormatting sqref="A101:A102">
    <cfRule type="expression" dxfId="3413" priority="193">
      <formula>$AH106=0</formula>
    </cfRule>
  </conditionalFormatting>
  <conditionalFormatting sqref="A103:A107">
    <cfRule type="expression" dxfId="3412" priority="141">
      <formula>$AH102=0</formula>
    </cfRule>
  </conditionalFormatting>
  <conditionalFormatting sqref="A160:A167">
    <cfRule type="expression" dxfId="3411" priority="194">
      <formula>$AH267=0</formula>
    </cfRule>
  </conditionalFormatting>
  <conditionalFormatting sqref="A168:A275">
    <cfRule type="expression" dxfId="3410" priority="64">
      <formula>$AH168=0</formula>
    </cfRule>
  </conditionalFormatting>
  <conditionalFormatting sqref="B8">
    <cfRule type="expression" dxfId="3409" priority="189">
      <formula>AND(C$9&gt;=14/24,C$9&lt;20/24)</formula>
    </cfRule>
    <cfRule type="expression" dxfId="3408" priority="190">
      <formula>AND(C$9&gt;=8/24,C$9&lt;14/24)</formula>
    </cfRule>
    <cfRule type="expression" dxfId="3407" priority="191">
      <formula>C$9&lt;8/24</formula>
    </cfRule>
    <cfRule type="expression" dxfId="3406" priority="192">
      <formula>C$9&gt;=20/24</formula>
    </cfRule>
  </conditionalFormatting>
  <conditionalFormatting sqref="B9:AF10 B76:F90 B113:F115 B108:F108 B117:F124 B153:F153 B93:F96 C90:N90 B72:O72 G93:O115 G76:O77 G117:O134 G79:O90 G152:AF159 P33:Q35 P55:Q57 P77:Q79 G137:O151 P90:Q92 P125:Q127 P112:Q114 P147:Q149 R85:AF90 R76:AF77 R137:AF151 R93:AF115 R117:AF134 P11:AF13">
    <cfRule type="expression" dxfId="3405" priority="106">
      <formula>B$9&gt;=20/24</formula>
    </cfRule>
  </conditionalFormatting>
  <conditionalFormatting sqref="B9:AF10 B76:F90 B113:F115 B108:F108 B117:F124 B153:F153 B93:F96 C90:N90 B72:O72 G93:O115 G76:O77 G117:O134 G79:O90 G152:AF159 P33:Q35 P55:Q57 P77:Q79 G137:O151 P90:Q92 P125:Q127 P112:Q114 P147:Q149 R85:AF90 R76:AF77 R137:AF151 R93:AF115 R117:AF134 P11:AF13">
    <cfRule type="expression" dxfId="3404" priority="107">
      <formula>AND(B$9&gt;=14/24,B$9&lt;20/24)</formula>
    </cfRule>
    <cfRule type="expression" dxfId="3403" priority="108">
      <formula>AND(B$9&gt;=8/24,B$9&lt;14/24)</formula>
    </cfRule>
    <cfRule type="expression" dxfId="3402" priority="109">
      <formula>B$9&lt;8/24</formula>
    </cfRule>
  </conditionalFormatting>
  <conditionalFormatting sqref="B29:O53 P14:R32 R33:R53 P11:Q151 S14:AF53">
    <cfRule type="expression" dxfId="3401" priority="49">
      <formula>B11&gt;$AG11*1</formula>
    </cfRule>
    <cfRule type="expression" dxfId="3400" priority="50">
      <formula>B$9&gt;=20/24</formula>
    </cfRule>
    <cfRule type="expression" dxfId="3399" priority="51">
      <formula>AND(B$9&gt;=14/24,B$9&lt;20/24)</formula>
    </cfRule>
    <cfRule type="expression" dxfId="3398" priority="52">
      <formula>AND(B$9&gt;=8/24,B$9&lt;14/24)</formula>
    </cfRule>
    <cfRule type="expression" dxfId="3397" priority="53">
      <formula>B$9&lt;8/24</formula>
    </cfRule>
  </conditionalFormatting>
  <conditionalFormatting sqref="B54:O68 R54:AF68">
    <cfRule type="expression" dxfId="3396" priority="42">
      <formula>B$9&lt;8/24</formula>
    </cfRule>
  </conditionalFormatting>
  <conditionalFormatting sqref="B54:O70 R54:AF70">
    <cfRule type="expression" dxfId="3395" priority="39">
      <formula>B$9&gt;=20/24</formula>
    </cfRule>
    <cfRule type="expression" dxfId="3394" priority="40">
      <formula>AND(B$9&gt;=14/24,B$9&lt;20/24)</formula>
    </cfRule>
    <cfRule type="expression" dxfId="3393" priority="41">
      <formula>AND(B$9&gt;=8/24,B$9&lt;14/24)</formula>
    </cfRule>
  </conditionalFormatting>
  <conditionalFormatting sqref="B63:O65 R63:AF65">
    <cfRule type="expression" dxfId="3392" priority="43">
      <formula>B63&gt;$AG63</formula>
    </cfRule>
  </conditionalFormatting>
  <conditionalFormatting sqref="B69:O70 R69:AF70">
    <cfRule type="expression" dxfId="3391" priority="114">
      <formula>B$9&lt;8/24</formula>
    </cfRule>
  </conditionalFormatting>
  <conditionalFormatting sqref="B72:O75 R72:AF75">
    <cfRule type="expression" dxfId="3390" priority="30">
      <formula>B72&gt;$AG72*1</formula>
    </cfRule>
  </conditionalFormatting>
  <conditionalFormatting sqref="B73:O75 R73:AF75">
    <cfRule type="expression" dxfId="3389" priority="31">
      <formula>B$9&gt;=20/24</formula>
    </cfRule>
    <cfRule type="expression" dxfId="3388" priority="32">
      <formula>AND(B$9&gt;=14/24,B$9&lt;20/24)</formula>
    </cfRule>
    <cfRule type="expression" dxfId="3387" priority="33">
      <formula>AND(B$9&gt;=8/24,B$9&lt;14/24)</formula>
    </cfRule>
    <cfRule type="expression" dxfId="3386" priority="34">
      <formula>B$9&lt;8/24</formula>
    </cfRule>
  </conditionalFormatting>
  <conditionalFormatting sqref="G161:AF167">
    <cfRule type="expression" dxfId="3385" priority="65">
      <formula>G$9&gt;=20/24</formula>
    </cfRule>
    <cfRule type="expression" dxfId="3384" priority="66">
      <formula>AND(G$9&gt;=14/24,G$9&lt;20/24)</formula>
    </cfRule>
    <cfRule type="expression" dxfId="3383" priority="67">
      <formula>AND(G$9&gt;=8/24,G$9&lt;14/24)</formula>
    </cfRule>
    <cfRule type="expression" dxfId="3382" priority="68">
      <formula>G$9&lt;8/24</formula>
    </cfRule>
  </conditionalFormatting>
  <conditionalFormatting sqref="G169:AF274">
    <cfRule type="expression" dxfId="3381" priority="26">
      <formula>G$9&gt;=20/24</formula>
    </cfRule>
    <cfRule type="expression" dxfId="3380" priority="27">
      <formula>AND(G$9&gt;=14/24,G$9&lt;20/24)</formula>
    </cfRule>
    <cfRule type="expression" dxfId="3379" priority="28">
      <formula>AND(G$9&gt;=8/24,G$9&lt;14/24)</formula>
    </cfRule>
    <cfRule type="expression" dxfId="3378" priority="29">
      <formula>G$9&lt;8/24</formula>
    </cfRule>
  </conditionalFormatting>
  <conditionalFormatting sqref="AG96 B71:O71 B69:O69 B76:O96 P33:Q35 P55:Q57 P77:Q79 P90:Q92 P125:Q127 P112:Q114 P147:Q149 AG78 R71:AG71 R76:AF96 R69:AF69 P11:AF13">
    <cfRule type="expression" dxfId="3377" priority="105">
      <formula>B11&gt;$AG11*1</formula>
    </cfRule>
  </conditionalFormatting>
  <conditionalFormatting sqref="G79:O83">
    <cfRule type="expression" dxfId="3376" priority="115">
      <formula>G$9&gt;=20/24</formula>
    </cfRule>
    <cfRule type="expression" dxfId="3375" priority="116">
      <formula>AND(G$9&gt;=14/24,G$9&lt;20/24)</formula>
    </cfRule>
    <cfRule type="expression" dxfId="3374" priority="117">
      <formula>AND(G$9&gt;=8/24,G$9&lt;14/24)</formula>
    </cfRule>
    <cfRule type="expression" dxfId="3373" priority="118">
      <formula>G$9&lt;8/24</formula>
    </cfRule>
  </conditionalFormatting>
  <conditionalFormatting sqref="G84:O84">
    <cfRule type="expression" dxfId="3372" priority="110">
      <formula>G$9&gt;=20/24</formula>
    </cfRule>
    <cfRule type="expression" dxfId="3371" priority="111">
      <formula>AND(G$9&gt;=14/24,G$9&lt;20/24)</formula>
    </cfRule>
    <cfRule type="expression" dxfId="3370" priority="112">
      <formula>AND(G$9&gt;=8/24,G$9&lt;14/24)</formula>
    </cfRule>
    <cfRule type="expression" dxfId="3369" priority="113">
      <formula>G$9&lt;8/24</formula>
    </cfRule>
  </conditionalFormatting>
  <conditionalFormatting sqref="G78:O78 B72:O72 R72:AF72 R76:AF78">
    <cfRule type="expression" dxfId="3368" priority="125">
      <formula>B$9&gt;=20/24</formula>
    </cfRule>
    <cfRule type="expression" dxfId="3367" priority="126">
      <formula>AND(B$9&gt;=14/24,B$9&lt;20/24)</formula>
    </cfRule>
    <cfRule type="expression" dxfId="3366" priority="127">
      <formula>AND(B$9&gt;=8/24,B$9&lt;14/24)</formula>
    </cfRule>
    <cfRule type="expression" dxfId="3365" priority="128">
      <formula>B$9&lt;8/24</formula>
    </cfRule>
  </conditionalFormatting>
  <conditionalFormatting sqref="R73:AF75">
    <cfRule type="expression" dxfId="3364" priority="35">
      <formula>R$9&gt;=20/24</formula>
    </cfRule>
    <cfRule type="expression" dxfId="3363" priority="36">
      <formula>AND(R$9&gt;=14/24,R$9&lt;20/24)</formula>
    </cfRule>
    <cfRule type="expression" dxfId="3362" priority="37">
      <formula>AND(R$9&gt;=8/24,R$9&lt;14/24)</formula>
    </cfRule>
    <cfRule type="expression" dxfId="3361" priority="38">
      <formula>R$9&lt;8/24</formula>
    </cfRule>
  </conditionalFormatting>
  <conditionalFormatting sqref="G79:O81">
    <cfRule type="expression" dxfId="3360" priority="133">
      <formula>G$9&gt;=20/24</formula>
    </cfRule>
    <cfRule type="expression" dxfId="3359" priority="134">
      <formula>AND(G$9&gt;=14/24,G$9&lt;20/24)</formula>
    </cfRule>
    <cfRule type="expression" dxfId="3358" priority="135">
      <formula>AND(G$9&gt;=8/24,G$9&lt;14/24)</formula>
    </cfRule>
    <cfRule type="expression" dxfId="3357" priority="136">
      <formula>G$9&lt;8/24</formula>
    </cfRule>
  </conditionalFormatting>
  <conditionalFormatting sqref="L84:O84 R84:AF84">
    <cfRule type="expression" dxfId="3356" priority="129">
      <formula>L$9&gt;=20/24</formula>
    </cfRule>
    <cfRule type="expression" dxfId="3355" priority="130">
      <formula>AND(L$9&gt;=14/24,L$9&lt;20/24)</formula>
    </cfRule>
    <cfRule type="expression" dxfId="3354" priority="131">
      <formula>AND(L$9&gt;=8/24,L$9&lt;14/24)</formula>
    </cfRule>
    <cfRule type="expression" dxfId="3353" priority="132">
      <formula>L$9&lt;8/24</formula>
    </cfRule>
  </conditionalFormatting>
  <conditionalFormatting sqref="M8 S8 AB8">
    <cfRule type="expression" dxfId="3352" priority="182">
      <formula>AND(N$9&gt;=14/24,N$9&lt;20/24)</formula>
    </cfRule>
    <cfRule type="expression" dxfId="3351" priority="183">
      <formula>AND(N$9&gt;=8/24,N$9&lt;14/24)</formula>
    </cfRule>
    <cfRule type="expression" dxfId="3350" priority="184">
      <formula>N$9&lt;8/24</formula>
    </cfRule>
  </conditionalFormatting>
  <conditionalFormatting sqref="R79:Z83 Z80:AF83">
    <cfRule type="expression" dxfId="3349" priority="137">
      <formula>R$9&gt;=20/24</formula>
    </cfRule>
    <cfRule type="expression" dxfId="3348" priority="138">
      <formula>AND(R$9&gt;=14/24,R$9&lt;20/24)</formula>
    </cfRule>
    <cfRule type="expression" dxfId="3347" priority="139">
      <formula>AND(R$9&gt;=8/24,R$9&lt;14/24)</formula>
    </cfRule>
    <cfRule type="expression" dxfId="3346" priority="140">
      <formula>R$9&lt;8/24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345" priority="181">
      <formula>N$9&gt;=20/24</formula>
    </cfRule>
  </conditionalFormatting>
  <conditionalFormatting sqref="S8">
    <cfRule type="expression" dxfId="3344" priority="172">
      <formula>U$9&gt;=20/24</formula>
    </cfRule>
    <cfRule type="expression" dxfId="3343" priority="173">
      <formula>AND(U$9&gt;=14/24,U$9&lt;20/24)</formula>
    </cfRule>
    <cfRule type="expression" dxfId="3342" priority="174">
      <formula>AND(U$9&gt;=8/24,U$9&lt;14/24)</formula>
    </cfRule>
    <cfRule type="expression" dxfId="3341" priority="175">
      <formula>U$9&lt;8/24</formula>
    </cfRule>
  </conditionalFormatting>
  <conditionalFormatting sqref="Z79:AF84">
    <cfRule type="expression" dxfId="3340" priority="59">
      <formula>Z$9&gt;=20/24</formula>
    </cfRule>
    <cfRule type="expression" dxfId="3339" priority="60">
      <formula>AND(Z$9&gt;=14/24,Z$9&lt;20/24)</formula>
    </cfRule>
    <cfRule type="expression" dxfId="3338" priority="61">
      <formula>AND(Z$9&gt;=8/24,Z$9&lt;14/24)</formula>
    </cfRule>
    <cfRule type="expression" dxfId="3337" priority="62">
      <formula>Z$9&lt;8/24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54:O62 B66:O70 R66:AF70 R54:AF62">
    <cfRule type="expression" dxfId="3336" priority="119">
      <formula>B54&gt;$AG54</formula>
    </cfRule>
  </conditionalFormatting>
  <conditionalFormatting sqref="AB8">
    <cfRule type="expression" dxfId="3335" priority="168">
      <formula>AD$9&gt;=20/24</formula>
    </cfRule>
    <cfRule type="expression" dxfId="3334" priority="169">
      <formula>AND(AD$9&gt;=14/24,AD$9&lt;20/24)</formula>
    </cfRule>
    <cfRule type="expression" dxfId="3333" priority="170">
      <formula>AND(AD$9&gt;=8/24,AD$9&lt;14/24)</formula>
    </cfRule>
    <cfRule type="expression" dxfId="3332" priority="171">
      <formula>AD$9&lt;8/24</formula>
    </cfRule>
  </conditionalFormatting>
  <conditionalFormatting sqref="AG78">
    <cfRule type="expression" dxfId="3331" priority="147">
      <formula>AG$9&gt;=20/24</formula>
    </cfRule>
    <cfRule type="expression" dxfId="3330" priority="148">
      <formula>AND(AG$9&gt;=14/24,AG$9&lt;20/24)</formula>
    </cfRule>
    <cfRule type="expression" dxfId="3329" priority="149">
      <formula>AND(AG$9&gt;=8/24,AG$9&lt;14/24)</formula>
    </cfRule>
    <cfRule type="expression" dxfId="3328" priority="150">
      <formula>AG$9&lt;8/24</formula>
    </cfRule>
  </conditionalFormatting>
  <conditionalFormatting sqref="AG91:AG92">
    <cfRule type="expression" dxfId="3327" priority="142">
      <formula>AG91&gt;$AG91</formula>
    </cfRule>
  </conditionalFormatting>
  <conditionalFormatting sqref="AG96">
    <cfRule type="expression" dxfId="3326" priority="143">
      <formula>AG$9&gt;=20/24</formula>
    </cfRule>
    <cfRule type="expression" dxfId="3325" priority="144">
      <formula>AND(AG$9&gt;=14/24,AG$9&lt;20/24)</formula>
    </cfRule>
    <cfRule type="expression" dxfId="3324" priority="145">
      <formula>AND(AG$9&gt;=8/24,AG$9&lt;14/24)</formula>
    </cfRule>
    <cfRule type="expression" dxfId="3323" priority="146">
      <formula>AG$9&lt;8/24</formula>
    </cfRule>
  </conditionalFormatting>
  <conditionalFormatting sqref="AG113">
    <cfRule type="expression" dxfId="3322" priority="164">
      <formula>AG$9&gt;=20/24</formula>
    </cfRule>
    <cfRule type="expression" dxfId="3321" priority="165">
      <formula>AND(AG$9&gt;=14/24,AG$9&lt;20/24)</formula>
    </cfRule>
    <cfRule type="expression" dxfId="3320" priority="166">
      <formula>AND(AG$9&gt;=8/24,AG$9&lt;14/24)</formula>
    </cfRule>
    <cfRule type="expression" dxfId="3319" priority="167">
      <formula>AG$9&lt;8/24</formula>
    </cfRule>
  </conditionalFormatting>
  <conditionalFormatting sqref="AH8:AI10">
    <cfRule type="expression" dxfId="3318" priority="55">
      <formula>AH$9&gt;=20/24</formula>
    </cfRule>
    <cfRule type="expression" dxfId="3317" priority="56">
      <formula>AND(AH$9&gt;=14/24,AH$9&lt;20/24)</formula>
    </cfRule>
    <cfRule type="expression" dxfId="3316" priority="57">
      <formula>AND(AH$9&gt;=8/24,AH$9&lt;14/24)</formula>
    </cfRule>
    <cfRule type="expression" dxfId="3315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3314" priority="185">
      <formula>AJ$9&gt;=20/24</formula>
    </cfRule>
    <cfRule type="expression" dxfId="3313" priority="186">
      <formula>AND(AJ$9&gt;=14/24,AJ$9&lt;20/24)</formula>
    </cfRule>
    <cfRule type="expression" dxfId="3312" priority="187">
      <formula>AND(AJ$9&gt;=8/24,AJ$9&lt;14/24)</formula>
    </cfRule>
    <cfRule type="expression" dxfId="3311" priority="188">
      <formula>AJ$9&lt;8/24</formula>
    </cfRule>
  </conditionalFormatting>
  <conditionalFormatting sqref="AL99:AN99 AL105:AN105">
    <cfRule type="expression" dxfId="3310" priority="157">
      <formula>AL$9&gt;=20/24</formula>
    </cfRule>
    <cfRule type="expression" dxfId="3309" priority="158">
      <formula>AND(AL$9&gt;=14/24,AL$9&lt;20/24)</formula>
    </cfRule>
    <cfRule type="expression" dxfId="3308" priority="159">
      <formula>AND(AL$9&gt;=8/24,AL$9&lt;14/24)</formula>
    </cfRule>
    <cfRule type="expression" dxfId="3307" priority="160">
      <formula>AL$9&lt;8/24</formula>
    </cfRule>
  </conditionalFormatting>
  <conditionalFormatting sqref="AM15:AM21 AN16:AR21">
    <cfRule type="expression" dxfId="3306" priority="81">
      <formula>AX$9&gt;=20/24</formula>
    </cfRule>
    <cfRule type="expression" dxfId="3305" priority="82">
      <formula>AND(AX$9&gt;=14/24,AX$9&lt;20/24)</formula>
    </cfRule>
    <cfRule type="expression" dxfId="3304" priority="83">
      <formula>AND(AX$9&gt;=8/24,AX$9&lt;14/24)</formula>
    </cfRule>
    <cfRule type="expression" dxfId="3303" priority="84">
      <formula>AX$9&lt;8/24</formula>
    </cfRule>
  </conditionalFormatting>
  <conditionalFormatting sqref="AN100:AN103">
    <cfRule type="expression" dxfId="3302" priority="153">
      <formula>AN$9&gt;=20/24</formula>
    </cfRule>
    <cfRule type="expression" dxfId="3301" priority="154">
      <formula>AND(AN$9&gt;=14/24,AN$9&lt;20/24)</formula>
    </cfRule>
    <cfRule type="expression" dxfId="3300" priority="155">
      <formula>AND(AN$9&gt;=8/24,AN$9&lt;14/24)</formula>
    </cfRule>
    <cfRule type="expression" dxfId="3299" priority="156">
      <formula>AN$9&lt;8/24</formula>
    </cfRule>
  </conditionalFormatting>
  <conditionalFormatting sqref="AN15:AR15">
    <cfRule type="expression" dxfId="3298" priority="69">
      <formula>U$9&gt;=20/24</formula>
    </cfRule>
    <cfRule type="expression" dxfId="3297" priority="70">
      <formula>AND(U$9&gt;=14/24,U$9&lt;20/24)</formula>
    </cfRule>
    <cfRule type="expression" dxfId="3296" priority="71">
      <formula>AND(U$9&gt;=8/24,U$9&lt;14/24)</formula>
    </cfRule>
    <cfRule type="expression" dxfId="3295" priority="72">
      <formula>U$9&lt;8/24</formula>
    </cfRule>
  </conditionalFormatting>
  <conditionalFormatting sqref="AS15">
    <cfRule type="expression" dxfId="3294" priority="77">
      <formula>AA$9&gt;=20/24</formula>
    </cfRule>
    <cfRule type="expression" dxfId="3293" priority="78">
      <formula>AND(AA$9&gt;=14/24,AA$9&lt;20/24)</formula>
    </cfRule>
    <cfRule type="expression" dxfId="3292" priority="79">
      <formula>AND(AA$9&gt;=8/24,AA$9&lt;14/24)</formula>
    </cfRule>
    <cfRule type="expression" dxfId="3291" priority="80">
      <formula>AA$9&lt;8/24</formula>
    </cfRule>
  </conditionalFormatting>
  <conditionalFormatting sqref="AS16:AS21">
    <cfRule type="expression" dxfId="3290" priority="85">
      <formula>BE$9&gt;=20/24</formula>
    </cfRule>
    <cfRule type="expression" dxfId="3289" priority="86">
      <formula>AND(BE$9&gt;=14/24,BE$9&lt;20/24)</formula>
    </cfRule>
    <cfRule type="expression" dxfId="3288" priority="87">
      <formula>AND(BE$9&gt;=8/24,BE$9&lt;14/24)</formula>
    </cfRule>
    <cfRule type="expression" dxfId="3287" priority="88">
      <formula>BE$9&lt;8/24</formula>
    </cfRule>
  </conditionalFormatting>
  <conditionalFormatting sqref="AT15 AX15:BJ15">
    <cfRule type="expression" dxfId="3286" priority="89">
      <formula>AC$9&gt;=20/24</formula>
    </cfRule>
    <cfRule type="expression" dxfId="3285" priority="90">
      <formula>AND(AC$9&gt;=14/24,AC$9&lt;20/24)</formula>
    </cfRule>
    <cfRule type="expression" dxfId="3284" priority="91">
      <formula>AND(AC$9&gt;=8/24,AC$9&lt;14/24)</formula>
    </cfRule>
    <cfRule type="expression" dxfId="3283" priority="92">
      <formula>AC$9&lt;8/24</formula>
    </cfRule>
  </conditionalFormatting>
  <conditionalFormatting sqref="AT16:AT21">
    <cfRule type="expression" dxfId="3282" priority="93">
      <formula>BG$9&gt;=20/24</formula>
    </cfRule>
    <cfRule type="expression" dxfId="3281" priority="94">
      <formula>AND(BG$9&gt;=14/24,BG$9&lt;20/24)</formula>
    </cfRule>
    <cfRule type="expression" dxfId="3280" priority="95">
      <formula>AND(BG$9&gt;=8/24,BG$9&lt;14/24)</formula>
    </cfRule>
    <cfRule type="expression" dxfId="3279" priority="96">
      <formula>BG$9&lt;8/24</formula>
    </cfRule>
  </conditionalFormatting>
  <conditionalFormatting sqref="AU15:AV15">
    <cfRule type="expression" dxfId="3278" priority="97">
      <formula>AE$9&gt;=20/24</formula>
    </cfRule>
    <cfRule type="expression" dxfId="3277" priority="98">
      <formula>AND(AE$9&gt;=14/24,AE$9&lt;20/24)</formula>
    </cfRule>
    <cfRule type="expression" dxfId="3276" priority="99">
      <formula>AND(AE$9&gt;=8/24,AE$9&lt;14/24)</formula>
    </cfRule>
    <cfRule type="expression" dxfId="3275" priority="100">
      <formula>AE$9&lt;8/24</formula>
    </cfRule>
  </conditionalFormatting>
  <conditionalFormatting sqref="AU16:BJ21">
    <cfRule type="expression" dxfId="3274" priority="101">
      <formula>BI$9&gt;=20/24</formula>
    </cfRule>
    <cfRule type="expression" dxfId="3273" priority="102">
      <formula>AND(BI$9&gt;=14/24,BI$9&lt;20/24)</formula>
    </cfRule>
    <cfRule type="expression" dxfId="3272" priority="103">
      <formula>AND(BI$9&gt;=8/24,BI$9&lt;14/24)</formula>
    </cfRule>
    <cfRule type="expression" dxfId="3271" priority="104">
      <formula>BI$9&lt;8/24</formula>
    </cfRule>
  </conditionalFormatting>
  <conditionalFormatting sqref="AW15">
    <cfRule type="expression" dxfId="3270" priority="73">
      <formula>B$9&gt;=20/24</formula>
    </cfRule>
    <cfRule type="expression" dxfId="3269" priority="74">
      <formula>AND(B$9&gt;=14/24,B$9&lt;20/24)</formula>
    </cfRule>
    <cfRule type="expression" dxfId="3268" priority="75">
      <formula>AND(B$9&gt;=8/24,B$9&lt;14/24)</formula>
    </cfRule>
    <cfRule type="expression" dxfId="3267" priority="76">
      <formula>B$9&lt;8/24</formula>
    </cfRule>
  </conditionalFormatting>
  <conditionalFormatting sqref="A73">
    <cfRule type="expression" dxfId="3266" priority="24">
      <formula>$AH73=0</formula>
    </cfRule>
  </conditionalFormatting>
  <conditionalFormatting sqref="B97:F107 B137:F152 B109:F112 B125:F134 B154:F159 B11:O13">
    <cfRule type="expression" dxfId="3265" priority="20">
      <formula>B$9&gt;=20/24</formula>
    </cfRule>
  </conditionalFormatting>
  <conditionalFormatting sqref="B97:F107 B137:F152 B109:F112 B125:F134 B154:F159 B11:O13">
    <cfRule type="expression" dxfId="3264" priority="21">
      <formula>AND(B$9&gt;=14/24,B$9&lt;20/24)</formula>
    </cfRule>
    <cfRule type="expression" dxfId="3263" priority="22">
      <formula>AND(B$9&gt;=8/24,B$9&lt;14/24)</formula>
    </cfRule>
    <cfRule type="expression" dxfId="3262" priority="23">
      <formula>B$9&lt;8/24</formula>
    </cfRule>
  </conditionalFormatting>
  <conditionalFormatting sqref="B14:O28">
    <cfRule type="expression" dxfId="3261" priority="10">
      <formula>B14&gt;$AG14*1</formula>
    </cfRule>
    <cfRule type="expression" dxfId="3260" priority="11">
      <formula>B$9&gt;=20/24</formula>
    </cfRule>
    <cfRule type="expression" dxfId="3259" priority="12">
      <formula>AND(B$9&gt;=14/24,B$9&lt;20/24)</formula>
    </cfRule>
    <cfRule type="expression" dxfId="3258" priority="13">
      <formula>AND(B$9&gt;=8/24,B$9&lt;14/24)</formula>
    </cfRule>
    <cfRule type="expression" dxfId="3257" priority="14">
      <formula>B$9&lt;8/24</formula>
    </cfRule>
  </conditionalFormatting>
  <conditionalFormatting sqref="B161:F167">
    <cfRule type="expression" dxfId="3256" priority="15">
      <formula>B$9&gt;=20/24</formula>
    </cfRule>
    <cfRule type="expression" dxfId="3255" priority="16">
      <formula>AND(B$9&gt;=14/24,B$9&lt;20/24)</formula>
    </cfRule>
    <cfRule type="expression" dxfId="3254" priority="17">
      <formula>AND(B$9&gt;=8/24,B$9&lt;14/24)</formula>
    </cfRule>
    <cfRule type="expression" dxfId="3253" priority="18">
      <formula>B$9&lt;8/24</formula>
    </cfRule>
  </conditionalFormatting>
  <conditionalFormatting sqref="B169:F274">
    <cfRule type="expression" dxfId="3252" priority="6">
      <formula>B$9&gt;=20/24</formula>
    </cfRule>
    <cfRule type="expression" dxfId="3251" priority="7">
      <formula>AND(B$9&gt;=14/24,B$9&lt;20/24)</formula>
    </cfRule>
    <cfRule type="expression" dxfId="3250" priority="8">
      <formula>AND(B$9&gt;=8/24,B$9&lt;14/24)</formula>
    </cfRule>
    <cfRule type="expression" dxfId="3249" priority="9">
      <formula>B$9&lt;8/24</formula>
    </cfRule>
  </conditionalFormatting>
  <conditionalFormatting sqref="B11:O13">
    <cfRule type="expression" dxfId="3248" priority="19">
      <formula>B11&gt;$AG11*1</formula>
    </cfRule>
  </conditionalFormatting>
  <conditionalFormatting sqref="A153">
    <cfRule type="expression" dxfId="3247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246" priority="1">
      <formula>AL$9&gt;=20/24</formula>
    </cfRule>
  </conditionalFormatting>
  <conditionalFormatting sqref="AL153">
    <cfRule type="expression" dxfId="3245" priority="2">
      <formula>AND(AL$9&gt;=14/24,AL$9&lt;20/24)</formula>
    </cfRule>
    <cfRule type="expression" dxfId="3244" priority="3">
      <formula>AND(AL$9&gt;=8/24,AL$9&lt;14/24)</formula>
    </cfRule>
    <cfRule type="expression" dxfId="3243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CJ305"/>
  <sheetViews>
    <sheetView zoomScale="112" zoomScaleNormal="112" workbookViewId="0">
      <pane xSplit="1" ySplit="10" topLeftCell="B93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H101" sqref="H101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2080/10/7</v>
      </c>
      <c r="C4" s="250"/>
      <c r="D4" s="250"/>
      <c r="E4" s="251" t="str">
        <f ca="1">"2080/"&amp;"10/"&amp;INT(MID(CELL("filename",G6),FIND("]",CELL("filename",G6))+1,200))</f>
        <v>2080/10/7</v>
      </c>
      <c r="F4" s="251"/>
      <c r="G4" s="251"/>
      <c r="H4" s="251" t="str">
        <f ca="1">TEXT(E4,"dddd")</f>
        <v>Monday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111.8</v>
      </c>
      <c r="C5" s="30">
        <f t="shared" si="0"/>
        <v>112</v>
      </c>
      <c r="D5" s="30">
        <f t="shared" si="0"/>
        <v>106.8</v>
      </c>
      <c r="E5" s="30">
        <f t="shared" si="0"/>
        <v>95.199999999999989</v>
      </c>
      <c r="F5" s="30">
        <f t="shared" si="0"/>
        <v>95.199999999999989</v>
      </c>
      <c r="G5" s="30">
        <f t="shared" si="0"/>
        <v>144.32999999999998</v>
      </c>
      <c r="H5" s="30">
        <f t="shared" si="0"/>
        <v>142.5</v>
      </c>
      <c r="I5" s="30">
        <f t="shared" si="0"/>
        <v>137.5</v>
      </c>
      <c r="J5" s="30">
        <f t="shared" si="0"/>
        <v>136</v>
      </c>
      <c r="K5" s="30">
        <f t="shared" si="0"/>
        <v>170.4</v>
      </c>
      <c r="L5" s="30">
        <f t="shared" si="0"/>
        <v>170.4</v>
      </c>
      <c r="M5" s="30">
        <f t="shared" si="0"/>
        <v>201.7</v>
      </c>
      <c r="N5" s="30">
        <f t="shared" si="0"/>
        <v>205.6</v>
      </c>
      <c r="O5" s="30">
        <f t="shared" si="0"/>
        <v>203.9</v>
      </c>
      <c r="P5" s="30">
        <f t="shared" si="0"/>
        <v>182.9</v>
      </c>
      <c r="Q5" s="30">
        <f t="shared" si="0"/>
        <v>173.6</v>
      </c>
      <c r="R5" s="30">
        <f t="shared" si="0"/>
        <v>185.29999999999998</v>
      </c>
      <c r="S5" s="30">
        <f t="shared" si="0"/>
        <v>182.1</v>
      </c>
      <c r="T5" s="30">
        <f t="shared" si="0"/>
        <v>188.3</v>
      </c>
      <c r="U5" s="30">
        <f t="shared" si="0"/>
        <v>189.2</v>
      </c>
      <c r="V5" s="30">
        <f t="shared" si="0"/>
        <v>192.8</v>
      </c>
      <c r="W5" s="30">
        <f t="shared" si="0"/>
        <v>144.80000000000001</v>
      </c>
      <c r="X5" s="30">
        <f t="shared" si="0"/>
        <v>144.80000000000001</v>
      </c>
      <c r="Y5" s="30">
        <f t="shared" si="0"/>
        <v>93.199999999999989</v>
      </c>
      <c r="Z5" s="30">
        <f t="shared" si="0"/>
        <v>88.9</v>
      </c>
      <c r="AA5" s="30">
        <f>AB108</f>
        <v>84.5</v>
      </c>
      <c r="AB5" s="30">
        <f t="shared" si="0"/>
        <v>81.800000000000011</v>
      </c>
      <c r="AC5" s="30">
        <f t="shared" si="0"/>
        <v>84.300000000000011</v>
      </c>
      <c r="AD5" s="30">
        <f t="shared" si="0"/>
        <v>84.3</v>
      </c>
      <c r="AE5" s="30">
        <f t="shared" si="0"/>
        <v>73.099999999999994</v>
      </c>
      <c r="AF5" s="30">
        <f>B108</f>
        <v>62.2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Load=1595</v>
      </c>
      <c r="B7" s="35">
        <f t="shared" ref="B7:AF7" si="1">B116</f>
        <v>1890.3700000000001</v>
      </c>
      <c r="C7" s="35">
        <f t="shared" si="1"/>
        <v>1748.06</v>
      </c>
      <c r="D7" s="35">
        <f t="shared" si="1"/>
        <v>1649.6599999999999</v>
      </c>
      <c r="E7" s="35">
        <f t="shared" si="1"/>
        <v>1649.0600000000002</v>
      </c>
      <c r="F7" s="35">
        <f t="shared" si="1"/>
        <v>1594.6599999999999</v>
      </c>
      <c r="G7" s="35">
        <f t="shared" si="1"/>
        <v>1615.6599999999999</v>
      </c>
      <c r="H7" s="35">
        <f t="shared" si="1"/>
        <v>1598.79</v>
      </c>
      <c r="I7" s="35">
        <f t="shared" si="1"/>
        <v>1656.96</v>
      </c>
      <c r="J7" s="35">
        <f t="shared" si="1"/>
        <v>1746.06</v>
      </c>
      <c r="K7" s="35">
        <f t="shared" si="1"/>
        <v>1812.56</v>
      </c>
      <c r="L7" s="35">
        <f t="shared" si="1"/>
        <v>1881.96</v>
      </c>
      <c r="M7" s="35">
        <f t="shared" si="1"/>
        <v>1788.9000000000003</v>
      </c>
      <c r="N7" s="35">
        <f t="shared" si="1"/>
        <v>1821.2999999999997</v>
      </c>
      <c r="O7" s="35">
        <f t="shared" si="1"/>
        <v>1861.1999999999998</v>
      </c>
      <c r="P7" s="35">
        <f t="shared" si="1"/>
        <v>1843.5000000000005</v>
      </c>
      <c r="Q7" s="35">
        <f t="shared" si="1"/>
        <v>1827.5000000000005</v>
      </c>
      <c r="R7" s="35">
        <f t="shared" si="1"/>
        <v>1843.2000000000003</v>
      </c>
      <c r="S7" s="35">
        <f t="shared" si="1"/>
        <v>1968.5</v>
      </c>
      <c r="T7" s="35">
        <f t="shared" si="1"/>
        <v>1823.6000000000004</v>
      </c>
      <c r="U7" s="35">
        <f t="shared" si="1"/>
        <v>1755.2000000000003</v>
      </c>
      <c r="V7" s="35">
        <f t="shared" si="1"/>
        <v>1751.1</v>
      </c>
      <c r="W7" s="35">
        <f t="shared" si="1"/>
        <v>1724.7</v>
      </c>
      <c r="X7" s="35">
        <f t="shared" si="1"/>
        <v>1632.2000000000003</v>
      </c>
      <c r="Y7" s="35">
        <f t="shared" si="1"/>
        <v>1632.2000000000003</v>
      </c>
      <c r="Z7" s="35">
        <f t="shared" si="1"/>
        <v>1690.0000000000002</v>
      </c>
      <c r="AA7" s="35">
        <f t="shared" si="1"/>
        <v>1972.4999999999998</v>
      </c>
      <c r="AB7" s="35">
        <f>AB116</f>
        <v>1889</v>
      </c>
      <c r="AC7" s="35">
        <f t="shared" si="1"/>
        <v>1919.3000000000002</v>
      </c>
      <c r="AD7" s="35">
        <f t="shared" si="1"/>
        <v>1876.8000000000002</v>
      </c>
      <c r="AE7" s="35">
        <f t="shared" si="1"/>
        <v>1826.6000000000004</v>
      </c>
      <c r="AF7" s="35">
        <f t="shared" si="1"/>
        <v>1816.4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2426.6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1968.5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30.1</v>
      </c>
      <c r="C11" s="43">
        <v>32.1</v>
      </c>
      <c r="D11" s="43">
        <v>32.1</v>
      </c>
      <c r="E11" s="43">
        <v>32.1</v>
      </c>
      <c r="F11" s="43">
        <v>32.1</v>
      </c>
      <c r="G11" s="43">
        <v>32.1</v>
      </c>
      <c r="H11" s="43">
        <v>32.1</v>
      </c>
      <c r="I11" s="43">
        <v>32.1</v>
      </c>
      <c r="J11" s="43">
        <v>32.1</v>
      </c>
      <c r="K11" s="43">
        <v>32.1</v>
      </c>
      <c r="L11" s="43">
        <v>32.1</v>
      </c>
      <c r="M11" s="43">
        <v>36</v>
      </c>
      <c r="N11" s="43">
        <v>36</v>
      </c>
      <c r="O11" s="43">
        <v>36</v>
      </c>
      <c r="P11" s="43">
        <v>36</v>
      </c>
      <c r="Q11" s="43">
        <v>36</v>
      </c>
      <c r="R11" s="43">
        <v>36</v>
      </c>
      <c r="S11" s="43">
        <v>36</v>
      </c>
      <c r="T11" s="43">
        <v>36</v>
      </c>
      <c r="U11" s="43">
        <v>36</v>
      </c>
      <c r="V11" s="43">
        <v>36</v>
      </c>
      <c r="W11" s="43">
        <v>36</v>
      </c>
      <c r="X11" s="43">
        <v>36</v>
      </c>
      <c r="Y11" s="43">
        <v>36</v>
      </c>
      <c r="Z11" s="43">
        <v>36</v>
      </c>
      <c r="AA11" s="43">
        <v>31.5</v>
      </c>
      <c r="AB11" s="43">
        <v>31.5</v>
      </c>
      <c r="AC11" s="43">
        <v>31.5</v>
      </c>
      <c r="AD11" s="43">
        <v>31.5</v>
      </c>
      <c r="AE11" s="43">
        <v>31.5</v>
      </c>
      <c r="AF11" s="43">
        <v>31.5</v>
      </c>
      <c r="AG11" s="45">
        <v>86</v>
      </c>
      <c r="AH11" s="46">
        <f t="shared" ref="AH11:AH74" si="2">MAX(B11:AF11)</f>
        <v>36</v>
      </c>
      <c r="AI11" s="47">
        <f t="shared" ref="AI11:AI74" si="3">MIN(B11:AF11)</f>
        <v>30.1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25</v>
      </c>
      <c r="C12" s="43">
        <v>25.9</v>
      </c>
      <c r="D12" s="43">
        <v>25.9</v>
      </c>
      <c r="E12" s="43">
        <v>25.9</v>
      </c>
      <c r="F12" s="43">
        <v>25.9</v>
      </c>
      <c r="G12" s="43">
        <v>25.9</v>
      </c>
      <c r="H12" s="43">
        <v>25.9</v>
      </c>
      <c r="I12" s="43">
        <v>25.9</v>
      </c>
      <c r="J12" s="43">
        <v>25.9</v>
      </c>
      <c r="K12" s="43">
        <v>25.9</v>
      </c>
      <c r="L12" s="43">
        <v>25.9</v>
      </c>
      <c r="M12" s="43">
        <v>26.9</v>
      </c>
      <c r="N12" s="43">
        <v>26.9</v>
      </c>
      <c r="O12" s="43">
        <v>26.9</v>
      </c>
      <c r="P12" s="43">
        <v>26.9</v>
      </c>
      <c r="Q12" s="43">
        <v>26.9</v>
      </c>
      <c r="R12" s="43">
        <v>26.9</v>
      </c>
      <c r="S12" s="43">
        <v>26.9</v>
      </c>
      <c r="T12" s="43">
        <v>26.9</v>
      </c>
      <c r="U12" s="43">
        <v>26.9</v>
      </c>
      <c r="V12" s="43">
        <v>26.9</v>
      </c>
      <c r="W12" s="43">
        <v>26.9</v>
      </c>
      <c r="X12" s="43">
        <v>26.9</v>
      </c>
      <c r="Y12" s="43">
        <v>26.9</v>
      </c>
      <c r="Z12" s="43">
        <v>26.9</v>
      </c>
      <c r="AA12" s="43">
        <v>24</v>
      </c>
      <c r="AB12" s="43">
        <v>24</v>
      </c>
      <c r="AC12" s="43">
        <v>24</v>
      </c>
      <c r="AD12" s="43">
        <v>24</v>
      </c>
      <c r="AE12" s="43">
        <v>24</v>
      </c>
      <c r="AF12" s="43">
        <v>24</v>
      </c>
      <c r="AG12" s="48">
        <v>82</v>
      </c>
      <c r="AH12" s="46">
        <f t="shared" si="2"/>
        <v>26.9</v>
      </c>
      <c r="AI12" s="47">
        <f t="shared" si="3"/>
        <v>24</v>
      </c>
      <c r="AK12" s="49"/>
      <c r="AL12" s="50" t="str">
        <f ca="1">MID(CELL("filename",C7),FIND("]",CELL("filename",C7))+1,600)</f>
        <v>07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66.900000000000006</v>
      </c>
      <c r="C13" s="43">
        <v>66.900000000000006</v>
      </c>
      <c r="D13" s="43">
        <v>66.900000000000006</v>
      </c>
      <c r="E13" s="43">
        <v>66.900000000000006</v>
      </c>
      <c r="F13" s="43">
        <v>66.900000000000006</v>
      </c>
      <c r="G13" s="43">
        <v>66.900000000000006</v>
      </c>
      <c r="H13" s="43">
        <v>66.900000000000006</v>
      </c>
      <c r="I13" s="43">
        <v>66.900000000000006</v>
      </c>
      <c r="J13" s="43">
        <v>66.900000000000006</v>
      </c>
      <c r="K13" s="43">
        <v>66.900000000000006</v>
      </c>
      <c r="L13" s="43">
        <v>66.900000000000006</v>
      </c>
      <c r="M13" s="43">
        <v>59.6</v>
      </c>
      <c r="N13" s="43">
        <v>59.6</v>
      </c>
      <c r="O13" s="43">
        <v>59.6</v>
      </c>
      <c r="P13" s="43">
        <v>59.6</v>
      </c>
      <c r="Q13" s="43">
        <v>59.6</v>
      </c>
      <c r="R13" s="43">
        <v>59.6</v>
      </c>
      <c r="S13" s="43">
        <v>59.6</v>
      </c>
      <c r="T13" s="43">
        <v>59.6</v>
      </c>
      <c r="U13" s="43">
        <v>59.6</v>
      </c>
      <c r="V13" s="43">
        <v>59.6</v>
      </c>
      <c r="W13" s="43">
        <v>59.6</v>
      </c>
      <c r="X13" s="43">
        <v>59.6</v>
      </c>
      <c r="Y13" s="43">
        <v>59.6</v>
      </c>
      <c r="Z13" s="43">
        <v>59.6</v>
      </c>
      <c r="AA13" s="43">
        <v>41.7</v>
      </c>
      <c r="AB13" s="43">
        <v>41.7</v>
      </c>
      <c r="AC13" s="43">
        <v>41.7</v>
      </c>
      <c r="AD13" s="43">
        <v>41.7</v>
      </c>
      <c r="AE13" s="43">
        <v>41.7</v>
      </c>
      <c r="AF13" s="43">
        <v>41.7</v>
      </c>
      <c r="AG13" s="48">
        <v>78</v>
      </c>
      <c r="AH13" s="46">
        <f t="shared" si="2"/>
        <v>66.900000000000006</v>
      </c>
      <c r="AI13" s="47">
        <f t="shared" si="3"/>
        <v>41.7</v>
      </c>
      <c r="AK13" s="49"/>
      <c r="AL13" s="50" t="str">
        <f ca="1">"Daily Load Curve(Excluding of Export) of Nepal ("&amp;A4&amp;" "&amp;B4&amp;")"</f>
        <v>Daily Load Curve(Excluding of Export) of Nepal (Nepali Date: 2080/10/7)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32.6</v>
      </c>
      <c r="C14" s="43">
        <v>34.6</v>
      </c>
      <c r="D14" s="43">
        <v>34.6</v>
      </c>
      <c r="E14" s="43">
        <v>34.6</v>
      </c>
      <c r="F14" s="43">
        <v>34.6</v>
      </c>
      <c r="G14" s="43">
        <v>34.6</v>
      </c>
      <c r="H14" s="43">
        <v>34.6</v>
      </c>
      <c r="I14" s="43">
        <v>34.6</v>
      </c>
      <c r="J14" s="43">
        <v>34.6</v>
      </c>
      <c r="K14" s="43">
        <v>34.6</v>
      </c>
      <c r="L14" s="43">
        <v>34.6</v>
      </c>
      <c r="M14" s="43">
        <v>29.6</v>
      </c>
      <c r="N14" s="43">
        <v>29.6</v>
      </c>
      <c r="O14" s="43">
        <v>29.6</v>
      </c>
      <c r="P14" s="43">
        <v>29.6</v>
      </c>
      <c r="Q14" s="43">
        <v>29.6</v>
      </c>
      <c r="R14" s="43">
        <v>29.6</v>
      </c>
      <c r="S14" s="43">
        <v>29.6</v>
      </c>
      <c r="T14" s="43">
        <v>29.6</v>
      </c>
      <c r="U14" s="43">
        <v>29.6</v>
      </c>
      <c r="V14" s="43">
        <v>29.6</v>
      </c>
      <c r="W14" s="43">
        <v>29.6</v>
      </c>
      <c r="X14" s="43">
        <v>29.6</v>
      </c>
      <c r="Y14" s="43">
        <v>29.6</v>
      </c>
      <c r="Z14" s="43">
        <v>29.6</v>
      </c>
      <c r="AA14" s="43">
        <v>35.799999999999997</v>
      </c>
      <c r="AB14" s="43">
        <v>35.799999999999997</v>
      </c>
      <c r="AC14" s="43">
        <v>35.799999999999997</v>
      </c>
      <c r="AD14" s="43">
        <v>35.799999999999997</v>
      </c>
      <c r="AE14" s="43">
        <v>35.799999999999997</v>
      </c>
      <c r="AF14" s="43">
        <v>35.799999999999997</v>
      </c>
      <c r="AG14" s="48">
        <v>77</v>
      </c>
      <c r="AH14" s="46">
        <f t="shared" si="2"/>
        <v>35.799999999999997</v>
      </c>
      <c r="AI14" s="47">
        <f t="shared" si="3"/>
        <v>29.6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60.7</v>
      </c>
      <c r="C15" s="43">
        <v>71.400000000000006</v>
      </c>
      <c r="D15" s="43">
        <v>71.400000000000006</v>
      </c>
      <c r="E15" s="43">
        <v>71.400000000000006</v>
      </c>
      <c r="F15" s="43">
        <v>71.400000000000006</v>
      </c>
      <c r="G15" s="43">
        <v>71.400000000000006</v>
      </c>
      <c r="H15" s="43">
        <v>71.400000000000006</v>
      </c>
      <c r="I15" s="43">
        <v>71.400000000000006</v>
      </c>
      <c r="J15" s="43">
        <v>71.400000000000006</v>
      </c>
      <c r="K15" s="43">
        <v>71.400000000000006</v>
      </c>
      <c r="L15" s="43">
        <v>71.400000000000006</v>
      </c>
      <c r="M15" s="43">
        <v>70.599999999999994</v>
      </c>
      <c r="N15" s="43">
        <v>70.599999999999994</v>
      </c>
      <c r="O15" s="43">
        <v>70.599999999999994</v>
      </c>
      <c r="P15" s="43">
        <v>70.599999999999994</v>
      </c>
      <c r="Q15" s="43">
        <v>70.599999999999994</v>
      </c>
      <c r="R15" s="43">
        <v>70.599999999999994</v>
      </c>
      <c r="S15" s="43">
        <v>70.599999999999994</v>
      </c>
      <c r="T15" s="43">
        <v>70.599999999999994</v>
      </c>
      <c r="U15" s="43">
        <v>70.599999999999994</v>
      </c>
      <c r="V15" s="43">
        <v>70.599999999999994</v>
      </c>
      <c r="W15" s="43">
        <v>70.599999999999994</v>
      </c>
      <c r="X15" s="43">
        <v>70.599999999999994</v>
      </c>
      <c r="Y15" s="43">
        <v>70.599999999999994</v>
      </c>
      <c r="Z15" s="43">
        <v>70.599999999999994</v>
      </c>
      <c r="AA15" s="43">
        <v>65.900000000000006</v>
      </c>
      <c r="AB15" s="43">
        <v>65.900000000000006</v>
      </c>
      <c r="AC15" s="43">
        <v>65.900000000000006</v>
      </c>
      <c r="AD15" s="43">
        <v>65.900000000000006</v>
      </c>
      <c r="AE15" s="43">
        <v>72.099999999999994</v>
      </c>
      <c r="AF15" s="43">
        <v>72.099999999999994</v>
      </c>
      <c r="AG15" s="48">
        <v>73</v>
      </c>
      <c r="AH15" s="46">
        <f t="shared" si="2"/>
        <v>72.099999999999994</v>
      </c>
      <c r="AI15" s="47">
        <f t="shared" si="3"/>
        <v>60.7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58.9</v>
      </c>
      <c r="C16" s="43">
        <v>48.5</v>
      </c>
      <c r="D16" s="43">
        <v>48.5</v>
      </c>
      <c r="E16" s="43">
        <v>48.5</v>
      </c>
      <c r="F16" s="43">
        <v>48.5</v>
      </c>
      <c r="G16" s="43">
        <v>48.5</v>
      </c>
      <c r="H16" s="43">
        <v>48.5</v>
      </c>
      <c r="I16" s="43">
        <v>48.5</v>
      </c>
      <c r="J16" s="43">
        <v>48.5</v>
      </c>
      <c r="K16" s="43">
        <v>48.5</v>
      </c>
      <c r="L16" s="43">
        <v>48.5</v>
      </c>
      <c r="M16" s="43">
        <v>39.6</v>
      </c>
      <c r="N16" s="43">
        <v>39.6</v>
      </c>
      <c r="O16" s="43">
        <v>39.6</v>
      </c>
      <c r="P16" s="43">
        <v>39.6</v>
      </c>
      <c r="Q16" s="43">
        <v>39.6</v>
      </c>
      <c r="R16" s="43">
        <v>39.6</v>
      </c>
      <c r="S16" s="43">
        <v>39.6</v>
      </c>
      <c r="T16" s="43">
        <v>39.6</v>
      </c>
      <c r="U16" s="43">
        <v>39.6</v>
      </c>
      <c r="V16" s="43">
        <v>39.6</v>
      </c>
      <c r="W16" s="43">
        <v>39.6</v>
      </c>
      <c r="X16" s="43">
        <v>39.6</v>
      </c>
      <c r="Y16" s="43">
        <v>39.6</v>
      </c>
      <c r="Z16" s="43">
        <v>39.6</v>
      </c>
      <c r="AA16" s="43">
        <v>66</v>
      </c>
      <c r="AB16" s="43">
        <v>60</v>
      </c>
      <c r="AC16" s="43">
        <v>60</v>
      </c>
      <c r="AD16" s="43">
        <v>60</v>
      </c>
      <c r="AE16" s="43">
        <v>60</v>
      </c>
      <c r="AF16" s="43">
        <v>60</v>
      </c>
      <c r="AG16" s="48">
        <v>71</v>
      </c>
      <c r="AH16" s="46">
        <f t="shared" si="2"/>
        <v>66</v>
      </c>
      <c r="AI16" s="47">
        <f t="shared" si="3"/>
        <v>39.6</v>
      </c>
      <c r="AK16" s="49"/>
      <c r="AL16" s="52" t="s">
        <v>7</v>
      </c>
      <c r="AM16" s="57">
        <f t="shared" ref="AM16:AR16" si="4">B71</f>
        <v>1141.17</v>
      </c>
      <c r="AN16" s="57">
        <f t="shared" si="4"/>
        <v>1163.1599999999999</v>
      </c>
      <c r="AO16" s="57">
        <f t="shared" si="4"/>
        <v>1118.1600000000001</v>
      </c>
      <c r="AP16" s="57">
        <f t="shared" si="4"/>
        <v>1118.1600000000001</v>
      </c>
      <c r="AQ16" s="57">
        <f t="shared" si="4"/>
        <v>1118.1600000000001</v>
      </c>
      <c r="AR16" s="57">
        <f t="shared" si="4"/>
        <v>1139.1599999999999</v>
      </c>
      <c r="AS16" s="57">
        <f>I71</f>
        <v>1149.1599999999999</v>
      </c>
      <c r="AT16" s="57">
        <f>K71</f>
        <v>1149.1599999999999</v>
      </c>
      <c r="AU16" s="57">
        <f t="shared" ref="AU16:BD16" si="5">M71</f>
        <v>1092.4000000000001</v>
      </c>
      <c r="AV16" s="57">
        <f t="shared" si="5"/>
        <v>1092.4000000000001</v>
      </c>
      <c r="AW16" s="57">
        <f t="shared" si="5"/>
        <v>1092.4000000000001</v>
      </c>
      <c r="AX16" s="57">
        <f t="shared" si="5"/>
        <v>1092.4000000000001</v>
      </c>
      <c r="AY16" s="57">
        <f t="shared" si="5"/>
        <v>1092.4000000000001</v>
      </c>
      <c r="AZ16" s="57">
        <f t="shared" si="5"/>
        <v>1092.4000000000001</v>
      </c>
      <c r="BA16" s="57">
        <f t="shared" si="5"/>
        <v>1092.4000000000001</v>
      </c>
      <c r="BB16" s="57">
        <f t="shared" si="5"/>
        <v>1092.4000000000001</v>
      </c>
      <c r="BC16" s="57">
        <f t="shared" si="5"/>
        <v>1092.4000000000001</v>
      </c>
      <c r="BD16" s="57">
        <f t="shared" si="5"/>
        <v>1092.4000000000001</v>
      </c>
      <c r="BE16" s="58">
        <f>X71</f>
        <v>1092.4000000000001</v>
      </c>
      <c r="BF16" s="58">
        <f>Z71</f>
        <v>1092.4000000000001</v>
      </c>
      <c r="BG16" s="58">
        <f>AB71</f>
        <v>1216.5999999999999</v>
      </c>
      <c r="BH16" s="58">
        <f>AD71</f>
        <v>1216.5999999999999</v>
      </c>
      <c r="BI16" s="58">
        <f>AE71</f>
        <v>1231.3999999999999</v>
      </c>
      <c r="BJ16" s="58">
        <f>AF71</f>
        <v>1231.3999999999999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42.8</v>
      </c>
      <c r="C17" s="44">
        <v>38.9</v>
      </c>
      <c r="D17" s="44">
        <v>38.9</v>
      </c>
      <c r="E17" s="44">
        <v>38.9</v>
      </c>
      <c r="F17" s="44">
        <v>38.9</v>
      </c>
      <c r="G17" s="44">
        <v>38.9</v>
      </c>
      <c r="H17" s="44">
        <v>38.9</v>
      </c>
      <c r="I17" s="44">
        <v>38.9</v>
      </c>
      <c r="J17" s="44">
        <v>38.9</v>
      </c>
      <c r="K17" s="44">
        <v>38.9</v>
      </c>
      <c r="L17" s="44">
        <v>38.9</v>
      </c>
      <c r="M17" s="44">
        <v>32.299999999999997</v>
      </c>
      <c r="N17" s="44">
        <v>32.299999999999997</v>
      </c>
      <c r="O17" s="44">
        <v>32.299999999999997</v>
      </c>
      <c r="P17" s="44">
        <v>32.299999999999997</v>
      </c>
      <c r="Q17" s="44">
        <v>32.299999999999997</v>
      </c>
      <c r="R17" s="44">
        <v>32.299999999999997</v>
      </c>
      <c r="S17" s="44">
        <v>32.299999999999997</v>
      </c>
      <c r="T17" s="44">
        <v>32.299999999999997</v>
      </c>
      <c r="U17" s="44">
        <v>32.299999999999997</v>
      </c>
      <c r="V17" s="44">
        <v>32.299999999999997</v>
      </c>
      <c r="W17" s="44">
        <v>32.299999999999997</v>
      </c>
      <c r="X17" s="44">
        <v>32.299999999999997</v>
      </c>
      <c r="Y17" s="44">
        <v>32.299999999999997</v>
      </c>
      <c r="Z17" s="44">
        <v>32.299999999999997</v>
      </c>
      <c r="AA17" s="44">
        <v>55.8</v>
      </c>
      <c r="AB17" s="44">
        <v>45.9</v>
      </c>
      <c r="AC17" s="44">
        <v>45.9</v>
      </c>
      <c r="AD17" s="44">
        <v>45.9</v>
      </c>
      <c r="AE17" s="44">
        <v>45.9</v>
      </c>
      <c r="AF17" s="44">
        <v>45.9</v>
      </c>
      <c r="AG17" s="45">
        <v>54</v>
      </c>
      <c r="AH17" s="46">
        <f t="shared" si="2"/>
        <v>55.8</v>
      </c>
      <c r="AI17" s="47">
        <f t="shared" si="3"/>
        <v>32.299999999999997</v>
      </c>
      <c r="AK17" s="49"/>
      <c r="AL17" s="52" t="s">
        <v>29</v>
      </c>
      <c r="AM17" s="57">
        <f t="shared" ref="AM17:AR17" si="6">B78</f>
        <v>658.30000000000007</v>
      </c>
      <c r="AN17" s="57">
        <f t="shared" si="6"/>
        <v>663.5</v>
      </c>
      <c r="AO17" s="57">
        <f t="shared" si="6"/>
        <v>660.8</v>
      </c>
      <c r="AP17" s="57">
        <f t="shared" si="6"/>
        <v>608</v>
      </c>
      <c r="AQ17" s="57">
        <f t="shared" si="6"/>
        <v>608.4</v>
      </c>
      <c r="AR17" s="57">
        <f t="shared" si="6"/>
        <v>608.4</v>
      </c>
      <c r="AS17" s="57">
        <f>I78</f>
        <v>586.4</v>
      </c>
      <c r="AT17" s="57">
        <f>K78</f>
        <v>648.5</v>
      </c>
      <c r="AU17" s="57">
        <f t="shared" ref="AU17:BD17" si="7">M78</f>
        <v>637.79999999999995</v>
      </c>
      <c r="AV17" s="57">
        <f t="shared" si="7"/>
        <v>637.79999999999995</v>
      </c>
      <c r="AW17" s="57">
        <f t="shared" si="7"/>
        <v>637.79999999999995</v>
      </c>
      <c r="AX17" s="57">
        <f t="shared" si="7"/>
        <v>552.80000000000007</v>
      </c>
      <c r="AY17" s="57">
        <f t="shared" si="7"/>
        <v>552.80000000000007</v>
      </c>
      <c r="AZ17" s="57">
        <f t="shared" si="7"/>
        <v>552.80000000000007</v>
      </c>
      <c r="BA17" s="57">
        <f t="shared" si="7"/>
        <v>542.20000000000005</v>
      </c>
      <c r="BB17" s="57">
        <f t="shared" si="7"/>
        <v>511.5</v>
      </c>
      <c r="BC17" s="57">
        <f t="shared" si="7"/>
        <v>474.5</v>
      </c>
      <c r="BD17" s="57">
        <f t="shared" si="7"/>
        <v>526.1</v>
      </c>
      <c r="BE17" s="58">
        <f>X78</f>
        <v>548.5</v>
      </c>
      <c r="BF17" s="58">
        <f>Z78</f>
        <v>552.90000000000009</v>
      </c>
      <c r="BG17" s="58">
        <f>AB78</f>
        <v>686.50000000000011</v>
      </c>
      <c r="BH17" s="58">
        <f>AD78</f>
        <v>686.50000000000011</v>
      </c>
      <c r="BI17" s="58">
        <f>AE78</f>
        <v>686.50000000000011</v>
      </c>
      <c r="BJ17" s="58">
        <f>AF78</f>
        <v>692.50000000000011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19.5</v>
      </c>
      <c r="C18" s="44">
        <v>20.5</v>
      </c>
      <c r="D18" s="44">
        <v>20.5</v>
      </c>
      <c r="E18" s="44">
        <v>20.5</v>
      </c>
      <c r="F18" s="44">
        <v>20.5</v>
      </c>
      <c r="G18" s="44">
        <v>20.5</v>
      </c>
      <c r="H18" s="44">
        <v>20.5</v>
      </c>
      <c r="I18" s="44">
        <v>20.5</v>
      </c>
      <c r="J18" s="44">
        <v>20.5</v>
      </c>
      <c r="K18" s="44">
        <v>20.5</v>
      </c>
      <c r="L18" s="44">
        <v>20.5</v>
      </c>
      <c r="M18" s="44">
        <v>18.3</v>
      </c>
      <c r="N18" s="44">
        <v>18.3</v>
      </c>
      <c r="O18" s="44">
        <v>18.3</v>
      </c>
      <c r="P18" s="44">
        <v>18.3</v>
      </c>
      <c r="Q18" s="44">
        <v>18.3</v>
      </c>
      <c r="R18" s="44">
        <v>18.3</v>
      </c>
      <c r="S18" s="44">
        <v>18.3</v>
      </c>
      <c r="T18" s="44">
        <v>18.3</v>
      </c>
      <c r="U18" s="44">
        <v>18.3</v>
      </c>
      <c r="V18" s="44">
        <v>18.3</v>
      </c>
      <c r="W18" s="44">
        <v>18.3</v>
      </c>
      <c r="X18" s="44">
        <v>18.3</v>
      </c>
      <c r="Y18" s="44">
        <v>18.3</v>
      </c>
      <c r="Z18" s="44">
        <v>18.3</v>
      </c>
      <c r="AA18" s="44">
        <v>22</v>
      </c>
      <c r="AB18" s="44">
        <v>22</v>
      </c>
      <c r="AC18" s="44">
        <v>22</v>
      </c>
      <c r="AD18" s="44">
        <v>22</v>
      </c>
      <c r="AE18" s="44">
        <v>22</v>
      </c>
      <c r="AF18" s="44">
        <v>22</v>
      </c>
      <c r="AG18" s="48">
        <v>52.465000000000003</v>
      </c>
      <c r="AH18" s="46">
        <f t="shared" si="2"/>
        <v>22</v>
      </c>
      <c r="AI18" s="47">
        <f t="shared" si="3"/>
        <v>18.3</v>
      </c>
      <c r="AK18" s="49"/>
      <c r="AL18" s="52" t="s">
        <v>31</v>
      </c>
      <c r="AM18" s="57">
        <f t="shared" ref="AM18:AR18" si="8">B92</f>
        <v>351.9</v>
      </c>
      <c r="AN18" s="57">
        <f t="shared" si="8"/>
        <v>345.7</v>
      </c>
      <c r="AO18" s="57">
        <f t="shared" si="8"/>
        <v>345.7</v>
      </c>
      <c r="AP18" s="57">
        <f t="shared" si="8"/>
        <v>353.90000000000003</v>
      </c>
      <c r="AQ18" s="57">
        <f t="shared" si="8"/>
        <v>353.90000000000003</v>
      </c>
      <c r="AR18" s="57">
        <f t="shared" si="8"/>
        <v>353.90000000000003</v>
      </c>
      <c r="AS18" s="57">
        <f>I92</f>
        <v>318.90000000000003</v>
      </c>
      <c r="AT18" s="57">
        <f>K92</f>
        <v>318.90000000000003</v>
      </c>
      <c r="AU18" s="57">
        <f t="shared" ref="AU18:BD18" si="9">M92</f>
        <v>356.6</v>
      </c>
      <c r="AV18" s="57">
        <f t="shared" si="9"/>
        <v>347.40000000000003</v>
      </c>
      <c r="AW18" s="57">
        <f t="shared" si="9"/>
        <v>347.40000000000003</v>
      </c>
      <c r="AX18" s="57">
        <f t="shared" si="9"/>
        <v>371.40000000000003</v>
      </c>
      <c r="AY18" s="57">
        <f t="shared" si="9"/>
        <v>371.40000000000003</v>
      </c>
      <c r="AZ18" s="57">
        <f t="shared" si="9"/>
        <v>371.40000000000003</v>
      </c>
      <c r="BA18" s="57">
        <f t="shared" si="9"/>
        <v>367.49999999999994</v>
      </c>
      <c r="BB18" s="57">
        <f t="shared" si="9"/>
        <v>365.70000000000005</v>
      </c>
      <c r="BC18" s="57">
        <f t="shared" si="9"/>
        <v>344.1</v>
      </c>
      <c r="BD18" s="57">
        <f t="shared" si="9"/>
        <v>337.00000000000006</v>
      </c>
      <c r="BE18" s="58">
        <f>X92</f>
        <v>345.5</v>
      </c>
      <c r="BF18" s="58">
        <f>Z92</f>
        <v>311.20000000000005</v>
      </c>
      <c r="BG18" s="58">
        <f>AB92</f>
        <v>354.40000000000003</v>
      </c>
      <c r="BH18" s="58">
        <f>AD92</f>
        <v>354.40000000000003</v>
      </c>
      <c r="BI18" s="58">
        <f>AE92</f>
        <v>354.40000000000003</v>
      </c>
      <c r="BJ18" s="58">
        <f>AF92</f>
        <v>354.40000000000003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62.2</v>
      </c>
      <c r="AN19" s="57">
        <f t="shared" si="10"/>
        <v>111.8</v>
      </c>
      <c r="AO19" s="57">
        <f t="shared" si="10"/>
        <v>112</v>
      </c>
      <c r="AP19" s="57">
        <f t="shared" si="10"/>
        <v>106.8</v>
      </c>
      <c r="AQ19" s="57">
        <f t="shared" si="10"/>
        <v>95.199999999999989</v>
      </c>
      <c r="AR19" s="57">
        <f t="shared" si="10"/>
        <v>95.199999999999989</v>
      </c>
      <c r="AS19" s="57">
        <f>I108</f>
        <v>142.5</v>
      </c>
      <c r="AT19" s="57">
        <f>K108</f>
        <v>136</v>
      </c>
      <c r="AU19" s="57">
        <f t="shared" ref="AU19:BD19" si="11">M108</f>
        <v>170.4</v>
      </c>
      <c r="AV19" s="57">
        <f t="shared" si="11"/>
        <v>201.7</v>
      </c>
      <c r="AW19" s="57">
        <f t="shared" si="11"/>
        <v>205.6</v>
      </c>
      <c r="AX19" s="57">
        <f t="shared" si="11"/>
        <v>203.9</v>
      </c>
      <c r="AY19" s="57">
        <f t="shared" si="11"/>
        <v>182.9</v>
      </c>
      <c r="AZ19" s="57">
        <f t="shared" si="11"/>
        <v>173.6</v>
      </c>
      <c r="BA19" s="57">
        <f t="shared" si="11"/>
        <v>185.29999999999998</v>
      </c>
      <c r="BB19" s="57">
        <f t="shared" si="11"/>
        <v>182.1</v>
      </c>
      <c r="BC19" s="57">
        <f t="shared" si="11"/>
        <v>188.3</v>
      </c>
      <c r="BD19" s="57">
        <f t="shared" si="11"/>
        <v>189.2</v>
      </c>
      <c r="BE19" s="58">
        <f>X108</f>
        <v>144.80000000000001</v>
      </c>
      <c r="BF19" s="58">
        <f>Z108</f>
        <v>93.199999999999989</v>
      </c>
      <c r="BG19" s="58">
        <f>AB108</f>
        <v>84.5</v>
      </c>
      <c r="BH19" s="58">
        <f>AD108</f>
        <v>84.300000000000011</v>
      </c>
      <c r="BI19" s="58">
        <f>AE108</f>
        <v>84.3</v>
      </c>
      <c r="BJ19" s="58">
        <f>AF108</f>
        <v>73.099999999999994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52</v>
      </c>
      <c r="AV20" s="57">
        <f t="shared" si="13"/>
        <v>52</v>
      </c>
      <c r="AW20" s="57">
        <f t="shared" si="13"/>
        <v>52</v>
      </c>
      <c r="AX20" s="57">
        <f t="shared" si="13"/>
        <v>52</v>
      </c>
      <c r="AY20" s="57">
        <f t="shared" si="13"/>
        <v>52</v>
      </c>
      <c r="AZ20" s="57">
        <f t="shared" si="13"/>
        <v>52</v>
      </c>
      <c r="BA20" s="57">
        <f t="shared" si="13"/>
        <v>52</v>
      </c>
      <c r="BB20" s="57">
        <f t="shared" si="13"/>
        <v>52</v>
      </c>
      <c r="BC20" s="57">
        <f t="shared" si="13"/>
        <v>18</v>
      </c>
      <c r="BD20" s="57">
        <f t="shared" si="13"/>
        <v>18</v>
      </c>
      <c r="BE20" s="58">
        <f>X96</f>
        <v>18</v>
      </c>
      <c r="BF20" s="58">
        <f>Z96</f>
        <v>18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45</v>
      </c>
      <c r="D21" s="44">
        <v>0</v>
      </c>
      <c r="E21" s="44">
        <v>0</v>
      </c>
      <c r="F21" s="44">
        <v>0</v>
      </c>
      <c r="G21" s="44">
        <v>21</v>
      </c>
      <c r="H21" s="44">
        <v>31</v>
      </c>
      <c r="I21" s="44">
        <v>31</v>
      </c>
      <c r="J21" s="44">
        <v>31</v>
      </c>
      <c r="K21" s="44">
        <v>31</v>
      </c>
      <c r="L21" s="44">
        <v>31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45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45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55</v>
      </c>
      <c r="AN21" s="57">
        <f t="shared" si="14"/>
        <v>40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80</v>
      </c>
      <c r="BH21" s="58">
        <f>AD114</f>
        <v>80</v>
      </c>
      <c r="BI21" s="58">
        <f>AE114</f>
        <v>70</v>
      </c>
      <c r="BJ21" s="58">
        <f>AF114</f>
        <v>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41.7</v>
      </c>
      <c r="C22" s="44">
        <v>40.9</v>
      </c>
      <c r="D22" s="44">
        <v>40.9</v>
      </c>
      <c r="E22" s="44">
        <v>40.9</v>
      </c>
      <c r="F22" s="44">
        <v>40.9</v>
      </c>
      <c r="G22" s="44">
        <v>40.9</v>
      </c>
      <c r="H22" s="44">
        <v>40.9</v>
      </c>
      <c r="I22" s="44">
        <v>40.9</v>
      </c>
      <c r="J22" s="44">
        <v>40.9</v>
      </c>
      <c r="K22" s="44">
        <v>40.9</v>
      </c>
      <c r="L22" s="44">
        <v>40.9</v>
      </c>
      <c r="M22" s="44">
        <v>36.700000000000003</v>
      </c>
      <c r="N22" s="44">
        <v>36.700000000000003</v>
      </c>
      <c r="O22" s="44">
        <v>36.700000000000003</v>
      </c>
      <c r="P22" s="44">
        <v>36.700000000000003</v>
      </c>
      <c r="Q22" s="44">
        <v>36.700000000000003</v>
      </c>
      <c r="R22" s="44">
        <v>36.700000000000003</v>
      </c>
      <c r="S22" s="44">
        <v>36.700000000000003</v>
      </c>
      <c r="T22" s="44">
        <v>36.700000000000003</v>
      </c>
      <c r="U22" s="44">
        <v>36.700000000000003</v>
      </c>
      <c r="V22" s="44">
        <v>36.700000000000003</v>
      </c>
      <c r="W22" s="44">
        <v>36.700000000000003</v>
      </c>
      <c r="X22" s="44">
        <v>36.700000000000003</v>
      </c>
      <c r="Y22" s="44">
        <v>36.700000000000003</v>
      </c>
      <c r="Z22" s="44">
        <v>36.700000000000003</v>
      </c>
      <c r="AA22" s="44">
        <v>43.2</v>
      </c>
      <c r="AB22" s="44">
        <v>43.2</v>
      </c>
      <c r="AC22" s="44">
        <v>43.2</v>
      </c>
      <c r="AD22" s="44">
        <v>43.2</v>
      </c>
      <c r="AE22" s="44">
        <v>45.4</v>
      </c>
      <c r="AF22" s="44">
        <v>45.4</v>
      </c>
      <c r="AG22" s="48">
        <v>44</v>
      </c>
      <c r="AH22" s="46">
        <f t="shared" si="2"/>
        <v>45.4</v>
      </c>
      <c r="AI22" s="47">
        <f t="shared" si="3"/>
        <v>36.700000000000003</v>
      </c>
      <c r="AK22" s="49"/>
      <c r="AL22" s="59" t="s">
        <v>39</v>
      </c>
      <c r="AM22" s="60">
        <f t="shared" ref="AM22:BJ22" si="16">SUM(AM16:AM21)</f>
        <v>2268.5700000000002</v>
      </c>
      <c r="AN22" s="60">
        <f t="shared" si="16"/>
        <v>2324.16</v>
      </c>
      <c r="AO22" s="60">
        <f t="shared" si="16"/>
        <v>2236.66</v>
      </c>
      <c r="AP22" s="60">
        <f t="shared" si="16"/>
        <v>2186.86</v>
      </c>
      <c r="AQ22" s="60">
        <f t="shared" si="16"/>
        <v>2175.66</v>
      </c>
      <c r="AR22" s="60">
        <f t="shared" si="16"/>
        <v>2196.66</v>
      </c>
      <c r="AS22" s="60">
        <f t="shared" si="16"/>
        <v>2196.96</v>
      </c>
      <c r="AT22" s="60">
        <f t="shared" si="16"/>
        <v>2252.56</v>
      </c>
      <c r="AU22" s="60">
        <f t="shared" si="16"/>
        <v>2309.2000000000003</v>
      </c>
      <c r="AV22" s="60">
        <f t="shared" si="16"/>
        <v>2331.2999999999997</v>
      </c>
      <c r="AW22" s="60">
        <f t="shared" si="16"/>
        <v>2335.1999999999998</v>
      </c>
      <c r="AX22" s="60">
        <f t="shared" si="16"/>
        <v>2272.5000000000005</v>
      </c>
      <c r="AY22" s="60">
        <f t="shared" si="16"/>
        <v>2251.5000000000005</v>
      </c>
      <c r="AZ22" s="60">
        <f t="shared" si="16"/>
        <v>2242.2000000000003</v>
      </c>
      <c r="BA22" s="60">
        <f t="shared" si="16"/>
        <v>2239.4</v>
      </c>
      <c r="BB22" s="60">
        <f t="shared" si="16"/>
        <v>2203.7000000000003</v>
      </c>
      <c r="BC22" s="60">
        <f t="shared" si="16"/>
        <v>2117.3000000000002</v>
      </c>
      <c r="BD22" s="60">
        <f t="shared" si="16"/>
        <v>2162.6999999999998</v>
      </c>
      <c r="BE22" s="60">
        <f t="shared" si="16"/>
        <v>2149.2000000000003</v>
      </c>
      <c r="BF22" s="60">
        <f t="shared" si="16"/>
        <v>2067.7000000000003</v>
      </c>
      <c r="BG22" s="60">
        <f t="shared" si="16"/>
        <v>2422</v>
      </c>
      <c r="BH22" s="60">
        <f t="shared" si="16"/>
        <v>2421.8000000000002</v>
      </c>
      <c r="BI22" s="60">
        <f t="shared" si="16"/>
        <v>2426.6000000000004</v>
      </c>
      <c r="BJ22" s="60">
        <f t="shared" si="16"/>
        <v>2401.4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35</v>
      </c>
      <c r="C23" s="44">
        <v>30.96</v>
      </c>
      <c r="D23" s="44">
        <v>30.96</v>
      </c>
      <c r="E23" s="44">
        <v>30.96</v>
      </c>
      <c r="F23" s="44">
        <v>30.96</v>
      </c>
      <c r="G23" s="44">
        <v>30.96</v>
      </c>
      <c r="H23" s="44">
        <v>30.96</v>
      </c>
      <c r="I23" s="44">
        <v>30.96</v>
      </c>
      <c r="J23" s="44">
        <v>30.96</v>
      </c>
      <c r="K23" s="44">
        <v>30.96</v>
      </c>
      <c r="L23" s="44">
        <v>30.96</v>
      </c>
      <c r="M23" s="44">
        <v>24</v>
      </c>
      <c r="N23" s="44">
        <v>24</v>
      </c>
      <c r="O23" s="44">
        <v>24</v>
      </c>
      <c r="P23" s="44">
        <v>24</v>
      </c>
      <c r="Q23" s="44">
        <v>24</v>
      </c>
      <c r="R23" s="44">
        <v>24</v>
      </c>
      <c r="S23" s="44">
        <v>24</v>
      </c>
      <c r="T23" s="44">
        <v>24</v>
      </c>
      <c r="U23" s="44">
        <v>24</v>
      </c>
      <c r="V23" s="44">
        <v>24</v>
      </c>
      <c r="W23" s="44">
        <v>24</v>
      </c>
      <c r="X23" s="44">
        <v>24</v>
      </c>
      <c r="Y23" s="44">
        <v>24</v>
      </c>
      <c r="Z23" s="44">
        <v>24</v>
      </c>
      <c r="AA23" s="44">
        <v>36</v>
      </c>
      <c r="AB23" s="44">
        <v>36</v>
      </c>
      <c r="AC23" s="44">
        <v>36</v>
      </c>
      <c r="AD23" s="44">
        <v>36</v>
      </c>
      <c r="AE23" s="44">
        <v>36</v>
      </c>
      <c r="AF23" s="44">
        <v>36</v>
      </c>
      <c r="AG23" s="48">
        <v>42</v>
      </c>
      <c r="AH23" s="46">
        <f t="shared" si="2"/>
        <v>36</v>
      </c>
      <c r="AI23" s="47">
        <f t="shared" si="3"/>
        <v>24</v>
      </c>
      <c r="AK23" s="49"/>
      <c r="AL23" s="59" t="s">
        <v>41</v>
      </c>
      <c r="AM23" s="60">
        <f t="shared" ref="AM23:AR23" si="17">B123*-1</f>
        <v>-378.2</v>
      </c>
      <c r="AN23" s="60">
        <f t="shared" si="17"/>
        <v>-576.1</v>
      </c>
      <c r="AO23" s="60">
        <f t="shared" si="17"/>
        <v>-587</v>
      </c>
      <c r="AP23" s="60">
        <f t="shared" si="17"/>
        <v>-537.79999999999995</v>
      </c>
      <c r="AQ23" s="60">
        <f t="shared" si="17"/>
        <v>-581</v>
      </c>
      <c r="AR23" s="60">
        <f t="shared" si="17"/>
        <v>-581</v>
      </c>
      <c r="AS23" s="60">
        <f>I123*-1</f>
        <v>-540</v>
      </c>
      <c r="AT23" s="60">
        <f>K123*-1</f>
        <v>-440</v>
      </c>
      <c r="AU23" s="60">
        <f t="shared" ref="AU23:BD23" si="18">M123*-1</f>
        <v>-520.29999999999995</v>
      </c>
      <c r="AV23" s="60">
        <f t="shared" si="18"/>
        <v>-510</v>
      </c>
      <c r="AW23" s="60">
        <f t="shared" si="18"/>
        <v>-474</v>
      </c>
      <c r="AX23" s="60">
        <f t="shared" si="18"/>
        <v>-429</v>
      </c>
      <c r="AY23" s="60">
        <f t="shared" si="18"/>
        <v>-424</v>
      </c>
      <c r="AZ23" s="60">
        <f t="shared" si="18"/>
        <v>-399</v>
      </c>
      <c r="BA23" s="60">
        <f t="shared" si="18"/>
        <v>-270.89999999999998</v>
      </c>
      <c r="BB23" s="60">
        <f t="shared" si="18"/>
        <v>-380.1</v>
      </c>
      <c r="BC23" s="60">
        <f t="shared" si="18"/>
        <v>-362.1</v>
      </c>
      <c r="BD23" s="60">
        <f t="shared" si="18"/>
        <v>-411.6</v>
      </c>
      <c r="BE23" s="60">
        <f>X123*-1</f>
        <v>-517</v>
      </c>
      <c r="BF23" s="60">
        <f>Z123*-1</f>
        <v>-377.7</v>
      </c>
      <c r="BG23" s="60">
        <f>AB123*-1</f>
        <v>-533</v>
      </c>
      <c r="BH23" s="60">
        <f>AD123*-1</f>
        <v>-545</v>
      </c>
      <c r="BI23" s="60">
        <f>AE123*-1</f>
        <v>-600</v>
      </c>
      <c r="BJ23" s="60">
        <f>AF123*-1</f>
        <v>-585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32.1</v>
      </c>
      <c r="C24" s="44">
        <v>35.1</v>
      </c>
      <c r="D24" s="44">
        <v>35.1</v>
      </c>
      <c r="E24" s="44">
        <v>35.1</v>
      </c>
      <c r="F24" s="44">
        <v>35.1</v>
      </c>
      <c r="G24" s="44">
        <v>35.1</v>
      </c>
      <c r="H24" s="44">
        <v>35.1</v>
      </c>
      <c r="I24" s="44">
        <v>35.1</v>
      </c>
      <c r="J24" s="44">
        <v>35.1</v>
      </c>
      <c r="K24" s="44">
        <v>35.1</v>
      </c>
      <c r="L24" s="44">
        <v>35.1</v>
      </c>
      <c r="M24" s="44">
        <v>27</v>
      </c>
      <c r="N24" s="44">
        <v>27</v>
      </c>
      <c r="O24" s="44">
        <v>27</v>
      </c>
      <c r="P24" s="44">
        <v>27</v>
      </c>
      <c r="Q24" s="44">
        <v>27</v>
      </c>
      <c r="R24" s="44">
        <v>27</v>
      </c>
      <c r="S24" s="44">
        <v>27</v>
      </c>
      <c r="T24" s="44">
        <v>27</v>
      </c>
      <c r="U24" s="44">
        <v>27</v>
      </c>
      <c r="V24" s="44">
        <v>27</v>
      </c>
      <c r="W24" s="44">
        <v>27</v>
      </c>
      <c r="X24" s="44">
        <v>27</v>
      </c>
      <c r="Y24" s="44">
        <v>27</v>
      </c>
      <c r="Z24" s="44">
        <v>27</v>
      </c>
      <c r="AA24" s="44">
        <v>36.4</v>
      </c>
      <c r="AB24" s="44">
        <v>36.4</v>
      </c>
      <c r="AC24" s="44">
        <v>36.4</v>
      </c>
      <c r="AD24" s="44">
        <v>36.4</v>
      </c>
      <c r="AE24" s="44">
        <v>40</v>
      </c>
      <c r="AF24" s="44">
        <v>40</v>
      </c>
      <c r="AG24" s="48">
        <v>40</v>
      </c>
      <c r="AH24" s="46">
        <f t="shared" si="2"/>
        <v>40</v>
      </c>
      <c r="AI24" s="47">
        <f t="shared" si="3"/>
        <v>27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27.4</v>
      </c>
      <c r="C25" s="44">
        <v>31.9</v>
      </c>
      <c r="D25" s="44">
        <v>31.9</v>
      </c>
      <c r="E25" s="44">
        <v>31.9</v>
      </c>
      <c r="F25" s="44">
        <v>31.9</v>
      </c>
      <c r="G25" s="44">
        <v>31.9</v>
      </c>
      <c r="H25" s="44">
        <v>31.9</v>
      </c>
      <c r="I25" s="44">
        <v>31.9</v>
      </c>
      <c r="J25" s="44">
        <v>31.9</v>
      </c>
      <c r="K25" s="44">
        <v>31.9</v>
      </c>
      <c r="L25" s="44">
        <v>31.9</v>
      </c>
      <c r="M25" s="44">
        <v>25.1</v>
      </c>
      <c r="N25" s="44">
        <v>25.1</v>
      </c>
      <c r="O25" s="44">
        <v>25.1</v>
      </c>
      <c r="P25" s="44">
        <v>25.1</v>
      </c>
      <c r="Q25" s="44">
        <v>25.1</v>
      </c>
      <c r="R25" s="44">
        <v>25.1</v>
      </c>
      <c r="S25" s="44">
        <v>25.1</v>
      </c>
      <c r="T25" s="44">
        <v>25.1</v>
      </c>
      <c r="U25" s="44">
        <v>25.1</v>
      </c>
      <c r="V25" s="44">
        <v>25.1</v>
      </c>
      <c r="W25" s="44">
        <v>25.1</v>
      </c>
      <c r="X25" s="44">
        <v>25.1</v>
      </c>
      <c r="Y25" s="44">
        <v>25.1</v>
      </c>
      <c r="Z25" s="44">
        <v>25.1</v>
      </c>
      <c r="AA25" s="44">
        <v>35.1</v>
      </c>
      <c r="AB25" s="44">
        <v>35.1</v>
      </c>
      <c r="AC25" s="44">
        <v>35.1</v>
      </c>
      <c r="AD25" s="44">
        <v>35.1</v>
      </c>
      <c r="AE25" s="44">
        <v>35.1</v>
      </c>
      <c r="AF25" s="44">
        <v>35.1</v>
      </c>
      <c r="AG25" s="48">
        <v>38.46</v>
      </c>
      <c r="AH25" s="46">
        <f t="shared" si="2"/>
        <v>35.1</v>
      </c>
      <c r="AI25" s="47">
        <f t="shared" si="3"/>
        <v>25.1</v>
      </c>
      <c r="AK25" s="49"/>
      <c r="AL25" s="59" t="s">
        <v>44</v>
      </c>
      <c r="AM25" s="60">
        <f t="shared" ref="AM25:BJ25" si="19">AM22+AM23</f>
        <v>1890.3700000000001</v>
      </c>
      <c r="AN25" s="60">
        <f t="shared" si="19"/>
        <v>1748.06</v>
      </c>
      <c r="AO25" s="60">
        <f t="shared" si="19"/>
        <v>1649.6599999999999</v>
      </c>
      <c r="AP25" s="60">
        <f t="shared" si="19"/>
        <v>1649.0600000000002</v>
      </c>
      <c r="AQ25" s="60">
        <f t="shared" si="19"/>
        <v>1594.6599999999999</v>
      </c>
      <c r="AR25" s="60">
        <f t="shared" si="19"/>
        <v>1615.6599999999999</v>
      </c>
      <c r="AS25" s="60">
        <f t="shared" si="19"/>
        <v>1656.96</v>
      </c>
      <c r="AT25" s="60">
        <f t="shared" si="19"/>
        <v>1812.56</v>
      </c>
      <c r="AU25" s="60">
        <f t="shared" si="19"/>
        <v>1788.9000000000003</v>
      </c>
      <c r="AV25" s="60">
        <f t="shared" si="19"/>
        <v>1821.2999999999997</v>
      </c>
      <c r="AW25" s="60">
        <f t="shared" si="19"/>
        <v>1861.1999999999998</v>
      </c>
      <c r="AX25" s="60">
        <f t="shared" si="19"/>
        <v>1843.5000000000005</v>
      </c>
      <c r="AY25" s="60">
        <f t="shared" si="19"/>
        <v>1827.5000000000005</v>
      </c>
      <c r="AZ25" s="60">
        <f t="shared" si="19"/>
        <v>1843.2000000000003</v>
      </c>
      <c r="BA25" s="60">
        <f t="shared" si="19"/>
        <v>1968.5</v>
      </c>
      <c r="BB25" s="60">
        <f t="shared" si="19"/>
        <v>1823.6000000000004</v>
      </c>
      <c r="BC25" s="60">
        <f t="shared" si="19"/>
        <v>1755.2000000000003</v>
      </c>
      <c r="BD25" s="60">
        <f t="shared" si="19"/>
        <v>1751.1</v>
      </c>
      <c r="BE25" s="60">
        <f t="shared" si="19"/>
        <v>1632.2000000000003</v>
      </c>
      <c r="BF25" s="60">
        <f t="shared" si="19"/>
        <v>1690.0000000000002</v>
      </c>
      <c r="BG25" s="60">
        <f t="shared" si="19"/>
        <v>1889</v>
      </c>
      <c r="BH25" s="60">
        <f t="shared" si="19"/>
        <v>1876.8000000000002</v>
      </c>
      <c r="BI25" s="60">
        <f t="shared" si="19"/>
        <v>1826.6000000000004</v>
      </c>
      <c r="BJ25" s="60">
        <f t="shared" si="19"/>
        <v>1816.4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33.1</v>
      </c>
      <c r="C26" s="44">
        <v>27.1</v>
      </c>
      <c r="D26" s="44">
        <v>27.1</v>
      </c>
      <c r="E26" s="44">
        <v>27.1</v>
      </c>
      <c r="F26" s="44">
        <v>27.1</v>
      </c>
      <c r="G26" s="44">
        <v>27.1</v>
      </c>
      <c r="H26" s="44">
        <v>27.1</v>
      </c>
      <c r="I26" s="44">
        <v>27.1</v>
      </c>
      <c r="J26" s="44">
        <v>27.1</v>
      </c>
      <c r="K26" s="44">
        <v>27.1</v>
      </c>
      <c r="L26" s="44">
        <v>27.1</v>
      </c>
      <c r="M26" s="44">
        <v>21.5</v>
      </c>
      <c r="N26" s="44">
        <v>21.5</v>
      </c>
      <c r="O26" s="44">
        <v>21.5</v>
      </c>
      <c r="P26" s="44">
        <v>21.5</v>
      </c>
      <c r="Q26" s="44">
        <v>21.5</v>
      </c>
      <c r="R26" s="44">
        <v>21.5</v>
      </c>
      <c r="S26" s="44">
        <v>21.5</v>
      </c>
      <c r="T26" s="44">
        <v>21.5</v>
      </c>
      <c r="U26" s="44">
        <v>21.5</v>
      </c>
      <c r="V26" s="44">
        <v>21.5</v>
      </c>
      <c r="W26" s="44">
        <v>21.5</v>
      </c>
      <c r="X26" s="44">
        <v>21.5</v>
      </c>
      <c r="Y26" s="44">
        <v>21.5</v>
      </c>
      <c r="Z26" s="44">
        <v>21.5</v>
      </c>
      <c r="AA26" s="44">
        <v>36.5</v>
      </c>
      <c r="AB26" s="44">
        <v>36.5</v>
      </c>
      <c r="AC26" s="44">
        <v>36.5</v>
      </c>
      <c r="AD26" s="44">
        <v>36.5</v>
      </c>
      <c r="AE26" s="44">
        <v>36.5</v>
      </c>
      <c r="AF26" s="44">
        <v>36.5</v>
      </c>
      <c r="AG26" s="61">
        <v>38</v>
      </c>
      <c r="AH26" s="46">
        <f t="shared" si="2"/>
        <v>36.5</v>
      </c>
      <c r="AI26" s="47">
        <f t="shared" si="3"/>
        <v>21.5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25.7</v>
      </c>
      <c r="C27" s="44">
        <v>28.4</v>
      </c>
      <c r="D27" s="44">
        <v>28.4</v>
      </c>
      <c r="E27" s="44">
        <v>28.4</v>
      </c>
      <c r="F27" s="44">
        <v>28.4</v>
      </c>
      <c r="G27" s="44">
        <v>28.4</v>
      </c>
      <c r="H27" s="44">
        <v>28.4</v>
      </c>
      <c r="I27" s="44">
        <v>28.4</v>
      </c>
      <c r="J27" s="44">
        <v>28.4</v>
      </c>
      <c r="K27" s="44">
        <v>28.4</v>
      </c>
      <c r="L27" s="44">
        <v>28.4</v>
      </c>
      <c r="M27" s="44">
        <v>25.5</v>
      </c>
      <c r="N27" s="44">
        <v>25.5</v>
      </c>
      <c r="O27" s="44">
        <v>25.5</v>
      </c>
      <c r="P27" s="44">
        <v>25.5</v>
      </c>
      <c r="Q27" s="44">
        <v>25.5</v>
      </c>
      <c r="R27" s="44">
        <v>25.5</v>
      </c>
      <c r="S27" s="44">
        <v>25.5</v>
      </c>
      <c r="T27" s="44">
        <v>25.5</v>
      </c>
      <c r="U27" s="44">
        <v>25.5</v>
      </c>
      <c r="V27" s="44">
        <v>25.5</v>
      </c>
      <c r="W27" s="44">
        <v>25.5</v>
      </c>
      <c r="X27" s="44">
        <v>25.5</v>
      </c>
      <c r="Y27" s="44">
        <v>25.5</v>
      </c>
      <c r="Z27" s="44">
        <v>25.5</v>
      </c>
      <c r="AA27" s="44">
        <v>27.8</v>
      </c>
      <c r="AB27" s="44">
        <v>27.8</v>
      </c>
      <c r="AC27" s="44">
        <v>27.8</v>
      </c>
      <c r="AD27" s="44">
        <v>27.8</v>
      </c>
      <c r="AE27" s="44">
        <v>27.8</v>
      </c>
      <c r="AF27" s="44">
        <v>27.8</v>
      </c>
      <c r="AG27" s="48">
        <v>36</v>
      </c>
      <c r="AH27" s="46">
        <f t="shared" si="2"/>
        <v>28.4</v>
      </c>
      <c r="AI27" s="47">
        <f t="shared" si="3"/>
        <v>25.5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34.6</v>
      </c>
      <c r="C28" s="44">
        <v>34.4</v>
      </c>
      <c r="D28" s="44">
        <v>34.4</v>
      </c>
      <c r="E28" s="44">
        <v>34.4</v>
      </c>
      <c r="F28" s="44">
        <v>34.4</v>
      </c>
      <c r="G28" s="44">
        <v>34.4</v>
      </c>
      <c r="H28" s="44">
        <v>34.4</v>
      </c>
      <c r="I28" s="44">
        <v>34.4</v>
      </c>
      <c r="J28" s="44">
        <v>34.4</v>
      </c>
      <c r="K28" s="44">
        <v>34.4</v>
      </c>
      <c r="L28" s="44">
        <v>34.4</v>
      </c>
      <c r="M28" s="44">
        <v>21</v>
      </c>
      <c r="N28" s="44">
        <v>21</v>
      </c>
      <c r="O28" s="44">
        <v>21</v>
      </c>
      <c r="P28" s="44">
        <v>21</v>
      </c>
      <c r="Q28" s="44">
        <v>21</v>
      </c>
      <c r="R28" s="44">
        <v>21</v>
      </c>
      <c r="S28" s="44">
        <v>21</v>
      </c>
      <c r="T28" s="44">
        <v>21</v>
      </c>
      <c r="U28" s="44">
        <v>21</v>
      </c>
      <c r="V28" s="44">
        <v>21</v>
      </c>
      <c r="W28" s="44">
        <v>21</v>
      </c>
      <c r="X28" s="44">
        <v>21</v>
      </c>
      <c r="Y28" s="44">
        <v>21</v>
      </c>
      <c r="Z28" s="44">
        <v>21</v>
      </c>
      <c r="AA28" s="44">
        <v>35.1</v>
      </c>
      <c r="AB28" s="44">
        <v>35.1</v>
      </c>
      <c r="AC28" s="44">
        <v>35.1</v>
      </c>
      <c r="AD28" s="44">
        <v>35.1</v>
      </c>
      <c r="AE28" s="44">
        <v>36</v>
      </c>
      <c r="AF28" s="44">
        <v>36</v>
      </c>
      <c r="AG28" s="48">
        <v>35.5</v>
      </c>
      <c r="AH28" s="46">
        <f t="shared" si="2"/>
        <v>36</v>
      </c>
      <c r="AI28" s="47">
        <f t="shared" si="3"/>
        <v>21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14.5</v>
      </c>
      <c r="D31" s="44">
        <v>14.5</v>
      </c>
      <c r="E31" s="44">
        <v>14.5</v>
      </c>
      <c r="F31" s="44">
        <v>14.5</v>
      </c>
      <c r="G31" s="44">
        <v>14.5</v>
      </c>
      <c r="H31" s="44">
        <v>14.5</v>
      </c>
      <c r="I31" s="44">
        <v>14.5</v>
      </c>
      <c r="J31" s="44">
        <v>14.5</v>
      </c>
      <c r="K31" s="44">
        <v>14.5</v>
      </c>
      <c r="L31" s="44">
        <v>14.5</v>
      </c>
      <c r="M31" s="44">
        <v>14.5</v>
      </c>
      <c r="N31" s="44">
        <v>14.5</v>
      </c>
      <c r="O31" s="44">
        <v>14.5</v>
      </c>
      <c r="P31" s="44">
        <v>14.5</v>
      </c>
      <c r="Q31" s="44">
        <v>14.5</v>
      </c>
      <c r="R31" s="44">
        <v>14.5</v>
      </c>
      <c r="S31" s="44">
        <v>14.5</v>
      </c>
      <c r="T31" s="44">
        <v>14.5</v>
      </c>
      <c r="U31" s="44">
        <v>14.5</v>
      </c>
      <c r="V31" s="44">
        <v>14.5</v>
      </c>
      <c r="W31" s="44">
        <v>14.5</v>
      </c>
      <c r="X31" s="44">
        <v>14.5</v>
      </c>
      <c r="Y31" s="44">
        <v>14.5</v>
      </c>
      <c r="Z31" s="44">
        <v>14.5</v>
      </c>
      <c r="AA31" s="44">
        <v>18</v>
      </c>
      <c r="AB31" s="44">
        <v>15</v>
      </c>
      <c r="AC31" s="44">
        <v>15</v>
      </c>
      <c r="AD31" s="44">
        <v>15</v>
      </c>
      <c r="AE31" s="44">
        <v>15</v>
      </c>
      <c r="AF31" s="44">
        <v>15</v>
      </c>
      <c r="AG31" s="48">
        <v>29.04</v>
      </c>
      <c r="AH31" s="46">
        <f t="shared" si="2"/>
        <v>18</v>
      </c>
      <c r="AI31" s="47">
        <f t="shared" si="3"/>
        <v>13.2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</v>
      </c>
      <c r="C32" s="44">
        <v>13.6</v>
      </c>
      <c r="D32" s="44">
        <v>13.6</v>
      </c>
      <c r="E32" s="44">
        <v>13.6</v>
      </c>
      <c r="F32" s="44">
        <v>13.6</v>
      </c>
      <c r="G32" s="44">
        <v>13.6</v>
      </c>
      <c r="H32" s="44">
        <v>13.6</v>
      </c>
      <c r="I32" s="44">
        <v>13.6</v>
      </c>
      <c r="J32" s="44">
        <v>13.6</v>
      </c>
      <c r="K32" s="44">
        <v>13.6</v>
      </c>
      <c r="L32" s="44">
        <v>13.6</v>
      </c>
      <c r="M32" s="44">
        <v>13.2</v>
      </c>
      <c r="N32" s="44">
        <v>13.2</v>
      </c>
      <c r="O32" s="44">
        <v>13.2</v>
      </c>
      <c r="P32" s="44">
        <v>13.2</v>
      </c>
      <c r="Q32" s="44">
        <v>13.2</v>
      </c>
      <c r="R32" s="44">
        <v>13.2</v>
      </c>
      <c r="S32" s="44">
        <v>13.2</v>
      </c>
      <c r="T32" s="44">
        <v>13.2</v>
      </c>
      <c r="U32" s="44">
        <v>13.2</v>
      </c>
      <c r="V32" s="44">
        <v>13.2</v>
      </c>
      <c r="W32" s="44">
        <v>13.2</v>
      </c>
      <c r="X32" s="44">
        <v>13.2</v>
      </c>
      <c r="Y32" s="44">
        <v>13.2</v>
      </c>
      <c r="Z32" s="44">
        <v>13.2</v>
      </c>
      <c r="AA32" s="44">
        <v>13.9</v>
      </c>
      <c r="AB32" s="44">
        <v>13.9</v>
      </c>
      <c r="AC32" s="44">
        <v>13.9</v>
      </c>
      <c r="AD32" s="44">
        <v>13.9</v>
      </c>
      <c r="AE32" s="44">
        <v>13.9</v>
      </c>
      <c r="AF32" s="44">
        <v>13.9</v>
      </c>
      <c r="AG32" s="48">
        <v>28.1</v>
      </c>
      <c r="AH32" s="46">
        <f t="shared" si="2"/>
        <v>14</v>
      </c>
      <c r="AI32" s="47">
        <f t="shared" si="3"/>
        <v>13.2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18.77</v>
      </c>
      <c r="C33" s="44">
        <v>17.399999999999999</v>
      </c>
      <c r="D33" s="44">
        <v>17.399999999999999</v>
      </c>
      <c r="E33" s="44">
        <v>17.399999999999999</v>
      </c>
      <c r="F33" s="44">
        <v>17.399999999999999</v>
      </c>
      <c r="G33" s="44">
        <v>17.399999999999999</v>
      </c>
      <c r="H33" s="44">
        <v>17.399999999999999</v>
      </c>
      <c r="I33" s="44">
        <v>17.399999999999999</v>
      </c>
      <c r="J33" s="44">
        <v>17.399999999999999</v>
      </c>
      <c r="K33" s="44">
        <v>17.399999999999999</v>
      </c>
      <c r="L33" s="44">
        <v>17.399999999999999</v>
      </c>
      <c r="M33" s="44">
        <v>14.4</v>
      </c>
      <c r="N33" s="44">
        <v>14.4</v>
      </c>
      <c r="O33" s="44">
        <v>14.4</v>
      </c>
      <c r="P33" s="44">
        <v>14.4</v>
      </c>
      <c r="Q33" s="44">
        <v>14.4</v>
      </c>
      <c r="R33" s="44">
        <v>14.4</v>
      </c>
      <c r="S33" s="44">
        <v>14.4</v>
      </c>
      <c r="T33" s="44">
        <v>14.4</v>
      </c>
      <c r="U33" s="44">
        <v>14.4</v>
      </c>
      <c r="V33" s="44">
        <v>14.4</v>
      </c>
      <c r="W33" s="44">
        <v>14.4</v>
      </c>
      <c r="X33" s="44">
        <v>14.4</v>
      </c>
      <c r="Y33" s="44">
        <v>14.4</v>
      </c>
      <c r="Z33" s="44">
        <v>14.4</v>
      </c>
      <c r="AA33" s="44">
        <v>18.2</v>
      </c>
      <c r="AB33" s="44">
        <v>18.2</v>
      </c>
      <c r="AC33" s="44">
        <v>18.2</v>
      </c>
      <c r="AD33" s="44">
        <v>18.2</v>
      </c>
      <c r="AE33" s="44">
        <v>18.2</v>
      </c>
      <c r="AF33" s="44">
        <v>18.2</v>
      </c>
      <c r="AG33" s="48">
        <v>27</v>
      </c>
      <c r="AH33" s="46">
        <f t="shared" si="2"/>
        <v>18.77</v>
      </c>
      <c r="AI33" s="47">
        <f t="shared" si="3"/>
        <v>14.4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v>10</v>
      </c>
      <c r="S36" s="44">
        <v>10</v>
      </c>
      <c r="T36" s="44">
        <v>10</v>
      </c>
      <c r="U36" s="44">
        <v>10</v>
      </c>
      <c r="V36" s="44">
        <v>10</v>
      </c>
      <c r="W36" s="44">
        <v>10</v>
      </c>
      <c r="X36" s="44">
        <v>10</v>
      </c>
      <c r="Y36" s="44">
        <v>10</v>
      </c>
      <c r="Z36" s="44">
        <v>10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15.7</v>
      </c>
      <c r="C37" s="44">
        <v>15.7</v>
      </c>
      <c r="D37" s="44">
        <v>15.7</v>
      </c>
      <c r="E37" s="44">
        <v>15.7</v>
      </c>
      <c r="F37" s="44">
        <v>15.7</v>
      </c>
      <c r="G37" s="44">
        <v>15.7</v>
      </c>
      <c r="H37" s="44">
        <v>15.7</v>
      </c>
      <c r="I37" s="44">
        <v>15.7</v>
      </c>
      <c r="J37" s="44">
        <v>15.7</v>
      </c>
      <c r="K37" s="44">
        <v>15.7</v>
      </c>
      <c r="L37" s="44">
        <v>15.7</v>
      </c>
      <c r="M37" s="44">
        <v>19.5</v>
      </c>
      <c r="N37" s="44">
        <v>19.5</v>
      </c>
      <c r="O37" s="44">
        <v>19.5</v>
      </c>
      <c r="P37" s="44">
        <v>19.5</v>
      </c>
      <c r="Q37" s="44">
        <v>19.5</v>
      </c>
      <c r="R37" s="44">
        <v>19.5</v>
      </c>
      <c r="S37" s="44">
        <v>19.5</v>
      </c>
      <c r="T37" s="44">
        <v>19.5</v>
      </c>
      <c r="U37" s="44">
        <v>19.5</v>
      </c>
      <c r="V37" s="44">
        <v>19.5</v>
      </c>
      <c r="W37" s="44">
        <v>19.5</v>
      </c>
      <c r="X37" s="44">
        <v>19.5</v>
      </c>
      <c r="Y37" s="44">
        <v>19.5</v>
      </c>
      <c r="Z37" s="44">
        <v>19.5</v>
      </c>
      <c r="AA37" s="44">
        <v>25.6</v>
      </c>
      <c r="AB37" s="44">
        <v>18.899999999999999</v>
      </c>
      <c r="AC37" s="44">
        <v>18.899999999999999</v>
      </c>
      <c r="AD37" s="44">
        <v>18.899999999999999</v>
      </c>
      <c r="AE37" s="44">
        <v>18.899999999999999</v>
      </c>
      <c r="AF37" s="44">
        <v>18.899999999999999</v>
      </c>
      <c r="AG37" s="48">
        <v>25</v>
      </c>
      <c r="AH37" s="46">
        <f t="shared" si="2"/>
        <v>25.6</v>
      </c>
      <c r="AI37" s="47">
        <f t="shared" si="3"/>
        <v>15.7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10.1</v>
      </c>
      <c r="H38" s="44">
        <v>10.1</v>
      </c>
      <c r="I38" s="44">
        <v>10.1</v>
      </c>
      <c r="J38" s="44">
        <v>10.1</v>
      </c>
      <c r="K38" s="44">
        <v>10.1</v>
      </c>
      <c r="L38" s="44">
        <v>10.1</v>
      </c>
      <c r="M38" s="44">
        <v>10.1</v>
      </c>
      <c r="N38" s="44">
        <v>10.1</v>
      </c>
      <c r="O38" s="44">
        <v>10.1</v>
      </c>
      <c r="P38" s="44">
        <v>10.1</v>
      </c>
      <c r="Q38" s="44">
        <v>10.1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10.1</v>
      </c>
      <c r="AA38" s="44">
        <v>10.1</v>
      </c>
      <c r="AB38" s="44">
        <v>12</v>
      </c>
      <c r="AC38" s="44">
        <v>12</v>
      </c>
      <c r="AD38" s="44">
        <v>12</v>
      </c>
      <c r="AE38" s="44">
        <v>12</v>
      </c>
      <c r="AF38" s="44">
        <v>12</v>
      </c>
      <c r="AG38" s="48">
        <v>25</v>
      </c>
      <c r="AH38" s="46">
        <f t="shared" si="2"/>
        <v>12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5.0999999999999996</v>
      </c>
      <c r="C42" s="44">
        <v>5.0999999999999996</v>
      </c>
      <c r="D42" s="44">
        <v>5.0999999999999996</v>
      </c>
      <c r="E42" s="44">
        <v>5.0999999999999996</v>
      </c>
      <c r="F42" s="44">
        <v>5.0999999999999996</v>
      </c>
      <c r="G42" s="44">
        <v>5.0999999999999996</v>
      </c>
      <c r="H42" s="44">
        <v>5.0999999999999996</v>
      </c>
      <c r="I42" s="44">
        <v>5.0999999999999996</v>
      </c>
      <c r="J42" s="44">
        <v>5.0999999999999996</v>
      </c>
      <c r="K42" s="44">
        <v>5.0999999999999996</v>
      </c>
      <c r="L42" s="44">
        <v>5.0999999999999996</v>
      </c>
      <c r="M42" s="44">
        <v>6.5</v>
      </c>
      <c r="N42" s="44">
        <v>6.5</v>
      </c>
      <c r="O42" s="44">
        <v>6.5</v>
      </c>
      <c r="P42" s="44">
        <v>6.5</v>
      </c>
      <c r="Q42" s="44">
        <v>6.5</v>
      </c>
      <c r="R42" s="44">
        <v>6.5</v>
      </c>
      <c r="S42" s="44">
        <v>6.5</v>
      </c>
      <c r="T42" s="44">
        <v>6.5</v>
      </c>
      <c r="U42" s="44">
        <v>6.5</v>
      </c>
      <c r="V42" s="44">
        <v>6.5</v>
      </c>
      <c r="W42" s="44">
        <v>6.5</v>
      </c>
      <c r="X42" s="44">
        <v>6.5</v>
      </c>
      <c r="Y42" s="44">
        <v>6.5</v>
      </c>
      <c r="Z42" s="44">
        <v>6.5</v>
      </c>
      <c r="AA42" s="44">
        <v>22</v>
      </c>
      <c r="AB42" s="44">
        <v>22</v>
      </c>
      <c r="AC42" s="44">
        <v>22</v>
      </c>
      <c r="AD42" s="44">
        <v>22</v>
      </c>
      <c r="AE42" s="44">
        <v>22</v>
      </c>
      <c r="AF42" s="44">
        <v>22</v>
      </c>
      <c r="AG42" s="48">
        <v>22</v>
      </c>
      <c r="AH42" s="46">
        <f t="shared" si="2"/>
        <v>22</v>
      </c>
      <c r="AI42" s="47">
        <f t="shared" si="3"/>
        <v>5.0999999999999996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19.5</v>
      </c>
      <c r="C44" s="44">
        <v>19.5</v>
      </c>
      <c r="D44" s="44">
        <v>19.5</v>
      </c>
      <c r="E44" s="44">
        <v>19.5</v>
      </c>
      <c r="F44" s="44">
        <v>19.5</v>
      </c>
      <c r="G44" s="44">
        <v>19.5</v>
      </c>
      <c r="H44" s="44">
        <v>19.5</v>
      </c>
      <c r="I44" s="44">
        <v>19.5</v>
      </c>
      <c r="J44" s="44">
        <v>19.5</v>
      </c>
      <c r="K44" s="44">
        <v>19.5</v>
      </c>
      <c r="L44" s="44">
        <v>19.5</v>
      </c>
      <c r="M44" s="44">
        <v>19.8</v>
      </c>
      <c r="N44" s="44">
        <v>19.8</v>
      </c>
      <c r="O44" s="44">
        <v>19.8</v>
      </c>
      <c r="P44" s="44">
        <v>19.8</v>
      </c>
      <c r="Q44" s="44">
        <v>19.8</v>
      </c>
      <c r="R44" s="44">
        <v>19.8</v>
      </c>
      <c r="S44" s="44">
        <v>19.8</v>
      </c>
      <c r="T44" s="44">
        <v>19.8</v>
      </c>
      <c r="U44" s="44">
        <v>19.8</v>
      </c>
      <c r="V44" s="44">
        <v>19.8</v>
      </c>
      <c r="W44" s="44">
        <v>19.8</v>
      </c>
      <c r="X44" s="44">
        <v>19.8</v>
      </c>
      <c r="Y44" s="44">
        <v>19.8</v>
      </c>
      <c r="Z44" s="44">
        <v>19.8</v>
      </c>
      <c r="AA44" s="44">
        <v>20.5</v>
      </c>
      <c r="AB44" s="44">
        <v>20.5</v>
      </c>
      <c r="AC44" s="44">
        <v>20.5</v>
      </c>
      <c r="AD44" s="44">
        <v>20.5</v>
      </c>
      <c r="AE44" s="44">
        <v>20.5</v>
      </c>
      <c r="AF44" s="44">
        <v>20.5</v>
      </c>
      <c r="AG44" s="48">
        <v>21.93</v>
      </c>
      <c r="AH44" s="46">
        <f t="shared" si="2"/>
        <v>20.5</v>
      </c>
      <c r="AI44" s="47">
        <f t="shared" si="3"/>
        <v>19.5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19.5</v>
      </c>
      <c r="C45" s="44">
        <v>19.5</v>
      </c>
      <c r="D45" s="44">
        <v>19.5</v>
      </c>
      <c r="E45" s="44">
        <v>19.5</v>
      </c>
      <c r="F45" s="44">
        <v>19.5</v>
      </c>
      <c r="G45" s="44">
        <v>19.5</v>
      </c>
      <c r="H45" s="44">
        <v>19.5</v>
      </c>
      <c r="I45" s="44">
        <v>19.5</v>
      </c>
      <c r="J45" s="44">
        <v>19.5</v>
      </c>
      <c r="K45" s="44">
        <v>19.5</v>
      </c>
      <c r="L45" s="44">
        <v>19.5</v>
      </c>
      <c r="M45" s="44">
        <v>13.2</v>
      </c>
      <c r="N45" s="44">
        <v>13.2</v>
      </c>
      <c r="O45" s="44">
        <v>13.2</v>
      </c>
      <c r="P45" s="44">
        <v>13.2</v>
      </c>
      <c r="Q45" s="44">
        <v>13.2</v>
      </c>
      <c r="R45" s="44">
        <v>13.2</v>
      </c>
      <c r="S45" s="44">
        <v>13.2</v>
      </c>
      <c r="T45" s="44">
        <v>13.2</v>
      </c>
      <c r="U45" s="44">
        <v>13.2</v>
      </c>
      <c r="V45" s="44">
        <v>13.2</v>
      </c>
      <c r="W45" s="44">
        <v>13.2</v>
      </c>
      <c r="X45" s="44">
        <v>13.2</v>
      </c>
      <c r="Y45" s="44">
        <v>13.2</v>
      </c>
      <c r="Z45" s="44">
        <v>13.2</v>
      </c>
      <c r="AA45" s="44">
        <v>23.1</v>
      </c>
      <c r="AB45" s="44">
        <v>23.1</v>
      </c>
      <c r="AC45" s="44">
        <v>23.1</v>
      </c>
      <c r="AD45" s="44">
        <v>23.1</v>
      </c>
      <c r="AE45" s="44">
        <v>23.1</v>
      </c>
      <c r="AF45" s="44">
        <v>23.1</v>
      </c>
      <c r="AG45" s="48">
        <v>21.3</v>
      </c>
      <c r="AH45" s="46">
        <f t="shared" si="2"/>
        <v>23.1</v>
      </c>
      <c r="AI45" s="47">
        <f t="shared" si="3"/>
        <v>13.2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14.8</v>
      </c>
      <c r="C46" s="44">
        <v>14.8</v>
      </c>
      <c r="D46" s="44">
        <v>14.8</v>
      </c>
      <c r="E46" s="44">
        <v>14.8</v>
      </c>
      <c r="F46" s="44">
        <v>14.8</v>
      </c>
      <c r="G46" s="44">
        <v>14.8</v>
      </c>
      <c r="H46" s="44">
        <v>14.8</v>
      </c>
      <c r="I46" s="44">
        <v>14.8</v>
      </c>
      <c r="J46" s="44">
        <v>14.8</v>
      </c>
      <c r="K46" s="44">
        <v>14.8</v>
      </c>
      <c r="L46" s="44">
        <v>14.8</v>
      </c>
      <c r="M46" s="44">
        <v>13.9</v>
      </c>
      <c r="N46" s="44">
        <v>13.9</v>
      </c>
      <c r="O46" s="44">
        <v>13.9</v>
      </c>
      <c r="P46" s="44">
        <v>13.9</v>
      </c>
      <c r="Q46" s="44">
        <v>13.9</v>
      </c>
      <c r="R46" s="44">
        <v>13.9</v>
      </c>
      <c r="S46" s="44">
        <v>13.9</v>
      </c>
      <c r="T46" s="44">
        <v>13.9</v>
      </c>
      <c r="U46" s="44">
        <v>13.9</v>
      </c>
      <c r="V46" s="44">
        <v>13.9</v>
      </c>
      <c r="W46" s="44">
        <v>13.9</v>
      </c>
      <c r="X46" s="44">
        <v>13.9</v>
      </c>
      <c r="Y46" s="44">
        <v>13.9</v>
      </c>
      <c r="Z46" s="44">
        <v>13.9</v>
      </c>
      <c r="AA46" s="44">
        <v>16.399999999999999</v>
      </c>
      <c r="AB46" s="44">
        <v>16.399999999999999</v>
      </c>
      <c r="AC46" s="44">
        <v>16.399999999999999</v>
      </c>
      <c r="AD46" s="44">
        <v>16.399999999999999</v>
      </c>
      <c r="AE46" s="44">
        <v>18.3</v>
      </c>
      <c r="AF46" s="44">
        <v>18.3</v>
      </c>
      <c r="AG46" s="48">
        <v>20</v>
      </c>
      <c r="AH46" s="46">
        <f t="shared" si="2"/>
        <v>18.3</v>
      </c>
      <c r="AI46" s="47">
        <f t="shared" si="3"/>
        <v>13.9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6.2</v>
      </c>
      <c r="C47" s="44">
        <v>6.2</v>
      </c>
      <c r="D47" s="44">
        <v>6.2</v>
      </c>
      <c r="E47" s="44">
        <v>6.2</v>
      </c>
      <c r="F47" s="44">
        <v>6.2</v>
      </c>
      <c r="G47" s="44">
        <v>6.2</v>
      </c>
      <c r="H47" s="44">
        <v>6.2</v>
      </c>
      <c r="I47" s="44">
        <v>6.2</v>
      </c>
      <c r="J47" s="44">
        <v>6.2</v>
      </c>
      <c r="K47" s="44">
        <v>6.2</v>
      </c>
      <c r="L47" s="44">
        <v>6.2</v>
      </c>
      <c r="M47" s="44">
        <v>6.2</v>
      </c>
      <c r="N47" s="44">
        <v>6.2</v>
      </c>
      <c r="O47" s="44">
        <v>6.2</v>
      </c>
      <c r="P47" s="44">
        <v>6.2</v>
      </c>
      <c r="Q47" s="44">
        <v>6.2</v>
      </c>
      <c r="R47" s="44">
        <v>6.2</v>
      </c>
      <c r="S47" s="44">
        <v>6.2</v>
      </c>
      <c r="T47" s="44">
        <v>6.2</v>
      </c>
      <c r="U47" s="44">
        <v>6.2</v>
      </c>
      <c r="V47" s="44">
        <v>6.2</v>
      </c>
      <c r="W47" s="44">
        <v>6.2</v>
      </c>
      <c r="X47" s="44">
        <v>6.2</v>
      </c>
      <c r="Y47" s="44">
        <v>6.2</v>
      </c>
      <c r="Z47" s="44">
        <v>6.2</v>
      </c>
      <c r="AA47" s="44">
        <v>6.5</v>
      </c>
      <c r="AB47" s="44">
        <v>6.5</v>
      </c>
      <c r="AC47" s="44">
        <v>6.5</v>
      </c>
      <c r="AD47" s="44">
        <v>6.5</v>
      </c>
      <c r="AE47" s="44">
        <v>6.5</v>
      </c>
      <c r="AF47" s="44">
        <v>6.5</v>
      </c>
      <c r="AG47" s="48">
        <v>19.8</v>
      </c>
      <c r="AH47" s="46">
        <f t="shared" si="2"/>
        <v>6.5</v>
      </c>
      <c r="AI47" s="47">
        <f t="shared" si="3"/>
        <v>6.2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11.3</v>
      </c>
      <c r="C48" s="44">
        <v>11.3</v>
      </c>
      <c r="D48" s="44">
        <v>11.3</v>
      </c>
      <c r="E48" s="44">
        <v>11.3</v>
      </c>
      <c r="F48" s="44">
        <v>11.3</v>
      </c>
      <c r="G48" s="44">
        <v>11.3</v>
      </c>
      <c r="H48" s="44">
        <v>11.3</v>
      </c>
      <c r="I48" s="44">
        <v>11.3</v>
      </c>
      <c r="J48" s="44">
        <v>11.3</v>
      </c>
      <c r="K48" s="44">
        <v>11.3</v>
      </c>
      <c r="L48" s="44">
        <v>11.3</v>
      </c>
      <c r="M48" s="44">
        <v>11.3</v>
      </c>
      <c r="N48" s="44">
        <v>11.3</v>
      </c>
      <c r="O48" s="44">
        <v>11.3</v>
      </c>
      <c r="P48" s="44">
        <v>11.3</v>
      </c>
      <c r="Q48" s="44">
        <v>11.3</v>
      </c>
      <c r="R48" s="44">
        <v>11.3</v>
      </c>
      <c r="S48" s="44">
        <v>11.3</v>
      </c>
      <c r="T48" s="44">
        <v>11.3</v>
      </c>
      <c r="U48" s="44">
        <v>11.3</v>
      </c>
      <c r="V48" s="44">
        <v>11.3</v>
      </c>
      <c r="W48" s="44">
        <v>11.3</v>
      </c>
      <c r="X48" s="44">
        <v>11.3</v>
      </c>
      <c r="Y48" s="44">
        <v>11.3</v>
      </c>
      <c r="Z48" s="44">
        <v>11.3</v>
      </c>
      <c r="AA48" s="44">
        <v>12.5</v>
      </c>
      <c r="AB48" s="44">
        <v>12.5</v>
      </c>
      <c r="AC48" s="44">
        <v>12.5</v>
      </c>
      <c r="AD48" s="44">
        <v>12.5</v>
      </c>
      <c r="AE48" s="44">
        <v>12.5</v>
      </c>
      <c r="AF48" s="44">
        <v>12.5</v>
      </c>
      <c r="AG48" s="48">
        <v>18</v>
      </c>
      <c r="AH48" s="46">
        <f t="shared" si="2"/>
        <v>12.5</v>
      </c>
      <c r="AI48" s="47">
        <f t="shared" si="3"/>
        <v>11.3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8.4</v>
      </c>
      <c r="C49" s="44">
        <v>8.4</v>
      </c>
      <c r="D49" s="44">
        <v>8.4</v>
      </c>
      <c r="E49" s="44">
        <v>8.4</v>
      </c>
      <c r="F49" s="44">
        <v>8.4</v>
      </c>
      <c r="G49" s="44">
        <v>8.4</v>
      </c>
      <c r="H49" s="44">
        <v>8.4</v>
      </c>
      <c r="I49" s="44">
        <v>8.4</v>
      </c>
      <c r="J49" s="44">
        <v>8.4</v>
      </c>
      <c r="K49" s="44">
        <v>8.4</v>
      </c>
      <c r="L49" s="44">
        <v>8.4</v>
      </c>
      <c r="M49" s="44">
        <v>8.4</v>
      </c>
      <c r="N49" s="44">
        <v>8.4</v>
      </c>
      <c r="O49" s="44">
        <v>8.4</v>
      </c>
      <c r="P49" s="44">
        <v>8.4</v>
      </c>
      <c r="Q49" s="44">
        <v>8.4</v>
      </c>
      <c r="R49" s="44">
        <v>8.4</v>
      </c>
      <c r="S49" s="44">
        <v>8.4</v>
      </c>
      <c r="T49" s="44">
        <v>8.4</v>
      </c>
      <c r="U49" s="44">
        <v>8.4</v>
      </c>
      <c r="V49" s="44">
        <v>8.4</v>
      </c>
      <c r="W49" s="44">
        <v>8.4</v>
      </c>
      <c r="X49" s="44">
        <v>8.4</v>
      </c>
      <c r="Y49" s="44">
        <v>8.4</v>
      </c>
      <c r="Z49" s="44">
        <v>8.4</v>
      </c>
      <c r="AA49" s="44">
        <v>7</v>
      </c>
      <c r="AB49" s="44">
        <v>9.9</v>
      </c>
      <c r="AC49" s="44">
        <v>9.9</v>
      </c>
      <c r="AD49" s="44">
        <v>9.9</v>
      </c>
      <c r="AE49" s="44">
        <v>9.9</v>
      </c>
      <c r="AF49" s="44">
        <v>9.9</v>
      </c>
      <c r="AG49" s="48">
        <v>15.33</v>
      </c>
      <c r="AH49" s="46">
        <f t="shared" si="2"/>
        <v>9.9</v>
      </c>
      <c r="AI49" s="47">
        <f t="shared" si="3"/>
        <v>7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5.7</v>
      </c>
      <c r="C51" s="44">
        <v>5.7</v>
      </c>
      <c r="D51" s="44">
        <v>5.7</v>
      </c>
      <c r="E51" s="44">
        <v>5.7</v>
      </c>
      <c r="F51" s="44">
        <v>5.7</v>
      </c>
      <c r="G51" s="44">
        <v>5.7</v>
      </c>
      <c r="H51" s="44">
        <v>5.7</v>
      </c>
      <c r="I51" s="44">
        <v>5.7</v>
      </c>
      <c r="J51" s="44">
        <v>5.7</v>
      </c>
      <c r="K51" s="44">
        <v>5.7</v>
      </c>
      <c r="L51" s="44">
        <v>5.7</v>
      </c>
      <c r="M51" s="44">
        <v>5.7</v>
      </c>
      <c r="N51" s="44">
        <v>5.7</v>
      </c>
      <c r="O51" s="44">
        <v>5.7</v>
      </c>
      <c r="P51" s="44">
        <v>5.7</v>
      </c>
      <c r="Q51" s="44">
        <v>5.7</v>
      </c>
      <c r="R51" s="44">
        <v>5.7</v>
      </c>
      <c r="S51" s="44">
        <v>5.7</v>
      </c>
      <c r="T51" s="44">
        <v>5.7</v>
      </c>
      <c r="U51" s="44">
        <v>5.7</v>
      </c>
      <c r="V51" s="44">
        <v>5.7</v>
      </c>
      <c r="W51" s="44">
        <v>5.7</v>
      </c>
      <c r="X51" s="44">
        <v>5.7</v>
      </c>
      <c r="Y51" s="44">
        <v>5.7</v>
      </c>
      <c r="Z51" s="44">
        <v>5.7</v>
      </c>
      <c r="AA51" s="44">
        <v>9</v>
      </c>
      <c r="AB51" s="44">
        <v>9</v>
      </c>
      <c r="AC51" s="44">
        <v>9</v>
      </c>
      <c r="AD51" s="44">
        <v>9</v>
      </c>
      <c r="AE51" s="44">
        <v>9</v>
      </c>
      <c r="AF51" s="44">
        <v>9</v>
      </c>
      <c r="AG51" s="48">
        <v>14.9</v>
      </c>
      <c r="AH51" s="46">
        <f t="shared" si="2"/>
        <v>9</v>
      </c>
      <c r="AI51" s="47">
        <f t="shared" si="3"/>
        <v>5.7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9.4</v>
      </c>
      <c r="C52" s="44">
        <v>9.4</v>
      </c>
      <c r="D52" s="44">
        <v>9.4</v>
      </c>
      <c r="E52" s="44">
        <v>9.4</v>
      </c>
      <c r="F52" s="44">
        <v>9.4</v>
      </c>
      <c r="G52" s="44">
        <v>9.4</v>
      </c>
      <c r="H52" s="44">
        <v>9.4</v>
      </c>
      <c r="I52" s="44">
        <v>9.4</v>
      </c>
      <c r="J52" s="44">
        <v>9.4</v>
      </c>
      <c r="K52" s="44">
        <v>9.4</v>
      </c>
      <c r="L52" s="44">
        <v>9.4</v>
      </c>
      <c r="M52" s="44">
        <v>8.5</v>
      </c>
      <c r="N52" s="44">
        <v>8.5</v>
      </c>
      <c r="O52" s="44">
        <v>8.5</v>
      </c>
      <c r="P52" s="44">
        <v>8.5</v>
      </c>
      <c r="Q52" s="44">
        <v>8.5</v>
      </c>
      <c r="R52" s="44">
        <v>8.5</v>
      </c>
      <c r="S52" s="44">
        <v>8.5</v>
      </c>
      <c r="T52" s="44">
        <v>8.5</v>
      </c>
      <c r="U52" s="44">
        <v>8.5</v>
      </c>
      <c r="V52" s="44">
        <v>8.5</v>
      </c>
      <c r="W52" s="44">
        <v>8.5</v>
      </c>
      <c r="X52" s="44">
        <v>8.5</v>
      </c>
      <c r="Y52" s="44">
        <v>8.5</v>
      </c>
      <c r="Z52" s="44">
        <v>8.5</v>
      </c>
      <c r="AA52" s="44">
        <v>9.4</v>
      </c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9.4</v>
      </c>
      <c r="AI52" s="47">
        <f t="shared" si="3"/>
        <v>8.5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4.2</v>
      </c>
      <c r="C53" s="44">
        <v>4.2</v>
      </c>
      <c r="D53" s="44">
        <v>4.2</v>
      </c>
      <c r="E53" s="44">
        <v>4.2</v>
      </c>
      <c r="F53" s="44">
        <v>4.2</v>
      </c>
      <c r="G53" s="44">
        <v>4.2</v>
      </c>
      <c r="H53" s="44">
        <v>4.2</v>
      </c>
      <c r="I53" s="44">
        <v>4.2</v>
      </c>
      <c r="J53" s="44">
        <v>4.2</v>
      </c>
      <c r="K53" s="44">
        <v>4.2</v>
      </c>
      <c r="L53" s="44">
        <v>4.2</v>
      </c>
      <c r="M53" s="44">
        <v>4.2</v>
      </c>
      <c r="N53" s="44">
        <v>4.2</v>
      </c>
      <c r="O53" s="44">
        <v>4.2</v>
      </c>
      <c r="P53" s="44">
        <v>4.2</v>
      </c>
      <c r="Q53" s="44">
        <v>4.2</v>
      </c>
      <c r="R53" s="44">
        <v>4.2</v>
      </c>
      <c r="S53" s="44">
        <v>4.2</v>
      </c>
      <c r="T53" s="44">
        <v>4.2</v>
      </c>
      <c r="U53" s="44">
        <v>4.2</v>
      </c>
      <c r="V53" s="44">
        <v>4.2</v>
      </c>
      <c r="W53" s="44">
        <v>4.2</v>
      </c>
      <c r="X53" s="44">
        <v>4.2</v>
      </c>
      <c r="Y53" s="44">
        <v>4.2</v>
      </c>
      <c r="Z53" s="44">
        <v>4.2</v>
      </c>
      <c r="AA53" s="44">
        <v>4.0999999999999996</v>
      </c>
      <c r="AB53" s="44">
        <v>4.0999999999999996</v>
      </c>
      <c r="AC53" s="44">
        <v>4.0999999999999996</v>
      </c>
      <c r="AD53" s="44">
        <v>4.0999999999999996</v>
      </c>
      <c r="AE53" s="44">
        <v>4.0999999999999996</v>
      </c>
      <c r="AF53" s="44">
        <v>4.0999999999999996</v>
      </c>
      <c r="AG53" s="48">
        <v>14</v>
      </c>
      <c r="AH53" s="46">
        <f t="shared" si="2"/>
        <v>4.2</v>
      </c>
      <c r="AI53" s="47">
        <f t="shared" si="3"/>
        <v>4.0999999999999996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11.1</v>
      </c>
      <c r="C55" s="44">
        <v>11.1</v>
      </c>
      <c r="D55" s="44">
        <v>11.1</v>
      </c>
      <c r="E55" s="44">
        <v>11.1</v>
      </c>
      <c r="F55" s="44">
        <v>11.1</v>
      </c>
      <c r="G55" s="44">
        <v>11.1</v>
      </c>
      <c r="H55" s="44">
        <v>11.1</v>
      </c>
      <c r="I55" s="44">
        <v>11.1</v>
      </c>
      <c r="J55" s="44">
        <v>11.1</v>
      </c>
      <c r="K55" s="44">
        <v>11.1</v>
      </c>
      <c r="L55" s="44">
        <v>11.1</v>
      </c>
      <c r="M55" s="44">
        <v>11.2</v>
      </c>
      <c r="N55" s="44">
        <v>11.2</v>
      </c>
      <c r="O55" s="44">
        <v>11.2</v>
      </c>
      <c r="P55" s="44">
        <v>11.2</v>
      </c>
      <c r="Q55" s="44">
        <v>11.2</v>
      </c>
      <c r="R55" s="44">
        <v>11.2</v>
      </c>
      <c r="S55" s="44">
        <v>11.2</v>
      </c>
      <c r="T55" s="44">
        <v>11.2</v>
      </c>
      <c r="U55" s="44">
        <v>11.2</v>
      </c>
      <c r="V55" s="44">
        <v>11.2</v>
      </c>
      <c r="W55" s="44">
        <v>11.2</v>
      </c>
      <c r="X55" s="44">
        <v>11.2</v>
      </c>
      <c r="Y55" s="44">
        <v>11.2</v>
      </c>
      <c r="Z55" s="44">
        <v>11.2</v>
      </c>
      <c r="AA55" s="44">
        <v>11.2</v>
      </c>
      <c r="AB55" s="44">
        <v>11.2</v>
      </c>
      <c r="AC55" s="44">
        <v>11.2</v>
      </c>
      <c r="AD55" s="44">
        <v>11.2</v>
      </c>
      <c r="AE55" s="44">
        <v>11.2</v>
      </c>
      <c r="AF55" s="44">
        <v>11.2</v>
      </c>
      <c r="AG55" s="48">
        <v>13.5</v>
      </c>
      <c r="AH55" s="46">
        <f t="shared" si="2"/>
        <v>11.2</v>
      </c>
      <c r="AI55" s="47">
        <f t="shared" si="3"/>
        <v>11.1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4.2</v>
      </c>
      <c r="C57" s="44">
        <v>4.2</v>
      </c>
      <c r="D57" s="44">
        <v>4.2</v>
      </c>
      <c r="E57" s="44">
        <v>4.2</v>
      </c>
      <c r="F57" s="44">
        <v>4.2</v>
      </c>
      <c r="G57" s="44">
        <v>4.2</v>
      </c>
      <c r="H57" s="44">
        <v>4.2</v>
      </c>
      <c r="I57" s="44">
        <v>4.2</v>
      </c>
      <c r="J57" s="44">
        <v>4.2</v>
      </c>
      <c r="K57" s="44">
        <v>4.2</v>
      </c>
      <c r="L57" s="44">
        <v>4.2</v>
      </c>
      <c r="M57" s="44">
        <v>4.2</v>
      </c>
      <c r="N57" s="44">
        <v>4.2</v>
      </c>
      <c r="O57" s="44">
        <v>4.2</v>
      </c>
      <c r="P57" s="44">
        <v>4.2</v>
      </c>
      <c r="Q57" s="44">
        <v>4.2</v>
      </c>
      <c r="R57" s="44">
        <v>4.2</v>
      </c>
      <c r="S57" s="44">
        <v>4.2</v>
      </c>
      <c r="T57" s="44">
        <v>4.2</v>
      </c>
      <c r="U57" s="44">
        <v>4.2</v>
      </c>
      <c r="V57" s="44">
        <v>4.2</v>
      </c>
      <c r="W57" s="44">
        <v>4.2</v>
      </c>
      <c r="X57" s="44">
        <v>4.2</v>
      </c>
      <c r="Y57" s="44">
        <v>4.2</v>
      </c>
      <c r="Z57" s="44">
        <v>4.2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4.2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5.7</v>
      </c>
      <c r="C58" s="44">
        <v>5.7</v>
      </c>
      <c r="D58" s="44">
        <v>5.7</v>
      </c>
      <c r="E58" s="44">
        <v>5.7</v>
      </c>
      <c r="F58" s="44">
        <v>5.7</v>
      </c>
      <c r="G58" s="44">
        <v>5.7</v>
      </c>
      <c r="H58" s="44">
        <v>5.7</v>
      </c>
      <c r="I58" s="44">
        <v>5.7</v>
      </c>
      <c r="J58" s="44">
        <v>5.7</v>
      </c>
      <c r="K58" s="44">
        <v>5.7</v>
      </c>
      <c r="L58" s="44">
        <v>5.7</v>
      </c>
      <c r="M58" s="44">
        <v>5.7</v>
      </c>
      <c r="N58" s="44">
        <v>5.7</v>
      </c>
      <c r="O58" s="44">
        <v>5.7</v>
      </c>
      <c r="P58" s="44">
        <v>5.7</v>
      </c>
      <c r="Q58" s="44">
        <v>5.7</v>
      </c>
      <c r="R58" s="44">
        <v>5.7</v>
      </c>
      <c r="S58" s="44">
        <v>5.7</v>
      </c>
      <c r="T58" s="44">
        <v>5.7</v>
      </c>
      <c r="U58" s="44">
        <v>5.7</v>
      </c>
      <c r="V58" s="44">
        <v>5.7</v>
      </c>
      <c r="W58" s="44">
        <v>5.7</v>
      </c>
      <c r="X58" s="44">
        <v>5.7</v>
      </c>
      <c r="Y58" s="44">
        <v>5.7</v>
      </c>
      <c r="Z58" s="44">
        <v>5.7</v>
      </c>
      <c r="AA58" s="44">
        <v>4</v>
      </c>
      <c r="AB58" s="44">
        <v>4</v>
      </c>
      <c r="AC58" s="44">
        <v>4</v>
      </c>
      <c r="AD58" s="44">
        <v>4</v>
      </c>
      <c r="AE58" s="44">
        <v>4</v>
      </c>
      <c r="AF58" s="44">
        <v>4</v>
      </c>
      <c r="AG58" s="48">
        <v>12</v>
      </c>
      <c r="AH58" s="46">
        <f t="shared" si="2"/>
        <v>5.7</v>
      </c>
      <c r="AI58" s="47">
        <f t="shared" si="3"/>
        <v>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0.5</v>
      </c>
      <c r="AB59" s="44">
        <v>0.5</v>
      </c>
      <c r="AC59" s="44">
        <v>0.5</v>
      </c>
      <c r="AD59" s="44">
        <v>0.5</v>
      </c>
      <c r="AE59" s="44">
        <v>0.5</v>
      </c>
      <c r="AF59" s="44">
        <v>0.5</v>
      </c>
      <c r="AG59" s="48">
        <v>12</v>
      </c>
      <c r="AH59" s="46">
        <f t="shared" si="2"/>
        <v>0.5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11.1</v>
      </c>
      <c r="C60" s="44">
        <v>11.1</v>
      </c>
      <c r="D60" s="44">
        <v>11.1</v>
      </c>
      <c r="E60" s="44">
        <v>11.1</v>
      </c>
      <c r="F60" s="44">
        <v>11.1</v>
      </c>
      <c r="G60" s="44">
        <v>11.1</v>
      </c>
      <c r="H60" s="44">
        <v>11.1</v>
      </c>
      <c r="I60" s="44">
        <v>11.1</v>
      </c>
      <c r="J60" s="44">
        <v>11.1</v>
      </c>
      <c r="K60" s="44">
        <v>11.1</v>
      </c>
      <c r="L60" s="44">
        <v>11.1</v>
      </c>
      <c r="M60" s="44">
        <v>11.1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11.2</v>
      </c>
      <c r="AB60" s="44">
        <v>11.2</v>
      </c>
      <c r="AC60" s="44">
        <v>11.2</v>
      </c>
      <c r="AD60" s="44">
        <v>11.2</v>
      </c>
      <c r="AE60" s="44">
        <v>11.2</v>
      </c>
      <c r="AF60" s="44">
        <v>11.2</v>
      </c>
      <c r="AG60" s="48">
        <v>12</v>
      </c>
      <c r="AH60" s="46">
        <f t="shared" si="2"/>
        <v>11.2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13.1</v>
      </c>
      <c r="C61" s="44">
        <v>13.1</v>
      </c>
      <c r="D61" s="44">
        <v>13.1</v>
      </c>
      <c r="E61" s="44">
        <v>13.1</v>
      </c>
      <c r="F61" s="44">
        <v>13.1</v>
      </c>
      <c r="G61" s="44">
        <v>13.1</v>
      </c>
      <c r="H61" s="44">
        <v>13.1</v>
      </c>
      <c r="I61" s="44">
        <v>13.1</v>
      </c>
      <c r="J61" s="44">
        <v>13.1</v>
      </c>
      <c r="K61" s="44">
        <v>13.1</v>
      </c>
      <c r="L61" s="44">
        <v>13.1</v>
      </c>
      <c r="M61" s="44">
        <v>13.1</v>
      </c>
      <c r="N61" s="44">
        <v>13.1</v>
      </c>
      <c r="O61" s="44">
        <v>13.1</v>
      </c>
      <c r="P61" s="44">
        <v>13.1</v>
      </c>
      <c r="Q61" s="44">
        <v>13.1</v>
      </c>
      <c r="R61" s="44">
        <v>13.1</v>
      </c>
      <c r="S61" s="44">
        <v>13.1</v>
      </c>
      <c r="T61" s="44">
        <v>13.1</v>
      </c>
      <c r="U61" s="44">
        <v>13.1</v>
      </c>
      <c r="V61" s="44">
        <v>13.1</v>
      </c>
      <c r="W61" s="44">
        <v>13.1</v>
      </c>
      <c r="X61" s="44">
        <v>13.1</v>
      </c>
      <c r="Y61" s="44">
        <v>13.1</v>
      </c>
      <c r="Z61" s="44">
        <v>13.1</v>
      </c>
      <c r="AA61" s="44">
        <v>11.5</v>
      </c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13.1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</v>
      </c>
      <c r="C67" s="44">
        <v>4</v>
      </c>
      <c r="D67" s="44">
        <v>4</v>
      </c>
      <c r="E67" s="44">
        <v>4</v>
      </c>
      <c r="F67" s="44">
        <v>4</v>
      </c>
      <c r="G67" s="44">
        <v>4</v>
      </c>
      <c r="H67" s="44">
        <v>4</v>
      </c>
      <c r="I67" s="44">
        <v>4</v>
      </c>
      <c r="J67" s="44">
        <v>4</v>
      </c>
      <c r="K67" s="44">
        <v>4</v>
      </c>
      <c r="L67" s="44">
        <v>4</v>
      </c>
      <c r="M67" s="44">
        <v>4</v>
      </c>
      <c r="N67" s="44">
        <v>4</v>
      </c>
      <c r="O67" s="44">
        <v>4</v>
      </c>
      <c r="P67" s="44">
        <v>4</v>
      </c>
      <c r="Q67" s="44">
        <v>4</v>
      </c>
      <c r="R67" s="44">
        <v>4</v>
      </c>
      <c r="S67" s="44">
        <v>4</v>
      </c>
      <c r="T67" s="44">
        <v>4</v>
      </c>
      <c r="U67" s="44">
        <v>4</v>
      </c>
      <c r="V67" s="44">
        <v>4</v>
      </c>
      <c r="W67" s="44">
        <v>4</v>
      </c>
      <c r="X67" s="44">
        <v>4</v>
      </c>
      <c r="Y67" s="44">
        <v>4</v>
      </c>
      <c r="Z67" s="44">
        <v>4</v>
      </c>
      <c r="AA67" s="44">
        <v>3.8</v>
      </c>
      <c r="AB67" s="44">
        <v>3.8</v>
      </c>
      <c r="AC67" s="44">
        <v>3.8</v>
      </c>
      <c r="AD67" s="44">
        <v>3.8</v>
      </c>
      <c r="AE67" s="44">
        <v>3.8</v>
      </c>
      <c r="AF67" s="44">
        <v>3.8</v>
      </c>
      <c r="AG67" s="61">
        <v>10</v>
      </c>
      <c r="AH67" s="46">
        <f t="shared" si="2"/>
        <v>4</v>
      </c>
      <c r="AI67" s="47">
        <f t="shared" si="3"/>
        <v>3.8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200</v>
      </c>
      <c r="N69" s="66">
        <v>200</v>
      </c>
      <c r="O69" s="66">
        <v>200</v>
      </c>
      <c r="P69" s="66">
        <v>200</v>
      </c>
      <c r="Q69" s="66">
        <v>200</v>
      </c>
      <c r="R69" s="66">
        <v>200</v>
      </c>
      <c r="S69" s="66">
        <v>200</v>
      </c>
      <c r="T69" s="66">
        <v>200</v>
      </c>
      <c r="U69" s="66">
        <v>200</v>
      </c>
      <c r="V69" s="66">
        <v>200</v>
      </c>
      <c r="W69" s="66">
        <v>200</v>
      </c>
      <c r="X69" s="66">
        <v>200</v>
      </c>
      <c r="Y69" s="66">
        <v>200</v>
      </c>
      <c r="Z69" s="66">
        <v>200</v>
      </c>
      <c r="AA69" s="66">
        <v>200</v>
      </c>
      <c r="AB69" s="66">
        <v>200</v>
      </c>
      <c r="AC69" s="66">
        <v>200</v>
      </c>
      <c r="AD69" s="66">
        <v>200</v>
      </c>
      <c r="AE69" s="66">
        <v>200</v>
      </c>
      <c r="AF69" s="66">
        <v>200</v>
      </c>
      <c r="AG69" s="64">
        <v>85</v>
      </c>
      <c r="AH69" s="46">
        <f t="shared" si="2"/>
        <v>200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v>145.19999999999999</v>
      </c>
      <c r="C70" s="66">
        <v>145.19999999999999</v>
      </c>
      <c r="D70" s="66">
        <v>145.19999999999999</v>
      </c>
      <c r="E70" s="66">
        <v>145.19999999999999</v>
      </c>
      <c r="F70" s="66">
        <v>145.19999999999999</v>
      </c>
      <c r="G70" s="66">
        <v>145.19999999999999</v>
      </c>
      <c r="H70" s="66">
        <v>145.19999999999999</v>
      </c>
      <c r="I70" s="66">
        <v>145.19999999999999</v>
      </c>
      <c r="J70" s="66">
        <v>145.19999999999999</v>
      </c>
      <c r="K70" s="66">
        <v>145.19999999999999</v>
      </c>
      <c r="L70" s="66">
        <v>145.19999999999999</v>
      </c>
      <c r="M70" s="66">
        <f t="shared" ref="M70:X70" si="20">76.9+62</f>
        <v>138.9</v>
      </c>
      <c r="N70" s="66">
        <f t="shared" si="20"/>
        <v>138.9</v>
      </c>
      <c r="O70" s="66">
        <f t="shared" si="20"/>
        <v>138.9</v>
      </c>
      <c r="P70" s="66">
        <f t="shared" si="20"/>
        <v>138.9</v>
      </c>
      <c r="Q70" s="66">
        <f t="shared" si="20"/>
        <v>138.9</v>
      </c>
      <c r="R70" s="66">
        <f t="shared" si="20"/>
        <v>138.9</v>
      </c>
      <c r="S70" s="66">
        <f t="shared" si="20"/>
        <v>138.9</v>
      </c>
      <c r="T70" s="66">
        <f t="shared" si="20"/>
        <v>138.9</v>
      </c>
      <c r="U70" s="66">
        <f t="shared" si="20"/>
        <v>138.9</v>
      </c>
      <c r="V70" s="66">
        <f t="shared" si="20"/>
        <v>138.9</v>
      </c>
      <c r="W70" s="66">
        <f t="shared" si="20"/>
        <v>138.9</v>
      </c>
      <c r="X70" s="66">
        <f t="shared" si="20"/>
        <v>138.9</v>
      </c>
      <c r="Y70" s="66">
        <f t="shared" ref="Y70:Z70" si="21">76.9+62</f>
        <v>138.9</v>
      </c>
      <c r="Z70" s="66">
        <f t="shared" si="21"/>
        <v>138.9</v>
      </c>
      <c r="AA70" s="66">
        <f t="shared" ref="AA70:AF70" si="22">71.5+89.4</f>
        <v>160.9</v>
      </c>
      <c r="AB70" s="66">
        <f t="shared" si="22"/>
        <v>160.9</v>
      </c>
      <c r="AC70" s="66">
        <f t="shared" si="22"/>
        <v>160.9</v>
      </c>
      <c r="AD70" s="66">
        <f t="shared" si="22"/>
        <v>160.9</v>
      </c>
      <c r="AE70" s="66">
        <f t="shared" si="22"/>
        <v>160.9</v>
      </c>
      <c r="AF70" s="66">
        <f t="shared" si="22"/>
        <v>160.9</v>
      </c>
      <c r="AG70" s="64">
        <v>240</v>
      </c>
      <c r="AH70" s="46">
        <f t="shared" si="2"/>
        <v>160.9</v>
      </c>
      <c r="AI70" s="47">
        <f t="shared" si="3"/>
        <v>138.9</v>
      </c>
      <c r="AK70" s="49"/>
    </row>
    <row r="71" spans="1:88" ht="15.75" thickBot="1" x14ac:dyDescent="0.3">
      <c r="A71" s="69" t="s">
        <v>90</v>
      </c>
      <c r="B71" s="70">
        <f t="shared" ref="B71" si="23">SUM(B11:B69)</f>
        <v>1141.17</v>
      </c>
      <c r="C71" s="70">
        <f>SUM(C11:C69)</f>
        <v>1163.1599999999999</v>
      </c>
      <c r="D71" s="70">
        <f>SUM(D11:D69)</f>
        <v>1118.1600000000001</v>
      </c>
      <c r="E71" s="70">
        <f>SUM(E11:E69)</f>
        <v>1118.1600000000001</v>
      </c>
      <c r="F71" s="70">
        <f>SUM(F11:F69)</f>
        <v>1118.1600000000001</v>
      </c>
      <c r="G71" s="70">
        <f t="shared" ref="G71:AG71" si="24">SUM(G11:G69)</f>
        <v>1139.1599999999999</v>
      </c>
      <c r="H71" s="70">
        <f t="shared" si="24"/>
        <v>1149.1599999999999</v>
      </c>
      <c r="I71" s="70">
        <f t="shared" si="24"/>
        <v>1149.1599999999999</v>
      </c>
      <c r="J71" s="70">
        <f t="shared" si="24"/>
        <v>1149.1599999999999</v>
      </c>
      <c r="K71" s="70">
        <f t="shared" si="24"/>
        <v>1149.1599999999999</v>
      </c>
      <c r="L71" s="70">
        <f t="shared" si="24"/>
        <v>1149.1599999999999</v>
      </c>
      <c r="M71" s="70">
        <f t="shared" ref="M71:N71" si="25">SUM(M11:M69)</f>
        <v>1092.4000000000001</v>
      </c>
      <c r="N71" s="70">
        <f t="shared" si="25"/>
        <v>1092.4000000000001</v>
      </c>
      <c r="O71" s="70">
        <f t="shared" ref="O71:P71" si="26">SUM(O11:O69)</f>
        <v>1092.4000000000001</v>
      </c>
      <c r="P71" s="70">
        <f t="shared" si="26"/>
        <v>1092.4000000000001</v>
      </c>
      <c r="Q71" s="70">
        <f t="shared" ref="Q71:R71" si="27">SUM(Q11:Q69)</f>
        <v>1092.4000000000001</v>
      </c>
      <c r="R71" s="70">
        <f t="shared" si="27"/>
        <v>1092.4000000000001</v>
      </c>
      <c r="S71" s="70">
        <f t="shared" ref="S71:T71" si="28">SUM(S11:S69)</f>
        <v>1092.4000000000001</v>
      </c>
      <c r="T71" s="70">
        <f t="shared" si="28"/>
        <v>1092.4000000000001</v>
      </c>
      <c r="U71" s="70">
        <f t="shared" ref="U71:V71" si="29">SUM(U11:U69)</f>
        <v>1092.4000000000001</v>
      </c>
      <c r="V71" s="70">
        <f t="shared" si="29"/>
        <v>1092.4000000000001</v>
      </c>
      <c r="W71" s="70">
        <f t="shared" ref="W71:X71" si="30">SUM(W11:W69)</f>
        <v>1092.4000000000001</v>
      </c>
      <c r="X71" s="70">
        <f t="shared" si="30"/>
        <v>1092.4000000000001</v>
      </c>
      <c r="Y71" s="70">
        <f t="shared" ref="Y71" si="31">SUM(Y11:Y69)</f>
        <v>1092.4000000000001</v>
      </c>
      <c r="Z71" s="70">
        <f t="shared" ref="Z71" si="32">SUM(Z11:Z69)</f>
        <v>1092.4000000000001</v>
      </c>
      <c r="AA71" s="70">
        <f t="shared" ref="AA71:AC71" si="33">SUM(AA11:AA69)</f>
        <v>1258.3999999999999</v>
      </c>
      <c r="AB71" s="70">
        <f t="shared" si="33"/>
        <v>1216.5999999999999</v>
      </c>
      <c r="AC71" s="70">
        <f t="shared" si="33"/>
        <v>1216.5999999999999</v>
      </c>
      <c r="AD71" s="70">
        <f t="shared" si="24"/>
        <v>1216.5999999999999</v>
      </c>
      <c r="AE71" s="70">
        <f t="shared" ref="AE71" si="34">SUM(AE11:AE69)</f>
        <v>1231.3999999999999</v>
      </c>
      <c r="AF71" s="70">
        <f t="shared" si="24"/>
        <v>1231.3999999999999</v>
      </c>
      <c r="AG71" s="70">
        <f t="shared" si="24"/>
        <v>1812.2049999999999</v>
      </c>
      <c r="AH71" s="46">
        <f t="shared" si="2"/>
        <v>1258.3999999999999</v>
      </c>
      <c r="AI71" s="47">
        <f t="shared" si="3"/>
        <v>1092.4000000000001</v>
      </c>
      <c r="AK71" s="49"/>
    </row>
    <row r="72" spans="1:88" x14ac:dyDescent="0.25">
      <c r="A72" s="71" t="s">
        <v>91</v>
      </c>
      <c r="B72" s="44">
        <v>458.1</v>
      </c>
      <c r="C72" s="44">
        <v>460.9</v>
      </c>
      <c r="D72" s="44">
        <v>458.2</v>
      </c>
      <c r="E72" s="44">
        <v>458</v>
      </c>
      <c r="F72" s="44">
        <v>422</v>
      </c>
      <c r="G72" s="44">
        <v>422</v>
      </c>
      <c r="H72" s="44">
        <v>400</v>
      </c>
      <c r="I72" s="44">
        <v>400</v>
      </c>
      <c r="J72" s="44">
        <v>430</v>
      </c>
      <c r="K72" s="44">
        <v>430</v>
      </c>
      <c r="L72" s="44">
        <v>458</v>
      </c>
      <c r="M72" s="44">
        <v>458</v>
      </c>
      <c r="N72" s="44">
        <v>458</v>
      </c>
      <c r="O72" s="44">
        <v>458</v>
      </c>
      <c r="P72" s="44">
        <v>373</v>
      </c>
      <c r="Q72" s="44">
        <v>373</v>
      </c>
      <c r="R72" s="44">
        <v>373</v>
      </c>
      <c r="S72" s="44">
        <v>349.8</v>
      </c>
      <c r="T72" s="44">
        <v>343.8</v>
      </c>
      <c r="U72" s="44">
        <v>301.8</v>
      </c>
      <c r="V72" s="44">
        <v>332</v>
      </c>
      <c r="W72" s="44">
        <v>332.1</v>
      </c>
      <c r="X72" s="44">
        <v>362</v>
      </c>
      <c r="Y72" s="44">
        <v>362</v>
      </c>
      <c r="Z72" s="44">
        <v>362.2</v>
      </c>
      <c r="AA72" s="44">
        <v>439.9</v>
      </c>
      <c r="AB72" s="44">
        <v>458</v>
      </c>
      <c r="AC72" s="44">
        <v>458</v>
      </c>
      <c r="AD72" s="44">
        <v>458</v>
      </c>
      <c r="AE72" s="44">
        <v>458</v>
      </c>
      <c r="AF72" s="44">
        <v>458</v>
      </c>
      <c r="AG72" s="61">
        <v>456</v>
      </c>
      <c r="AH72" s="46">
        <f t="shared" si="2"/>
        <v>460.9</v>
      </c>
      <c r="AI72" s="47">
        <f t="shared" si="3"/>
        <v>301.8</v>
      </c>
      <c r="AK72" s="49"/>
    </row>
    <row r="73" spans="1:88" x14ac:dyDescent="0.25">
      <c r="A73" s="72" t="s">
        <v>92</v>
      </c>
      <c r="B73" s="43">
        <v>84.4</v>
      </c>
      <c r="C73" s="43">
        <v>84.1</v>
      </c>
      <c r="D73" s="43">
        <v>84.1</v>
      </c>
      <c r="E73" s="43">
        <v>33</v>
      </c>
      <c r="F73" s="43">
        <v>68.900000000000006</v>
      </c>
      <c r="G73" s="43">
        <v>68.900000000000006</v>
      </c>
      <c r="H73" s="43">
        <v>68.900000000000006</v>
      </c>
      <c r="I73" s="43">
        <v>68.900000000000006</v>
      </c>
      <c r="J73" s="43">
        <v>101</v>
      </c>
      <c r="K73" s="43">
        <v>101</v>
      </c>
      <c r="L73" s="43">
        <v>70</v>
      </c>
      <c r="M73" s="43">
        <v>69</v>
      </c>
      <c r="N73" s="43">
        <v>69</v>
      </c>
      <c r="O73" s="43">
        <v>69</v>
      </c>
      <c r="P73" s="43">
        <v>69</v>
      </c>
      <c r="Q73" s="43">
        <v>69</v>
      </c>
      <c r="R73" s="43">
        <v>69</v>
      </c>
      <c r="S73" s="43">
        <v>89.9</v>
      </c>
      <c r="T73" s="43">
        <v>67.900000000000006</v>
      </c>
      <c r="U73" s="43">
        <v>69</v>
      </c>
      <c r="V73" s="43">
        <v>90.7</v>
      </c>
      <c r="W73" s="43">
        <v>89.9</v>
      </c>
      <c r="X73" s="43">
        <v>83.9</v>
      </c>
      <c r="Y73" s="43">
        <v>83.9</v>
      </c>
      <c r="Z73" s="43">
        <v>86.9</v>
      </c>
      <c r="AA73" s="43">
        <v>90.1</v>
      </c>
      <c r="AB73" s="43">
        <v>96</v>
      </c>
      <c r="AC73" s="43">
        <v>96</v>
      </c>
      <c r="AD73" s="43">
        <v>96</v>
      </c>
      <c r="AE73" s="43">
        <v>96</v>
      </c>
      <c r="AF73" s="43">
        <v>102</v>
      </c>
      <c r="AG73" s="64">
        <v>111</v>
      </c>
      <c r="AH73" s="46">
        <f t="shared" si="2"/>
        <v>102</v>
      </c>
      <c r="AI73" s="47">
        <f t="shared" si="3"/>
        <v>33</v>
      </c>
      <c r="AK73" s="49"/>
    </row>
    <row r="74" spans="1:88" x14ac:dyDescent="0.25">
      <c r="A74" s="73" t="s">
        <v>93</v>
      </c>
      <c r="B74" s="43">
        <v>50.1</v>
      </c>
      <c r="C74" s="43">
        <v>53</v>
      </c>
      <c r="D74" s="43">
        <v>53</v>
      </c>
      <c r="E74" s="43">
        <v>51.5</v>
      </c>
      <c r="F74" s="43">
        <v>52</v>
      </c>
      <c r="G74" s="43">
        <v>52</v>
      </c>
      <c r="H74" s="43">
        <v>52</v>
      </c>
      <c r="I74" s="43">
        <v>52</v>
      </c>
      <c r="J74" s="43">
        <v>52</v>
      </c>
      <c r="K74" s="43">
        <v>52</v>
      </c>
      <c r="L74" s="43">
        <v>52</v>
      </c>
      <c r="M74" s="43">
        <v>45.3</v>
      </c>
      <c r="N74" s="43">
        <v>45.3</v>
      </c>
      <c r="O74" s="43">
        <v>45.3</v>
      </c>
      <c r="P74" s="43">
        <v>45.3</v>
      </c>
      <c r="Q74" s="43">
        <v>45.3</v>
      </c>
      <c r="R74" s="43">
        <v>45.3</v>
      </c>
      <c r="S74" s="43">
        <v>40.4</v>
      </c>
      <c r="T74" s="43">
        <v>37.700000000000003</v>
      </c>
      <c r="U74" s="43">
        <v>38</v>
      </c>
      <c r="V74" s="43">
        <v>37.799999999999997</v>
      </c>
      <c r="W74" s="43">
        <v>42.5</v>
      </c>
      <c r="X74" s="43">
        <v>37</v>
      </c>
      <c r="Y74" s="43">
        <v>37</v>
      </c>
      <c r="Z74" s="43">
        <v>38.200000000000003</v>
      </c>
      <c r="AA74" s="43">
        <v>39.9</v>
      </c>
      <c r="AB74" s="43">
        <v>55</v>
      </c>
      <c r="AC74" s="43">
        <v>55</v>
      </c>
      <c r="AD74" s="43">
        <v>55</v>
      </c>
      <c r="AE74" s="43">
        <v>55</v>
      </c>
      <c r="AF74" s="43">
        <v>55</v>
      </c>
      <c r="AG74" s="64">
        <v>60</v>
      </c>
      <c r="AH74" s="46">
        <f t="shared" si="2"/>
        <v>55</v>
      </c>
      <c r="AI74" s="47">
        <f t="shared" si="3"/>
        <v>37</v>
      </c>
      <c r="AK74" s="49"/>
    </row>
    <row r="75" spans="1:88" x14ac:dyDescent="0.25">
      <c r="A75" s="74" t="s">
        <v>94</v>
      </c>
      <c r="B75" s="43">
        <v>29.8</v>
      </c>
      <c r="C75" s="43">
        <v>29.9</v>
      </c>
      <c r="D75" s="43">
        <v>29.9</v>
      </c>
      <c r="E75" s="43">
        <v>29.9</v>
      </c>
      <c r="F75" s="43">
        <v>29.9</v>
      </c>
      <c r="G75" s="43">
        <v>29.9</v>
      </c>
      <c r="H75" s="43">
        <v>29.9</v>
      </c>
      <c r="I75" s="43">
        <v>29.9</v>
      </c>
      <c r="J75" s="43">
        <v>29.9</v>
      </c>
      <c r="K75" s="43">
        <v>29.9</v>
      </c>
      <c r="L75" s="43">
        <v>29.9</v>
      </c>
      <c r="M75" s="43">
        <v>29.9</v>
      </c>
      <c r="N75" s="43">
        <v>29.9</v>
      </c>
      <c r="O75" s="43">
        <v>29.9</v>
      </c>
      <c r="P75" s="43">
        <v>29.9</v>
      </c>
      <c r="Q75" s="43">
        <v>29.9</v>
      </c>
      <c r="R75" s="43">
        <v>29.9</v>
      </c>
      <c r="S75" s="43">
        <v>29.9</v>
      </c>
      <c r="T75" s="43">
        <v>29.9</v>
      </c>
      <c r="U75" s="43">
        <v>29.9</v>
      </c>
      <c r="V75" s="43">
        <v>29.8</v>
      </c>
      <c r="W75" s="43">
        <v>29.8</v>
      </c>
      <c r="X75" s="43">
        <v>29.8</v>
      </c>
      <c r="Y75" s="43">
        <v>29.8</v>
      </c>
      <c r="Z75" s="43">
        <v>29.9</v>
      </c>
      <c r="AA75" s="43">
        <v>36.299999999999997</v>
      </c>
      <c r="AB75" s="43">
        <v>41.7</v>
      </c>
      <c r="AC75" s="43">
        <v>41.7</v>
      </c>
      <c r="AD75" s="43">
        <v>41.7</v>
      </c>
      <c r="AE75" s="43">
        <v>41.7</v>
      </c>
      <c r="AF75" s="43">
        <v>41.7</v>
      </c>
      <c r="AG75" s="75">
        <v>42.5</v>
      </c>
      <c r="AH75" s="46">
        <f t="shared" ref="AH75:AH138" si="35">MAX(B75:AF75)</f>
        <v>41.7</v>
      </c>
      <c r="AI75" s="47">
        <f t="shared" ref="AI75:AI138" si="36">MIN(B75:AF75)</f>
        <v>29.8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22.2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35"/>
        <v>22.2</v>
      </c>
      <c r="AI76" s="47">
        <f t="shared" si="36"/>
        <v>22.2</v>
      </c>
      <c r="AK76" s="49"/>
    </row>
    <row r="77" spans="1:88" ht="15.75" thickBot="1" x14ac:dyDescent="0.3">
      <c r="A77" s="76" t="s">
        <v>96</v>
      </c>
      <c r="B77" s="77">
        <v>13.7</v>
      </c>
      <c r="C77" s="77">
        <v>13.4</v>
      </c>
      <c r="D77" s="77">
        <v>13.4</v>
      </c>
      <c r="E77" s="77">
        <v>13.4</v>
      </c>
      <c r="F77" s="77">
        <v>13.4</v>
      </c>
      <c r="G77" s="77">
        <v>13.4</v>
      </c>
      <c r="H77" s="77">
        <v>13.4</v>
      </c>
      <c r="I77" s="77">
        <v>13.4</v>
      </c>
      <c r="J77" s="77">
        <v>13.4</v>
      </c>
      <c r="K77" s="77">
        <v>13.4</v>
      </c>
      <c r="L77" s="77">
        <v>13.4</v>
      </c>
      <c r="M77" s="77">
        <v>13.4</v>
      </c>
      <c r="N77" s="77">
        <v>13.4</v>
      </c>
      <c r="O77" s="77">
        <v>13.4</v>
      </c>
      <c r="P77" s="77">
        <v>13.4</v>
      </c>
      <c r="Q77" s="77">
        <v>13.4</v>
      </c>
      <c r="R77" s="77">
        <v>13.4</v>
      </c>
      <c r="S77" s="77">
        <v>10</v>
      </c>
      <c r="T77" s="77">
        <v>10</v>
      </c>
      <c r="U77" s="77">
        <v>13.6</v>
      </c>
      <c r="V77" s="77">
        <v>13.6</v>
      </c>
      <c r="W77" s="77">
        <v>13.6</v>
      </c>
      <c r="X77" s="77">
        <v>13.6</v>
      </c>
      <c r="Y77" s="77">
        <v>13.6</v>
      </c>
      <c r="Z77" s="77">
        <v>13.5</v>
      </c>
      <c r="AA77" s="77">
        <v>13.6</v>
      </c>
      <c r="AB77" s="77">
        <v>13.6</v>
      </c>
      <c r="AC77" s="77">
        <v>13.6</v>
      </c>
      <c r="AD77" s="77">
        <v>13.6</v>
      </c>
      <c r="AE77" s="77">
        <v>13.6</v>
      </c>
      <c r="AF77" s="77">
        <v>13.6</v>
      </c>
      <c r="AG77" s="78">
        <v>14.8</v>
      </c>
      <c r="AH77" s="46">
        <f t="shared" si="35"/>
        <v>13.7</v>
      </c>
      <c r="AI77" s="47">
        <f t="shared" si="36"/>
        <v>10</v>
      </c>
      <c r="AK77" s="49"/>
    </row>
    <row r="78" spans="1:88" ht="15.75" thickBot="1" x14ac:dyDescent="0.3">
      <c r="A78" s="79" t="s">
        <v>97</v>
      </c>
      <c r="B78" s="70">
        <f t="shared" ref="B78" si="37">SUM(B72:B77)</f>
        <v>658.30000000000007</v>
      </c>
      <c r="C78" s="70">
        <f>SUM(C72:C77)</f>
        <v>663.5</v>
      </c>
      <c r="D78" s="70">
        <f>SUM(D72:D77)</f>
        <v>660.8</v>
      </c>
      <c r="E78" s="70">
        <f>SUM(E72:E77)</f>
        <v>608</v>
      </c>
      <c r="F78" s="70">
        <f>SUM(F72:F77)</f>
        <v>608.4</v>
      </c>
      <c r="G78" s="70">
        <f t="shared" ref="G78:AG78" si="38">SUM(G72:G77)</f>
        <v>608.4</v>
      </c>
      <c r="H78" s="70">
        <f t="shared" si="38"/>
        <v>586.4</v>
      </c>
      <c r="I78" s="70">
        <f t="shared" si="38"/>
        <v>586.4</v>
      </c>
      <c r="J78" s="70">
        <f t="shared" si="38"/>
        <v>648.5</v>
      </c>
      <c r="K78" s="70">
        <f t="shared" si="38"/>
        <v>648.5</v>
      </c>
      <c r="L78" s="70">
        <f t="shared" si="38"/>
        <v>645.5</v>
      </c>
      <c r="M78" s="70">
        <f t="shared" ref="M78:N78" si="39">SUM(M72:M77)</f>
        <v>637.79999999999995</v>
      </c>
      <c r="N78" s="70">
        <f t="shared" si="39"/>
        <v>637.79999999999995</v>
      </c>
      <c r="O78" s="70">
        <f t="shared" ref="O78:P78" si="40">SUM(O72:O77)</f>
        <v>637.79999999999995</v>
      </c>
      <c r="P78" s="70">
        <f t="shared" si="40"/>
        <v>552.80000000000007</v>
      </c>
      <c r="Q78" s="70">
        <f t="shared" ref="Q78:R78" si="41">SUM(Q72:Q77)</f>
        <v>552.80000000000007</v>
      </c>
      <c r="R78" s="70">
        <f t="shared" si="41"/>
        <v>552.80000000000007</v>
      </c>
      <c r="S78" s="70">
        <f t="shared" ref="S78:T78" si="42">SUM(S72:S77)</f>
        <v>542.20000000000005</v>
      </c>
      <c r="T78" s="70">
        <f t="shared" si="42"/>
        <v>511.5</v>
      </c>
      <c r="U78" s="70">
        <f t="shared" ref="U78:V78" si="43">SUM(U72:U77)</f>
        <v>474.5</v>
      </c>
      <c r="V78" s="70">
        <f t="shared" si="43"/>
        <v>526.1</v>
      </c>
      <c r="W78" s="70">
        <f t="shared" ref="W78:X78" si="44">SUM(W72:W77)</f>
        <v>530.1</v>
      </c>
      <c r="X78" s="70">
        <f t="shared" si="44"/>
        <v>548.5</v>
      </c>
      <c r="Y78" s="70">
        <f t="shared" ref="Y78" si="45">SUM(Y72:Y77)</f>
        <v>548.5</v>
      </c>
      <c r="Z78" s="70">
        <f t="shared" ref="Z78" si="46">SUM(Z72:Z77)</f>
        <v>552.90000000000009</v>
      </c>
      <c r="AA78" s="70">
        <f>SUM(AA72:AA77)</f>
        <v>642</v>
      </c>
      <c r="AB78" s="70">
        <f>SUM(AB72:AB77)</f>
        <v>686.50000000000011</v>
      </c>
      <c r="AC78" s="70">
        <f t="shared" si="38"/>
        <v>686.50000000000011</v>
      </c>
      <c r="AD78" s="70">
        <f t="shared" si="38"/>
        <v>686.50000000000011</v>
      </c>
      <c r="AE78" s="70">
        <f t="shared" ref="AE78" si="47">SUM(AE72:AE77)</f>
        <v>686.50000000000011</v>
      </c>
      <c r="AF78" s="70">
        <f t="shared" si="38"/>
        <v>692.50000000000011</v>
      </c>
      <c r="AG78" s="80">
        <f t="shared" si="38"/>
        <v>706.4</v>
      </c>
      <c r="AH78" s="46">
        <f t="shared" si="35"/>
        <v>692.50000000000011</v>
      </c>
      <c r="AI78" s="47">
        <f t="shared" si="36"/>
        <v>474.5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96.5</v>
      </c>
      <c r="C79" s="44">
        <v>94</v>
      </c>
      <c r="D79" s="44">
        <v>94</v>
      </c>
      <c r="E79" s="44">
        <v>94</v>
      </c>
      <c r="F79" s="44">
        <v>94</v>
      </c>
      <c r="G79" s="44">
        <v>94</v>
      </c>
      <c r="H79" s="44">
        <v>94</v>
      </c>
      <c r="I79" s="44">
        <v>94</v>
      </c>
      <c r="J79" s="44">
        <v>94</v>
      </c>
      <c r="K79" s="44">
        <v>94</v>
      </c>
      <c r="L79" s="44">
        <v>94</v>
      </c>
      <c r="M79" s="44">
        <v>96.3</v>
      </c>
      <c r="N79" s="44">
        <v>96.3</v>
      </c>
      <c r="O79" s="44">
        <v>96.3</v>
      </c>
      <c r="P79" s="44">
        <v>96.3</v>
      </c>
      <c r="Q79" s="44">
        <v>96.3</v>
      </c>
      <c r="R79" s="44">
        <v>96.3</v>
      </c>
      <c r="S79" s="44">
        <v>96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97</v>
      </c>
      <c r="AA79" s="44">
        <v>96.1</v>
      </c>
      <c r="AB79" s="44">
        <v>96.1</v>
      </c>
      <c r="AC79" s="44">
        <v>96.1</v>
      </c>
      <c r="AD79" s="44">
        <v>96.1</v>
      </c>
      <c r="AE79" s="44">
        <v>96.1</v>
      </c>
      <c r="AF79" s="44">
        <v>96.1</v>
      </c>
      <c r="AG79" s="61">
        <v>144</v>
      </c>
      <c r="AH79" s="46">
        <f t="shared" si="35"/>
        <v>97</v>
      </c>
      <c r="AI79" s="47">
        <f t="shared" si="36"/>
        <v>94</v>
      </c>
      <c r="AK79" s="49"/>
      <c r="AY79" s="1" t="s">
        <v>99</v>
      </c>
      <c r="AZ79" s="82">
        <f>ROUND(C97,0)</f>
        <v>-576</v>
      </c>
      <c r="BA79" s="81">
        <f t="shared" ref="BA79:BD83" si="48">D97</f>
        <v>-587</v>
      </c>
      <c r="BB79" s="81">
        <f t="shared" si="48"/>
        <v>-537.79999999999995</v>
      </c>
      <c r="BC79" s="81">
        <f t="shared" si="48"/>
        <v>-581</v>
      </c>
      <c r="BD79" s="81">
        <f t="shared" si="48"/>
        <v>-581</v>
      </c>
      <c r="BE79" s="82">
        <f>I97</f>
        <v>-540</v>
      </c>
      <c r="BF79" s="82">
        <f>K97</f>
        <v>-440</v>
      </c>
      <c r="BG79" s="82">
        <f t="shared" ref="BG79:BP83" si="49">M97</f>
        <v>-520.29999999999995</v>
      </c>
      <c r="BH79" s="82">
        <f t="shared" si="49"/>
        <v>-510</v>
      </c>
      <c r="BI79" s="82">
        <f t="shared" si="49"/>
        <v>-474</v>
      </c>
      <c r="BJ79" s="82">
        <f t="shared" si="49"/>
        <v>-429</v>
      </c>
      <c r="BK79" s="82">
        <f t="shared" si="49"/>
        <v>-424</v>
      </c>
      <c r="BL79" s="82">
        <f t="shared" si="49"/>
        <v>-399</v>
      </c>
      <c r="BM79" s="82">
        <f t="shared" si="49"/>
        <v>-270.89999999999998</v>
      </c>
      <c r="BN79" s="82">
        <f t="shared" si="49"/>
        <v>-380.1</v>
      </c>
      <c r="BO79" s="82">
        <f t="shared" si="49"/>
        <v>-362.1</v>
      </c>
      <c r="BP79" s="82">
        <f t="shared" si="49"/>
        <v>-411.6</v>
      </c>
      <c r="BQ79" s="82">
        <f>X97</f>
        <v>-517</v>
      </c>
      <c r="BR79" s="82">
        <f>Z97</f>
        <v>-377.7</v>
      </c>
      <c r="BS79" s="81">
        <f>AB97</f>
        <v>-533</v>
      </c>
      <c r="BT79" s="81">
        <f t="shared" ref="BT79:BV83" si="50">AD97</f>
        <v>-545</v>
      </c>
      <c r="BU79" s="81">
        <f t="shared" si="50"/>
        <v>-600</v>
      </c>
      <c r="BV79" s="81">
        <f t="shared" si="50"/>
        <v>-585</v>
      </c>
      <c r="BW79" s="81">
        <f>B97</f>
        <v>-483</v>
      </c>
    </row>
    <row r="80" spans="1:88" x14ac:dyDescent="0.25">
      <c r="A80" s="63" t="s">
        <v>100</v>
      </c>
      <c r="B80" s="43">
        <v>68.900000000000006</v>
      </c>
      <c r="C80" s="43">
        <v>69.2</v>
      </c>
      <c r="D80" s="43">
        <v>69.2</v>
      </c>
      <c r="E80" s="43">
        <v>69.2</v>
      </c>
      <c r="F80" s="43">
        <v>69.2</v>
      </c>
      <c r="G80" s="43">
        <v>69.2</v>
      </c>
      <c r="H80" s="43">
        <v>50</v>
      </c>
      <c r="I80" s="43">
        <v>50</v>
      </c>
      <c r="J80" s="43">
        <v>50</v>
      </c>
      <c r="K80" s="43">
        <v>50</v>
      </c>
      <c r="L80" s="43">
        <v>69</v>
      </c>
      <c r="M80" s="43">
        <v>68.599999999999994</v>
      </c>
      <c r="N80" s="43">
        <v>68.599999999999994</v>
      </c>
      <c r="O80" s="43">
        <v>68.599999999999994</v>
      </c>
      <c r="P80" s="43">
        <v>68.599999999999994</v>
      </c>
      <c r="Q80" s="43">
        <v>68.599999999999994</v>
      </c>
      <c r="R80" s="43">
        <v>68.599999999999994</v>
      </c>
      <c r="S80" s="43">
        <v>69.099999999999994</v>
      </c>
      <c r="T80" s="43">
        <v>69.099999999999994</v>
      </c>
      <c r="U80" s="43">
        <v>55.2</v>
      </c>
      <c r="V80" s="43">
        <v>55</v>
      </c>
      <c r="W80" s="43">
        <v>34.799999999999997</v>
      </c>
      <c r="X80" s="43">
        <v>64</v>
      </c>
      <c r="Y80" s="43">
        <v>64</v>
      </c>
      <c r="Z80" s="43">
        <v>24.7</v>
      </c>
      <c r="AA80" s="43">
        <v>39.1</v>
      </c>
      <c r="AB80" s="43">
        <v>65.400000000000006</v>
      </c>
      <c r="AC80" s="43">
        <v>65.400000000000006</v>
      </c>
      <c r="AD80" s="43">
        <v>65.400000000000006</v>
      </c>
      <c r="AE80" s="43">
        <v>65.400000000000006</v>
      </c>
      <c r="AF80" s="43">
        <v>65.400000000000006</v>
      </c>
      <c r="AG80" s="64">
        <v>70</v>
      </c>
      <c r="AH80" s="46">
        <f t="shared" si="35"/>
        <v>69.2</v>
      </c>
      <c r="AI80" s="47">
        <f t="shared" si="36"/>
        <v>24.7</v>
      </c>
      <c r="AK80" s="49"/>
      <c r="AY80" s="1" t="s">
        <v>101</v>
      </c>
      <c r="AZ80" s="82">
        <f>ROUND(C98,0)</f>
        <v>31</v>
      </c>
      <c r="BA80" s="81">
        <f t="shared" si="48"/>
        <v>31.5</v>
      </c>
      <c r="BB80" s="81">
        <f t="shared" si="48"/>
        <v>30.9</v>
      </c>
      <c r="BC80" s="81">
        <f t="shared" si="48"/>
        <v>25.2</v>
      </c>
      <c r="BD80" s="81">
        <f t="shared" si="48"/>
        <v>25.2</v>
      </c>
      <c r="BE80" s="82">
        <f>I98</f>
        <v>21.5</v>
      </c>
      <c r="BF80" s="82">
        <f>K98</f>
        <v>36</v>
      </c>
      <c r="BG80" s="82">
        <f t="shared" si="49"/>
        <v>52.3</v>
      </c>
      <c r="BH80" s="82">
        <f t="shared" si="49"/>
        <v>0</v>
      </c>
      <c r="BI80" s="82">
        <f t="shared" si="49"/>
        <v>0</v>
      </c>
      <c r="BJ80" s="82">
        <f t="shared" si="49"/>
        <v>0</v>
      </c>
      <c r="BK80" s="82">
        <f t="shared" si="49"/>
        <v>0</v>
      </c>
      <c r="BL80" s="82">
        <f t="shared" si="49"/>
        <v>0</v>
      </c>
      <c r="BM80" s="82">
        <f t="shared" si="49"/>
        <v>0</v>
      </c>
      <c r="BN80" s="82">
        <f t="shared" si="49"/>
        <v>0</v>
      </c>
      <c r="BO80" s="82">
        <f t="shared" si="49"/>
        <v>0</v>
      </c>
      <c r="BP80" s="82">
        <f t="shared" si="49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50"/>
        <v>0</v>
      </c>
      <c r="BU80" s="81">
        <f t="shared" si="50"/>
        <v>0</v>
      </c>
      <c r="BV80" s="81">
        <f t="shared" si="50"/>
        <v>0</v>
      </c>
      <c r="BW80" s="81">
        <f>B98</f>
        <v>6.2</v>
      </c>
    </row>
    <row r="81" spans="1:75" x14ac:dyDescent="0.25">
      <c r="A81" s="63" t="s">
        <v>102</v>
      </c>
      <c r="B81" s="43">
        <v>70.3</v>
      </c>
      <c r="C81" s="43">
        <v>61.6</v>
      </c>
      <c r="D81" s="43">
        <v>61.6</v>
      </c>
      <c r="E81" s="43">
        <v>69.8</v>
      </c>
      <c r="F81" s="43">
        <v>69.8</v>
      </c>
      <c r="G81" s="43">
        <v>69.8</v>
      </c>
      <c r="H81" s="43">
        <v>54</v>
      </c>
      <c r="I81" s="43">
        <v>54</v>
      </c>
      <c r="J81" s="43">
        <v>54</v>
      </c>
      <c r="K81" s="43">
        <v>54</v>
      </c>
      <c r="L81" s="43">
        <v>69</v>
      </c>
      <c r="M81" s="43">
        <v>71</v>
      </c>
      <c r="N81" s="43">
        <v>71</v>
      </c>
      <c r="O81" s="43">
        <v>71</v>
      </c>
      <c r="P81" s="43">
        <v>71</v>
      </c>
      <c r="Q81" s="43">
        <v>71</v>
      </c>
      <c r="R81" s="43">
        <v>71</v>
      </c>
      <c r="S81" s="43">
        <v>71.3</v>
      </c>
      <c r="T81" s="43">
        <v>71.5</v>
      </c>
      <c r="U81" s="43">
        <v>71</v>
      </c>
      <c r="V81" s="43">
        <v>65.8</v>
      </c>
      <c r="W81" s="43">
        <v>70.8</v>
      </c>
      <c r="X81" s="43">
        <v>70.5</v>
      </c>
      <c r="Y81" s="43">
        <v>70.5</v>
      </c>
      <c r="Z81" s="43">
        <v>71</v>
      </c>
      <c r="AA81" s="43">
        <v>71.5</v>
      </c>
      <c r="AB81" s="43">
        <v>70</v>
      </c>
      <c r="AC81" s="43">
        <v>70</v>
      </c>
      <c r="AD81" s="43">
        <v>70</v>
      </c>
      <c r="AE81" s="43">
        <v>70</v>
      </c>
      <c r="AF81" s="43">
        <v>70</v>
      </c>
      <c r="AG81" s="64">
        <v>69</v>
      </c>
      <c r="AH81" s="46">
        <f t="shared" si="35"/>
        <v>71.5</v>
      </c>
      <c r="AI81" s="47">
        <f t="shared" si="36"/>
        <v>54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8"/>
        <v>0</v>
      </c>
      <c r="BB81" s="81">
        <f t="shared" si="48"/>
        <v>0</v>
      </c>
      <c r="BC81" s="81">
        <f t="shared" si="48"/>
        <v>0</v>
      </c>
      <c r="BD81" s="81">
        <f t="shared" si="48"/>
        <v>0</v>
      </c>
      <c r="BE81" s="82">
        <f>I99</f>
        <v>0</v>
      </c>
      <c r="BF81" s="82">
        <f>K99</f>
        <v>0</v>
      </c>
      <c r="BG81" s="82">
        <f t="shared" si="49"/>
        <v>0</v>
      </c>
      <c r="BH81" s="82">
        <f t="shared" si="49"/>
        <v>58.9</v>
      </c>
      <c r="BI81" s="82">
        <f t="shared" si="49"/>
        <v>62</v>
      </c>
      <c r="BJ81" s="82">
        <f t="shared" si="49"/>
        <v>62</v>
      </c>
      <c r="BK81" s="82">
        <f t="shared" si="49"/>
        <v>65</v>
      </c>
      <c r="BL81" s="82">
        <f t="shared" si="49"/>
        <v>61.8</v>
      </c>
      <c r="BM81" s="82">
        <f t="shared" si="49"/>
        <v>59.7</v>
      </c>
      <c r="BN81" s="82">
        <f t="shared" si="49"/>
        <v>61.7</v>
      </c>
      <c r="BO81" s="82">
        <f t="shared" si="49"/>
        <v>57.4</v>
      </c>
      <c r="BP81" s="82">
        <f t="shared" si="49"/>
        <v>63.3</v>
      </c>
      <c r="BQ81" s="82">
        <f>X99</f>
        <v>20.100000000000001</v>
      </c>
      <c r="BR81" s="82">
        <f>Z99</f>
        <v>61.8</v>
      </c>
      <c r="BS81" s="81">
        <f>AB99</f>
        <v>69</v>
      </c>
      <c r="BT81" s="81">
        <f t="shared" si="50"/>
        <v>45.1</v>
      </c>
      <c r="BU81" s="81">
        <f t="shared" si="50"/>
        <v>45.9</v>
      </c>
      <c r="BV81" s="81">
        <f t="shared" si="50"/>
        <v>40.9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5"/>
        <v>58</v>
      </c>
      <c r="AI82" s="47">
        <f t="shared" si="36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20</v>
      </c>
      <c r="BA82" s="81">
        <f t="shared" si="48"/>
        <v>20.5</v>
      </c>
      <c r="BB82" s="81">
        <f t="shared" si="48"/>
        <v>18.399999999999999</v>
      </c>
      <c r="BC82" s="81">
        <f t="shared" si="48"/>
        <v>19.7</v>
      </c>
      <c r="BD82" s="81">
        <f t="shared" si="48"/>
        <v>19.7</v>
      </c>
      <c r="BE82" s="82">
        <f>I100</f>
        <v>14.4</v>
      </c>
      <c r="BF82" s="82">
        <f>K100</f>
        <v>10</v>
      </c>
      <c r="BG82" s="82">
        <f t="shared" si="49"/>
        <v>15</v>
      </c>
      <c r="BH82" s="82">
        <f t="shared" si="49"/>
        <v>16.7</v>
      </c>
      <c r="BI82" s="82">
        <f t="shared" si="49"/>
        <v>15.6</v>
      </c>
      <c r="BJ82" s="82">
        <f t="shared" si="49"/>
        <v>13.9</v>
      </c>
      <c r="BK82" s="82">
        <f t="shared" si="49"/>
        <v>13.9</v>
      </c>
      <c r="BL82" s="82">
        <f t="shared" si="49"/>
        <v>14.8</v>
      </c>
      <c r="BM82" s="82">
        <f t="shared" si="49"/>
        <v>13.5</v>
      </c>
      <c r="BN82" s="82">
        <f t="shared" si="49"/>
        <v>13.2</v>
      </c>
      <c r="BO82" s="82">
        <f t="shared" si="49"/>
        <v>16.899999999999999</v>
      </c>
      <c r="BP82" s="82">
        <f t="shared" si="49"/>
        <v>17.899999999999999</v>
      </c>
      <c r="BQ82" s="82">
        <f>X100</f>
        <v>18.2</v>
      </c>
      <c r="BR82" s="82">
        <f>Z100</f>
        <v>0</v>
      </c>
      <c r="BS82" s="81">
        <f>AB100</f>
        <v>0</v>
      </c>
      <c r="BT82" s="81">
        <f t="shared" si="50"/>
        <v>0</v>
      </c>
      <c r="BU82" s="81">
        <f t="shared" si="50"/>
        <v>0</v>
      </c>
      <c r="BV82" s="81">
        <f t="shared" si="50"/>
        <v>0</v>
      </c>
      <c r="BW82" s="81">
        <f>B100</f>
        <v>20</v>
      </c>
    </row>
    <row r="83" spans="1:75" x14ac:dyDescent="0.25">
      <c r="A83" s="63" t="s">
        <v>106</v>
      </c>
      <c r="B83" s="44">
        <v>14.6</v>
      </c>
      <c r="C83" s="44">
        <v>15.2</v>
      </c>
      <c r="D83" s="44">
        <v>15.2</v>
      </c>
      <c r="E83" s="44">
        <v>15.2</v>
      </c>
      <c r="F83" s="44">
        <v>15.2</v>
      </c>
      <c r="G83" s="44">
        <v>15.2</v>
      </c>
      <c r="H83" s="44">
        <v>15.2</v>
      </c>
      <c r="I83" s="44">
        <v>15.2</v>
      </c>
      <c r="J83" s="44">
        <v>15.2</v>
      </c>
      <c r="K83" s="44">
        <v>15.2</v>
      </c>
      <c r="L83" s="44">
        <v>15.2</v>
      </c>
      <c r="M83" s="44">
        <v>15</v>
      </c>
      <c r="N83" s="44">
        <v>0</v>
      </c>
      <c r="O83" s="44">
        <v>0</v>
      </c>
      <c r="P83" s="44">
        <v>14.8</v>
      </c>
      <c r="Q83" s="44">
        <v>14.8</v>
      </c>
      <c r="R83" s="44">
        <v>14.8</v>
      </c>
      <c r="S83" s="44">
        <v>15.2</v>
      </c>
      <c r="T83" s="44">
        <v>15.1</v>
      </c>
      <c r="U83" s="44">
        <v>15.1</v>
      </c>
      <c r="V83" s="44">
        <v>15</v>
      </c>
      <c r="W83" s="44">
        <v>11.1</v>
      </c>
      <c r="X83" s="44">
        <v>11.1</v>
      </c>
      <c r="Y83" s="44">
        <v>11.1</v>
      </c>
      <c r="Z83" s="44">
        <v>11.1</v>
      </c>
      <c r="AA83" s="44">
        <v>14.9</v>
      </c>
      <c r="AB83" s="44">
        <v>15.1</v>
      </c>
      <c r="AC83" s="44">
        <v>15.1</v>
      </c>
      <c r="AD83" s="44">
        <v>15.1</v>
      </c>
      <c r="AE83" s="44">
        <v>15.1</v>
      </c>
      <c r="AF83" s="44">
        <v>15.1</v>
      </c>
      <c r="AG83" s="64">
        <v>30</v>
      </c>
      <c r="AH83" s="46">
        <f t="shared" si="35"/>
        <v>15.2</v>
      </c>
      <c r="AI83" s="47">
        <f t="shared" si="36"/>
        <v>0</v>
      </c>
      <c r="AK83" s="49"/>
      <c r="AY83" s="1" t="s">
        <v>107</v>
      </c>
      <c r="AZ83" s="82">
        <f>ROUND(C101,0)</f>
        <v>0</v>
      </c>
      <c r="BA83" s="81">
        <f t="shared" si="48"/>
        <v>0</v>
      </c>
      <c r="BB83" s="81">
        <f t="shared" si="48"/>
        <v>0</v>
      </c>
      <c r="BC83" s="81">
        <f t="shared" si="48"/>
        <v>0</v>
      </c>
      <c r="BD83" s="81">
        <f t="shared" si="48"/>
        <v>0</v>
      </c>
      <c r="BE83" s="82">
        <f>I101</f>
        <v>62.1</v>
      </c>
      <c r="BF83" s="82">
        <f>K101</f>
        <v>59</v>
      </c>
      <c r="BG83" s="82">
        <f t="shared" si="49"/>
        <v>63.1</v>
      </c>
      <c r="BH83" s="82">
        <f t="shared" si="49"/>
        <v>63.1</v>
      </c>
      <c r="BI83" s="82">
        <f t="shared" si="49"/>
        <v>58</v>
      </c>
      <c r="BJ83" s="82">
        <f t="shared" si="49"/>
        <v>58</v>
      </c>
      <c r="BK83" s="82">
        <f t="shared" si="49"/>
        <v>63</v>
      </c>
      <c r="BL83" s="82">
        <f t="shared" si="49"/>
        <v>56</v>
      </c>
      <c r="BM83" s="82">
        <f t="shared" si="49"/>
        <v>58.5</v>
      </c>
      <c r="BN83" s="82">
        <f t="shared" si="49"/>
        <v>58.1</v>
      </c>
      <c r="BO83" s="82">
        <f t="shared" si="49"/>
        <v>64.8</v>
      </c>
      <c r="BP83" s="82">
        <f t="shared" si="49"/>
        <v>59.5</v>
      </c>
      <c r="BQ83" s="82">
        <f>X101</f>
        <v>62.2</v>
      </c>
      <c r="BR83" s="82">
        <f>Z101</f>
        <v>0</v>
      </c>
      <c r="BS83" s="81">
        <f>AB101</f>
        <v>0</v>
      </c>
      <c r="BT83" s="81">
        <f t="shared" si="50"/>
        <v>0</v>
      </c>
      <c r="BU83" s="81">
        <f t="shared" si="50"/>
        <v>0</v>
      </c>
      <c r="BV83" s="81">
        <f t="shared" si="50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5.8</v>
      </c>
      <c r="O84" s="44">
        <v>5.8</v>
      </c>
      <c r="P84" s="44">
        <v>15</v>
      </c>
      <c r="Q84" s="44">
        <v>15</v>
      </c>
      <c r="R84" s="44">
        <v>15</v>
      </c>
      <c r="S84" s="44">
        <v>11.9</v>
      </c>
      <c r="T84" s="44">
        <v>10.1</v>
      </c>
      <c r="U84" s="44">
        <v>2.5</v>
      </c>
      <c r="V84" s="44">
        <v>1.6</v>
      </c>
      <c r="W84" s="44">
        <v>0.7</v>
      </c>
      <c r="X84" s="44">
        <v>0.3</v>
      </c>
      <c r="Y84" s="44">
        <v>0.3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5"/>
        <v>15</v>
      </c>
      <c r="AI84" s="47">
        <f t="shared" si="36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51">M107</f>
        <v>0</v>
      </c>
      <c r="BH84" s="82">
        <f t="shared" si="51"/>
        <v>0</v>
      </c>
      <c r="BI84" s="82">
        <f t="shared" si="51"/>
        <v>0</v>
      </c>
      <c r="BJ84" s="82">
        <f t="shared" si="51"/>
        <v>0</v>
      </c>
      <c r="BK84" s="82">
        <f t="shared" si="51"/>
        <v>0</v>
      </c>
      <c r="BL84" s="82">
        <f t="shared" si="51"/>
        <v>0</v>
      </c>
      <c r="BM84" s="82">
        <f t="shared" si="51"/>
        <v>0</v>
      </c>
      <c r="BN84" s="82">
        <f t="shared" si="51"/>
        <v>0</v>
      </c>
      <c r="BO84" s="82">
        <f t="shared" si="51"/>
        <v>0</v>
      </c>
      <c r="BP84" s="82">
        <f t="shared" si="51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10.9</v>
      </c>
      <c r="C85" s="43">
        <v>9.6</v>
      </c>
      <c r="D85" s="43">
        <v>9.6</v>
      </c>
      <c r="E85" s="43">
        <v>9.6</v>
      </c>
      <c r="F85" s="43">
        <v>9.6</v>
      </c>
      <c r="G85" s="43">
        <v>9.6</v>
      </c>
      <c r="H85" s="43">
        <v>9.6</v>
      </c>
      <c r="I85" s="43">
        <v>9.6</v>
      </c>
      <c r="J85" s="43">
        <v>9.6</v>
      </c>
      <c r="K85" s="43">
        <v>9.6</v>
      </c>
      <c r="L85" s="43">
        <v>9.6</v>
      </c>
      <c r="M85" s="43">
        <v>9.6</v>
      </c>
      <c r="N85" s="43">
        <v>9.6</v>
      </c>
      <c r="O85" s="43">
        <v>9.6</v>
      </c>
      <c r="P85" s="43">
        <v>9.6</v>
      </c>
      <c r="Q85" s="43">
        <v>9.6</v>
      </c>
      <c r="R85" s="43">
        <v>9.6</v>
      </c>
      <c r="S85" s="43">
        <v>10.3</v>
      </c>
      <c r="T85" s="43">
        <v>10.3</v>
      </c>
      <c r="U85" s="43">
        <v>10.5</v>
      </c>
      <c r="V85" s="43">
        <v>10.6</v>
      </c>
      <c r="W85" s="43">
        <v>10.6</v>
      </c>
      <c r="X85" s="43">
        <v>10.5</v>
      </c>
      <c r="Y85" s="43">
        <v>10.5</v>
      </c>
      <c r="Z85" s="43">
        <v>10.6</v>
      </c>
      <c r="AA85" s="43">
        <v>10.5</v>
      </c>
      <c r="AB85" s="43">
        <v>10.5</v>
      </c>
      <c r="AC85" s="43">
        <v>10.5</v>
      </c>
      <c r="AD85" s="43">
        <v>10.5</v>
      </c>
      <c r="AE85" s="43">
        <v>10.5</v>
      </c>
      <c r="AF85" s="43">
        <v>10.5</v>
      </c>
      <c r="AG85" s="64">
        <v>24</v>
      </c>
      <c r="AH85" s="46">
        <f t="shared" si="35"/>
        <v>10.9</v>
      </c>
      <c r="AI85" s="47">
        <f t="shared" si="36"/>
        <v>9.6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5"/>
        <v>0</v>
      </c>
      <c r="AI86" s="47">
        <f t="shared" si="36"/>
        <v>0</v>
      </c>
      <c r="AK86" s="49"/>
      <c r="AZ86" s="82">
        <f t="shared" ref="AZ86:BW91" si="52">VALUE(AZ79)</f>
        <v>-576</v>
      </c>
      <c r="BA86" s="82">
        <f t="shared" si="52"/>
        <v>-587</v>
      </c>
      <c r="BB86" s="82">
        <f t="shared" si="52"/>
        <v>-537.79999999999995</v>
      </c>
      <c r="BC86" s="82">
        <f t="shared" si="52"/>
        <v>-581</v>
      </c>
      <c r="BD86" s="82">
        <f t="shared" si="52"/>
        <v>-581</v>
      </c>
      <c r="BE86" s="82">
        <f t="shared" si="52"/>
        <v>-540</v>
      </c>
      <c r="BF86" s="82">
        <f t="shared" si="52"/>
        <v>-440</v>
      </c>
      <c r="BG86" s="82">
        <f t="shared" si="52"/>
        <v>-520.29999999999995</v>
      </c>
      <c r="BH86" s="82">
        <f t="shared" si="52"/>
        <v>-510</v>
      </c>
      <c r="BI86" s="82">
        <f t="shared" si="52"/>
        <v>-474</v>
      </c>
      <c r="BJ86" s="82">
        <f t="shared" si="52"/>
        <v>-429</v>
      </c>
      <c r="BK86" s="82">
        <f t="shared" si="52"/>
        <v>-424</v>
      </c>
      <c r="BL86" s="82">
        <f t="shared" si="52"/>
        <v>-399</v>
      </c>
      <c r="BM86" s="82">
        <f t="shared" si="52"/>
        <v>-270.89999999999998</v>
      </c>
      <c r="BN86" s="82">
        <f t="shared" si="52"/>
        <v>-380.1</v>
      </c>
      <c r="BO86" s="82">
        <f t="shared" si="52"/>
        <v>-362.1</v>
      </c>
      <c r="BP86" s="82">
        <f t="shared" si="52"/>
        <v>-411.6</v>
      </c>
      <c r="BQ86" s="82">
        <f t="shared" si="52"/>
        <v>-517</v>
      </c>
      <c r="BR86" s="82">
        <f t="shared" si="52"/>
        <v>-377.7</v>
      </c>
      <c r="BS86" s="82">
        <f t="shared" si="52"/>
        <v>-533</v>
      </c>
      <c r="BT86" s="82">
        <f t="shared" si="52"/>
        <v>-545</v>
      </c>
      <c r="BU86" s="82">
        <f t="shared" si="52"/>
        <v>-600</v>
      </c>
      <c r="BV86" s="82">
        <f t="shared" si="52"/>
        <v>-585</v>
      </c>
      <c r="BW86" s="82">
        <f t="shared" si="52"/>
        <v>-483</v>
      </c>
    </row>
    <row r="87" spans="1:75" x14ac:dyDescent="0.25">
      <c r="A87" s="63" t="s">
        <v>112</v>
      </c>
      <c r="B87" s="43">
        <v>6.7</v>
      </c>
      <c r="C87" s="43">
        <v>8.1</v>
      </c>
      <c r="D87" s="43">
        <v>8.1</v>
      </c>
      <c r="E87" s="43">
        <v>8.1</v>
      </c>
      <c r="F87" s="43">
        <v>8.1</v>
      </c>
      <c r="G87" s="43">
        <v>8.1</v>
      </c>
      <c r="H87" s="43">
        <v>8.1</v>
      </c>
      <c r="I87" s="43">
        <v>8.1</v>
      </c>
      <c r="J87" s="43">
        <v>8.1</v>
      </c>
      <c r="K87" s="43">
        <v>8.1</v>
      </c>
      <c r="L87" s="43">
        <v>8.1</v>
      </c>
      <c r="M87" s="43">
        <v>8.1</v>
      </c>
      <c r="N87" s="43">
        <v>8.1</v>
      </c>
      <c r="O87" s="43">
        <v>8.1</v>
      </c>
      <c r="P87" s="43">
        <v>8.1</v>
      </c>
      <c r="Q87" s="43">
        <v>8.1</v>
      </c>
      <c r="R87" s="43">
        <v>8.1</v>
      </c>
      <c r="S87" s="43">
        <v>7.8</v>
      </c>
      <c r="T87" s="43">
        <v>7.8</v>
      </c>
      <c r="U87" s="43">
        <v>7.8</v>
      </c>
      <c r="V87" s="43">
        <v>7.3</v>
      </c>
      <c r="W87" s="43">
        <v>7.3</v>
      </c>
      <c r="X87" s="43">
        <v>7.3</v>
      </c>
      <c r="Y87" s="43">
        <v>7.3</v>
      </c>
      <c r="Z87" s="43">
        <v>8.1</v>
      </c>
      <c r="AA87" s="43">
        <v>8.1</v>
      </c>
      <c r="AB87" s="43">
        <v>8.1</v>
      </c>
      <c r="AC87" s="43">
        <v>8.1</v>
      </c>
      <c r="AD87" s="43">
        <v>8.1</v>
      </c>
      <c r="AE87" s="43">
        <v>8.1</v>
      </c>
      <c r="AF87" s="43">
        <v>8.1</v>
      </c>
      <c r="AG87" s="64">
        <v>14.1</v>
      </c>
      <c r="AH87" s="46">
        <f t="shared" si="35"/>
        <v>8.1</v>
      </c>
      <c r="AI87" s="47">
        <f t="shared" si="36"/>
        <v>6.7</v>
      </c>
      <c r="AK87" s="49"/>
      <c r="AZ87" s="82">
        <f t="shared" si="52"/>
        <v>31</v>
      </c>
      <c r="BA87" s="82">
        <f t="shared" si="52"/>
        <v>31.5</v>
      </c>
      <c r="BB87" s="82">
        <f t="shared" si="52"/>
        <v>30.9</v>
      </c>
      <c r="BC87" s="82">
        <f t="shared" si="52"/>
        <v>25.2</v>
      </c>
      <c r="BD87" s="82">
        <f t="shared" si="52"/>
        <v>25.2</v>
      </c>
      <c r="BE87" s="82">
        <f t="shared" si="52"/>
        <v>21.5</v>
      </c>
      <c r="BF87" s="82">
        <f t="shared" si="52"/>
        <v>36</v>
      </c>
      <c r="BG87" s="82">
        <f t="shared" si="52"/>
        <v>52.3</v>
      </c>
      <c r="BH87" s="82">
        <f t="shared" si="52"/>
        <v>0</v>
      </c>
      <c r="BI87" s="82">
        <f t="shared" si="52"/>
        <v>0</v>
      </c>
      <c r="BJ87" s="82">
        <f t="shared" si="52"/>
        <v>0</v>
      </c>
      <c r="BK87" s="82">
        <f t="shared" si="52"/>
        <v>0</v>
      </c>
      <c r="BL87" s="82">
        <f t="shared" si="52"/>
        <v>0</v>
      </c>
      <c r="BM87" s="82">
        <f t="shared" si="52"/>
        <v>0</v>
      </c>
      <c r="BN87" s="82">
        <f t="shared" si="52"/>
        <v>0</v>
      </c>
      <c r="BO87" s="82">
        <f t="shared" si="52"/>
        <v>0</v>
      </c>
      <c r="BP87" s="82">
        <f t="shared" si="52"/>
        <v>0</v>
      </c>
      <c r="BQ87" s="82">
        <f t="shared" si="52"/>
        <v>0</v>
      </c>
      <c r="BR87" s="82">
        <f t="shared" si="52"/>
        <v>0</v>
      </c>
      <c r="BS87" s="82">
        <f t="shared" si="52"/>
        <v>0</v>
      </c>
      <c r="BT87" s="82">
        <f t="shared" si="52"/>
        <v>0</v>
      </c>
      <c r="BU87" s="82">
        <f t="shared" si="52"/>
        <v>0</v>
      </c>
      <c r="BV87" s="82">
        <f t="shared" si="52"/>
        <v>0</v>
      </c>
      <c r="BW87" s="82">
        <f t="shared" si="52"/>
        <v>6.2</v>
      </c>
    </row>
    <row r="88" spans="1:75" x14ac:dyDescent="0.25">
      <c r="A88" s="84" t="s">
        <v>113</v>
      </c>
      <c r="B88" s="43">
        <v>9</v>
      </c>
      <c r="C88" s="43">
        <v>13.6</v>
      </c>
      <c r="D88" s="43">
        <v>13.6</v>
      </c>
      <c r="E88" s="43">
        <v>13.6</v>
      </c>
      <c r="F88" s="43">
        <v>13.6</v>
      </c>
      <c r="G88" s="43">
        <v>13.6</v>
      </c>
      <c r="H88" s="43">
        <v>13.6</v>
      </c>
      <c r="I88" s="43">
        <v>13.6</v>
      </c>
      <c r="J88" s="43">
        <v>13.6</v>
      </c>
      <c r="K88" s="43">
        <v>13.6</v>
      </c>
      <c r="L88" s="43">
        <v>13.6</v>
      </c>
      <c r="M88" s="43">
        <v>13.6</v>
      </c>
      <c r="N88" s="43">
        <v>13.6</v>
      </c>
      <c r="O88" s="43">
        <v>13.6</v>
      </c>
      <c r="P88" s="43">
        <v>13.6</v>
      </c>
      <c r="Q88" s="43">
        <v>13.6</v>
      </c>
      <c r="R88" s="43">
        <v>13.6</v>
      </c>
      <c r="S88" s="43">
        <v>11.5</v>
      </c>
      <c r="T88" s="43">
        <v>11.4</v>
      </c>
      <c r="U88" s="43">
        <v>11.6</v>
      </c>
      <c r="V88" s="43">
        <v>11.3</v>
      </c>
      <c r="W88" s="43">
        <v>11.5</v>
      </c>
      <c r="X88" s="43">
        <v>11.4</v>
      </c>
      <c r="Y88" s="43">
        <v>11.4</v>
      </c>
      <c r="Z88" s="43">
        <v>14.3</v>
      </c>
      <c r="AA88" s="43">
        <v>14.2</v>
      </c>
      <c r="AB88" s="43">
        <v>14.2</v>
      </c>
      <c r="AC88" s="43">
        <v>14.2</v>
      </c>
      <c r="AD88" s="43">
        <v>14.2</v>
      </c>
      <c r="AE88" s="43">
        <v>14.2</v>
      </c>
      <c r="AF88" s="43">
        <v>14.2</v>
      </c>
      <c r="AG88" s="64">
        <v>14</v>
      </c>
      <c r="AH88" s="46">
        <f t="shared" si="35"/>
        <v>14.3</v>
      </c>
      <c r="AI88" s="47">
        <f t="shared" si="36"/>
        <v>9</v>
      </c>
      <c r="AK88" s="49"/>
      <c r="AZ88" s="82">
        <f t="shared" si="52"/>
        <v>0</v>
      </c>
      <c r="BA88" s="82">
        <f t="shared" si="52"/>
        <v>0</v>
      </c>
      <c r="BB88" s="82">
        <f t="shared" si="52"/>
        <v>0</v>
      </c>
      <c r="BC88" s="82">
        <f t="shared" si="52"/>
        <v>0</v>
      </c>
      <c r="BD88" s="82">
        <f t="shared" si="52"/>
        <v>0</v>
      </c>
      <c r="BE88" s="82">
        <f t="shared" si="52"/>
        <v>0</v>
      </c>
      <c r="BF88" s="82">
        <f t="shared" si="52"/>
        <v>0</v>
      </c>
      <c r="BG88" s="82">
        <f t="shared" si="52"/>
        <v>0</v>
      </c>
      <c r="BH88" s="82">
        <f t="shared" si="52"/>
        <v>58.9</v>
      </c>
      <c r="BI88" s="82">
        <f t="shared" si="52"/>
        <v>62</v>
      </c>
      <c r="BJ88" s="82">
        <f t="shared" si="52"/>
        <v>62</v>
      </c>
      <c r="BK88" s="82">
        <f t="shared" si="52"/>
        <v>65</v>
      </c>
      <c r="BL88" s="82">
        <f t="shared" si="52"/>
        <v>61.8</v>
      </c>
      <c r="BM88" s="82">
        <f t="shared" si="52"/>
        <v>59.7</v>
      </c>
      <c r="BN88" s="82">
        <f t="shared" si="52"/>
        <v>61.7</v>
      </c>
      <c r="BO88" s="82">
        <f t="shared" si="52"/>
        <v>57.4</v>
      </c>
      <c r="BP88" s="82">
        <f t="shared" si="52"/>
        <v>63.3</v>
      </c>
      <c r="BQ88" s="82">
        <f t="shared" si="52"/>
        <v>20.100000000000001</v>
      </c>
      <c r="BR88" s="82">
        <f t="shared" si="52"/>
        <v>61.8</v>
      </c>
      <c r="BS88" s="82">
        <f t="shared" si="52"/>
        <v>69</v>
      </c>
      <c r="BT88" s="82">
        <f t="shared" si="52"/>
        <v>45.1</v>
      </c>
      <c r="BU88" s="82">
        <f t="shared" si="52"/>
        <v>45.9</v>
      </c>
      <c r="BV88" s="82">
        <f t="shared" si="52"/>
        <v>40.9</v>
      </c>
      <c r="BW88" s="82">
        <f t="shared" si="52"/>
        <v>0</v>
      </c>
    </row>
    <row r="89" spans="1:75" x14ac:dyDescent="0.25">
      <c r="A89" s="63" t="s">
        <v>114</v>
      </c>
      <c r="B89" s="43">
        <v>9</v>
      </c>
      <c r="C89" s="43">
        <v>8.9</v>
      </c>
      <c r="D89" s="43">
        <v>8.9</v>
      </c>
      <c r="E89" s="43">
        <v>8.9</v>
      </c>
      <c r="F89" s="43">
        <v>8.9</v>
      </c>
      <c r="G89" s="43">
        <v>8.9</v>
      </c>
      <c r="H89" s="43">
        <v>8.9</v>
      </c>
      <c r="I89" s="43">
        <v>8.9</v>
      </c>
      <c r="J89" s="43">
        <v>8.9</v>
      </c>
      <c r="K89" s="43">
        <v>8.9</v>
      </c>
      <c r="L89" s="43">
        <v>8.9</v>
      </c>
      <c r="M89" s="43">
        <v>8.9</v>
      </c>
      <c r="N89" s="43">
        <v>8.9</v>
      </c>
      <c r="O89" s="43">
        <v>8.9</v>
      </c>
      <c r="P89" s="43">
        <v>8.9</v>
      </c>
      <c r="Q89" s="43">
        <v>8.9</v>
      </c>
      <c r="R89" s="43">
        <v>8.9</v>
      </c>
      <c r="S89" s="43">
        <v>8.9</v>
      </c>
      <c r="T89" s="43">
        <v>8.9</v>
      </c>
      <c r="U89" s="43">
        <v>8.9</v>
      </c>
      <c r="V89" s="43">
        <v>8.9</v>
      </c>
      <c r="W89" s="43">
        <v>8.9</v>
      </c>
      <c r="X89" s="43">
        <v>8.9</v>
      </c>
      <c r="Y89" s="43">
        <v>8.9</v>
      </c>
      <c r="Z89" s="43">
        <v>8.9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5"/>
        <v>9</v>
      </c>
      <c r="AI89" s="47">
        <f t="shared" si="36"/>
        <v>8.9</v>
      </c>
      <c r="AK89" s="49"/>
      <c r="AZ89" s="82">
        <f t="shared" si="52"/>
        <v>20</v>
      </c>
      <c r="BA89" s="82">
        <f t="shared" si="52"/>
        <v>20.5</v>
      </c>
      <c r="BB89" s="82">
        <f t="shared" si="52"/>
        <v>18.399999999999999</v>
      </c>
      <c r="BC89" s="82">
        <f t="shared" si="52"/>
        <v>19.7</v>
      </c>
      <c r="BD89" s="82">
        <f t="shared" si="52"/>
        <v>19.7</v>
      </c>
      <c r="BE89" s="82">
        <f t="shared" si="52"/>
        <v>14.4</v>
      </c>
      <c r="BF89" s="82">
        <f t="shared" si="52"/>
        <v>10</v>
      </c>
      <c r="BG89" s="82">
        <f t="shared" si="52"/>
        <v>15</v>
      </c>
      <c r="BH89" s="82">
        <f t="shared" si="52"/>
        <v>16.7</v>
      </c>
      <c r="BI89" s="82">
        <f t="shared" si="52"/>
        <v>15.6</v>
      </c>
      <c r="BJ89" s="82">
        <f t="shared" si="52"/>
        <v>13.9</v>
      </c>
      <c r="BK89" s="82">
        <f t="shared" si="52"/>
        <v>13.9</v>
      </c>
      <c r="BL89" s="82">
        <f t="shared" si="52"/>
        <v>14.8</v>
      </c>
      <c r="BM89" s="82">
        <f t="shared" si="52"/>
        <v>13.5</v>
      </c>
      <c r="BN89" s="82">
        <f t="shared" si="52"/>
        <v>13.2</v>
      </c>
      <c r="BO89" s="82">
        <f t="shared" si="52"/>
        <v>16.899999999999999</v>
      </c>
      <c r="BP89" s="82">
        <f t="shared" si="52"/>
        <v>17.899999999999999</v>
      </c>
      <c r="BQ89" s="82">
        <f t="shared" si="52"/>
        <v>18.2</v>
      </c>
      <c r="BR89" s="82">
        <f t="shared" si="52"/>
        <v>0</v>
      </c>
      <c r="BS89" s="82">
        <f t="shared" si="52"/>
        <v>0</v>
      </c>
      <c r="BT89" s="82">
        <f t="shared" si="52"/>
        <v>0</v>
      </c>
      <c r="BU89" s="82">
        <f t="shared" si="52"/>
        <v>0</v>
      </c>
      <c r="BV89" s="82">
        <f t="shared" si="52"/>
        <v>0</v>
      </c>
      <c r="BW89" s="82">
        <f t="shared" si="52"/>
        <v>20</v>
      </c>
    </row>
    <row r="90" spans="1:75" x14ac:dyDescent="0.25">
      <c r="A90" s="63" t="s">
        <v>115</v>
      </c>
      <c r="B90" s="43">
        <v>6</v>
      </c>
      <c r="C90" s="43">
        <v>5.5</v>
      </c>
      <c r="D90" s="43">
        <v>5.5</v>
      </c>
      <c r="E90" s="43">
        <v>5.5</v>
      </c>
      <c r="F90" s="43">
        <v>5.5</v>
      </c>
      <c r="G90" s="43">
        <v>5.5</v>
      </c>
      <c r="H90" s="43">
        <v>5.5</v>
      </c>
      <c r="I90" s="43">
        <v>5.5</v>
      </c>
      <c r="J90" s="43">
        <v>5.5</v>
      </c>
      <c r="K90" s="43">
        <v>5.5</v>
      </c>
      <c r="L90" s="43">
        <v>5.5</v>
      </c>
      <c r="M90" s="43">
        <v>5.5</v>
      </c>
      <c r="N90" s="43">
        <v>5.5</v>
      </c>
      <c r="O90" s="43">
        <v>5.5</v>
      </c>
      <c r="P90" s="43">
        <v>5.5</v>
      </c>
      <c r="Q90" s="43">
        <v>5.5</v>
      </c>
      <c r="R90" s="43">
        <v>5.5</v>
      </c>
      <c r="S90" s="43">
        <v>5.5</v>
      </c>
      <c r="T90" s="43">
        <v>5.5</v>
      </c>
      <c r="U90" s="43">
        <v>5.5</v>
      </c>
      <c r="V90" s="43">
        <v>5.5</v>
      </c>
      <c r="W90" s="43">
        <v>5.5</v>
      </c>
      <c r="X90" s="43">
        <v>5.5</v>
      </c>
      <c r="Y90" s="43">
        <v>5.5</v>
      </c>
      <c r="Z90" s="43">
        <v>5.5</v>
      </c>
      <c r="AA90" s="43">
        <v>6</v>
      </c>
      <c r="AB90" s="43">
        <v>6</v>
      </c>
      <c r="AC90" s="43">
        <v>6</v>
      </c>
      <c r="AD90" s="43">
        <v>6</v>
      </c>
      <c r="AE90" s="43">
        <v>6</v>
      </c>
      <c r="AF90" s="43">
        <v>6</v>
      </c>
      <c r="AG90" s="64">
        <v>6.2</v>
      </c>
      <c r="AH90" s="46">
        <f t="shared" si="35"/>
        <v>6</v>
      </c>
      <c r="AI90" s="47">
        <f t="shared" si="36"/>
        <v>5.5</v>
      </c>
      <c r="AK90" s="49"/>
      <c r="AZ90" s="82">
        <f t="shared" si="52"/>
        <v>0</v>
      </c>
      <c r="BA90" s="82">
        <f t="shared" si="52"/>
        <v>0</v>
      </c>
      <c r="BB90" s="82">
        <f t="shared" si="52"/>
        <v>0</v>
      </c>
      <c r="BC90" s="82">
        <f t="shared" si="52"/>
        <v>0</v>
      </c>
      <c r="BD90" s="82">
        <f t="shared" si="52"/>
        <v>0</v>
      </c>
      <c r="BE90" s="82">
        <f t="shared" si="52"/>
        <v>62.1</v>
      </c>
      <c r="BF90" s="82">
        <f t="shared" si="52"/>
        <v>59</v>
      </c>
      <c r="BG90" s="82">
        <f t="shared" si="52"/>
        <v>63.1</v>
      </c>
      <c r="BH90" s="82">
        <f t="shared" si="52"/>
        <v>63.1</v>
      </c>
      <c r="BI90" s="82">
        <f t="shared" si="52"/>
        <v>58</v>
      </c>
      <c r="BJ90" s="82">
        <f t="shared" si="52"/>
        <v>58</v>
      </c>
      <c r="BK90" s="82">
        <f t="shared" si="52"/>
        <v>63</v>
      </c>
      <c r="BL90" s="82">
        <f t="shared" si="52"/>
        <v>56</v>
      </c>
      <c r="BM90" s="82">
        <f t="shared" si="52"/>
        <v>58.5</v>
      </c>
      <c r="BN90" s="82">
        <f t="shared" si="52"/>
        <v>58.1</v>
      </c>
      <c r="BO90" s="82">
        <f t="shared" si="52"/>
        <v>64.8</v>
      </c>
      <c r="BP90" s="82">
        <f t="shared" si="52"/>
        <v>59.5</v>
      </c>
      <c r="BQ90" s="82">
        <f t="shared" si="52"/>
        <v>62.2</v>
      </c>
      <c r="BR90" s="82">
        <f t="shared" si="52"/>
        <v>0</v>
      </c>
      <c r="BS90" s="82">
        <f t="shared" si="52"/>
        <v>0</v>
      </c>
      <c r="BT90" s="82">
        <f t="shared" si="52"/>
        <v>0</v>
      </c>
      <c r="BU90" s="82">
        <f t="shared" si="52"/>
        <v>0</v>
      </c>
      <c r="BV90" s="82">
        <f t="shared" si="52"/>
        <v>0</v>
      </c>
      <c r="BW90" s="82">
        <f t="shared" si="52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5"/>
        <v>2</v>
      </c>
      <c r="AI91" s="47">
        <f t="shared" si="36"/>
        <v>2</v>
      </c>
      <c r="AK91" s="49"/>
      <c r="AZ91" s="82">
        <f t="shared" si="52"/>
        <v>0</v>
      </c>
      <c r="BA91" s="82">
        <f t="shared" si="52"/>
        <v>0</v>
      </c>
      <c r="BB91" s="82">
        <f t="shared" si="52"/>
        <v>0</v>
      </c>
      <c r="BC91" s="82">
        <f t="shared" si="52"/>
        <v>0</v>
      </c>
      <c r="BD91" s="82">
        <f t="shared" si="52"/>
        <v>0</v>
      </c>
      <c r="BE91" s="82">
        <f t="shared" si="52"/>
        <v>0</v>
      </c>
      <c r="BF91" s="82">
        <f t="shared" si="52"/>
        <v>0</v>
      </c>
      <c r="BG91" s="82">
        <f t="shared" si="52"/>
        <v>0</v>
      </c>
      <c r="BH91" s="82">
        <f t="shared" si="52"/>
        <v>0</v>
      </c>
      <c r="BI91" s="82">
        <f t="shared" si="52"/>
        <v>0</v>
      </c>
      <c r="BJ91" s="82">
        <f t="shared" si="52"/>
        <v>0</v>
      </c>
      <c r="BK91" s="82">
        <f t="shared" si="52"/>
        <v>0</v>
      </c>
      <c r="BL91" s="82">
        <f t="shared" si="52"/>
        <v>0</v>
      </c>
      <c r="BM91" s="82">
        <f t="shared" si="52"/>
        <v>0</v>
      </c>
      <c r="BN91" s="82">
        <f t="shared" si="52"/>
        <v>0</v>
      </c>
      <c r="BO91" s="82">
        <f t="shared" si="52"/>
        <v>0</v>
      </c>
      <c r="BP91" s="82">
        <f t="shared" si="52"/>
        <v>0</v>
      </c>
      <c r="BQ91" s="82">
        <f t="shared" si="52"/>
        <v>0</v>
      </c>
      <c r="BR91" s="82">
        <f t="shared" si="52"/>
        <v>0</v>
      </c>
      <c r="BS91" s="82">
        <f t="shared" si="52"/>
        <v>0</v>
      </c>
      <c r="BT91" s="82">
        <f t="shared" si="52"/>
        <v>0</v>
      </c>
      <c r="BU91" s="82">
        <f t="shared" si="52"/>
        <v>0</v>
      </c>
      <c r="BV91" s="82">
        <f t="shared" si="52"/>
        <v>0</v>
      </c>
      <c r="BW91" s="82">
        <f t="shared" si="52"/>
        <v>0</v>
      </c>
    </row>
    <row r="92" spans="1:75" ht="15.75" thickBot="1" x14ac:dyDescent="0.3">
      <c r="A92" s="87" t="s">
        <v>117</v>
      </c>
      <c r="B92" s="70">
        <f t="shared" ref="B92" si="53">SUM(B79:B91)</f>
        <v>351.9</v>
      </c>
      <c r="C92" s="70">
        <f t="shared" ref="C92:AG92" si="54">SUM(C79:C91)</f>
        <v>345.7</v>
      </c>
      <c r="D92" s="70">
        <f t="shared" si="54"/>
        <v>345.7</v>
      </c>
      <c r="E92" s="70">
        <f t="shared" ref="E92:F92" si="55">SUM(E79:E91)</f>
        <v>353.90000000000003</v>
      </c>
      <c r="F92" s="70">
        <f t="shared" si="55"/>
        <v>353.90000000000003</v>
      </c>
      <c r="G92" s="70">
        <f t="shared" si="54"/>
        <v>353.90000000000003</v>
      </c>
      <c r="H92" s="70">
        <f t="shared" si="54"/>
        <v>318.90000000000003</v>
      </c>
      <c r="I92" s="70">
        <f t="shared" si="54"/>
        <v>318.90000000000003</v>
      </c>
      <c r="J92" s="70">
        <f t="shared" si="54"/>
        <v>318.90000000000003</v>
      </c>
      <c r="K92" s="70">
        <f t="shared" si="54"/>
        <v>318.90000000000003</v>
      </c>
      <c r="L92" s="70">
        <f t="shared" si="54"/>
        <v>352.90000000000003</v>
      </c>
      <c r="M92" s="70">
        <f t="shared" ref="M92:N92" si="56">SUM(M79:M91)</f>
        <v>356.6</v>
      </c>
      <c r="N92" s="70">
        <f t="shared" si="56"/>
        <v>347.40000000000003</v>
      </c>
      <c r="O92" s="70">
        <f t="shared" ref="O92:P92" si="57">SUM(O79:O91)</f>
        <v>347.40000000000003</v>
      </c>
      <c r="P92" s="70">
        <f t="shared" si="57"/>
        <v>371.40000000000003</v>
      </c>
      <c r="Q92" s="70">
        <f t="shared" ref="Q92:R92" si="58">SUM(Q79:Q91)</f>
        <v>371.40000000000003</v>
      </c>
      <c r="R92" s="70">
        <f t="shared" si="58"/>
        <v>371.40000000000003</v>
      </c>
      <c r="S92" s="70">
        <f t="shared" ref="S92:T92" si="59">SUM(S79:S91)</f>
        <v>367.49999999999994</v>
      </c>
      <c r="T92" s="70">
        <f t="shared" si="59"/>
        <v>365.70000000000005</v>
      </c>
      <c r="U92" s="70">
        <f t="shared" ref="U92:V92" si="60">SUM(U79:U91)</f>
        <v>344.1</v>
      </c>
      <c r="V92" s="70">
        <f t="shared" si="60"/>
        <v>337.00000000000006</v>
      </c>
      <c r="W92" s="70">
        <f t="shared" ref="W92:X92" si="61">SUM(W79:W91)</f>
        <v>317.20000000000005</v>
      </c>
      <c r="X92" s="70">
        <f t="shared" si="61"/>
        <v>345.5</v>
      </c>
      <c r="Y92" s="70">
        <f t="shared" ref="Y92" si="62">SUM(Y79:Y91)</f>
        <v>345.5</v>
      </c>
      <c r="Z92" s="70">
        <f t="shared" ref="Z92" si="63">SUM(Z79:Z91)</f>
        <v>311.20000000000005</v>
      </c>
      <c r="AA92" s="70">
        <f>SUM(AA79:AA91)</f>
        <v>329.4</v>
      </c>
      <c r="AB92" s="70">
        <f t="shared" si="54"/>
        <v>354.40000000000003</v>
      </c>
      <c r="AC92" s="70">
        <f t="shared" si="54"/>
        <v>354.40000000000003</v>
      </c>
      <c r="AD92" s="70">
        <f t="shared" si="54"/>
        <v>354.40000000000003</v>
      </c>
      <c r="AE92" s="70">
        <f t="shared" ref="AE92" si="64">SUM(AE79:AE91)</f>
        <v>354.40000000000003</v>
      </c>
      <c r="AF92" s="70">
        <f t="shared" si="54"/>
        <v>354.40000000000003</v>
      </c>
      <c r="AG92" s="80">
        <f t="shared" si="54"/>
        <v>489.91</v>
      </c>
      <c r="AH92" s="46">
        <f t="shared" si="35"/>
        <v>371.40000000000003</v>
      </c>
      <c r="AI92" s="47">
        <f t="shared" si="36"/>
        <v>311.20000000000005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30</v>
      </c>
      <c r="M93" s="44">
        <v>30</v>
      </c>
      <c r="N93" s="44">
        <v>30</v>
      </c>
      <c r="O93" s="44">
        <v>30</v>
      </c>
      <c r="P93" s="44">
        <v>30</v>
      </c>
      <c r="Q93" s="44">
        <v>30</v>
      </c>
      <c r="R93" s="44">
        <v>30</v>
      </c>
      <c r="S93" s="44">
        <v>30</v>
      </c>
      <c r="T93" s="44">
        <v>30</v>
      </c>
      <c r="U93" s="44">
        <v>10</v>
      </c>
      <c r="V93" s="44">
        <v>10</v>
      </c>
      <c r="W93" s="44">
        <v>10</v>
      </c>
      <c r="X93" s="44">
        <v>10</v>
      </c>
      <c r="Y93" s="44">
        <v>10</v>
      </c>
      <c r="Z93" s="44">
        <v>10</v>
      </c>
      <c r="AA93" s="44">
        <v>10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35"/>
        <v>30</v>
      </c>
      <c r="AI93" s="47">
        <f t="shared" si="36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3">
        <v>15</v>
      </c>
      <c r="M94" s="43">
        <v>15</v>
      </c>
      <c r="N94" s="43">
        <v>15</v>
      </c>
      <c r="O94" s="43">
        <v>15</v>
      </c>
      <c r="P94" s="43">
        <v>15</v>
      </c>
      <c r="Q94" s="43">
        <v>15</v>
      </c>
      <c r="R94" s="43">
        <v>15</v>
      </c>
      <c r="S94" s="43">
        <v>15</v>
      </c>
      <c r="T94" s="43">
        <v>15</v>
      </c>
      <c r="U94" s="43">
        <v>5</v>
      </c>
      <c r="V94" s="43">
        <v>5</v>
      </c>
      <c r="W94" s="43">
        <v>5</v>
      </c>
      <c r="X94" s="43">
        <v>5</v>
      </c>
      <c r="Y94" s="43">
        <v>5</v>
      </c>
      <c r="Z94" s="43">
        <v>5</v>
      </c>
      <c r="AA94" s="43">
        <v>5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4">
        <v>32</v>
      </c>
      <c r="AH94" s="46">
        <f t="shared" si="35"/>
        <v>15</v>
      </c>
      <c r="AI94" s="47">
        <f t="shared" si="36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44">
        <v>0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77">
        <v>7</v>
      </c>
      <c r="M95" s="77">
        <v>7</v>
      </c>
      <c r="N95" s="77">
        <v>7</v>
      </c>
      <c r="O95" s="77">
        <v>7</v>
      </c>
      <c r="P95" s="77">
        <v>7</v>
      </c>
      <c r="Q95" s="77">
        <v>7</v>
      </c>
      <c r="R95" s="77">
        <v>7</v>
      </c>
      <c r="S95" s="77">
        <v>7</v>
      </c>
      <c r="T95" s="77">
        <v>7</v>
      </c>
      <c r="U95" s="77">
        <v>3</v>
      </c>
      <c r="V95" s="77">
        <v>3</v>
      </c>
      <c r="W95" s="77">
        <v>3</v>
      </c>
      <c r="X95" s="77">
        <v>3</v>
      </c>
      <c r="Y95" s="77">
        <v>3</v>
      </c>
      <c r="Z95" s="77">
        <v>3</v>
      </c>
      <c r="AA95" s="77">
        <v>3</v>
      </c>
      <c r="AB95" s="77">
        <v>0</v>
      </c>
      <c r="AC95" s="77">
        <v>0</v>
      </c>
      <c r="AD95" s="77">
        <v>0</v>
      </c>
      <c r="AE95" s="77">
        <v>0</v>
      </c>
      <c r="AF95" s="77">
        <v>0</v>
      </c>
      <c r="AG95" s="78">
        <v>14</v>
      </c>
      <c r="AH95" s="46">
        <f t="shared" si="35"/>
        <v>7</v>
      </c>
      <c r="AI95" s="47">
        <f t="shared" si="36"/>
        <v>0</v>
      </c>
      <c r="AK95" s="49"/>
      <c r="AY95" s="82"/>
      <c r="BF95" s="81"/>
      <c r="BG95" s="82">
        <f t="array" ref="BG95:BL118">TRANSPOSE(AZ79:BW84)</f>
        <v>-576</v>
      </c>
      <c r="BH95" s="82">
        <v>31</v>
      </c>
      <c r="BI95" s="82">
        <v>0</v>
      </c>
      <c r="BJ95" s="82">
        <v>20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65">B93+B94+B95</f>
        <v>0</v>
      </c>
      <c r="C96" s="70">
        <f t="shared" ref="C96:AD96" si="66">C93+C94+C95</f>
        <v>0</v>
      </c>
      <c r="D96" s="70">
        <f t="shared" si="66"/>
        <v>0</v>
      </c>
      <c r="E96" s="70">
        <f t="shared" si="66"/>
        <v>0</v>
      </c>
      <c r="F96" s="70">
        <f t="shared" si="66"/>
        <v>0</v>
      </c>
      <c r="G96" s="70">
        <f t="shared" si="66"/>
        <v>0</v>
      </c>
      <c r="H96" s="70">
        <f t="shared" si="66"/>
        <v>0</v>
      </c>
      <c r="I96" s="70">
        <f t="shared" si="66"/>
        <v>0</v>
      </c>
      <c r="J96" s="70">
        <f t="shared" si="66"/>
        <v>0</v>
      </c>
      <c r="K96" s="70">
        <f t="shared" si="66"/>
        <v>0</v>
      </c>
      <c r="L96" s="70">
        <f t="shared" si="66"/>
        <v>52</v>
      </c>
      <c r="M96" s="70">
        <f t="shared" ref="M96:N96" si="67">M93+M94+M95</f>
        <v>52</v>
      </c>
      <c r="N96" s="70">
        <f t="shared" si="67"/>
        <v>52</v>
      </c>
      <c r="O96" s="70">
        <f t="shared" ref="O96:P96" si="68">O93+O94+O95</f>
        <v>52</v>
      </c>
      <c r="P96" s="70">
        <f t="shared" si="68"/>
        <v>52</v>
      </c>
      <c r="Q96" s="70">
        <f t="shared" ref="Q96:R96" si="69">Q93+Q94+Q95</f>
        <v>52</v>
      </c>
      <c r="R96" s="70">
        <f t="shared" si="69"/>
        <v>52</v>
      </c>
      <c r="S96" s="70">
        <f t="shared" ref="S96:T96" si="70">S93+S94+S95</f>
        <v>52</v>
      </c>
      <c r="T96" s="70">
        <f t="shared" si="70"/>
        <v>52</v>
      </c>
      <c r="U96" s="70">
        <f t="shared" ref="U96:V96" si="71">U93+U94+U95</f>
        <v>18</v>
      </c>
      <c r="V96" s="70">
        <f t="shared" si="71"/>
        <v>18</v>
      </c>
      <c r="W96" s="70">
        <f t="shared" ref="W96:X96" si="72">W93+W94+W95</f>
        <v>18</v>
      </c>
      <c r="X96" s="70">
        <f t="shared" si="72"/>
        <v>18</v>
      </c>
      <c r="Y96" s="70">
        <f t="shared" ref="Y96" si="73">Y93+Y94+Y95</f>
        <v>18</v>
      </c>
      <c r="Z96" s="70">
        <f t="shared" ref="Z96" si="74">Z93+Z94+Z95</f>
        <v>18</v>
      </c>
      <c r="AA96" s="70">
        <f>AA93+AA94+AA95</f>
        <v>18</v>
      </c>
      <c r="AB96" s="70">
        <f t="shared" si="66"/>
        <v>0</v>
      </c>
      <c r="AC96" s="70">
        <f t="shared" si="66"/>
        <v>0</v>
      </c>
      <c r="AD96" s="70">
        <f t="shared" si="66"/>
        <v>0</v>
      </c>
      <c r="AE96" s="70">
        <f t="shared" ref="AE96:AF96" si="75">AE93+AE94+AE95</f>
        <v>0</v>
      </c>
      <c r="AF96" s="70">
        <f t="shared" si="75"/>
        <v>0</v>
      </c>
      <c r="AG96" s="80">
        <f>SUM(AG93:AG95)</f>
        <v>106</v>
      </c>
      <c r="AH96" s="46">
        <f t="shared" si="35"/>
        <v>52</v>
      </c>
      <c r="AI96" s="47">
        <f t="shared" si="36"/>
        <v>0</v>
      </c>
      <c r="AK96" s="49"/>
      <c r="AY96" s="82"/>
      <c r="BF96" s="81"/>
      <c r="BG96" s="82">
        <v>-587</v>
      </c>
      <c r="BH96" s="82">
        <v>31.5</v>
      </c>
      <c r="BI96" s="82">
        <v>0</v>
      </c>
      <c r="BJ96" s="82">
        <v>20.5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-483</v>
      </c>
      <c r="C97" s="44">
        <v>-576.1</v>
      </c>
      <c r="D97" s="44">
        <v>-587</v>
      </c>
      <c r="E97" s="44">
        <v>-537.79999999999995</v>
      </c>
      <c r="F97" s="44">
        <v>-581</v>
      </c>
      <c r="G97" s="44">
        <v>-581</v>
      </c>
      <c r="H97" s="44">
        <v>-600</v>
      </c>
      <c r="I97" s="44">
        <v>-540</v>
      </c>
      <c r="J97" s="44">
        <v>-508</v>
      </c>
      <c r="K97" s="44">
        <v>-440</v>
      </c>
      <c r="L97" s="44">
        <v>-488</v>
      </c>
      <c r="M97" s="44">
        <v>-520.29999999999995</v>
      </c>
      <c r="N97" s="44">
        <v>-510</v>
      </c>
      <c r="O97" s="44">
        <v>-474</v>
      </c>
      <c r="P97" s="44">
        <v>-429</v>
      </c>
      <c r="Q97" s="44">
        <v>-424</v>
      </c>
      <c r="R97" s="44">
        <v>-399</v>
      </c>
      <c r="S97" s="44">
        <v>-270.89999999999998</v>
      </c>
      <c r="T97" s="44">
        <v>-380.1</v>
      </c>
      <c r="U97" s="44">
        <v>-362.1</v>
      </c>
      <c r="V97" s="44">
        <v>-411.6</v>
      </c>
      <c r="W97" s="44">
        <v>-425.8</v>
      </c>
      <c r="X97" s="44">
        <v>-517</v>
      </c>
      <c r="Y97" s="44">
        <v>-517</v>
      </c>
      <c r="Z97" s="44">
        <v>-377.7</v>
      </c>
      <c r="AA97" s="44">
        <v>-444.2</v>
      </c>
      <c r="AB97" s="44">
        <v>-533</v>
      </c>
      <c r="AC97" s="44">
        <v>-500</v>
      </c>
      <c r="AD97" s="44">
        <v>-545</v>
      </c>
      <c r="AE97" s="44">
        <v>-600</v>
      </c>
      <c r="AF97" s="44">
        <v>-585</v>
      </c>
      <c r="AG97" s="61"/>
      <c r="AH97" s="46">
        <f t="shared" si="35"/>
        <v>-270.89999999999998</v>
      </c>
      <c r="AI97" s="47">
        <f t="shared" si="36"/>
        <v>-600</v>
      </c>
      <c r="AK97" s="49"/>
      <c r="AY97" s="82"/>
      <c r="BF97" s="81"/>
      <c r="BG97" s="82">
        <v>-537.79999999999995</v>
      </c>
      <c r="BH97" s="82">
        <v>30.9</v>
      </c>
      <c r="BI97" s="82">
        <v>0</v>
      </c>
      <c r="BJ97" s="82">
        <v>18.399999999999999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6.2</v>
      </c>
      <c r="C98" s="43">
        <v>30.8</v>
      </c>
      <c r="D98" s="43">
        <v>31.5</v>
      </c>
      <c r="E98" s="43">
        <v>30.9</v>
      </c>
      <c r="F98" s="43">
        <v>25.2</v>
      </c>
      <c r="G98" s="43">
        <v>25.2</v>
      </c>
      <c r="H98" s="43">
        <v>23.63</v>
      </c>
      <c r="I98" s="43">
        <v>21.5</v>
      </c>
      <c r="J98" s="43">
        <v>21.4</v>
      </c>
      <c r="K98" s="43">
        <v>36</v>
      </c>
      <c r="L98" s="43">
        <v>52.3</v>
      </c>
      <c r="M98" s="43">
        <v>52.3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35"/>
        <v>52.3</v>
      </c>
      <c r="AI98" s="47">
        <f t="shared" si="36"/>
        <v>0</v>
      </c>
      <c r="AK98" s="49"/>
      <c r="AL98" s="88" t="s">
        <v>124</v>
      </c>
      <c r="AM98" s="88"/>
      <c r="AY98" s="82"/>
      <c r="BF98" s="82"/>
      <c r="BG98" s="82">
        <v>-581</v>
      </c>
      <c r="BH98" s="82">
        <v>25.2</v>
      </c>
      <c r="BI98" s="82">
        <v>0</v>
      </c>
      <c r="BJ98" s="82">
        <v>19.7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58.9</v>
      </c>
      <c r="O99" s="43">
        <v>62</v>
      </c>
      <c r="P99" s="43">
        <v>62</v>
      </c>
      <c r="Q99" s="43">
        <v>65</v>
      </c>
      <c r="R99" s="43">
        <v>61.8</v>
      </c>
      <c r="S99" s="43">
        <v>59.7</v>
      </c>
      <c r="T99" s="43">
        <v>61.7</v>
      </c>
      <c r="U99" s="43">
        <v>57.4</v>
      </c>
      <c r="V99" s="43">
        <v>63.3</v>
      </c>
      <c r="W99" s="43">
        <v>65.2</v>
      </c>
      <c r="X99" s="43">
        <v>20.100000000000001</v>
      </c>
      <c r="Y99" s="43">
        <v>20.100000000000001</v>
      </c>
      <c r="Z99" s="43">
        <v>61.8</v>
      </c>
      <c r="AA99" s="43">
        <v>66.3</v>
      </c>
      <c r="AB99" s="43">
        <v>69</v>
      </c>
      <c r="AC99" s="43">
        <v>44.2</v>
      </c>
      <c r="AD99" s="43">
        <v>45.1</v>
      </c>
      <c r="AE99" s="43">
        <v>45.9</v>
      </c>
      <c r="AF99" s="43">
        <v>40.9</v>
      </c>
      <c r="AG99" s="89"/>
      <c r="AH99" s="46">
        <f t="shared" si="35"/>
        <v>69</v>
      </c>
      <c r="AI99" s="47">
        <f t="shared" si="36"/>
        <v>0</v>
      </c>
      <c r="AK99" s="90"/>
      <c r="AL99" s="91"/>
      <c r="AM99" s="91"/>
      <c r="AN99" s="92"/>
      <c r="AY99" s="82"/>
      <c r="BF99" s="82"/>
      <c r="BG99" s="82">
        <v>-581</v>
      </c>
      <c r="BH99" s="82">
        <v>25.2</v>
      </c>
      <c r="BI99" s="82">
        <v>0</v>
      </c>
      <c r="BJ99" s="82">
        <v>19.7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20</v>
      </c>
      <c r="C100" s="43">
        <v>20</v>
      </c>
      <c r="D100" s="43">
        <v>20.5</v>
      </c>
      <c r="E100" s="93">
        <v>18.399999999999999</v>
      </c>
      <c r="F100" s="93">
        <v>19.7</v>
      </c>
      <c r="G100" s="93">
        <v>19.7</v>
      </c>
      <c r="H100" s="93">
        <v>19.2</v>
      </c>
      <c r="I100" s="93">
        <v>14.4</v>
      </c>
      <c r="J100" s="93">
        <v>17.7</v>
      </c>
      <c r="K100" s="93">
        <v>10</v>
      </c>
      <c r="L100" s="93">
        <v>15</v>
      </c>
      <c r="M100" s="93">
        <v>15</v>
      </c>
      <c r="N100" s="93">
        <v>16.7</v>
      </c>
      <c r="O100" s="93">
        <v>15.6</v>
      </c>
      <c r="P100" s="93">
        <v>13.9</v>
      </c>
      <c r="Q100" s="93">
        <v>13.9</v>
      </c>
      <c r="R100" s="93">
        <v>14.8</v>
      </c>
      <c r="S100" s="93">
        <v>13.5</v>
      </c>
      <c r="T100" s="93">
        <v>13.2</v>
      </c>
      <c r="U100" s="93">
        <v>16.899999999999999</v>
      </c>
      <c r="V100" s="93">
        <v>17.899999999999999</v>
      </c>
      <c r="W100" s="93">
        <v>18.8</v>
      </c>
      <c r="X100" s="93">
        <v>18.2</v>
      </c>
      <c r="Y100" s="93">
        <v>18.2</v>
      </c>
      <c r="Z100" s="93">
        <v>0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35"/>
        <v>20.5</v>
      </c>
      <c r="AI100" s="47">
        <f t="shared" si="36"/>
        <v>0</v>
      </c>
      <c r="AK100" s="94" t="s">
        <v>127</v>
      </c>
      <c r="AL100" s="43"/>
      <c r="AM100" s="93"/>
      <c r="AN100" s="95"/>
      <c r="AY100" s="82"/>
      <c r="BF100" s="82"/>
      <c r="BG100" s="82">
        <v>-540</v>
      </c>
      <c r="BH100" s="82">
        <v>21.5</v>
      </c>
      <c r="BI100" s="82">
        <v>0</v>
      </c>
      <c r="BJ100" s="82">
        <v>14.4</v>
      </c>
      <c r="BK100" s="82">
        <v>62.1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52.5</v>
      </c>
      <c r="I101" s="44">
        <v>62.1</v>
      </c>
      <c r="J101" s="44">
        <v>56.4</v>
      </c>
      <c r="K101" s="44">
        <v>59</v>
      </c>
      <c r="L101" s="44">
        <v>63.1</v>
      </c>
      <c r="M101" s="44">
        <v>63.1</v>
      </c>
      <c r="N101" s="44">
        <v>63.1</v>
      </c>
      <c r="O101" s="44">
        <v>58</v>
      </c>
      <c r="P101" s="44">
        <v>58</v>
      </c>
      <c r="Q101" s="44">
        <v>63</v>
      </c>
      <c r="R101" s="44">
        <v>56</v>
      </c>
      <c r="S101" s="44">
        <v>58.5</v>
      </c>
      <c r="T101" s="44">
        <v>58.1</v>
      </c>
      <c r="U101" s="44">
        <v>64.8</v>
      </c>
      <c r="V101" s="44">
        <v>59.5</v>
      </c>
      <c r="W101" s="44">
        <v>57.4</v>
      </c>
      <c r="X101" s="44">
        <v>62.2</v>
      </c>
      <c r="Y101" s="44">
        <v>62.2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5"/>
        <v>64.8</v>
      </c>
      <c r="AI101" s="47">
        <f t="shared" si="36"/>
        <v>0</v>
      </c>
      <c r="AK101" s="94" t="s">
        <v>129</v>
      </c>
      <c r="AL101" s="93"/>
      <c r="AM101" s="93"/>
      <c r="AN101" s="95"/>
      <c r="AY101" s="82"/>
      <c r="BF101" s="82"/>
      <c r="BG101" s="82">
        <v>-440</v>
      </c>
      <c r="BH101" s="82">
        <v>36</v>
      </c>
      <c r="BI101" s="82">
        <v>0</v>
      </c>
      <c r="BJ101" s="82">
        <v>10</v>
      </c>
      <c r="BK101" s="82">
        <v>59</v>
      </c>
      <c r="BL101" s="82">
        <v>0</v>
      </c>
    </row>
    <row r="102" spans="1:64" ht="15.75" thickBot="1" x14ac:dyDescent="0.3">
      <c r="A102" s="96" t="s">
        <v>130</v>
      </c>
      <c r="B102" s="97">
        <v>36</v>
      </c>
      <c r="C102" s="97">
        <v>61</v>
      </c>
      <c r="D102" s="97">
        <v>60</v>
      </c>
      <c r="E102" s="97">
        <v>57.5</v>
      </c>
      <c r="F102" s="97">
        <v>50.3</v>
      </c>
      <c r="G102" s="97">
        <v>50.3</v>
      </c>
      <c r="H102" s="97">
        <v>49</v>
      </c>
      <c r="I102" s="97">
        <v>44.5</v>
      </c>
      <c r="J102" s="97">
        <v>42</v>
      </c>
      <c r="K102" s="97">
        <v>31</v>
      </c>
      <c r="L102" s="97">
        <v>40</v>
      </c>
      <c r="M102" s="97">
        <v>40</v>
      </c>
      <c r="N102" s="97">
        <v>63</v>
      </c>
      <c r="O102" s="97">
        <v>70</v>
      </c>
      <c r="P102" s="97">
        <v>70</v>
      </c>
      <c r="Q102" s="97">
        <v>41</v>
      </c>
      <c r="R102" s="97">
        <v>41</v>
      </c>
      <c r="S102" s="97">
        <v>53.6</v>
      </c>
      <c r="T102" s="97">
        <v>49.1</v>
      </c>
      <c r="U102" s="97">
        <v>49.2</v>
      </c>
      <c r="V102" s="97">
        <v>48.5</v>
      </c>
      <c r="W102" s="97">
        <v>51.4</v>
      </c>
      <c r="X102" s="97">
        <v>44.3</v>
      </c>
      <c r="Y102" s="97">
        <v>44.3</v>
      </c>
      <c r="Z102" s="97">
        <v>31.4</v>
      </c>
      <c r="AA102" s="97">
        <v>22.6</v>
      </c>
      <c r="AB102" s="97">
        <v>15.5</v>
      </c>
      <c r="AC102" s="97">
        <v>37.6</v>
      </c>
      <c r="AD102" s="97">
        <v>39.200000000000003</v>
      </c>
      <c r="AE102" s="97">
        <v>38.4</v>
      </c>
      <c r="AF102" s="97">
        <v>32.200000000000003</v>
      </c>
      <c r="AG102" s="89"/>
      <c r="AH102" s="46">
        <f t="shared" si="35"/>
        <v>70</v>
      </c>
      <c r="AI102" s="47">
        <f t="shared" si="36"/>
        <v>15.5</v>
      </c>
      <c r="AK102" s="94"/>
      <c r="AL102" s="44"/>
      <c r="AM102" s="44"/>
      <c r="AN102" s="98"/>
      <c r="AY102" s="82"/>
      <c r="BF102" s="82"/>
      <c r="BG102" s="82">
        <v>-520.29999999999995</v>
      </c>
      <c r="BH102" s="82">
        <v>52.3</v>
      </c>
      <c r="BI102" s="82">
        <v>0</v>
      </c>
      <c r="BJ102" s="82">
        <v>15</v>
      </c>
      <c r="BK102" s="82">
        <v>63.1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5"/>
        <v>0</v>
      </c>
      <c r="AI103" s="47">
        <f t="shared" si="36"/>
        <v>0</v>
      </c>
      <c r="AK103" s="94"/>
      <c r="AL103" s="97"/>
      <c r="AM103" s="99"/>
      <c r="AN103" s="262"/>
      <c r="AY103" s="82"/>
      <c r="BF103" s="82"/>
      <c r="BG103" s="82">
        <v>-510</v>
      </c>
      <c r="BH103" s="82">
        <v>0</v>
      </c>
      <c r="BI103" s="82">
        <v>58.9</v>
      </c>
      <c r="BJ103" s="82">
        <v>16.7</v>
      </c>
      <c r="BK103" s="82">
        <v>63.1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5"/>
        <v>0</v>
      </c>
      <c r="AI104" s="47">
        <f t="shared" si="36"/>
        <v>0</v>
      </c>
      <c r="AK104" s="94"/>
      <c r="AL104" s="97"/>
      <c r="AM104" s="97"/>
      <c r="AN104" s="263"/>
      <c r="BF104" s="82"/>
      <c r="BG104" s="82">
        <v>-474</v>
      </c>
      <c r="BH104" s="82">
        <v>0</v>
      </c>
      <c r="BI104" s="82">
        <v>62</v>
      </c>
      <c r="BJ104" s="82">
        <v>15.6</v>
      </c>
      <c r="BK104" s="82">
        <v>58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5"/>
        <v>0</v>
      </c>
      <c r="AI105" s="47">
        <f t="shared" si="36"/>
        <v>0</v>
      </c>
      <c r="AK105" s="100"/>
      <c r="AL105" s="101"/>
      <c r="AM105" s="101"/>
      <c r="AN105" s="102"/>
      <c r="BF105" s="82"/>
      <c r="BG105" s="82">
        <v>-429</v>
      </c>
      <c r="BH105" s="82">
        <v>0</v>
      </c>
      <c r="BI105" s="82">
        <v>62</v>
      </c>
      <c r="BJ105" s="82">
        <v>13.9</v>
      </c>
      <c r="BK105" s="82">
        <v>58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5"/>
        <v>0</v>
      </c>
      <c r="AI106" s="47">
        <f t="shared" si="36"/>
        <v>0</v>
      </c>
      <c r="BF106" s="82"/>
      <c r="BG106" s="82">
        <v>-424</v>
      </c>
      <c r="BH106" s="82">
        <v>0</v>
      </c>
      <c r="BI106" s="82">
        <v>65</v>
      </c>
      <c r="BJ106" s="82">
        <v>13.9</v>
      </c>
      <c r="BK106" s="82">
        <v>63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5"/>
        <v>0</v>
      </c>
      <c r="AI107" s="47">
        <f t="shared" si="36"/>
        <v>0</v>
      </c>
      <c r="BF107" s="82"/>
      <c r="BG107" s="82">
        <v>-399</v>
      </c>
      <c r="BH107" s="82">
        <v>0</v>
      </c>
      <c r="BI107" s="82">
        <v>61.8</v>
      </c>
      <c r="BJ107" s="82">
        <v>14.8</v>
      </c>
      <c r="BK107" s="82">
        <v>56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76">SUMIF(B97:B107,"&gt;0")</f>
        <v>62.2</v>
      </c>
      <c r="C108" s="70">
        <f t="shared" ref="C108:AF108" si="77">SUMIF(C97:C107,"&gt;0")</f>
        <v>111.8</v>
      </c>
      <c r="D108" s="70">
        <f t="shared" si="77"/>
        <v>112</v>
      </c>
      <c r="E108" s="70">
        <f t="shared" si="77"/>
        <v>106.8</v>
      </c>
      <c r="F108" s="70">
        <f t="shared" si="77"/>
        <v>95.199999999999989</v>
      </c>
      <c r="G108" s="70">
        <f t="shared" si="77"/>
        <v>95.199999999999989</v>
      </c>
      <c r="H108" s="70">
        <f t="shared" si="77"/>
        <v>144.32999999999998</v>
      </c>
      <c r="I108" s="70">
        <f t="shared" si="77"/>
        <v>142.5</v>
      </c>
      <c r="J108" s="70">
        <f t="shared" si="77"/>
        <v>137.5</v>
      </c>
      <c r="K108" s="70">
        <f t="shared" si="77"/>
        <v>136</v>
      </c>
      <c r="L108" s="70">
        <f t="shared" si="77"/>
        <v>170.4</v>
      </c>
      <c r="M108" s="70">
        <f t="shared" ref="M108:N108" si="78">SUMIF(M97:M107,"&gt;0")</f>
        <v>170.4</v>
      </c>
      <c r="N108" s="70">
        <f t="shared" si="78"/>
        <v>201.7</v>
      </c>
      <c r="O108" s="70">
        <f t="shared" ref="O108:P108" si="79">SUMIF(O97:O107,"&gt;0")</f>
        <v>205.6</v>
      </c>
      <c r="P108" s="70">
        <f t="shared" si="79"/>
        <v>203.9</v>
      </c>
      <c r="Q108" s="70">
        <f t="shared" ref="Q108:R108" si="80">SUMIF(Q97:Q107,"&gt;0")</f>
        <v>182.9</v>
      </c>
      <c r="R108" s="70">
        <f t="shared" si="80"/>
        <v>173.6</v>
      </c>
      <c r="S108" s="70">
        <f t="shared" ref="S108:T108" si="81">SUMIF(S97:S107,"&gt;0")</f>
        <v>185.29999999999998</v>
      </c>
      <c r="T108" s="70">
        <f t="shared" si="81"/>
        <v>182.1</v>
      </c>
      <c r="U108" s="70">
        <f t="shared" ref="U108:V108" si="82">SUMIF(U97:U107,"&gt;0")</f>
        <v>188.3</v>
      </c>
      <c r="V108" s="70">
        <f t="shared" si="82"/>
        <v>189.2</v>
      </c>
      <c r="W108" s="70">
        <f t="shared" ref="W108:X108" si="83">SUMIF(W97:W107,"&gt;0")</f>
        <v>192.8</v>
      </c>
      <c r="X108" s="70">
        <f t="shared" si="83"/>
        <v>144.80000000000001</v>
      </c>
      <c r="Y108" s="70">
        <f t="shared" ref="Y108" si="84">SUMIF(Y97:Y107,"&gt;0")</f>
        <v>144.80000000000001</v>
      </c>
      <c r="Z108" s="70">
        <f t="shared" ref="Z108" si="85">SUMIF(Z97:Z107,"&gt;0")</f>
        <v>93.199999999999989</v>
      </c>
      <c r="AA108" s="70">
        <f>SUMIF(AA97:AA107,"&gt;0")</f>
        <v>88.9</v>
      </c>
      <c r="AB108" s="70">
        <f t="shared" si="77"/>
        <v>84.5</v>
      </c>
      <c r="AC108" s="70">
        <f t="shared" si="77"/>
        <v>81.800000000000011</v>
      </c>
      <c r="AD108" s="70">
        <f t="shared" si="77"/>
        <v>84.300000000000011</v>
      </c>
      <c r="AE108" s="70">
        <f t="shared" ref="AE108" si="86">SUMIF(AE97:AE107,"&gt;0")</f>
        <v>84.3</v>
      </c>
      <c r="AF108" s="70">
        <f t="shared" si="77"/>
        <v>73.099999999999994</v>
      </c>
      <c r="AG108" s="104">
        <f>SUM(AG97:AG107)</f>
        <v>0</v>
      </c>
      <c r="AH108" s="46">
        <f t="shared" si="35"/>
        <v>205.6</v>
      </c>
      <c r="AI108" s="47">
        <f t="shared" si="36"/>
        <v>62.2</v>
      </c>
      <c r="AJ108" s="105">
        <f t="array" ref="AJ108">MIN(IF(B108:AF108&lt;&gt;0,B108:AF108))</f>
        <v>62.2</v>
      </c>
      <c r="BF108" s="82"/>
      <c r="BG108" s="82">
        <v>-270.89999999999998</v>
      </c>
      <c r="BH108" s="82">
        <v>0</v>
      </c>
      <c r="BI108" s="82">
        <v>59.7</v>
      </c>
      <c r="BJ108" s="82">
        <v>13.5</v>
      </c>
      <c r="BK108" s="82">
        <v>58.5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5"/>
        <v>0</v>
      </c>
      <c r="AI109" s="47">
        <f t="shared" si="36"/>
        <v>0</v>
      </c>
      <c r="BF109" s="82"/>
      <c r="BG109" s="82">
        <v>-380.1</v>
      </c>
      <c r="BH109" s="82">
        <v>0</v>
      </c>
      <c r="BI109" s="82">
        <v>61.7</v>
      </c>
      <c r="BJ109" s="82">
        <v>13.2</v>
      </c>
      <c r="BK109" s="82">
        <v>58.1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5"/>
        <v>0</v>
      </c>
      <c r="AI110" s="47">
        <f t="shared" si="36"/>
        <v>0</v>
      </c>
      <c r="BF110" s="82"/>
      <c r="BG110" s="82">
        <v>-362.1</v>
      </c>
      <c r="BH110" s="82">
        <v>0</v>
      </c>
      <c r="BI110" s="82">
        <v>57.4</v>
      </c>
      <c r="BJ110" s="82">
        <v>16.899999999999999</v>
      </c>
      <c r="BK110" s="82">
        <v>64.8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5"/>
        <v>0</v>
      </c>
      <c r="AI111" s="47">
        <f t="shared" si="36"/>
        <v>0</v>
      </c>
      <c r="BF111" s="82"/>
      <c r="BG111" s="82">
        <v>-411.6</v>
      </c>
      <c r="BH111" s="82">
        <v>0</v>
      </c>
      <c r="BI111" s="82">
        <v>63.3</v>
      </c>
      <c r="BJ111" s="82">
        <v>17.899999999999999</v>
      </c>
      <c r="BK111" s="82">
        <v>59.5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5"/>
        <v>0</v>
      </c>
      <c r="AI112" s="47">
        <f t="shared" si="36"/>
        <v>0</v>
      </c>
      <c r="BF112" s="81"/>
      <c r="BG112" s="82">
        <v>-517</v>
      </c>
      <c r="BH112" s="82">
        <v>0</v>
      </c>
      <c r="BI112" s="82">
        <v>20.100000000000001</v>
      </c>
      <c r="BJ112" s="82">
        <v>18.2</v>
      </c>
      <c r="BK112" s="82">
        <v>62.2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87">B71+B78+B96+B92+B108+B112</f>
        <v>2213.5700000000002</v>
      </c>
      <c r="C113" s="108">
        <f t="shared" ref="C113:AG113" si="88">C71+C78+C96+C92+C108+C112</f>
        <v>2284.16</v>
      </c>
      <c r="D113" s="108">
        <f t="shared" si="88"/>
        <v>2236.66</v>
      </c>
      <c r="E113" s="108">
        <f t="shared" si="88"/>
        <v>2186.86</v>
      </c>
      <c r="F113" s="108">
        <f t="shared" si="88"/>
        <v>2175.66</v>
      </c>
      <c r="G113" s="108">
        <f t="shared" si="88"/>
        <v>2196.66</v>
      </c>
      <c r="H113" s="108">
        <f t="shared" si="88"/>
        <v>2198.79</v>
      </c>
      <c r="I113" s="108">
        <f t="shared" si="88"/>
        <v>2196.96</v>
      </c>
      <c r="J113" s="108">
        <f t="shared" si="88"/>
        <v>2254.06</v>
      </c>
      <c r="K113" s="108">
        <f t="shared" si="88"/>
        <v>2252.56</v>
      </c>
      <c r="L113" s="108">
        <f t="shared" si="88"/>
        <v>2369.96</v>
      </c>
      <c r="M113" s="108">
        <f t="shared" ref="M113:N113" si="89">M71+M78+M96+M92+M108+M112</f>
        <v>2309.2000000000003</v>
      </c>
      <c r="N113" s="108">
        <f t="shared" si="89"/>
        <v>2331.2999999999997</v>
      </c>
      <c r="O113" s="108">
        <f t="shared" ref="O113:P113" si="90">O71+O78+O96+O92+O108+O112</f>
        <v>2335.1999999999998</v>
      </c>
      <c r="P113" s="108">
        <f t="shared" si="90"/>
        <v>2272.5000000000005</v>
      </c>
      <c r="Q113" s="108">
        <f t="shared" ref="Q113:R113" si="91">Q71+Q78+Q96+Q92+Q108+Q112</f>
        <v>2251.5000000000005</v>
      </c>
      <c r="R113" s="108">
        <f t="shared" si="91"/>
        <v>2242.2000000000003</v>
      </c>
      <c r="S113" s="108">
        <f t="shared" ref="S113:T113" si="92">S71+S78+S96+S92+S108+S112</f>
        <v>2239.4</v>
      </c>
      <c r="T113" s="108">
        <f t="shared" si="92"/>
        <v>2203.7000000000003</v>
      </c>
      <c r="U113" s="108">
        <f t="shared" ref="U113:V113" si="93">U71+U78+U96+U92+U108+U112</f>
        <v>2117.3000000000002</v>
      </c>
      <c r="V113" s="108">
        <f t="shared" si="93"/>
        <v>2162.6999999999998</v>
      </c>
      <c r="W113" s="108">
        <f t="shared" ref="W113:X113" si="94">W71+W78+W96+W92+W108+W112</f>
        <v>2150.5</v>
      </c>
      <c r="X113" s="108">
        <f t="shared" si="94"/>
        <v>2149.2000000000003</v>
      </c>
      <c r="Y113" s="108">
        <f t="shared" ref="Y113" si="95">Y71+Y78+Y96+Y92+Y108+Y112</f>
        <v>2149.2000000000003</v>
      </c>
      <c r="Z113" s="108">
        <f t="shared" ref="Z113" si="96">Z71+Z78+Z96+Z92+Z108+Z112</f>
        <v>2067.7000000000003</v>
      </c>
      <c r="AA113" s="108">
        <f>AA71+AA78+AA96+AA92+AA108+AA112</f>
        <v>2336.6999999999998</v>
      </c>
      <c r="AB113" s="108">
        <f t="shared" si="88"/>
        <v>2342</v>
      </c>
      <c r="AC113" s="108">
        <f t="shared" si="88"/>
        <v>2339.3000000000002</v>
      </c>
      <c r="AD113" s="108">
        <f t="shared" si="88"/>
        <v>2341.8000000000002</v>
      </c>
      <c r="AE113" s="108">
        <f t="shared" ref="AE113" si="97">AE71+AE78+AE96+AE92+AE108+AE112</f>
        <v>2356.6000000000004</v>
      </c>
      <c r="AF113" s="108">
        <f t="shared" si="88"/>
        <v>2351.4</v>
      </c>
      <c r="AG113" s="80">
        <f t="shared" si="88"/>
        <v>3169.915</v>
      </c>
      <c r="AH113" s="46">
        <f t="shared" si="35"/>
        <v>2369.96</v>
      </c>
      <c r="AI113" s="47">
        <f t="shared" si="36"/>
        <v>2067.7000000000003</v>
      </c>
      <c r="BF113" s="81"/>
      <c r="BG113" s="82">
        <v>-377.7</v>
      </c>
      <c r="BH113" s="82">
        <v>0</v>
      </c>
      <c r="BI113" s="82">
        <v>61.8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>
        <v>55</v>
      </c>
      <c r="C114" s="110">
        <v>40</v>
      </c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80</v>
      </c>
      <c r="AB114" s="110">
        <v>80</v>
      </c>
      <c r="AC114" s="110">
        <v>80</v>
      </c>
      <c r="AD114" s="110">
        <v>80</v>
      </c>
      <c r="AE114" s="110">
        <v>70</v>
      </c>
      <c r="AF114" s="110">
        <v>50</v>
      </c>
      <c r="AG114" s="104"/>
      <c r="AH114" s="46">
        <f t="shared" si="35"/>
        <v>80</v>
      </c>
      <c r="AI114" s="47">
        <f t="shared" si="36"/>
        <v>40</v>
      </c>
      <c r="BF114" s="81"/>
      <c r="BG114" s="82">
        <v>-533</v>
      </c>
      <c r="BH114" s="82">
        <v>0</v>
      </c>
      <c r="BI114" s="82">
        <v>69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98">B113+B114</f>
        <v>2268.5700000000002</v>
      </c>
      <c r="C115" s="108">
        <f t="shared" ref="C115:AF115" si="99">C113+C114</f>
        <v>2324.16</v>
      </c>
      <c r="D115" s="108">
        <f t="shared" si="99"/>
        <v>2236.66</v>
      </c>
      <c r="E115" s="108">
        <f t="shared" si="99"/>
        <v>2186.86</v>
      </c>
      <c r="F115" s="108">
        <f t="shared" si="99"/>
        <v>2175.66</v>
      </c>
      <c r="G115" s="108">
        <f t="shared" si="99"/>
        <v>2196.66</v>
      </c>
      <c r="H115" s="108">
        <f t="shared" si="99"/>
        <v>2198.79</v>
      </c>
      <c r="I115" s="108">
        <f t="shared" si="99"/>
        <v>2196.96</v>
      </c>
      <c r="J115" s="108">
        <f t="shared" si="99"/>
        <v>2254.06</v>
      </c>
      <c r="K115" s="108">
        <f t="shared" si="99"/>
        <v>2252.56</v>
      </c>
      <c r="L115" s="108">
        <f t="shared" si="99"/>
        <v>2369.96</v>
      </c>
      <c r="M115" s="108">
        <f t="shared" ref="M115:N115" si="100">M113+M114</f>
        <v>2309.2000000000003</v>
      </c>
      <c r="N115" s="108">
        <f t="shared" si="100"/>
        <v>2331.2999999999997</v>
      </c>
      <c r="O115" s="108">
        <f t="shared" ref="O115:P115" si="101">O113+O114</f>
        <v>2335.1999999999998</v>
      </c>
      <c r="P115" s="108">
        <f t="shared" si="101"/>
        <v>2272.5000000000005</v>
      </c>
      <c r="Q115" s="108">
        <f t="shared" ref="Q115:R115" si="102">Q113+Q114</f>
        <v>2251.5000000000005</v>
      </c>
      <c r="R115" s="108">
        <f t="shared" si="102"/>
        <v>2242.2000000000003</v>
      </c>
      <c r="S115" s="108">
        <f t="shared" ref="S115:T115" si="103">S113+S114</f>
        <v>2239.4</v>
      </c>
      <c r="T115" s="108">
        <f t="shared" si="103"/>
        <v>2203.7000000000003</v>
      </c>
      <c r="U115" s="108">
        <f t="shared" ref="U115:V115" si="104">U113+U114</f>
        <v>2117.3000000000002</v>
      </c>
      <c r="V115" s="108">
        <f t="shared" si="104"/>
        <v>2162.6999999999998</v>
      </c>
      <c r="W115" s="108">
        <f t="shared" ref="W115:X115" si="105">W113+W114</f>
        <v>2150.5</v>
      </c>
      <c r="X115" s="108">
        <f t="shared" si="105"/>
        <v>2149.2000000000003</v>
      </c>
      <c r="Y115" s="108">
        <f t="shared" ref="Y115" si="106">Y113+Y114</f>
        <v>2149.2000000000003</v>
      </c>
      <c r="Z115" s="108">
        <f t="shared" ref="Z115" si="107">Z113+Z114</f>
        <v>2067.7000000000003</v>
      </c>
      <c r="AA115" s="108">
        <f>AA113+AA114</f>
        <v>2416.6999999999998</v>
      </c>
      <c r="AB115" s="108">
        <f t="shared" si="99"/>
        <v>2422</v>
      </c>
      <c r="AC115" s="108">
        <f t="shared" si="99"/>
        <v>2419.3000000000002</v>
      </c>
      <c r="AD115" s="108">
        <f t="shared" si="99"/>
        <v>2421.8000000000002</v>
      </c>
      <c r="AE115" s="108">
        <f t="shared" ref="AE115" si="108">AE113+AE114</f>
        <v>2426.6000000000004</v>
      </c>
      <c r="AF115" s="108">
        <f t="shared" si="99"/>
        <v>2401.4</v>
      </c>
      <c r="AG115" s="104">
        <f>AG112+AG108+AG96+AG92+AG71+AG114</f>
        <v>2463.5149999999999</v>
      </c>
      <c r="AH115" s="46">
        <f t="shared" si="35"/>
        <v>2426.6000000000004</v>
      </c>
      <c r="AI115" s="47">
        <f t="shared" si="36"/>
        <v>2067.7000000000003</v>
      </c>
      <c r="BF115" s="81"/>
      <c r="BG115" s="82">
        <v>-545</v>
      </c>
      <c r="BH115" s="82">
        <v>0</v>
      </c>
      <c r="BI115" s="82">
        <v>45.1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109">B115-(B123)</f>
        <v>1890.3700000000001</v>
      </c>
      <c r="C116" s="108">
        <f t="shared" ref="C116:AF116" si="110">C115-(C123)</f>
        <v>1748.06</v>
      </c>
      <c r="D116" s="108">
        <f t="shared" si="110"/>
        <v>1649.6599999999999</v>
      </c>
      <c r="E116" s="108">
        <f t="shared" si="110"/>
        <v>1649.0600000000002</v>
      </c>
      <c r="F116" s="108">
        <f t="shared" si="110"/>
        <v>1594.6599999999999</v>
      </c>
      <c r="G116" s="108">
        <f t="shared" si="110"/>
        <v>1615.6599999999999</v>
      </c>
      <c r="H116" s="108">
        <f t="shared" si="110"/>
        <v>1598.79</v>
      </c>
      <c r="I116" s="108">
        <f t="shared" si="110"/>
        <v>1656.96</v>
      </c>
      <c r="J116" s="108">
        <f t="shared" si="110"/>
        <v>1746.06</v>
      </c>
      <c r="K116" s="108">
        <f t="shared" si="110"/>
        <v>1812.56</v>
      </c>
      <c r="L116" s="108">
        <f t="shared" si="110"/>
        <v>1881.96</v>
      </c>
      <c r="M116" s="108">
        <f t="shared" ref="M116:N116" si="111">M115-(M123)</f>
        <v>1788.9000000000003</v>
      </c>
      <c r="N116" s="108">
        <f t="shared" si="111"/>
        <v>1821.2999999999997</v>
      </c>
      <c r="O116" s="108">
        <f t="shared" ref="O116:P116" si="112">O115-(O123)</f>
        <v>1861.1999999999998</v>
      </c>
      <c r="P116" s="108">
        <f t="shared" si="112"/>
        <v>1843.5000000000005</v>
      </c>
      <c r="Q116" s="108">
        <f t="shared" ref="Q116:R116" si="113">Q115-(Q123)</f>
        <v>1827.5000000000005</v>
      </c>
      <c r="R116" s="108">
        <f t="shared" si="113"/>
        <v>1843.2000000000003</v>
      </c>
      <c r="S116" s="108">
        <f t="shared" ref="S116:T116" si="114">S115-(S123)</f>
        <v>1968.5</v>
      </c>
      <c r="T116" s="108">
        <f t="shared" si="114"/>
        <v>1823.6000000000004</v>
      </c>
      <c r="U116" s="108">
        <f t="shared" ref="U116:V116" si="115">U115-(U123)</f>
        <v>1755.2000000000003</v>
      </c>
      <c r="V116" s="108">
        <f t="shared" si="115"/>
        <v>1751.1</v>
      </c>
      <c r="W116" s="108">
        <f t="shared" ref="W116:X116" si="116">W115-(W123)</f>
        <v>1724.7</v>
      </c>
      <c r="X116" s="108">
        <f t="shared" si="116"/>
        <v>1632.2000000000003</v>
      </c>
      <c r="Y116" s="108">
        <f t="shared" ref="Y116" si="117">Y115-(Y123)</f>
        <v>1632.2000000000003</v>
      </c>
      <c r="Z116" s="108">
        <f t="shared" ref="Z116" si="118">Z115-(Z123)</f>
        <v>1690.0000000000002</v>
      </c>
      <c r="AA116" s="108">
        <f>AA115-(AA123)</f>
        <v>1972.4999999999998</v>
      </c>
      <c r="AB116" s="108">
        <f t="shared" si="110"/>
        <v>1889</v>
      </c>
      <c r="AC116" s="108">
        <f t="shared" si="110"/>
        <v>1919.3000000000002</v>
      </c>
      <c r="AD116" s="108">
        <f t="shared" si="110"/>
        <v>1876.8000000000002</v>
      </c>
      <c r="AE116" s="108">
        <f t="shared" ref="AE116" si="119">AE115-(AE123)</f>
        <v>1826.6000000000004</v>
      </c>
      <c r="AF116" s="108">
        <f t="shared" si="110"/>
        <v>1816.4</v>
      </c>
      <c r="AG116" s="104"/>
      <c r="AH116" s="46">
        <f t="shared" si="35"/>
        <v>1972.4999999999998</v>
      </c>
      <c r="AI116" s="47">
        <f t="shared" si="36"/>
        <v>1594.6599999999999</v>
      </c>
      <c r="BF116" s="81"/>
      <c r="BG116" s="82">
        <v>-600</v>
      </c>
      <c r="BH116" s="82">
        <v>0</v>
      </c>
      <c r="BI116" s="82">
        <v>45.9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v>378.2</v>
      </c>
      <c r="C117" s="93">
        <f t="shared" ref="C117:AF122" si="120">IF(C97&lt;0,C97*-1,0)</f>
        <v>576.1</v>
      </c>
      <c r="D117" s="93">
        <f t="shared" si="120"/>
        <v>587</v>
      </c>
      <c r="E117" s="93">
        <f t="shared" si="120"/>
        <v>537.79999999999995</v>
      </c>
      <c r="F117" s="93">
        <f t="shared" si="120"/>
        <v>581</v>
      </c>
      <c r="G117" s="93">
        <f t="shared" si="120"/>
        <v>581</v>
      </c>
      <c r="H117" s="93">
        <f t="shared" si="120"/>
        <v>600</v>
      </c>
      <c r="I117" s="93">
        <f t="shared" si="120"/>
        <v>540</v>
      </c>
      <c r="J117" s="93">
        <f t="shared" si="120"/>
        <v>508</v>
      </c>
      <c r="K117" s="93">
        <f t="shared" si="120"/>
        <v>440</v>
      </c>
      <c r="L117" s="93">
        <f t="shared" si="120"/>
        <v>488</v>
      </c>
      <c r="M117" s="93">
        <f t="shared" ref="M117:N117" si="121">IF(M97&lt;0,M97*-1,0)</f>
        <v>520.29999999999995</v>
      </c>
      <c r="N117" s="93">
        <f t="shared" si="121"/>
        <v>510</v>
      </c>
      <c r="O117" s="93">
        <f t="shared" ref="O117:P117" si="122">IF(O97&lt;0,O97*-1,0)</f>
        <v>474</v>
      </c>
      <c r="P117" s="93">
        <f t="shared" si="122"/>
        <v>429</v>
      </c>
      <c r="Q117" s="93">
        <f t="shared" ref="Q117:R117" si="123">IF(Q97&lt;0,Q97*-1,0)</f>
        <v>424</v>
      </c>
      <c r="R117" s="93">
        <f t="shared" si="123"/>
        <v>399</v>
      </c>
      <c r="S117" s="93">
        <f t="shared" ref="S117:T117" si="124">IF(S97&lt;0,S97*-1,0)</f>
        <v>270.89999999999998</v>
      </c>
      <c r="T117" s="93">
        <f t="shared" si="124"/>
        <v>380.1</v>
      </c>
      <c r="U117" s="93">
        <f t="shared" ref="U117:V117" si="125">IF(U97&lt;0,U97*-1,0)</f>
        <v>362.1</v>
      </c>
      <c r="V117" s="93">
        <f t="shared" si="125"/>
        <v>411.6</v>
      </c>
      <c r="W117" s="93">
        <f t="shared" ref="W117:X117" si="126">IF(W97&lt;0,W97*-1,0)</f>
        <v>425.8</v>
      </c>
      <c r="X117" s="93">
        <f t="shared" si="126"/>
        <v>517</v>
      </c>
      <c r="Y117" s="93">
        <f t="shared" ref="Y117" si="127">IF(Y97&lt;0,Y97*-1,0)</f>
        <v>517</v>
      </c>
      <c r="Z117" s="93">
        <f t="shared" ref="Z117:AA122" si="128">IF(Z97&lt;0,Z97*-1,0)</f>
        <v>377.7</v>
      </c>
      <c r="AA117" s="93">
        <f t="shared" si="128"/>
        <v>444.2</v>
      </c>
      <c r="AB117" s="93">
        <f t="shared" si="120"/>
        <v>533</v>
      </c>
      <c r="AC117" s="93">
        <f t="shared" si="120"/>
        <v>500</v>
      </c>
      <c r="AD117" s="93">
        <f t="shared" si="120"/>
        <v>545</v>
      </c>
      <c r="AE117" s="93">
        <f t="shared" ref="AE117" si="129">IF(AE97&lt;0,AE97*-1,0)</f>
        <v>600</v>
      </c>
      <c r="AF117" s="93">
        <f t="shared" si="120"/>
        <v>585</v>
      </c>
      <c r="AG117" s="61"/>
      <c r="AH117" s="46">
        <f t="shared" si="35"/>
        <v>600</v>
      </c>
      <c r="AI117" s="47">
        <f t="shared" si="36"/>
        <v>270.89999999999998</v>
      </c>
      <c r="BG117" s="82">
        <v>-585</v>
      </c>
      <c r="BH117" s="82">
        <v>0</v>
      </c>
      <c r="BI117" s="82">
        <v>40.9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v>0</v>
      </c>
      <c r="C118" s="93">
        <f t="shared" si="120"/>
        <v>0</v>
      </c>
      <c r="D118" s="93">
        <f t="shared" si="120"/>
        <v>0</v>
      </c>
      <c r="E118" s="93">
        <f t="shared" si="120"/>
        <v>0</v>
      </c>
      <c r="F118" s="93">
        <f t="shared" si="120"/>
        <v>0</v>
      </c>
      <c r="G118" s="93">
        <f t="shared" si="120"/>
        <v>0</v>
      </c>
      <c r="H118" s="93">
        <f t="shared" si="120"/>
        <v>0</v>
      </c>
      <c r="I118" s="93">
        <f t="shared" si="120"/>
        <v>0</v>
      </c>
      <c r="J118" s="93">
        <f t="shared" si="120"/>
        <v>0</v>
      </c>
      <c r="K118" s="93">
        <f t="shared" si="120"/>
        <v>0</v>
      </c>
      <c r="L118" s="93">
        <f t="shared" si="120"/>
        <v>0</v>
      </c>
      <c r="M118" s="93">
        <f t="shared" ref="M118:N118" si="130">IF(M98&lt;0,M98*-1,0)</f>
        <v>0</v>
      </c>
      <c r="N118" s="93">
        <f t="shared" si="130"/>
        <v>0</v>
      </c>
      <c r="O118" s="93">
        <f t="shared" ref="O118:P118" si="131">IF(O98&lt;0,O98*-1,0)</f>
        <v>0</v>
      </c>
      <c r="P118" s="93">
        <f t="shared" si="131"/>
        <v>0</v>
      </c>
      <c r="Q118" s="93">
        <f t="shared" ref="Q118:R118" si="132">IF(Q98&lt;0,Q98*-1,0)</f>
        <v>0</v>
      </c>
      <c r="R118" s="93">
        <f t="shared" si="132"/>
        <v>0</v>
      </c>
      <c r="S118" s="93">
        <f t="shared" ref="S118:T118" si="133">IF(S98&lt;0,S98*-1,0)</f>
        <v>0</v>
      </c>
      <c r="T118" s="93">
        <f t="shared" si="133"/>
        <v>0</v>
      </c>
      <c r="U118" s="93">
        <f t="shared" ref="U118:V118" si="134">IF(U98&lt;0,U98*-1,0)</f>
        <v>0</v>
      </c>
      <c r="V118" s="93">
        <f t="shared" si="134"/>
        <v>0</v>
      </c>
      <c r="W118" s="93">
        <f t="shared" ref="W118:X118" si="135">IF(W98&lt;0,W98*-1,0)</f>
        <v>0</v>
      </c>
      <c r="X118" s="93">
        <f t="shared" si="135"/>
        <v>0</v>
      </c>
      <c r="Y118" s="93">
        <f t="shared" ref="Y118" si="136">IF(Y98&lt;0,Y98*-1,0)</f>
        <v>0</v>
      </c>
      <c r="Z118" s="93">
        <f t="shared" ref="Z118" si="137">IF(Z98&lt;0,Z98*-1,0)</f>
        <v>0</v>
      </c>
      <c r="AA118" s="93">
        <f t="shared" si="128"/>
        <v>0</v>
      </c>
      <c r="AB118" s="93">
        <f t="shared" si="120"/>
        <v>0</v>
      </c>
      <c r="AC118" s="93">
        <f t="shared" si="120"/>
        <v>0</v>
      </c>
      <c r="AD118" s="93">
        <f t="shared" si="120"/>
        <v>0</v>
      </c>
      <c r="AE118" s="93">
        <f t="shared" ref="AE118" si="138">IF(AE98&lt;0,AE98*-1,0)</f>
        <v>0</v>
      </c>
      <c r="AF118" s="93">
        <f t="shared" si="120"/>
        <v>0</v>
      </c>
      <c r="AG118" s="64"/>
      <c r="AH118" s="46">
        <f t="shared" si="35"/>
        <v>0</v>
      </c>
      <c r="AI118" s="47">
        <f t="shared" si="36"/>
        <v>0</v>
      </c>
      <c r="AK118" s="49"/>
      <c r="BG118" s="82">
        <v>-483</v>
      </c>
      <c r="BH118" s="82">
        <v>6.2</v>
      </c>
      <c r="BI118" s="82">
        <v>0</v>
      </c>
      <c r="BJ118" s="82">
        <v>20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v>0</v>
      </c>
      <c r="C119" s="93">
        <f t="shared" si="120"/>
        <v>0</v>
      </c>
      <c r="D119" s="93">
        <f t="shared" si="120"/>
        <v>0</v>
      </c>
      <c r="E119" s="93">
        <f t="shared" si="120"/>
        <v>0</v>
      </c>
      <c r="F119" s="93">
        <f t="shared" si="120"/>
        <v>0</v>
      </c>
      <c r="G119" s="93">
        <f t="shared" si="120"/>
        <v>0</v>
      </c>
      <c r="H119" s="93">
        <f t="shared" si="120"/>
        <v>0</v>
      </c>
      <c r="I119" s="93">
        <f t="shared" si="120"/>
        <v>0</v>
      </c>
      <c r="J119" s="93">
        <f t="shared" si="120"/>
        <v>0</v>
      </c>
      <c r="K119" s="93">
        <f t="shared" si="120"/>
        <v>0</v>
      </c>
      <c r="L119" s="93">
        <f t="shared" si="120"/>
        <v>0</v>
      </c>
      <c r="M119" s="93">
        <f t="shared" ref="M119:N119" si="139">IF(M99&lt;0,M99*-1,0)</f>
        <v>0</v>
      </c>
      <c r="N119" s="93">
        <f t="shared" si="139"/>
        <v>0</v>
      </c>
      <c r="O119" s="93">
        <f t="shared" ref="O119:P119" si="140">IF(O99&lt;0,O99*-1,0)</f>
        <v>0</v>
      </c>
      <c r="P119" s="93">
        <f t="shared" si="140"/>
        <v>0</v>
      </c>
      <c r="Q119" s="93">
        <f t="shared" ref="Q119:R119" si="141">IF(Q99&lt;0,Q99*-1,0)</f>
        <v>0</v>
      </c>
      <c r="R119" s="93">
        <f t="shared" si="141"/>
        <v>0</v>
      </c>
      <c r="S119" s="93">
        <f t="shared" ref="S119:T119" si="142">IF(S99&lt;0,S99*-1,0)</f>
        <v>0</v>
      </c>
      <c r="T119" s="93">
        <f t="shared" si="142"/>
        <v>0</v>
      </c>
      <c r="U119" s="93">
        <f t="shared" ref="U119:V119" si="143">IF(U99&lt;0,U99*-1,0)</f>
        <v>0</v>
      </c>
      <c r="V119" s="93">
        <f t="shared" si="143"/>
        <v>0</v>
      </c>
      <c r="W119" s="93">
        <f t="shared" ref="W119:X119" si="144">IF(W99&lt;0,W99*-1,0)</f>
        <v>0</v>
      </c>
      <c r="X119" s="93">
        <f t="shared" si="144"/>
        <v>0</v>
      </c>
      <c r="Y119" s="93">
        <f t="shared" ref="Y119" si="145">IF(Y99&lt;0,Y99*-1,0)</f>
        <v>0</v>
      </c>
      <c r="Z119" s="93">
        <f t="shared" ref="Z119" si="146">IF(Z99&lt;0,Z99*-1,0)</f>
        <v>0</v>
      </c>
      <c r="AA119" s="93">
        <f t="shared" si="128"/>
        <v>0</v>
      </c>
      <c r="AB119" s="93">
        <f t="shared" si="120"/>
        <v>0</v>
      </c>
      <c r="AC119" s="93">
        <f t="shared" si="120"/>
        <v>0</v>
      </c>
      <c r="AD119" s="93">
        <f t="shared" si="120"/>
        <v>0</v>
      </c>
      <c r="AE119" s="93">
        <f t="shared" ref="AE119" si="147">IF(AE99&lt;0,AE99*-1,0)</f>
        <v>0</v>
      </c>
      <c r="AF119" s="93">
        <f t="shared" si="120"/>
        <v>0</v>
      </c>
      <c r="AG119" s="111"/>
      <c r="AH119" s="46">
        <f t="shared" si="35"/>
        <v>0</v>
      </c>
      <c r="AI119" s="47">
        <f t="shared" si="36"/>
        <v>0</v>
      </c>
    </row>
    <row r="120" spans="1:64" x14ac:dyDescent="0.25">
      <c r="A120" s="96" t="s">
        <v>126</v>
      </c>
      <c r="B120" s="93">
        <v>0</v>
      </c>
      <c r="C120" s="93">
        <f t="shared" si="120"/>
        <v>0</v>
      </c>
      <c r="D120" s="93">
        <f t="shared" si="120"/>
        <v>0</v>
      </c>
      <c r="E120" s="93">
        <f t="shared" si="120"/>
        <v>0</v>
      </c>
      <c r="F120" s="93">
        <f t="shared" si="120"/>
        <v>0</v>
      </c>
      <c r="G120" s="93">
        <f t="shared" si="120"/>
        <v>0</v>
      </c>
      <c r="H120" s="93">
        <f t="shared" si="120"/>
        <v>0</v>
      </c>
      <c r="I120" s="93">
        <f t="shared" si="120"/>
        <v>0</v>
      </c>
      <c r="J120" s="93">
        <f t="shared" si="120"/>
        <v>0</v>
      </c>
      <c r="K120" s="93">
        <f t="shared" si="120"/>
        <v>0</v>
      </c>
      <c r="L120" s="93">
        <f t="shared" si="120"/>
        <v>0</v>
      </c>
      <c r="M120" s="93">
        <f t="shared" ref="M120:N120" si="148">IF(M100&lt;0,M100*-1,0)</f>
        <v>0</v>
      </c>
      <c r="N120" s="93">
        <f t="shared" si="148"/>
        <v>0</v>
      </c>
      <c r="O120" s="93">
        <f t="shared" ref="O120:P120" si="149">IF(O100&lt;0,O100*-1,0)</f>
        <v>0</v>
      </c>
      <c r="P120" s="93">
        <f t="shared" si="149"/>
        <v>0</v>
      </c>
      <c r="Q120" s="93">
        <f t="shared" ref="Q120:R120" si="150">IF(Q100&lt;0,Q100*-1,0)</f>
        <v>0</v>
      </c>
      <c r="R120" s="93">
        <f t="shared" si="150"/>
        <v>0</v>
      </c>
      <c r="S120" s="93">
        <f t="shared" ref="S120:T120" si="151">IF(S100&lt;0,S100*-1,0)</f>
        <v>0</v>
      </c>
      <c r="T120" s="93">
        <f t="shared" si="151"/>
        <v>0</v>
      </c>
      <c r="U120" s="93">
        <f t="shared" ref="U120:V120" si="152">IF(U100&lt;0,U100*-1,0)</f>
        <v>0</v>
      </c>
      <c r="V120" s="93">
        <f t="shared" si="152"/>
        <v>0</v>
      </c>
      <c r="W120" s="93">
        <f t="shared" ref="W120:X120" si="153">IF(W100&lt;0,W100*-1,0)</f>
        <v>0</v>
      </c>
      <c r="X120" s="93">
        <f t="shared" si="153"/>
        <v>0</v>
      </c>
      <c r="Y120" s="93">
        <f t="shared" ref="Y120" si="154">IF(Y100&lt;0,Y100*-1,0)</f>
        <v>0</v>
      </c>
      <c r="Z120" s="93">
        <f t="shared" ref="Z120" si="155">IF(Z100&lt;0,Z100*-1,0)</f>
        <v>0</v>
      </c>
      <c r="AA120" s="93">
        <f t="shared" si="128"/>
        <v>0</v>
      </c>
      <c r="AB120" s="93">
        <f t="shared" si="120"/>
        <v>0</v>
      </c>
      <c r="AC120" s="93">
        <f t="shared" si="120"/>
        <v>0</v>
      </c>
      <c r="AD120" s="93">
        <f t="shared" si="120"/>
        <v>0</v>
      </c>
      <c r="AE120" s="93">
        <f t="shared" ref="AE120" si="156">IF(AE100&lt;0,AE100*-1,0)</f>
        <v>0</v>
      </c>
      <c r="AF120" s="93">
        <f t="shared" si="120"/>
        <v>0</v>
      </c>
      <c r="AG120" s="111"/>
      <c r="AH120" s="46">
        <f t="shared" si="35"/>
        <v>0</v>
      </c>
      <c r="AI120" s="47">
        <f t="shared" si="36"/>
        <v>0</v>
      </c>
    </row>
    <row r="121" spans="1:64" x14ac:dyDescent="0.25">
      <c r="A121" s="96" t="s">
        <v>128</v>
      </c>
      <c r="B121" s="93">
        <v>0</v>
      </c>
      <c r="C121" s="93">
        <f t="shared" si="120"/>
        <v>0</v>
      </c>
      <c r="D121" s="93">
        <f t="shared" si="120"/>
        <v>0</v>
      </c>
      <c r="E121" s="93">
        <f t="shared" si="120"/>
        <v>0</v>
      </c>
      <c r="F121" s="93">
        <f t="shared" si="120"/>
        <v>0</v>
      </c>
      <c r="G121" s="93">
        <f t="shared" si="120"/>
        <v>0</v>
      </c>
      <c r="H121" s="93">
        <f t="shared" si="120"/>
        <v>0</v>
      </c>
      <c r="I121" s="93">
        <f t="shared" si="120"/>
        <v>0</v>
      </c>
      <c r="J121" s="93">
        <f t="shared" si="120"/>
        <v>0</v>
      </c>
      <c r="K121" s="93">
        <f t="shared" si="120"/>
        <v>0</v>
      </c>
      <c r="L121" s="93">
        <f t="shared" si="120"/>
        <v>0</v>
      </c>
      <c r="M121" s="93">
        <f t="shared" ref="M121:N121" si="157">IF(M101&lt;0,M101*-1,0)</f>
        <v>0</v>
      </c>
      <c r="N121" s="93">
        <f t="shared" si="157"/>
        <v>0</v>
      </c>
      <c r="O121" s="93">
        <f t="shared" ref="O121:P121" si="158">IF(O101&lt;0,O101*-1,0)</f>
        <v>0</v>
      </c>
      <c r="P121" s="93">
        <f t="shared" si="158"/>
        <v>0</v>
      </c>
      <c r="Q121" s="93">
        <f t="shared" ref="Q121:R121" si="159">IF(Q101&lt;0,Q101*-1,0)</f>
        <v>0</v>
      </c>
      <c r="R121" s="93">
        <f t="shared" si="159"/>
        <v>0</v>
      </c>
      <c r="S121" s="93">
        <f t="shared" ref="S121:T121" si="160">IF(S101&lt;0,S101*-1,0)</f>
        <v>0</v>
      </c>
      <c r="T121" s="93">
        <f t="shared" si="160"/>
        <v>0</v>
      </c>
      <c r="U121" s="93">
        <f t="shared" ref="U121:V121" si="161">IF(U101&lt;0,U101*-1,0)</f>
        <v>0</v>
      </c>
      <c r="V121" s="93">
        <f t="shared" si="161"/>
        <v>0</v>
      </c>
      <c r="W121" s="93">
        <f t="shared" ref="W121:X121" si="162">IF(W101&lt;0,W101*-1,0)</f>
        <v>0</v>
      </c>
      <c r="X121" s="93">
        <f t="shared" si="162"/>
        <v>0</v>
      </c>
      <c r="Y121" s="93">
        <f t="shared" ref="Y121" si="163">IF(Y101&lt;0,Y101*-1,0)</f>
        <v>0</v>
      </c>
      <c r="Z121" s="93">
        <f t="shared" ref="Z121" si="164">IF(Z101&lt;0,Z101*-1,0)</f>
        <v>0</v>
      </c>
      <c r="AA121" s="93">
        <f t="shared" si="128"/>
        <v>0</v>
      </c>
      <c r="AB121" s="93">
        <f t="shared" si="120"/>
        <v>0</v>
      </c>
      <c r="AC121" s="93">
        <f t="shared" si="120"/>
        <v>0</v>
      </c>
      <c r="AD121" s="93">
        <f t="shared" si="120"/>
        <v>0</v>
      </c>
      <c r="AE121" s="93">
        <f t="shared" ref="AE121" si="165">IF(AE101&lt;0,AE101*-1,0)</f>
        <v>0</v>
      </c>
      <c r="AF121" s="93">
        <f t="shared" si="120"/>
        <v>0</v>
      </c>
      <c r="AG121" s="111"/>
      <c r="AH121" s="46">
        <f t="shared" si="35"/>
        <v>0</v>
      </c>
      <c r="AI121" s="47">
        <f t="shared" si="36"/>
        <v>0</v>
      </c>
    </row>
    <row r="122" spans="1:64" ht="15.75" thickBot="1" x14ac:dyDescent="0.3">
      <c r="A122" s="96" t="s">
        <v>130</v>
      </c>
      <c r="B122" s="93">
        <v>0</v>
      </c>
      <c r="C122" s="93">
        <f t="shared" si="120"/>
        <v>0</v>
      </c>
      <c r="D122" s="93">
        <f t="shared" si="120"/>
        <v>0</v>
      </c>
      <c r="E122" s="93">
        <f t="shared" si="120"/>
        <v>0</v>
      </c>
      <c r="F122" s="93">
        <f t="shared" si="120"/>
        <v>0</v>
      </c>
      <c r="G122" s="93">
        <f t="shared" si="120"/>
        <v>0</v>
      </c>
      <c r="H122" s="93">
        <f t="shared" si="120"/>
        <v>0</v>
      </c>
      <c r="I122" s="93">
        <f t="shared" si="120"/>
        <v>0</v>
      </c>
      <c r="J122" s="93">
        <f t="shared" si="120"/>
        <v>0</v>
      </c>
      <c r="K122" s="93">
        <f t="shared" si="120"/>
        <v>0</v>
      </c>
      <c r="L122" s="93">
        <f t="shared" si="120"/>
        <v>0</v>
      </c>
      <c r="M122" s="93">
        <f t="shared" ref="M122:N122" si="166">IF(M102&lt;0,M102*-1,0)</f>
        <v>0</v>
      </c>
      <c r="N122" s="93">
        <f t="shared" si="166"/>
        <v>0</v>
      </c>
      <c r="O122" s="93">
        <f t="shared" ref="O122:P122" si="167">IF(O102&lt;0,O102*-1,0)</f>
        <v>0</v>
      </c>
      <c r="P122" s="93">
        <f t="shared" si="167"/>
        <v>0</v>
      </c>
      <c r="Q122" s="93">
        <f t="shared" ref="Q122:R122" si="168">IF(Q102&lt;0,Q102*-1,0)</f>
        <v>0</v>
      </c>
      <c r="R122" s="93">
        <f t="shared" si="168"/>
        <v>0</v>
      </c>
      <c r="S122" s="93">
        <f t="shared" ref="S122:T122" si="169">IF(S102&lt;0,S102*-1,0)</f>
        <v>0</v>
      </c>
      <c r="T122" s="93">
        <f t="shared" si="169"/>
        <v>0</v>
      </c>
      <c r="U122" s="93">
        <f t="shared" ref="U122:V122" si="170">IF(U102&lt;0,U102*-1,0)</f>
        <v>0</v>
      </c>
      <c r="V122" s="93">
        <f t="shared" si="170"/>
        <v>0</v>
      </c>
      <c r="W122" s="93">
        <f t="shared" ref="W122:X122" si="171">IF(W102&lt;0,W102*-1,0)</f>
        <v>0</v>
      </c>
      <c r="X122" s="93">
        <f t="shared" si="171"/>
        <v>0</v>
      </c>
      <c r="Y122" s="93">
        <f t="shared" ref="Y122" si="172">IF(Y102&lt;0,Y102*-1,0)</f>
        <v>0</v>
      </c>
      <c r="Z122" s="93">
        <f t="shared" ref="Z122" si="173">IF(Z102&lt;0,Z102*-1,0)</f>
        <v>0</v>
      </c>
      <c r="AA122" s="93">
        <f t="shared" si="128"/>
        <v>0</v>
      </c>
      <c r="AB122" s="93">
        <f t="shared" si="120"/>
        <v>0</v>
      </c>
      <c r="AC122" s="93">
        <f t="shared" si="120"/>
        <v>0</v>
      </c>
      <c r="AD122" s="93">
        <f t="shared" si="120"/>
        <v>0</v>
      </c>
      <c r="AE122" s="93">
        <f t="shared" ref="AE122" si="174">IF(AE102&lt;0,AE102*-1,0)</f>
        <v>0</v>
      </c>
      <c r="AF122" s="93">
        <f t="shared" si="120"/>
        <v>0</v>
      </c>
      <c r="AG122" s="103"/>
      <c r="AH122" s="46">
        <f t="shared" si="35"/>
        <v>0</v>
      </c>
      <c r="AI122" s="47">
        <f t="shared" si="36"/>
        <v>0</v>
      </c>
    </row>
    <row r="123" spans="1:64" ht="15.75" thickBot="1" x14ac:dyDescent="0.3">
      <c r="A123" s="112" t="s">
        <v>145</v>
      </c>
      <c r="B123" s="70">
        <f t="shared" ref="B123" si="175">SUM(B117:B122)</f>
        <v>378.2</v>
      </c>
      <c r="C123" s="70">
        <f t="shared" ref="C123:AF123" si="176">SUM(C117:C122)</f>
        <v>576.1</v>
      </c>
      <c r="D123" s="70">
        <f t="shared" si="176"/>
        <v>587</v>
      </c>
      <c r="E123" s="70">
        <f t="shared" si="176"/>
        <v>537.79999999999995</v>
      </c>
      <c r="F123" s="70">
        <f t="shared" si="176"/>
        <v>581</v>
      </c>
      <c r="G123" s="70">
        <f t="shared" si="176"/>
        <v>581</v>
      </c>
      <c r="H123" s="70">
        <f t="shared" si="176"/>
        <v>600</v>
      </c>
      <c r="I123" s="70">
        <f t="shared" si="176"/>
        <v>540</v>
      </c>
      <c r="J123" s="70">
        <f t="shared" si="176"/>
        <v>508</v>
      </c>
      <c r="K123" s="70">
        <f t="shared" si="176"/>
        <v>440</v>
      </c>
      <c r="L123" s="70">
        <f t="shared" si="176"/>
        <v>488</v>
      </c>
      <c r="M123" s="70">
        <f t="shared" ref="M123:N123" si="177">SUM(M117:M122)</f>
        <v>520.29999999999995</v>
      </c>
      <c r="N123" s="70">
        <f t="shared" si="177"/>
        <v>510</v>
      </c>
      <c r="O123" s="70">
        <f t="shared" ref="O123:P123" si="178">SUM(O117:O122)</f>
        <v>474</v>
      </c>
      <c r="P123" s="70">
        <f t="shared" si="178"/>
        <v>429</v>
      </c>
      <c r="Q123" s="70">
        <f t="shared" ref="Q123:R123" si="179">SUM(Q117:Q122)</f>
        <v>424</v>
      </c>
      <c r="R123" s="70">
        <f t="shared" si="179"/>
        <v>399</v>
      </c>
      <c r="S123" s="70">
        <f t="shared" ref="S123:T123" si="180">SUM(S117:S122)</f>
        <v>270.89999999999998</v>
      </c>
      <c r="T123" s="70">
        <f t="shared" si="180"/>
        <v>380.1</v>
      </c>
      <c r="U123" s="70">
        <f t="shared" ref="U123:V123" si="181">SUM(U117:U122)</f>
        <v>362.1</v>
      </c>
      <c r="V123" s="70">
        <f t="shared" si="181"/>
        <v>411.6</v>
      </c>
      <c r="W123" s="70">
        <f t="shared" ref="W123:X123" si="182">SUM(W117:W122)</f>
        <v>425.8</v>
      </c>
      <c r="X123" s="70">
        <f t="shared" si="182"/>
        <v>517</v>
      </c>
      <c r="Y123" s="70">
        <f t="shared" ref="Y123" si="183">SUM(Y117:Y122)</f>
        <v>517</v>
      </c>
      <c r="Z123" s="70">
        <f t="shared" ref="Z123" si="184">SUM(Z117:Z122)</f>
        <v>377.7</v>
      </c>
      <c r="AA123" s="70">
        <f>SUM(AA117:AA122)</f>
        <v>444.2</v>
      </c>
      <c r="AB123" s="70">
        <f t="shared" si="176"/>
        <v>533</v>
      </c>
      <c r="AC123" s="70">
        <f t="shared" si="176"/>
        <v>500</v>
      </c>
      <c r="AD123" s="70">
        <f t="shared" si="176"/>
        <v>545</v>
      </c>
      <c r="AE123" s="70">
        <f t="shared" ref="AE123" si="185">SUM(AE117:AE122)</f>
        <v>600</v>
      </c>
      <c r="AF123" s="70">
        <f t="shared" si="176"/>
        <v>585</v>
      </c>
      <c r="AG123" s="104"/>
      <c r="AH123" s="46">
        <f t="shared" si="35"/>
        <v>600</v>
      </c>
      <c r="AI123" s="47">
        <f t="shared" si="36"/>
        <v>270.89999999999998</v>
      </c>
      <c r="AJ123" s="105">
        <f t="array" ref="AJ123">MIN(IF(B123:AF123&lt;&gt;0,B123:AF123))</f>
        <v>270.89999999999998</v>
      </c>
    </row>
    <row r="124" spans="1:64" ht="15.75" thickBot="1" x14ac:dyDescent="0.3">
      <c r="A124" s="87" t="s">
        <v>146</v>
      </c>
      <c r="B124" s="70">
        <f t="shared" ref="B124" si="186">B108-B123</f>
        <v>-316</v>
      </c>
      <c r="C124" s="70">
        <f t="shared" ref="C124:AF124" si="187">C108-C123</f>
        <v>-464.3</v>
      </c>
      <c r="D124" s="70">
        <f t="shared" si="187"/>
        <v>-475</v>
      </c>
      <c r="E124" s="70">
        <f t="shared" si="187"/>
        <v>-430.99999999999994</v>
      </c>
      <c r="F124" s="70">
        <f t="shared" si="187"/>
        <v>-485.8</v>
      </c>
      <c r="G124" s="70">
        <f t="shared" si="187"/>
        <v>-485.8</v>
      </c>
      <c r="H124" s="70">
        <f t="shared" si="187"/>
        <v>-455.67</v>
      </c>
      <c r="I124" s="70">
        <f t="shared" si="187"/>
        <v>-397.5</v>
      </c>
      <c r="J124" s="70">
        <f t="shared" si="187"/>
        <v>-370.5</v>
      </c>
      <c r="K124" s="70">
        <f t="shared" si="187"/>
        <v>-304</v>
      </c>
      <c r="L124" s="70">
        <f t="shared" si="187"/>
        <v>-317.60000000000002</v>
      </c>
      <c r="M124" s="70">
        <f t="shared" ref="M124:N124" si="188">M108-M123</f>
        <v>-349.9</v>
      </c>
      <c r="N124" s="70">
        <f t="shared" si="188"/>
        <v>-308.3</v>
      </c>
      <c r="O124" s="70">
        <f t="shared" ref="O124:P124" si="189">O108-O123</f>
        <v>-268.39999999999998</v>
      </c>
      <c r="P124" s="70">
        <f t="shared" si="189"/>
        <v>-225.1</v>
      </c>
      <c r="Q124" s="70">
        <f t="shared" ref="Q124:R124" si="190">Q108-Q123</f>
        <v>-241.1</v>
      </c>
      <c r="R124" s="70">
        <f t="shared" si="190"/>
        <v>-225.4</v>
      </c>
      <c r="S124" s="70">
        <f t="shared" ref="S124:T124" si="191">S108-S123</f>
        <v>-85.6</v>
      </c>
      <c r="T124" s="70">
        <f t="shared" si="191"/>
        <v>-198.00000000000003</v>
      </c>
      <c r="U124" s="70">
        <f t="shared" ref="U124:V124" si="192">U108-U123</f>
        <v>-173.8</v>
      </c>
      <c r="V124" s="70">
        <f t="shared" si="192"/>
        <v>-222.40000000000003</v>
      </c>
      <c r="W124" s="70">
        <f t="shared" ref="W124:X124" si="193">W108-W123</f>
        <v>-233</v>
      </c>
      <c r="X124" s="70">
        <f t="shared" si="193"/>
        <v>-372.2</v>
      </c>
      <c r="Y124" s="70">
        <f t="shared" ref="Y124" si="194">Y108-Y123</f>
        <v>-372.2</v>
      </c>
      <c r="Z124" s="70">
        <f t="shared" ref="Z124" si="195">Z108-Z123</f>
        <v>-284.5</v>
      </c>
      <c r="AA124" s="70">
        <f>AA108-AA123</f>
        <v>-355.29999999999995</v>
      </c>
      <c r="AB124" s="70">
        <f t="shared" si="187"/>
        <v>-448.5</v>
      </c>
      <c r="AC124" s="70">
        <f t="shared" si="187"/>
        <v>-418.2</v>
      </c>
      <c r="AD124" s="70">
        <f t="shared" si="187"/>
        <v>-460.7</v>
      </c>
      <c r="AE124" s="70">
        <f t="shared" ref="AE124" si="196">AE108-AE123</f>
        <v>-515.70000000000005</v>
      </c>
      <c r="AF124" s="70">
        <f t="shared" si="187"/>
        <v>-511.9</v>
      </c>
      <c r="AG124" s="104"/>
      <c r="AH124" s="46">
        <f t="shared" si="35"/>
        <v>-85.6</v>
      </c>
      <c r="AI124" s="47">
        <f t="shared" si="36"/>
        <v>-515.70000000000005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5"/>
        <v>0</v>
      </c>
      <c r="AI125" s="47">
        <f t="shared" si="36"/>
        <v>0</v>
      </c>
    </row>
    <row r="126" spans="1:64" x14ac:dyDescent="0.25">
      <c r="A126" s="116" t="s">
        <v>148</v>
      </c>
      <c r="B126" s="117">
        <v>49.78</v>
      </c>
      <c r="C126" s="117">
        <v>50.045000000000002</v>
      </c>
      <c r="D126" s="117">
        <v>49.991999999999997</v>
      </c>
      <c r="E126" s="117">
        <v>50.02</v>
      </c>
      <c r="F126" s="117">
        <v>50.02</v>
      </c>
      <c r="G126" s="117">
        <v>50.02</v>
      </c>
      <c r="H126" s="117">
        <v>50.03</v>
      </c>
      <c r="I126" s="117">
        <v>50</v>
      </c>
      <c r="J126" s="117">
        <v>50.04</v>
      </c>
      <c r="K126" s="117">
        <v>50.02</v>
      </c>
      <c r="L126" s="117">
        <v>50.02</v>
      </c>
      <c r="M126" s="117">
        <v>50.052999999999997</v>
      </c>
      <c r="N126" s="117">
        <v>50.05</v>
      </c>
      <c r="O126" s="117">
        <v>50.02</v>
      </c>
      <c r="P126" s="117">
        <v>50.06</v>
      </c>
      <c r="Q126" s="117">
        <v>50.046999999999997</v>
      </c>
      <c r="R126" s="117">
        <v>50.046999999999997</v>
      </c>
      <c r="S126" s="117">
        <v>50.055999999999997</v>
      </c>
      <c r="T126" s="117">
        <v>49.951000000000001</v>
      </c>
      <c r="U126" s="117">
        <v>50.036999999999999</v>
      </c>
      <c r="V126" s="117">
        <v>50.029000000000003</v>
      </c>
      <c r="W126" s="117">
        <v>50.015999999999998</v>
      </c>
      <c r="X126" s="117">
        <v>49.991</v>
      </c>
      <c r="Y126" s="117">
        <v>49.991</v>
      </c>
      <c r="Z126" s="117">
        <v>49.981999999999999</v>
      </c>
      <c r="AA126" s="117">
        <v>50.048999999999999</v>
      </c>
      <c r="AB126" s="117">
        <v>50.048999999999999</v>
      </c>
      <c r="AC126" s="117">
        <v>49.985999999999997</v>
      </c>
      <c r="AD126" s="117">
        <v>50.021999999999998</v>
      </c>
      <c r="AE126" s="117">
        <v>50.021999999999998</v>
      </c>
      <c r="AF126" s="117">
        <v>50.02</v>
      </c>
      <c r="AG126" s="118"/>
      <c r="AH126" s="46">
        <f t="shared" si="35"/>
        <v>50.06</v>
      </c>
      <c r="AI126" s="47">
        <f t="shared" si="36"/>
        <v>49.78</v>
      </c>
    </row>
    <row r="127" spans="1:64" x14ac:dyDescent="0.25">
      <c r="A127" s="119" t="s">
        <v>149</v>
      </c>
      <c r="B127" s="43">
        <v>130.9</v>
      </c>
      <c r="C127" s="43">
        <v>131.5</v>
      </c>
      <c r="D127" s="43">
        <v>133</v>
      </c>
      <c r="E127" s="43">
        <v>133.80000000000001</v>
      </c>
      <c r="F127" s="43">
        <v>133.80000000000001</v>
      </c>
      <c r="G127" s="43">
        <v>133.80000000000001</v>
      </c>
      <c r="H127" s="43">
        <v>132.5</v>
      </c>
      <c r="I127" s="43">
        <v>131.69999999999999</v>
      </c>
      <c r="J127" s="43">
        <v>132.9</v>
      </c>
      <c r="K127" s="43">
        <v>131.19999999999999</v>
      </c>
      <c r="L127" s="43">
        <v>131.19999999999999</v>
      </c>
      <c r="M127" s="43">
        <v>131.6</v>
      </c>
      <c r="N127" s="43">
        <v>131.4</v>
      </c>
      <c r="O127" s="43">
        <v>131.4</v>
      </c>
      <c r="P127" s="43">
        <v>130.4</v>
      </c>
      <c r="Q127" s="43">
        <v>130.4</v>
      </c>
      <c r="R127" s="43">
        <v>130.4</v>
      </c>
      <c r="S127" s="43">
        <v>128.30000000000001</v>
      </c>
      <c r="T127" s="43">
        <v>130.5</v>
      </c>
      <c r="U127" s="43">
        <v>130.19999999999999</v>
      </c>
      <c r="V127" s="43">
        <v>131.19999999999999</v>
      </c>
      <c r="W127" s="43">
        <v>131.69999999999999</v>
      </c>
      <c r="X127" s="43">
        <v>131.69999999999999</v>
      </c>
      <c r="Y127" s="43">
        <v>131.69999999999999</v>
      </c>
      <c r="Z127" s="43">
        <v>131.69999999999999</v>
      </c>
      <c r="AA127" s="43">
        <v>130.6</v>
      </c>
      <c r="AB127" s="43">
        <v>132.19999999999999</v>
      </c>
      <c r="AC127" s="43">
        <v>131.80000000000001</v>
      </c>
      <c r="AD127" s="43">
        <v>132.80000000000001</v>
      </c>
      <c r="AE127" s="43">
        <v>132.80000000000001</v>
      </c>
      <c r="AF127" s="43">
        <v>134.19999999999999</v>
      </c>
      <c r="AG127" s="120"/>
      <c r="AH127" s="46">
        <f t="shared" si="35"/>
        <v>134.19999999999999</v>
      </c>
      <c r="AI127" s="47">
        <f t="shared" si="36"/>
        <v>128.30000000000001</v>
      </c>
    </row>
    <row r="128" spans="1:64" x14ac:dyDescent="0.25">
      <c r="A128" s="119" t="s">
        <v>150</v>
      </c>
      <c r="B128" s="43">
        <v>130.69999999999999</v>
      </c>
      <c r="C128" s="43">
        <v>129.30000000000001</v>
      </c>
      <c r="D128" s="43">
        <v>131.5</v>
      </c>
      <c r="E128" s="43">
        <v>131.6</v>
      </c>
      <c r="F128" s="43">
        <v>131.6</v>
      </c>
      <c r="G128" s="43">
        <v>131.6</v>
      </c>
      <c r="H128" s="43">
        <v>131.69999999999999</v>
      </c>
      <c r="I128" s="43">
        <v>132.1</v>
      </c>
      <c r="J128" s="43">
        <v>130.69999999999999</v>
      </c>
      <c r="K128" s="43">
        <v>129</v>
      </c>
      <c r="L128" s="43">
        <v>129</v>
      </c>
      <c r="M128" s="43">
        <v>129.30000000000001</v>
      </c>
      <c r="N128" s="43">
        <v>128</v>
      </c>
      <c r="O128" s="43">
        <v>128</v>
      </c>
      <c r="P128" s="43">
        <v>129.6</v>
      </c>
      <c r="Q128" s="43">
        <v>129.6</v>
      </c>
      <c r="R128" s="43">
        <v>129.6</v>
      </c>
      <c r="S128" s="43">
        <v>127.4</v>
      </c>
      <c r="T128" s="43">
        <v>128.80000000000001</v>
      </c>
      <c r="U128" s="43">
        <v>128.30000000000001</v>
      </c>
      <c r="V128" s="43">
        <v>128.69999999999999</v>
      </c>
      <c r="W128" s="43">
        <v>129.1</v>
      </c>
      <c r="X128" s="43">
        <v>129.1</v>
      </c>
      <c r="Y128" s="43">
        <v>129.1</v>
      </c>
      <c r="Z128" s="43">
        <v>129.5</v>
      </c>
      <c r="AA128" s="43">
        <v>130.5</v>
      </c>
      <c r="AB128" s="43">
        <v>130.30000000000001</v>
      </c>
      <c r="AC128" s="43">
        <v>129.9</v>
      </c>
      <c r="AD128" s="43">
        <v>130.69999999999999</v>
      </c>
      <c r="AE128" s="43">
        <v>130.69999999999999</v>
      </c>
      <c r="AF128" s="43">
        <v>130.9</v>
      </c>
      <c r="AG128" s="120"/>
      <c r="AH128" s="46">
        <f t="shared" si="35"/>
        <v>132.1</v>
      </c>
      <c r="AI128" s="47">
        <f t="shared" si="36"/>
        <v>127.4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5"/>
        <v>0</v>
      </c>
      <c r="AI129" s="47">
        <f t="shared" si="36"/>
        <v>0</v>
      </c>
    </row>
    <row r="130" spans="1:35" x14ac:dyDescent="0.25">
      <c r="A130" s="119" t="s">
        <v>152</v>
      </c>
      <c r="B130" s="43">
        <v>134.30000000000001</v>
      </c>
      <c r="C130" s="43">
        <v>134.80000000000001</v>
      </c>
      <c r="D130" s="43">
        <v>135.6</v>
      </c>
      <c r="E130" s="43">
        <v>134.4</v>
      </c>
      <c r="F130" s="43">
        <v>134.4</v>
      </c>
      <c r="G130" s="43">
        <v>134.4</v>
      </c>
      <c r="H130" s="43">
        <v>135.69999999999999</v>
      </c>
      <c r="I130" s="43">
        <v>134.19999999999999</v>
      </c>
      <c r="J130" s="43">
        <v>132</v>
      </c>
      <c r="K130" s="43">
        <v>132.80000000000001</v>
      </c>
      <c r="L130" s="43">
        <v>132.80000000000001</v>
      </c>
      <c r="M130" s="43">
        <v>132.80000000000001</v>
      </c>
      <c r="N130" s="43">
        <v>134.80000000000001</v>
      </c>
      <c r="O130" s="43">
        <v>134.80000000000001</v>
      </c>
      <c r="P130" s="43">
        <v>133.5</v>
      </c>
      <c r="Q130" s="43">
        <v>133.5</v>
      </c>
      <c r="R130" s="43">
        <v>133.5</v>
      </c>
      <c r="S130" s="43">
        <v>132.69999999999999</v>
      </c>
      <c r="T130" s="43">
        <v>133</v>
      </c>
      <c r="U130" s="43">
        <v>133.6</v>
      </c>
      <c r="V130" s="43">
        <v>135.19999999999999</v>
      </c>
      <c r="W130" s="43">
        <v>133.4</v>
      </c>
      <c r="X130" s="43">
        <v>133.4</v>
      </c>
      <c r="Y130" s="43">
        <v>133.4</v>
      </c>
      <c r="Z130" s="43">
        <v>133.5</v>
      </c>
      <c r="AA130" s="43">
        <v>133</v>
      </c>
      <c r="AB130" s="43">
        <v>131.9</v>
      </c>
      <c r="AC130" s="43">
        <v>132.5</v>
      </c>
      <c r="AD130" s="43">
        <v>133.30000000000001</v>
      </c>
      <c r="AE130" s="43">
        <v>133.30000000000001</v>
      </c>
      <c r="AF130" s="43">
        <v>133.30000000000001</v>
      </c>
      <c r="AG130" s="120"/>
      <c r="AH130" s="46">
        <f t="shared" si="35"/>
        <v>135.69999999999999</v>
      </c>
      <c r="AI130" s="47">
        <f t="shared" si="36"/>
        <v>131.9</v>
      </c>
    </row>
    <row r="131" spans="1:35" x14ac:dyDescent="0.25">
      <c r="A131" s="121" t="s">
        <v>153</v>
      </c>
      <c r="B131" s="122">
        <v>133.80000000000001</v>
      </c>
      <c r="C131" s="122">
        <v>134.1</v>
      </c>
      <c r="D131" s="122">
        <v>135.1</v>
      </c>
      <c r="E131" s="122">
        <v>133.19999999999999</v>
      </c>
      <c r="F131" s="122">
        <v>133.19999999999999</v>
      </c>
      <c r="G131" s="122">
        <v>133.19999999999999</v>
      </c>
      <c r="H131" s="122">
        <v>134.9</v>
      </c>
      <c r="I131" s="122">
        <v>135.1</v>
      </c>
      <c r="J131" s="122">
        <v>132.80000000000001</v>
      </c>
      <c r="K131" s="122">
        <v>134.69999999999999</v>
      </c>
      <c r="L131" s="122">
        <v>134.69999999999999</v>
      </c>
      <c r="M131" s="122">
        <v>134.69999999999999</v>
      </c>
      <c r="N131" s="122">
        <v>132.4</v>
      </c>
      <c r="O131" s="122">
        <v>132.4</v>
      </c>
      <c r="P131" s="122">
        <v>132.4</v>
      </c>
      <c r="Q131" s="122">
        <v>132.4</v>
      </c>
      <c r="R131" s="122">
        <v>132.4</v>
      </c>
      <c r="S131" s="122">
        <v>128.9</v>
      </c>
      <c r="T131" s="122">
        <v>133.6</v>
      </c>
      <c r="U131" s="122">
        <v>134.6</v>
      </c>
      <c r="V131" s="122">
        <v>136.30000000000001</v>
      </c>
      <c r="W131" s="122">
        <v>132</v>
      </c>
      <c r="X131" s="122">
        <v>132</v>
      </c>
      <c r="Y131" s="122">
        <v>132</v>
      </c>
      <c r="Z131" s="122">
        <v>132.4</v>
      </c>
      <c r="AA131" s="122">
        <v>132.4</v>
      </c>
      <c r="AB131" s="122">
        <v>131.69999999999999</v>
      </c>
      <c r="AC131" s="122">
        <v>135.19999999999999</v>
      </c>
      <c r="AD131" s="122">
        <v>134.5</v>
      </c>
      <c r="AE131" s="122">
        <v>134.5</v>
      </c>
      <c r="AF131" s="122">
        <v>131.1</v>
      </c>
      <c r="AG131" s="123"/>
      <c r="AH131" s="46">
        <f t="shared" si="35"/>
        <v>136.30000000000001</v>
      </c>
      <c r="AI131" s="47">
        <f t="shared" si="36"/>
        <v>128.9</v>
      </c>
    </row>
    <row r="132" spans="1:35" x14ac:dyDescent="0.25">
      <c r="A132" s="119" t="s">
        <v>154</v>
      </c>
      <c r="B132" s="43">
        <v>122.8</v>
      </c>
      <c r="C132" s="43">
        <v>127.1</v>
      </c>
      <c r="D132" s="43">
        <v>128.5</v>
      </c>
      <c r="E132" s="43">
        <v>122</v>
      </c>
      <c r="F132" s="43">
        <v>122</v>
      </c>
      <c r="G132" s="43">
        <v>122</v>
      </c>
      <c r="H132" s="43">
        <v>120.6</v>
      </c>
      <c r="I132" s="43">
        <v>121.7</v>
      </c>
      <c r="J132" s="43">
        <v>117</v>
      </c>
      <c r="K132" s="43">
        <v>131.5</v>
      </c>
      <c r="L132" s="43">
        <v>131.5</v>
      </c>
      <c r="M132" s="43">
        <v>131.5</v>
      </c>
      <c r="N132" s="43">
        <v>128.80000000000001</v>
      </c>
      <c r="O132" s="43">
        <v>128.80000000000001</v>
      </c>
      <c r="P132" s="43">
        <v>132.80000000000001</v>
      </c>
      <c r="Q132" s="43">
        <v>132.80000000000001</v>
      </c>
      <c r="R132" s="43">
        <v>132.80000000000001</v>
      </c>
      <c r="S132" s="43">
        <v>108.2</v>
      </c>
      <c r="T132" s="43">
        <v>119.4</v>
      </c>
      <c r="U132" s="43">
        <v>120.7</v>
      </c>
      <c r="V132" s="43">
        <v>120.6</v>
      </c>
      <c r="W132" s="43">
        <v>109.9</v>
      </c>
      <c r="X132" s="43">
        <v>109.9</v>
      </c>
      <c r="Y132" s="43">
        <v>109.9</v>
      </c>
      <c r="Z132" s="43">
        <v>116.1</v>
      </c>
      <c r="AA132" s="43">
        <v>119.6</v>
      </c>
      <c r="AB132" s="43">
        <v>117.8</v>
      </c>
      <c r="AC132" s="43">
        <v>124</v>
      </c>
      <c r="AD132" s="43">
        <v>117</v>
      </c>
      <c r="AE132" s="43">
        <v>121</v>
      </c>
      <c r="AF132" s="43">
        <v>119.3</v>
      </c>
      <c r="AG132" s="120"/>
      <c r="AH132" s="46">
        <f t="shared" si="35"/>
        <v>132.80000000000001</v>
      </c>
      <c r="AI132" s="47">
        <f t="shared" si="36"/>
        <v>108.2</v>
      </c>
    </row>
    <row r="133" spans="1:35" ht="15.75" thickBot="1" x14ac:dyDescent="0.3">
      <c r="A133" s="119" t="s">
        <v>155</v>
      </c>
      <c r="B133" s="101">
        <v>65.3</v>
      </c>
      <c r="C133" s="101">
        <v>66.900000000000006</v>
      </c>
      <c r="D133" s="101">
        <v>66.900000000000006</v>
      </c>
      <c r="E133" s="101">
        <v>66.39</v>
      </c>
      <c r="F133" s="101">
        <v>66.39</v>
      </c>
      <c r="G133" s="101">
        <v>66.39</v>
      </c>
      <c r="H133" s="101">
        <v>66.900000000000006</v>
      </c>
      <c r="I133" s="101">
        <v>66.900000000000006</v>
      </c>
      <c r="J133" s="101">
        <v>65.3</v>
      </c>
      <c r="K133" s="101">
        <v>65.3</v>
      </c>
      <c r="L133" s="101">
        <v>65.3</v>
      </c>
      <c r="M133" s="101">
        <v>65.3</v>
      </c>
      <c r="N133" s="101">
        <v>67</v>
      </c>
      <c r="O133" s="101">
        <v>67</v>
      </c>
      <c r="P133" s="101">
        <v>65.3</v>
      </c>
      <c r="Q133" s="101">
        <v>65.3</v>
      </c>
      <c r="R133" s="101">
        <v>65.3</v>
      </c>
      <c r="S133" s="101">
        <v>65.3</v>
      </c>
      <c r="T133" s="101">
        <v>65.3</v>
      </c>
      <c r="U133" s="101">
        <v>65.599999999999994</v>
      </c>
      <c r="V133" s="101">
        <v>65.599999999999994</v>
      </c>
      <c r="W133" s="101">
        <v>67.099999999999994</v>
      </c>
      <c r="X133" s="101">
        <v>67.099999999999994</v>
      </c>
      <c r="Y133" s="101">
        <v>67.099999999999994</v>
      </c>
      <c r="Z133" s="101">
        <v>67.099999999999994</v>
      </c>
      <c r="AA133" s="101">
        <v>65.3</v>
      </c>
      <c r="AB133" s="101">
        <v>65.5</v>
      </c>
      <c r="AC133" s="101">
        <v>65.5</v>
      </c>
      <c r="AD133" s="101">
        <v>65.5</v>
      </c>
      <c r="AE133" s="101">
        <v>65.5</v>
      </c>
      <c r="AF133" s="101">
        <v>67.2</v>
      </c>
      <c r="AG133" s="124"/>
      <c r="AH133" s="46">
        <f t="shared" si="35"/>
        <v>67.2</v>
      </c>
      <c r="AI133" s="47">
        <f t="shared" si="36"/>
        <v>65.3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:AB134" si="197">IF(AA116=MAX($B$117:$L$117),"NPEAK","")</f>
        <v/>
      </c>
      <c r="AB134" s="101" t="str">
        <f t="shared" si="197"/>
        <v/>
      </c>
      <c r="AC134" s="101"/>
      <c r="AD134" s="101"/>
      <c r="AE134" s="101"/>
      <c r="AF134" s="101"/>
      <c r="AG134" s="124"/>
      <c r="AH134" s="46">
        <f t="shared" si="35"/>
        <v>0</v>
      </c>
      <c r="AI134" s="47">
        <f t="shared" si="36"/>
        <v>0</v>
      </c>
    </row>
    <row r="135" spans="1:35" ht="15.75" thickBot="1" x14ac:dyDescent="0.3">
      <c r="A135" s="126" t="s">
        <v>157</v>
      </c>
      <c r="B135" s="114">
        <f t="shared" ref="B135" si="198">SUM(B23,B30,B51:B52,B82,B84:B85,B87,B89,B137:B142,B170,B176,B182,B191,B193,B205,B212,B215:B216,B223,B225,B227,B231:B233,B235:B237,B242,B248:B249,B251:B253,B261,B266)</f>
        <v>322.99999999999994</v>
      </c>
      <c r="C135" s="114">
        <f t="shared" ref="C135:L135" si="199">SUM(C26,C32,C45:C46,C82,C84:C85,C87,C89,C137:C142,C177,C183,C189,C198,C200,C212,C219,C222:C223,C230,C232,C234,C238:C240,C242:C244,C249,C255:C256,C258:C260,C161,C166)</f>
        <v>119.34</v>
      </c>
      <c r="D135" s="114">
        <f t="shared" si="199"/>
        <v>160.94</v>
      </c>
      <c r="E135" s="114">
        <f t="shared" si="199"/>
        <v>168.26</v>
      </c>
      <c r="F135" s="114">
        <f t="shared" si="199"/>
        <v>-629.06000000000006</v>
      </c>
      <c r="G135" s="114">
        <f t="shared" si="199"/>
        <v>-629.06000000000006</v>
      </c>
      <c r="H135" s="114">
        <f t="shared" si="199"/>
        <v>179.64</v>
      </c>
      <c r="I135" s="114">
        <f t="shared" si="199"/>
        <v>176.54</v>
      </c>
      <c r="J135" s="114">
        <f t="shared" si="199"/>
        <v>189.44</v>
      </c>
      <c r="K135" s="114">
        <f t="shared" si="199"/>
        <v>250.34</v>
      </c>
      <c r="L135" s="114">
        <f t="shared" si="199"/>
        <v>250.34</v>
      </c>
      <c r="M135" s="114">
        <f t="shared" ref="M135:N135" si="200">SUM(M26,M32,M45:M46,M82,M84:M85,M87,M89,M137:M142,M177,M183,M189,M198,M200,M212,M219,M222:M223,M230,M232,M234,M238:M240,M242:M244,M249,M255:M256,M258:M260,M161,M166)</f>
        <v>211.64000000000001</v>
      </c>
      <c r="N135" s="114">
        <f t="shared" si="200"/>
        <v>296.64</v>
      </c>
      <c r="O135" s="114">
        <f t="shared" ref="O135:P135" si="201">SUM(O26,O32,O45:O46,O82,O84:O85,O87,O89,O137:O142,O177,O183,O189,O198,O200,O212,O219,O222:O223,O230,O232,O234,O238:O240,O242:O244,O249,O255:O256,O258:O260,O161,O166)</f>
        <v>296.64</v>
      </c>
      <c r="P135" s="114">
        <f t="shared" si="201"/>
        <v>349.44</v>
      </c>
      <c r="Q135" s="114">
        <f t="shared" ref="Q135:R135" si="202">SUM(Q26,Q32,Q45:Q46,Q82,Q84:Q85,Q87,Q89,Q137:Q142,Q177,Q183,Q189,Q198,Q200,Q212,Q219,Q222:Q223,Q230,Q232,Q234,Q238:Q240,Q242:Q244,Q249,Q255:Q256,Q258:Q260,Q161,Q166)</f>
        <v>349.44</v>
      </c>
      <c r="R135" s="114">
        <f t="shared" si="202"/>
        <v>349.44</v>
      </c>
      <c r="S135" s="114">
        <f t="shared" ref="S135:T135" si="203">SUM(S26,S32,S45:S46,S82,S84:S85,S87,S89,S137:S142,S177,S183,S189,S198,S200,S212,S219,S222:S223,S230,S232,S234,S238:S240,S242:S244,S249,S255:S256,S258:S260,S161,S166)</f>
        <v>347.34000000000003</v>
      </c>
      <c r="T135" s="114">
        <f t="shared" si="203"/>
        <v>353.84000000000003</v>
      </c>
      <c r="U135" s="114">
        <f t="shared" ref="U135:V135" si="204">SUM(U26,U32,U45:U46,U82,U84:U85,U87,U89,U137:U142,U177,U183,U189,U198,U200,U212,U219,U222:U223,U230,U232,U234,U238:U240,U242:U244,U249,U255:U256,U258:U260,U161,U166)</f>
        <v>329.24000000000007</v>
      </c>
      <c r="V135" s="114">
        <f t="shared" si="204"/>
        <v>311.74000000000007</v>
      </c>
      <c r="W135" s="114">
        <f t="shared" ref="W135:X135" si="205">SUM(W26,W32,W45:W46,W82,W84:W85,W87,W89,W137:W142,W177,W183,W189,W198,W200,W212,W219,W222:W223,W230,W232,W234,W238:W240,W242:W244,W249,W255:W256,W258:W260,W161,W166)</f>
        <v>297.61</v>
      </c>
      <c r="X135" s="114">
        <f t="shared" si="205"/>
        <v>326.44</v>
      </c>
      <c r="Y135" s="114">
        <f t="shared" ref="Y135" si="206">SUM(Y26,Y32,Y45:Y46,Y82,Y84:Y85,Y87,Y89,Y137:Y142,Y177,Y183,Y189,Y198,Y200,Y212,Y219,Y222:Y223,Y230,Y232,Y234,Y238:Y240,Y242:Y244,Y249,Y255:Y256,Y258:Y260,Y161,Y166)</f>
        <v>326.44</v>
      </c>
      <c r="Z135" s="114">
        <f t="shared" ref="Z135" si="207">SUM(Z26,Z32,Z45:Z46,Z82,Z84:Z85,Z87,Z89,Z137:Z142,Z177,Z183,Z189,Z198,Z200,Z212,Z219,Z222:Z223,Z230,Z232,Z234,Z238:Z240,Z242:Z244,Z249,Z255:Z256,Z258:Z260,Z161,Z166)</f>
        <v>318.14000000000004</v>
      </c>
      <c r="AA135" s="114">
        <f>SUM(AA26,AA32,AA45:AA46,AA82,AA84:AA85,AA87,AA89,AA137:AA142,AA177,AA183,AA189,AA198,AA200,AA212,AA219,AA222:AA223,AA230,AA232,AA234,AA238:AA240,AA242:AA244,AA249,AA255:AA256,AA258:AA260,AA161,AA166)</f>
        <v>368.64</v>
      </c>
      <c r="AB135" s="114">
        <f t="shared" ref="AB135:AF135" si="208">SUM(AB26,AB32,AB45:AB46,AB82,AB84:AB85,AB87,AB89,AB137:AB142,AB177,AB183,AB189,AB198,AB200,AB212,AB219,AB222:AB223,AB230,AB232,AB234,AB238:AB240,AB242:AB244,AB249,AB255:AB256,AB258:AB260,AB161,AB166)</f>
        <v>342.84</v>
      </c>
      <c r="AC135" s="114">
        <f t="shared" si="208"/>
        <v>342.84</v>
      </c>
      <c r="AD135" s="114">
        <f t="shared" si="208"/>
        <v>298.04000000000002</v>
      </c>
      <c r="AE135" s="114">
        <f t="shared" ref="AE135" si="209">SUM(AE26,AE32,AE45:AE46,AE82,AE84:AE85,AE87,AE89,AE137:AE142,AE177,AE183,AE189,AE198,AE200,AE212,AE219,AE222:AE223,AE230,AE232,AE234,AE238:AE240,AE242:AE244,AE249,AE255:AE256,AE258:AE260,AE161,AE166)</f>
        <v>299.94</v>
      </c>
      <c r="AF135" s="114">
        <f t="shared" si="208"/>
        <v>201.53999999999996</v>
      </c>
      <c r="AG135" s="127"/>
      <c r="AH135" s="46">
        <f t="shared" si="35"/>
        <v>368.64</v>
      </c>
      <c r="AI135" s="47">
        <f t="shared" si="36"/>
        <v>-629.06000000000006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5"/>
        <v>0</v>
      </c>
      <c r="AI136" s="47">
        <f t="shared" si="36"/>
        <v>0</v>
      </c>
    </row>
    <row r="137" spans="1:35" x14ac:dyDescent="0.25">
      <c r="A137" s="131" t="s">
        <v>159</v>
      </c>
      <c r="B137" s="132">
        <v>57.6</v>
      </c>
      <c r="C137" s="132">
        <v>60.8</v>
      </c>
      <c r="D137" s="133">
        <v>60.1</v>
      </c>
      <c r="E137" s="133">
        <v>61.9</v>
      </c>
      <c r="F137" s="133">
        <v>62.7</v>
      </c>
      <c r="G137" s="133">
        <v>62.7</v>
      </c>
      <c r="H137" s="133">
        <v>60.8</v>
      </c>
      <c r="I137" s="133">
        <v>60.6</v>
      </c>
      <c r="J137" s="133">
        <v>61</v>
      </c>
      <c r="K137" s="133">
        <v>63.3</v>
      </c>
      <c r="L137" s="133">
        <v>63.3</v>
      </c>
      <c r="M137" s="133">
        <v>59.3</v>
      </c>
      <c r="N137" s="133">
        <v>55</v>
      </c>
      <c r="O137" s="133">
        <v>55</v>
      </c>
      <c r="P137" s="133">
        <v>55</v>
      </c>
      <c r="Q137" s="133">
        <v>55</v>
      </c>
      <c r="R137" s="133">
        <v>55</v>
      </c>
      <c r="S137" s="133">
        <v>57.5</v>
      </c>
      <c r="T137" s="133">
        <v>57.6</v>
      </c>
      <c r="U137" s="133">
        <v>60</v>
      </c>
      <c r="V137" s="133">
        <v>54</v>
      </c>
      <c r="W137" s="133">
        <v>52.2</v>
      </c>
      <c r="X137" s="133">
        <v>59.8</v>
      </c>
      <c r="Y137" s="133">
        <v>59.8</v>
      </c>
      <c r="Z137" s="133">
        <v>54.5</v>
      </c>
      <c r="AA137" s="133">
        <v>59.4</v>
      </c>
      <c r="AB137" s="133">
        <v>65.400000000000006</v>
      </c>
      <c r="AC137" s="133">
        <v>65.400000000000006</v>
      </c>
      <c r="AD137" s="133">
        <v>60.4</v>
      </c>
      <c r="AE137" s="133">
        <v>60.4</v>
      </c>
      <c r="AF137" s="133">
        <v>57.3</v>
      </c>
      <c r="AG137" s="134">
        <v>75</v>
      </c>
      <c r="AH137" s="46">
        <f t="shared" si="35"/>
        <v>65.400000000000006</v>
      </c>
      <c r="AI137" s="47">
        <f t="shared" si="36"/>
        <v>52.2</v>
      </c>
    </row>
    <row r="138" spans="1:35" x14ac:dyDescent="0.25">
      <c r="A138" s="135" t="s">
        <v>160</v>
      </c>
      <c r="B138" s="132">
        <v>15</v>
      </c>
      <c r="C138" s="132">
        <v>22.8</v>
      </c>
      <c r="D138" s="136">
        <v>21.2</v>
      </c>
      <c r="E138" s="136">
        <v>25.6</v>
      </c>
      <c r="F138" s="136">
        <v>13.5</v>
      </c>
      <c r="G138" s="136">
        <v>13.5</v>
      </c>
      <c r="H138" s="136">
        <v>11.4</v>
      </c>
      <c r="I138" s="136">
        <v>10.3</v>
      </c>
      <c r="J138" s="136">
        <v>9.5</v>
      </c>
      <c r="K138" s="136">
        <v>12.3</v>
      </c>
      <c r="L138" s="136">
        <v>12.3</v>
      </c>
      <c r="M138" s="136">
        <v>11.3</v>
      </c>
      <c r="N138" s="136">
        <v>26</v>
      </c>
      <c r="O138" s="136">
        <v>26</v>
      </c>
      <c r="P138" s="136">
        <v>22</v>
      </c>
      <c r="Q138" s="136">
        <v>22</v>
      </c>
      <c r="R138" s="136">
        <v>22</v>
      </c>
      <c r="S138" s="136">
        <v>21.7</v>
      </c>
      <c r="T138" s="136">
        <v>21.7</v>
      </c>
      <c r="U138" s="136">
        <v>26.9</v>
      </c>
      <c r="V138" s="136">
        <v>29.4</v>
      </c>
      <c r="W138" s="136">
        <v>21.77</v>
      </c>
      <c r="X138" s="136">
        <v>48</v>
      </c>
      <c r="Y138" s="136">
        <v>48</v>
      </c>
      <c r="Z138" s="136">
        <v>23.5</v>
      </c>
      <c r="AA138" s="136">
        <v>33.4</v>
      </c>
      <c r="AB138" s="136">
        <v>22</v>
      </c>
      <c r="AC138" s="136">
        <v>22</v>
      </c>
      <c r="AD138" s="136">
        <v>30.1</v>
      </c>
      <c r="AE138" s="136">
        <v>30.1</v>
      </c>
      <c r="AF138" s="136">
        <v>19</v>
      </c>
      <c r="AG138" s="134">
        <v>240</v>
      </c>
      <c r="AH138" s="46">
        <f t="shared" si="35"/>
        <v>48</v>
      </c>
      <c r="AI138" s="47">
        <f t="shared" si="36"/>
        <v>9.5</v>
      </c>
    </row>
    <row r="139" spans="1:35" x14ac:dyDescent="0.25">
      <c r="A139" s="135" t="s">
        <v>161</v>
      </c>
      <c r="B139" s="132">
        <v>-65</v>
      </c>
      <c r="C139" s="132">
        <v>-76.2</v>
      </c>
      <c r="D139" s="136">
        <v>-80.599999999999994</v>
      </c>
      <c r="E139" s="136">
        <v>-89.58</v>
      </c>
      <c r="F139" s="136">
        <v>-74</v>
      </c>
      <c r="G139" s="136">
        <v>-74</v>
      </c>
      <c r="H139" s="136">
        <v>-74</v>
      </c>
      <c r="I139" s="136">
        <v>-51.1</v>
      </c>
      <c r="J139" s="136">
        <v>-44</v>
      </c>
      <c r="K139" s="136">
        <v>-46</v>
      </c>
      <c r="L139" s="136">
        <v>-46</v>
      </c>
      <c r="M139" s="136">
        <v>-65.599999999999994</v>
      </c>
      <c r="N139" s="136">
        <v>-60</v>
      </c>
      <c r="O139" s="136">
        <v>-60</v>
      </c>
      <c r="P139" s="136">
        <v>-71</v>
      </c>
      <c r="Q139" s="136">
        <v>-71</v>
      </c>
      <c r="R139" s="136">
        <v>-71</v>
      </c>
      <c r="S139" s="136">
        <v>-72.3</v>
      </c>
      <c r="T139" s="136">
        <v>-76.599999999999994</v>
      </c>
      <c r="U139" s="136">
        <v>-73.900000000000006</v>
      </c>
      <c r="V139" s="136">
        <v>-66.2</v>
      </c>
      <c r="W139" s="136">
        <v>-67.7</v>
      </c>
      <c r="X139" s="136">
        <v>-71.7</v>
      </c>
      <c r="Y139" s="136">
        <v>-71.7</v>
      </c>
      <c r="Z139" s="136">
        <v>-48.6</v>
      </c>
      <c r="AA139" s="136">
        <v>-54.5</v>
      </c>
      <c r="AB139" s="136">
        <v>-77</v>
      </c>
      <c r="AC139" s="136">
        <v>-77</v>
      </c>
      <c r="AD139" s="136">
        <v>-85.7</v>
      </c>
      <c r="AE139" s="136">
        <v>-85.7</v>
      </c>
      <c r="AF139" s="136">
        <v>-100.8</v>
      </c>
      <c r="AG139" s="134">
        <v>240</v>
      </c>
      <c r="AH139" s="46">
        <f t="shared" ref="AH139:AH145" si="210">MAX(B139:AF139)</f>
        <v>-44</v>
      </c>
      <c r="AI139" s="47">
        <f t="shared" ref="AI139:AI145" si="211">MIN(B139:AF139)</f>
        <v>-100.8</v>
      </c>
    </row>
    <row r="140" spans="1:35" x14ac:dyDescent="0.25">
      <c r="A140" s="135" t="s">
        <v>162</v>
      </c>
      <c r="B140" s="132">
        <v>85</v>
      </c>
      <c r="C140" s="132">
        <v>73.400000000000006</v>
      </c>
      <c r="D140" s="137">
        <v>77.5</v>
      </c>
      <c r="E140" s="137">
        <v>84.8</v>
      </c>
      <c r="F140" s="137">
        <v>74</v>
      </c>
      <c r="G140" s="137">
        <v>74</v>
      </c>
      <c r="H140" s="137">
        <v>76</v>
      </c>
      <c r="I140" s="137">
        <v>50.1</v>
      </c>
      <c r="J140" s="137">
        <v>42</v>
      </c>
      <c r="K140" s="137">
        <v>44</v>
      </c>
      <c r="L140" s="137">
        <v>44</v>
      </c>
      <c r="M140" s="137">
        <v>74.599999999999994</v>
      </c>
      <c r="N140" s="137">
        <v>75</v>
      </c>
      <c r="O140" s="137">
        <v>75</v>
      </c>
      <c r="P140" s="137">
        <v>87</v>
      </c>
      <c r="Q140" s="137">
        <v>87</v>
      </c>
      <c r="R140" s="137">
        <v>87</v>
      </c>
      <c r="S140" s="137">
        <v>86.9</v>
      </c>
      <c r="T140" s="137">
        <v>91.3</v>
      </c>
      <c r="U140" s="137">
        <v>77</v>
      </c>
      <c r="V140" s="137">
        <v>68.400000000000006</v>
      </c>
      <c r="W140" s="137">
        <v>70.2</v>
      </c>
      <c r="X140" s="137">
        <v>74.599999999999994</v>
      </c>
      <c r="Y140" s="137">
        <v>74.599999999999994</v>
      </c>
      <c r="Z140" s="137">
        <v>50.5</v>
      </c>
      <c r="AA140" s="137">
        <v>58.4</v>
      </c>
      <c r="AB140" s="137">
        <v>80</v>
      </c>
      <c r="AC140" s="137">
        <v>80</v>
      </c>
      <c r="AD140" s="137">
        <v>82.4</v>
      </c>
      <c r="AE140" s="137">
        <v>82.4</v>
      </c>
      <c r="AF140" s="137">
        <v>96.3</v>
      </c>
      <c r="AG140" s="134"/>
      <c r="AH140" s="46">
        <f t="shared" si="210"/>
        <v>96.3</v>
      </c>
      <c r="AI140" s="47">
        <f t="shared" si="211"/>
        <v>42</v>
      </c>
    </row>
    <row r="141" spans="1:35" x14ac:dyDescent="0.25">
      <c r="A141" s="135" t="s">
        <v>163</v>
      </c>
      <c r="B141" s="132">
        <v>31.5</v>
      </c>
      <c r="C141" s="132">
        <v>-2</v>
      </c>
      <c r="D141" s="136">
        <v>-4</v>
      </c>
      <c r="E141" s="136">
        <v>-2</v>
      </c>
      <c r="F141" s="136">
        <v>12.1</v>
      </c>
      <c r="G141" s="136">
        <v>12.1</v>
      </c>
      <c r="H141" s="136">
        <v>4.7</v>
      </c>
      <c r="I141" s="136">
        <v>14</v>
      </c>
      <c r="J141" s="136">
        <v>16.399999999999999</v>
      </c>
      <c r="K141" s="136">
        <v>17.8</v>
      </c>
      <c r="L141" s="136">
        <v>17.8</v>
      </c>
      <c r="M141" s="136">
        <v>20.3</v>
      </c>
      <c r="N141" s="136">
        <v>20.8</v>
      </c>
      <c r="O141" s="136">
        <v>20.8</v>
      </c>
      <c r="P141" s="136">
        <v>49</v>
      </c>
      <c r="Q141" s="136">
        <v>49</v>
      </c>
      <c r="R141" s="136">
        <v>49</v>
      </c>
      <c r="S141" s="136">
        <v>48.9</v>
      </c>
      <c r="T141" s="136">
        <v>51</v>
      </c>
      <c r="U141" s="136">
        <v>29.7</v>
      </c>
      <c r="V141" s="136">
        <v>40</v>
      </c>
      <c r="W141" s="136">
        <v>40.5</v>
      </c>
      <c r="X141" s="136">
        <v>37.9</v>
      </c>
      <c r="Y141" s="136">
        <v>37.9</v>
      </c>
      <c r="Z141" s="136">
        <v>34.1</v>
      </c>
      <c r="AA141" s="137">
        <v>34.6</v>
      </c>
      <c r="AB141" s="137">
        <v>33</v>
      </c>
      <c r="AC141" s="137">
        <v>33</v>
      </c>
      <c r="AD141" s="136">
        <v>29.5</v>
      </c>
      <c r="AE141" s="136">
        <v>29.5</v>
      </c>
      <c r="AF141" s="136">
        <v>17.2</v>
      </c>
      <c r="AG141" s="134">
        <v>60</v>
      </c>
      <c r="AH141" s="46">
        <f t="shared" si="210"/>
        <v>51</v>
      </c>
      <c r="AI141" s="47">
        <f t="shared" si="211"/>
        <v>-4</v>
      </c>
    </row>
    <row r="142" spans="1:35" x14ac:dyDescent="0.25">
      <c r="A142" s="135" t="s">
        <v>164</v>
      </c>
      <c r="B142" s="132">
        <v>64.2</v>
      </c>
      <c r="C142" s="132">
        <v>-120</v>
      </c>
      <c r="D142" s="137">
        <v>-73.8</v>
      </c>
      <c r="E142" s="137">
        <v>-73</v>
      </c>
      <c r="F142" s="137">
        <v>-877.9</v>
      </c>
      <c r="G142" s="137">
        <v>-877.9</v>
      </c>
      <c r="H142" s="137">
        <v>-59.8</v>
      </c>
      <c r="I142" s="137">
        <v>-67.900000000000006</v>
      </c>
      <c r="J142" s="137">
        <v>-56</v>
      </c>
      <c r="K142" s="137">
        <v>-1.6</v>
      </c>
      <c r="L142" s="137">
        <v>-1.6</v>
      </c>
      <c r="M142" s="137">
        <v>-35.6</v>
      </c>
      <c r="N142" s="137">
        <v>26.7</v>
      </c>
      <c r="O142" s="137">
        <v>26.7</v>
      </c>
      <c r="P142" s="137">
        <v>45.1</v>
      </c>
      <c r="Q142" s="137">
        <v>45.1</v>
      </c>
      <c r="R142" s="137">
        <v>45.1</v>
      </c>
      <c r="S142" s="137">
        <v>45</v>
      </c>
      <c r="T142" s="137">
        <v>51</v>
      </c>
      <c r="U142" s="137">
        <v>59.1</v>
      </c>
      <c r="V142" s="137">
        <v>37</v>
      </c>
      <c r="W142" s="137">
        <v>32.4</v>
      </c>
      <c r="X142" s="137">
        <v>30.1</v>
      </c>
      <c r="Y142" s="137">
        <v>30.1</v>
      </c>
      <c r="Z142" s="137">
        <v>55.8</v>
      </c>
      <c r="AA142" s="137">
        <v>60.9</v>
      </c>
      <c r="AB142" s="137">
        <v>43</v>
      </c>
      <c r="AC142" s="137">
        <v>43</v>
      </c>
      <c r="AD142" s="137">
        <v>4.9000000000000004</v>
      </c>
      <c r="AE142" s="137">
        <v>4.9000000000000004</v>
      </c>
      <c r="AF142" s="137">
        <v>-65.8</v>
      </c>
      <c r="AG142" s="138">
        <v>120</v>
      </c>
      <c r="AH142" s="46">
        <f t="shared" si="210"/>
        <v>64.2</v>
      </c>
      <c r="AI142" s="47">
        <f t="shared" si="211"/>
        <v>-877.9</v>
      </c>
    </row>
    <row r="143" spans="1:35" x14ac:dyDescent="0.25">
      <c r="A143" s="135" t="s">
        <v>165</v>
      </c>
      <c r="B143" s="132">
        <v>0</v>
      </c>
      <c r="C143" s="132">
        <v>0</v>
      </c>
      <c r="D143" s="137">
        <v>0</v>
      </c>
      <c r="E143" s="137">
        <v>0</v>
      </c>
      <c r="F143" s="137">
        <v>0</v>
      </c>
      <c r="G143" s="137">
        <v>0</v>
      </c>
      <c r="H143" s="137">
        <v>19.5</v>
      </c>
      <c r="I143" s="137">
        <v>25.4</v>
      </c>
      <c r="J143" s="137">
        <v>30.5</v>
      </c>
      <c r="K143" s="137">
        <v>55</v>
      </c>
      <c r="L143" s="137">
        <v>55</v>
      </c>
      <c r="M143" s="137">
        <v>74.599999999999994</v>
      </c>
      <c r="N143" s="137">
        <v>140</v>
      </c>
      <c r="O143" s="137">
        <v>140</v>
      </c>
      <c r="P143" s="137">
        <v>160</v>
      </c>
      <c r="Q143" s="137">
        <v>160</v>
      </c>
      <c r="R143" s="137">
        <v>160</v>
      </c>
      <c r="S143" s="137">
        <v>157.1</v>
      </c>
      <c r="T143" s="137">
        <v>161.19999999999999</v>
      </c>
      <c r="U143" s="137">
        <v>169</v>
      </c>
      <c r="V143" s="137">
        <v>150.69999999999999</v>
      </c>
      <c r="W143" s="137">
        <v>147.6</v>
      </c>
      <c r="X143" s="137">
        <v>151.4</v>
      </c>
      <c r="Y143" s="137">
        <v>151.4</v>
      </c>
      <c r="Z143" s="137">
        <v>183.5</v>
      </c>
      <c r="AA143" s="137">
        <v>191.4</v>
      </c>
      <c r="AB143" s="137">
        <v>87</v>
      </c>
      <c r="AC143" s="137">
        <v>87</v>
      </c>
      <c r="AD143" s="137">
        <v>69.8</v>
      </c>
      <c r="AE143" s="137">
        <v>69.8</v>
      </c>
      <c r="AF143" s="137">
        <v>28.9</v>
      </c>
      <c r="AG143" s="138"/>
      <c r="AH143" s="46">
        <f t="shared" si="210"/>
        <v>191.4</v>
      </c>
      <c r="AI143" s="47">
        <f t="shared" si="211"/>
        <v>0</v>
      </c>
    </row>
    <row r="144" spans="1:35" x14ac:dyDescent="0.25">
      <c r="A144" s="135" t="s">
        <v>166</v>
      </c>
      <c r="B144" s="132">
        <v>-60.1</v>
      </c>
      <c r="C144" s="132">
        <v>-75</v>
      </c>
      <c r="D144" s="137">
        <v>-71</v>
      </c>
      <c r="E144" s="137">
        <v>-66.400000000000006</v>
      </c>
      <c r="F144" s="137">
        <v>-87.9</v>
      </c>
      <c r="G144" s="137">
        <v>-87.9</v>
      </c>
      <c r="H144" s="137">
        <v>-66.7</v>
      </c>
      <c r="I144" s="137">
        <v>-83</v>
      </c>
      <c r="J144" s="137">
        <v>-79</v>
      </c>
      <c r="K144" s="137">
        <v>-61</v>
      </c>
      <c r="L144" s="137">
        <v>-61</v>
      </c>
      <c r="M144" s="137">
        <v>-52.6</v>
      </c>
      <c r="N144" s="137">
        <v>-5.7</v>
      </c>
      <c r="O144" s="137">
        <v>-5.7</v>
      </c>
      <c r="P144" s="137">
        <v>12.9</v>
      </c>
      <c r="Q144" s="137">
        <v>12.9</v>
      </c>
      <c r="R144" s="137">
        <v>12.9</v>
      </c>
      <c r="S144" s="137">
        <v>-19.3</v>
      </c>
      <c r="T144" s="137">
        <v>-18.600000000000001</v>
      </c>
      <c r="U144" s="137">
        <v>-22.8</v>
      </c>
      <c r="V144" s="137">
        <v>-44.8</v>
      </c>
      <c r="W144" s="137">
        <v>-42.3</v>
      </c>
      <c r="X144" s="137">
        <v>-44.3</v>
      </c>
      <c r="Y144" s="137">
        <v>-44.3</v>
      </c>
      <c r="Z144" s="137">
        <v>-57.6</v>
      </c>
      <c r="AA144" s="137">
        <v>-59.3</v>
      </c>
      <c r="AB144" s="137">
        <v>-5.0999999999999996</v>
      </c>
      <c r="AC144" s="137">
        <v>-5.0999999999999996</v>
      </c>
      <c r="AD144" s="137">
        <v>-43.3</v>
      </c>
      <c r="AE144" s="137">
        <v>-43.3</v>
      </c>
      <c r="AF144" s="137">
        <v>-40.799999999999997</v>
      </c>
      <c r="AG144" s="138"/>
      <c r="AH144" s="46">
        <f t="shared" si="210"/>
        <v>12.9</v>
      </c>
      <c r="AI144" s="47">
        <f t="shared" si="211"/>
        <v>-87.9</v>
      </c>
    </row>
    <row r="145" spans="1:38" x14ac:dyDescent="0.25">
      <c r="A145" s="135" t="s">
        <v>167</v>
      </c>
      <c r="B145" s="132">
        <v>13.4</v>
      </c>
      <c r="C145" s="132">
        <v>-5</v>
      </c>
      <c r="D145" s="137">
        <v>-2</v>
      </c>
      <c r="E145" s="137">
        <v>12.9</v>
      </c>
      <c r="F145" s="137">
        <v>13.9</v>
      </c>
      <c r="G145" s="137">
        <v>13.9</v>
      </c>
      <c r="H145" s="137">
        <v>22.3</v>
      </c>
      <c r="I145" s="137">
        <v>-26</v>
      </c>
      <c r="J145" s="137">
        <v>-51</v>
      </c>
      <c r="K145" s="137">
        <v>-65</v>
      </c>
      <c r="L145" s="137">
        <v>-65</v>
      </c>
      <c r="M145" s="137">
        <v>-19.600000000000001</v>
      </c>
      <c r="N145" s="137">
        <v>10.7</v>
      </c>
      <c r="O145" s="137">
        <v>10.7</v>
      </c>
      <c r="P145" s="137">
        <v>1.9</v>
      </c>
      <c r="Q145" s="137">
        <v>1.9</v>
      </c>
      <c r="R145" s="137">
        <v>1.9</v>
      </c>
      <c r="S145" s="137">
        <v>9.9</v>
      </c>
      <c r="T145" s="137">
        <v>23</v>
      </c>
      <c r="U145" s="137">
        <v>30.5</v>
      </c>
      <c r="V145" s="137">
        <v>23.5</v>
      </c>
      <c r="W145" s="137">
        <v>51</v>
      </c>
      <c r="X145" s="137">
        <v>64</v>
      </c>
      <c r="Y145" s="137">
        <v>64</v>
      </c>
      <c r="Z145" s="137">
        <v>33.200000000000003</v>
      </c>
      <c r="AA145" s="137">
        <v>30</v>
      </c>
      <c r="AB145" s="137">
        <v>60</v>
      </c>
      <c r="AC145" s="137">
        <v>60</v>
      </c>
      <c r="AD145" s="137">
        <v>42.6</v>
      </c>
      <c r="AE145" s="137">
        <v>42.6</v>
      </c>
      <c r="AF145" s="137">
        <v>19.8</v>
      </c>
      <c r="AG145" s="138"/>
      <c r="AH145" s="46">
        <f t="shared" si="210"/>
        <v>64</v>
      </c>
      <c r="AI145" s="47">
        <f t="shared" si="211"/>
        <v>-65</v>
      </c>
    </row>
    <row r="146" spans="1:38" x14ac:dyDescent="0.25">
      <c r="A146" s="135" t="s">
        <v>168</v>
      </c>
      <c r="B146" s="132">
        <v>-296.39999999999998</v>
      </c>
      <c r="C146" s="132">
        <v>-390.6</v>
      </c>
      <c r="D146" s="137">
        <v>-369.3</v>
      </c>
      <c r="E146" s="137">
        <v>-352.5</v>
      </c>
      <c r="F146" s="137">
        <v>-348</v>
      </c>
      <c r="G146" s="137">
        <v>-348</v>
      </c>
      <c r="H146" s="137">
        <v>-319</v>
      </c>
      <c r="I146" s="137">
        <v>-342</v>
      </c>
      <c r="J146" s="137">
        <v>-348</v>
      </c>
      <c r="K146" s="137">
        <v>-319</v>
      </c>
      <c r="L146" s="137">
        <v>-319</v>
      </c>
      <c r="M146" s="137">
        <v>-302.3</v>
      </c>
      <c r="N146" s="137">
        <v>-304</v>
      </c>
      <c r="O146" s="137">
        <v>-304</v>
      </c>
      <c r="P146" s="137">
        <v>-248</v>
      </c>
      <c r="Q146" s="137">
        <v>-248</v>
      </c>
      <c r="R146" s="137">
        <v>-248</v>
      </c>
      <c r="S146" s="137">
        <v>-291.5</v>
      </c>
      <c r="T146" s="137">
        <v>-227.8</v>
      </c>
      <c r="U146" s="137">
        <v>-424.5</v>
      </c>
      <c r="V146" s="137">
        <v>-504</v>
      </c>
      <c r="W146" s="137">
        <v>-404.8</v>
      </c>
      <c r="X146" s="137">
        <v>-428.5</v>
      </c>
      <c r="Y146" s="137">
        <v>-428.5</v>
      </c>
      <c r="Z146" s="137">
        <v>-413.5</v>
      </c>
      <c r="AA146" s="137">
        <v>-295.89999999999998</v>
      </c>
      <c r="AB146" s="137">
        <v>-315</v>
      </c>
      <c r="AC146" s="137">
        <v>-315</v>
      </c>
      <c r="AD146" s="137">
        <v>-341.7</v>
      </c>
      <c r="AE146" s="137">
        <v>-341.7</v>
      </c>
      <c r="AF146" s="137">
        <v>-375.4</v>
      </c>
      <c r="AG146" s="138"/>
      <c r="AH146" s="46">
        <f t="shared" ref="AH146:AH158" si="212">MAX(B146:AF146)</f>
        <v>-227.8</v>
      </c>
      <c r="AI146" s="47">
        <f t="shared" ref="AI146:AI158" si="213">MIN(B146:AF146)</f>
        <v>-504</v>
      </c>
    </row>
    <row r="147" spans="1:38" x14ac:dyDescent="0.25">
      <c r="A147" s="135" t="s">
        <v>169</v>
      </c>
      <c r="B147" s="132">
        <v>48.3</v>
      </c>
      <c r="C147" s="132">
        <v>73.400000000000006</v>
      </c>
      <c r="D147" s="137">
        <v>74.900000000000006</v>
      </c>
      <c r="E147" s="137">
        <v>77.2</v>
      </c>
      <c r="F147" s="137">
        <v>78.8</v>
      </c>
      <c r="G147" s="137">
        <v>78.8</v>
      </c>
      <c r="H147" s="137">
        <v>73.900000000000006</v>
      </c>
      <c r="I147" s="137">
        <v>47.3</v>
      </c>
      <c r="J147" s="137">
        <v>73.5</v>
      </c>
      <c r="K147" s="137">
        <v>70.5</v>
      </c>
      <c r="L147" s="137">
        <v>70.5</v>
      </c>
      <c r="M147" s="137">
        <v>37.6</v>
      </c>
      <c r="N147" s="137">
        <v>78.7</v>
      </c>
      <c r="O147" s="137">
        <v>78.7</v>
      </c>
      <c r="P147" s="137">
        <v>61</v>
      </c>
      <c r="Q147" s="137">
        <v>61</v>
      </c>
      <c r="R147" s="137">
        <v>61</v>
      </c>
      <c r="S147" s="137">
        <v>31.2</v>
      </c>
      <c r="T147" s="137">
        <v>60.8</v>
      </c>
      <c r="U147" s="137">
        <v>65.5</v>
      </c>
      <c r="V147" s="137">
        <v>65.400000000000006</v>
      </c>
      <c r="W147" s="137">
        <v>64.900000000000006</v>
      </c>
      <c r="X147" s="137">
        <v>66.400000000000006</v>
      </c>
      <c r="Y147" s="137">
        <v>66.400000000000006</v>
      </c>
      <c r="Z147" s="137">
        <v>59.7</v>
      </c>
      <c r="AA147" s="137">
        <v>62.8</v>
      </c>
      <c r="AB147" s="137">
        <v>52.5</v>
      </c>
      <c r="AC147" s="137">
        <v>52.5</v>
      </c>
      <c r="AD147" s="137">
        <v>55.4</v>
      </c>
      <c r="AE147" s="137">
        <v>55.4</v>
      </c>
      <c r="AF147" s="137">
        <v>63.5</v>
      </c>
      <c r="AG147" s="138"/>
      <c r="AH147" s="46">
        <f t="shared" si="212"/>
        <v>78.8</v>
      </c>
      <c r="AI147" s="47">
        <f t="shared" si="213"/>
        <v>31.2</v>
      </c>
    </row>
    <row r="148" spans="1:38" x14ac:dyDescent="0.25">
      <c r="A148" s="135" t="s">
        <v>170</v>
      </c>
      <c r="B148" s="132">
        <v>9.8000000000000007</v>
      </c>
      <c r="C148" s="132">
        <v>-7</v>
      </c>
      <c r="D148" s="137">
        <v>-7.3</v>
      </c>
      <c r="E148" s="137">
        <v>-5.0999999999999996</v>
      </c>
      <c r="F148" s="137">
        <v>-11.4</v>
      </c>
      <c r="G148" s="137">
        <v>-11.4</v>
      </c>
      <c r="H148" s="137">
        <v>-14.7</v>
      </c>
      <c r="I148" s="137">
        <v>-18.600000000000001</v>
      </c>
      <c r="J148" s="137">
        <v>-19.100000000000001</v>
      </c>
      <c r="K148" s="137">
        <v>-25</v>
      </c>
      <c r="L148" s="137">
        <v>-25</v>
      </c>
      <c r="M148" s="137">
        <v>-25</v>
      </c>
      <c r="N148" s="137">
        <v>-28</v>
      </c>
      <c r="O148" s="137">
        <v>-28</v>
      </c>
      <c r="P148" s="137">
        <v>-28</v>
      </c>
      <c r="Q148" s="137">
        <v>-28</v>
      </c>
      <c r="R148" s="137">
        <v>-28</v>
      </c>
      <c r="S148" s="137">
        <v>21.1</v>
      </c>
      <c r="T148" s="137">
        <v>22.2</v>
      </c>
      <c r="U148" s="137">
        <v>26.6</v>
      </c>
      <c r="V148" s="137">
        <v>25.9</v>
      </c>
      <c r="W148" s="137">
        <v>27.2</v>
      </c>
      <c r="X148" s="137">
        <v>28.3</v>
      </c>
      <c r="Y148" s="137">
        <v>28.3</v>
      </c>
      <c r="Z148" s="137">
        <v>26.2</v>
      </c>
      <c r="AA148" s="137">
        <v>26.7</v>
      </c>
      <c r="AB148" s="137">
        <v>-24.5</v>
      </c>
      <c r="AC148" s="137">
        <v>-24.5</v>
      </c>
      <c r="AD148" s="137">
        <v>-25.6</v>
      </c>
      <c r="AE148" s="137">
        <v>-25.6</v>
      </c>
      <c r="AF148" s="137">
        <v>-22.5</v>
      </c>
      <c r="AG148" s="134"/>
      <c r="AH148" s="46">
        <f t="shared" si="212"/>
        <v>28.3</v>
      </c>
      <c r="AI148" s="47">
        <f t="shared" si="213"/>
        <v>-28</v>
      </c>
    </row>
    <row r="149" spans="1:38" x14ac:dyDescent="0.25">
      <c r="A149" s="135" t="s">
        <v>171</v>
      </c>
      <c r="B149" s="132">
        <f t="shared" ref="B149" si="214">137.3*2</f>
        <v>274.60000000000002</v>
      </c>
      <c r="C149" s="132">
        <f>125+125.9</f>
        <v>250.9</v>
      </c>
      <c r="D149" s="122">
        <f>125+124</f>
        <v>249</v>
      </c>
      <c r="E149" s="122">
        <f>250</f>
        <v>250</v>
      </c>
      <c r="F149" s="122">
        <v>124</v>
      </c>
      <c r="G149" s="122">
        <v>124</v>
      </c>
      <c r="H149" s="122">
        <v>124</v>
      </c>
      <c r="I149" s="122">
        <v>124</v>
      </c>
      <c r="J149" s="122">
        <v>-123</v>
      </c>
      <c r="K149" s="122">
        <v>-121</v>
      </c>
      <c r="L149" s="122">
        <v>-121</v>
      </c>
      <c r="M149" s="122">
        <v>-121</v>
      </c>
      <c r="N149" s="122">
        <v>220</v>
      </c>
      <c r="O149" s="122">
        <v>220</v>
      </c>
      <c r="P149" s="122">
        <v>220</v>
      </c>
      <c r="Q149" s="122">
        <v>220</v>
      </c>
      <c r="R149" s="122">
        <v>220</v>
      </c>
      <c r="S149" s="122">
        <v>222.2</v>
      </c>
      <c r="T149" s="122">
        <v>221.7</v>
      </c>
      <c r="U149" s="122">
        <v>224.2</v>
      </c>
      <c r="V149" s="122">
        <v>216.7</v>
      </c>
      <c r="W149" s="122">
        <v>221.8</v>
      </c>
      <c r="X149" s="122">
        <v>195.8</v>
      </c>
      <c r="Y149" s="122">
        <v>195.8</v>
      </c>
      <c r="Z149" s="122">
        <v>224.8</v>
      </c>
      <c r="AA149" s="122">
        <v>230.5</v>
      </c>
      <c r="AB149" s="122">
        <v>121</v>
      </c>
      <c r="AC149" s="122">
        <v>121</v>
      </c>
      <c r="AD149" s="122">
        <v>122.2</v>
      </c>
      <c r="AE149" s="122">
        <v>122.2</v>
      </c>
      <c r="AF149" s="122">
        <v>121.5</v>
      </c>
      <c r="AG149" s="134"/>
      <c r="AH149" s="46">
        <f t="shared" si="212"/>
        <v>274.60000000000002</v>
      </c>
      <c r="AI149" s="47">
        <f t="shared" si="213"/>
        <v>-123</v>
      </c>
    </row>
    <row r="150" spans="1:38" x14ac:dyDescent="0.25">
      <c r="A150" s="135" t="s">
        <v>172</v>
      </c>
      <c r="B150" s="132">
        <v>28.2</v>
      </c>
      <c r="C150" s="132">
        <v>28.9</v>
      </c>
      <c r="D150" s="122">
        <v>30.1</v>
      </c>
      <c r="E150" s="122">
        <v>29.2</v>
      </c>
      <c r="F150" s="122">
        <v>29.2</v>
      </c>
      <c r="G150" s="122">
        <v>29.2</v>
      </c>
      <c r="H150" s="122">
        <v>29.2</v>
      </c>
      <c r="I150" s="122">
        <v>29.2</v>
      </c>
      <c r="J150" s="122">
        <v>29.2</v>
      </c>
      <c r="K150" s="122">
        <v>29.2</v>
      </c>
      <c r="L150" s="122">
        <v>29.2</v>
      </c>
      <c r="M150" s="122">
        <v>29.2</v>
      </c>
      <c r="N150" s="122">
        <v>28</v>
      </c>
      <c r="O150" s="122">
        <v>28</v>
      </c>
      <c r="P150" s="122">
        <v>28</v>
      </c>
      <c r="Q150" s="122">
        <v>28</v>
      </c>
      <c r="R150" s="122">
        <v>28</v>
      </c>
      <c r="S150" s="122">
        <v>28.9</v>
      </c>
      <c r="T150" s="122">
        <v>28.9</v>
      </c>
      <c r="U150" s="122">
        <v>29.9</v>
      </c>
      <c r="V150" s="122">
        <v>29.9</v>
      </c>
      <c r="W150" s="122">
        <v>29.3</v>
      </c>
      <c r="X150" s="122">
        <v>29.2</v>
      </c>
      <c r="Y150" s="122">
        <v>29.2</v>
      </c>
      <c r="Z150" s="122">
        <v>28.3</v>
      </c>
      <c r="AA150" s="122">
        <v>28.2</v>
      </c>
      <c r="AB150" s="122">
        <v>28.2</v>
      </c>
      <c r="AC150" s="122">
        <v>28.2</v>
      </c>
      <c r="AD150" s="122">
        <v>29</v>
      </c>
      <c r="AE150" s="122">
        <v>29</v>
      </c>
      <c r="AF150" s="122">
        <v>30.5</v>
      </c>
      <c r="AG150" s="134"/>
      <c r="AH150" s="46">
        <f t="shared" si="212"/>
        <v>30.5</v>
      </c>
      <c r="AI150" s="47">
        <f t="shared" si="213"/>
        <v>28</v>
      </c>
    </row>
    <row r="151" spans="1:38" ht="15.75" thickBot="1" x14ac:dyDescent="0.3">
      <c r="A151" s="139" t="s">
        <v>173</v>
      </c>
      <c r="B151" s="132">
        <v>0.1</v>
      </c>
      <c r="C151" s="132">
        <v>5</v>
      </c>
      <c r="D151" s="122">
        <v>5.3</v>
      </c>
      <c r="E151" s="122">
        <v>5.4</v>
      </c>
      <c r="F151" s="122">
        <v>5.4</v>
      </c>
      <c r="G151" s="122">
        <v>5.4</v>
      </c>
      <c r="H151" s="122">
        <v>5.4</v>
      </c>
      <c r="I151" s="122">
        <v>5.4</v>
      </c>
      <c r="J151" s="122">
        <v>5.4</v>
      </c>
      <c r="K151" s="122">
        <v>5.4</v>
      </c>
      <c r="L151" s="122">
        <v>5.4</v>
      </c>
      <c r="M151" s="122">
        <v>12.6</v>
      </c>
      <c r="N151" s="122">
        <v>8.6</v>
      </c>
      <c r="O151" s="122">
        <v>8.6</v>
      </c>
      <c r="P151" s="122">
        <v>17.899999999999999</v>
      </c>
      <c r="Q151" s="122">
        <v>17.899999999999999</v>
      </c>
      <c r="R151" s="122">
        <v>17.899999999999999</v>
      </c>
      <c r="S151" s="122">
        <v>15.1</v>
      </c>
      <c r="T151" s="122">
        <v>12.9</v>
      </c>
      <c r="U151" s="122">
        <v>5.7</v>
      </c>
      <c r="V151" s="122">
        <v>4.8</v>
      </c>
      <c r="W151" s="122">
        <v>4.3</v>
      </c>
      <c r="X151" s="122">
        <v>3.8</v>
      </c>
      <c r="Y151" s="122">
        <v>3.8</v>
      </c>
      <c r="Z151" s="122">
        <v>2.2000000000000002</v>
      </c>
      <c r="AA151" s="122">
        <v>1.4</v>
      </c>
      <c r="AB151" s="122">
        <v>2.5</v>
      </c>
      <c r="AC151" s="122">
        <v>2.5</v>
      </c>
      <c r="AD151" s="122">
        <v>2.6</v>
      </c>
      <c r="AE151" s="122">
        <v>2.6</v>
      </c>
      <c r="AF151" s="122">
        <v>6.3</v>
      </c>
      <c r="AG151" s="134"/>
      <c r="AH151" s="46">
        <f t="shared" si="212"/>
        <v>17.899999999999999</v>
      </c>
      <c r="AI151" s="47">
        <f t="shared" si="213"/>
        <v>0.1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212"/>
        <v>0</v>
      </c>
      <c r="AI152" s="47">
        <f t="shared" si="21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212"/>
        <v>0</v>
      </c>
      <c r="AI153" s="47">
        <f t="shared" si="213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212"/>
        <v>0</v>
      </c>
      <c r="AI154" s="47">
        <f t="shared" si="213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212"/>
        <v>0</v>
      </c>
      <c r="AI155" s="47">
        <f t="shared" si="213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212"/>
        <v>0</v>
      </c>
      <c r="AI156" s="47">
        <f t="shared" si="213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212"/>
        <v>0</v>
      </c>
      <c r="AI157" s="47">
        <f t="shared" si="213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212"/>
        <v>0</v>
      </c>
      <c r="AI158" s="47">
        <f t="shared" si="213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X166" si="215">B161</f>
        <v>0.3</v>
      </c>
      <c r="D161" s="159">
        <f t="shared" si="215"/>
        <v>0.3</v>
      </c>
      <c r="E161" s="159">
        <f t="shared" si="215"/>
        <v>0.3</v>
      </c>
      <c r="F161" s="159">
        <f t="shared" si="215"/>
        <v>0.3</v>
      </c>
      <c r="G161" s="159">
        <f t="shared" si="215"/>
        <v>0.3</v>
      </c>
      <c r="H161" s="159">
        <f t="shared" si="215"/>
        <v>0.3</v>
      </c>
      <c r="I161" s="159">
        <f t="shared" si="215"/>
        <v>0.3</v>
      </c>
      <c r="J161" s="159">
        <f t="shared" si="215"/>
        <v>0.3</v>
      </c>
      <c r="K161" s="159">
        <f t="shared" si="215"/>
        <v>0.3</v>
      </c>
      <c r="L161" s="159">
        <f t="shared" si="215"/>
        <v>0.3</v>
      </c>
      <c r="M161" s="159">
        <f t="shared" si="215"/>
        <v>0.3</v>
      </c>
      <c r="N161" s="159">
        <f t="shared" si="215"/>
        <v>0.3</v>
      </c>
      <c r="O161" s="159">
        <f t="shared" si="215"/>
        <v>0.3</v>
      </c>
      <c r="P161" s="159">
        <f t="shared" si="215"/>
        <v>0.3</v>
      </c>
      <c r="Q161" s="159">
        <f t="shared" si="215"/>
        <v>0.3</v>
      </c>
      <c r="R161" s="159">
        <f t="shared" si="215"/>
        <v>0.3</v>
      </c>
      <c r="S161" s="159">
        <f t="shared" si="215"/>
        <v>0.3</v>
      </c>
      <c r="T161" s="159">
        <f t="shared" si="215"/>
        <v>0.3</v>
      </c>
      <c r="U161" s="159">
        <f t="shared" si="215"/>
        <v>0.3</v>
      </c>
      <c r="V161" s="159">
        <f t="shared" si="215"/>
        <v>0.3</v>
      </c>
      <c r="W161" s="159">
        <f t="shared" si="215"/>
        <v>0.3</v>
      </c>
      <c r="X161" s="159">
        <f t="shared" si="215"/>
        <v>0.3</v>
      </c>
      <c r="Y161" s="159">
        <f t="shared" ref="Y161:Y166" si="216">X161</f>
        <v>0.3</v>
      </c>
      <c r="Z161" s="159">
        <f t="shared" ref="Z161:AA166" si="217">Y161</f>
        <v>0.3</v>
      </c>
      <c r="AA161" s="159">
        <f t="shared" si="217"/>
        <v>0.3</v>
      </c>
      <c r="AB161" s="159">
        <f t="shared" ref="AB161:AF166" si="218">AA161</f>
        <v>0.3</v>
      </c>
      <c r="AC161" s="159">
        <f t="shared" si="218"/>
        <v>0.3</v>
      </c>
      <c r="AD161" s="159">
        <f t="shared" si="218"/>
        <v>0.3</v>
      </c>
      <c r="AE161" s="159">
        <f t="shared" si="218"/>
        <v>0.3</v>
      </c>
      <c r="AF161" s="159">
        <f t="shared" si="218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215"/>
        <v>0.4</v>
      </c>
      <c r="D162" s="161">
        <f t="shared" si="215"/>
        <v>0.4</v>
      </c>
      <c r="E162" s="161">
        <f t="shared" si="215"/>
        <v>0.4</v>
      </c>
      <c r="F162" s="161">
        <f t="shared" si="215"/>
        <v>0.4</v>
      </c>
      <c r="G162" s="161">
        <f t="shared" si="215"/>
        <v>0.4</v>
      </c>
      <c r="H162" s="161">
        <f t="shared" si="215"/>
        <v>0.4</v>
      </c>
      <c r="I162" s="161">
        <f t="shared" si="215"/>
        <v>0.4</v>
      </c>
      <c r="J162" s="161">
        <f t="shared" si="215"/>
        <v>0.4</v>
      </c>
      <c r="K162" s="161">
        <f t="shared" si="215"/>
        <v>0.4</v>
      </c>
      <c r="L162" s="161">
        <f t="shared" si="215"/>
        <v>0.4</v>
      </c>
      <c r="M162" s="161">
        <f t="shared" si="215"/>
        <v>0.4</v>
      </c>
      <c r="N162" s="161">
        <f t="shared" si="215"/>
        <v>0.4</v>
      </c>
      <c r="O162" s="161">
        <f t="shared" si="215"/>
        <v>0.4</v>
      </c>
      <c r="P162" s="161">
        <f t="shared" si="215"/>
        <v>0.4</v>
      </c>
      <c r="Q162" s="161">
        <f t="shared" si="215"/>
        <v>0.4</v>
      </c>
      <c r="R162" s="161">
        <f t="shared" si="215"/>
        <v>0.4</v>
      </c>
      <c r="S162" s="161">
        <f t="shared" si="215"/>
        <v>0.4</v>
      </c>
      <c r="T162" s="161">
        <f t="shared" si="215"/>
        <v>0.4</v>
      </c>
      <c r="U162" s="161">
        <f t="shared" si="215"/>
        <v>0.4</v>
      </c>
      <c r="V162" s="161">
        <f t="shared" si="215"/>
        <v>0.4</v>
      </c>
      <c r="W162" s="161">
        <f t="shared" si="215"/>
        <v>0.4</v>
      </c>
      <c r="X162" s="161">
        <f t="shared" si="215"/>
        <v>0.4</v>
      </c>
      <c r="Y162" s="161">
        <f t="shared" si="216"/>
        <v>0.4</v>
      </c>
      <c r="Z162" s="161">
        <f t="shared" si="217"/>
        <v>0.4</v>
      </c>
      <c r="AA162" s="161">
        <f t="shared" si="217"/>
        <v>0.4</v>
      </c>
      <c r="AB162" s="161">
        <f t="shared" si="218"/>
        <v>0.4</v>
      </c>
      <c r="AC162" s="161">
        <f t="shared" si="218"/>
        <v>0.4</v>
      </c>
      <c r="AD162" s="161">
        <f t="shared" si="218"/>
        <v>0.4</v>
      </c>
      <c r="AE162" s="161">
        <f t="shared" si="218"/>
        <v>0.4</v>
      </c>
      <c r="AF162" s="161">
        <f t="shared" si="218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215"/>
        <v>1.5</v>
      </c>
      <c r="D163" s="161">
        <f t="shared" si="215"/>
        <v>1.5</v>
      </c>
      <c r="E163" s="161">
        <f t="shared" si="215"/>
        <v>1.5</v>
      </c>
      <c r="F163" s="161">
        <f t="shared" si="215"/>
        <v>1.5</v>
      </c>
      <c r="G163" s="161">
        <f t="shared" si="215"/>
        <v>1.5</v>
      </c>
      <c r="H163" s="161">
        <f t="shared" si="215"/>
        <v>1.5</v>
      </c>
      <c r="I163" s="161">
        <f t="shared" si="215"/>
        <v>1.5</v>
      </c>
      <c r="J163" s="161">
        <f t="shared" si="215"/>
        <v>1.5</v>
      </c>
      <c r="K163" s="161">
        <f t="shared" si="215"/>
        <v>1.5</v>
      </c>
      <c r="L163" s="161">
        <f t="shared" si="215"/>
        <v>1.5</v>
      </c>
      <c r="M163" s="161">
        <f t="shared" si="215"/>
        <v>1.5</v>
      </c>
      <c r="N163" s="161">
        <f t="shared" si="215"/>
        <v>1.5</v>
      </c>
      <c r="O163" s="161">
        <f t="shared" si="215"/>
        <v>1.5</v>
      </c>
      <c r="P163" s="161">
        <f t="shared" si="215"/>
        <v>1.5</v>
      </c>
      <c r="Q163" s="161">
        <f t="shared" si="215"/>
        <v>1.5</v>
      </c>
      <c r="R163" s="161">
        <f t="shared" si="215"/>
        <v>1.5</v>
      </c>
      <c r="S163" s="161">
        <f t="shared" si="215"/>
        <v>1.5</v>
      </c>
      <c r="T163" s="161">
        <f t="shared" si="215"/>
        <v>1.5</v>
      </c>
      <c r="U163" s="161">
        <f t="shared" si="215"/>
        <v>1.5</v>
      </c>
      <c r="V163" s="161">
        <f t="shared" si="215"/>
        <v>1.5</v>
      </c>
      <c r="W163" s="161">
        <f t="shared" si="215"/>
        <v>1.5</v>
      </c>
      <c r="X163" s="161">
        <f t="shared" si="215"/>
        <v>1.5</v>
      </c>
      <c r="Y163" s="161">
        <f t="shared" si="216"/>
        <v>1.5</v>
      </c>
      <c r="Z163" s="161">
        <f t="shared" si="217"/>
        <v>1.5</v>
      </c>
      <c r="AA163" s="161">
        <f t="shared" si="217"/>
        <v>1.5</v>
      </c>
      <c r="AB163" s="161">
        <f t="shared" si="218"/>
        <v>1.5</v>
      </c>
      <c r="AC163" s="161">
        <f t="shared" si="218"/>
        <v>1.5</v>
      </c>
      <c r="AD163" s="161">
        <f t="shared" si="218"/>
        <v>1.5</v>
      </c>
      <c r="AE163" s="161">
        <f t="shared" si="218"/>
        <v>1.5</v>
      </c>
      <c r="AF163" s="161">
        <f t="shared" si="218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215"/>
        <v>0.3</v>
      </c>
      <c r="D164" s="161">
        <f t="shared" si="215"/>
        <v>0.3</v>
      </c>
      <c r="E164" s="161">
        <f t="shared" si="215"/>
        <v>0.3</v>
      </c>
      <c r="F164" s="161">
        <f t="shared" si="215"/>
        <v>0.3</v>
      </c>
      <c r="G164" s="161">
        <f t="shared" si="215"/>
        <v>0.3</v>
      </c>
      <c r="H164" s="161">
        <f t="shared" si="215"/>
        <v>0.3</v>
      </c>
      <c r="I164" s="161">
        <f t="shared" si="215"/>
        <v>0.3</v>
      </c>
      <c r="J164" s="161">
        <f t="shared" si="215"/>
        <v>0.3</v>
      </c>
      <c r="K164" s="161">
        <f t="shared" si="215"/>
        <v>0.3</v>
      </c>
      <c r="L164" s="161">
        <f t="shared" si="215"/>
        <v>0.3</v>
      </c>
      <c r="M164" s="161">
        <f t="shared" si="215"/>
        <v>0.3</v>
      </c>
      <c r="N164" s="161">
        <f t="shared" si="215"/>
        <v>0.3</v>
      </c>
      <c r="O164" s="161">
        <f t="shared" si="215"/>
        <v>0.3</v>
      </c>
      <c r="P164" s="161">
        <f t="shared" si="215"/>
        <v>0.3</v>
      </c>
      <c r="Q164" s="161">
        <f t="shared" si="215"/>
        <v>0.3</v>
      </c>
      <c r="R164" s="161">
        <f t="shared" si="215"/>
        <v>0.3</v>
      </c>
      <c r="S164" s="161">
        <f t="shared" si="215"/>
        <v>0.3</v>
      </c>
      <c r="T164" s="161">
        <f t="shared" si="215"/>
        <v>0.3</v>
      </c>
      <c r="U164" s="161">
        <f t="shared" si="215"/>
        <v>0.3</v>
      </c>
      <c r="V164" s="161">
        <f t="shared" si="215"/>
        <v>0.3</v>
      </c>
      <c r="W164" s="161">
        <f t="shared" si="215"/>
        <v>0.3</v>
      </c>
      <c r="X164" s="161">
        <f t="shared" si="215"/>
        <v>0.3</v>
      </c>
      <c r="Y164" s="161">
        <f t="shared" si="216"/>
        <v>0.3</v>
      </c>
      <c r="Z164" s="161">
        <f t="shared" si="217"/>
        <v>0.3</v>
      </c>
      <c r="AA164" s="161">
        <f t="shared" si="217"/>
        <v>0.3</v>
      </c>
      <c r="AB164" s="161">
        <f t="shared" si="218"/>
        <v>0.3</v>
      </c>
      <c r="AC164" s="161">
        <f t="shared" si="218"/>
        <v>0.3</v>
      </c>
      <c r="AD164" s="161">
        <f t="shared" si="218"/>
        <v>0.3</v>
      </c>
      <c r="AE164" s="161">
        <f t="shared" si="218"/>
        <v>0.3</v>
      </c>
      <c r="AF164" s="161">
        <f t="shared" si="218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215"/>
        <v>0.4</v>
      </c>
      <c r="D165" s="161">
        <f t="shared" si="215"/>
        <v>0.4</v>
      </c>
      <c r="E165" s="161">
        <f t="shared" si="215"/>
        <v>0.4</v>
      </c>
      <c r="F165" s="161">
        <f t="shared" si="215"/>
        <v>0.4</v>
      </c>
      <c r="G165" s="161">
        <f t="shared" si="215"/>
        <v>0.4</v>
      </c>
      <c r="H165" s="161">
        <f t="shared" si="215"/>
        <v>0.4</v>
      </c>
      <c r="I165" s="161">
        <f t="shared" si="215"/>
        <v>0.4</v>
      </c>
      <c r="J165" s="161">
        <f t="shared" si="215"/>
        <v>0.4</v>
      </c>
      <c r="K165" s="161">
        <f t="shared" si="215"/>
        <v>0.4</v>
      </c>
      <c r="L165" s="161">
        <f t="shared" si="215"/>
        <v>0.4</v>
      </c>
      <c r="M165" s="161">
        <f t="shared" si="215"/>
        <v>0.4</v>
      </c>
      <c r="N165" s="161">
        <f t="shared" si="215"/>
        <v>0.4</v>
      </c>
      <c r="O165" s="161">
        <f t="shared" si="215"/>
        <v>0.4</v>
      </c>
      <c r="P165" s="161">
        <f t="shared" si="215"/>
        <v>0.4</v>
      </c>
      <c r="Q165" s="161">
        <f t="shared" si="215"/>
        <v>0.4</v>
      </c>
      <c r="R165" s="161">
        <f t="shared" si="215"/>
        <v>0.4</v>
      </c>
      <c r="S165" s="161">
        <f t="shared" si="215"/>
        <v>0.4</v>
      </c>
      <c r="T165" s="161">
        <f t="shared" si="215"/>
        <v>0.4</v>
      </c>
      <c r="U165" s="161">
        <f t="shared" si="215"/>
        <v>0.4</v>
      </c>
      <c r="V165" s="161">
        <f t="shared" si="215"/>
        <v>0.4</v>
      </c>
      <c r="W165" s="161">
        <f t="shared" si="215"/>
        <v>0.4</v>
      </c>
      <c r="X165" s="161">
        <f t="shared" si="215"/>
        <v>0.4</v>
      </c>
      <c r="Y165" s="161">
        <f t="shared" si="216"/>
        <v>0.4</v>
      </c>
      <c r="Z165" s="161">
        <f t="shared" si="217"/>
        <v>0.4</v>
      </c>
      <c r="AA165" s="161">
        <f t="shared" si="217"/>
        <v>0.4</v>
      </c>
      <c r="AB165" s="161">
        <f t="shared" si="218"/>
        <v>0.4</v>
      </c>
      <c r="AC165" s="161">
        <f t="shared" si="218"/>
        <v>0.4</v>
      </c>
      <c r="AD165" s="161">
        <f t="shared" si="218"/>
        <v>0.4</v>
      </c>
      <c r="AE165" s="161">
        <f t="shared" si="218"/>
        <v>0.4</v>
      </c>
      <c r="AF165" s="161">
        <f t="shared" si="218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215"/>
        <v>0.64</v>
      </c>
      <c r="D166" s="164">
        <f t="shared" si="215"/>
        <v>0.64</v>
      </c>
      <c r="E166" s="164">
        <f t="shared" si="215"/>
        <v>0.64</v>
      </c>
      <c r="F166" s="164">
        <f t="shared" si="215"/>
        <v>0.64</v>
      </c>
      <c r="G166" s="164">
        <f t="shared" si="215"/>
        <v>0.64</v>
      </c>
      <c r="H166" s="164">
        <f t="shared" si="215"/>
        <v>0.64</v>
      </c>
      <c r="I166" s="164">
        <f t="shared" si="215"/>
        <v>0.64</v>
      </c>
      <c r="J166" s="164">
        <f t="shared" si="215"/>
        <v>0.64</v>
      </c>
      <c r="K166" s="164">
        <f t="shared" si="215"/>
        <v>0.64</v>
      </c>
      <c r="L166" s="164">
        <f t="shared" si="215"/>
        <v>0.64</v>
      </c>
      <c r="M166" s="164">
        <f t="shared" si="215"/>
        <v>0.64</v>
      </c>
      <c r="N166" s="164">
        <f t="shared" si="215"/>
        <v>0.64</v>
      </c>
      <c r="O166" s="164">
        <f t="shared" si="215"/>
        <v>0.64</v>
      </c>
      <c r="P166" s="164">
        <f t="shared" si="215"/>
        <v>0.64</v>
      </c>
      <c r="Q166" s="164">
        <f t="shared" si="215"/>
        <v>0.64</v>
      </c>
      <c r="R166" s="164">
        <f t="shared" si="215"/>
        <v>0.64</v>
      </c>
      <c r="S166" s="164">
        <f t="shared" si="215"/>
        <v>0.64</v>
      </c>
      <c r="T166" s="164">
        <f t="shared" si="215"/>
        <v>0.64</v>
      </c>
      <c r="U166" s="164">
        <f t="shared" si="215"/>
        <v>0.64</v>
      </c>
      <c r="V166" s="164">
        <f t="shared" si="215"/>
        <v>0.64</v>
      </c>
      <c r="W166" s="164">
        <f t="shared" si="215"/>
        <v>0.64</v>
      </c>
      <c r="X166" s="164">
        <f t="shared" si="215"/>
        <v>0.64</v>
      </c>
      <c r="Y166" s="164">
        <f t="shared" si="216"/>
        <v>0.64</v>
      </c>
      <c r="Z166" s="164">
        <f t="shared" si="217"/>
        <v>0.64</v>
      </c>
      <c r="AA166" s="164">
        <f t="shared" si="217"/>
        <v>0.64</v>
      </c>
      <c r="AB166" s="164">
        <f t="shared" si="218"/>
        <v>0.64</v>
      </c>
      <c r="AC166" s="164">
        <f t="shared" si="218"/>
        <v>0.64</v>
      </c>
      <c r="AD166" s="164">
        <f t="shared" si="218"/>
        <v>0.64</v>
      </c>
      <c r="AE166" s="164">
        <f t="shared" si="218"/>
        <v>0.64</v>
      </c>
      <c r="AF166" s="164">
        <f t="shared" si="218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219">SUM(C161:C166)</f>
        <v>3.54</v>
      </c>
      <c r="D167" s="167">
        <f t="shared" si="219"/>
        <v>3.54</v>
      </c>
      <c r="E167" s="167">
        <f t="shared" si="219"/>
        <v>3.54</v>
      </c>
      <c r="F167" s="167">
        <f t="shared" si="219"/>
        <v>3.54</v>
      </c>
      <c r="G167" s="167">
        <f t="shared" si="219"/>
        <v>3.54</v>
      </c>
      <c r="H167" s="167">
        <f t="shared" si="219"/>
        <v>3.54</v>
      </c>
      <c r="I167" s="167">
        <f t="shared" si="219"/>
        <v>3.54</v>
      </c>
      <c r="J167" s="167">
        <f t="shared" si="219"/>
        <v>3.54</v>
      </c>
      <c r="K167" s="167">
        <f t="shared" si="219"/>
        <v>3.54</v>
      </c>
      <c r="L167" s="167">
        <f t="shared" si="219"/>
        <v>3.54</v>
      </c>
      <c r="M167" s="167">
        <f t="shared" si="219"/>
        <v>3.54</v>
      </c>
      <c r="N167" s="167">
        <f t="shared" si="219"/>
        <v>3.54</v>
      </c>
      <c r="O167" s="167">
        <f t="shared" si="219"/>
        <v>3.54</v>
      </c>
      <c r="P167" s="167">
        <f t="shared" si="219"/>
        <v>3.54</v>
      </c>
      <c r="Q167" s="167">
        <f t="shared" si="219"/>
        <v>3.54</v>
      </c>
      <c r="R167" s="167">
        <f t="shared" si="219"/>
        <v>3.54</v>
      </c>
      <c r="S167" s="167">
        <f t="shared" ref="S167:T167" si="220">SUM(S161:S166)</f>
        <v>3.54</v>
      </c>
      <c r="T167" s="167">
        <f t="shared" si="220"/>
        <v>3.54</v>
      </c>
      <c r="U167" s="167">
        <f t="shared" ref="U167:V167" si="221">SUM(U161:U166)</f>
        <v>3.54</v>
      </c>
      <c r="V167" s="167">
        <f t="shared" si="221"/>
        <v>3.54</v>
      </c>
      <c r="W167" s="167">
        <f t="shared" ref="W167:X167" si="222">SUM(W161:W166)</f>
        <v>3.54</v>
      </c>
      <c r="X167" s="167">
        <f t="shared" si="222"/>
        <v>3.54</v>
      </c>
      <c r="Y167" s="167">
        <f t="shared" ref="Y167:Z167" si="223">SUM(Y161:Y166)</f>
        <v>3.54</v>
      </c>
      <c r="Z167" s="167">
        <f t="shared" si="223"/>
        <v>3.54</v>
      </c>
      <c r="AA167" s="167">
        <f t="shared" ref="AA167" si="224">SUM(AA161:AA166)</f>
        <v>3.54</v>
      </c>
      <c r="AB167" s="167">
        <f t="shared" si="219"/>
        <v>3.54</v>
      </c>
      <c r="AC167" s="167">
        <f t="shared" si="219"/>
        <v>3.54</v>
      </c>
      <c r="AD167" s="167">
        <f t="shared" si="219"/>
        <v>3.54</v>
      </c>
      <c r="AE167" s="167">
        <f t="shared" si="219"/>
        <v>3.54</v>
      </c>
      <c r="AF167" s="167">
        <f t="shared" si="219"/>
        <v>3.54</v>
      </c>
      <c r="AG167" s="168">
        <f t="shared" si="219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225">B169</f>
        <v>0</v>
      </c>
      <c r="D169" s="159">
        <f t="shared" si="225"/>
        <v>0</v>
      </c>
      <c r="E169" s="159">
        <f t="shared" si="225"/>
        <v>0</v>
      </c>
      <c r="F169" s="159">
        <f t="shared" si="225"/>
        <v>0</v>
      </c>
      <c r="G169" s="159">
        <f t="shared" si="225"/>
        <v>0</v>
      </c>
      <c r="H169" s="159">
        <f t="shared" si="225"/>
        <v>0</v>
      </c>
      <c r="I169" s="159">
        <f t="shared" si="225"/>
        <v>0</v>
      </c>
      <c r="J169" s="159">
        <f t="shared" si="225"/>
        <v>0</v>
      </c>
      <c r="K169" s="159">
        <f t="shared" si="225"/>
        <v>0</v>
      </c>
      <c r="L169" s="159">
        <f t="shared" si="225"/>
        <v>0</v>
      </c>
      <c r="M169" s="159">
        <f t="shared" si="225"/>
        <v>0</v>
      </c>
      <c r="N169" s="159">
        <f t="shared" si="225"/>
        <v>0</v>
      </c>
      <c r="O169" s="159">
        <f t="shared" si="225"/>
        <v>0</v>
      </c>
      <c r="P169" s="159">
        <f t="shared" si="225"/>
        <v>0</v>
      </c>
      <c r="Q169" s="159">
        <f t="shared" si="225"/>
        <v>0</v>
      </c>
      <c r="R169" s="159">
        <f t="shared" si="225"/>
        <v>0</v>
      </c>
      <c r="S169" s="159">
        <f t="shared" ref="S169:X184" si="226">R169</f>
        <v>0</v>
      </c>
      <c r="T169" s="159">
        <f t="shared" si="226"/>
        <v>0</v>
      </c>
      <c r="U169" s="159">
        <f t="shared" si="226"/>
        <v>0</v>
      </c>
      <c r="V169" s="159">
        <f t="shared" si="226"/>
        <v>0</v>
      </c>
      <c r="W169" s="159">
        <f t="shared" si="226"/>
        <v>0</v>
      </c>
      <c r="X169" s="159">
        <f t="shared" si="226"/>
        <v>0</v>
      </c>
      <c r="Y169" s="159">
        <f t="shared" ref="Y169:Y232" si="227">X169</f>
        <v>0</v>
      </c>
      <c r="Z169" s="159">
        <f t="shared" ref="Z169:AA232" si="228">Y169</f>
        <v>0</v>
      </c>
      <c r="AA169" s="159">
        <f t="shared" si="228"/>
        <v>0</v>
      </c>
      <c r="AB169" s="159">
        <f t="shared" ref="AB169:AF184" si="229">AA169</f>
        <v>0</v>
      </c>
      <c r="AC169" s="159">
        <f t="shared" si="229"/>
        <v>0</v>
      </c>
      <c r="AD169" s="159">
        <f t="shared" si="229"/>
        <v>0</v>
      </c>
      <c r="AE169" s="159">
        <f t="shared" si="229"/>
        <v>0</v>
      </c>
      <c r="AF169" s="172">
        <f t="shared" si="229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225"/>
        <v>0</v>
      </c>
      <c r="D170" s="161">
        <f t="shared" si="225"/>
        <v>0</v>
      </c>
      <c r="E170" s="161">
        <f t="shared" si="225"/>
        <v>0</v>
      </c>
      <c r="F170" s="161">
        <f t="shared" si="225"/>
        <v>0</v>
      </c>
      <c r="G170" s="161">
        <f t="shared" si="225"/>
        <v>0</v>
      </c>
      <c r="H170" s="161">
        <f t="shared" si="225"/>
        <v>0</v>
      </c>
      <c r="I170" s="161">
        <f t="shared" si="225"/>
        <v>0</v>
      </c>
      <c r="J170" s="161">
        <f t="shared" si="225"/>
        <v>0</v>
      </c>
      <c r="K170" s="161">
        <f t="shared" si="225"/>
        <v>0</v>
      </c>
      <c r="L170" s="161">
        <f t="shared" si="225"/>
        <v>0</v>
      </c>
      <c r="M170" s="161">
        <f t="shared" si="225"/>
        <v>0</v>
      </c>
      <c r="N170" s="161">
        <f t="shared" si="225"/>
        <v>0</v>
      </c>
      <c r="O170" s="161">
        <f t="shared" si="225"/>
        <v>0</v>
      </c>
      <c r="P170" s="161">
        <f t="shared" si="225"/>
        <v>0</v>
      </c>
      <c r="Q170" s="161">
        <f t="shared" si="225"/>
        <v>0</v>
      </c>
      <c r="R170" s="161">
        <f t="shared" si="225"/>
        <v>0</v>
      </c>
      <c r="S170" s="161">
        <f t="shared" si="226"/>
        <v>0</v>
      </c>
      <c r="T170" s="161">
        <f t="shared" si="226"/>
        <v>0</v>
      </c>
      <c r="U170" s="161">
        <f t="shared" si="226"/>
        <v>0</v>
      </c>
      <c r="V170" s="161">
        <f t="shared" si="226"/>
        <v>0</v>
      </c>
      <c r="W170" s="161">
        <f t="shared" si="226"/>
        <v>0</v>
      </c>
      <c r="X170" s="161">
        <f t="shared" si="226"/>
        <v>0</v>
      </c>
      <c r="Y170" s="161">
        <f t="shared" si="227"/>
        <v>0</v>
      </c>
      <c r="Z170" s="161">
        <f t="shared" si="228"/>
        <v>0</v>
      </c>
      <c r="AA170" s="161">
        <f t="shared" si="228"/>
        <v>0</v>
      </c>
      <c r="AB170" s="161">
        <f t="shared" si="229"/>
        <v>0</v>
      </c>
      <c r="AC170" s="161">
        <f t="shared" si="229"/>
        <v>0</v>
      </c>
      <c r="AD170" s="161">
        <f t="shared" si="229"/>
        <v>0</v>
      </c>
      <c r="AE170" s="161">
        <f t="shared" si="229"/>
        <v>0</v>
      </c>
      <c r="AF170" s="174">
        <f t="shared" si="229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225"/>
        <v>0</v>
      </c>
      <c r="D171" s="161">
        <f t="shared" si="225"/>
        <v>0</v>
      </c>
      <c r="E171" s="161">
        <f t="shared" si="225"/>
        <v>0</v>
      </c>
      <c r="F171" s="161">
        <f t="shared" si="225"/>
        <v>0</v>
      </c>
      <c r="G171" s="161">
        <f t="shared" si="225"/>
        <v>0</v>
      </c>
      <c r="H171" s="161">
        <f t="shared" si="225"/>
        <v>0</v>
      </c>
      <c r="I171" s="161">
        <f t="shared" si="225"/>
        <v>0</v>
      </c>
      <c r="J171" s="161">
        <f t="shared" si="225"/>
        <v>0</v>
      </c>
      <c r="K171" s="161">
        <f t="shared" si="225"/>
        <v>0</v>
      </c>
      <c r="L171" s="161">
        <f t="shared" si="225"/>
        <v>0</v>
      </c>
      <c r="M171" s="161">
        <f t="shared" si="225"/>
        <v>0</v>
      </c>
      <c r="N171" s="161">
        <f t="shared" si="225"/>
        <v>0</v>
      </c>
      <c r="O171" s="161">
        <f t="shared" si="225"/>
        <v>0</v>
      </c>
      <c r="P171" s="161">
        <f t="shared" si="225"/>
        <v>0</v>
      </c>
      <c r="Q171" s="161">
        <f t="shared" si="225"/>
        <v>0</v>
      </c>
      <c r="R171" s="161">
        <f t="shared" si="225"/>
        <v>0</v>
      </c>
      <c r="S171" s="161">
        <f t="shared" si="226"/>
        <v>0</v>
      </c>
      <c r="T171" s="161">
        <f t="shared" si="226"/>
        <v>0</v>
      </c>
      <c r="U171" s="161">
        <f t="shared" si="226"/>
        <v>0</v>
      </c>
      <c r="V171" s="161">
        <f t="shared" si="226"/>
        <v>0</v>
      </c>
      <c r="W171" s="161">
        <f t="shared" si="226"/>
        <v>0</v>
      </c>
      <c r="X171" s="161">
        <f t="shared" si="226"/>
        <v>0</v>
      </c>
      <c r="Y171" s="161">
        <f t="shared" si="227"/>
        <v>0</v>
      </c>
      <c r="Z171" s="161">
        <f t="shared" si="228"/>
        <v>0</v>
      </c>
      <c r="AA171" s="161">
        <f t="shared" si="228"/>
        <v>0</v>
      </c>
      <c r="AB171" s="161">
        <f t="shared" si="229"/>
        <v>0</v>
      </c>
      <c r="AC171" s="161">
        <f t="shared" si="229"/>
        <v>0</v>
      </c>
      <c r="AD171" s="161">
        <f t="shared" si="229"/>
        <v>0</v>
      </c>
      <c r="AE171" s="161">
        <f t="shared" si="229"/>
        <v>0</v>
      </c>
      <c r="AF171" s="174">
        <f t="shared" si="229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225"/>
        <v>0</v>
      </c>
      <c r="D172" s="161">
        <f t="shared" si="225"/>
        <v>0</v>
      </c>
      <c r="E172" s="161">
        <f t="shared" si="225"/>
        <v>0</v>
      </c>
      <c r="F172" s="161">
        <f t="shared" si="225"/>
        <v>0</v>
      </c>
      <c r="G172" s="161">
        <f t="shared" si="225"/>
        <v>0</v>
      </c>
      <c r="H172" s="161">
        <f t="shared" si="225"/>
        <v>0</v>
      </c>
      <c r="I172" s="161">
        <f t="shared" si="225"/>
        <v>0</v>
      </c>
      <c r="J172" s="161">
        <f t="shared" si="225"/>
        <v>0</v>
      </c>
      <c r="K172" s="161">
        <f t="shared" si="225"/>
        <v>0</v>
      </c>
      <c r="L172" s="161">
        <f t="shared" si="225"/>
        <v>0</v>
      </c>
      <c r="M172" s="161">
        <f t="shared" si="225"/>
        <v>0</v>
      </c>
      <c r="N172" s="161">
        <f t="shared" si="225"/>
        <v>0</v>
      </c>
      <c r="O172" s="161">
        <f t="shared" si="225"/>
        <v>0</v>
      </c>
      <c r="P172" s="161">
        <f t="shared" si="225"/>
        <v>0</v>
      </c>
      <c r="Q172" s="161">
        <f t="shared" si="225"/>
        <v>0</v>
      </c>
      <c r="R172" s="161">
        <f t="shared" si="225"/>
        <v>0</v>
      </c>
      <c r="S172" s="161">
        <f t="shared" si="226"/>
        <v>0</v>
      </c>
      <c r="T172" s="161">
        <f t="shared" si="226"/>
        <v>0</v>
      </c>
      <c r="U172" s="161">
        <f t="shared" si="226"/>
        <v>0</v>
      </c>
      <c r="V172" s="161">
        <f t="shared" si="226"/>
        <v>0</v>
      </c>
      <c r="W172" s="161">
        <f t="shared" si="226"/>
        <v>0</v>
      </c>
      <c r="X172" s="161">
        <f t="shared" si="226"/>
        <v>0</v>
      </c>
      <c r="Y172" s="161">
        <f t="shared" si="227"/>
        <v>0</v>
      </c>
      <c r="Z172" s="161">
        <f t="shared" si="228"/>
        <v>0</v>
      </c>
      <c r="AA172" s="161">
        <f t="shared" si="228"/>
        <v>0</v>
      </c>
      <c r="AB172" s="161">
        <f t="shared" si="229"/>
        <v>0</v>
      </c>
      <c r="AC172" s="161">
        <f t="shared" si="229"/>
        <v>0</v>
      </c>
      <c r="AD172" s="161">
        <f t="shared" si="229"/>
        <v>0</v>
      </c>
      <c r="AE172" s="161">
        <f t="shared" si="229"/>
        <v>0</v>
      </c>
      <c r="AF172" s="174">
        <f t="shared" si="229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225"/>
        <v>0</v>
      </c>
      <c r="D173" s="161">
        <f t="shared" si="225"/>
        <v>0</v>
      </c>
      <c r="E173" s="161">
        <f t="shared" si="225"/>
        <v>0</v>
      </c>
      <c r="F173" s="161">
        <f t="shared" si="225"/>
        <v>0</v>
      </c>
      <c r="G173" s="161">
        <f t="shared" si="225"/>
        <v>0</v>
      </c>
      <c r="H173" s="161">
        <f t="shared" si="225"/>
        <v>0</v>
      </c>
      <c r="I173" s="161">
        <f t="shared" si="225"/>
        <v>0</v>
      </c>
      <c r="J173" s="161">
        <f t="shared" si="225"/>
        <v>0</v>
      </c>
      <c r="K173" s="161">
        <f t="shared" si="225"/>
        <v>0</v>
      </c>
      <c r="L173" s="161">
        <f t="shared" si="225"/>
        <v>0</v>
      </c>
      <c r="M173" s="161">
        <f t="shared" si="225"/>
        <v>0</v>
      </c>
      <c r="N173" s="161">
        <f t="shared" si="225"/>
        <v>0</v>
      </c>
      <c r="O173" s="161">
        <f t="shared" si="225"/>
        <v>0</v>
      </c>
      <c r="P173" s="161">
        <f t="shared" si="225"/>
        <v>0</v>
      </c>
      <c r="Q173" s="161">
        <f t="shared" si="225"/>
        <v>0</v>
      </c>
      <c r="R173" s="161">
        <f t="shared" si="225"/>
        <v>0</v>
      </c>
      <c r="S173" s="161">
        <f t="shared" si="226"/>
        <v>0</v>
      </c>
      <c r="T173" s="161">
        <f t="shared" si="226"/>
        <v>0</v>
      </c>
      <c r="U173" s="161">
        <f t="shared" si="226"/>
        <v>0</v>
      </c>
      <c r="V173" s="161">
        <f t="shared" si="226"/>
        <v>0</v>
      </c>
      <c r="W173" s="161">
        <f t="shared" si="226"/>
        <v>0</v>
      </c>
      <c r="X173" s="161">
        <f t="shared" si="226"/>
        <v>0</v>
      </c>
      <c r="Y173" s="161">
        <f t="shared" si="227"/>
        <v>0</v>
      </c>
      <c r="Z173" s="161">
        <f t="shared" si="228"/>
        <v>0</v>
      </c>
      <c r="AA173" s="161">
        <f t="shared" si="228"/>
        <v>0</v>
      </c>
      <c r="AB173" s="161">
        <f t="shared" si="229"/>
        <v>0</v>
      </c>
      <c r="AC173" s="161">
        <f t="shared" si="229"/>
        <v>0</v>
      </c>
      <c r="AD173" s="161">
        <f t="shared" si="229"/>
        <v>0</v>
      </c>
      <c r="AE173" s="161">
        <f t="shared" si="229"/>
        <v>0</v>
      </c>
      <c r="AF173" s="174">
        <f t="shared" si="229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225"/>
        <v>0</v>
      </c>
      <c r="D174" s="161">
        <f t="shared" si="225"/>
        <v>0</v>
      </c>
      <c r="E174" s="161">
        <f t="shared" si="225"/>
        <v>0</v>
      </c>
      <c r="F174" s="161">
        <f t="shared" si="225"/>
        <v>0</v>
      </c>
      <c r="G174" s="161">
        <f t="shared" si="225"/>
        <v>0</v>
      </c>
      <c r="H174" s="161">
        <f t="shared" si="225"/>
        <v>0</v>
      </c>
      <c r="I174" s="161">
        <f t="shared" si="225"/>
        <v>0</v>
      </c>
      <c r="J174" s="161">
        <f t="shared" si="225"/>
        <v>0</v>
      </c>
      <c r="K174" s="161">
        <f t="shared" si="225"/>
        <v>0</v>
      </c>
      <c r="L174" s="161">
        <f t="shared" si="225"/>
        <v>0</v>
      </c>
      <c r="M174" s="161">
        <f t="shared" si="225"/>
        <v>0</v>
      </c>
      <c r="N174" s="161">
        <f t="shared" si="225"/>
        <v>0</v>
      </c>
      <c r="O174" s="161">
        <f t="shared" si="225"/>
        <v>0</v>
      </c>
      <c r="P174" s="161">
        <f t="shared" si="225"/>
        <v>0</v>
      </c>
      <c r="Q174" s="161">
        <f t="shared" si="225"/>
        <v>0</v>
      </c>
      <c r="R174" s="161">
        <f t="shared" si="225"/>
        <v>0</v>
      </c>
      <c r="S174" s="161">
        <f t="shared" si="226"/>
        <v>0</v>
      </c>
      <c r="T174" s="161">
        <f t="shared" si="226"/>
        <v>0</v>
      </c>
      <c r="U174" s="161">
        <f t="shared" si="226"/>
        <v>0</v>
      </c>
      <c r="V174" s="161">
        <f t="shared" si="226"/>
        <v>0</v>
      </c>
      <c r="W174" s="161">
        <f t="shared" si="226"/>
        <v>0</v>
      </c>
      <c r="X174" s="161">
        <f t="shared" si="226"/>
        <v>0</v>
      </c>
      <c r="Y174" s="161">
        <f t="shared" si="227"/>
        <v>0</v>
      </c>
      <c r="Z174" s="161">
        <f t="shared" si="228"/>
        <v>0</v>
      </c>
      <c r="AA174" s="161">
        <f t="shared" si="228"/>
        <v>0</v>
      </c>
      <c r="AB174" s="161">
        <f t="shared" si="229"/>
        <v>0</v>
      </c>
      <c r="AC174" s="161">
        <f t="shared" si="229"/>
        <v>0</v>
      </c>
      <c r="AD174" s="161">
        <f t="shared" si="229"/>
        <v>0</v>
      </c>
      <c r="AE174" s="161">
        <f t="shared" si="229"/>
        <v>0</v>
      </c>
      <c r="AF174" s="174">
        <f t="shared" si="229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225"/>
        <v>0</v>
      </c>
      <c r="D175" s="161">
        <f t="shared" si="225"/>
        <v>0</v>
      </c>
      <c r="E175" s="161">
        <f t="shared" si="225"/>
        <v>0</v>
      </c>
      <c r="F175" s="161">
        <f t="shared" si="225"/>
        <v>0</v>
      </c>
      <c r="G175" s="161">
        <f t="shared" si="225"/>
        <v>0</v>
      </c>
      <c r="H175" s="161">
        <f t="shared" si="225"/>
        <v>0</v>
      </c>
      <c r="I175" s="161">
        <f t="shared" si="225"/>
        <v>0</v>
      </c>
      <c r="J175" s="161">
        <f t="shared" si="225"/>
        <v>0</v>
      </c>
      <c r="K175" s="161">
        <f t="shared" si="225"/>
        <v>0</v>
      </c>
      <c r="L175" s="161">
        <f t="shared" si="225"/>
        <v>0</v>
      </c>
      <c r="M175" s="161">
        <f t="shared" si="225"/>
        <v>0</v>
      </c>
      <c r="N175" s="161">
        <f t="shared" si="225"/>
        <v>0</v>
      </c>
      <c r="O175" s="161">
        <f t="shared" si="225"/>
        <v>0</v>
      </c>
      <c r="P175" s="161">
        <f t="shared" si="225"/>
        <v>0</v>
      </c>
      <c r="Q175" s="161">
        <f t="shared" si="225"/>
        <v>0</v>
      </c>
      <c r="R175" s="161">
        <f t="shared" si="225"/>
        <v>0</v>
      </c>
      <c r="S175" s="161">
        <f t="shared" si="226"/>
        <v>0</v>
      </c>
      <c r="T175" s="161">
        <f t="shared" si="226"/>
        <v>0</v>
      </c>
      <c r="U175" s="161">
        <f t="shared" si="226"/>
        <v>0</v>
      </c>
      <c r="V175" s="161">
        <f t="shared" si="226"/>
        <v>0</v>
      </c>
      <c r="W175" s="161">
        <f t="shared" si="226"/>
        <v>0</v>
      </c>
      <c r="X175" s="161">
        <f t="shared" si="226"/>
        <v>0</v>
      </c>
      <c r="Y175" s="161">
        <f t="shared" si="227"/>
        <v>0</v>
      </c>
      <c r="Z175" s="161">
        <f t="shared" si="228"/>
        <v>0</v>
      </c>
      <c r="AA175" s="161">
        <f t="shared" si="228"/>
        <v>0</v>
      </c>
      <c r="AB175" s="161">
        <f t="shared" si="229"/>
        <v>0</v>
      </c>
      <c r="AC175" s="161">
        <f t="shared" si="229"/>
        <v>0</v>
      </c>
      <c r="AD175" s="161">
        <f t="shared" si="229"/>
        <v>0</v>
      </c>
      <c r="AE175" s="161">
        <f t="shared" si="229"/>
        <v>0</v>
      </c>
      <c r="AF175" s="174">
        <f t="shared" si="229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225"/>
        <v>0</v>
      </c>
      <c r="D176" s="161">
        <f t="shared" si="225"/>
        <v>0</v>
      </c>
      <c r="E176" s="161">
        <f t="shared" si="225"/>
        <v>0</v>
      </c>
      <c r="F176" s="161">
        <f t="shared" si="225"/>
        <v>0</v>
      </c>
      <c r="G176" s="161">
        <f t="shared" si="225"/>
        <v>0</v>
      </c>
      <c r="H176" s="161">
        <f t="shared" si="225"/>
        <v>0</v>
      </c>
      <c r="I176" s="161">
        <f t="shared" si="225"/>
        <v>0</v>
      </c>
      <c r="J176" s="161">
        <f t="shared" si="225"/>
        <v>0</v>
      </c>
      <c r="K176" s="161">
        <f t="shared" si="225"/>
        <v>0</v>
      </c>
      <c r="L176" s="161">
        <f t="shared" si="225"/>
        <v>0</v>
      </c>
      <c r="M176" s="161">
        <f t="shared" si="225"/>
        <v>0</v>
      </c>
      <c r="N176" s="161">
        <f t="shared" si="225"/>
        <v>0</v>
      </c>
      <c r="O176" s="161">
        <f t="shared" si="225"/>
        <v>0</v>
      </c>
      <c r="P176" s="161">
        <f t="shared" si="225"/>
        <v>0</v>
      </c>
      <c r="Q176" s="161">
        <f t="shared" si="225"/>
        <v>0</v>
      </c>
      <c r="R176" s="161">
        <f t="shared" si="225"/>
        <v>0</v>
      </c>
      <c r="S176" s="161">
        <f t="shared" si="226"/>
        <v>0</v>
      </c>
      <c r="T176" s="161">
        <f t="shared" si="226"/>
        <v>0</v>
      </c>
      <c r="U176" s="161">
        <f t="shared" si="226"/>
        <v>0</v>
      </c>
      <c r="V176" s="161">
        <f t="shared" si="226"/>
        <v>0</v>
      </c>
      <c r="W176" s="161">
        <f t="shared" si="226"/>
        <v>0</v>
      </c>
      <c r="X176" s="161">
        <f t="shared" si="226"/>
        <v>0</v>
      </c>
      <c r="Y176" s="161">
        <f t="shared" si="227"/>
        <v>0</v>
      </c>
      <c r="Z176" s="161">
        <f t="shared" si="228"/>
        <v>0</v>
      </c>
      <c r="AA176" s="161">
        <f t="shared" si="228"/>
        <v>0</v>
      </c>
      <c r="AB176" s="161">
        <f t="shared" si="229"/>
        <v>0</v>
      </c>
      <c r="AC176" s="161">
        <f t="shared" si="229"/>
        <v>0</v>
      </c>
      <c r="AD176" s="161">
        <f t="shared" si="229"/>
        <v>0</v>
      </c>
      <c r="AE176" s="161">
        <f t="shared" si="229"/>
        <v>0</v>
      </c>
      <c r="AF176" s="174">
        <f t="shared" si="229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225"/>
        <v>0</v>
      </c>
      <c r="D177" s="161">
        <f t="shared" si="225"/>
        <v>0</v>
      </c>
      <c r="E177" s="161">
        <f t="shared" si="225"/>
        <v>0</v>
      </c>
      <c r="F177" s="161">
        <f t="shared" si="225"/>
        <v>0</v>
      </c>
      <c r="G177" s="161">
        <f t="shared" si="225"/>
        <v>0</v>
      </c>
      <c r="H177" s="161">
        <f t="shared" si="225"/>
        <v>0</v>
      </c>
      <c r="I177" s="161">
        <f t="shared" si="225"/>
        <v>0</v>
      </c>
      <c r="J177" s="161">
        <f t="shared" si="225"/>
        <v>0</v>
      </c>
      <c r="K177" s="161">
        <f t="shared" si="225"/>
        <v>0</v>
      </c>
      <c r="L177" s="161">
        <f t="shared" si="225"/>
        <v>0</v>
      </c>
      <c r="M177" s="161">
        <f t="shared" si="225"/>
        <v>0</v>
      </c>
      <c r="N177" s="161">
        <f t="shared" si="225"/>
        <v>0</v>
      </c>
      <c r="O177" s="161">
        <f t="shared" si="225"/>
        <v>0</v>
      </c>
      <c r="P177" s="161">
        <f t="shared" si="225"/>
        <v>0</v>
      </c>
      <c r="Q177" s="161">
        <f t="shared" si="225"/>
        <v>0</v>
      </c>
      <c r="R177" s="161">
        <f t="shared" si="225"/>
        <v>0</v>
      </c>
      <c r="S177" s="161">
        <f t="shared" si="226"/>
        <v>0</v>
      </c>
      <c r="T177" s="161">
        <f t="shared" si="226"/>
        <v>0</v>
      </c>
      <c r="U177" s="161">
        <f t="shared" si="226"/>
        <v>0</v>
      </c>
      <c r="V177" s="161">
        <f t="shared" si="226"/>
        <v>0</v>
      </c>
      <c r="W177" s="161">
        <f t="shared" si="226"/>
        <v>0</v>
      </c>
      <c r="X177" s="161">
        <f t="shared" si="226"/>
        <v>0</v>
      </c>
      <c r="Y177" s="161">
        <f t="shared" si="227"/>
        <v>0</v>
      </c>
      <c r="Z177" s="161">
        <f t="shared" si="228"/>
        <v>0</v>
      </c>
      <c r="AA177" s="161">
        <f t="shared" si="228"/>
        <v>0</v>
      </c>
      <c r="AB177" s="161">
        <f t="shared" si="229"/>
        <v>0</v>
      </c>
      <c r="AC177" s="161">
        <f t="shared" si="229"/>
        <v>0</v>
      </c>
      <c r="AD177" s="161">
        <f t="shared" si="229"/>
        <v>0</v>
      </c>
      <c r="AE177" s="161">
        <f t="shared" si="229"/>
        <v>0</v>
      </c>
      <c r="AF177" s="174">
        <f t="shared" si="229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225"/>
        <v>0</v>
      </c>
      <c r="D178" s="161">
        <f t="shared" si="225"/>
        <v>0</v>
      </c>
      <c r="E178" s="161">
        <f t="shared" si="225"/>
        <v>0</v>
      </c>
      <c r="F178" s="161">
        <f t="shared" si="225"/>
        <v>0</v>
      </c>
      <c r="G178" s="161">
        <f t="shared" si="225"/>
        <v>0</v>
      </c>
      <c r="H178" s="161">
        <f t="shared" si="225"/>
        <v>0</v>
      </c>
      <c r="I178" s="161">
        <f t="shared" si="225"/>
        <v>0</v>
      </c>
      <c r="J178" s="161">
        <f t="shared" si="225"/>
        <v>0</v>
      </c>
      <c r="K178" s="161">
        <f t="shared" si="225"/>
        <v>0</v>
      </c>
      <c r="L178" s="161">
        <f t="shared" si="225"/>
        <v>0</v>
      </c>
      <c r="M178" s="161">
        <f t="shared" si="225"/>
        <v>0</v>
      </c>
      <c r="N178" s="161">
        <f t="shared" si="225"/>
        <v>0</v>
      </c>
      <c r="O178" s="161">
        <f t="shared" si="225"/>
        <v>0</v>
      </c>
      <c r="P178" s="161">
        <f t="shared" si="225"/>
        <v>0</v>
      </c>
      <c r="Q178" s="161">
        <f t="shared" si="225"/>
        <v>0</v>
      </c>
      <c r="R178" s="161">
        <f t="shared" si="225"/>
        <v>0</v>
      </c>
      <c r="S178" s="161">
        <f t="shared" si="226"/>
        <v>0</v>
      </c>
      <c r="T178" s="161">
        <f t="shared" si="226"/>
        <v>0</v>
      </c>
      <c r="U178" s="161">
        <f t="shared" si="226"/>
        <v>0</v>
      </c>
      <c r="V178" s="161">
        <f t="shared" si="226"/>
        <v>0</v>
      </c>
      <c r="W178" s="161">
        <f t="shared" si="226"/>
        <v>0</v>
      </c>
      <c r="X178" s="161">
        <f t="shared" si="226"/>
        <v>0</v>
      </c>
      <c r="Y178" s="161">
        <f t="shared" si="227"/>
        <v>0</v>
      </c>
      <c r="Z178" s="161">
        <f t="shared" si="228"/>
        <v>0</v>
      </c>
      <c r="AA178" s="161">
        <f t="shared" si="228"/>
        <v>0</v>
      </c>
      <c r="AB178" s="161">
        <f t="shared" si="229"/>
        <v>0</v>
      </c>
      <c r="AC178" s="161">
        <f t="shared" si="229"/>
        <v>0</v>
      </c>
      <c r="AD178" s="161">
        <f t="shared" si="229"/>
        <v>0</v>
      </c>
      <c r="AE178" s="161">
        <f t="shared" si="229"/>
        <v>0</v>
      </c>
      <c r="AF178" s="174">
        <f t="shared" si="229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225"/>
        <v>0</v>
      </c>
      <c r="D179" s="161">
        <f t="shared" si="225"/>
        <v>0</v>
      </c>
      <c r="E179" s="161">
        <f t="shared" si="225"/>
        <v>0</v>
      </c>
      <c r="F179" s="161">
        <f t="shared" si="225"/>
        <v>0</v>
      </c>
      <c r="G179" s="161">
        <f t="shared" si="225"/>
        <v>0</v>
      </c>
      <c r="H179" s="161">
        <f t="shared" si="225"/>
        <v>0</v>
      </c>
      <c r="I179" s="161">
        <f t="shared" si="225"/>
        <v>0</v>
      </c>
      <c r="J179" s="161">
        <f t="shared" si="225"/>
        <v>0</v>
      </c>
      <c r="K179" s="161">
        <f t="shared" si="225"/>
        <v>0</v>
      </c>
      <c r="L179" s="161">
        <f t="shared" si="225"/>
        <v>0</v>
      </c>
      <c r="M179" s="161">
        <f t="shared" si="225"/>
        <v>0</v>
      </c>
      <c r="N179" s="161">
        <f t="shared" si="225"/>
        <v>0</v>
      </c>
      <c r="O179" s="161">
        <f t="shared" si="225"/>
        <v>0</v>
      </c>
      <c r="P179" s="161">
        <f t="shared" si="225"/>
        <v>0</v>
      </c>
      <c r="Q179" s="161">
        <f t="shared" si="225"/>
        <v>0</v>
      </c>
      <c r="R179" s="161">
        <f t="shared" si="225"/>
        <v>0</v>
      </c>
      <c r="S179" s="161">
        <f t="shared" si="226"/>
        <v>0</v>
      </c>
      <c r="T179" s="161">
        <f t="shared" si="226"/>
        <v>0</v>
      </c>
      <c r="U179" s="161">
        <f t="shared" si="226"/>
        <v>0</v>
      </c>
      <c r="V179" s="161">
        <f t="shared" si="226"/>
        <v>0</v>
      </c>
      <c r="W179" s="161">
        <f t="shared" si="226"/>
        <v>0</v>
      </c>
      <c r="X179" s="161">
        <f t="shared" si="226"/>
        <v>0</v>
      </c>
      <c r="Y179" s="161">
        <f t="shared" si="227"/>
        <v>0</v>
      </c>
      <c r="Z179" s="161">
        <f t="shared" si="228"/>
        <v>0</v>
      </c>
      <c r="AA179" s="161">
        <f t="shared" si="228"/>
        <v>0</v>
      </c>
      <c r="AB179" s="161">
        <f t="shared" si="229"/>
        <v>0</v>
      </c>
      <c r="AC179" s="161">
        <f t="shared" si="229"/>
        <v>0</v>
      </c>
      <c r="AD179" s="161">
        <f t="shared" si="229"/>
        <v>0</v>
      </c>
      <c r="AE179" s="161">
        <f t="shared" si="229"/>
        <v>0</v>
      </c>
      <c r="AF179" s="174">
        <f t="shared" si="229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225"/>
        <v>0</v>
      </c>
      <c r="D180" s="161">
        <f t="shared" si="225"/>
        <v>0</v>
      </c>
      <c r="E180" s="161">
        <f t="shared" si="225"/>
        <v>0</v>
      </c>
      <c r="F180" s="161">
        <f t="shared" si="225"/>
        <v>0</v>
      </c>
      <c r="G180" s="161">
        <f t="shared" si="225"/>
        <v>0</v>
      </c>
      <c r="H180" s="161">
        <f t="shared" si="225"/>
        <v>0</v>
      </c>
      <c r="I180" s="161">
        <f t="shared" si="225"/>
        <v>0</v>
      </c>
      <c r="J180" s="161">
        <f t="shared" si="225"/>
        <v>0</v>
      </c>
      <c r="K180" s="161">
        <f t="shared" si="225"/>
        <v>0</v>
      </c>
      <c r="L180" s="161">
        <f t="shared" si="225"/>
        <v>0</v>
      </c>
      <c r="M180" s="161">
        <f t="shared" si="225"/>
        <v>0</v>
      </c>
      <c r="N180" s="161">
        <f t="shared" si="225"/>
        <v>0</v>
      </c>
      <c r="O180" s="161">
        <f t="shared" si="225"/>
        <v>0</v>
      </c>
      <c r="P180" s="161">
        <f t="shared" si="225"/>
        <v>0</v>
      </c>
      <c r="Q180" s="161">
        <f t="shared" si="225"/>
        <v>0</v>
      </c>
      <c r="R180" s="161">
        <f t="shared" si="225"/>
        <v>0</v>
      </c>
      <c r="S180" s="161">
        <f t="shared" si="226"/>
        <v>0</v>
      </c>
      <c r="T180" s="161">
        <f t="shared" si="226"/>
        <v>0</v>
      </c>
      <c r="U180" s="161">
        <f t="shared" si="226"/>
        <v>0</v>
      </c>
      <c r="V180" s="161">
        <f t="shared" si="226"/>
        <v>0</v>
      </c>
      <c r="W180" s="161">
        <f t="shared" si="226"/>
        <v>0</v>
      </c>
      <c r="X180" s="161">
        <f t="shared" si="226"/>
        <v>0</v>
      </c>
      <c r="Y180" s="161">
        <f t="shared" si="227"/>
        <v>0</v>
      </c>
      <c r="Z180" s="161">
        <f t="shared" si="228"/>
        <v>0</v>
      </c>
      <c r="AA180" s="161">
        <f t="shared" si="228"/>
        <v>0</v>
      </c>
      <c r="AB180" s="161">
        <f t="shared" si="229"/>
        <v>0</v>
      </c>
      <c r="AC180" s="161">
        <f t="shared" si="229"/>
        <v>0</v>
      </c>
      <c r="AD180" s="161">
        <f t="shared" si="229"/>
        <v>0</v>
      </c>
      <c r="AE180" s="161">
        <f t="shared" si="229"/>
        <v>0</v>
      </c>
      <c r="AF180" s="174">
        <f t="shared" si="229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225"/>
        <v>0</v>
      </c>
      <c r="D181" s="161">
        <f t="shared" si="225"/>
        <v>0</v>
      </c>
      <c r="E181" s="161">
        <f t="shared" si="225"/>
        <v>0</v>
      </c>
      <c r="F181" s="161">
        <f t="shared" si="225"/>
        <v>0</v>
      </c>
      <c r="G181" s="161">
        <f t="shared" si="225"/>
        <v>0</v>
      </c>
      <c r="H181" s="161">
        <f t="shared" si="225"/>
        <v>0</v>
      </c>
      <c r="I181" s="161">
        <f t="shared" si="225"/>
        <v>0</v>
      </c>
      <c r="J181" s="161">
        <f t="shared" si="225"/>
        <v>0</v>
      </c>
      <c r="K181" s="161">
        <f t="shared" si="225"/>
        <v>0</v>
      </c>
      <c r="L181" s="161">
        <f t="shared" si="225"/>
        <v>0</v>
      </c>
      <c r="M181" s="161">
        <f t="shared" si="225"/>
        <v>0</v>
      </c>
      <c r="N181" s="161">
        <f t="shared" si="225"/>
        <v>0</v>
      </c>
      <c r="O181" s="161">
        <f t="shared" si="225"/>
        <v>0</v>
      </c>
      <c r="P181" s="161">
        <f t="shared" si="225"/>
        <v>0</v>
      </c>
      <c r="Q181" s="161">
        <f t="shared" si="225"/>
        <v>0</v>
      </c>
      <c r="R181" s="161">
        <f t="shared" si="225"/>
        <v>0</v>
      </c>
      <c r="S181" s="161">
        <f t="shared" si="226"/>
        <v>0</v>
      </c>
      <c r="T181" s="161">
        <f t="shared" si="226"/>
        <v>0</v>
      </c>
      <c r="U181" s="161">
        <f t="shared" si="226"/>
        <v>0</v>
      </c>
      <c r="V181" s="161">
        <f t="shared" si="226"/>
        <v>0</v>
      </c>
      <c r="W181" s="161">
        <f t="shared" si="226"/>
        <v>0</v>
      </c>
      <c r="X181" s="161">
        <f t="shared" si="226"/>
        <v>0</v>
      </c>
      <c r="Y181" s="161">
        <f t="shared" si="227"/>
        <v>0</v>
      </c>
      <c r="Z181" s="161">
        <f t="shared" si="228"/>
        <v>0</v>
      </c>
      <c r="AA181" s="161">
        <f t="shared" si="228"/>
        <v>0</v>
      </c>
      <c r="AB181" s="161">
        <f t="shared" si="229"/>
        <v>0</v>
      </c>
      <c r="AC181" s="161">
        <f t="shared" si="229"/>
        <v>0</v>
      </c>
      <c r="AD181" s="161">
        <f t="shared" si="229"/>
        <v>0</v>
      </c>
      <c r="AE181" s="161">
        <f t="shared" si="229"/>
        <v>0</v>
      </c>
      <c r="AF181" s="174">
        <f t="shared" si="229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225"/>
        <v>0</v>
      </c>
      <c r="D182" s="161">
        <f t="shared" si="225"/>
        <v>0</v>
      </c>
      <c r="E182" s="161">
        <f t="shared" si="225"/>
        <v>0</v>
      </c>
      <c r="F182" s="161">
        <f t="shared" si="225"/>
        <v>0</v>
      </c>
      <c r="G182" s="161">
        <f t="shared" si="225"/>
        <v>0</v>
      </c>
      <c r="H182" s="161">
        <f t="shared" si="225"/>
        <v>0</v>
      </c>
      <c r="I182" s="161">
        <f t="shared" si="225"/>
        <v>0</v>
      </c>
      <c r="J182" s="161">
        <f t="shared" si="225"/>
        <v>0</v>
      </c>
      <c r="K182" s="161">
        <f t="shared" si="225"/>
        <v>0</v>
      </c>
      <c r="L182" s="161">
        <f t="shared" si="225"/>
        <v>0</v>
      </c>
      <c r="M182" s="161">
        <f t="shared" si="225"/>
        <v>0</v>
      </c>
      <c r="N182" s="161">
        <f t="shared" si="225"/>
        <v>0</v>
      </c>
      <c r="O182" s="161">
        <f t="shared" si="225"/>
        <v>0</v>
      </c>
      <c r="P182" s="161">
        <f t="shared" si="225"/>
        <v>0</v>
      </c>
      <c r="Q182" s="161">
        <f t="shared" si="225"/>
        <v>0</v>
      </c>
      <c r="R182" s="161">
        <f t="shared" si="225"/>
        <v>0</v>
      </c>
      <c r="S182" s="161">
        <f t="shared" si="226"/>
        <v>0</v>
      </c>
      <c r="T182" s="161">
        <f t="shared" si="226"/>
        <v>0</v>
      </c>
      <c r="U182" s="161">
        <f t="shared" si="226"/>
        <v>0</v>
      </c>
      <c r="V182" s="161">
        <f t="shared" si="226"/>
        <v>0</v>
      </c>
      <c r="W182" s="161">
        <f t="shared" si="226"/>
        <v>0</v>
      </c>
      <c r="X182" s="161">
        <f t="shared" si="226"/>
        <v>0</v>
      </c>
      <c r="Y182" s="161">
        <f t="shared" si="227"/>
        <v>0</v>
      </c>
      <c r="Z182" s="161">
        <f t="shared" si="228"/>
        <v>0</v>
      </c>
      <c r="AA182" s="161">
        <f t="shared" si="228"/>
        <v>0</v>
      </c>
      <c r="AB182" s="161">
        <f t="shared" si="229"/>
        <v>0</v>
      </c>
      <c r="AC182" s="161">
        <f t="shared" si="229"/>
        <v>0</v>
      </c>
      <c r="AD182" s="161">
        <f t="shared" si="229"/>
        <v>0</v>
      </c>
      <c r="AE182" s="161">
        <f t="shared" si="229"/>
        <v>0</v>
      </c>
      <c r="AF182" s="174">
        <f t="shared" si="229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225"/>
        <v>0</v>
      </c>
      <c r="D183" s="161">
        <f t="shared" si="225"/>
        <v>0</v>
      </c>
      <c r="E183" s="161">
        <f t="shared" si="225"/>
        <v>0</v>
      </c>
      <c r="F183" s="161">
        <f t="shared" si="225"/>
        <v>0</v>
      </c>
      <c r="G183" s="161">
        <f t="shared" si="225"/>
        <v>0</v>
      </c>
      <c r="H183" s="161">
        <f t="shared" si="225"/>
        <v>0</v>
      </c>
      <c r="I183" s="161">
        <f t="shared" si="225"/>
        <v>0</v>
      </c>
      <c r="J183" s="161">
        <f t="shared" si="225"/>
        <v>0</v>
      </c>
      <c r="K183" s="161">
        <f t="shared" si="225"/>
        <v>0</v>
      </c>
      <c r="L183" s="161">
        <f t="shared" si="225"/>
        <v>0</v>
      </c>
      <c r="M183" s="161">
        <f t="shared" si="225"/>
        <v>0</v>
      </c>
      <c r="N183" s="161">
        <f t="shared" si="225"/>
        <v>0</v>
      </c>
      <c r="O183" s="161">
        <f t="shared" si="225"/>
        <v>0</v>
      </c>
      <c r="P183" s="161">
        <f t="shared" si="225"/>
        <v>0</v>
      </c>
      <c r="Q183" s="161">
        <f t="shared" si="225"/>
        <v>0</v>
      </c>
      <c r="R183" s="161">
        <f t="shared" si="225"/>
        <v>0</v>
      </c>
      <c r="S183" s="161">
        <f t="shared" si="226"/>
        <v>0</v>
      </c>
      <c r="T183" s="161">
        <f t="shared" si="226"/>
        <v>0</v>
      </c>
      <c r="U183" s="161">
        <f t="shared" si="226"/>
        <v>0</v>
      </c>
      <c r="V183" s="161">
        <f t="shared" si="226"/>
        <v>0</v>
      </c>
      <c r="W183" s="161">
        <f t="shared" si="226"/>
        <v>0</v>
      </c>
      <c r="X183" s="161">
        <f t="shared" si="226"/>
        <v>0</v>
      </c>
      <c r="Y183" s="161">
        <f t="shared" si="227"/>
        <v>0</v>
      </c>
      <c r="Z183" s="161">
        <f t="shared" si="228"/>
        <v>0</v>
      </c>
      <c r="AA183" s="161">
        <f t="shared" si="228"/>
        <v>0</v>
      </c>
      <c r="AB183" s="161">
        <f t="shared" si="229"/>
        <v>0</v>
      </c>
      <c r="AC183" s="161">
        <f t="shared" si="229"/>
        <v>0</v>
      </c>
      <c r="AD183" s="161">
        <f t="shared" si="229"/>
        <v>0</v>
      </c>
      <c r="AE183" s="161">
        <f t="shared" si="229"/>
        <v>0</v>
      </c>
      <c r="AF183" s="174">
        <f t="shared" si="229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225"/>
        <v>0</v>
      </c>
      <c r="D184" s="161">
        <f t="shared" si="225"/>
        <v>0</v>
      </c>
      <c r="E184" s="161">
        <f t="shared" si="225"/>
        <v>0</v>
      </c>
      <c r="F184" s="161">
        <f t="shared" si="225"/>
        <v>0</v>
      </c>
      <c r="G184" s="161">
        <f t="shared" si="225"/>
        <v>0</v>
      </c>
      <c r="H184" s="161">
        <f t="shared" si="225"/>
        <v>0</v>
      </c>
      <c r="I184" s="161">
        <f t="shared" si="225"/>
        <v>0</v>
      </c>
      <c r="J184" s="161">
        <f t="shared" si="225"/>
        <v>0</v>
      </c>
      <c r="K184" s="161">
        <f t="shared" si="225"/>
        <v>0</v>
      </c>
      <c r="L184" s="161">
        <f t="shared" si="225"/>
        <v>0</v>
      </c>
      <c r="M184" s="161">
        <f t="shared" si="225"/>
        <v>0</v>
      </c>
      <c r="N184" s="161">
        <f t="shared" si="225"/>
        <v>0</v>
      </c>
      <c r="O184" s="161">
        <f t="shared" si="225"/>
        <v>0</v>
      </c>
      <c r="P184" s="161">
        <f t="shared" si="225"/>
        <v>0</v>
      </c>
      <c r="Q184" s="161">
        <f t="shared" si="225"/>
        <v>0</v>
      </c>
      <c r="R184" s="161">
        <f t="shared" ref="R184:AF199" si="230">Q184</f>
        <v>0</v>
      </c>
      <c r="S184" s="161">
        <f t="shared" si="230"/>
        <v>0</v>
      </c>
      <c r="T184" s="161">
        <f t="shared" si="230"/>
        <v>0</v>
      </c>
      <c r="U184" s="161">
        <f t="shared" si="226"/>
        <v>0</v>
      </c>
      <c r="V184" s="161">
        <f t="shared" si="226"/>
        <v>0</v>
      </c>
      <c r="W184" s="161">
        <f t="shared" si="226"/>
        <v>0</v>
      </c>
      <c r="X184" s="161">
        <f t="shared" si="226"/>
        <v>0</v>
      </c>
      <c r="Y184" s="161">
        <f t="shared" si="227"/>
        <v>0</v>
      </c>
      <c r="Z184" s="161">
        <f t="shared" si="228"/>
        <v>0</v>
      </c>
      <c r="AA184" s="161">
        <f t="shared" si="228"/>
        <v>0</v>
      </c>
      <c r="AB184" s="161">
        <f t="shared" si="229"/>
        <v>0</v>
      </c>
      <c r="AC184" s="161">
        <f t="shared" si="229"/>
        <v>0</v>
      </c>
      <c r="AD184" s="161">
        <f t="shared" si="230"/>
        <v>0</v>
      </c>
      <c r="AE184" s="161">
        <f t="shared" si="230"/>
        <v>0</v>
      </c>
      <c r="AF184" s="174">
        <f t="shared" si="230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231">B185</f>
        <v>0</v>
      </c>
      <c r="D185" s="161">
        <f t="shared" si="231"/>
        <v>0</v>
      </c>
      <c r="E185" s="161">
        <f t="shared" si="231"/>
        <v>0</v>
      </c>
      <c r="F185" s="161">
        <f t="shared" si="231"/>
        <v>0</v>
      </c>
      <c r="G185" s="161">
        <f t="shared" si="231"/>
        <v>0</v>
      </c>
      <c r="H185" s="161">
        <f t="shared" si="231"/>
        <v>0</v>
      </c>
      <c r="I185" s="161">
        <f t="shared" si="231"/>
        <v>0</v>
      </c>
      <c r="J185" s="161">
        <f t="shared" si="231"/>
        <v>0</v>
      </c>
      <c r="K185" s="161">
        <f t="shared" si="231"/>
        <v>0</v>
      </c>
      <c r="L185" s="161">
        <f t="shared" si="231"/>
        <v>0</v>
      </c>
      <c r="M185" s="161">
        <f t="shared" si="231"/>
        <v>0</v>
      </c>
      <c r="N185" s="161">
        <f t="shared" si="231"/>
        <v>0</v>
      </c>
      <c r="O185" s="161">
        <f t="shared" si="231"/>
        <v>0</v>
      </c>
      <c r="P185" s="161">
        <f t="shared" si="231"/>
        <v>0</v>
      </c>
      <c r="Q185" s="161">
        <f t="shared" si="231"/>
        <v>0</v>
      </c>
      <c r="R185" s="161">
        <f t="shared" si="231"/>
        <v>0</v>
      </c>
      <c r="S185" s="161">
        <f t="shared" si="230"/>
        <v>0</v>
      </c>
      <c r="T185" s="161">
        <f t="shared" si="230"/>
        <v>0</v>
      </c>
      <c r="U185" s="161">
        <f t="shared" ref="U185:X213" si="232">T185</f>
        <v>0</v>
      </c>
      <c r="V185" s="161">
        <f t="shared" si="232"/>
        <v>0</v>
      </c>
      <c r="W185" s="161">
        <f t="shared" si="232"/>
        <v>0</v>
      </c>
      <c r="X185" s="161">
        <f t="shared" si="232"/>
        <v>0</v>
      </c>
      <c r="Y185" s="161">
        <f t="shared" si="227"/>
        <v>0</v>
      </c>
      <c r="Z185" s="161">
        <f t="shared" si="228"/>
        <v>0</v>
      </c>
      <c r="AA185" s="161">
        <f t="shared" si="228"/>
        <v>0</v>
      </c>
      <c r="AB185" s="161">
        <f t="shared" si="230"/>
        <v>0</v>
      </c>
      <c r="AC185" s="161">
        <f t="shared" si="230"/>
        <v>0</v>
      </c>
      <c r="AD185" s="161">
        <f t="shared" si="230"/>
        <v>0</v>
      </c>
      <c r="AE185" s="161">
        <f t="shared" si="230"/>
        <v>0</v>
      </c>
      <c r="AF185" s="174">
        <f t="shared" si="230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231"/>
        <v>0</v>
      </c>
      <c r="D186" s="161">
        <f t="shared" si="231"/>
        <v>0</v>
      </c>
      <c r="E186" s="161">
        <f t="shared" si="231"/>
        <v>0</v>
      </c>
      <c r="F186" s="161">
        <f t="shared" si="231"/>
        <v>0</v>
      </c>
      <c r="G186" s="161">
        <f t="shared" si="231"/>
        <v>0</v>
      </c>
      <c r="H186" s="161">
        <f t="shared" si="231"/>
        <v>0</v>
      </c>
      <c r="I186" s="161">
        <f t="shared" si="231"/>
        <v>0</v>
      </c>
      <c r="J186" s="161">
        <f t="shared" si="231"/>
        <v>0</v>
      </c>
      <c r="K186" s="161">
        <f t="shared" si="231"/>
        <v>0</v>
      </c>
      <c r="L186" s="161">
        <f t="shared" si="231"/>
        <v>0</v>
      </c>
      <c r="M186" s="161">
        <f t="shared" si="231"/>
        <v>0</v>
      </c>
      <c r="N186" s="161">
        <f t="shared" si="231"/>
        <v>0</v>
      </c>
      <c r="O186" s="161">
        <f t="shared" si="231"/>
        <v>0</v>
      </c>
      <c r="P186" s="161">
        <f t="shared" si="231"/>
        <v>0</v>
      </c>
      <c r="Q186" s="161">
        <f t="shared" si="231"/>
        <v>0</v>
      </c>
      <c r="R186" s="161">
        <f t="shared" si="231"/>
        <v>0</v>
      </c>
      <c r="S186" s="161">
        <f t="shared" si="230"/>
        <v>0</v>
      </c>
      <c r="T186" s="161">
        <f t="shared" si="230"/>
        <v>0</v>
      </c>
      <c r="U186" s="161">
        <f t="shared" si="232"/>
        <v>0</v>
      </c>
      <c r="V186" s="161">
        <f t="shared" si="232"/>
        <v>0</v>
      </c>
      <c r="W186" s="161">
        <f t="shared" si="230"/>
        <v>0</v>
      </c>
      <c r="X186" s="161">
        <f t="shared" si="230"/>
        <v>0</v>
      </c>
      <c r="Y186" s="161">
        <f t="shared" si="227"/>
        <v>0</v>
      </c>
      <c r="Z186" s="161">
        <f t="shared" si="228"/>
        <v>0</v>
      </c>
      <c r="AA186" s="161">
        <f t="shared" si="228"/>
        <v>0</v>
      </c>
      <c r="AB186" s="161">
        <f t="shared" si="230"/>
        <v>0</v>
      </c>
      <c r="AC186" s="161">
        <f t="shared" si="230"/>
        <v>0</v>
      </c>
      <c r="AD186" s="161">
        <f t="shared" si="230"/>
        <v>0</v>
      </c>
      <c r="AE186" s="161">
        <f t="shared" si="230"/>
        <v>0</v>
      </c>
      <c r="AF186" s="174">
        <f t="shared" si="230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231"/>
        <v>0</v>
      </c>
      <c r="D187" s="161">
        <f t="shared" si="231"/>
        <v>0</v>
      </c>
      <c r="E187" s="161">
        <f t="shared" si="231"/>
        <v>0</v>
      </c>
      <c r="F187" s="161">
        <f t="shared" si="231"/>
        <v>0</v>
      </c>
      <c r="G187" s="161">
        <f t="shared" si="231"/>
        <v>0</v>
      </c>
      <c r="H187" s="161">
        <f t="shared" si="231"/>
        <v>0</v>
      </c>
      <c r="I187" s="161">
        <f t="shared" si="231"/>
        <v>0</v>
      </c>
      <c r="J187" s="161">
        <f t="shared" si="231"/>
        <v>0</v>
      </c>
      <c r="K187" s="161">
        <f t="shared" si="231"/>
        <v>0</v>
      </c>
      <c r="L187" s="161">
        <f t="shared" si="231"/>
        <v>0</v>
      </c>
      <c r="M187" s="161">
        <f t="shared" si="231"/>
        <v>0</v>
      </c>
      <c r="N187" s="161">
        <f t="shared" si="231"/>
        <v>0</v>
      </c>
      <c r="O187" s="161">
        <f t="shared" si="231"/>
        <v>0</v>
      </c>
      <c r="P187" s="161">
        <f t="shared" si="231"/>
        <v>0</v>
      </c>
      <c r="Q187" s="161">
        <f t="shared" si="231"/>
        <v>0</v>
      </c>
      <c r="R187" s="161">
        <f t="shared" si="231"/>
        <v>0</v>
      </c>
      <c r="S187" s="161">
        <f t="shared" si="230"/>
        <v>0</v>
      </c>
      <c r="T187" s="161">
        <f t="shared" si="230"/>
        <v>0</v>
      </c>
      <c r="U187" s="161">
        <f t="shared" si="232"/>
        <v>0</v>
      </c>
      <c r="V187" s="161">
        <f t="shared" si="232"/>
        <v>0</v>
      </c>
      <c r="W187" s="161">
        <f t="shared" si="230"/>
        <v>0</v>
      </c>
      <c r="X187" s="161">
        <f t="shared" si="230"/>
        <v>0</v>
      </c>
      <c r="Y187" s="161">
        <f t="shared" si="227"/>
        <v>0</v>
      </c>
      <c r="Z187" s="161">
        <f t="shared" si="228"/>
        <v>0</v>
      </c>
      <c r="AA187" s="161">
        <f t="shared" si="228"/>
        <v>0</v>
      </c>
      <c r="AB187" s="161">
        <f t="shared" si="230"/>
        <v>0</v>
      </c>
      <c r="AC187" s="161">
        <f t="shared" si="230"/>
        <v>0</v>
      </c>
      <c r="AD187" s="161">
        <f t="shared" si="230"/>
        <v>0</v>
      </c>
      <c r="AE187" s="161">
        <f t="shared" si="230"/>
        <v>0</v>
      </c>
      <c r="AF187" s="174">
        <f t="shared" si="230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231"/>
        <v>0</v>
      </c>
      <c r="D188" s="161">
        <f t="shared" si="231"/>
        <v>0</v>
      </c>
      <c r="E188" s="161">
        <f t="shared" si="231"/>
        <v>0</v>
      </c>
      <c r="F188" s="161">
        <f t="shared" si="231"/>
        <v>0</v>
      </c>
      <c r="G188" s="161">
        <f t="shared" si="231"/>
        <v>0</v>
      </c>
      <c r="H188" s="161">
        <f t="shared" si="231"/>
        <v>0</v>
      </c>
      <c r="I188" s="161">
        <f t="shared" si="231"/>
        <v>0</v>
      </c>
      <c r="J188" s="161">
        <f t="shared" si="231"/>
        <v>0</v>
      </c>
      <c r="K188" s="161">
        <f t="shared" si="231"/>
        <v>0</v>
      </c>
      <c r="L188" s="161">
        <f t="shared" si="231"/>
        <v>0</v>
      </c>
      <c r="M188" s="161">
        <f t="shared" si="231"/>
        <v>0</v>
      </c>
      <c r="N188" s="161">
        <f t="shared" si="231"/>
        <v>0</v>
      </c>
      <c r="O188" s="161">
        <f t="shared" si="231"/>
        <v>0</v>
      </c>
      <c r="P188" s="161">
        <f t="shared" si="231"/>
        <v>0</v>
      </c>
      <c r="Q188" s="161">
        <f t="shared" si="231"/>
        <v>0</v>
      </c>
      <c r="R188" s="161">
        <f t="shared" si="231"/>
        <v>0</v>
      </c>
      <c r="S188" s="161">
        <f t="shared" si="230"/>
        <v>0</v>
      </c>
      <c r="T188" s="161">
        <f t="shared" si="230"/>
        <v>0</v>
      </c>
      <c r="U188" s="161">
        <f t="shared" si="232"/>
        <v>0</v>
      </c>
      <c r="V188" s="161">
        <f t="shared" si="232"/>
        <v>0</v>
      </c>
      <c r="W188" s="161">
        <f t="shared" si="230"/>
        <v>0</v>
      </c>
      <c r="X188" s="161">
        <f t="shared" si="230"/>
        <v>0</v>
      </c>
      <c r="Y188" s="161">
        <f t="shared" si="227"/>
        <v>0</v>
      </c>
      <c r="Z188" s="161">
        <f t="shared" si="228"/>
        <v>0</v>
      </c>
      <c r="AA188" s="161">
        <f t="shared" si="228"/>
        <v>0</v>
      </c>
      <c r="AB188" s="161">
        <f t="shared" si="230"/>
        <v>0</v>
      </c>
      <c r="AC188" s="161">
        <f t="shared" si="230"/>
        <v>0</v>
      </c>
      <c r="AD188" s="161">
        <f t="shared" si="230"/>
        <v>0</v>
      </c>
      <c r="AE188" s="161">
        <f t="shared" si="230"/>
        <v>0</v>
      </c>
      <c r="AF188" s="174">
        <f t="shared" si="230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231"/>
        <v>0</v>
      </c>
      <c r="D189" s="161">
        <f t="shared" si="231"/>
        <v>0</v>
      </c>
      <c r="E189" s="161">
        <f t="shared" si="231"/>
        <v>0</v>
      </c>
      <c r="F189" s="161">
        <f t="shared" si="231"/>
        <v>0</v>
      </c>
      <c r="G189" s="161">
        <f t="shared" si="231"/>
        <v>0</v>
      </c>
      <c r="H189" s="161">
        <f t="shared" si="231"/>
        <v>0</v>
      </c>
      <c r="I189" s="161">
        <f t="shared" si="231"/>
        <v>0</v>
      </c>
      <c r="J189" s="161">
        <f t="shared" si="231"/>
        <v>0</v>
      </c>
      <c r="K189" s="161">
        <f t="shared" si="231"/>
        <v>0</v>
      </c>
      <c r="L189" s="161">
        <f t="shared" si="231"/>
        <v>0</v>
      </c>
      <c r="M189" s="161">
        <f t="shared" si="231"/>
        <v>0</v>
      </c>
      <c r="N189" s="161">
        <f t="shared" si="231"/>
        <v>0</v>
      </c>
      <c r="O189" s="161">
        <f t="shared" si="231"/>
        <v>0</v>
      </c>
      <c r="P189" s="161">
        <f t="shared" si="231"/>
        <v>0</v>
      </c>
      <c r="Q189" s="161">
        <f t="shared" si="231"/>
        <v>0</v>
      </c>
      <c r="R189" s="161">
        <f t="shared" si="231"/>
        <v>0</v>
      </c>
      <c r="S189" s="161">
        <f t="shared" si="230"/>
        <v>0</v>
      </c>
      <c r="T189" s="161">
        <f t="shared" si="230"/>
        <v>0</v>
      </c>
      <c r="U189" s="161">
        <f t="shared" si="232"/>
        <v>0</v>
      </c>
      <c r="V189" s="161">
        <f t="shared" si="232"/>
        <v>0</v>
      </c>
      <c r="W189" s="161">
        <f t="shared" si="230"/>
        <v>0</v>
      </c>
      <c r="X189" s="161">
        <f t="shared" si="230"/>
        <v>0</v>
      </c>
      <c r="Y189" s="161">
        <f t="shared" si="227"/>
        <v>0</v>
      </c>
      <c r="Z189" s="161">
        <f t="shared" si="228"/>
        <v>0</v>
      </c>
      <c r="AA189" s="161">
        <f t="shared" si="228"/>
        <v>0</v>
      </c>
      <c r="AB189" s="161">
        <f t="shared" si="230"/>
        <v>0</v>
      </c>
      <c r="AC189" s="161">
        <f t="shared" si="230"/>
        <v>0</v>
      </c>
      <c r="AD189" s="161">
        <f t="shared" si="230"/>
        <v>0</v>
      </c>
      <c r="AE189" s="161">
        <f t="shared" si="230"/>
        <v>0</v>
      </c>
      <c r="AF189" s="174">
        <f t="shared" si="230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231"/>
        <v>0</v>
      </c>
      <c r="D190" s="161">
        <f t="shared" si="231"/>
        <v>0</v>
      </c>
      <c r="E190" s="161">
        <f t="shared" si="231"/>
        <v>0</v>
      </c>
      <c r="F190" s="161">
        <f t="shared" si="231"/>
        <v>0</v>
      </c>
      <c r="G190" s="161">
        <f t="shared" si="231"/>
        <v>0</v>
      </c>
      <c r="H190" s="161">
        <f t="shared" si="231"/>
        <v>0</v>
      </c>
      <c r="I190" s="161">
        <f t="shared" si="231"/>
        <v>0</v>
      </c>
      <c r="J190" s="161">
        <f t="shared" si="231"/>
        <v>0</v>
      </c>
      <c r="K190" s="161">
        <f t="shared" si="231"/>
        <v>0</v>
      </c>
      <c r="L190" s="161">
        <f t="shared" si="231"/>
        <v>0</v>
      </c>
      <c r="M190" s="161">
        <f t="shared" si="231"/>
        <v>0</v>
      </c>
      <c r="N190" s="161">
        <f t="shared" si="231"/>
        <v>0</v>
      </c>
      <c r="O190" s="161">
        <f t="shared" si="231"/>
        <v>0</v>
      </c>
      <c r="P190" s="161">
        <f t="shared" si="231"/>
        <v>0</v>
      </c>
      <c r="Q190" s="161">
        <f t="shared" si="231"/>
        <v>0</v>
      </c>
      <c r="R190" s="161">
        <f t="shared" si="231"/>
        <v>0</v>
      </c>
      <c r="S190" s="161">
        <f t="shared" si="230"/>
        <v>0</v>
      </c>
      <c r="T190" s="161">
        <f t="shared" si="230"/>
        <v>0</v>
      </c>
      <c r="U190" s="161">
        <f t="shared" si="232"/>
        <v>0</v>
      </c>
      <c r="V190" s="161">
        <f t="shared" si="232"/>
        <v>0</v>
      </c>
      <c r="W190" s="161">
        <f t="shared" si="230"/>
        <v>0</v>
      </c>
      <c r="X190" s="161">
        <f t="shared" si="230"/>
        <v>0</v>
      </c>
      <c r="Y190" s="161">
        <f t="shared" si="227"/>
        <v>0</v>
      </c>
      <c r="Z190" s="161">
        <f t="shared" si="228"/>
        <v>0</v>
      </c>
      <c r="AA190" s="161">
        <f t="shared" si="228"/>
        <v>0</v>
      </c>
      <c r="AB190" s="161">
        <f t="shared" si="230"/>
        <v>0</v>
      </c>
      <c r="AC190" s="161">
        <f t="shared" si="230"/>
        <v>0</v>
      </c>
      <c r="AD190" s="161">
        <f t="shared" si="230"/>
        <v>0</v>
      </c>
      <c r="AE190" s="161">
        <f t="shared" si="230"/>
        <v>0</v>
      </c>
      <c r="AF190" s="174">
        <f t="shared" si="230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231"/>
        <v>0</v>
      </c>
      <c r="D191" s="161">
        <f t="shared" si="231"/>
        <v>0</v>
      </c>
      <c r="E191" s="161">
        <f t="shared" si="231"/>
        <v>0</v>
      </c>
      <c r="F191" s="161">
        <f t="shared" si="231"/>
        <v>0</v>
      </c>
      <c r="G191" s="161">
        <f t="shared" si="231"/>
        <v>0</v>
      </c>
      <c r="H191" s="161">
        <f t="shared" si="231"/>
        <v>0</v>
      </c>
      <c r="I191" s="161">
        <f t="shared" si="231"/>
        <v>0</v>
      </c>
      <c r="J191" s="161">
        <f t="shared" si="231"/>
        <v>0</v>
      </c>
      <c r="K191" s="161">
        <f t="shared" si="231"/>
        <v>0</v>
      </c>
      <c r="L191" s="161">
        <f t="shared" si="231"/>
        <v>0</v>
      </c>
      <c r="M191" s="161">
        <f t="shared" si="231"/>
        <v>0</v>
      </c>
      <c r="N191" s="161">
        <f t="shared" si="231"/>
        <v>0</v>
      </c>
      <c r="O191" s="161">
        <f t="shared" si="231"/>
        <v>0</v>
      </c>
      <c r="P191" s="161">
        <f t="shared" si="231"/>
        <v>0</v>
      </c>
      <c r="Q191" s="161">
        <f t="shared" si="231"/>
        <v>0</v>
      </c>
      <c r="R191" s="161">
        <f t="shared" si="231"/>
        <v>0</v>
      </c>
      <c r="S191" s="161">
        <f t="shared" si="230"/>
        <v>0</v>
      </c>
      <c r="T191" s="161">
        <f t="shared" si="230"/>
        <v>0</v>
      </c>
      <c r="U191" s="161">
        <f t="shared" si="232"/>
        <v>0</v>
      </c>
      <c r="V191" s="161">
        <f t="shared" si="232"/>
        <v>0</v>
      </c>
      <c r="W191" s="161">
        <f t="shared" si="230"/>
        <v>0</v>
      </c>
      <c r="X191" s="161">
        <f t="shared" si="230"/>
        <v>0</v>
      </c>
      <c r="Y191" s="161">
        <f t="shared" si="227"/>
        <v>0</v>
      </c>
      <c r="Z191" s="161">
        <f t="shared" si="228"/>
        <v>0</v>
      </c>
      <c r="AA191" s="161">
        <f t="shared" si="228"/>
        <v>0</v>
      </c>
      <c r="AB191" s="161">
        <f t="shared" si="230"/>
        <v>0</v>
      </c>
      <c r="AC191" s="161">
        <f t="shared" si="230"/>
        <v>0</v>
      </c>
      <c r="AD191" s="161">
        <f t="shared" si="230"/>
        <v>0</v>
      </c>
      <c r="AE191" s="161">
        <f t="shared" si="230"/>
        <v>0</v>
      </c>
      <c r="AF191" s="174">
        <f t="shared" si="230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231"/>
        <v>0</v>
      </c>
      <c r="D192" s="161">
        <f t="shared" si="231"/>
        <v>0</v>
      </c>
      <c r="E192" s="161">
        <f t="shared" si="231"/>
        <v>0</v>
      </c>
      <c r="F192" s="161">
        <f t="shared" si="231"/>
        <v>0</v>
      </c>
      <c r="G192" s="161">
        <f t="shared" si="231"/>
        <v>0</v>
      </c>
      <c r="H192" s="161">
        <f t="shared" si="231"/>
        <v>0</v>
      </c>
      <c r="I192" s="161">
        <f t="shared" si="231"/>
        <v>0</v>
      </c>
      <c r="J192" s="161">
        <f t="shared" si="231"/>
        <v>0</v>
      </c>
      <c r="K192" s="161">
        <f t="shared" si="231"/>
        <v>0</v>
      </c>
      <c r="L192" s="161">
        <f t="shared" si="231"/>
        <v>0</v>
      </c>
      <c r="M192" s="161">
        <f t="shared" si="231"/>
        <v>0</v>
      </c>
      <c r="N192" s="161">
        <f t="shared" si="231"/>
        <v>0</v>
      </c>
      <c r="O192" s="161">
        <f t="shared" si="231"/>
        <v>0</v>
      </c>
      <c r="P192" s="161">
        <f t="shared" si="231"/>
        <v>0</v>
      </c>
      <c r="Q192" s="161">
        <f t="shared" si="231"/>
        <v>0</v>
      </c>
      <c r="R192" s="161">
        <f t="shared" si="231"/>
        <v>0</v>
      </c>
      <c r="S192" s="161">
        <f t="shared" si="230"/>
        <v>0</v>
      </c>
      <c r="T192" s="161">
        <f t="shared" si="230"/>
        <v>0</v>
      </c>
      <c r="U192" s="161">
        <f t="shared" si="232"/>
        <v>0</v>
      </c>
      <c r="V192" s="161">
        <f t="shared" si="232"/>
        <v>0</v>
      </c>
      <c r="W192" s="161">
        <f t="shared" si="230"/>
        <v>0</v>
      </c>
      <c r="X192" s="161">
        <f t="shared" si="230"/>
        <v>0</v>
      </c>
      <c r="Y192" s="161">
        <f t="shared" si="227"/>
        <v>0</v>
      </c>
      <c r="Z192" s="161">
        <f t="shared" si="228"/>
        <v>0</v>
      </c>
      <c r="AA192" s="161">
        <f t="shared" si="228"/>
        <v>0</v>
      </c>
      <c r="AB192" s="161">
        <f t="shared" si="230"/>
        <v>0</v>
      </c>
      <c r="AC192" s="161">
        <f t="shared" si="230"/>
        <v>0</v>
      </c>
      <c r="AD192" s="161">
        <f t="shared" si="230"/>
        <v>0</v>
      </c>
      <c r="AE192" s="161">
        <f t="shared" si="230"/>
        <v>0</v>
      </c>
      <c r="AF192" s="174">
        <f t="shared" si="230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231"/>
        <v>0</v>
      </c>
      <c r="D193" s="161">
        <f t="shared" si="231"/>
        <v>0</v>
      </c>
      <c r="E193" s="161">
        <f t="shared" si="231"/>
        <v>0</v>
      </c>
      <c r="F193" s="161">
        <f t="shared" si="231"/>
        <v>0</v>
      </c>
      <c r="G193" s="161">
        <f t="shared" si="231"/>
        <v>0</v>
      </c>
      <c r="H193" s="161">
        <f t="shared" si="231"/>
        <v>0</v>
      </c>
      <c r="I193" s="161">
        <f t="shared" si="231"/>
        <v>0</v>
      </c>
      <c r="J193" s="161">
        <f t="shared" si="231"/>
        <v>0</v>
      </c>
      <c r="K193" s="161">
        <f t="shared" si="231"/>
        <v>0</v>
      </c>
      <c r="L193" s="161">
        <f t="shared" si="231"/>
        <v>0</v>
      </c>
      <c r="M193" s="161">
        <f t="shared" si="231"/>
        <v>0</v>
      </c>
      <c r="N193" s="161">
        <f t="shared" si="231"/>
        <v>0</v>
      </c>
      <c r="O193" s="161">
        <f t="shared" si="231"/>
        <v>0</v>
      </c>
      <c r="P193" s="161">
        <f t="shared" si="231"/>
        <v>0</v>
      </c>
      <c r="Q193" s="161">
        <f t="shared" si="231"/>
        <v>0</v>
      </c>
      <c r="R193" s="161">
        <f t="shared" si="231"/>
        <v>0</v>
      </c>
      <c r="S193" s="161">
        <f t="shared" si="230"/>
        <v>0</v>
      </c>
      <c r="T193" s="161">
        <f t="shared" si="230"/>
        <v>0</v>
      </c>
      <c r="U193" s="161">
        <f t="shared" si="232"/>
        <v>0</v>
      </c>
      <c r="V193" s="161">
        <f t="shared" si="232"/>
        <v>0</v>
      </c>
      <c r="W193" s="161">
        <f t="shared" si="230"/>
        <v>0</v>
      </c>
      <c r="X193" s="161">
        <f t="shared" si="230"/>
        <v>0</v>
      </c>
      <c r="Y193" s="161">
        <f t="shared" si="227"/>
        <v>0</v>
      </c>
      <c r="Z193" s="161">
        <f t="shared" si="228"/>
        <v>0</v>
      </c>
      <c r="AA193" s="161">
        <f t="shared" si="228"/>
        <v>0</v>
      </c>
      <c r="AB193" s="161">
        <f t="shared" si="230"/>
        <v>0</v>
      </c>
      <c r="AC193" s="161">
        <f t="shared" si="230"/>
        <v>0</v>
      </c>
      <c r="AD193" s="161">
        <f t="shared" si="230"/>
        <v>0</v>
      </c>
      <c r="AE193" s="161">
        <f t="shared" si="230"/>
        <v>0</v>
      </c>
      <c r="AF193" s="174">
        <f t="shared" si="230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231"/>
        <v>0</v>
      </c>
      <c r="D194" s="161">
        <f t="shared" si="231"/>
        <v>0</v>
      </c>
      <c r="E194" s="161">
        <f t="shared" si="231"/>
        <v>0</v>
      </c>
      <c r="F194" s="161">
        <f t="shared" si="231"/>
        <v>0</v>
      </c>
      <c r="G194" s="161">
        <f t="shared" si="231"/>
        <v>0</v>
      </c>
      <c r="H194" s="161">
        <f t="shared" si="231"/>
        <v>0</v>
      </c>
      <c r="I194" s="161">
        <f t="shared" si="231"/>
        <v>0</v>
      </c>
      <c r="J194" s="161">
        <f t="shared" si="231"/>
        <v>0</v>
      </c>
      <c r="K194" s="161">
        <f t="shared" si="231"/>
        <v>0</v>
      </c>
      <c r="L194" s="161">
        <f t="shared" si="231"/>
        <v>0</v>
      </c>
      <c r="M194" s="161">
        <f t="shared" si="231"/>
        <v>0</v>
      </c>
      <c r="N194" s="161">
        <f t="shared" si="231"/>
        <v>0</v>
      </c>
      <c r="O194" s="161">
        <f t="shared" si="231"/>
        <v>0</v>
      </c>
      <c r="P194" s="161">
        <f t="shared" si="231"/>
        <v>0</v>
      </c>
      <c r="Q194" s="161">
        <f t="shared" si="231"/>
        <v>0</v>
      </c>
      <c r="R194" s="161">
        <f t="shared" si="231"/>
        <v>0</v>
      </c>
      <c r="S194" s="161">
        <f t="shared" si="230"/>
        <v>0</v>
      </c>
      <c r="T194" s="161">
        <f t="shared" si="230"/>
        <v>0</v>
      </c>
      <c r="U194" s="161">
        <f t="shared" si="232"/>
        <v>0</v>
      </c>
      <c r="V194" s="161">
        <f t="shared" si="232"/>
        <v>0</v>
      </c>
      <c r="W194" s="161">
        <f t="shared" si="230"/>
        <v>0</v>
      </c>
      <c r="X194" s="161">
        <f t="shared" si="230"/>
        <v>0</v>
      </c>
      <c r="Y194" s="161">
        <f t="shared" si="227"/>
        <v>0</v>
      </c>
      <c r="Z194" s="161">
        <f t="shared" si="228"/>
        <v>0</v>
      </c>
      <c r="AA194" s="161">
        <f t="shared" si="228"/>
        <v>0</v>
      </c>
      <c r="AB194" s="161">
        <f t="shared" si="230"/>
        <v>0</v>
      </c>
      <c r="AC194" s="161">
        <f t="shared" si="230"/>
        <v>0</v>
      </c>
      <c r="AD194" s="161">
        <f t="shared" si="230"/>
        <v>0</v>
      </c>
      <c r="AE194" s="161">
        <f t="shared" si="230"/>
        <v>0</v>
      </c>
      <c r="AF194" s="174">
        <f t="shared" si="230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231"/>
        <v>0</v>
      </c>
      <c r="D195" s="161">
        <f t="shared" si="231"/>
        <v>0</v>
      </c>
      <c r="E195" s="161">
        <f t="shared" si="231"/>
        <v>0</v>
      </c>
      <c r="F195" s="161">
        <f t="shared" si="231"/>
        <v>0</v>
      </c>
      <c r="G195" s="161">
        <f t="shared" si="231"/>
        <v>0</v>
      </c>
      <c r="H195" s="161">
        <f t="shared" si="231"/>
        <v>0</v>
      </c>
      <c r="I195" s="161">
        <f t="shared" si="231"/>
        <v>0</v>
      </c>
      <c r="J195" s="161">
        <f t="shared" si="231"/>
        <v>0</v>
      </c>
      <c r="K195" s="161">
        <f t="shared" si="231"/>
        <v>0</v>
      </c>
      <c r="L195" s="161">
        <f t="shared" si="231"/>
        <v>0</v>
      </c>
      <c r="M195" s="161">
        <f t="shared" si="231"/>
        <v>0</v>
      </c>
      <c r="N195" s="161">
        <f t="shared" si="231"/>
        <v>0</v>
      </c>
      <c r="O195" s="161">
        <f t="shared" si="231"/>
        <v>0</v>
      </c>
      <c r="P195" s="161">
        <f t="shared" si="231"/>
        <v>0</v>
      </c>
      <c r="Q195" s="161">
        <f t="shared" si="231"/>
        <v>0</v>
      </c>
      <c r="R195" s="161">
        <f t="shared" si="231"/>
        <v>0</v>
      </c>
      <c r="S195" s="161">
        <f t="shared" si="230"/>
        <v>0</v>
      </c>
      <c r="T195" s="161">
        <f t="shared" si="230"/>
        <v>0</v>
      </c>
      <c r="U195" s="161">
        <f t="shared" si="232"/>
        <v>0</v>
      </c>
      <c r="V195" s="161">
        <f t="shared" si="232"/>
        <v>0</v>
      </c>
      <c r="W195" s="161">
        <f t="shared" si="230"/>
        <v>0</v>
      </c>
      <c r="X195" s="161">
        <f t="shared" si="230"/>
        <v>0</v>
      </c>
      <c r="Y195" s="161">
        <f t="shared" si="227"/>
        <v>0</v>
      </c>
      <c r="Z195" s="161">
        <f t="shared" si="228"/>
        <v>0</v>
      </c>
      <c r="AA195" s="161">
        <f t="shared" si="228"/>
        <v>0</v>
      </c>
      <c r="AB195" s="161">
        <f t="shared" si="230"/>
        <v>0</v>
      </c>
      <c r="AC195" s="161">
        <f t="shared" si="230"/>
        <v>0</v>
      </c>
      <c r="AD195" s="161">
        <f t="shared" si="230"/>
        <v>0</v>
      </c>
      <c r="AE195" s="161">
        <f t="shared" si="230"/>
        <v>0</v>
      </c>
      <c r="AF195" s="174">
        <f t="shared" si="230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231"/>
        <v>0</v>
      </c>
      <c r="D196" s="161">
        <f t="shared" si="231"/>
        <v>0</v>
      </c>
      <c r="E196" s="161">
        <f t="shared" si="231"/>
        <v>0</v>
      </c>
      <c r="F196" s="161">
        <f t="shared" si="231"/>
        <v>0</v>
      </c>
      <c r="G196" s="161">
        <f t="shared" si="231"/>
        <v>0</v>
      </c>
      <c r="H196" s="161">
        <f t="shared" si="231"/>
        <v>0</v>
      </c>
      <c r="I196" s="161">
        <f t="shared" si="231"/>
        <v>0</v>
      </c>
      <c r="J196" s="161">
        <f t="shared" si="231"/>
        <v>0</v>
      </c>
      <c r="K196" s="161">
        <f t="shared" si="231"/>
        <v>0</v>
      </c>
      <c r="L196" s="161">
        <f t="shared" si="231"/>
        <v>0</v>
      </c>
      <c r="M196" s="161">
        <f t="shared" si="231"/>
        <v>0</v>
      </c>
      <c r="N196" s="161">
        <f t="shared" si="231"/>
        <v>0</v>
      </c>
      <c r="O196" s="161">
        <f t="shared" si="231"/>
        <v>0</v>
      </c>
      <c r="P196" s="161">
        <f t="shared" si="231"/>
        <v>0</v>
      </c>
      <c r="Q196" s="161">
        <f t="shared" si="231"/>
        <v>0</v>
      </c>
      <c r="R196" s="161">
        <f t="shared" si="231"/>
        <v>0</v>
      </c>
      <c r="S196" s="161">
        <f t="shared" si="230"/>
        <v>0</v>
      </c>
      <c r="T196" s="161">
        <f t="shared" si="230"/>
        <v>0</v>
      </c>
      <c r="U196" s="161">
        <f t="shared" si="232"/>
        <v>0</v>
      </c>
      <c r="V196" s="161">
        <f t="shared" si="232"/>
        <v>0</v>
      </c>
      <c r="W196" s="161">
        <f t="shared" si="230"/>
        <v>0</v>
      </c>
      <c r="X196" s="161">
        <f t="shared" si="230"/>
        <v>0</v>
      </c>
      <c r="Y196" s="161">
        <f t="shared" si="227"/>
        <v>0</v>
      </c>
      <c r="Z196" s="161">
        <f t="shared" si="228"/>
        <v>0</v>
      </c>
      <c r="AA196" s="161">
        <f t="shared" si="228"/>
        <v>0</v>
      </c>
      <c r="AB196" s="161">
        <f t="shared" si="230"/>
        <v>0</v>
      </c>
      <c r="AC196" s="161">
        <f t="shared" si="230"/>
        <v>0</v>
      </c>
      <c r="AD196" s="161">
        <f t="shared" si="230"/>
        <v>0</v>
      </c>
      <c r="AE196" s="161">
        <f t="shared" si="230"/>
        <v>0</v>
      </c>
      <c r="AF196" s="174">
        <f t="shared" si="230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231"/>
        <v>0</v>
      </c>
      <c r="D197" s="161">
        <f t="shared" si="231"/>
        <v>0</v>
      </c>
      <c r="E197" s="161">
        <f t="shared" si="231"/>
        <v>0</v>
      </c>
      <c r="F197" s="161">
        <f t="shared" si="231"/>
        <v>0</v>
      </c>
      <c r="G197" s="161">
        <f t="shared" si="231"/>
        <v>0</v>
      </c>
      <c r="H197" s="161">
        <f t="shared" si="231"/>
        <v>0</v>
      </c>
      <c r="I197" s="161">
        <f t="shared" si="231"/>
        <v>0</v>
      </c>
      <c r="J197" s="161">
        <f t="shared" si="231"/>
        <v>0</v>
      </c>
      <c r="K197" s="161">
        <f t="shared" si="231"/>
        <v>0</v>
      </c>
      <c r="L197" s="161">
        <f t="shared" si="231"/>
        <v>0</v>
      </c>
      <c r="M197" s="161">
        <f t="shared" si="231"/>
        <v>0</v>
      </c>
      <c r="N197" s="161">
        <f t="shared" si="231"/>
        <v>0</v>
      </c>
      <c r="O197" s="161">
        <f t="shared" si="231"/>
        <v>0</v>
      </c>
      <c r="P197" s="161">
        <f t="shared" si="231"/>
        <v>0</v>
      </c>
      <c r="Q197" s="161">
        <f t="shared" si="231"/>
        <v>0</v>
      </c>
      <c r="R197" s="161">
        <f t="shared" si="231"/>
        <v>0</v>
      </c>
      <c r="S197" s="161">
        <f t="shared" si="230"/>
        <v>0</v>
      </c>
      <c r="T197" s="161">
        <f t="shared" si="230"/>
        <v>0</v>
      </c>
      <c r="U197" s="161">
        <f t="shared" si="232"/>
        <v>0</v>
      </c>
      <c r="V197" s="161">
        <f t="shared" si="232"/>
        <v>0</v>
      </c>
      <c r="W197" s="161">
        <f t="shared" si="230"/>
        <v>0</v>
      </c>
      <c r="X197" s="161">
        <f t="shared" si="230"/>
        <v>0</v>
      </c>
      <c r="Y197" s="161">
        <f t="shared" si="227"/>
        <v>0</v>
      </c>
      <c r="Z197" s="161">
        <f t="shared" si="228"/>
        <v>0</v>
      </c>
      <c r="AA197" s="161">
        <f t="shared" si="228"/>
        <v>0</v>
      </c>
      <c r="AB197" s="161">
        <f t="shared" si="230"/>
        <v>0</v>
      </c>
      <c r="AC197" s="161">
        <f t="shared" si="230"/>
        <v>0</v>
      </c>
      <c r="AD197" s="161">
        <f t="shared" si="230"/>
        <v>0</v>
      </c>
      <c r="AE197" s="161">
        <f t="shared" si="230"/>
        <v>0</v>
      </c>
      <c r="AF197" s="174">
        <f t="shared" si="230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231"/>
        <v>0</v>
      </c>
      <c r="D198" s="161">
        <f t="shared" si="231"/>
        <v>0</v>
      </c>
      <c r="E198" s="161">
        <f t="shared" si="231"/>
        <v>0</v>
      </c>
      <c r="F198" s="161">
        <f t="shared" si="231"/>
        <v>0</v>
      </c>
      <c r="G198" s="161">
        <f t="shared" si="231"/>
        <v>0</v>
      </c>
      <c r="H198" s="161">
        <f t="shared" si="231"/>
        <v>0</v>
      </c>
      <c r="I198" s="161">
        <f t="shared" si="231"/>
        <v>0</v>
      </c>
      <c r="J198" s="161">
        <f t="shared" si="231"/>
        <v>0</v>
      </c>
      <c r="K198" s="161">
        <f t="shared" si="231"/>
        <v>0</v>
      </c>
      <c r="L198" s="161">
        <f t="shared" si="231"/>
        <v>0</v>
      </c>
      <c r="M198" s="161">
        <f t="shared" si="231"/>
        <v>0</v>
      </c>
      <c r="N198" s="161">
        <f t="shared" si="231"/>
        <v>0</v>
      </c>
      <c r="O198" s="161">
        <f t="shared" si="231"/>
        <v>0</v>
      </c>
      <c r="P198" s="161">
        <f t="shared" si="231"/>
        <v>0</v>
      </c>
      <c r="Q198" s="161">
        <f t="shared" si="231"/>
        <v>0</v>
      </c>
      <c r="R198" s="161">
        <f t="shared" si="231"/>
        <v>0</v>
      </c>
      <c r="S198" s="161">
        <f t="shared" si="230"/>
        <v>0</v>
      </c>
      <c r="T198" s="161">
        <f t="shared" si="230"/>
        <v>0</v>
      </c>
      <c r="U198" s="161">
        <f t="shared" si="232"/>
        <v>0</v>
      </c>
      <c r="V198" s="161">
        <f t="shared" si="232"/>
        <v>0</v>
      </c>
      <c r="W198" s="161">
        <f t="shared" si="230"/>
        <v>0</v>
      </c>
      <c r="X198" s="161">
        <f t="shared" si="230"/>
        <v>0</v>
      </c>
      <c r="Y198" s="161">
        <f t="shared" si="227"/>
        <v>0</v>
      </c>
      <c r="Z198" s="161">
        <f t="shared" si="228"/>
        <v>0</v>
      </c>
      <c r="AA198" s="161">
        <f t="shared" si="228"/>
        <v>0</v>
      </c>
      <c r="AB198" s="161">
        <f t="shared" si="230"/>
        <v>0</v>
      </c>
      <c r="AC198" s="161">
        <f t="shared" si="230"/>
        <v>0</v>
      </c>
      <c r="AD198" s="161">
        <f t="shared" si="230"/>
        <v>0</v>
      </c>
      <c r="AE198" s="161">
        <f t="shared" si="230"/>
        <v>0</v>
      </c>
      <c r="AF198" s="174">
        <f t="shared" si="230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231"/>
        <v>0</v>
      </c>
      <c r="D199" s="161">
        <f t="shared" si="231"/>
        <v>0</v>
      </c>
      <c r="E199" s="161">
        <f t="shared" si="231"/>
        <v>0</v>
      </c>
      <c r="F199" s="161">
        <f t="shared" si="231"/>
        <v>0</v>
      </c>
      <c r="G199" s="161">
        <f t="shared" si="231"/>
        <v>0</v>
      </c>
      <c r="H199" s="161">
        <f t="shared" si="231"/>
        <v>0</v>
      </c>
      <c r="I199" s="161">
        <f t="shared" si="231"/>
        <v>0</v>
      </c>
      <c r="J199" s="161">
        <f t="shared" si="231"/>
        <v>0</v>
      </c>
      <c r="K199" s="161">
        <f t="shared" si="231"/>
        <v>0</v>
      </c>
      <c r="L199" s="161">
        <f t="shared" si="231"/>
        <v>0</v>
      </c>
      <c r="M199" s="161">
        <f t="shared" si="231"/>
        <v>0</v>
      </c>
      <c r="N199" s="161">
        <f t="shared" si="231"/>
        <v>0</v>
      </c>
      <c r="O199" s="161">
        <f t="shared" si="231"/>
        <v>0</v>
      </c>
      <c r="P199" s="161">
        <f t="shared" si="231"/>
        <v>0</v>
      </c>
      <c r="Q199" s="161">
        <f t="shared" si="231"/>
        <v>0</v>
      </c>
      <c r="R199" s="161">
        <f t="shared" si="231"/>
        <v>0</v>
      </c>
      <c r="S199" s="161">
        <f t="shared" si="230"/>
        <v>0</v>
      </c>
      <c r="T199" s="161">
        <f t="shared" si="230"/>
        <v>0</v>
      </c>
      <c r="U199" s="161">
        <f t="shared" si="232"/>
        <v>0</v>
      </c>
      <c r="V199" s="161">
        <f t="shared" si="232"/>
        <v>0</v>
      </c>
      <c r="W199" s="161">
        <f t="shared" si="230"/>
        <v>0</v>
      </c>
      <c r="X199" s="161">
        <f t="shared" si="230"/>
        <v>0</v>
      </c>
      <c r="Y199" s="161">
        <f t="shared" si="227"/>
        <v>0</v>
      </c>
      <c r="Z199" s="161">
        <f t="shared" si="228"/>
        <v>0</v>
      </c>
      <c r="AA199" s="161">
        <f t="shared" si="228"/>
        <v>0</v>
      </c>
      <c r="AB199" s="161">
        <f t="shared" si="230"/>
        <v>0</v>
      </c>
      <c r="AC199" s="161">
        <f t="shared" si="230"/>
        <v>0</v>
      </c>
      <c r="AD199" s="161">
        <f t="shared" si="230"/>
        <v>0</v>
      </c>
      <c r="AE199" s="161">
        <f t="shared" si="230"/>
        <v>0</v>
      </c>
      <c r="AF199" s="174">
        <f t="shared" si="230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231"/>
        <v>0</v>
      </c>
      <c r="D200" s="161">
        <f t="shared" si="231"/>
        <v>0</v>
      </c>
      <c r="E200" s="161">
        <f t="shared" si="231"/>
        <v>0</v>
      </c>
      <c r="F200" s="161">
        <f t="shared" si="231"/>
        <v>0</v>
      </c>
      <c r="G200" s="161">
        <f t="shared" si="231"/>
        <v>0</v>
      </c>
      <c r="H200" s="161">
        <f t="shared" si="231"/>
        <v>0</v>
      </c>
      <c r="I200" s="161">
        <f t="shared" si="231"/>
        <v>0</v>
      </c>
      <c r="J200" s="161">
        <f t="shared" si="231"/>
        <v>0</v>
      </c>
      <c r="K200" s="161">
        <f t="shared" si="231"/>
        <v>0</v>
      </c>
      <c r="L200" s="161">
        <f t="shared" si="231"/>
        <v>0</v>
      </c>
      <c r="M200" s="161">
        <f t="shared" si="231"/>
        <v>0</v>
      </c>
      <c r="N200" s="161">
        <f t="shared" si="231"/>
        <v>0</v>
      </c>
      <c r="O200" s="161">
        <f t="shared" si="231"/>
        <v>0</v>
      </c>
      <c r="P200" s="161">
        <f t="shared" si="231"/>
        <v>0</v>
      </c>
      <c r="Q200" s="161">
        <f t="shared" si="231"/>
        <v>0</v>
      </c>
      <c r="R200" s="161">
        <f t="shared" ref="R200:AF215" si="233">Q200</f>
        <v>0</v>
      </c>
      <c r="S200" s="161">
        <f t="shared" si="233"/>
        <v>0</v>
      </c>
      <c r="T200" s="161">
        <f t="shared" si="233"/>
        <v>0</v>
      </c>
      <c r="U200" s="161">
        <f t="shared" si="232"/>
        <v>0</v>
      </c>
      <c r="V200" s="161">
        <f t="shared" si="232"/>
        <v>0</v>
      </c>
      <c r="W200" s="161">
        <f t="shared" si="233"/>
        <v>0</v>
      </c>
      <c r="X200" s="161">
        <f t="shared" si="233"/>
        <v>0</v>
      </c>
      <c r="Y200" s="161">
        <f t="shared" si="227"/>
        <v>0</v>
      </c>
      <c r="Z200" s="161">
        <f t="shared" si="228"/>
        <v>0</v>
      </c>
      <c r="AA200" s="161">
        <f t="shared" si="228"/>
        <v>0</v>
      </c>
      <c r="AB200" s="161">
        <f t="shared" si="233"/>
        <v>0</v>
      </c>
      <c r="AC200" s="161">
        <f t="shared" si="233"/>
        <v>0</v>
      </c>
      <c r="AD200" s="161">
        <f t="shared" si="233"/>
        <v>0</v>
      </c>
      <c r="AE200" s="161">
        <f t="shared" si="233"/>
        <v>0</v>
      </c>
      <c r="AF200" s="174">
        <f t="shared" si="233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234">B201</f>
        <v>0</v>
      </c>
      <c r="D201" s="161">
        <f t="shared" si="234"/>
        <v>0</v>
      </c>
      <c r="E201" s="161">
        <f t="shared" si="234"/>
        <v>0</v>
      </c>
      <c r="F201" s="161">
        <f t="shared" si="234"/>
        <v>0</v>
      </c>
      <c r="G201" s="161">
        <f t="shared" si="234"/>
        <v>0</v>
      </c>
      <c r="H201" s="161">
        <f t="shared" si="234"/>
        <v>0</v>
      </c>
      <c r="I201" s="161">
        <f t="shared" si="234"/>
        <v>0</v>
      </c>
      <c r="J201" s="161">
        <f t="shared" si="234"/>
        <v>0</v>
      </c>
      <c r="K201" s="161">
        <f t="shared" si="234"/>
        <v>0</v>
      </c>
      <c r="L201" s="161">
        <f t="shared" si="234"/>
        <v>0</v>
      </c>
      <c r="M201" s="161">
        <f t="shared" si="234"/>
        <v>0</v>
      </c>
      <c r="N201" s="161">
        <f t="shared" si="234"/>
        <v>0</v>
      </c>
      <c r="O201" s="161">
        <f t="shared" si="234"/>
        <v>0</v>
      </c>
      <c r="P201" s="161">
        <f t="shared" si="234"/>
        <v>0</v>
      </c>
      <c r="Q201" s="161">
        <f t="shared" si="234"/>
        <v>0</v>
      </c>
      <c r="R201" s="161">
        <f t="shared" si="234"/>
        <v>0</v>
      </c>
      <c r="S201" s="161">
        <f t="shared" si="233"/>
        <v>0</v>
      </c>
      <c r="T201" s="161">
        <f t="shared" si="233"/>
        <v>0</v>
      </c>
      <c r="U201" s="161">
        <f t="shared" si="232"/>
        <v>0</v>
      </c>
      <c r="V201" s="161">
        <f t="shared" si="232"/>
        <v>0</v>
      </c>
      <c r="W201" s="161">
        <f t="shared" si="233"/>
        <v>0</v>
      </c>
      <c r="X201" s="161">
        <f t="shared" si="233"/>
        <v>0</v>
      </c>
      <c r="Y201" s="161">
        <f t="shared" si="227"/>
        <v>0</v>
      </c>
      <c r="Z201" s="161">
        <f t="shared" si="228"/>
        <v>0</v>
      </c>
      <c r="AA201" s="161">
        <f t="shared" si="228"/>
        <v>0</v>
      </c>
      <c r="AB201" s="161">
        <f t="shared" si="233"/>
        <v>0</v>
      </c>
      <c r="AC201" s="161">
        <f t="shared" si="233"/>
        <v>0</v>
      </c>
      <c r="AD201" s="161">
        <f t="shared" si="233"/>
        <v>0</v>
      </c>
      <c r="AE201" s="161">
        <f t="shared" si="233"/>
        <v>0</v>
      </c>
      <c r="AF201" s="174">
        <f t="shared" si="233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234"/>
        <v>0</v>
      </c>
      <c r="D202" s="161">
        <f t="shared" si="234"/>
        <v>0</v>
      </c>
      <c r="E202" s="161">
        <f t="shared" si="234"/>
        <v>0</v>
      </c>
      <c r="F202" s="161">
        <f t="shared" si="234"/>
        <v>0</v>
      </c>
      <c r="G202" s="161">
        <f t="shared" si="234"/>
        <v>0</v>
      </c>
      <c r="H202" s="161">
        <f t="shared" si="234"/>
        <v>0</v>
      </c>
      <c r="I202" s="161">
        <f t="shared" si="234"/>
        <v>0</v>
      </c>
      <c r="J202" s="161">
        <f t="shared" si="234"/>
        <v>0</v>
      </c>
      <c r="K202" s="161">
        <f t="shared" si="234"/>
        <v>0</v>
      </c>
      <c r="L202" s="161">
        <f t="shared" si="234"/>
        <v>0</v>
      </c>
      <c r="M202" s="161">
        <f t="shared" si="234"/>
        <v>0</v>
      </c>
      <c r="N202" s="161">
        <f t="shared" si="234"/>
        <v>0</v>
      </c>
      <c r="O202" s="161">
        <f t="shared" si="234"/>
        <v>0</v>
      </c>
      <c r="P202" s="161">
        <f t="shared" si="234"/>
        <v>0</v>
      </c>
      <c r="Q202" s="161">
        <f t="shared" si="234"/>
        <v>0</v>
      </c>
      <c r="R202" s="161">
        <f t="shared" si="234"/>
        <v>0</v>
      </c>
      <c r="S202" s="161">
        <f t="shared" si="233"/>
        <v>0</v>
      </c>
      <c r="T202" s="161">
        <f t="shared" si="233"/>
        <v>0</v>
      </c>
      <c r="U202" s="161">
        <f t="shared" si="232"/>
        <v>0</v>
      </c>
      <c r="V202" s="161">
        <f t="shared" si="232"/>
        <v>0</v>
      </c>
      <c r="W202" s="161">
        <f t="shared" si="233"/>
        <v>0</v>
      </c>
      <c r="X202" s="161">
        <f t="shared" si="233"/>
        <v>0</v>
      </c>
      <c r="Y202" s="161">
        <f t="shared" si="227"/>
        <v>0</v>
      </c>
      <c r="Z202" s="161">
        <f t="shared" si="228"/>
        <v>0</v>
      </c>
      <c r="AA202" s="161">
        <f t="shared" si="228"/>
        <v>0</v>
      </c>
      <c r="AB202" s="161">
        <f t="shared" si="233"/>
        <v>0</v>
      </c>
      <c r="AC202" s="161">
        <f t="shared" si="233"/>
        <v>0</v>
      </c>
      <c r="AD202" s="161">
        <f t="shared" si="233"/>
        <v>0</v>
      </c>
      <c r="AE202" s="161">
        <f t="shared" si="233"/>
        <v>0</v>
      </c>
      <c r="AF202" s="174">
        <f t="shared" si="233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234"/>
        <v>0</v>
      </c>
      <c r="D203" s="161">
        <f t="shared" si="234"/>
        <v>0</v>
      </c>
      <c r="E203" s="161">
        <f t="shared" si="234"/>
        <v>0</v>
      </c>
      <c r="F203" s="161">
        <f t="shared" si="234"/>
        <v>0</v>
      </c>
      <c r="G203" s="161">
        <f t="shared" si="234"/>
        <v>0</v>
      </c>
      <c r="H203" s="161">
        <f t="shared" si="234"/>
        <v>0</v>
      </c>
      <c r="I203" s="161">
        <f t="shared" si="234"/>
        <v>0</v>
      </c>
      <c r="J203" s="161">
        <f t="shared" si="234"/>
        <v>0</v>
      </c>
      <c r="K203" s="161">
        <f t="shared" si="234"/>
        <v>0</v>
      </c>
      <c r="L203" s="161">
        <f t="shared" si="234"/>
        <v>0</v>
      </c>
      <c r="M203" s="161">
        <f t="shared" si="234"/>
        <v>0</v>
      </c>
      <c r="N203" s="161">
        <f t="shared" si="234"/>
        <v>0</v>
      </c>
      <c r="O203" s="161">
        <f t="shared" si="234"/>
        <v>0</v>
      </c>
      <c r="P203" s="161">
        <f t="shared" si="234"/>
        <v>0</v>
      </c>
      <c r="Q203" s="161">
        <f t="shared" si="234"/>
        <v>0</v>
      </c>
      <c r="R203" s="161">
        <f t="shared" si="234"/>
        <v>0</v>
      </c>
      <c r="S203" s="161">
        <f t="shared" si="233"/>
        <v>0</v>
      </c>
      <c r="T203" s="161">
        <f t="shared" si="233"/>
        <v>0</v>
      </c>
      <c r="U203" s="161">
        <f t="shared" si="232"/>
        <v>0</v>
      </c>
      <c r="V203" s="161">
        <f t="shared" si="232"/>
        <v>0</v>
      </c>
      <c r="W203" s="161">
        <f t="shared" si="233"/>
        <v>0</v>
      </c>
      <c r="X203" s="161">
        <f t="shared" si="233"/>
        <v>0</v>
      </c>
      <c r="Y203" s="161">
        <f t="shared" si="227"/>
        <v>0</v>
      </c>
      <c r="Z203" s="161">
        <f t="shared" si="228"/>
        <v>0</v>
      </c>
      <c r="AA203" s="161">
        <f t="shared" si="228"/>
        <v>0</v>
      </c>
      <c r="AB203" s="161">
        <f t="shared" si="233"/>
        <v>0</v>
      </c>
      <c r="AC203" s="161">
        <f t="shared" si="233"/>
        <v>0</v>
      </c>
      <c r="AD203" s="161">
        <f t="shared" si="233"/>
        <v>0</v>
      </c>
      <c r="AE203" s="161">
        <f t="shared" si="233"/>
        <v>0</v>
      </c>
      <c r="AF203" s="174">
        <f t="shared" si="233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234"/>
        <v>0</v>
      </c>
      <c r="D204" s="161">
        <f t="shared" si="234"/>
        <v>0</v>
      </c>
      <c r="E204" s="161">
        <f t="shared" si="234"/>
        <v>0</v>
      </c>
      <c r="F204" s="161">
        <f t="shared" si="234"/>
        <v>0</v>
      </c>
      <c r="G204" s="161">
        <f t="shared" si="234"/>
        <v>0</v>
      </c>
      <c r="H204" s="161">
        <f t="shared" si="234"/>
        <v>0</v>
      </c>
      <c r="I204" s="161">
        <f t="shared" si="234"/>
        <v>0</v>
      </c>
      <c r="J204" s="161">
        <f t="shared" si="234"/>
        <v>0</v>
      </c>
      <c r="K204" s="161">
        <f t="shared" si="234"/>
        <v>0</v>
      </c>
      <c r="L204" s="161">
        <f t="shared" si="234"/>
        <v>0</v>
      </c>
      <c r="M204" s="161">
        <f t="shared" si="234"/>
        <v>0</v>
      </c>
      <c r="N204" s="161">
        <f t="shared" si="234"/>
        <v>0</v>
      </c>
      <c r="O204" s="161">
        <f t="shared" si="234"/>
        <v>0</v>
      </c>
      <c r="P204" s="161">
        <f t="shared" si="234"/>
        <v>0</v>
      </c>
      <c r="Q204" s="161">
        <f t="shared" si="234"/>
        <v>0</v>
      </c>
      <c r="R204" s="161">
        <f t="shared" si="234"/>
        <v>0</v>
      </c>
      <c r="S204" s="161">
        <f t="shared" si="233"/>
        <v>0</v>
      </c>
      <c r="T204" s="161">
        <f t="shared" si="233"/>
        <v>0</v>
      </c>
      <c r="U204" s="161">
        <f t="shared" si="232"/>
        <v>0</v>
      </c>
      <c r="V204" s="161">
        <f t="shared" si="232"/>
        <v>0</v>
      </c>
      <c r="W204" s="161">
        <f t="shared" si="233"/>
        <v>0</v>
      </c>
      <c r="X204" s="161">
        <f t="shared" si="233"/>
        <v>0</v>
      </c>
      <c r="Y204" s="161">
        <f t="shared" si="227"/>
        <v>0</v>
      </c>
      <c r="Z204" s="161">
        <f t="shared" si="228"/>
        <v>0</v>
      </c>
      <c r="AA204" s="161">
        <f t="shared" si="228"/>
        <v>0</v>
      </c>
      <c r="AB204" s="161">
        <f t="shared" si="233"/>
        <v>0</v>
      </c>
      <c r="AC204" s="161">
        <f t="shared" si="233"/>
        <v>0</v>
      </c>
      <c r="AD204" s="161">
        <f t="shared" si="233"/>
        <v>0</v>
      </c>
      <c r="AE204" s="161">
        <f t="shared" si="233"/>
        <v>0</v>
      </c>
      <c r="AF204" s="174">
        <f t="shared" si="233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234"/>
        <v>0</v>
      </c>
      <c r="D205" s="161">
        <f t="shared" si="234"/>
        <v>0</v>
      </c>
      <c r="E205" s="161">
        <f t="shared" si="234"/>
        <v>0</v>
      </c>
      <c r="F205" s="161">
        <f t="shared" si="234"/>
        <v>0</v>
      </c>
      <c r="G205" s="161">
        <f t="shared" si="234"/>
        <v>0</v>
      </c>
      <c r="H205" s="161">
        <f t="shared" si="234"/>
        <v>0</v>
      </c>
      <c r="I205" s="161">
        <f t="shared" si="234"/>
        <v>0</v>
      </c>
      <c r="J205" s="161">
        <f t="shared" si="234"/>
        <v>0</v>
      </c>
      <c r="K205" s="161">
        <f t="shared" si="234"/>
        <v>0</v>
      </c>
      <c r="L205" s="161">
        <f t="shared" si="234"/>
        <v>0</v>
      </c>
      <c r="M205" s="161">
        <f t="shared" si="234"/>
        <v>0</v>
      </c>
      <c r="N205" s="161">
        <f t="shared" si="234"/>
        <v>0</v>
      </c>
      <c r="O205" s="161">
        <f t="shared" si="234"/>
        <v>0</v>
      </c>
      <c r="P205" s="161">
        <f t="shared" si="234"/>
        <v>0</v>
      </c>
      <c r="Q205" s="161">
        <f t="shared" si="234"/>
        <v>0</v>
      </c>
      <c r="R205" s="161">
        <f t="shared" si="234"/>
        <v>0</v>
      </c>
      <c r="S205" s="161">
        <f t="shared" si="233"/>
        <v>0</v>
      </c>
      <c r="T205" s="161">
        <f t="shared" si="233"/>
        <v>0</v>
      </c>
      <c r="U205" s="161">
        <f t="shared" si="232"/>
        <v>0</v>
      </c>
      <c r="V205" s="161">
        <f t="shared" si="232"/>
        <v>0</v>
      </c>
      <c r="W205" s="161">
        <f t="shared" si="233"/>
        <v>0</v>
      </c>
      <c r="X205" s="161">
        <f t="shared" si="233"/>
        <v>0</v>
      </c>
      <c r="Y205" s="161">
        <f t="shared" si="227"/>
        <v>0</v>
      </c>
      <c r="Z205" s="161">
        <f t="shared" si="228"/>
        <v>0</v>
      </c>
      <c r="AA205" s="161">
        <f t="shared" si="228"/>
        <v>0</v>
      </c>
      <c r="AB205" s="161">
        <f t="shared" si="233"/>
        <v>0</v>
      </c>
      <c r="AC205" s="161">
        <f t="shared" si="233"/>
        <v>0</v>
      </c>
      <c r="AD205" s="161">
        <f t="shared" si="233"/>
        <v>0</v>
      </c>
      <c r="AE205" s="161">
        <f t="shared" si="233"/>
        <v>0</v>
      </c>
      <c r="AF205" s="174">
        <f t="shared" si="233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234"/>
        <v>0</v>
      </c>
      <c r="D206" s="161">
        <f t="shared" si="234"/>
        <v>0</v>
      </c>
      <c r="E206" s="161">
        <f t="shared" si="234"/>
        <v>0</v>
      </c>
      <c r="F206" s="161">
        <f t="shared" si="234"/>
        <v>0</v>
      </c>
      <c r="G206" s="161">
        <f t="shared" si="234"/>
        <v>0</v>
      </c>
      <c r="H206" s="161">
        <f t="shared" si="234"/>
        <v>0</v>
      </c>
      <c r="I206" s="161">
        <f t="shared" si="234"/>
        <v>0</v>
      </c>
      <c r="J206" s="161">
        <f t="shared" si="234"/>
        <v>0</v>
      </c>
      <c r="K206" s="161">
        <f t="shared" si="234"/>
        <v>0</v>
      </c>
      <c r="L206" s="161">
        <f t="shared" si="234"/>
        <v>0</v>
      </c>
      <c r="M206" s="161">
        <f t="shared" si="234"/>
        <v>0</v>
      </c>
      <c r="N206" s="161">
        <f t="shared" si="234"/>
        <v>0</v>
      </c>
      <c r="O206" s="161">
        <f t="shared" si="234"/>
        <v>0</v>
      </c>
      <c r="P206" s="161">
        <f t="shared" si="234"/>
        <v>0</v>
      </c>
      <c r="Q206" s="161">
        <f t="shared" si="234"/>
        <v>0</v>
      </c>
      <c r="R206" s="161">
        <f t="shared" si="234"/>
        <v>0</v>
      </c>
      <c r="S206" s="161">
        <f t="shared" si="233"/>
        <v>0</v>
      </c>
      <c r="T206" s="161">
        <f t="shared" si="233"/>
        <v>0</v>
      </c>
      <c r="U206" s="161">
        <f t="shared" si="232"/>
        <v>0</v>
      </c>
      <c r="V206" s="161">
        <f t="shared" si="232"/>
        <v>0</v>
      </c>
      <c r="W206" s="161">
        <f t="shared" si="233"/>
        <v>0</v>
      </c>
      <c r="X206" s="161">
        <f t="shared" si="233"/>
        <v>0</v>
      </c>
      <c r="Y206" s="161">
        <f t="shared" si="227"/>
        <v>0</v>
      </c>
      <c r="Z206" s="161">
        <f t="shared" si="228"/>
        <v>0</v>
      </c>
      <c r="AA206" s="161">
        <f t="shared" si="228"/>
        <v>0</v>
      </c>
      <c r="AB206" s="161">
        <f t="shared" si="233"/>
        <v>0</v>
      </c>
      <c r="AC206" s="161">
        <f t="shared" si="233"/>
        <v>0</v>
      </c>
      <c r="AD206" s="161">
        <f t="shared" si="233"/>
        <v>0</v>
      </c>
      <c r="AE206" s="161">
        <f t="shared" si="233"/>
        <v>0</v>
      </c>
      <c r="AF206" s="174">
        <f t="shared" si="233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234"/>
        <v>0</v>
      </c>
      <c r="D207" s="161">
        <f t="shared" si="234"/>
        <v>0</v>
      </c>
      <c r="E207" s="161">
        <f t="shared" si="234"/>
        <v>0</v>
      </c>
      <c r="F207" s="161">
        <f t="shared" si="234"/>
        <v>0</v>
      </c>
      <c r="G207" s="161">
        <f t="shared" si="234"/>
        <v>0</v>
      </c>
      <c r="H207" s="161">
        <f t="shared" si="234"/>
        <v>0</v>
      </c>
      <c r="I207" s="161">
        <f t="shared" si="234"/>
        <v>0</v>
      </c>
      <c r="J207" s="161">
        <f t="shared" si="234"/>
        <v>0</v>
      </c>
      <c r="K207" s="161">
        <f t="shared" si="234"/>
        <v>0</v>
      </c>
      <c r="L207" s="161">
        <f t="shared" si="234"/>
        <v>0</v>
      </c>
      <c r="M207" s="161">
        <f t="shared" si="234"/>
        <v>0</v>
      </c>
      <c r="N207" s="161">
        <f t="shared" si="234"/>
        <v>0</v>
      </c>
      <c r="O207" s="161">
        <f t="shared" si="234"/>
        <v>0</v>
      </c>
      <c r="P207" s="161">
        <f t="shared" si="234"/>
        <v>0</v>
      </c>
      <c r="Q207" s="161">
        <f t="shared" si="234"/>
        <v>0</v>
      </c>
      <c r="R207" s="161">
        <f t="shared" si="234"/>
        <v>0</v>
      </c>
      <c r="S207" s="161">
        <f t="shared" si="233"/>
        <v>0</v>
      </c>
      <c r="T207" s="161">
        <f t="shared" si="233"/>
        <v>0</v>
      </c>
      <c r="U207" s="161">
        <f t="shared" si="232"/>
        <v>0</v>
      </c>
      <c r="V207" s="161">
        <f t="shared" si="232"/>
        <v>0</v>
      </c>
      <c r="W207" s="161">
        <f t="shared" si="233"/>
        <v>0</v>
      </c>
      <c r="X207" s="161">
        <f t="shared" si="233"/>
        <v>0</v>
      </c>
      <c r="Y207" s="161">
        <f t="shared" si="227"/>
        <v>0</v>
      </c>
      <c r="Z207" s="161">
        <f t="shared" si="228"/>
        <v>0</v>
      </c>
      <c r="AA207" s="161">
        <f t="shared" si="228"/>
        <v>0</v>
      </c>
      <c r="AB207" s="161">
        <f t="shared" si="233"/>
        <v>0</v>
      </c>
      <c r="AC207" s="161">
        <f t="shared" si="233"/>
        <v>0</v>
      </c>
      <c r="AD207" s="161">
        <f t="shared" si="233"/>
        <v>0</v>
      </c>
      <c r="AE207" s="161">
        <f t="shared" si="233"/>
        <v>0</v>
      </c>
      <c r="AF207" s="174">
        <f t="shared" si="233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234"/>
        <v>0</v>
      </c>
      <c r="D208" s="161">
        <f t="shared" si="234"/>
        <v>0</v>
      </c>
      <c r="E208" s="161">
        <f t="shared" si="234"/>
        <v>0</v>
      </c>
      <c r="F208" s="161">
        <f t="shared" si="234"/>
        <v>0</v>
      </c>
      <c r="G208" s="161">
        <f t="shared" si="234"/>
        <v>0</v>
      </c>
      <c r="H208" s="161">
        <f t="shared" si="234"/>
        <v>0</v>
      </c>
      <c r="I208" s="161">
        <f t="shared" si="234"/>
        <v>0</v>
      </c>
      <c r="J208" s="161">
        <f t="shared" si="234"/>
        <v>0</v>
      </c>
      <c r="K208" s="161">
        <f t="shared" si="234"/>
        <v>0</v>
      </c>
      <c r="L208" s="161">
        <f t="shared" si="234"/>
        <v>0</v>
      </c>
      <c r="M208" s="161">
        <f t="shared" si="234"/>
        <v>0</v>
      </c>
      <c r="N208" s="161">
        <f t="shared" si="234"/>
        <v>0</v>
      </c>
      <c r="O208" s="161">
        <f t="shared" si="234"/>
        <v>0</v>
      </c>
      <c r="P208" s="161">
        <f t="shared" si="234"/>
        <v>0</v>
      </c>
      <c r="Q208" s="161">
        <f t="shared" si="234"/>
        <v>0</v>
      </c>
      <c r="R208" s="161">
        <f t="shared" si="234"/>
        <v>0</v>
      </c>
      <c r="S208" s="161">
        <f t="shared" si="233"/>
        <v>0</v>
      </c>
      <c r="T208" s="161">
        <f t="shared" si="233"/>
        <v>0</v>
      </c>
      <c r="U208" s="161">
        <f t="shared" si="232"/>
        <v>0</v>
      </c>
      <c r="V208" s="161">
        <f t="shared" si="232"/>
        <v>0</v>
      </c>
      <c r="W208" s="161">
        <f t="shared" si="233"/>
        <v>0</v>
      </c>
      <c r="X208" s="161">
        <f t="shared" si="233"/>
        <v>0</v>
      </c>
      <c r="Y208" s="161">
        <f t="shared" si="227"/>
        <v>0</v>
      </c>
      <c r="Z208" s="161">
        <f t="shared" si="228"/>
        <v>0</v>
      </c>
      <c r="AA208" s="161">
        <f t="shared" si="228"/>
        <v>0</v>
      </c>
      <c r="AB208" s="161">
        <f t="shared" si="233"/>
        <v>0</v>
      </c>
      <c r="AC208" s="161">
        <f t="shared" si="233"/>
        <v>0</v>
      </c>
      <c r="AD208" s="161">
        <f t="shared" si="233"/>
        <v>0</v>
      </c>
      <c r="AE208" s="161">
        <f t="shared" si="233"/>
        <v>0</v>
      </c>
      <c r="AF208" s="174">
        <f t="shared" si="233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234"/>
        <v>0</v>
      </c>
      <c r="D209" s="161">
        <f t="shared" si="234"/>
        <v>0</v>
      </c>
      <c r="E209" s="161">
        <f t="shared" si="234"/>
        <v>0</v>
      </c>
      <c r="F209" s="161">
        <f t="shared" si="234"/>
        <v>0</v>
      </c>
      <c r="G209" s="161">
        <f t="shared" si="234"/>
        <v>0</v>
      </c>
      <c r="H209" s="161">
        <f t="shared" si="234"/>
        <v>0</v>
      </c>
      <c r="I209" s="161">
        <f t="shared" si="234"/>
        <v>0</v>
      </c>
      <c r="J209" s="161">
        <f t="shared" si="234"/>
        <v>0</v>
      </c>
      <c r="K209" s="161">
        <f t="shared" si="234"/>
        <v>0</v>
      </c>
      <c r="L209" s="161">
        <f t="shared" si="234"/>
        <v>0</v>
      </c>
      <c r="M209" s="161">
        <f t="shared" si="234"/>
        <v>0</v>
      </c>
      <c r="N209" s="161">
        <f t="shared" si="234"/>
        <v>0</v>
      </c>
      <c r="O209" s="161">
        <f t="shared" si="234"/>
        <v>0</v>
      </c>
      <c r="P209" s="161">
        <f t="shared" si="234"/>
        <v>0</v>
      </c>
      <c r="Q209" s="161">
        <f t="shared" si="234"/>
        <v>0</v>
      </c>
      <c r="R209" s="161">
        <f t="shared" si="234"/>
        <v>0</v>
      </c>
      <c r="S209" s="161">
        <f t="shared" si="233"/>
        <v>0</v>
      </c>
      <c r="T209" s="161">
        <f t="shared" si="233"/>
        <v>0</v>
      </c>
      <c r="U209" s="161">
        <f t="shared" si="232"/>
        <v>0</v>
      </c>
      <c r="V209" s="161">
        <f t="shared" si="232"/>
        <v>0</v>
      </c>
      <c r="W209" s="161">
        <f t="shared" si="233"/>
        <v>0</v>
      </c>
      <c r="X209" s="161">
        <f t="shared" si="233"/>
        <v>0</v>
      </c>
      <c r="Y209" s="161">
        <f t="shared" si="227"/>
        <v>0</v>
      </c>
      <c r="Z209" s="161">
        <f t="shared" si="228"/>
        <v>0</v>
      </c>
      <c r="AA209" s="161">
        <f t="shared" si="228"/>
        <v>0</v>
      </c>
      <c r="AB209" s="161">
        <f t="shared" si="233"/>
        <v>0</v>
      </c>
      <c r="AC209" s="161">
        <f t="shared" si="233"/>
        <v>0</v>
      </c>
      <c r="AD209" s="161">
        <f t="shared" si="233"/>
        <v>0</v>
      </c>
      <c r="AE209" s="161">
        <f t="shared" si="233"/>
        <v>0</v>
      </c>
      <c r="AF209" s="174">
        <f t="shared" si="233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234"/>
        <v>0</v>
      </c>
      <c r="D210" s="161">
        <f t="shared" si="234"/>
        <v>0</v>
      </c>
      <c r="E210" s="161">
        <f t="shared" si="234"/>
        <v>0</v>
      </c>
      <c r="F210" s="161">
        <f t="shared" si="234"/>
        <v>0</v>
      </c>
      <c r="G210" s="161">
        <f t="shared" si="234"/>
        <v>0</v>
      </c>
      <c r="H210" s="161">
        <f t="shared" si="234"/>
        <v>0</v>
      </c>
      <c r="I210" s="161">
        <f t="shared" si="234"/>
        <v>0</v>
      </c>
      <c r="J210" s="161">
        <f t="shared" si="234"/>
        <v>0</v>
      </c>
      <c r="K210" s="161">
        <f t="shared" si="234"/>
        <v>0</v>
      </c>
      <c r="L210" s="161">
        <f t="shared" si="234"/>
        <v>0</v>
      </c>
      <c r="M210" s="161">
        <f t="shared" si="234"/>
        <v>0</v>
      </c>
      <c r="N210" s="161">
        <f t="shared" si="234"/>
        <v>0</v>
      </c>
      <c r="O210" s="161">
        <f t="shared" si="234"/>
        <v>0</v>
      </c>
      <c r="P210" s="161">
        <f t="shared" si="234"/>
        <v>0</v>
      </c>
      <c r="Q210" s="161">
        <f t="shared" si="234"/>
        <v>0</v>
      </c>
      <c r="R210" s="161">
        <f t="shared" si="234"/>
        <v>0</v>
      </c>
      <c r="S210" s="161">
        <f t="shared" si="233"/>
        <v>0</v>
      </c>
      <c r="T210" s="161">
        <f t="shared" si="233"/>
        <v>0</v>
      </c>
      <c r="U210" s="161">
        <f t="shared" si="232"/>
        <v>0</v>
      </c>
      <c r="V210" s="161">
        <f t="shared" si="233"/>
        <v>0</v>
      </c>
      <c r="W210" s="161">
        <f t="shared" si="233"/>
        <v>0</v>
      </c>
      <c r="X210" s="161">
        <f t="shared" si="233"/>
        <v>0</v>
      </c>
      <c r="Y210" s="161">
        <f t="shared" si="227"/>
        <v>0</v>
      </c>
      <c r="Z210" s="161">
        <f t="shared" si="228"/>
        <v>0</v>
      </c>
      <c r="AA210" s="161">
        <f t="shared" si="228"/>
        <v>0</v>
      </c>
      <c r="AB210" s="161">
        <f t="shared" si="233"/>
        <v>0</v>
      </c>
      <c r="AC210" s="161">
        <f t="shared" si="233"/>
        <v>0</v>
      </c>
      <c r="AD210" s="161">
        <f t="shared" si="233"/>
        <v>0</v>
      </c>
      <c r="AE210" s="161">
        <f t="shared" si="233"/>
        <v>0</v>
      </c>
      <c r="AF210" s="174">
        <f t="shared" si="233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234"/>
        <v>0</v>
      </c>
      <c r="D211" s="161">
        <f t="shared" si="234"/>
        <v>0</v>
      </c>
      <c r="E211" s="161">
        <f t="shared" si="234"/>
        <v>0</v>
      </c>
      <c r="F211" s="161">
        <f t="shared" si="234"/>
        <v>0</v>
      </c>
      <c r="G211" s="161">
        <f t="shared" si="234"/>
        <v>0</v>
      </c>
      <c r="H211" s="161">
        <f t="shared" si="234"/>
        <v>0</v>
      </c>
      <c r="I211" s="161">
        <f t="shared" si="234"/>
        <v>0</v>
      </c>
      <c r="J211" s="161">
        <f t="shared" si="234"/>
        <v>0</v>
      </c>
      <c r="K211" s="161">
        <f t="shared" si="234"/>
        <v>0</v>
      </c>
      <c r="L211" s="161">
        <f t="shared" si="234"/>
        <v>0</v>
      </c>
      <c r="M211" s="161">
        <f t="shared" si="234"/>
        <v>0</v>
      </c>
      <c r="N211" s="161">
        <f t="shared" si="234"/>
        <v>0</v>
      </c>
      <c r="O211" s="161">
        <f t="shared" si="234"/>
        <v>0</v>
      </c>
      <c r="P211" s="161">
        <f t="shared" si="234"/>
        <v>0</v>
      </c>
      <c r="Q211" s="161">
        <f t="shared" si="234"/>
        <v>0</v>
      </c>
      <c r="R211" s="161">
        <f t="shared" si="234"/>
        <v>0</v>
      </c>
      <c r="S211" s="161">
        <f t="shared" si="233"/>
        <v>0</v>
      </c>
      <c r="T211" s="161">
        <f t="shared" si="233"/>
        <v>0</v>
      </c>
      <c r="U211" s="161">
        <f t="shared" si="232"/>
        <v>0</v>
      </c>
      <c r="V211" s="161">
        <f t="shared" si="233"/>
        <v>0</v>
      </c>
      <c r="W211" s="161">
        <f t="shared" si="233"/>
        <v>0</v>
      </c>
      <c r="X211" s="161">
        <f t="shared" si="233"/>
        <v>0</v>
      </c>
      <c r="Y211" s="161">
        <f t="shared" si="227"/>
        <v>0</v>
      </c>
      <c r="Z211" s="161">
        <f t="shared" si="228"/>
        <v>0</v>
      </c>
      <c r="AA211" s="161">
        <f t="shared" si="228"/>
        <v>0</v>
      </c>
      <c r="AB211" s="161">
        <f t="shared" si="233"/>
        <v>0</v>
      </c>
      <c r="AC211" s="161">
        <f t="shared" si="233"/>
        <v>0</v>
      </c>
      <c r="AD211" s="161">
        <f t="shared" si="233"/>
        <v>0</v>
      </c>
      <c r="AE211" s="161">
        <f t="shared" si="233"/>
        <v>0</v>
      </c>
      <c r="AF211" s="174">
        <f t="shared" si="233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234"/>
        <v>0</v>
      </c>
      <c r="D212" s="161">
        <f t="shared" si="234"/>
        <v>0</v>
      </c>
      <c r="E212" s="161">
        <f t="shared" si="234"/>
        <v>0</v>
      </c>
      <c r="F212" s="161">
        <f t="shared" si="234"/>
        <v>0</v>
      </c>
      <c r="G212" s="161">
        <f t="shared" si="234"/>
        <v>0</v>
      </c>
      <c r="H212" s="161">
        <f t="shared" si="234"/>
        <v>0</v>
      </c>
      <c r="I212" s="161">
        <f t="shared" si="234"/>
        <v>0</v>
      </c>
      <c r="J212" s="161">
        <f t="shared" si="234"/>
        <v>0</v>
      </c>
      <c r="K212" s="161">
        <f t="shared" si="234"/>
        <v>0</v>
      </c>
      <c r="L212" s="161">
        <f t="shared" si="234"/>
        <v>0</v>
      </c>
      <c r="M212" s="161">
        <f t="shared" si="234"/>
        <v>0</v>
      </c>
      <c r="N212" s="161">
        <f t="shared" si="234"/>
        <v>0</v>
      </c>
      <c r="O212" s="161">
        <f t="shared" si="234"/>
        <v>0</v>
      </c>
      <c r="P212" s="161">
        <f t="shared" si="234"/>
        <v>0</v>
      </c>
      <c r="Q212" s="161">
        <f t="shared" si="234"/>
        <v>0</v>
      </c>
      <c r="R212" s="161">
        <f t="shared" si="234"/>
        <v>0</v>
      </c>
      <c r="S212" s="161">
        <f t="shared" si="233"/>
        <v>0</v>
      </c>
      <c r="T212" s="161">
        <f t="shared" si="233"/>
        <v>0</v>
      </c>
      <c r="U212" s="161">
        <f t="shared" si="232"/>
        <v>0</v>
      </c>
      <c r="V212" s="161">
        <f t="shared" si="233"/>
        <v>0</v>
      </c>
      <c r="W212" s="161">
        <f t="shared" si="233"/>
        <v>0</v>
      </c>
      <c r="X212" s="161">
        <f t="shared" si="233"/>
        <v>0</v>
      </c>
      <c r="Y212" s="161">
        <f t="shared" si="227"/>
        <v>0</v>
      </c>
      <c r="Z212" s="161">
        <f t="shared" si="228"/>
        <v>0</v>
      </c>
      <c r="AA212" s="161">
        <f t="shared" si="228"/>
        <v>0</v>
      </c>
      <c r="AB212" s="161">
        <f t="shared" si="233"/>
        <v>0</v>
      </c>
      <c r="AC212" s="161">
        <f t="shared" si="233"/>
        <v>0</v>
      </c>
      <c r="AD212" s="161">
        <f t="shared" si="233"/>
        <v>0</v>
      </c>
      <c r="AE212" s="161">
        <f t="shared" si="233"/>
        <v>0</v>
      </c>
      <c r="AF212" s="174">
        <f t="shared" si="233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234"/>
        <v>0</v>
      </c>
      <c r="D213" s="161">
        <f t="shared" si="234"/>
        <v>0</v>
      </c>
      <c r="E213" s="161">
        <f t="shared" si="234"/>
        <v>0</v>
      </c>
      <c r="F213" s="161">
        <f t="shared" si="234"/>
        <v>0</v>
      </c>
      <c r="G213" s="161">
        <f t="shared" si="234"/>
        <v>0</v>
      </c>
      <c r="H213" s="161">
        <f t="shared" si="234"/>
        <v>0</v>
      </c>
      <c r="I213" s="161">
        <f t="shared" si="234"/>
        <v>0</v>
      </c>
      <c r="J213" s="161">
        <f t="shared" si="234"/>
        <v>0</v>
      </c>
      <c r="K213" s="161">
        <f t="shared" si="234"/>
        <v>0</v>
      </c>
      <c r="L213" s="161">
        <f t="shared" si="234"/>
        <v>0</v>
      </c>
      <c r="M213" s="161">
        <f t="shared" si="234"/>
        <v>0</v>
      </c>
      <c r="N213" s="161">
        <f t="shared" si="234"/>
        <v>0</v>
      </c>
      <c r="O213" s="161">
        <f t="shared" si="234"/>
        <v>0</v>
      </c>
      <c r="P213" s="161">
        <f t="shared" si="234"/>
        <v>0</v>
      </c>
      <c r="Q213" s="161">
        <f t="shared" si="234"/>
        <v>0</v>
      </c>
      <c r="R213" s="161">
        <f t="shared" si="234"/>
        <v>0</v>
      </c>
      <c r="S213" s="161">
        <f t="shared" si="233"/>
        <v>0</v>
      </c>
      <c r="T213" s="161">
        <f t="shared" si="233"/>
        <v>0</v>
      </c>
      <c r="U213" s="161">
        <f t="shared" si="232"/>
        <v>0</v>
      </c>
      <c r="V213" s="161">
        <f t="shared" si="233"/>
        <v>0</v>
      </c>
      <c r="W213" s="161">
        <f t="shared" si="233"/>
        <v>0</v>
      </c>
      <c r="X213" s="161">
        <f t="shared" si="233"/>
        <v>0</v>
      </c>
      <c r="Y213" s="161">
        <f t="shared" si="227"/>
        <v>0</v>
      </c>
      <c r="Z213" s="161">
        <f t="shared" si="228"/>
        <v>0</v>
      </c>
      <c r="AA213" s="161">
        <f t="shared" si="228"/>
        <v>0</v>
      </c>
      <c r="AB213" s="161">
        <f t="shared" si="233"/>
        <v>0</v>
      </c>
      <c r="AC213" s="161">
        <f t="shared" si="233"/>
        <v>0</v>
      </c>
      <c r="AD213" s="161">
        <f t="shared" si="233"/>
        <v>0</v>
      </c>
      <c r="AE213" s="161">
        <f t="shared" si="233"/>
        <v>0</v>
      </c>
      <c r="AF213" s="174">
        <f t="shared" si="233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234"/>
        <v>0</v>
      </c>
      <c r="D214" s="161">
        <f t="shared" si="234"/>
        <v>0</v>
      </c>
      <c r="E214" s="161">
        <f t="shared" si="234"/>
        <v>0</v>
      </c>
      <c r="F214" s="161">
        <f t="shared" si="234"/>
        <v>0</v>
      </c>
      <c r="G214" s="161">
        <f t="shared" si="234"/>
        <v>0</v>
      </c>
      <c r="H214" s="161">
        <f t="shared" si="234"/>
        <v>0</v>
      </c>
      <c r="I214" s="161">
        <f t="shared" si="234"/>
        <v>0</v>
      </c>
      <c r="J214" s="161">
        <f t="shared" si="234"/>
        <v>0</v>
      </c>
      <c r="K214" s="161">
        <f t="shared" si="234"/>
        <v>0</v>
      </c>
      <c r="L214" s="161">
        <f t="shared" si="234"/>
        <v>0</v>
      </c>
      <c r="M214" s="161">
        <f t="shared" si="234"/>
        <v>0</v>
      </c>
      <c r="N214" s="161">
        <f t="shared" si="234"/>
        <v>0</v>
      </c>
      <c r="O214" s="161">
        <f t="shared" si="234"/>
        <v>0</v>
      </c>
      <c r="P214" s="161">
        <f t="shared" si="234"/>
        <v>0</v>
      </c>
      <c r="Q214" s="161">
        <f t="shared" si="234"/>
        <v>0</v>
      </c>
      <c r="R214" s="161">
        <f t="shared" si="234"/>
        <v>0</v>
      </c>
      <c r="S214" s="161">
        <f t="shared" si="233"/>
        <v>0</v>
      </c>
      <c r="T214" s="161">
        <f t="shared" ref="T214:U224" si="235">S214</f>
        <v>0</v>
      </c>
      <c r="U214" s="161">
        <f t="shared" si="235"/>
        <v>0</v>
      </c>
      <c r="V214" s="161">
        <f t="shared" si="233"/>
        <v>0</v>
      </c>
      <c r="W214" s="161">
        <f t="shared" si="233"/>
        <v>0</v>
      </c>
      <c r="X214" s="161">
        <f t="shared" si="233"/>
        <v>0</v>
      </c>
      <c r="Y214" s="161">
        <f t="shared" si="227"/>
        <v>0</v>
      </c>
      <c r="Z214" s="161">
        <f t="shared" si="228"/>
        <v>0</v>
      </c>
      <c r="AA214" s="161">
        <f t="shared" si="228"/>
        <v>0</v>
      </c>
      <c r="AB214" s="161">
        <f t="shared" si="233"/>
        <v>0</v>
      </c>
      <c r="AC214" s="161">
        <f t="shared" si="233"/>
        <v>0</v>
      </c>
      <c r="AD214" s="161">
        <f t="shared" si="233"/>
        <v>0</v>
      </c>
      <c r="AE214" s="161">
        <f t="shared" si="233"/>
        <v>0</v>
      </c>
      <c r="AF214" s="174">
        <f t="shared" si="233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234"/>
        <v>0</v>
      </c>
      <c r="D215" s="161">
        <f t="shared" si="234"/>
        <v>0</v>
      </c>
      <c r="E215" s="161">
        <f t="shared" si="234"/>
        <v>0</v>
      </c>
      <c r="F215" s="161">
        <f t="shared" si="234"/>
        <v>0</v>
      </c>
      <c r="G215" s="161">
        <f t="shared" si="234"/>
        <v>0</v>
      </c>
      <c r="H215" s="161">
        <f t="shared" si="234"/>
        <v>0</v>
      </c>
      <c r="I215" s="161">
        <f t="shared" si="234"/>
        <v>0</v>
      </c>
      <c r="J215" s="161">
        <f t="shared" si="234"/>
        <v>0</v>
      </c>
      <c r="K215" s="161">
        <f t="shared" si="234"/>
        <v>0</v>
      </c>
      <c r="L215" s="161">
        <f t="shared" si="234"/>
        <v>0</v>
      </c>
      <c r="M215" s="161">
        <f t="shared" si="234"/>
        <v>0</v>
      </c>
      <c r="N215" s="161">
        <f t="shared" si="234"/>
        <v>0</v>
      </c>
      <c r="O215" s="161">
        <f t="shared" si="234"/>
        <v>0</v>
      </c>
      <c r="P215" s="161">
        <f t="shared" si="234"/>
        <v>0</v>
      </c>
      <c r="Q215" s="161">
        <f t="shared" si="234"/>
        <v>0</v>
      </c>
      <c r="R215" s="161">
        <f t="shared" si="234"/>
        <v>0</v>
      </c>
      <c r="S215" s="161">
        <f t="shared" si="233"/>
        <v>0</v>
      </c>
      <c r="T215" s="161">
        <f t="shared" si="235"/>
        <v>0</v>
      </c>
      <c r="U215" s="161">
        <f t="shared" si="235"/>
        <v>0</v>
      </c>
      <c r="V215" s="161">
        <f t="shared" si="233"/>
        <v>0</v>
      </c>
      <c r="W215" s="161">
        <f t="shared" si="233"/>
        <v>0</v>
      </c>
      <c r="X215" s="161">
        <f t="shared" si="233"/>
        <v>0</v>
      </c>
      <c r="Y215" s="161">
        <f t="shared" si="227"/>
        <v>0</v>
      </c>
      <c r="Z215" s="161">
        <f t="shared" si="228"/>
        <v>0</v>
      </c>
      <c r="AA215" s="161">
        <f t="shared" si="228"/>
        <v>0</v>
      </c>
      <c r="AB215" s="161">
        <f t="shared" si="233"/>
        <v>0</v>
      </c>
      <c r="AC215" s="161">
        <f t="shared" si="233"/>
        <v>0</v>
      </c>
      <c r="AD215" s="161">
        <f t="shared" si="233"/>
        <v>0</v>
      </c>
      <c r="AE215" s="161">
        <f t="shared" si="233"/>
        <v>0</v>
      </c>
      <c r="AF215" s="174">
        <f t="shared" si="233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234"/>
        <v>0</v>
      </c>
      <c r="D216" s="161">
        <f t="shared" si="234"/>
        <v>0</v>
      </c>
      <c r="E216" s="161">
        <f t="shared" si="234"/>
        <v>0</v>
      </c>
      <c r="F216" s="161">
        <f t="shared" si="234"/>
        <v>0</v>
      </c>
      <c r="G216" s="161">
        <f t="shared" si="234"/>
        <v>0</v>
      </c>
      <c r="H216" s="161">
        <f t="shared" si="234"/>
        <v>0</v>
      </c>
      <c r="I216" s="161">
        <f t="shared" si="234"/>
        <v>0</v>
      </c>
      <c r="J216" s="161">
        <f t="shared" si="234"/>
        <v>0</v>
      </c>
      <c r="K216" s="161">
        <f t="shared" si="234"/>
        <v>0</v>
      </c>
      <c r="L216" s="161">
        <f t="shared" si="234"/>
        <v>0</v>
      </c>
      <c r="M216" s="161">
        <f t="shared" si="234"/>
        <v>0</v>
      </c>
      <c r="N216" s="161">
        <f t="shared" si="234"/>
        <v>0</v>
      </c>
      <c r="O216" s="161">
        <f t="shared" si="234"/>
        <v>0</v>
      </c>
      <c r="P216" s="161">
        <f t="shared" si="234"/>
        <v>0</v>
      </c>
      <c r="Q216" s="161">
        <f t="shared" si="234"/>
        <v>0</v>
      </c>
      <c r="R216" s="161">
        <f t="shared" ref="R216:AF231" si="236">Q216</f>
        <v>0</v>
      </c>
      <c r="S216" s="161">
        <f t="shared" si="236"/>
        <v>0</v>
      </c>
      <c r="T216" s="161">
        <f t="shared" si="236"/>
        <v>0</v>
      </c>
      <c r="U216" s="161">
        <f t="shared" si="235"/>
        <v>0</v>
      </c>
      <c r="V216" s="161">
        <f t="shared" si="236"/>
        <v>0</v>
      </c>
      <c r="W216" s="161">
        <f t="shared" si="236"/>
        <v>0</v>
      </c>
      <c r="X216" s="161">
        <f t="shared" si="236"/>
        <v>0</v>
      </c>
      <c r="Y216" s="161">
        <f t="shared" si="227"/>
        <v>0</v>
      </c>
      <c r="Z216" s="161">
        <f t="shared" si="228"/>
        <v>0</v>
      </c>
      <c r="AA216" s="161">
        <f t="shared" si="228"/>
        <v>0</v>
      </c>
      <c r="AB216" s="161">
        <f t="shared" si="236"/>
        <v>0</v>
      </c>
      <c r="AC216" s="161">
        <f t="shared" si="236"/>
        <v>0</v>
      </c>
      <c r="AD216" s="161">
        <f t="shared" si="236"/>
        <v>0</v>
      </c>
      <c r="AE216" s="161">
        <f t="shared" si="236"/>
        <v>0</v>
      </c>
      <c r="AF216" s="174">
        <f t="shared" si="236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237">B217</f>
        <v>0</v>
      </c>
      <c r="D217" s="161">
        <f t="shared" si="237"/>
        <v>0</v>
      </c>
      <c r="E217" s="161">
        <f t="shared" si="237"/>
        <v>0</v>
      </c>
      <c r="F217" s="161">
        <f t="shared" si="237"/>
        <v>0</v>
      </c>
      <c r="G217" s="161">
        <f t="shared" si="237"/>
        <v>0</v>
      </c>
      <c r="H217" s="161">
        <f t="shared" si="237"/>
        <v>0</v>
      </c>
      <c r="I217" s="161">
        <f t="shared" si="237"/>
        <v>0</v>
      </c>
      <c r="J217" s="161">
        <f t="shared" si="237"/>
        <v>0</v>
      </c>
      <c r="K217" s="161">
        <f t="shared" si="237"/>
        <v>0</v>
      </c>
      <c r="L217" s="161">
        <f t="shared" si="237"/>
        <v>0</v>
      </c>
      <c r="M217" s="161">
        <f t="shared" si="237"/>
        <v>0</v>
      </c>
      <c r="N217" s="161">
        <f t="shared" si="237"/>
        <v>0</v>
      </c>
      <c r="O217" s="161">
        <f t="shared" si="237"/>
        <v>0</v>
      </c>
      <c r="P217" s="161">
        <f t="shared" si="237"/>
        <v>0</v>
      </c>
      <c r="Q217" s="161">
        <f t="shared" si="237"/>
        <v>0</v>
      </c>
      <c r="R217" s="161">
        <f t="shared" si="237"/>
        <v>0</v>
      </c>
      <c r="S217" s="161">
        <f t="shared" si="236"/>
        <v>0</v>
      </c>
      <c r="T217" s="161">
        <f t="shared" si="236"/>
        <v>0</v>
      </c>
      <c r="U217" s="161">
        <f t="shared" si="235"/>
        <v>0</v>
      </c>
      <c r="V217" s="161">
        <f t="shared" si="236"/>
        <v>0</v>
      </c>
      <c r="W217" s="161">
        <f t="shared" si="236"/>
        <v>0</v>
      </c>
      <c r="X217" s="161">
        <f t="shared" si="236"/>
        <v>0</v>
      </c>
      <c r="Y217" s="161">
        <f t="shared" si="227"/>
        <v>0</v>
      </c>
      <c r="Z217" s="161">
        <f t="shared" si="228"/>
        <v>0</v>
      </c>
      <c r="AA217" s="161">
        <f t="shared" si="228"/>
        <v>0</v>
      </c>
      <c r="AB217" s="161">
        <f t="shared" si="236"/>
        <v>0</v>
      </c>
      <c r="AC217" s="161">
        <f t="shared" si="236"/>
        <v>0</v>
      </c>
      <c r="AD217" s="161">
        <f t="shared" si="236"/>
        <v>0</v>
      </c>
      <c r="AE217" s="161">
        <f t="shared" si="236"/>
        <v>0</v>
      </c>
      <c r="AF217" s="174">
        <f t="shared" si="236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37"/>
        <v>0</v>
      </c>
      <c r="D218" s="161">
        <f t="shared" si="237"/>
        <v>0</v>
      </c>
      <c r="E218" s="161">
        <f t="shared" si="237"/>
        <v>0</v>
      </c>
      <c r="F218" s="161">
        <f t="shared" si="237"/>
        <v>0</v>
      </c>
      <c r="G218" s="161">
        <f t="shared" si="237"/>
        <v>0</v>
      </c>
      <c r="H218" s="161">
        <f t="shared" si="237"/>
        <v>0</v>
      </c>
      <c r="I218" s="161">
        <f t="shared" si="237"/>
        <v>0</v>
      </c>
      <c r="J218" s="161">
        <f t="shared" si="237"/>
        <v>0</v>
      </c>
      <c r="K218" s="161">
        <f t="shared" si="237"/>
        <v>0</v>
      </c>
      <c r="L218" s="161">
        <f t="shared" si="237"/>
        <v>0</v>
      </c>
      <c r="M218" s="161">
        <f t="shared" si="237"/>
        <v>0</v>
      </c>
      <c r="N218" s="161">
        <f t="shared" si="237"/>
        <v>0</v>
      </c>
      <c r="O218" s="161">
        <f t="shared" si="237"/>
        <v>0</v>
      </c>
      <c r="P218" s="161">
        <f t="shared" si="237"/>
        <v>0</v>
      </c>
      <c r="Q218" s="161">
        <f t="shared" si="237"/>
        <v>0</v>
      </c>
      <c r="R218" s="161">
        <f t="shared" si="237"/>
        <v>0</v>
      </c>
      <c r="S218" s="161">
        <f t="shared" si="236"/>
        <v>0</v>
      </c>
      <c r="T218" s="161">
        <f t="shared" si="236"/>
        <v>0</v>
      </c>
      <c r="U218" s="161">
        <f t="shared" si="235"/>
        <v>0</v>
      </c>
      <c r="V218" s="161">
        <f t="shared" si="236"/>
        <v>0</v>
      </c>
      <c r="W218" s="161">
        <f t="shared" si="236"/>
        <v>0</v>
      </c>
      <c r="X218" s="161">
        <f t="shared" si="236"/>
        <v>0</v>
      </c>
      <c r="Y218" s="161">
        <f t="shared" si="227"/>
        <v>0</v>
      </c>
      <c r="Z218" s="161">
        <f t="shared" si="228"/>
        <v>0</v>
      </c>
      <c r="AA218" s="161">
        <f t="shared" si="228"/>
        <v>0</v>
      </c>
      <c r="AB218" s="161">
        <f t="shared" si="236"/>
        <v>0</v>
      </c>
      <c r="AC218" s="161">
        <f t="shared" si="236"/>
        <v>0</v>
      </c>
      <c r="AD218" s="161">
        <f t="shared" si="236"/>
        <v>0</v>
      </c>
      <c r="AE218" s="161">
        <f t="shared" si="236"/>
        <v>0</v>
      </c>
      <c r="AF218" s="174">
        <f t="shared" si="236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37"/>
        <v>0</v>
      </c>
      <c r="D219" s="161">
        <f t="shared" si="237"/>
        <v>0</v>
      </c>
      <c r="E219" s="161">
        <f t="shared" si="237"/>
        <v>0</v>
      </c>
      <c r="F219" s="161">
        <f t="shared" si="237"/>
        <v>0</v>
      </c>
      <c r="G219" s="161">
        <f t="shared" si="237"/>
        <v>0</v>
      </c>
      <c r="H219" s="161">
        <f t="shared" si="237"/>
        <v>0</v>
      </c>
      <c r="I219" s="161">
        <f t="shared" si="237"/>
        <v>0</v>
      </c>
      <c r="J219" s="161">
        <f t="shared" si="237"/>
        <v>0</v>
      </c>
      <c r="K219" s="161">
        <f t="shared" si="237"/>
        <v>0</v>
      </c>
      <c r="L219" s="161">
        <f t="shared" si="237"/>
        <v>0</v>
      </c>
      <c r="M219" s="161">
        <f t="shared" si="237"/>
        <v>0</v>
      </c>
      <c r="N219" s="161">
        <f t="shared" si="237"/>
        <v>0</v>
      </c>
      <c r="O219" s="161">
        <f t="shared" si="237"/>
        <v>0</v>
      </c>
      <c r="P219" s="161">
        <f t="shared" si="237"/>
        <v>0</v>
      </c>
      <c r="Q219" s="161">
        <f t="shared" si="237"/>
        <v>0</v>
      </c>
      <c r="R219" s="161">
        <f t="shared" si="237"/>
        <v>0</v>
      </c>
      <c r="S219" s="161">
        <f t="shared" si="236"/>
        <v>0</v>
      </c>
      <c r="T219" s="161">
        <f t="shared" si="236"/>
        <v>0</v>
      </c>
      <c r="U219" s="161">
        <f t="shared" si="235"/>
        <v>0</v>
      </c>
      <c r="V219" s="161">
        <f t="shared" si="236"/>
        <v>0</v>
      </c>
      <c r="W219" s="161">
        <f t="shared" si="236"/>
        <v>0</v>
      </c>
      <c r="X219" s="161">
        <f t="shared" si="236"/>
        <v>0</v>
      </c>
      <c r="Y219" s="161">
        <f t="shared" si="227"/>
        <v>0</v>
      </c>
      <c r="Z219" s="161">
        <f t="shared" si="228"/>
        <v>0</v>
      </c>
      <c r="AA219" s="161">
        <f t="shared" si="228"/>
        <v>0</v>
      </c>
      <c r="AB219" s="161">
        <f t="shared" si="236"/>
        <v>0</v>
      </c>
      <c r="AC219" s="161">
        <f t="shared" si="236"/>
        <v>0</v>
      </c>
      <c r="AD219" s="161">
        <f t="shared" si="236"/>
        <v>0</v>
      </c>
      <c r="AE219" s="161">
        <f t="shared" si="236"/>
        <v>0</v>
      </c>
      <c r="AF219" s="174">
        <f t="shared" si="236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37"/>
        <v>0</v>
      </c>
      <c r="D220" s="161">
        <f t="shared" si="237"/>
        <v>0</v>
      </c>
      <c r="E220" s="161">
        <f t="shared" si="237"/>
        <v>0</v>
      </c>
      <c r="F220" s="161">
        <f t="shared" si="237"/>
        <v>0</v>
      </c>
      <c r="G220" s="161">
        <f t="shared" si="237"/>
        <v>0</v>
      </c>
      <c r="H220" s="161">
        <f t="shared" si="237"/>
        <v>0</v>
      </c>
      <c r="I220" s="161">
        <f t="shared" si="237"/>
        <v>0</v>
      </c>
      <c r="J220" s="161">
        <f t="shared" si="237"/>
        <v>0</v>
      </c>
      <c r="K220" s="161">
        <f t="shared" si="237"/>
        <v>0</v>
      </c>
      <c r="L220" s="161">
        <f t="shared" si="237"/>
        <v>0</v>
      </c>
      <c r="M220" s="161">
        <f t="shared" si="237"/>
        <v>0</v>
      </c>
      <c r="N220" s="161">
        <f t="shared" si="237"/>
        <v>0</v>
      </c>
      <c r="O220" s="161">
        <f t="shared" si="237"/>
        <v>0</v>
      </c>
      <c r="P220" s="161">
        <f t="shared" si="237"/>
        <v>0</v>
      </c>
      <c r="Q220" s="161">
        <f t="shared" si="237"/>
        <v>0</v>
      </c>
      <c r="R220" s="161">
        <f t="shared" si="237"/>
        <v>0</v>
      </c>
      <c r="S220" s="161">
        <f t="shared" si="236"/>
        <v>0</v>
      </c>
      <c r="T220" s="161">
        <f t="shared" si="236"/>
        <v>0</v>
      </c>
      <c r="U220" s="161">
        <f t="shared" si="235"/>
        <v>0</v>
      </c>
      <c r="V220" s="161">
        <f t="shared" si="236"/>
        <v>0</v>
      </c>
      <c r="W220" s="161">
        <f t="shared" si="236"/>
        <v>0</v>
      </c>
      <c r="X220" s="161">
        <f t="shared" si="236"/>
        <v>0</v>
      </c>
      <c r="Y220" s="161">
        <f t="shared" si="227"/>
        <v>0</v>
      </c>
      <c r="Z220" s="161">
        <f t="shared" si="228"/>
        <v>0</v>
      </c>
      <c r="AA220" s="161">
        <f t="shared" si="228"/>
        <v>0</v>
      </c>
      <c r="AB220" s="161">
        <f t="shared" si="236"/>
        <v>0</v>
      </c>
      <c r="AC220" s="161">
        <f t="shared" si="236"/>
        <v>0</v>
      </c>
      <c r="AD220" s="161">
        <f t="shared" si="236"/>
        <v>0</v>
      </c>
      <c r="AE220" s="161">
        <f t="shared" si="236"/>
        <v>0</v>
      </c>
      <c r="AF220" s="174">
        <f t="shared" si="236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37"/>
        <v>0</v>
      </c>
      <c r="D221" s="161">
        <f t="shared" si="237"/>
        <v>0</v>
      </c>
      <c r="E221" s="161">
        <f t="shared" si="237"/>
        <v>0</v>
      </c>
      <c r="F221" s="161">
        <f t="shared" si="237"/>
        <v>0</v>
      </c>
      <c r="G221" s="161">
        <f t="shared" si="237"/>
        <v>0</v>
      </c>
      <c r="H221" s="161">
        <f t="shared" si="237"/>
        <v>0</v>
      </c>
      <c r="I221" s="161">
        <f t="shared" si="237"/>
        <v>0</v>
      </c>
      <c r="J221" s="161">
        <f t="shared" si="237"/>
        <v>0</v>
      </c>
      <c r="K221" s="161">
        <f t="shared" si="237"/>
        <v>0</v>
      </c>
      <c r="L221" s="161">
        <f t="shared" si="237"/>
        <v>0</v>
      </c>
      <c r="M221" s="161">
        <f t="shared" si="237"/>
        <v>0</v>
      </c>
      <c r="N221" s="161">
        <f t="shared" si="237"/>
        <v>0</v>
      </c>
      <c r="O221" s="161">
        <f t="shared" si="237"/>
        <v>0</v>
      </c>
      <c r="P221" s="161">
        <f t="shared" si="237"/>
        <v>0</v>
      </c>
      <c r="Q221" s="161">
        <f t="shared" si="237"/>
        <v>0</v>
      </c>
      <c r="R221" s="161">
        <f t="shared" si="237"/>
        <v>0</v>
      </c>
      <c r="S221" s="161">
        <f t="shared" si="236"/>
        <v>0</v>
      </c>
      <c r="T221" s="161">
        <f t="shared" si="236"/>
        <v>0</v>
      </c>
      <c r="U221" s="161">
        <f t="shared" si="235"/>
        <v>0</v>
      </c>
      <c r="V221" s="161">
        <f t="shared" si="236"/>
        <v>0</v>
      </c>
      <c r="W221" s="161">
        <f t="shared" si="236"/>
        <v>0</v>
      </c>
      <c r="X221" s="161">
        <f t="shared" si="236"/>
        <v>0</v>
      </c>
      <c r="Y221" s="161">
        <f t="shared" si="227"/>
        <v>0</v>
      </c>
      <c r="Z221" s="161">
        <f t="shared" si="228"/>
        <v>0</v>
      </c>
      <c r="AA221" s="161">
        <f t="shared" si="228"/>
        <v>0</v>
      </c>
      <c r="AB221" s="161">
        <f t="shared" si="236"/>
        <v>0</v>
      </c>
      <c r="AC221" s="161">
        <f t="shared" si="236"/>
        <v>0</v>
      </c>
      <c r="AD221" s="161">
        <f t="shared" si="236"/>
        <v>0</v>
      </c>
      <c r="AE221" s="161">
        <f t="shared" si="236"/>
        <v>0</v>
      </c>
      <c r="AF221" s="174">
        <f t="shared" si="236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37"/>
        <v>0</v>
      </c>
      <c r="D222" s="161">
        <f t="shared" si="237"/>
        <v>0</v>
      </c>
      <c r="E222" s="161">
        <f t="shared" si="237"/>
        <v>0</v>
      </c>
      <c r="F222" s="161">
        <f t="shared" si="237"/>
        <v>0</v>
      </c>
      <c r="G222" s="161">
        <f t="shared" si="237"/>
        <v>0</v>
      </c>
      <c r="H222" s="161">
        <f t="shared" si="237"/>
        <v>0</v>
      </c>
      <c r="I222" s="161">
        <f t="shared" si="237"/>
        <v>0</v>
      </c>
      <c r="J222" s="161">
        <f t="shared" si="237"/>
        <v>0</v>
      </c>
      <c r="K222" s="161">
        <f t="shared" si="237"/>
        <v>0</v>
      </c>
      <c r="L222" s="161">
        <f t="shared" si="237"/>
        <v>0</v>
      </c>
      <c r="M222" s="161">
        <f t="shared" si="237"/>
        <v>0</v>
      </c>
      <c r="N222" s="161">
        <f t="shared" si="237"/>
        <v>0</v>
      </c>
      <c r="O222" s="161">
        <f t="shared" si="237"/>
        <v>0</v>
      </c>
      <c r="P222" s="161">
        <f t="shared" si="237"/>
        <v>0</v>
      </c>
      <c r="Q222" s="161">
        <f t="shared" si="237"/>
        <v>0</v>
      </c>
      <c r="R222" s="161">
        <f t="shared" si="237"/>
        <v>0</v>
      </c>
      <c r="S222" s="161">
        <f t="shared" si="236"/>
        <v>0</v>
      </c>
      <c r="T222" s="161">
        <f t="shared" si="236"/>
        <v>0</v>
      </c>
      <c r="U222" s="161">
        <f t="shared" si="235"/>
        <v>0</v>
      </c>
      <c r="V222" s="161">
        <f t="shared" si="236"/>
        <v>0</v>
      </c>
      <c r="W222" s="161">
        <f t="shared" si="236"/>
        <v>0</v>
      </c>
      <c r="X222" s="161">
        <f t="shared" si="236"/>
        <v>0</v>
      </c>
      <c r="Y222" s="161">
        <f t="shared" si="227"/>
        <v>0</v>
      </c>
      <c r="Z222" s="161">
        <f t="shared" si="228"/>
        <v>0</v>
      </c>
      <c r="AA222" s="161">
        <f t="shared" si="228"/>
        <v>0</v>
      </c>
      <c r="AB222" s="161">
        <f t="shared" si="236"/>
        <v>0</v>
      </c>
      <c r="AC222" s="161">
        <f t="shared" si="236"/>
        <v>0</v>
      </c>
      <c r="AD222" s="161">
        <f t="shared" si="236"/>
        <v>0</v>
      </c>
      <c r="AE222" s="161">
        <f t="shared" si="236"/>
        <v>0</v>
      </c>
      <c r="AF222" s="174">
        <f t="shared" si="236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37"/>
        <v>0</v>
      </c>
      <c r="D223" s="161">
        <f t="shared" si="237"/>
        <v>0</v>
      </c>
      <c r="E223" s="161">
        <f t="shared" si="237"/>
        <v>0</v>
      </c>
      <c r="F223" s="161">
        <f t="shared" si="237"/>
        <v>0</v>
      </c>
      <c r="G223" s="161">
        <f t="shared" si="237"/>
        <v>0</v>
      </c>
      <c r="H223" s="161">
        <f t="shared" si="237"/>
        <v>0</v>
      </c>
      <c r="I223" s="161">
        <f t="shared" si="237"/>
        <v>0</v>
      </c>
      <c r="J223" s="161">
        <f t="shared" si="237"/>
        <v>0</v>
      </c>
      <c r="K223" s="161">
        <f t="shared" si="237"/>
        <v>0</v>
      </c>
      <c r="L223" s="161">
        <f t="shared" si="237"/>
        <v>0</v>
      </c>
      <c r="M223" s="161">
        <f t="shared" si="237"/>
        <v>0</v>
      </c>
      <c r="N223" s="161">
        <f t="shared" si="237"/>
        <v>0</v>
      </c>
      <c r="O223" s="161">
        <f t="shared" si="237"/>
        <v>0</v>
      </c>
      <c r="P223" s="161">
        <f t="shared" si="237"/>
        <v>0</v>
      </c>
      <c r="Q223" s="161">
        <f t="shared" si="237"/>
        <v>0</v>
      </c>
      <c r="R223" s="161">
        <f t="shared" si="237"/>
        <v>0</v>
      </c>
      <c r="S223" s="161">
        <f t="shared" si="236"/>
        <v>0</v>
      </c>
      <c r="T223" s="161">
        <f t="shared" si="236"/>
        <v>0</v>
      </c>
      <c r="U223" s="161">
        <f t="shared" si="235"/>
        <v>0</v>
      </c>
      <c r="V223" s="161">
        <f t="shared" si="236"/>
        <v>0</v>
      </c>
      <c r="W223" s="161">
        <f t="shared" si="236"/>
        <v>0</v>
      </c>
      <c r="X223" s="161">
        <f t="shared" si="236"/>
        <v>0</v>
      </c>
      <c r="Y223" s="161">
        <f t="shared" si="227"/>
        <v>0</v>
      </c>
      <c r="Z223" s="161">
        <f t="shared" si="228"/>
        <v>0</v>
      </c>
      <c r="AA223" s="161">
        <f t="shared" si="228"/>
        <v>0</v>
      </c>
      <c r="AB223" s="161">
        <f t="shared" si="236"/>
        <v>0</v>
      </c>
      <c r="AC223" s="161">
        <f t="shared" si="236"/>
        <v>0</v>
      </c>
      <c r="AD223" s="161">
        <f t="shared" si="236"/>
        <v>0</v>
      </c>
      <c r="AE223" s="161">
        <f t="shared" si="236"/>
        <v>0</v>
      </c>
      <c r="AF223" s="174">
        <f t="shared" si="236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37"/>
        <v>0</v>
      </c>
      <c r="D224" s="161">
        <f t="shared" si="237"/>
        <v>0</v>
      </c>
      <c r="E224" s="161">
        <f t="shared" si="237"/>
        <v>0</v>
      </c>
      <c r="F224" s="161">
        <f t="shared" si="237"/>
        <v>0</v>
      </c>
      <c r="G224" s="161">
        <f t="shared" si="237"/>
        <v>0</v>
      </c>
      <c r="H224" s="161">
        <f t="shared" si="237"/>
        <v>0</v>
      </c>
      <c r="I224" s="161">
        <f t="shared" si="237"/>
        <v>0</v>
      </c>
      <c r="J224" s="161">
        <f t="shared" si="237"/>
        <v>0</v>
      </c>
      <c r="K224" s="161">
        <f t="shared" si="237"/>
        <v>0</v>
      </c>
      <c r="L224" s="161">
        <f t="shared" si="237"/>
        <v>0</v>
      </c>
      <c r="M224" s="161">
        <f t="shared" si="237"/>
        <v>0</v>
      </c>
      <c r="N224" s="161">
        <f t="shared" si="237"/>
        <v>0</v>
      </c>
      <c r="O224" s="161">
        <f t="shared" si="237"/>
        <v>0</v>
      </c>
      <c r="P224" s="161">
        <f t="shared" si="237"/>
        <v>0</v>
      </c>
      <c r="Q224" s="161">
        <f t="shared" si="237"/>
        <v>0</v>
      </c>
      <c r="R224" s="161">
        <f t="shared" si="237"/>
        <v>0</v>
      </c>
      <c r="S224" s="161">
        <f t="shared" si="236"/>
        <v>0</v>
      </c>
      <c r="T224" s="161">
        <f t="shared" si="236"/>
        <v>0</v>
      </c>
      <c r="U224" s="161">
        <f t="shared" si="235"/>
        <v>0</v>
      </c>
      <c r="V224" s="161">
        <f t="shared" si="236"/>
        <v>0</v>
      </c>
      <c r="W224" s="161">
        <f t="shared" si="236"/>
        <v>0</v>
      </c>
      <c r="X224" s="161">
        <f t="shared" si="236"/>
        <v>0</v>
      </c>
      <c r="Y224" s="161">
        <f t="shared" si="227"/>
        <v>0</v>
      </c>
      <c r="Z224" s="161">
        <f t="shared" si="228"/>
        <v>0</v>
      </c>
      <c r="AA224" s="161">
        <f t="shared" si="228"/>
        <v>0</v>
      </c>
      <c r="AB224" s="161">
        <f t="shared" si="236"/>
        <v>0</v>
      </c>
      <c r="AC224" s="161">
        <f t="shared" si="236"/>
        <v>0</v>
      </c>
      <c r="AD224" s="161">
        <f t="shared" si="236"/>
        <v>0</v>
      </c>
      <c r="AE224" s="161">
        <f t="shared" si="236"/>
        <v>0</v>
      </c>
      <c r="AF224" s="174">
        <f t="shared" si="236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37"/>
        <v>0</v>
      </c>
      <c r="D225" s="161">
        <f t="shared" si="237"/>
        <v>0</v>
      </c>
      <c r="E225" s="161">
        <f t="shared" si="237"/>
        <v>0</v>
      </c>
      <c r="F225" s="161">
        <f t="shared" si="237"/>
        <v>0</v>
      </c>
      <c r="G225" s="161">
        <f t="shared" si="237"/>
        <v>0</v>
      </c>
      <c r="H225" s="161">
        <f t="shared" si="237"/>
        <v>0</v>
      </c>
      <c r="I225" s="161">
        <f t="shared" si="237"/>
        <v>0</v>
      </c>
      <c r="J225" s="161">
        <f t="shared" si="237"/>
        <v>0</v>
      </c>
      <c r="K225" s="161">
        <f t="shared" si="237"/>
        <v>0</v>
      </c>
      <c r="L225" s="161">
        <f t="shared" si="237"/>
        <v>0</v>
      </c>
      <c r="M225" s="161">
        <f t="shared" si="237"/>
        <v>0</v>
      </c>
      <c r="N225" s="161">
        <f t="shared" si="237"/>
        <v>0</v>
      </c>
      <c r="O225" s="161">
        <f t="shared" si="237"/>
        <v>0</v>
      </c>
      <c r="P225" s="161">
        <f t="shared" si="237"/>
        <v>0</v>
      </c>
      <c r="Q225" s="161">
        <f t="shared" si="237"/>
        <v>0</v>
      </c>
      <c r="R225" s="161">
        <f t="shared" si="237"/>
        <v>0</v>
      </c>
      <c r="S225" s="161">
        <f t="shared" si="236"/>
        <v>0</v>
      </c>
      <c r="T225" s="161">
        <f t="shared" si="236"/>
        <v>0</v>
      </c>
      <c r="U225" s="161">
        <f t="shared" si="236"/>
        <v>0</v>
      </c>
      <c r="V225" s="161">
        <f t="shared" si="236"/>
        <v>0</v>
      </c>
      <c r="W225" s="161">
        <f t="shared" si="236"/>
        <v>0</v>
      </c>
      <c r="X225" s="161">
        <f t="shared" si="236"/>
        <v>0</v>
      </c>
      <c r="Y225" s="161">
        <f t="shared" si="227"/>
        <v>0</v>
      </c>
      <c r="Z225" s="161">
        <f t="shared" si="228"/>
        <v>0</v>
      </c>
      <c r="AA225" s="161">
        <f t="shared" si="228"/>
        <v>0</v>
      </c>
      <c r="AB225" s="161">
        <f t="shared" si="236"/>
        <v>0</v>
      </c>
      <c r="AC225" s="161">
        <f t="shared" si="236"/>
        <v>0</v>
      </c>
      <c r="AD225" s="161">
        <f t="shared" si="236"/>
        <v>0</v>
      </c>
      <c r="AE225" s="161">
        <f t="shared" si="236"/>
        <v>0</v>
      </c>
      <c r="AF225" s="174">
        <f t="shared" si="236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37"/>
        <v>0</v>
      </c>
      <c r="D226" s="161">
        <f t="shared" si="237"/>
        <v>0</v>
      </c>
      <c r="E226" s="161">
        <f t="shared" si="237"/>
        <v>0</v>
      </c>
      <c r="F226" s="161">
        <f t="shared" si="237"/>
        <v>0</v>
      </c>
      <c r="G226" s="161">
        <f t="shared" si="237"/>
        <v>0</v>
      </c>
      <c r="H226" s="161">
        <f t="shared" si="237"/>
        <v>0</v>
      </c>
      <c r="I226" s="161">
        <f t="shared" si="237"/>
        <v>0</v>
      </c>
      <c r="J226" s="161">
        <f t="shared" si="237"/>
        <v>0</v>
      </c>
      <c r="K226" s="161">
        <f t="shared" si="237"/>
        <v>0</v>
      </c>
      <c r="L226" s="161">
        <f t="shared" si="237"/>
        <v>0</v>
      </c>
      <c r="M226" s="161">
        <f t="shared" si="237"/>
        <v>0</v>
      </c>
      <c r="N226" s="161">
        <f t="shared" si="237"/>
        <v>0</v>
      </c>
      <c r="O226" s="161">
        <f t="shared" si="237"/>
        <v>0</v>
      </c>
      <c r="P226" s="161">
        <f t="shared" si="237"/>
        <v>0</v>
      </c>
      <c r="Q226" s="161">
        <f t="shared" si="237"/>
        <v>0</v>
      </c>
      <c r="R226" s="161">
        <f t="shared" si="237"/>
        <v>0</v>
      </c>
      <c r="S226" s="161">
        <f t="shared" si="236"/>
        <v>0</v>
      </c>
      <c r="T226" s="161">
        <f t="shared" si="236"/>
        <v>0</v>
      </c>
      <c r="U226" s="161">
        <f t="shared" si="236"/>
        <v>0</v>
      </c>
      <c r="V226" s="161">
        <f t="shared" si="236"/>
        <v>0</v>
      </c>
      <c r="W226" s="161">
        <f t="shared" si="236"/>
        <v>0</v>
      </c>
      <c r="X226" s="161">
        <f t="shared" si="236"/>
        <v>0</v>
      </c>
      <c r="Y226" s="161">
        <f t="shared" si="227"/>
        <v>0</v>
      </c>
      <c r="Z226" s="161">
        <f t="shared" si="228"/>
        <v>0</v>
      </c>
      <c r="AA226" s="161">
        <f t="shared" si="228"/>
        <v>0</v>
      </c>
      <c r="AB226" s="161">
        <f t="shared" si="236"/>
        <v>0</v>
      </c>
      <c r="AC226" s="161">
        <f t="shared" si="236"/>
        <v>0</v>
      </c>
      <c r="AD226" s="161">
        <f t="shared" si="236"/>
        <v>0</v>
      </c>
      <c r="AE226" s="161">
        <f t="shared" si="236"/>
        <v>0</v>
      </c>
      <c r="AF226" s="174">
        <f t="shared" si="236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37"/>
        <v>0</v>
      </c>
      <c r="D227" s="161">
        <f t="shared" si="237"/>
        <v>0</v>
      </c>
      <c r="E227" s="161">
        <f t="shared" si="237"/>
        <v>0</v>
      </c>
      <c r="F227" s="161">
        <f t="shared" si="237"/>
        <v>0</v>
      </c>
      <c r="G227" s="161">
        <f t="shared" si="237"/>
        <v>0</v>
      </c>
      <c r="H227" s="161">
        <f t="shared" si="237"/>
        <v>0</v>
      </c>
      <c r="I227" s="161">
        <f t="shared" si="237"/>
        <v>0</v>
      </c>
      <c r="J227" s="161">
        <f t="shared" si="237"/>
        <v>0</v>
      </c>
      <c r="K227" s="161">
        <f t="shared" si="237"/>
        <v>0</v>
      </c>
      <c r="L227" s="161">
        <f t="shared" si="237"/>
        <v>0</v>
      </c>
      <c r="M227" s="161">
        <f t="shared" si="237"/>
        <v>0</v>
      </c>
      <c r="N227" s="161">
        <f t="shared" si="237"/>
        <v>0</v>
      </c>
      <c r="O227" s="161">
        <f t="shared" si="237"/>
        <v>0</v>
      </c>
      <c r="P227" s="161">
        <f t="shared" si="237"/>
        <v>0</v>
      </c>
      <c r="Q227" s="161">
        <f t="shared" si="237"/>
        <v>0</v>
      </c>
      <c r="R227" s="161">
        <f t="shared" si="237"/>
        <v>0</v>
      </c>
      <c r="S227" s="161">
        <f t="shared" si="236"/>
        <v>0</v>
      </c>
      <c r="T227" s="161">
        <f t="shared" si="236"/>
        <v>0</v>
      </c>
      <c r="U227" s="161">
        <f t="shared" si="236"/>
        <v>0</v>
      </c>
      <c r="V227" s="161">
        <f t="shared" si="236"/>
        <v>0</v>
      </c>
      <c r="W227" s="161">
        <f t="shared" si="236"/>
        <v>0</v>
      </c>
      <c r="X227" s="161">
        <f t="shared" si="236"/>
        <v>0</v>
      </c>
      <c r="Y227" s="161">
        <f t="shared" si="227"/>
        <v>0</v>
      </c>
      <c r="Z227" s="161">
        <f t="shared" si="228"/>
        <v>0</v>
      </c>
      <c r="AA227" s="161">
        <f t="shared" si="228"/>
        <v>0</v>
      </c>
      <c r="AB227" s="161">
        <f t="shared" si="236"/>
        <v>0</v>
      </c>
      <c r="AC227" s="161">
        <f t="shared" si="236"/>
        <v>0</v>
      </c>
      <c r="AD227" s="161">
        <f t="shared" si="236"/>
        <v>0</v>
      </c>
      <c r="AE227" s="161">
        <f t="shared" si="236"/>
        <v>0</v>
      </c>
      <c r="AF227" s="174">
        <f t="shared" si="236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37"/>
        <v>0</v>
      </c>
      <c r="D228" s="161">
        <f t="shared" si="237"/>
        <v>0</v>
      </c>
      <c r="E228" s="161">
        <f t="shared" si="237"/>
        <v>0</v>
      </c>
      <c r="F228" s="161">
        <f t="shared" si="237"/>
        <v>0</v>
      </c>
      <c r="G228" s="161">
        <f t="shared" si="237"/>
        <v>0</v>
      </c>
      <c r="H228" s="161">
        <f t="shared" si="237"/>
        <v>0</v>
      </c>
      <c r="I228" s="161">
        <f t="shared" si="237"/>
        <v>0</v>
      </c>
      <c r="J228" s="161">
        <f t="shared" si="237"/>
        <v>0</v>
      </c>
      <c r="K228" s="161">
        <f t="shared" si="237"/>
        <v>0</v>
      </c>
      <c r="L228" s="161">
        <f t="shared" si="237"/>
        <v>0</v>
      </c>
      <c r="M228" s="161">
        <f t="shared" si="237"/>
        <v>0</v>
      </c>
      <c r="N228" s="161">
        <f t="shared" si="237"/>
        <v>0</v>
      </c>
      <c r="O228" s="161">
        <f t="shared" si="237"/>
        <v>0</v>
      </c>
      <c r="P228" s="161">
        <f t="shared" si="237"/>
        <v>0</v>
      </c>
      <c r="Q228" s="161">
        <f t="shared" si="237"/>
        <v>0</v>
      </c>
      <c r="R228" s="161">
        <f t="shared" si="237"/>
        <v>0</v>
      </c>
      <c r="S228" s="161">
        <f t="shared" si="236"/>
        <v>0</v>
      </c>
      <c r="T228" s="161">
        <f t="shared" si="236"/>
        <v>0</v>
      </c>
      <c r="U228" s="161">
        <f t="shared" si="236"/>
        <v>0</v>
      </c>
      <c r="V228" s="161">
        <f t="shared" si="236"/>
        <v>0</v>
      </c>
      <c r="W228" s="161">
        <f t="shared" si="236"/>
        <v>0</v>
      </c>
      <c r="X228" s="161">
        <f t="shared" si="236"/>
        <v>0</v>
      </c>
      <c r="Y228" s="161">
        <f t="shared" si="227"/>
        <v>0</v>
      </c>
      <c r="Z228" s="161">
        <f t="shared" si="228"/>
        <v>0</v>
      </c>
      <c r="AA228" s="161">
        <f t="shared" si="228"/>
        <v>0</v>
      </c>
      <c r="AB228" s="161">
        <f t="shared" si="236"/>
        <v>0</v>
      </c>
      <c r="AC228" s="161">
        <f t="shared" si="236"/>
        <v>0</v>
      </c>
      <c r="AD228" s="161">
        <f t="shared" si="236"/>
        <v>0</v>
      </c>
      <c r="AE228" s="161">
        <f t="shared" si="236"/>
        <v>0</v>
      </c>
      <c r="AF228" s="174">
        <f t="shared" si="236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37"/>
        <v>0</v>
      </c>
      <c r="D229" s="161">
        <f t="shared" si="237"/>
        <v>0</v>
      </c>
      <c r="E229" s="161">
        <f t="shared" si="237"/>
        <v>0</v>
      </c>
      <c r="F229" s="161">
        <f t="shared" si="237"/>
        <v>0</v>
      </c>
      <c r="G229" s="161">
        <f t="shared" si="237"/>
        <v>0</v>
      </c>
      <c r="H229" s="161">
        <f t="shared" si="237"/>
        <v>0</v>
      </c>
      <c r="I229" s="161">
        <f t="shared" si="237"/>
        <v>0</v>
      </c>
      <c r="J229" s="161">
        <f t="shared" si="237"/>
        <v>0</v>
      </c>
      <c r="K229" s="161">
        <f t="shared" si="237"/>
        <v>0</v>
      </c>
      <c r="L229" s="161">
        <f t="shared" si="237"/>
        <v>0</v>
      </c>
      <c r="M229" s="161">
        <f t="shared" si="237"/>
        <v>0</v>
      </c>
      <c r="N229" s="161">
        <f t="shared" si="237"/>
        <v>0</v>
      </c>
      <c r="O229" s="161">
        <f t="shared" si="237"/>
        <v>0</v>
      </c>
      <c r="P229" s="161">
        <f t="shared" si="237"/>
        <v>0</v>
      </c>
      <c r="Q229" s="161">
        <f t="shared" si="237"/>
        <v>0</v>
      </c>
      <c r="R229" s="161">
        <f t="shared" si="237"/>
        <v>0</v>
      </c>
      <c r="S229" s="161">
        <f t="shared" si="236"/>
        <v>0</v>
      </c>
      <c r="T229" s="161">
        <f t="shared" si="236"/>
        <v>0</v>
      </c>
      <c r="U229" s="161">
        <f t="shared" si="236"/>
        <v>0</v>
      </c>
      <c r="V229" s="161">
        <f t="shared" si="236"/>
        <v>0</v>
      </c>
      <c r="W229" s="161">
        <f t="shared" si="236"/>
        <v>0</v>
      </c>
      <c r="X229" s="161">
        <f t="shared" si="236"/>
        <v>0</v>
      </c>
      <c r="Y229" s="161">
        <f t="shared" si="227"/>
        <v>0</v>
      </c>
      <c r="Z229" s="161">
        <f t="shared" si="228"/>
        <v>0</v>
      </c>
      <c r="AA229" s="161">
        <f t="shared" si="228"/>
        <v>0</v>
      </c>
      <c r="AB229" s="161">
        <f t="shared" si="236"/>
        <v>0</v>
      </c>
      <c r="AC229" s="161">
        <f t="shared" si="236"/>
        <v>0</v>
      </c>
      <c r="AD229" s="161">
        <f t="shared" si="236"/>
        <v>0</v>
      </c>
      <c r="AE229" s="161">
        <f t="shared" si="236"/>
        <v>0</v>
      </c>
      <c r="AF229" s="174">
        <f t="shared" si="236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37"/>
        <v>0</v>
      </c>
      <c r="D230" s="161">
        <f t="shared" si="237"/>
        <v>0</v>
      </c>
      <c r="E230" s="161">
        <f t="shared" si="237"/>
        <v>0</v>
      </c>
      <c r="F230" s="161">
        <f t="shared" si="237"/>
        <v>0</v>
      </c>
      <c r="G230" s="161">
        <f t="shared" si="237"/>
        <v>0</v>
      </c>
      <c r="H230" s="161">
        <f t="shared" si="237"/>
        <v>0</v>
      </c>
      <c r="I230" s="161">
        <f t="shared" si="237"/>
        <v>0</v>
      </c>
      <c r="J230" s="161">
        <f t="shared" si="237"/>
        <v>0</v>
      </c>
      <c r="K230" s="161">
        <f t="shared" si="237"/>
        <v>0</v>
      </c>
      <c r="L230" s="161">
        <f t="shared" si="237"/>
        <v>0</v>
      </c>
      <c r="M230" s="161">
        <f t="shared" si="237"/>
        <v>0</v>
      </c>
      <c r="N230" s="161">
        <f t="shared" si="237"/>
        <v>0</v>
      </c>
      <c r="O230" s="161">
        <f t="shared" si="237"/>
        <v>0</v>
      </c>
      <c r="P230" s="161">
        <f t="shared" si="237"/>
        <v>0</v>
      </c>
      <c r="Q230" s="161">
        <f t="shared" si="237"/>
        <v>0</v>
      </c>
      <c r="R230" s="161">
        <f t="shared" si="237"/>
        <v>0</v>
      </c>
      <c r="S230" s="161">
        <f t="shared" si="236"/>
        <v>0</v>
      </c>
      <c r="T230" s="161">
        <f t="shared" ref="T230:T231" si="238">S230</f>
        <v>0</v>
      </c>
      <c r="U230" s="161">
        <f t="shared" si="236"/>
        <v>0</v>
      </c>
      <c r="V230" s="161">
        <f t="shared" si="236"/>
        <v>0</v>
      </c>
      <c r="W230" s="161">
        <f t="shared" si="236"/>
        <v>0</v>
      </c>
      <c r="X230" s="161">
        <f t="shared" si="236"/>
        <v>0</v>
      </c>
      <c r="Y230" s="161">
        <f t="shared" si="227"/>
        <v>0</v>
      </c>
      <c r="Z230" s="161">
        <f t="shared" si="228"/>
        <v>0</v>
      </c>
      <c r="AA230" s="161">
        <f t="shared" si="228"/>
        <v>0</v>
      </c>
      <c r="AB230" s="161">
        <f t="shared" si="236"/>
        <v>0</v>
      </c>
      <c r="AC230" s="161">
        <f t="shared" si="236"/>
        <v>0</v>
      </c>
      <c r="AD230" s="161">
        <f t="shared" si="236"/>
        <v>0</v>
      </c>
      <c r="AE230" s="161">
        <f t="shared" si="236"/>
        <v>0</v>
      </c>
      <c r="AF230" s="174">
        <f t="shared" si="236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37"/>
        <v>0</v>
      </c>
      <c r="D231" s="161">
        <f t="shared" si="237"/>
        <v>0</v>
      </c>
      <c r="E231" s="161">
        <f t="shared" si="237"/>
        <v>0</v>
      </c>
      <c r="F231" s="161">
        <f t="shared" si="237"/>
        <v>0</v>
      </c>
      <c r="G231" s="161">
        <f t="shared" si="237"/>
        <v>0</v>
      </c>
      <c r="H231" s="161">
        <f t="shared" si="237"/>
        <v>0</v>
      </c>
      <c r="I231" s="161">
        <f t="shared" si="237"/>
        <v>0</v>
      </c>
      <c r="J231" s="161">
        <f t="shared" si="237"/>
        <v>0</v>
      </c>
      <c r="K231" s="161">
        <f t="shared" si="237"/>
        <v>0</v>
      </c>
      <c r="L231" s="161">
        <f t="shared" si="237"/>
        <v>0</v>
      </c>
      <c r="M231" s="161">
        <f t="shared" si="237"/>
        <v>0</v>
      </c>
      <c r="N231" s="161">
        <f t="shared" si="237"/>
        <v>0</v>
      </c>
      <c r="O231" s="161">
        <f t="shared" si="237"/>
        <v>0</v>
      </c>
      <c r="P231" s="161">
        <f t="shared" si="237"/>
        <v>0</v>
      </c>
      <c r="Q231" s="161">
        <f t="shared" si="237"/>
        <v>0</v>
      </c>
      <c r="R231" s="161">
        <f t="shared" si="237"/>
        <v>0</v>
      </c>
      <c r="S231" s="161">
        <f t="shared" si="236"/>
        <v>0</v>
      </c>
      <c r="T231" s="161">
        <f t="shared" si="238"/>
        <v>0</v>
      </c>
      <c r="U231" s="161">
        <f t="shared" si="236"/>
        <v>0</v>
      </c>
      <c r="V231" s="161">
        <f t="shared" si="236"/>
        <v>0</v>
      </c>
      <c r="W231" s="161">
        <f t="shared" si="236"/>
        <v>0</v>
      </c>
      <c r="X231" s="161">
        <f t="shared" si="236"/>
        <v>0</v>
      </c>
      <c r="Y231" s="161">
        <f t="shared" si="227"/>
        <v>0</v>
      </c>
      <c r="Z231" s="161">
        <f t="shared" si="228"/>
        <v>0</v>
      </c>
      <c r="AA231" s="161">
        <f t="shared" si="228"/>
        <v>0</v>
      </c>
      <c r="AB231" s="161">
        <f t="shared" si="236"/>
        <v>0</v>
      </c>
      <c r="AC231" s="161">
        <f t="shared" si="236"/>
        <v>0</v>
      </c>
      <c r="AD231" s="161">
        <f t="shared" si="236"/>
        <v>0</v>
      </c>
      <c r="AE231" s="161">
        <f t="shared" si="236"/>
        <v>0</v>
      </c>
      <c r="AF231" s="174">
        <f t="shared" si="236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37"/>
        <v>0</v>
      </c>
      <c r="D232" s="161">
        <f t="shared" si="237"/>
        <v>0</v>
      </c>
      <c r="E232" s="161">
        <f t="shared" si="237"/>
        <v>0</v>
      </c>
      <c r="F232" s="161">
        <f t="shared" si="237"/>
        <v>0</v>
      </c>
      <c r="G232" s="161">
        <f t="shared" si="237"/>
        <v>0</v>
      </c>
      <c r="H232" s="161">
        <f t="shared" si="237"/>
        <v>0</v>
      </c>
      <c r="I232" s="161">
        <f t="shared" si="237"/>
        <v>0</v>
      </c>
      <c r="J232" s="161">
        <f t="shared" si="237"/>
        <v>0</v>
      </c>
      <c r="K232" s="161">
        <f t="shared" si="237"/>
        <v>0</v>
      </c>
      <c r="L232" s="161">
        <f t="shared" si="237"/>
        <v>0</v>
      </c>
      <c r="M232" s="161">
        <f t="shared" si="237"/>
        <v>0</v>
      </c>
      <c r="N232" s="161">
        <f t="shared" si="237"/>
        <v>0</v>
      </c>
      <c r="O232" s="161">
        <f t="shared" si="237"/>
        <v>0</v>
      </c>
      <c r="P232" s="161">
        <f t="shared" si="237"/>
        <v>0</v>
      </c>
      <c r="Q232" s="161">
        <f t="shared" si="237"/>
        <v>0</v>
      </c>
      <c r="R232" s="161">
        <f t="shared" ref="R232:AF247" si="239">Q232</f>
        <v>0</v>
      </c>
      <c r="S232" s="161">
        <f t="shared" si="239"/>
        <v>0</v>
      </c>
      <c r="T232" s="161">
        <f t="shared" si="239"/>
        <v>0</v>
      </c>
      <c r="U232" s="161">
        <f t="shared" si="239"/>
        <v>0</v>
      </c>
      <c r="V232" s="161">
        <f t="shared" si="239"/>
        <v>0</v>
      </c>
      <c r="W232" s="161">
        <f t="shared" si="239"/>
        <v>0</v>
      </c>
      <c r="X232" s="161">
        <f t="shared" si="239"/>
        <v>0</v>
      </c>
      <c r="Y232" s="161">
        <f t="shared" si="227"/>
        <v>0</v>
      </c>
      <c r="Z232" s="161">
        <f t="shared" si="228"/>
        <v>0</v>
      </c>
      <c r="AA232" s="161">
        <f t="shared" si="228"/>
        <v>0</v>
      </c>
      <c r="AB232" s="161">
        <f t="shared" si="239"/>
        <v>0</v>
      </c>
      <c r="AC232" s="161">
        <f t="shared" si="239"/>
        <v>0</v>
      </c>
      <c r="AD232" s="161">
        <f t="shared" si="239"/>
        <v>0</v>
      </c>
      <c r="AE232" s="161">
        <f t="shared" si="239"/>
        <v>0</v>
      </c>
      <c r="AF232" s="174">
        <f t="shared" si="239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240">B233</f>
        <v>0</v>
      </c>
      <c r="D233" s="161">
        <f t="shared" si="240"/>
        <v>0</v>
      </c>
      <c r="E233" s="161">
        <f t="shared" si="240"/>
        <v>0</v>
      </c>
      <c r="F233" s="161">
        <f t="shared" si="240"/>
        <v>0</v>
      </c>
      <c r="G233" s="161">
        <f t="shared" si="240"/>
        <v>0</v>
      </c>
      <c r="H233" s="161">
        <f t="shared" si="240"/>
        <v>0</v>
      </c>
      <c r="I233" s="161">
        <f t="shared" si="240"/>
        <v>0</v>
      </c>
      <c r="J233" s="161">
        <f t="shared" si="240"/>
        <v>0</v>
      </c>
      <c r="K233" s="161">
        <f t="shared" si="240"/>
        <v>0</v>
      </c>
      <c r="L233" s="161">
        <f t="shared" si="240"/>
        <v>0</v>
      </c>
      <c r="M233" s="161">
        <f t="shared" si="240"/>
        <v>0</v>
      </c>
      <c r="N233" s="161">
        <f t="shared" si="240"/>
        <v>0</v>
      </c>
      <c r="O233" s="161">
        <f t="shared" si="240"/>
        <v>0</v>
      </c>
      <c r="P233" s="161">
        <f t="shared" si="240"/>
        <v>0</v>
      </c>
      <c r="Q233" s="161">
        <f t="shared" si="240"/>
        <v>0</v>
      </c>
      <c r="R233" s="161">
        <f t="shared" si="240"/>
        <v>0</v>
      </c>
      <c r="S233" s="161">
        <f t="shared" si="239"/>
        <v>0</v>
      </c>
      <c r="T233" s="161">
        <f t="shared" si="239"/>
        <v>0</v>
      </c>
      <c r="U233" s="161">
        <f t="shared" si="239"/>
        <v>0</v>
      </c>
      <c r="V233" s="161">
        <f t="shared" si="239"/>
        <v>0</v>
      </c>
      <c r="W233" s="161">
        <f t="shared" si="239"/>
        <v>0</v>
      </c>
      <c r="X233" s="161">
        <f t="shared" si="239"/>
        <v>0</v>
      </c>
      <c r="Y233" s="161">
        <f t="shared" ref="Y233:Y266" si="241">X233</f>
        <v>0</v>
      </c>
      <c r="Z233" s="161">
        <f t="shared" ref="Z233:AA266" si="242">Y233</f>
        <v>0</v>
      </c>
      <c r="AA233" s="161">
        <f t="shared" si="242"/>
        <v>0</v>
      </c>
      <c r="AB233" s="161">
        <f t="shared" si="239"/>
        <v>0</v>
      </c>
      <c r="AC233" s="161">
        <f t="shared" si="239"/>
        <v>0</v>
      </c>
      <c r="AD233" s="161">
        <f t="shared" si="239"/>
        <v>0</v>
      </c>
      <c r="AE233" s="161">
        <f t="shared" si="239"/>
        <v>0</v>
      </c>
      <c r="AF233" s="174">
        <f t="shared" si="239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40"/>
        <v>0</v>
      </c>
      <c r="D234" s="161">
        <f t="shared" si="240"/>
        <v>0</v>
      </c>
      <c r="E234" s="161">
        <f t="shared" si="240"/>
        <v>0</v>
      </c>
      <c r="F234" s="161">
        <f t="shared" si="240"/>
        <v>0</v>
      </c>
      <c r="G234" s="161">
        <f t="shared" si="240"/>
        <v>0</v>
      </c>
      <c r="H234" s="161">
        <f t="shared" si="240"/>
        <v>0</v>
      </c>
      <c r="I234" s="161">
        <f t="shared" si="240"/>
        <v>0</v>
      </c>
      <c r="J234" s="161">
        <f t="shared" si="240"/>
        <v>0</v>
      </c>
      <c r="K234" s="161">
        <f t="shared" si="240"/>
        <v>0</v>
      </c>
      <c r="L234" s="161">
        <f t="shared" si="240"/>
        <v>0</v>
      </c>
      <c r="M234" s="161">
        <f t="shared" si="240"/>
        <v>0</v>
      </c>
      <c r="N234" s="161">
        <f t="shared" si="240"/>
        <v>0</v>
      </c>
      <c r="O234" s="161">
        <f t="shared" si="240"/>
        <v>0</v>
      </c>
      <c r="P234" s="161">
        <f t="shared" si="240"/>
        <v>0</v>
      </c>
      <c r="Q234" s="161">
        <f t="shared" si="240"/>
        <v>0</v>
      </c>
      <c r="R234" s="161">
        <f t="shared" si="240"/>
        <v>0</v>
      </c>
      <c r="S234" s="161">
        <f t="shared" si="239"/>
        <v>0</v>
      </c>
      <c r="T234" s="161">
        <f t="shared" si="239"/>
        <v>0</v>
      </c>
      <c r="U234" s="161">
        <f t="shared" si="239"/>
        <v>0</v>
      </c>
      <c r="V234" s="161">
        <f t="shared" si="239"/>
        <v>0</v>
      </c>
      <c r="W234" s="161">
        <f t="shared" si="239"/>
        <v>0</v>
      </c>
      <c r="X234" s="161">
        <f t="shared" si="239"/>
        <v>0</v>
      </c>
      <c r="Y234" s="161">
        <f t="shared" si="241"/>
        <v>0</v>
      </c>
      <c r="Z234" s="161">
        <f t="shared" si="242"/>
        <v>0</v>
      </c>
      <c r="AA234" s="161">
        <f t="shared" si="242"/>
        <v>0</v>
      </c>
      <c r="AB234" s="161">
        <f t="shared" si="239"/>
        <v>0</v>
      </c>
      <c r="AC234" s="161">
        <f t="shared" si="239"/>
        <v>0</v>
      </c>
      <c r="AD234" s="161">
        <f t="shared" si="239"/>
        <v>0</v>
      </c>
      <c r="AE234" s="161">
        <f t="shared" si="239"/>
        <v>0</v>
      </c>
      <c r="AF234" s="174">
        <f t="shared" si="239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40"/>
        <v>0</v>
      </c>
      <c r="D235" s="161">
        <f t="shared" si="240"/>
        <v>0</v>
      </c>
      <c r="E235" s="161">
        <f t="shared" si="240"/>
        <v>0</v>
      </c>
      <c r="F235" s="161">
        <f t="shared" si="240"/>
        <v>0</v>
      </c>
      <c r="G235" s="161">
        <f t="shared" si="240"/>
        <v>0</v>
      </c>
      <c r="H235" s="161">
        <f t="shared" si="240"/>
        <v>0</v>
      </c>
      <c r="I235" s="161">
        <f t="shared" si="240"/>
        <v>0</v>
      </c>
      <c r="J235" s="161">
        <f t="shared" si="240"/>
        <v>0</v>
      </c>
      <c r="K235" s="161">
        <f t="shared" si="240"/>
        <v>0</v>
      </c>
      <c r="L235" s="161">
        <f t="shared" si="240"/>
        <v>0</v>
      </c>
      <c r="M235" s="161">
        <f t="shared" si="240"/>
        <v>0</v>
      </c>
      <c r="N235" s="161">
        <f t="shared" si="240"/>
        <v>0</v>
      </c>
      <c r="O235" s="161">
        <f t="shared" si="240"/>
        <v>0</v>
      </c>
      <c r="P235" s="161">
        <f t="shared" si="240"/>
        <v>0</v>
      </c>
      <c r="Q235" s="161">
        <f t="shared" si="240"/>
        <v>0</v>
      </c>
      <c r="R235" s="161">
        <f t="shared" si="240"/>
        <v>0</v>
      </c>
      <c r="S235" s="161">
        <f t="shared" si="239"/>
        <v>0</v>
      </c>
      <c r="T235" s="161">
        <f t="shared" si="239"/>
        <v>0</v>
      </c>
      <c r="U235" s="161">
        <f t="shared" si="239"/>
        <v>0</v>
      </c>
      <c r="V235" s="161">
        <f t="shared" si="239"/>
        <v>0</v>
      </c>
      <c r="W235" s="161">
        <f t="shared" si="239"/>
        <v>0</v>
      </c>
      <c r="X235" s="161">
        <f t="shared" si="239"/>
        <v>0</v>
      </c>
      <c r="Y235" s="161">
        <f t="shared" si="241"/>
        <v>0</v>
      </c>
      <c r="Z235" s="161">
        <f t="shared" si="242"/>
        <v>0</v>
      </c>
      <c r="AA235" s="161">
        <f t="shared" si="242"/>
        <v>0</v>
      </c>
      <c r="AB235" s="161">
        <f t="shared" si="239"/>
        <v>0</v>
      </c>
      <c r="AC235" s="161">
        <f t="shared" si="239"/>
        <v>0</v>
      </c>
      <c r="AD235" s="161">
        <f t="shared" si="239"/>
        <v>0</v>
      </c>
      <c r="AE235" s="161">
        <f t="shared" si="239"/>
        <v>0</v>
      </c>
      <c r="AF235" s="174">
        <f t="shared" si="239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40"/>
        <v>0</v>
      </c>
      <c r="D236" s="161">
        <f t="shared" si="240"/>
        <v>0</v>
      </c>
      <c r="E236" s="161">
        <f t="shared" si="240"/>
        <v>0</v>
      </c>
      <c r="F236" s="161">
        <f t="shared" si="240"/>
        <v>0</v>
      </c>
      <c r="G236" s="161">
        <f t="shared" si="240"/>
        <v>0</v>
      </c>
      <c r="H236" s="161">
        <f t="shared" si="240"/>
        <v>0</v>
      </c>
      <c r="I236" s="161">
        <f t="shared" si="240"/>
        <v>0</v>
      </c>
      <c r="J236" s="161">
        <f t="shared" si="240"/>
        <v>0</v>
      </c>
      <c r="K236" s="161">
        <f t="shared" si="240"/>
        <v>0</v>
      </c>
      <c r="L236" s="161">
        <f t="shared" si="240"/>
        <v>0</v>
      </c>
      <c r="M236" s="161">
        <f t="shared" si="240"/>
        <v>0</v>
      </c>
      <c r="N236" s="161">
        <f t="shared" si="240"/>
        <v>0</v>
      </c>
      <c r="O236" s="161">
        <f t="shared" si="240"/>
        <v>0</v>
      </c>
      <c r="P236" s="161">
        <f t="shared" si="240"/>
        <v>0</v>
      </c>
      <c r="Q236" s="161">
        <f t="shared" si="240"/>
        <v>0</v>
      </c>
      <c r="R236" s="161">
        <f t="shared" si="240"/>
        <v>0</v>
      </c>
      <c r="S236" s="161">
        <f t="shared" si="239"/>
        <v>0</v>
      </c>
      <c r="T236" s="161">
        <f t="shared" si="239"/>
        <v>0</v>
      </c>
      <c r="U236" s="161">
        <f t="shared" si="239"/>
        <v>0</v>
      </c>
      <c r="V236" s="161">
        <f t="shared" si="239"/>
        <v>0</v>
      </c>
      <c r="W236" s="161">
        <f t="shared" si="239"/>
        <v>0</v>
      </c>
      <c r="X236" s="161">
        <f t="shared" si="239"/>
        <v>0</v>
      </c>
      <c r="Y236" s="161">
        <f t="shared" si="241"/>
        <v>0</v>
      </c>
      <c r="Z236" s="161">
        <f t="shared" si="242"/>
        <v>0</v>
      </c>
      <c r="AA236" s="161">
        <f t="shared" si="242"/>
        <v>0</v>
      </c>
      <c r="AB236" s="161">
        <f t="shared" si="239"/>
        <v>0</v>
      </c>
      <c r="AC236" s="161">
        <f t="shared" si="239"/>
        <v>0</v>
      </c>
      <c r="AD236" s="161">
        <f t="shared" si="239"/>
        <v>0</v>
      </c>
      <c r="AE236" s="161">
        <f t="shared" si="239"/>
        <v>0</v>
      </c>
      <c r="AF236" s="174">
        <f t="shared" si="239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40"/>
        <v>0</v>
      </c>
      <c r="D237" s="161">
        <f t="shared" si="240"/>
        <v>0</v>
      </c>
      <c r="E237" s="161">
        <f t="shared" si="240"/>
        <v>0</v>
      </c>
      <c r="F237" s="161">
        <f t="shared" si="240"/>
        <v>0</v>
      </c>
      <c r="G237" s="161">
        <f t="shared" si="240"/>
        <v>0</v>
      </c>
      <c r="H237" s="161">
        <f t="shared" si="240"/>
        <v>0</v>
      </c>
      <c r="I237" s="161">
        <f t="shared" si="240"/>
        <v>0</v>
      </c>
      <c r="J237" s="161">
        <f t="shared" si="240"/>
        <v>0</v>
      </c>
      <c r="K237" s="161">
        <f t="shared" si="240"/>
        <v>0</v>
      </c>
      <c r="L237" s="161">
        <f t="shared" si="240"/>
        <v>0</v>
      </c>
      <c r="M237" s="161">
        <f t="shared" si="240"/>
        <v>0</v>
      </c>
      <c r="N237" s="161">
        <f t="shared" si="240"/>
        <v>0</v>
      </c>
      <c r="O237" s="161">
        <f t="shared" si="240"/>
        <v>0</v>
      </c>
      <c r="P237" s="161">
        <f t="shared" si="240"/>
        <v>0</v>
      </c>
      <c r="Q237" s="161">
        <f t="shared" si="240"/>
        <v>0</v>
      </c>
      <c r="R237" s="161">
        <f t="shared" si="240"/>
        <v>0</v>
      </c>
      <c r="S237" s="161">
        <f t="shared" si="239"/>
        <v>0</v>
      </c>
      <c r="T237" s="161">
        <f t="shared" si="239"/>
        <v>0</v>
      </c>
      <c r="U237" s="161">
        <f t="shared" si="239"/>
        <v>0</v>
      </c>
      <c r="V237" s="161">
        <f t="shared" si="239"/>
        <v>0</v>
      </c>
      <c r="W237" s="161">
        <f t="shared" si="239"/>
        <v>0</v>
      </c>
      <c r="X237" s="161">
        <f t="shared" si="239"/>
        <v>0</v>
      </c>
      <c r="Y237" s="161">
        <f t="shared" si="241"/>
        <v>0</v>
      </c>
      <c r="Z237" s="161">
        <f t="shared" si="242"/>
        <v>0</v>
      </c>
      <c r="AA237" s="161">
        <f t="shared" si="242"/>
        <v>0</v>
      </c>
      <c r="AB237" s="161">
        <f t="shared" si="239"/>
        <v>0</v>
      </c>
      <c r="AC237" s="161">
        <f t="shared" si="239"/>
        <v>0</v>
      </c>
      <c r="AD237" s="161">
        <f t="shared" si="239"/>
        <v>0</v>
      </c>
      <c r="AE237" s="161">
        <f t="shared" si="239"/>
        <v>0</v>
      </c>
      <c r="AF237" s="174">
        <f t="shared" si="239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40"/>
        <v>0</v>
      </c>
      <c r="D238" s="161">
        <f t="shared" si="240"/>
        <v>0</v>
      </c>
      <c r="E238" s="161">
        <f t="shared" si="240"/>
        <v>0</v>
      </c>
      <c r="F238" s="161">
        <f t="shared" si="240"/>
        <v>0</v>
      </c>
      <c r="G238" s="161">
        <f t="shared" si="240"/>
        <v>0</v>
      </c>
      <c r="H238" s="161">
        <f t="shared" si="240"/>
        <v>0</v>
      </c>
      <c r="I238" s="161">
        <f t="shared" si="240"/>
        <v>0</v>
      </c>
      <c r="J238" s="161">
        <f t="shared" si="240"/>
        <v>0</v>
      </c>
      <c r="K238" s="161">
        <f t="shared" si="240"/>
        <v>0</v>
      </c>
      <c r="L238" s="161">
        <f t="shared" si="240"/>
        <v>0</v>
      </c>
      <c r="M238" s="161">
        <f t="shared" si="240"/>
        <v>0</v>
      </c>
      <c r="N238" s="161">
        <f t="shared" si="240"/>
        <v>0</v>
      </c>
      <c r="O238" s="161">
        <f t="shared" si="240"/>
        <v>0</v>
      </c>
      <c r="P238" s="161">
        <f t="shared" si="240"/>
        <v>0</v>
      </c>
      <c r="Q238" s="161">
        <f t="shared" si="240"/>
        <v>0</v>
      </c>
      <c r="R238" s="161">
        <f t="shared" si="240"/>
        <v>0</v>
      </c>
      <c r="S238" s="161">
        <f t="shared" si="239"/>
        <v>0</v>
      </c>
      <c r="T238" s="161">
        <f t="shared" si="239"/>
        <v>0</v>
      </c>
      <c r="U238" s="161">
        <f t="shared" si="239"/>
        <v>0</v>
      </c>
      <c r="V238" s="161">
        <f t="shared" si="239"/>
        <v>0</v>
      </c>
      <c r="W238" s="161">
        <f t="shared" si="239"/>
        <v>0</v>
      </c>
      <c r="X238" s="161">
        <f t="shared" si="239"/>
        <v>0</v>
      </c>
      <c r="Y238" s="161">
        <f t="shared" si="241"/>
        <v>0</v>
      </c>
      <c r="Z238" s="161">
        <f t="shared" si="242"/>
        <v>0</v>
      </c>
      <c r="AA238" s="161">
        <f t="shared" si="242"/>
        <v>0</v>
      </c>
      <c r="AB238" s="161">
        <f t="shared" si="239"/>
        <v>0</v>
      </c>
      <c r="AC238" s="161">
        <f t="shared" si="239"/>
        <v>0</v>
      </c>
      <c r="AD238" s="161">
        <f t="shared" si="239"/>
        <v>0</v>
      </c>
      <c r="AE238" s="161">
        <f t="shared" si="239"/>
        <v>0</v>
      </c>
      <c r="AF238" s="174">
        <f t="shared" si="239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40"/>
        <v>0</v>
      </c>
      <c r="D239" s="161">
        <f t="shared" si="240"/>
        <v>0</v>
      </c>
      <c r="E239" s="161">
        <f t="shared" si="240"/>
        <v>0</v>
      </c>
      <c r="F239" s="161">
        <f t="shared" si="240"/>
        <v>0</v>
      </c>
      <c r="G239" s="161">
        <f t="shared" si="240"/>
        <v>0</v>
      </c>
      <c r="H239" s="161">
        <f t="shared" si="240"/>
        <v>0</v>
      </c>
      <c r="I239" s="161">
        <f t="shared" si="240"/>
        <v>0</v>
      </c>
      <c r="J239" s="161">
        <f t="shared" si="240"/>
        <v>0</v>
      </c>
      <c r="K239" s="161">
        <f t="shared" si="240"/>
        <v>0</v>
      </c>
      <c r="L239" s="161">
        <f t="shared" si="240"/>
        <v>0</v>
      </c>
      <c r="M239" s="161">
        <f t="shared" si="240"/>
        <v>0</v>
      </c>
      <c r="N239" s="161">
        <f t="shared" si="240"/>
        <v>0</v>
      </c>
      <c r="O239" s="161">
        <f t="shared" si="240"/>
        <v>0</v>
      </c>
      <c r="P239" s="161">
        <f t="shared" si="240"/>
        <v>0</v>
      </c>
      <c r="Q239" s="161">
        <f t="shared" si="240"/>
        <v>0</v>
      </c>
      <c r="R239" s="161">
        <f t="shared" si="240"/>
        <v>0</v>
      </c>
      <c r="S239" s="161">
        <f t="shared" si="239"/>
        <v>0</v>
      </c>
      <c r="T239" s="161">
        <f t="shared" si="239"/>
        <v>0</v>
      </c>
      <c r="U239" s="161">
        <f t="shared" si="239"/>
        <v>0</v>
      </c>
      <c r="V239" s="161">
        <f t="shared" si="239"/>
        <v>0</v>
      </c>
      <c r="W239" s="161">
        <f t="shared" si="239"/>
        <v>0</v>
      </c>
      <c r="X239" s="161">
        <f t="shared" si="239"/>
        <v>0</v>
      </c>
      <c r="Y239" s="161">
        <f t="shared" si="241"/>
        <v>0</v>
      </c>
      <c r="Z239" s="161">
        <f t="shared" si="242"/>
        <v>0</v>
      </c>
      <c r="AA239" s="161">
        <f t="shared" si="242"/>
        <v>0</v>
      </c>
      <c r="AB239" s="161">
        <f t="shared" si="239"/>
        <v>0</v>
      </c>
      <c r="AC239" s="161">
        <f t="shared" si="239"/>
        <v>0</v>
      </c>
      <c r="AD239" s="161">
        <f t="shared" si="239"/>
        <v>0</v>
      </c>
      <c r="AE239" s="161">
        <f t="shared" si="239"/>
        <v>0</v>
      </c>
      <c r="AF239" s="174">
        <f t="shared" si="239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40"/>
        <v>0</v>
      </c>
      <c r="D240" s="161">
        <f t="shared" si="240"/>
        <v>0</v>
      </c>
      <c r="E240" s="161">
        <f t="shared" si="240"/>
        <v>0</v>
      </c>
      <c r="F240" s="161">
        <f t="shared" si="240"/>
        <v>0</v>
      </c>
      <c r="G240" s="161">
        <f t="shared" si="240"/>
        <v>0</v>
      </c>
      <c r="H240" s="161">
        <f t="shared" si="240"/>
        <v>0</v>
      </c>
      <c r="I240" s="161">
        <f t="shared" si="240"/>
        <v>0</v>
      </c>
      <c r="J240" s="161">
        <f t="shared" si="240"/>
        <v>0</v>
      </c>
      <c r="K240" s="161">
        <f t="shared" si="240"/>
        <v>0</v>
      </c>
      <c r="L240" s="161">
        <f t="shared" si="240"/>
        <v>0</v>
      </c>
      <c r="M240" s="161">
        <f t="shared" si="240"/>
        <v>0</v>
      </c>
      <c r="N240" s="161">
        <f t="shared" si="240"/>
        <v>0</v>
      </c>
      <c r="O240" s="161">
        <f t="shared" si="240"/>
        <v>0</v>
      </c>
      <c r="P240" s="161">
        <f t="shared" si="240"/>
        <v>0</v>
      </c>
      <c r="Q240" s="161">
        <f t="shared" si="240"/>
        <v>0</v>
      </c>
      <c r="R240" s="161">
        <f t="shared" si="240"/>
        <v>0</v>
      </c>
      <c r="S240" s="161">
        <f t="shared" si="239"/>
        <v>0</v>
      </c>
      <c r="T240" s="161">
        <f t="shared" si="239"/>
        <v>0</v>
      </c>
      <c r="U240" s="161">
        <f t="shared" si="239"/>
        <v>0</v>
      </c>
      <c r="V240" s="161">
        <f t="shared" si="239"/>
        <v>0</v>
      </c>
      <c r="W240" s="161">
        <f t="shared" si="239"/>
        <v>0</v>
      </c>
      <c r="X240" s="161">
        <f t="shared" si="239"/>
        <v>0</v>
      </c>
      <c r="Y240" s="161">
        <f t="shared" si="241"/>
        <v>0</v>
      </c>
      <c r="Z240" s="161">
        <f t="shared" si="242"/>
        <v>0</v>
      </c>
      <c r="AA240" s="161">
        <f t="shared" si="242"/>
        <v>0</v>
      </c>
      <c r="AB240" s="161">
        <f t="shared" si="239"/>
        <v>0</v>
      </c>
      <c r="AC240" s="161">
        <f t="shared" si="239"/>
        <v>0</v>
      </c>
      <c r="AD240" s="161">
        <f t="shared" si="239"/>
        <v>0</v>
      </c>
      <c r="AE240" s="161">
        <f t="shared" si="239"/>
        <v>0</v>
      </c>
      <c r="AF240" s="174">
        <f t="shared" si="239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40"/>
        <v>0</v>
      </c>
      <c r="D241" s="161">
        <f t="shared" si="240"/>
        <v>0</v>
      </c>
      <c r="E241" s="161">
        <f t="shared" si="240"/>
        <v>0</v>
      </c>
      <c r="F241" s="161">
        <f t="shared" si="240"/>
        <v>0</v>
      </c>
      <c r="G241" s="161">
        <f t="shared" si="240"/>
        <v>0</v>
      </c>
      <c r="H241" s="161">
        <f t="shared" si="240"/>
        <v>0</v>
      </c>
      <c r="I241" s="161">
        <f t="shared" si="240"/>
        <v>0</v>
      </c>
      <c r="J241" s="161">
        <f t="shared" si="240"/>
        <v>0</v>
      </c>
      <c r="K241" s="161">
        <f t="shared" si="240"/>
        <v>0</v>
      </c>
      <c r="L241" s="161">
        <f t="shared" si="240"/>
        <v>0</v>
      </c>
      <c r="M241" s="161">
        <f t="shared" si="240"/>
        <v>0</v>
      </c>
      <c r="N241" s="161">
        <f t="shared" si="240"/>
        <v>0</v>
      </c>
      <c r="O241" s="161">
        <f t="shared" si="240"/>
        <v>0</v>
      </c>
      <c r="P241" s="161">
        <f t="shared" si="240"/>
        <v>0</v>
      </c>
      <c r="Q241" s="161">
        <f t="shared" si="240"/>
        <v>0</v>
      </c>
      <c r="R241" s="161">
        <f t="shared" si="240"/>
        <v>0</v>
      </c>
      <c r="S241" s="161">
        <f t="shared" si="239"/>
        <v>0</v>
      </c>
      <c r="T241" s="161">
        <f t="shared" si="239"/>
        <v>0</v>
      </c>
      <c r="U241" s="161">
        <f t="shared" si="239"/>
        <v>0</v>
      </c>
      <c r="V241" s="161">
        <f t="shared" si="239"/>
        <v>0</v>
      </c>
      <c r="W241" s="161">
        <f t="shared" si="239"/>
        <v>0</v>
      </c>
      <c r="X241" s="161">
        <f t="shared" si="239"/>
        <v>0</v>
      </c>
      <c r="Y241" s="161">
        <f t="shared" si="241"/>
        <v>0</v>
      </c>
      <c r="Z241" s="161">
        <f t="shared" si="242"/>
        <v>0</v>
      </c>
      <c r="AA241" s="161">
        <f t="shared" si="242"/>
        <v>0</v>
      </c>
      <c r="AB241" s="161">
        <f t="shared" si="239"/>
        <v>0</v>
      </c>
      <c r="AC241" s="161">
        <f t="shared" si="239"/>
        <v>0</v>
      </c>
      <c r="AD241" s="161">
        <f t="shared" si="239"/>
        <v>0</v>
      </c>
      <c r="AE241" s="161">
        <f t="shared" si="239"/>
        <v>0</v>
      </c>
      <c r="AF241" s="174">
        <f t="shared" si="239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40"/>
        <v>0</v>
      </c>
      <c r="D242" s="161">
        <f t="shared" si="240"/>
        <v>0</v>
      </c>
      <c r="E242" s="161">
        <f t="shared" si="240"/>
        <v>0</v>
      </c>
      <c r="F242" s="161">
        <f t="shared" si="240"/>
        <v>0</v>
      </c>
      <c r="G242" s="161">
        <f t="shared" si="240"/>
        <v>0</v>
      </c>
      <c r="H242" s="161">
        <f t="shared" si="240"/>
        <v>0</v>
      </c>
      <c r="I242" s="161">
        <f t="shared" si="240"/>
        <v>0</v>
      </c>
      <c r="J242" s="161">
        <f t="shared" si="240"/>
        <v>0</v>
      </c>
      <c r="K242" s="161">
        <f t="shared" si="240"/>
        <v>0</v>
      </c>
      <c r="L242" s="161">
        <f t="shared" si="240"/>
        <v>0</v>
      </c>
      <c r="M242" s="161">
        <f t="shared" si="240"/>
        <v>0</v>
      </c>
      <c r="N242" s="161">
        <f t="shared" si="240"/>
        <v>0</v>
      </c>
      <c r="O242" s="161">
        <f t="shared" si="240"/>
        <v>0</v>
      </c>
      <c r="P242" s="161">
        <f t="shared" si="240"/>
        <v>0</v>
      </c>
      <c r="Q242" s="161">
        <f t="shared" si="240"/>
        <v>0</v>
      </c>
      <c r="R242" s="161">
        <f t="shared" si="240"/>
        <v>0</v>
      </c>
      <c r="S242" s="161">
        <f t="shared" si="239"/>
        <v>0</v>
      </c>
      <c r="T242" s="161">
        <f t="shared" si="239"/>
        <v>0</v>
      </c>
      <c r="U242" s="161">
        <f t="shared" si="239"/>
        <v>0</v>
      </c>
      <c r="V242" s="161">
        <f t="shared" si="239"/>
        <v>0</v>
      </c>
      <c r="W242" s="161">
        <f t="shared" si="239"/>
        <v>0</v>
      </c>
      <c r="X242" s="161">
        <f t="shared" si="239"/>
        <v>0</v>
      </c>
      <c r="Y242" s="161">
        <f t="shared" si="241"/>
        <v>0</v>
      </c>
      <c r="Z242" s="161">
        <f t="shared" si="242"/>
        <v>0</v>
      </c>
      <c r="AA242" s="161">
        <f t="shared" si="242"/>
        <v>0</v>
      </c>
      <c r="AB242" s="161">
        <f t="shared" si="239"/>
        <v>0</v>
      </c>
      <c r="AC242" s="161">
        <f t="shared" si="239"/>
        <v>0</v>
      </c>
      <c r="AD242" s="161">
        <f t="shared" si="239"/>
        <v>0</v>
      </c>
      <c r="AE242" s="161">
        <f t="shared" si="239"/>
        <v>0</v>
      </c>
      <c r="AF242" s="174">
        <f t="shared" si="239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40"/>
        <v>0</v>
      </c>
      <c r="D243" s="161">
        <f t="shared" si="240"/>
        <v>0</v>
      </c>
      <c r="E243" s="161">
        <f t="shared" si="240"/>
        <v>0</v>
      </c>
      <c r="F243" s="161">
        <f t="shared" si="240"/>
        <v>0</v>
      </c>
      <c r="G243" s="161">
        <f t="shared" si="240"/>
        <v>0</v>
      </c>
      <c r="H243" s="161">
        <f t="shared" si="240"/>
        <v>0</v>
      </c>
      <c r="I243" s="161">
        <f t="shared" si="240"/>
        <v>0</v>
      </c>
      <c r="J243" s="161">
        <f t="shared" si="240"/>
        <v>0</v>
      </c>
      <c r="K243" s="161">
        <f t="shared" si="240"/>
        <v>0</v>
      </c>
      <c r="L243" s="161">
        <f t="shared" si="240"/>
        <v>0</v>
      </c>
      <c r="M243" s="161">
        <f t="shared" si="240"/>
        <v>0</v>
      </c>
      <c r="N243" s="161">
        <f t="shared" si="240"/>
        <v>0</v>
      </c>
      <c r="O243" s="161">
        <f t="shared" si="240"/>
        <v>0</v>
      </c>
      <c r="P243" s="161">
        <f t="shared" si="240"/>
        <v>0</v>
      </c>
      <c r="Q243" s="161">
        <f t="shared" si="240"/>
        <v>0</v>
      </c>
      <c r="R243" s="161">
        <f t="shared" si="240"/>
        <v>0</v>
      </c>
      <c r="S243" s="161">
        <f t="shared" si="239"/>
        <v>0</v>
      </c>
      <c r="T243" s="161">
        <f t="shared" si="239"/>
        <v>0</v>
      </c>
      <c r="U243" s="161">
        <f t="shared" si="239"/>
        <v>0</v>
      </c>
      <c r="V243" s="161">
        <f t="shared" si="239"/>
        <v>0</v>
      </c>
      <c r="W243" s="161">
        <f t="shared" si="239"/>
        <v>0</v>
      </c>
      <c r="X243" s="161">
        <f t="shared" si="239"/>
        <v>0</v>
      </c>
      <c r="Y243" s="161">
        <f t="shared" si="241"/>
        <v>0</v>
      </c>
      <c r="Z243" s="161">
        <f t="shared" si="242"/>
        <v>0</v>
      </c>
      <c r="AA243" s="161">
        <f t="shared" si="242"/>
        <v>0</v>
      </c>
      <c r="AB243" s="161">
        <f t="shared" si="239"/>
        <v>0</v>
      </c>
      <c r="AC243" s="161">
        <f t="shared" si="239"/>
        <v>0</v>
      </c>
      <c r="AD243" s="161">
        <f t="shared" si="239"/>
        <v>0</v>
      </c>
      <c r="AE243" s="161">
        <f t="shared" si="239"/>
        <v>0</v>
      </c>
      <c r="AF243" s="174">
        <f t="shared" si="239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40"/>
        <v>0</v>
      </c>
      <c r="D244" s="161">
        <f t="shared" si="240"/>
        <v>0</v>
      </c>
      <c r="E244" s="161">
        <f t="shared" si="240"/>
        <v>0</v>
      </c>
      <c r="F244" s="161">
        <f t="shared" si="240"/>
        <v>0</v>
      </c>
      <c r="G244" s="161">
        <f t="shared" si="240"/>
        <v>0</v>
      </c>
      <c r="H244" s="161">
        <f t="shared" si="240"/>
        <v>0</v>
      </c>
      <c r="I244" s="161">
        <f t="shared" si="240"/>
        <v>0</v>
      </c>
      <c r="J244" s="161">
        <f t="shared" si="240"/>
        <v>0</v>
      </c>
      <c r="K244" s="161">
        <f t="shared" si="240"/>
        <v>0</v>
      </c>
      <c r="L244" s="161">
        <f t="shared" si="240"/>
        <v>0</v>
      </c>
      <c r="M244" s="161">
        <f t="shared" si="240"/>
        <v>0</v>
      </c>
      <c r="N244" s="161">
        <f t="shared" si="240"/>
        <v>0</v>
      </c>
      <c r="O244" s="161">
        <f t="shared" si="240"/>
        <v>0</v>
      </c>
      <c r="P244" s="161">
        <f t="shared" si="240"/>
        <v>0</v>
      </c>
      <c r="Q244" s="161">
        <f t="shared" si="240"/>
        <v>0</v>
      </c>
      <c r="R244" s="161">
        <f t="shared" si="240"/>
        <v>0</v>
      </c>
      <c r="S244" s="161">
        <f t="shared" si="239"/>
        <v>0</v>
      </c>
      <c r="T244" s="161">
        <f t="shared" si="239"/>
        <v>0</v>
      </c>
      <c r="U244" s="161">
        <f t="shared" si="239"/>
        <v>0</v>
      </c>
      <c r="V244" s="161">
        <f t="shared" si="239"/>
        <v>0</v>
      </c>
      <c r="W244" s="161">
        <f t="shared" si="239"/>
        <v>0</v>
      </c>
      <c r="X244" s="161">
        <f t="shared" si="239"/>
        <v>0</v>
      </c>
      <c r="Y244" s="161">
        <f t="shared" si="241"/>
        <v>0</v>
      </c>
      <c r="Z244" s="161">
        <f t="shared" si="242"/>
        <v>0</v>
      </c>
      <c r="AA244" s="161">
        <f t="shared" si="242"/>
        <v>0</v>
      </c>
      <c r="AB244" s="161">
        <f t="shared" si="239"/>
        <v>0</v>
      </c>
      <c r="AC244" s="161">
        <f t="shared" si="239"/>
        <v>0</v>
      </c>
      <c r="AD244" s="161">
        <f t="shared" si="239"/>
        <v>0</v>
      </c>
      <c r="AE244" s="161">
        <f t="shared" si="239"/>
        <v>0</v>
      </c>
      <c r="AF244" s="174">
        <f t="shared" si="239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40"/>
        <v>0</v>
      </c>
      <c r="D245" s="161">
        <f t="shared" si="240"/>
        <v>0</v>
      </c>
      <c r="E245" s="161">
        <f t="shared" si="240"/>
        <v>0</v>
      </c>
      <c r="F245" s="161">
        <f t="shared" si="240"/>
        <v>0</v>
      </c>
      <c r="G245" s="161">
        <f t="shared" si="240"/>
        <v>0</v>
      </c>
      <c r="H245" s="161">
        <f t="shared" si="240"/>
        <v>0</v>
      </c>
      <c r="I245" s="161">
        <f t="shared" si="240"/>
        <v>0</v>
      </c>
      <c r="J245" s="161">
        <f t="shared" si="240"/>
        <v>0</v>
      </c>
      <c r="K245" s="161">
        <f t="shared" si="240"/>
        <v>0</v>
      </c>
      <c r="L245" s="161">
        <f t="shared" si="240"/>
        <v>0</v>
      </c>
      <c r="M245" s="161">
        <f t="shared" si="240"/>
        <v>0</v>
      </c>
      <c r="N245" s="161">
        <f t="shared" si="240"/>
        <v>0</v>
      </c>
      <c r="O245" s="161">
        <f t="shared" si="240"/>
        <v>0</v>
      </c>
      <c r="P245" s="161">
        <f t="shared" si="240"/>
        <v>0</v>
      </c>
      <c r="Q245" s="161">
        <f t="shared" si="240"/>
        <v>0</v>
      </c>
      <c r="R245" s="161">
        <f t="shared" si="240"/>
        <v>0</v>
      </c>
      <c r="S245" s="161">
        <f t="shared" si="239"/>
        <v>0</v>
      </c>
      <c r="T245" s="161">
        <f t="shared" si="239"/>
        <v>0</v>
      </c>
      <c r="U245" s="161">
        <f t="shared" si="239"/>
        <v>0</v>
      </c>
      <c r="V245" s="161">
        <f t="shared" si="239"/>
        <v>0</v>
      </c>
      <c r="W245" s="161">
        <f t="shared" si="239"/>
        <v>0</v>
      </c>
      <c r="X245" s="161">
        <f t="shared" si="239"/>
        <v>0</v>
      </c>
      <c r="Y245" s="161">
        <f t="shared" si="241"/>
        <v>0</v>
      </c>
      <c r="Z245" s="161">
        <f t="shared" si="242"/>
        <v>0</v>
      </c>
      <c r="AA245" s="161">
        <f t="shared" si="242"/>
        <v>0</v>
      </c>
      <c r="AB245" s="161">
        <f t="shared" si="239"/>
        <v>0</v>
      </c>
      <c r="AC245" s="161">
        <f t="shared" si="239"/>
        <v>0</v>
      </c>
      <c r="AD245" s="161">
        <f t="shared" si="239"/>
        <v>0</v>
      </c>
      <c r="AE245" s="161">
        <f t="shared" si="239"/>
        <v>0</v>
      </c>
      <c r="AF245" s="174">
        <f t="shared" si="239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40"/>
        <v>0</v>
      </c>
      <c r="D246" s="161">
        <f t="shared" si="240"/>
        <v>0</v>
      </c>
      <c r="E246" s="161">
        <f t="shared" si="240"/>
        <v>0</v>
      </c>
      <c r="F246" s="161">
        <f t="shared" si="240"/>
        <v>0</v>
      </c>
      <c r="G246" s="161">
        <f t="shared" si="240"/>
        <v>0</v>
      </c>
      <c r="H246" s="161">
        <f t="shared" si="240"/>
        <v>0</v>
      </c>
      <c r="I246" s="161">
        <f t="shared" si="240"/>
        <v>0</v>
      </c>
      <c r="J246" s="161">
        <f t="shared" si="240"/>
        <v>0</v>
      </c>
      <c r="K246" s="161">
        <f t="shared" si="240"/>
        <v>0</v>
      </c>
      <c r="L246" s="161">
        <f t="shared" si="240"/>
        <v>0</v>
      </c>
      <c r="M246" s="161">
        <f t="shared" si="240"/>
        <v>0</v>
      </c>
      <c r="N246" s="161">
        <f t="shared" si="240"/>
        <v>0</v>
      </c>
      <c r="O246" s="161">
        <f t="shared" si="240"/>
        <v>0</v>
      </c>
      <c r="P246" s="161">
        <f t="shared" si="240"/>
        <v>0</v>
      </c>
      <c r="Q246" s="161">
        <f t="shared" si="240"/>
        <v>0</v>
      </c>
      <c r="R246" s="161">
        <f t="shared" si="240"/>
        <v>0</v>
      </c>
      <c r="S246" s="161">
        <f t="shared" si="239"/>
        <v>0</v>
      </c>
      <c r="T246" s="161">
        <f t="shared" ref="T246:T247" si="243">S246</f>
        <v>0</v>
      </c>
      <c r="U246" s="161">
        <f t="shared" si="239"/>
        <v>0</v>
      </c>
      <c r="V246" s="161">
        <f t="shared" si="239"/>
        <v>0</v>
      </c>
      <c r="W246" s="161">
        <f t="shared" si="239"/>
        <v>0</v>
      </c>
      <c r="X246" s="161">
        <f t="shared" si="239"/>
        <v>0</v>
      </c>
      <c r="Y246" s="161">
        <f t="shared" si="241"/>
        <v>0</v>
      </c>
      <c r="Z246" s="161">
        <f t="shared" si="242"/>
        <v>0</v>
      </c>
      <c r="AA246" s="161">
        <f t="shared" si="242"/>
        <v>0</v>
      </c>
      <c r="AB246" s="161">
        <f t="shared" si="239"/>
        <v>0</v>
      </c>
      <c r="AC246" s="161">
        <f t="shared" si="239"/>
        <v>0</v>
      </c>
      <c r="AD246" s="161">
        <f t="shared" si="239"/>
        <v>0</v>
      </c>
      <c r="AE246" s="161">
        <f t="shared" si="239"/>
        <v>0</v>
      </c>
      <c r="AF246" s="174">
        <f t="shared" si="239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40"/>
        <v>0</v>
      </c>
      <c r="D247" s="161">
        <f t="shared" si="240"/>
        <v>0</v>
      </c>
      <c r="E247" s="161">
        <f t="shared" si="240"/>
        <v>0</v>
      </c>
      <c r="F247" s="161">
        <f t="shared" si="240"/>
        <v>0</v>
      </c>
      <c r="G247" s="161">
        <f t="shared" si="240"/>
        <v>0</v>
      </c>
      <c r="H247" s="161">
        <f t="shared" si="240"/>
        <v>0</v>
      </c>
      <c r="I247" s="161">
        <f t="shared" si="240"/>
        <v>0</v>
      </c>
      <c r="J247" s="161">
        <f t="shared" si="240"/>
        <v>0</v>
      </c>
      <c r="K247" s="161">
        <f t="shared" si="240"/>
        <v>0</v>
      </c>
      <c r="L247" s="161">
        <f t="shared" si="240"/>
        <v>0</v>
      </c>
      <c r="M247" s="161">
        <f t="shared" si="240"/>
        <v>0</v>
      </c>
      <c r="N247" s="161">
        <f t="shared" si="240"/>
        <v>0</v>
      </c>
      <c r="O247" s="161">
        <f t="shared" si="240"/>
        <v>0</v>
      </c>
      <c r="P247" s="161">
        <f t="shared" si="240"/>
        <v>0</v>
      </c>
      <c r="Q247" s="161">
        <f t="shared" si="240"/>
        <v>0</v>
      </c>
      <c r="R247" s="161">
        <f t="shared" si="240"/>
        <v>0</v>
      </c>
      <c r="S247" s="161">
        <f t="shared" si="239"/>
        <v>0</v>
      </c>
      <c r="T247" s="161">
        <f t="shared" si="243"/>
        <v>0</v>
      </c>
      <c r="U247" s="161">
        <f t="shared" si="239"/>
        <v>0</v>
      </c>
      <c r="V247" s="161">
        <f t="shared" si="239"/>
        <v>0</v>
      </c>
      <c r="W247" s="161">
        <f t="shared" si="239"/>
        <v>0</v>
      </c>
      <c r="X247" s="161">
        <f t="shared" si="239"/>
        <v>0</v>
      </c>
      <c r="Y247" s="161">
        <f t="shared" si="241"/>
        <v>0</v>
      </c>
      <c r="Z247" s="161">
        <f t="shared" si="242"/>
        <v>0</v>
      </c>
      <c r="AA247" s="161">
        <f t="shared" si="242"/>
        <v>0</v>
      </c>
      <c r="AB247" s="161">
        <f t="shared" si="239"/>
        <v>0</v>
      </c>
      <c r="AC247" s="161">
        <f t="shared" si="239"/>
        <v>0</v>
      </c>
      <c r="AD247" s="161">
        <f t="shared" si="239"/>
        <v>0</v>
      </c>
      <c r="AE247" s="161">
        <f t="shared" si="239"/>
        <v>0</v>
      </c>
      <c r="AF247" s="174">
        <f t="shared" si="239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40"/>
        <v>0</v>
      </c>
      <c r="D248" s="161">
        <f t="shared" si="240"/>
        <v>0</v>
      </c>
      <c r="E248" s="161">
        <f t="shared" si="240"/>
        <v>0</v>
      </c>
      <c r="F248" s="161">
        <f t="shared" si="240"/>
        <v>0</v>
      </c>
      <c r="G248" s="161">
        <f t="shared" si="240"/>
        <v>0</v>
      </c>
      <c r="H248" s="161">
        <f t="shared" si="240"/>
        <v>0</v>
      </c>
      <c r="I248" s="161">
        <f t="shared" si="240"/>
        <v>0</v>
      </c>
      <c r="J248" s="161">
        <f t="shared" si="240"/>
        <v>0</v>
      </c>
      <c r="K248" s="161">
        <f t="shared" si="240"/>
        <v>0</v>
      </c>
      <c r="L248" s="161">
        <f t="shared" si="240"/>
        <v>0</v>
      </c>
      <c r="M248" s="161">
        <f t="shared" si="240"/>
        <v>0</v>
      </c>
      <c r="N248" s="161">
        <f t="shared" si="240"/>
        <v>0</v>
      </c>
      <c r="O248" s="161">
        <f t="shared" si="240"/>
        <v>0</v>
      </c>
      <c r="P248" s="161">
        <f t="shared" si="240"/>
        <v>0</v>
      </c>
      <c r="Q248" s="161">
        <f t="shared" si="240"/>
        <v>0</v>
      </c>
      <c r="R248" s="161">
        <f t="shared" ref="R248:AF263" si="244">Q248</f>
        <v>0</v>
      </c>
      <c r="S248" s="161">
        <f t="shared" si="244"/>
        <v>0</v>
      </c>
      <c r="T248" s="161">
        <f t="shared" si="244"/>
        <v>0</v>
      </c>
      <c r="U248" s="161">
        <f t="shared" si="244"/>
        <v>0</v>
      </c>
      <c r="V248" s="161">
        <f t="shared" si="244"/>
        <v>0</v>
      </c>
      <c r="W248" s="161">
        <f t="shared" si="244"/>
        <v>0</v>
      </c>
      <c r="X248" s="161">
        <f t="shared" si="244"/>
        <v>0</v>
      </c>
      <c r="Y248" s="161">
        <f t="shared" si="241"/>
        <v>0</v>
      </c>
      <c r="Z248" s="161">
        <f t="shared" si="242"/>
        <v>0</v>
      </c>
      <c r="AA248" s="161">
        <f t="shared" si="242"/>
        <v>0</v>
      </c>
      <c r="AB248" s="161">
        <f t="shared" si="244"/>
        <v>0</v>
      </c>
      <c r="AC248" s="161">
        <f t="shared" si="244"/>
        <v>0</v>
      </c>
      <c r="AD248" s="161">
        <f t="shared" si="244"/>
        <v>0</v>
      </c>
      <c r="AE248" s="161">
        <f t="shared" si="244"/>
        <v>0</v>
      </c>
      <c r="AF248" s="174">
        <f t="shared" si="244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245">B249</f>
        <v>0</v>
      </c>
      <c r="D249" s="161">
        <f t="shared" si="245"/>
        <v>0</v>
      </c>
      <c r="E249" s="161">
        <f t="shared" si="245"/>
        <v>0</v>
      </c>
      <c r="F249" s="161">
        <f t="shared" si="245"/>
        <v>0</v>
      </c>
      <c r="G249" s="161">
        <f t="shared" si="245"/>
        <v>0</v>
      </c>
      <c r="H249" s="161">
        <f t="shared" si="245"/>
        <v>0</v>
      </c>
      <c r="I249" s="161">
        <f t="shared" si="245"/>
        <v>0</v>
      </c>
      <c r="J249" s="161">
        <f t="shared" si="245"/>
        <v>0</v>
      </c>
      <c r="K249" s="161">
        <f t="shared" si="245"/>
        <v>0</v>
      </c>
      <c r="L249" s="161">
        <f t="shared" si="245"/>
        <v>0</v>
      </c>
      <c r="M249" s="161">
        <f t="shared" si="245"/>
        <v>0</v>
      </c>
      <c r="N249" s="161">
        <f t="shared" si="245"/>
        <v>0</v>
      </c>
      <c r="O249" s="161">
        <f t="shared" si="245"/>
        <v>0</v>
      </c>
      <c r="P249" s="161">
        <f t="shared" si="245"/>
        <v>0</v>
      </c>
      <c r="Q249" s="161">
        <f t="shared" si="245"/>
        <v>0</v>
      </c>
      <c r="R249" s="161">
        <f t="shared" si="244"/>
        <v>0</v>
      </c>
      <c r="S249" s="161">
        <f t="shared" si="244"/>
        <v>0</v>
      </c>
      <c r="T249" s="161">
        <f t="shared" si="244"/>
        <v>0</v>
      </c>
      <c r="U249" s="161">
        <f t="shared" si="244"/>
        <v>0</v>
      </c>
      <c r="V249" s="161">
        <f t="shared" si="244"/>
        <v>0</v>
      </c>
      <c r="W249" s="161">
        <f t="shared" si="244"/>
        <v>0</v>
      </c>
      <c r="X249" s="161">
        <f t="shared" si="244"/>
        <v>0</v>
      </c>
      <c r="Y249" s="161">
        <f t="shared" si="241"/>
        <v>0</v>
      </c>
      <c r="Z249" s="161">
        <f t="shared" si="242"/>
        <v>0</v>
      </c>
      <c r="AA249" s="161">
        <f t="shared" si="242"/>
        <v>0</v>
      </c>
      <c r="AB249" s="161">
        <f t="shared" si="244"/>
        <v>0</v>
      </c>
      <c r="AC249" s="161">
        <f t="shared" si="244"/>
        <v>0</v>
      </c>
      <c r="AD249" s="161">
        <f t="shared" si="244"/>
        <v>0</v>
      </c>
      <c r="AE249" s="161">
        <f t="shared" si="244"/>
        <v>0</v>
      </c>
      <c r="AF249" s="174">
        <f t="shared" si="244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45"/>
        <v>0</v>
      </c>
      <c r="D250" s="161">
        <f t="shared" si="245"/>
        <v>0</v>
      </c>
      <c r="E250" s="161">
        <f t="shared" si="245"/>
        <v>0</v>
      </c>
      <c r="F250" s="161">
        <f t="shared" si="245"/>
        <v>0</v>
      </c>
      <c r="G250" s="161">
        <f t="shared" si="245"/>
        <v>0</v>
      </c>
      <c r="H250" s="161">
        <f t="shared" si="245"/>
        <v>0</v>
      </c>
      <c r="I250" s="161">
        <f t="shared" si="245"/>
        <v>0</v>
      </c>
      <c r="J250" s="161">
        <f t="shared" si="245"/>
        <v>0</v>
      </c>
      <c r="K250" s="161">
        <f t="shared" si="245"/>
        <v>0</v>
      </c>
      <c r="L250" s="161">
        <f t="shared" si="245"/>
        <v>0</v>
      </c>
      <c r="M250" s="161">
        <f t="shared" si="245"/>
        <v>0</v>
      </c>
      <c r="N250" s="161">
        <f t="shared" si="245"/>
        <v>0</v>
      </c>
      <c r="O250" s="161">
        <f t="shared" si="245"/>
        <v>0</v>
      </c>
      <c r="P250" s="161">
        <f t="shared" si="245"/>
        <v>0</v>
      </c>
      <c r="Q250" s="161">
        <f t="shared" si="245"/>
        <v>0</v>
      </c>
      <c r="R250" s="161">
        <f t="shared" si="245"/>
        <v>0</v>
      </c>
      <c r="S250" s="161">
        <f t="shared" si="244"/>
        <v>0</v>
      </c>
      <c r="T250" s="161">
        <f t="shared" si="244"/>
        <v>0</v>
      </c>
      <c r="U250" s="161">
        <f t="shared" si="244"/>
        <v>0</v>
      </c>
      <c r="V250" s="161">
        <f t="shared" si="244"/>
        <v>0</v>
      </c>
      <c r="W250" s="161">
        <f t="shared" si="244"/>
        <v>0</v>
      </c>
      <c r="X250" s="161">
        <f t="shared" si="244"/>
        <v>0</v>
      </c>
      <c r="Y250" s="161">
        <f t="shared" si="241"/>
        <v>0</v>
      </c>
      <c r="Z250" s="161">
        <f t="shared" si="242"/>
        <v>0</v>
      </c>
      <c r="AA250" s="161">
        <f t="shared" si="242"/>
        <v>0</v>
      </c>
      <c r="AB250" s="161">
        <f t="shared" si="244"/>
        <v>0</v>
      </c>
      <c r="AC250" s="161">
        <f t="shared" si="244"/>
        <v>0</v>
      </c>
      <c r="AD250" s="161">
        <f t="shared" si="244"/>
        <v>0</v>
      </c>
      <c r="AE250" s="161">
        <f t="shared" si="244"/>
        <v>0</v>
      </c>
      <c r="AF250" s="174">
        <f t="shared" si="244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45"/>
        <v>0</v>
      </c>
      <c r="D251" s="161">
        <f t="shared" si="245"/>
        <v>0</v>
      </c>
      <c r="E251" s="161">
        <f t="shared" si="245"/>
        <v>0</v>
      </c>
      <c r="F251" s="161">
        <f t="shared" si="245"/>
        <v>0</v>
      </c>
      <c r="G251" s="161">
        <f t="shared" si="245"/>
        <v>0</v>
      </c>
      <c r="H251" s="161">
        <f t="shared" si="245"/>
        <v>0</v>
      </c>
      <c r="I251" s="161">
        <f t="shared" si="245"/>
        <v>0</v>
      </c>
      <c r="J251" s="161">
        <f t="shared" si="245"/>
        <v>0</v>
      </c>
      <c r="K251" s="161">
        <f t="shared" si="245"/>
        <v>0</v>
      </c>
      <c r="L251" s="161">
        <f t="shared" si="245"/>
        <v>0</v>
      </c>
      <c r="M251" s="161">
        <f t="shared" si="245"/>
        <v>0</v>
      </c>
      <c r="N251" s="161">
        <f t="shared" si="245"/>
        <v>0</v>
      </c>
      <c r="O251" s="161">
        <f t="shared" si="245"/>
        <v>0</v>
      </c>
      <c r="P251" s="161">
        <f t="shared" si="245"/>
        <v>0</v>
      </c>
      <c r="Q251" s="161">
        <f t="shared" si="245"/>
        <v>0</v>
      </c>
      <c r="R251" s="161">
        <f t="shared" si="245"/>
        <v>0</v>
      </c>
      <c r="S251" s="161">
        <f t="shared" si="244"/>
        <v>0</v>
      </c>
      <c r="T251" s="161">
        <f t="shared" si="244"/>
        <v>0</v>
      </c>
      <c r="U251" s="161">
        <f t="shared" si="244"/>
        <v>0</v>
      </c>
      <c r="V251" s="161">
        <f t="shared" si="244"/>
        <v>0</v>
      </c>
      <c r="W251" s="161">
        <f t="shared" si="244"/>
        <v>0</v>
      </c>
      <c r="X251" s="161">
        <f t="shared" si="244"/>
        <v>0</v>
      </c>
      <c r="Y251" s="161">
        <f t="shared" si="241"/>
        <v>0</v>
      </c>
      <c r="Z251" s="161">
        <f t="shared" si="242"/>
        <v>0</v>
      </c>
      <c r="AA251" s="161">
        <f t="shared" si="242"/>
        <v>0</v>
      </c>
      <c r="AB251" s="161">
        <f t="shared" si="244"/>
        <v>0</v>
      </c>
      <c r="AC251" s="161">
        <f t="shared" si="244"/>
        <v>0</v>
      </c>
      <c r="AD251" s="161">
        <f t="shared" si="244"/>
        <v>0</v>
      </c>
      <c r="AE251" s="161">
        <f t="shared" si="244"/>
        <v>0</v>
      </c>
      <c r="AF251" s="174">
        <f t="shared" si="244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45"/>
        <v>0</v>
      </c>
      <c r="D252" s="161">
        <f t="shared" si="245"/>
        <v>0</v>
      </c>
      <c r="E252" s="161">
        <f t="shared" si="245"/>
        <v>0</v>
      </c>
      <c r="F252" s="161">
        <f t="shared" si="245"/>
        <v>0</v>
      </c>
      <c r="G252" s="161">
        <f t="shared" si="245"/>
        <v>0</v>
      </c>
      <c r="H252" s="161">
        <f t="shared" si="245"/>
        <v>0</v>
      </c>
      <c r="I252" s="161">
        <f t="shared" si="245"/>
        <v>0</v>
      </c>
      <c r="J252" s="161">
        <f t="shared" si="245"/>
        <v>0</v>
      </c>
      <c r="K252" s="161">
        <f t="shared" si="245"/>
        <v>0</v>
      </c>
      <c r="L252" s="161">
        <f t="shared" si="245"/>
        <v>0</v>
      </c>
      <c r="M252" s="161">
        <f t="shared" si="245"/>
        <v>0</v>
      </c>
      <c r="N252" s="161">
        <f t="shared" si="245"/>
        <v>0</v>
      </c>
      <c r="O252" s="161">
        <f t="shared" si="245"/>
        <v>0</v>
      </c>
      <c r="P252" s="161">
        <f t="shared" si="245"/>
        <v>0</v>
      </c>
      <c r="Q252" s="161">
        <f t="shared" si="245"/>
        <v>0</v>
      </c>
      <c r="R252" s="161">
        <f t="shared" si="245"/>
        <v>0</v>
      </c>
      <c r="S252" s="161">
        <f t="shared" si="244"/>
        <v>0</v>
      </c>
      <c r="T252" s="161">
        <f t="shared" si="244"/>
        <v>0</v>
      </c>
      <c r="U252" s="161">
        <f t="shared" si="244"/>
        <v>0</v>
      </c>
      <c r="V252" s="161">
        <f t="shared" si="244"/>
        <v>0</v>
      </c>
      <c r="W252" s="161">
        <f t="shared" si="244"/>
        <v>0</v>
      </c>
      <c r="X252" s="161">
        <f t="shared" si="244"/>
        <v>0</v>
      </c>
      <c r="Y252" s="161">
        <f t="shared" si="241"/>
        <v>0</v>
      </c>
      <c r="Z252" s="161">
        <f t="shared" si="242"/>
        <v>0</v>
      </c>
      <c r="AA252" s="161">
        <f t="shared" si="242"/>
        <v>0</v>
      </c>
      <c r="AB252" s="161">
        <f t="shared" si="244"/>
        <v>0</v>
      </c>
      <c r="AC252" s="161">
        <f t="shared" si="244"/>
        <v>0</v>
      </c>
      <c r="AD252" s="161">
        <f t="shared" si="244"/>
        <v>0</v>
      </c>
      <c r="AE252" s="161">
        <f t="shared" si="244"/>
        <v>0</v>
      </c>
      <c r="AF252" s="174">
        <f t="shared" si="244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45"/>
        <v>0</v>
      </c>
      <c r="D253" s="161">
        <f t="shared" si="245"/>
        <v>0</v>
      </c>
      <c r="E253" s="161">
        <f t="shared" si="245"/>
        <v>0</v>
      </c>
      <c r="F253" s="161">
        <f t="shared" si="245"/>
        <v>0</v>
      </c>
      <c r="G253" s="161">
        <f t="shared" si="245"/>
        <v>0</v>
      </c>
      <c r="H253" s="161">
        <f t="shared" si="245"/>
        <v>0</v>
      </c>
      <c r="I253" s="161">
        <f t="shared" si="245"/>
        <v>0</v>
      </c>
      <c r="J253" s="161">
        <f t="shared" si="245"/>
        <v>0</v>
      </c>
      <c r="K253" s="161">
        <f t="shared" si="245"/>
        <v>0</v>
      </c>
      <c r="L253" s="161">
        <f t="shared" si="245"/>
        <v>0</v>
      </c>
      <c r="M253" s="161">
        <f t="shared" si="245"/>
        <v>0</v>
      </c>
      <c r="N253" s="161">
        <f t="shared" si="245"/>
        <v>0</v>
      </c>
      <c r="O253" s="161">
        <f t="shared" si="245"/>
        <v>0</v>
      </c>
      <c r="P253" s="161">
        <f t="shared" si="245"/>
        <v>0</v>
      </c>
      <c r="Q253" s="161">
        <f t="shared" si="245"/>
        <v>0</v>
      </c>
      <c r="R253" s="161">
        <f t="shared" si="245"/>
        <v>0</v>
      </c>
      <c r="S253" s="161">
        <f t="shared" si="244"/>
        <v>0</v>
      </c>
      <c r="T253" s="161">
        <f t="shared" si="244"/>
        <v>0</v>
      </c>
      <c r="U253" s="161">
        <f t="shared" si="244"/>
        <v>0</v>
      </c>
      <c r="V253" s="161">
        <f t="shared" si="244"/>
        <v>0</v>
      </c>
      <c r="W253" s="161">
        <f t="shared" si="244"/>
        <v>0</v>
      </c>
      <c r="X253" s="161">
        <f t="shared" si="244"/>
        <v>0</v>
      </c>
      <c r="Y253" s="161">
        <f t="shared" si="241"/>
        <v>0</v>
      </c>
      <c r="Z253" s="161">
        <f t="shared" si="242"/>
        <v>0</v>
      </c>
      <c r="AA253" s="161">
        <f t="shared" si="242"/>
        <v>0</v>
      </c>
      <c r="AB253" s="161">
        <f t="shared" si="244"/>
        <v>0</v>
      </c>
      <c r="AC253" s="161">
        <f t="shared" si="244"/>
        <v>0</v>
      </c>
      <c r="AD253" s="161">
        <f t="shared" si="244"/>
        <v>0</v>
      </c>
      <c r="AE253" s="161">
        <f t="shared" si="244"/>
        <v>0</v>
      </c>
      <c r="AF253" s="174">
        <f t="shared" si="244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45"/>
        <v>0</v>
      </c>
      <c r="D254" s="161">
        <f t="shared" si="245"/>
        <v>0</v>
      </c>
      <c r="E254" s="161">
        <f t="shared" si="245"/>
        <v>0</v>
      </c>
      <c r="F254" s="161">
        <f t="shared" si="245"/>
        <v>0</v>
      </c>
      <c r="G254" s="161">
        <f t="shared" si="245"/>
        <v>0</v>
      </c>
      <c r="H254" s="161">
        <f t="shared" si="245"/>
        <v>0</v>
      </c>
      <c r="I254" s="161">
        <f t="shared" si="245"/>
        <v>0</v>
      </c>
      <c r="J254" s="161">
        <f t="shared" si="245"/>
        <v>0</v>
      </c>
      <c r="K254" s="161">
        <f t="shared" si="245"/>
        <v>0</v>
      </c>
      <c r="L254" s="161">
        <f t="shared" si="245"/>
        <v>0</v>
      </c>
      <c r="M254" s="161">
        <f t="shared" si="245"/>
        <v>0</v>
      </c>
      <c r="N254" s="161">
        <f t="shared" si="245"/>
        <v>0</v>
      </c>
      <c r="O254" s="161">
        <f t="shared" si="245"/>
        <v>0</v>
      </c>
      <c r="P254" s="161">
        <f t="shared" si="245"/>
        <v>0</v>
      </c>
      <c r="Q254" s="161">
        <f t="shared" si="245"/>
        <v>0</v>
      </c>
      <c r="R254" s="161">
        <f t="shared" si="245"/>
        <v>0</v>
      </c>
      <c r="S254" s="161">
        <f t="shared" si="244"/>
        <v>0</v>
      </c>
      <c r="T254" s="161">
        <f t="shared" si="244"/>
        <v>0</v>
      </c>
      <c r="U254" s="161">
        <f t="shared" si="244"/>
        <v>0</v>
      </c>
      <c r="V254" s="161">
        <f t="shared" si="244"/>
        <v>0</v>
      </c>
      <c r="W254" s="161">
        <f t="shared" si="244"/>
        <v>0</v>
      </c>
      <c r="X254" s="161">
        <f t="shared" si="244"/>
        <v>0</v>
      </c>
      <c r="Y254" s="161">
        <f t="shared" si="241"/>
        <v>0</v>
      </c>
      <c r="Z254" s="161">
        <f t="shared" si="242"/>
        <v>0</v>
      </c>
      <c r="AA254" s="161">
        <f t="shared" si="242"/>
        <v>0</v>
      </c>
      <c r="AB254" s="161">
        <f t="shared" si="244"/>
        <v>0</v>
      </c>
      <c r="AC254" s="161">
        <f t="shared" si="244"/>
        <v>0</v>
      </c>
      <c r="AD254" s="161">
        <f t="shared" si="244"/>
        <v>0</v>
      </c>
      <c r="AE254" s="161">
        <f t="shared" si="244"/>
        <v>0</v>
      </c>
      <c r="AF254" s="174">
        <f t="shared" si="244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45"/>
        <v>0</v>
      </c>
      <c r="D255" s="161">
        <f t="shared" si="245"/>
        <v>0</v>
      </c>
      <c r="E255" s="161">
        <f t="shared" si="245"/>
        <v>0</v>
      </c>
      <c r="F255" s="161">
        <f t="shared" si="245"/>
        <v>0</v>
      </c>
      <c r="G255" s="161">
        <f t="shared" si="245"/>
        <v>0</v>
      </c>
      <c r="H255" s="161">
        <f t="shared" si="245"/>
        <v>0</v>
      </c>
      <c r="I255" s="161">
        <f t="shared" si="245"/>
        <v>0</v>
      </c>
      <c r="J255" s="161">
        <f t="shared" si="245"/>
        <v>0</v>
      </c>
      <c r="K255" s="161">
        <f t="shared" si="245"/>
        <v>0</v>
      </c>
      <c r="L255" s="161">
        <f t="shared" si="245"/>
        <v>0</v>
      </c>
      <c r="M255" s="161">
        <f t="shared" si="245"/>
        <v>0</v>
      </c>
      <c r="N255" s="161">
        <f t="shared" si="245"/>
        <v>0</v>
      </c>
      <c r="O255" s="161">
        <f t="shared" si="245"/>
        <v>0</v>
      </c>
      <c r="P255" s="161">
        <f t="shared" si="245"/>
        <v>0</v>
      </c>
      <c r="Q255" s="161">
        <f t="shared" si="245"/>
        <v>0</v>
      </c>
      <c r="R255" s="161">
        <f t="shared" si="245"/>
        <v>0</v>
      </c>
      <c r="S255" s="161">
        <f t="shared" si="244"/>
        <v>0</v>
      </c>
      <c r="T255" s="161">
        <f t="shared" si="244"/>
        <v>0</v>
      </c>
      <c r="U255" s="161">
        <f t="shared" si="244"/>
        <v>0</v>
      </c>
      <c r="V255" s="161">
        <f t="shared" si="244"/>
        <v>0</v>
      </c>
      <c r="W255" s="161">
        <f t="shared" si="244"/>
        <v>0</v>
      </c>
      <c r="X255" s="161">
        <f t="shared" si="244"/>
        <v>0</v>
      </c>
      <c r="Y255" s="161">
        <f t="shared" si="241"/>
        <v>0</v>
      </c>
      <c r="Z255" s="161">
        <f t="shared" si="242"/>
        <v>0</v>
      </c>
      <c r="AA255" s="161">
        <f t="shared" si="242"/>
        <v>0</v>
      </c>
      <c r="AB255" s="161">
        <f t="shared" si="244"/>
        <v>0</v>
      </c>
      <c r="AC255" s="161">
        <f t="shared" si="244"/>
        <v>0</v>
      </c>
      <c r="AD255" s="161">
        <f t="shared" si="244"/>
        <v>0</v>
      </c>
      <c r="AE255" s="161">
        <f t="shared" si="244"/>
        <v>0</v>
      </c>
      <c r="AF255" s="174">
        <f t="shared" si="244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45"/>
        <v>0</v>
      </c>
      <c r="D256" s="161">
        <f t="shared" si="245"/>
        <v>0</v>
      </c>
      <c r="E256" s="161">
        <f t="shared" si="245"/>
        <v>0</v>
      </c>
      <c r="F256" s="161">
        <f t="shared" si="245"/>
        <v>0</v>
      </c>
      <c r="G256" s="161">
        <f t="shared" si="245"/>
        <v>0</v>
      </c>
      <c r="H256" s="161">
        <f t="shared" si="245"/>
        <v>0</v>
      </c>
      <c r="I256" s="161">
        <f t="shared" si="245"/>
        <v>0</v>
      </c>
      <c r="J256" s="161">
        <f t="shared" si="245"/>
        <v>0</v>
      </c>
      <c r="K256" s="161">
        <f t="shared" si="245"/>
        <v>0</v>
      </c>
      <c r="L256" s="161">
        <f t="shared" si="245"/>
        <v>0</v>
      </c>
      <c r="M256" s="161">
        <f t="shared" si="245"/>
        <v>0</v>
      </c>
      <c r="N256" s="161">
        <f t="shared" si="245"/>
        <v>0</v>
      </c>
      <c r="O256" s="161">
        <f t="shared" si="245"/>
        <v>0</v>
      </c>
      <c r="P256" s="161">
        <f t="shared" si="245"/>
        <v>0</v>
      </c>
      <c r="Q256" s="161">
        <f t="shared" si="245"/>
        <v>0</v>
      </c>
      <c r="R256" s="161">
        <f t="shared" si="245"/>
        <v>0</v>
      </c>
      <c r="S256" s="161">
        <f t="shared" si="244"/>
        <v>0</v>
      </c>
      <c r="T256" s="161">
        <f t="shared" si="244"/>
        <v>0</v>
      </c>
      <c r="U256" s="161">
        <f t="shared" si="244"/>
        <v>0</v>
      </c>
      <c r="V256" s="161">
        <f t="shared" si="244"/>
        <v>0</v>
      </c>
      <c r="W256" s="161">
        <f t="shared" si="244"/>
        <v>0</v>
      </c>
      <c r="X256" s="161">
        <f t="shared" si="244"/>
        <v>0</v>
      </c>
      <c r="Y256" s="161">
        <f t="shared" si="241"/>
        <v>0</v>
      </c>
      <c r="Z256" s="161">
        <f t="shared" si="242"/>
        <v>0</v>
      </c>
      <c r="AA256" s="161">
        <f t="shared" si="242"/>
        <v>0</v>
      </c>
      <c r="AB256" s="161">
        <f t="shared" si="244"/>
        <v>0</v>
      </c>
      <c r="AC256" s="161">
        <f t="shared" si="244"/>
        <v>0</v>
      </c>
      <c r="AD256" s="161">
        <f t="shared" si="244"/>
        <v>0</v>
      </c>
      <c r="AE256" s="161">
        <f t="shared" si="244"/>
        <v>0</v>
      </c>
      <c r="AF256" s="174">
        <f t="shared" si="244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45"/>
        <v>0</v>
      </c>
      <c r="D257" s="161">
        <f t="shared" si="245"/>
        <v>0</v>
      </c>
      <c r="E257" s="161">
        <f t="shared" si="245"/>
        <v>0</v>
      </c>
      <c r="F257" s="161">
        <f t="shared" si="245"/>
        <v>0</v>
      </c>
      <c r="G257" s="161">
        <f t="shared" si="245"/>
        <v>0</v>
      </c>
      <c r="H257" s="161">
        <f t="shared" si="245"/>
        <v>0</v>
      </c>
      <c r="I257" s="161">
        <f t="shared" si="245"/>
        <v>0</v>
      </c>
      <c r="J257" s="161">
        <f t="shared" si="245"/>
        <v>0</v>
      </c>
      <c r="K257" s="161">
        <f t="shared" si="245"/>
        <v>0</v>
      </c>
      <c r="L257" s="161">
        <f t="shared" si="245"/>
        <v>0</v>
      </c>
      <c r="M257" s="161">
        <f t="shared" si="245"/>
        <v>0</v>
      </c>
      <c r="N257" s="161">
        <f t="shared" si="245"/>
        <v>0</v>
      </c>
      <c r="O257" s="161">
        <f t="shared" si="245"/>
        <v>0</v>
      </c>
      <c r="P257" s="161">
        <f t="shared" si="245"/>
        <v>0</v>
      </c>
      <c r="Q257" s="161">
        <f t="shared" si="245"/>
        <v>0</v>
      </c>
      <c r="R257" s="161">
        <f t="shared" si="245"/>
        <v>0</v>
      </c>
      <c r="S257" s="161">
        <f t="shared" si="244"/>
        <v>0</v>
      </c>
      <c r="T257" s="161">
        <f t="shared" si="244"/>
        <v>0</v>
      </c>
      <c r="U257" s="161">
        <f t="shared" si="244"/>
        <v>0</v>
      </c>
      <c r="V257" s="161">
        <f t="shared" si="244"/>
        <v>0</v>
      </c>
      <c r="W257" s="161">
        <f t="shared" si="244"/>
        <v>0</v>
      </c>
      <c r="X257" s="161">
        <f t="shared" si="244"/>
        <v>0</v>
      </c>
      <c r="Y257" s="161">
        <f t="shared" si="241"/>
        <v>0</v>
      </c>
      <c r="Z257" s="161">
        <f t="shared" si="242"/>
        <v>0</v>
      </c>
      <c r="AA257" s="161">
        <f t="shared" si="242"/>
        <v>0</v>
      </c>
      <c r="AB257" s="161">
        <f t="shared" si="244"/>
        <v>0</v>
      </c>
      <c r="AC257" s="161">
        <f t="shared" si="244"/>
        <v>0</v>
      </c>
      <c r="AD257" s="161">
        <f t="shared" si="244"/>
        <v>0</v>
      </c>
      <c r="AE257" s="161">
        <f t="shared" si="244"/>
        <v>0</v>
      </c>
      <c r="AF257" s="174">
        <f t="shared" si="244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45"/>
        <v>0</v>
      </c>
      <c r="D258" s="161">
        <f t="shared" si="245"/>
        <v>0</v>
      </c>
      <c r="E258" s="161">
        <f t="shared" si="245"/>
        <v>0</v>
      </c>
      <c r="F258" s="161">
        <f t="shared" si="245"/>
        <v>0</v>
      </c>
      <c r="G258" s="161">
        <f t="shared" si="245"/>
        <v>0</v>
      </c>
      <c r="H258" s="161">
        <f t="shared" si="245"/>
        <v>0</v>
      </c>
      <c r="I258" s="161">
        <f t="shared" si="245"/>
        <v>0</v>
      </c>
      <c r="J258" s="161">
        <f t="shared" si="245"/>
        <v>0</v>
      </c>
      <c r="K258" s="161">
        <f t="shared" si="245"/>
        <v>0</v>
      </c>
      <c r="L258" s="161">
        <f t="shared" si="245"/>
        <v>0</v>
      </c>
      <c r="M258" s="161">
        <f t="shared" si="245"/>
        <v>0</v>
      </c>
      <c r="N258" s="161">
        <f t="shared" si="245"/>
        <v>0</v>
      </c>
      <c r="O258" s="161">
        <f t="shared" si="245"/>
        <v>0</v>
      </c>
      <c r="P258" s="161">
        <f t="shared" si="245"/>
        <v>0</v>
      </c>
      <c r="Q258" s="161">
        <f t="shared" si="245"/>
        <v>0</v>
      </c>
      <c r="R258" s="161">
        <f t="shared" si="245"/>
        <v>0</v>
      </c>
      <c r="S258" s="161">
        <f t="shared" si="244"/>
        <v>0</v>
      </c>
      <c r="T258" s="161">
        <f t="shared" si="244"/>
        <v>0</v>
      </c>
      <c r="U258" s="161">
        <f t="shared" si="244"/>
        <v>0</v>
      </c>
      <c r="V258" s="161">
        <f t="shared" si="244"/>
        <v>0</v>
      </c>
      <c r="W258" s="161">
        <f t="shared" si="244"/>
        <v>0</v>
      </c>
      <c r="X258" s="161">
        <f t="shared" si="244"/>
        <v>0</v>
      </c>
      <c r="Y258" s="161">
        <f t="shared" si="241"/>
        <v>0</v>
      </c>
      <c r="Z258" s="161">
        <f t="shared" si="242"/>
        <v>0</v>
      </c>
      <c r="AA258" s="161">
        <f t="shared" si="242"/>
        <v>0</v>
      </c>
      <c r="AB258" s="161">
        <f t="shared" si="244"/>
        <v>0</v>
      </c>
      <c r="AC258" s="161">
        <f t="shared" si="244"/>
        <v>0</v>
      </c>
      <c r="AD258" s="161">
        <f t="shared" si="244"/>
        <v>0</v>
      </c>
      <c r="AE258" s="161">
        <f t="shared" si="244"/>
        <v>0</v>
      </c>
      <c r="AF258" s="174">
        <f t="shared" si="244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45"/>
        <v>0</v>
      </c>
      <c r="D259" s="161">
        <f t="shared" si="245"/>
        <v>0</v>
      </c>
      <c r="E259" s="161">
        <f t="shared" si="245"/>
        <v>0</v>
      </c>
      <c r="F259" s="161">
        <f t="shared" si="245"/>
        <v>0</v>
      </c>
      <c r="G259" s="161">
        <f t="shared" si="245"/>
        <v>0</v>
      </c>
      <c r="H259" s="161">
        <f t="shared" si="245"/>
        <v>0</v>
      </c>
      <c r="I259" s="161">
        <f t="shared" si="245"/>
        <v>0</v>
      </c>
      <c r="J259" s="161">
        <f t="shared" si="245"/>
        <v>0</v>
      </c>
      <c r="K259" s="161">
        <f t="shared" si="245"/>
        <v>0</v>
      </c>
      <c r="L259" s="161">
        <f t="shared" si="245"/>
        <v>0</v>
      </c>
      <c r="M259" s="161">
        <f t="shared" si="245"/>
        <v>0</v>
      </c>
      <c r="N259" s="161">
        <f t="shared" si="245"/>
        <v>0</v>
      </c>
      <c r="O259" s="161">
        <f t="shared" si="245"/>
        <v>0</v>
      </c>
      <c r="P259" s="161">
        <f t="shared" si="245"/>
        <v>0</v>
      </c>
      <c r="Q259" s="161">
        <f t="shared" si="245"/>
        <v>0</v>
      </c>
      <c r="R259" s="161">
        <f t="shared" si="245"/>
        <v>0</v>
      </c>
      <c r="S259" s="161">
        <f t="shared" si="244"/>
        <v>0</v>
      </c>
      <c r="T259" s="161">
        <f t="shared" si="244"/>
        <v>0</v>
      </c>
      <c r="U259" s="161">
        <f t="shared" si="244"/>
        <v>0</v>
      </c>
      <c r="V259" s="161">
        <f t="shared" si="244"/>
        <v>0</v>
      </c>
      <c r="W259" s="161">
        <f t="shared" si="244"/>
        <v>0</v>
      </c>
      <c r="X259" s="161">
        <f t="shared" si="244"/>
        <v>0</v>
      </c>
      <c r="Y259" s="161">
        <f t="shared" si="241"/>
        <v>0</v>
      </c>
      <c r="Z259" s="161">
        <f t="shared" si="242"/>
        <v>0</v>
      </c>
      <c r="AA259" s="161">
        <f t="shared" si="242"/>
        <v>0</v>
      </c>
      <c r="AB259" s="161">
        <f t="shared" si="244"/>
        <v>0</v>
      </c>
      <c r="AC259" s="161">
        <f t="shared" si="244"/>
        <v>0</v>
      </c>
      <c r="AD259" s="161">
        <f t="shared" si="244"/>
        <v>0</v>
      </c>
      <c r="AE259" s="161">
        <f t="shared" si="244"/>
        <v>0</v>
      </c>
      <c r="AF259" s="174">
        <f t="shared" si="244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45"/>
        <v>0</v>
      </c>
      <c r="D260" s="161">
        <f t="shared" si="245"/>
        <v>0</v>
      </c>
      <c r="E260" s="161">
        <f t="shared" si="245"/>
        <v>0</v>
      </c>
      <c r="F260" s="161">
        <f t="shared" si="245"/>
        <v>0</v>
      </c>
      <c r="G260" s="161">
        <f t="shared" si="245"/>
        <v>0</v>
      </c>
      <c r="H260" s="161">
        <f t="shared" si="245"/>
        <v>0</v>
      </c>
      <c r="I260" s="161">
        <f t="shared" si="245"/>
        <v>0</v>
      </c>
      <c r="J260" s="161">
        <f t="shared" si="245"/>
        <v>0</v>
      </c>
      <c r="K260" s="161">
        <f t="shared" si="245"/>
        <v>0</v>
      </c>
      <c r="L260" s="161">
        <f t="shared" si="245"/>
        <v>0</v>
      </c>
      <c r="M260" s="161">
        <f t="shared" si="245"/>
        <v>0</v>
      </c>
      <c r="N260" s="161">
        <f t="shared" si="245"/>
        <v>0</v>
      </c>
      <c r="O260" s="161">
        <f t="shared" si="245"/>
        <v>0</v>
      </c>
      <c r="P260" s="161">
        <f t="shared" si="245"/>
        <v>0</v>
      </c>
      <c r="Q260" s="161">
        <f t="shared" si="245"/>
        <v>0</v>
      </c>
      <c r="R260" s="161">
        <f t="shared" si="245"/>
        <v>0</v>
      </c>
      <c r="S260" s="161">
        <f t="shared" si="244"/>
        <v>0</v>
      </c>
      <c r="T260" s="161">
        <f t="shared" si="244"/>
        <v>0</v>
      </c>
      <c r="U260" s="161">
        <f t="shared" si="244"/>
        <v>0</v>
      </c>
      <c r="V260" s="161">
        <f t="shared" si="244"/>
        <v>0</v>
      </c>
      <c r="W260" s="161">
        <f t="shared" si="244"/>
        <v>0</v>
      </c>
      <c r="X260" s="161">
        <f t="shared" si="244"/>
        <v>0</v>
      </c>
      <c r="Y260" s="161">
        <f t="shared" si="241"/>
        <v>0</v>
      </c>
      <c r="Z260" s="161">
        <f t="shared" si="242"/>
        <v>0</v>
      </c>
      <c r="AA260" s="161">
        <f t="shared" si="242"/>
        <v>0</v>
      </c>
      <c r="AB260" s="161">
        <f t="shared" si="244"/>
        <v>0</v>
      </c>
      <c r="AC260" s="161">
        <f t="shared" si="244"/>
        <v>0</v>
      </c>
      <c r="AD260" s="161">
        <f t="shared" si="244"/>
        <v>0</v>
      </c>
      <c r="AE260" s="161">
        <f t="shared" si="244"/>
        <v>0</v>
      </c>
      <c r="AF260" s="174">
        <f t="shared" si="244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45"/>
        <v>0</v>
      </c>
      <c r="D261" s="161">
        <f t="shared" si="245"/>
        <v>0</v>
      </c>
      <c r="E261" s="161">
        <f t="shared" si="245"/>
        <v>0</v>
      </c>
      <c r="F261" s="161">
        <f t="shared" si="245"/>
        <v>0</v>
      </c>
      <c r="G261" s="161">
        <f t="shared" si="245"/>
        <v>0</v>
      </c>
      <c r="H261" s="161">
        <f t="shared" si="245"/>
        <v>0</v>
      </c>
      <c r="I261" s="161">
        <f t="shared" si="245"/>
        <v>0</v>
      </c>
      <c r="J261" s="161">
        <f t="shared" si="245"/>
        <v>0</v>
      </c>
      <c r="K261" s="161">
        <f t="shared" si="245"/>
        <v>0</v>
      </c>
      <c r="L261" s="161">
        <f t="shared" si="245"/>
        <v>0</v>
      </c>
      <c r="M261" s="161">
        <f t="shared" si="245"/>
        <v>0</v>
      </c>
      <c r="N261" s="161">
        <f t="shared" si="245"/>
        <v>0</v>
      </c>
      <c r="O261" s="161">
        <f t="shared" si="245"/>
        <v>0</v>
      </c>
      <c r="P261" s="161">
        <f t="shared" si="245"/>
        <v>0</v>
      </c>
      <c r="Q261" s="161">
        <f t="shared" si="245"/>
        <v>0</v>
      </c>
      <c r="R261" s="161">
        <f t="shared" si="245"/>
        <v>0</v>
      </c>
      <c r="S261" s="161">
        <f t="shared" si="244"/>
        <v>0</v>
      </c>
      <c r="T261" s="161">
        <f t="shared" ref="T261:T263" si="246">S261</f>
        <v>0</v>
      </c>
      <c r="U261" s="161">
        <f t="shared" si="244"/>
        <v>0</v>
      </c>
      <c r="V261" s="161">
        <f t="shared" si="244"/>
        <v>0</v>
      </c>
      <c r="W261" s="161">
        <f t="shared" si="244"/>
        <v>0</v>
      </c>
      <c r="X261" s="161">
        <f t="shared" si="244"/>
        <v>0</v>
      </c>
      <c r="Y261" s="161">
        <f t="shared" si="241"/>
        <v>0</v>
      </c>
      <c r="Z261" s="161">
        <f t="shared" si="242"/>
        <v>0</v>
      </c>
      <c r="AA261" s="161">
        <f t="shared" si="242"/>
        <v>0</v>
      </c>
      <c r="AB261" s="161">
        <f t="shared" si="244"/>
        <v>0</v>
      </c>
      <c r="AC261" s="161">
        <f t="shared" si="244"/>
        <v>0</v>
      </c>
      <c r="AD261" s="161">
        <f t="shared" si="244"/>
        <v>0</v>
      </c>
      <c r="AE261" s="161">
        <f t="shared" si="244"/>
        <v>0</v>
      </c>
      <c r="AF261" s="174">
        <f t="shared" si="244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45"/>
        <v>0</v>
      </c>
      <c r="D262" s="161">
        <f t="shared" si="245"/>
        <v>0</v>
      </c>
      <c r="E262" s="161">
        <f t="shared" si="245"/>
        <v>0</v>
      </c>
      <c r="F262" s="161">
        <f t="shared" si="245"/>
        <v>0</v>
      </c>
      <c r="G262" s="161">
        <f t="shared" si="245"/>
        <v>0</v>
      </c>
      <c r="H262" s="161">
        <f t="shared" si="245"/>
        <v>0</v>
      </c>
      <c r="I262" s="161">
        <f t="shared" si="245"/>
        <v>0</v>
      </c>
      <c r="J262" s="161">
        <f t="shared" si="245"/>
        <v>0</v>
      </c>
      <c r="K262" s="161">
        <f t="shared" si="245"/>
        <v>0</v>
      </c>
      <c r="L262" s="161">
        <f t="shared" si="245"/>
        <v>0</v>
      </c>
      <c r="M262" s="161">
        <f t="shared" si="245"/>
        <v>0</v>
      </c>
      <c r="N262" s="161">
        <f t="shared" si="245"/>
        <v>0</v>
      </c>
      <c r="O262" s="161">
        <f t="shared" si="245"/>
        <v>0</v>
      </c>
      <c r="P262" s="161">
        <f t="shared" si="245"/>
        <v>0</v>
      </c>
      <c r="Q262" s="161">
        <f t="shared" si="245"/>
        <v>0</v>
      </c>
      <c r="R262" s="161">
        <f t="shared" si="245"/>
        <v>0</v>
      </c>
      <c r="S262" s="161">
        <f t="shared" si="244"/>
        <v>0</v>
      </c>
      <c r="T262" s="161">
        <f t="shared" si="246"/>
        <v>0</v>
      </c>
      <c r="U262" s="161">
        <f t="shared" si="244"/>
        <v>0</v>
      </c>
      <c r="V262" s="161">
        <f t="shared" si="244"/>
        <v>0</v>
      </c>
      <c r="W262" s="161">
        <f t="shared" si="244"/>
        <v>0</v>
      </c>
      <c r="X262" s="161">
        <f t="shared" si="244"/>
        <v>0</v>
      </c>
      <c r="Y262" s="161">
        <f t="shared" si="241"/>
        <v>0</v>
      </c>
      <c r="Z262" s="161">
        <f t="shared" si="242"/>
        <v>0</v>
      </c>
      <c r="AA262" s="161">
        <f t="shared" si="242"/>
        <v>0</v>
      </c>
      <c r="AB262" s="161">
        <f t="shared" si="244"/>
        <v>0</v>
      </c>
      <c r="AC262" s="161">
        <f t="shared" si="244"/>
        <v>0</v>
      </c>
      <c r="AD262" s="161">
        <f t="shared" si="244"/>
        <v>0</v>
      </c>
      <c r="AE262" s="161">
        <f t="shared" si="244"/>
        <v>0</v>
      </c>
      <c r="AF262" s="174">
        <f t="shared" si="244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45"/>
        <v>0</v>
      </c>
      <c r="D263" s="161">
        <f t="shared" si="245"/>
        <v>0</v>
      </c>
      <c r="E263" s="161">
        <f t="shared" si="245"/>
        <v>0</v>
      </c>
      <c r="F263" s="161">
        <f t="shared" si="245"/>
        <v>0</v>
      </c>
      <c r="G263" s="161">
        <f t="shared" si="245"/>
        <v>0</v>
      </c>
      <c r="H263" s="161">
        <f t="shared" si="245"/>
        <v>0</v>
      </c>
      <c r="I263" s="161">
        <f t="shared" si="245"/>
        <v>0</v>
      </c>
      <c r="J263" s="161">
        <f t="shared" si="245"/>
        <v>0</v>
      </c>
      <c r="K263" s="161">
        <f t="shared" si="245"/>
        <v>0</v>
      </c>
      <c r="L263" s="161">
        <f t="shared" si="245"/>
        <v>0</v>
      </c>
      <c r="M263" s="161">
        <f t="shared" si="245"/>
        <v>0</v>
      </c>
      <c r="N263" s="161">
        <f t="shared" si="245"/>
        <v>0</v>
      </c>
      <c r="O263" s="161">
        <f t="shared" si="245"/>
        <v>0</v>
      </c>
      <c r="P263" s="161">
        <f t="shared" si="245"/>
        <v>0</v>
      </c>
      <c r="Q263" s="161">
        <f t="shared" si="245"/>
        <v>0</v>
      </c>
      <c r="R263" s="161">
        <f t="shared" si="245"/>
        <v>0</v>
      </c>
      <c r="S263" s="161">
        <f t="shared" si="244"/>
        <v>0</v>
      </c>
      <c r="T263" s="161">
        <f t="shared" si="246"/>
        <v>0</v>
      </c>
      <c r="U263" s="161">
        <f t="shared" si="244"/>
        <v>0</v>
      </c>
      <c r="V263" s="161">
        <f t="shared" si="244"/>
        <v>0</v>
      </c>
      <c r="W263" s="161">
        <f t="shared" si="244"/>
        <v>0</v>
      </c>
      <c r="X263" s="161">
        <f t="shared" si="244"/>
        <v>0</v>
      </c>
      <c r="Y263" s="161">
        <f t="shared" si="241"/>
        <v>0</v>
      </c>
      <c r="Z263" s="161">
        <f t="shared" si="242"/>
        <v>0</v>
      </c>
      <c r="AA263" s="161">
        <f t="shared" si="242"/>
        <v>0</v>
      </c>
      <c r="AB263" s="161">
        <f t="shared" si="244"/>
        <v>0</v>
      </c>
      <c r="AC263" s="161">
        <f t="shared" si="244"/>
        <v>0</v>
      </c>
      <c r="AD263" s="161">
        <f t="shared" si="244"/>
        <v>0</v>
      </c>
      <c r="AE263" s="161">
        <f t="shared" si="244"/>
        <v>0</v>
      </c>
      <c r="AF263" s="174">
        <f t="shared" si="244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45"/>
        <v>0</v>
      </c>
      <c r="D264" s="161">
        <f t="shared" si="245"/>
        <v>0</v>
      </c>
      <c r="E264" s="161">
        <f t="shared" si="245"/>
        <v>0</v>
      </c>
      <c r="F264" s="161">
        <f t="shared" si="245"/>
        <v>0</v>
      </c>
      <c r="G264" s="161">
        <f t="shared" si="245"/>
        <v>0</v>
      </c>
      <c r="H264" s="161">
        <f t="shared" si="245"/>
        <v>0</v>
      </c>
      <c r="I264" s="161">
        <f t="shared" si="245"/>
        <v>0</v>
      </c>
      <c r="J264" s="161">
        <f t="shared" si="245"/>
        <v>0</v>
      </c>
      <c r="K264" s="161">
        <f t="shared" si="245"/>
        <v>0</v>
      </c>
      <c r="L264" s="161">
        <f t="shared" si="245"/>
        <v>0</v>
      </c>
      <c r="M264" s="161">
        <f t="shared" si="245"/>
        <v>0</v>
      </c>
      <c r="N264" s="161">
        <f t="shared" si="245"/>
        <v>0</v>
      </c>
      <c r="O264" s="161">
        <f t="shared" si="245"/>
        <v>0</v>
      </c>
      <c r="P264" s="161">
        <f t="shared" si="245"/>
        <v>0</v>
      </c>
      <c r="Q264" s="161">
        <f t="shared" si="245"/>
        <v>0</v>
      </c>
      <c r="R264" s="161">
        <f t="shared" si="245"/>
        <v>0</v>
      </c>
      <c r="S264" s="161">
        <f t="shared" ref="S264:T264" si="247">R264</f>
        <v>0</v>
      </c>
      <c r="T264" s="161">
        <f t="shared" si="247"/>
        <v>0</v>
      </c>
      <c r="U264" s="161">
        <f t="shared" ref="S264:AF273" si="248">T264</f>
        <v>0</v>
      </c>
      <c r="V264" s="161">
        <f t="shared" si="248"/>
        <v>0</v>
      </c>
      <c r="W264" s="161">
        <f t="shared" si="248"/>
        <v>0</v>
      </c>
      <c r="X264" s="161">
        <f t="shared" si="248"/>
        <v>0</v>
      </c>
      <c r="Y264" s="161">
        <f t="shared" si="241"/>
        <v>0</v>
      </c>
      <c r="Z264" s="161">
        <f t="shared" si="242"/>
        <v>0</v>
      </c>
      <c r="AA264" s="161">
        <f t="shared" si="242"/>
        <v>0</v>
      </c>
      <c r="AB264" s="161">
        <f t="shared" si="248"/>
        <v>0</v>
      </c>
      <c r="AC264" s="161">
        <f t="shared" si="248"/>
        <v>0</v>
      </c>
      <c r="AD264" s="161">
        <f t="shared" si="248"/>
        <v>0</v>
      </c>
      <c r="AE264" s="161">
        <f t="shared" si="248"/>
        <v>0</v>
      </c>
      <c r="AF264" s="174">
        <f t="shared" si="248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T273" si="249">B265</f>
        <v>0</v>
      </c>
      <c r="D265" s="161">
        <f t="shared" si="249"/>
        <v>0</v>
      </c>
      <c r="E265" s="161">
        <f t="shared" si="249"/>
        <v>0</v>
      </c>
      <c r="F265" s="161">
        <f t="shared" si="249"/>
        <v>0</v>
      </c>
      <c r="G265" s="161">
        <f t="shared" si="249"/>
        <v>0</v>
      </c>
      <c r="H265" s="161">
        <f t="shared" si="249"/>
        <v>0</v>
      </c>
      <c r="I265" s="161">
        <f t="shared" si="249"/>
        <v>0</v>
      </c>
      <c r="J265" s="161">
        <f t="shared" si="249"/>
        <v>0</v>
      </c>
      <c r="K265" s="161">
        <f t="shared" si="249"/>
        <v>0</v>
      </c>
      <c r="L265" s="161">
        <f t="shared" si="249"/>
        <v>0</v>
      </c>
      <c r="M265" s="161">
        <f t="shared" si="249"/>
        <v>0</v>
      </c>
      <c r="N265" s="161">
        <f t="shared" si="249"/>
        <v>0</v>
      </c>
      <c r="O265" s="161">
        <f t="shared" si="249"/>
        <v>0</v>
      </c>
      <c r="P265" s="161">
        <f t="shared" si="249"/>
        <v>0</v>
      </c>
      <c r="Q265" s="161">
        <f t="shared" si="249"/>
        <v>0</v>
      </c>
      <c r="R265" s="161">
        <f t="shared" si="249"/>
        <v>0</v>
      </c>
      <c r="S265" s="161">
        <f t="shared" si="249"/>
        <v>0</v>
      </c>
      <c r="T265" s="161">
        <f t="shared" si="249"/>
        <v>0</v>
      </c>
      <c r="U265" s="161">
        <f t="shared" si="248"/>
        <v>0</v>
      </c>
      <c r="V265" s="161">
        <f t="shared" si="248"/>
        <v>0</v>
      </c>
      <c r="W265" s="161">
        <f t="shared" si="248"/>
        <v>0</v>
      </c>
      <c r="X265" s="161">
        <f t="shared" si="248"/>
        <v>0</v>
      </c>
      <c r="Y265" s="161">
        <f t="shared" si="241"/>
        <v>0</v>
      </c>
      <c r="Z265" s="161">
        <f t="shared" si="242"/>
        <v>0</v>
      </c>
      <c r="AA265" s="161">
        <f t="shared" si="242"/>
        <v>0</v>
      </c>
      <c r="AB265" s="161">
        <f t="shared" si="248"/>
        <v>0</v>
      </c>
      <c r="AC265" s="161">
        <f t="shared" si="248"/>
        <v>0</v>
      </c>
      <c r="AD265" s="161">
        <f t="shared" si="248"/>
        <v>0</v>
      </c>
      <c r="AE265" s="161">
        <f t="shared" si="248"/>
        <v>0</v>
      </c>
      <c r="AF265" s="174">
        <f t="shared" si="248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49"/>
        <v>0</v>
      </c>
      <c r="D266" s="161">
        <f t="shared" si="249"/>
        <v>0</v>
      </c>
      <c r="E266" s="161">
        <f t="shared" si="249"/>
        <v>0</v>
      </c>
      <c r="F266" s="161">
        <f t="shared" si="249"/>
        <v>0</v>
      </c>
      <c r="G266" s="161">
        <f t="shared" si="249"/>
        <v>0</v>
      </c>
      <c r="H266" s="161">
        <f t="shared" si="249"/>
        <v>0</v>
      </c>
      <c r="I266" s="161">
        <f t="shared" si="249"/>
        <v>0</v>
      </c>
      <c r="J266" s="161">
        <f t="shared" si="249"/>
        <v>0</v>
      </c>
      <c r="K266" s="161">
        <f t="shared" si="249"/>
        <v>0</v>
      </c>
      <c r="L266" s="161">
        <f t="shared" si="249"/>
        <v>0</v>
      </c>
      <c r="M266" s="161">
        <f t="shared" si="249"/>
        <v>0</v>
      </c>
      <c r="N266" s="161">
        <f t="shared" si="249"/>
        <v>0</v>
      </c>
      <c r="O266" s="161">
        <f t="shared" si="249"/>
        <v>0</v>
      </c>
      <c r="P266" s="161">
        <f t="shared" si="249"/>
        <v>0</v>
      </c>
      <c r="Q266" s="161">
        <f t="shared" si="249"/>
        <v>0</v>
      </c>
      <c r="R266" s="161">
        <f t="shared" si="249"/>
        <v>0</v>
      </c>
      <c r="S266" s="161">
        <f t="shared" si="249"/>
        <v>0</v>
      </c>
      <c r="T266" s="161">
        <f t="shared" si="249"/>
        <v>0</v>
      </c>
      <c r="U266" s="161">
        <f t="shared" si="248"/>
        <v>0</v>
      </c>
      <c r="V266" s="161">
        <f t="shared" si="248"/>
        <v>0</v>
      </c>
      <c r="W266" s="161">
        <f t="shared" si="248"/>
        <v>0</v>
      </c>
      <c r="X266" s="161">
        <f t="shared" si="248"/>
        <v>0</v>
      </c>
      <c r="Y266" s="161">
        <f t="shared" si="241"/>
        <v>0</v>
      </c>
      <c r="Z266" s="161">
        <f t="shared" si="242"/>
        <v>0</v>
      </c>
      <c r="AA266" s="161">
        <f t="shared" si="242"/>
        <v>0</v>
      </c>
      <c r="AB266" s="161">
        <f t="shared" si="248"/>
        <v>0</v>
      </c>
      <c r="AC266" s="161">
        <f t="shared" si="248"/>
        <v>0</v>
      </c>
      <c r="AD266" s="161">
        <f t="shared" si="248"/>
        <v>0</v>
      </c>
      <c r="AE266" s="161">
        <f t="shared" si="248"/>
        <v>0</v>
      </c>
      <c r="AF266" s="174">
        <f t="shared" si="248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49"/>
        <v>0</v>
      </c>
      <c r="D267" s="161">
        <f t="shared" si="249"/>
        <v>0</v>
      </c>
      <c r="E267" s="161">
        <f t="shared" si="249"/>
        <v>0</v>
      </c>
      <c r="F267" s="161">
        <f t="shared" si="249"/>
        <v>0</v>
      </c>
      <c r="G267" s="161">
        <f t="shared" si="249"/>
        <v>0</v>
      </c>
      <c r="H267" s="161">
        <f t="shared" si="249"/>
        <v>0</v>
      </c>
      <c r="I267" s="161">
        <f t="shared" si="249"/>
        <v>0</v>
      </c>
      <c r="J267" s="161">
        <f t="shared" si="249"/>
        <v>0</v>
      </c>
      <c r="K267" s="161">
        <f t="shared" si="249"/>
        <v>0</v>
      </c>
      <c r="L267" s="161">
        <f t="shared" si="249"/>
        <v>0</v>
      </c>
      <c r="M267" s="161">
        <f t="shared" si="249"/>
        <v>0</v>
      </c>
      <c r="N267" s="161">
        <f t="shared" si="249"/>
        <v>0</v>
      </c>
      <c r="O267" s="161">
        <f t="shared" si="249"/>
        <v>0</v>
      </c>
      <c r="P267" s="161">
        <f t="shared" si="249"/>
        <v>0</v>
      </c>
      <c r="Q267" s="161">
        <f t="shared" si="249"/>
        <v>0</v>
      </c>
      <c r="R267" s="161">
        <f t="shared" si="249"/>
        <v>0</v>
      </c>
      <c r="S267" s="161">
        <f t="shared" si="249"/>
        <v>0</v>
      </c>
      <c r="T267" s="161">
        <f t="shared" si="249"/>
        <v>0</v>
      </c>
      <c r="U267" s="161">
        <f t="shared" si="248"/>
        <v>0</v>
      </c>
      <c r="V267" s="161">
        <f t="shared" si="248"/>
        <v>0</v>
      </c>
      <c r="W267" s="161">
        <f t="shared" si="248"/>
        <v>0</v>
      </c>
      <c r="X267" s="161">
        <f t="shared" si="248"/>
        <v>0</v>
      </c>
      <c r="Y267" s="161">
        <f t="shared" si="248"/>
        <v>0</v>
      </c>
      <c r="Z267" s="161">
        <f t="shared" si="248"/>
        <v>0</v>
      </c>
      <c r="AA267" s="161">
        <f t="shared" si="248"/>
        <v>0</v>
      </c>
      <c r="AB267" s="161">
        <f t="shared" si="248"/>
        <v>0</v>
      </c>
      <c r="AC267" s="161">
        <f t="shared" si="248"/>
        <v>0</v>
      </c>
      <c r="AD267" s="161">
        <f t="shared" si="248"/>
        <v>0</v>
      </c>
      <c r="AE267" s="161">
        <f t="shared" si="248"/>
        <v>0</v>
      </c>
      <c r="AF267" s="174">
        <f t="shared" si="248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49"/>
        <v>0</v>
      </c>
      <c r="D268" s="161">
        <f t="shared" si="249"/>
        <v>0</v>
      </c>
      <c r="E268" s="161">
        <f t="shared" si="249"/>
        <v>0</v>
      </c>
      <c r="F268" s="161">
        <f t="shared" si="249"/>
        <v>0</v>
      </c>
      <c r="G268" s="161">
        <f t="shared" si="249"/>
        <v>0</v>
      </c>
      <c r="H268" s="161">
        <f t="shared" si="249"/>
        <v>0</v>
      </c>
      <c r="I268" s="161">
        <f t="shared" si="249"/>
        <v>0</v>
      </c>
      <c r="J268" s="161">
        <f t="shared" si="249"/>
        <v>0</v>
      </c>
      <c r="K268" s="161">
        <f t="shared" si="249"/>
        <v>0</v>
      </c>
      <c r="L268" s="161">
        <f t="shared" si="249"/>
        <v>0</v>
      </c>
      <c r="M268" s="161">
        <f t="shared" si="249"/>
        <v>0</v>
      </c>
      <c r="N268" s="161">
        <f t="shared" si="249"/>
        <v>0</v>
      </c>
      <c r="O268" s="161">
        <f t="shared" si="249"/>
        <v>0</v>
      </c>
      <c r="P268" s="161">
        <f t="shared" si="249"/>
        <v>0</v>
      </c>
      <c r="Q268" s="161">
        <f t="shared" si="249"/>
        <v>0</v>
      </c>
      <c r="R268" s="161">
        <f t="shared" si="249"/>
        <v>0</v>
      </c>
      <c r="S268" s="161">
        <f t="shared" si="249"/>
        <v>0</v>
      </c>
      <c r="T268" s="161">
        <f t="shared" si="249"/>
        <v>0</v>
      </c>
      <c r="U268" s="161">
        <f t="shared" si="248"/>
        <v>0</v>
      </c>
      <c r="V268" s="161">
        <f t="shared" si="248"/>
        <v>0</v>
      </c>
      <c r="W268" s="161">
        <f t="shared" si="248"/>
        <v>0</v>
      </c>
      <c r="X268" s="161">
        <f t="shared" si="248"/>
        <v>0</v>
      </c>
      <c r="Y268" s="161">
        <f t="shared" si="248"/>
        <v>0</v>
      </c>
      <c r="Z268" s="161">
        <f t="shared" si="248"/>
        <v>0</v>
      </c>
      <c r="AA268" s="161">
        <f t="shared" si="248"/>
        <v>0</v>
      </c>
      <c r="AB268" s="161">
        <f t="shared" si="248"/>
        <v>0</v>
      </c>
      <c r="AC268" s="161">
        <f t="shared" si="248"/>
        <v>0</v>
      </c>
      <c r="AD268" s="161">
        <f t="shared" si="248"/>
        <v>0</v>
      </c>
      <c r="AE268" s="161">
        <f t="shared" si="248"/>
        <v>0</v>
      </c>
      <c r="AF268" s="174">
        <f t="shared" si="248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49"/>
        <v>0</v>
      </c>
      <c r="D269" s="161">
        <f t="shared" si="249"/>
        <v>0</v>
      </c>
      <c r="E269" s="161">
        <f t="shared" si="249"/>
        <v>0</v>
      </c>
      <c r="F269" s="161">
        <f t="shared" si="249"/>
        <v>0</v>
      </c>
      <c r="G269" s="161">
        <f t="shared" si="249"/>
        <v>0</v>
      </c>
      <c r="H269" s="161">
        <f t="shared" si="249"/>
        <v>0</v>
      </c>
      <c r="I269" s="161">
        <f t="shared" si="249"/>
        <v>0</v>
      </c>
      <c r="J269" s="161">
        <f t="shared" si="249"/>
        <v>0</v>
      </c>
      <c r="K269" s="161">
        <f t="shared" si="249"/>
        <v>0</v>
      </c>
      <c r="L269" s="161">
        <f t="shared" si="249"/>
        <v>0</v>
      </c>
      <c r="M269" s="161">
        <f t="shared" si="249"/>
        <v>0</v>
      </c>
      <c r="N269" s="161">
        <f t="shared" si="249"/>
        <v>0</v>
      </c>
      <c r="O269" s="161">
        <f t="shared" si="249"/>
        <v>0</v>
      </c>
      <c r="P269" s="161">
        <f t="shared" si="249"/>
        <v>0</v>
      </c>
      <c r="Q269" s="161">
        <f t="shared" si="249"/>
        <v>0</v>
      </c>
      <c r="R269" s="161">
        <f t="shared" si="249"/>
        <v>0</v>
      </c>
      <c r="S269" s="161">
        <f t="shared" si="248"/>
        <v>0</v>
      </c>
      <c r="T269" s="161">
        <f t="shared" si="248"/>
        <v>0</v>
      </c>
      <c r="U269" s="161">
        <f t="shared" si="248"/>
        <v>0</v>
      </c>
      <c r="V269" s="161">
        <f t="shared" si="248"/>
        <v>0</v>
      </c>
      <c r="W269" s="161">
        <f t="shared" si="248"/>
        <v>0</v>
      </c>
      <c r="X269" s="161">
        <f t="shared" si="248"/>
        <v>0</v>
      </c>
      <c r="Y269" s="161">
        <f t="shared" si="248"/>
        <v>0</v>
      </c>
      <c r="Z269" s="161">
        <f t="shared" si="248"/>
        <v>0</v>
      </c>
      <c r="AA269" s="161">
        <f t="shared" si="248"/>
        <v>0</v>
      </c>
      <c r="AB269" s="161">
        <f t="shared" si="248"/>
        <v>0</v>
      </c>
      <c r="AC269" s="161">
        <f t="shared" si="248"/>
        <v>0</v>
      </c>
      <c r="AD269" s="161">
        <f t="shared" si="248"/>
        <v>0</v>
      </c>
      <c r="AE269" s="161">
        <f t="shared" si="248"/>
        <v>0</v>
      </c>
      <c r="AF269" s="174">
        <f t="shared" si="248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49"/>
        <v>0</v>
      </c>
      <c r="D270" s="161">
        <f t="shared" si="249"/>
        <v>0</v>
      </c>
      <c r="E270" s="161">
        <f t="shared" si="249"/>
        <v>0</v>
      </c>
      <c r="F270" s="161">
        <f t="shared" si="249"/>
        <v>0</v>
      </c>
      <c r="G270" s="161">
        <f t="shared" si="249"/>
        <v>0</v>
      </c>
      <c r="H270" s="161">
        <f t="shared" si="249"/>
        <v>0</v>
      </c>
      <c r="I270" s="161">
        <f t="shared" si="249"/>
        <v>0</v>
      </c>
      <c r="J270" s="161">
        <f t="shared" si="249"/>
        <v>0</v>
      </c>
      <c r="K270" s="161">
        <f t="shared" si="249"/>
        <v>0</v>
      </c>
      <c r="L270" s="161">
        <f t="shared" si="249"/>
        <v>0</v>
      </c>
      <c r="M270" s="161">
        <f t="shared" si="249"/>
        <v>0</v>
      </c>
      <c r="N270" s="161">
        <f t="shared" si="249"/>
        <v>0</v>
      </c>
      <c r="O270" s="161">
        <f t="shared" si="249"/>
        <v>0</v>
      </c>
      <c r="P270" s="161">
        <f t="shared" si="249"/>
        <v>0</v>
      </c>
      <c r="Q270" s="161">
        <f t="shared" si="249"/>
        <v>0</v>
      </c>
      <c r="R270" s="161">
        <f t="shared" si="249"/>
        <v>0</v>
      </c>
      <c r="S270" s="161">
        <f t="shared" si="248"/>
        <v>0</v>
      </c>
      <c r="T270" s="161">
        <f t="shared" si="248"/>
        <v>0</v>
      </c>
      <c r="U270" s="161">
        <f t="shared" si="248"/>
        <v>0</v>
      </c>
      <c r="V270" s="161">
        <f t="shared" si="248"/>
        <v>0</v>
      </c>
      <c r="W270" s="161">
        <f t="shared" si="248"/>
        <v>0</v>
      </c>
      <c r="X270" s="161">
        <f t="shared" si="248"/>
        <v>0</v>
      </c>
      <c r="Y270" s="161">
        <f t="shared" si="248"/>
        <v>0</v>
      </c>
      <c r="Z270" s="161">
        <f t="shared" si="248"/>
        <v>0</v>
      </c>
      <c r="AA270" s="161">
        <f t="shared" si="248"/>
        <v>0</v>
      </c>
      <c r="AB270" s="161">
        <f t="shared" si="248"/>
        <v>0</v>
      </c>
      <c r="AC270" s="161">
        <f t="shared" si="248"/>
        <v>0</v>
      </c>
      <c r="AD270" s="161">
        <f t="shared" si="248"/>
        <v>0</v>
      </c>
      <c r="AE270" s="161">
        <f t="shared" si="248"/>
        <v>0</v>
      </c>
      <c r="AF270" s="174">
        <f t="shared" si="248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49"/>
        <v>0</v>
      </c>
      <c r="D271" s="161">
        <f t="shared" si="249"/>
        <v>0</v>
      </c>
      <c r="E271" s="161">
        <f t="shared" si="249"/>
        <v>0</v>
      </c>
      <c r="F271" s="161">
        <f t="shared" si="249"/>
        <v>0</v>
      </c>
      <c r="G271" s="161">
        <f t="shared" si="249"/>
        <v>0</v>
      </c>
      <c r="H271" s="161">
        <f t="shared" si="249"/>
        <v>0</v>
      </c>
      <c r="I271" s="161">
        <f t="shared" si="249"/>
        <v>0</v>
      </c>
      <c r="J271" s="161">
        <f t="shared" si="249"/>
        <v>0</v>
      </c>
      <c r="K271" s="161">
        <f t="shared" si="249"/>
        <v>0</v>
      </c>
      <c r="L271" s="161">
        <f t="shared" si="249"/>
        <v>0</v>
      </c>
      <c r="M271" s="161">
        <f t="shared" si="249"/>
        <v>0</v>
      </c>
      <c r="N271" s="161">
        <f t="shared" si="249"/>
        <v>0</v>
      </c>
      <c r="O271" s="161">
        <f t="shared" si="249"/>
        <v>0</v>
      </c>
      <c r="P271" s="161">
        <f t="shared" si="249"/>
        <v>0</v>
      </c>
      <c r="Q271" s="161">
        <f t="shared" si="249"/>
        <v>0</v>
      </c>
      <c r="R271" s="161">
        <f t="shared" si="249"/>
        <v>0</v>
      </c>
      <c r="S271" s="161">
        <f t="shared" si="248"/>
        <v>0</v>
      </c>
      <c r="T271" s="161">
        <f t="shared" si="248"/>
        <v>0</v>
      </c>
      <c r="U271" s="161">
        <f t="shared" si="248"/>
        <v>0</v>
      </c>
      <c r="V271" s="161">
        <f t="shared" si="248"/>
        <v>0</v>
      </c>
      <c r="W271" s="161">
        <f t="shared" si="248"/>
        <v>0</v>
      </c>
      <c r="X271" s="161">
        <f t="shared" si="248"/>
        <v>0</v>
      </c>
      <c r="Y271" s="161">
        <f t="shared" si="248"/>
        <v>0</v>
      </c>
      <c r="Z271" s="161">
        <f t="shared" si="248"/>
        <v>0</v>
      </c>
      <c r="AA271" s="161">
        <f t="shared" si="248"/>
        <v>0</v>
      </c>
      <c r="AB271" s="161">
        <f t="shared" si="248"/>
        <v>0</v>
      </c>
      <c r="AC271" s="161">
        <f t="shared" si="248"/>
        <v>0</v>
      </c>
      <c r="AD271" s="161">
        <f t="shared" si="248"/>
        <v>0</v>
      </c>
      <c r="AE271" s="161">
        <f t="shared" si="248"/>
        <v>0</v>
      </c>
      <c r="AF271" s="174">
        <f t="shared" si="248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49"/>
        <v>0</v>
      </c>
      <c r="D272" s="161">
        <f t="shared" si="249"/>
        <v>0</v>
      </c>
      <c r="E272" s="161">
        <f t="shared" si="249"/>
        <v>0</v>
      </c>
      <c r="F272" s="161">
        <f t="shared" si="249"/>
        <v>0</v>
      </c>
      <c r="G272" s="161">
        <f t="shared" si="249"/>
        <v>0</v>
      </c>
      <c r="H272" s="161">
        <f t="shared" si="249"/>
        <v>0</v>
      </c>
      <c r="I272" s="161">
        <f t="shared" si="249"/>
        <v>0</v>
      </c>
      <c r="J272" s="161">
        <f t="shared" si="249"/>
        <v>0</v>
      </c>
      <c r="K272" s="161">
        <f t="shared" si="249"/>
        <v>0</v>
      </c>
      <c r="L272" s="161">
        <f t="shared" si="249"/>
        <v>0</v>
      </c>
      <c r="M272" s="161">
        <f t="shared" si="249"/>
        <v>0</v>
      </c>
      <c r="N272" s="161">
        <f t="shared" si="249"/>
        <v>0</v>
      </c>
      <c r="O272" s="161">
        <f t="shared" si="249"/>
        <v>0</v>
      </c>
      <c r="P272" s="161">
        <f t="shared" si="249"/>
        <v>0</v>
      </c>
      <c r="Q272" s="161">
        <f t="shared" si="249"/>
        <v>0</v>
      </c>
      <c r="R272" s="161">
        <f t="shared" si="249"/>
        <v>0</v>
      </c>
      <c r="S272" s="161">
        <f t="shared" si="248"/>
        <v>0</v>
      </c>
      <c r="T272" s="161">
        <f t="shared" si="248"/>
        <v>0</v>
      </c>
      <c r="U272" s="161">
        <f t="shared" si="248"/>
        <v>0</v>
      </c>
      <c r="V272" s="161">
        <f t="shared" si="248"/>
        <v>0</v>
      </c>
      <c r="W272" s="161">
        <f t="shared" si="248"/>
        <v>0</v>
      </c>
      <c r="X272" s="161">
        <f t="shared" si="248"/>
        <v>0</v>
      </c>
      <c r="Y272" s="161">
        <f t="shared" si="248"/>
        <v>0</v>
      </c>
      <c r="Z272" s="161">
        <f t="shared" si="248"/>
        <v>0</v>
      </c>
      <c r="AA272" s="161">
        <f t="shared" si="248"/>
        <v>0</v>
      </c>
      <c r="AB272" s="161">
        <f t="shared" si="248"/>
        <v>0</v>
      </c>
      <c r="AC272" s="161">
        <f t="shared" si="248"/>
        <v>0</v>
      </c>
      <c r="AD272" s="161">
        <f t="shared" si="248"/>
        <v>0</v>
      </c>
      <c r="AE272" s="161">
        <f t="shared" si="248"/>
        <v>0</v>
      </c>
      <c r="AF272" s="174">
        <f t="shared" si="248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49"/>
        <v>0</v>
      </c>
      <c r="D273" s="177">
        <f t="shared" si="249"/>
        <v>0</v>
      </c>
      <c r="E273" s="177">
        <f t="shared" si="249"/>
        <v>0</v>
      </c>
      <c r="F273" s="177">
        <f t="shared" si="249"/>
        <v>0</v>
      </c>
      <c r="G273" s="177">
        <f t="shared" si="249"/>
        <v>0</v>
      </c>
      <c r="H273" s="177">
        <f t="shared" si="249"/>
        <v>0</v>
      </c>
      <c r="I273" s="177">
        <f t="shared" si="249"/>
        <v>0</v>
      </c>
      <c r="J273" s="177">
        <f t="shared" si="249"/>
        <v>0</v>
      </c>
      <c r="K273" s="177">
        <f t="shared" si="249"/>
        <v>0</v>
      </c>
      <c r="L273" s="177">
        <f t="shared" si="249"/>
        <v>0</v>
      </c>
      <c r="M273" s="177">
        <f t="shared" si="249"/>
        <v>0</v>
      </c>
      <c r="N273" s="177">
        <f t="shared" si="249"/>
        <v>0</v>
      </c>
      <c r="O273" s="177">
        <f t="shared" si="249"/>
        <v>0</v>
      </c>
      <c r="P273" s="177">
        <f t="shared" si="249"/>
        <v>0</v>
      </c>
      <c r="Q273" s="177">
        <f t="shared" si="249"/>
        <v>0</v>
      </c>
      <c r="R273" s="177">
        <f t="shared" si="249"/>
        <v>0</v>
      </c>
      <c r="S273" s="177">
        <f t="shared" si="248"/>
        <v>0</v>
      </c>
      <c r="T273" s="177">
        <f t="shared" si="248"/>
        <v>0</v>
      </c>
      <c r="U273" s="177">
        <f t="shared" si="248"/>
        <v>0</v>
      </c>
      <c r="V273" s="177">
        <f t="shared" si="248"/>
        <v>0</v>
      </c>
      <c r="W273" s="177">
        <f t="shared" si="248"/>
        <v>0</v>
      </c>
      <c r="X273" s="177">
        <f t="shared" si="248"/>
        <v>0</v>
      </c>
      <c r="Y273" s="177">
        <f t="shared" si="248"/>
        <v>0</v>
      </c>
      <c r="Z273" s="177">
        <f t="shared" si="248"/>
        <v>0</v>
      </c>
      <c r="AA273" s="177">
        <f t="shared" si="248"/>
        <v>0</v>
      </c>
      <c r="AB273" s="177">
        <f t="shared" si="248"/>
        <v>0</v>
      </c>
      <c r="AC273" s="177">
        <f t="shared" si="248"/>
        <v>0</v>
      </c>
      <c r="AD273" s="177">
        <f t="shared" si="248"/>
        <v>0</v>
      </c>
      <c r="AE273" s="177">
        <f t="shared" si="248"/>
        <v>0</v>
      </c>
      <c r="AF273" s="178">
        <f t="shared" si="248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50">SUM(B169:B273)</f>
        <v>0</v>
      </c>
      <c r="C274" s="180">
        <f t="shared" si="250"/>
        <v>0</v>
      </c>
      <c r="D274" s="180">
        <f t="shared" si="250"/>
        <v>0</v>
      </c>
      <c r="E274" s="180">
        <f t="shared" si="250"/>
        <v>0</v>
      </c>
      <c r="F274" s="180">
        <f t="shared" si="250"/>
        <v>0</v>
      </c>
      <c r="G274" s="180">
        <f t="shared" si="250"/>
        <v>0</v>
      </c>
      <c r="H274" s="180">
        <f t="shared" si="250"/>
        <v>0</v>
      </c>
      <c r="I274" s="180">
        <f t="shared" si="250"/>
        <v>0</v>
      </c>
      <c r="J274" s="180">
        <f t="shared" si="250"/>
        <v>0</v>
      </c>
      <c r="K274" s="180">
        <f t="shared" si="250"/>
        <v>0</v>
      </c>
      <c r="L274" s="180">
        <f t="shared" si="250"/>
        <v>0</v>
      </c>
      <c r="M274" s="180">
        <f t="shared" si="250"/>
        <v>0</v>
      </c>
      <c r="N274" s="180">
        <f t="shared" si="250"/>
        <v>0</v>
      </c>
      <c r="O274" s="180">
        <f t="shared" si="250"/>
        <v>0</v>
      </c>
      <c r="P274" s="180">
        <f t="shared" si="250"/>
        <v>0</v>
      </c>
      <c r="Q274" s="180">
        <f t="shared" si="250"/>
        <v>0</v>
      </c>
      <c r="R274" s="180">
        <f t="shared" si="250"/>
        <v>0</v>
      </c>
      <c r="S274" s="180">
        <f t="shared" si="250"/>
        <v>0</v>
      </c>
      <c r="T274" s="180">
        <f t="shared" si="250"/>
        <v>0</v>
      </c>
      <c r="U274" s="180">
        <f t="shared" si="250"/>
        <v>0</v>
      </c>
      <c r="V274" s="180">
        <f t="shared" si="250"/>
        <v>0</v>
      </c>
      <c r="W274" s="180">
        <f t="shared" si="250"/>
        <v>0</v>
      </c>
      <c r="X274" s="180">
        <f t="shared" si="250"/>
        <v>0</v>
      </c>
      <c r="Y274" s="180">
        <f t="shared" si="250"/>
        <v>0</v>
      </c>
      <c r="Z274" s="180">
        <f t="shared" si="250"/>
        <v>0</v>
      </c>
      <c r="AA274" s="180">
        <f t="shared" si="250"/>
        <v>0</v>
      </c>
      <c r="AB274" s="180">
        <f t="shared" si="250"/>
        <v>0</v>
      </c>
      <c r="AC274" s="180">
        <f t="shared" si="250"/>
        <v>0</v>
      </c>
      <c r="AD274" s="180">
        <f t="shared" si="250"/>
        <v>0</v>
      </c>
      <c r="AE274" s="180">
        <f t="shared" si="250"/>
        <v>0</v>
      </c>
      <c r="AF274" s="181">
        <f t="shared" si="250"/>
        <v>0</v>
      </c>
      <c r="AG274" s="182">
        <f t="shared" si="250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242" priority="25">
      <formula>$AH11=0</formula>
    </cfRule>
  </conditionalFormatting>
  <conditionalFormatting sqref="A101:A102">
    <cfRule type="expression" dxfId="3241" priority="193">
      <formula>$AH106=0</formula>
    </cfRule>
  </conditionalFormatting>
  <conditionalFormatting sqref="A103:A107">
    <cfRule type="expression" dxfId="3240" priority="141">
      <formula>$AH102=0</formula>
    </cfRule>
  </conditionalFormatting>
  <conditionalFormatting sqref="A160:A167">
    <cfRule type="expression" dxfId="3239" priority="194">
      <formula>$AH267=0</formula>
    </cfRule>
  </conditionalFormatting>
  <conditionalFormatting sqref="A168:A275">
    <cfRule type="expression" dxfId="3238" priority="64">
      <formula>$AH168=0</formula>
    </cfRule>
  </conditionalFormatting>
  <conditionalFormatting sqref="B8">
    <cfRule type="expression" dxfId="3237" priority="189">
      <formula>AND(C$9&gt;=14/24,C$9&lt;20/24)</formula>
    </cfRule>
    <cfRule type="expression" dxfId="3236" priority="190">
      <formula>AND(C$9&gt;=8/24,C$9&lt;14/24)</formula>
    </cfRule>
    <cfRule type="expression" dxfId="3235" priority="191">
      <formula>C$9&lt;8/24</formula>
    </cfRule>
    <cfRule type="expression" dxfId="3234" priority="192">
      <formula>C$9&gt;=20/24</formula>
    </cfRule>
  </conditionalFormatting>
  <conditionalFormatting sqref="B9:AF10 B113:B115 C109:L115 B108:L108 B117:B124 C154:L159 B153:L153 B76:F90 C97:L107 B93:L96 C137:L152 C117:AF134 M137:AF159 B72:AF72 G76:AF77 M93:AF115 G79:AF90">
    <cfRule type="expression" dxfId="3233" priority="106">
      <formula>B$9&gt;=20/24</formula>
    </cfRule>
  </conditionalFormatting>
  <conditionalFormatting sqref="B9:AF10 B113:B115 C109:L115 B108:L108 B117:B124 C154:L159 B153:L153 B76:F90 C97:L107 B93:L96 C137:L152 C117:AF134 M137:AF159 B72:AF72 G76:AF77 M93:AF115 G79:AF90">
    <cfRule type="expression" dxfId="3232" priority="107">
      <formula>AND(B$9&gt;=14/24,B$9&lt;20/24)</formula>
    </cfRule>
    <cfRule type="expression" dxfId="3231" priority="108">
      <formula>AND(B$9&gt;=8/24,B$9&lt;14/24)</formula>
    </cfRule>
    <cfRule type="expression" dxfId="3230" priority="109">
      <formula>B$9&lt;8/24</formula>
    </cfRule>
  </conditionalFormatting>
  <conditionalFormatting sqref="B29:AF53">
    <cfRule type="expression" dxfId="3229" priority="49">
      <formula>B29&gt;$AG29*1</formula>
    </cfRule>
    <cfRule type="expression" dxfId="3228" priority="50">
      <formula>B$9&gt;=20/24</formula>
    </cfRule>
    <cfRule type="expression" dxfId="3227" priority="51">
      <formula>AND(B$9&gt;=14/24,B$9&lt;20/24)</formula>
    </cfRule>
    <cfRule type="expression" dxfId="3226" priority="52">
      <formula>AND(B$9&gt;=8/24,B$9&lt;14/24)</formula>
    </cfRule>
    <cfRule type="expression" dxfId="3225" priority="53">
      <formula>B$9&lt;8/24</formula>
    </cfRule>
  </conditionalFormatting>
  <conditionalFormatting sqref="B54:AF68">
    <cfRule type="expression" dxfId="3224" priority="42">
      <formula>B$9&lt;8/24</formula>
    </cfRule>
  </conditionalFormatting>
  <conditionalFormatting sqref="B54:AF70">
    <cfRule type="expression" dxfId="3223" priority="39">
      <formula>B$9&gt;=20/24</formula>
    </cfRule>
    <cfRule type="expression" dxfId="3222" priority="40">
      <formula>AND(B$9&gt;=14/24,B$9&lt;20/24)</formula>
    </cfRule>
    <cfRule type="expression" dxfId="3221" priority="41">
      <formula>AND(B$9&gt;=8/24,B$9&lt;14/24)</formula>
    </cfRule>
  </conditionalFormatting>
  <conditionalFormatting sqref="B63:AF65">
    <cfRule type="expression" dxfId="3220" priority="43">
      <formula>B63&gt;$AG63</formula>
    </cfRule>
  </conditionalFormatting>
  <conditionalFormatting sqref="B69:AF70">
    <cfRule type="expression" dxfId="3219" priority="114">
      <formula>B$9&lt;8/24</formula>
    </cfRule>
  </conditionalFormatting>
  <conditionalFormatting sqref="B72:AF75">
    <cfRule type="expression" dxfId="3218" priority="30">
      <formula>B72&gt;$AG72*1</formula>
    </cfRule>
  </conditionalFormatting>
  <conditionalFormatting sqref="B73:AF75">
    <cfRule type="expression" dxfId="3217" priority="31">
      <formula>B$9&gt;=20/24</formula>
    </cfRule>
    <cfRule type="expression" dxfId="3216" priority="32">
      <formula>AND(B$9&gt;=14/24,B$9&lt;20/24)</formula>
    </cfRule>
    <cfRule type="expression" dxfId="3215" priority="33">
      <formula>AND(B$9&gt;=8/24,B$9&lt;14/24)</formula>
    </cfRule>
    <cfRule type="expression" dxfId="3214" priority="34">
      <formula>B$9&lt;8/24</formula>
    </cfRule>
  </conditionalFormatting>
  <conditionalFormatting sqref="C161:AF167">
    <cfRule type="expression" dxfId="3213" priority="65">
      <formula>C$9&gt;=20/24</formula>
    </cfRule>
    <cfRule type="expression" dxfId="3212" priority="66">
      <formula>AND(C$9&gt;=14/24,C$9&lt;20/24)</formula>
    </cfRule>
    <cfRule type="expression" dxfId="3211" priority="67">
      <formula>AND(C$9&gt;=8/24,C$9&lt;14/24)</formula>
    </cfRule>
    <cfRule type="expression" dxfId="3210" priority="68">
      <formula>C$9&lt;8/24</formula>
    </cfRule>
  </conditionalFormatting>
  <conditionalFormatting sqref="C169:AF274">
    <cfRule type="expression" dxfId="3209" priority="26">
      <formula>C$9&gt;=20/24</formula>
    </cfRule>
    <cfRule type="expression" dxfId="3208" priority="27">
      <formula>AND(C$9&gt;=14/24,C$9&lt;20/24)</formula>
    </cfRule>
    <cfRule type="expression" dxfId="3207" priority="28">
      <formula>AND(C$9&gt;=8/24,C$9&lt;14/24)</formula>
    </cfRule>
    <cfRule type="expression" dxfId="3206" priority="29">
      <formula>C$9&lt;8/24</formula>
    </cfRule>
  </conditionalFormatting>
  <conditionalFormatting sqref="AF96:AG96 AF78:AG78 B71:AG71 B76:AE96 AF76:AF77 AF79:AF96 B69:AF69 AC80:AF81">
    <cfRule type="expression" dxfId="3205" priority="105">
      <formula>B69&gt;$AG69*1</formula>
    </cfRule>
  </conditionalFormatting>
  <conditionalFormatting sqref="G79:AF83">
    <cfRule type="expression" dxfId="3204" priority="115">
      <formula>G$9&gt;=20/24</formula>
    </cfRule>
    <cfRule type="expression" dxfId="3203" priority="116">
      <formula>AND(G$9&gt;=14/24,G$9&lt;20/24)</formula>
    </cfRule>
    <cfRule type="expression" dxfId="3202" priority="117">
      <formula>AND(G$9&gt;=8/24,G$9&lt;14/24)</formula>
    </cfRule>
    <cfRule type="expression" dxfId="3201" priority="118">
      <formula>G$9&lt;8/24</formula>
    </cfRule>
  </conditionalFormatting>
  <conditionalFormatting sqref="G84:AF84">
    <cfRule type="expression" dxfId="3200" priority="110">
      <formula>G$9&gt;=20/24</formula>
    </cfRule>
    <cfRule type="expression" dxfId="3199" priority="111">
      <formula>AND(G$9&gt;=14/24,G$9&lt;20/24)</formula>
    </cfRule>
    <cfRule type="expression" dxfId="3198" priority="112">
      <formula>AND(G$9&gt;=8/24,G$9&lt;14/24)</formula>
    </cfRule>
    <cfRule type="expression" dxfId="3197" priority="113">
      <formula>G$9&lt;8/24</formula>
    </cfRule>
  </conditionalFormatting>
  <conditionalFormatting sqref="G78:AF78 B72:AF72">
    <cfRule type="expression" dxfId="3196" priority="125">
      <formula>B$9&gt;=20/24</formula>
    </cfRule>
    <cfRule type="expression" dxfId="3195" priority="126">
      <formula>AND(B$9&gt;=14/24,B$9&lt;20/24)</formula>
    </cfRule>
    <cfRule type="expression" dxfId="3194" priority="127">
      <formula>AND(B$9&gt;=8/24,B$9&lt;14/24)</formula>
    </cfRule>
    <cfRule type="expression" dxfId="3193" priority="128">
      <formula>B$9&lt;8/24</formula>
    </cfRule>
  </conditionalFormatting>
  <conditionalFormatting sqref="G79:AF81">
    <cfRule type="expression" dxfId="3192" priority="133">
      <formula>G$9&gt;=20/24</formula>
    </cfRule>
    <cfRule type="expression" dxfId="3191" priority="134">
      <formula>AND(G$9&gt;=14/24,G$9&lt;20/24)</formula>
    </cfRule>
    <cfRule type="expression" dxfId="3190" priority="135">
      <formula>AND(G$9&gt;=8/24,G$9&lt;14/24)</formula>
    </cfRule>
    <cfRule type="expression" dxfId="3189" priority="136">
      <formula>G$9&lt;8/24</formula>
    </cfRule>
  </conditionalFormatting>
  <conditionalFormatting sqref="L84:AF84">
    <cfRule type="expression" dxfId="3188" priority="129">
      <formula>L$9&gt;=20/24</formula>
    </cfRule>
    <cfRule type="expression" dxfId="3187" priority="130">
      <formula>AND(L$9&gt;=14/24,L$9&lt;20/24)</formula>
    </cfRule>
    <cfRule type="expression" dxfId="3186" priority="131">
      <formula>AND(L$9&gt;=8/24,L$9&lt;14/24)</formula>
    </cfRule>
    <cfRule type="expression" dxfId="3185" priority="132">
      <formula>L$9&lt;8/24</formula>
    </cfRule>
  </conditionalFormatting>
  <conditionalFormatting sqref="M8 S8 AB8">
    <cfRule type="expression" dxfId="3184" priority="182">
      <formula>AND(N$9&gt;=14/24,N$9&lt;20/24)</formula>
    </cfRule>
    <cfRule type="expression" dxfId="3183" priority="183">
      <formula>AND(N$9&gt;=8/24,N$9&lt;14/24)</formula>
    </cfRule>
    <cfRule type="expression" dxfId="3182" priority="184">
      <formula>N$9&lt;8/24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181" priority="181">
      <formula>N$9&gt;=20/24</formula>
    </cfRule>
  </conditionalFormatting>
  <conditionalFormatting sqref="S8">
    <cfRule type="expression" dxfId="3180" priority="172">
      <formula>U$9&gt;=20/24</formula>
    </cfRule>
    <cfRule type="expression" dxfId="3179" priority="173">
      <formula>AND(U$9&gt;=14/24,U$9&lt;20/24)</formula>
    </cfRule>
    <cfRule type="expression" dxfId="3178" priority="174">
      <formula>AND(U$9&gt;=8/24,U$9&lt;14/24)</formula>
    </cfRule>
    <cfRule type="expression" dxfId="3177" priority="175">
      <formula>U$9&lt;8/24</formula>
    </cfRule>
  </conditionalFormatting>
  <conditionalFormatting sqref="AC79:AF84">
    <cfRule type="expression" dxfId="3176" priority="59">
      <formula>AC$9&gt;=20/24</formula>
    </cfRule>
    <cfRule type="expression" dxfId="3175" priority="60">
      <formula>AND(AC$9&gt;=14/24,AC$9&lt;20/24)</formula>
    </cfRule>
    <cfRule type="expression" dxfId="3174" priority="61">
      <formula>AND(AC$9&gt;=8/24,AC$9&lt;14/24)</formula>
    </cfRule>
    <cfRule type="expression" dxfId="3173" priority="62">
      <formula>AC$9&lt;8/24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54:AF62 B66:AF70">
    <cfRule type="expression" dxfId="3172" priority="119">
      <formula>B54&gt;$AG54</formula>
    </cfRule>
  </conditionalFormatting>
  <conditionalFormatting sqref="AB8">
    <cfRule type="expression" dxfId="3171" priority="168">
      <formula>AD$9&gt;=20/24</formula>
    </cfRule>
    <cfRule type="expression" dxfId="3170" priority="169">
      <formula>AND(AD$9&gt;=14/24,AD$9&lt;20/24)</formula>
    </cfRule>
    <cfRule type="expression" dxfId="3169" priority="170">
      <formula>AND(AD$9&gt;=8/24,AD$9&lt;14/24)</formula>
    </cfRule>
    <cfRule type="expression" dxfId="3168" priority="171">
      <formula>AD$9&lt;8/24</formula>
    </cfRule>
  </conditionalFormatting>
  <conditionalFormatting sqref="AG78">
    <cfRule type="expression" dxfId="3167" priority="147">
      <formula>AG$9&gt;=20/24</formula>
    </cfRule>
    <cfRule type="expression" dxfId="3166" priority="148">
      <formula>AND(AG$9&gt;=14/24,AG$9&lt;20/24)</formula>
    </cfRule>
    <cfRule type="expression" dxfId="3165" priority="149">
      <formula>AND(AG$9&gt;=8/24,AG$9&lt;14/24)</formula>
    </cfRule>
    <cfRule type="expression" dxfId="3164" priority="150">
      <formula>AG$9&lt;8/24</formula>
    </cfRule>
  </conditionalFormatting>
  <conditionalFormatting sqref="AG91:AG92">
    <cfRule type="expression" dxfId="3163" priority="142">
      <formula>AG91&gt;$AG91</formula>
    </cfRule>
  </conditionalFormatting>
  <conditionalFormatting sqref="AG96">
    <cfRule type="expression" dxfId="3162" priority="143">
      <formula>AG$9&gt;=20/24</formula>
    </cfRule>
    <cfRule type="expression" dxfId="3161" priority="144">
      <formula>AND(AG$9&gt;=14/24,AG$9&lt;20/24)</formula>
    </cfRule>
    <cfRule type="expression" dxfId="3160" priority="145">
      <formula>AND(AG$9&gt;=8/24,AG$9&lt;14/24)</formula>
    </cfRule>
    <cfRule type="expression" dxfId="3159" priority="146">
      <formula>AG$9&lt;8/24</formula>
    </cfRule>
  </conditionalFormatting>
  <conditionalFormatting sqref="AG113">
    <cfRule type="expression" dxfId="3158" priority="164">
      <formula>AG$9&gt;=20/24</formula>
    </cfRule>
    <cfRule type="expression" dxfId="3157" priority="165">
      <formula>AND(AG$9&gt;=14/24,AG$9&lt;20/24)</formula>
    </cfRule>
    <cfRule type="expression" dxfId="3156" priority="166">
      <formula>AND(AG$9&gt;=8/24,AG$9&lt;14/24)</formula>
    </cfRule>
    <cfRule type="expression" dxfId="3155" priority="167">
      <formula>AG$9&lt;8/24</formula>
    </cfRule>
  </conditionalFormatting>
  <conditionalFormatting sqref="AH8:AI10">
    <cfRule type="expression" dxfId="3154" priority="55">
      <formula>AH$9&gt;=20/24</formula>
    </cfRule>
    <cfRule type="expression" dxfId="3153" priority="56">
      <formula>AND(AH$9&gt;=14/24,AH$9&lt;20/24)</formula>
    </cfRule>
    <cfRule type="expression" dxfId="3152" priority="57">
      <formula>AND(AH$9&gt;=8/24,AH$9&lt;14/24)</formula>
    </cfRule>
    <cfRule type="expression" dxfId="3151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3150" priority="185">
      <formula>AJ$9&gt;=20/24</formula>
    </cfRule>
    <cfRule type="expression" dxfId="3149" priority="186">
      <formula>AND(AJ$9&gt;=14/24,AJ$9&lt;20/24)</formula>
    </cfRule>
    <cfRule type="expression" dxfId="3148" priority="187">
      <formula>AND(AJ$9&gt;=8/24,AJ$9&lt;14/24)</formula>
    </cfRule>
    <cfRule type="expression" dxfId="3147" priority="188">
      <formula>AJ$9&lt;8/24</formula>
    </cfRule>
  </conditionalFormatting>
  <conditionalFormatting sqref="AL99:AN99 AL105:AN105">
    <cfRule type="expression" dxfId="3146" priority="157">
      <formula>AL$9&gt;=20/24</formula>
    </cfRule>
    <cfRule type="expression" dxfId="3145" priority="158">
      <formula>AND(AL$9&gt;=14/24,AL$9&lt;20/24)</formula>
    </cfRule>
    <cfRule type="expression" dxfId="3144" priority="159">
      <formula>AND(AL$9&gt;=8/24,AL$9&lt;14/24)</formula>
    </cfRule>
    <cfRule type="expression" dxfId="3143" priority="160">
      <formula>AL$9&lt;8/24</formula>
    </cfRule>
  </conditionalFormatting>
  <conditionalFormatting sqref="AM15:AM21 AN16:AR21">
    <cfRule type="expression" dxfId="3142" priority="81">
      <formula>AX$9&gt;=20/24</formula>
    </cfRule>
    <cfRule type="expression" dxfId="3141" priority="82">
      <formula>AND(AX$9&gt;=14/24,AX$9&lt;20/24)</formula>
    </cfRule>
    <cfRule type="expression" dxfId="3140" priority="83">
      <formula>AND(AX$9&gt;=8/24,AX$9&lt;14/24)</formula>
    </cfRule>
    <cfRule type="expression" dxfId="3139" priority="84">
      <formula>AX$9&lt;8/24</formula>
    </cfRule>
  </conditionalFormatting>
  <conditionalFormatting sqref="AN100:AN103">
    <cfRule type="expression" dxfId="3138" priority="153">
      <formula>AN$9&gt;=20/24</formula>
    </cfRule>
    <cfRule type="expression" dxfId="3137" priority="154">
      <formula>AND(AN$9&gt;=14/24,AN$9&lt;20/24)</formula>
    </cfRule>
    <cfRule type="expression" dxfId="3136" priority="155">
      <formula>AND(AN$9&gt;=8/24,AN$9&lt;14/24)</formula>
    </cfRule>
    <cfRule type="expression" dxfId="3135" priority="156">
      <formula>AN$9&lt;8/24</formula>
    </cfRule>
  </conditionalFormatting>
  <conditionalFormatting sqref="AN15:AR15">
    <cfRule type="expression" dxfId="3134" priority="69">
      <formula>U$9&gt;=20/24</formula>
    </cfRule>
    <cfRule type="expression" dxfId="3133" priority="70">
      <formula>AND(U$9&gt;=14/24,U$9&lt;20/24)</formula>
    </cfRule>
    <cfRule type="expression" dxfId="3132" priority="71">
      <formula>AND(U$9&gt;=8/24,U$9&lt;14/24)</formula>
    </cfRule>
    <cfRule type="expression" dxfId="3131" priority="72">
      <formula>U$9&lt;8/24</formula>
    </cfRule>
  </conditionalFormatting>
  <conditionalFormatting sqref="AS15">
    <cfRule type="expression" dxfId="3130" priority="77">
      <formula>AA$9&gt;=20/24</formula>
    </cfRule>
    <cfRule type="expression" dxfId="3129" priority="78">
      <formula>AND(AA$9&gt;=14/24,AA$9&lt;20/24)</formula>
    </cfRule>
    <cfRule type="expression" dxfId="3128" priority="79">
      <formula>AND(AA$9&gt;=8/24,AA$9&lt;14/24)</formula>
    </cfRule>
    <cfRule type="expression" dxfId="3127" priority="80">
      <formula>AA$9&lt;8/24</formula>
    </cfRule>
  </conditionalFormatting>
  <conditionalFormatting sqref="AS16:AS21">
    <cfRule type="expression" dxfId="3126" priority="85">
      <formula>BE$9&gt;=20/24</formula>
    </cfRule>
    <cfRule type="expression" dxfId="3125" priority="86">
      <formula>AND(BE$9&gt;=14/24,BE$9&lt;20/24)</formula>
    </cfRule>
    <cfRule type="expression" dxfId="3124" priority="87">
      <formula>AND(BE$9&gt;=8/24,BE$9&lt;14/24)</formula>
    </cfRule>
    <cfRule type="expression" dxfId="3123" priority="88">
      <formula>BE$9&lt;8/24</formula>
    </cfRule>
  </conditionalFormatting>
  <conditionalFormatting sqref="AT15 AX15:BJ15">
    <cfRule type="expression" dxfId="3122" priority="89">
      <formula>AC$9&gt;=20/24</formula>
    </cfRule>
    <cfRule type="expression" dxfId="3121" priority="90">
      <formula>AND(AC$9&gt;=14/24,AC$9&lt;20/24)</formula>
    </cfRule>
    <cfRule type="expression" dxfId="3120" priority="91">
      <formula>AND(AC$9&gt;=8/24,AC$9&lt;14/24)</formula>
    </cfRule>
    <cfRule type="expression" dxfId="3119" priority="92">
      <formula>AC$9&lt;8/24</formula>
    </cfRule>
  </conditionalFormatting>
  <conditionalFormatting sqref="AT16:AT21">
    <cfRule type="expression" dxfId="3118" priority="93">
      <formula>BG$9&gt;=20/24</formula>
    </cfRule>
    <cfRule type="expression" dxfId="3117" priority="94">
      <formula>AND(BG$9&gt;=14/24,BG$9&lt;20/24)</formula>
    </cfRule>
    <cfRule type="expression" dxfId="3116" priority="95">
      <formula>AND(BG$9&gt;=8/24,BG$9&lt;14/24)</formula>
    </cfRule>
    <cfRule type="expression" dxfId="3115" priority="96">
      <formula>BG$9&lt;8/24</formula>
    </cfRule>
  </conditionalFormatting>
  <conditionalFormatting sqref="AU15:AV15">
    <cfRule type="expression" dxfId="3114" priority="97">
      <formula>AE$9&gt;=20/24</formula>
    </cfRule>
    <cfRule type="expression" dxfId="3113" priority="98">
      <formula>AND(AE$9&gt;=14/24,AE$9&lt;20/24)</formula>
    </cfRule>
    <cfRule type="expression" dxfId="3112" priority="99">
      <formula>AND(AE$9&gt;=8/24,AE$9&lt;14/24)</formula>
    </cfRule>
    <cfRule type="expression" dxfId="3111" priority="100">
      <formula>AE$9&lt;8/24</formula>
    </cfRule>
  </conditionalFormatting>
  <conditionalFormatting sqref="AU16:BJ21">
    <cfRule type="expression" dxfId="3110" priority="101">
      <formula>BI$9&gt;=20/24</formula>
    </cfRule>
    <cfRule type="expression" dxfId="3109" priority="102">
      <formula>AND(BI$9&gt;=14/24,BI$9&lt;20/24)</formula>
    </cfRule>
    <cfRule type="expression" dxfId="3108" priority="103">
      <formula>AND(BI$9&gt;=8/24,BI$9&lt;14/24)</formula>
    </cfRule>
    <cfRule type="expression" dxfId="3107" priority="104">
      <formula>BI$9&lt;8/24</formula>
    </cfRule>
  </conditionalFormatting>
  <conditionalFormatting sqref="AW15">
    <cfRule type="expression" dxfId="3106" priority="73">
      <formula>B$9&gt;=20/24</formula>
    </cfRule>
    <cfRule type="expression" dxfId="3105" priority="74">
      <formula>AND(B$9&gt;=14/24,B$9&lt;20/24)</formula>
    </cfRule>
    <cfRule type="expression" dxfId="3104" priority="75">
      <formula>AND(B$9&gt;=8/24,B$9&lt;14/24)</formula>
    </cfRule>
    <cfRule type="expression" dxfId="3103" priority="76">
      <formula>B$9&lt;8/24</formula>
    </cfRule>
  </conditionalFormatting>
  <conditionalFormatting sqref="A73">
    <cfRule type="expression" dxfId="3102" priority="24">
      <formula>$AH73=0</formula>
    </cfRule>
  </conditionalFormatting>
  <conditionalFormatting sqref="B97:B107 B137:B152 B109:B112 B125:B134 B154:B159 B11:AF13">
    <cfRule type="expression" dxfId="3101" priority="20">
      <formula>B$9&gt;=20/24</formula>
    </cfRule>
  </conditionalFormatting>
  <conditionalFormatting sqref="B97:B107 B137:B152 B109:B112 B125:B134 B154:B159 B11:AF13">
    <cfRule type="expression" dxfId="3100" priority="21">
      <formula>AND(B$9&gt;=14/24,B$9&lt;20/24)</formula>
    </cfRule>
    <cfRule type="expression" dxfId="3099" priority="22">
      <formula>AND(B$9&gt;=8/24,B$9&lt;14/24)</formula>
    </cfRule>
    <cfRule type="expression" dxfId="3098" priority="23">
      <formula>B$9&lt;8/24</formula>
    </cfRule>
  </conditionalFormatting>
  <conditionalFormatting sqref="B14:AF28">
    <cfRule type="expression" dxfId="3097" priority="10">
      <formula>B14&gt;$AG14*1</formula>
    </cfRule>
    <cfRule type="expression" dxfId="3096" priority="11">
      <formula>B$9&gt;=20/24</formula>
    </cfRule>
    <cfRule type="expression" dxfId="3095" priority="12">
      <formula>AND(B$9&gt;=14/24,B$9&lt;20/24)</formula>
    </cfRule>
    <cfRule type="expression" dxfId="3094" priority="13">
      <formula>AND(B$9&gt;=8/24,B$9&lt;14/24)</formula>
    </cfRule>
    <cfRule type="expression" dxfId="3093" priority="14">
      <formula>B$9&lt;8/24</formula>
    </cfRule>
  </conditionalFormatting>
  <conditionalFormatting sqref="B161:B167">
    <cfRule type="expression" dxfId="3092" priority="15">
      <formula>B$9&gt;=20/24</formula>
    </cfRule>
    <cfRule type="expression" dxfId="3091" priority="16">
      <formula>AND(B$9&gt;=14/24,B$9&lt;20/24)</formula>
    </cfRule>
    <cfRule type="expression" dxfId="3090" priority="17">
      <formula>AND(B$9&gt;=8/24,B$9&lt;14/24)</formula>
    </cfRule>
    <cfRule type="expression" dxfId="3089" priority="18">
      <formula>B$9&lt;8/24</formula>
    </cfRule>
  </conditionalFormatting>
  <conditionalFormatting sqref="B169:B274">
    <cfRule type="expression" dxfId="3088" priority="6">
      <formula>B$9&gt;=20/24</formula>
    </cfRule>
    <cfRule type="expression" dxfId="3087" priority="7">
      <formula>AND(B$9&gt;=14/24,B$9&lt;20/24)</formula>
    </cfRule>
    <cfRule type="expression" dxfId="3086" priority="8">
      <formula>AND(B$9&gt;=8/24,B$9&lt;14/24)</formula>
    </cfRule>
    <cfRule type="expression" dxfId="3085" priority="9">
      <formula>B$9&lt;8/24</formula>
    </cfRule>
  </conditionalFormatting>
  <conditionalFormatting sqref="B11:AF13">
    <cfRule type="expression" dxfId="3084" priority="19">
      <formula>B11&gt;$AG11*1</formula>
    </cfRule>
  </conditionalFormatting>
  <conditionalFormatting sqref="A153">
    <cfRule type="expression" dxfId="3083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082" priority="1">
      <formula>AL$9&gt;=20/24</formula>
    </cfRule>
  </conditionalFormatting>
  <conditionalFormatting sqref="AL153">
    <cfRule type="expression" dxfId="3081" priority="2">
      <formula>AND(AL$9&gt;=14/24,AL$9&lt;20/24)</formula>
    </cfRule>
    <cfRule type="expression" dxfId="3080" priority="3">
      <formula>AND(AL$9&gt;=8/24,AL$9&lt;14/24)</formula>
    </cfRule>
    <cfRule type="expression" dxfId="3079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CJ305"/>
  <sheetViews>
    <sheetView zoomScale="112" zoomScaleNormal="112" workbookViewId="0">
      <pane xSplit="1" ySplit="10" topLeftCell="C85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I101" sqref="I101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2080/10/8</v>
      </c>
      <c r="C4" s="250"/>
      <c r="D4" s="250"/>
      <c r="E4" s="251" t="str">
        <f ca="1">"2080/"&amp;"10/"&amp;INT(MID(CELL("filename",G6),FIND("]",CELL("filename",G6))+1,200))</f>
        <v>2080/10/8</v>
      </c>
      <c r="F4" s="251"/>
      <c r="G4" s="251"/>
      <c r="H4" s="251" t="str">
        <f ca="1">TEXT(E4,"dddd")</f>
        <v>Tuesday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101</v>
      </c>
      <c r="C5" s="30">
        <f t="shared" si="0"/>
        <v>96.6</v>
      </c>
      <c r="D5" s="30">
        <f t="shared" si="0"/>
        <v>99.1</v>
      </c>
      <c r="E5" s="30">
        <f t="shared" si="0"/>
        <v>96.4</v>
      </c>
      <c r="F5" s="30">
        <f t="shared" si="0"/>
        <v>94.6</v>
      </c>
      <c r="G5" s="30">
        <f t="shared" si="0"/>
        <v>90.8</v>
      </c>
      <c r="H5" s="30">
        <f t="shared" si="0"/>
        <v>130.4</v>
      </c>
      <c r="I5" s="30">
        <f t="shared" si="0"/>
        <v>138.19999999999999</v>
      </c>
      <c r="J5" s="30">
        <f t="shared" si="0"/>
        <v>151.4</v>
      </c>
      <c r="K5" s="30">
        <f t="shared" si="0"/>
        <v>153.9</v>
      </c>
      <c r="L5" s="30">
        <f t="shared" si="0"/>
        <v>156</v>
      </c>
      <c r="M5" s="30">
        <f t="shared" si="0"/>
        <v>177</v>
      </c>
      <c r="N5" s="30">
        <f t="shared" si="0"/>
        <v>177</v>
      </c>
      <c r="O5" s="30">
        <f t="shared" si="0"/>
        <v>175</v>
      </c>
      <c r="P5" s="30">
        <f t="shared" si="0"/>
        <v>197</v>
      </c>
      <c r="Q5" s="30">
        <f t="shared" si="0"/>
        <v>192.7</v>
      </c>
      <c r="R5" s="30">
        <f t="shared" si="0"/>
        <v>192.7</v>
      </c>
      <c r="S5" s="30">
        <f t="shared" si="0"/>
        <v>192.7</v>
      </c>
      <c r="T5" s="30">
        <f t="shared" si="0"/>
        <v>154</v>
      </c>
      <c r="U5" s="30">
        <f t="shared" si="0"/>
        <v>145</v>
      </c>
      <c r="V5" s="30">
        <f t="shared" si="0"/>
        <v>118.10000000000001</v>
      </c>
      <c r="W5" s="30">
        <f t="shared" si="0"/>
        <v>119.8</v>
      </c>
      <c r="X5" s="30">
        <f t="shared" si="0"/>
        <v>119.8</v>
      </c>
      <c r="Y5" s="30">
        <f t="shared" si="0"/>
        <v>118.5</v>
      </c>
      <c r="Z5" s="30">
        <f t="shared" si="0"/>
        <v>118.5</v>
      </c>
      <c r="AA5" s="30">
        <f>AB108</f>
        <v>68</v>
      </c>
      <c r="AB5" s="30">
        <f t="shared" si="0"/>
        <v>43.900000000000006</v>
      </c>
      <c r="AC5" s="30">
        <f t="shared" si="0"/>
        <v>43.8</v>
      </c>
      <c r="AD5" s="30">
        <f t="shared" si="0"/>
        <v>43.6</v>
      </c>
      <c r="AE5" s="30">
        <f t="shared" si="0"/>
        <v>73.5</v>
      </c>
      <c r="AF5" s="30">
        <f>B108</f>
        <v>76.400000000000006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Load=1682</v>
      </c>
      <c r="B7" s="35">
        <f t="shared" ref="B7:AF7" si="1">B116</f>
        <v>1784.4199999999998</v>
      </c>
      <c r="C7" s="35">
        <f t="shared" si="1"/>
        <v>1710.2199999999998</v>
      </c>
      <c r="D7" s="35">
        <f t="shared" si="1"/>
        <v>1714.2199999999998</v>
      </c>
      <c r="E7" s="35">
        <f t="shared" si="1"/>
        <v>1699.7199999999998</v>
      </c>
      <c r="F7" s="35">
        <f t="shared" si="1"/>
        <v>1709.8999999999999</v>
      </c>
      <c r="G7" s="35">
        <f t="shared" si="1"/>
        <v>1704.5999999999997</v>
      </c>
      <c r="H7" s="35">
        <f t="shared" si="1"/>
        <v>1721.6999999999998</v>
      </c>
      <c r="I7" s="35">
        <f t="shared" si="1"/>
        <v>1711.0000000000002</v>
      </c>
      <c r="J7" s="35">
        <f t="shared" si="1"/>
        <v>1759.3999999999999</v>
      </c>
      <c r="K7" s="35">
        <f t="shared" si="1"/>
        <v>1787</v>
      </c>
      <c r="L7" s="35">
        <f t="shared" si="1"/>
        <v>1871.1</v>
      </c>
      <c r="M7" s="35">
        <f t="shared" si="1"/>
        <v>1807.1999999999998</v>
      </c>
      <c r="N7" s="35">
        <f t="shared" si="1"/>
        <v>1876.6999999999998</v>
      </c>
      <c r="O7" s="35">
        <f t="shared" si="1"/>
        <v>1876.6999999999998</v>
      </c>
      <c r="P7" s="35">
        <f t="shared" si="1"/>
        <v>1909.6999999999998</v>
      </c>
      <c r="Q7" s="35">
        <f t="shared" si="1"/>
        <v>1933</v>
      </c>
      <c r="R7" s="35">
        <f t="shared" si="1"/>
        <v>1978.6999999999998</v>
      </c>
      <c r="S7" s="35">
        <f t="shared" si="1"/>
        <v>2003.4</v>
      </c>
      <c r="T7" s="35">
        <f t="shared" si="1"/>
        <v>2003.4</v>
      </c>
      <c r="U7" s="35">
        <f t="shared" si="1"/>
        <v>1875</v>
      </c>
      <c r="V7" s="35">
        <f t="shared" si="1"/>
        <v>1697.0999999999995</v>
      </c>
      <c r="W7" s="35">
        <f t="shared" si="1"/>
        <v>1731.9999999999993</v>
      </c>
      <c r="X7" s="35">
        <f t="shared" si="1"/>
        <v>1681.5999999999997</v>
      </c>
      <c r="Y7" s="35">
        <f t="shared" si="1"/>
        <v>1703.7</v>
      </c>
      <c r="Z7" s="35">
        <f t="shared" si="1"/>
        <v>1773.3</v>
      </c>
      <c r="AA7" s="35">
        <f t="shared" si="1"/>
        <v>1773.3</v>
      </c>
      <c r="AB7" s="35">
        <f>AB116</f>
        <v>2172.1</v>
      </c>
      <c r="AC7" s="35">
        <f t="shared" si="1"/>
        <v>2104.4999999999995</v>
      </c>
      <c r="AD7" s="35">
        <f t="shared" si="1"/>
        <v>2073.3999999999996</v>
      </c>
      <c r="AE7" s="35">
        <f t="shared" si="1"/>
        <v>2014.6000000000001</v>
      </c>
      <c r="AF7" s="35">
        <f t="shared" si="1"/>
        <v>1961.4999999999998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2627.7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2172.1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34</v>
      </c>
      <c r="C11" s="43">
        <v>34</v>
      </c>
      <c r="D11" s="43">
        <v>34</v>
      </c>
      <c r="E11" s="43">
        <v>34</v>
      </c>
      <c r="F11" s="43">
        <v>33</v>
      </c>
      <c r="G11" s="43">
        <v>33.1</v>
      </c>
      <c r="H11" s="43">
        <v>34.1</v>
      </c>
      <c r="I11" s="43">
        <v>34.1</v>
      </c>
      <c r="J11" s="43">
        <v>34.1</v>
      </c>
      <c r="K11" s="43">
        <v>34.1</v>
      </c>
      <c r="L11" s="43">
        <v>34.1</v>
      </c>
      <c r="M11" s="43">
        <v>34.1</v>
      </c>
      <c r="N11" s="43">
        <v>34.1</v>
      </c>
      <c r="O11" s="43">
        <v>34.1</v>
      </c>
      <c r="P11" s="43">
        <v>34.1</v>
      </c>
      <c r="Q11" s="43">
        <v>34.1</v>
      </c>
      <c r="R11" s="43">
        <v>34.1</v>
      </c>
      <c r="S11" s="43">
        <v>34.1</v>
      </c>
      <c r="T11" s="43">
        <v>34.1</v>
      </c>
      <c r="U11" s="43">
        <v>34.1</v>
      </c>
      <c r="V11" s="43">
        <v>34.1</v>
      </c>
      <c r="W11" s="43">
        <v>34.1</v>
      </c>
      <c r="X11" s="43">
        <v>34.1</v>
      </c>
      <c r="Y11" s="43">
        <v>34.1</v>
      </c>
      <c r="Z11" s="43">
        <v>34.1</v>
      </c>
      <c r="AA11" s="43">
        <v>34.1</v>
      </c>
      <c r="AB11" s="43">
        <v>30.2</v>
      </c>
      <c r="AC11" s="43">
        <v>30.2</v>
      </c>
      <c r="AD11" s="43">
        <v>30.2</v>
      </c>
      <c r="AE11" s="43">
        <v>30.2</v>
      </c>
      <c r="AF11" s="43">
        <v>31.3</v>
      </c>
      <c r="AG11" s="45">
        <v>86</v>
      </c>
      <c r="AH11" s="46">
        <f t="shared" ref="AH11:AH74" si="2">MAX(B11:AF11)</f>
        <v>34.1</v>
      </c>
      <c r="AI11" s="47">
        <f t="shared" ref="AI11:AI74" si="3">MIN(B11:AF11)</f>
        <v>30.2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26</v>
      </c>
      <c r="C12" s="43">
        <v>26</v>
      </c>
      <c r="D12" s="43">
        <v>26</v>
      </c>
      <c r="E12" s="43">
        <v>26</v>
      </c>
      <c r="F12" s="43">
        <v>26</v>
      </c>
      <c r="G12" s="43">
        <v>26</v>
      </c>
      <c r="H12" s="43">
        <v>26</v>
      </c>
      <c r="I12" s="43">
        <v>26</v>
      </c>
      <c r="J12" s="43">
        <v>26</v>
      </c>
      <c r="K12" s="43">
        <v>26</v>
      </c>
      <c r="L12" s="43">
        <v>26</v>
      </c>
      <c r="M12" s="43">
        <v>26</v>
      </c>
      <c r="N12" s="43">
        <v>26</v>
      </c>
      <c r="O12" s="43">
        <v>26</v>
      </c>
      <c r="P12" s="43">
        <v>26</v>
      </c>
      <c r="Q12" s="43">
        <v>26</v>
      </c>
      <c r="R12" s="43">
        <v>26</v>
      </c>
      <c r="S12" s="43">
        <v>26</v>
      </c>
      <c r="T12" s="43">
        <v>26</v>
      </c>
      <c r="U12" s="43">
        <v>26</v>
      </c>
      <c r="V12" s="43">
        <v>26</v>
      </c>
      <c r="W12" s="43">
        <v>26</v>
      </c>
      <c r="X12" s="43">
        <v>26</v>
      </c>
      <c r="Y12" s="43">
        <v>26</v>
      </c>
      <c r="Z12" s="43">
        <v>26</v>
      </c>
      <c r="AA12" s="43">
        <v>26</v>
      </c>
      <c r="AB12" s="43">
        <v>23.3</v>
      </c>
      <c r="AC12" s="43">
        <v>23.3</v>
      </c>
      <c r="AD12" s="43">
        <v>23.3</v>
      </c>
      <c r="AE12" s="43">
        <v>23.3</v>
      </c>
      <c r="AF12" s="43">
        <v>24</v>
      </c>
      <c r="AG12" s="48">
        <v>82</v>
      </c>
      <c r="AH12" s="46">
        <f t="shared" si="2"/>
        <v>26</v>
      </c>
      <c r="AI12" s="47">
        <f t="shared" si="3"/>
        <v>23.3</v>
      </c>
      <c r="AK12" s="49"/>
      <c r="AL12" s="50" t="str">
        <f ca="1">MID(CELL("filename",C7),FIND("]",CELL("filename",C7))+1,600)</f>
        <v>08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41.5</v>
      </c>
      <c r="C13" s="43">
        <v>41.5</v>
      </c>
      <c r="D13" s="43">
        <v>41.5</v>
      </c>
      <c r="E13" s="43">
        <v>41.5</v>
      </c>
      <c r="F13" s="43">
        <v>41.5</v>
      </c>
      <c r="G13" s="43">
        <v>41.5</v>
      </c>
      <c r="H13" s="43">
        <v>41.5</v>
      </c>
      <c r="I13" s="43">
        <v>41.5</v>
      </c>
      <c r="J13" s="43">
        <v>41.5</v>
      </c>
      <c r="K13" s="43">
        <v>41.5</v>
      </c>
      <c r="L13" s="43">
        <v>41.5</v>
      </c>
      <c r="M13" s="43">
        <v>41.5</v>
      </c>
      <c r="N13" s="43">
        <v>41.5</v>
      </c>
      <c r="O13" s="43">
        <v>41.5</v>
      </c>
      <c r="P13" s="43">
        <v>41.5</v>
      </c>
      <c r="Q13" s="43">
        <v>41.5</v>
      </c>
      <c r="R13" s="43">
        <v>41.5</v>
      </c>
      <c r="S13" s="43">
        <v>41.5</v>
      </c>
      <c r="T13" s="43">
        <v>41.5</v>
      </c>
      <c r="U13" s="43">
        <v>41.5</v>
      </c>
      <c r="V13" s="43">
        <v>41.5</v>
      </c>
      <c r="W13" s="43">
        <v>41.5</v>
      </c>
      <c r="X13" s="43">
        <v>41.5</v>
      </c>
      <c r="Y13" s="43">
        <v>41.5</v>
      </c>
      <c r="Z13" s="43">
        <v>41.5</v>
      </c>
      <c r="AA13" s="43">
        <v>41.5</v>
      </c>
      <c r="AB13" s="43">
        <v>41.9</v>
      </c>
      <c r="AC13" s="43">
        <v>41.9</v>
      </c>
      <c r="AD13" s="43">
        <v>41.9</v>
      </c>
      <c r="AE13" s="43">
        <v>41.9</v>
      </c>
      <c r="AF13" s="43">
        <v>41.9</v>
      </c>
      <c r="AG13" s="48">
        <v>78</v>
      </c>
      <c r="AH13" s="46">
        <f t="shared" si="2"/>
        <v>41.9</v>
      </c>
      <c r="AI13" s="47">
        <f t="shared" si="3"/>
        <v>41.5</v>
      </c>
      <c r="AK13" s="49"/>
      <c r="AL13" s="50" t="str">
        <f ca="1">"Daily Load Curve(Excluding of Export) of Nepal ("&amp;A4&amp;" "&amp;B4&amp;")"</f>
        <v>Daily Load Curve(Excluding of Export) of Nepal (Nepali Date: 2080/10/8)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34.5</v>
      </c>
      <c r="C14" s="43">
        <v>34.5</v>
      </c>
      <c r="D14" s="43">
        <v>34.5</v>
      </c>
      <c r="E14" s="43">
        <v>34.5</v>
      </c>
      <c r="F14" s="43">
        <v>32.1</v>
      </c>
      <c r="G14" s="43">
        <v>32.1</v>
      </c>
      <c r="H14" s="43">
        <v>31.6</v>
      </c>
      <c r="I14" s="43">
        <v>31.6</v>
      </c>
      <c r="J14" s="43">
        <v>31.6</v>
      </c>
      <c r="K14" s="43">
        <v>31.6</v>
      </c>
      <c r="L14" s="43">
        <v>31.6</v>
      </c>
      <c r="M14" s="43">
        <v>31.6</v>
      </c>
      <c r="N14" s="43">
        <v>31.6</v>
      </c>
      <c r="O14" s="43">
        <v>31.6</v>
      </c>
      <c r="P14" s="43">
        <v>31.6</v>
      </c>
      <c r="Q14" s="43">
        <v>31.6</v>
      </c>
      <c r="R14" s="43">
        <v>31.6</v>
      </c>
      <c r="S14" s="43">
        <v>31.6</v>
      </c>
      <c r="T14" s="43">
        <v>31.6</v>
      </c>
      <c r="U14" s="43">
        <v>31.6</v>
      </c>
      <c r="V14" s="43">
        <v>31.6</v>
      </c>
      <c r="W14" s="43">
        <v>31.6</v>
      </c>
      <c r="X14" s="43">
        <v>31.6</v>
      </c>
      <c r="Y14" s="43">
        <v>31.6</v>
      </c>
      <c r="Z14" s="43">
        <v>31.6</v>
      </c>
      <c r="AA14" s="43">
        <v>31.6</v>
      </c>
      <c r="AB14" s="43">
        <v>42.6</v>
      </c>
      <c r="AC14" s="43">
        <v>42.6</v>
      </c>
      <c r="AD14" s="43">
        <v>42.6</v>
      </c>
      <c r="AE14" s="43">
        <v>42.6</v>
      </c>
      <c r="AF14" s="43">
        <v>40.6</v>
      </c>
      <c r="AG14" s="48">
        <v>77</v>
      </c>
      <c r="AH14" s="46">
        <f t="shared" si="2"/>
        <v>42.6</v>
      </c>
      <c r="AI14" s="47">
        <f t="shared" si="3"/>
        <v>31.6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73.12</v>
      </c>
      <c r="C15" s="43">
        <v>73.12</v>
      </c>
      <c r="D15" s="43">
        <v>73.12</v>
      </c>
      <c r="E15" s="43">
        <v>73.12</v>
      </c>
      <c r="F15" s="43">
        <v>73.5</v>
      </c>
      <c r="G15" s="43">
        <v>73.5</v>
      </c>
      <c r="H15" s="43">
        <v>73.5</v>
      </c>
      <c r="I15" s="43">
        <v>55</v>
      </c>
      <c r="J15" s="43">
        <v>56.1</v>
      </c>
      <c r="K15" s="43">
        <v>70.900000000000006</v>
      </c>
      <c r="L15" s="43">
        <v>70.900000000000006</v>
      </c>
      <c r="M15" s="43">
        <v>70.900000000000006</v>
      </c>
      <c r="N15" s="43">
        <v>70.900000000000006</v>
      </c>
      <c r="O15" s="43">
        <v>70.900000000000006</v>
      </c>
      <c r="P15" s="43">
        <v>70.900000000000006</v>
      </c>
      <c r="Q15" s="43">
        <v>70.900000000000006</v>
      </c>
      <c r="R15" s="43">
        <v>70.900000000000006</v>
      </c>
      <c r="S15" s="43">
        <v>70.900000000000006</v>
      </c>
      <c r="T15" s="43">
        <v>70.900000000000006</v>
      </c>
      <c r="U15" s="43">
        <v>70.900000000000006</v>
      </c>
      <c r="V15" s="43">
        <v>70.900000000000006</v>
      </c>
      <c r="W15" s="43">
        <v>70.900000000000006</v>
      </c>
      <c r="X15" s="43">
        <v>70.900000000000006</v>
      </c>
      <c r="Y15" s="43">
        <v>70.900000000000006</v>
      </c>
      <c r="Z15" s="43">
        <v>70.900000000000006</v>
      </c>
      <c r="AA15" s="43">
        <v>70.900000000000006</v>
      </c>
      <c r="AB15" s="43">
        <v>73.5</v>
      </c>
      <c r="AC15" s="43">
        <v>73.5</v>
      </c>
      <c r="AD15" s="43">
        <v>73.5</v>
      </c>
      <c r="AE15" s="43">
        <v>73.5</v>
      </c>
      <c r="AF15" s="43">
        <v>73.3</v>
      </c>
      <c r="AG15" s="48">
        <v>73</v>
      </c>
      <c r="AH15" s="46">
        <f t="shared" si="2"/>
        <v>73.5</v>
      </c>
      <c r="AI15" s="47">
        <f t="shared" si="3"/>
        <v>55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50.5</v>
      </c>
      <c r="C16" s="43">
        <v>50.5</v>
      </c>
      <c r="D16" s="43">
        <v>50.5</v>
      </c>
      <c r="E16" s="43">
        <v>50.5</v>
      </c>
      <c r="F16" s="43">
        <v>48.6</v>
      </c>
      <c r="G16" s="43">
        <v>48.6</v>
      </c>
      <c r="H16" s="43">
        <v>46</v>
      </c>
      <c r="I16" s="43">
        <v>46</v>
      </c>
      <c r="J16" s="43">
        <v>46</v>
      </c>
      <c r="K16" s="43">
        <v>46</v>
      </c>
      <c r="L16" s="43">
        <v>46</v>
      </c>
      <c r="M16" s="43">
        <v>46</v>
      </c>
      <c r="N16" s="43">
        <v>46</v>
      </c>
      <c r="O16" s="43">
        <v>46</v>
      </c>
      <c r="P16" s="43">
        <v>46</v>
      </c>
      <c r="Q16" s="43">
        <v>46</v>
      </c>
      <c r="R16" s="43">
        <v>46</v>
      </c>
      <c r="S16" s="43">
        <v>46</v>
      </c>
      <c r="T16" s="43">
        <v>46</v>
      </c>
      <c r="U16" s="43">
        <v>46</v>
      </c>
      <c r="V16" s="43">
        <v>46</v>
      </c>
      <c r="W16" s="43">
        <v>46</v>
      </c>
      <c r="X16" s="43">
        <v>46</v>
      </c>
      <c r="Y16" s="43">
        <v>46</v>
      </c>
      <c r="Z16" s="43">
        <v>46</v>
      </c>
      <c r="AA16" s="43">
        <v>46</v>
      </c>
      <c r="AB16" s="43">
        <v>57.6</v>
      </c>
      <c r="AC16" s="43">
        <v>57.6</v>
      </c>
      <c r="AD16" s="43">
        <v>57.6</v>
      </c>
      <c r="AE16" s="43">
        <v>57.6</v>
      </c>
      <c r="AF16" s="43">
        <v>52.3</v>
      </c>
      <c r="AG16" s="48">
        <v>71</v>
      </c>
      <c r="AH16" s="46">
        <f t="shared" si="2"/>
        <v>57.6</v>
      </c>
      <c r="AI16" s="47">
        <f t="shared" si="3"/>
        <v>46</v>
      </c>
      <c r="AK16" s="49"/>
      <c r="AL16" s="52" t="s">
        <v>7</v>
      </c>
      <c r="AM16" s="57">
        <f t="shared" ref="AM16:AR16" si="4">B71</f>
        <v>1200.1199999999999</v>
      </c>
      <c r="AN16" s="57">
        <f t="shared" si="4"/>
        <v>1200.1199999999999</v>
      </c>
      <c r="AO16" s="57">
        <f t="shared" si="4"/>
        <v>1200.1199999999999</v>
      </c>
      <c r="AP16" s="57">
        <f t="shared" si="4"/>
        <v>1200.1199999999999</v>
      </c>
      <c r="AQ16" s="57">
        <f t="shared" si="4"/>
        <v>1209.1999999999998</v>
      </c>
      <c r="AR16" s="57">
        <f t="shared" si="4"/>
        <v>1203.1999999999998</v>
      </c>
      <c r="AS16" s="57">
        <f>I71</f>
        <v>1177.8</v>
      </c>
      <c r="AT16" s="57">
        <f>K71</f>
        <v>1193.6999999999998</v>
      </c>
      <c r="AU16" s="57">
        <f t="shared" ref="AU16:BD16" si="5">M71</f>
        <v>1143.6999999999998</v>
      </c>
      <c r="AV16" s="57">
        <f t="shared" si="5"/>
        <v>1143.6999999999998</v>
      </c>
      <c r="AW16" s="57">
        <f t="shared" si="5"/>
        <v>1143.6999999999998</v>
      </c>
      <c r="AX16" s="57">
        <f t="shared" si="5"/>
        <v>1143.6999999999998</v>
      </c>
      <c r="AY16" s="57">
        <f t="shared" si="5"/>
        <v>1143.6999999999998</v>
      </c>
      <c r="AZ16" s="57">
        <f t="shared" si="5"/>
        <v>1143.6999999999998</v>
      </c>
      <c r="BA16" s="57">
        <f t="shared" si="5"/>
        <v>1143.6999999999998</v>
      </c>
      <c r="BB16" s="57">
        <f t="shared" si="5"/>
        <v>1143.6999999999998</v>
      </c>
      <c r="BC16" s="57">
        <f t="shared" si="5"/>
        <v>1143.6999999999998</v>
      </c>
      <c r="BD16" s="57">
        <f t="shared" si="5"/>
        <v>1143.6999999999998</v>
      </c>
      <c r="BE16" s="58">
        <f>X71</f>
        <v>1143.6999999999998</v>
      </c>
      <c r="BF16" s="58">
        <f>Z71</f>
        <v>1143.6999999999998</v>
      </c>
      <c r="BG16" s="58">
        <f>AB71</f>
        <v>1268.5999999999999</v>
      </c>
      <c r="BH16" s="58">
        <f>AD71</f>
        <v>1300.9999999999998</v>
      </c>
      <c r="BI16" s="58">
        <f>AE71</f>
        <v>1300.9999999999998</v>
      </c>
      <c r="BJ16" s="58">
        <f>AF71</f>
        <v>1295.2999999999997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44</v>
      </c>
      <c r="C17" s="44">
        <v>44</v>
      </c>
      <c r="D17" s="44">
        <v>44</v>
      </c>
      <c r="E17" s="44">
        <v>44</v>
      </c>
      <c r="F17" s="44">
        <v>43</v>
      </c>
      <c r="G17" s="44">
        <v>43</v>
      </c>
      <c r="H17" s="44">
        <v>41</v>
      </c>
      <c r="I17" s="44">
        <v>41</v>
      </c>
      <c r="J17" s="44">
        <v>41</v>
      </c>
      <c r="K17" s="44">
        <v>41</v>
      </c>
      <c r="L17" s="44">
        <v>41</v>
      </c>
      <c r="M17" s="44">
        <v>41</v>
      </c>
      <c r="N17" s="44">
        <v>41</v>
      </c>
      <c r="O17" s="44">
        <v>41</v>
      </c>
      <c r="P17" s="44">
        <v>41</v>
      </c>
      <c r="Q17" s="44">
        <v>41</v>
      </c>
      <c r="R17" s="44">
        <v>41</v>
      </c>
      <c r="S17" s="44">
        <v>41</v>
      </c>
      <c r="T17" s="44">
        <v>41</v>
      </c>
      <c r="U17" s="44">
        <v>41</v>
      </c>
      <c r="V17" s="44">
        <v>41</v>
      </c>
      <c r="W17" s="44">
        <v>41</v>
      </c>
      <c r="X17" s="44">
        <v>41</v>
      </c>
      <c r="Y17" s="44">
        <v>41</v>
      </c>
      <c r="Z17" s="44">
        <v>41</v>
      </c>
      <c r="AA17" s="44">
        <v>41</v>
      </c>
      <c r="AB17" s="44">
        <v>40.9</v>
      </c>
      <c r="AC17" s="44">
        <v>40.9</v>
      </c>
      <c r="AD17" s="44">
        <v>40.9</v>
      </c>
      <c r="AE17" s="44">
        <v>40.9</v>
      </c>
      <c r="AF17" s="44">
        <v>40.9</v>
      </c>
      <c r="AG17" s="45">
        <v>54</v>
      </c>
      <c r="AH17" s="46">
        <f t="shared" si="2"/>
        <v>44</v>
      </c>
      <c r="AI17" s="47">
        <f t="shared" si="3"/>
        <v>40.9</v>
      </c>
      <c r="AK17" s="49"/>
      <c r="AL17" s="52" t="s">
        <v>29</v>
      </c>
      <c r="AM17" s="57">
        <f t="shared" ref="AM17:AR17" si="6">B78</f>
        <v>692.50000000000011</v>
      </c>
      <c r="AN17" s="57">
        <f t="shared" si="6"/>
        <v>692.00000000000011</v>
      </c>
      <c r="AO17" s="57">
        <f t="shared" si="6"/>
        <v>692.00000000000011</v>
      </c>
      <c r="AP17" s="57">
        <f t="shared" si="6"/>
        <v>688.00000000000011</v>
      </c>
      <c r="AQ17" s="57">
        <f t="shared" si="6"/>
        <v>688.00000000000011</v>
      </c>
      <c r="AR17" s="57">
        <f t="shared" si="6"/>
        <v>688.00000000000011</v>
      </c>
      <c r="AS17" s="57">
        <f>I78</f>
        <v>683.40000000000009</v>
      </c>
      <c r="AT17" s="57">
        <f>K78</f>
        <v>683.50000000000011</v>
      </c>
      <c r="AU17" s="57">
        <f t="shared" ref="AU17:BD17" si="7">M78</f>
        <v>683.50000000000011</v>
      </c>
      <c r="AV17" s="57">
        <f t="shared" si="7"/>
        <v>683.50000000000011</v>
      </c>
      <c r="AW17" s="57">
        <f t="shared" si="7"/>
        <v>683.50000000000011</v>
      </c>
      <c r="AX17" s="57">
        <f t="shared" si="7"/>
        <v>683.50000000000011</v>
      </c>
      <c r="AY17" s="57">
        <f t="shared" si="7"/>
        <v>683.50000000000011</v>
      </c>
      <c r="AZ17" s="57">
        <f t="shared" si="7"/>
        <v>655.50000000000011</v>
      </c>
      <c r="BA17" s="57">
        <f t="shared" si="7"/>
        <v>680.20000000000016</v>
      </c>
      <c r="BB17" s="57">
        <f t="shared" si="7"/>
        <v>680.20000000000016</v>
      </c>
      <c r="BC17" s="57">
        <f t="shared" si="7"/>
        <v>668.1</v>
      </c>
      <c r="BD17" s="57">
        <f t="shared" si="7"/>
        <v>611.69999999999993</v>
      </c>
      <c r="BE17" s="58">
        <f>X78</f>
        <v>611.69999999999993</v>
      </c>
      <c r="BF17" s="58">
        <f>Z78</f>
        <v>668</v>
      </c>
      <c r="BG17" s="58">
        <f>AB78</f>
        <v>668</v>
      </c>
      <c r="BH17" s="58">
        <f>AD78</f>
        <v>668</v>
      </c>
      <c r="BI17" s="58">
        <f>AE78</f>
        <v>668</v>
      </c>
      <c r="BJ17" s="58">
        <f>AF78</f>
        <v>686.19999999999993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20</v>
      </c>
      <c r="C18" s="44">
        <v>20</v>
      </c>
      <c r="D18" s="44">
        <v>20</v>
      </c>
      <c r="E18" s="44">
        <v>20</v>
      </c>
      <c r="F18" s="44">
        <v>20</v>
      </c>
      <c r="G18" s="44">
        <v>20</v>
      </c>
      <c r="H18" s="44">
        <v>19</v>
      </c>
      <c r="I18" s="44">
        <v>19</v>
      </c>
      <c r="J18" s="44">
        <v>19</v>
      </c>
      <c r="K18" s="44">
        <v>19</v>
      </c>
      <c r="L18" s="44">
        <v>19</v>
      </c>
      <c r="M18" s="44">
        <v>19</v>
      </c>
      <c r="N18" s="44">
        <v>19</v>
      </c>
      <c r="O18" s="44">
        <v>19</v>
      </c>
      <c r="P18" s="44">
        <v>19</v>
      </c>
      <c r="Q18" s="44">
        <v>19</v>
      </c>
      <c r="R18" s="44">
        <v>19</v>
      </c>
      <c r="S18" s="44">
        <v>19</v>
      </c>
      <c r="T18" s="44">
        <v>19</v>
      </c>
      <c r="U18" s="44">
        <v>19</v>
      </c>
      <c r="V18" s="44">
        <v>19</v>
      </c>
      <c r="W18" s="44">
        <v>19</v>
      </c>
      <c r="X18" s="44">
        <v>19</v>
      </c>
      <c r="Y18" s="44">
        <v>19</v>
      </c>
      <c r="Z18" s="44">
        <v>19</v>
      </c>
      <c r="AA18" s="44">
        <v>19</v>
      </c>
      <c r="AB18" s="44">
        <v>25</v>
      </c>
      <c r="AC18" s="44">
        <v>25</v>
      </c>
      <c r="AD18" s="44">
        <v>25</v>
      </c>
      <c r="AE18" s="44">
        <v>25</v>
      </c>
      <c r="AF18" s="44">
        <v>25</v>
      </c>
      <c r="AG18" s="48">
        <v>52.465000000000003</v>
      </c>
      <c r="AH18" s="46">
        <f t="shared" si="2"/>
        <v>25</v>
      </c>
      <c r="AI18" s="47">
        <f t="shared" si="3"/>
        <v>19</v>
      </c>
      <c r="AK18" s="49"/>
      <c r="AL18" s="52" t="s">
        <v>31</v>
      </c>
      <c r="AM18" s="57">
        <f t="shared" ref="AM18:AR18" si="8">B92</f>
        <v>353.1</v>
      </c>
      <c r="AN18" s="57">
        <f t="shared" si="8"/>
        <v>353.1</v>
      </c>
      <c r="AO18" s="57">
        <f t="shared" si="8"/>
        <v>354.5</v>
      </c>
      <c r="AP18" s="57">
        <f t="shared" si="8"/>
        <v>354.5</v>
      </c>
      <c r="AQ18" s="57">
        <f t="shared" si="8"/>
        <v>354.5</v>
      </c>
      <c r="AR18" s="57">
        <f t="shared" si="8"/>
        <v>354.5</v>
      </c>
      <c r="AS18" s="57">
        <f>I92</f>
        <v>353.59999999999997</v>
      </c>
      <c r="AT18" s="57">
        <f>K92</f>
        <v>350.4</v>
      </c>
      <c r="AU18" s="57">
        <f t="shared" ref="AU18:BD18" si="9">M92</f>
        <v>342.00000000000006</v>
      </c>
      <c r="AV18" s="57">
        <f t="shared" si="9"/>
        <v>357.50000000000006</v>
      </c>
      <c r="AW18" s="57">
        <f t="shared" si="9"/>
        <v>357.50000000000006</v>
      </c>
      <c r="AX18" s="57">
        <f t="shared" si="9"/>
        <v>357.50000000000006</v>
      </c>
      <c r="AY18" s="57">
        <f t="shared" si="9"/>
        <v>358.8</v>
      </c>
      <c r="AZ18" s="57">
        <f t="shared" si="9"/>
        <v>358.8</v>
      </c>
      <c r="BA18" s="57">
        <f t="shared" si="9"/>
        <v>358.8</v>
      </c>
      <c r="BB18" s="57">
        <f t="shared" si="9"/>
        <v>358.8</v>
      </c>
      <c r="BC18" s="57">
        <f t="shared" si="9"/>
        <v>366.20000000000005</v>
      </c>
      <c r="BD18" s="57">
        <f t="shared" si="9"/>
        <v>344.20000000000005</v>
      </c>
      <c r="BE18" s="58">
        <f>X92</f>
        <v>343.20000000000005</v>
      </c>
      <c r="BF18" s="58">
        <f>Z92</f>
        <v>357.90000000000003</v>
      </c>
      <c r="BG18" s="58">
        <f>AB92</f>
        <v>356.8</v>
      </c>
      <c r="BH18" s="58">
        <f>AD92</f>
        <v>356.8</v>
      </c>
      <c r="BI18" s="58">
        <f>AE92</f>
        <v>356.8</v>
      </c>
      <c r="BJ18" s="58">
        <f>AF92</f>
        <v>356.8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76.400000000000006</v>
      </c>
      <c r="AN19" s="57">
        <f t="shared" si="10"/>
        <v>101</v>
      </c>
      <c r="AO19" s="57">
        <f t="shared" si="10"/>
        <v>96.6</v>
      </c>
      <c r="AP19" s="57">
        <f t="shared" si="10"/>
        <v>99.1</v>
      </c>
      <c r="AQ19" s="57">
        <f t="shared" si="10"/>
        <v>96.4</v>
      </c>
      <c r="AR19" s="57">
        <f t="shared" si="10"/>
        <v>94.6</v>
      </c>
      <c r="AS19" s="57">
        <f>I108</f>
        <v>130.4</v>
      </c>
      <c r="AT19" s="57">
        <f>K108</f>
        <v>151.4</v>
      </c>
      <c r="AU19" s="57">
        <f t="shared" ref="AU19:BD19" si="11">M108</f>
        <v>156</v>
      </c>
      <c r="AV19" s="57">
        <f t="shared" si="11"/>
        <v>177</v>
      </c>
      <c r="AW19" s="57">
        <f t="shared" si="11"/>
        <v>177</v>
      </c>
      <c r="AX19" s="57">
        <f t="shared" si="11"/>
        <v>175</v>
      </c>
      <c r="AY19" s="57">
        <f t="shared" si="11"/>
        <v>197</v>
      </c>
      <c r="AZ19" s="57">
        <f t="shared" si="11"/>
        <v>192.7</v>
      </c>
      <c r="BA19" s="57">
        <f t="shared" si="11"/>
        <v>192.7</v>
      </c>
      <c r="BB19" s="57">
        <f t="shared" si="11"/>
        <v>192.7</v>
      </c>
      <c r="BC19" s="57">
        <f t="shared" si="11"/>
        <v>154</v>
      </c>
      <c r="BD19" s="57">
        <f t="shared" si="11"/>
        <v>145</v>
      </c>
      <c r="BE19" s="58">
        <f>X108</f>
        <v>119.8</v>
      </c>
      <c r="BF19" s="58">
        <f>Z108</f>
        <v>118.5</v>
      </c>
      <c r="BG19" s="58">
        <f>AB108</f>
        <v>68</v>
      </c>
      <c r="BH19" s="58">
        <f>AD108</f>
        <v>43.8</v>
      </c>
      <c r="BI19" s="58">
        <f>AE108</f>
        <v>43.6</v>
      </c>
      <c r="BJ19" s="58">
        <f>AF108</f>
        <v>73.5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35</v>
      </c>
      <c r="BD20" s="57">
        <f t="shared" si="13"/>
        <v>25</v>
      </c>
      <c r="BE20" s="58">
        <f>X96</f>
        <v>25</v>
      </c>
      <c r="BF20" s="58">
        <f>Z96</f>
        <v>0</v>
      </c>
      <c r="BG20" s="58">
        <f>AB96</f>
        <v>106.3</v>
      </c>
      <c r="BH20" s="58">
        <f>AD96</f>
        <v>71.099999999999994</v>
      </c>
      <c r="BI20" s="58">
        <f>AE96</f>
        <v>88.5</v>
      </c>
      <c r="BJ20" s="58">
        <f>AF96</f>
        <v>53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30</v>
      </c>
      <c r="C21" s="44">
        <v>30</v>
      </c>
      <c r="D21" s="44">
        <v>30</v>
      </c>
      <c r="E21" s="44">
        <v>30</v>
      </c>
      <c r="F21" s="44">
        <v>45</v>
      </c>
      <c r="G21" s="44">
        <v>45</v>
      </c>
      <c r="H21" s="44">
        <v>45</v>
      </c>
      <c r="I21" s="44">
        <v>45</v>
      </c>
      <c r="J21" s="44">
        <v>45</v>
      </c>
      <c r="K21" s="44">
        <v>45</v>
      </c>
      <c r="L21" s="44">
        <v>45</v>
      </c>
      <c r="M21" s="44">
        <v>45</v>
      </c>
      <c r="N21" s="44">
        <v>45</v>
      </c>
      <c r="O21" s="44">
        <v>45</v>
      </c>
      <c r="P21" s="44">
        <v>45</v>
      </c>
      <c r="Q21" s="44">
        <v>45</v>
      </c>
      <c r="R21" s="44">
        <v>45</v>
      </c>
      <c r="S21" s="44">
        <v>45</v>
      </c>
      <c r="T21" s="44">
        <v>45</v>
      </c>
      <c r="U21" s="44">
        <v>45</v>
      </c>
      <c r="V21" s="44">
        <v>45</v>
      </c>
      <c r="W21" s="44">
        <v>45</v>
      </c>
      <c r="X21" s="44">
        <v>45</v>
      </c>
      <c r="Y21" s="44">
        <v>45</v>
      </c>
      <c r="Z21" s="44">
        <v>45</v>
      </c>
      <c r="AA21" s="44">
        <v>45</v>
      </c>
      <c r="AB21" s="44">
        <v>45</v>
      </c>
      <c r="AC21" s="44">
        <v>45</v>
      </c>
      <c r="AD21" s="44">
        <v>45</v>
      </c>
      <c r="AE21" s="44">
        <v>45</v>
      </c>
      <c r="AF21" s="44">
        <v>45</v>
      </c>
      <c r="AG21" s="48">
        <v>45</v>
      </c>
      <c r="AH21" s="46">
        <f t="shared" si="2"/>
        <v>45</v>
      </c>
      <c r="AI21" s="47">
        <f t="shared" si="3"/>
        <v>30</v>
      </c>
      <c r="AK21" s="49"/>
      <c r="AL21" s="52" t="s">
        <v>37</v>
      </c>
      <c r="AM21" s="57">
        <f t="shared" ref="AM21:AR21" si="14">B114</f>
        <v>50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160</v>
      </c>
      <c r="BH21" s="58">
        <f>AD114</f>
        <v>150</v>
      </c>
      <c r="BI21" s="58">
        <f>AE114</f>
        <v>130</v>
      </c>
      <c r="BJ21" s="58">
        <f>AF114</f>
        <v>80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41</v>
      </c>
      <c r="C22" s="44">
        <v>41</v>
      </c>
      <c r="D22" s="44">
        <v>41</v>
      </c>
      <c r="E22" s="44">
        <v>41</v>
      </c>
      <c r="F22" s="44">
        <v>41</v>
      </c>
      <c r="G22" s="44">
        <v>36.4</v>
      </c>
      <c r="H22" s="44">
        <v>42.5</v>
      </c>
      <c r="I22" s="44">
        <v>42.5</v>
      </c>
      <c r="J22" s="44">
        <v>42.5</v>
      </c>
      <c r="K22" s="44">
        <v>42.5</v>
      </c>
      <c r="L22" s="44">
        <v>42.5</v>
      </c>
      <c r="M22" s="44">
        <v>42.5</v>
      </c>
      <c r="N22" s="44">
        <v>42.5</v>
      </c>
      <c r="O22" s="44">
        <v>42.5</v>
      </c>
      <c r="P22" s="44">
        <v>42.5</v>
      </c>
      <c r="Q22" s="44">
        <v>42.5</v>
      </c>
      <c r="R22" s="44">
        <v>42.5</v>
      </c>
      <c r="S22" s="44">
        <v>42.5</v>
      </c>
      <c r="T22" s="44">
        <v>42.5</v>
      </c>
      <c r="U22" s="44">
        <v>42.5</v>
      </c>
      <c r="V22" s="44">
        <v>42.5</v>
      </c>
      <c r="W22" s="44">
        <v>42.5</v>
      </c>
      <c r="X22" s="44">
        <v>42.5</v>
      </c>
      <c r="Y22" s="44">
        <v>42.5</v>
      </c>
      <c r="Z22" s="44">
        <v>42.5</v>
      </c>
      <c r="AA22" s="44">
        <v>42.5</v>
      </c>
      <c r="AB22" s="44">
        <v>42.5</v>
      </c>
      <c r="AC22" s="44">
        <v>42.5</v>
      </c>
      <c r="AD22" s="44">
        <v>42.5</v>
      </c>
      <c r="AE22" s="44">
        <v>42.5</v>
      </c>
      <c r="AF22" s="44">
        <v>42.5</v>
      </c>
      <c r="AG22" s="48">
        <v>44</v>
      </c>
      <c r="AH22" s="46">
        <f t="shared" si="2"/>
        <v>42.5</v>
      </c>
      <c r="AI22" s="47">
        <f t="shared" si="3"/>
        <v>36.4</v>
      </c>
      <c r="AK22" s="49"/>
      <c r="AL22" s="59" t="s">
        <v>39</v>
      </c>
      <c r="AM22" s="60">
        <f t="shared" ref="AM22:BJ22" si="16">SUM(AM16:AM21)</f>
        <v>2372.12</v>
      </c>
      <c r="AN22" s="60">
        <f t="shared" si="16"/>
        <v>2346.2199999999998</v>
      </c>
      <c r="AO22" s="60">
        <f t="shared" si="16"/>
        <v>2343.2199999999998</v>
      </c>
      <c r="AP22" s="60">
        <f t="shared" si="16"/>
        <v>2341.7199999999998</v>
      </c>
      <c r="AQ22" s="60">
        <f t="shared" si="16"/>
        <v>2348.1</v>
      </c>
      <c r="AR22" s="60">
        <f t="shared" si="16"/>
        <v>2340.2999999999997</v>
      </c>
      <c r="AS22" s="60">
        <f t="shared" si="16"/>
        <v>2345.2000000000003</v>
      </c>
      <c r="AT22" s="60">
        <f t="shared" si="16"/>
        <v>2379</v>
      </c>
      <c r="AU22" s="60">
        <f t="shared" si="16"/>
        <v>2325.1999999999998</v>
      </c>
      <c r="AV22" s="60">
        <f t="shared" si="16"/>
        <v>2361.6999999999998</v>
      </c>
      <c r="AW22" s="60">
        <f t="shared" si="16"/>
        <v>2361.6999999999998</v>
      </c>
      <c r="AX22" s="60">
        <f t="shared" si="16"/>
        <v>2359.6999999999998</v>
      </c>
      <c r="AY22" s="60">
        <f t="shared" si="16"/>
        <v>2383</v>
      </c>
      <c r="AZ22" s="60">
        <f t="shared" si="16"/>
        <v>2350.6999999999998</v>
      </c>
      <c r="BA22" s="60">
        <f t="shared" si="16"/>
        <v>2375.4</v>
      </c>
      <c r="BB22" s="60">
        <f t="shared" si="16"/>
        <v>2375.4</v>
      </c>
      <c r="BC22" s="60">
        <f t="shared" si="16"/>
        <v>2367</v>
      </c>
      <c r="BD22" s="60">
        <f t="shared" si="16"/>
        <v>2269.5999999999995</v>
      </c>
      <c r="BE22" s="60">
        <f t="shared" si="16"/>
        <v>2243.3999999999996</v>
      </c>
      <c r="BF22" s="60">
        <f t="shared" si="16"/>
        <v>2288.1</v>
      </c>
      <c r="BG22" s="60">
        <f t="shared" si="16"/>
        <v>2627.7000000000003</v>
      </c>
      <c r="BH22" s="60">
        <f t="shared" si="16"/>
        <v>2590.6999999999998</v>
      </c>
      <c r="BI22" s="60">
        <f t="shared" si="16"/>
        <v>2587.8999999999996</v>
      </c>
      <c r="BJ22" s="60">
        <f t="shared" si="16"/>
        <v>2544.7999999999997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30</v>
      </c>
      <c r="C23" s="44">
        <v>30</v>
      </c>
      <c r="D23" s="44">
        <v>30</v>
      </c>
      <c r="E23" s="44">
        <v>30</v>
      </c>
      <c r="F23" s="44">
        <v>30</v>
      </c>
      <c r="G23" s="44">
        <v>30</v>
      </c>
      <c r="H23" s="44">
        <v>30</v>
      </c>
      <c r="I23" s="44">
        <v>30</v>
      </c>
      <c r="J23" s="44">
        <v>30</v>
      </c>
      <c r="K23" s="44">
        <v>30</v>
      </c>
      <c r="L23" s="44">
        <v>30</v>
      </c>
      <c r="M23" s="44">
        <v>30</v>
      </c>
      <c r="N23" s="44">
        <v>30</v>
      </c>
      <c r="O23" s="44">
        <v>30</v>
      </c>
      <c r="P23" s="44">
        <v>30</v>
      </c>
      <c r="Q23" s="44">
        <v>30</v>
      </c>
      <c r="R23" s="44">
        <v>30</v>
      </c>
      <c r="S23" s="44">
        <v>30</v>
      </c>
      <c r="T23" s="44">
        <v>30</v>
      </c>
      <c r="U23" s="44">
        <v>30</v>
      </c>
      <c r="V23" s="44">
        <v>30</v>
      </c>
      <c r="W23" s="44">
        <v>30</v>
      </c>
      <c r="X23" s="44">
        <v>30</v>
      </c>
      <c r="Y23" s="44">
        <v>30</v>
      </c>
      <c r="Z23" s="44">
        <v>30</v>
      </c>
      <c r="AA23" s="44">
        <v>30</v>
      </c>
      <c r="AB23" s="44">
        <v>30</v>
      </c>
      <c r="AC23" s="44">
        <v>36</v>
      </c>
      <c r="AD23" s="44">
        <v>36</v>
      </c>
      <c r="AE23" s="44">
        <v>36</v>
      </c>
      <c r="AF23" s="44">
        <v>36</v>
      </c>
      <c r="AG23" s="48">
        <v>42</v>
      </c>
      <c r="AH23" s="46">
        <f t="shared" si="2"/>
        <v>36</v>
      </c>
      <c r="AI23" s="47">
        <f t="shared" si="3"/>
        <v>30</v>
      </c>
      <c r="AK23" s="49"/>
      <c r="AL23" s="59" t="s">
        <v>41</v>
      </c>
      <c r="AM23" s="60">
        <f t="shared" ref="AM23:AR23" si="17">B123*-1</f>
        <v>-587.70000000000005</v>
      </c>
      <c r="AN23" s="60">
        <f t="shared" si="17"/>
        <v>-636</v>
      </c>
      <c r="AO23" s="60">
        <f t="shared" si="17"/>
        <v>-629</v>
      </c>
      <c r="AP23" s="60">
        <f t="shared" si="17"/>
        <v>-642</v>
      </c>
      <c r="AQ23" s="60">
        <f t="shared" si="17"/>
        <v>-638.20000000000005</v>
      </c>
      <c r="AR23" s="60">
        <f t="shared" si="17"/>
        <v>-635.70000000000005</v>
      </c>
      <c r="AS23" s="60">
        <f>I123*-1</f>
        <v>-634.20000000000005</v>
      </c>
      <c r="AT23" s="60">
        <f>K123*-1</f>
        <v>-592</v>
      </c>
      <c r="AU23" s="60">
        <f t="shared" ref="AU23:BD23" si="18">M123*-1</f>
        <v>-518</v>
      </c>
      <c r="AV23" s="60">
        <f t="shared" si="18"/>
        <v>-485</v>
      </c>
      <c r="AW23" s="60">
        <f t="shared" si="18"/>
        <v>-485</v>
      </c>
      <c r="AX23" s="60">
        <f t="shared" si="18"/>
        <v>-450</v>
      </c>
      <c r="AY23" s="60">
        <f t="shared" si="18"/>
        <v>-450</v>
      </c>
      <c r="AZ23" s="60">
        <f t="shared" si="18"/>
        <v>-372</v>
      </c>
      <c r="BA23" s="60">
        <f t="shared" si="18"/>
        <v>-372</v>
      </c>
      <c r="BB23" s="60">
        <f t="shared" si="18"/>
        <v>-372</v>
      </c>
      <c r="BC23" s="60">
        <f t="shared" si="18"/>
        <v>-492</v>
      </c>
      <c r="BD23" s="60">
        <f t="shared" si="18"/>
        <v>-572.5</v>
      </c>
      <c r="BE23" s="60">
        <f>X123*-1</f>
        <v>-561.79999999999995</v>
      </c>
      <c r="BF23" s="60">
        <f>Z123*-1</f>
        <v>-514.79999999999995</v>
      </c>
      <c r="BG23" s="60">
        <f>AB123*-1</f>
        <v>-455.6</v>
      </c>
      <c r="BH23" s="60">
        <f>AD123*-1</f>
        <v>-517.29999999999995</v>
      </c>
      <c r="BI23" s="60">
        <f>AE123*-1</f>
        <v>-573.29999999999995</v>
      </c>
      <c r="BJ23" s="60">
        <f>AF123*-1</f>
        <v>-583.29999999999995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35.6</v>
      </c>
      <c r="C24" s="44">
        <v>35.6</v>
      </c>
      <c r="D24" s="44">
        <v>35.6</v>
      </c>
      <c r="E24" s="44">
        <v>35.6</v>
      </c>
      <c r="F24" s="44">
        <v>35.6</v>
      </c>
      <c r="G24" s="44">
        <v>34.1</v>
      </c>
      <c r="H24" s="44">
        <v>33.6</v>
      </c>
      <c r="I24" s="44">
        <v>33.6</v>
      </c>
      <c r="J24" s="44">
        <v>33.6</v>
      </c>
      <c r="K24" s="44">
        <v>33.6</v>
      </c>
      <c r="L24" s="44">
        <v>33.6</v>
      </c>
      <c r="M24" s="44">
        <v>33.6</v>
      </c>
      <c r="N24" s="44">
        <v>33.6</v>
      </c>
      <c r="O24" s="44">
        <v>33.6</v>
      </c>
      <c r="P24" s="44">
        <v>33.6</v>
      </c>
      <c r="Q24" s="44">
        <v>33.6</v>
      </c>
      <c r="R24" s="44">
        <v>33.6</v>
      </c>
      <c r="S24" s="44">
        <v>33.6</v>
      </c>
      <c r="T24" s="44">
        <v>33.6</v>
      </c>
      <c r="U24" s="44">
        <v>33.6</v>
      </c>
      <c r="V24" s="44">
        <v>33.6</v>
      </c>
      <c r="W24" s="44">
        <v>33.6</v>
      </c>
      <c r="X24" s="44">
        <v>33.6</v>
      </c>
      <c r="Y24" s="44">
        <v>33.6</v>
      </c>
      <c r="Z24" s="44">
        <v>33.6</v>
      </c>
      <c r="AA24" s="44">
        <v>33.6</v>
      </c>
      <c r="AB24" s="44">
        <v>33.6</v>
      </c>
      <c r="AC24" s="44">
        <v>37</v>
      </c>
      <c r="AD24" s="44">
        <v>37</v>
      </c>
      <c r="AE24" s="44">
        <v>37</v>
      </c>
      <c r="AF24" s="44">
        <v>37</v>
      </c>
      <c r="AG24" s="48">
        <v>40</v>
      </c>
      <c r="AH24" s="46">
        <f t="shared" si="2"/>
        <v>37</v>
      </c>
      <c r="AI24" s="47">
        <f t="shared" si="3"/>
        <v>33.6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31.4</v>
      </c>
      <c r="C25" s="44">
        <v>31.4</v>
      </c>
      <c r="D25" s="44">
        <v>31.4</v>
      </c>
      <c r="E25" s="44">
        <v>31.4</v>
      </c>
      <c r="F25" s="44">
        <v>31.4</v>
      </c>
      <c r="G25" s="44">
        <v>31.4</v>
      </c>
      <c r="H25" s="44">
        <v>28.3</v>
      </c>
      <c r="I25" s="44">
        <v>28.3</v>
      </c>
      <c r="J25" s="44">
        <v>28.3</v>
      </c>
      <c r="K25" s="44">
        <v>28.3</v>
      </c>
      <c r="L25" s="44">
        <v>28.3</v>
      </c>
      <c r="M25" s="44">
        <v>28.3</v>
      </c>
      <c r="N25" s="44">
        <v>28.3</v>
      </c>
      <c r="O25" s="44">
        <v>28.3</v>
      </c>
      <c r="P25" s="44">
        <v>28.3</v>
      </c>
      <c r="Q25" s="44">
        <v>28.3</v>
      </c>
      <c r="R25" s="44">
        <v>28.3</v>
      </c>
      <c r="S25" s="44">
        <v>28.3</v>
      </c>
      <c r="T25" s="44">
        <v>28.3</v>
      </c>
      <c r="U25" s="44">
        <v>28.3</v>
      </c>
      <c r="V25" s="44">
        <v>28.3</v>
      </c>
      <c r="W25" s="44">
        <v>28.3</v>
      </c>
      <c r="X25" s="44">
        <v>28.3</v>
      </c>
      <c r="Y25" s="44">
        <v>28.3</v>
      </c>
      <c r="Z25" s="44">
        <v>28.3</v>
      </c>
      <c r="AA25" s="44">
        <v>28.3</v>
      </c>
      <c r="AB25" s="44">
        <v>28.3</v>
      </c>
      <c r="AC25" s="44">
        <v>38.799999999999997</v>
      </c>
      <c r="AD25" s="44">
        <v>38.799999999999997</v>
      </c>
      <c r="AE25" s="44">
        <v>38.799999999999997</v>
      </c>
      <c r="AF25" s="44">
        <v>38.799999999999997</v>
      </c>
      <c r="AG25" s="48">
        <v>38.46</v>
      </c>
      <c r="AH25" s="46">
        <f t="shared" si="2"/>
        <v>38.799999999999997</v>
      </c>
      <c r="AI25" s="47">
        <f t="shared" si="3"/>
        <v>28.3</v>
      </c>
      <c r="AK25" s="49"/>
      <c r="AL25" s="59" t="s">
        <v>44</v>
      </c>
      <c r="AM25" s="60">
        <f t="shared" ref="AM25:BJ25" si="19">AM22+AM23</f>
        <v>1784.4199999999998</v>
      </c>
      <c r="AN25" s="60">
        <f t="shared" si="19"/>
        <v>1710.2199999999998</v>
      </c>
      <c r="AO25" s="60">
        <f t="shared" si="19"/>
        <v>1714.2199999999998</v>
      </c>
      <c r="AP25" s="60">
        <f t="shared" si="19"/>
        <v>1699.7199999999998</v>
      </c>
      <c r="AQ25" s="60">
        <f t="shared" si="19"/>
        <v>1709.8999999999999</v>
      </c>
      <c r="AR25" s="60">
        <f t="shared" si="19"/>
        <v>1704.5999999999997</v>
      </c>
      <c r="AS25" s="60">
        <f t="shared" si="19"/>
        <v>1711.0000000000002</v>
      </c>
      <c r="AT25" s="60">
        <f t="shared" si="19"/>
        <v>1787</v>
      </c>
      <c r="AU25" s="60">
        <f t="shared" si="19"/>
        <v>1807.1999999999998</v>
      </c>
      <c r="AV25" s="60">
        <f t="shared" si="19"/>
        <v>1876.6999999999998</v>
      </c>
      <c r="AW25" s="60">
        <f t="shared" si="19"/>
        <v>1876.6999999999998</v>
      </c>
      <c r="AX25" s="60">
        <f t="shared" si="19"/>
        <v>1909.6999999999998</v>
      </c>
      <c r="AY25" s="60">
        <f t="shared" si="19"/>
        <v>1933</v>
      </c>
      <c r="AZ25" s="60">
        <f t="shared" si="19"/>
        <v>1978.6999999999998</v>
      </c>
      <c r="BA25" s="60">
        <f t="shared" si="19"/>
        <v>2003.4</v>
      </c>
      <c r="BB25" s="60">
        <f t="shared" si="19"/>
        <v>2003.4</v>
      </c>
      <c r="BC25" s="60">
        <f t="shared" si="19"/>
        <v>1875</v>
      </c>
      <c r="BD25" s="60">
        <f t="shared" si="19"/>
        <v>1697.0999999999995</v>
      </c>
      <c r="BE25" s="60">
        <f t="shared" si="19"/>
        <v>1681.5999999999997</v>
      </c>
      <c r="BF25" s="60">
        <f t="shared" si="19"/>
        <v>1773.3</v>
      </c>
      <c r="BG25" s="60">
        <f t="shared" si="19"/>
        <v>2172.1000000000004</v>
      </c>
      <c r="BH25" s="60">
        <f t="shared" si="19"/>
        <v>2073.3999999999996</v>
      </c>
      <c r="BI25" s="60">
        <f t="shared" si="19"/>
        <v>2014.5999999999997</v>
      </c>
      <c r="BJ25" s="60">
        <f t="shared" si="19"/>
        <v>1961.4999999999998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28</v>
      </c>
      <c r="C26" s="44">
        <v>28</v>
      </c>
      <c r="D26" s="44">
        <v>28</v>
      </c>
      <c r="E26" s="44">
        <v>28</v>
      </c>
      <c r="F26" s="44">
        <v>28</v>
      </c>
      <c r="G26" s="44">
        <v>28</v>
      </c>
      <c r="H26" s="44">
        <v>26.1</v>
      </c>
      <c r="I26" s="44">
        <v>26.1</v>
      </c>
      <c r="J26" s="44">
        <v>26.1</v>
      </c>
      <c r="K26" s="44">
        <v>26.1</v>
      </c>
      <c r="L26" s="44">
        <v>26.1</v>
      </c>
      <c r="M26" s="44">
        <v>26.1</v>
      </c>
      <c r="N26" s="44">
        <v>26.1</v>
      </c>
      <c r="O26" s="44">
        <v>26.1</v>
      </c>
      <c r="P26" s="44">
        <v>26.1</v>
      </c>
      <c r="Q26" s="44">
        <v>26.1</v>
      </c>
      <c r="R26" s="44">
        <v>26.1</v>
      </c>
      <c r="S26" s="44">
        <v>26.1</v>
      </c>
      <c r="T26" s="44">
        <v>26.1</v>
      </c>
      <c r="U26" s="44">
        <v>26.1</v>
      </c>
      <c r="V26" s="44">
        <v>26.1</v>
      </c>
      <c r="W26" s="44">
        <v>26.1</v>
      </c>
      <c r="X26" s="44">
        <v>26.1</v>
      </c>
      <c r="Y26" s="44">
        <v>26.1</v>
      </c>
      <c r="Z26" s="44">
        <v>26.1</v>
      </c>
      <c r="AA26" s="44">
        <v>26.1</v>
      </c>
      <c r="AB26" s="44">
        <v>26.1</v>
      </c>
      <c r="AC26" s="44">
        <v>26.1</v>
      </c>
      <c r="AD26" s="44">
        <v>26.1</v>
      </c>
      <c r="AE26" s="44">
        <v>26.1</v>
      </c>
      <c r="AF26" s="44">
        <v>26.1</v>
      </c>
      <c r="AG26" s="61">
        <v>38</v>
      </c>
      <c r="AH26" s="46">
        <f t="shared" si="2"/>
        <v>28</v>
      </c>
      <c r="AI26" s="47">
        <f t="shared" si="3"/>
        <v>26.1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29.6</v>
      </c>
      <c r="C27" s="44">
        <v>29.6</v>
      </c>
      <c r="D27" s="44">
        <v>29.6</v>
      </c>
      <c r="E27" s="44">
        <v>29.6</v>
      </c>
      <c r="F27" s="44">
        <v>29.6</v>
      </c>
      <c r="G27" s="44">
        <v>29.6</v>
      </c>
      <c r="H27" s="44">
        <v>31.1</v>
      </c>
      <c r="I27" s="44">
        <v>31.1</v>
      </c>
      <c r="J27" s="44">
        <v>31.1</v>
      </c>
      <c r="K27" s="44">
        <v>31.1</v>
      </c>
      <c r="L27" s="44">
        <v>31.1</v>
      </c>
      <c r="M27" s="44">
        <v>31.1</v>
      </c>
      <c r="N27" s="44">
        <v>31.1</v>
      </c>
      <c r="O27" s="44">
        <v>31.1</v>
      </c>
      <c r="P27" s="44">
        <v>31.1</v>
      </c>
      <c r="Q27" s="44">
        <v>31.1</v>
      </c>
      <c r="R27" s="44">
        <v>31.1</v>
      </c>
      <c r="S27" s="44">
        <v>31.1</v>
      </c>
      <c r="T27" s="44">
        <v>31.1</v>
      </c>
      <c r="U27" s="44">
        <v>31.1</v>
      </c>
      <c r="V27" s="44">
        <v>31.1</v>
      </c>
      <c r="W27" s="44">
        <v>31.1</v>
      </c>
      <c r="X27" s="44">
        <v>31.1</v>
      </c>
      <c r="Y27" s="44">
        <v>31.1</v>
      </c>
      <c r="Z27" s="44">
        <v>31.1</v>
      </c>
      <c r="AA27" s="44">
        <v>31.1</v>
      </c>
      <c r="AB27" s="44">
        <v>31.1</v>
      </c>
      <c r="AC27" s="44">
        <v>31.1</v>
      </c>
      <c r="AD27" s="44">
        <v>31.1</v>
      </c>
      <c r="AE27" s="44">
        <v>31.1</v>
      </c>
      <c r="AF27" s="44">
        <v>31.1</v>
      </c>
      <c r="AG27" s="48">
        <v>36</v>
      </c>
      <c r="AH27" s="46">
        <f t="shared" si="2"/>
        <v>31.1</v>
      </c>
      <c r="AI27" s="47">
        <f t="shared" si="3"/>
        <v>29.6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32.6</v>
      </c>
      <c r="C28" s="44">
        <v>32.6</v>
      </c>
      <c r="D28" s="44">
        <v>32.6</v>
      </c>
      <c r="E28" s="44">
        <v>32.6</v>
      </c>
      <c r="F28" s="44">
        <v>32.6</v>
      </c>
      <c r="G28" s="44">
        <v>32.6</v>
      </c>
      <c r="H28" s="44">
        <v>29.6</v>
      </c>
      <c r="I28" s="44">
        <v>29.6</v>
      </c>
      <c r="J28" s="44">
        <v>29.6</v>
      </c>
      <c r="K28" s="44">
        <v>29.6</v>
      </c>
      <c r="L28" s="44">
        <v>29.6</v>
      </c>
      <c r="M28" s="44">
        <v>29.6</v>
      </c>
      <c r="N28" s="44">
        <v>29.6</v>
      </c>
      <c r="O28" s="44">
        <v>29.6</v>
      </c>
      <c r="P28" s="44">
        <v>29.6</v>
      </c>
      <c r="Q28" s="44">
        <v>29.6</v>
      </c>
      <c r="R28" s="44">
        <v>29.6</v>
      </c>
      <c r="S28" s="44">
        <v>29.6</v>
      </c>
      <c r="T28" s="44">
        <v>29.6</v>
      </c>
      <c r="U28" s="44">
        <v>29.6</v>
      </c>
      <c r="V28" s="44">
        <v>29.6</v>
      </c>
      <c r="W28" s="44">
        <v>29.6</v>
      </c>
      <c r="X28" s="44">
        <v>29.6</v>
      </c>
      <c r="Y28" s="44">
        <v>29.6</v>
      </c>
      <c r="Z28" s="44">
        <v>29.6</v>
      </c>
      <c r="AA28" s="44">
        <v>29.6</v>
      </c>
      <c r="AB28" s="44">
        <v>29.6</v>
      </c>
      <c r="AC28" s="44">
        <v>29.6</v>
      </c>
      <c r="AD28" s="44">
        <v>29.6</v>
      </c>
      <c r="AE28" s="44">
        <v>29.6</v>
      </c>
      <c r="AF28" s="44">
        <v>29.6</v>
      </c>
      <c r="AG28" s="48">
        <v>35.5</v>
      </c>
      <c r="AH28" s="46">
        <f t="shared" si="2"/>
        <v>32.6</v>
      </c>
      <c r="AI28" s="47">
        <f t="shared" si="3"/>
        <v>29.6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12.8</v>
      </c>
      <c r="I29" s="44">
        <v>12.8</v>
      </c>
      <c r="J29" s="44">
        <v>12.8</v>
      </c>
      <c r="K29" s="44">
        <v>12.8</v>
      </c>
      <c r="L29" s="44">
        <v>12.8</v>
      </c>
      <c r="M29" s="44">
        <v>12.8</v>
      </c>
      <c r="N29" s="44">
        <v>12.8</v>
      </c>
      <c r="O29" s="44">
        <v>12.8</v>
      </c>
      <c r="P29" s="44">
        <v>12.8</v>
      </c>
      <c r="Q29" s="44">
        <v>12.8</v>
      </c>
      <c r="R29" s="44">
        <v>12.8</v>
      </c>
      <c r="S29" s="44">
        <v>12.8</v>
      </c>
      <c r="T29" s="44">
        <v>12.8</v>
      </c>
      <c r="U29" s="44">
        <v>12.8</v>
      </c>
      <c r="V29" s="44">
        <v>12.8</v>
      </c>
      <c r="W29" s="44">
        <v>12.8</v>
      </c>
      <c r="X29" s="44">
        <v>12.8</v>
      </c>
      <c r="Y29" s="44">
        <v>12.8</v>
      </c>
      <c r="Z29" s="44">
        <v>12.8</v>
      </c>
      <c r="AA29" s="44">
        <v>12.8</v>
      </c>
      <c r="AB29" s="44">
        <v>12.8</v>
      </c>
      <c r="AC29" s="44">
        <v>12.8</v>
      </c>
      <c r="AD29" s="44">
        <v>12.8</v>
      </c>
      <c r="AE29" s="44">
        <v>12.8</v>
      </c>
      <c r="AF29" s="44">
        <v>12.8</v>
      </c>
      <c r="AG29" s="61">
        <v>32</v>
      </c>
      <c r="AH29" s="46">
        <f t="shared" si="2"/>
        <v>12.8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13.5</v>
      </c>
      <c r="C31" s="44">
        <v>13.5</v>
      </c>
      <c r="D31" s="44">
        <v>13.5</v>
      </c>
      <c r="E31" s="44">
        <v>13.5</v>
      </c>
      <c r="F31" s="44">
        <v>13.5</v>
      </c>
      <c r="G31" s="44">
        <v>13.5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13.2</v>
      </c>
      <c r="O31" s="44">
        <v>13.2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13.2</v>
      </c>
      <c r="AA31" s="44">
        <v>13.2</v>
      </c>
      <c r="AB31" s="44">
        <v>13.2</v>
      </c>
      <c r="AC31" s="44">
        <v>18.600000000000001</v>
      </c>
      <c r="AD31" s="44">
        <v>18.600000000000001</v>
      </c>
      <c r="AE31" s="44">
        <v>18.600000000000001</v>
      </c>
      <c r="AF31" s="44">
        <v>18.600000000000001</v>
      </c>
      <c r="AG31" s="48">
        <v>29.04</v>
      </c>
      <c r="AH31" s="46">
        <f t="shared" si="2"/>
        <v>18.600000000000001</v>
      </c>
      <c r="AI31" s="47">
        <f t="shared" si="3"/>
        <v>13.2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15.5</v>
      </c>
      <c r="C32" s="44">
        <v>15.5</v>
      </c>
      <c r="D32" s="44">
        <v>15.5</v>
      </c>
      <c r="E32" s="44">
        <v>15.5</v>
      </c>
      <c r="F32" s="44">
        <v>15.5</v>
      </c>
      <c r="G32" s="44">
        <v>15.5</v>
      </c>
      <c r="H32" s="44">
        <v>14.1</v>
      </c>
      <c r="I32" s="44">
        <v>14.1</v>
      </c>
      <c r="J32" s="44">
        <v>14.1</v>
      </c>
      <c r="K32" s="44">
        <v>14.1</v>
      </c>
      <c r="L32" s="44">
        <v>14.1</v>
      </c>
      <c r="M32" s="44">
        <v>14.1</v>
      </c>
      <c r="N32" s="44">
        <v>14.1</v>
      </c>
      <c r="O32" s="44">
        <v>14.1</v>
      </c>
      <c r="P32" s="44">
        <v>14.1</v>
      </c>
      <c r="Q32" s="44">
        <v>14.1</v>
      </c>
      <c r="R32" s="44">
        <v>14.1</v>
      </c>
      <c r="S32" s="44">
        <v>14.1</v>
      </c>
      <c r="T32" s="44">
        <v>14.1</v>
      </c>
      <c r="U32" s="44">
        <v>14.1</v>
      </c>
      <c r="V32" s="44">
        <v>14.1</v>
      </c>
      <c r="W32" s="44">
        <v>14.1</v>
      </c>
      <c r="X32" s="44">
        <v>14.1</v>
      </c>
      <c r="Y32" s="44">
        <v>14.1</v>
      </c>
      <c r="Z32" s="44">
        <v>14.1</v>
      </c>
      <c r="AA32" s="44">
        <v>14.1</v>
      </c>
      <c r="AB32" s="44">
        <v>14.1</v>
      </c>
      <c r="AC32" s="44">
        <v>14.1</v>
      </c>
      <c r="AD32" s="44">
        <v>14.1</v>
      </c>
      <c r="AE32" s="44">
        <v>14.1</v>
      </c>
      <c r="AF32" s="44">
        <v>14.1</v>
      </c>
      <c r="AG32" s="48">
        <v>28.1</v>
      </c>
      <c r="AH32" s="46">
        <f t="shared" si="2"/>
        <v>15.5</v>
      </c>
      <c r="AI32" s="47">
        <f t="shared" si="3"/>
        <v>14.1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18.8</v>
      </c>
      <c r="C33" s="44">
        <v>18.8</v>
      </c>
      <c r="D33" s="44">
        <v>18.8</v>
      </c>
      <c r="E33" s="44">
        <v>18.8</v>
      </c>
      <c r="F33" s="44">
        <v>18.8</v>
      </c>
      <c r="G33" s="44">
        <v>18.8</v>
      </c>
      <c r="H33" s="44">
        <v>18.399999999999999</v>
      </c>
      <c r="I33" s="44">
        <v>18.399999999999999</v>
      </c>
      <c r="J33" s="44">
        <v>18.399999999999999</v>
      </c>
      <c r="K33" s="44">
        <v>18.399999999999999</v>
      </c>
      <c r="L33" s="44">
        <v>18.399999999999999</v>
      </c>
      <c r="M33" s="44">
        <v>18.399999999999999</v>
      </c>
      <c r="N33" s="44">
        <v>18.399999999999999</v>
      </c>
      <c r="O33" s="44">
        <v>18.399999999999999</v>
      </c>
      <c r="P33" s="44">
        <v>18.399999999999999</v>
      </c>
      <c r="Q33" s="44">
        <v>18.399999999999999</v>
      </c>
      <c r="R33" s="44">
        <v>18.399999999999999</v>
      </c>
      <c r="S33" s="44">
        <v>18.399999999999999</v>
      </c>
      <c r="T33" s="44">
        <v>18.399999999999999</v>
      </c>
      <c r="U33" s="44">
        <v>18.399999999999999</v>
      </c>
      <c r="V33" s="44">
        <v>18.399999999999999</v>
      </c>
      <c r="W33" s="44">
        <v>18.399999999999999</v>
      </c>
      <c r="X33" s="44">
        <v>18.399999999999999</v>
      </c>
      <c r="Y33" s="44">
        <v>18.399999999999999</v>
      </c>
      <c r="Z33" s="44">
        <v>18.399999999999999</v>
      </c>
      <c r="AA33" s="44">
        <v>18.399999999999999</v>
      </c>
      <c r="AB33" s="44">
        <v>18.399999999999999</v>
      </c>
      <c r="AC33" s="44">
        <v>25.5</v>
      </c>
      <c r="AD33" s="44">
        <v>25.5</v>
      </c>
      <c r="AE33" s="44">
        <v>25.5</v>
      </c>
      <c r="AF33" s="44">
        <v>25.5</v>
      </c>
      <c r="AG33" s="48">
        <v>27</v>
      </c>
      <c r="AH33" s="46">
        <f t="shared" si="2"/>
        <v>25.5</v>
      </c>
      <c r="AI33" s="47">
        <f t="shared" si="3"/>
        <v>18.399999999999999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v>10</v>
      </c>
      <c r="S36" s="44">
        <v>10</v>
      </c>
      <c r="T36" s="44">
        <v>10</v>
      </c>
      <c r="U36" s="44">
        <v>10</v>
      </c>
      <c r="V36" s="44">
        <v>10</v>
      </c>
      <c r="W36" s="44">
        <v>10</v>
      </c>
      <c r="X36" s="44">
        <v>10</v>
      </c>
      <c r="Y36" s="44">
        <v>10</v>
      </c>
      <c r="Z36" s="44">
        <v>10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18.899999999999999</v>
      </c>
      <c r="C37" s="44">
        <v>18.899999999999999</v>
      </c>
      <c r="D37" s="44">
        <v>18.899999999999999</v>
      </c>
      <c r="E37" s="44">
        <v>18.899999999999999</v>
      </c>
      <c r="F37" s="44">
        <v>18.899999999999999</v>
      </c>
      <c r="G37" s="44">
        <v>18.899999999999999</v>
      </c>
      <c r="H37" s="44">
        <v>18.899999999999999</v>
      </c>
      <c r="I37" s="44">
        <v>18.899999999999999</v>
      </c>
      <c r="J37" s="44">
        <v>18.899999999999999</v>
      </c>
      <c r="K37" s="44">
        <v>18.899999999999999</v>
      </c>
      <c r="L37" s="44">
        <v>18.899999999999999</v>
      </c>
      <c r="M37" s="44">
        <v>18.899999999999999</v>
      </c>
      <c r="N37" s="44">
        <v>18.899999999999999</v>
      </c>
      <c r="O37" s="44">
        <v>18.899999999999999</v>
      </c>
      <c r="P37" s="44">
        <v>18.899999999999999</v>
      </c>
      <c r="Q37" s="44">
        <v>18.899999999999999</v>
      </c>
      <c r="R37" s="44">
        <v>18.899999999999999</v>
      </c>
      <c r="S37" s="44">
        <v>18.899999999999999</v>
      </c>
      <c r="T37" s="44">
        <v>18.899999999999999</v>
      </c>
      <c r="U37" s="44">
        <v>18.899999999999999</v>
      </c>
      <c r="V37" s="44">
        <v>18.899999999999999</v>
      </c>
      <c r="W37" s="44">
        <v>18.899999999999999</v>
      </c>
      <c r="X37" s="44">
        <v>18.899999999999999</v>
      </c>
      <c r="Y37" s="44">
        <v>18.899999999999999</v>
      </c>
      <c r="Z37" s="44">
        <v>18.899999999999999</v>
      </c>
      <c r="AA37" s="44">
        <v>18.899999999999999</v>
      </c>
      <c r="AB37" s="44">
        <v>18.899999999999999</v>
      </c>
      <c r="AC37" s="44">
        <v>18.899999999999999</v>
      </c>
      <c r="AD37" s="44">
        <v>18.899999999999999</v>
      </c>
      <c r="AE37" s="44">
        <v>18.899999999999999</v>
      </c>
      <c r="AF37" s="44">
        <v>18.899999999999999</v>
      </c>
      <c r="AG37" s="48">
        <v>25</v>
      </c>
      <c r="AH37" s="46">
        <f t="shared" si="2"/>
        <v>18.899999999999999</v>
      </c>
      <c r="AI37" s="47">
        <f t="shared" si="3"/>
        <v>18.899999999999999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12</v>
      </c>
      <c r="C38" s="44">
        <v>12</v>
      </c>
      <c r="D38" s="44">
        <v>12</v>
      </c>
      <c r="E38" s="44">
        <v>12</v>
      </c>
      <c r="F38" s="44">
        <v>12</v>
      </c>
      <c r="G38" s="44">
        <v>12</v>
      </c>
      <c r="H38" s="44">
        <v>12</v>
      </c>
      <c r="I38" s="44">
        <v>12</v>
      </c>
      <c r="J38" s="44">
        <v>12</v>
      </c>
      <c r="K38" s="44">
        <v>12</v>
      </c>
      <c r="L38" s="44">
        <v>12</v>
      </c>
      <c r="M38" s="44">
        <v>12</v>
      </c>
      <c r="N38" s="44">
        <v>12</v>
      </c>
      <c r="O38" s="44">
        <v>12</v>
      </c>
      <c r="P38" s="44">
        <v>12</v>
      </c>
      <c r="Q38" s="44">
        <v>12</v>
      </c>
      <c r="R38" s="44">
        <v>12</v>
      </c>
      <c r="S38" s="44">
        <v>12</v>
      </c>
      <c r="T38" s="44">
        <v>12</v>
      </c>
      <c r="U38" s="44">
        <v>12</v>
      </c>
      <c r="V38" s="44">
        <v>12</v>
      </c>
      <c r="W38" s="44">
        <v>12</v>
      </c>
      <c r="X38" s="44">
        <v>12</v>
      </c>
      <c r="Y38" s="44">
        <v>12</v>
      </c>
      <c r="Z38" s="44">
        <v>12</v>
      </c>
      <c r="AA38" s="44">
        <v>12</v>
      </c>
      <c r="AB38" s="44">
        <v>12</v>
      </c>
      <c r="AC38" s="44">
        <v>12</v>
      </c>
      <c r="AD38" s="44">
        <v>12</v>
      </c>
      <c r="AE38" s="44">
        <v>12</v>
      </c>
      <c r="AF38" s="44">
        <v>12</v>
      </c>
      <c r="AG38" s="48">
        <v>25</v>
      </c>
      <c r="AH38" s="46">
        <f t="shared" si="2"/>
        <v>12</v>
      </c>
      <c r="AI38" s="47">
        <f t="shared" si="3"/>
        <v>12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22</v>
      </c>
      <c r="C42" s="44">
        <v>22</v>
      </c>
      <c r="D42" s="44">
        <v>22</v>
      </c>
      <c r="E42" s="44">
        <v>22</v>
      </c>
      <c r="F42" s="44">
        <v>22</v>
      </c>
      <c r="G42" s="44">
        <v>22</v>
      </c>
      <c r="H42" s="44">
        <v>22</v>
      </c>
      <c r="I42" s="44">
        <v>22</v>
      </c>
      <c r="J42" s="44">
        <v>22</v>
      </c>
      <c r="K42" s="44">
        <v>22</v>
      </c>
      <c r="L42" s="44">
        <v>22</v>
      </c>
      <c r="M42" s="44">
        <v>22</v>
      </c>
      <c r="N42" s="44">
        <v>22</v>
      </c>
      <c r="O42" s="44">
        <v>22</v>
      </c>
      <c r="P42" s="44">
        <v>22</v>
      </c>
      <c r="Q42" s="44">
        <v>22</v>
      </c>
      <c r="R42" s="44">
        <v>22</v>
      </c>
      <c r="S42" s="44">
        <v>22</v>
      </c>
      <c r="T42" s="44">
        <v>22</v>
      </c>
      <c r="U42" s="44">
        <v>22</v>
      </c>
      <c r="V42" s="44">
        <v>22</v>
      </c>
      <c r="W42" s="44">
        <v>22</v>
      </c>
      <c r="X42" s="44">
        <v>22</v>
      </c>
      <c r="Y42" s="44">
        <v>22</v>
      </c>
      <c r="Z42" s="44">
        <v>22</v>
      </c>
      <c r="AA42" s="44">
        <v>22</v>
      </c>
      <c r="AB42" s="44">
        <v>22</v>
      </c>
      <c r="AC42" s="44">
        <v>22</v>
      </c>
      <c r="AD42" s="44">
        <v>22</v>
      </c>
      <c r="AE42" s="44">
        <v>22</v>
      </c>
      <c r="AF42" s="44">
        <v>22</v>
      </c>
      <c r="AG42" s="48">
        <v>22</v>
      </c>
      <c r="AH42" s="46">
        <f t="shared" si="2"/>
        <v>22</v>
      </c>
      <c r="AI42" s="47">
        <f t="shared" si="3"/>
        <v>22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20.5</v>
      </c>
      <c r="C44" s="44">
        <v>20.5</v>
      </c>
      <c r="D44" s="44">
        <v>20.5</v>
      </c>
      <c r="E44" s="44">
        <v>20.5</v>
      </c>
      <c r="F44" s="44">
        <v>20.5</v>
      </c>
      <c r="G44" s="44">
        <v>20.5</v>
      </c>
      <c r="H44" s="44">
        <v>20.5</v>
      </c>
      <c r="I44" s="44">
        <v>20.5</v>
      </c>
      <c r="J44" s="44">
        <v>20.5</v>
      </c>
      <c r="K44" s="44">
        <v>20.5</v>
      </c>
      <c r="L44" s="44">
        <v>20.5</v>
      </c>
      <c r="M44" s="44">
        <v>20.5</v>
      </c>
      <c r="N44" s="44">
        <v>20.5</v>
      </c>
      <c r="O44" s="44">
        <v>20.5</v>
      </c>
      <c r="P44" s="44">
        <v>20.5</v>
      </c>
      <c r="Q44" s="44">
        <v>20.5</v>
      </c>
      <c r="R44" s="44">
        <v>20.5</v>
      </c>
      <c r="S44" s="44">
        <v>20.5</v>
      </c>
      <c r="T44" s="44">
        <v>20.5</v>
      </c>
      <c r="U44" s="44">
        <v>20.5</v>
      </c>
      <c r="V44" s="44">
        <v>20.5</v>
      </c>
      <c r="W44" s="44">
        <v>20.5</v>
      </c>
      <c r="X44" s="44">
        <v>20.5</v>
      </c>
      <c r="Y44" s="44">
        <v>20.5</v>
      </c>
      <c r="Z44" s="44">
        <v>20.5</v>
      </c>
      <c r="AA44" s="44">
        <v>20.5</v>
      </c>
      <c r="AB44" s="44">
        <v>20.5</v>
      </c>
      <c r="AC44" s="44">
        <v>20.5</v>
      </c>
      <c r="AD44" s="44">
        <v>20.5</v>
      </c>
      <c r="AE44" s="44">
        <v>20.5</v>
      </c>
      <c r="AF44" s="44">
        <v>20.5</v>
      </c>
      <c r="AG44" s="48">
        <v>21.93</v>
      </c>
      <c r="AH44" s="46">
        <f t="shared" si="2"/>
        <v>20.5</v>
      </c>
      <c r="AI44" s="47">
        <f t="shared" si="3"/>
        <v>20.5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23.1</v>
      </c>
      <c r="C45" s="44">
        <v>23.1</v>
      </c>
      <c r="D45" s="44">
        <v>23.1</v>
      </c>
      <c r="E45" s="44">
        <v>23.1</v>
      </c>
      <c r="F45" s="44">
        <v>23.1</v>
      </c>
      <c r="G45" s="44">
        <v>23.1</v>
      </c>
      <c r="H45" s="44">
        <v>23.1</v>
      </c>
      <c r="I45" s="44">
        <v>23.1</v>
      </c>
      <c r="J45" s="44">
        <v>23.1</v>
      </c>
      <c r="K45" s="44">
        <v>23.1</v>
      </c>
      <c r="L45" s="44">
        <v>23.1</v>
      </c>
      <c r="M45" s="44">
        <v>23.1</v>
      </c>
      <c r="N45" s="44">
        <v>23.1</v>
      </c>
      <c r="O45" s="44">
        <v>23.1</v>
      </c>
      <c r="P45" s="44">
        <v>23.1</v>
      </c>
      <c r="Q45" s="44">
        <v>23.1</v>
      </c>
      <c r="R45" s="44">
        <v>23.1</v>
      </c>
      <c r="S45" s="44">
        <v>23.1</v>
      </c>
      <c r="T45" s="44">
        <v>23.1</v>
      </c>
      <c r="U45" s="44">
        <v>23.1</v>
      </c>
      <c r="V45" s="44">
        <v>23.1</v>
      </c>
      <c r="W45" s="44">
        <v>23.1</v>
      </c>
      <c r="X45" s="44">
        <v>23.1</v>
      </c>
      <c r="Y45" s="44">
        <v>23.1</v>
      </c>
      <c r="Z45" s="44">
        <v>23.1</v>
      </c>
      <c r="AA45" s="44">
        <v>23.1</v>
      </c>
      <c r="AB45" s="44">
        <v>23.1</v>
      </c>
      <c r="AC45" s="44">
        <v>23.1</v>
      </c>
      <c r="AD45" s="44">
        <v>23.1</v>
      </c>
      <c r="AE45" s="44">
        <v>23.1</v>
      </c>
      <c r="AF45" s="44">
        <v>23.1</v>
      </c>
      <c r="AG45" s="48">
        <v>21.3</v>
      </c>
      <c r="AH45" s="46">
        <f t="shared" si="2"/>
        <v>23.1</v>
      </c>
      <c r="AI45" s="47">
        <f t="shared" si="3"/>
        <v>23.1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18.3</v>
      </c>
      <c r="C46" s="44">
        <v>18.3</v>
      </c>
      <c r="D46" s="44">
        <v>18.3</v>
      </c>
      <c r="E46" s="44">
        <v>18.3</v>
      </c>
      <c r="F46" s="44">
        <v>18.3</v>
      </c>
      <c r="G46" s="44">
        <v>18.3</v>
      </c>
      <c r="H46" s="44">
        <v>18.3</v>
      </c>
      <c r="I46" s="44">
        <v>18.3</v>
      </c>
      <c r="J46" s="44">
        <v>18.3</v>
      </c>
      <c r="K46" s="44">
        <v>18.3</v>
      </c>
      <c r="L46" s="44">
        <v>18.3</v>
      </c>
      <c r="M46" s="44">
        <v>18.3</v>
      </c>
      <c r="N46" s="44">
        <v>18.3</v>
      </c>
      <c r="O46" s="44">
        <v>18.3</v>
      </c>
      <c r="P46" s="44">
        <v>18.3</v>
      </c>
      <c r="Q46" s="44">
        <v>18.3</v>
      </c>
      <c r="R46" s="44">
        <v>18.3</v>
      </c>
      <c r="S46" s="44">
        <v>18.3</v>
      </c>
      <c r="T46" s="44">
        <v>18.3</v>
      </c>
      <c r="U46" s="44">
        <v>18.3</v>
      </c>
      <c r="V46" s="44">
        <v>18.3</v>
      </c>
      <c r="W46" s="44">
        <v>18.3</v>
      </c>
      <c r="X46" s="44">
        <v>18.3</v>
      </c>
      <c r="Y46" s="44">
        <v>18.3</v>
      </c>
      <c r="Z46" s="44">
        <v>18.3</v>
      </c>
      <c r="AA46" s="44">
        <v>18.3</v>
      </c>
      <c r="AB46" s="44">
        <v>18.3</v>
      </c>
      <c r="AC46" s="44">
        <v>18.3</v>
      </c>
      <c r="AD46" s="44">
        <v>18.3</v>
      </c>
      <c r="AE46" s="44">
        <v>18.3</v>
      </c>
      <c r="AF46" s="44">
        <v>18.3</v>
      </c>
      <c r="AG46" s="48">
        <v>20</v>
      </c>
      <c r="AH46" s="46">
        <f t="shared" si="2"/>
        <v>18.3</v>
      </c>
      <c r="AI46" s="47">
        <f t="shared" si="3"/>
        <v>18.3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6.5</v>
      </c>
      <c r="C47" s="44">
        <v>6.5</v>
      </c>
      <c r="D47" s="44">
        <v>6.5</v>
      </c>
      <c r="E47" s="44">
        <v>6.5</v>
      </c>
      <c r="F47" s="44">
        <v>6.5</v>
      </c>
      <c r="G47" s="44">
        <v>6.5</v>
      </c>
      <c r="H47" s="44">
        <v>6.5</v>
      </c>
      <c r="I47" s="44">
        <v>6.5</v>
      </c>
      <c r="J47" s="44">
        <v>6.5</v>
      </c>
      <c r="K47" s="44">
        <v>6.5</v>
      </c>
      <c r="L47" s="44">
        <v>6.5</v>
      </c>
      <c r="M47" s="44">
        <v>6.5</v>
      </c>
      <c r="N47" s="44">
        <v>6.5</v>
      </c>
      <c r="O47" s="44">
        <v>6.5</v>
      </c>
      <c r="P47" s="44">
        <v>6.5</v>
      </c>
      <c r="Q47" s="44">
        <v>6.5</v>
      </c>
      <c r="R47" s="44">
        <v>6.5</v>
      </c>
      <c r="S47" s="44">
        <v>6.5</v>
      </c>
      <c r="T47" s="44">
        <v>6.5</v>
      </c>
      <c r="U47" s="44">
        <v>6.5</v>
      </c>
      <c r="V47" s="44">
        <v>6.5</v>
      </c>
      <c r="W47" s="44">
        <v>6.5</v>
      </c>
      <c r="X47" s="44">
        <v>6.5</v>
      </c>
      <c r="Y47" s="44">
        <v>6.5</v>
      </c>
      <c r="Z47" s="44">
        <v>6.5</v>
      </c>
      <c r="AA47" s="44">
        <v>6.5</v>
      </c>
      <c r="AB47" s="44">
        <v>6.5</v>
      </c>
      <c r="AC47" s="44">
        <v>6.5</v>
      </c>
      <c r="AD47" s="44">
        <v>6.5</v>
      </c>
      <c r="AE47" s="44">
        <v>6.5</v>
      </c>
      <c r="AF47" s="44">
        <v>6.5</v>
      </c>
      <c r="AG47" s="48">
        <v>19.8</v>
      </c>
      <c r="AH47" s="46">
        <f t="shared" si="2"/>
        <v>6.5</v>
      </c>
      <c r="AI47" s="47">
        <f t="shared" si="3"/>
        <v>6.5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12.5</v>
      </c>
      <c r="C48" s="44">
        <v>12.5</v>
      </c>
      <c r="D48" s="44">
        <v>12.5</v>
      </c>
      <c r="E48" s="44">
        <v>12.5</v>
      </c>
      <c r="F48" s="44">
        <v>12.5</v>
      </c>
      <c r="G48" s="44">
        <v>12.5</v>
      </c>
      <c r="H48" s="44">
        <v>12.5</v>
      </c>
      <c r="I48" s="44">
        <v>12.5</v>
      </c>
      <c r="J48" s="44">
        <v>12.5</v>
      </c>
      <c r="K48" s="44">
        <v>12.5</v>
      </c>
      <c r="L48" s="44">
        <v>12.5</v>
      </c>
      <c r="M48" s="44">
        <v>12.5</v>
      </c>
      <c r="N48" s="44">
        <v>12.5</v>
      </c>
      <c r="O48" s="44">
        <v>12.5</v>
      </c>
      <c r="P48" s="44">
        <v>12.5</v>
      </c>
      <c r="Q48" s="44">
        <v>12.5</v>
      </c>
      <c r="R48" s="44">
        <v>12.5</v>
      </c>
      <c r="S48" s="44">
        <v>12.5</v>
      </c>
      <c r="T48" s="44">
        <v>12.5</v>
      </c>
      <c r="U48" s="44">
        <v>12.5</v>
      </c>
      <c r="V48" s="44">
        <v>12.5</v>
      </c>
      <c r="W48" s="44">
        <v>12.5</v>
      </c>
      <c r="X48" s="44">
        <v>12.5</v>
      </c>
      <c r="Y48" s="44">
        <v>12.5</v>
      </c>
      <c r="Z48" s="44">
        <v>12.5</v>
      </c>
      <c r="AA48" s="44">
        <v>12.5</v>
      </c>
      <c r="AB48" s="44">
        <v>12.5</v>
      </c>
      <c r="AC48" s="44">
        <v>12.5</v>
      </c>
      <c r="AD48" s="44">
        <v>12.5</v>
      </c>
      <c r="AE48" s="44">
        <v>12.5</v>
      </c>
      <c r="AF48" s="44">
        <v>12.5</v>
      </c>
      <c r="AG48" s="48">
        <v>18</v>
      </c>
      <c r="AH48" s="46">
        <f t="shared" si="2"/>
        <v>12.5</v>
      </c>
      <c r="AI48" s="47">
        <f t="shared" si="3"/>
        <v>12.5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9.9</v>
      </c>
      <c r="C49" s="44">
        <v>9.9</v>
      </c>
      <c r="D49" s="44">
        <v>9.9</v>
      </c>
      <c r="E49" s="44">
        <v>9.9</v>
      </c>
      <c r="F49" s="44">
        <v>9.9</v>
      </c>
      <c r="G49" s="44">
        <v>9.9</v>
      </c>
      <c r="H49" s="44">
        <v>9.9</v>
      </c>
      <c r="I49" s="44">
        <v>9.9</v>
      </c>
      <c r="J49" s="44">
        <v>9.9</v>
      </c>
      <c r="K49" s="44">
        <v>9.9</v>
      </c>
      <c r="L49" s="44">
        <v>9.9</v>
      </c>
      <c r="M49" s="44">
        <v>9.9</v>
      </c>
      <c r="N49" s="44">
        <v>9.9</v>
      </c>
      <c r="O49" s="44">
        <v>9.9</v>
      </c>
      <c r="P49" s="44">
        <v>9.9</v>
      </c>
      <c r="Q49" s="44">
        <v>9.9</v>
      </c>
      <c r="R49" s="44">
        <v>9.9</v>
      </c>
      <c r="S49" s="44">
        <v>9.9</v>
      </c>
      <c r="T49" s="44">
        <v>9.9</v>
      </c>
      <c r="U49" s="44">
        <v>9.9</v>
      </c>
      <c r="V49" s="44">
        <v>9.9</v>
      </c>
      <c r="W49" s="44">
        <v>9.9</v>
      </c>
      <c r="X49" s="44">
        <v>9.9</v>
      </c>
      <c r="Y49" s="44">
        <v>9.9</v>
      </c>
      <c r="Z49" s="44">
        <v>9.9</v>
      </c>
      <c r="AA49" s="44">
        <v>9.9</v>
      </c>
      <c r="AB49" s="44">
        <v>9.9</v>
      </c>
      <c r="AC49" s="44">
        <v>9.9</v>
      </c>
      <c r="AD49" s="44">
        <v>9.9</v>
      </c>
      <c r="AE49" s="44">
        <v>9.9</v>
      </c>
      <c r="AF49" s="44">
        <v>9.9</v>
      </c>
      <c r="AG49" s="48">
        <v>15.33</v>
      </c>
      <c r="AH49" s="46">
        <f t="shared" si="2"/>
        <v>9.9</v>
      </c>
      <c r="AI49" s="47">
        <f t="shared" si="3"/>
        <v>9.9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9</v>
      </c>
      <c r="C51" s="44">
        <v>9</v>
      </c>
      <c r="D51" s="44">
        <v>9</v>
      </c>
      <c r="E51" s="44">
        <v>9</v>
      </c>
      <c r="F51" s="44">
        <v>9</v>
      </c>
      <c r="G51" s="44">
        <v>9</v>
      </c>
      <c r="H51" s="44">
        <v>9</v>
      </c>
      <c r="I51" s="44">
        <v>9</v>
      </c>
      <c r="J51" s="44">
        <v>9</v>
      </c>
      <c r="K51" s="44">
        <v>9</v>
      </c>
      <c r="L51" s="44">
        <v>9</v>
      </c>
      <c r="M51" s="44">
        <v>9</v>
      </c>
      <c r="N51" s="44">
        <v>9</v>
      </c>
      <c r="O51" s="44">
        <v>9</v>
      </c>
      <c r="P51" s="44">
        <v>9</v>
      </c>
      <c r="Q51" s="44">
        <v>9</v>
      </c>
      <c r="R51" s="44">
        <v>9</v>
      </c>
      <c r="S51" s="44">
        <v>9</v>
      </c>
      <c r="T51" s="44">
        <v>9</v>
      </c>
      <c r="U51" s="44">
        <v>9</v>
      </c>
      <c r="V51" s="44">
        <v>9</v>
      </c>
      <c r="W51" s="44">
        <v>9</v>
      </c>
      <c r="X51" s="44">
        <v>9</v>
      </c>
      <c r="Y51" s="44">
        <v>9</v>
      </c>
      <c r="Z51" s="44">
        <v>9</v>
      </c>
      <c r="AA51" s="44">
        <v>9</v>
      </c>
      <c r="AB51" s="44">
        <v>9</v>
      </c>
      <c r="AC51" s="44">
        <v>9</v>
      </c>
      <c r="AD51" s="44">
        <v>9</v>
      </c>
      <c r="AE51" s="44">
        <v>9</v>
      </c>
      <c r="AF51" s="44">
        <v>9</v>
      </c>
      <c r="AG51" s="48">
        <v>14.9</v>
      </c>
      <c r="AH51" s="46">
        <f t="shared" si="2"/>
        <v>9</v>
      </c>
      <c r="AI51" s="47">
        <f t="shared" si="3"/>
        <v>9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9.4</v>
      </c>
      <c r="C52" s="44">
        <v>9.4</v>
      </c>
      <c r="D52" s="44">
        <v>9.4</v>
      </c>
      <c r="E52" s="44">
        <v>9.4</v>
      </c>
      <c r="F52" s="44">
        <v>9.4</v>
      </c>
      <c r="G52" s="44">
        <v>9.4</v>
      </c>
      <c r="H52" s="44">
        <v>9.4</v>
      </c>
      <c r="I52" s="44">
        <v>9.4</v>
      </c>
      <c r="J52" s="44">
        <v>9.4</v>
      </c>
      <c r="K52" s="44">
        <v>9.4</v>
      </c>
      <c r="L52" s="44">
        <v>9.4</v>
      </c>
      <c r="M52" s="44">
        <v>9.4</v>
      </c>
      <c r="N52" s="44">
        <v>9.4</v>
      </c>
      <c r="O52" s="44">
        <v>9.4</v>
      </c>
      <c r="P52" s="44">
        <v>9.4</v>
      </c>
      <c r="Q52" s="44">
        <v>9.4</v>
      </c>
      <c r="R52" s="44">
        <v>9.4</v>
      </c>
      <c r="S52" s="44">
        <v>9.4</v>
      </c>
      <c r="T52" s="44">
        <v>9.4</v>
      </c>
      <c r="U52" s="44">
        <v>9.4</v>
      </c>
      <c r="V52" s="44">
        <v>9.4</v>
      </c>
      <c r="W52" s="44">
        <v>9.4</v>
      </c>
      <c r="X52" s="44">
        <v>9.4</v>
      </c>
      <c r="Y52" s="44">
        <v>9.4</v>
      </c>
      <c r="Z52" s="44">
        <v>9.4</v>
      </c>
      <c r="AA52" s="44">
        <v>9.4</v>
      </c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9.4</v>
      </c>
      <c r="AI52" s="47">
        <f t="shared" si="3"/>
        <v>9.4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4.0999999999999996</v>
      </c>
      <c r="C53" s="44">
        <v>4.0999999999999996</v>
      </c>
      <c r="D53" s="44">
        <v>4.0999999999999996</v>
      </c>
      <c r="E53" s="44">
        <v>4.0999999999999996</v>
      </c>
      <c r="F53" s="44">
        <v>4.0999999999999996</v>
      </c>
      <c r="G53" s="44">
        <v>4.0999999999999996</v>
      </c>
      <c r="H53" s="44">
        <v>4.0999999999999996</v>
      </c>
      <c r="I53" s="44">
        <v>4.0999999999999996</v>
      </c>
      <c r="J53" s="44">
        <v>4.0999999999999996</v>
      </c>
      <c r="K53" s="44">
        <v>4.0999999999999996</v>
      </c>
      <c r="L53" s="44">
        <v>4.0999999999999996</v>
      </c>
      <c r="M53" s="44">
        <v>4.0999999999999996</v>
      </c>
      <c r="N53" s="44">
        <v>4.0999999999999996</v>
      </c>
      <c r="O53" s="44">
        <v>4.0999999999999996</v>
      </c>
      <c r="P53" s="44">
        <v>4.0999999999999996</v>
      </c>
      <c r="Q53" s="44">
        <v>4.0999999999999996</v>
      </c>
      <c r="R53" s="44">
        <v>4.0999999999999996</v>
      </c>
      <c r="S53" s="44">
        <v>4.0999999999999996</v>
      </c>
      <c r="T53" s="44">
        <v>4.0999999999999996</v>
      </c>
      <c r="U53" s="44">
        <v>4.0999999999999996</v>
      </c>
      <c r="V53" s="44">
        <v>4.0999999999999996</v>
      </c>
      <c r="W53" s="44">
        <v>4.0999999999999996</v>
      </c>
      <c r="X53" s="44">
        <v>4.0999999999999996</v>
      </c>
      <c r="Y53" s="44">
        <v>4.0999999999999996</v>
      </c>
      <c r="Z53" s="44">
        <v>4.0999999999999996</v>
      </c>
      <c r="AA53" s="44">
        <v>4.0999999999999996</v>
      </c>
      <c r="AB53" s="44">
        <v>4.0999999999999996</v>
      </c>
      <c r="AC53" s="44">
        <v>4.0999999999999996</v>
      </c>
      <c r="AD53" s="44">
        <v>4.0999999999999996</v>
      </c>
      <c r="AE53" s="44">
        <v>4.0999999999999996</v>
      </c>
      <c r="AF53" s="44">
        <v>4.0999999999999996</v>
      </c>
      <c r="AG53" s="48">
        <v>14</v>
      </c>
      <c r="AH53" s="46">
        <f t="shared" si="2"/>
        <v>4.0999999999999996</v>
      </c>
      <c r="AI53" s="47">
        <f t="shared" si="3"/>
        <v>4.0999999999999996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11.2</v>
      </c>
      <c r="C55" s="44">
        <v>11.2</v>
      </c>
      <c r="D55" s="44">
        <v>11.2</v>
      </c>
      <c r="E55" s="44">
        <v>11.2</v>
      </c>
      <c r="F55" s="44">
        <v>11.2</v>
      </c>
      <c r="G55" s="44">
        <v>11.2</v>
      </c>
      <c r="H55" s="44">
        <v>11.2</v>
      </c>
      <c r="I55" s="44">
        <v>11.2</v>
      </c>
      <c r="J55" s="44">
        <v>11.2</v>
      </c>
      <c r="K55" s="44">
        <v>11.2</v>
      </c>
      <c r="L55" s="44">
        <v>11.2</v>
      </c>
      <c r="M55" s="44">
        <v>11.2</v>
      </c>
      <c r="N55" s="44">
        <v>11.2</v>
      </c>
      <c r="O55" s="44">
        <v>11.2</v>
      </c>
      <c r="P55" s="44">
        <v>11.2</v>
      </c>
      <c r="Q55" s="44">
        <v>11.2</v>
      </c>
      <c r="R55" s="44">
        <v>11.2</v>
      </c>
      <c r="S55" s="44">
        <v>11.2</v>
      </c>
      <c r="T55" s="44">
        <v>11.2</v>
      </c>
      <c r="U55" s="44">
        <v>11.2</v>
      </c>
      <c r="V55" s="44">
        <v>11.2</v>
      </c>
      <c r="W55" s="44">
        <v>11.2</v>
      </c>
      <c r="X55" s="44">
        <v>11.2</v>
      </c>
      <c r="Y55" s="44">
        <v>11.2</v>
      </c>
      <c r="Z55" s="44">
        <v>11.2</v>
      </c>
      <c r="AA55" s="44">
        <v>11.2</v>
      </c>
      <c r="AB55" s="44">
        <v>11.2</v>
      </c>
      <c r="AC55" s="44">
        <v>11.2</v>
      </c>
      <c r="AD55" s="44">
        <v>11.2</v>
      </c>
      <c r="AE55" s="44">
        <v>11.2</v>
      </c>
      <c r="AF55" s="44">
        <v>11.2</v>
      </c>
      <c r="AG55" s="48">
        <v>13.5</v>
      </c>
      <c r="AH55" s="46">
        <f t="shared" si="2"/>
        <v>11.2</v>
      </c>
      <c r="AI55" s="47">
        <f t="shared" si="3"/>
        <v>11.2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</v>
      </c>
      <c r="C58" s="44">
        <v>4</v>
      </c>
      <c r="D58" s="44">
        <v>4</v>
      </c>
      <c r="E58" s="44">
        <v>4</v>
      </c>
      <c r="F58" s="44">
        <v>4</v>
      </c>
      <c r="G58" s="44">
        <v>4</v>
      </c>
      <c r="H58" s="44">
        <v>4</v>
      </c>
      <c r="I58" s="44">
        <v>4</v>
      </c>
      <c r="J58" s="44">
        <v>4</v>
      </c>
      <c r="K58" s="44">
        <v>4</v>
      </c>
      <c r="L58" s="44">
        <v>4</v>
      </c>
      <c r="M58" s="44">
        <v>4</v>
      </c>
      <c r="N58" s="44">
        <v>4</v>
      </c>
      <c r="O58" s="44">
        <v>4</v>
      </c>
      <c r="P58" s="44">
        <v>4</v>
      </c>
      <c r="Q58" s="44">
        <v>4</v>
      </c>
      <c r="R58" s="44">
        <v>4</v>
      </c>
      <c r="S58" s="44">
        <v>4</v>
      </c>
      <c r="T58" s="44">
        <v>4</v>
      </c>
      <c r="U58" s="44">
        <v>4</v>
      </c>
      <c r="V58" s="44">
        <v>4</v>
      </c>
      <c r="W58" s="44">
        <v>4</v>
      </c>
      <c r="X58" s="44">
        <v>4</v>
      </c>
      <c r="Y58" s="44">
        <v>4</v>
      </c>
      <c r="Z58" s="44">
        <v>4</v>
      </c>
      <c r="AA58" s="44">
        <v>4</v>
      </c>
      <c r="AB58" s="44">
        <v>4</v>
      </c>
      <c r="AC58" s="44">
        <v>4</v>
      </c>
      <c r="AD58" s="44">
        <v>4</v>
      </c>
      <c r="AE58" s="44">
        <v>4</v>
      </c>
      <c r="AF58" s="44">
        <v>4</v>
      </c>
      <c r="AG58" s="48">
        <v>12</v>
      </c>
      <c r="AH58" s="46">
        <f t="shared" si="2"/>
        <v>4</v>
      </c>
      <c r="AI58" s="47">
        <f t="shared" si="3"/>
        <v>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0.5</v>
      </c>
      <c r="C59" s="44">
        <v>0.5</v>
      </c>
      <c r="D59" s="44">
        <v>0.5</v>
      </c>
      <c r="E59" s="44">
        <v>0.5</v>
      </c>
      <c r="F59" s="44">
        <v>0.5</v>
      </c>
      <c r="G59" s="44">
        <v>0.5</v>
      </c>
      <c r="H59" s="44">
        <v>0.5</v>
      </c>
      <c r="I59" s="44">
        <v>0.5</v>
      </c>
      <c r="J59" s="44">
        <v>0.5</v>
      </c>
      <c r="K59" s="44">
        <v>0.5</v>
      </c>
      <c r="L59" s="44">
        <v>0.5</v>
      </c>
      <c r="M59" s="44">
        <v>0.5</v>
      </c>
      <c r="N59" s="44">
        <v>0.5</v>
      </c>
      <c r="O59" s="44">
        <v>0.5</v>
      </c>
      <c r="P59" s="44">
        <v>0.5</v>
      </c>
      <c r="Q59" s="44">
        <v>0.5</v>
      </c>
      <c r="R59" s="44">
        <v>0.5</v>
      </c>
      <c r="S59" s="44">
        <v>0.5</v>
      </c>
      <c r="T59" s="44">
        <v>0.5</v>
      </c>
      <c r="U59" s="44">
        <v>0.5</v>
      </c>
      <c r="V59" s="44">
        <v>0.5</v>
      </c>
      <c r="W59" s="44">
        <v>0.5</v>
      </c>
      <c r="X59" s="44">
        <v>0.5</v>
      </c>
      <c r="Y59" s="44">
        <v>0.5</v>
      </c>
      <c r="Z59" s="44">
        <v>0.5</v>
      </c>
      <c r="AA59" s="44">
        <v>0.5</v>
      </c>
      <c r="AB59" s="44">
        <v>0.5</v>
      </c>
      <c r="AC59" s="44">
        <v>0.5</v>
      </c>
      <c r="AD59" s="44">
        <v>0.5</v>
      </c>
      <c r="AE59" s="44">
        <v>0.5</v>
      </c>
      <c r="AF59" s="44">
        <v>0.5</v>
      </c>
      <c r="AG59" s="48">
        <v>12</v>
      </c>
      <c r="AH59" s="46">
        <f t="shared" si="2"/>
        <v>0.5</v>
      </c>
      <c r="AI59" s="47">
        <f t="shared" si="3"/>
        <v>0.5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11.2</v>
      </c>
      <c r="C60" s="44">
        <v>11.2</v>
      </c>
      <c r="D60" s="44">
        <v>11.2</v>
      </c>
      <c r="E60" s="44">
        <v>11.2</v>
      </c>
      <c r="F60" s="44">
        <v>11.2</v>
      </c>
      <c r="G60" s="44">
        <v>11.2</v>
      </c>
      <c r="H60" s="44">
        <v>11.2</v>
      </c>
      <c r="I60" s="44">
        <v>11.2</v>
      </c>
      <c r="J60" s="44">
        <v>11.2</v>
      </c>
      <c r="K60" s="44">
        <v>11.2</v>
      </c>
      <c r="L60" s="44">
        <v>11.2</v>
      </c>
      <c r="M60" s="44">
        <v>11.2</v>
      </c>
      <c r="N60" s="44">
        <v>11.2</v>
      </c>
      <c r="O60" s="44">
        <v>11.2</v>
      </c>
      <c r="P60" s="44">
        <v>11.2</v>
      </c>
      <c r="Q60" s="44">
        <v>11.2</v>
      </c>
      <c r="R60" s="44">
        <v>11.2</v>
      </c>
      <c r="S60" s="44">
        <v>11.2</v>
      </c>
      <c r="T60" s="44">
        <v>11.2</v>
      </c>
      <c r="U60" s="44">
        <v>11.2</v>
      </c>
      <c r="V60" s="44">
        <v>11.2</v>
      </c>
      <c r="W60" s="44">
        <v>11.2</v>
      </c>
      <c r="X60" s="44">
        <v>11.2</v>
      </c>
      <c r="Y60" s="44">
        <v>11.2</v>
      </c>
      <c r="Z60" s="44">
        <v>11.2</v>
      </c>
      <c r="AA60" s="44">
        <v>11.2</v>
      </c>
      <c r="AB60" s="44">
        <v>11.2</v>
      </c>
      <c r="AC60" s="44">
        <v>11.2</v>
      </c>
      <c r="AD60" s="44">
        <v>11.2</v>
      </c>
      <c r="AE60" s="44">
        <v>11.2</v>
      </c>
      <c r="AF60" s="44">
        <v>11.2</v>
      </c>
      <c r="AG60" s="48">
        <v>12</v>
      </c>
      <c r="AH60" s="46">
        <f t="shared" si="2"/>
        <v>11.2</v>
      </c>
      <c r="AI60" s="47">
        <f t="shared" si="3"/>
        <v>11.2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4">
        <v>11.5</v>
      </c>
      <c r="Y61" s="44">
        <v>11.5</v>
      </c>
      <c r="Z61" s="44">
        <v>11.5</v>
      </c>
      <c r="AA61" s="44">
        <v>11.5</v>
      </c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11.5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3.8</v>
      </c>
      <c r="C67" s="44">
        <v>3.8</v>
      </c>
      <c r="D67" s="44">
        <v>3.8</v>
      </c>
      <c r="E67" s="44">
        <v>3.8</v>
      </c>
      <c r="F67" s="44">
        <v>3.8</v>
      </c>
      <c r="G67" s="44">
        <v>3.8</v>
      </c>
      <c r="H67" s="44">
        <v>3.8</v>
      </c>
      <c r="I67" s="44">
        <v>3.8</v>
      </c>
      <c r="J67" s="44">
        <v>3.8</v>
      </c>
      <c r="K67" s="44">
        <v>3.8</v>
      </c>
      <c r="L67" s="44">
        <v>3.8</v>
      </c>
      <c r="M67" s="44">
        <v>3.8</v>
      </c>
      <c r="N67" s="44">
        <v>3.8</v>
      </c>
      <c r="O67" s="44">
        <v>3.8</v>
      </c>
      <c r="P67" s="44">
        <v>3.8</v>
      </c>
      <c r="Q67" s="44">
        <v>3.8</v>
      </c>
      <c r="R67" s="44">
        <v>3.8</v>
      </c>
      <c r="S67" s="44">
        <v>3.8</v>
      </c>
      <c r="T67" s="44">
        <v>3.8</v>
      </c>
      <c r="U67" s="44">
        <v>3.8</v>
      </c>
      <c r="V67" s="44">
        <v>3.8</v>
      </c>
      <c r="W67" s="44">
        <v>3.8</v>
      </c>
      <c r="X67" s="44">
        <v>3.8</v>
      </c>
      <c r="Y67" s="44">
        <v>3.8</v>
      </c>
      <c r="Z67" s="44">
        <v>3.8</v>
      </c>
      <c r="AA67" s="44">
        <v>3.8</v>
      </c>
      <c r="AB67" s="44">
        <v>3.8</v>
      </c>
      <c r="AC67" s="44">
        <v>3.8</v>
      </c>
      <c r="AD67" s="44">
        <v>3.8</v>
      </c>
      <c r="AE67" s="44">
        <v>3.8</v>
      </c>
      <c r="AF67" s="44">
        <v>3.8</v>
      </c>
      <c r="AG67" s="61">
        <v>10</v>
      </c>
      <c r="AH67" s="46">
        <f t="shared" si="2"/>
        <v>3.8</v>
      </c>
      <c r="AI67" s="47">
        <f t="shared" si="3"/>
        <v>3.8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200</v>
      </c>
      <c r="C69" s="66">
        <v>200</v>
      </c>
      <c r="D69" s="66">
        <v>200</v>
      </c>
      <c r="E69" s="66">
        <v>200</v>
      </c>
      <c r="F69" s="66">
        <v>200</v>
      </c>
      <c r="G69" s="66">
        <v>200</v>
      </c>
      <c r="H69" s="66">
        <v>200</v>
      </c>
      <c r="I69" s="66">
        <v>200</v>
      </c>
      <c r="J69" s="66">
        <v>200</v>
      </c>
      <c r="K69" s="66">
        <v>200</v>
      </c>
      <c r="L69" s="66">
        <v>200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>63.2+78.2</f>
        <v>141.4</v>
      </c>
      <c r="C70" s="66">
        <f t="shared" ref="C70:E70" si="20">63.2+78.2</f>
        <v>141.4</v>
      </c>
      <c r="D70" s="66">
        <f t="shared" si="20"/>
        <v>141.4</v>
      </c>
      <c r="E70" s="66">
        <f t="shared" si="20"/>
        <v>141.4</v>
      </c>
      <c r="F70" s="66">
        <f>65.3+79.3</f>
        <v>144.6</v>
      </c>
      <c r="G70" s="66">
        <f>67+80.8</f>
        <v>147.80000000000001</v>
      </c>
      <c r="H70" s="66">
        <f>66.3+78.7</f>
        <v>145</v>
      </c>
      <c r="I70" s="66">
        <f>66.1+78.4</f>
        <v>144.5</v>
      </c>
      <c r="J70" s="66">
        <f>66.2+79.6</f>
        <v>145.80000000000001</v>
      </c>
      <c r="K70" s="66">
        <f>66.4+80</f>
        <v>146.4</v>
      </c>
      <c r="L70" s="66">
        <f>67+80.2</f>
        <v>147.19999999999999</v>
      </c>
      <c r="M70" s="68">
        <v>153.19999999999999</v>
      </c>
      <c r="N70" s="68">
        <v>153.19999999999999</v>
      </c>
      <c r="O70" s="68">
        <v>153.19999999999999</v>
      </c>
      <c r="P70" s="68">
        <v>153.19999999999999</v>
      </c>
      <c r="Q70" s="68">
        <v>149</v>
      </c>
      <c r="R70" s="68">
        <v>150.19999999999999</v>
      </c>
      <c r="S70" s="68">
        <v>150.19999999999999</v>
      </c>
      <c r="T70" s="68">
        <v>150.19999999999999</v>
      </c>
      <c r="U70" s="68">
        <v>150.19999999999999</v>
      </c>
      <c r="V70" s="68">
        <v>150.19999999999999</v>
      </c>
      <c r="W70" s="68">
        <v>150.19999999999999</v>
      </c>
      <c r="X70" s="68">
        <v>150.19999999999999</v>
      </c>
      <c r="Y70" s="68">
        <v>150.19999999999999</v>
      </c>
      <c r="Z70" s="68">
        <v>150.19999999999999</v>
      </c>
      <c r="AA70" s="68">
        <v>150.19999999999999</v>
      </c>
      <c r="AB70" s="68">
        <f>66.6+78.3</f>
        <v>144.89999999999998</v>
      </c>
      <c r="AC70" s="68">
        <f>66.6+78.3</f>
        <v>144.89999999999998</v>
      </c>
      <c r="AD70" s="68">
        <f>76.6+64.3</f>
        <v>140.89999999999998</v>
      </c>
      <c r="AE70" s="68">
        <f>76.6+64.3</f>
        <v>140.89999999999998</v>
      </c>
      <c r="AF70" s="66">
        <f>77+64.3</f>
        <v>141.30000000000001</v>
      </c>
      <c r="AG70" s="64">
        <v>240</v>
      </c>
      <c r="AH70" s="46">
        <f t="shared" si="2"/>
        <v>153.19999999999999</v>
      </c>
      <c r="AI70" s="47">
        <f t="shared" si="3"/>
        <v>140.89999999999998</v>
      </c>
      <c r="AK70" s="49"/>
    </row>
    <row r="71" spans="1:88" ht="15.75" thickBot="1" x14ac:dyDescent="0.3">
      <c r="A71" s="69" t="s">
        <v>90</v>
      </c>
      <c r="B71" s="70">
        <f t="shared" ref="B71" si="21">SUM(B11:B69)</f>
        <v>1200.1199999999999</v>
      </c>
      <c r="C71" s="70">
        <f>SUM(C11:C69)</f>
        <v>1200.1199999999999</v>
      </c>
      <c r="D71" s="70">
        <f t="shared" ref="D71:AG71" si="22">SUM(D11:D69)</f>
        <v>1200.1199999999999</v>
      </c>
      <c r="E71" s="70">
        <f t="shared" si="22"/>
        <v>1200.1199999999999</v>
      </c>
      <c r="F71" s="70">
        <f t="shared" si="22"/>
        <v>1209.1999999999998</v>
      </c>
      <c r="G71" s="70">
        <f t="shared" si="22"/>
        <v>1203.1999999999998</v>
      </c>
      <c r="H71" s="70">
        <f t="shared" si="22"/>
        <v>1196.2999999999997</v>
      </c>
      <c r="I71" s="70">
        <f t="shared" si="22"/>
        <v>1177.8</v>
      </c>
      <c r="J71" s="70">
        <f t="shared" si="22"/>
        <v>1178.8999999999999</v>
      </c>
      <c r="K71" s="70">
        <f t="shared" si="22"/>
        <v>1193.6999999999998</v>
      </c>
      <c r="L71" s="70">
        <f t="shared" si="22"/>
        <v>1193.6999999999998</v>
      </c>
      <c r="M71" s="70">
        <f t="shared" si="22"/>
        <v>1143.6999999999998</v>
      </c>
      <c r="N71" s="70">
        <f t="shared" si="22"/>
        <v>1143.6999999999998</v>
      </c>
      <c r="O71" s="70">
        <f t="shared" ref="O71:P71" si="23">SUM(O11:O69)</f>
        <v>1143.6999999999998</v>
      </c>
      <c r="P71" s="70">
        <f t="shared" si="23"/>
        <v>1143.6999999999998</v>
      </c>
      <c r="Q71" s="70">
        <f t="shared" si="22"/>
        <v>1143.6999999999998</v>
      </c>
      <c r="R71" s="70">
        <f t="shared" si="22"/>
        <v>1143.6999999999998</v>
      </c>
      <c r="S71" s="70">
        <f t="shared" ref="S71:T71" si="24">SUM(S11:S69)</f>
        <v>1143.6999999999998</v>
      </c>
      <c r="T71" s="70">
        <f t="shared" si="24"/>
        <v>1143.6999999999998</v>
      </c>
      <c r="U71" s="70">
        <f t="shared" ref="U71:V71" si="25">SUM(U11:U69)</f>
        <v>1143.6999999999998</v>
      </c>
      <c r="V71" s="70">
        <f t="shared" si="25"/>
        <v>1143.6999999999998</v>
      </c>
      <c r="W71" s="70">
        <f t="shared" ref="W71:X71" si="26">SUM(W11:W69)</f>
        <v>1143.6999999999998</v>
      </c>
      <c r="X71" s="70">
        <f t="shared" si="26"/>
        <v>1143.6999999999998</v>
      </c>
      <c r="Y71" s="70">
        <f t="shared" ref="Y71:Z71" si="27">SUM(Y11:Y69)</f>
        <v>1143.6999999999998</v>
      </c>
      <c r="Z71" s="70">
        <f t="shared" si="27"/>
        <v>1143.6999999999998</v>
      </c>
      <c r="AA71" s="70">
        <f t="shared" ref="AA71:AB71" si="28">SUM(AA11:AA69)</f>
        <v>1143.6999999999998</v>
      </c>
      <c r="AB71" s="70">
        <f t="shared" si="28"/>
        <v>1268.5999999999999</v>
      </c>
      <c r="AC71" s="70">
        <f t="shared" ref="AC71:AD71" si="29">SUM(AC11:AC69)</f>
        <v>1300.9999999999998</v>
      </c>
      <c r="AD71" s="70">
        <f t="shared" si="29"/>
        <v>1300.9999999999998</v>
      </c>
      <c r="AE71" s="70">
        <f t="shared" ref="AE71" si="30">SUM(AE11:AE69)</f>
        <v>1300.9999999999998</v>
      </c>
      <c r="AF71" s="70">
        <f t="shared" si="22"/>
        <v>1295.2999999999997</v>
      </c>
      <c r="AG71" s="70">
        <f t="shared" si="22"/>
        <v>1812.2049999999999</v>
      </c>
      <c r="AH71" s="46">
        <f t="shared" si="2"/>
        <v>1300.9999999999998</v>
      </c>
      <c r="AI71" s="47">
        <f t="shared" si="3"/>
        <v>1143.6999999999998</v>
      </c>
      <c r="AK71" s="49"/>
    </row>
    <row r="72" spans="1:88" x14ac:dyDescent="0.25">
      <c r="A72" s="71" t="s">
        <v>91</v>
      </c>
      <c r="B72" s="44">
        <v>458</v>
      </c>
      <c r="C72" s="44">
        <v>458</v>
      </c>
      <c r="D72" s="44">
        <v>458</v>
      </c>
      <c r="E72" s="44">
        <v>458</v>
      </c>
      <c r="F72" s="44">
        <v>458</v>
      </c>
      <c r="G72" s="44">
        <v>458</v>
      </c>
      <c r="H72" s="44">
        <v>458</v>
      </c>
      <c r="I72" s="44">
        <v>458</v>
      </c>
      <c r="J72" s="44">
        <v>458</v>
      </c>
      <c r="K72" s="44">
        <v>458</v>
      </c>
      <c r="L72" s="44">
        <v>458</v>
      </c>
      <c r="M72" s="44">
        <v>458</v>
      </c>
      <c r="N72" s="44">
        <v>458</v>
      </c>
      <c r="O72" s="44">
        <v>458</v>
      </c>
      <c r="P72" s="44">
        <v>458</v>
      </c>
      <c r="Q72" s="44">
        <v>458</v>
      </c>
      <c r="R72" s="44">
        <v>430</v>
      </c>
      <c r="S72" s="44">
        <v>458.1</v>
      </c>
      <c r="T72" s="44">
        <v>458.1</v>
      </c>
      <c r="U72" s="44">
        <v>458.3</v>
      </c>
      <c r="V72" s="44">
        <v>403.9</v>
      </c>
      <c r="W72" s="44">
        <v>403.9</v>
      </c>
      <c r="X72" s="44">
        <v>403.9</v>
      </c>
      <c r="Y72" s="44">
        <v>422.2</v>
      </c>
      <c r="Z72" s="44">
        <v>458.3</v>
      </c>
      <c r="AA72" s="44">
        <v>458.3</v>
      </c>
      <c r="AB72" s="44">
        <v>458.3</v>
      </c>
      <c r="AC72" s="44">
        <v>458.3</v>
      </c>
      <c r="AD72" s="44">
        <v>458.3</v>
      </c>
      <c r="AE72" s="44">
        <v>458.3</v>
      </c>
      <c r="AF72" s="44">
        <v>458.3</v>
      </c>
      <c r="AG72" s="61">
        <v>456</v>
      </c>
      <c r="AH72" s="46">
        <f t="shared" si="2"/>
        <v>458.3</v>
      </c>
      <c r="AI72" s="47">
        <f t="shared" si="3"/>
        <v>403.9</v>
      </c>
      <c r="AK72" s="49"/>
    </row>
    <row r="73" spans="1:88" x14ac:dyDescent="0.25">
      <c r="A73" s="72" t="s">
        <v>92</v>
      </c>
      <c r="B73" s="43">
        <v>102</v>
      </c>
      <c r="C73" s="43">
        <v>102</v>
      </c>
      <c r="D73" s="43">
        <v>102</v>
      </c>
      <c r="E73" s="43">
        <v>102</v>
      </c>
      <c r="F73" s="43">
        <v>102</v>
      </c>
      <c r="G73" s="43">
        <v>102</v>
      </c>
      <c r="H73" s="43">
        <v>101.9</v>
      </c>
      <c r="I73" s="43">
        <v>101.9</v>
      </c>
      <c r="J73" s="43">
        <v>101.9</v>
      </c>
      <c r="K73" s="43">
        <v>102</v>
      </c>
      <c r="L73" s="43">
        <v>102</v>
      </c>
      <c r="M73" s="43">
        <v>102</v>
      </c>
      <c r="N73" s="43">
        <v>102</v>
      </c>
      <c r="O73" s="43">
        <v>102</v>
      </c>
      <c r="P73" s="43">
        <v>102</v>
      </c>
      <c r="Q73" s="43">
        <v>102</v>
      </c>
      <c r="R73" s="43">
        <v>102</v>
      </c>
      <c r="S73" s="43">
        <v>102</v>
      </c>
      <c r="T73" s="43">
        <v>102</v>
      </c>
      <c r="U73" s="43">
        <v>87.9</v>
      </c>
      <c r="V73" s="43">
        <v>87.9</v>
      </c>
      <c r="W73" s="43">
        <v>87.9</v>
      </c>
      <c r="X73" s="43">
        <v>87.9</v>
      </c>
      <c r="Y73" s="43">
        <v>90.1</v>
      </c>
      <c r="Z73" s="43">
        <v>93.9</v>
      </c>
      <c r="AA73" s="43">
        <v>93.9</v>
      </c>
      <c r="AB73" s="43">
        <v>93.9</v>
      </c>
      <c r="AC73" s="43">
        <v>93.9</v>
      </c>
      <c r="AD73" s="43">
        <v>93.9</v>
      </c>
      <c r="AE73" s="43">
        <v>93.9</v>
      </c>
      <c r="AF73" s="43">
        <v>102.1</v>
      </c>
      <c r="AG73" s="64">
        <v>111</v>
      </c>
      <c r="AH73" s="46">
        <f t="shared" si="2"/>
        <v>102.1</v>
      </c>
      <c r="AI73" s="47">
        <f t="shared" si="3"/>
        <v>87.9</v>
      </c>
      <c r="AK73" s="49"/>
    </row>
    <row r="74" spans="1:88" x14ac:dyDescent="0.25">
      <c r="A74" s="73" t="s">
        <v>93</v>
      </c>
      <c r="B74" s="43">
        <v>55</v>
      </c>
      <c r="C74" s="43">
        <v>54.5</v>
      </c>
      <c r="D74" s="43">
        <v>54.5</v>
      </c>
      <c r="E74" s="43">
        <v>50.5</v>
      </c>
      <c r="F74" s="43">
        <v>50.5</v>
      </c>
      <c r="G74" s="43">
        <v>50.5</v>
      </c>
      <c r="H74" s="43">
        <v>46</v>
      </c>
      <c r="I74" s="43">
        <v>46</v>
      </c>
      <c r="J74" s="43">
        <v>46</v>
      </c>
      <c r="K74" s="43">
        <v>46</v>
      </c>
      <c r="L74" s="43">
        <v>46</v>
      </c>
      <c r="M74" s="43">
        <v>46</v>
      </c>
      <c r="N74" s="43">
        <v>46</v>
      </c>
      <c r="O74" s="43">
        <v>46</v>
      </c>
      <c r="P74" s="43">
        <v>46</v>
      </c>
      <c r="Q74" s="43">
        <v>46</v>
      </c>
      <c r="R74" s="43">
        <v>46</v>
      </c>
      <c r="S74" s="43">
        <v>42.7</v>
      </c>
      <c r="T74" s="43">
        <v>42.7</v>
      </c>
      <c r="U74" s="43">
        <v>42.9</v>
      </c>
      <c r="V74" s="43">
        <v>42.1</v>
      </c>
      <c r="W74" s="43">
        <v>42.1</v>
      </c>
      <c r="X74" s="43">
        <v>42.1</v>
      </c>
      <c r="Y74" s="43">
        <v>45.2</v>
      </c>
      <c r="Z74" s="43">
        <v>39.1</v>
      </c>
      <c r="AA74" s="43">
        <v>39.1</v>
      </c>
      <c r="AB74" s="43">
        <v>39.1</v>
      </c>
      <c r="AC74" s="43">
        <v>39.1</v>
      </c>
      <c r="AD74" s="43">
        <v>39.1</v>
      </c>
      <c r="AE74" s="43">
        <v>39.1</v>
      </c>
      <c r="AF74" s="43">
        <v>43.3</v>
      </c>
      <c r="AG74" s="64">
        <v>60</v>
      </c>
      <c r="AH74" s="46">
        <f t="shared" si="2"/>
        <v>55</v>
      </c>
      <c r="AI74" s="47">
        <f t="shared" si="3"/>
        <v>39.1</v>
      </c>
      <c r="AK74" s="49"/>
    </row>
    <row r="75" spans="1:88" x14ac:dyDescent="0.25">
      <c r="A75" s="74" t="s">
        <v>94</v>
      </c>
      <c r="B75" s="43">
        <v>41.7</v>
      </c>
      <c r="C75" s="43">
        <v>41.7</v>
      </c>
      <c r="D75" s="43">
        <v>41.7</v>
      </c>
      <c r="E75" s="43">
        <v>41.7</v>
      </c>
      <c r="F75" s="43">
        <v>41.7</v>
      </c>
      <c r="G75" s="43">
        <v>41.7</v>
      </c>
      <c r="H75" s="43">
        <v>41.7</v>
      </c>
      <c r="I75" s="43">
        <v>41.7</v>
      </c>
      <c r="J75" s="43">
        <v>41.7</v>
      </c>
      <c r="K75" s="43">
        <v>41.7</v>
      </c>
      <c r="L75" s="43">
        <v>41.7</v>
      </c>
      <c r="M75" s="43">
        <v>41.7</v>
      </c>
      <c r="N75" s="43">
        <v>41.7</v>
      </c>
      <c r="O75" s="43">
        <v>41.7</v>
      </c>
      <c r="P75" s="43">
        <v>41.7</v>
      </c>
      <c r="Q75" s="43">
        <v>41.7</v>
      </c>
      <c r="R75" s="43">
        <v>41.7</v>
      </c>
      <c r="S75" s="43">
        <v>41.7</v>
      </c>
      <c r="T75" s="43">
        <v>41.7</v>
      </c>
      <c r="U75" s="43">
        <v>43.2</v>
      </c>
      <c r="V75" s="43">
        <v>42</v>
      </c>
      <c r="W75" s="43">
        <v>42</v>
      </c>
      <c r="X75" s="43">
        <v>42</v>
      </c>
      <c r="Y75" s="43">
        <v>40.299999999999997</v>
      </c>
      <c r="Z75" s="43">
        <v>40.799999999999997</v>
      </c>
      <c r="AA75" s="43">
        <v>40.799999999999997</v>
      </c>
      <c r="AB75" s="43">
        <v>40.799999999999997</v>
      </c>
      <c r="AC75" s="43">
        <v>40.799999999999997</v>
      </c>
      <c r="AD75" s="43">
        <v>40.799999999999997</v>
      </c>
      <c r="AE75" s="43">
        <v>40.799999999999997</v>
      </c>
      <c r="AF75" s="43">
        <v>44.6</v>
      </c>
      <c r="AG75" s="75">
        <v>42.5</v>
      </c>
      <c r="AH75" s="46">
        <f t="shared" ref="AH75:AH138" si="31">MAX(B75:AF75)</f>
        <v>44.6</v>
      </c>
      <c r="AI75" s="47">
        <f t="shared" ref="AI75:AI138" si="32">MIN(B75:AF75)</f>
        <v>40.299999999999997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22.2</v>
      </c>
      <c r="U76" s="43">
        <v>22.3</v>
      </c>
      <c r="V76" s="43">
        <v>22.3</v>
      </c>
      <c r="W76" s="43">
        <v>22.3</v>
      </c>
      <c r="X76" s="43">
        <v>22.3</v>
      </c>
      <c r="Y76" s="43">
        <v>22.3</v>
      </c>
      <c r="Z76" s="43">
        <v>22.3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1"/>
        <v>22.3</v>
      </c>
      <c r="AI76" s="47">
        <f t="shared" si="32"/>
        <v>22.2</v>
      </c>
      <c r="AK76" s="49"/>
    </row>
    <row r="77" spans="1:88" ht="15.75" thickBot="1" x14ac:dyDescent="0.3">
      <c r="A77" s="76" t="s">
        <v>96</v>
      </c>
      <c r="B77" s="77">
        <v>13.6</v>
      </c>
      <c r="C77" s="77">
        <v>13.6</v>
      </c>
      <c r="D77" s="77">
        <v>13.6</v>
      </c>
      <c r="E77" s="77">
        <v>13.6</v>
      </c>
      <c r="F77" s="77">
        <v>13.6</v>
      </c>
      <c r="G77" s="77">
        <v>13.6</v>
      </c>
      <c r="H77" s="77">
        <v>13.6</v>
      </c>
      <c r="I77" s="77">
        <v>13.6</v>
      </c>
      <c r="J77" s="77">
        <v>13.6</v>
      </c>
      <c r="K77" s="77">
        <v>13.6</v>
      </c>
      <c r="L77" s="77">
        <v>13.6</v>
      </c>
      <c r="M77" s="77">
        <v>13.6</v>
      </c>
      <c r="N77" s="77">
        <v>13.6</v>
      </c>
      <c r="O77" s="77">
        <v>13.6</v>
      </c>
      <c r="P77" s="77">
        <v>13.6</v>
      </c>
      <c r="Q77" s="77">
        <v>13.6</v>
      </c>
      <c r="R77" s="77">
        <v>13.6</v>
      </c>
      <c r="S77" s="77">
        <v>13.5</v>
      </c>
      <c r="T77" s="77">
        <v>13.5</v>
      </c>
      <c r="U77" s="77">
        <v>13.5</v>
      </c>
      <c r="V77" s="77">
        <v>13.5</v>
      </c>
      <c r="W77" s="77">
        <v>13.5</v>
      </c>
      <c r="X77" s="77">
        <v>13.5</v>
      </c>
      <c r="Y77" s="77">
        <v>13.5</v>
      </c>
      <c r="Z77" s="77">
        <v>13.6</v>
      </c>
      <c r="AA77" s="77">
        <v>13.6</v>
      </c>
      <c r="AB77" s="77">
        <v>13.6</v>
      </c>
      <c r="AC77" s="77">
        <v>13.6</v>
      </c>
      <c r="AD77" s="77">
        <v>13.6</v>
      </c>
      <c r="AE77" s="77">
        <v>13.6</v>
      </c>
      <c r="AF77" s="77">
        <v>15.6</v>
      </c>
      <c r="AG77" s="78">
        <v>14.8</v>
      </c>
      <c r="AH77" s="46">
        <f t="shared" si="31"/>
        <v>15.6</v>
      </c>
      <c r="AI77" s="47">
        <f t="shared" si="32"/>
        <v>13.5</v>
      </c>
      <c r="AK77" s="49"/>
    </row>
    <row r="78" spans="1:88" ht="15.75" thickBot="1" x14ac:dyDescent="0.3">
      <c r="A78" s="79" t="s">
        <v>97</v>
      </c>
      <c r="B78" s="70">
        <f t="shared" ref="B78:C78" si="33">SUM(B72:B77)</f>
        <v>692.50000000000011</v>
      </c>
      <c r="C78" s="70">
        <f t="shared" si="33"/>
        <v>692.00000000000011</v>
      </c>
      <c r="D78" s="70">
        <f t="shared" ref="D78:E78" si="34">SUM(D72:D77)</f>
        <v>692.00000000000011</v>
      </c>
      <c r="E78" s="70">
        <f t="shared" si="34"/>
        <v>688.00000000000011</v>
      </c>
      <c r="F78" s="70">
        <f t="shared" ref="F78:AG78" si="35">SUM(F72:F77)</f>
        <v>688.00000000000011</v>
      </c>
      <c r="G78" s="70">
        <f t="shared" si="35"/>
        <v>688.00000000000011</v>
      </c>
      <c r="H78" s="70">
        <f t="shared" si="35"/>
        <v>683.40000000000009</v>
      </c>
      <c r="I78" s="70">
        <f t="shared" si="35"/>
        <v>683.40000000000009</v>
      </c>
      <c r="J78" s="70">
        <f t="shared" si="35"/>
        <v>683.40000000000009</v>
      </c>
      <c r="K78" s="70">
        <f t="shared" si="35"/>
        <v>683.50000000000011</v>
      </c>
      <c r="L78" s="70">
        <f t="shared" si="35"/>
        <v>683.50000000000011</v>
      </c>
      <c r="M78" s="70">
        <f t="shared" si="35"/>
        <v>683.50000000000011</v>
      </c>
      <c r="N78" s="70">
        <f t="shared" si="35"/>
        <v>683.50000000000011</v>
      </c>
      <c r="O78" s="70">
        <f t="shared" ref="O78:P78" si="36">SUM(O72:O77)</f>
        <v>683.50000000000011</v>
      </c>
      <c r="P78" s="70">
        <f t="shared" si="36"/>
        <v>683.50000000000011</v>
      </c>
      <c r="Q78" s="70">
        <f t="shared" si="35"/>
        <v>683.50000000000011</v>
      </c>
      <c r="R78" s="70">
        <f t="shared" si="35"/>
        <v>655.50000000000011</v>
      </c>
      <c r="S78" s="70">
        <f t="shared" ref="S78:T78" si="37">SUM(S72:S77)</f>
        <v>680.20000000000016</v>
      </c>
      <c r="T78" s="70">
        <f t="shared" si="37"/>
        <v>680.20000000000016</v>
      </c>
      <c r="U78" s="70">
        <f t="shared" ref="U78:V78" si="38">SUM(U72:U77)</f>
        <v>668.1</v>
      </c>
      <c r="V78" s="70">
        <f t="shared" si="38"/>
        <v>611.69999999999993</v>
      </c>
      <c r="W78" s="70">
        <f t="shared" ref="W78:X78" si="39">SUM(W72:W77)</f>
        <v>611.69999999999993</v>
      </c>
      <c r="X78" s="70">
        <f t="shared" si="39"/>
        <v>611.69999999999993</v>
      </c>
      <c r="Y78" s="70">
        <f t="shared" ref="Y78:Z78" si="40">SUM(Y72:Y77)</f>
        <v>633.59999999999991</v>
      </c>
      <c r="Z78" s="70">
        <f t="shared" si="40"/>
        <v>668</v>
      </c>
      <c r="AA78" s="70">
        <f t="shared" ref="AA78:AB78" si="41">SUM(AA72:AA77)</f>
        <v>668</v>
      </c>
      <c r="AB78" s="70">
        <f t="shared" si="41"/>
        <v>668</v>
      </c>
      <c r="AC78" s="70">
        <f t="shared" ref="AC78:AD78" si="42">SUM(AC72:AC77)</f>
        <v>668</v>
      </c>
      <c r="AD78" s="70">
        <f t="shared" si="42"/>
        <v>668</v>
      </c>
      <c r="AE78" s="70">
        <f t="shared" ref="AE78:AF78" si="43">SUM(AE72:AE77)</f>
        <v>668</v>
      </c>
      <c r="AF78" s="70">
        <f t="shared" si="43"/>
        <v>686.19999999999993</v>
      </c>
      <c r="AG78" s="80">
        <f t="shared" si="35"/>
        <v>706.4</v>
      </c>
      <c r="AH78" s="46">
        <f t="shared" si="31"/>
        <v>692.50000000000011</v>
      </c>
      <c r="AI78" s="47">
        <f t="shared" si="32"/>
        <v>611.69999999999993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96.1</v>
      </c>
      <c r="C79" s="44">
        <v>96.1</v>
      </c>
      <c r="D79" s="44">
        <v>96.1</v>
      </c>
      <c r="E79" s="44">
        <v>96.1</v>
      </c>
      <c r="F79" s="44">
        <v>96.1</v>
      </c>
      <c r="G79" s="44">
        <v>96.1</v>
      </c>
      <c r="H79" s="44">
        <v>96.1</v>
      </c>
      <c r="I79" s="44">
        <v>96.1</v>
      </c>
      <c r="J79" s="44">
        <v>96.1</v>
      </c>
      <c r="K79" s="44">
        <v>96.1</v>
      </c>
      <c r="L79" s="44">
        <v>88</v>
      </c>
      <c r="M79" s="44">
        <v>88</v>
      </c>
      <c r="N79" s="44">
        <v>96</v>
      </c>
      <c r="O79" s="44">
        <v>96</v>
      </c>
      <c r="P79" s="44">
        <v>96</v>
      </c>
      <c r="Q79" s="44">
        <v>96</v>
      </c>
      <c r="R79" s="44">
        <v>96</v>
      </c>
      <c r="S79" s="44">
        <v>96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96</v>
      </c>
      <c r="AA79" s="44">
        <v>96</v>
      </c>
      <c r="AB79" s="44">
        <v>96</v>
      </c>
      <c r="AC79" s="44">
        <v>96</v>
      </c>
      <c r="AD79" s="44">
        <v>96</v>
      </c>
      <c r="AE79" s="44">
        <v>96</v>
      </c>
      <c r="AF79" s="44">
        <v>96</v>
      </c>
      <c r="AG79" s="61">
        <v>144</v>
      </c>
      <c r="AH79" s="46">
        <f t="shared" si="31"/>
        <v>96.1</v>
      </c>
      <c r="AI79" s="47">
        <f t="shared" si="32"/>
        <v>88</v>
      </c>
      <c r="AK79" s="49"/>
      <c r="AY79" s="1" t="s">
        <v>99</v>
      </c>
      <c r="AZ79" s="82">
        <f>ROUND(C97,0)</f>
        <v>-636</v>
      </c>
      <c r="BA79" s="81">
        <f t="shared" ref="BA79:BD83" si="44">D97</f>
        <v>-629</v>
      </c>
      <c r="BB79" s="81">
        <f t="shared" si="44"/>
        <v>-642</v>
      </c>
      <c r="BC79" s="81">
        <f t="shared" si="44"/>
        <v>-638.20000000000005</v>
      </c>
      <c r="BD79" s="81">
        <f t="shared" si="44"/>
        <v>-635.70000000000005</v>
      </c>
      <c r="BE79" s="82">
        <f>I97</f>
        <v>-634.20000000000005</v>
      </c>
      <c r="BF79" s="82">
        <f>K97</f>
        <v>-592</v>
      </c>
      <c r="BG79" s="82">
        <f t="shared" ref="BG79:BP83" si="45">M97</f>
        <v>-518</v>
      </c>
      <c r="BH79" s="82">
        <f t="shared" si="45"/>
        <v>-485</v>
      </c>
      <c r="BI79" s="82">
        <f t="shared" si="45"/>
        <v>-485</v>
      </c>
      <c r="BJ79" s="82">
        <f t="shared" si="45"/>
        <v>-450</v>
      </c>
      <c r="BK79" s="82">
        <f t="shared" si="45"/>
        <v>-450</v>
      </c>
      <c r="BL79" s="82">
        <f t="shared" si="45"/>
        <v>-372</v>
      </c>
      <c r="BM79" s="82">
        <f t="shared" si="45"/>
        <v>-372</v>
      </c>
      <c r="BN79" s="82">
        <f t="shared" si="45"/>
        <v>-372</v>
      </c>
      <c r="BO79" s="82">
        <f t="shared" si="45"/>
        <v>-492</v>
      </c>
      <c r="BP79" s="82">
        <f t="shared" si="45"/>
        <v>-572.5</v>
      </c>
      <c r="BQ79" s="82">
        <f>X97</f>
        <v>-561.79999999999995</v>
      </c>
      <c r="BR79" s="82">
        <f>Z97</f>
        <v>-514.79999999999995</v>
      </c>
      <c r="BS79" s="81">
        <f>AB97</f>
        <v>-455.6</v>
      </c>
      <c r="BT79" s="81">
        <f t="shared" ref="BT79:BV83" si="46">AD97</f>
        <v>-517.29999999999995</v>
      </c>
      <c r="BU79" s="81">
        <f t="shared" si="46"/>
        <v>-573.29999999999995</v>
      </c>
      <c r="BV79" s="81">
        <f t="shared" si="46"/>
        <v>-583.29999999999995</v>
      </c>
      <c r="BW79" s="81">
        <f>B97</f>
        <v>-587.70000000000005</v>
      </c>
    </row>
    <row r="80" spans="1:88" x14ac:dyDescent="0.25">
      <c r="A80" s="63" t="s">
        <v>100</v>
      </c>
      <c r="B80" s="43">
        <v>64.7</v>
      </c>
      <c r="C80" s="43">
        <v>64.7</v>
      </c>
      <c r="D80" s="43">
        <v>65.5</v>
      </c>
      <c r="E80" s="43">
        <v>65.5</v>
      </c>
      <c r="F80" s="43">
        <v>65.5</v>
      </c>
      <c r="G80" s="43">
        <v>65.5</v>
      </c>
      <c r="H80" s="43">
        <v>64.599999999999994</v>
      </c>
      <c r="I80" s="43">
        <v>64.599999999999994</v>
      </c>
      <c r="J80" s="43">
        <v>55.6</v>
      </c>
      <c r="K80" s="43">
        <v>59.5</v>
      </c>
      <c r="L80" s="43">
        <v>59.5</v>
      </c>
      <c r="M80" s="43">
        <v>59.5</v>
      </c>
      <c r="N80" s="43">
        <v>67</v>
      </c>
      <c r="O80" s="43">
        <v>67</v>
      </c>
      <c r="P80" s="43">
        <v>67</v>
      </c>
      <c r="Q80" s="43">
        <v>68.3</v>
      </c>
      <c r="R80" s="43">
        <v>68.3</v>
      </c>
      <c r="S80" s="43">
        <v>68.3</v>
      </c>
      <c r="T80" s="43">
        <v>68.3</v>
      </c>
      <c r="U80" s="43">
        <v>68.099999999999994</v>
      </c>
      <c r="V80" s="43">
        <v>67.7</v>
      </c>
      <c r="W80" s="43">
        <v>67.7</v>
      </c>
      <c r="X80" s="43">
        <v>67.7</v>
      </c>
      <c r="Y80" s="43">
        <v>67.400000000000006</v>
      </c>
      <c r="Z80" s="43">
        <v>67.5</v>
      </c>
      <c r="AA80" s="43">
        <v>67.5</v>
      </c>
      <c r="AB80" s="43">
        <v>67.5</v>
      </c>
      <c r="AC80" s="43">
        <v>67.5</v>
      </c>
      <c r="AD80" s="43">
        <v>67.5</v>
      </c>
      <c r="AE80" s="43">
        <v>67.5</v>
      </c>
      <c r="AF80" s="43">
        <v>67.5</v>
      </c>
      <c r="AG80" s="64">
        <v>70</v>
      </c>
      <c r="AH80" s="46">
        <f t="shared" si="31"/>
        <v>68.3</v>
      </c>
      <c r="AI80" s="47">
        <f t="shared" si="32"/>
        <v>55.6</v>
      </c>
      <c r="AK80" s="49"/>
      <c r="AY80" s="1" t="s">
        <v>101</v>
      </c>
      <c r="AZ80" s="82">
        <f>ROUND(C98,0)</f>
        <v>0</v>
      </c>
      <c r="BA80" s="81">
        <f t="shared" si="44"/>
        <v>0</v>
      </c>
      <c r="BB80" s="81">
        <f t="shared" si="44"/>
        <v>0</v>
      </c>
      <c r="BC80" s="81">
        <f t="shared" si="44"/>
        <v>0</v>
      </c>
      <c r="BD80" s="81">
        <f t="shared" si="44"/>
        <v>0</v>
      </c>
      <c r="BE80" s="82">
        <f>I98</f>
        <v>0</v>
      </c>
      <c r="BF80" s="82">
        <f>K98</f>
        <v>21.4</v>
      </c>
      <c r="BG80" s="82">
        <f t="shared" si="45"/>
        <v>22</v>
      </c>
      <c r="BH80" s="82">
        <f t="shared" si="45"/>
        <v>22</v>
      </c>
      <c r="BI80" s="82">
        <f t="shared" si="45"/>
        <v>22</v>
      </c>
      <c r="BJ80" s="82">
        <f t="shared" si="45"/>
        <v>24</v>
      </c>
      <c r="BK80" s="82">
        <f t="shared" si="45"/>
        <v>22</v>
      </c>
      <c r="BL80" s="82">
        <f t="shared" si="45"/>
        <v>23.2</v>
      </c>
      <c r="BM80" s="82">
        <f t="shared" si="45"/>
        <v>23.2</v>
      </c>
      <c r="BN80" s="82">
        <f t="shared" si="45"/>
        <v>23.2</v>
      </c>
      <c r="BO80" s="82">
        <f t="shared" si="45"/>
        <v>0</v>
      </c>
      <c r="BP80" s="82">
        <f t="shared" si="45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6"/>
        <v>0</v>
      </c>
      <c r="BU80" s="81">
        <f t="shared" si="46"/>
        <v>0</v>
      </c>
      <c r="BV80" s="81">
        <f t="shared" si="46"/>
        <v>0</v>
      </c>
      <c r="BW80" s="81">
        <f>B98</f>
        <v>0</v>
      </c>
    </row>
    <row r="81" spans="1:75" x14ac:dyDescent="0.25">
      <c r="A81" s="63" t="s">
        <v>102</v>
      </c>
      <c r="B81" s="43">
        <v>70</v>
      </c>
      <c r="C81" s="43">
        <v>70</v>
      </c>
      <c r="D81" s="43">
        <v>70.599999999999994</v>
      </c>
      <c r="E81" s="43">
        <v>70.599999999999994</v>
      </c>
      <c r="F81" s="43">
        <v>70.599999999999994</v>
      </c>
      <c r="G81" s="43">
        <v>70.599999999999994</v>
      </c>
      <c r="H81" s="43">
        <v>70.599999999999994</v>
      </c>
      <c r="I81" s="43">
        <v>70.599999999999994</v>
      </c>
      <c r="J81" s="43">
        <v>70.599999999999994</v>
      </c>
      <c r="K81" s="43">
        <v>70.599999999999994</v>
      </c>
      <c r="L81" s="43">
        <v>70.599999999999994</v>
      </c>
      <c r="M81" s="43">
        <v>70.599999999999994</v>
      </c>
      <c r="N81" s="43">
        <v>70.599999999999994</v>
      </c>
      <c r="O81" s="43">
        <v>70.599999999999994</v>
      </c>
      <c r="P81" s="43">
        <v>70.599999999999994</v>
      </c>
      <c r="Q81" s="43">
        <v>70.599999999999994</v>
      </c>
      <c r="R81" s="43">
        <v>70.599999999999994</v>
      </c>
      <c r="S81" s="43">
        <v>70.599999999999994</v>
      </c>
      <c r="T81" s="43">
        <v>70.599999999999994</v>
      </c>
      <c r="U81" s="43">
        <v>71.5</v>
      </c>
      <c r="V81" s="43">
        <v>70.400000000000006</v>
      </c>
      <c r="W81" s="43">
        <v>70.400000000000006</v>
      </c>
      <c r="X81" s="43">
        <v>70.400000000000006</v>
      </c>
      <c r="Y81" s="43">
        <v>70.8</v>
      </c>
      <c r="Z81" s="43">
        <v>70.599999999999994</v>
      </c>
      <c r="AA81" s="43">
        <v>70.599999999999994</v>
      </c>
      <c r="AB81" s="43">
        <v>69.5</v>
      </c>
      <c r="AC81" s="43">
        <v>69.5</v>
      </c>
      <c r="AD81" s="43">
        <v>69.5</v>
      </c>
      <c r="AE81" s="43">
        <v>69.5</v>
      </c>
      <c r="AF81" s="43">
        <v>69.5</v>
      </c>
      <c r="AG81" s="64">
        <v>69</v>
      </c>
      <c r="AH81" s="46">
        <f t="shared" si="31"/>
        <v>71.5</v>
      </c>
      <c r="AI81" s="47">
        <f t="shared" si="32"/>
        <v>69.5</v>
      </c>
      <c r="AK81" s="49"/>
      <c r="AL81" s="83"/>
      <c r="AO81" s="83"/>
      <c r="AY81" s="1" t="s">
        <v>103</v>
      </c>
      <c r="AZ81" s="82">
        <f>ROUND(C99,0)</f>
        <v>41</v>
      </c>
      <c r="BA81" s="81">
        <f t="shared" si="44"/>
        <v>41.6</v>
      </c>
      <c r="BB81" s="81">
        <f t="shared" si="44"/>
        <v>40.299999999999997</v>
      </c>
      <c r="BC81" s="81">
        <f t="shared" si="44"/>
        <v>39.299999999999997</v>
      </c>
      <c r="BD81" s="81">
        <f t="shared" si="44"/>
        <v>39.1</v>
      </c>
      <c r="BE81" s="82">
        <f>I99</f>
        <v>33.4</v>
      </c>
      <c r="BF81" s="82">
        <f>K99</f>
        <v>33.200000000000003</v>
      </c>
      <c r="BG81" s="82">
        <f t="shared" si="45"/>
        <v>31</v>
      </c>
      <c r="BH81" s="82">
        <f t="shared" si="45"/>
        <v>31</v>
      </c>
      <c r="BI81" s="82">
        <f t="shared" si="45"/>
        <v>31</v>
      </c>
      <c r="BJ81" s="82">
        <f t="shared" si="45"/>
        <v>34</v>
      </c>
      <c r="BK81" s="82">
        <f t="shared" si="45"/>
        <v>36.4</v>
      </c>
      <c r="BL81" s="82">
        <f t="shared" si="45"/>
        <v>40.200000000000003</v>
      </c>
      <c r="BM81" s="82">
        <f t="shared" si="45"/>
        <v>40.200000000000003</v>
      </c>
      <c r="BN81" s="82">
        <f t="shared" si="45"/>
        <v>40.200000000000003</v>
      </c>
      <c r="BO81" s="82">
        <f t="shared" si="45"/>
        <v>39.700000000000003</v>
      </c>
      <c r="BP81" s="82">
        <f t="shared" si="45"/>
        <v>19.100000000000001</v>
      </c>
      <c r="BQ81" s="82">
        <f>X99</f>
        <v>39.5</v>
      </c>
      <c r="BR81" s="82">
        <f>Z99</f>
        <v>42.2</v>
      </c>
      <c r="BS81" s="81">
        <f>AB99</f>
        <v>47</v>
      </c>
      <c r="BT81" s="81">
        <f t="shared" si="46"/>
        <v>23.3</v>
      </c>
      <c r="BU81" s="81">
        <f t="shared" si="46"/>
        <v>23</v>
      </c>
      <c r="BV81" s="81">
        <f t="shared" si="46"/>
        <v>23</v>
      </c>
      <c r="BW81" s="81">
        <f>B99</f>
        <v>43.4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1"/>
        <v>58</v>
      </c>
      <c r="AI82" s="47">
        <f t="shared" si="32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4"/>
        <v>0</v>
      </c>
      <c r="BB82" s="81">
        <f t="shared" si="44"/>
        <v>0</v>
      </c>
      <c r="BC82" s="81">
        <f t="shared" si="44"/>
        <v>0</v>
      </c>
      <c r="BD82" s="81">
        <f t="shared" si="44"/>
        <v>0</v>
      </c>
      <c r="BE82" s="82">
        <f>I100</f>
        <v>0</v>
      </c>
      <c r="BF82" s="82">
        <f>K100</f>
        <v>0</v>
      </c>
      <c r="BG82" s="82">
        <f t="shared" si="45"/>
        <v>0</v>
      </c>
      <c r="BH82" s="82">
        <f t="shared" si="45"/>
        <v>0</v>
      </c>
      <c r="BI82" s="82">
        <f t="shared" si="45"/>
        <v>0</v>
      </c>
      <c r="BJ82" s="82">
        <f t="shared" si="45"/>
        <v>0</v>
      </c>
      <c r="BK82" s="82">
        <f t="shared" si="45"/>
        <v>0</v>
      </c>
      <c r="BL82" s="82">
        <f t="shared" si="45"/>
        <v>0</v>
      </c>
      <c r="BM82" s="82">
        <f t="shared" si="45"/>
        <v>0</v>
      </c>
      <c r="BN82" s="82">
        <f t="shared" si="45"/>
        <v>0</v>
      </c>
      <c r="BO82" s="82">
        <f t="shared" si="45"/>
        <v>0</v>
      </c>
      <c r="BP82" s="82">
        <f t="shared" si="45"/>
        <v>18.899999999999999</v>
      </c>
      <c r="BQ82" s="82">
        <f>X100</f>
        <v>18.8</v>
      </c>
      <c r="BR82" s="82">
        <f>Z100</f>
        <v>19.899999999999999</v>
      </c>
      <c r="BS82" s="81">
        <f>AB100</f>
        <v>21</v>
      </c>
      <c r="BT82" s="81">
        <f t="shared" si="46"/>
        <v>20.5</v>
      </c>
      <c r="BU82" s="81">
        <f t="shared" si="46"/>
        <v>20.6</v>
      </c>
      <c r="BV82" s="81">
        <f t="shared" si="46"/>
        <v>20.9</v>
      </c>
      <c r="BW82" s="81">
        <f>B100</f>
        <v>0</v>
      </c>
    </row>
    <row r="83" spans="1:75" x14ac:dyDescent="0.25">
      <c r="A83" s="63" t="s">
        <v>106</v>
      </c>
      <c r="B83" s="44">
        <v>15.1</v>
      </c>
      <c r="C83" s="44">
        <v>15.1</v>
      </c>
      <c r="D83" s="44">
        <v>15.1</v>
      </c>
      <c r="E83" s="44">
        <v>15.1</v>
      </c>
      <c r="F83" s="44">
        <v>15.1</v>
      </c>
      <c r="G83" s="44">
        <v>15.1</v>
      </c>
      <c r="H83" s="44">
        <v>15.1</v>
      </c>
      <c r="I83" s="44">
        <v>15.1</v>
      </c>
      <c r="J83" s="44">
        <v>15.1</v>
      </c>
      <c r="K83" s="44">
        <v>15.1</v>
      </c>
      <c r="L83" s="44">
        <v>15.1</v>
      </c>
      <c r="M83" s="44">
        <v>15.1</v>
      </c>
      <c r="N83" s="44">
        <v>15.1</v>
      </c>
      <c r="O83" s="44">
        <v>15.1</v>
      </c>
      <c r="P83" s="44">
        <v>15.1</v>
      </c>
      <c r="Q83" s="44">
        <v>15.1</v>
      </c>
      <c r="R83" s="44">
        <v>15.1</v>
      </c>
      <c r="S83" s="44">
        <v>15.1</v>
      </c>
      <c r="T83" s="44">
        <v>15.1</v>
      </c>
      <c r="U83" s="44">
        <v>14.8</v>
      </c>
      <c r="V83" s="44">
        <v>0</v>
      </c>
      <c r="W83" s="44">
        <v>0</v>
      </c>
      <c r="X83" s="44">
        <v>0</v>
      </c>
      <c r="Y83" s="44">
        <v>0</v>
      </c>
      <c r="Z83" s="44">
        <v>14.8</v>
      </c>
      <c r="AA83" s="44">
        <v>14.8</v>
      </c>
      <c r="AB83" s="44">
        <v>14.8</v>
      </c>
      <c r="AC83" s="44">
        <v>14.8</v>
      </c>
      <c r="AD83" s="44">
        <v>14.8</v>
      </c>
      <c r="AE83" s="44">
        <v>14.8</v>
      </c>
      <c r="AF83" s="44">
        <v>14.8</v>
      </c>
      <c r="AG83" s="64">
        <v>30</v>
      </c>
      <c r="AH83" s="46">
        <f t="shared" si="31"/>
        <v>15.1</v>
      </c>
      <c r="AI83" s="47">
        <f t="shared" si="32"/>
        <v>0</v>
      </c>
      <c r="AK83" s="49"/>
      <c r="AY83" s="1" t="s">
        <v>107</v>
      </c>
      <c r="AZ83" s="82">
        <f>ROUND(C101,0)</f>
        <v>0</v>
      </c>
      <c r="BA83" s="81">
        <f t="shared" si="44"/>
        <v>0</v>
      </c>
      <c r="BB83" s="81">
        <f t="shared" si="44"/>
        <v>0</v>
      </c>
      <c r="BC83" s="81">
        <f t="shared" si="44"/>
        <v>0</v>
      </c>
      <c r="BD83" s="81">
        <f t="shared" si="44"/>
        <v>0</v>
      </c>
      <c r="BE83" s="82">
        <f>I101</f>
        <v>46.5</v>
      </c>
      <c r="BF83" s="82">
        <f>K101</f>
        <v>52.7</v>
      </c>
      <c r="BG83" s="82">
        <f t="shared" si="45"/>
        <v>62</v>
      </c>
      <c r="BH83" s="82">
        <f t="shared" si="45"/>
        <v>63.5</v>
      </c>
      <c r="BI83" s="82">
        <f t="shared" si="45"/>
        <v>63.5</v>
      </c>
      <c r="BJ83" s="82">
        <f t="shared" si="45"/>
        <v>52</v>
      </c>
      <c r="BK83" s="82">
        <f t="shared" si="45"/>
        <v>62.4</v>
      </c>
      <c r="BL83" s="82">
        <f t="shared" si="45"/>
        <v>56.5</v>
      </c>
      <c r="BM83" s="82">
        <f t="shared" si="45"/>
        <v>56.5</v>
      </c>
      <c r="BN83" s="82">
        <f t="shared" si="45"/>
        <v>56.5</v>
      </c>
      <c r="BO83" s="82">
        <f t="shared" si="45"/>
        <v>60.1</v>
      </c>
      <c r="BP83" s="82">
        <f t="shared" si="45"/>
        <v>60.9</v>
      </c>
      <c r="BQ83" s="82">
        <f>X101</f>
        <v>61.5</v>
      </c>
      <c r="BR83" s="82">
        <f>Z101</f>
        <v>56.4</v>
      </c>
      <c r="BS83" s="81">
        <f>AB101</f>
        <v>0</v>
      </c>
      <c r="BT83" s="81">
        <f t="shared" si="46"/>
        <v>0</v>
      </c>
      <c r="BU83" s="81">
        <f t="shared" si="46"/>
        <v>0</v>
      </c>
      <c r="BV83" s="81">
        <f t="shared" si="46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1</v>
      </c>
      <c r="K84" s="44">
        <v>1.9</v>
      </c>
      <c r="L84" s="44">
        <v>1.6</v>
      </c>
      <c r="M84" s="44">
        <v>1.6</v>
      </c>
      <c r="N84" s="44">
        <v>1.6</v>
      </c>
      <c r="O84" s="44">
        <v>1.6</v>
      </c>
      <c r="P84" s="44">
        <v>1.6</v>
      </c>
      <c r="Q84" s="44">
        <v>1.6</v>
      </c>
      <c r="R84" s="44">
        <v>1.6</v>
      </c>
      <c r="S84" s="44">
        <v>1.6</v>
      </c>
      <c r="T84" s="44">
        <v>1.6</v>
      </c>
      <c r="U84" s="44">
        <v>6.6</v>
      </c>
      <c r="V84" s="44">
        <v>1</v>
      </c>
      <c r="W84" s="44">
        <v>1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1"/>
        <v>6.6</v>
      </c>
      <c r="AI84" s="47">
        <f t="shared" si="3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7">M107</f>
        <v>0</v>
      </c>
      <c r="BH84" s="82">
        <f t="shared" si="47"/>
        <v>0</v>
      </c>
      <c r="BI84" s="82">
        <f t="shared" si="47"/>
        <v>0</v>
      </c>
      <c r="BJ84" s="82">
        <f t="shared" si="47"/>
        <v>0</v>
      </c>
      <c r="BK84" s="82">
        <f t="shared" si="47"/>
        <v>0</v>
      </c>
      <c r="BL84" s="82">
        <f t="shared" si="47"/>
        <v>0</v>
      </c>
      <c r="BM84" s="82">
        <f t="shared" si="47"/>
        <v>0</v>
      </c>
      <c r="BN84" s="82">
        <f t="shared" si="47"/>
        <v>0</v>
      </c>
      <c r="BO84" s="82">
        <f t="shared" si="47"/>
        <v>0</v>
      </c>
      <c r="BP84" s="82">
        <f t="shared" si="47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10.5</v>
      </c>
      <c r="C85" s="43">
        <v>10.5</v>
      </c>
      <c r="D85" s="43">
        <v>10.5</v>
      </c>
      <c r="E85" s="43">
        <v>10.5</v>
      </c>
      <c r="F85" s="43">
        <v>10.5</v>
      </c>
      <c r="G85" s="43">
        <v>10.5</v>
      </c>
      <c r="H85" s="43">
        <v>10.5</v>
      </c>
      <c r="I85" s="43">
        <v>10.5</v>
      </c>
      <c r="J85" s="43">
        <v>10.5</v>
      </c>
      <c r="K85" s="43">
        <v>10.5</v>
      </c>
      <c r="L85" s="43">
        <v>10.5</v>
      </c>
      <c r="M85" s="43">
        <v>10.5</v>
      </c>
      <c r="N85" s="43">
        <v>10.5</v>
      </c>
      <c r="O85" s="43">
        <v>10.5</v>
      </c>
      <c r="P85" s="43">
        <v>10.5</v>
      </c>
      <c r="Q85" s="43">
        <v>10.5</v>
      </c>
      <c r="R85" s="43">
        <v>10.5</v>
      </c>
      <c r="S85" s="43">
        <v>10.5</v>
      </c>
      <c r="T85" s="43">
        <v>10.5</v>
      </c>
      <c r="U85" s="43">
        <v>11.3</v>
      </c>
      <c r="V85" s="43">
        <v>11.2</v>
      </c>
      <c r="W85" s="43">
        <v>11.2</v>
      </c>
      <c r="X85" s="43">
        <v>11.2</v>
      </c>
      <c r="Y85" s="43">
        <v>11.3</v>
      </c>
      <c r="Z85" s="43">
        <v>11.3</v>
      </c>
      <c r="AA85" s="43">
        <v>11.3</v>
      </c>
      <c r="AB85" s="43">
        <v>11.3</v>
      </c>
      <c r="AC85" s="43">
        <v>11.3</v>
      </c>
      <c r="AD85" s="43">
        <v>11.3</v>
      </c>
      <c r="AE85" s="43">
        <v>11.3</v>
      </c>
      <c r="AF85" s="43">
        <v>11.3</v>
      </c>
      <c r="AG85" s="64">
        <v>24</v>
      </c>
      <c r="AH85" s="46">
        <f t="shared" si="31"/>
        <v>11.3</v>
      </c>
      <c r="AI85" s="47">
        <f t="shared" si="32"/>
        <v>10.5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1"/>
        <v>0</v>
      </c>
      <c r="AI86" s="47">
        <f t="shared" si="32"/>
        <v>0</v>
      </c>
      <c r="AK86" s="49"/>
      <c r="AZ86" s="82">
        <f t="shared" ref="AZ86:BW91" si="48">VALUE(AZ79)</f>
        <v>-636</v>
      </c>
      <c r="BA86" s="82">
        <f t="shared" si="48"/>
        <v>-629</v>
      </c>
      <c r="BB86" s="82">
        <f t="shared" si="48"/>
        <v>-642</v>
      </c>
      <c r="BC86" s="82">
        <f t="shared" si="48"/>
        <v>-638.20000000000005</v>
      </c>
      <c r="BD86" s="82">
        <f t="shared" si="48"/>
        <v>-635.70000000000005</v>
      </c>
      <c r="BE86" s="82">
        <f t="shared" si="48"/>
        <v>-634.20000000000005</v>
      </c>
      <c r="BF86" s="82">
        <f t="shared" si="48"/>
        <v>-592</v>
      </c>
      <c r="BG86" s="82">
        <f t="shared" si="48"/>
        <v>-518</v>
      </c>
      <c r="BH86" s="82">
        <f t="shared" si="48"/>
        <v>-485</v>
      </c>
      <c r="BI86" s="82">
        <f t="shared" si="48"/>
        <v>-485</v>
      </c>
      <c r="BJ86" s="82">
        <f t="shared" si="48"/>
        <v>-450</v>
      </c>
      <c r="BK86" s="82">
        <f t="shared" si="48"/>
        <v>-450</v>
      </c>
      <c r="BL86" s="82">
        <f t="shared" si="48"/>
        <v>-372</v>
      </c>
      <c r="BM86" s="82">
        <f t="shared" si="48"/>
        <v>-372</v>
      </c>
      <c r="BN86" s="82">
        <f t="shared" si="48"/>
        <v>-372</v>
      </c>
      <c r="BO86" s="82">
        <f t="shared" si="48"/>
        <v>-492</v>
      </c>
      <c r="BP86" s="82">
        <f t="shared" si="48"/>
        <v>-572.5</v>
      </c>
      <c r="BQ86" s="82">
        <f t="shared" si="48"/>
        <v>-561.79999999999995</v>
      </c>
      <c r="BR86" s="82">
        <f t="shared" si="48"/>
        <v>-514.79999999999995</v>
      </c>
      <c r="BS86" s="82">
        <f t="shared" si="48"/>
        <v>-455.6</v>
      </c>
      <c r="BT86" s="82">
        <f t="shared" si="48"/>
        <v>-517.29999999999995</v>
      </c>
      <c r="BU86" s="82">
        <f t="shared" si="48"/>
        <v>-573.29999999999995</v>
      </c>
      <c r="BV86" s="82">
        <f t="shared" si="48"/>
        <v>-583.29999999999995</v>
      </c>
      <c r="BW86" s="82">
        <f t="shared" si="48"/>
        <v>-587.70000000000005</v>
      </c>
    </row>
    <row r="87" spans="1:75" x14ac:dyDescent="0.25">
      <c r="A87" s="63" t="s">
        <v>112</v>
      </c>
      <c r="B87" s="43">
        <v>7.4</v>
      </c>
      <c r="C87" s="43">
        <v>7.4</v>
      </c>
      <c r="D87" s="43">
        <v>7.4</v>
      </c>
      <c r="E87" s="43">
        <v>7.4</v>
      </c>
      <c r="F87" s="43">
        <v>7.4</v>
      </c>
      <c r="G87" s="43">
        <v>7.4</v>
      </c>
      <c r="H87" s="43">
        <v>7.4</v>
      </c>
      <c r="I87" s="43">
        <v>7.4</v>
      </c>
      <c r="J87" s="43">
        <v>7.4</v>
      </c>
      <c r="K87" s="43">
        <v>7.4</v>
      </c>
      <c r="L87" s="43">
        <v>7.4</v>
      </c>
      <c r="M87" s="43">
        <v>7.4</v>
      </c>
      <c r="N87" s="43">
        <v>7.4</v>
      </c>
      <c r="O87" s="43">
        <v>7.4</v>
      </c>
      <c r="P87" s="43">
        <v>7.4</v>
      </c>
      <c r="Q87" s="43">
        <v>7.4</v>
      </c>
      <c r="R87" s="43">
        <v>7.4</v>
      </c>
      <c r="S87" s="43">
        <v>7.4</v>
      </c>
      <c r="T87" s="43">
        <v>7.4</v>
      </c>
      <c r="U87" s="43">
        <v>8.4</v>
      </c>
      <c r="V87" s="43">
        <v>8.8000000000000007</v>
      </c>
      <c r="W87" s="43">
        <v>8.8000000000000007</v>
      </c>
      <c r="X87" s="43">
        <v>8.8000000000000007</v>
      </c>
      <c r="Y87" s="43">
        <v>8.8000000000000007</v>
      </c>
      <c r="Z87" s="43">
        <v>8.5</v>
      </c>
      <c r="AA87" s="43">
        <v>8.5</v>
      </c>
      <c r="AB87" s="43">
        <v>8.5</v>
      </c>
      <c r="AC87" s="43">
        <v>8.5</v>
      </c>
      <c r="AD87" s="43">
        <v>8.5</v>
      </c>
      <c r="AE87" s="43">
        <v>8.5</v>
      </c>
      <c r="AF87" s="43">
        <v>8.5</v>
      </c>
      <c r="AG87" s="64">
        <v>14.1</v>
      </c>
      <c r="AH87" s="46">
        <f t="shared" si="31"/>
        <v>8.8000000000000007</v>
      </c>
      <c r="AI87" s="47">
        <f t="shared" si="32"/>
        <v>7.4</v>
      </c>
      <c r="AK87" s="49"/>
      <c r="AZ87" s="82">
        <f t="shared" si="48"/>
        <v>0</v>
      </c>
      <c r="BA87" s="82">
        <f t="shared" si="48"/>
        <v>0</v>
      </c>
      <c r="BB87" s="82">
        <f t="shared" si="48"/>
        <v>0</v>
      </c>
      <c r="BC87" s="82">
        <f t="shared" si="48"/>
        <v>0</v>
      </c>
      <c r="BD87" s="82">
        <f t="shared" si="48"/>
        <v>0</v>
      </c>
      <c r="BE87" s="82">
        <f t="shared" si="48"/>
        <v>0</v>
      </c>
      <c r="BF87" s="82">
        <f t="shared" si="48"/>
        <v>21.4</v>
      </c>
      <c r="BG87" s="82">
        <f t="shared" si="48"/>
        <v>22</v>
      </c>
      <c r="BH87" s="82">
        <f t="shared" si="48"/>
        <v>22</v>
      </c>
      <c r="BI87" s="82">
        <f t="shared" si="48"/>
        <v>22</v>
      </c>
      <c r="BJ87" s="82">
        <f t="shared" si="48"/>
        <v>24</v>
      </c>
      <c r="BK87" s="82">
        <f t="shared" si="48"/>
        <v>22</v>
      </c>
      <c r="BL87" s="82">
        <f t="shared" si="48"/>
        <v>23.2</v>
      </c>
      <c r="BM87" s="82">
        <f t="shared" si="48"/>
        <v>23.2</v>
      </c>
      <c r="BN87" s="82">
        <f t="shared" si="48"/>
        <v>23.2</v>
      </c>
      <c r="BO87" s="82">
        <f t="shared" si="48"/>
        <v>0</v>
      </c>
      <c r="BP87" s="82">
        <f t="shared" si="48"/>
        <v>0</v>
      </c>
      <c r="BQ87" s="82">
        <f t="shared" si="48"/>
        <v>0</v>
      </c>
      <c r="BR87" s="82">
        <f t="shared" si="48"/>
        <v>0</v>
      </c>
      <c r="BS87" s="82">
        <f t="shared" si="48"/>
        <v>0</v>
      </c>
      <c r="BT87" s="82">
        <f t="shared" si="48"/>
        <v>0</v>
      </c>
      <c r="BU87" s="82">
        <f t="shared" si="48"/>
        <v>0</v>
      </c>
      <c r="BV87" s="82">
        <f t="shared" si="48"/>
        <v>0</v>
      </c>
      <c r="BW87" s="82">
        <f t="shared" si="48"/>
        <v>0</v>
      </c>
    </row>
    <row r="88" spans="1:75" x14ac:dyDescent="0.25">
      <c r="A88" s="84" t="s">
        <v>113</v>
      </c>
      <c r="B88" s="43">
        <v>14.3</v>
      </c>
      <c r="C88" s="43">
        <v>14.3</v>
      </c>
      <c r="D88" s="43">
        <v>14.3</v>
      </c>
      <c r="E88" s="43">
        <v>14.3</v>
      </c>
      <c r="F88" s="43">
        <v>14.3</v>
      </c>
      <c r="G88" s="43">
        <v>14.3</v>
      </c>
      <c r="H88" s="43">
        <v>14.3</v>
      </c>
      <c r="I88" s="43">
        <v>14.3</v>
      </c>
      <c r="J88" s="43">
        <v>14.3</v>
      </c>
      <c r="K88" s="43">
        <v>14.3</v>
      </c>
      <c r="L88" s="43">
        <v>14.3</v>
      </c>
      <c r="M88" s="43">
        <v>14.3</v>
      </c>
      <c r="N88" s="43">
        <v>14.3</v>
      </c>
      <c r="O88" s="43">
        <v>14.3</v>
      </c>
      <c r="P88" s="43">
        <v>14.3</v>
      </c>
      <c r="Q88" s="43">
        <v>14.3</v>
      </c>
      <c r="R88" s="43">
        <v>14.3</v>
      </c>
      <c r="S88" s="43">
        <v>14.3</v>
      </c>
      <c r="T88" s="43">
        <v>14.3</v>
      </c>
      <c r="U88" s="43">
        <v>14.5</v>
      </c>
      <c r="V88" s="43">
        <v>14.1</v>
      </c>
      <c r="W88" s="43">
        <v>14.1</v>
      </c>
      <c r="X88" s="43">
        <v>14.1</v>
      </c>
      <c r="Y88" s="43">
        <v>14.1</v>
      </c>
      <c r="Z88" s="43">
        <v>14.2</v>
      </c>
      <c r="AA88" s="43">
        <v>14.2</v>
      </c>
      <c r="AB88" s="43">
        <v>14.2</v>
      </c>
      <c r="AC88" s="43">
        <v>14.2</v>
      </c>
      <c r="AD88" s="43">
        <v>14.2</v>
      </c>
      <c r="AE88" s="43">
        <v>14.2</v>
      </c>
      <c r="AF88" s="43">
        <v>14.2</v>
      </c>
      <c r="AG88" s="64">
        <v>14</v>
      </c>
      <c r="AH88" s="46">
        <f t="shared" si="31"/>
        <v>14.5</v>
      </c>
      <c r="AI88" s="47">
        <f t="shared" si="32"/>
        <v>14.1</v>
      </c>
      <c r="AK88" s="49"/>
      <c r="AZ88" s="82">
        <f t="shared" si="48"/>
        <v>41</v>
      </c>
      <c r="BA88" s="82">
        <f t="shared" si="48"/>
        <v>41.6</v>
      </c>
      <c r="BB88" s="82">
        <f t="shared" si="48"/>
        <v>40.299999999999997</v>
      </c>
      <c r="BC88" s="82">
        <f t="shared" si="48"/>
        <v>39.299999999999997</v>
      </c>
      <c r="BD88" s="82">
        <f t="shared" si="48"/>
        <v>39.1</v>
      </c>
      <c r="BE88" s="82">
        <f t="shared" si="48"/>
        <v>33.4</v>
      </c>
      <c r="BF88" s="82">
        <f t="shared" si="48"/>
        <v>33.200000000000003</v>
      </c>
      <c r="BG88" s="82">
        <f t="shared" si="48"/>
        <v>31</v>
      </c>
      <c r="BH88" s="82">
        <f t="shared" si="48"/>
        <v>31</v>
      </c>
      <c r="BI88" s="82">
        <f t="shared" si="48"/>
        <v>31</v>
      </c>
      <c r="BJ88" s="82">
        <f t="shared" si="48"/>
        <v>34</v>
      </c>
      <c r="BK88" s="82">
        <f t="shared" si="48"/>
        <v>36.4</v>
      </c>
      <c r="BL88" s="82">
        <f t="shared" si="48"/>
        <v>40.200000000000003</v>
      </c>
      <c r="BM88" s="82">
        <f t="shared" si="48"/>
        <v>40.200000000000003</v>
      </c>
      <c r="BN88" s="82">
        <f t="shared" si="48"/>
        <v>40.200000000000003</v>
      </c>
      <c r="BO88" s="82">
        <f t="shared" si="48"/>
        <v>39.700000000000003</v>
      </c>
      <c r="BP88" s="82">
        <f t="shared" si="48"/>
        <v>19.100000000000001</v>
      </c>
      <c r="BQ88" s="82">
        <f t="shared" si="48"/>
        <v>39.5</v>
      </c>
      <c r="BR88" s="82">
        <f t="shared" si="48"/>
        <v>42.2</v>
      </c>
      <c r="BS88" s="82">
        <f t="shared" si="48"/>
        <v>47</v>
      </c>
      <c r="BT88" s="82">
        <f t="shared" si="48"/>
        <v>23.3</v>
      </c>
      <c r="BU88" s="82">
        <f t="shared" si="48"/>
        <v>23</v>
      </c>
      <c r="BV88" s="82">
        <f t="shared" si="48"/>
        <v>23</v>
      </c>
      <c r="BW88" s="82">
        <f t="shared" si="48"/>
        <v>43.4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</v>
      </c>
      <c r="F89" s="43">
        <v>9</v>
      </c>
      <c r="G89" s="43">
        <v>9</v>
      </c>
      <c r="H89" s="43">
        <v>9</v>
      </c>
      <c r="I89" s="43">
        <v>9</v>
      </c>
      <c r="J89" s="43">
        <v>9</v>
      </c>
      <c r="K89" s="43">
        <v>9</v>
      </c>
      <c r="L89" s="43">
        <v>9</v>
      </c>
      <c r="M89" s="43">
        <v>9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>
        <v>9</v>
      </c>
      <c r="V89" s="43">
        <v>9</v>
      </c>
      <c r="W89" s="43">
        <v>9</v>
      </c>
      <c r="X89" s="43">
        <v>9</v>
      </c>
      <c r="Y89" s="43">
        <v>9</v>
      </c>
      <c r="Z89" s="43">
        <v>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1"/>
        <v>9</v>
      </c>
      <c r="AI89" s="47">
        <f t="shared" si="32"/>
        <v>9</v>
      </c>
      <c r="AK89" s="49"/>
      <c r="AZ89" s="82">
        <f t="shared" si="48"/>
        <v>0</v>
      </c>
      <c r="BA89" s="82">
        <f t="shared" si="48"/>
        <v>0</v>
      </c>
      <c r="BB89" s="82">
        <f t="shared" si="48"/>
        <v>0</v>
      </c>
      <c r="BC89" s="82">
        <f t="shared" si="48"/>
        <v>0</v>
      </c>
      <c r="BD89" s="82">
        <f t="shared" si="48"/>
        <v>0</v>
      </c>
      <c r="BE89" s="82">
        <f t="shared" si="48"/>
        <v>0</v>
      </c>
      <c r="BF89" s="82">
        <f t="shared" si="48"/>
        <v>0</v>
      </c>
      <c r="BG89" s="82">
        <f t="shared" si="48"/>
        <v>0</v>
      </c>
      <c r="BH89" s="82">
        <f t="shared" si="48"/>
        <v>0</v>
      </c>
      <c r="BI89" s="82">
        <f t="shared" si="48"/>
        <v>0</v>
      </c>
      <c r="BJ89" s="82">
        <f t="shared" si="48"/>
        <v>0</v>
      </c>
      <c r="BK89" s="82">
        <f t="shared" si="48"/>
        <v>0</v>
      </c>
      <c r="BL89" s="82">
        <f t="shared" si="48"/>
        <v>0</v>
      </c>
      <c r="BM89" s="82">
        <f t="shared" si="48"/>
        <v>0</v>
      </c>
      <c r="BN89" s="82">
        <f t="shared" si="48"/>
        <v>0</v>
      </c>
      <c r="BO89" s="82">
        <f t="shared" si="48"/>
        <v>0</v>
      </c>
      <c r="BP89" s="82">
        <f t="shared" si="48"/>
        <v>18.899999999999999</v>
      </c>
      <c r="BQ89" s="82">
        <f t="shared" si="48"/>
        <v>18.8</v>
      </c>
      <c r="BR89" s="82">
        <f t="shared" si="48"/>
        <v>19.899999999999999</v>
      </c>
      <c r="BS89" s="82">
        <f t="shared" si="48"/>
        <v>21</v>
      </c>
      <c r="BT89" s="82">
        <f t="shared" si="48"/>
        <v>20.5</v>
      </c>
      <c r="BU89" s="82">
        <f t="shared" si="48"/>
        <v>20.6</v>
      </c>
      <c r="BV89" s="82">
        <f t="shared" si="48"/>
        <v>20.9</v>
      </c>
      <c r="BW89" s="82">
        <f t="shared" si="48"/>
        <v>0</v>
      </c>
    </row>
    <row r="90" spans="1:75" x14ac:dyDescent="0.25">
      <c r="A90" s="63" t="s">
        <v>115</v>
      </c>
      <c r="B90" s="43">
        <v>6</v>
      </c>
      <c r="C90" s="43">
        <v>6</v>
      </c>
      <c r="D90" s="43">
        <v>6</v>
      </c>
      <c r="E90" s="43">
        <v>6</v>
      </c>
      <c r="F90" s="43">
        <v>6</v>
      </c>
      <c r="G90" s="43">
        <v>6</v>
      </c>
      <c r="H90" s="43">
        <v>6</v>
      </c>
      <c r="I90" s="43">
        <v>6</v>
      </c>
      <c r="J90" s="43">
        <v>6</v>
      </c>
      <c r="K90" s="43">
        <v>6</v>
      </c>
      <c r="L90" s="43">
        <v>6</v>
      </c>
      <c r="M90" s="43">
        <v>6</v>
      </c>
      <c r="N90" s="43">
        <v>6</v>
      </c>
      <c r="O90" s="43">
        <v>6</v>
      </c>
      <c r="P90" s="43">
        <v>6</v>
      </c>
      <c r="Q90" s="43">
        <v>6</v>
      </c>
      <c r="R90" s="43">
        <v>6</v>
      </c>
      <c r="S90" s="43">
        <v>6</v>
      </c>
      <c r="T90" s="43">
        <v>6</v>
      </c>
      <c r="U90" s="43">
        <v>6</v>
      </c>
      <c r="V90" s="43">
        <v>6</v>
      </c>
      <c r="W90" s="43">
        <v>6</v>
      </c>
      <c r="X90" s="43">
        <v>6</v>
      </c>
      <c r="Y90" s="43">
        <v>6</v>
      </c>
      <c r="Z90" s="43">
        <v>6</v>
      </c>
      <c r="AA90" s="43">
        <v>6</v>
      </c>
      <c r="AB90" s="43">
        <v>6</v>
      </c>
      <c r="AC90" s="43">
        <v>6</v>
      </c>
      <c r="AD90" s="43">
        <v>6</v>
      </c>
      <c r="AE90" s="43">
        <v>6</v>
      </c>
      <c r="AF90" s="43">
        <v>6</v>
      </c>
      <c r="AG90" s="64">
        <v>6.2</v>
      </c>
      <c r="AH90" s="46">
        <f t="shared" si="31"/>
        <v>6</v>
      </c>
      <c r="AI90" s="47">
        <f t="shared" si="32"/>
        <v>6</v>
      </c>
      <c r="AK90" s="49"/>
      <c r="AZ90" s="82">
        <f t="shared" si="48"/>
        <v>0</v>
      </c>
      <c r="BA90" s="82">
        <f t="shared" si="48"/>
        <v>0</v>
      </c>
      <c r="BB90" s="82">
        <f t="shared" si="48"/>
        <v>0</v>
      </c>
      <c r="BC90" s="82">
        <f t="shared" si="48"/>
        <v>0</v>
      </c>
      <c r="BD90" s="82">
        <f t="shared" si="48"/>
        <v>0</v>
      </c>
      <c r="BE90" s="82">
        <f t="shared" si="48"/>
        <v>46.5</v>
      </c>
      <c r="BF90" s="82">
        <f t="shared" si="48"/>
        <v>52.7</v>
      </c>
      <c r="BG90" s="82">
        <f t="shared" si="48"/>
        <v>62</v>
      </c>
      <c r="BH90" s="82">
        <f t="shared" si="48"/>
        <v>63.5</v>
      </c>
      <c r="BI90" s="82">
        <f t="shared" si="48"/>
        <v>63.5</v>
      </c>
      <c r="BJ90" s="82">
        <f t="shared" si="48"/>
        <v>52</v>
      </c>
      <c r="BK90" s="82">
        <f t="shared" si="48"/>
        <v>62.4</v>
      </c>
      <c r="BL90" s="82">
        <f t="shared" si="48"/>
        <v>56.5</v>
      </c>
      <c r="BM90" s="82">
        <f t="shared" si="48"/>
        <v>56.5</v>
      </c>
      <c r="BN90" s="82">
        <f t="shared" si="48"/>
        <v>56.5</v>
      </c>
      <c r="BO90" s="82">
        <f t="shared" si="48"/>
        <v>60.1</v>
      </c>
      <c r="BP90" s="82">
        <f t="shared" si="48"/>
        <v>60.9</v>
      </c>
      <c r="BQ90" s="82">
        <f t="shared" si="48"/>
        <v>61.5</v>
      </c>
      <c r="BR90" s="82">
        <f t="shared" si="48"/>
        <v>56.4</v>
      </c>
      <c r="BS90" s="82">
        <f t="shared" si="48"/>
        <v>0</v>
      </c>
      <c r="BT90" s="82">
        <f t="shared" si="48"/>
        <v>0</v>
      </c>
      <c r="BU90" s="82">
        <f t="shared" si="48"/>
        <v>0</v>
      </c>
      <c r="BV90" s="82">
        <f t="shared" si="48"/>
        <v>0</v>
      </c>
      <c r="BW90" s="82">
        <f t="shared" si="48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1"/>
        <v>2</v>
      </c>
      <c r="AI91" s="47">
        <f t="shared" si="32"/>
        <v>2</v>
      </c>
      <c r="AK91" s="49"/>
      <c r="AZ91" s="82">
        <f t="shared" si="48"/>
        <v>0</v>
      </c>
      <c r="BA91" s="82">
        <f t="shared" si="48"/>
        <v>0</v>
      </c>
      <c r="BB91" s="82">
        <f t="shared" si="48"/>
        <v>0</v>
      </c>
      <c r="BC91" s="82">
        <f t="shared" si="48"/>
        <v>0</v>
      </c>
      <c r="BD91" s="82">
        <f t="shared" si="48"/>
        <v>0</v>
      </c>
      <c r="BE91" s="82">
        <f t="shared" si="48"/>
        <v>0</v>
      </c>
      <c r="BF91" s="82">
        <f t="shared" si="48"/>
        <v>0</v>
      </c>
      <c r="BG91" s="82">
        <f t="shared" si="48"/>
        <v>0</v>
      </c>
      <c r="BH91" s="82">
        <f t="shared" si="48"/>
        <v>0</v>
      </c>
      <c r="BI91" s="82">
        <f t="shared" si="48"/>
        <v>0</v>
      </c>
      <c r="BJ91" s="82">
        <f t="shared" si="48"/>
        <v>0</v>
      </c>
      <c r="BK91" s="82">
        <f t="shared" si="48"/>
        <v>0</v>
      </c>
      <c r="BL91" s="82">
        <f t="shared" si="48"/>
        <v>0</v>
      </c>
      <c r="BM91" s="82">
        <f t="shared" si="48"/>
        <v>0</v>
      </c>
      <c r="BN91" s="82">
        <f t="shared" si="48"/>
        <v>0</v>
      </c>
      <c r="BO91" s="82">
        <f t="shared" si="48"/>
        <v>0</v>
      </c>
      <c r="BP91" s="82">
        <f t="shared" si="48"/>
        <v>0</v>
      </c>
      <c r="BQ91" s="82">
        <f t="shared" si="48"/>
        <v>0</v>
      </c>
      <c r="BR91" s="82">
        <f t="shared" si="48"/>
        <v>0</v>
      </c>
      <c r="BS91" s="82">
        <f t="shared" si="48"/>
        <v>0</v>
      </c>
      <c r="BT91" s="82">
        <f t="shared" si="48"/>
        <v>0</v>
      </c>
      <c r="BU91" s="82">
        <f t="shared" si="48"/>
        <v>0</v>
      </c>
      <c r="BV91" s="82">
        <f t="shared" si="48"/>
        <v>0</v>
      </c>
      <c r="BW91" s="82">
        <f t="shared" si="48"/>
        <v>0</v>
      </c>
    </row>
    <row r="92" spans="1:75" ht="15.75" thickBot="1" x14ac:dyDescent="0.3">
      <c r="A92" s="87" t="s">
        <v>117</v>
      </c>
      <c r="B92" s="70">
        <f t="shared" ref="B92" si="49">SUM(B79:B91)</f>
        <v>353.1</v>
      </c>
      <c r="C92" s="70">
        <f t="shared" ref="C92:AG92" si="50">SUM(C79:C91)</f>
        <v>353.1</v>
      </c>
      <c r="D92" s="70">
        <f t="shared" si="50"/>
        <v>354.5</v>
      </c>
      <c r="E92" s="70">
        <f t="shared" si="50"/>
        <v>354.5</v>
      </c>
      <c r="F92" s="70">
        <f t="shared" si="50"/>
        <v>354.5</v>
      </c>
      <c r="G92" s="70">
        <f t="shared" si="50"/>
        <v>354.5</v>
      </c>
      <c r="H92" s="70">
        <f t="shared" si="50"/>
        <v>353.59999999999997</v>
      </c>
      <c r="I92" s="70">
        <f t="shared" si="50"/>
        <v>353.59999999999997</v>
      </c>
      <c r="J92" s="70">
        <f t="shared" si="50"/>
        <v>345.59999999999997</v>
      </c>
      <c r="K92" s="70">
        <f t="shared" si="50"/>
        <v>350.4</v>
      </c>
      <c r="L92" s="70">
        <f t="shared" si="50"/>
        <v>342.00000000000006</v>
      </c>
      <c r="M92" s="70">
        <f t="shared" si="50"/>
        <v>342.00000000000006</v>
      </c>
      <c r="N92" s="70">
        <f t="shared" si="50"/>
        <v>357.50000000000006</v>
      </c>
      <c r="O92" s="70">
        <f t="shared" ref="O92:P92" si="51">SUM(O79:O91)</f>
        <v>357.50000000000006</v>
      </c>
      <c r="P92" s="70">
        <f t="shared" si="51"/>
        <v>357.50000000000006</v>
      </c>
      <c r="Q92" s="70">
        <f t="shared" si="50"/>
        <v>358.8</v>
      </c>
      <c r="R92" s="70">
        <f t="shared" si="50"/>
        <v>358.8</v>
      </c>
      <c r="S92" s="70">
        <f t="shared" ref="S92:T92" si="52">SUM(S79:S91)</f>
        <v>358.8</v>
      </c>
      <c r="T92" s="70">
        <f t="shared" si="52"/>
        <v>358.8</v>
      </c>
      <c r="U92" s="70">
        <f t="shared" ref="U92:V92" si="53">SUM(U79:U91)</f>
        <v>366.20000000000005</v>
      </c>
      <c r="V92" s="70">
        <f t="shared" si="53"/>
        <v>344.20000000000005</v>
      </c>
      <c r="W92" s="70">
        <f t="shared" ref="W92:X92" si="54">SUM(W79:W91)</f>
        <v>344.20000000000005</v>
      </c>
      <c r="X92" s="70">
        <f t="shared" si="54"/>
        <v>343.20000000000005</v>
      </c>
      <c r="Y92" s="70">
        <f t="shared" ref="Y92:Z92" si="55">SUM(Y79:Y91)</f>
        <v>343.40000000000003</v>
      </c>
      <c r="Z92" s="70">
        <f t="shared" si="55"/>
        <v>357.90000000000003</v>
      </c>
      <c r="AA92" s="70">
        <f t="shared" ref="AA92:AB92" si="56">SUM(AA79:AA91)</f>
        <v>357.90000000000003</v>
      </c>
      <c r="AB92" s="70">
        <f t="shared" si="56"/>
        <v>356.8</v>
      </c>
      <c r="AC92" s="70">
        <f t="shared" ref="AC92:AD92" si="57">SUM(AC79:AC91)</f>
        <v>356.8</v>
      </c>
      <c r="AD92" s="70">
        <f t="shared" si="57"/>
        <v>356.8</v>
      </c>
      <c r="AE92" s="70">
        <f t="shared" ref="AE92" si="58">SUM(AE79:AE91)</f>
        <v>356.8</v>
      </c>
      <c r="AF92" s="70">
        <f t="shared" si="50"/>
        <v>356.8</v>
      </c>
      <c r="AG92" s="80">
        <f t="shared" si="50"/>
        <v>489.91</v>
      </c>
      <c r="AH92" s="46">
        <f t="shared" si="31"/>
        <v>366.20000000000005</v>
      </c>
      <c r="AI92" s="47">
        <f t="shared" si="32"/>
        <v>342.00000000000006</v>
      </c>
      <c r="AK92" s="49"/>
      <c r="AY92" s="82"/>
    </row>
    <row r="93" spans="1:75" x14ac:dyDescent="0.25">
      <c r="A93" s="42" t="s">
        <v>118</v>
      </c>
      <c r="B93" s="44">
        <v>0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>
        <v>20</v>
      </c>
      <c r="V93" s="44">
        <v>15</v>
      </c>
      <c r="W93" s="44">
        <v>15</v>
      </c>
      <c r="X93" s="44">
        <v>15</v>
      </c>
      <c r="Y93" s="44">
        <v>15</v>
      </c>
      <c r="Z93" s="44">
        <v>0</v>
      </c>
      <c r="AA93" s="44">
        <v>0</v>
      </c>
      <c r="AB93" s="44">
        <v>60.3</v>
      </c>
      <c r="AC93" s="44">
        <v>40</v>
      </c>
      <c r="AD93" s="44">
        <v>40</v>
      </c>
      <c r="AE93" s="44">
        <v>50.6</v>
      </c>
      <c r="AF93" s="44">
        <v>30</v>
      </c>
      <c r="AG93" s="61">
        <v>60</v>
      </c>
      <c r="AH93" s="46">
        <f t="shared" si="31"/>
        <v>60.3</v>
      </c>
      <c r="AI93" s="47">
        <f t="shared" si="3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>
        <v>10</v>
      </c>
      <c r="V94" s="43">
        <v>7</v>
      </c>
      <c r="W94" s="43">
        <v>7</v>
      </c>
      <c r="X94" s="43">
        <v>7</v>
      </c>
      <c r="Y94" s="43">
        <v>7</v>
      </c>
      <c r="Z94" s="43">
        <v>0</v>
      </c>
      <c r="AA94" s="43">
        <v>0</v>
      </c>
      <c r="AB94" s="43">
        <v>32</v>
      </c>
      <c r="AC94" s="43">
        <v>20.6</v>
      </c>
      <c r="AD94" s="43">
        <v>20.6</v>
      </c>
      <c r="AE94" s="43">
        <v>25.6</v>
      </c>
      <c r="AF94" s="43">
        <v>16</v>
      </c>
      <c r="AG94" s="64">
        <v>32</v>
      </c>
      <c r="AH94" s="46">
        <f t="shared" si="31"/>
        <v>32</v>
      </c>
      <c r="AI94" s="47">
        <f t="shared" si="3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>
        <v>5</v>
      </c>
      <c r="V95" s="77">
        <v>3</v>
      </c>
      <c r="W95" s="77">
        <v>3</v>
      </c>
      <c r="X95" s="77">
        <v>3</v>
      </c>
      <c r="Y95" s="77">
        <v>3</v>
      </c>
      <c r="Z95" s="77">
        <v>0</v>
      </c>
      <c r="AA95" s="77">
        <v>0</v>
      </c>
      <c r="AB95" s="77">
        <v>14</v>
      </c>
      <c r="AC95" s="77">
        <v>10.5</v>
      </c>
      <c r="AD95" s="77">
        <v>10.5</v>
      </c>
      <c r="AE95" s="77">
        <v>12.3</v>
      </c>
      <c r="AF95" s="77">
        <v>7</v>
      </c>
      <c r="AG95" s="78">
        <v>14</v>
      </c>
      <c r="AH95" s="46">
        <f t="shared" si="31"/>
        <v>14</v>
      </c>
      <c r="AI95" s="47">
        <f t="shared" si="32"/>
        <v>0</v>
      </c>
      <c r="AK95" s="49"/>
      <c r="AY95" s="82"/>
      <c r="BF95" s="81"/>
      <c r="BG95" s="82">
        <f t="array" ref="BG95:BL118">TRANSPOSE(AZ79:BW84)</f>
        <v>-636</v>
      </c>
      <c r="BH95" s="82">
        <v>0</v>
      </c>
      <c r="BI95" s="82">
        <v>41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59">B93+B94+B95</f>
        <v>0</v>
      </c>
      <c r="C96" s="70">
        <f t="shared" ref="C96:AF96" si="60">C93+C94+C95</f>
        <v>0</v>
      </c>
      <c r="D96" s="70">
        <f t="shared" si="60"/>
        <v>0</v>
      </c>
      <c r="E96" s="70">
        <f t="shared" si="60"/>
        <v>0</v>
      </c>
      <c r="F96" s="70">
        <f t="shared" si="60"/>
        <v>0</v>
      </c>
      <c r="G96" s="70">
        <f t="shared" si="60"/>
        <v>0</v>
      </c>
      <c r="H96" s="70">
        <f t="shared" si="60"/>
        <v>0</v>
      </c>
      <c r="I96" s="70">
        <f t="shared" si="60"/>
        <v>0</v>
      </c>
      <c r="J96" s="70">
        <f t="shared" si="60"/>
        <v>0</v>
      </c>
      <c r="K96" s="70">
        <f t="shared" si="60"/>
        <v>0</v>
      </c>
      <c r="L96" s="70">
        <f t="shared" si="60"/>
        <v>0</v>
      </c>
      <c r="M96" s="70">
        <f t="shared" si="60"/>
        <v>0</v>
      </c>
      <c r="N96" s="70">
        <f t="shared" si="60"/>
        <v>0</v>
      </c>
      <c r="O96" s="70">
        <f t="shared" ref="O96:P96" si="61">O93+O94+O95</f>
        <v>0</v>
      </c>
      <c r="P96" s="70">
        <f t="shared" si="61"/>
        <v>0</v>
      </c>
      <c r="Q96" s="70">
        <f t="shared" si="60"/>
        <v>0</v>
      </c>
      <c r="R96" s="70">
        <f t="shared" si="60"/>
        <v>0</v>
      </c>
      <c r="S96" s="70">
        <f t="shared" ref="S96:T96" si="62">S93+S94+S95</f>
        <v>0</v>
      </c>
      <c r="T96" s="70">
        <f t="shared" si="62"/>
        <v>0</v>
      </c>
      <c r="U96" s="70">
        <f t="shared" ref="U96:V96" si="63">U93+U94+U95</f>
        <v>35</v>
      </c>
      <c r="V96" s="70">
        <f t="shared" si="63"/>
        <v>25</v>
      </c>
      <c r="W96" s="70">
        <f t="shared" si="60"/>
        <v>25</v>
      </c>
      <c r="X96" s="70">
        <f t="shared" si="60"/>
        <v>25</v>
      </c>
      <c r="Y96" s="70">
        <f t="shared" ref="Y96:Z96" si="64">Y93+Y94+Y95</f>
        <v>25</v>
      </c>
      <c r="Z96" s="70">
        <f t="shared" si="64"/>
        <v>0</v>
      </c>
      <c r="AA96" s="70">
        <f t="shared" ref="AA96:AB96" si="65">AA93+AA94+AA95</f>
        <v>0</v>
      </c>
      <c r="AB96" s="70">
        <f t="shared" si="65"/>
        <v>106.3</v>
      </c>
      <c r="AC96" s="70">
        <f t="shared" ref="AC96:AD96" si="66">AC93+AC94+AC95</f>
        <v>71.099999999999994</v>
      </c>
      <c r="AD96" s="70">
        <f t="shared" si="66"/>
        <v>71.099999999999994</v>
      </c>
      <c r="AE96" s="70">
        <f t="shared" ref="AE96" si="67">AE93+AE94+AE95</f>
        <v>88.5</v>
      </c>
      <c r="AF96" s="70">
        <f t="shared" si="60"/>
        <v>53</v>
      </c>
      <c r="AG96" s="80">
        <f>SUM(AG93:AG95)</f>
        <v>106</v>
      </c>
      <c r="AH96" s="46">
        <f t="shared" si="31"/>
        <v>106.3</v>
      </c>
      <c r="AI96" s="47">
        <f t="shared" si="32"/>
        <v>0</v>
      </c>
      <c r="AK96" s="49"/>
      <c r="AY96" s="82"/>
      <c r="BF96" s="81"/>
      <c r="BG96" s="82">
        <v>-629</v>
      </c>
      <c r="BH96" s="82">
        <v>0</v>
      </c>
      <c r="BI96" s="82">
        <v>41.6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-587.70000000000005</v>
      </c>
      <c r="C97" s="44">
        <v>-636</v>
      </c>
      <c r="D97" s="44">
        <v>-629</v>
      </c>
      <c r="E97" s="44">
        <v>-642</v>
      </c>
      <c r="F97" s="44">
        <v>-638.20000000000005</v>
      </c>
      <c r="G97" s="44">
        <v>-635.70000000000005</v>
      </c>
      <c r="H97" s="44">
        <v>-602.4</v>
      </c>
      <c r="I97" s="44">
        <v>-634.20000000000005</v>
      </c>
      <c r="J97" s="44">
        <v>-586.70000000000005</v>
      </c>
      <c r="K97" s="44">
        <v>-592</v>
      </c>
      <c r="L97" s="44">
        <v>-502</v>
      </c>
      <c r="M97" s="44">
        <v>-518</v>
      </c>
      <c r="N97" s="44">
        <v>-485</v>
      </c>
      <c r="O97" s="44">
        <v>-485</v>
      </c>
      <c r="P97" s="44">
        <v>-450</v>
      </c>
      <c r="Q97" s="44">
        <v>-450</v>
      </c>
      <c r="R97" s="44">
        <v>-372</v>
      </c>
      <c r="S97" s="44">
        <v>-372</v>
      </c>
      <c r="T97" s="44">
        <v>-372</v>
      </c>
      <c r="U97" s="44">
        <v>-492</v>
      </c>
      <c r="V97" s="44">
        <v>-572.5</v>
      </c>
      <c r="W97" s="44">
        <v>-510.7</v>
      </c>
      <c r="X97" s="44">
        <v>-561.79999999999995</v>
      </c>
      <c r="Y97" s="44">
        <v>-561.79999999999995</v>
      </c>
      <c r="Z97" s="44">
        <v>-514.79999999999995</v>
      </c>
      <c r="AA97" s="44">
        <v>-514.79999999999995</v>
      </c>
      <c r="AB97" s="44">
        <v>-455.6</v>
      </c>
      <c r="AC97" s="44">
        <v>-496.3</v>
      </c>
      <c r="AD97" s="44">
        <v>-517.29999999999995</v>
      </c>
      <c r="AE97" s="44">
        <v>-573.29999999999995</v>
      </c>
      <c r="AF97" s="44">
        <v>-583.29999999999995</v>
      </c>
      <c r="AG97" s="61"/>
      <c r="AH97" s="46">
        <f t="shared" si="31"/>
        <v>-372</v>
      </c>
      <c r="AI97" s="47">
        <f t="shared" si="32"/>
        <v>-642</v>
      </c>
      <c r="AK97" s="49"/>
      <c r="AY97" s="82"/>
      <c r="BF97" s="81"/>
      <c r="BG97" s="82">
        <v>-642</v>
      </c>
      <c r="BH97" s="82">
        <v>0</v>
      </c>
      <c r="BI97" s="82">
        <v>40.299999999999997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/>
      <c r="J98" s="43">
        <v>3.7</v>
      </c>
      <c r="K98" s="43">
        <v>21.4</v>
      </c>
      <c r="L98" s="43">
        <v>21.7</v>
      </c>
      <c r="M98" s="43">
        <v>22</v>
      </c>
      <c r="N98" s="43">
        <v>22</v>
      </c>
      <c r="O98" s="43">
        <v>22</v>
      </c>
      <c r="P98" s="43">
        <v>24</v>
      </c>
      <c r="Q98" s="43">
        <v>22</v>
      </c>
      <c r="R98" s="43">
        <v>23.2</v>
      </c>
      <c r="S98" s="43">
        <v>23.2</v>
      </c>
      <c r="T98" s="43">
        <v>23.2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/>
      <c r="AE98" s="43"/>
      <c r="AF98" s="43"/>
      <c r="AG98" s="64"/>
      <c r="AH98" s="46">
        <f t="shared" si="31"/>
        <v>24</v>
      </c>
      <c r="AI98" s="47">
        <f t="shared" si="32"/>
        <v>0</v>
      </c>
      <c r="AK98" s="49"/>
      <c r="AL98" s="88" t="s">
        <v>124</v>
      </c>
      <c r="AM98" s="88"/>
      <c r="AY98" s="82"/>
      <c r="BF98" s="82"/>
      <c r="BG98" s="82">
        <v>-638.20000000000005</v>
      </c>
      <c r="BH98" s="82">
        <v>0</v>
      </c>
      <c r="BI98" s="82">
        <v>39.299999999999997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43.4</v>
      </c>
      <c r="C99" s="43">
        <v>41</v>
      </c>
      <c r="D99" s="43">
        <v>41.6</v>
      </c>
      <c r="E99" s="43">
        <v>40.299999999999997</v>
      </c>
      <c r="F99" s="43">
        <v>39.299999999999997</v>
      </c>
      <c r="G99" s="43">
        <v>39.1</v>
      </c>
      <c r="H99" s="43">
        <v>37.799999999999997</v>
      </c>
      <c r="I99" s="43">
        <v>33.4</v>
      </c>
      <c r="J99" s="43">
        <v>30.9</v>
      </c>
      <c r="K99" s="43">
        <v>33.200000000000003</v>
      </c>
      <c r="L99" s="43">
        <v>33</v>
      </c>
      <c r="M99" s="43">
        <v>31</v>
      </c>
      <c r="N99" s="43">
        <v>31</v>
      </c>
      <c r="O99" s="43">
        <v>31</v>
      </c>
      <c r="P99" s="43">
        <v>34</v>
      </c>
      <c r="Q99" s="43">
        <v>36.4</v>
      </c>
      <c r="R99" s="43">
        <v>40.200000000000003</v>
      </c>
      <c r="S99" s="43">
        <v>40.200000000000003</v>
      </c>
      <c r="T99" s="43">
        <v>40.200000000000003</v>
      </c>
      <c r="U99" s="43">
        <v>39.700000000000003</v>
      </c>
      <c r="V99" s="43">
        <v>19.100000000000001</v>
      </c>
      <c r="W99" s="43">
        <v>39.700000000000003</v>
      </c>
      <c r="X99" s="43">
        <v>39.5</v>
      </c>
      <c r="Y99" s="43">
        <v>39.5</v>
      </c>
      <c r="Z99" s="43">
        <v>42.2</v>
      </c>
      <c r="AA99" s="43">
        <v>42.2</v>
      </c>
      <c r="AB99" s="43">
        <v>47</v>
      </c>
      <c r="AC99" s="43">
        <v>22.3</v>
      </c>
      <c r="AD99" s="43">
        <v>23.3</v>
      </c>
      <c r="AE99" s="43">
        <v>23</v>
      </c>
      <c r="AF99" s="43">
        <v>23</v>
      </c>
      <c r="AG99" s="89"/>
      <c r="AH99" s="46">
        <f t="shared" si="31"/>
        <v>47</v>
      </c>
      <c r="AI99" s="47">
        <f t="shared" si="32"/>
        <v>19.100000000000001</v>
      </c>
      <c r="AK99" s="90"/>
      <c r="AL99" s="91"/>
      <c r="AM99" s="91"/>
      <c r="AN99" s="92"/>
      <c r="AY99" s="82"/>
      <c r="BF99" s="82"/>
      <c r="BG99" s="82">
        <v>-635.70000000000005</v>
      </c>
      <c r="BH99" s="82">
        <v>0</v>
      </c>
      <c r="BI99" s="82">
        <v>39.1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93">
        <v>0</v>
      </c>
      <c r="F100" s="93">
        <v>0</v>
      </c>
      <c r="G100" s="93">
        <v>0</v>
      </c>
      <c r="H100" s="93">
        <v>0</v>
      </c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>
        <v>18.899999999999999</v>
      </c>
      <c r="W100" s="93">
        <v>18.7</v>
      </c>
      <c r="X100" s="93">
        <v>18.8</v>
      </c>
      <c r="Y100" s="93">
        <v>18.8</v>
      </c>
      <c r="Z100" s="93">
        <v>19.899999999999999</v>
      </c>
      <c r="AA100" s="93">
        <v>19.899999999999999</v>
      </c>
      <c r="AB100" s="93">
        <v>21</v>
      </c>
      <c r="AC100" s="93">
        <v>21.6</v>
      </c>
      <c r="AD100" s="93">
        <v>20.5</v>
      </c>
      <c r="AE100" s="93">
        <v>20.6</v>
      </c>
      <c r="AF100" s="93">
        <v>20.9</v>
      </c>
      <c r="AG100" s="89"/>
      <c r="AH100" s="46">
        <f t="shared" si="31"/>
        <v>21.6</v>
      </c>
      <c r="AI100" s="47">
        <f t="shared" si="32"/>
        <v>0</v>
      </c>
      <c r="AK100" s="94" t="s">
        <v>127</v>
      </c>
      <c r="AL100" s="43"/>
      <c r="AM100" s="93"/>
      <c r="AN100" s="95"/>
      <c r="AY100" s="82"/>
      <c r="BF100" s="82"/>
      <c r="BG100" s="82">
        <v>-634.20000000000005</v>
      </c>
      <c r="BH100" s="82">
        <v>0</v>
      </c>
      <c r="BI100" s="82">
        <v>33.4</v>
      </c>
      <c r="BJ100" s="82">
        <v>0</v>
      </c>
      <c r="BK100" s="82">
        <v>46.5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46.5</v>
      </c>
      <c r="J101" s="44">
        <v>56.4</v>
      </c>
      <c r="K101" s="44">
        <v>52.7</v>
      </c>
      <c r="L101" s="44">
        <v>60.7</v>
      </c>
      <c r="M101" s="44">
        <v>62</v>
      </c>
      <c r="N101" s="44">
        <v>63.5</v>
      </c>
      <c r="O101" s="44">
        <v>63.5</v>
      </c>
      <c r="P101" s="44">
        <v>52</v>
      </c>
      <c r="Q101" s="44">
        <v>62.4</v>
      </c>
      <c r="R101" s="44">
        <v>56.5</v>
      </c>
      <c r="S101" s="44">
        <v>56.5</v>
      </c>
      <c r="T101" s="44">
        <v>56.5</v>
      </c>
      <c r="U101" s="44">
        <v>60.1</v>
      </c>
      <c r="V101" s="44">
        <v>60.9</v>
      </c>
      <c r="W101" s="44">
        <v>59.7</v>
      </c>
      <c r="X101" s="44">
        <v>61.5</v>
      </c>
      <c r="Y101" s="44">
        <v>61.5</v>
      </c>
      <c r="Z101" s="44">
        <v>56.4</v>
      </c>
      <c r="AA101" s="44">
        <v>56.4</v>
      </c>
      <c r="AB101" s="44"/>
      <c r="AC101" s="44"/>
      <c r="AD101" s="44"/>
      <c r="AE101" s="44"/>
      <c r="AF101" s="44"/>
      <c r="AG101" s="89"/>
      <c r="AH101" s="46">
        <f t="shared" si="31"/>
        <v>63.5</v>
      </c>
      <c r="AI101" s="47">
        <f t="shared" si="32"/>
        <v>0</v>
      </c>
      <c r="AK101" s="94" t="s">
        <v>129</v>
      </c>
      <c r="AL101" s="93"/>
      <c r="AM101" s="93"/>
      <c r="AN101" s="95"/>
      <c r="AY101" s="82"/>
      <c r="BF101" s="82"/>
      <c r="BG101" s="82">
        <v>-592</v>
      </c>
      <c r="BH101" s="82">
        <v>21.4</v>
      </c>
      <c r="BI101" s="82">
        <v>33.200000000000003</v>
      </c>
      <c r="BJ101" s="82">
        <v>0</v>
      </c>
      <c r="BK101" s="82">
        <v>52.7</v>
      </c>
      <c r="BL101" s="82">
        <v>0</v>
      </c>
    </row>
    <row r="102" spans="1:64" ht="15.75" thickBot="1" x14ac:dyDescent="0.3">
      <c r="A102" s="96" t="s">
        <v>130</v>
      </c>
      <c r="B102" s="97">
        <v>33</v>
      </c>
      <c r="C102" s="97">
        <v>60</v>
      </c>
      <c r="D102" s="97">
        <v>55</v>
      </c>
      <c r="E102" s="97">
        <v>58.8</v>
      </c>
      <c r="F102" s="97">
        <v>57.1</v>
      </c>
      <c r="G102" s="97">
        <v>55.5</v>
      </c>
      <c r="H102" s="97">
        <v>53</v>
      </c>
      <c r="I102" s="97">
        <v>50.5</v>
      </c>
      <c r="J102" s="97">
        <v>47.2</v>
      </c>
      <c r="K102" s="97">
        <v>44.1</v>
      </c>
      <c r="L102" s="97">
        <v>38.5</v>
      </c>
      <c r="M102" s="97">
        <v>41</v>
      </c>
      <c r="N102" s="97">
        <v>60.5</v>
      </c>
      <c r="O102" s="97">
        <v>60.5</v>
      </c>
      <c r="P102" s="97">
        <v>65</v>
      </c>
      <c r="Q102" s="97">
        <v>76.2</v>
      </c>
      <c r="R102" s="97">
        <v>72.8</v>
      </c>
      <c r="S102" s="97">
        <v>72.8</v>
      </c>
      <c r="T102" s="97">
        <v>72.8</v>
      </c>
      <c r="U102" s="97">
        <v>54.2</v>
      </c>
      <c r="V102" s="97">
        <v>46.1</v>
      </c>
      <c r="W102" s="97">
        <v>0</v>
      </c>
      <c r="X102" s="97">
        <v>0</v>
      </c>
      <c r="Y102" s="97">
        <v>0</v>
      </c>
      <c r="Z102" s="97">
        <v>0</v>
      </c>
      <c r="AA102" s="97">
        <v>0</v>
      </c>
      <c r="AB102" s="97">
        <v>0</v>
      </c>
      <c r="AC102" s="97">
        <v>0</v>
      </c>
      <c r="AD102" s="97">
        <v>0</v>
      </c>
      <c r="AE102" s="97">
        <v>0</v>
      </c>
      <c r="AF102" s="97">
        <v>29.6</v>
      </c>
      <c r="AG102" s="89"/>
      <c r="AH102" s="46">
        <f t="shared" si="31"/>
        <v>76.2</v>
      </c>
      <c r="AI102" s="47">
        <f t="shared" si="32"/>
        <v>0</v>
      </c>
      <c r="AK102" s="94"/>
      <c r="AL102" s="44"/>
      <c r="AM102" s="44"/>
      <c r="AN102" s="98"/>
      <c r="AY102" s="82"/>
      <c r="BF102" s="82"/>
      <c r="BG102" s="82">
        <v>-518</v>
      </c>
      <c r="BH102" s="82">
        <v>22</v>
      </c>
      <c r="BI102" s="82">
        <v>31</v>
      </c>
      <c r="BJ102" s="82">
        <v>0</v>
      </c>
      <c r="BK102" s="82">
        <v>62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1"/>
        <v>0</v>
      </c>
      <c r="AI103" s="47">
        <f t="shared" si="32"/>
        <v>0</v>
      </c>
      <c r="AK103" s="94"/>
      <c r="AL103" s="97"/>
      <c r="AM103" s="99"/>
      <c r="AN103" s="262"/>
      <c r="AY103" s="82"/>
      <c r="BF103" s="82"/>
      <c r="BG103" s="82">
        <v>-485</v>
      </c>
      <c r="BH103" s="82">
        <v>22</v>
      </c>
      <c r="BI103" s="82">
        <v>31</v>
      </c>
      <c r="BJ103" s="82">
        <v>0</v>
      </c>
      <c r="BK103" s="82">
        <v>63.5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1"/>
        <v>0</v>
      </c>
      <c r="AI104" s="47">
        <f t="shared" si="32"/>
        <v>0</v>
      </c>
      <c r="AK104" s="94"/>
      <c r="AL104" s="97"/>
      <c r="AM104" s="97"/>
      <c r="AN104" s="263"/>
      <c r="BF104" s="82"/>
      <c r="BG104" s="82">
        <v>-485</v>
      </c>
      <c r="BH104" s="82">
        <v>22</v>
      </c>
      <c r="BI104" s="82">
        <v>31</v>
      </c>
      <c r="BJ104" s="82">
        <v>0</v>
      </c>
      <c r="BK104" s="82">
        <v>63.5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1"/>
        <v>0</v>
      </c>
      <c r="AI105" s="47">
        <f t="shared" si="32"/>
        <v>0</v>
      </c>
      <c r="AK105" s="100"/>
      <c r="AL105" s="101"/>
      <c r="AM105" s="101"/>
      <c r="AN105" s="102"/>
      <c r="BF105" s="82"/>
      <c r="BG105" s="82">
        <v>-450</v>
      </c>
      <c r="BH105" s="82">
        <v>24</v>
      </c>
      <c r="BI105" s="82">
        <v>34</v>
      </c>
      <c r="BJ105" s="82">
        <v>0</v>
      </c>
      <c r="BK105" s="82">
        <v>52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1"/>
        <v>0</v>
      </c>
      <c r="AI106" s="47">
        <f t="shared" si="32"/>
        <v>0</v>
      </c>
      <c r="BF106" s="82"/>
      <c r="BG106" s="82">
        <v>-450</v>
      </c>
      <c r="BH106" s="82">
        <v>22</v>
      </c>
      <c r="BI106" s="82">
        <v>36.4</v>
      </c>
      <c r="BJ106" s="82">
        <v>0</v>
      </c>
      <c r="BK106" s="82">
        <v>62.4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1"/>
        <v>0</v>
      </c>
      <c r="AI107" s="47">
        <f t="shared" si="32"/>
        <v>0</v>
      </c>
      <c r="BF107" s="82"/>
      <c r="BG107" s="82">
        <v>-372</v>
      </c>
      <c r="BH107" s="82">
        <v>23.2</v>
      </c>
      <c r="BI107" s="82">
        <v>40.200000000000003</v>
      </c>
      <c r="BJ107" s="82">
        <v>0</v>
      </c>
      <c r="BK107" s="82">
        <v>56.5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68">SUMIF(B97:B107,"&gt;0")</f>
        <v>76.400000000000006</v>
      </c>
      <c r="C108" s="70">
        <f t="shared" ref="C108:AF108" si="69">SUMIF(C97:C107,"&gt;0")</f>
        <v>101</v>
      </c>
      <c r="D108" s="70">
        <f t="shared" si="69"/>
        <v>96.6</v>
      </c>
      <c r="E108" s="70">
        <f t="shared" si="69"/>
        <v>99.1</v>
      </c>
      <c r="F108" s="70">
        <f t="shared" si="69"/>
        <v>96.4</v>
      </c>
      <c r="G108" s="70">
        <f t="shared" si="69"/>
        <v>94.6</v>
      </c>
      <c r="H108" s="70">
        <f t="shared" si="69"/>
        <v>90.8</v>
      </c>
      <c r="I108" s="70">
        <f t="shared" si="69"/>
        <v>130.4</v>
      </c>
      <c r="J108" s="70">
        <f t="shared" si="69"/>
        <v>138.19999999999999</v>
      </c>
      <c r="K108" s="70">
        <f t="shared" si="69"/>
        <v>151.4</v>
      </c>
      <c r="L108" s="70">
        <f t="shared" si="69"/>
        <v>153.9</v>
      </c>
      <c r="M108" s="70">
        <f t="shared" si="69"/>
        <v>156</v>
      </c>
      <c r="N108" s="70">
        <f t="shared" si="69"/>
        <v>177</v>
      </c>
      <c r="O108" s="70">
        <f t="shared" ref="O108:P108" si="70">SUMIF(O97:O107,"&gt;0")</f>
        <v>177</v>
      </c>
      <c r="P108" s="70">
        <f t="shared" si="70"/>
        <v>175</v>
      </c>
      <c r="Q108" s="70">
        <f t="shared" si="69"/>
        <v>197</v>
      </c>
      <c r="R108" s="70">
        <f t="shared" si="69"/>
        <v>192.7</v>
      </c>
      <c r="S108" s="70">
        <f t="shared" ref="S108:T108" si="71">SUMIF(S97:S107,"&gt;0")</f>
        <v>192.7</v>
      </c>
      <c r="T108" s="70">
        <f t="shared" si="71"/>
        <v>192.7</v>
      </c>
      <c r="U108" s="70">
        <f t="shared" ref="U108:V108" si="72">SUMIF(U97:U107,"&gt;0")</f>
        <v>154</v>
      </c>
      <c r="V108" s="70">
        <f t="shared" si="72"/>
        <v>145</v>
      </c>
      <c r="W108" s="70">
        <f t="shared" si="69"/>
        <v>118.10000000000001</v>
      </c>
      <c r="X108" s="70">
        <f t="shared" si="69"/>
        <v>119.8</v>
      </c>
      <c r="Y108" s="70">
        <f t="shared" ref="Y108:Z108" si="73">SUMIF(Y97:Y107,"&gt;0")</f>
        <v>119.8</v>
      </c>
      <c r="Z108" s="70">
        <f t="shared" si="73"/>
        <v>118.5</v>
      </c>
      <c r="AA108" s="70">
        <f t="shared" ref="AA108:AB108" si="74">SUMIF(AA97:AA107,"&gt;0")</f>
        <v>118.5</v>
      </c>
      <c r="AB108" s="70">
        <f t="shared" si="74"/>
        <v>68</v>
      </c>
      <c r="AC108" s="70">
        <f t="shared" ref="AC108:AD108" si="75">SUMIF(AC97:AC107,"&gt;0")</f>
        <v>43.900000000000006</v>
      </c>
      <c r="AD108" s="70">
        <f t="shared" si="75"/>
        <v>43.8</v>
      </c>
      <c r="AE108" s="70">
        <f t="shared" ref="AE108" si="76">SUMIF(AE97:AE107,"&gt;0")</f>
        <v>43.6</v>
      </c>
      <c r="AF108" s="70">
        <f t="shared" si="69"/>
        <v>73.5</v>
      </c>
      <c r="AG108" s="104">
        <f>SUM(AG97:AG107)</f>
        <v>0</v>
      </c>
      <c r="AH108" s="46">
        <f t="shared" si="31"/>
        <v>197</v>
      </c>
      <c r="AI108" s="47">
        <f t="shared" si="32"/>
        <v>43.6</v>
      </c>
      <c r="AJ108" s="105">
        <f t="array" ref="AJ108">MIN(IF(B108:AF108&lt;&gt;0,B108:AF108))</f>
        <v>43.6</v>
      </c>
      <c r="BF108" s="82"/>
      <c r="BG108" s="82">
        <v>-372</v>
      </c>
      <c r="BH108" s="82">
        <v>23.2</v>
      </c>
      <c r="BI108" s="82">
        <v>40.200000000000003</v>
      </c>
      <c r="BJ108" s="82">
        <v>0</v>
      </c>
      <c r="BK108" s="82">
        <v>56.5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1"/>
        <v>0</v>
      </c>
      <c r="AI109" s="47">
        <f t="shared" si="32"/>
        <v>0</v>
      </c>
      <c r="BF109" s="82"/>
      <c r="BG109" s="82">
        <v>-372</v>
      </c>
      <c r="BH109" s="82">
        <v>23.2</v>
      </c>
      <c r="BI109" s="82">
        <v>40.200000000000003</v>
      </c>
      <c r="BJ109" s="82">
        <v>0</v>
      </c>
      <c r="BK109" s="82">
        <v>56.5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1"/>
        <v>0</v>
      </c>
      <c r="AI110" s="47">
        <f t="shared" si="32"/>
        <v>0</v>
      </c>
      <c r="BF110" s="82"/>
      <c r="BG110" s="82">
        <v>-492</v>
      </c>
      <c r="BH110" s="82">
        <v>0</v>
      </c>
      <c r="BI110" s="82">
        <v>39.700000000000003</v>
      </c>
      <c r="BJ110" s="82">
        <v>0</v>
      </c>
      <c r="BK110" s="82">
        <v>60.1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1"/>
        <v>0</v>
      </c>
      <c r="AI111" s="47">
        <f t="shared" si="32"/>
        <v>0</v>
      </c>
      <c r="BF111" s="82"/>
      <c r="BG111" s="82">
        <v>-572.5</v>
      </c>
      <c r="BH111" s="82">
        <v>0</v>
      </c>
      <c r="BI111" s="82">
        <v>19.100000000000001</v>
      </c>
      <c r="BJ111" s="82">
        <v>18.899999999999999</v>
      </c>
      <c r="BK111" s="82">
        <v>60.9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>
        <v>0</v>
      </c>
      <c r="Z112" s="70">
        <v>0</v>
      </c>
      <c r="AA112" s="70">
        <v>0</v>
      </c>
      <c r="AB112" s="70">
        <v>0</v>
      </c>
      <c r="AC112" s="70">
        <v>0</v>
      </c>
      <c r="AD112" s="70">
        <v>0</v>
      </c>
      <c r="AE112" s="70">
        <v>0</v>
      </c>
      <c r="AF112" s="70"/>
      <c r="AG112" s="104">
        <f>SUM(AG109:AG111)</f>
        <v>55.4</v>
      </c>
      <c r="AH112" s="46">
        <f t="shared" si="31"/>
        <v>0</v>
      </c>
      <c r="AI112" s="47">
        <f t="shared" si="32"/>
        <v>0</v>
      </c>
      <c r="BF112" s="81"/>
      <c r="BG112" s="82">
        <v>-561.79999999999995</v>
      </c>
      <c r="BH112" s="82">
        <v>0</v>
      </c>
      <c r="BI112" s="82">
        <v>39.5</v>
      </c>
      <c r="BJ112" s="82">
        <v>18.8</v>
      </c>
      <c r="BK112" s="82">
        <v>61.5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77">B71+B78+B96+B92+B108+B112</f>
        <v>2322.12</v>
      </c>
      <c r="C113" s="108">
        <f t="shared" ref="C113:AG113" si="78">C71+C78+C96+C92+C108+C112</f>
        <v>2346.2199999999998</v>
      </c>
      <c r="D113" s="108">
        <f t="shared" si="78"/>
        <v>2343.2199999999998</v>
      </c>
      <c r="E113" s="108">
        <f t="shared" si="78"/>
        <v>2341.7199999999998</v>
      </c>
      <c r="F113" s="108">
        <f t="shared" si="78"/>
        <v>2348.1</v>
      </c>
      <c r="G113" s="108">
        <f t="shared" si="78"/>
        <v>2340.2999999999997</v>
      </c>
      <c r="H113" s="108">
        <f t="shared" si="78"/>
        <v>2324.1</v>
      </c>
      <c r="I113" s="108">
        <f t="shared" si="78"/>
        <v>2345.2000000000003</v>
      </c>
      <c r="J113" s="108">
        <f t="shared" si="78"/>
        <v>2346.1</v>
      </c>
      <c r="K113" s="108">
        <f t="shared" si="78"/>
        <v>2379</v>
      </c>
      <c r="L113" s="108">
        <f t="shared" si="78"/>
        <v>2373.1</v>
      </c>
      <c r="M113" s="108">
        <f t="shared" si="78"/>
        <v>2325.1999999999998</v>
      </c>
      <c r="N113" s="108">
        <f t="shared" si="78"/>
        <v>2361.6999999999998</v>
      </c>
      <c r="O113" s="108">
        <f t="shared" ref="O113:P113" si="79">O71+O78+O96+O92+O108+O112</f>
        <v>2361.6999999999998</v>
      </c>
      <c r="P113" s="108">
        <f t="shared" si="79"/>
        <v>2359.6999999999998</v>
      </c>
      <c r="Q113" s="108">
        <f t="shared" si="78"/>
        <v>2383</v>
      </c>
      <c r="R113" s="108">
        <f t="shared" si="78"/>
        <v>2350.6999999999998</v>
      </c>
      <c r="S113" s="108">
        <f t="shared" ref="S113:T113" si="80">S71+S78+S96+S92+S108+S112</f>
        <v>2375.4</v>
      </c>
      <c r="T113" s="108">
        <f t="shared" si="80"/>
        <v>2375.4</v>
      </c>
      <c r="U113" s="108">
        <f t="shared" ref="U113:V113" si="81">U71+U78+U96+U92+U108+U112</f>
        <v>2367</v>
      </c>
      <c r="V113" s="108">
        <f t="shared" si="81"/>
        <v>2269.5999999999995</v>
      </c>
      <c r="W113" s="108">
        <f t="shared" si="78"/>
        <v>2242.6999999999994</v>
      </c>
      <c r="X113" s="108">
        <f t="shared" si="78"/>
        <v>2243.3999999999996</v>
      </c>
      <c r="Y113" s="108">
        <f t="shared" ref="Y113:Z113" si="82">Y71+Y78+Y96+Y92+Y108+Y112</f>
        <v>2265.5</v>
      </c>
      <c r="Z113" s="108">
        <f t="shared" si="82"/>
        <v>2288.1</v>
      </c>
      <c r="AA113" s="108">
        <f t="shared" ref="AA113:AB113" si="83">AA71+AA78+AA96+AA92+AA108+AA112</f>
        <v>2288.1</v>
      </c>
      <c r="AB113" s="108">
        <f t="shared" si="83"/>
        <v>2467.6999999999998</v>
      </c>
      <c r="AC113" s="108">
        <f t="shared" ref="AC113:AD113" si="84">AC71+AC78+AC96+AC92+AC108+AC112</f>
        <v>2440.7999999999997</v>
      </c>
      <c r="AD113" s="108">
        <f t="shared" si="84"/>
        <v>2440.6999999999998</v>
      </c>
      <c r="AE113" s="108">
        <f t="shared" ref="AE113" si="85">AE71+AE78+AE96+AE92+AE108+AE112</f>
        <v>2457.9</v>
      </c>
      <c r="AF113" s="108">
        <f t="shared" si="78"/>
        <v>2464.7999999999997</v>
      </c>
      <c r="AG113" s="80">
        <f t="shared" si="78"/>
        <v>3169.915</v>
      </c>
      <c r="AH113" s="46">
        <f t="shared" si="31"/>
        <v>2467.6999999999998</v>
      </c>
      <c r="AI113" s="47">
        <f t="shared" si="32"/>
        <v>2242.6999999999994</v>
      </c>
      <c r="BF113" s="81"/>
      <c r="BG113" s="82">
        <v>-514.79999999999995</v>
      </c>
      <c r="BH113" s="82">
        <v>0</v>
      </c>
      <c r="BI113" s="82">
        <v>42.2</v>
      </c>
      <c r="BJ113" s="82">
        <v>19.899999999999999</v>
      </c>
      <c r="BK113" s="82">
        <v>56.4</v>
      </c>
      <c r="BL113" s="82">
        <v>0</v>
      </c>
    </row>
    <row r="114" spans="1:64" ht="15.75" thickBot="1" x14ac:dyDescent="0.3">
      <c r="A114" s="109" t="s">
        <v>142</v>
      </c>
      <c r="B114" s="110">
        <v>50</v>
      </c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>
        <v>160</v>
      </c>
      <c r="AC114" s="110">
        <v>160</v>
      </c>
      <c r="AD114" s="110">
        <v>150</v>
      </c>
      <c r="AE114" s="110">
        <v>130</v>
      </c>
      <c r="AF114" s="110">
        <v>80</v>
      </c>
      <c r="AG114" s="104"/>
      <c r="AH114" s="46">
        <f t="shared" si="31"/>
        <v>160</v>
      </c>
      <c r="AI114" s="47">
        <f t="shared" si="32"/>
        <v>50</v>
      </c>
      <c r="BF114" s="81"/>
      <c r="BG114" s="82">
        <v>-455.6</v>
      </c>
      <c r="BH114" s="82">
        <v>0</v>
      </c>
      <c r="BI114" s="82">
        <v>47</v>
      </c>
      <c r="BJ114" s="82">
        <v>21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86">B113+B114</f>
        <v>2372.12</v>
      </c>
      <c r="C115" s="108">
        <f t="shared" ref="C115:AF115" si="87">C113+C114</f>
        <v>2346.2199999999998</v>
      </c>
      <c r="D115" s="108">
        <f t="shared" si="87"/>
        <v>2343.2199999999998</v>
      </c>
      <c r="E115" s="108">
        <f t="shared" si="87"/>
        <v>2341.7199999999998</v>
      </c>
      <c r="F115" s="108">
        <f t="shared" si="87"/>
        <v>2348.1</v>
      </c>
      <c r="G115" s="108">
        <f t="shared" si="87"/>
        <v>2340.2999999999997</v>
      </c>
      <c r="H115" s="108">
        <f t="shared" si="87"/>
        <v>2324.1</v>
      </c>
      <c r="I115" s="108">
        <f t="shared" si="87"/>
        <v>2345.2000000000003</v>
      </c>
      <c r="J115" s="108">
        <f t="shared" si="87"/>
        <v>2346.1</v>
      </c>
      <c r="K115" s="108">
        <f t="shared" si="87"/>
        <v>2379</v>
      </c>
      <c r="L115" s="108">
        <f t="shared" si="87"/>
        <v>2373.1</v>
      </c>
      <c r="M115" s="108">
        <f t="shared" si="87"/>
        <v>2325.1999999999998</v>
      </c>
      <c r="N115" s="108">
        <f t="shared" si="87"/>
        <v>2361.6999999999998</v>
      </c>
      <c r="O115" s="108">
        <f t="shared" ref="O115:P115" si="88">O113+O114</f>
        <v>2361.6999999999998</v>
      </c>
      <c r="P115" s="108">
        <f t="shared" si="88"/>
        <v>2359.6999999999998</v>
      </c>
      <c r="Q115" s="108">
        <f t="shared" si="87"/>
        <v>2383</v>
      </c>
      <c r="R115" s="108">
        <f t="shared" si="87"/>
        <v>2350.6999999999998</v>
      </c>
      <c r="S115" s="108">
        <f t="shared" ref="S115:T115" si="89">S113+S114</f>
        <v>2375.4</v>
      </c>
      <c r="T115" s="108">
        <f t="shared" si="89"/>
        <v>2375.4</v>
      </c>
      <c r="U115" s="108">
        <f t="shared" ref="U115:V115" si="90">U113+U114</f>
        <v>2367</v>
      </c>
      <c r="V115" s="108">
        <f t="shared" si="90"/>
        <v>2269.5999999999995</v>
      </c>
      <c r="W115" s="108">
        <f t="shared" si="87"/>
        <v>2242.6999999999994</v>
      </c>
      <c r="X115" s="108">
        <f t="shared" si="87"/>
        <v>2243.3999999999996</v>
      </c>
      <c r="Y115" s="108">
        <f t="shared" ref="Y115:Z115" si="91">Y113+Y114</f>
        <v>2265.5</v>
      </c>
      <c r="Z115" s="108">
        <f t="shared" si="91"/>
        <v>2288.1</v>
      </c>
      <c r="AA115" s="108">
        <f t="shared" ref="AA115:AB115" si="92">AA113+AA114</f>
        <v>2288.1</v>
      </c>
      <c r="AB115" s="108">
        <f t="shared" si="92"/>
        <v>2627.7</v>
      </c>
      <c r="AC115" s="108">
        <f t="shared" ref="AC115:AD115" si="93">AC113+AC114</f>
        <v>2600.7999999999997</v>
      </c>
      <c r="AD115" s="108">
        <f t="shared" si="93"/>
        <v>2590.6999999999998</v>
      </c>
      <c r="AE115" s="108">
        <f t="shared" ref="AE115" si="94">AE113+AE114</f>
        <v>2587.9</v>
      </c>
      <c r="AF115" s="108">
        <f t="shared" si="87"/>
        <v>2544.7999999999997</v>
      </c>
      <c r="AG115" s="104">
        <f>AG112+AG108+AG96+AG92+AG71+AG114</f>
        <v>2463.5149999999999</v>
      </c>
      <c r="AH115" s="46">
        <f t="shared" si="31"/>
        <v>2627.7</v>
      </c>
      <c r="AI115" s="47">
        <f t="shared" si="32"/>
        <v>2242.6999999999994</v>
      </c>
      <c r="BF115" s="81"/>
      <c r="BG115" s="82">
        <v>-517.29999999999995</v>
      </c>
      <c r="BH115" s="82">
        <v>0</v>
      </c>
      <c r="BI115" s="82">
        <v>23.3</v>
      </c>
      <c r="BJ115" s="82">
        <v>20.5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95">B115-(B123)</f>
        <v>1784.4199999999998</v>
      </c>
      <c r="C116" s="108">
        <f t="shared" ref="C116:AF116" si="96">C115-(C123)</f>
        <v>1710.2199999999998</v>
      </c>
      <c r="D116" s="108">
        <f t="shared" si="96"/>
        <v>1714.2199999999998</v>
      </c>
      <c r="E116" s="108">
        <f t="shared" si="96"/>
        <v>1699.7199999999998</v>
      </c>
      <c r="F116" s="108">
        <f t="shared" si="96"/>
        <v>1709.8999999999999</v>
      </c>
      <c r="G116" s="108">
        <f t="shared" si="96"/>
        <v>1704.5999999999997</v>
      </c>
      <c r="H116" s="108">
        <f t="shared" si="96"/>
        <v>1721.6999999999998</v>
      </c>
      <c r="I116" s="108">
        <f t="shared" si="96"/>
        <v>1711.0000000000002</v>
      </c>
      <c r="J116" s="108">
        <f t="shared" si="96"/>
        <v>1759.3999999999999</v>
      </c>
      <c r="K116" s="108">
        <f t="shared" si="96"/>
        <v>1787</v>
      </c>
      <c r="L116" s="108">
        <f t="shared" si="96"/>
        <v>1871.1</v>
      </c>
      <c r="M116" s="108">
        <f t="shared" si="96"/>
        <v>1807.1999999999998</v>
      </c>
      <c r="N116" s="108">
        <f t="shared" si="96"/>
        <v>1876.6999999999998</v>
      </c>
      <c r="O116" s="108">
        <f t="shared" ref="O116:P116" si="97">O115-(O123)</f>
        <v>1876.6999999999998</v>
      </c>
      <c r="P116" s="108">
        <f t="shared" si="97"/>
        <v>1909.6999999999998</v>
      </c>
      <c r="Q116" s="108">
        <f t="shared" si="96"/>
        <v>1933</v>
      </c>
      <c r="R116" s="108">
        <f t="shared" si="96"/>
        <v>1978.6999999999998</v>
      </c>
      <c r="S116" s="108">
        <f t="shared" ref="S116:T116" si="98">S115-(S123)</f>
        <v>2003.4</v>
      </c>
      <c r="T116" s="108">
        <f t="shared" si="98"/>
        <v>2003.4</v>
      </c>
      <c r="U116" s="108">
        <f t="shared" ref="U116:V116" si="99">U115-(U123)</f>
        <v>1875</v>
      </c>
      <c r="V116" s="108">
        <f t="shared" si="99"/>
        <v>1697.0999999999995</v>
      </c>
      <c r="W116" s="108">
        <f t="shared" si="96"/>
        <v>1731.9999999999993</v>
      </c>
      <c r="X116" s="108">
        <f t="shared" si="96"/>
        <v>1681.5999999999997</v>
      </c>
      <c r="Y116" s="108">
        <f t="shared" ref="Y116:Z116" si="100">Y115-(Y123)</f>
        <v>1703.7</v>
      </c>
      <c r="Z116" s="108">
        <f t="shared" si="100"/>
        <v>1773.3</v>
      </c>
      <c r="AA116" s="108">
        <f t="shared" ref="AA116:AB116" si="101">AA115-(AA123)</f>
        <v>1773.3</v>
      </c>
      <c r="AB116" s="108">
        <f t="shared" si="101"/>
        <v>2172.1</v>
      </c>
      <c r="AC116" s="108">
        <f t="shared" ref="AC116:AD116" si="102">AC115-(AC123)</f>
        <v>2104.4999999999995</v>
      </c>
      <c r="AD116" s="108">
        <f t="shared" si="102"/>
        <v>2073.3999999999996</v>
      </c>
      <c r="AE116" s="108">
        <f t="shared" ref="AE116" si="103">AE115-(AE123)</f>
        <v>2014.6000000000001</v>
      </c>
      <c r="AF116" s="108">
        <f t="shared" si="96"/>
        <v>1961.4999999999998</v>
      </c>
      <c r="AG116" s="104"/>
      <c r="AH116" s="46">
        <f t="shared" si="31"/>
        <v>2172.1</v>
      </c>
      <c r="AI116" s="47">
        <f t="shared" si="32"/>
        <v>1681.5999999999997</v>
      </c>
      <c r="BF116" s="81"/>
      <c r="BG116" s="82">
        <v>-573.29999999999995</v>
      </c>
      <c r="BH116" s="82">
        <v>0</v>
      </c>
      <c r="BI116" s="82">
        <v>23</v>
      </c>
      <c r="BJ116" s="82">
        <v>20.6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104">IF(B97&lt;0,B97*-1,0)</f>
        <v>587.70000000000005</v>
      </c>
      <c r="C117" s="93">
        <f t="shared" ref="C117:AF122" si="105">IF(C97&lt;0,C97*-1,0)</f>
        <v>636</v>
      </c>
      <c r="D117" s="93">
        <f t="shared" si="105"/>
        <v>629</v>
      </c>
      <c r="E117" s="93">
        <f t="shared" si="105"/>
        <v>642</v>
      </c>
      <c r="F117" s="93">
        <f t="shared" si="105"/>
        <v>638.20000000000005</v>
      </c>
      <c r="G117" s="93">
        <f t="shared" si="105"/>
        <v>635.70000000000005</v>
      </c>
      <c r="H117" s="93">
        <f t="shared" si="105"/>
        <v>602.4</v>
      </c>
      <c r="I117" s="93">
        <f t="shared" si="105"/>
        <v>634.20000000000005</v>
      </c>
      <c r="J117" s="93">
        <f t="shared" si="105"/>
        <v>586.70000000000005</v>
      </c>
      <c r="K117" s="93">
        <f t="shared" si="105"/>
        <v>592</v>
      </c>
      <c r="L117" s="93">
        <f t="shared" si="105"/>
        <v>502</v>
      </c>
      <c r="M117" s="93">
        <f t="shared" si="105"/>
        <v>518</v>
      </c>
      <c r="N117" s="93">
        <f t="shared" si="105"/>
        <v>485</v>
      </c>
      <c r="O117" s="93">
        <f t="shared" ref="O117:P117" si="106">IF(O97&lt;0,O97*-1,0)</f>
        <v>485</v>
      </c>
      <c r="P117" s="93">
        <f t="shared" si="106"/>
        <v>450</v>
      </c>
      <c r="Q117" s="93">
        <f t="shared" si="105"/>
        <v>450</v>
      </c>
      <c r="R117" s="93">
        <f t="shared" si="105"/>
        <v>372</v>
      </c>
      <c r="S117" s="93">
        <f t="shared" ref="S117:T117" si="107">IF(S97&lt;0,S97*-1,0)</f>
        <v>372</v>
      </c>
      <c r="T117" s="93">
        <f t="shared" si="107"/>
        <v>372</v>
      </c>
      <c r="U117" s="93">
        <f t="shared" ref="U117:V117" si="108">IF(U97&lt;0,U97*-1,0)</f>
        <v>492</v>
      </c>
      <c r="V117" s="93">
        <f t="shared" si="108"/>
        <v>572.5</v>
      </c>
      <c r="W117" s="93">
        <f t="shared" si="105"/>
        <v>510.7</v>
      </c>
      <c r="X117" s="93">
        <f t="shared" si="105"/>
        <v>561.79999999999995</v>
      </c>
      <c r="Y117" s="93">
        <f t="shared" ref="Y117:Z117" si="109">IF(Y97&lt;0,Y97*-1,0)</f>
        <v>561.79999999999995</v>
      </c>
      <c r="Z117" s="93">
        <f t="shared" si="109"/>
        <v>514.79999999999995</v>
      </c>
      <c r="AA117" s="93">
        <f t="shared" ref="AA117:AB117" si="110">IF(AA97&lt;0,AA97*-1,0)</f>
        <v>514.79999999999995</v>
      </c>
      <c r="AB117" s="93">
        <f t="shared" si="110"/>
        <v>455.6</v>
      </c>
      <c r="AC117" s="93">
        <f t="shared" ref="AC117:AD117" si="111">IF(AC97&lt;0,AC97*-1,0)</f>
        <v>496.3</v>
      </c>
      <c r="AD117" s="93">
        <f t="shared" si="111"/>
        <v>517.29999999999995</v>
      </c>
      <c r="AE117" s="93">
        <f t="shared" ref="AE117" si="112">IF(AE97&lt;0,AE97*-1,0)</f>
        <v>573.29999999999995</v>
      </c>
      <c r="AF117" s="93">
        <f t="shared" si="105"/>
        <v>583.29999999999995</v>
      </c>
      <c r="AG117" s="61"/>
      <c r="AH117" s="46">
        <f t="shared" si="31"/>
        <v>642</v>
      </c>
      <c r="AI117" s="47">
        <f t="shared" si="32"/>
        <v>372</v>
      </c>
      <c r="BG117" s="82">
        <v>-583.29999999999995</v>
      </c>
      <c r="BH117" s="82">
        <v>0</v>
      </c>
      <c r="BI117" s="82">
        <v>23</v>
      </c>
      <c r="BJ117" s="82">
        <v>20.9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04"/>
        <v>0</v>
      </c>
      <c r="C118" s="93">
        <f t="shared" si="105"/>
        <v>0</v>
      </c>
      <c r="D118" s="93">
        <f t="shared" si="105"/>
        <v>0</v>
      </c>
      <c r="E118" s="93">
        <f t="shared" si="105"/>
        <v>0</v>
      </c>
      <c r="F118" s="93">
        <f t="shared" si="105"/>
        <v>0</v>
      </c>
      <c r="G118" s="93">
        <f t="shared" si="105"/>
        <v>0</v>
      </c>
      <c r="H118" s="93">
        <f t="shared" si="105"/>
        <v>0</v>
      </c>
      <c r="I118" s="93">
        <f t="shared" si="105"/>
        <v>0</v>
      </c>
      <c r="J118" s="93">
        <f t="shared" si="105"/>
        <v>0</v>
      </c>
      <c r="K118" s="93">
        <f t="shared" si="105"/>
        <v>0</v>
      </c>
      <c r="L118" s="93">
        <f t="shared" si="105"/>
        <v>0</v>
      </c>
      <c r="M118" s="93">
        <f t="shared" si="105"/>
        <v>0</v>
      </c>
      <c r="N118" s="93">
        <f t="shared" si="105"/>
        <v>0</v>
      </c>
      <c r="O118" s="93">
        <f t="shared" ref="O118:P118" si="113">IF(O98&lt;0,O98*-1,0)</f>
        <v>0</v>
      </c>
      <c r="P118" s="93">
        <f t="shared" si="113"/>
        <v>0</v>
      </c>
      <c r="Q118" s="93">
        <f t="shared" si="105"/>
        <v>0</v>
      </c>
      <c r="R118" s="93">
        <f t="shared" si="105"/>
        <v>0</v>
      </c>
      <c r="S118" s="93">
        <f t="shared" ref="S118:T118" si="114">IF(S98&lt;0,S98*-1,0)</f>
        <v>0</v>
      </c>
      <c r="T118" s="93">
        <f t="shared" si="114"/>
        <v>0</v>
      </c>
      <c r="U118" s="93">
        <f t="shared" ref="U118:V118" si="115">IF(U98&lt;0,U98*-1,0)</f>
        <v>0</v>
      </c>
      <c r="V118" s="93">
        <f t="shared" si="115"/>
        <v>0</v>
      </c>
      <c r="W118" s="93">
        <f t="shared" si="105"/>
        <v>0</v>
      </c>
      <c r="X118" s="93">
        <f t="shared" si="105"/>
        <v>0</v>
      </c>
      <c r="Y118" s="93">
        <f t="shared" ref="Y118:Z118" si="116">IF(Y98&lt;0,Y98*-1,0)</f>
        <v>0</v>
      </c>
      <c r="Z118" s="93">
        <f t="shared" si="116"/>
        <v>0</v>
      </c>
      <c r="AA118" s="93">
        <f t="shared" ref="AA118:AB118" si="117">IF(AA98&lt;0,AA98*-1,0)</f>
        <v>0</v>
      </c>
      <c r="AB118" s="93">
        <f t="shared" si="117"/>
        <v>0</v>
      </c>
      <c r="AC118" s="93">
        <f t="shared" ref="AC118:AD118" si="118">IF(AC98&lt;0,AC98*-1,0)</f>
        <v>0</v>
      </c>
      <c r="AD118" s="93">
        <f t="shared" si="118"/>
        <v>0</v>
      </c>
      <c r="AE118" s="93">
        <f t="shared" ref="AE118" si="119">IF(AE98&lt;0,AE98*-1,0)</f>
        <v>0</v>
      </c>
      <c r="AF118" s="93">
        <f t="shared" si="105"/>
        <v>0</v>
      </c>
      <c r="AG118" s="64"/>
      <c r="AH118" s="46">
        <f t="shared" si="31"/>
        <v>0</v>
      </c>
      <c r="AI118" s="47">
        <f t="shared" si="32"/>
        <v>0</v>
      </c>
      <c r="AK118" s="49"/>
      <c r="BG118" s="82">
        <v>-587.70000000000005</v>
      </c>
      <c r="BH118" s="82">
        <v>0</v>
      </c>
      <c r="BI118" s="82">
        <v>43.4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04"/>
        <v>0</v>
      </c>
      <c r="C119" s="93">
        <f t="shared" si="105"/>
        <v>0</v>
      </c>
      <c r="D119" s="93">
        <f t="shared" si="105"/>
        <v>0</v>
      </c>
      <c r="E119" s="93">
        <f t="shared" si="105"/>
        <v>0</v>
      </c>
      <c r="F119" s="93">
        <f t="shared" si="105"/>
        <v>0</v>
      </c>
      <c r="G119" s="93">
        <f t="shared" si="105"/>
        <v>0</v>
      </c>
      <c r="H119" s="93">
        <f t="shared" si="105"/>
        <v>0</v>
      </c>
      <c r="I119" s="93">
        <f t="shared" si="105"/>
        <v>0</v>
      </c>
      <c r="J119" s="93">
        <f t="shared" si="105"/>
        <v>0</v>
      </c>
      <c r="K119" s="93">
        <f t="shared" si="105"/>
        <v>0</v>
      </c>
      <c r="L119" s="93">
        <f t="shared" si="105"/>
        <v>0</v>
      </c>
      <c r="M119" s="93">
        <f t="shared" si="105"/>
        <v>0</v>
      </c>
      <c r="N119" s="93">
        <f t="shared" si="105"/>
        <v>0</v>
      </c>
      <c r="O119" s="93">
        <f t="shared" ref="O119:P119" si="120">IF(O99&lt;0,O99*-1,0)</f>
        <v>0</v>
      </c>
      <c r="P119" s="93">
        <f t="shared" si="120"/>
        <v>0</v>
      </c>
      <c r="Q119" s="93">
        <f t="shared" si="105"/>
        <v>0</v>
      </c>
      <c r="R119" s="93">
        <f t="shared" si="105"/>
        <v>0</v>
      </c>
      <c r="S119" s="93">
        <f t="shared" ref="S119:T119" si="121">IF(S99&lt;0,S99*-1,0)</f>
        <v>0</v>
      </c>
      <c r="T119" s="93">
        <f t="shared" si="121"/>
        <v>0</v>
      </c>
      <c r="U119" s="93">
        <f t="shared" ref="U119:V119" si="122">IF(U99&lt;0,U99*-1,0)</f>
        <v>0</v>
      </c>
      <c r="V119" s="93">
        <f t="shared" si="122"/>
        <v>0</v>
      </c>
      <c r="W119" s="93">
        <f t="shared" si="105"/>
        <v>0</v>
      </c>
      <c r="X119" s="93">
        <f t="shared" si="105"/>
        <v>0</v>
      </c>
      <c r="Y119" s="93">
        <f t="shared" ref="Y119:Z119" si="123">IF(Y99&lt;0,Y99*-1,0)</f>
        <v>0</v>
      </c>
      <c r="Z119" s="93">
        <f t="shared" si="123"/>
        <v>0</v>
      </c>
      <c r="AA119" s="93">
        <f t="shared" ref="AA119:AB119" si="124">IF(AA99&lt;0,AA99*-1,0)</f>
        <v>0</v>
      </c>
      <c r="AB119" s="93">
        <f t="shared" si="124"/>
        <v>0</v>
      </c>
      <c r="AC119" s="93">
        <f t="shared" ref="AC119:AD119" si="125">IF(AC99&lt;0,AC99*-1,0)</f>
        <v>0</v>
      </c>
      <c r="AD119" s="93">
        <f t="shared" si="125"/>
        <v>0</v>
      </c>
      <c r="AE119" s="93">
        <f t="shared" ref="AE119" si="126">IF(AE99&lt;0,AE99*-1,0)</f>
        <v>0</v>
      </c>
      <c r="AF119" s="93">
        <f t="shared" si="105"/>
        <v>0</v>
      </c>
      <c r="AG119" s="111"/>
      <c r="AH119" s="46">
        <f t="shared" si="31"/>
        <v>0</v>
      </c>
      <c r="AI119" s="47">
        <f t="shared" si="32"/>
        <v>0</v>
      </c>
    </row>
    <row r="120" spans="1:64" x14ac:dyDescent="0.25">
      <c r="A120" s="96" t="s">
        <v>126</v>
      </c>
      <c r="B120" s="93">
        <f t="shared" si="104"/>
        <v>0</v>
      </c>
      <c r="C120" s="93">
        <f t="shared" si="105"/>
        <v>0</v>
      </c>
      <c r="D120" s="93">
        <f t="shared" si="105"/>
        <v>0</v>
      </c>
      <c r="E120" s="93">
        <f t="shared" si="105"/>
        <v>0</v>
      </c>
      <c r="F120" s="93">
        <f t="shared" si="105"/>
        <v>0</v>
      </c>
      <c r="G120" s="93">
        <f t="shared" si="105"/>
        <v>0</v>
      </c>
      <c r="H120" s="93">
        <f t="shared" si="105"/>
        <v>0</v>
      </c>
      <c r="I120" s="93">
        <f t="shared" si="105"/>
        <v>0</v>
      </c>
      <c r="J120" s="93">
        <f t="shared" si="105"/>
        <v>0</v>
      </c>
      <c r="K120" s="93">
        <f t="shared" si="105"/>
        <v>0</v>
      </c>
      <c r="L120" s="93">
        <f t="shared" si="105"/>
        <v>0</v>
      </c>
      <c r="M120" s="93">
        <f t="shared" si="105"/>
        <v>0</v>
      </c>
      <c r="N120" s="93">
        <f t="shared" si="105"/>
        <v>0</v>
      </c>
      <c r="O120" s="93">
        <f t="shared" ref="O120:P120" si="127">IF(O100&lt;0,O100*-1,0)</f>
        <v>0</v>
      </c>
      <c r="P120" s="93">
        <f t="shared" si="127"/>
        <v>0</v>
      </c>
      <c r="Q120" s="93">
        <f t="shared" si="105"/>
        <v>0</v>
      </c>
      <c r="R120" s="93">
        <f t="shared" si="105"/>
        <v>0</v>
      </c>
      <c r="S120" s="93">
        <f t="shared" ref="S120:T120" si="128">IF(S100&lt;0,S100*-1,0)</f>
        <v>0</v>
      </c>
      <c r="T120" s="93">
        <f t="shared" si="128"/>
        <v>0</v>
      </c>
      <c r="U120" s="93">
        <f t="shared" ref="U120:V120" si="129">IF(U100&lt;0,U100*-1,0)</f>
        <v>0</v>
      </c>
      <c r="V120" s="93">
        <f t="shared" si="129"/>
        <v>0</v>
      </c>
      <c r="W120" s="93">
        <f t="shared" si="105"/>
        <v>0</v>
      </c>
      <c r="X120" s="93">
        <f t="shared" si="105"/>
        <v>0</v>
      </c>
      <c r="Y120" s="93">
        <f t="shared" ref="Y120:Z120" si="130">IF(Y100&lt;0,Y100*-1,0)</f>
        <v>0</v>
      </c>
      <c r="Z120" s="93">
        <f t="shared" si="130"/>
        <v>0</v>
      </c>
      <c r="AA120" s="93">
        <f t="shared" ref="AA120:AB120" si="131">IF(AA100&lt;0,AA100*-1,0)</f>
        <v>0</v>
      </c>
      <c r="AB120" s="93">
        <f t="shared" si="131"/>
        <v>0</v>
      </c>
      <c r="AC120" s="93">
        <f t="shared" ref="AC120:AD120" si="132">IF(AC100&lt;0,AC100*-1,0)</f>
        <v>0</v>
      </c>
      <c r="AD120" s="93">
        <f t="shared" si="132"/>
        <v>0</v>
      </c>
      <c r="AE120" s="93">
        <f t="shared" ref="AE120" si="133">IF(AE100&lt;0,AE100*-1,0)</f>
        <v>0</v>
      </c>
      <c r="AF120" s="93">
        <f t="shared" si="105"/>
        <v>0</v>
      </c>
      <c r="AG120" s="111"/>
      <c r="AH120" s="46">
        <f t="shared" si="31"/>
        <v>0</v>
      </c>
      <c r="AI120" s="47">
        <f t="shared" si="32"/>
        <v>0</v>
      </c>
    </row>
    <row r="121" spans="1:64" x14ac:dyDescent="0.25">
      <c r="A121" s="96" t="s">
        <v>128</v>
      </c>
      <c r="B121" s="93">
        <f t="shared" si="104"/>
        <v>0</v>
      </c>
      <c r="C121" s="93">
        <f t="shared" si="105"/>
        <v>0</v>
      </c>
      <c r="D121" s="93">
        <f t="shared" si="105"/>
        <v>0</v>
      </c>
      <c r="E121" s="93">
        <f t="shared" si="105"/>
        <v>0</v>
      </c>
      <c r="F121" s="93">
        <f t="shared" si="105"/>
        <v>0</v>
      </c>
      <c r="G121" s="93">
        <f t="shared" si="105"/>
        <v>0</v>
      </c>
      <c r="H121" s="93">
        <f t="shared" si="105"/>
        <v>0</v>
      </c>
      <c r="I121" s="93">
        <f t="shared" si="105"/>
        <v>0</v>
      </c>
      <c r="J121" s="93">
        <f t="shared" si="105"/>
        <v>0</v>
      </c>
      <c r="K121" s="93">
        <f t="shared" si="105"/>
        <v>0</v>
      </c>
      <c r="L121" s="93">
        <f t="shared" si="105"/>
        <v>0</v>
      </c>
      <c r="M121" s="93">
        <f t="shared" si="105"/>
        <v>0</v>
      </c>
      <c r="N121" s="93">
        <f t="shared" si="105"/>
        <v>0</v>
      </c>
      <c r="O121" s="93">
        <f t="shared" ref="O121:P121" si="134">IF(O101&lt;0,O101*-1,0)</f>
        <v>0</v>
      </c>
      <c r="P121" s="93">
        <f t="shared" si="134"/>
        <v>0</v>
      </c>
      <c r="Q121" s="93">
        <f t="shared" si="105"/>
        <v>0</v>
      </c>
      <c r="R121" s="93">
        <f t="shared" si="105"/>
        <v>0</v>
      </c>
      <c r="S121" s="93">
        <f t="shared" ref="S121:T121" si="135">IF(S101&lt;0,S101*-1,0)</f>
        <v>0</v>
      </c>
      <c r="T121" s="93">
        <f t="shared" si="135"/>
        <v>0</v>
      </c>
      <c r="U121" s="93">
        <f t="shared" ref="U121:V121" si="136">IF(U101&lt;0,U101*-1,0)</f>
        <v>0</v>
      </c>
      <c r="V121" s="93">
        <f t="shared" si="136"/>
        <v>0</v>
      </c>
      <c r="W121" s="93">
        <f t="shared" si="105"/>
        <v>0</v>
      </c>
      <c r="X121" s="93">
        <f t="shared" si="105"/>
        <v>0</v>
      </c>
      <c r="Y121" s="93">
        <f t="shared" ref="Y121:Z121" si="137">IF(Y101&lt;0,Y101*-1,0)</f>
        <v>0</v>
      </c>
      <c r="Z121" s="93">
        <f t="shared" si="137"/>
        <v>0</v>
      </c>
      <c r="AA121" s="93">
        <f t="shared" ref="AA121:AB121" si="138">IF(AA101&lt;0,AA101*-1,0)</f>
        <v>0</v>
      </c>
      <c r="AB121" s="93">
        <f t="shared" si="138"/>
        <v>0</v>
      </c>
      <c r="AC121" s="93">
        <f t="shared" ref="AC121:AD121" si="139">IF(AC101&lt;0,AC101*-1,0)</f>
        <v>0</v>
      </c>
      <c r="AD121" s="93">
        <f t="shared" si="139"/>
        <v>0</v>
      </c>
      <c r="AE121" s="93">
        <f t="shared" ref="AE121" si="140">IF(AE101&lt;0,AE101*-1,0)</f>
        <v>0</v>
      </c>
      <c r="AF121" s="93">
        <f t="shared" si="105"/>
        <v>0</v>
      </c>
      <c r="AG121" s="111"/>
      <c r="AH121" s="46">
        <f t="shared" si="31"/>
        <v>0</v>
      </c>
      <c r="AI121" s="47">
        <f t="shared" si="32"/>
        <v>0</v>
      </c>
    </row>
    <row r="122" spans="1:64" ht="15.75" thickBot="1" x14ac:dyDescent="0.3">
      <c r="A122" s="96" t="s">
        <v>130</v>
      </c>
      <c r="B122" s="93">
        <f t="shared" si="104"/>
        <v>0</v>
      </c>
      <c r="C122" s="93">
        <f t="shared" si="105"/>
        <v>0</v>
      </c>
      <c r="D122" s="93">
        <f t="shared" si="105"/>
        <v>0</v>
      </c>
      <c r="E122" s="93">
        <f t="shared" si="105"/>
        <v>0</v>
      </c>
      <c r="F122" s="93">
        <f t="shared" si="105"/>
        <v>0</v>
      </c>
      <c r="G122" s="93">
        <f t="shared" si="105"/>
        <v>0</v>
      </c>
      <c r="H122" s="93">
        <f t="shared" si="105"/>
        <v>0</v>
      </c>
      <c r="I122" s="93">
        <f t="shared" si="105"/>
        <v>0</v>
      </c>
      <c r="J122" s="93">
        <f t="shared" si="105"/>
        <v>0</v>
      </c>
      <c r="K122" s="93">
        <f t="shared" si="105"/>
        <v>0</v>
      </c>
      <c r="L122" s="93">
        <f t="shared" si="105"/>
        <v>0</v>
      </c>
      <c r="M122" s="93">
        <f t="shared" si="105"/>
        <v>0</v>
      </c>
      <c r="N122" s="93">
        <f t="shared" si="105"/>
        <v>0</v>
      </c>
      <c r="O122" s="93">
        <f t="shared" ref="O122:P122" si="141">IF(O102&lt;0,O102*-1,0)</f>
        <v>0</v>
      </c>
      <c r="P122" s="93">
        <f t="shared" si="141"/>
        <v>0</v>
      </c>
      <c r="Q122" s="93">
        <f t="shared" si="105"/>
        <v>0</v>
      </c>
      <c r="R122" s="93">
        <f t="shared" si="105"/>
        <v>0</v>
      </c>
      <c r="S122" s="93">
        <f t="shared" ref="S122:T122" si="142">IF(S102&lt;0,S102*-1,0)</f>
        <v>0</v>
      </c>
      <c r="T122" s="93">
        <f t="shared" si="142"/>
        <v>0</v>
      </c>
      <c r="U122" s="93">
        <f t="shared" ref="U122:V122" si="143">IF(U102&lt;0,U102*-1,0)</f>
        <v>0</v>
      </c>
      <c r="V122" s="93">
        <f t="shared" si="143"/>
        <v>0</v>
      </c>
      <c r="W122" s="93">
        <f t="shared" si="105"/>
        <v>0</v>
      </c>
      <c r="X122" s="93">
        <f t="shared" si="105"/>
        <v>0</v>
      </c>
      <c r="Y122" s="93">
        <f t="shared" ref="Y122:Z122" si="144">IF(Y102&lt;0,Y102*-1,0)</f>
        <v>0</v>
      </c>
      <c r="Z122" s="93">
        <f t="shared" si="144"/>
        <v>0</v>
      </c>
      <c r="AA122" s="93">
        <f t="shared" ref="AA122:AB122" si="145">IF(AA102&lt;0,AA102*-1,0)</f>
        <v>0</v>
      </c>
      <c r="AB122" s="93">
        <f t="shared" si="145"/>
        <v>0</v>
      </c>
      <c r="AC122" s="93">
        <f t="shared" ref="AC122:AD122" si="146">IF(AC102&lt;0,AC102*-1,0)</f>
        <v>0</v>
      </c>
      <c r="AD122" s="93">
        <f t="shared" si="146"/>
        <v>0</v>
      </c>
      <c r="AE122" s="93">
        <f t="shared" ref="AE122" si="147">IF(AE102&lt;0,AE102*-1,0)</f>
        <v>0</v>
      </c>
      <c r="AF122" s="93">
        <f t="shared" si="105"/>
        <v>0</v>
      </c>
      <c r="AG122" s="103"/>
      <c r="AH122" s="46">
        <f t="shared" si="31"/>
        <v>0</v>
      </c>
      <c r="AI122" s="47">
        <f t="shared" si="32"/>
        <v>0</v>
      </c>
    </row>
    <row r="123" spans="1:64" ht="15.75" thickBot="1" x14ac:dyDescent="0.3">
      <c r="A123" s="112" t="s">
        <v>145</v>
      </c>
      <c r="B123" s="70">
        <f t="shared" ref="B123" si="148">SUM(B117:B122)</f>
        <v>587.70000000000005</v>
      </c>
      <c r="C123" s="70">
        <f t="shared" ref="C123:AF123" si="149">SUM(C117:C122)</f>
        <v>636</v>
      </c>
      <c r="D123" s="70">
        <f t="shared" si="149"/>
        <v>629</v>
      </c>
      <c r="E123" s="70">
        <f t="shared" si="149"/>
        <v>642</v>
      </c>
      <c r="F123" s="70">
        <f t="shared" si="149"/>
        <v>638.20000000000005</v>
      </c>
      <c r="G123" s="70">
        <f t="shared" si="149"/>
        <v>635.70000000000005</v>
      </c>
      <c r="H123" s="70">
        <f t="shared" si="149"/>
        <v>602.4</v>
      </c>
      <c r="I123" s="70">
        <f t="shared" si="149"/>
        <v>634.20000000000005</v>
      </c>
      <c r="J123" s="70">
        <f t="shared" si="149"/>
        <v>586.70000000000005</v>
      </c>
      <c r="K123" s="70">
        <f t="shared" si="149"/>
        <v>592</v>
      </c>
      <c r="L123" s="70">
        <f t="shared" si="149"/>
        <v>502</v>
      </c>
      <c r="M123" s="70">
        <f t="shared" si="149"/>
        <v>518</v>
      </c>
      <c r="N123" s="70">
        <f t="shared" si="149"/>
        <v>485</v>
      </c>
      <c r="O123" s="70">
        <f t="shared" ref="O123:P123" si="150">SUM(O117:O122)</f>
        <v>485</v>
      </c>
      <c r="P123" s="70">
        <f t="shared" si="150"/>
        <v>450</v>
      </c>
      <c r="Q123" s="70">
        <f t="shared" si="149"/>
        <v>450</v>
      </c>
      <c r="R123" s="70">
        <f t="shared" si="149"/>
        <v>372</v>
      </c>
      <c r="S123" s="70">
        <f t="shared" ref="S123:T123" si="151">SUM(S117:S122)</f>
        <v>372</v>
      </c>
      <c r="T123" s="70">
        <f t="shared" si="151"/>
        <v>372</v>
      </c>
      <c r="U123" s="70">
        <f t="shared" ref="U123:V123" si="152">SUM(U117:U122)</f>
        <v>492</v>
      </c>
      <c r="V123" s="70">
        <f t="shared" si="152"/>
        <v>572.5</v>
      </c>
      <c r="W123" s="70">
        <f t="shared" si="149"/>
        <v>510.7</v>
      </c>
      <c r="X123" s="70">
        <f t="shared" si="149"/>
        <v>561.79999999999995</v>
      </c>
      <c r="Y123" s="70">
        <f t="shared" ref="Y123:Z123" si="153">SUM(Y117:Y122)</f>
        <v>561.79999999999995</v>
      </c>
      <c r="Z123" s="70">
        <f t="shared" si="153"/>
        <v>514.79999999999995</v>
      </c>
      <c r="AA123" s="70">
        <f t="shared" ref="AA123:AB123" si="154">SUM(AA117:AA122)</f>
        <v>514.79999999999995</v>
      </c>
      <c r="AB123" s="70">
        <f t="shared" si="154"/>
        <v>455.6</v>
      </c>
      <c r="AC123" s="70">
        <f t="shared" ref="AC123:AD123" si="155">SUM(AC117:AC122)</f>
        <v>496.3</v>
      </c>
      <c r="AD123" s="70">
        <f t="shared" si="155"/>
        <v>517.29999999999995</v>
      </c>
      <c r="AE123" s="70">
        <f t="shared" ref="AE123" si="156">SUM(AE117:AE122)</f>
        <v>573.29999999999995</v>
      </c>
      <c r="AF123" s="70">
        <f t="shared" si="149"/>
        <v>583.29999999999995</v>
      </c>
      <c r="AG123" s="104"/>
      <c r="AH123" s="46">
        <f t="shared" si="31"/>
        <v>642</v>
      </c>
      <c r="AI123" s="47">
        <f t="shared" si="32"/>
        <v>372</v>
      </c>
      <c r="AJ123" s="105">
        <f t="array" ref="AJ123">MIN(IF(B123:AF123&lt;&gt;0,B123:AF123))</f>
        <v>372</v>
      </c>
    </row>
    <row r="124" spans="1:64" ht="15.75" thickBot="1" x14ac:dyDescent="0.3">
      <c r="A124" s="87" t="s">
        <v>146</v>
      </c>
      <c r="B124" s="70">
        <f t="shared" ref="B124" si="157">B108-B123</f>
        <v>-511.30000000000007</v>
      </c>
      <c r="C124" s="70">
        <f t="shared" ref="C124:AF124" si="158">C108-C123</f>
        <v>-535</v>
      </c>
      <c r="D124" s="70">
        <f t="shared" si="158"/>
        <v>-532.4</v>
      </c>
      <c r="E124" s="70">
        <f t="shared" si="158"/>
        <v>-542.9</v>
      </c>
      <c r="F124" s="70">
        <f t="shared" si="158"/>
        <v>-541.80000000000007</v>
      </c>
      <c r="G124" s="70">
        <f t="shared" si="158"/>
        <v>-541.1</v>
      </c>
      <c r="H124" s="70">
        <f t="shared" si="158"/>
        <v>-511.59999999999997</v>
      </c>
      <c r="I124" s="70">
        <f t="shared" si="158"/>
        <v>-503.80000000000007</v>
      </c>
      <c r="J124" s="70">
        <f t="shared" si="158"/>
        <v>-448.50000000000006</v>
      </c>
      <c r="K124" s="70">
        <f t="shared" si="158"/>
        <v>-440.6</v>
      </c>
      <c r="L124" s="70">
        <f t="shared" si="158"/>
        <v>-348.1</v>
      </c>
      <c r="M124" s="70">
        <f t="shared" si="158"/>
        <v>-362</v>
      </c>
      <c r="N124" s="70">
        <f t="shared" si="158"/>
        <v>-308</v>
      </c>
      <c r="O124" s="70">
        <f t="shared" ref="O124:P124" si="159">O108-O123</f>
        <v>-308</v>
      </c>
      <c r="P124" s="70">
        <f t="shared" si="159"/>
        <v>-275</v>
      </c>
      <c r="Q124" s="70">
        <f t="shared" si="158"/>
        <v>-253</v>
      </c>
      <c r="R124" s="70">
        <f t="shared" si="158"/>
        <v>-179.3</v>
      </c>
      <c r="S124" s="70">
        <f t="shared" ref="S124:T124" si="160">S108-S123</f>
        <v>-179.3</v>
      </c>
      <c r="T124" s="70">
        <f t="shared" si="160"/>
        <v>-179.3</v>
      </c>
      <c r="U124" s="70">
        <f t="shared" ref="U124:V124" si="161">U108-U123</f>
        <v>-338</v>
      </c>
      <c r="V124" s="70">
        <f t="shared" si="161"/>
        <v>-427.5</v>
      </c>
      <c r="W124" s="70">
        <f t="shared" si="158"/>
        <v>-392.59999999999997</v>
      </c>
      <c r="X124" s="70">
        <f t="shared" si="158"/>
        <v>-441.99999999999994</v>
      </c>
      <c r="Y124" s="70">
        <f t="shared" ref="Y124:Z124" si="162">Y108-Y123</f>
        <v>-441.99999999999994</v>
      </c>
      <c r="Z124" s="70">
        <f t="shared" si="162"/>
        <v>-396.29999999999995</v>
      </c>
      <c r="AA124" s="70">
        <f t="shared" ref="AA124:AB124" si="163">AA108-AA123</f>
        <v>-396.29999999999995</v>
      </c>
      <c r="AB124" s="70">
        <f t="shared" si="163"/>
        <v>-387.6</v>
      </c>
      <c r="AC124" s="70">
        <f t="shared" ref="AC124:AD124" si="164">AC108-AC123</f>
        <v>-452.4</v>
      </c>
      <c r="AD124" s="70">
        <f t="shared" si="164"/>
        <v>-473.49999999999994</v>
      </c>
      <c r="AE124" s="70">
        <f t="shared" ref="AE124" si="165">AE108-AE123</f>
        <v>-529.69999999999993</v>
      </c>
      <c r="AF124" s="70">
        <f t="shared" si="158"/>
        <v>-509.79999999999995</v>
      </c>
      <c r="AG124" s="104"/>
      <c r="AH124" s="46">
        <f t="shared" si="31"/>
        <v>-179.3</v>
      </c>
      <c r="AI124" s="47">
        <f t="shared" si="32"/>
        <v>-542.9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1"/>
        <v>0</v>
      </c>
      <c r="AI125" s="47">
        <f t="shared" si="32"/>
        <v>0</v>
      </c>
    </row>
    <row r="126" spans="1:64" x14ac:dyDescent="0.25">
      <c r="A126" s="116" t="s">
        <v>148</v>
      </c>
      <c r="B126" s="117">
        <v>50.045000000000002</v>
      </c>
      <c r="C126" s="117">
        <v>50.045000000000002</v>
      </c>
      <c r="D126" s="117">
        <v>49.963000000000001</v>
      </c>
      <c r="E126" s="117">
        <v>49.963000000000001</v>
      </c>
      <c r="F126" s="117">
        <v>50.017000000000003</v>
      </c>
      <c r="G126" s="117">
        <v>49.96</v>
      </c>
      <c r="H126" s="117">
        <v>50.052</v>
      </c>
      <c r="I126" s="117">
        <v>50.023000000000003</v>
      </c>
      <c r="J126" s="117">
        <v>50.027000000000001</v>
      </c>
      <c r="K126" s="117">
        <v>49.966999999999999</v>
      </c>
      <c r="L126" s="117">
        <v>49.994999999999997</v>
      </c>
      <c r="M126" s="117">
        <v>49.9</v>
      </c>
      <c r="N126" s="117">
        <v>50.06</v>
      </c>
      <c r="O126" s="117">
        <v>50.06</v>
      </c>
      <c r="P126" s="117">
        <v>49.94</v>
      </c>
      <c r="Q126" s="117">
        <v>50</v>
      </c>
      <c r="R126" s="117">
        <v>50.07</v>
      </c>
      <c r="S126" s="117">
        <v>50.07</v>
      </c>
      <c r="T126" s="117">
        <v>50.07</v>
      </c>
      <c r="U126" s="117">
        <v>49.951000000000001</v>
      </c>
      <c r="V126" s="117">
        <v>49.941000000000003</v>
      </c>
      <c r="W126" s="117"/>
      <c r="X126" s="117"/>
      <c r="Y126" s="117"/>
      <c r="Z126" s="117">
        <v>50.006999999999998</v>
      </c>
      <c r="AA126" s="117">
        <v>50.006999999999998</v>
      </c>
      <c r="AB126" s="117">
        <v>50.005000000000003</v>
      </c>
      <c r="AC126" s="117">
        <v>50</v>
      </c>
      <c r="AD126" s="117">
        <v>50</v>
      </c>
      <c r="AE126" s="117">
        <v>49.905999999999999</v>
      </c>
      <c r="AF126" s="117">
        <v>49.905999999999999</v>
      </c>
      <c r="AG126" s="118"/>
      <c r="AH126" s="46">
        <f t="shared" si="31"/>
        <v>50.07</v>
      </c>
      <c r="AI126" s="47">
        <f t="shared" si="32"/>
        <v>49.9</v>
      </c>
    </row>
    <row r="127" spans="1:64" x14ac:dyDescent="0.25">
      <c r="A127" s="119" t="s">
        <v>149</v>
      </c>
      <c r="B127" s="43">
        <v>134.30000000000001</v>
      </c>
      <c r="C127" s="43">
        <v>132.1</v>
      </c>
      <c r="D127" s="43">
        <v>132.1</v>
      </c>
      <c r="E127" s="43">
        <v>132.6</v>
      </c>
      <c r="F127" s="43">
        <v>133.5</v>
      </c>
      <c r="G127" s="43">
        <v>133.1</v>
      </c>
      <c r="H127" s="43">
        <v>134</v>
      </c>
      <c r="I127" s="43">
        <v>133.80000000000001</v>
      </c>
      <c r="J127" s="43">
        <v>131.19999999999999</v>
      </c>
      <c r="K127" s="43">
        <v>129</v>
      </c>
      <c r="L127" s="43">
        <v>129</v>
      </c>
      <c r="M127" s="43">
        <v>131</v>
      </c>
      <c r="N127" s="43">
        <v>130.80000000000001</v>
      </c>
      <c r="O127" s="43">
        <v>130.80000000000001</v>
      </c>
      <c r="P127" s="43">
        <v>130.80000000000001</v>
      </c>
      <c r="Q127" s="43">
        <v>133.80000000000001</v>
      </c>
      <c r="R127" s="43">
        <v>133</v>
      </c>
      <c r="S127" s="43">
        <v>133</v>
      </c>
      <c r="T127" s="43">
        <v>133</v>
      </c>
      <c r="U127" s="43">
        <v>132.9</v>
      </c>
      <c r="V127" s="43">
        <v>132.9</v>
      </c>
      <c r="W127" s="43"/>
      <c r="X127" s="43"/>
      <c r="Y127" s="43"/>
      <c r="Z127" s="43">
        <v>130.1</v>
      </c>
      <c r="AA127" s="43">
        <v>130.1</v>
      </c>
      <c r="AB127" s="43">
        <v>134.30000000000001</v>
      </c>
      <c r="AC127" s="43">
        <v>134.30000000000001</v>
      </c>
      <c r="AD127" s="43">
        <v>134.30000000000001</v>
      </c>
      <c r="AE127" s="43">
        <v>132.6</v>
      </c>
      <c r="AF127" s="43">
        <v>132.6</v>
      </c>
      <c r="AG127" s="120"/>
      <c r="AH127" s="46">
        <f t="shared" si="31"/>
        <v>134.30000000000001</v>
      </c>
      <c r="AI127" s="47">
        <f t="shared" si="32"/>
        <v>129</v>
      </c>
    </row>
    <row r="128" spans="1:64" x14ac:dyDescent="0.25">
      <c r="A128" s="119" t="s">
        <v>150</v>
      </c>
      <c r="B128" s="43">
        <v>130.9</v>
      </c>
      <c r="C128" s="43">
        <v>129.9</v>
      </c>
      <c r="D128" s="43">
        <v>130.19999999999999</v>
      </c>
      <c r="E128" s="43">
        <v>130.4</v>
      </c>
      <c r="F128" s="43">
        <v>130.69999999999999</v>
      </c>
      <c r="G128" s="43">
        <v>131.1</v>
      </c>
      <c r="H128" s="43">
        <v>132.1</v>
      </c>
      <c r="I128" s="43">
        <v>132</v>
      </c>
      <c r="J128" s="43">
        <v>129.9</v>
      </c>
      <c r="K128" s="43">
        <v>128</v>
      </c>
      <c r="L128" s="43">
        <v>129.5</v>
      </c>
      <c r="M128" s="43">
        <v>128.19999999999999</v>
      </c>
      <c r="N128" s="43">
        <v>128.5</v>
      </c>
      <c r="O128" s="43">
        <v>128.5</v>
      </c>
      <c r="P128" s="43">
        <v>128.5</v>
      </c>
      <c r="Q128" s="43">
        <v>130.77000000000001</v>
      </c>
      <c r="R128" s="43">
        <v>130.5</v>
      </c>
      <c r="S128" s="43">
        <v>130.5</v>
      </c>
      <c r="T128" s="43">
        <v>130.5</v>
      </c>
      <c r="U128" s="43">
        <v>128.9</v>
      </c>
      <c r="V128" s="43">
        <v>128.9</v>
      </c>
      <c r="W128" s="43"/>
      <c r="X128" s="43"/>
      <c r="Y128" s="43"/>
      <c r="Z128" s="43">
        <v>127.5</v>
      </c>
      <c r="AA128" s="43">
        <v>127.5</v>
      </c>
      <c r="AB128" s="43">
        <v>127.5</v>
      </c>
      <c r="AC128" s="43">
        <v>127.5</v>
      </c>
      <c r="AD128" s="43">
        <v>127.5</v>
      </c>
      <c r="AE128" s="43">
        <v>130.69</v>
      </c>
      <c r="AF128" s="43">
        <v>130.69</v>
      </c>
      <c r="AG128" s="120"/>
      <c r="AH128" s="46">
        <f t="shared" si="31"/>
        <v>132.1</v>
      </c>
      <c r="AI128" s="47">
        <f t="shared" si="32"/>
        <v>127.5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1"/>
        <v>0</v>
      </c>
      <c r="AI129" s="47">
        <f t="shared" si="32"/>
        <v>0</v>
      </c>
    </row>
    <row r="130" spans="1:35" x14ac:dyDescent="0.25">
      <c r="A130" s="119" t="s">
        <v>152</v>
      </c>
      <c r="B130" s="43">
        <v>132.6</v>
      </c>
      <c r="C130" s="43">
        <v>132.6</v>
      </c>
      <c r="D130" s="43">
        <v>133.69999999999999</v>
      </c>
      <c r="E130" s="43">
        <v>133</v>
      </c>
      <c r="F130" s="43">
        <v>133.80000000000001</v>
      </c>
      <c r="G130" s="43">
        <v>133.69999999999999</v>
      </c>
      <c r="H130" s="43">
        <v>134.19999999999999</v>
      </c>
      <c r="I130" s="43">
        <v>131.4</v>
      </c>
      <c r="J130" s="43">
        <v>132.5</v>
      </c>
      <c r="K130" s="43">
        <v>133.6</v>
      </c>
      <c r="L130" s="43">
        <v>131.69999999999999</v>
      </c>
      <c r="M130" s="43">
        <v>132.19999999999999</v>
      </c>
      <c r="N130" s="43">
        <v>133.19999999999999</v>
      </c>
      <c r="O130" s="43">
        <v>133.19999999999999</v>
      </c>
      <c r="P130" s="43">
        <v>133.19999999999999</v>
      </c>
      <c r="Q130" s="43">
        <v>132.1</v>
      </c>
      <c r="R130" s="43">
        <v>132.69999999999999</v>
      </c>
      <c r="S130" s="43">
        <v>132.69999999999999</v>
      </c>
      <c r="T130" s="43">
        <v>132.69999999999999</v>
      </c>
      <c r="U130" s="43">
        <v>131.30000000000001</v>
      </c>
      <c r="V130" s="43">
        <v>131.30000000000001</v>
      </c>
      <c r="W130" s="43"/>
      <c r="X130" s="43"/>
      <c r="Y130" s="43"/>
      <c r="Z130" s="43">
        <v>132.19999999999999</v>
      </c>
      <c r="AA130" s="43">
        <v>132.19999999999999</v>
      </c>
      <c r="AB130" s="43">
        <v>132.19999999999999</v>
      </c>
      <c r="AC130" s="43">
        <v>132.19999999999999</v>
      </c>
      <c r="AD130" s="43">
        <v>132.19999999999999</v>
      </c>
      <c r="AE130" s="43">
        <v>133.30000000000001</v>
      </c>
      <c r="AF130" s="43">
        <v>133.30000000000001</v>
      </c>
      <c r="AG130" s="120"/>
      <c r="AH130" s="46">
        <f t="shared" si="31"/>
        <v>134.19999999999999</v>
      </c>
      <c r="AI130" s="47">
        <f t="shared" si="32"/>
        <v>131.30000000000001</v>
      </c>
    </row>
    <row r="131" spans="1:35" x14ac:dyDescent="0.25">
      <c r="A131" s="121" t="s">
        <v>153</v>
      </c>
      <c r="B131" s="122">
        <v>128.9</v>
      </c>
      <c r="C131" s="122">
        <v>133</v>
      </c>
      <c r="D131" s="122">
        <v>132.9</v>
      </c>
      <c r="E131" s="122">
        <v>131.80000000000001</v>
      </c>
      <c r="F131" s="122">
        <v>135</v>
      </c>
      <c r="G131" s="122">
        <v>132.80000000000001</v>
      </c>
      <c r="H131" s="122">
        <v>134.5</v>
      </c>
      <c r="I131" s="122">
        <v>132.69999999999999</v>
      </c>
      <c r="J131" s="122">
        <v>133.5</v>
      </c>
      <c r="K131" s="122">
        <v>136</v>
      </c>
      <c r="L131" s="122">
        <v>132.19999999999999</v>
      </c>
      <c r="M131" s="122">
        <v>130.69999999999999</v>
      </c>
      <c r="N131" s="122">
        <v>133.19999999999999</v>
      </c>
      <c r="O131" s="122">
        <v>133.19999999999999</v>
      </c>
      <c r="P131" s="122">
        <v>133.19999999999999</v>
      </c>
      <c r="Q131" s="122">
        <v>131.4</v>
      </c>
      <c r="R131" s="122">
        <v>133.30000000000001</v>
      </c>
      <c r="S131" s="122">
        <v>133.30000000000001</v>
      </c>
      <c r="T131" s="122">
        <v>133.30000000000001</v>
      </c>
      <c r="U131" s="122">
        <v>131.9</v>
      </c>
      <c r="V131" s="122">
        <v>131.9</v>
      </c>
      <c r="W131" s="122"/>
      <c r="X131" s="122"/>
      <c r="Y131" s="122"/>
      <c r="Z131" s="122">
        <v>134.69999999999999</v>
      </c>
      <c r="AA131" s="122">
        <v>134.69999999999999</v>
      </c>
      <c r="AB131" s="122">
        <v>134.69999999999999</v>
      </c>
      <c r="AC131" s="122">
        <v>134.69999999999999</v>
      </c>
      <c r="AD131" s="122">
        <v>134.69999999999999</v>
      </c>
      <c r="AE131" s="122">
        <v>134.30000000000001</v>
      </c>
      <c r="AF131" s="122">
        <v>134.30000000000001</v>
      </c>
      <c r="AG131" s="123"/>
      <c r="AH131" s="46">
        <f t="shared" si="31"/>
        <v>136</v>
      </c>
      <c r="AI131" s="47">
        <f t="shared" si="32"/>
        <v>128.9</v>
      </c>
    </row>
    <row r="132" spans="1:35" x14ac:dyDescent="0.25">
      <c r="A132" s="119" t="s">
        <v>154</v>
      </c>
      <c r="B132" s="43">
        <v>113.2</v>
      </c>
      <c r="C132" s="43">
        <v>121</v>
      </c>
      <c r="D132" s="43">
        <v>130</v>
      </c>
      <c r="E132" s="43">
        <v>131.1</v>
      </c>
      <c r="F132" s="43">
        <v>123</v>
      </c>
      <c r="G132" s="43">
        <v>119.2</v>
      </c>
      <c r="H132" s="43">
        <v>123.4</v>
      </c>
      <c r="I132" s="43">
        <v>118.4</v>
      </c>
      <c r="J132" s="43">
        <v>119.2</v>
      </c>
      <c r="K132" s="43">
        <v>126.5</v>
      </c>
      <c r="L132" s="43">
        <v>123.6</v>
      </c>
      <c r="M132" s="43">
        <v>130.5</v>
      </c>
      <c r="N132" s="43">
        <v>128.5</v>
      </c>
      <c r="O132" s="43">
        <v>128.5</v>
      </c>
      <c r="P132" s="43">
        <v>128.5</v>
      </c>
      <c r="Q132" s="43">
        <v>130.19999999999999</v>
      </c>
      <c r="R132" s="43">
        <v>132.69999999999999</v>
      </c>
      <c r="S132" s="43">
        <v>132.69999999999999</v>
      </c>
      <c r="T132" s="43">
        <v>132.69999999999999</v>
      </c>
      <c r="U132" s="43">
        <v>122.2</v>
      </c>
      <c r="V132" s="43">
        <v>122.2</v>
      </c>
      <c r="W132" s="43"/>
      <c r="X132" s="43"/>
      <c r="Y132" s="43"/>
      <c r="Z132" s="43">
        <v>127.4</v>
      </c>
      <c r="AA132" s="43">
        <v>127.4</v>
      </c>
      <c r="AB132" s="43">
        <v>127.4</v>
      </c>
      <c r="AC132" s="43">
        <v>127.4</v>
      </c>
      <c r="AD132" s="43">
        <v>127.4</v>
      </c>
      <c r="AE132" s="43">
        <v>125.6</v>
      </c>
      <c r="AF132" s="43">
        <v>125.6</v>
      </c>
      <c r="AG132" s="120"/>
      <c r="AH132" s="46">
        <f t="shared" si="31"/>
        <v>132.69999999999999</v>
      </c>
      <c r="AI132" s="47">
        <f t="shared" si="32"/>
        <v>113.2</v>
      </c>
    </row>
    <row r="133" spans="1:35" ht="15.75" thickBot="1" x14ac:dyDescent="0.3">
      <c r="A133" s="119" t="s">
        <v>155</v>
      </c>
      <c r="B133" s="101">
        <v>67.099999999999994</v>
      </c>
      <c r="C133" s="101">
        <v>64.900000000000006</v>
      </c>
      <c r="D133" s="101">
        <v>66.5</v>
      </c>
      <c r="E133" s="101">
        <v>66.5</v>
      </c>
      <c r="F133" s="101">
        <v>66.5</v>
      </c>
      <c r="G133" s="101">
        <v>66.5</v>
      </c>
      <c r="H133" s="101">
        <v>66.5</v>
      </c>
      <c r="I133" s="101">
        <v>64.900000000000006</v>
      </c>
      <c r="J133" s="101">
        <v>64.900000000000006</v>
      </c>
      <c r="K133" s="101">
        <v>66.5</v>
      </c>
      <c r="L133" s="101">
        <v>65</v>
      </c>
      <c r="M133" s="101">
        <v>65</v>
      </c>
      <c r="N133" s="101">
        <v>65.400000000000006</v>
      </c>
      <c r="O133" s="101">
        <v>65.400000000000006</v>
      </c>
      <c r="P133" s="101">
        <v>65.400000000000006</v>
      </c>
      <c r="Q133" s="101">
        <v>65.400000000000006</v>
      </c>
      <c r="R133" s="101">
        <v>65.400000000000006</v>
      </c>
      <c r="S133" s="101">
        <v>65.400000000000006</v>
      </c>
      <c r="T133" s="101">
        <v>65.400000000000006</v>
      </c>
      <c r="U133" s="101">
        <v>65.3</v>
      </c>
      <c r="V133" s="101">
        <v>65.3</v>
      </c>
      <c r="W133" s="101"/>
      <c r="X133" s="101"/>
      <c r="Y133" s="101"/>
      <c r="Z133" s="101">
        <v>65</v>
      </c>
      <c r="AA133" s="101">
        <v>65</v>
      </c>
      <c r="AB133" s="101">
        <v>65</v>
      </c>
      <c r="AC133" s="101">
        <v>65</v>
      </c>
      <c r="AD133" s="101">
        <v>65</v>
      </c>
      <c r="AE133" s="101">
        <v>65.900000000000006</v>
      </c>
      <c r="AF133" s="101">
        <v>65.900000000000006</v>
      </c>
      <c r="AG133" s="124"/>
      <c r="AH133" s="46">
        <f t="shared" si="31"/>
        <v>67.099999999999994</v>
      </c>
      <c r="AI133" s="47">
        <f t="shared" si="32"/>
        <v>64.900000000000006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 t="s">
        <v>156</v>
      </c>
      <c r="Z134" s="101" t="s">
        <v>156</v>
      </c>
      <c r="AA134" s="101" t="s">
        <v>156</v>
      </c>
      <c r="AB134" s="101" t="s">
        <v>156</v>
      </c>
      <c r="AC134" s="101" t="s">
        <v>156</v>
      </c>
      <c r="AD134" s="101" t="s">
        <v>156</v>
      </c>
      <c r="AE134" s="101" t="s">
        <v>156</v>
      </c>
      <c r="AF134" s="101" t="s">
        <v>156</v>
      </c>
      <c r="AG134" s="124"/>
      <c r="AH134" s="46">
        <f t="shared" si="31"/>
        <v>0</v>
      </c>
      <c r="AI134" s="47">
        <f t="shared" si="32"/>
        <v>0</v>
      </c>
    </row>
    <row r="135" spans="1:35" ht="15.75" thickBot="1" x14ac:dyDescent="0.3">
      <c r="A135" s="126" t="s">
        <v>157</v>
      </c>
      <c r="B135" s="114">
        <f t="shared" ref="B135" si="166">SUM(B26,B32,B45:B46,B82,B84:B85,B87,B89,B137:B142,B177,B183,B189,B198,B200,B212,B219,B222:B223,B230,B232,B234,B238:B240,B242:B244,B249,B255:B256,B258:B260,B161,B166)</f>
        <v>190.43999999999997</v>
      </c>
      <c r="C135" s="114">
        <f t="shared" ref="C135:N135" si="167">SUM(C26,C32,C45:C46,C82,C84:C85,C87,C89,C137:C142,C177,C183,C189,C198,C200,C212,C219,C222:C223,C230,C232,C234,C238:C240,C242:C244,C249,C255:C256,C258:C260,C161,C166)</f>
        <v>165.73999999999995</v>
      </c>
      <c r="D135" s="114">
        <f t="shared" si="167"/>
        <v>162.73999999999998</v>
      </c>
      <c r="E135" s="114">
        <f t="shared" si="167"/>
        <v>160.73999999999998</v>
      </c>
      <c r="F135" s="114">
        <f t="shared" si="167"/>
        <v>170.83999999999995</v>
      </c>
      <c r="G135" s="114">
        <f t="shared" si="167"/>
        <v>179.73999999999995</v>
      </c>
      <c r="H135" s="114">
        <f t="shared" si="167"/>
        <v>182.04000000000002</v>
      </c>
      <c r="I135" s="114">
        <f t="shared" si="167"/>
        <v>252.74</v>
      </c>
      <c r="J135" s="114">
        <f t="shared" si="167"/>
        <v>253.74</v>
      </c>
      <c r="K135" s="114">
        <f t="shared" si="167"/>
        <v>292.44000000000005</v>
      </c>
      <c r="L135" s="114">
        <f t="shared" si="167"/>
        <v>309.64000000000004</v>
      </c>
      <c r="M135" s="114">
        <f t="shared" si="167"/>
        <v>328.04</v>
      </c>
      <c r="N135" s="114">
        <f t="shared" si="167"/>
        <v>342.04</v>
      </c>
      <c r="O135" s="114">
        <f t="shared" ref="O135:P135" si="168">SUM(O26,O32,O45:O46,O82,O84:O85,O87,O89,O137:O142,O177,O183,O189,O198,O200,O212,O219,O222:O223,O230,O232,O234,O238:O240,O242:O244,O249,O255:O256,O258:O260,O161,O166)</f>
        <v>342.04</v>
      </c>
      <c r="P135" s="114">
        <f t="shared" si="168"/>
        <v>342.04</v>
      </c>
      <c r="Q135" s="114">
        <f t="shared" ref="Q135:X135" si="169">SUM(Q26,Q32,Q45:Q46,Q82,Q84:Q85,Q87,Q89,Q137:Q142,Q177,Q183,Q189,Q198,Q200,Q212,Q219,Q222:Q223,Q230,Q232,Q234,Q238:Q240,Q242:Q244,Q249,Q255:Q256,Q258:Q260,Q161,Q166)</f>
        <v>372.04</v>
      </c>
      <c r="R135" s="114">
        <f t="shared" si="169"/>
        <v>364.04</v>
      </c>
      <c r="S135" s="114">
        <f t="shared" ref="S135:T135" si="170">SUM(S26,S32,S45:S46,S82,S84:S85,S87,S89,S137:S142,S177,S183,S189,S198,S200,S212,S219,S222:S223,S230,S232,S234,S238:S240,S242:S244,S249,S255:S256,S258:S260,S161,S166)</f>
        <v>364.04</v>
      </c>
      <c r="T135" s="114">
        <f t="shared" si="170"/>
        <v>364.04</v>
      </c>
      <c r="U135" s="114">
        <f t="shared" ref="U135:V135" si="171">SUM(U26,U32,U45:U46,U82,U84:U85,U87,U89,U137:U142,U177,U183,U189,U198,U200,U212,U219,U222:U223,U230,U232,U234,U238:U240,U242:U244,U249,U255:U256,U258:U260,U161,U166)</f>
        <v>378.54</v>
      </c>
      <c r="V135" s="114">
        <f t="shared" si="171"/>
        <v>337.04</v>
      </c>
      <c r="W135" s="114">
        <f t="shared" si="169"/>
        <v>170.54000000000002</v>
      </c>
      <c r="X135" s="114">
        <f t="shared" si="169"/>
        <v>169.54000000000002</v>
      </c>
      <c r="Y135" s="114">
        <f t="shared" ref="Y135:Z135" si="172">SUM(Y26,Y32,Y45:Y46,Y82,Y84:Y85,Y87,Y89,Y137:Y142,Y177,Y183,Y189,Y198,Y200,Y212,Y219,Y222:Y223,Y230,Y232,Y234,Y238:Y240,Y242:Y244,Y249,Y255:Y256,Y258:Y260,Y161,Y166)</f>
        <v>169.64000000000004</v>
      </c>
      <c r="Z135" s="114">
        <f t="shared" si="172"/>
        <v>392.74000000000007</v>
      </c>
      <c r="AA135" s="114">
        <f t="shared" ref="AA135:AB135" si="173">SUM(AA26,AA32,AA45:AA46,AA82,AA84:AA85,AA87,AA89,AA137:AA142,AA177,AA183,AA189,AA198,AA200,AA212,AA219,AA222:AA223,AA230,AA232,AA234,AA238:AA240,AA242:AA244,AA249,AA255:AA256,AA258:AA260,AA161,AA166)</f>
        <v>392.74000000000007</v>
      </c>
      <c r="AB135" s="114">
        <f t="shared" si="173"/>
        <v>392.74000000000007</v>
      </c>
      <c r="AC135" s="114">
        <f t="shared" ref="AC135:AD135" si="174">SUM(AC26,AC32,AC45:AC46,AC82,AC84:AC85,AC87,AC89,AC137:AC142,AC177,AC183,AC189,AC198,AC200,AC212,AC219,AC222:AC223,AC230,AC232,AC234,AC238:AC240,AC242:AC244,AC249,AC255:AC256,AC258:AC260,AC161,AC166)</f>
        <v>349.64000000000004</v>
      </c>
      <c r="AD135" s="114">
        <f t="shared" si="174"/>
        <v>352.94000000000011</v>
      </c>
      <c r="AE135" s="114">
        <f t="shared" ref="AE135:AF135" si="175">SUM(AE26,AE32,AE45:AE46,AE82,AE84:AE85,AE87,AE89,AE137:AE142,AE177,AE183,AE189,AE198,AE200,AE212,AE219,AE222:AE223,AE230,AE232,AE234,AE238:AE240,AE242:AE244,AE249,AE255:AE256,AE258:AE260,AE161,AE166)</f>
        <v>355.64000000000004</v>
      </c>
      <c r="AF135" s="114">
        <f t="shared" si="175"/>
        <v>198.94000000000003</v>
      </c>
      <c r="AG135" s="127"/>
      <c r="AH135" s="46">
        <f t="shared" si="31"/>
        <v>392.74000000000007</v>
      </c>
      <c r="AI135" s="47">
        <f t="shared" si="32"/>
        <v>160.73999999999998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1"/>
        <v>0</v>
      </c>
      <c r="AI136" s="47">
        <f t="shared" si="32"/>
        <v>0</v>
      </c>
    </row>
    <row r="137" spans="1:35" x14ac:dyDescent="0.25">
      <c r="A137" s="131" t="s">
        <v>159</v>
      </c>
      <c r="B137" s="132">
        <v>56</v>
      </c>
      <c r="C137" s="132">
        <v>61</v>
      </c>
      <c r="D137" s="132">
        <v>60</v>
      </c>
      <c r="E137" s="132">
        <v>60</v>
      </c>
      <c r="F137" s="132">
        <v>57.8</v>
      </c>
      <c r="G137" s="132">
        <v>57.5</v>
      </c>
      <c r="H137" s="132">
        <v>58.4</v>
      </c>
      <c r="I137" s="132">
        <v>67.099999999999994</v>
      </c>
      <c r="J137" s="132">
        <v>67.099999999999994</v>
      </c>
      <c r="K137" s="132">
        <v>65.900000000000006</v>
      </c>
      <c r="L137" s="132">
        <v>66.8</v>
      </c>
      <c r="M137" s="133">
        <v>61</v>
      </c>
      <c r="N137" s="133">
        <v>60.3</v>
      </c>
      <c r="O137" s="133">
        <v>60.3</v>
      </c>
      <c r="P137" s="133">
        <v>60.3</v>
      </c>
      <c r="Q137" s="133">
        <v>53.4</v>
      </c>
      <c r="R137" s="133">
        <v>52</v>
      </c>
      <c r="S137" s="133">
        <v>52</v>
      </c>
      <c r="T137" s="133">
        <v>52</v>
      </c>
      <c r="U137" s="133">
        <v>59.7</v>
      </c>
      <c r="V137" s="133">
        <v>70.400000000000006</v>
      </c>
      <c r="W137" s="133"/>
      <c r="X137" s="133"/>
      <c r="Y137" s="133"/>
      <c r="Z137" s="133">
        <v>74.099999999999994</v>
      </c>
      <c r="AA137" s="133">
        <v>74.099999999999994</v>
      </c>
      <c r="AB137" s="133">
        <v>74.099999999999994</v>
      </c>
      <c r="AC137" s="133">
        <v>58.3</v>
      </c>
      <c r="AD137" s="133">
        <v>56.3</v>
      </c>
      <c r="AE137" s="133">
        <v>60.3</v>
      </c>
      <c r="AF137" s="133">
        <v>59.3</v>
      </c>
      <c r="AG137" s="134">
        <v>75</v>
      </c>
      <c r="AH137" s="46">
        <f t="shared" si="31"/>
        <v>74.099999999999994</v>
      </c>
      <c r="AI137" s="47">
        <f t="shared" si="32"/>
        <v>52</v>
      </c>
    </row>
    <row r="138" spans="1:35" x14ac:dyDescent="0.25">
      <c r="A138" s="135" t="s">
        <v>160</v>
      </c>
      <c r="B138" s="132">
        <v>19</v>
      </c>
      <c r="C138" s="132">
        <v>14</v>
      </c>
      <c r="D138" s="132">
        <v>12</v>
      </c>
      <c r="E138" s="132">
        <v>12</v>
      </c>
      <c r="F138" s="132">
        <v>22.5</v>
      </c>
      <c r="G138" s="132">
        <v>21.4</v>
      </c>
      <c r="H138" s="132">
        <v>22.4</v>
      </c>
      <c r="I138" s="132">
        <v>34.200000000000003</v>
      </c>
      <c r="J138" s="132">
        <v>34.200000000000003</v>
      </c>
      <c r="K138" s="132">
        <v>31</v>
      </c>
      <c r="L138" s="132">
        <v>33</v>
      </c>
      <c r="M138" s="136">
        <v>34</v>
      </c>
      <c r="N138" s="136">
        <v>26</v>
      </c>
      <c r="O138" s="136">
        <v>26</v>
      </c>
      <c r="P138" s="136">
        <v>26</v>
      </c>
      <c r="Q138" s="136">
        <v>21</v>
      </c>
      <c r="R138" s="136">
        <v>20</v>
      </c>
      <c r="S138" s="136">
        <v>20</v>
      </c>
      <c r="T138" s="136">
        <v>20</v>
      </c>
      <c r="U138" s="136">
        <v>20</v>
      </c>
      <c r="V138" s="136">
        <v>51.9</v>
      </c>
      <c r="W138" s="136"/>
      <c r="X138" s="136"/>
      <c r="Y138" s="136"/>
      <c r="Z138" s="136">
        <v>57.8</v>
      </c>
      <c r="AA138" s="136">
        <v>57.8</v>
      </c>
      <c r="AB138" s="136">
        <v>57.8</v>
      </c>
      <c r="AC138" s="136">
        <v>15.3</v>
      </c>
      <c r="AD138" s="136">
        <v>13.6</v>
      </c>
      <c r="AE138" s="136">
        <v>18.600000000000001</v>
      </c>
      <c r="AF138" s="136">
        <v>15.6</v>
      </c>
      <c r="AG138" s="134">
        <v>240</v>
      </c>
      <c r="AH138" s="46">
        <f t="shared" si="31"/>
        <v>57.8</v>
      </c>
      <c r="AI138" s="47">
        <f t="shared" si="32"/>
        <v>12</v>
      </c>
    </row>
    <row r="139" spans="1:35" x14ac:dyDescent="0.25">
      <c r="A139" s="135" t="s">
        <v>161</v>
      </c>
      <c r="B139" s="132">
        <v>-102.2</v>
      </c>
      <c r="C139" s="132">
        <v>-104</v>
      </c>
      <c r="D139" s="132">
        <v>-104</v>
      </c>
      <c r="E139" s="132">
        <v>-104</v>
      </c>
      <c r="F139" s="132">
        <v>-103.3</v>
      </c>
      <c r="G139" s="132">
        <v>-96.3</v>
      </c>
      <c r="H139" s="132">
        <v>-85</v>
      </c>
      <c r="I139" s="132">
        <v>-76</v>
      </c>
      <c r="J139" s="132">
        <v>-76</v>
      </c>
      <c r="K139" s="132">
        <v>-79</v>
      </c>
      <c r="L139" s="132">
        <v>-69</v>
      </c>
      <c r="M139" s="136">
        <v>-62</v>
      </c>
      <c r="N139" s="136">
        <v>-75.400000000000006</v>
      </c>
      <c r="O139" s="136">
        <v>-75.400000000000006</v>
      </c>
      <c r="P139" s="136">
        <v>-75.400000000000006</v>
      </c>
      <c r="Q139" s="136">
        <v>-58.2</v>
      </c>
      <c r="R139" s="136">
        <v>-58</v>
      </c>
      <c r="S139" s="136">
        <v>-58</v>
      </c>
      <c r="T139" s="136">
        <v>-58</v>
      </c>
      <c r="U139" s="136">
        <v>-58</v>
      </c>
      <c r="V139" s="136">
        <v>-77.5</v>
      </c>
      <c r="W139" s="136"/>
      <c r="X139" s="136"/>
      <c r="Y139" s="136"/>
      <c r="Z139" s="136">
        <v>-68.7</v>
      </c>
      <c r="AA139" s="136">
        <v>-68.7</v>
      </c>
      <c r="AB139" s="136">
        <v>-68.7</v>
      </c>
      <c r="AC139" s="136">
        <v>-67.3</v>
      </c>
      <c r="AD139" s="136">
        <v>-60.3</v>
      </c>
      <c r="AE139" s="136">
        <v>-66.599999999999994</v>
      </c>
      <c r="AF139" s="136">
        <v>-76</v>
      </c>
      <c r="AG139" s="134">
        <v>240</v>
      </c>
      <c r="AH139" s="46">
        <f t="shared" ref="AH139:AH145" si="176">MAX(B139:AF139)</f>
        <v>-58</v>
      </c>
      <c r="AI139" s="47">
        <f t="shared" ref="AI139:AI145" si="177">MIN(B139:AF139)</f>
        <v>-104</v>
      </c>
    </row>
    <row r="140" spans="1:35" x14ac:dyDescent="0.25">
      <c r="A140" s="135" t="s">
        <v>162</v>
      </c>
      <c r="B140" s="132">
        <v>97.3</v>
      </c>
      <c r="C140" s="132">
        <v>100</v>
      </c>
      <c r="D140" s="132">
        <v>100</v>
      </c>
      <c r="E140" s="132">
        <v>100</v>
      </c>
      <c r="F140" s="132">
        <v>98.9</v>
      </c>
      <c r="G140" s="132">
        <v>91.8</v>
      </c>
      <c r="H140" s="132">
        <v>81</v>
      </c>
      <c r="I140" s="132">
        <v>74</v>
      </c>
      <c r="J140" s="132">
        <v>74</v>
      </c>
      <c r="K140" s="132">
        <v>78</v>
      </c>
      <c r="L140" s="132">
        <v>66.3</v>
      </c>
      <c r="M140" s="137">
        <v>59</v>
      </c>
      <c r="N140" s="137">
        <v>78</v>
      </c>
      <c r="O140" s="137">
        <v>78</v>
      </c>
      <c r="P140" s="137">
        <v>78</v>
      </c>
      <c r="Q140" s="137">
        <v>66.7</v>
      </c>
      <c r="R140" s="137">
        <v>64</v>
      </c>
      <c r="S140" s="137">
        <v>64</v>
      </c>
      <c r="T140" s="137">
        <v>64</v>
      </c>
      <c r="U140" s="137">
        <v>64</v>
      </c>
      <c r="V140" s="137">
        <v>81.099999999999994</v>
      </c>
      <c r="W140" s="137"/>
      <c r="X140" s="137"/>
      <c r="Y140" s="137"/>
      <c r="Z140" s="137">
        <v>65.2</v>
      </c>
      <c r="AA140" s="137">
        <v>65.2</v>
      </c>
      <c r="AB140" s="137">
        <v>65.2</v>
      </c>
      <c r="AC140" s="137">
        <v>81.3</v>
      </c>
      <c r="AD140" s="137">
        <v>81.3</v>
      </c>
      <c r="AE140" s="137">
        <v>81.3</v>
      </c>
      <c r="AF140" s="137">
        <v>84.3</v>
      </c>
      <c r="AG140" s="134"/>
      <c r="AH140" s="46">
        <f t="shared" si="176"/>
        <v>100</v>
      </c>
      <c r="AI140" s="47">
        <f t="shared" si="177"/>
        <v>59</v>
      </c>
    </row>
    <row r="141" spans="1:35" x14ac:dyDescent="0.25">
      <c r="A141" s="135" t="s">
        <v>163</v>
      </c>
      <c r="B141" s="132">
        <v>17.2</v>
      </c>
      <c r="C141" s="132">
        <v>16</v>
      </c>
      <c r="D141" s="132">
        <v>16</v>
      </c>
      <c r="E141" s="132">
        <v>14</v>
      </c>
      <c r="F141" s="132">
        <v>13.8</v>
      </c>
      <c r="G141" s="132">
        <v>12.9</v>
      </c>
      <c r="H141" s="132">
        <v>12.6</v>
      </c>
      <c r="I141" s="132">
        <v>12</v>
      </c>
      <c r="J141" s="132">
        <v>12</v>
      </c>
      <c r="K141" s="132">
        <v>12.2</v>
      </c>
      <c r="L141" s="132">
        <v>11</v>
      </c>
      <c r="M141" s="136">
        <v>58</v>
      </c>
      <c r="N141" s="136">
        <v>22.6</v>
      </c>
      <c r="O141" s="136">
        <v>22.6</v>
      </c>
      <c r="P141" s="136">
        <v>22.6</v>
      </c>
      <c r="Q141" s="136">
        <v>49</v>
      </c>
      <c r="R141" s="136">
        <v>50</v>
      </c>
      <c r="S141" s="136">
        <v>50</v>
      </c>
      <c r="T141" s="136">
        <v>50</v>
      </c>
      <c r="U141" s="136">
        <v>50</v>
      </c>
      <c r="V141" s="136">
        <v>7.1</v>
      </c>
      <c r="W141" s="136"/>
      <c r="X141" s="136"/>
      <c r="Y141" s="136"/>
      <c r="Z141" s="136">
        <v>15.6</v>
      </c>
      <c r="AA141" s="136">
        <v>15.6</v>
      </c>
      <c r="AB141" s="136">
        <v>15.6</v>
      </c>
      <c r="AC141" s="136">
        <v>13.3</v>
      </c>
      <c r="AD141" s="136">
        <v>13.3</v>
      </c>
      <c r="AE141" s="136">
        <v>13.3</v>
      </c>
      <c r="AF141" s="136">
        <v>0</v>
      </c>
      <c r="AG141" s="134">
        <v>60</v>
      </c>
      <c r="AH141" s="46">
        <f t="shared" si="176"/>
        <v>58</v>
      </c>
      <c r="AI141" s="47">
        <f t="shared" si="177"/>
        <v>0</v>
      </c>
    </row>
    <row r="142" spans="1:35" x14ac:dyDescent="0.25">
      <c r="A142" s="135" t="s">
        <v>164</v>
      </c>
      <c r="B142" s="132">
        <v>-67.599999999999994</v>
      </c>
      <c r="C142" s="132">
        <v>-92</v>
      </c>
      <c r="D142" s="132">
        <v>-92</v>
      </c>
      <c r="E142" s="132">
        <v>-92</v>
      </c>
      <c r="F142" s="132">
        <v>-89.6</v>
      </c>
      <c r="G142" s="132">
        <v>-78.3</v>
      </c>
      <c r="H142" s="132">
        <v>-74.8</v>
      </c>
      <c r="I142" s="132">
        <v>-26</v>
      </c>
      <c r="J142" s="132">
        <v>-26</v>
      </c>
      <c r="K142" s="132">
        <v>15</v>
      </c>
      <c r="L142" s="132">
        <v>32.5</v>
      </c>
      <c r="M142" s="137">
        <v>9</v>
      </c>
      <c r="N142" s="137">
        <v>61.5</v>
      </c>
      <c r="O142" s="137">
        <v>61.5</v>
      </c>
      <c r="P142" s="137">
        <v>61.5</v>
      </c>
      <c r="Q142" s="137">
        <v>71.099999999999994</v>
      </c>
      <c r="R142" s="137">
        <v>67</v>
      </c>
      <c r="S142" s="137">
        <v>67</v>
      </c>
      <c r="T142" s="137">
        <v>67</v>
      </c>
      <c r="U142" s="137">
        <v>67</v>
      </c>
      <c r="V142" s="137">
        <v>33.5</v>
      </c>
      <c r="W142" s="137"/>
      <c r="X142" s="137"/>
      <c r="Y142" s="137"/>
      <c r="Z142" s="137">
        <v>79.400000000000006</v>
      </c>
      <c r="AA142" s="137">
        <v>79.400000000000006</v>
      </c>
      <c r="AB142" s="137">
        <v>79.400000000000006</v>
      </c>
      <c r="AC142" s="137">
        <v>79.400000000000006</v>
      </c>
      <c r="AD142" s="137">
        <v>79.400000000000006</v>
      </c>
      <c r="AE142" s="137">
        <v>79.400000000000006</v>
      </c>
      <c r="AF142" s="137">
        <v>-53.6</v>
      </c>
      <c r="AG142" s="138">
        <v>120</v>
      </c>
      <c r="AH142" s="46">
        <f t="shared" si="176"/>
        <v>79.400000000000006</v>
      </c>
      <c r="AI142" s="47">
        <f t="shared" si="177"/>
        <v>-92</v>
      </c>
    </row>
    <row r="143" spans="1:35" x14ac:dyDescent="0.25">
      <c r="A143" s="135" t="s">
        <v>427</v>
      </c>
      <c r="B143" s="132">
        <v>27.8</v>
      </c>
      <c r="C143" s="132">
        <v>15</v>
      </c>
      <c r="D143" s="132">
        <v>15</v>
      </c>
      <c r="E143" s="132">
        <v>15</v>
      </c>
      <c r="F143" s="132">
        <v>15.5</v>
      </c>
      <c r="G143" s="132">
        <v>16.399999999999999</v>
      </c>
      <c r="H143" s="132">
        <v>22.3</v>
      </c>
      <c r="I143" s="132">
        <v>47.4</v>
      </c>
      <c r="J143" s="132">
        <v>47.4</v>
      </c>
      <c r="K143" s="132">
        <v>68.599999999999994</v>
      </c>
      <c r="L143" s="132">
        <v>76.2</v>
      </c>
      <c r="M143" s="137">
        <v>74</v>
      </c>
      <c r="N143" s="137">
        <v>89</v>
      </c>
      <c r="O143" s="137">
        <v>89</v>
      </c>
      <c r="P143" s="137">
        <v>89</v>
      </c>
      <c r="Q143" s="137">
        <v>92</v>
      </c>
      <c r="R143" s="137">
        <v>89.4</v>
      </c>
      <c r="S143" s="137">
        <v>89.4</v>
      </c>
      <c r="T143" s="137">
        <v>89.4</v>
      </c>
      <c r="U143" s="137">
        <v>89.4</v>
      </c>
      <c r="V143" s="137">
        <v>74.400000000000006</v>
      </c>
      <c r="W143" s="137"/>
      <c r="X143" s="137"/>
      <c r="Y143" s="137"/>
      <c r="Z143" s="137">
        <v>192.3</v>
      </c>
      <c r="AA143" s="137">
        <v>192.3</v>
      </c>
      <c r="AB143" s="137">
        <v>192.3</v>
      </c>
      <c r="AC143" s="137">
        <v>192.3</v>
      </c>
      <c r="AD143" s="137">
        <v>192.3</v>
      </c>
      <c r="AE143" s="137">
        <v>192.3</v>
      </c>
      <c r="AF143" s="137">
        <v>25.3</v>
      </c>
      <c r="AG143" s="138"/>
      <c r="AH143" s="46">
        <f t="shared" si="176"/>
        <v>192.3</v>
      </c>
      <c r="AI143" s="47">
        <f t="shared" si="177"/>
        <v>15</v>
      </c>
    </row>
    <row r="144" spans="1:35" x14ac:dyDescent="0.25">
      <c r="A144" s="135" t="s">
        <v>166</v>
      </c>
      <c r="B144" s="132">
        <v>-38.799999999999997</v>
      </c>
      <c r="C144" s="132">
        <v>10</v>
      </c>
      <c r="D144" s="132">
        <v>10</v>
      </c>
      <c r="E144" s="132">
        <v>11.5</v>
      </c>
      <c r="F144" s="132">
        <v>-36.1</v>
      </c>
      <c r="G144" s="132">
        <v>-39.9</v>
      </c>
      <c r="H144" s="132">
        <v>-49.9</v>
      </c>
      <c r="I144" s="132">
        <v>-67.5</v>
      </c>
      <c r="J144" s="132">
        <v>-67.5</v>
      </c>
      <c r="K144" s="132">
        <v>-47.1</v>
      </c>
      <c r="L144" s="132">
        <v>-52.2</v>
      </c>
      <c r="M144" s="137">
        <v>-52</v>
      </c>
      <c r="N144" s="137">
        <v>-44</v>
      </c>
      <c r="O144" s="137">
        <v>-44</v>
      </c>
      <c r="P144" s="137">
        <v>-44</v>
      </c>
      <c r="Q144" s="137">
        <v>-12</v>
      </c>
      <c r="R144" s="137">
        <v>-12</v>
      </c>
      <c r="S144" s="137">
        <v>-12</v>
      </c>
      <c r="T144" s="137">
        <v>-12</v>
      </c>
      <c r="U144" s="137">
        <v>-12</v>
      </c>
      <c r="V144" s="137">
        <v>-51.2</v>
      </c>
      <c r="W144" s="137"/>
      <c r="X144" s="137"/>
      <c r="Y144" s="137"/>
      <c r="Z144" s="137">
        <v>-62.3</v>
      </c>
      <c r="AA144" s="137">
        <v>-62.3</v>
      </c>
      <c r="AB144" s="137">
        <v>-62.3</v>
      </c>
      <c r="AC144" s="137">
        <v>-62.3</v>
      </c>
      <c r="AD144" s="137">
        <v>-62.3</v>
      </c>
      <c r="AE144" s="137">
        <v>-62.3</v>
      </c>
      <c r="AF144" s="137">
        <v>-62.3</v>
      </c>
      <c r="AG144" s="138"/>
      <c r="AH144" s="46">
        <f t="shared" si="176"/>
        <v>11.5</v>
      </c>
      <c r="AI144" s="47">
        <f t="shared" si="177"/>
        <v>-67.5</v>
      </c>
    </row>
    <row r="145" spans="1:38" x14ac:dyDescent="0.25">
      <c r="A145" s="135" t="s">
        <v>167</v>
      </c>
      <c r="B145" s="132">
        <v>19.600000000000001</v>
      </c>
      <c r="C145" s="132">
        <v>25</v>
      </c>
      <c r="D145" s="132">
        <v>25</v>
      </c>
      <c r="E145" s="132">
        <v>33</v>
      </c>
      <c r="F145" s="132">
        <v>27.7</v>
      </c>
      <c r="G145" s="132">
        <v>27.2</v>
      </c>
      <c r="H145" s="132">
        <v>3.1</v>
      </c>
      <c r="I145" s="132">
        <v>25.5</v>
      </c>
      <c r="J145" s="132">
        <v>25.5</v>
      </c>
      <c r="K145" s="132">
        <v>28.7</v>
      </c>
      <c r="L145" s="132">
        <v>6.8</v>
      </c>
      <c r="M145" s="137">
        <v>-22</v>
      </c>
      <c r="N145" s="137">
        <v>-5</v>
      </c>
      <c r="O145" s="137">
        <v>-5</v>
      </c>
      <c r="P145" s="137">
        <v>-5</v>
      </c>
      <c r="Q145" s="137">
        <v>-40</v>
      </c>
      <c r="R145" s="137">
        <v>-39</v>
      </c>
      <c r="S145" s="137">
        <v>-39</v>
      </c>
      <c r="T145" s="137">
        <v>-39</v>
      </c>
      <c r="U145" s="137">
        <v>-39</v>
      </c>
      <c r="V145" s="137">
        <v>62.5</v>
      </c>
      <c r="W145" s="137"/>
      <c r="X145" s="137"/>
      <c r="Y145" s="137"/>
      <c r="Z145" s="137">
        <v>84.7</v>
      </c>
      <c r="AA145" s="137">
        <v>84.7</v>
      </c>
      <c r="AB145" s="137">
        <v>84.7</v>
      </c>
      <c r="AC145" s="137">
        <v>84.7</v>
      </c>
      <c r="AD145" s="137">
        <v>84.7</v>
      </c>
      <c r="AE145" s="137">
        <v>84.7</v>
      </c>
      <c r="AF145" s="137">
        <v>84.7</v>
      </c>
      <c r="AG145" s="138"/>
      <c r="AH145" s="46">
        <f t="shared" si="176"/>
        <v>84.7</v>
      </c>
      <c r="AI145" s="47">
        <f t="shared" si="177"/>
        <v>-40</v>
      </c>
    </row>
    <row r="146" spans="1:38" x14ac:dyDescent="0.25">
      <c r="A146" s="135" t="s">
        <v>168</v>
      </c>
      <c r="B146" s="132">
        <v>-375.2</v>
      </c>
      <c r="C146" s="132">
        <v>-384</v>
      </c>
      <c r="D146" s="132">
        <v>-384</v>
      </c>
      <c r="E146" s="132">
        <v>-384</v>
      </c>
      <c r="F146" s="132">
        <v>-379.8</v>
      </c>
      <c r="G146" s="132">
        <v>-373.4</v>
      </c>
      <c r="H146" s="132">
        <v>-370.1</v>
      </c>
      <c r="I146" s="132">
        <v>-344.2</v>
      </c>
      <c r="J146" s="132">
        <v>-344.2</v>
      </c>
      <c r="K146" s="132">
        <v>-325</v>
      </c>
      <c r="L146" s="132">
        <v>-316.5</v>
      </c>
      <c r="M146" s="137">
        <v>-314</v>
      </c>
      <c r="N146" s="137">
        <v>-299</v>
      </c>
      <c r="O146" s="137">
        <v>-299</v>
      </c>
      <c r="P146" s="137">
        <v>-299</v>
      </c>
      <c r="Q146" s="137">
        <v>-288</v>
      </c>
      <c r="R146" s="137">
        <v>-279</v>
      </c>
      <c r="S146" s="137">
        <v>-279</v>
      </c>
      <c r="T146" s="137">
        <v>-279</v>
      </c>
      <c r="U146" s="137">
        <v>-279</v>
      </c>
      <c r="V146" s="137">
        <v>-284.5</v>
      </c>
      <c r="W146" s="137"/>
      <c r="X146" s="137"/>
      <c r="Y146" s="137"/>
      <c r="Z146" s="137">
        <v>-297</v>
      </c>
      <c r="AA146" s="137">
        <v>-297</v>
      </c>
      <c r="AB146" s="137">
        <v>-297</v>
      </c>
      <c r="AC146" s="137">
        <v>-297</v>
      </c>
      <c r="AD146" s="137">
        <v>-297</v>
      </c>
      <c r="AE146" s="137">
        <v>-297</v>
      </c>
      <c r="AF146" s="137">
        <v>-297</v>
      </c>
      <c r="AG146" s="138"/>
      <c r="AH146" s="46">
        <f t="shared" ref="AH146:AH158" si="178">MAX(B146:AF146)</f>
        <v>-279</v>
      </c>
      <c r="AI146" s="47">
        <f t="shared" ref="AI146:AI158" si="179">MIN(B146:AF146)</f>
        <v>-384</v>
      </c>
    </row>
    <row r="147" spans="1:38" x14ac:dyDescent="0.25">
      <c r="A147" s="135" t="s">
        <v>169</v>
      </c>
      <c r="B147" s="132">
        <v>61.1</v>
      </c>
      <c r="C147" s="132">
        <v>66</v>
      </c>
      <c r="D147" s="132">
        <v>66</v>
      </c>
      <c r="E147" s="132">
        <v>67</v>
      </c>
      <c r="F147" s="132">
        <v>71</v>
      </c>
      <c r="G147" s="132">
        <v>76.7</v>
      </c>
      <c r="H147" s="132">
        <v>73.099999999999994</v>
      </c>
      <c r="I147" s="132">
        <v>68.7</v>
      </c>
      <c r="J147" s="132">
        <v>68.7</v>
      </c>
      <c r="K147" s="132">
        <v>65.3</v>
      </c>
      <c r="L147" s="132">
        <v>60.7</v>
      </c>
      <c r="M147" s="137">
        <v>68</v>
      </c>
      <c r="N147" s="137">
        <v>70.5</v>
      </c>
      <c r="O147" s="137">
        <v>70.5</v>
      </c>
      <c r="P147" s="137">
        <v>70.5</v>
      </c>
      <c r="Q147" s="137">
        <v>71.099999999999994</v>
      </c>
      <c r="R147" s="137">
        <v>76.5</v>
      </c>
      <c r="S147" s="137">
        <v>76.5</v>
      </c>
      <c r="T147" s="137">
        <v>76.5</v>
      </c>
      <c r="U147" s="137">
        <v>76.5</v>
      </c>
      <c r="V147" s="137">
        <v>64.7</v>
      </c>
      <c r="W147" s="137"/>
      <c r="X147" s="137"/>
      <c r="Y147" s="137"/>
      <c r="Z147" s="137">
        <v>33.200000000000003</v>
      </c>
      <c r="AA147" s="137">
        <v>33.200000000000003</v>
      </c>
      <c r="AB147" s="137">
        <v>33.200000000000003</v>
      </c>
      <c r="AC147" s="137">
        <v>33.200000000000003</v>
      </c>
      <c r="AD147" s="137">
        <v>33.200000000000003</v>
      </c>
      <c r="AE147" s="137">
        <v>33.200000000000003</v>
      </c>
      <c r="AF147" s="137">
        <v>33.200000000000003</v>
      </c>
      <c r="AG147" s="138"/>
      <c r="AH147" s="46">
        <f t="shared" si="178"/>
        <v>76.7</v>
      </c>
      <c r="AI147" s="47">
        <f t="shared" si="179"/>
        <v>33.200000000000003</v>
      </c>
    </row>
    <row r="148" spans="1:38" x14ac:dyDescent="0.25">
      <c r="A148" s="135" t="s">
        <v>170</v>
      </c>
      <c r="B148" s="132">
        <v>-22.4</v>
      </c>
      <c r="C148" s="132">
        <v>-22.4</v>
      </c>
      <c r="D148" s="132">
        <v>-22.4</v>
      </c>
      <c r="E148" s="132">
        <v>-22.4</v>
      </c>
      <c r="F148" s="132">
        <v>-23.6</v>
      </c>
      <c r="G148" s="132">
        <v>-23.8</v>
      </c>
      <c r="H148" s="132">
        <v>-24</v>
      </c>
      <c r="I148" s="132">
        <v>8.1999999999999993</v>
      </c>
      <c r="J148" s="132">
        <v>8.1999999999999993</v>
      </c>
      <c r="K148" s="132">
        <v>16.3</v>
      </c>
      <c r="L148" s="132">
        <v>15.7</v>
      </c>
      <c r="M148" s="137">
        <v>-16</v>
      </c>
      <c r="N148" s="137">
        <v>-18</v>
      </c>
      <c r="O148" s="137">
        <v>-18</v>
      </c>
      <c r="P148" s="137">
        <v>-18</v>
      </c>
      <c r="Q148" s="137">
        <v>-10</v>
      </c>
      <c r="R148" s="137">
        <v>-11</v>
      </c>
      <c r="S148" s="137">
        <v>-11</v>
      </c>
      <c r="T148" s="137">
        <v>-11</v>
      </c>
      <c r="U148" s="137">
        <v>-11</v>
      </c>
      <c r="V148" s="137">
        <v>18</v>
      </c>
      <c r="W148" s="137"/>
      <c r="X148" s="137"/>
      <c r="Y148" s="137"/>
      <c r="Z148" s="137">
        <v>11.2</v>
      </c>
      <c r="AA148" s="137">
        <v>11.2</v>
      </c>
      <c r="AB148" s="137">
        <v>11.2</v>
      </c>
      <c r="AC148" s="137">
        <v>11.2</v>
      </c>
      <c r="AD148" s="137">
        <v>11.2</v>
      </c>
      <c r="AE148" s="137">
        <v>11.2</v>
      </c>
      <c r="AF148" s="137">
        <v>11.2</v>
      </c>
      <c r="AG148" s="134"/>
      <c r="AH148" s="46">
        <f t="shared" si="178"/>
        <v>18</v>
      </c>
      <c r="AI148" s="47">
        <f t="shared" si="179"/>
        <v>-24</v>
      </c>
    </row>
    <row r="149" spans="1:38" x14ac:dyDescent="0.25">
      <c r="A149" s="135" t="s">
        <v>428</v>
      </c>
      <c r="B149" s="132">
        <v>121.5</v>
      </c>
      <c r="C149" s="132">
        <v>121.5</v>
      </c>
      <c r="D149" s="132">
        <v>121.5</v>
      </c>
      <c r="E149" s="132">
        <v>121.5</v>
      </c>
      <c r="F149" s="132">
        <f>121.1*2</f>
        <v>242.2</v>
      </c>
      <c r="G149" s="132">
        <f>121.2*2</f>
        <v>242.4</v>
      </c>
      <c r="H149" s="132">
        <f>121.1*2</f>
        <v>242.2</v>
      </c>
      <c r="I149" s="132">
        <f>119.7*2</f>
        <v>239.4</v>
      </c>
      <c r="J149" s="132">
        <f>119.7*2</f>
        <v>239.4</v>
      </c>
      <c r="K149" s="132">
        <f>120*2</f>
        <v>240</v>
      </c>
      <c r="L149" s="132">
        <f>120.5*2</f>
        <v>241</v>
      </c>
      <c r="M149" s="122">
        <v>240</v>
      </c>
      <c r="N149" s="122">
        <v>121</v>
      </c>
      <c r="O149" s="122">
        <v>121</v>
      </c>
      <c r="P149" s="122">
        <v>121</v>
      </c>
      <c r="Q149" s="122">
        <v>152</v>
      </c>
      <c r="R149" s="122">
        <v>147.5</v>
      </c>
      <c r="S149" s="122">
        <v>147.5</v>
      </c>
      <c r="T149" s="122">
        <v>147.5</v>
      </c>
      <c r="U149" s="122">
        <v>147.5</v>
      </c>
      <c r="V149" s="122">
        <v>231.6</v>
      </c>
      <c r="W149" s="122"/>
      <c r="X149" s="122"/>
      <c r="Y149" s="122"/>
      <c r="Z149" s="122">
        <v>237.9</v>
      </c>
      <c r="AA149" s="122">
        <v>237.9</v>
      </c>
      <c r="AB149" s="122">
        <v>237.9</v>
      </c>
      <c r="AC149" s="122">
        <v>237.9</v>
      </c>
      <c r="AD149" s="122">
        <v>237.9</v>
      </c>
      <c r="AE149" s="122">
        <v>237.9</v>
      </c>
      <c r="AF149" s="122">
        <v>237.9</v>
      </c>
      <c r="AG149" s="134"/>
      <c r="AH149" s="46">
        <f t="shared" si="178"/>
        <v>242.4</v>
      </c>
      <c r="AI149" s="47">
        <f t="shared" si="179"/>
        <v>121</v>
      </c>
    </row>
    <row r="150" spans="1:38" x14ac:dyDescent="0.25">
      <c r="A150" s="135" t="s">
        <v>429</v>
      </c>
      <c r="B150" s="132">
        <v>15.3</v>
      </c>
      <c r="C150" s="132">
        <v>30.7</v>
      </c>
      <c r="D150" s="132">
        <v>30.7</v>
      </c>
      <c r="E150" s="132">
        <v>30.7</v>
      </c>
      <c r="F150" s="132">
        <v>30.8</v>
      </c>
      <c r="G150" s="132">
        <v>30.7</v>
      </c>
      <c r="H150" s="132">
        <v>30.6</v>
      </c>
      <c r="I150" s="132">
        <v>30.1</v>
      </c>
      <c r="J150" s="132">
        <v>30.1</v>
      </c>
      <c r="K150" s="132">
        <v>30</v>
      </c>
      <c r="L150" s="132">
        <v>30.4</v>
      </c>
      <c r="M150" s="122">
        <v>30</v>
      </c>
      <c r="N150" s="122">
        <v>28</v>
      </c>
      <c r="O150" s="122">
        <v>28</v>
      </c>
      <c r="P150" s="122">
        <v>28</v>
      </c>
      <c r="Q150" s="122">
        <v>30.4</v>
      </c>
      <c r="R150" s="122">
        <v>30</v>
      </c>
      <c r="S150" s="122">
        <v>30</v>
      </c>
      <c r="T150" s="122">
        <v>30</v>
      </c>
      <c r="U150" s="122">
        <v>30</v>
      </c>
      <c r="V150" s="122">
        <v>30.4</v>
      </c>
      <c r="W150" s="122"/>
      <c r="X150" s="122"/>
      <c r="Y150" s="122"/>
      <c r="Z150" s="122">
        <v>29.5</v>
      </c>
      <c r="AA150" s="122">
        <v>29.5</v>
      </c>
      <c r="AB150" s="122">
        <v>29.5</v>
      </c>
      <c r="AC150" s="122">
        <v>29.5</v>
      </c>
      <c r="AD150" s="122">
        <v>29.5</v>
      </c>
      <c r="AE150" s="122">
        <v>29.5</v>
      </c>
      <c r="AF150" s="122">
        <v>29.5</v>
      </c>
      <c r="AG150" s="134"/>
      <c r="AH150" s="46">
        <f t="shared" si="178"/>
        <v>30.8</v>
      </c>
      <c r="AI150" s="47">
        <f t="shared" si="179"/>
        <v>15.3</v>
      </c>
    </row>
    <row r="151" spans="1:38" ht="15.75" thickBot="1" x14ac:dyDescent="0.3">
      <c r="A151" s="139" t="s">
        <v>173</v>
      </c>
      <c r="B151" s="132">
        <v>7.2</v>
      </c>
      <c r="C151" s="132">
        <v>7.2</v>
      </c>
      <c r="D151" s="132">
        <v>7.2</v>
      </c>
      <c r="E151" s="132">
        <v>7.2</v>
      </c>
      <c r="F151" s="132">
        <v>7.1</v>
      </c>
      <c r="G151" s="132">
        <v>7.7</v>
      </c>
      <c r="H151" s="132">
        <v>8.1</v>
      </c>
      <c r="I151" s="132">
        <v>7.2</v>
      </c>
      <c r="J151" s="132">
        <v>7.2</v>
      </c>
      <c r="K151" s="132">
        <v>6.7</v>
      </c>
      <c r="L151" s="132">
        <v>6</v>
      </c>
      <c r="M151" s="122">
        <v>12</v>
      </c>
      <c r="N151" s="122">
        <v>12.1</v>
      </c>
      <c r="O151" s="122">
        <v>12.1</v>
      </c>
      <c r="P151" s="122">
        <v>12.1</v>
      </c>
      <c r="Q151" s="122">
        <v>22</v>
      </c>
      <c r="R151" s="122">
        <v>20.2</v>
      </c>
      <c r="S151" s="122">
        <v>20.2</v>
      </c>
      <c r="T151" s="122">
        <v>20.2</v>
      </c>
      <c r="U151" s="122">
        <v>20.2</v>
      </c>
      <c r="V151" s="122">
        <v>5.3</v>
      </c>
      <c r="W151" s="122"/>
      <c r="X151" s="122"/>
      <c r="Y151" s="122"/>
      <c r="Z151" s="122">
        <v>2.2000000000000002</v>
      </c>
      <c r="AA151" s="122">
        <v>2.2000000000000002</v>
      </c>
      <c r="AB151" s="122">
        <v>2.2000000000000002</v>
      </c>
      <c r="AC151" s="122">
        <v>2.2000000000000002</v>
      </c>
      <c r="AD151" s="122">
        <v>2.2000000000000002</v>
      </c>
      <c r="AE151" s="122">
        <v>2.2000000000000002</v>
      </c>
      <c r="AF151" s="122">
        <v>6.2</v>
      </c>
      <c r="AG151" s="134"/>
      <c r="AH151" s="46">
        <f t="shared" si="178"/>
        <v>22</v>
      </c>
      <c r="AI151" s="47">
        <f t="shared" si="179"/>
        <v>2.2000000000000002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78"/>
        <v>0</v>
      </c>
      <c r="AI152" s="47">
        <f t="shared" si="179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78"/>
        <v>0</v>
      </c>
      <c r="AI153" s="47">
        <f t="shared" si="179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78"/>
        <v>0</v>
      </c>
      <c r="AI154" s="47">
        <f t="shared" si="179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78"/>
        <v>0</v>
      </c>
      <c r="AI155" s="47">
        <f t="shared" si="179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 t="s">
        <v>430</v>
      </c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78"/>
        <v>0</v>
      </c>
      <c r="AI156" s="47">
        <f t="shared" si="179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78"/>
        <v>0</v>
      </c>
      <c r="AI157" s="47">
        <f t="shared" si="179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>
        <v>1517.27</v>
      </c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78"/>
        <v>1517.27</v>
      </c>
      <c r="AI158" s="47">
        <f t="shared" si="179"/>
        <v>1517.27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V166" si="180">B161</f>
        <v>0.3</v>
      </c>
      <c r="D161" s="159">
        <f t="shared" si="180"/>
        <v>0.3</v>
      </c>
      <c r="E161" s="159">
        <f t="shared" si="180"/>
        <v>0.3</v>
      </c>
      <c r="F161" s="159">
        <f t="shared" si="180"/>
        <v>0.3</v>
      </c>
      <c r="G161" s="159">
        <f t="shared" si="180"/>
        <v>0.3</v>
      </c>
      <c r="H161" s="159">
        <f t="shared" si="180"/>
        <v>0.3</v>
      </c>
      <c r="I161" s="159">
        <f t="shared" si="180"/>
        <v>0.3</v>
      </c>
      <c r="J161" s="159">
        <f t="shared" si="180"/>
        <v>0.3</v>
      </c>
      <c r="K161" s="159">
        <f t="shared" si="180"/>
        <v>0.3</v>
      </c>
      <c r="L161" s="159">
        <f t="shared" si="180"/>
        <v>0.3</v>
      </c>
      <c r="M161" s="159">
        <f t="shared" si="180"/>
        <v>0.3</v>
      </c>
      <c r="N161" s="159">
        <f t="shared" si="180"/>
        <v>0.3</v>
      </c>
      <c r="O161" s="159">
        <f t="shared" si="180"/>
        <v>0.3</v>
      </c>
      <c r="P161" s="159">
        <f t="shared" si="180"/>
        <v>0.3</v>
      </c>
      <c r="Q161" s="159">
        <f t="shared" si="180"/>
        <v>0.3</v>
      </c>
      <c r="R161" s="159">
        <f t="shared" si="180"/>
        <v>0.3</v>
      </c>
      <c r="S161" s="159">
        <f t="shared" si="180"/>
        <v>0.3</v>
      </c>
      <c r="T161" s="159">
        <f t="shared" si="180"/>
        <v>0.3</v>
      </c>
      <c r="U161" s="159">
        <f t="shared" si="180"/>
        <v>0.3</v>
      </c>
      <c r="V161" s="159">
        <f t="shared" si="180"/>
        <v>0.3</v>
      </c>
      <c r="W161" s="159">
        <f t="shared" ref="W161:AF166" si="181">V161</f>
        <v>0.3</v>
      </c>
      <c r="X161" s="159">
        <f t="shared" si="181"/>
        <v>0.3</v>
      </c>
      <c r="Y161" s="159">
        <f t="shared" si="181"/>
        <v>0.3</v>
      </c>
      <c r="Z161" s="159">
        <f t="shared" si="181"/>
        <v>0.3</v>
      </c>
      <c r="AA161" s="159">
        <f t="shared" si="181"/>
        <v>0.3</v>
      </c>
      <c r="AB161" s="159">
        <f t="shared" si="181"/>
        <v>0.3</v>
      </c>
      <c r="AC161" s="159">
        <f t="shared" si="181"/>
        <v>0.3</v>
      </c>
      <c r="AD161" s="159">
        <f t="shared" si="181"/>
        <v>0.3</v>
      </c>
      <c r="AE161" s="159">
        <f t="shared" si="181"/>
        <v>0.3</v>
      </c>
      <c r="AF161" s="159">
        <f t="shared" si="181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80"/>
        <v>0.4</v>
      </c>
      <c r="D162" s="161">
        <f t="shared" si="180"/>
        <v>0.4</v>
      </c>
      <c r="E162" s="161">
        <f t="shared" si="180"/>
        <v>0.4</v>
      </c>
      <c r="F162" s="161">
        <f t="shared" si="180"/>
        <v>0.4</v>
      </c>
      <c r="G162" s="161">
        <f t="shared" si="180"/>
        <v>0.4</v>
      </c>
      <c r="H162" s="161">
        <f t="shared" si="180"/>
        <v>0.4</v>
      </c>
      <c r="I162" s="161">
        <f t="shared" si="180"/>
        <v>0.4</v>
      </c>
      <c r="J162" s="161">
        <f t="shared" si="180"/>
        <v>0.4</v>
      </c>
      <c r="K162" s="161">
        <f t="shared" si="180"/>
        <v>0.4</v>
      </c>
      <c r="L162" s="161">
        <f t="shared" si="180"/>
        <v>0.4</v>
      </c>
      <c r="M162" s="161">
        <f t="shared" si="180"/>
        <v>0.4</v>
      </c>
      <c r="N162" s="161">
        <f t="shared" si="180"/>
        <v>0.4</v>
      </c>
      <c r="O162" s="161">
        <f t="shared" si="180"/>
        <v>0.4</v>
      </c>
      <c r="P162" s="161">
        <f t="shared" si="180"/>
        <v>0.4</v>
      </c>
      <c r="Q162" s="161">
        <f t="shared" si="180"/>
        <v>0.4</v>
      </c>
      <c r="R162" s="161">
        <f t="shared" si="180"/>
        <v>0.4</v>
      </c>
      <c r="S162" s="161">
        <f t="shared" si="180"/>
        <v>0.4</v>
      </c>
      <c r="T162" s="161">
        <f t="shared" si="180"/>
        <v>0.4</v>
      </c>
      <c r="U162" s="161">
        <f t="shared" si="180"/>
        <v>0.4</v>
      </c>
      <c r="V162" s="161">
        <f t="shared" si="180"/>
        <v>0.4</v>
      </c>
      <c r="W162" s="161">
        <f t="shared" si="181"/>
        <v>0.4</v>
      </c>
      <c r="X162" s="161">
        <f t="shared" si="181"/>
        <v>0.4</v>
      </c>
      <c r="Y162" s="161">
        <f t="shared" si="181"/>
        <v>0.4</v>
      </c>
      <c r="Z162" s="161">
        <f t="shared" si="181"/>
        <v>0.4</v>
      </c>
      <c r="AA162" s="161">
        <f t="shared" si="181"/>
        <v>0.4</v>
      </c>
      <c r="AB162" s="161">
        <f t="shared" si="181"/>
        <v>0.4</v>
      </c>
      <c r="AC162" s="161">
        <f t="shared" si="181"/>
        <v>0.4</v>
      </c>
      <c r="AD162" s="161">
        <f t="shared" si="181"/>
        <v>0.4</v>
      </c>
      <c r="AE162" s="161">
        <f t="shared" si="181"/>
        <v>0.4</v>
      </c>
      <c r="AF162" s="161">
        <f t="shared" si="181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80"/>
        <v>1.5</v>
      </c>
      <c r="D163" s="161">
        <f t="shared" si="180"/>
        <v>1.5</v>
      </c>
      <c r="E163" s="161">
        <f t="shared" si="180"/>
        <v>1.5</v>
      </c>
      <c r="F163" s="161">
        <f t="shared" si="180"/>
        <v>1.5</v>
      </c>
      <c r="G163" s="161">
        <f t="shared" si="180"/>
        <v>1.5</v>
      </c>
      <c r="H163" s="161">
        <f t="shared" si="180"/>
        <v>1.5</v>
      </c>
      <c r="I163" s="161">
        <f t="shared" si="180"/>
        <v>1.5</v>
      </c>
      <c r="J163" s="161">
        <f t="shared" si="180"/>
        <v>1.5</v>
      </c>
      <c r="K163" s="161">
        <f t="shared" si="180"/>
        <v>1.5</v>
      </c>
      <c r="L163" s="161">
        <f t="shared" si="180"/>
        <v>1.5</v>
      </c>
      <c r="M163" s="161">
        <f t="shared" si="180"/>
        <v>1.5</v>
      </c>
      <c r="N163" s="161">
        <f t="shared" si="180"/>
        <v>1.5</v>
      </c>
      <c r="O163" s="161">
        <f t="shared" si="180"/>
        <v>1.5</v>
      </c>
      <c r="P163" s="161">
        <f t="shared" si="180"/>
        <v>1.5</v>
      </c>
      <c r="Q163" s="161">
        <f t="shared" si="180"/>
        <v>1.5</v>
      </c>
      <c r="R163" s="161">
        <f t="shared" si="180"/>
        <v>1.5</v>
      </c>
      <c r="S163" s="161">
        <f t="shared" si="180"/>
        <v>1.5</v>
      </c>
      <c r="T163" s="161">
        <f t="shared" si="180"/>
        <v>1.5</v>
      </c>
      <c r="U163" s="161">
        <f t="shared" si="180"/>
        <v>1.5</v>
      </c>
      <c r="V163" s="161">
        <f t="shared" si="180"/>
        <v>1.5</v>
      </c>
      <c r="W163" s="161">
        <f t="shared" si="181"/>
        <v>1.5</v>
      </c>
      <c r="X163" s="161">
        <f t="shared" si="181"/>
        <v>1.5</v>
      </c>
      <c r="Y163" s="161">
        <f t="shared" si="181"/>
        <v>1.5</v>
      </c>
      <c r="Z163" s="161">
        <f t="shared" si="181"/>
        <v>1.5</v>
      </c>
      <c r="AA163" s="161">
        <f t="shared" si="181"/>
        <v>1.5</v>
      </c>
      <c r="AB163" s="161">
        <f t="shared" si="181"/>
        <v>1.5</v>
      </c>
      <c r="AC163" s="161">
        <f t="shared" si="181"/>
        <v>1.5</v>
      </c>
      <c r="AD163" s="161">
        <f t="shared" si="181"/>
        <v>1.5</v>
      </c>
      <c r="AE163" s="161">
        <f t="shared" si="181"/>
        <v>1.5</v>
      </c>
      <c r="AF163" s="161">
        <f t="shared" si="181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80"/>
        <v>0.3</v>
      </c>
      <c r="D164" s="161">
        <f t="shared" si="180"/>
        <v>0.3</v>
      </c>
      <c r="E164" s="161">
        <f t="shared" si="180"/>
        <v>0.3</v>
      </c>
      <c r="F164" s="161">
        <f t="shared" si="180"/>
        <v>0.3</v>
      </c>
      <c r="G164" s="161">
        <f t="shared" si="180"/>
        <v>0.3</v>
      </c>
      <c r="H164" s="161">
        <f t="shared" si="180"/>
        <v>0.3</v>
      </c>
      <c r="I164" s="161">
        <f t="shared" si="180"/>
        <v>0.3</v>
      </c>
      <c r="J164" s="161">
        <f t="shared" si="180"/>
        <v>0.3</v>
      </c>
      <c r="K164" s="161">
        <f t="shared" si="180"/>
        <v>0.3</v>
      </c>
      <c r="L164" s="161">
        <f t="shared" si="180"/>
        <v>0.3</v>
      </c>
      <c r="M164" s="161">
        <f t="shared" si="180"/>
        <v>0.3</v>
      </c>
      <c r="N164" s="161">
        <f t="shared" si="180"/>
        <v>0.3</v>
      </c>
      <c r="O164" s="161">
        <f t="shared" si="180"/>
        <v>0.3</v>
      </c>
      <c r="P164" s="161">
        <f t="shared" si="180"/>
        <v>0.3</v>
      </c>
      <c r="Q164" s="161">
        <f t="shared" si="180"/>
        <v>0.3</v>
      </c>
      <c r="R164" s="161">
        <f t="shared" si="180"/>
        <v>0.3</v>
      </c>
      <c r="S164" s="161">
        <f t="shared" si="180"/>
        <v>0.3</v>
      </c>
      <c r="T164" s="161">
        <f t="shared" si="180"/>
        <v>0.3</v>
      </c>
      <c r="U164" s="161">
        <f t="shared" si="180"/>
        <v>0.3</v>
      </c>
      <c r="V164" s="161">
        <f t="shared" si="180"/>
        <v>0.3</v>
      </c>
      <c r="W164" s="161">
        <f t="shared" si="181"/>
        <v>0.3</v>
      </c>
      <c r="X164" s="161">
        <f t="shared" si="181"/>
        <v>0.3</v>
      </c>
      <c r="Y164" s="161">
        <f t="shared" si="181"/>
        <v>0.3</v>
      </c>
      <c r="Z164" s="161">
        <f t="shared" si="181"/>
        <v>0.3</v>
      </c>
      <c r="AA164" s="161">
        <f t="shared" si="181"/>
        <v>0.3</v>
      </c>
      <c r="AB164" s="161">
        <f t="shared" si="181"/>
        <v>0.3</v>
      </c>
      <c r="AC164" s="161">
        <f t="shared" si="181"/>
        <v>0.3</v>
      </c>
      <c r="AD164" s="161">
        <f t="shared" si="181"/>
        <v>0.3</v>
      </c>
      <c r="AE164" s="161">
        <f t="shared" si="181"/>
        <v>0.3</v>
      </c>
      <c r="AF164" s="161">
        <f t="shared" si="181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80"/>
        <v>0.4</v>
      </c>
      <c r="D165" s="161">
        <f t="shared" si="180"/>
        <v>0.4</v>
      </c>
      <c r="E165" s="161">
        <f t="shared" si="180"/>
        <v>0.4</v>
      </c>
      <c r="F165" s="161">
        <f t="shared" si="180"/>
        <v>0.4</v>
      </c>
      <c r="G165" s="161">
        <f t="shared" si="180"/>
        <v>0.4</v>
      </c>
      <c r="H165" s="161">
        <f t="shared" si="180"/>
        <v>0.4</v>
      </c>
      <c r="I165" s="161">
        <f t="shared" si="180"/>
        <v>0.4</v>
      </c>
      <c r="J165" s="161">
        <f t="shared" si="180"/>
        <v>0.4</v>
      </c>
      <c r="K165" s="161">
        <f t="shared" si="180"/>
        <v>0.4</v>
      </c>
      <c r="L165" s="161">
        <f t="shared" si="180"/>
        <v>0.4</v>
      </c>
      <c r="M165" s="161">
        <f t="shared" si="180"/>
        <v>0.4</v>
      </c>
      <c r="N165" s="161">
        <f t="shared" si="180"/>
        <v>0.4</v>
      </c>
      <c r="O165" s="161">
        <f t="shared" si="180"/>
        <v>0.4</v>
      </c>
      <c r="P165" s="161">
        <f t="shared" si="180"/>
        <v>0.4</v>
      </c>
      <c r="Q165" s="161">
        <f t="shared" si="180"/>
        <v>0.4</v>
      </c>
      <c r="R165" s="161">
        <f t="shared" si="180"/>
        <v>0.4</v>
      </c>
      <c r="S165" s="161">
        <f t="shared" si="180"/>
        <v>0.4</v>
      </c>
      <c r="T165" s="161">
        <f t="shared" si="180"/>
        <v>0.4</v>
      </c>
      <c r="U165" s="161">
        <f t="shared" si="180"/>
        <v>0.4</v>
      </c>
      <c r="V165" s="161">
        <f t="shared" si="180"/>
        <v>0.4</v>
      </c>
      <c r="W165" s="161">
        <f t="shared" si="181"/>
        <v>0.4</v>
      </c>
      <c r="X165" s="161">
        <f t="shared" si="181"/>
        <v>0.4</v>
      </c>
      <c r="Y165" s="161">
        <f t="shared" si="181"/>
        <v>0.4</v>
      </c>
      <c r="Z165" s="161">
        <f t="shared" si="181"/>
        <v>0.4</v>
      </c>
      <c r="AA165" s="161">
        <f t="shared" si="181"/>
        <v>0.4</v>
      </c>
      <c r="AB165" s="161">
        <f t="shared" si="181"/>
        <v>0.4</v>
      </c>
      <c r="AC165" s="161">
        <f t="shared" si="181"/>
        <v>0.4</v>
      </c>
      <c r="AD165" s="161">
        <f t="shared" si="181"/>
        <v>0.4</v>
      </c>
      <c r="AE165" s="161">
        <f t="shared" si="181"/>
        <v>0.4</v>
      </c>
      <c r="AF165" s="161">
        <f t="shared" si="181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80"/>
        <v>0.64</v>
      </c>
      <c r="D166" s="164">
        <f t="shared" si="180"/>
        <v>0.64</v>
      </c>
      <c r="E166" s="164">
        <f t="shared" si="180"/>
        <v>0.64</v>
      </c>
      <c r="F166" s="164">
        <f t="shared" si="180"/>
        <v>0.64</v>
      </c>
      <c r="G166" s="164">
        <f t="shared" si="180"/>
        <v>0.64</v>
      </c>
      <c r="H166" s="164">
        <f t="shared" si="180"/>
        <v>0.64</v>
      </c>
      <c r="I166" s="164">
        <f t="shared" si="180"/>
        <v>0.64</v>
      </c>
      <c r="J166" s="164">
        <f t="shared" si="180"/>
        <v>0.64</v>
      </c>
      <c r="K166" s="164">
        <f t="shared" si="180"/>
        <v>0.64</v>
      </c>
      <c r="L166" s="164">
        <f t="shared" si="180"/>
        <v>0.64</v>
      </c>
      <c r="M166" s="164">
        <f t="shared" si="180"/>
        <v>0.64</v>
      </c>
      <c r="N166" s="164">
        <f t="shared" si="180"/>
        <v>0.64</v>
      </c>
      <c r="O166" s="164">
        <f t="shared" si="180"/>
        <v>0.64</v>
      </c>
      <c r="P166" s="164">
        <f t="shared" si="180"/>
        <v>0.64</v>
      </c>
      <c r="Q166" s="164">
        <f t="shared" si="180"/>
        <v>0.64</v>
      </c>
      <c r="R166" s="164">
        <f t="shared" si="180"/>
        <v>0.64</v>
      </c>
      <c r="S166" s="164">
        <f t="shared" si="180"/>
        <v>0.64</v>
      </c>
      <c r="T166" s="164">
        <f t="shared" si="180"/>
        <v>0.64</v>
      </c>
      <c r="U166" s="164">
        <f t="shared" si="180"/>
        <v>0.64</v>
      </c>
      <c r="V166" s="164">
        <f t="shared" si="180"/>
        <v>0.64</v>
      </c>
      <c r="W166" s="164">
        <f t="shared" si="181"/>
        <v>0.64</v>
      </c>
      <c r="X166" s="164">
        <f t="shared" si="181"/>
        <v>0.64</v>
      </c>
      <c r="Y166" s="164">
        <f t="shared" si="181"/>
        <v>0.64</v>
      </c>
      <c r="Z166" s="164">
        <f t="shared" si="181"/>
        <v>0.64</v>
      </c>
      <c r="AA166" s="164">
        <f t="shared" si="181"/>
        <v>0.64</v>
      </c>
      <c r="AB166" s="164">
        <f t="shared" si="181"/>
        <v>0.64</v>
      </c>
      <c r="AC166" s="164">
        <f t="shared" si="181"/>
        <v>0.64</v>
      </c>
      <c r="AD166" s="164">
        <f t="shared" si="181"/>
        <v>0.64</v>
      </c>
      <c r="AE166" s="164">
        <f t="shared" si="181"/>
        <v>0.64</v>
      </c>
      <c r="AF166" s="164">
        <f t="shared" si="181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82">SUM(C161:C166)</f>
        <v>3.54</v>
      </c>
      <c r="D167" s="167">
        <f t="shared" si="182"/>
        <v>3.54</v>
      </c>
      <c r="E167" s="167">
        <f t="shared" si="182"/>
        <v>3.54</v>
      </c>
      <c r="F167" s="167">
        <f t="shared" si="182"/>
        <v>3.54</v>
      </c>
      <c r="G167" s="167">
        <f t="shared" si="182"/>
        <v>3.54</v>
      </c>
      <c r="H167" s="167">
        <f t="shared" si="182"/>
        <v>3.54</v>
      </c>
      <c r="I167" s="167">
        <f t="shared" si="182"/>
        <v>3.54</v>
      </c>
      <c r="J167" s="167">
        <f t="shared" si="182"/>
        <v>3.54</v>
      </c>
      <c r="K167" s="167">
        <f t="shared" si="182"/>
        <v>3.54</v>
      </c>
      <c r="L167" s="167">
        <f t="shared" si="182"/>
        <v>3.54</v>
      </c>
      <c r="M167" s="167">
        <f t="shared" si="182"/>
        <v>3.54</v>
      </c>
      <c r="N167" s="167">
        <f t="shared" si="182"/>
        <v>3.54</v>
      </c>
      <c r="O167" s="167">
        <f t="shared" si="182"/>
        <v>3.54</v>
      </c>
      <c r="P167" s="167">
        <f t="shared" si="182"/>
        <v>3.54</v>
      </c>
      <c r="Q167" s="167">
        <f t="shared" si="182"/>
        <v>3.54</v>
      </c>
      <c r="R167" s="167">
        <f t="shared" si="182"/>
        <v>3.54</v>
      </c>
      <c r="S167" s="167">
        <f t="shared" ref="S167:T167" si="183">SUM(S161:S166)</f>
        <v>3.54</v>
      </c>
      <c r="T167" s="167">
        <f t="shared" si="183"/>
        <v>3.54</v>
      </c>
      <c r="U167" s="167">
        <f t="shared" ref="U167:V167" si="184">SUM(U161:U166)</f>
        <v>3.54</v>
      </c>
      <c r="V167" s="167">
        <f t="shared" si="184"/>
        <v>3.54</v>
      </c>
      <c r="W167" s="167">
        <f t="shared" si="182"/>
        <v>3.54</v>
      </c>
      <c r="X167" s="167">
        <f t="shared" si="182"/>
        <v>3.54</v>
      </c>
      <c r="Y167" s="167">
        <f t="shared" ref="Y167:Z167" si="185">SUM(Y161:Y166)</f>
        <v>3.54</v>
      </c>
      <c r="Z167" s="167">
        <f t="shared" si="185"/>
        <v>3.54</v>
      </c>
      <c r="AA167" s="167">
        <f t="shared" si="182"/>
        <v>3.54</v>
      </c>
      <c r="AB167" s="167">
        <f t="shared" ref="AB167:AC167" si="186">SUM(AB161:AB166)</f>
        <v>3.54</v>
      </c>
      <c r="AC167" s="167">
        <f t="shared" si="186"/>
        <v>3.54</v>
      </c>
      <c r="AD167" s="167">
        <f t="shared" ref="AD167:AE167" si="187">SUM(AD161:AD166)</f>
        <v>3.54</v>
      </c>
      <c r="AE167" s="167">
        <f t="shared" si="187"/>
        <v>3.54</v>
      </c>
      <c r="AF167" s="167">
        <f t="shared" si="182"/>
        <v>3.54</v>
      </c>
      <c r="AG167" s="168">
        <f t="shared" si="182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88">B169</f>
        <v>0</v>
      </c>
      <c r="D169" s="159">
        <f t="shared" si="188"/>
        <v>0</v>
      </c>
      <c r="E169" s="159">
        <f t="shared" si="188"/>
        <v>0</v>
      </c>
      <c r="F169" s="159">
        <f t="shared" si="188"/>
        <v>0</v>
      </c>
      <c r="G169" s="159">
        <f t="shared" si="188"/>
        <v>0</v>
      </c>
      <c r="H169" s="159">
        <f t="shared" si="188"/>
        <v>0</v>
      </c>
      <c r="I169" s="159">
        <f t="shared" si="188"/>
        <v>0</v>
      </c>
      <c r="J169" s="159">
        <f t="shared" si="188"/>
        <v>0</v>
      </c>
      <c r="K169" s="159">
        <f t="shared" si="188"/>
        <v>0</v>
      </c>
      <c r="L169" s="159">
        <f t="shared" si="188"/>
        <v>0</v>
      </c>
      <c r="M169" s="159">
        <f t="shared" si="188"/>
        <v>0</v>
      </c>
      <c r="N169" s="159">
        <f t="shared" si="188"/>
        <v>0</v>
      </c>
      <c r="O169" s="159">
        <f t="shared" si="188"/>
        <v>0</v>
      </c>
      <c r="P169" s="159">
        <f t="shared" si="188"/>
        <v>0</v>
      </c>
      <c r="Q169" s="159">
        <f t="shared" si="188"/>
        <v>0</v>
      </c>
      <c r="R169" s="159">
        <f t="shared" si="188"/>
        <v>0</v>
      </c>
      <c r="S169" s="159">
        <f t="shared" ref="S169:V184" si="189">R169</f>
        <v>0</v>
      </c>
      <c r="T169" s="159">
        <f t="shared" si="189"/>
        <v>0</v>
      </c>
      <c r="U169" s="159">
        <f t="shared" si="189"/>
        <v>0</v>
      </c>
      <c r="V169" s="159">
        <f t="shared" si="189"/>
        <v>0</v>
      </c>
      <c r="W169" s="159">
        <f t="shared" ref="W169:AF184" si="190">V169</f>
        <v>0</v>
      </c>
      <c r="X169" s="159">
        <f t="shared" si="190"/>
        <v>0</v>
      </c>
      <c r="Y169" s="159">
        <f t="shared" si="190"/>
        <v>0</v>
      </c>
      <c r="Z169" s="159">
        <f t="shared" si="190"/>
        <v>0</v>
      </c>
      <c r="AA169" s="159">
        <f t="shared" si="190"/>
        <v>0</v>
      </c>
      <c r="AB169" s="159">
        <f t="shared" si="190"/>
        <v>0</v>
      </c>
      <c r="AC169" s="159">
        <f t="shared" si="190"/>
        <v>0</v>
      </c>
      <c r="AD169" s="159">
        <f t="shared" si="190"/>
        <v>0</v>
      </c>
      <c r="AE169" s="159">
        <f t="shared" si="190"/>
        <v>0</v>
      </c>
      <c r="AF169" s="172">
        <f t="shared" si="190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88"/>
        <v>0</v>
      </c>
      <c r="D170" s="161">
        <f t="shared" si="188"/>
        <v>0</v>
      </c>
      <c r="E170" s="161">
        <f t="shared" si="188"/>
        <v>0</v>
      </c>
      <c r="F170" s="161">
        <f t="shared" si="188"/>
        <v>0</v>
      </c>
      <c r="G170" s="161">
        <f t="shared" si="188"/>
        <v>0</v>
      </c>
      <c r="H170" s="161">
        <f t="shared" si="188"/>
        <v>0</v>
      </c>
      <c r="I170" s="161">
        <f t="shared" si="188"/>
        <v>0</v>
      </c>
      <c r="J170" s="161">
        <f t="shared" si="188"/>
        <v>0</v>
      </c>
      <c r="K170" s="161">
        <f t="shared" si="188"/>
        <v>0</v>
      </c>
      <c r="L170" s="161">
        <f t="shared" si="188"/>
        <v>0</v>
      </c>
      <c r="M170" s="161">
        <f t="shared" si="188"/>
        <v>0</v>
      </c>
      <c r="N170" s="161">
        <f t="shared" si="188"/>
        <v>0</v>
      </c>
      <c r="O170" s="161">
        <f t="shared" si="188"/>
        <v>0</v>
      </c>
      <c r="P170" s="161">
        <f t="shared" si="188"/>
        <v>0</v>
      </c>
      <c r="Q170" s="161">
        <f t="shared" si="188"/>
        <v>0</v>
      </c>
      <c r="R170" s="161">
        <f t="shared" si="188"/>
        <v>0</v>
      </c>
      <c r="S170" s="161">
        <f t="shared" si="189"/>
        <v>0</v>
      </c>
      <c r="T170" s="161">
        <f t="shared" si="189"/>
        <v>0</v>
      </c>
      <c r="U170" s="161">
        <f t="shared" si="189"/>
        <v>0</v>
      </c>
      <c r="V170" s="161">
        <f t="shared" si="189"/>
        <v>0</v>
      </c>
      <c r="W170" s="161">
        <f t="shared" si="190"/>
        <v>0</v>
      </c>
      <c r="X170" s="161">
        <f t="shared" si="190"/>
        <v>0</v>
      </c>
      <c r="Y170" s="161">
        <f t="shared" si="190"/>
        <v>0</v>
      </c>
      <c r="Z170" s="161">
        <f t="shared" si="190"/>
        <v>0</v>
      </c>
      <c r="AA170" s="161">
        <f t="shared" si="190"/>
        <v>0</v>
      </c>
      <c r="AB170" s="161">
        <f t="shared" si="190"/>
        <v>0</v>
      </c>
      <c r="AC170" s="161">
        <f t="shared" si="190"/>
        <v>0</v>
      </c>
      <c r="AD170" s="161">
        <f t="shared" si="190"/>
        <v>0</v>
      </c>
      <c r="AE170" s="161">
        <f t="shared" si="190"/>
        <v>0</v>
      </c>
      <c r="AF170" s="174">
        <f t="shared" si="190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88"/>
        <v>0</v>
      </c>
      <c r="D171" s="161">
        <f t="shared" si="188"/>
        <v>0</v>
      </c>
      <c r="E171" s="161">
        <f t="shared" si="188"/>
        <v>0</v>
      </c>
      <c r="F171" s="161">
        <f t="shared" si="188"/>
        <v>0</v>
      </c>
      <c r="G171" s="161">
        <f t="shared" si="188"/>
        <v>0</v>
      </c>
      <c r="H171" s="161">
        <f t="shared" si="188"/>
        <v>0</v>
      </c>
      <c r="I171" s="161">
        <f t="shared" si="188"/>
        <v>0</v>
      </c>
      <c r="J171" s="161">
        <f t="shared" si="188"/>
        <v>0</v>
      </c>
      <c r="K171" s="161">
        <f t="shared" si="188"/>
        <v>0</v>
      </c>
      <c r="L171" s="161">
        <f t="shared" si="188"/>
        <v>0</v>
      </c>
      <c r="M171" s="161">
        <f t="shared" si="188"/>
        <v>0</v>
      </c>
      <c r="N171" s="161">
        <f t="shared" si="188"/>
        <v>0</v>
      </c>
      <c r="O171" s="161">
        <f t="shared" si="188"/>
        <v>0</v>
      </c>
      <c r="P171" s="161">
        <f t="shared" si="188"/>
        <v>0</v>
      </c>
      <c r="Q171" s="161">
        <f t="shared" si="188"/>
        <v>0</v>
      </c>
      <c r="R171" s="161">
        <f t="shared" si="188"/>
        <v>0</v>
      </c>
      <c r="S171" s="161">
        <f t="shared" si="189"/>
        <v>0</v>
      </c>
      <c r="T171" s="161">
        <f t="shared" si="189"/>
        <v>0</v>
      </c>
      <c r="U171" s="161">
        <f t="shared" si="189"/>
        <v>0</v>
      </c>
      <c r="V171" s="161">
        <f t="shared" si="189"/>
        <v>0</v>
      </c>
      <c r="W171" s="161">
        <f t="shared" si="190"/>
        <v>0</v>
      </c>
      <c r="X171" s="161">
        <f t="shared" si="190"/>
        <v>0</v>
      </c>
      <c r="Y171" s="161">
        <f t="shared" si="190"/>
        <v>0</v>
      </c>
      <c r="Z171" s="161">
        <f t="shared" si="190"/>
        <v>0</v>
      </c>
      <c r="AA171" s="161">
        <f t="shared" si="190"/>
        <v>0</v>
      </c>
      <c r="AB171" s="161">
        <f t="shared" si="190"/>
        <v>0</v>
      </c>
      <c r="AC171" s="161">
        <f t="shared" si="190"/>
        <v>0</v>
      </c>
      <c r="AD171" s="161">
        <f t="shared" si="190"/>
        <v>0</v>
      </c>
      <c r="AE171" s="161">
        <f t="shared" si="190"/>
        <v>0</v>
      </c>
      <c r="AF171" s="174">
        <f t="shared" si="190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88"/>
        <v>0</v>
      </c>
      <c r="D172" s="161">
        <f t="shared" si="188"/>
        <v>0</v>
      </c>
      <c r="E172" s="161">
        <f t="shared" si="188"/>
        <v>0</v>
      </c>
      <c r="F172" s="161">
        <f t="shared" si="188"/>
        <v>0</v>
      </c>
      <c r="G172" s="161">
        <f t="shared" si="188"/>
        <v>0</v>
      </c>
      <c r="H172" s="161">
        <f t="shared" si="188"/>
        <v>0</v>
      </c>
      <c r="I172" s="161">
        <f t="shared" si="188"/>
        <v>0</v>
      </c>
      <c r="J172" s="161">
        <f t="shared" si="188"/>
        <v>0</v>
      </c>
      <c r="K172" s="161">
        <f t="shared" si="188"/>
        <v>0</v>
      </c>
      <c r="L172" s="161">
        <f t="shared" si="188"/>
        <v>0</v>
      </c>
      <c r="M172" s="161">
        <f t="shared" si="188"/>
        <v>0</v>
      </c>
      <c r="N172" s="161">
        <f t="shared" si="188"/>
        <v>0</v>
      </c>
      <c r="O172" s="161">
        <f t="shared" si="188"/>
        <v>0</v>
      </c>
      <c r="P172" s="161">
        <f t="shared" si="188"/>
        <v>0</v>
      </c>
      <c r="Q172" s="161">
        <f t="shared" si="188"/>
        <v>0</v>
      </c>
      <c r="R172" s="161">
        <f t="shared" si="188"/>
        <v>0</v>
      </c>
      <c r="S172" s="161">
        <f t="shared" si="189"/>
        <v>0</v>
      </c>
      <c r="T172" s="161">
        <f t="shared" si="189"/>
        <v>0</v>
      </c>
      <c r="U172" s="161">
        <f t="shared" si="189"/>
        <v>0</v>
      </c>
      <c r="V172" s="161">
        <f t="shared" si="189"/>
        <v>0</v>
      </c>
      <c r="W172" s="161">
        <f t="shared" si="190"/>
        <v>0</v>
      </c>
      <c r="X172" s="161">
        <f t="shared" si="190"/>
        <v>0</v>
      </c>
      <c r="Y172" s="161">
        <f t="shared" si="190"/>
        <v>0</v>
      </c>
      <c r="Z172" s="161">
        <f t="shared" si="190"/>
        <v>0</v>
      </c>
      <c r="AA172" s="161">
        <f t="shared" si="190"/>
        <v>0</v>
      </c>
      <c r="AB172" s="161">
        <f t="shared" si="190"/>
        <v>0</v>
      </c>
      <c r="AC172" s="161">
        <f t="shared" si="190"/>
        <v>0</v>
      </c>
      <c r="AD172" s="161">
        <f t="shared" si="190"/>
        <v>0</v>
      </c>
      <c r="AE172" s="161">
        <f t="shared" si="190"/>
        <v>0</v>
      </c>
      <c r="AF172" s="174">
        <f t="shared" si="190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88"/>
        <v>0</v>
      </c>
      <c r="D173" s="161">
        <f t="shared" si="188"/>
        <v>0</v>
      </c>
      <c r="E173" s="161">
        <f t="shared" si="188"/>
        <v>0</v>
      </c>
      <c r="F173" s="161">
        <f t="shared" si="188"/>
        <v>0</v>
      </c>
      <c r="G173" s="161">
        <f t="shared" si="188"/>
        <v>0</v>
      </c>
      <c r="H173" s="161">
        <f t="shared" si="188"/>
        <v>0</v>
      </c>
      <c r="I173" s="161">
        <f t="shared" si="188"/>
        <v>0</v>
      </c>
      <c r="J173" s="161">
        <f t="shared" si="188"/>
        <v>0</v>
      </c>
      <c r="K173" s="161">
        <f t="shared" si="188"/>
        <v>0</v>
      </c>
      <c r="L173" s="161">
        <f t="shared" si="188"/>
        <v>0</v>
      </c>
      <c r="M173" s="161">
        <f t="shared" si="188"/>
        <v>0</v>
      </c>
      <c r="N173" s="161">
        <f t="shared" si="188"/>
        <v>0</v>
      </c>
      <c r="O173" s="161">
        <f t="shared" si="188"/>
        <v>0</v>
      </c>
      <c r="P173" s="161">
        <f t="shared" si="188"/>
        <v>0</v>
      </c>
      <c r="Q173" s="161">
        <f t="shared" si="188"/>
        <v>0</v>
      </c>
      <c r="R173" s="161">
        <f t="shared" si="188"/>
        <v>0</v>
      </c>
      <c r="S173" s="161">
        <f t="shared" si="189"/>
        <v>0</v>
      </c>
      <c r="T173" s="161">
        <f t="shared" si="189"/>
        <v>0</v>
      </c>
      <c r="U173" s="161">
        <f t="shared" si="189"/>
        <v>0</v>
      </c>
      <c r="V173" s="161">
        <f t="shared" si="189"/>
        <v>0</v>
      </c>
      <c r="W173" s="161">
        <f t="shared" si="190"/>
        <v>0</v>
      </c>
      <c r="X173" s="161">
        <f t="shared" si="190"/>
        <v>0</v>
      </c>
      <c r="Y173" s="161">
        <f t="shared" si="190"/>
        <v>0</v>
      </c>
      <c r="Z173" s="161">
        <f t="shared" si="190"/>
        <v>0</v>
      </c>
      <c r="AA173" s="161">
        <f t="shared" si="190"/>
        <v>0</v>
      </c>
      <c r="AB173" s="161">
        <f t="shared" si="190"/>
        <v>0</v>
      </c>
      <c r="AC173" s="161">
        <f t="shared" si="190"/>
        <v>0</v>
      </c>
      <c r="AD173" s="161">
        <f t="shared" si="190"/>
        <v>0</v>
      </c>
      <c r="AE173" s="161">
        <f t="shared" si="190"/>
        <v>0</v>
      </c>
      <c r="AF173" s="174">
        <f t="shared" si="190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88"/>
        <v>0</v>
      </c>
      <c r="D174" s="161">
        <f t="shared" si="188"/>
        <v>0</v>
      </c>
      <c r="E174" s="161">
        <f t="shared" si="188"/>
        <v>0</v>
      </c>
      <c r="F174" s="161">
        <f t="shared" si="188"/>
        <v>0</v>
      </c>
      <c r="G174" s="161">
        <f t="shared" si="188"/>
        <v>0</v>
      </c>
      <c r="H174" s="161">
        <f t="shared" si="188"/>
        <v>0</v>
      </c>
      <c r="I174" s="161">
        <f t="shared" si="188"/>
        <v>0</v>
      </c>
      <c r="J174" s="161">
        <f t="shared" si="188"/>
        <v>0</v>
      </c>
      <c r="K174" s="161">
        <f t="shared" si="188"/>
        <v>0</v>
      </c>
      <c r="L174" s="161">
        <f t="shared" si="188"/>
        <v>0</v>
      </c>
      <c r="M174" s="161">
        <f t="shared" si="188"/>
        <v>0</v>
      </c>
      <c r="N174" s="161">
        <f t="shared" si="188"/>
        <v>0</v>
      </c>
      <c r="O174" s="161">
        <f t="shared" si="188"/>
        <v>0</v>
      </c>
      <c r="P174" s="161">
        <f t="shared" si="188"/>
        <v>0</v>
      </c>
      <c r="Q174" s="161">
        <f t="shared" si="188"/>
        <v>0</v>
      </c>
      <c r="R174" s="161">
        <f t="shared" si="188"/>
        <v>0</v>
      </c>
      <c r="S174" s="161">
        <f t="shared" si="189"/>
        <v>0</v>
      </c>
      <c r="T174" s="161">
        <f t="shared" si="189"/>
        <v>0</v>
      </c>
      <c r="U174" s="161">
        <f t="shared" si="189"/>
        <v>0</v>
      </c>
      <c r="V174" s="161">
        <f t="shared" si="189"/>
        <v>0</v>
      </c>
      <c r="W174" s="161">
        <f t="shared" si="190"/>
        <v>0</v>
      </c>
      <c r="X174" s="161">
        <f t="shared" si="190"/>
        <v>0</v>
      </c>
      <c r="Y174" s="161">
        <f t="shared" si="190"/>
        <v>0</v>
      </c>
      <c r="Z174" s="161">
        <f t="shared" si="190"/>
        <v>0</v>
      </c>
      <c r="AA174" s="161">
        <f t="shared" si="190"/>
        <v>0</v>
      </c>
      <c r="AB174" s="161">
        <f t="shared" si="190"/>
        <v>0</v>
      </c>
      <c r="AC174" s="161">
        <f t="shared" si="190"/>
        <v>0</v>
      </c>
      <c r="AD174" s="161">
        <f t="shared" si="190"/>
        <v>0</v>
      </c>
      <c r="AE174" s="161">
        <f t="shared" si="190"/>
        <v>0</v>
      </c>
      <c r="AF174" s="174">
        <f t="shared" si="190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88"/>
        <v>0</v>
      </c>
      <c r="D175" s="161">
        <f t="shared" si="188"/>
        <v>0</v>
      </c>
      <c r="E175" s="161">
        <f t="shared" si="188"/>
        <v>0</v>
      </c>
      <c r="F175" s="161">
        <f t="shared" si="188"/>
        <v>0</v>
      </c>
      <c r="G175" s="161">
        <f t="shared" si="188"/>
        <v>0</v>
      </c>
      <c r="H175" s="161">
        <f t="shared" si="188"/>
        <v>0</v>
      </c>
      <c r="I175" s="161">
        <f t="shared" si="188"/>
        <v>0</v>
      </c>
      <c r="J175" s="161">
        <f t="shared" si="188"/>
        <v>0</v>
      </c>
      <c r="K175" s="161">
        <f t="shared" si="188"/>
        <v>0</v>
      </c>
      <c r="L175" s="161">
        <f t="shared" si="188"/>
        <v>0</v>
      </c>
      <c r="M175" s="161">
        <f t="shared" si="188"/>
        <v>0</v>
      </c>
      <c r="N175" s="161">
        <f t="shared" si="188"/>
        <v>0</v>
      </c>
      <c r="O175" s="161">
        <f t="shared" si="188"/>
        <v>0</v>
      </c>
      <c r="P175" s="161">
        <f t="shared" si="188"/>
        <v>0</v>
      </c>
      <c r="Q175" s="161">
        <f t="shared" si="188"/>
        <v>0</v>
      </c>
      <c r="R175" s="161">
        <f t="shared" si="188"/>
        <v>0</v>
      </c>
      <c r="S175" s="161">
        <f t="shared" si="189"/>
        <v>0</v>
      </c>
      <c r="T175" s="161">
        <f t="shared" si="189"/>
        <v>0</v>
      </c>
      <c r="U175" s="161">
        <f t="shared" si="189"/>
        <v>0</v>
      </c>
      <c r="V175" s="161">
        <f t="shared" si="189"/>
        <v>0</v>
      </c>
      <c r="W175" s="161">
        <f t="shared" si="190"/>
        <v>0</v>
      </c>
      <c r="X175" s="161">
        <f t="shared" si="190"/>
        <v>0</v>
      </c>
      <c r="Y175" s="161">
        <f t="shared" si="190"/>
        <v>0</v>
      </c>
      <c r="Z175" s="161">
        <f t="shared" si="190"/>
        <v>0</v>
      </c>
      <c r="AA175" s="161">
        <f t="shared" si="190"/>
        <v>0</v>
      </c>
      <c r="AB175" s="161">
        <f t="shared" si="190"/>
        <v>0</v>
      </c>
      <c r="AC175" s="161">
        <f t="shared" si="190"/>
        <v>0</v>
      </c>
      <c r="AD175" s="161">
        <f t="shared" si="190"/>
        <v>0</v>
      </c>
      <c r="AE175" s="161">
        <f t="shared" si="190"/>
        <v>0</v>
      </c>
      <c r="AF175" s="174">
        <f t="shared" si="190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88"/>
        <v>0</v>
      </c>
      <c r="D176" s="161">
        <f t="shared" si="188"/>
        <v>0</v>
      </c>
      <c r="E176" s="161">
        <f t="shared" si="188"/>
        <v>0</v>
      </c>
      <c r="F176" s="161">
        <f t="shared" si="188"/>
        <v>0</v>
      </c>
      <c r="G176" s="161">
        <f t="shared" si="188"/>
        <v>0</v>
      </c>
      <c r="H176" s="161">
        <f t="shared" si="188"/>
        <v>0</v>
      </c>
      <c r="I176" s="161">
        <f t="shared" si="188"/>
        <v>0</v>
      </c>
      <c r="J176" s="161">
        <f t="shared" si="188"/>
        <v>0</v>
      </c>
      <c r="K176" s="161">
        <f t="shared" si="188"/>
        <v>0</v>
      </c>
      <c r="L176" s="161">
        <f t="shared" si="188"/>
        <v>0</v>
      </c>
      <c r="M176" s="161">
        <f t="shared" si="188"/>
        <v>0</v>
      </c>
      <c r="N176" s="161">
        <f t="shared" si="188"/>
        <v>0</v>
      </c>
      <c r="O176" s="161">
        <f t="shared" si="188"/>
        <v>0</v>
      </c>
      <c r="P176" s="161">
        <f t="shared" si="188"/>
        <v>0</v>
      </c>
      <c r="Q176" s="161">
        <f t="shared" si="188"/>
        <v>0</v>
      </c>
      <c r="R176" s="161">
        <f t="shared" si="188"/>
        <v>0</v>
      </c>
      <c r="S176" s="161">
        <f t="shared" si="189"/>
        <v>0</v>
      </c>
      <c r="T176" s="161">
        <f t="shared" si="189"/>
        <v>0</v>
      </c>
      <c r="U176" s="161">
        <f t="shared" si="189"/>
        <v>0</v>
      </c>
      <c r="V176" s="161">
        <f t="shared" si="189"/>
        <v>0</v>
      </c>
      <c r="W176" s="161">
        <f t="shared" si="190"/>
        <v>0</v>
      </c>
      <c r="X176" s="161">
        <f t="shared" si="190"/>
        <v>0</v>
      </c>
      <c r="Y176" s="161">
        <f t="shared" si="190"/>
        <v>0</v>
      </c>
      <c r="Z176" s="161">
        <f t="shared" si="190"/>
        <v>0</v>
      </c>
      <c r="AA176" s="161">
        <f t="shared" si="190"/>
        <v>0</v>
      </c>
      <c r="AB176" s="161">
        <f t="shared" si="190"/>
        <v>0</v>
      </c>
      <c r="AC176" s="161">
        <f t="shared" si="190"/>
        <v>0</v>
      </c>
      <c r="AD176" s="161">
        <f t="shared" si="190"/>
        <v>0</v>
      </c>
      <c r="AE176" s="161">
        <f t="shared" si="190"/>
        <v>0</v>
      </c>
      <c r="AF176" s="174">
        <f t="shared" si="190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88"/>
        <v>0</v>
      </c>
      <c r="D177" s="161">
        <f t="shared" si="188"/>
        <v>0</v>
      </c>
      <c r="E177" s="161">
        <f t="shared" si="188"/>
        <v>0</v>
      </c>
      <c r="F177" s="161">
        <f t="shared" si="188"/>
        <v>0</v>
      </c>
      <c r="G177" s="161">
        <f t="shared" si="188"/>
        <v>0</v>
      </c>
      <c r="H177" s="161">
        <f t="shared" si="188"/>
        <v>0</v>
      </c>
      <c r="I177" s="161">
        <f t="shared" si="188"/>
        <v>0</v>
      </c>
      <c r="J177" s="161">
        <f t="shared" si="188"/>
        <v>0</v>
      </c>
      <c r="K177" s="161">
        <f t="shared" si="188"/>
        <v>0</v>
      </c>
      <c r="L177" s="161">
        <f t="shared" si="188"/>
        <v>0</v>
      </c>
      <c r="M177" s="161">
        <f t="shared" si="188"/>
        <v>0</v>
      </c>
      <c r="N177" s="161">
        <f t="shared" si="188"/>
        <v>0</v>
      </c>
      <c r="O177" s="161">
        <f t="shared" si="188"/>
        <v>0</v>
      </c>
      <c r="P177" s="161">
        <f t="shared" si="188"/>
        <v>0</v>
      </c>
      <c r="Q177" s="161">
        <f t="shared" si="188"/>
        <v>0</v>
      </c>
      <c r="R177" s="161">
        <f t="shared" si="188"/>
        <v>0</v>
      </c>
      <c r="S177" s="161">
        <f t="shared" si="189"/>
        <v>0</v>
      </c>
      <c r="T177" s="161">
        <f t="shared" si="189"/>
        <v>0</v>
      </c>
      <c r="U177" s="161">
        <f t="shared" si="189"/>
        <v>0</v>
      </c>
      <c r="V177" s="161">
        <f t="shared" si="189"/>
        <v>0</v>
      </c>
      <c r="W177" s="161">
        <f t="shared" si="190"/>
        <v>0</v>
      </c>
      <c r="X177" s="161">
        <f t="shared" si="190"/>
        <v>0</v>
      </c>
      <c r="Y177" s="161">
        <f t="shared" si="190"/>
        <v>0</v>
      </c>
      <c r="Z177" s="161">
        <f t="shared" si="190"/>
        <v>0</v>
      </c>
      <c r="AA177" s="161">
        <f t="shared" si="190"/>
        <v>0</v>
      </c>
      <c r="AB177" s="161">
        <f t="shared" si="190"/>
        <v>0</v>
      </c>
      <c r="AC177" s="161">
        <f t="shared" si="190"/>
        <v>0</v>
      </c>
      <c r="AD177" s="161">
        <f t="shared" si="190"/>
        <v>0</v>
      </c>
      <c r="AE177" s="161">
        <f t="shared" si="190"/>
        <v>0</v>
      </c>
      <c r="AF177" s="174">
        <f t="shared" si="190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88"/>
        <v>0</v>
      </c>
      <c r="D178" s="161">
        <f t="shared" si="188"/>
        <v>0</v>
      </c>
      <c r="E178" s="161">
        <f t="shared" si="188"/>
        <v>0</v>
      </c>
      <c r="F178" s="161">
        <f t="shared" si="188"/>
        <v>0</v>
      </c>
      <c r="G178" s="161">
        <f t="shared" si="188"/>
        <v>0</v>
      </c>
      <c r="H178" s="161">
        <f t="shared" si="188"/>
        <v>0</v>
      </c>
      <c r="I178" s="161">
        <f t="shared" si="188"/>
        <v>0</v>
      </c>
      <c r="J178" s="161">
        <f t="shared" si="188"/>
        <v>0</v>
      </c>
      <c r="K178" s="161">
        <f t="shared" si="188"/>
        <v>0</v>
      </c>
      <c r="L178" s="161">
        <f t="shared" si="188"/>
        <v>0</v>
      </c>
      <c r="M178" s="161">
        <f t="shared" si="188"/>
        <v>0</v>
      </c>
      <c r="N178" s="161">
        <f t="shared" si="188"/>
        <v>0</v>
      </c>
      <c r="O178" s="161">
        <f t="shared" si="188"/>
        <v>0</v>
      </c>
      <c r="P178" s="161">
        <f t="shared" si="188"/>
        <v>0</v>
      </c>
      <c r="Q178" s="161">
        <f t="shared" si="188"/>
        <v>0</v>
      </c>
      <c r="R178" s="161">
        <f t="shared" si="188"/>
        <v>0</v>
      </c>
      <c r="S178" s="161">
        <f t="shared" si="189"/>
        <v>0</v>
      </c>
      <c r="T178" s="161">
        <f t="shared" si="189"/>
        <v>0</v>
      </c>
      <c r="U178" s="161">
        <f t="shared" si="189"/>
        <v>0</v>
      </c>
      <c r="V178" s="161">
        <f t="shared" si="189"/>
        <v>0</v>
      </c>
      <c r="W178" s="161">
        <f t="shared" si="190"/>
        <v>0</v>
      </c>
      <c r="X178" s="161">
        <f t="shared" si="190"/>
        <v>0</v>
      </c>
      <c r="Y178" s="161">
        <f t="shared" si="190"/>
        <v>0</v>
      </c>
      <c r="Z178" s="161">
        <f t="shared" si="190"/>
        <v>0</v>
      </c>
      <c r="AA178" s="161">
        <f t="shared" si="190"/>
        <v>0</v>
      </c>
      <c r="AB178" s="161">
        <f t="shared" si="190"/>
        <v>0</v>
      </c>
      <c r="AC178" s="161">
        <f t="shared" si="190"/>
        <v>0</v>
      </c>
      <c r="AD178" s="161">
        <f t="shared" si="190"/>
        <v>0</v>
      </c>
      <c r="AE178" s="161">
        <f t="shared" si="190"/>
        <v>0</v>
      </c>
      <c r="AF178" s="174">
        <f t="shared" si="190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88"/>
        <v>0</v>
      </c>
      <c r="D179" s="161">
        <f t="shared" si="188"/>
        <v>0</v>
      </c>
      <c r="E179" s="161">
        <f t="shared" si="188"/>
        <v>0</v>
      </c>
      <c r="F179" s="161">
        <f t="shared" si="188"/>
        <v>0</v>
      </c>
      <c r="G179" s="161">
        <f t="shared" si="188"/>
        <v>0</v>
      </c>
      <c r="H179" s="161">
        <f t="shared" si="188"/>
        <v>0</v>
      </c>
      <c r="I179" s="161">
        <f t="shared" si="188"/>
        <v>0</v>
      </c>
      <c r="J179" s="161">
        <f t="shared" si="188"/>
        <v>0</v>
      </c>
      <c r="K179" s="161">
        <f t="shared" si="188"/>
        <v>0</v>
      </c>
      <c r="L179" s="161">
        <f t="shared" si="188"/>
        <v>0</v>
      </c>
      <c r="M179" s="161">
        <f t="shared" si="188"/>
        <v>0</v>
      </c>
      <c r="N179" s="161">
        <f t="shared" si="188"/>
        <v>0</v>
      </c>
      <c r="O179" s="161">
        <f t="shared" si="188"/>
        <v>0</v>
      </c>
      <c r="P179" s="161">
        <f t="shared" si="188"/>
        <v>0</v>
      </c>
      <c r="Q179" s="161">
        <f t="shared" si="188"/>
        <v>0</v>
      </c>
      <c r="R179" s="161">
        <f t="shared" si="188"/>
        <v>0</v>
      </c>
      <c r="S179" s="161">
        <f t="shared" si="189"/>
        <v>0</v>
      </c>
      <c r="T179" s="161">
        <f t="shared" si="189"/>
        <v>0</v>
      </c>
      <c r="U179" s="161">
        <f t="shared" si="189"/>
        <v>0</v>
      </c>
      <c r="V179" s="161">
        <f t="shared" si="189"/>
        <v>0</v>
      </c>
      <c r="W179" s="161">
        <f t="shared" si="190"/>
        <v>0</v>
      </c>
      <c r="X179" s="161">
        <f t="shared" si="190"/>
        <v>0</v>
      </c>
      <c r="Y179" s="161">
        <f t="shared" si="190"/>
        <v>0</v>
      </c>
      <c r="Z179" s="161">
        <f t="shared" si="190"/>
        <v>0</v>
      </c>
      <c r="AA179" s="161">
        <f t="shared" si="190"/>
        <v>0</v>
      </c>
      <c r="AB179" s="161">
        <f t="shared" si="190"/>
        <v>0</v>
      </c>
      <c r="AC179" s="161">
        <f t="shared" si="190"/>
        <v>0</v>
      </c>
      <c r="AD179" s="161">
        <f t="shared" si="190"/>
        <v>0</v>
      </c>
      <c r="AE179" s="161">
        <f t="shared" si="190"/>
        <v>0</v>
      </c>
      <c r="AF179" s="174">
        <f t="shared" si="190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88"/>
        <v>0</v>
      </c>
      <c r="D180" s="161">
        <f t="shared" si="188"/>
        <v>0</v>
      </c>
      <c r="E180" s="161">
        <f t="shared" si="188"/>
        <v>0</v>
      </c>
      <c r="F180" s="161">
        <f t="shared" si="188"/>
        <v>0</v>
      </c>
      <c r="G180" s="161">
        <f t="shared" si="188"/>
        <v>0</v>
      </c>
      <c r="H180" s="161">
        <f t="shared" si="188"/>
        <v>0</v>
      </c>
      <c r="I180" s="161">
        <f t="shared" si="188"/>
        <v>0</v>
      </c>
      <c r="J180" s="161">
        <f t="shared" si="188"/>
        <v>0</v>
      </c>
      <c r="K180" s="161">
        <f t="shared" si="188"/>
        <v>0</v>
      </c>
      <c r="L180" s="161">
        <f t="shared" si="188"/>
        <v>0</v>
      </c>
      <c r="M180" s="161">
        <f t="shared" si="188"/>
        <v>0</v>
      </c>
      <c r="N180" s="161">
        <f t="shared" si="188"/>
        <v>0</v>
      </c>
      <c r="O180" s="161">
        <f t="shared" si="188"/>
        <v>0</v>
      </c>
      <c r="P180" s="161">
        <f t="shared" si="188"/>
        <v>0</v>
      </c>
      <c r="Q180" s="161">
        <f t="shared" si="188"/>
        <v>0</v>
      </c>
      <c r="R180" s="161">
        <f t="shared" si="188"/>
        <v>0</v>
      </c>
      <c r="S180" s="161">
        <f t="shared" si="189"/>
        <v>0</v>
      </c>
      <c r="T180" s="161">
        <f t="shared" si="189"/>
        <v>0</v>
      </c>
      <c r="U180" s="161">
        <f t="shared" si="189"/>
        <v>0</v>
      </c>
      <c r="V180" s="161">
        <f t="shared" si="189"/>
        <v>0</v>
      </c>
      <c r="W180" s="161">
        <f t="shared" si="190"/>
        <v>0</v>
      </c>
      <c r="X180" s="161">
        <f t="shared" si="190"/>
        <v>0</v>
      </c>
      <c r="Y180" s="161">
        <f t="shared" si="190"/>
        <v>0</v>
      </c>
      <c r="Z180" s="161">
        <f t="shared" si="190"/>
        <v>0</v>
      </c>
      <c r="AA180" s="161">
        <f t="shared" si="190"/>
        <v>0</v>
      </c>
      <c r="AB180" s="161">
        <f t="shared" si="190"/>
        <v>0</v>
      </c>
      <c r="AC180" s="161">
        <f t="shared" si="190"/>
        <v>0</v>
      </c>
      <c r="AD180" s="161">
        <f t="shared" si="190"/>
        <v>0</v>
      </c>
      <c r="AE180" s="161">
        <f t="shared" si="190"/>
        <v>0</v>
      </c>
      <c r="AF180" s="174">
        <f t="shared" si="190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88"/>
        <v>0</v>
      </c>
      <c r="D181" s="161">
        <f t="shared" si="188"/>
        <v>0</v>
      </c>
      <c r="E181" s="161">
        <f t="shared" si="188"/>
        <v>0</v>
      </c>
      <c r="F181" s="161">
        <f t="shared" si="188"/>
        <v>0</v>
      </c>
      <c r="G181" s="161">
        <f t="shared" si="188"/>
        <v>0</v>
      </c>
      <c r="H181" s="161">
        <f t="shared" si="188"/>
        <v>0</v>
      </c>
      <c r="I181" s="161">
        <f t="shared" si="188"/>
        <v>0</v>
      </c>
      <c r="J181" s="161">
        <f t="shared" si="188"/>
        <v>0</v>
      </c>
      <c r="K181" s="161">
        <f t="shared" si="188"/>
        <v>0</v>
      </c>
      <c r="L181" s="161">
        <f t="shared" si="188"/>
        <v>0</v>
      </c>
      <c r="M181" s="161">
        <f t="shared" si="188"/>
        <v>0</v>
      </c>
      <c r="N181" s="161">
        <f t="shared" si="188"/>
        <v>0</v>
      </c>
      <c r="O181" s="161">
        <f t="shared" si="188"/>
        <v>0</v>
      </c>
      <c r="P181" s="161">
        <f t="shared" si="188"/>
        <v>0</v>
      </c>
      <c r="Q181" s="161">
        <f t="shared" si="188"/>
        <v>0</v>
      </c>
      <c r="R181" s="161">
        <f t="shared" si="188"/>
        <v>0</v>
      </c>
      <c r="S181" s="161">
        <f t="shared" si="189"/>
        <v>0</v>
      </c>
      <c r="T181" s="161">
        <f t="shared" si="189"/>
        <v>0</v>
      </c>
      <c r="U181" s="161">
        <f t="shared" si="189"/>
        <v>0</v>
      </c>
      <c r="V181" s="161">
        <f t="shared" si="189"/>
        <v>0</v>
      </c>
      <c r="W181" s="161">
        <f t="shared" si="190"/>
        <v>0</v>
      </c>
      <c r="X181" s="161">
        <f t="shared" si="190"/>
        <v>0</v>
      </c>
      <c r="Y181" s="161">
        <f t="shared" si="190"/>
        <v>0</v>
      </c>
      <c r="Z181" s="161">
        <f t="shared" si="190"/>
        <v>0</v>
      </c>
      <c r="AA181" s="161">
        <f t="shared" si="190"/>
        <v>0</v>
      </c>
      <c r="AB181" s="161">
        <f t="shared" si="190"/>
        <v>0</v>
      </c>
      <c r="AC181" s="161">
        <f t="shared" si="190"/>
        <v>0</v>
      </c>
      <c r="AD181" s="161">
        <f t="shared" si="190"/>
        <v>0</v>
      </c>
      <c r="AE181" s="161">
        <f t="shared" si="190"/>
        <v>0</v>
      </c>
      <c r="AF181" s="174">
        <f t="shared" si="190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88"/>
        <v>0</v>
      </c>
      <c r="D182" s="161">
        <f t="shared" si="188"/>
        <v>0</v>
      </c>
      <c r="E182" s="161">
        <f t="shared" si="188"/>
        <v>0</v>
      </c>
      <c r="F182" s="161">
        <f t="shared" si="188"/>
        <v>0</v>
      </c>
      <c r="G182" s="161">
        <f t="shared" si="188"/>
        <v>0</v>
      </c>
      <c r="H182" s="161">
        <f t="shared" si="188"/>
        <v>0</v>
      </c>
      <c r="I182" s="161">
        <f t="shared" si="188"/>
        <v>0</v>
      </c>
      <c r="J182" s="161">
        <f t="shared" si="188"/>
        <v>0</v>
      </c>
      <c r="K182" s="161">
        <f t="shared" si="188"/>
        <v>0</v>
      </c>
      <c r="L182" s="161">
        <f t="shared" si="188"/>
        <v>0</v>
      </c>
      <c r="M182" s="161">
        <f t="shared" si="188"/>
        <v>0</v>
      </c>
      <c r="N182" s="161">
        <f t="shared" si="188"/>
        <v>0</v>
      </c>
      <c r="O182" s="161">
        <f t="shared" si="188"/>
        <v>0</v>
      </c>
      <c r="P182" s="161">
        <f t="shared" si="188"/>
        <v>0</v>
      </c>
      <c r="Q182" s="161">
        <f t="shared" si="188"/>
        <v>0</v>
      </c>
      <c r="R182" s="161">
        <f t="shared" si="188"/>
        <v>0</v>
      </c>
      <c r="S182" s="161">
        <f t="shared" si="189"/>
        <v>0</v>
      </c>
      <c r="T182" s="161">
        <f t="shared" si="189"/>
        <v>0</v>
      </c>
      <c r="U182" s="161">
        <f t="shared" si="189"/>
        <v>0</v>
      </c>
      <c r="V182" s="161">
        <f t="shared" si="189"/>
        <v>0</v>
      </c>
      <c r="W182" s="161">
        <f t="shared" si="190"/>
        <v>0</v>
      </c>
      <c r="X182" s="161">
        <f t="shared" si="190"/>
        <v>0</v>
      </c>
      <c r="Y182" s="161">
        <f t="shared" si="190"/>
        <v>0</v>
      </c>
      <c r="Z182" s="161">
        <f t="shared" si="190"/>
        <v>0</v>
      </c>
      <c r="AA182" s="161">
        <f t="shared" si="190"/>
        <v>0</v>
      </c>
      <c r="AB182" s="161">
        <f t="shared" si="190"/>
        <v>0</v>
      </c>
      <c r="AC182" s="161">
        <f t="shared" si="190"/>
        <v>0</v>
      </c>
      <c r="AD182" s="161">
        <f t="shared" si="190"/>
        <v>0</v>
      </c>
      <c r="AE182" s="161">
        <f t="shared" si="190"/>
        <v>0</v>
      </c>
      <c r="AF182" s="174">
        <f t="shared" si="190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88"/>
        <v>0</v>
      </c>
      <c r="D183" s="161">
        <f t="shared" si="188"/>
        <v>0</v>
      </c>
      <c r="E183" s="161">
        <f t="shared" si="188"/>
        <v>0</v>
      </c>
      <c r="F183" s="161">
        <f t="shared" si="188"/>
        <v>0</v>
      </c>
      <c r="G183" s="161">
        <f t="shared" si="188"/>
        <v>0</v>
      </c>
      <c r="H183" s="161">
        <f t="shared" si="188"/>
        <v>0</v>
      </c>
      <c r="I183" s="161">
        <f t="shared" si="188"/>
        <v>0</v>
      </c>
      <c r="J183" s="161">
        <f t="shared" si="188"/>
        <v>0</v>
      </c>
      <c r="K183" s="161">
        <f t="shared" si="188"/>
        <v>0</v>
      </c>
      <c r="L183" s="161">
        <f t="shared" si="188"/>
        <v>0</v>
      </c>
      <c r="M183" s="161">
        <f t="shared" si="188"/>
        <v>0</v>
      </c>
      <c r="N183" s="161">
        <f t="shared" si="188"/>
        <v>0</v>
      </c>
      <c r="O183" s="161">
        <f t="shared" si="188"/>
        <v>0</v>
      </c>
      <c r="P183" s="161">
        <f t="shared" si="188"/>
        <v>0</v>
      </c>
      <c r="Q183" s="161">
        <f t="shared" si="188"/>
        <v>0</v>
      </c>
      <c r="R183" s="161">
        <f t="shared" si="188"/>
        <v>0</v>
      </c>
      <c r="S183" s="161">
        <f t="shared" si="189"/>
        <v>0</v>
      </c>
      <c r="T183" s="161">
        <f t="shared" si="189"/>
        <v>0</v>
      </c>
      <c r="U183" s="161">
        <f t="shared" si="189"/>
        <v>0</v>
      </c>
      <c r="V183" s="161">
        <f t="shared" si="189"/>
        <v>0</v>
      </c>
      <c r="W183" s="161">
        <f t="shared" si="190"/>
        <v>0</v>
      </c>
      <c r="X183" s="161">
        <f t="shared" si="190"/>
        <v>0</v>
      </c>
      <c r="Y183" s="161">
        <f t="shared" si="190"/>
        <v>0</v>
      </c>
      <c r="Z183" s="161">
        <f t="shared" si="190"/>
        <v>0</v>
      </c>
      <c r="AA183" s="161">
        <f t="shared" si="190"/>
        <v>0</v>
      </c>
      <c r="AB183" s="161">
        <f t="shared" si="190"/>
        <v>0</v>
      </c>
      <c r="AC183" s="161">
        <f t="shared" si="190"/>
        <v>0</v>
      </c>
      <c r="AD183" s="161">
        <f t="shared" si="190"/>
        <v>0</v>
      </c>
      <c r="AE183" s="161">
        <f t="shared" si="190"/>
        <v>0</v>
      </c>
      <c r="AF183" s="174">
        <f t="shared" si="190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88"/>
        <v>0</v>
      </c>
      <c r="D184" s="161">
        <f t="shared" si="188"/>
        <v>0</v>
      </c>
      <c r="E184" s="161">
        <f t="shared" si="188"/>
        <v>0</v>
      </c>
      <c r="F184" s="161">
        <f t="shared" si="188"/>
        <v>0</v>
      </c>
      <c r="G184" s="161">
        <f t="shared" si="188"/>
        <v>0</v>
      </c>
      <c r="H184" s="161">
        <f t="shared" si="188"/>
        <v>0</v>
      </c>
      <c r="I184" s="161">
        <f t="shared" si="188"/>
        <v>0</v>
      </c>
      <c r="J184" s="161">
        <f t="shared" si="188"/>
        <v>0</v>
      </c>
      <c r="K184" s="161">
        <f t="shared" si="188"/>
        <v>0</v>
      </c>
      <c r="L184" s="161">
        <f t="shared" si="188"/>
        <v>0</v>
      </c>
      <c r="M184" s="161">
        <f t="shared" si="188"/>
        <v>0</v>
      </c>
      <c r="N184" s="161">
        <f t="shared" si="188"/>
        <v>0</v>
      </c>
      <c r="O184" s="161">
        <f t="shared" si="188"/>
        <v>0</v>
      </c>
      <c r="P184" s="161">
        <f t="shared" si="188"/>
        <v>0</v>
      </c>
      <c r="Q184" s="161">
        <f t="shared" si="188"/>
        <v>0</v>
      </c>
      <c r="R184" s="161">
        <f t="shared" ref="R184:AF199" si="191">Q184</f>
        <v>0</v>
      </c>
      <c r="S184" s="161">
        <f t="shared" si="191"/>
        <v>0</v>
      </c>
      <c r="T184" s="161">
        <f t="shared" si="191"/>
        <v>0</v>
      </c>
      <c r="U184" s="161">
        <f t="shared" si="189"/>
        <v>0</v>
      </c>
      <c r="V184" s="161">
        <f t="shared" si="189"/>
        <v>0</v>
      </c>
      <c r="W184" s="161">
        <f t="shared" si="191"/>
        <v>0</v>
      </c>
      <c r="X184" s="161">
        <f t="shared" si="191"/>
        <v>0</v>
      </c>
      <c r="Y184" s="161">
        <f t="shared" si="190"/>
        <v>0</v>
      </c>
      <c r="Z184" s="161">
        <f t="shared" si="190"/>
        <v>0</v>
      </c>
      <c r="AA184" s="161">
        <f t="shared" si="191"/>
        <v>0</v>
      </c>
      <c r="AB184" s="161">
        <f t="shared" si="190"/>
        <v>0</v>
      </c>
      <c r="AC184" s="161">
        <f t="shared" si="190"/>
        <v>0</v>
      </c>
      <c r="AD184" s="161">
        <f t="shared" si="191"/>
        <v>0</v>
      </c>
      <c r="AE184" s="161">
        <f t="shared" si="191"/>
        <v>0</v>
      </c>
      <c r="AF184" s="174">
        <f t="shared" si="191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92">B185</f>
        <v>0</v>
      </c>
      <c r="D185" s="161">
        <f t="shared" si="192"/>
        <v>0</v>
      </c>
      <c r="E185" s="161">
        <f t="shared" si="192"/>
        <v>0</v>
      </c>
      <c r="F185" s="161">
        <f t="shared" si="192"/>
        <v>0</v>
      </c>
      <c r="G185" s="161">
        <f t="shared" si="192"/>
        <v>0</v>
      </c>
      <c r="H185" s="161">
        <f t="shared" si="192"/>
        <v>0</v>
      </c>
      <c r="I185" s="161">
        <f t="shared" si="192"/>
        <v>0</v>
      </c>
      <c r="J185" s="161">
        <f t="shared" si="192"/>
        <v>0</v>
      </c>
      <c r="K185" s="161">
        <f t="shared" si="192"/>
        <v>0</v>
      </c>
      <c r="L185" s="161">
        <f t="shared" si="192"/>
        <v>0</v>
      </c>
      <c r="M185" s="161">
        <f t="shared" si="192"/>
        <v>0</v>
      </c>
      <c r="N185" s="161">
        <f t="shared" si="192"/>
        <v>0</v>
      </c>
      <c r="O185" s="161">
        <f t="shared" si="192"/>
        <v>0</v>
      </c>
      <c r="P185" s="161">
        <f t="shared" si="192"/>
        <v>0</v>
      </c>
      <c r="Q185" s="161">
        <f t="shared" si="192"/>
        <v>0</v>
      </c>
      <c r="R185" s="161">
        <f t="shared" si="192"/>
        <v>0</v>
      </c>
      <c r="S185" s="161">
        <f t="shared" si="191"/>
        <v>0</v>
      </c>
      <c r="T185" s="161">
        <f t="shared" si="191"/>
        <v>0</v>
      </c>
      <c r="U185" s="161">
        <f t="shared" ref="U185:V213" si="193">T185</f>
        <v>0</v>
      </c>
      <c r="V185" s="161">
        <f t="shared" si="193"/>
        <v>0</v>
      </c>
      <c r="W185" s="161">
        <f t="shared" si="191"/>
        <v>0</v>
      </c>
      <c r="X185" s="161">
        <f t="shared" si="191"/>
        <v>0</v>
      </c>
      <c r="Y185" s="161">
        <f t="shared" ref="Y185:Z191" si="194">X185</f>
        <v>0</v>
      </c>
      <c r="Z185" s="161">
        <f t="shared" si="194"/>
        <v>0</v>
      </c>
      <c r="AA185" s="161">
        <f t="shared" si="191"/>
        <v>0</v>
      </c>
      <c r="AB185" s="161">
        <f t="shared" si="191"/>
        <v>0</v>
      </c>
      <c r="AC185" s="161">
        <f t="shared" si="191"/>
        <v>0</v>
      </c>
      <c r="AD185" s="161">
        <f t="shared" si="191"/>
        <v>0</v>
      </c>
      <c r="AE185" s="161">
        <f t="shared" si="191"/>
        <v>0</v>
      </c>
      <c r="AF185" s="174">
        <f t="shared" si="191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92"/>
        <v>0</v>
      </c>
      <c r="D186" s="161">
        <f t="shared" si="192"/>
        <v>0</v>
      </c>
      <c r="E186" s="161">
        <f t="shared" si="192"/>
        <v>0</v>
      </c>
      <c r="F186" s="161">
        <f t="shared" si="192"/>
        <v>0</v>
      </c>
      <c r="G186" s="161">
        <f t="shared" si="192"/>
        <v>0</v>
      </c>
      <c r="H186" s="161">
        <f t="shared" si="192"/>
        <v>0</v>
      </c>
      <c r="I186" s="161">
        <f t="shared" si="192"/>
        <v>0</v>
      </c>
      <c r="J186" s="161">
        <f t="shared" si="192"/>
        <v>0</v>
      </c>
      <c r="K186" s="161">
        <f t="shared" si="192"/>
        <v>0</v>
      </c>
      <c r="L186" s="161">
        <f t="shared" si="192"/>
        <v>0</v>
      </c>
      <c r="M186" s="161">
        <f t="shared" si="192"/>
        <v>0</v>
      </c>
      <c r="N186" s="161">
        <f t="shared" si="192"/>
        <v>0</v>
      </c>
      <c r="O186" s="161">
        <f t="shared" si="192"/>
        <v>0</v>
      </c>
      <c r="P186" s="161">
        <f t="shared" si="192"/>
        <v>0</v>
      </c>
      <c r="Q186" s="161">
        <f t="shared" si="192"/>
        <v>0</v>
      </c>
      <c r="R186" s="161">
        <f t="shared" si="192"/>
        <v>0</v>
      </c>
      <c r="S186" s="161">
        <f t="shared" si="191"/>
        <v>0</v>
      </c>
      <c r="T186" s="161">
        <f t="shared" si="191"/>
        <v>0</v>
      </c>
      <c r="U186" s="161">
        <f t="shared" si="193"/>
        <v>0</v>
      </c>
      <c r="V186" s="161">
        <f t="shared" si="193"/>
        <v>0</v>
      </c>
      <c r="W186" s="161">
        <f t="shared" si="191"/>
        <v>0</v>
      </c>
      <c r="X186" s="161">
        <f t="shared" si="191"/>
        <v>0</v>
      </c>
      <c r="Y186" s="161">
        <f t="shared" si="194"/>
        <v>0</v>
      </c>
      <c r="Z186" s="161">
        <f t="shared" si="194"/>
        <v>0</v>
      </c>
      <c r="AA186" s="161">
        <f t="shared" si="191"/>
        <v>0</v>
      </c>
      <c r="AB186" s="161">
        <f t="shared" si="191"/>
        <v>0</v>
      </c>
      <c r="AC186" s="161">
        <f t="shared" si="191"/>
        <v>0</v>
      </c>
      <c r="AD186" s="161">
        <f t="shared" si="191"/>
        <v>0</v>
      </c>
      <c r="AE186" s="161">
        <f t="shared" si="191"/>
        <v>0</v>
      </c>
      <c r="AF186" s="174">
        <f t="shared" si="191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92"/>
        <v>0</v>
      </c>
      <c r="D187" s="161">
        <f t="shared" si="192"/>
        <v>0</v>
      </c>
      <c r="E187" s="161">
        <f t="shared" si="192"/>
        <v>0</v>
      </c>
      <c r="F187" s="161">
        <f t="shared" si="192"/>
        <v>0</v>
      </c>
      <c r="G187" s="161">
        <f t="shared" si="192"/>
        <v>0</v>
      </c>
      <c r="H187" s="161">
        <f t="shared" si="192"/>
        <v>0</v>
      </c>
      <c r="I187" s="161">
        <f t="shared" si="192"/>
        <v>0</v>
      </c>
      <c r="J187" s="161">
        <f t="shared" si="192"/>
        <v>0</v>
      </c>
      <c r="K187" s="161">
        <f t="shared" si="192"/>
        <v>0</v>
      </c>
      <c r="L187" s="161">
        <f t="shared" si="192"/>
        <v>0</v>
      </c>
      <c r="M187" s="161">
        <f t="shared" si="192"/>
        <v>0</v>
      </c>
      <c r="N187" s="161">
        <f t="shared" si="192"/>
        <v>0</v>
      </c>
      <c r="O187" s="161">
        <f t="shared" si="192"/>
        <v>0</v>
      </c>
      <c r="P187" s="161">
        <f t="shared" si="192"/>
        <v>0</v>
      </c>
      <c r="Q187" s="161">
        <f t="shared" si="192"/>
        <v>0</v>
      </c>
      <c r="R187" s="161">
        <f t="shared" si="192"/>
        <v>0</v>
      </c>
      <c r="S187" s="161">
        <f t="shared" si="191"/>
        <v>0</v>
      </c>
      <c r="T187" s="161">
        <f t="shared" si="191"/>
        <v>0</v>
      </c>
      <c r="U187" s="161">
        <f t="shared" si="193"/>
        <v>0</v>
      </c>
      <c r="V187" s="161">
        <f t="shared" si="193"/>
        <v>0</v>
      </c>
      <c r="W187" s="161">
        <f t="shared" si="191"/>
        <v>0</v>
      </c>
      <c r="X187" s="161">
        <f t="shared" si="191"/>
        <v>0</v>
      </c>
      <c r="Y187" s="161">
        <f t="shared" si="194"/>
        <v>0</v>
      </c>
      <c r="Z187" s="161">
        <f t="shared" si="194"/>
        <v>0</v>
      </c>
      <c r="AA187" s="161">
        <f t="shared" si="191"/>
        <v>0</v>
      </c>
      <c r="AB187" s="161">
        <f t="shared" si="191"/>
        <v>0</v>
      </c>
      <c r="AC187" s="161">
        <f t="shared" si="191"/>
        <v>0</v>
      </c>
      <c r="AD187" s="161">
        <f t="shared" si="191"/>
        <v>0</v>
      </c>
      <c r="AE187" s="161">
        <f t="shared" si="191"/>
        <v>0</v>
      </c>
      <c r="AF187" s="174">
        <f t="shared" si="191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92"/>
        <v>0</v>
      </c>
      <c r="D188" s="161">
        <f t="shared" si="192"/>
        <v>0</v>
      </c>
      <c r="E188" s="161">
        <f t="shared" si="192"/>
        <v>0</v>
      </c>
      <c r="F188" s="161">
        <f t="shared" si="192"/>
        <v>0</v>
      </c>
      <c r="G188" s="161">
        <f t="shared" si="192"/>
        <v>0</v>
      </c>
      <c r="H188" s="161">
        <f t="shared" si="192"/>
        <v>0</v>
      </c>
      <c r="I188" s="161">
        <f t="shared" si="192"/>
        <v>0</v>
      </c>
      <c r="J188" s="161">
        <f t="shared" si="192"/>
        <v>0</v>
      </c>
      <c r="K188" s="161">
        <f t="shared" si="192"/>
        <v>0</v>
      </c>
      <c r="L188" s="161">
        <f t="shared" si="192"/>
        <v>0</v>
      </c>
      <c r="M188" s="161">
        <f t="shared" si="192"/>
        <v>0</v>
      </c>
      <c r="N188" s="161">
        <f t="shared" si="192"/>
        <v>0</v>
      </c>
      <c r="O188" s="161">
        <f t="shared" si="192"/>
        <v>0</v>
      </c>
      <c r="P188" s="161">
        <f t="shared" si="192"/>
        <v>0</v>
      </c>
      <c r="Q188" s="161">
        <f t="shared" si="192"/>
        <v>0</v>
      </c>
      <c r="R188" s="161">
        <f t="shared" si="192"/>
        <v>0</v>
      </c>
      <c r="S188" s="161">
        <f t="shared" si="191"/>
        <v>0</v>
      </c>
      <c r="T188" s="161">
        <f t="shared" si="191"/>
        <v>0</v>
      </c>
      <c r="U188" s="161">
        <f t="shared" si="193"/>
        <v>0</v>
      </c>
      <c r="V188" s="161">
        <f t="shared" si="193"/>
        <v>0</v>
      </c>
      <c r="W188" s="161">
        <f t="shared" si="191"/>
        <v>0</v>
      </c>
      <c r="X188" s="161">
        <f t="shared" si="191"/>
        <v>0</v>
      </c>
      <c r="Y188" s="161">
        <f t="shared" si="194"/>
        <v>0</v>
      </c>
      <c r="Z188" s="161">
        <f t="shared" si="194"/>
        <v>0</v>
      </c>
      <c r="AA188" s="161">
        <f t="shared" si="191"/>
        <v>0</v>
      </c>
      <c r="AB188" s="161">
        <f t="shared" si="191"/>
        <v>0</v>
      </c>
      <c r="AC188" s="161">
        <f t="shared" si="191"/>
        <v>0</v>
      </c>
      <c r="AD188" s="161">
        <f t="shared" si="191"/>
        <v>0</v>
      </c>
      <c r="AE188" s="161">
        <f t="shared" si="191"/>
        <v>0</v>
      </c>
      <c r="AF188" s="174">
        <f t="shared" si="191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92"/>
        <v>0</v>
      </c>
      <c r="D189" s="161">
        <f t="shared" si="192"/>
        <v>0</v>
      </c>
      <c r="E189" s="161">
        <f t="shared" si="192"/>
        <v>0</v>
      </c>
      <c r="F189" s="161">
        <f t="shared" si="192"/>
        <v>0</v>
      </c>
      <c r="G189" s="161">
        <f t="shared" si="192"/>
        <v>0</v>
      </c>
      <c r="H189" s="161">
        <f t="shared" si="192"/>
        <v>0</v>
      </c>
      <c r="I189" s="161">
        <f t="shared" si="192"/>
        <v>0</v>
      </c>
      <c r="J189" s="161">
        <f t="shared" si="192"/>
        <v>0</v>
      </c>
      <c r="K189" s="161">
        <f t="shared" si="192"/>
        <v>0</v>
      </c>
      <c r="L189" s="161">
        <f t="shared" si="192"/>
        <v>0</v>
      </c>
      <c r="M189" s="161">
        <f t="shared" si="192"/>
        <v>0</v>
      </c>
      <c r="N189" s="161">
        <f t="shared" si="192"/>
        <v>0</v>
      </c>
      <c r="O189" s="161">
        <f t="shared" si="192"/>
        <v>0</v>
      </c>
      <c r="P189" s="161">
        <f t="shared" si="192"/>
        <v>0</v>
      </c>
      <c r="Q189" s="161">
        <f t="shared" si="192"/>
        <v>0</v>
      </c>
      <c r="R189" s="161">
        <f t="shared" si="192"/>
        <v>0</v>
      </c>
      <c r="S189" s="161">
        <f t="shared" si="191"/>
        <v>0</v>
      </c>
      <c r="T189" s="161">
        <f t="shared" si="191"/>
        <v>0</v>
      </c>
      <c r="U189" s="161">
        <f t="shared" si="193"/>
        <v>0</v>
      </c>
      <c r="V189" s="161">
        <f t="shared" si="193"/>
        <v>0</v>
      </c>
      <c r="W189" s="161">
        <f t="shared" si="191"/>
        <v>0</v>
      </c>
      <c r="X189" s="161">
        <f t="shared" si="191"/>
        <v>0</v>
      </c>
      <c r="Y189" s="161">
        <f t="shared" si="194"/>
        <v>0</v>
      </c>
      <c r="Z189" s="161">
        <f t="shared" si="194"/>
        <v>0</v>
      </c>
      <c r="AA189" s="161">
        <f t="shared" si="191"/>
        <v>0</v>
      </c>
      <c r="AB189" s="161">
        <f t="shared" si="191"/>
        <v>0</v>
      </c>
      <c r="AC189" s="161">
        <f t="shared" si="191"/>
        <v>0</v>
      </c>
      <c r="AD189" s="161">
        <f t="shared" si="191"/>
        <v>0</v>
      </c>
      <c r="AE189" s="161">
        <f t="shared" si="191"/>
        <v>0</v>
      </c>
      <c r="AF189" s="174">
        <f t="shared" si="191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92"/>
        <v>0</v>
      </c>
      <c r="D190" s="161">
        <f t="shared" si="192"/>
        <v>0</v>
      </c>
      <c r="E190" s="161">
        <f t="shared" si="192"/>
        <v>0</v>
      </c>
      <c r="F190" s="161">
        <f t="shared" si="192"/>
        <v>0</v>
      </c>
      <c r="G190" s="161">
        <f t="shared" si="192"/>
        <v>0</v>
      </c>
      <c r="H190" s="161">
        <f t="shared" si="192"/>
        <v>0</v>
      </c>
      <c r="I190" s="161">
        <f t="shared" si="192"/>
        <v>0</v>
      </c>
      <c r="J190" s="161">
        <f t="shared" si="192"/>
        <v>0</v>
      </c>
      <c r="K190" s="161">
        <f t="shared" si="192"/>
        <v>0</v>
      </c>
      <c r="L190" s="161">
        <f t="shared" si="192"/>
        <v>0</v>
      </c>
      <c r="M190" s="161">
        <f t="shared" si="192"/>
        <v>0</v>
      </c>
      <c r="N190" s="161">
        <f t="shared" si="192"/>
        <v>0</v>
      </c>
      <c r="O190" s="161">
        <f t="shared" si="192"/>
        <v>0</v>
      </c>
      <c r="P190" s="161">
        <f t="shared" si="192"/>
        <v>0</v>
      </c>
      <c r="Q190" s="161">
        <f t="shared" si="192"/>
        <v>0</v>
      </c>
      <c r="R190" s="161">
        <f t="shared" si="192"/>
        <v>0</v>
      </c>
      <c r="S190" s="161">
        <f t="shared" si="191"/>
        <v>0</v>
      </c>
      <c r="T190" s="161">
        <f t="shared" si="191"/>
        <v>0</v>
      </c>
      <c r="U190" s="161">
        <f t="shared" si="193"/>
        <v>0</v>
      </c>
      <c r="V190" s="161">
        <f t="shared" si="193"/>
        <v>0</v>
      </c>
      <c r="W190" s="161">
        <f t="shared" si="191"/>
        <v>0</v>
      </c>
      <c r="X190" s="161">
        <f t="shared" si="191"/>
        <v>0</v>
      </c>
      <c r="Y190" s="161">
        <f t="shared" si="194"/>
        <v>0</v>
      </c>
      <c r="Z190" s="161">
        <f t="shared" si="194"/>
        <v>0</v>
      </c>
      <c r="AA190" s="161">
        <f t="shared" si="191"/>
        <v>0</v>
      </c>
      <c r="AB190" s="161">
        <f t="shared" si="191"/>
        <v>0</v>
      </c>
      <c r="AC190" s="161">
        <f t="shared" si="191"/>
        <v>0</v>
      </c>
      <c r="AD190" s="161">
        <f t="shared" si="191"/>
        <v>0</v>
      </c>
      <c r="AE190" s="161">
        <f t="shared" si="191"/>
        <v>0</v>
      </c>
      <c r="AF190" s="174">
        <f t="shared" si="191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92"/>
        <v>0</v>
      </c>
      <c r="D191" s="161">
        <f t="shared" si="192"/>
        <v>0</v>
      </c>
      <c r="E191" s="161">
        <f t="shared" si="192"/>
        <v>0</v>
      </c>
      <c r="F191" s="161">
        <f t="shared" si="192"/>
        <v>0</v>
      </c>
      <c r="G191" s="161">
        <f t="shared" si="192"/>
        <v>0</v>
      </c>
      <c r="H191" s="161">
        <f t="shared" si="192"/>
        <v>0</v>
      </c>
      <c r="I191" s="161">
        <f t="shared" si="192"/>
        <v>0</v>
      </c>
      <c r="J191" s="161">
        <f t="shared" si="192"/>
        <v>0</v>
      </c>
      <c r="K191" s="161">
        <f t="shared" si="192"/>
        <v>0</v>
      </c>
      <c r="L191" s="161">
        <f t="shared" si="192"/>
        <v>0</v>
      </c>
      <c r="M191" s="161">
        <f t="shared" si="192"/>
        <v>0</v>
      </c>
      <c r="N191" s="161">
        <f t="shared" si="192"/>
        <v>0</v>
      </c>
      <c r="O191" s="161">
        <f t="shared" si="192"/>
        <v>0</v>
      </c>
      <c r="P191" s="161">
        <f t="shared" si="192"/>
        <v>0</v>
      </c>
      <c r="Q191" s="161">
        <f t="shared" si="192"/>
        <v>0</v>
      </c>
      <c r="R191" s="161">
        <f t="shared" si="192"/>
        <v>0</v>
      </c>
      <c r="S191" s="161">
        <f t="shared" si="191"/>
        <v>0</v>
      </c>
      <c r="T191" s="161">
        <f t="shared" si="191"/>
        <v>0</v>
      </c>
      <c r="U191" s="161">
        <f t="shared" si="193"/>
        <v>0</v>
      </c>
      <c r="V191" s="161">
        <f t="shared" si="193"/>
        <v>0</v>
      </c>
      <c r="W191" s="161">
        <f t="shared" si="191"/>
        <v>0</v>
      </c>
      <c r="X191" s="161">
        <f t="shared" si="191"/>
        <v>0</v>
      </c>
      <c r="Y191" s="161">
        <f t="shared" si="194"/>
        <v>0</v>
      </c>
      <c r="Z191" s="161">
        <f t="shared" si="194"/>
        <v>0</v>
      </c>
      <c r="AA191" s="161">
        <f t="shared" si="191"/>
        <v>0</v>
      </c>
      <c r="AB191" s="161">
        <f t="shared" si="191"/>
        <v>0</v>
      </c>
      <c r="AC191" s="161">
        <f t="shared" si="191"/>
        <v>0</v>
      </c>
      <c r="AD191" s="161">
        <f t="shared" si="191"/>
        <v>0</v>
      </c>
      <c r="AE191" s="161">
        <f t="shared" si="191"/>
        <v>0</v>
      </c>
      <c r="AF191" s="174">
        <f t="shared" si="191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92"/>
        <v>0</v>
      </c>
      <c r="D192" s="161">
        <f t="shared" si="192"/>
        <v>0</v>
      </c>
      <c r="E192" s="161">
        <f t="shared" si="192"/>
        <v>0</v>
      </c>
      <c r="F192" s="161">
        <f t="shared" si="192"/>
        <v>0</v>
      </c>
      <c r="G192" s="161">
        <f t="shared" si="192"/>
        <v>0</v>
      </c>
      <c r="H192" s="161">
        <f t="shared" si="192"/>
        <v>0</v>
      </c>
      <c r="I192" s="161">
        <f t="shared" si="192"/>
        <v>0</v>
      </c>
      <c r="J192" s="161">
        <f t="shared" si="192"/>
        <v>0</v>
      </c>
      <c r="K192" s="161">
        <f t="shared" si="192"/>
        <v>0</v>
      </c>
      <c r="L192" s="161">
        <f t="shared" si="192"/>
        <v>0</v>
      </c>
      <c r="M192" s="161">
        <f t="shared" si="192"/>
        <v>0</v>
      </c>
      <c r="N192" s="161">
        <f t="shared" si="192"/>
        <v>0</v>
      </c>
      <c r="O192" s="161">
        <f t="shared" si="192"/>
        <v>0</v>
      </c>
      <c r="P192" s="161">
        <f t="shared" si="192"/>
        <v>0</v>
      </c>
      <c r="Q192" s="161">
        <f t="shared" si="192"/>
        <v>0</v>
      </c>
      <c r="R192" s="161">
        <f t="shared" si="192"/>
        <v>0</v>
      </c>
      <c r="S192" s="161">
        <f t="shared" si="191"/>
        <v>0</v>
      </c>
      <c r="T192" s="161">
        <f t="shared" si="191"/>
        <v>0</v>
      </c>
      <c r="U192" s="161">
        <f t="shared" si="193"/>
        <v>0</v>
      </c>
      <c r="V192" s="161">
        <f t="shared" si="193"/>
        <v>0</v>
      </c>
      <c r="W192" s="161">
        <f t="shared" si="191"/>
        <v>0</v>
      </c>
      <c r="X192" s="161">
        <f t="shared" si="191"/>
        <v>0</v>
      </c>
      <c r="Y192" s="161">
        <f t="shared" si="191"/>
        <v>0</v>
      </c>
      <c r="Z192" s="161">
        <f t="shared" si="191"/>
        <v>0</v>
      </c>
      <c r="AA192" s="161">
        <f t="shared" si="191"/>
        <v>0</v>
      </c>
      <c r="AB192" s="161">
        <f t="shared" si="191"/>
        <v>0</v>
      </c>
      <c r="AC192" s="161">
        <f t="shared" si="191"/>
        <v>0</v>
      </c>
      <c r="AD192" s="161">
        <f t="shared" si="191"/>
        <v>0</v>
      </c>
      <c r="AE192" s="161">
        <f t="shared" si="191"/>
        <v>0</v>
      </c>
      <c r="AF192" s="174">
        <f t="shared" si="191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92"/>
        <v>0</v>
      </c>
      <c r="D193" s="161">
        <f t="shared" si="192"/>
        <v>0</v>
      </c>
      <c r="E193" s="161">
        <f t="shared" si="192"/>
        <v>0</v>
      </c>
      <c r="F193" s="161">
        <f t="shared" si="192"/>
        <v>0</v>
      </c>
      <c r="G193" s="161">
        <f t="shared" si="192"/>
        <v>0</v>
      </c>
      <c r="H193" s="161">
        <f t="shared" si="192"/>
        <v>0</v>
      </c>
      <c r="I193" s="161">
        <f t="shared" si="192"/>
        <v>0</v>
      </c>
      <c r="J193" s="161">
        <f t="shared" si="192"/>
        <v>0</v>
      </c>
      <c r="K193" s="161">
        <f t="shared" si="192"/>
        <v>0</v>
      </c>
      <c r="L193" s="161">
        <f t="shared" si="192"/>
        <v>0</v>
      </c>
      <c r="M193" s="161">
        <f t="shared" si="192"/>
        <v>0</v>
      </c>
      <c r="N193" s="161">
        <f t="shared" si="192"/>
        <v>0</v>
      </c>
      <c r="O193" s="161">
        <f t="shared" si="192"/>
        <v>0</v>
      </c>
      <c r="P193" s="161">
        <f t="shared" si="192"/>
        <v>0</v>
      </c>
      <c r="Q193" s="161">
        <f t="shared" si="192"/>
        <v>0</v>
      </c>
      <c r="R193" s="161">
        <f t="shared" si="192"/>
        <v>0</v>
      </c>
      <c r="S193" s="161">
        <f t="shared" si="191"/>
        <v>0</v>
      </c>
      <c r="T193" s="161">
        <f t="shared" si="191"/>
        <v>0</v>
      </c>
      <c r="U193" s="161">
        <f t="shared" si="193"/>
        <v>0</v>
      </c>
      <c r="V193" s="161">
        <f t="shared" si="193"/>
        <v>0</v>
      </c>
      <c r="W193" s="161">
        <f t="shared" si="191"/>
        <v>0</v>
      </c>
      <c r="X193" s="161">
        <f t="shared" si="191"/>
        <v>0</v>
      </c>
      <c r="Y193" s="161">
        <f t="shared" si="191"/>
        <v>0</v>
      </c>
      <c r="Z193" s="161">
        <f t="shared" si="191"/>
        <v>0</v>
      </c>
      <c r="AA193" s="161">
        <f t="shared" si="191"/>
        <v>0</v>
      </c>
      <c r="AB193" s="161">
        <f t="shared" si="191"/>
        <v>0</v>
      </c>
      <c r="AC193" s="161">
        <f t="shared" si="191"/>
        <v>0</v>
      </c>
      <c r="AD193" s="161">
        <f t="shared" si="191"/>
        <v>0</v>
      </c>
      <c r="AE193" s="161">
        <f t="shared" si="191"/>
        <v>0</v>
      </c>
      <c r="AF193" s="174">
        <f t="shared" si="191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92"/>
        <v>0</v>
      </c>
      <c r="D194" s="161">
        <f t="shared" si="192"/>
        <v>0</v>
      </c>
      <c r="E194" s="161">
        <f t="shared" si="192"/>
        <v>0</v>
      </c>
      <c r="F194" s="161">
        <f t="shared" si="192"/>
        <v>0</v>
      </c>
      <c r="G194" s="161">
        <f t="shared" si="192"/>
        <v>0</v>
      </c>
      <c r="H194" s="161">
        <f t="shared" si="192"/>
        <v>0</v>
      </c>
      <c r="I194" s="161">
        <f t="shared" si="192"/>
        <v>0</v>
      </c>
      <c r="J194" s="161">
        <f t="shared" si="192"/>
        <v>0</v>
      </c>
      <c r="K194" s="161">
        <f t="shared" si="192"/>
        <v>0</v>
      </c>
      <c r="L194" s="161">
        <f t="shared" si="192"/>
        <v>0</v>
      </c>
      <c r="M194" s="161">
        <f t="shared" si="192"/>
        <v>0</v>
      </c>
      <c r="N194" s="161">
        <f t="shared" si="192"/>
        <v>0</v>
      </c>
      <c r="O194" s="161">
        <f t="shared" si="192"/>
        <v>0</v>
      </c>
      <c r="P194" s="161">
        <f t="shared" si="192"/>
        <v>0</v>
      </c>
      <c r="Q194" s="161">
        <f t="shared" si="192"/>
        <v>0</v>
      </c>
      <c r="R194" s="161">
        <f t="shared" si="192"/>
        <v>0</v>
      </c>
      <c r="S194" s="161">
        <f t="shared" si="191"/>
        <v>0</v>
      </c>
      <c r="T194" s="161">
        <f t="shared" si="191"/>
        <v>0</v>
      </c>
      <c r="U194" s="161">
        <f t="shared" si="193"/>
        <v>0</v>
      </c>
      <c r="V194" s="161">
        <f t="shared" si="193"/>
        <v>0</v>
      </c>
      <c r="W194" s="161">
        <f t="shared" si="191"/>
        <v>0</v>
      </c>
      <c r="X194" s="161">
        <f t="shared" si="191"/>
        <v>0</v>
      </c>
      <c r="Y194" s="161">
        <f t="shared" si="191"/>
        <v>0</v>
      </c>
      <c r="Z194" s="161">
        <f t="shared" si="191"/>
        <v>0</v>
      </c>
      <c r="AA194" s="161">
        <f t="shared" si="191"/>
        <v>0</v>
      </c>
      <c r="AB194" s="161">
        <f t="shared" si="191"/>
        <v>0</v>
      </c>
      <c r="AC194" s="161">
        <f t="shared" si="191"/>
        <v>0</v>
      </c>
      <c r="AD194" s="161">
        <f t="shared" si="191"/>
        <v>0</v>
      </c>
      <c r="AE194" s="161">
        <f t="shared" si="191"/>
        <v>0</v>
      </c>
      <c r="AF194" s="174">
        <f t="shared" si="191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92"/>
        <v>0</v>
      </c>
      <c r="D195" s="161">
        <f t="shared" si="192"/>
        <v>0</v>
      </c>
      <c r="E195" s="161">
        <f t="shared" si="192"/>
        <v>0</v>
      </c>
      <c r="F195" s="161">
        <f t="shared" si="192"/>
        <v>0</v>
      </c>
      <c r="G195" s="161">
        <f t="shared" si="192"/>
        <v>0</v>
      </c>
      <c r="H195" s="161">
        <f t="shared" si="192"/>
        <v>0</v>
      </c>
      <c r="I195" s="161">
        <f t="shared" si="192"/>
        <v>0</v>
      </c>
      <c r="J195" s="161">
        <f t="shared" si="192"/>
        <v>0</v>
      </c>
      <c r="K195" s="161">
        <f t="shared" si="192"/>
        <v>0</v>
      </c>
      <c r="L195" s="161">
        <f t="shared" si="192"/>
        <v>0</v>
      </c>
      <c r="M195" s="161">
        <f t="shared" si="192"/>
        <v>0</v>
      </c>
      <c r="N195" s="161">
        <f t="shared" si="192"/>
        <v>0</v>
      </c>
      <c r="O195" s="161">
        <f t="shared" si="192"/>
        <v>0</v>
      </c>
      <c r="P195" s="161">
        <f t="shared" si="192"/>
        <v>0</v>
      </c>
      <c r="Q195" s="161">
        <f t="shared" si="192"/>
        <v>0</v>
      </c>
      <c r="R195" s="161">
        <f t="shared" si="192"/>
        <v>0</v>
      </c>
      <c r="S195" s="161">
        <f t="shared" si="191"/>
        <v>0</v>
      </c>
      <c r="T195" s="161">
        <f t="shared" si="191"/>
        <v>0</v>
      </c>
      <c r="U195" s="161">
        <f t="shared" si="193"/>
        <v>0</v>
      </c>
      <c r="V195" s="161">
        <f t="shared" si="193"/>
        <v>0</v>
      </c>
      <c r="W195" s="161">
        <f t="shared" si="191"/>
        <v>0</v>
      </c>
      <c r="X195" s="161">
        <f t="shared" si="191"/>
        <v>0</v>
      </c>
      <c r="Y195" s="161">
        <f t="shared" si="191"/>
        <v>0</v>
      </c>
      <c r="Z195" s="161">
        <f t="shared" si="191"/>
        <v>0</v>
      </c>
      <c r="AA195" s="161">
        <f t="shared" si="191"/>
        <v>0</v>
      </c>
      <c r="AB195" s="161">
        <f t="shared" si="191"/>
        <v>0</v>
      </c>
      <c r="AC195" s="161">
        <f t="shared" si="191"/>
        <v>0</v>
      </c>
      <c r="AD195" s="161">
        <f t="shared" si="191"/>
        <v>0</v>
      </c>
      <c r="AE195" s="161">
        <f t="shared" si="191"/>
        <v>0</v>
      </c>
      <c r="AF195" s="174">
        <f t="shared" si="191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92"/>
        <v>0</v>
      </c>
      <c r="D196" s="161">
        <f t="shared" si="192"/>
        <v>0</v>
      </c>
      <c r="E196" s="161">
        <f t="shared" si="192"/>
        <v>0</v>
      </c>
      <c r="F196" s="161">
        <f t="shared" si="192"/>
        <v>0</v>
      </c>
      <c r="G196" s="161">
        <f t="shared" si="192"/>
        <v>0</v>
      </c>
      <c r="H196" s="161">
        <f t="shared" si="192"/>
        <v>0</v>
      </c>
      <c r="I196" s="161">
        <f t="shared" si="192"/>
        <v>0</v>
      </c>
      <c r="J196" s="161">
        <f t="shared" si="192"/>
        <v>0</v>
      </c>
      <c r="K196" s="161">
        <f t="shared" si="192"/>
        <v>0</v>
      </c>
      <c r="L196" s="161">
        <f t="shared" si="192"/>
        <v>0</v>
      </c>
      <c r="M196" s="161">
        <f t="shared" si="192"/>
        <v>0</v>
      </c>
      <c r="N196" s="161">
        <f t="shared" si="192"/>
        <v>0</v>
      </c>
      <c r="O196" s="161">
        <f t="shared" si="192"/>
        <v>0</v>
      </c>
      <c r="P196" s="161">
        <f t="shared" si="192"/>
        <v>0</v>
      </c>
      <c r="Q196" s="161">
        <f t="shared" si="192"/>
        <v>0</v>
      </c>
      <c r="R196" s="161">
        <f t="shared" si="192"/>
        <v>0</v>
      </c>
      <c r="S196" s="161">
        <f t="shared" si="191"/>
        <v>0</v>
      </c>
      <c r="T196" s="161">
        <f t="shared" si="191"/>
        <v>0</v>
      </c>
      <c r="U196" s="161">
        <f t="shared" si="193"/>
        <v>0</v>
      </c>
      <c r="V196" s="161">
        <f t="shared" si="193"/>
        <v>0</v>
      </c>
      <c r="W196" s="161">
        <f t="shared" si="191"/>
        <v>0</v>
      </c>
      <c r="X196" s="161">
        <f t="shared" si="191"/>
        <v>0</v>
      </c>
      <c r="Y196" s="161">
        <f t="shared" si="191"/>
        <v>0</v>
      </c>
      <c r="Z196" s="161">
        <f t="shared" si="191"/>
        <v>0</v>
      </c>
      <c r="AA196" s="161">
        <f t="shared" si="191"/>
        <v>0</v>
      </c>
      <c r="AB196" s="161">
        <f t="shared" si="191"/>
        <v>0</v>
      </c>
      <c r="AC196" s="161">
        <f t="shared" si="191"/>
        <v>0</v>
      </c>
      <c r="AD196" s="161">
        <f t="shared" si="191"/>
        <v>0</v>
      </c>
      <c r="AE196" s="161">
        <f t="shared" si="191"/>
        <v>0</v>
      </c>
      <c r="AF196" s="174">
        <f t="shared" si="191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92"/>
        <v>0</v>
      </c>
      <c r="D197" s="161">
        <f t="shared" si="192"/>
        <v>0</v>
      </c>
      <c r="E197" s="161">
        <f t="shared" si="192"/>
        <v>0</v>
      </c>
      <c r="F197" s="161">
        <f t="shared" si="192"/>
        <v>0</v>
      </c>
      <c r="G197" s="161">
        <f t="shared" si="192"/>
        <v>0</v>
      </c>
      <c r="H197" s="161">
        <f t="shared" si="192"/>
        <v>0</v>
      </c>
      <c r="I197" s="161">
        <f t="shared" si="192"/>
        <v>0</v>
      </c>
      <c r="J197" s="161">
        <f t="shared" si="192"/>
        <v>0</v>
      </c>
      <c r="K197" s="161">
        <f t="shared" si="192"/>
        <v>0</v>
      </c>
      <c r="L197" s="161">
        <f t="shared" si="192"/>
        <v>0</v>
      </c>
      <c r="M197" s="161">
        <f t="shared" si="192"/>
        <v>0</v>
      </c>
      <c r="N197" s="161">
        <f t="shared" si="192"/>
        <v>0</v>
      </c>
      <c r="O197" s="161">
        <f t="shared" si="192"/>
        <v>0</v>
      </c>
      <c r="P197" s="161">
        <f t="shared" si="192"/>
        <v>0</v>
      </c>
      <c r="Q197" s="161">
        <f t="shared" si="192"/>
        <v>0</v>
      </c>
      <c r="R197" s="161">
        <f t="shared" si="192"/>
        <v>0</v>
      </c>
      <c r="S197" s="161">
        <f t="shared" si="191"/>
        <v>0</v>
      </c>
      <c r="T197" s="161">
        <f t="shared" si="191"/>
        <v>0</v>
      </c>
      <c r="U197" s="161">
        <f t="shared" si="193"/>
        <v>0</v>
      </c>
      <c r="V197" s="161">
        <f t="shared" si="193"/>
        <v>0</v>
      </c>
      <c r="W197" s="161">
        <f t="shared" si="191"/>
        <v>0</v>
      </c>
      <c r="X197" s="161">
        <f t="shared" si="191"/>
        <v>0</v>
      </c>
      <c r="Y197" s="161">
        <f t="shared" si="191"/>
        <v>0</v>
      </c>
      <c r="Z197" s="161">
        <f t="shared" si="191"/>
        <v>0</v>
      </c>
      <c r="AA197" s="161">
        <f t="shared" si="191"/>
        <v>0</v>
      </c>
      <c r="AB197" s="161">
        <f t="shared" si="191"/>
        <v>0</v>
      </c>
      <c r="AC197" s="161">
        <f t="shared" si="191"/>
        <v>0</v>
      </c>
      <c r="AD197" s="161">
        <f t="shared" si="191"/>
        <v>0</v>
      </c>
      <c r="AE197" s="161">
        <f t="shared" si="191"/>
        <v>0</v>
      </c>
      <c r="AF197" s="174">
        <f t="shared" si="191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92"/>
        <v>0</v>
      </c>
      <c r="D198" s="161">
        <f t="shared" si="192"/>
        <v>0</v>
      </c>
      <c r="E198" s="161">
        <f t="shared" si="192"/>
        <v>0</v>
      </c>
      <c r="F198" s="161">
        <f t="shared" si="192"/>
        <v>0</v>
      </c>
      <c r="G198" s="161">
        <f t="shared" si="192"/>
        <v>0</v>
      </c>
      <c r="H198" s="161">
        <f t="shared" si="192"/>
        <v>0</v>
      </c>
      <c r="I198" s="161">
        <f t="shared" si="192"/>
        <v>0</v>
      </c>
      <c r="J198" s="161">
        <f t="shared" si="192"/>
        <v>0</v>
      </c>
      <c r="K198" s="161">
        <f t="shared" si="192"/>
        <v>0</v>
      </c>
      <c r="L198" s="161">
        <f t="shared" si="192"/>
        <v>0</v>
      </c>
      <c r="M198" s="161">
        <f t="shared" si="192"/>
        <v>0</v>
      </c>
      <c r="N198" s="161">
        <f t="shared" si="192"/>
        <v>0</v>
      </c>
      <c r="O198" s="161">
        <f t="shared" si="192"/>
        <v>0</v>
      </c>
      <c r="P198" s="161">
        <f t="shared" si="192"/>
        <v>0</v>
      </c>
      <c r="Q198" s="161">
        <f t="shared" si="192"/>
        <v>0</v>
      </c>
      <c r="R198" s="161">
        <f t="shared" si="192"/>
        <v>0</v>
      </c>
      <c r="S198" s="161">
        <f t="shared" si="191"/>
        <v>0</v>
      </c>
      <c r="T198" s="161">
        <f t="shared" si="191"/>
        <v>0</v>
      </c>
      <c r="U198" s="161">
        <f t="shared" si="193"/>
        <v>0</v>
      </c>
      <c r="V198" s="161">
        <f t="shared" si="193"/>
        <v>0</v>
      </c>
      <c r="W198" s="161">
        <f t="shared" si="191"/>
        <v>0</v>
      </c>
      <c r="X198" s="161">
        <f t="shared" si="191"/>
        <v>0</v>
      </c>
      <c r="Y198" s="161">
        <f t="shared" si="191"/>
        <v>0</v>
      </c>
      <c r="Z198" s="161">
        <f t="shared" si="191"/>
        <v>0</v>
      </c>
      <c r="AA198" s="161">
        <f t="shared" si="191"/>
        <v>0</v>
      </c>
      <c r="AB198" s="161">
        <f t="shared" si="191"/>
        <v>0</v>
      </c>
      <c r="AC198" s="161">
        <f t="shared" si="191"/>
        <v>0</v>
      </c>
      <c r="AD198" s="161">
        <f t="shared" si="191"/>
        <v>0</v>
      </c>
      <c r="AE198" s="161">
        <f t="shared" si="191"/>
        <v>0</v>
      </c>
      <c r="AF198" s="174">
        <f t="shared" si="191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92"/>
        <v>0</v>
      </c>
      <c r="D199" s="161">
        <f t="shared" si="192"/>
        <v>0</v>
      </c>
      <c r="E199" s="161">
        <f t="shared" si="192"/>
        <v>0</v>
      </c>
      <c r="F199" s="161">
        <f t="shared" si="192"/>
        <v>0</v>
      </c>
      <c r="G199" s="161">
        <f t="shared" si="192"/>
        <v>0</v>
      </c>
      <c r="H199" s="161">
        <f t="shared" si="192"/>
        <v>0</v>
      </c>
      <c r="I199" s="161">
        <f t="shared" si="192"/>
        <v>0</v>
      </c>
      <c r="J199" s="161">
        <f t="shared" si="192"/>
        <v>0</v>
      </c>
      <c r="K199" s="161">
        <f t="shared" si="192"/>
        <v>0</v>
      </c>
      <c r="L199" s="161">
        <f t="shared" si="192"/>
        <v>0</v>
      </c>
      <c r="M199" s="161">
        <f t="shared" si="192"/>
        <v>0</v>
      </c>
      <c r="N199" s="161">
        <f t="shared" si="192"/>
        <v>0</v>
      </c>
      <c r="O199" s="161">
        <f t="shared" si="192"/>
        <v>0</v>
      </c>
      <c r="P199" s="161">
        <f t="shared" si="192"/>
        <v>0</v>
      </c>
      <c r="Q199" s="161">
        <f t="shared" si="192"/>
        <v>0</v>
      </c>
      <c r="R199" s="161">
        <f t="shared" si="192"/>
        <v>0</v>
      </c>
      <c r="S199" s="161">
        <f t="shared" si="191"/>
        <v>0</v>
      </c>
      <c r="T199" s="161">
        <f t="shared" si="191"/>
        <v>0</v>
      </c>
      <c r="U199" s="161">
        <f t="shared" si="193"/>
        <v>0</v>
      </c>
      <c r="V199" s="161">
        <f t="shared" si="193"/>
        <v>0</v>
      </c>
      <c r="W199" s="161">
        <f t="shared" si="191"/>
        <v>0</v>
      </c>
      <c r="X199" s="161">
        <f t="shared" si="191"/>
        <v>0</v>
      </c>
      <c r="Y199" s="161">
        <f t="shared" si="191"/>
        <v>0</v>
      </c>
      <c r="Z199" s="161">
        <f t="shared" si="191"/>
        <v>0</v>
      </c>
      <c r="AA199" s="161">
        <f t="shared" si="191"/>
        <v>0</v>
      </c>
      <c r="AB199" s="161">
        <f t="shared" si="191"/>
        <v>0</v>
      </c>
      <c r="AC199" s="161">
        <f t="shared" si="191"/>
        <v>0</v>
      </c>
      <c r="AD199" s="161">
        <f t="shared" si="191"/>
        <v>0</v>
      </c>
      <c r="AE199" s="161">
        <f t="shared" si="191"/>
        <v>0</v>
      </c>
      <c r="AF199" s="174">
        <f t="shared" si="191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92"/>
        <v>0</v>
      </c>
      <c r="D200" s="161">
        <f t="shared" si="192"/>
        <v>0</v>
      </c>
      <c r="E200" s="161">
        <f t="shared" si="192"/>
        <v>0</v>
      </c>
      <c r="F200" s="161">
        <f t="shared" si="192"/>
        <v>0</v>
      </c>
      <c r="G200" s="161">
        <f t="shared" si="192"/>
        <v>0</v>
      </c>
      <c r="H200" s="161">
        <f t="shared" si="192"/>
        <v>0</v>
      </c>
      <c r="I200" s="161">
        <f t="shared" si="192"/>
        <v>0</v>
      </c>
      <c r="J200" s="161">
        <f t="shared" si="192"/>
        <v>0</v>
      </c>
      <c r="K200" s="161">
        <f t="shared" si="192"/>
        <v>0</v>
      </c>
      <c r="L200" s="161">
        <f t="shared" si="192"/>
        <v>0</v>
      </c>
      <c r="M200" s="161">
        <f t="shared" si="192"/>
        <v>0</v>
      </c>
      <c r="N200" s="161">
        <f t="shared" si="192"/>
        <v>0</v>
      </c>
      <c r="O200" s="161">
        <f t="shared" si="192"/>
        <v>0</v>
      </c>
      <c r="P200" s="161">
        <f t="shared" si="192"/>
        <v>0</v>
      </c>
      <c r="Q200" s="161">
        <f t="shared" si="192"/>
        <v>0</v>
      </c>
      <c r="R200" s="161">
        <f t="shared" ref="R200:AF215" si="195">Q200</f>
        <v>0</v>
      </c>
      <c r="S200" s="161">
        <f t="shared" si="195"/>
        <v>0</v>
      </c>
      <c r="T200" s="161">
        <f t="shared" si="195"/>
        <v>0</v>
      </c>
      <c r="U200" s="161">
        <f t="shared" si="193"/>
        <v>0</v>
      </c>
      <c r="V200" s="161">
        <f t="shared" si="193"/>
        <v>0</v>
      </c>
      <c r="W200" s="161">
        <f t="shared" si="195"/>
        <v>0</v>
      </c>
      <c r="X200" s="161">
        <f t="shared" si="195"/>
        <v>0</v>
      </c>
      <c r="Y200" s="161">
        <f t="shared" si="195"/>
        <v>0</v>
      </c>
      <c r="Z200" s="161">
        <f t="shared" si="195"/>
        <v>0</v>
      </c>
      <c r="AA200" s="161">
        <f t="shared" si="195"/>
        <v>0</v>
      </c>
      <c r="AB200" s="161">
        <f t="shared" si="195"/>
        <v>0</v>
      </c>
      <c r="AC200" s="161">
        <f t="shared" si="195"/>
        <v>0</v>
      </c>
      <c r="AD200" s="161">
        <f t="shared" si="195"/>
        <v>0</v>
      </c>
      <c r="AE200" s="161">
        <f t="shared" si="195"/>
        <v>0</v>
      </c>
      <c r="AF200" s="174">
        <f t="shared" si="195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96">B201</f>
        <v>0</v>
      </c>
      <c r="D201" s="161">
        <f t="shared" si="196"/>
        <v>0</v>
      </c>
      <c r="E201" s="161">
        <f t="shared" si="196"/>
        <v>0</v>
      </c>
      <c r="F201" s="161">
        <f t="shared" si="196"/>
        <v>0</v>
      </c>
      <c r="G201" s="161">
        <f t="shared" si="196"/>
        <v>0</v>
      </c>
      <c r="H201" s="161">
        <f t="shared" si="196"/>
        <v>0</v>
      </c>
      <c r="I201" s="161">
        <f t="shared" si="196"/>
        <v>0</v>
      </c>
      <c r="J201" s="161">
        <f t="shared" si="196"/>
        <v>0</v>
      </c>
      <c r="K201" s="161">
        <f t="shared" si="196"/>
        <v>0</v>
      </c>
      <c r="L201" s="161">
        <f t="shared" si="196"/>
        <v>0</v>
      </c>
      <c r="M201" s="161">
        <f t="shared" si="196"/>
        <v>0</v>
      </c>
      <c r="N201" s="161">
        <f t="shared" si="196"/>
        <v>0</v>
      </c>
      <c r="O201" s="161">
        <f t="shared" si="196"/>
        <v>0</v>
      </c>
      <c r="P201" s="161">
        <f t="shared" si="196"/>
        <v>0</v>
      </c>
      <c r="Q201" s="161">
        <f t="shared" si="196"/>
        <v>0</v>
      </c>
      <c r="R201" s="161">
        <f t="shared" si="196"/>
        <v>0</v>
      </c>
      <c r="S201" s="161">
        <f t="shared" si="195"/>
        <v>0</v>
      </c>
      <c r="T201" s="161">
        <f t="shared" si="195"/>
        <v>0</v>
      </c>
      <c r="U201" s="161">
        <f t="shared" si="193"/>
        <v>0</v>
      </c>
      <c r="V201" s="161">
        <f t="shared" si="193"/>
        <v>0</v>
      </c>
      <c r="W201" s="161">
        <f t="shared" si="195"/>
        <v>0</v>
      </c>
      <c r="X201" s="161">
        <f t="shared" si="195"/>
        <v>0</v>
      </c>
      <c r="Y201" s="161">
        <f t="shared" si="195"/>
        <v>0</v>
      </c>
      <c r="Z201" s="161">
        <f t="shared" si="195"/>
        <v>0</v>
      </c>
      <c r="AA201" s="161">
        <f t="shared" si="195"/>
        <v>0</v>
      </c>
      <c r="AB201" s="161">
        <f t="shared" si="195"/>
        <v>0</v>
      </c>
      <c r="AC201" s="161">
        <f t="shared" si="195"/>
        <v>0</v>
      </c>
      <c r="AD201" s="161">
        <f t="shared" si="195"/>
        <v>0</v>
      </c>
      <c r="AE201" s="161">
        <f t="shared" si="195"/>
        <v>0</v>
      </c>
      <c r="AF201" s="174">
        <f t="shared" si="195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96"/>
        <v>0</v>
      </c>
      <c r="D202" s="161">
        <f t="shared" si="196"/>
        <v>0</v>
      </c>
      <c r="E202" s="161">
        <f t="shared" si="196"/>
        <v>0</v>
      </c>
      <c r="F202" s="161">
        <f t="shared" si="196"/>
        <v>0</v>
      </c>
      <c r="G202" s="161">
        <f t="shared" si="196"/>
        <v>0</v>
      </c>
      <c r="H202" s="161">
        <f t="shared" si="196"/>
        <v>0</v>
      </c>
      <c r="I202" s="161">
        <f t="shared" si="196"/>
        <v>0</v>
      </c>
      <c r="J202" s="161">
        <f t="shared" si="196"/>
        <v>0</v>
      </c>
      <c r="K202" s="161">
        <f t="shared" si="196"/>
        <v>0</v>
      </c>
      <c r="L202" s="161">
        <f t="shared" si="196"/>
        <v>0</v>
      </c>
      <c r="M202" s="161">
        <f t="shared" si="196"/>
        <v>0</v>
      </c>
      <c r="N202" s="161">
        <f t="shared" si="196"/>
        <v>0</v>
      </c>
      <c r="O202" s="161">
        <f t="shared" si="196"/>
        <v>0</v>
      </c>
      <c r="P202" s="161">
        <f t="shared" si="196"/>
        <v>0</v>
      </c>
      <c r="Q202" s="161">
        <f t="shared" si="196"/>
        <v>0</v>
      </c>
      <c r="R202" s="161">
        <f t="shared" si="196"/>
        <v>0</v>
      </c>
      <c r="S202" s="161">
        <f t="shared" si="195"/>
        <v>0</v>
      </c>
      <c r="T202" s="161">
        <f t="shared" si="195"/>
        <v>0</v>
      </c>
      <c r="U202" s="161">
        <f t="shared" si="193"/>
        <v>0</v>
      </c>
      <c r="V202" s="161">
        <f t="shared" si="193"/>
        <v>0</v>
      </c>
      <c r="W202" s="161">
        <f t="shared" si="195"/>
        <v>0</v>
      </c>
      <c r="X202" s="161">
        <f t="shared" si="195"/>
        <v>0</v>
      </c>
      <c r="Y202" s="161">
        <f t="shared" si="195"/>
        <v>0</v>
      </c>
      <c r="Z202" s="161">
        <f t="shared" si="195"/>
        <v>0</v>
      </c>
      <c r="AA202" s="161">
        <f t="shared" si="195"/>
        <v>0</v>
      </c>
      <c r="AB202" s="161">
        <f t="shared" si="195"/>
        <v>0</v>
      </c>
      <c r="AC202" s="161">
        <f t="shared" si="195"/>
        <v>0</v>
      </c>
      <c r="AD202" s="161">
        <f t="shared" si="195"/>
        <v>0</v>
      </c>
      <c r="AE202" s="161">
        <f t="shared" si="195"/>
        <v>0</v>
      </c>
      <c r="AF202" s="174">
        <f t="shared" si="195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96"/>
        <v>0</v>
      </c>
      <c r="D203" s="161">
        <f t="shared" si="196"/>
        <v>0</v>
      </c>
      <c r="E203" s="161">
        <f t="shared" si="196"/>
        <v>0</v>
      </c>
      <c r="F203" s="161">
        <f t="shared" si="196"/>
        <v>0</v>
      </c>
      <c r="G203" s="161">
        <f t="shared" si="196"/>
        <v>0</v>
      </c>
      <c r="H203" s="161">
        <f t="shared" si="196"/>
        <v>0</v>
      </c>
      <c r="I203" s="161">
        <f t="shared" si="196"/>
        <v>0</v>
      </c>
      <c r="J203" s="161">
        <f t="shared" si="196"/>
        <v>0</v>
      </c>
      <c r="K203" s="161">
        <f t="shared" si="196"/>
        <v>0</v>
      </c>
      <c r="L203" s="161">
        <f t="shared" si="196"/>
        <v>0</v>
      </c>
      <c r="M203" s="161">
        <f t="shared" si="196"/>
        <v>0</v>
      </c>
      <c r="N203" s="161">
        <f t="shared" si="196"/>
        <v>0</v>
      </c>
      <c r="O203" s="161">
        <f t="shared" si="196"/>
        <v>0</v>
      </c>
      <c r="P203" s="161">
        <f t="shared" si="196"/>
        <v>0</v>
      </c>
      <c r="Q203" s="161">
        <f t="shared" si="196"/>
        <v>0</v>
      </c>
      <c r="R203" s="161">
        <f t="shared" si="196"/>
        <v>0</v>
      </c>
      <c r="S203" s="161">
        <f t="shared" si="195"/>
        <v>0</v>
      </c>
      <c r="T203" s="161">
        <f t="shared" si="195"/>
        <v>0</v>
      </c>
      <c r="U203" s="161">
        <f t="shared" si="193"/>
        <v>0</v>
      </c>
      <c r="V203" s="161">
        <f t="shared" si="193"/>
        <v>0</v>
      </c>
      <c r="W203" s="161">
        <f t="shared" si="195"/>
        <v>0</v>
      </c>
      <c r="X203" s="161">
        <f t="shared" si="195"/>
        <v>0</v>
      </c>
      <c r="Y203" s="161">
        <f t="shared" si="195"/>
        <v>0</v>
      </c>
      <c r="Z203" s="161">
        <f t="shared" si="195"/>
        <v>0</v>
      </c>
      <c r="AA203" s="161">
        <f t="shared" si="195"/>
        <v>0</v>
      </c>
      <c r="AB203" s="161">
        <f t="shared" si="195"/>
        <v>0</v>
      </c>
      <c r="AC203" s="161">
        <f t="shared" si="195"/>
        <v>0</v>
      </c>
      <c r="AD203" s="161">
        <f t="shared" si="195"/>
        <v>0</v>
      </c>
      <c r="AE203" s="161">
        <f t="shared" si="195"/>
        <v>0</v>
      </c>
      <c r="AF203" s="174">
        <f t="shared" si="195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96"/>
        <v>0</v>
      </c>
      <c r="D204" s="161">
        <f t="shared" si="196"/>
        <v>0</v>
      </c>
      <c r="E204" s="161">
        <f t="shared" si="196"/>
        <v>0</v>
      </c>
      <c r="F204" s="161">
        <f t="shared" si="196"/>
        <v>0</v>
      </c>
      <c r="G204" s="161">
        <f t="shared" si="196"/>
        <v>0</v>
      </c>
      <c r="H204" s="161">
        <f t="shared" si="196"/>
        <v>0</v>
      </c>
      <c r="I204" s="161">
        <f t="shared" si="196"/>
        <v>0</v>
      </c>
      <c r="J204" s="161">
        <f t="shared" si="196"/>
        <v>0</v>
      </c>
      <c r="K204" s="161">
        <f t="shared" si="196"/>
        <v>0</v>
      </c>
      <c r="L204" s="161">
        <f t="shared" si="196"/>
        <v>0</v>
      </c>
      <c r="M204" s="161">
        <f t="shared" si="196"/>
        <v>0</v>
      </c>
      <c r="N204" s="161">
        <f t="shared" si="196"/>
        <v>0</v>
      </c>
      <c r="O204" s="161">
        <f t="shared" si="196"/>
        <v>0</v>
      </c>
      <c r="P204" s="161">
        <f t="shared" si="196"/>
        <v>0</v>
      </c>
      <c r="Q204" s="161">
        <f t="shared" si="196"/>
        <v>0</v>
      </c>
      <c r="R204" s="161">
        <f t="shared" si="196"/>
        <v>0</v>
      </c>
      <c r="S204" s="161">
        <f t="shared" si="195"/>
        <v>0</v>
      </c>
      <c r="T204" s="161">
        <f t="shared" si="195"/>
        <v>0</v>
      </c>
      <c r="U204" s="161">
        <f t="shared" si="193"/>
        <v>0</v>
      </c>
      <c r="V204" s="161">
        <f t="shared" si="193"/>
        <v>0</v>
      </c>
      <c r="W204" s="161">
        <f t="shared" si="195"/>
        <v>0</v>
      </c>
      <c r="X204" s="161">
        <f t="shared" si="195"/>
        <v>0</v>
      </c>
      <c r="Y204" s="161">
        <f t="shared" si="195"/>
        <v>0</v>
      </c>
      <c r="Z204" s="161">
        <f t="shared" si="195"/>
        <v>0</v>
      </c>
      <c r="AA204" s="161">
        <f t="shared" si="195"/>
        <v>0</v>
      </c>
      <c r="AB204" s="161">
        <f t="shared" si="195"/>
        <v>0</v>
      </c>
      <c r="AC204" s="161">
        <f t="shared" si="195"/>
        <v>0</v>
      </c>
      <c r="AD204" s="161">
        <f t="shared" si="195"/>
        <v>0</v>
      </c>
      <c r="AE204" s="161">
        <f t="shared" si="195"/>
        <v>0</v>
      </c>
      <c r="AF204" s="174">
        <f t="shared" si="195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96"/>
        <v>0</v>
      </c>
      <c r="D205" s="161">
        <f t="shared" si="196"/>
        <v>0</v>
      </c>
      <c r="E205" s="161">
        <f t="shared" si="196"/>
        <v>0</v>
      </c>
      <c r="F205" s="161">
        <f t="shared" si="196"/>
        <v>0</v>
      </c>
      <c r="G205" s="161">
        <f t="shared" si="196"/>
        <v>0</v>
      </c>
      <c r="H205" s="161">
        <f t="shared" si="196"/>
        <v>0</v>
      </c>
      <c r="I205" s="161">
        <f t="shared" si="196"/>
        <v>0</v>
      </c>
      <c r="J205" s="161">
        <f t="shared" si="196"/>
        <v>0</v>
      </c>
      <c r="K205" s="161">
        <f t="shared" si="196"/>
        <v>0</v>
      </c>
      <c r="L205" s="161">
        <f t="shared" si="196"/>
        <v>0</v>
      </c>
      <c r="M205" s="161">
        <f t="shared" si="196"/>
        <v>0</v>
      </c>
      <c r="N205" s="161">
        <f t="shared" si="196"/>
        <v>0</v>
      </c>
      <c r="O205" s="161">
        <f t="shared" si="196"/>
        <v>0</v>
      </c>
      <c r="P205" s="161">
        <f t="shared" si="196"/>
        <v>0</v>
      </c>
      <c r="Q205" s="161">
        <f t="shared" si="196"/>
        <v>0</v>
      </c>
      <c r="R205" s="161">
        <f t="shared" si="196"/>
        <v>0</v>
      </c>
      <c r="S205" s="161">
        <f t="shared" si="195"/>
        <v>0</v>
      </c>
      <c r="T205" s="161">
        <f t="shared" si="195"/>
        <v>0</v>
      </c>
      <c r="U205" s="161">
        <f t="shared" si="193"/>
        <v>0</v>
      </c>
      <c r="V205" s="161">
        <f t="shared" si="193"/>
        <v>0</v>
      </c>
      <c r="W205" s="161">
        <f t="shared" si="195"/>
        <v>0</v>
      </c>
      <c r="X205" s="161">
        <f t="shared" si="195"/>
        <v>0</v>
      </c>
      <c r="Y205" s="161">
        <f t="shared" si="195"/>
        <v>0</v>
      </c>
      <c r="Z205" s="161">
        <f t="shared" si="195"/>
        <v>0</v>
      </c>
      <c r="AA205" s="161">
        <f t="shared" si="195"/>
        <v>0</v>
      </c>
      <c r="AB205" s="161">
        <f t="shared" si="195"/>
        <v>0</v>
      </c>
      <c r="AC205" s="161">
        <f t="shared" si="195"/>
        <v>0</v>
      </c>
      <c r="AD205" s="161">
        <f t="shared" si="195"/>
        <v>0</v>
      </c>
      <c r="AE205" s="161">
        <f t="shared" si="195"/>
        <v>0</v>
      </c>
      <c r="AF205" s="174">
        <f t="shared" si="195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96"/>
        <v>0</v>
      </c>
      <c r="D206" s="161">
        <f t="shared" si="196"/>
        <v>0</v>
      </c>
      <c r="E206" s="161">
        <f t="shared" si="196"/>
        <v>0</v>
      </c>
      <c r="F206" s="161">
        <f t="shared" si="196"/>
        <v>0</v>
      </c>
      <c r="G206" s="161">
        <f t="shared" si="196"/>
        <v>0</v>
      </c>
      <c r="H206" s="161">
        <f t="shared" si="196"/>
        <v>0</v>
      </c>
      <c r="I206" s="161">
        <f t="shared" si="196"/>
        <v>0</v>
      </c>
      <c r="J206" s="161">
        <f t="shared" si="196"/>
        <v>0</v>
      </c>
      <c r="K206" s="161">
        <f t="shared" si="196"/>
        <v>0</v>
      </c>
      <c r="L206" s="161">
        <f t="shared" si="196"/>
        <v>0</v>
      </c>
      <c r="M206" s="161">
        <f t="shared" si="196"/>
        <v>0</v>
      </c>
      <c r="N206" s="161">
        <f t="shared" si="196"/>
        <v>0</v>
      </c>
      <c r="O206" s="161">
        <f t="shared" si="196"/>
        <v>0</v>
      </c>
      <c r="P206" s="161">
        <f t="shared" si="196"/>
        <v>0</v>
      </c>
      <c r="Q206" s="161">
        <f t="shared" si="196"/>
        <v>0</v>
      </c>
      <c r="R206" s="161">
        <f t="shared" si="196"/>
        <v>0</v>
      </c>
      <c r="S206" s="161">
        <f t="shared" si="195"/>
        <v>0</v>
      </c>
      <c r="T206" s="161">
        <f t="shared" si="195"/>
        <v>0</v>
      </c>
      <c r="U206" s="161">
        <f t="shared" si="193"/>
        <v>0</v>
      </c>
      <c r="V206" s="161">
        <f t="shared" si="193"/>
        <v>0</v>
      </c>
      <c r="W206" s="161">
        <f t="shared" si="195"/>
        <v>0</v>
      </c>
      <c r="X206" s="161">
        <f t="shared" si="195"/>
        <v>0</v>
      </c>
      <c r="Y206" s="161">
        <f t="shared" si="195"/>
        <v>0</v>
      </c>
      <c r="Z206" s="161">
        <f t="shared" si="195"/>
        <v>0</v>
      </c>
      <c r="AA206" s="161">
        <f t="shared" si="195"/>
        <v>0</v>
      </c>
      <c r="AB206" s="161">
        <f t="shared" si="195"/>
        <v>0</v>
      </c>
      <c r="AC206" s="161">
        <f t="shared" si="195"/>
        <v>0</v>
      </c>
      <c r="AD206" s="161">
        <f t="shared" si="195"/>
        <v>0</v>
      </c>
      <c r="AE206" s="161">
        <f t="shared" si="195"/>
        <v>0</v>
      </c>
      <c r="AF206" s="174">
        <f t="shared" si="195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96"/>
        <v>0</v>
      </c>
      <c r="D207" s="161">
        <f t="shared" si="196"/>
        <v>0</v>
      </c>
      <c r="E207" s="161">
        <f t="shared" si="196"/>
        <v>0</v>
      </c>
      <c r="F207" s="161">
        <f t="shared" si="196"/>
        <v>0</v>
      </c>
      <c r="G207" s="161">
        <f t="shared" si="196"/>
        <v>0</v>
      </c>
      <c r="H207" s="161">
        <f t="shared" si="196"/>
        <v>0</v>
      </c>
      <c r="I207" s="161">
        <f t="shared" si="196"/>
        <v>0</v>
      </c>
      <c r="J207" s="161">
        <f t="shared" si="196"/>
        <v>0</v>
      </c>
      <c r="K207" s="161">
        <f t="shared" si="196"/>
        <v>0</v>
      </c>
      <c r="L207" s="161">
        <f t="shared" si="196"/>
        <v>0</v>
      </c>
      <c r="M207" s="161">
        <f t="shared" si="196"/>
        <v>0</v>
      </c>
      <c r="N207" s="161">
        <f t="shared" si="196"/>
        <v>0</v>
      </c>
      <c r="O207" s="161">
        <f t="shared" si="196"/>
        <v>0</v>
      </c>
      <c r="P207" s="161">
        <f t="shared" si="196"/>
        <v>0</v>
      </c>
      <c r="Q207" s="161">
        <f t="shared" si="196"/>
        <v>0</v>
      </c>
      <c r="R207" s="161">
        <f t="shared" si="196"/>
        <v>0</v>
      </c>
      <c r="S207" s="161">
        <f t="shared" si="195"/>
        <v>0</v>
      </c>
      <c r="T207" s="161">
        <f t="shared" si="195"/>
        <v>0</v>
      </c>
      <c r="U207" s="161">
        <f t="shared" si="193"/>
        <v>0</v>
      </c>
      <c r="V207" s="161">
        <f t="shared" si="193"/>
        <v>0</v>
      </c>
      <c r="W207" s="161">
        <f t="shared" si="195"/>
        <v>0</v>
      </c>
      <c r="X207" s="161">
        <f t="shared" si="195"/>
        <v>0</v>
      </c>
      <c r="Y207" s="161">
        <f t="shared" si="195"/>
        <v>0</v>
      </c>
      <c r="Z207" s="161">
        <f t="shared" si="195"/>
        <v>0</v>
      </c>
      <c r="AA207" s="161">
        <f t="shared" si="195"/>
        <v>0</v>
      </c>
      <c r="AB207" s="161">
        <f t="shared" si="195"/>
        <v>0</v>
      </c>
      <c r="AC207" s="161">
        <f t="shared" si="195"/>
        <v>0</v>
      </c>
      <c r="AD207" s="161">
        <f t="shared" si="195"/>
        <v>0</v>
      </c>
      <c r="AE207" s="161">
        <f t="shared" si="195"/>
        <v>0</v>
      </c>
      <c r="AF207" s="174">
        <f t="shared" si="195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96"/>
        <v>0</v>
      </c>
      <c r="D208" s="161">
        <f t="shared" si="196"/>
        <v>0</v>
      </c>
      <c r="E208" s="161">
        <f t="shared" si="196"/>
        <v>0</v>
      </c>
      <c r="F208" s="161">
        <f t="shared" si="196"/>
        <v>0</v>
      </c>
      <c r="G208" s="161">
        <f t="shared" si="196"/>
        <v>0</v>
      </c>
      <c r="H208" s="161">
        <f t="shared" si="196"/>
        <v>0</v>
      </c>
      <c r="I208" s="161">
        <f t="shared" si="196"/>
        <v>0</v>
      </c>
      <c r="J208" s="161">
        <f t="shared" si="196"/>
        <v>0</v>
      </c>
      <c r="K208" s="161">
        <f t="shared" si="196"/>
        <v>0</v>
      </c>
      <c r="L208" s="161">
        <f t="shared" si="196"/>
        <v>0</v>
      </c>
      <c r="M208" s="161">
        <f t="shared" si="196"/>
        <v>0</v>
      </c>
      <c r="N208" s="161">
        <f t="shared" si="196"/>
        <v>0</v>
      </c>
      <c r="O208" s="161">
        <f t="shared" si="196"/>
        <v>0</v>
      </c>
      <c r="P208" s="161">
        <f t="shared" si="196"/>
        <v>0</v>
      </c>
      <c r="Q208" s="161">
        <f t="shared" si="196"/>
        <v>0</v>
      </c>
      <c r="R208" s="161">
        <f t="shared" si="196"/>
        <v>0</v>
      </c>
      <c r="S208" s="161">
        <f t="shared" si="195"/>
        <v>0</v>
      </c>
      <c r="T208" s="161">
        <f t="shared" si="195"/>
        <v>0</v>
      </c>
      <c r="U208" s="161">
        <f t="shared" si="193"/>
        <v>0</v>
      </c>
      <c r="V208" s="161">
        <f t="shared" si="193"/>
        <v>0</v>
      </c>
      <c r="W208" s="161">
        <f t="shared" si="195"/>
        <v>0</v>
      </c>
      <c r="X208" s="161">
        <f t="shared" si="195"/>
        <v>0</v>
      </c>
      <c r="Y208" s="161">
        <f t="shared" si="195"/>
        <v>0</v>
      </c>
      <c r="Z208" s="161">
        <f t="shared" si="195"/>
        <v>0</v>
      </c>
      <c r="AA208" s="161">
        <f t="shared" si="195"/>
        <v>0</v>
      </c>
      <c r="AB208" s="161">
        <f t="shared" si="195"/>
        <v>0</v>
      </c>
      <c r="AC208" s="161">
        <f t="shared" si="195"/>
        <v>0</v>
      </c>
      <c r="AD208" s="161">
        <f t="shared" si="195"/>
        <v>0</v>
      </c>
      <c r="AE208" s="161">
        <f t="shared" si="195"/>
        <v>0</v>
      </c>
      <c r="AF208" s="174">
        <f t="shared" si="195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96"/>
        <v>0</v>
      </c>
      <c r="D209" s="161">
        <f t="shared" si="196"/>
        <v>0</v>
      </c>
      <c r="E209" s="161">
        <f t="shared" si="196"/>
        <v>0</v>
      </c>
      <c r="F209" s="161">
        <f t="shared" si="196"/>
        <v>0</v>
      </c>
      <c r="G209" s="161">
        <f t="shared" si="196"/>
        <v>0</v>
      </c>
      <c r="H209" s="161">
        <f t="shared" si="196"/>
        <v>0</v>
      </c>
      <c r="I209" s="161">
        <f t="shared" si="196"/>
        <v>0</v>
      </c>
      <c r="J209" s="161">
        <f t="shared" si="196"/>
        <v>0</v>
      </c>
      <c r="K209" s="161">
        <f t="shared" si="196"/>
        <v>0</v>
      </c>
      <c r="L209" s="161">
        <f t="shared" si="196"/>
        <v>0</v>
      </c>
      <c r="M209" s="161">
        <f t="shared" si="196"/>
        <v>0</v>
      </c>
      <c r="N209" s="161">
        <f t="shared" si="196"/>
        <v>0</v>
      </c>
      <c r="O209" s="161">
        <f t="shared" si="196"/>
        <v>0</v>
      </c>
      <c r="P209" s="161">
        <f t="shared" si="196"/>
        <v>0</v>
      </c>
      <c r="Q209" s="161">
        <f t="shared" si="196"/>
        <v>0</v>
      </c>
      <c r="R209" s="161">
        <f t="shared" si="196"/>
        <v>0</v>
      </c>
      <c r="S209" s="161">
        <f t="shared" si="195"/>
        <v>0</v>
      </c>
      <c r="T209" s="161">
        <f t="shared" si="195"/>
        <v>0</v>
      </c>
      <c r="U209" s="161">
        <f t="shared" si="193"/>
        <v>0</v>
      </c>
      <c r="V209" s="161">
        <f t="shared" si="193"/>
        <v>0</v>
      </c>
      <c r="W209" s="161">
        <f t="shared" si="195"/>
        <v>0</v>
      </c>
      <c r="X209" s="161">
        <f t="shared" si="195"/>
        <v>0</v>
      </c>
      <c r="Y209" s="161">
        <f t="shared" si="195"/>
        <v>0</v>
      </c>
      <c r="Z209" s="161">
        <f t="shared" si="195"/>
        <v>0</v>
      </c>
      <c r="AA209" s="161">
        <f t="shared" si="195"/>
        <v>0</v>
      </c>
      <c r="AB209" s="161">
        <f t="shared" si="195"/>
        <v>0</v>
      </c>
      <c r="AC209" s="161">
        <f t="shared" si="195"/>
        <v>0</v>
      </c>
      <c r="AD209" s="161">
        <f t="shared" si="195"/>
        <v>0</v>
      </c>
      <c r="AE209" s="161">
        <f t="shared" si="195"/>
        <v>0</v>
      </c>
      <c r="AF209" s="174">
        <f t="shared" si="195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96"/>
        <v>0</v>
      </c>
      <c r="D210" s="161">
        <f t="shared" si="196"/>
        <v>0</v>
      </c>
      <c r="E210" s="161">
        <f t="shared" si="196"/>
        <v>0</v>
      </c>
      <c r="F210" s="161">
        <f t="shared" si="196"/>
        <v>0</v>
      </c>
      <c r="G210" s="161">
        <f t="shared" si="196"/>
        <v>0</v>
      </c>
      <c r="H210" s="161">
        <f t="shared" si="196"/>
        <v>0</v>
      </c>
      <c r="I210" s="161">
        <f t="shared" si="196"/>
        <v>0</v>
      </c>
      <c r="J210" s="161">
        <f t="shared" si="196"/>
        <v>0</v>
      </c>
      <c r="K210" s="161">
        <f t="shared" si="196"/>
        <v>0</v>
      </c>
      <c r="L210" s="161">
        <f t="shared" si="196"/>
        <v>0</v>
      </c>
      <c r="M210" s="161">
        <f t="shared" si="196"/>
        <v>0</v>
      </c>
      <c r="N210" s="161">
        <f t="shared" si="196"/>
        <v>0</v>
      </c>
      <c r="O210" s="161">
        <f t="shared" si="196"/>
        <v>0</v>
      </c>
      <c r="P210" s="161">
        <f t="shared" si="196"/>
        <v>0</v>
      </c>
      <c r="Q210" s="161">
        <f t="shared" si="196"/>
        <v>0</v>
      </c>
      <c r="R210" s="161">
        <f t="shared" si="196"/>
        <v>0</v>
      </c>
      <c r="S210" s="161">
        <f t="shared" si="195"/>
        <v>0</v>
      </c>
      <c r="T210" s="161">
        <f t="shared" si="195"/>
        <v>0</v>
      </c>
      <c r="U210" s="161">
        <f t="shared" si="193"/>
        <v>0</v>
      </c>
      <c r="V210" s="161">
        <f t="shared" si="193"/>
        <v>0</v>
      </c>
      <c r="W210" s="161">
        <f t="shared" si="195"/>
        <v>0</v>
      </c>
      <c r="X210" s="161">
        <f t="shared" si="195"/>
        <v>0</v>
      </c>
      <c r="Y210" s="161">
        <f t="shared" si="195"/>
        <v>0</v>
      </c>
      <c r="Z210" s="161">
        <f t="shared" si="195"/>
        <v>0</v>
      </c>
      <c r="AA210" s="161">
        <f t="shared" si="195"/>
        <v>0</v>
      </c>
      <c r="AB210" s="161">
        <f t="shared" si="195"/>
        <v>0</v>
      </c>
      <c r="AC210" s="161">
        <f t="shared" si="195"/>
        <v>0</v>
      </c>
      <c r="AD210" s="161">
        <f t="shared" si="195"/>
        <v>0</v>
      </c>
      <c r="AE210" s="161">
        <f t="shared" si="195"/>
        <v>0</v>
      </c>
      <c r="AF210" s="174">
        <f t="shared" si="195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96"/>
        <v>0</v>
      </c>
      <c r="D211" s="161">
        <f t="shared" si="196"/>
        <v>0</v>
      </c>
      <c r="E211" s="161">
        <f t="shared" si="196"/>
        <v>0</v>
      </c>
      <c r="F211" s="161">
        <f t="shared" si="196"/>
        <v>0</v>
      </c>
      <c r="G211" s="161">
        <f t="shared" si="196"/>
        <v>0</v>
      </c>
      <c r="H211" s="161">
        <f t="shared" si="196"/>
        <v>0</v>
      </c>
      <c r="I211" s="161">
        <f t="shared" si="196"/>
        <v>0</v>
      </c>
      <c r="J211" s="161">
        <f t="shared" si="196"/>
        <v>0</v>
      </c>
      <c r="K211" s="161">
        <f t="shared" si="196"/>
        <v>0</v>
      </c>
      <c r="L211" s="161">
        <f t="shared" si="196"/>
        <v>0</v>
      </c>
      <c r="M211" s="161">
        <f t="shared" si="196"/>
        <v>0</v>
      </c>
      <c r="N211" s="161">
        <f t="shared" si="196"/>
        <v>0</v>
      </c>
      <c r="O211" s="161">
        <f t="shared" si="196"/>
        <v>0</v>
      </c>
      <c r="P211" s="161">
        <f t="shared" si="196"/>
        <v>0</v>
      </c>
      <c r="Q211" s="161">
        <f t="shared" si="196"/>
        <v>0</v>
      </c>
      <c r="R211" s="161">
        <f t="shared" si="196"/>
        <v>0</v>
      </c>
      <c r="S211" s="161">
        <f t="shared" si="195"/>
        <v>0</v>
      </c>
      <c r="T211" s="161">
        <f t="shared" si="195"/>
        <v>0</v>
      </c>
      <c r="U211" s="161">
        <f t="shared" si="193"/>
        <v>0</v>
      </c>
      <c r="V211" s="161">
        <f t="shared" si="193"/>
        <v>0</v>
      </c>
      <c r="W211" s="161">
        <f t="shared" si="195"/>
        <v>0</v>
      </c>
      <c r="X211" s="161">
        <f t="shared" si="195"/>
        <v>0</v>
      </c>
      <c r="Y211" s="161">
        <f t="shared" si="195"/>
        <v>0</v>
      </c>
      <c r="Z211" s="161">
        <f t="shared" si="195"/>
        <v>0</v>
      </c>
      <c r="AA211" s="161">
        <f t="shared" si="195"/>
        <v>0</v>
      </c>
      <c r="AB211" s="161">
        <f t="shared" si="195"/>
        <v>0</v>
      </c>
      <c r="AC211" s="161">
        <f t="shared" si="195"/>
        <v>0</v>
      </c>
      <c r="AD211" s="161">
        <f t="shared" si="195"/>
        <v>0</v>
      </c>
      <c r="AE211" s="161">
        <f t="shared" si="195"/>
        <v>0</v>
      </c>
      <c r="AF211" s="174">
        <f t="shared" si="195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96"/>
        <v>0</v>
      </c>
      <c r="D212" s="161">
        <f t="shared" si="196"/>
        <v>0</v>
      </c>
      <c r="E212" s="161">
        <f t="shared" si="196"/>
        <v>0</v>
      </c>
      <c r="F212" s="161">
        <f t="shared" si="196"/>
        <v>0</v>
      </c>
      <c r="G212" s="161">
        <f t="shared" si="196"/>
        <v>0</v>
      </c>
      <c r="H212" s="161">
        <f t="shared" si="196"/>
        <v>0</v>
      </c>
      <c r="I212" s="161">
        <f t="shared" si="196"/>
        <v>0</v>
      </c>
      <c r="J212" s="161">
        <f t="shared" si="196"/>
        <v>0</v>
      </c>
      <c r="K212" s="161">
        <f t="shared" si="196"/>
        <v>0</v>
      </c>
      <c r="L212" s="161">
        <f t="shared" si="196"/>
        <v>0</v>
      </c>
      <c r="M212" s="161">
        <f t="shared" si="196"/>
        <v>0</v>
      </c>
      <c r="N212" s="161">
        <f t="shared" si="196"/>
        <v>0</v>
      </c>
      <c r="O212" s="161">
        <f t="shared" si="196"/>
        <v>0</v>
      </c>
      <c r="P212" s="161">
        <f t="shared" si="196"/>
        <v>0</v>
      </c>
      <c r="Q212" s="161">
        <f t="shared" si="196"/>
        <v>0</v>
      </c>
      <c r="R212" s="161">
        <f t="shared" si="196"/>
        <v>0</v>
      </c>
      <c r="S212" s="161">
        <f t="shared" si="195"/>
        <v>0</v>
      </c>
      <c r="T212" s="161">
        <f t="shared" si="195"/>
        <v>0</v>
      </c>
      <c r="U212" s="161">
        <f t="shared" si="193"/>
        <v>0</v>
      </c>
      <c r="V212" s="161">
        <f t="shared" si="193"/>
        <v>0</v>
      </c>
      <c r="W212" s="161">
        <f t="shared" si="195"/>
        <v>0</v>
      </c>
      <c r="X212" s="161">
        <f t="shared" si="195"/>
        <v>0</v>
      </c>
      <c r="Y212" s="161">
        <f t="shared" si="195"/>
        <v>0</v>
      </c>
      <c r="Z212" s="161">
        <f t="shared" si="195"/>
        <v>0</v>
      </c>
      <c r="AA212" s="161">
        <f t="shared" si="195"/>
        <v>0</v>
      </c>
      <c r="AB212" s="161">
        <f t="shared" si="195"/>
        <v>0</v>
      </c>
      <c r="AC212" s="161">
        <f t="shared" si="195"/>
        <v>0</v>
      </c>
      <c r="AD212" s="161">
        <f t="shared" si="195"/>
        <v>0</v>
      </c>
      <c r="AE212" s="161">
        <f t="shared" si="195"/>
        <v>0</v>
      </c>
      <c r="AF212" s="174">
        <f t="shared" si="195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96"/>
        <v>0</v>
      </c>
      <c r="D213" s="161">
        <f t="shared" si="196"/>
        <v>0</v>
      </c>
      <c r="E213" s="161">
        <f t="shared" si="196"/>
        <v>0</v>
      </c>
      <c r="F213" s="161">
        <f t="shared" si="196"/>
        <v>0</v>
      </c>
      <c r="G213" s="161">
        <f t="shared" si="196"/>
        <v>0</v>
      </c>
      <c r="H213" s="161">
        <f t="shared" si="196"/>
        <v>0</v>
      </c>
      <c r="I213" s="161">
        <f t="shared" si="196"/>
        <v>0</v>
      </c>
      <c r="J213" s="161">
        <f t="shared" si="196"/>
        <v>0</v>
      </c>
      <c r="K213" s="161">
        <f t="shared" si="196"/>
        <v>0</v>
      </c>
      <c r="L213" s="161">
        <f t="shared" si="196"/>
        <v>0</v>
      </c>
      <c r="M213" s="161">
        <f t="shared" si="196"/>
        <v>0</v>
      </c>
      <c r="N213" s="161">
        <f t="shared" si="196"/>
        <v>0</v>
      </c>
      <c r="O213" s="161">
        <f t="shared" si="196"/>
        <v>0</v>
      </c>
      <c r="P213" s="161">
        <f t="shared" si="196"/>
        <v>0</v>
      </c>
      <c r="Q213" s="161">
        <f t="shared" si="196"/>
        <v>0</v>
      </c>
      <c r="R213" s="161">
        <f t="shared" si="196"/>
        <v>0</v>
      </c>
      <c r="S213" s="161">
        <f t="shared" si="195"/>
        <v>0</v>
      </c>
      <c r="T213" s="161">
        <f t="shared" si="195"/>
        <v>0</v>
      </c>
      <c r="U213" s="161">
        <f t="shared" si="193"/>
        <v>0</v>
      </c>
      <c r="V213" s="161">
        <f t="shared" si="193"/>
        <v>0</v>
      </c>
      <c r="W213" s="161">
        <f t="shared" si="195"/>
        <v>0</v>
      </c>
      <c r="X213" s="161">
        <f t="shared" si="195"/>
        <v>0</v>
      </c>
      <c r="Y213" s="161">
        <f t="shared" si="195"/>
        <v>0</v>
      </c>
      <c r="Z213" s="161">
        <f t="shared" si="195"/>
        <v>0</v>
      </c>
      <c r="AA213" s="161">
        <f t="shared" si="195"/>
        <v>0</v>
      </c>
      <c r="AB213" s="161">
        <f t="shared" si="195"/>
        <v>0</v>
      </c>
      <c r="AC213" s="161">
        <f t="shared" si="195"/>
        <v>0</v>
      </c>
      <c r="AD213" s="161">
        <f t="shared" si="195"/>
        <v>0</v>
      </c>
      <c r="AE213" s="161">
        <f t="shared" si="195"/>
        <v>0</v>
      </c>
      <c r="AF213" s="174">
        <f t="shared" si="195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96"/>
        <v>0</v>
      </c>
      <c r="D214" s="161">
        <f t="shared" si="196"/>
        <v>0</v>
      </c>
      <c r="E214" s="161">
        <f t="shared" si="196"/>
        <v>0</v>
      </c>
      <c r="F214" s="161">
        <f t="shared" si="196"/>
        <v>0</v>
      </c>
      <c r="G214" s="161">
        <f t="shared" si="196"/>
        <v>0</v>
      </c>
      <c r="H214" s="161">
        <f t="shared" si="196"/>
        <v>0</v>
      </c>
      <c r="I214" s="161">
        <f t="shared" si="196"/>
        <v>0</v>
      </c>
      <c r="J214" s="161">
        <f t="shared" si="196"/>
        <v>0</v>
      </c>
      <c r="K214" s="161">
        <f t="shared" si="196"/>
        <v>0</v>
      </c>
      <c r="L214" s="161">
        <f t="shared" si="196"/>
        <v>0</v>
      </c>
      <c r="M214" s="161">
        <f t="shared" si="196"/>
        <v>0</v>
      </c>
      <c r="N214" s="161">
        <f t="shared" si="196"/>
        <v>0</v>
      </c>
      <c r="O214" s="161">
        <f t="shared" si="196"/>
        <v>0</v>
      </c>
      <c r="P214" s="161">
        <f t="shared" si="196"/>
        <v>0</v>
      </c>
      <c r="Q214" s="161">
        <f t="shared" si="196"/>
        <v>0</v>
      </c>
      <c r="R214" s="161">
        <f t="shared" si="196"/>
        <v>0</v>
      </c>
      <c r="S214" s="161">
        <f t="shared" si="195"/>
        <v>0</v>
      </c>
      <c r="T214" s="161">
        <f t="shared" ref="T214:V229" si="197">S214</f>
        <v>0</v>
      </c>
      <c r="U214" s="161">
        <f t="shared" si="197"/>
        <v>0</v>
      </c>
      <c r="V214" s="161">
        <f t="shared" si="197"/>
        <v>0</v>
      </c>
      <c r="W214" s="161">
        <f t="shared" si="195"/>
        <v>0</v>
      </c>
      <c r="X214" s="161">
        <f t="shared" si="195"/>
        <v>0</v>
      </c>
      <c r="Y214" s="161">
        <f t="shared" si="195"/>
        <v>0</v>
      </c>
      <c r="Z214" s="161">
        <f t="shared" si="195"/>
        <v>0</v>
      </c>
      <c r="AA214" s="161">
        <f t="shared" si="195"/>
        <v>0</v>
      </c>
      <c r="AB214" s="161">
        <f t="shared" si="195"/>
        <v>0</v>
      </c>
      <c r="AC214" s="161">
        <f t="shared" si="195"/>
        <v>0</v>
      </c>
      <c r="AD214" s="161">
        <f t="shared" si="195"/>
        <v>0</v>
      </c>
      <c r="AE214" s="161">
        <f t="shared" si="195"/>
        <v>0</v>
      </c>
      <c r="AF214" s="174">
        <f t="shared" si="195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96"/>
        <v>0</v>
      </c>
      <c r="D215" s="161">
        <f t="shared" si="196"/>
        <v>0</v>
      </c>
      <c r="E215" s="161">
        <f t="shared" si="196"/>
        <v>0</v>
      </c>
      <c r="F215" s="161">
        <f t="shared" si="196"/>
        <v>0</v>
      </c>
      <c r="G215" s="161">
        <f t="shared" si="196"/>
        <v>0</v>
      </c>
      <c r="H215" s="161">
        <f t="shared" si="196"/>
        <v>0</v>
      </c>
      <c r="I215" s="161">
        <f t="shared" si="196"/>
        <v>0</v>
      </c>
      <c r="J215" s="161">
        <f t="shared" si="196"/>
        <v>0</v>
      </c>
      <c r="K215" s="161">
        <f t="shared" si="196"/>
        <v>0</v>
      </c>
      <c r="L215" s="161">
        <f t="shared" si="196"/>
        <v>0</v>
      </c>
      <c r="M215" s="161">
        <f t="shared" si="196"/>
        <v>0</v>
      </c>
      <c r="N215" s="161">
        <f t="shared" si="196"/>
        <v>0</v>
      </c>
      <c r="O215" s="161">
        <f t="shared" si="196"/>
        <v>0</v>
      </c>
      <c r="P215" s="161">
        <f t="shared" si="196"/>
        <v>0</v>
      </c>
      <c r="Q215" s="161">
        <f t="shared" si="196"/>
        <v>0</v>
      </c>
      <c r="R215" s="161">
        <f t="shared" si="196"/>
        <v>0</v>
      </c>
      <c r="S215" s="161">
        <f t="shared" si="195"/>
        <v>0</v>
      </c>
      <c r="T215" s="161">
        <f t="shared" si="197"/>
        <v>0</v>
      </c>
      <c r="U215" s="161">
        <f t="shared" si="197"/>
        <v>0</v>
      </c>
      <c r="V215" s="161">
        <f t="shared" si="197"/>
        <v>0</v>
      </c>
      <c r="W215" s="161">
        <f t="shared" si="195"/>
        <v>0</v>
      </c>
      <c r="X215" s="161">
        <f t="shared" si="195"/>
        <v>0</v>
      </c>
      <c r="Y215" s="161">
        <f t="shared" si="195"/>
        <v>0</v>
      </c>
      <c r="Z215" s="161">
        <f t="shared" si="195"/>
        <v>0</v>
      </c>
      <c r="AA215" s="161">
        <f t="shared" si="195"/>
        <v>0</v>
      </c>
      <c r="AB215" s="161">
        <f t="shared" si="195"/>
        <v>0</v>
      </c>
      <c r="AC215" s="161">
        <f t="shared" si="195"/>
        <v>0</v>
      </c>
      <c r="AD215" s="161">
        <f t="shared" si="195"/>
        <v>0</v>
      </c>
      <c r="AE215" s="161">
        <f t="shared" si="195"/>
        <v>0</v>
      </c>
      <c r="AF215" s="174">
        <f t="shared" si="195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96"/>
        <v>0</v>
      </c>
      <c r="D216" s="161">
        <f t="shared" si="196"/>
        <v>0</v>
      </c>
      <c r="E216" s="161">
        <f t="shared" si="196"/>
        <v>0</v>
      </c>
      <c r="F216" s="161">
        <f t="shared" si="196"/>
        <v>0</v>
      </c>
      <c r="G216" s="161">
        <f t="shared" si="196"/>
        <v>0</v>
      </c>
      <c r="H216" s="161">
        <f t="shared" si="196"/>
        <v>0</v>
      </c>
      <c r="I216" s="161">
        <f t="shared" si="196"/>
        <v>0</v>
      </c>
      <c r="J216" s="161">
        <f t="shared" si="196"/>
        <v>0</v>
      </c>
      <c r="K216" s="161">
        <f t="shared" si="196"/>
        <v>0</v>
      </c>
      <c r="L216" s="161">
        <f t="shared" si="196"/>
        <v>0</v>
      </c>
      <c r="M216" s="161">
        <f t="shared" si="196"/>
        <v>0</v>
      </c>
      <c r="N216" s="161">
        <f t="shared" si="196"/>
        <v>0</v>
      </c>
      <c r="O216" s="161">
        <f t="shared" si="196"/>
        <v>0</v>
      </c>
      <c r="P216" s="161">
        <f t="shared" si="196"/>
        <v>0</v>
      </c>
      <c r="Q216" s="161">
        <f t="shared" si="196"/>
        <v>0</v>
      </c>
      <c r="R216" s="161">
        <f t="shared" ref="R216:AF231" si="198">Q216</f>
        <v>0</v>
      </c>
      <c r="S216" s="161">
        <f t="shared" si="198"/>
        <v>0</v>
      </c>
      <c r="T216" s="161">
        <f t="shared" si="198"/>
        <v>0</v>
      </c>
      <c r="U216" s="161">
        <f t="shared" si="197"/>
        <v>0</v>
      </c>
      <c r="V216" s="161">
        <f t="shared" si="197"/>
        <v>0</v>
      </c>
      <c r="W216" s="161">
        <f t="shared" si="198"/>
        <v>0</v>
      </c>
      <c r="X216" s="161">
        <f t="shared" si="198"/>
        <v>0</v>
      </c>
      <c r="Y216" s="161">
        <f t="shared" si="198"/>
        <v>0</v>
      </c>
      <c r="Z216" s="161">
        <f t="shared" si="198"/>
        <v>0</v>
      </c>
      <c r="AA216" s="161">
        <f t="shared" si="198"/>
        <v>0</v>
      </c>
      <c r="AB216" s="161">
        <f t="shared" si="198"/>
        <v>0</v>
      </c>
      <c r="AC216" s="161">
        <f t="shared" si="198"/>
        <v>0</v>
      </c>
      <c r="AD216" s="161">
        <f t="shared" si="198"/>
        <v>0</v>
      </c>
      <c r="AE216" s="161">
        <f t="shared" si="198"/>
        <v>0</v>
      </c>
      <c r="AF216" s="174">
        <f t="shared" si="198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99">B217</f>
        <v>0</v>
      </c>
      <c r="D217" s="161">
        <f t="shared" si="199"/>
        <v>0</v>
      </c>
      <c r="E217" s="161">
        <f t="shared" si="199"/>
        <v>0</v>
      </c>
      <c r="F217" s="161">
        <f t="shared" si="199"/>
        <v>0</v>
      </c>
      <c r="G217" s="161">
        <f t="shared" si="199"/>
        <v>0</v>
      </c>
      <c r="H217" s="161">
        <f t="shared" si="199"/>
        <v>0</v>
      </c>
      <c r="I217" s="161">
        <f t="shared" si="199"/>
        <v>0</v>
      </c>
      <c r="J217" s="161">
        <f t="shared" si="199"/>
        <v>0</v>
      </c>
      <c r="K217" s="161">
        <f t="shared" si="199"/>
        <v>0</v>
      </c>
      <c r="L217" s="161">
        <f t="shared" si="199"/>
        <v>0</v>
      </c>
      <c r="M217" s="161">
        <f t="shared" si="199"/>
        <v>0</v>
      </c>
      <c r="N217" s="161">
        <f t="shared" si="199"/>
        <v>0</v>
      </c>
      <c r="O217" s="161">
        <f t="shared" si="199"/>
        <v>0</v>
      </c>
      <c r="P217" s="161">
        <f t="shared" si="199"/>
        <v>0</v>
      </c>
      <c r="Q217" s="161">
        <f t="shared" si="199"/>
        <v>0</v>
      </c>
      <c r="R217" s="161">
        <f t="shared" si="199"/>
        <v>0</v>
      </c>
      <c r="S217" s="161">
        <f t="shared" si="198"/>
        <v>0</v>
      </c>
      <c r="T217" s="161">
        <f t="shared" si="198"/>
        <v>0</v>
      </c>
      <c r="U217" s="161">
        <f t="shared" si="197"/>
        <v>0</v>
      </c>
      <c r="V217" s="161">
        <f t="shared" si="197"/>
        <v>0</v>
      </c>
      <c r="W217" s="161">
        <f t="shared" si="198"/>
        <v>0</v>
      </c>
      <c r="X217" s="161">
        <f t="shared" si="198"/>
        <v>0</v>
      </c>
      <c r="Y217" s="161">
        <f t="shared" si="198"/>
        <v>0</v>
      </c>
      <c r="Z217" s="161">
        <f t="shared" si="198"/>
        <v>0</v>
      </c>
      <c r="AA217" s="161">
        <f t="shared" si="198"/>
        <v>0</v>
      </c>
      <c r="AB217" s="161">
        <f t="shared" si="198"/>
        <v>0</v>
      </c>
      <c r="AC217" s="161">
        <f t="shared" si="198"/>
        <v>0</v>
      </c>
      <c r="AD217" s="161">
        <f t="shared" si="198"/>
        <v>0</v>
      </c>
      <c r="AE217" s="161">
        <f t="shared" si="198"/>
        <v>0</v>
      </c>
      <c r="AF217" s="174">
        <f t="shared" si="198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99"/>
        <v>0</v>
      </c>
      <c r="D218" s="161">
        <f t="shared" si="199"/>
        <v>0</v>
      </c>
      <c r="E218" s="161">
        <f t="shared" si="199"/>
        <v>0</v>
      </c>
      <c r="F218" s="161">
        <f t="shared" si="199"/>
        <v>0</v>
      </c>
      <c r="G218" s="161">
        <f t="shared" si="199"/>
        <v>0</v>
      </c>
      <c r="H218" s="161">
        <f t="shared" si="199"/>
        <v>0</v>
      </c>
      <c r="I218" s="161">
        <f t="shared" si="199"/>
        <v>0</v>
      </c>
      <c r="J218" s="161">
        <f t="shared" si="199"/>
        <v>0</v>
      </c>
      <c r="K218" s="161">
        <f t="shared" si="199"/>
        <v>0</v>
      </c>
      <c r="L218" s="161">
        <f t="shared" si="199"/>
        <v>0</v>
      </c>
      <c r="M218" s="161">
        <f t="shared" si="199"/>
        <v>0</v>
      </c>
      <c r="N218" s="161">
        <f t="shared" si="199"/>
        <v>0</v>
      </c>
      <c r="O218" s="161">
        <f t="shared" si="199"/>
        <v>0</v>
      </c>
      <c r="P218" s="161">
        <f t="shared" si="199"/>
        <v>0</v>
      </c>
      <c r="Q218" s="161">
        <f t="shared" si="199"/>
        <v>0</v>
      </c>
      <c r="R218" s="161">
        <f t="shared" si="199"/>
        <v>0</v>
      </c>
      <c r="S218" s="161">
        <f t="shared" si="198"/>
        <v>0</v>
      </c>
      <c r="T218" s="161">
        <f t="shared" si="198"/>
        <v>0</v>
      </c>
      <c r="U218" s="161">
        <f t="shared" si="197"/>
        <v>0</v>
      </c>
      <c r="V218" s="161">
        <f t="shared" si="197"/>
        <v>0</v>
      </c>
      <c r="W218" s="161">
        <f t="shared" si="198"/>
        <v>0</v>
      </c>
      <c r="X218" s="161">
        <f t="shared" si="198"/>
        <v>0</v>
      </c>
      <c r="Y218" s="161">
        <f t="shared" si="198"/>
        <v>0</v>
      </c>
      <c r="Z218" s="161">
        <f t="shared" si="198"/>
        <v>0</v>
      </c>
      <c r="AA218" s="161">
        <f t="shared" si="198"/>
        <v>0</v>
      </c>
      <c r="AB218" s="161">
        <f t="shared" si="198"/>
        <v>0</v>
      </c>
      <c r="AC218" s="161">
        <f t="shared" si="198"/>
        <v>0</v>
      </c>
      <c r="AD218" s="161">
        <f t="shared" si="198"/>
        <v>0</v>
      </c>
      <c r="AE218" s="161">
        <f t="shared" si="198"/>
        <v>0</v>
      </c>
      <c r="AF218" s="174">
        <f t="shared" si="198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99"/>
        <v>0</v>
      </c>
      <c r="D219" s="161">
        <f t="shared" si="199"/>
        <v>0</v>
      </c>
      <c r="E219" s="161">
        <f t="shared" si="199"/>
        <v>0</v>
      </c>
      <c r="F219" s="161">
        <f t="shared" si="199"/>
        <v>0</v>
      </c>
      <c r="G219" s="161">
        <f t="shared" si="199"/>
        <v>0</v>
      </c>
      <c r="H219" s="161">
        <f t="shared" si="199"/>
        <v>0</v>
      </c>
      <c r="I219" s="161">
        <f t="shared" si="199"/>
        <v>0</v>
      </c>
      <c r="J219" s="161">
        <f t="shared" si="199"/>
        <v>0</v>
      </c>
      <c r="K219" s="161">
        <f t="shared" si="199"/>
        <v>0</v>
      </c>
      <c r="L219" s="161">
        <f t="shared" si="199"/>
        <v>0</v>
      </c>
      <c r="M219" s="161">
        <f t="shared" si="199"/>
        <v>0</v>
      </c>
      <c r="N219" s="161">
        <f t="shared" si="199"/>
        <v>0</v>
      </c>
      <c r="O219" s="161">
        <f t="shared" si="199"/>
        <v>0</v>
      </c>
      <c r="P219" s="161">
        <f t="shared" si="199"/>
        <v>0</v>
      </c>
      <c r="Q219" s="161">
        <f t="shared" si="199"/>
        <v>0</v>
      </c>
      <c r="R219" s="161">
        <f t="shared" si="199"/>
        <v>0</v>
      </c>
      <c r="S219" s="161">
        <f t="shared" si="198"/>
        <v>0</v>
      </c>
      <c r="T219" s="161">
        <f t="shared" si="198"/>
        <v>0</v>
      </c>
      <c r="U219" s="161">
        <f t="shared" si="197"/>
        <v>0</v>
      </c>
      <c r="V219" s="161">
        <f t="shared" si="197"/>
        <v>0</v>
      </c>
      <c r="W219" s="161">
        <f t="shared" si="198"/>
        <v>0</v>
      </c>
      <c r="X219" s="161">
        <f t="shared" si="198"/>
        <v>0</v>
      </c>
      <c r="Y219" s="161">
        <f t="shared" si="198"/>
        <v>0</v>
      </c>
      <c r="Z219" s="161">
        <f t="shared" si="198"/>
        <v>0</v>
      </c>
      <c r="AA219" s="161">
        <f t="shared" si="198"/>
        <v>0</v>
      </c>
      <c r="AB219" s="161">
        <f t="shared" si="198"/>
        <v>0</v>
      </c>
      <c r="AC219" s="161">
        <f t="shared" si="198"/>
        <v>0</v>
      </c>
      <c r="AD219" s="161">
        <f t="shared" si="198"/>
        <v>0</v>
      </c>
      <c r="AE219" s="161">
        <f t="shared" si="198"/>
        <v>0</v>
      </c>
      <c r="AF219" s="174">
        <f t="shared" si="198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99"/>
        <v>0</v>
      </c>
      <c r="D220" s="161">
        <f t="shared" si="199"/>
        <v>0</v>
      </c>
      <c r="E220" s="161">
        <f t="shared" si="199"/>
        <v>0</v>
      </c>
      <c r="F220" s="161">
        <f t="shared" si="199"/>
        <v>0</v>
      </c>
      <c r="G220" s="161">
        <f t="shared" si="199"/>
        <v>0</v>
      </c>
      <c r="H220" s="161">
        <f t="shared" si="199"/>
        <v>0</v>
      </c>
      <c r="I220" s="161">
        <f t="shared" si="199"/>
        <v>0</v>
      </c>
      <c r="J220" s="161">
        <f t="shared" si="199"/>
        <v>0</v>
      </c>
      <c r="K220" s="161">
        <f t="shared" si="199"/>
        <v>0</v>
      </c>
      <c r="L220" s="161">
        <f t="shared" si="199"/>
        <v>0</v>
      </c>
      <c r="M220" s="161">
        <f t="shared" si="199"/>
        <v>0</v>
      </c>
      <c r="N220" s="161">
        <f t="shared" si="199"/>
        <v>0</v>
      </c>
      <c r="O220" s="161">
        <f t="shared" si="199"/>
        <v>0</v>
      </c>
      <c r="P220" s="161">
        <f t="shared" si="199"/>
        <v>0</v>
      </c>
      <c r="Q220" s="161">
        <f t="shared" si="199"/>
        <v>0</v>
      </c>
      <c r="R220" s="161">
        <f t="shared" si="199"/>
        <v>0</v>
      </c>
      <c r="S220" s="161">
        <f t="shared" si="198"/>
        <v>0</v>
      </c>
      <c r="T220" s="161">
        <f t="shared" si="198"/>
        <v>0</v>
      </c>
      <c r="U220" s="161">
        <f t="shared" si="197"/>
        <v>0</v>
      </c>
      <c r="V220" s="161">
        <f t="shared" si="197"/>
        <v>0</v>
      </c>
      <c r="W220" s="161">
        <f t="shared" si="198"/>
        <v>0</v>
      </c>
      <c r="X220" s="161">
        <f t="shared" si="198"/>
        <v>0</v>
      </c>
      <c r="Y220" s="161">
        <f t="shared" si="198"/>
        <v>0</v>
      </c>
      <c r="Z220" s="161">
        <f t="shared" si="198"/>
        <v>0</v>
      </c>
      <c r="AA220" s="161">
        <f t="shared" si="198"/>
        <v>0</v>
      </c>
      <c r="AB220" s="161">
        <f t="shared" si="198"/>
        <v>0</v>
      </c>
      <c r="AC220" s="161">
        <f t="shared" si="198"/>
        <v>0</v>
      </c>
      <c r="AD220" s="161">
        <f t="shared" si="198"/>
        <v>0</v>
      </c>
      <c r="AE220" s="161">
        <f t="shared" si="198"/>
        <v>0</v>
      </c>
      <c r="AF220" s="174">
        <f t="shared" si="198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99"/>
        <v>0</v>
      </c>
      <c r="D221" s="161">
        <f t="shared" si="199"/>
        <v>0</v>
      </c>
      <c r="E221" s="161">
        <f t="shared" si="199"/>
        <v>0</v>
      </c>
      <c r="F221" s="161">
        <f t="shared" si="199"/>
        <v>0</v>
      </c>
      <c r="G221" s="161">
        <f t="shared" si="199"/>
        <v>0</v>
      </c>
      <c r="H221" s="161">
        <f t="shared" si="199"/>
        <v>0</v>
      </c>
      <c r="I221" s="161">
        <f t="shared" si="199"/>
        <v>0</v>
      </c>
      <c r="J221" s="161">
        <f t="shared" si="199"/>
        <v>0</v>
      </c>
      <c r="K221" s="161">
        <f t="shared" si="199"/>
        <v>0</v>
      </c>
      <c r="L221" s="161">
        <f t="shared" si="199"/>
        <v>0</v>
      </c>
      <c r="M221" s="161">
        <f t="shared" si="199"/>
        <v>0</v>
      </c>
      <c r="N221" s="161">
        <f t="shared" si="199"/>
        <v>0</v>
      </c>
      <c r="O221" s="161">
        <f t="shared" si="199"/>
        <v>0</v>
      </c>
      <c r="P221" s="161">
        <f t="shared" si="199"/>
        <v>0</v>
      </c>
      <c r="Q221" s="161">
        <f t="shared" si="199"/>
        <v>0</v>
      </c>
      <c r="R221" s="161">
        <f t="shared" si="199"/>
        <v>0</v>
      </c>
      <c r="S221" s="161">
        <f t="shared" si="198"/>
        <v>0</v>
      </c>
      <c r="T221" s="161">
        <f t="shared" si="198"/>
        <v>0</v>
      </c>
      <c r="U221" s="161">
        <f t="shared" si="197"/>
        <v>0</v>
      </c>
      <c r="V221" s="161">
        <f t="shared" si="197"/>
        <v>0</v>
      </c>
      <c r="W221" s="161">
        <f t="shared" si="198"/>
        <v>0</v>
      </c>
      <c r="X221" s="161">
        <f t="shared" si="198"/>
        <v>0</v>
      </c>
      <c r="Y221" s="161">
        <f t="shared" si="198"/>
        <v>0</v>
      </c>
      <c r="Z221" s="161">
        <f t="shared" si="198"/>
        <v>0</v>
      </c>
      <c r="AA221" s="161">
        <f t="shared" si="198"/>
        <v>0</v>
      </c>
      <c r="AB221" s="161">
        <f t="shared" si="198"/>
        <v>0</v>
      </c>
      <c r="AC221" s="161">
        <f t="shared" si="198"/>
        <v>0</v>
      </c>
      <c r="AD221" s="161">
        <f t="shared" si="198"/>
        <v>0</v>
      </c>
      <c r="AE221" s="161">
        <f t="shared" si="198"/>
        <v>0</v>
      </c>
      <c r="AF221" s="174">
        <f t="shared" si="198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99"/>
        <v>0</v>
      </c>
      <c r="D222" s="161">
        <f t="shared" si="199"/>
        <v>0</v>
      </c>
      <c r="E222" s="161">
        <f t="shared" si="199"/>
        <v>0</v>
      </c>
      <c r="F222" s="161">
        <f t="shared" si="199"/>
        <v>0</v>
      </c>
      <c r="G222" s="161">
        <f t="shared" si="199"/>
        <v>0</v>
      </c>
      <c r="H222" s="161">
        <f t="shared" si="199"/>
        <v>0</v>
      </c>
      <c r="I222" s="161">
        <f t="shared" si="199"/>
        <v>0</v>
      </c>
      <c r="J222" s="161">
        <f t="shared" si="199"/>
        <v>0</v>
      </c>
      <c r="K222" s="161">
        <f t="shared" si="199"/>
        <v>0</v>
      </c>
      <c r="L222" s="161">
        <f t="shared" si="199"/>
        <v>0</v>
      </c>
      <c r="M222" s="161">
        <f t="shared" si="199"/>
        <v>0</v>
      </c>
      <c r="N222" s="161">
        <f t="shared" si="199"/>
        <v>0</v>
      </c>
      <c r="O222" s="161">
        <f t="shared" si="199"/>
        <v>0</v>
      </c>
      <c r="P222" s="161">
        <f t="shared" si="199"/>
        <v>0</v>
      </c>
      <c r="Q222" s="161">
        <f t="shared" si="199"/>
        <v>0</v>
      </c>
      <c r="R222" s="161">
        <f t="shared" si="199"/>
        <v>0</v>
      </c>
      <c r="S222" s="161">
        <f t="shared" si="198"/>
        <v>0</v>
      </c>
      <c r="T222" s="161">
        <f t="shared" si="198"/>
        <v>0</v>
      </c>
      <c r="U222" s="161">
        <f t="shared" si="197"/>
        <v>0</v>
      </c>
      <c r="V222" s="161">
        <f t="shared" si="197"/>
        <v>0</v>
      </c>
      <c r="W222" s="161">
        <f t="shared" si="198"/>
        <v>0</v>
      </c>
      <c r="X222" s="161">
        <f t="shared" si="198"/>
        <v>0</v>
      </c>
      <c r="Y222" s="161">
        <f t="shared" si="198"/>
        <v>0</v>
      </c>
      <c r="Z222" s="161">
        <f t="shared" si="198"/>
        <v>0</v>
      </c>
      <c r="AA222" s="161">
        <f t="shared" si="198"/>
        <v>0</v>
      </c>
      <c r="AB222" s="161">
        <f t="shared" si="198"/>
        <v>0</v>
      </c>
      <c r="AC222" s="161">
        <f t="shared" si="198"/>
        <v>0</v>
      </c>
      <c r="AD222" s="161">
        <f t="shared" si="198"/>
        <v>0</v>
      </c>
      <c r="AE222" s="161">
        <f t="shared" si="198"/>
        <v>0</v>
      </c>
      <c r="AF222" s="174">
        <f t="shared" si="198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99"/>
        <v>0</v>
      </c>
      <c r="D223" s="161">
        <f t="shared" si="199"/>
        <v>0</v>
      </c>
      <c r="E223" s="161">
        <f t="shared" si="199"/>
        <v>0</v>
      </c>
      <c r="F223" s="161">
        <f t="shared" si="199"/>
        <v>0</v>
      </c>
      <c r="G223" s="161">
        <f t="shared" si="199"/>
        <v>0</v>
      </c>
      <c r="H223" s="161">
        <f t="shared" si="199"/>
        <v>0</v>
      </c>
      <c r="I223" s="161">
        <f t="shared" si="199"/>
        <v>0</v>
      </c>
      <c r="J223" s="161">
        <f t="shared" si="199"/>
        <v>0</v>
      </c>
      <c r="K223" s="161">
        <f t="shared" si="199"/>
        <v>0</v>
      </c>
      <c r="L223" s="161">
        <f t="shared" si="199"/>
        <v>0</v>
      </c>
      <c r="M223" s="161">
        <f t="shared" si="199"/>
        <v>0</v>
      </c>
      <c r="N223" s="161">
        <f t="shared" si="199"/>
        <v>0</v>
      </c>
      <c r="O223" s="161">
        <f t="shared" si="199"/>
        <v>0</v>
      </c>
      <c r="P223" s="161">
        <f t="shared" si="199"/>
        <v>0</v>
      </c>
      <c r="Q223" s="161">
        <f t="shared" si="199"/>
        <v>0</v>
      </c>
      <c r="R223" s="161">
        <f t="shared" si="199"/>
        <v>0</v>
      </c>
      <c r="S223" s="161">
        <f t="shared" si="198"/>
        <v>0</v>
      </c>
      <c r="T223" s="161">
        <f t="shared" si="198"/>
        <v>0</v>
      </c>
      <c r="U223" s="161">
        <f t="shared" si="197"/>
        <v>0</v>
      </c>
      <c r="V223" s="161">
        <f t="shared" si="197"/>
        <v>0</v>
      </c>
      <c r="W223" s="161">
        <f t="shared" si="198"/>
        <v>0</v>
      </c>
      <c r="X223" s="161">
        <f t="shared" si="198"/>
        <v>0</v>
      </c>
      <c r="Y223" s="161">
        <f t="shared" si="198"/>
        <v>0</v>
      </c>
      <c r="Z223" s="161">
        <f t="shared" si="198"/>
        <v>0</v>
      </c>
      <c r="AA223" s="161">
        <f t="shared" si="198"/>
        <v>0</v>
      </c>
      <c r="AB223" s="161">
        <f t="shared" si="198"/>
        <v>0</v>
      </c>
      <c r="AC223" s="161">
        <f t="shared" si="198"/>
        <v>0</v>
      </c>
      <c r="AD223" s="161">
        <f t="shared" si="198"/>
        <v>0</v>
      </c>
      <c r="AE223" s="161">
        <f t="shared" si="198"/>
        <v>0</v>
      </c>
      <c r="AF223" s="174">
        <f t="shared" si="198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99"/>
        <v>0</v>
      </c>
      <c r="D224" s="161">
        <f t="shared" si="199"/>
        <v>0</v>
      </c>
      <c r="E224" s="161">
        <f t="shared" si="199"/>
        <v>0</v>
      </c>
      <c r="F224" s="161">
        <f t="shared" si="199"/>
        <v>0</v>
      </c>
      <c r="G224" s="161">
        <f t="shared" si="199"/>
        <v>0</v>
      </c>
      <c r="H224" s="161">
        <f t="shared" si="199"/>
        <v>0</v>
      </c>
      <c r="I224" s="161">
        <f t="shared" si="199"/>
        <v>0</v>
      </c>
      <c r="J224" s="161">
        <f t="shared" si="199"/>
        <v>0</v>
      </c>
      <c r="K224" s="161">
        <f t="shared" si="199"/>
        <v>0</v>
      </c>
      <c r="L224" s="161">
        <f t="shared" si="199"/>
        <v>0</v>
      </c>
      <c r="M224" s="161">
        <f t="shared" si="199"/>
        <v>0</v>
      </c>
      <c r="N224" s="161">
        <f t="shared" si="199"/>
        <v>0</v>
      </c>
      <c r="O224" s="161">
        <f t="shared" si="199"/>
        <v>0</v>
      </c>
      <c r="P224" s="161">
        <f t="shared" si="199"/>
        <v>0</v>
      </c>
      <c r="Q224" s="161">
        <f t="shared" si="199"/>
        <v>0</v>
      </c>
      <c r="R224" s="161">
        <f t="shared" si="199"/>
        <v>0</v>
      </c>
      <c r="S224" s="161">
        <f t="shared" si="198"/>
        <v>0</v>
      </c>
      <c r="T224" s="161">
        <f t="shared" si="198"/>
        <v>0</v>
      </c>
      <c r="U224" s="161">
        <f t="shared" si="197"/>
        <v>0</v>
      </c>
      <c r="V224" s="161">
        <f t="shared" si="197"/>
        <v>0</v>
      </c>
      <c r="W224" s="161">
        <f t="shared" si="198"/>
        <v>0</v>
      </c>
      <c r="X224" s="161">
        <f t="shared" si="198"/>
        <v>0</v>
      </c>
      <c r="Y224" s="161">
        <f t="shared" si="198"/>
        <v>0</v>
      </c>
      <c r="Z224" s="161">
        <f t="shared" si="198"/>
        <v>0</v>
      </c>
      <c r="AA224" s="161">
        <f t="shared" si="198"/>
        <v>0</v>
      </c>
      <c r="AB224" s="161">
        <f t="shared" si="198"/>
        <v>0</v>
      </c>
      <c r="AC224" s="161">
        <f t="shared" si="198"/>
        <v>0</v>
      </c>
      <c r="AD224" s="161">
        <f t="shared" si="198"/>
        <v>0</v>
      </c>
      <c r="AE224" s="161">
        <f t="shared" si="198"/>
        <v>0</v>
      </c>
      <c r="AF224" s="174">
        <f t="shared" si="198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99"/>
        <v>0</v>
      </c>
      <c r="D225" s="161">
        <f t="shared" si="199"/>
        <v>0</v>
      </c>
      <c r="E225" s="161">
        <f t="shared" si="199"/>
        <v>0</v>
      </c>
      <c r="F225" s="161">
        <f t="shared" si="199"/>
        <v>0</v>
      </c>
      <c r="G225" s="161">
        <f t="shared" si="199"/>
        <v>0</v>
      </c>
      <c r="H225" s="161">
        <f t="shared" si="199"/>
        <v>0</v>
      </c>
      <c r="I225" s="161">
        <f t="shared" si="199"/>
        <v>0</v>
      </c>
      <c r="J225" s="161">
        <f t="shared" si="199"/>
        <v>0</v>
      </c>
      <c r="K225" s="161">
        <f t="shared" si="199"/>
        <v>0</v>
      </c>
      <c r="L225" s="161">
        <f t="shared" si="199"/>
        <v>0</v>
      </c>
      <c r="M225" s="161">
        <f t="shared" si="199"/>
        <v>0</v>
      </c>
      <c r="N225" s="161">
        <f t="shared" si="199"/>
        <v>0</v>
      </c>
      <c r="O225" s="161">
        <f t="shared" si="199"/>
        <v>0</v>
      </c>
      <c r="P225" s="161">
        <f t="shared" si="199"/>
        <v>0</v>
      </c>
      <c r="Q225" s="161">
        <f t="shared" si="199"/>
        <v>0</v>
      </c>
      <c r="R225" s="161">
        <f t="shared" si="199"/>
        <v>0</v>
      </c>
      <c r="S225" s="161">
        <f t="shared" si="198"/>
        <v>0</v>
      </c>
      <c r="T225" s="161">
        <f t="shared" si="198"/>
        <v>0</v>
      </c>
      <c r="U225" s="161">
        <f t="shared" si="197"/>
        <v>0</v>
      </c>
      <c r="V225" s="161">
        <f t="shared" si="197"/>
        <v>0</v>
      </c>
      <c r="W225" s="161">
        <f t="shared" si="198"/>
        <v>0</v>
      </c>
      <c r="X225" s="161">
        <f t="shared" si="198"/>
        <v>0</v>
      </c>
      <c r="Y225" s="161">
        <f t="shared" si="198"/>
        <v>0</v>
      </c>
      <c r="Z225" s="161">
        <f t="shared" si="198"/>
        <v>0</v>
      </c>
      <c r="AA225" s="161">
        <f t="shared" si="198"/>
        <v>0</v>
      </c>
      <c r="AB225" s="161">
        <f t="shared" si="198"/>
        <v>0</v>
      </c>
      <c r="AC225" s="161">
        <f t="shared" si="198"/>
        <v>0</v>
      </c>
      <c r="AD225" s="161">
        <f t="shared" si="198"/>
        <v>0</v>
      </c>
      <c r="AE225" s="161">
        <f t="shared" si="198"/>
        <v>0</v>
      </c>
      <c r="AF225" s="174">
        <f t="shared" si="198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99"/>
        <v>0</v>
      </c>
      <c r="D226" s="161">
        <f t="shared" si="199"/>
        <v>0</v>
      </c>
      <c r="E226" s="161">
        <f t="shared" si="199"/>
        <v>0</v>
      </c>
      <c r="F226" s="161">
        <f t="shared" si="199"/>
        <v>0</v>
      </c>
      <c r="G226" s="161">
        <f t="shared" si="199"/>
        <v>0</v>
      </c>
      <c r="H226" s="161">
        <f t="shared" si="199"/>
        <v>0</v>
      </c>
      <c r="I226" s="161">
        <f t="shared" si="199"/>
        <v>0</v>
      </c>
      <c r="J226" s="161">
        <f t="shared" si="199"/>
        <v>0</v>
      </c>
      <c r="K226" s="161">
        <f t="shared" si="199"/>
        <v>0</v>
      </c>
      <c r="L226" s="161">
        <f t="shared" si="199"/>
        <v>0</v>
      </c>
      <c r="M226" s="161">
        <f t="shared" si="199"/>
        <v>0</v>
      </c>
      <c r="N226" s="161">
        <f t="shared" si="199"/>
        <v>0</v>
      </c>
      <c r="O226" s="161">
        <f t="shared" si="199"/>
        <v>0</v>
      </c>
      <c r="P226" s="161">
        <f t="shared" si="199"/>
        <v>0</v>
      </c>
      <c r="Q226" s="161">
        <f t="shared" si="199"/>
        <v>0</v>
      </c>
      <c r="R226" s="161">
        <f t="shared" si="199"/>
        <v>0</v>
      </c>
      <c r="S226" s="161">
        <f t="shared" si="198"/>
        <v>0</v>
      </c>
      <c r="T226" s="161">
        <f t="shared" si="198"/>
        <v>0</v>
      </c>
      <c r="U226" s="161">
        <f t="shared" si="197"/>
        <v>0</v>
      </c>
      <c r="V226" s="161">
        <f t="shared" si="197"/>
        <v>0</v>
      </c>
      <c r="W226" s="161">
        <f t="shared" si="198"/>
        <v>0</v>
      </c>
      <c r="X226" s="161">
        <f t="shared" si="198"/>
        <v>0</v>
      </c>
      <c r="Y226" s="161">
        <f t="shared" si="198"/>
        <v>0</v>
      </c>
      <c r="Z226" s="161">
        <f t="shared" si="198"/>
        <v>0</v>
      </c>
      <c r="AA226" s="161">
        <f t="shared" si="198"/>
        <v>0</v>
      </c>
      <c r="AB226" s="161">
        <f t="shared" si="198"/>
        <v>0</v>
      </c>
      <c r="AC226" s="161">
        <f t="shared" si="198"/>
        <v>0</v>
      </c>
      <c r="AD226" s="161">
        <f t="shared" si="198"/>
        <v>0</v>
      </c>
      <c r="AE226" s="161">
        <f t="shared" si="198"/>
        <v>0</v>
      </c>
      <c r="AF226" s="174">
        <f t="shared" si="198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99"/>
        <v>0</v>
      </c>
      <c r="D227" s="161">
        <f t="shared" si="199"/>
        <v>0</v>
      </c>
      <c r="E227" s="161">
        <f t="shared" si="199"/>
        <v>0</v>
      </c>
      <c r="F227" s="161">
        <f t="shared" si="199"/>
        <v>0</v>
      </c>
      <c r="G227" s="161">
        <f t="shared" si="199"/>
        <v>0</v>
      </c>
      <c r="H227" s="161">
        <f t="shared" si="199"/>
        <v>0</v>
      </c>
      <c r="I227" s="161">
        <f t="shared" si="199"/>
        <v>0</v>
      </c>
      <c r="J227" s="161">
        <f t="shared" si="199"/>
        <v>0</v>
      </c>
      <c r="K227" s="161">
        <f t="shared" si="199"/>
        <v>0</v>
      </c>
      <c r="L227" s="161">
        <f t="shared" si="199"/>
        <v>0</v>
      </c>
      <c r="M227" s="161">
        <f t="shared" si="199"/>
        <v>0</v>
      </c>
      <c r="N227" s="161">
        <f t="shared" si="199"/>
        <v>0</v>
      </c>
      <c r="O227" s="161">
        <f t="shared" si="199"/>
        <v>0</v>
      </c>
      <c r="P227" s="161">
        <f t="shared" si="199"/>
        <v>0</v>
      </c>
      <c r="Q227" s="161">
        <f t="shared" si="199"/>
        <v>0</v>
      </c>
      <c r="R227" s="161">
        <f t="shared" si="199"/>
        <v>0</v>
      </c>
      <c r="S227" s="161">
        <f t="shared" si="198"/>
        <v>0</v>
      </c>
      <c r="T227" s="161">
        <f t="shared" si="198"/>
        <v>0</v>
      </c>
      <c r="U227" s="161">
        <f t="shared" si="197"/>
        <v>0</v>
      </c>
      <c r="V227" s="161">
        <f t="shared" si="197"/>
        <v>0</v>
      </c>
      <c r="W227" s="161">
        <f t="shared" si="198"/>
        <v>0</v>
      </c>
      <c r="X227" s="161">
        <f t="shared" si="198"/>
        <v>0</v>
      </c>
      <c r="Y227" s="161">
        <f t="shared" si="198"/>
        <v>0</v>
      </c>
      <c r="Z227" s="161">
        <f t="shared" si="198"/>
        <v>0</v>
      </c>
      <c r="AA227" s="161">
        <f t="shared" si="198"/>
        <v>0</v>
      </c>
      <c r="AB227" s="161">
        <f t="shared" si="198"/>
        <v>0</v>
      </c>
      <c r="AC227" s="161">
        <f t="shared" si="198"/>
        <v>0</v>
      </c>
      <c r="AD227" s="161">
        <f t="shared" si="198"/>
        <v>0</v>
      </c>
      <c r="AE227" s="161">
        <f t="shared" si="198"/>
        <v>0</v>
      </c>
      <c r="AF227" s="174">
        <f t="shared" si="198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99"/>
        <v>0</v>
      </c>
      <c r="D228" s="161">
        <f t="shared" si="199"/>
        <v>0</v>
      </c>
      <c r="E228" s="161">
        <f t="shared" si="199"/>
        <v>0</v>
      </c>
      <c r="F228" s="161">
        <f t="shared" si="199"/>
        <v>0</v>
      </c>
      <c r="G228" s="161">
        <f t="shared" si="199"/>
        <v>0</v>
      </c>
      <c r="H228" s="161">
        <f t="shared" si="199"/>
        <v>0</v>
      </c>
      <c r="I228" s="161">
        <f t="shared" si="199"/>
        <v>0</v>
      </c>
      <c r="J228" s="161">
        <f t="shared" si="199"/>
        <v>0</v>
      </c>
      <c r="K228" s="161">
        <f t="shared" si="199"/>
        <v>0</v>
      </c>
      <c r="L228" s="161">
        <f t="shared" si="199"/>
        <v>0</v>
      </c>
      <c r="M228" s="161">
        <f t="shared" si="199"/>
        <v>0</v>
      </c>
      <c r="N228" s="161">
        <f t="shared" si="199"/>
        <v>0</v>
      </c>
      <c r="O228" s="161">
        <f t="shared" si="199"/>
        <v>0</v>
      </c>
      <c r="P228" s="161">
        <f t="shared" si="199"/>
        <v>0</v>
      </c>
      <c r="Q228" s="161">
        <f t="shared" si="199"/>
        <v>0</v>
      </c>
      <c r="R228" s="161">
        <f t="shared" si="199"/>
        <v>0</v>
      </c>
      <c r="S228" s="161">
        <f t="shared" si="198"/>
        <v>0</v>
      </c>
      <c r="T228" s="161">
        <f t="shared" si="198"/>
        <v>0</v>
      </c>
      <c r="U228" s="161">
        <f t="shared" si="197"/>
        <v>0</v>
      </c>
      <c r="V228" s="161">
        <f t="shared" si="197"/>
        <v>0</v>
      </c>
      <c r="W228" s="161">
        <f t="shared" si="198"/>
        <v>0</v>
      </c>
      <c r="X228" s="161">
        <f t="shared" si="198"/>
        <v>0</v>
      </c>
      <c r="Y228" s="161">
        <f t="shared" si="198"/>
        <v>0</v>
      </c>
      <c r="Z228" s="161">
        <f t="shared" si="198"/>
        <v>0</v>
      </c>
      <c r="AA228" s="161">
        <f t="shared" si="198"/>
        <v>0</v>
      </c>
      <c r="AB228" s="161">
        <f t="shared" si="198"/>
        <v>0</v>
      </c>
      <c r="AC228" s="161">
        <f t="shared" si="198"/>
        <v>0</v>
      </c>
      <c r="AD228" s="161">
        <f t="shared" si="198"/>
        <v>0</v>
      </c>
      <c r="AE228" s="161">
        <f t="shared" si="198"/>
        <v>0</v>
      </c>
      <c r="AF228" s="174">
        <f t="shared" si="198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99"/>
        <v>0</v>
      </c>
      <c r="D229" s="161">
        <f t="shared" si="199"/>
        <v>0</v>
      </c>
      <c r="E229" s="161">
        <f t="shared" si="199"/>
        <v>0</v>
      </c>
      <c r="F229" s="161">
        <f t="shared" si="199"/>
        <v>0</v>
      </c>
      <c r="G229" s="161">
        <f t="shared" si="199"/>
        <v>0</v>
      </c>
      <c r="H229" s="161">
        <f t="shared" si="199"/>
        <v>0</v>
      </c>
      <c r="I229" s="161">
        <f t="shared" si="199"/>
        <v>0</v>
      </c>
      <c r="J229" s="161">
        <f t="shared" si="199"/>
        <v>0</v>
      </c>
      <c r="K229" s="161">
        <f t="shared" si="199"/>
        <v>0</v>
      </c>
      <c r="L229" s="161">
        <f t="shared" si="199"/>
        <v>0</v>
      </c>
      <c r="M229" s="161">
        <f t="shared" si="199"/>
        <v>0</v>
      </c>
      <c r="N229" s="161">
        <f t="shared" si="199"/>
        <v>0</v>
      </c>
      <c r="O229" s="161">
        <f t="shared" si="199"/>
        <v>0</v>
      </c>
      <c r="P229" s="161">
        <f t="shared" si="199"/>
        <v>0</v>
      </c>
      <c r="Q229" s="161">
        <f t="shared" si="199"/>
        <v>0</v>
      </c>
      <c r="R229" s="161">
        <f t="shared" si="199"/>
        <v>0</v>
      </c>
      <c r="S229" s="161">
        <f t="shared" si="198"/>
        <v>0</v>
      </c>
      <c r="T229" s="161">
        <f t="shared" si="198"/>
        <v>0</v>
      </c>
      <c r="U229" s="161">
        <f t="shared" si="197"/>
        <v>0</v>
      </c>
      <c r="V229" s="161">
        <f t="shared" si="197"/>
        <v>0</v>
      </c>
      <c r="W229" s="161">
        <f t="shared" si="198"/>
        <v>0</v>
      </c>
      <c r="X229" s="161">
        <f t="shared" si="198"/>
        <v>0</v>
      </c>
      <c r="Y229" s="161">
        <f t="shared" si="198"/>
        <v>0</v>
      </c>
      <c r="Z229" s="161">
        <f t="shared" si="198"/>
        <v>0</v>
      </c>
      <c r="AA229" s="161">
        <f t="shared" si="198"/>
        <v>0</v>
      </c>
      <c r="AB229" s="161">
        <f t="shared" si="198"/>
        <v>0</v>
      </c>
      <c r="AC229" s="161">
        <f t="shared" si="198"/>
        <v>0</v>
      </c>
      <c r="AD229" s="161">
        <f t="shared" si="198"/>
        <v>0</v>
      </c>
      <c r="AE229" s="161">
        <f t="shared" si="198"/>
        <v>0</v>
      </c>
      <c r="AF229" s="174">
        <f t="shared" si="198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99"/>
        <v>0</v>
      </c>
      <c r="D230" s="161">
        <f t="shared" si="199"/>
        <v>0</v>
      </c>
      <c r="E230" s="161">
        <f t="shared" si="199"/>
        <v>0</v>
      </c>
      <c r="F230" s="161">
        <f t="shared" si="199"/>
        <v>0</v>
      </c>
      <c r="G230" s="161">
        <f t="shared" si="199"/>
        <v>0</v>
      </c>
      <c r="H230" s="161">
        <f t="shared" si="199"/>
        <v>0</v>
      </c>
      <c r="I230" s="161">
        <f t="shared" si="199"/>
        <v>0</v>
      </c>
      <c r="J230" s="161">
        <f t="shared" si="199"/>
        <v>0</v>
      </c>
      <c r="K230" s="161">
        <f t="shared" si="199"/>
        <v>0</v>
      </c>
      <c r="L230" s="161">
        <f t="shared" si="199"/>
        <v>0</v>
      </c>
      <c r="M230" s="161">
        <f t="shared" si="199"/>
        <v>0</v>
      </c>
      <c r="N230" s="161">
        <f t="shared" si="199"/>
        <v>0</v>
      </c>
      <c r="O230" s="161">
        <f t="shared" si="199"/>
        <v>0</v>
      </c>
      <c r="P230" s="161">
        <f t="shared" si="199"/>
        <v>0</v>
      </c>
      <c r="Q230" s="161">
        <f t="shared" si="199"/>
        <v>0</v>
      </c>
      <c r="R230" s="161">
        <f t="shared" si="199"/>
        <v>0</v>
      </c>
      <c r="S230" s="161">
        <f t="shared" si="198"/>
        <v>0</v>
      </c>
      <c r="T230" s="161">
        <f t="shared" ref="T230:V231" si="200">S230</f>
        <v>0</v>
      </c>
      <c r="U230" s="161">
        <f t="shared" si="200"/>
        <v>0</v>
      </c>
      <c r="V230" s="161">
        <f t="shared" si="200"/>
        <v>0</v>
      </c>
      <c r="W230" s="161">
        <f t="shared" si="198"/>
        <v>0</v>
      </c>
      <c r="X230" s="161">
        <f t="shared" si="198"/>
        <v>0</v>
      </c>
      <c r="Y230" s="161">
        <f t="shared" si="198"/>
        <v>0</v>
      </c>
      <c r="Z230" s="161">
        <f t="shared" si="198"/>
        <v>0</v>
      </c>
      <c r="AA230" s="161">
        <f t="shared" si="198"/>
        <v>0</v>
      </c>
      <c r="AB230" s="161">
        <f t="shared" si="198"/>
        <v>0</v>
      </c>
      <c r="AC230" s="161">
        <f t="shared" si="198"/>
        <v>0</v>
      </c>
      <c r="AD230" s="161">
        <f t="shared" si="198"/>
        <v>0</v>
      </c>
      <c r="AE230" s="161">
        <f t="shared" si="198"/>
        <v>0</v>
      </c>
      <c r="AF230" s="174">
        <f t="shared" si="198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99"/>
        <v>0</v>
      </c>
      <c r="D231" s="161">
        <f t="shared" si="199"/>
        <v>0</v>
      </c>
      <c r="E231" s="161">
        <f t="shared" si="199"/>
        <v>0</v>
      </c>
      <c r="F231" s="161">
        <f t="shared" si="199"/>
        <v>0</v>
      </c>
      <c r="G231" s="161">
        <f t="shared" si="199"/>
        <v>0</v>
      </c>
      <c r="H231" s="161">
        <f t="shared" si="199"/>
        <v>0</v>
      </c>
      <c r="I231" s="161">
        <f t="shared" si="199"/>
        <v>0</v>
      </c>
      <c r="J231" s="161">
        <f t="shared" si="199"/>
        <v>0</v>
      </c>
      <c r="K231" s="161">
        <f t="shared" si="199"/>
        <v>0</v>
      </c>
      <c r="L231" s="161">
        <f t="shared" si="199"/>
        <v>0</v>
      </c>
      <c r="M231" s="161">
        <f t="shared" si="199"/>
        <v>0</v>
      </c>
      <c r="N231" s="161">
        <f t="shared" si="199"/>
        <v>0</v>
      </c>
      <c r="O231" s="161">
        <f t="shared" si="199"/>
        <v>0</v>
      </c>
      <c r="P231" s="161">
        <f t="shared" si="199"/>
        <v>0</v>
      </c>
      <c r="Q231" s="161">
        <f t="shared" si="199"/>
        <v>0</v>
      </c>
      <c r="R231" s="161">
        <f t="shared" si="199"/>
        <v>0</v>
      </c>
      <c r="S231" s="161">
        <f t="shared" si="198"/>
        <v>0</v>
      </c>
      <c r="T231" s="161">
        <f t="shared" si="200"/>
        <v>0</v>
      </c>
      <c r="U231" s="161">
        <f t="shared" si="200"/>
        <v>0</v>
      </c>
      <c r="V231" s="161">
        <f t="shared" si="200"/>
        <v>0</v>
      </c>
      <c r="W231" s="161">
        <f t="shared" si="198"/>
        <v>0</v>
      </c>
      <c r="X231" s="161">
        <f t="shared" si="198"/>
        <v>0</v>
      </c>
      <c r="Y231" s="161">
        <f t="shared" si="198"/>
        <v>0</v>
      </c>
      <c r="Z231" s="161">
        <f t="shared" si="198"/>
        <v>0</v>
      </c>
      <c r="AA231" s="161">
        <f t="shared" si="198"/>
        <v>0</v>
      </c>
      <c r="AB231" s="161">
        <f t="shared" si="198"/>
        <v>0</v>
      </c>
      <c r="AC231" s="161">
        <f t="shared" si="198"/>
        <v>0</v>
      </c>
      <c r="AD231" s="161">
        <f t="shared" si="198"/>
        <v>0</v>
      </c>
      <c r="AE231" s="161">
        <f t="shared" si="198"/>
        <v>0</v>
      </c>
      <c r="AF231" s="174">
        <f t="shared" si="198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99"/>
        <v>0</v>
      </c>
      <c r="D232" s="161">
        <f t="shared" si="199"/>
        <v>0</v>
      </c>
      <c r="E232" s="161">
        <f t="shared" si="199"/>
        <v>0</v>
      </c>
      <c r="F232" s="161">
        <f t="shared" si="199"/>
        <v>0</v>
      </c>
      <c r="G232" s="161">
        <f t="shared" si="199"/>
        <v>0</v>
      </c>
      <c r="H232" s="161">
        <f t="shared" si="199"/>
        <v>0</v>
      </c>
      <c r="I232" s="161">
        <f t="shared" si="199"/>
        <v>0</v>
      </c>
      <c r="J232" s="161">
        <f t="shared" si="199"/>
        <v>0</v>
      </c>
      <c r="K232" s="161">
        <f t="shared" si="199"/>
        <v>0</v>
      </c>
      <c r="L232" s="161">
        <f t="shared" si="199"/>
        <v>0</v>
      </c>
      <c r="M232" s="161">
        <f t="shared" si="199"/>
        <v>0</v>
      </c>
      <c r="N232" s="161">
        <f t="shared" si="199"/>
        <v>0</v>
      </c>
      <c r="O232" s="161">
        <f t="shared" si="199"/>
        <v>0</v>
      </c>
      <c r="P232" s="161">
        <f t="shared" si="199"/>
        <v>0</v>
      </c>
      <c r="Q232" s="161">
        <f t="shared" si="199"/>
        <v>0</v>
      </c>
      <c r="R232" s="161">
        <f t="shared" ref="R232:AF247" si="201">Q232</f>
        <v>0</v>
      </c>
      <c r="S232" s="161">
        <f t="shared" si="201"/>
        <v>0</v>
      </c>
      <c r="T232" s="161">
        <f t="shared" si="201"/>
        <v>0</v>
      </c>
      <c r="U232" s="161">
        <f t="shared" si="201"/>
        <v>0</v>
      </c>
      <c r="V232" s="161">
        <f t="shared" si="201"/>
        <v>0</v>
      </c>
      <c r="W232" s="161">
        <f t="shared" si="201"/>
        <v>0</v>
      </c>
      <c r="X232" s="161">
        <f t="shared" si="201"/>
        <v>0</v>
      </c>
      <c r="Y232" s="161">
        <f t="shared" si="201"/>
        <v>0</v>
      </c>
      <c r="Z232" s="161">
        <f t="shared" si="201"/>
        <v>0</v>
      </c>
      <c r="AA232" s="161">
        <f t="shared" si="201"/>
        <v>0</v>
      </c>
      <c r="AB232" s="161">
        <f t="shared" si="201"/>
        <v>0</v>
      </c>
      <c r="AC232" s="161">
        <f t="shared" si="201"/>
        <v>0</v>
      </c>
      <c r="AD232" s="161">
        <f t="shared" si="201"/>
        <v>0</v>
      </c>
      <c r="AE232" s="161">
        <f t="shared" si="201"/>
        <v>0</v>
      </c>
      <c r="AF232" s="174">
        <f t="shared" si="20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202">B233</f>
        <v>0</v>
      </c>
      <c r="D233" s="161">
        <f t="shared" si="202"/>
        <v>0</v>
      </c>
      <c r="E233" s="161">
        <f t="shared" si="202"/>
        <v>0</v>
      </c>
      <c r="F233" s="161">
        <f t="shared" si="202"/>
        <v>0</v>
      </c>
      <c r="G233" s="161">
        <f t="shared" si="202"/>
        <v>0</v>
      </c>
      <c r="H233" s="161">
        <f t="shared" si="202"/>
        <v>0</v>
      </c>
      <c r="I233" s="161">
        <f t="shared" si="202"/>
        <v>0</v>
      </c>
      <c r="J233" s="161">
        <f t="shared" si="202"/>
        <v>0</v>
      </c>
      <c r="K233" s="161">
        <f t="shared" si="202"/>
        <v>0</v>
      </c>
      <c r="L233" s="161">
        <f t="shared" si="202"/>
        <v>0</v>
      </c>
      <c r="M233" s="161">
        <f t="shared" si="202"/>
        <v>0</v>
      </c>
      <c r="N233" s="161">
        <f t="shared" si="202"/>
        <v>0</v>
      </c>
      <c r="O233" s="161">
        <f t="shared" si="202"/>
        <v>0</v>
      </c>
      <c r="P233" s="161">
        <f t="shared" si="202"/>
        <v>0</v>
      </c>
      <c r="Q233" s="161">
        <f t="shared" si="202"/>
        <v>0</v>
      </c>
      <c r="R233" s="161">
        <f t="shared" si="202"/>
        <v>0</v>
      </c>
      <c r="S233" s="161">
        <f t="shared" si="201"/>
        <v>0</v>
      </c>
      <c r="T233" s="161">
        <f t="shared" si="201"/>
        <v>0</v>
      </c>
      <c r="U233" s="161">
        <f t="shared" si="201"/>
        <v>0</v>
      </c>
      <c r="V233" s="161">
        <f t="shared" si="201"/>
        <v>0</v>
      </c>
      <c r="W233" s="161">
        <f t="shared" si="201"/>
        <v>0</v>
      </c>
      <c r="X233" s="161">
        <f t="shared" si="201"/>
        <v>0</v>
      </c>
      <c r="Y233" s="161">
        <f t="shared" si="201"/>
        <v>0</v>
      </c>
      <c r="Z233" s="161">
        <f t="shared" si="201"/>
        <v>0</v>
      </c>
      <c r="AA233" s="161">
        <f t="shared" si="201"/>
        <v>0</v>
      </c>
      <c r="AB233" s="161">
        <f t="shared" si="201"/>
        <v>0</v>
      </c>
      <c r="AC233" s="161">
        <f t="shared" si="201"/>
        <v>0</v>
      </c>
      <c r="AD233" s="161">
        <f t="shared" si="201"/>
        <v>0</v>
      </c>
      <c r="AE233" s="161">
        <f t="shared" si="201"/>
        <v>0</v>
      </c>
      <c r="AF233" s="174">
        <f t="shared" si="20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02"/>
        <v>0</v>
      </c>
      <c r="D234" s="161">
        <f t="shared" si="202"/>
        <v>0</v>
      </c>
      <c r="E234" s="161">
        <f t="shared" si="202"/>
        <v>0</v>
      </c>
      <c r="F234" s="161">
        <f t="shared" si="202"/>
        <v>0</v>
      </c>
      <c r="G234" s="161">
        <f t="shared" si="202"/>
        <v>0</v>
      </c>
      <c r="H234" s="161">
        <f t="shared" si="202"/>
        <v>0</v>
      </c>
      <c r="I234" s="161">
        <f t="shared" si="202"/>
        <v>0</v>
      </c>
      <c r="J234" s="161">
        <f t="shared" si="202"/>
        <v>0</v>
      </c>
      <c r="K234" s="161">
        <f t="shared" si="202"/>
        <v>0</v>
      </c>
      <c r="L234" s="161">
        <f t="shared" si="202"/>
        <v>0</v>
      </c>
      <c r="M234" s="161">
        <f t="shared" si="202"/>
        <v>0</v>
      </c>
      <c r="N234" s="161">
        <f t="shared" si="202"/>
        <v>0</v>
      </c>
      <c r="O234" s="161">
        <f t="shared" si="202"/>
        <v>0</v>
      </c>
      <c r="P234" s="161">
        <f t="shared" si="202"/>
        <v>0</v>
      </c>
      <c r="Q234" s="161">
        <f t="shared" si="202"/>
        <v>0</v>
      </c>
      <c r="R234" s="161">
        <f t="shared" si="202"/>
        <v>0</v>
      </c>
      <c r="S234" s="161">
        <f t="shared" si="201"/>
        <v>0</v>
      </c>
      <c r="T234" s="161">
        <f t="shared" si="201"/>
        <v>0</v>
      </c>
      <c r="U234" s="161">
        <f t="shared" si="201"/>
        <v>0</v>
      </c>
      <c r="V234" s="161">
        <f t="shared" si="201"/>
        <v>0</v>
      </c>
      <c r="W234" s="161">
        <f t="shared" si="201"/>
        <v>0</v>
      </c>
      <c r="X234" s="161">
        <f t="shared" si="201"/>
        <v>0</v>
      </c>
      <c r="Y234" s="161">
        <f t="shared" si="201"/>
        <v>0</v>
      </c>
      <c r="Z234" s="161">
        <f t="shared" si="201"/>
        <v>0</v>
      </c>
      <c r="AA234" s="161">
        <f t="shared" si="201"/>
        <v>0</v>
      </c>
      <c r="AB234" s="161">
        <f t="shared" si="201"/>
        <v>0</v>
      </c>
      <c r="AC234" s="161">
        <f t="shared" si="201"/>
        <v>0</v>
      </c>
      <c r="AD234" s="161">
        <f t="shared" si="201"/>
        <v>0</v>
      </c>
      <c r="AE234" s="161">
        <f t="shared" si="201"/>
        <v>0</v>
      </c>
      <c r="AF234" s="174">
        <f t="shared" si="20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02"/>
        <v>0</v>
      </c>
      <c r="D235" s="161">
        <f t="shared" si="202"/>
        <v>0</v>
      </c>
      <c r="E235" s="161">
        <f t="shared" si="202"/>
        <v>0</v>
      </c>
      <c r="F235" s="161">
        <f t="shared" si="202"/>
        <v>0</v>
      </c>
      <c r="G235" s="161">
        <f t="shared" si="202"/>
        <v>0</v>
      </c>
      <c r="H235" s="161">
        <f t="shared" si="202"/>
        <v>0</v>
      </c>
      <c r="I235" s="161">
        <f t="shared" si="202"/>
        <v>0</v>
      </c>
      <c r="J235" s="161">
        <f t="shared" si="202"/>
        <v>0</v>
      </c>
      <c r="K235" s="161">
        <f t="shared" si="202"/>
        <v>0</v>
      </c>
      <c r="L235" s="161">
        <f t="shared" si="202"/>
        <v>0</v>
      </c>
      <c r="M235" s="161">
        <f t="shared" si="202"/>
        <v>0</v>
      </c>
      <c r="N235" s="161">
        <f t="shared" si="202"/>
        <v>0</v>
      </c>
      <c r="O235" s="161">
        <f t="shared" si="202"/>
        <v>0</v>
      </c>
      <c r="P235" s="161">
        <f t="shared" si="202"/>
        <v>0</v>
      </c>
      <c r="Q235" s="161">
        <f t="shared" si="202"/>
        <v>0</v>
      </c>
      <c r="R235" s="161">
        <f t="shared" si="202"/>
        <v>0</v>
      </c>
      <c r="S235" s="161">
        <f t="shared" si="201"/>
        <v>0</v>
      </c>
      <c r="T235" s="161">
        <f t="shared" si="201"/>
        <v>0</v>
      </c>
      <c r="U235" s="161">
        <f t="shared" si="201"/>
        <v>0</v>
      </c>
      <c r="V235" s="161">
        <f t="shared" si="201"/>
        <v>0</v>
      </c>
      <c r="W235" s="161">
        <f t="shared" si="201"/>
        <v>0</v>
      </c>
      <c r="X235" s="161">
        <f t="shared" si="201"/>
        <v>0</v>
      </c>
      <c r="Y235" s="161">
        <f t="shared" si="201"/>
        <v>0</v>
      </c>
      <c r="Z235" s="161">
        <f t="shared" si="201"/>
        <v>0</v>
      </c>
      <c r="AA235" s="161">
        <f t="shared" si="201"/>
        <v>0</v>
      </c>
      <c r="AB235" s="161">
        <f t="shared" si="201"/>
        <v>0</v>
      </c>
      <c r="AC235" s="161">
        <f t="shared" si="201"/>
        <v>0</v>
      </c>
      <c r="AD235" s="161">
        <f t="shared" si="201"/>
        <v>0</v>
      </c>
      <c r="AE235" s="161">
        <f t="shared" si="201"/>
        <v>0</v>
      </c>
      <c r="AF235" s="174">
        <f t="shared" si="20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02"/>
        <v>0</v>
      </c>
      <c r="D236" s="161">
        <f t="shared" si="202"/>
        <v>0</v>
      </c>
      <c r="E236" s="161">
        <f t="shared" si="202"/>
        <v>0</v>
      </c>
      <c r="F236" s="161">
        <f t="shared" si="202"/>
        <v>0</v>
      </c>
      <c r="G236" s="161">
        <f t="shared" si="202"/>
        <v>0</v>
      </c>
      <c r="H236" s="161">
        <f t="shared" si="202"/>
        <v>0</v>
      </c>
      <c r="I236" s="161">
        <f t="shared" si="202"/>
        <v>0</v>
      </c>
      <c r="J236" s="161">
        <f t="shared" si="202"/>
        <v>0</v>
      </c>
      <c r="K236" s="161">
        <f t="shared" si="202"/>
        <v>0</v>
      </c>
      <c r="L236" s="161">
        <f t="shared" si="202"/>
        <v>0</v>
      </c>
      <c r="M236" s="161">
        <f t="shared" si="202"/>
        <v>0</v>
      </c>
      <c r="N236" s="161">
        <f t="shared" si="202"/>
        <v>0</v>
      </c>
      <c r="O236" s="161">
        <f t="shared" si="202"/>
        <v>0</v>
      </c>
      <c r="P236" s="161">
        <f t="shared" si="202"/>
        <v>0</v>
      </c>
      <c r="Q236" s="161">
        <f t="shared" si="202"/>
        <v>0</v>
      </c>
      <c r="R236" s="161">
        <f t="shared" si="202"/>
        <v>0</v>
      </c>
      <c r="S236" s="161">
        <f t="shared" si="201"/>
        <v>0</v>
      </c>
      <c r="T236" s="161">
        <f t="shared" si="201"/>
        <v>0</v>
      </c>
      <c r="U236" s="161">
        <f t="shared" si="201"/>
        <v>0</v>
      </c>
      <c r="V236" s="161">
        <f t="shared" si="201"/>
        <v>0</v>
      </c>
      <c r="W236" s="161">
        <f t="shared" si="201"/>
        <v>0</v>
      </c>
      <c r="X236" s="161">
        <f t="shared" si="201"/>
        <v>0</v>
      </c>
      <c r="Y236" s="161">
        <f t="shared" si="201"/>
        <v>0</v>
      </c>
      <c r="Z236" s="161">
        <f t="shared" si="201"/>
        <v>0</v>
      </c>
      <c r="AA236" s="161">
        <f t="shared" si="201"/>
        <v>0</v>
      </c>
      <c r="AB236" s="161">
        <f t="shared" si="201"/>
        <v>0</v>
      </c>
      <c r="AC236" s="161">
        <f t="shared" si="201"/>
        <v>0</v>
      </c>
      <c r="AD236" s="161">
        <f t="shared" si="201"/>
        <v>0</v>
      </c>
      <c r="AE236" s="161">
        <f t="shared" si="201"/>
        <v>0</v>
      </c>
      <c r="AF236" s="174">
        <f t="shared" si="20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02"/>
        <v>0</v>
      </c>
      <c r="D237" s="161">
        <f t="shared" si="202"/>
        <v>0</v>
      </c>
      <c r="E237" s="161">
        <f t="shared" si="202"/>
        <v>0</v>
      </c>
      <c r="F237" s="161">
        <f t="shared" si="202"/>
        <v>0</v>
      </c>
      <c r="G237" s="161">
        <f t="shared" si="202"/>
        <v>0</v>
      </c>
      <c r="H237" s="161">
        <f t="shared" si="202"/>
        <v>0</v>
      </c>
      <c r="I237" s="161">
        <f t="shared" si="202"/>
        <v>0</v>
      </c>
      <c r="J237" s="161">
        <f t="shared" si="202"/>
        <v>0</v>
      </c>
      <c r="K237" s="161">
        <f t="shared" si="202"/>
        <v>0</v>
      </c>
      <c r="L237" s="161">
        <f t="shared" si="202"/>
        <v>0</v>
      </c>
      <c r="M237" s="161">
        <f t="shared" si="202"/>
        <v>0</v>
      </c>
      <c r="N237" s="161">
        <f t="shared" si="202"/>
        <v>0</v>
      </c>
      <c r="O237" s="161">
        <f t="shared" si="202"/>
        <v>0</v>
      </c>
      <c r="P237" s="161">
        <f t="shared" si="202"/>
        <v>0</v>
      </c>
      <c r="Q237" s="161">
        <f t="shared" si="202"/>
        <v>0</v>
      </c>
      <c r="R237" s="161">
        <f t="shared" si="202"/>
        <v>0</v>
      </c>
      <c r="S237" s="161">
        <f t="shared" si="201"/>
        <v>0</v>
      </c>
      <c r="T237" s="161">
        <f t="shared" si="201"/>
        <v>0</v>
      </c>
      <c r="U237" s="161">
        <f t="shared" si="201"/>
        <v>0</v>
      </c>
      <c r="V237" s="161">
        <f t="shared" si="201"/>
        <v>0</v>
      </c>
      <c r="W237" s="161">
        <f t="shared" si="201"/>
        <v>0</v>
      </c>
      <c r="X237" s="161">
        <f t="shared" si="201"/>
        <v>0</v>
      </c>
      <c r="Y237" s="161">
        <f t="shared" si="201"/>
        <v>0</v>
      </c>
      <c r="Z237" s="161">
        <f t="shared" si="201"/>
        <v>0</v>
      </c>
      <c r="AA237" s="161">
        <f t="shared" si="201"/>
        <v>0</v>
      </c>
      <c r="AB237" s="161">
        <f t="shared" si="201"/>
        <v>0</v>
      </c>
      <c r="AC237" s="161">
        <f t="shared" si="201"/>
        <v>0</v>
      </c>
      <c r="AD237" s="161">
        <f t="shared" si="201"/>
        <v>0</v>
      </c>
      <c r="AE237" s="161">
        <f t="shared" si="201"/>
        <v>0</v>
      </c>
      <c r="AF237" s="174">
        <f t="shared" si="20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02"/>
        <v>0</v>
      </c>
      <c r="D238" s="161">
        <f t="shared" si="202"/>
        <v>0</v>
      </c>
      <c r="E238" s="161">
        <f t="shared" si="202"/>
        <v>0</v>
      </c>
      <c r="F238" s="161">
        <f t="shared" si="202"/>
        <v>0</v>
      </c>
      <c r="G238" s="161">
        <f t="shared" si="202"/>
        <v>0</v>
      </c>
      <c r="H238" s="161">
        <f t="shared" si="202"/>
        <v>0</v>
      </c>
      <c r="I238" s="161">
        <f t="shared" si="202"/>
        <v>0</v>
      </c>
      <c r="J238" s="161">
        <f t="shared" si="202"/>
        <v>0</v>
      </c>
      <c r="K238" s="161">
        <f t="shared" si="202"/>
        <v>0</v>
      </c>
      <c r="L238" s="161">
        <f t="shared" si="202"/>
        <v>0</v>
      </c>
      <c r="M238" s="161">
        <f t="shared" si="202"/>
        <v>0</v>
      </c>
      <c r="N238" s="161">
        <f t="shared" si="202"/>
        <v>0</v>
      </c>
      <c r="O238" s="161">
        <f t="shared" si="202"/>
        <v>0</v>
      </c>
      <c r="P238" s="161">
        <f t="shared" si="202"/>
        <v>0</v>
      </c>
      <c r="Q238" s="161">
        <f t="shared" si="202"/>
        <v>0</v>
      </c>
      <c r="R238" s="161">
        <f t="shared" si="202"/>
        <v>0</v>
      </c>
      <c r="S238" s="161">
        <f t="shared" si="201"/>
        <v>0</v>
      </c>
      <c r="T238" s="161">
        <f t="shared" si="201"/>
        <v>0</v>
      </c>
      <c r="U238" s="161">
        <f t="shared" si="201"/>
        <v>0</v>
      </c>
      <c r="V238" s="161">
        <f t="shared" si="201"/>
        <v>0</v>
      </c>
      <c r="W238" s="161">
        <f t="shared" si="201"/>
        <v>0</v>
      </c>
      <c r="X238" s="161">
        <f t="shared" si="201"/>
        <v>0</v>
      </c>
      <c r="Y238" s="161">
        <f t="shared" si="201"/>
        <v>0</v>
      </c>
      <c r="Z238" s="161">
        <f t="shared" si="201"/>
        <v>0</v>
      </c>
      <c r="AA238" s="161">
        <f t="shared" si="201"/>
        <v>0</v>
      </c>
      <c r="AB238" s="161">
        <f t="shared" si="201"/>
        <v>0</v>
      </c>
      <c r="AC238" s="161">
        <f t="shared" si="201"/>
        <v>0</v>
      </c>
      <c r="AD238" s="161">
        <f t="shared" si="201"/>
        <v>0</v>
      </c>
      <c r="AE238" s="161">
        <f t="shared" si="201"/>
        <v>0</v>
      </c>
      <c r="AF238" s="174">
        <f t="shared" si="20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02"/>
        <v>0</v>
      </c>
      <c r="D239" s="161">
        <f t="shared" si="202"/>
        <v>0</v>
      </c>
      <c r="E239" s="161">
        <f t="shared" si="202"/>
        <v>0</v>
      </c>
      <c r="F239" s="161">
        <f t="shared" si="202"/>
        <v>0</v>
      </c>
      <c r="G239" s="161">
        <f t="shared" si="202"/>
        <v>0</v>
      </c>
      <c r="H239" s="161">
        <f t="shared" si="202"/>
        <v>0</v>
      </c>
      <c r="I239" s="161">
        <f t="shared" si="202"/>
        <v>0</v>
      </c>
      <c r="J239" s="161">
        <f t="shared" si="202"/>
        <v>0</v>
      </c>
      <c r="K239" s="161">
        <f t="shared" si="202"/>
        <v>0</v>
      </c>
      <c r="L239" s="161">
        <f t="shared" si="202"/>
        <v>0</v>
      </c>
      <c r="M239" s="161">
        <f t="shared" si="202"/>
        <v>0</v>
      </c>
      <c r="N239" s="161">
        <f t="shared" si="202"/>
        <v>0</v>
      </c>
      <c r="O239" s="161">
        <f t="shared" si="202"/>
        <v>0</v>
      </c>
      <c r="P239" s="161">
        <f t="shared" si="202"/>
        <v>0</v>
      </c>
      <c r="Q239" s="161">
        <f t="shared" si="202"/>
        <v>0</v>
      </c>
      <c r="R239" s="161">
        <f t="shared" si="202"/>
        <v>0</v>
      </c>
      <c r="S239" s="161">
        <f t="shared" si="201"/>
        <v>0</v>
      </c>
      <c r="T239" s="161">
        <f t="shared" si="201"/>
        <v>0</v>
      </c>
      <c r="U239" s="161">
        <f t="shared" si="201"/>
        <v>0</v>
      </c>
      <c r="V239" s="161">
        <f t="shared" si="201"/>
        <v>0</v>
      </c>
      <c r="W239" s="161">
        <f t="shared" si="201"/>
        <v>0</v>
      </c>
      <c r="X239" s="161">
        <f t="shared" si="201"/>
        <v>0</v>
      </c>
      <c r="Y239" s="161">
        <f t="shared" si="201"/>
        <v>0</v>
      </c>
      <c r="Z239" s="161">
        <f t="shared" si="201"/>
        <v>0</v>
      </c>
      <c r="AA239" s="161">
        <f t="shared" si="201"/>
        <v>0</v>
      </c>
      <c r="AB239" s="161">
        <f t="shared" si="201"/>
        <v>0</v>
      </c>
      <c r="AC239" s="161">
        <f t="shared" si="201"/>
        <v>0</v>
      </c>
      <c r="AD239" s="161">
        <f t="shared" si="201"/>
        <v>0</v>
      </c>
      <c r="AE239" s="161">
        <f t="shared" si="201"/>
        <v>0</v>
      </c>
      <c r="AF239" s="174">
        <f t="shared" si="201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02"/>
        <v>0</v>
      </c>
      <c r="D240" s="161">
        <f t="shared" si="202"/>
        <v>0</v>
      </c>
      <c r="E240" s="161">
        <f t="shared" si="202"/>
        <v>0</v>
      </c>
      <c r="F240" s="161">
        <f t="shared" si="202"/>
        <v>0</v>
      </c>
      <c r="G240" s="161">
        <f t="shared" si="202"/>
        <v>0</v>
      </c>
      <c r="H240" s="161">
        <f t="shared" si="202"/>
        <v>0</v>
      </c>
      <c r="I240" s="161">
        <f t="shared" si="202"/>
        <v>0</v>
      </c>
      <c r="J240" s="161">
        <f t="shared" si="202"/>
        <v>0</v>
      </c>
      <c r="K240" s="161">
        <f t="shared" si="202"/>
        <v>0</v>
      </c>
      <c r="L240" s="161">
        <f t="shared" si="202"/>
        <v>0</v>
      </c>
      <c r="M240" s="161">
        <f t="shared" si="202"/>
        <v>0</v>
      </c>
      <c r="N240" s="161">
        <f t="shared" si="202"/>
        <v>0</v>
      </c>
      <c r="O240" s="161">
        <f t="shared" si="202"/>
        <v>0</v>
      </c>
      <c r="P240" s="161">
        <f t="shared" si="202"/>
        <v>0</v>
      </c>
      <c r="Q240" s="161">
        <f t="shared" si="202"/>
        <v>0</v>
      </c>
      <c r="R240" s="161">
        <f t="shared" si="202"/>
        <v>0</v>
      </c>
      <c r="S240" s="161">
        <f t="shared" si="201"/>
        <v>0</v>
      </c>
      <c r="T240" s="161">
        <f t="shared" si="201"/>
        <v>0</v>
      </c>
      <c r="U240" s="161">
        <f t="shared" si="201"/>
        <v>0</v>
      </c>
      <c r="V240" s="161">
        <f t="shared" si="201"/>
        <v>0</v>
      </c>
      <c r="W240" s="161">
        <f t="shared" si="201"/>
        <v>0</v>
      </c>
      <c r="X240" s="161">
        <f t="shared" si="201"/>
        <v>0</v>
      </c>
      <c r="Y240" s="161">
        <f t="shared" si="201"/>
        <v>0</v>
      </c>
      <c r="Z240" s="161">
        <f t="shared" si="201"/>
        <v>0</v>
      </c>
      <c r="AA240" s="161">
        <f t="shared" si="201"/>
        <v>0</v>
      </c>
      <c r="AB240" s="161">
        <f t="shared" si="201"/>
        <v>0</v>
      </c>
      <c r="AC240" s="161">
        <f t="shared" si="201"/>
        <v>0</v>
      </c>
      <c r="AD240" s="161">
        <f t="shared" si="201"/>
        <v>0</v>
      </c>
      <c r="AE240" s="161">
        <f t="shared" si="201"/>
        <v>0</v>
      </c>
      <c r="AF240" s="174">
        <f t="shared" si="201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02"/>
        <v>0</v>
      </c>
      <c r="D241" s="161">
        <f t="shared" si="202"/>
        <v>0</v>
      </c>
      <c r="E241" s="161">
        <f t="shared" si="202"/>
        <v>0</v>
      </c>
      <c r="F241" s="161">
        <f t="shared" si="202"/>
        <v>0</v>
      </c>
      <c r="G241" s="161">
        <f t="shared" si="202"/>
        <v>0</v>
      </c>
      <c r="H241" s="161">
        <f t="shared" si="202"/>
        <v>0</v>
      </c>
      <c r="I241" s="161">
        <f t="shared" si="202"/>
        <v>0</v>
      </c>
      <c r="J241" s="161">
        <f t="shared" si="202"/>
        <v>0</v>
      </c>
      <c r="K241" s="161">
        <f t="shared" si="202"/>
        <v>0</v>
      </c>
      <c r="L241" s="161">
        <f t="shared" si="202"/>
        <v>0</v>
      </c>
      <c r="M241" s="161">
        <f t="shared" si="202"/>
        <v>0</v>
      </c>
      <c r="N241" s="161">
        <f t="shared" si="202"/>
        <v>0</v>
      </c>
      <c r="O241" s="161">
        <f t="shared" si="202"/>
        <v>0</v>
      </c>
      <c r="P241" s="161">
        <f t="shared" si="202"/>
        <v>0</v>
      </c>
      <c r="Q241" s="161">
        <f t="shared" si="202"/>
        <v>0</v>
      </c>
      <c r="R241" s="161">
        <f t="shared" si="202"/>
        <v>0</v>
      </c>
      <c r="S241" s="161">
        <f t="shared" si="201"/>
        <v>0</v>
      </c>
      <c r="T241" s="161">
        <f t="shared" si="201"/>
        <v>0</v>
      </c>
      <c r="U241" s="161">
        <f t="shared" si="201"/>
        <v>0</v>
      </c>
      <c r="V241" s="161">
        <f t="shared" si="201"/>
        <v>0</v>
      </c>
      <c r="W241" s="161">
        <f t="shared" si="201"/>
        <v>0</v>
      </c>
      <c r="X241" s="161">
        <f t="shared" si="201"/>
        <v>0</v>
      </c>
      <c r="Y241" s="161">
        <f t="shared" si="201"/>
        <v>0</v>
      </c>
      <c r="Z241" s="161">
        <f t="shared" si="201"/>
        <v>0</v>
      </c>
      <c r="AA241" s="161">
        <f t="shared" si="201"/>
        <v>0</v>
      </c>
      <c r="AB241" s="161">
        <f t="shared" si="201"/>
        <v>0</v>
      </c>
      <c r="AC241" s="161">
        <f t="shared" si="201"/>
        <v>0</v>
      </c>
      <c r="AD241" s="161">
        <f t="shared" si="201"/>
        <v>0</v>
      </c>
      <c r="AE241" s="161">
        <f t="shared" si="201"/>
        <v>0</v>
      </c>
      <c r="AF241" s="174">
        <f t="shared" si="201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02"/>
        <v>0</v>
      </c>
      <c r="D242" s="161">
        <f t="shared" si="202"/>
        <v>0</v>
      </c>
      <c r="E242" s="161">
        <f t="shared" si="202"/>
        <v>0</v>
      </c>
      <c r="F242" s="161">
        <f t="shared" si="202"/>
        <v>0</v>
      </c>
      <c r="G242" s="161">
        <f t="shared" si="202"/>
        <v>0</v>
      </c>
      <c r="H242" s="161">
        <f t="shared" si="202"/>
        <v>0</v>
      </c>
      <c r="I242" s="161">
        <f t="shared" si="202"/>
        <v>0</v>
      </c>
      <c r="J242" s="161">
        <f t="shared" si="202"/>
        <v>0</v>
      </c>
      <c r="K242" s="161">
        <f t="shared" si="202"/>
        <v>0</v>
      </c>
      <c r="L242" s="161">
        <f t="shared" si="202"/>
        <v>0</v>
      </c>
      <c r="M242" s="161">
        <f t="shared" si="202"/>
        <v>0</v>
      </c>
      <c r="N242" s="161">
        <f t="shared" si="202"/>
        <v>0</v>
      </c>
      <c r="O242" s="161">
        <f t="shared" si="202"/>
        <v>0</v>
      </c>
      <c r="P242" s="161">
        <f t="shared" si="202"/>
        <v>0</v>
      </c>
      <c r="Q242" s="161">
        <f t="shared" si="202"/>
        <v>0</v>
      </c>
      <c r="R242" s="161">
        <f t="shared" si="202"/>
        <v>0</v>
      </c>
      <c r="S242" s="161">
        <f t="shared" si="201"/>
        <v>0</v>
      </c>
      <c r="T242" s="161">
        <f t="shared" si="201"/>
        <v>0</v>
      </c>
      <c r="U242" s="161">
        <f t="shared" si="201"/>
        <v>0</v>
      </c>
      <c r="V242" s="161">
        <f t="shared" si="201"/>
        <v>0</v>
      </c>
      <c r="W242" s="161">
        <f t="shared" si="201"/>
        <v>0</v>
      </c>
      <c r="X242" s="161">
        <f t="shared" si="201"/>
        <v>0</v>
      </c>
      <c r="Y242" s="161">
        <f t="shared" si="201"/>
        <v>0</v>
      </c>
      <c r="Z242" s="161">
        <f t="shared" si="201"/>
        <v>0</v>
      </c>
      <c r="AA242" s="161">
        <f t="shared" si="201"/>
        <v>0</v>
      </c>
      <c r="AB242" s="161">
        <f t="shared" si="201"/>
        <v>0</v>
      </c>
      <c r="AC242" s="161">
        <f t="shared" si="201"/>
        <v>0</v>
      </c>
      <c r="AD242" s="161">
        <f t="shared" si="201"/>
        <v>0</v>
      </c>
      <c r="AE242" s="161">
        <f t="shared" si="201"/>
        <v>0</v>
      </c>
      <c r="AF242" s="174">
        <f t="shared" si="201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02"/>
        <v>0</v>
      </c>
      <c r="D243" s="161">
        <f t="shared" si="202"/>
        <v>0</v>
      </c>
      <c r="E243" s="161">
        <f t="shared" si="202"/>
        <v>0</v>
      </c>
      <c r="F243" s="161">
        <f t="shared" si="202"/>
        <v>0</v>
      </c>
      <c r="G243" s="161">
        <f t="shared" si="202"/>
        <v>0</v>
      </c>
      <c r="H243" s="161">
        <f t="shared" si="202"/>
        <v>0</v>
      </c>
      <c r="I243" s="161">
        <f t="shared" si="202"/>
        <v>0</v>
      </c>
      <c r="J243" s="161">
        <f t="shared" si="202"/>
        <v>0</v>
      </c>
      <c r="K243" s="161">
        <f t="shared" si="202"/>
        <v>0</v>
      </c>
      <c r="L243" s="161">
        <f t="shared" si="202"/>
        <v>0</v>
      </c>
      <c r="M243" s="161">
        <f t="shared" si="202"/>
        <v>0</v>
      </c>
      <c r="N243" s="161">
        <f t="shared" si="202"/>
        <v>0</v>
      </c>
      <c r="O243" s="161">
        <f t="shared" si="202"/>
        <v>0</v>
      </c>
      <c r="P243" s="161">
        <f t="shared" si="202"/>
        <v>0</v>
      </c>
      <c r="Q243" s="161">
        <f t="shared" si="202"/>
        <v>0</v>
      </c>
      <c r="R243" s="161">
        <f t="shared" si="202"/>
        <v>0</v>
      </c>
      <c r="S243" s="161">
        <f t="shared" si="201"/>
        <v>0</v>
      </c>
      <c r="T243" s="161">
        <f t="shared" si="201"/>
        <v>0</v>
      </c>
      <c r="U243" s="161">
        <f t="shared" si="201"/>
        <v>0</v>
      </c>
      <c r="V243" s="161">
        <f t="shared" si="201"/>
        <v>0</v>
      </c>
      <c r="W243" s="161">
        <f t="shared" si="201"/>
        <v>0</v>
      </c>
      <c r="X243" s="161">
        <f t="shared" si="201"/>
        <v>0</v>
      </c>
      <c r="Y243" s="161">
        <f t="shared" si="201"/>
        <v>0</v>
      </c>
      <c r="Z243" s="161">
        <f t="shared" si="201"/>
        <v>0</v>
      </c>
      <c r="AA243" s="161">
        <f t="shared" si="201"/>
        <v>0</v>
      </c>
      <c r="AB243" s="161">
        <f t="shared" si="201"/>
        <v>0</v>
      </c>
      <c r="AC243" s="161">
        <f t="shared" si="201"/>
        <v>0</v>
      </c>
      <c r="AD243" s="161">
        <f t="shared" si="201"/>
        <v>0</v>
      </c>
      <c r="AE243" s="161">
        <f t="shared" si="201"/>
        <v>0</v>
      </c>
      <c r="AF243" s="174">
        <f t="shared" si="201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02"/>
        <v>0</v>
      </c>
      <c r="D244" s="161">
        <f t="shared" si="202"/>
        <v>0</v>
      </c>
      <c r="E244" s="161">
        <f t="shared" si="202"/>
        <v>0</v>
      </c>
      <c r="F244" s="161">
        <f t="shared" si="202"/>
        <v>0</v>
      </c>
      <c r="G244" s="161">
        <f t="shared" si="202"/>
        <v>0</v>
      </c>
      <c r="H244" s="161">
        <f t="shared" si="202"/>
        <v>0</v>
      </c>
      <c r="I244" s="161">
        <f t="shared" si="202"/>
        <v>0</v>
      </c>
      <c r="J244" s="161">
        <f t="shared" si="202"/>
        <v>0</v>
      </c>
      <c r="K244" s="161">
        <f t="shared" si="202"/>
        <v>0</v>
      </c>
      <c r="L244" s="161">
        <f t="shared" si="202"/>
        <v>0</v>
      </c>
      <c r="M244" s="161">
        <f t="shared" si="202"/>
        <v>0</v>
      </c>
      <c r="N244" s="161">
        <f t="shared" si="202"/>
        <v>0</v>
      </c>
      <c r="O244" s="161">
        <f t="shared" si="202"/>
        <v>0</v>
      </c>
      <c r="P244" s="161">
        <f t="shared" si="202"/>
        <v>0</v>
      </c>
      <c r="Q244" s="161">
        <f t="shared" si="202"/>
        <v>0</v>
      </c>
      <c r="R244" s="161">
        <f t="shared" si="202"/>
        <v>0</v>
      </c>
      <c r="S244" s="161">
        <f t="shared" si="201"/>
        <v>0</v>
      </c>
      <c r="T244" s="161">
        <f t="shared" si="201"/>
        <v>0</v>
      </c>
      <c r="U244" s="161">
        <f t="shared" si="201"/>
        <v>0</v>
      </c>
      <c r="V244" s="161">
        <f t="shared" si="201"/>
        <v>0</v>
      </c>
      <c r="W244" s="161">
        <f t="shared" si="201"/>
        <v>0</v>
      </c>
      <c r="X244" s="161">
        <f t="shared" si="201"/>
        <v>0</v>
      </c>
      <c r="Y244" s="161">
        <f t="shared" si="201"/>
        <v>0</v>
      </c>
      <c r="Z244" s="161">
        <f t="shared" si="201"/>
        <v>0</v>
      </c>
      <c r="AA244" s="161">
        <f t="shared" si="201"/>
        <v>0</v>
      </c>
      <c r="AB244" s="161">
        <f t="shared" si="201"/>
        <v>0</v>
      </c>
      <c r="AC244" s="161">
        <f t="shared" si="201"/>
        <v>0</v>
      </c>
      <c r="AD244" s="161">
        <f t="shared" si="201"/>
        <v>0</v>
      </c>
      <c r="AE244" s="161">
        <f t="shared" si="201"/>
        <v>0</v>
      </c>
      <c r="AF244" s="174">
        <f t="shared" si="20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02"/>
        <v>0</v>
      </c>
      <c r="D245" s="161">
        <f t="shared" si="202"/>
        <v>0</v>
      </c>
      <c r="E245" s="161">
        <f t="shared" si="202"/>
        <v>0</v>
      </c>
      <c r="F245" s="161">
        <f t="shared" si="202"/>
        <v>0</v>
      </c>
      <c r="G245" s="161">
        <f t="shared" si="202"/>
        <v>0</v>
      </c>
      <c r="H245" s="161">
        <f t="shared" si="202"/>
        <v>0</v>
      </c>
      <c r="I245" s="161">
        <f t="shared" si="202"/>
        <v>0</v>
      </c>
      <c r="J245" s="161">
        <f t="shared" si="202"/>
        <v>0</v>
      </c>
      <c r="K245" s="161">
        <f t="shared" si="202"/>
        <v>0</v>
      </c>
      <c r="L245" s="161">
        <f t="shared" si="202"/>
        <v>0</v>
      </c>
      <c r="M245" s="161">
        <f t="shared" si="202"/>
        <v>0</v>
      </c>
      <c r="N245" s="161">
        <f t="shared" si="202"/>
        <v>0</v>
      </c>
      <c r="O245" s="161">
        <f t="shared" si="202"/>
        <v>0</v>
      </c>
      <c r="P245" s="161">
        <f t="shared" si="202"/>
        <v>0</v>
      </c>
      <c r="Q245" s="161">
        <f t="shared" si="202"/>
        <v>0</v>
      </c>
      <c r="R245" s="161">
        <f t="shared" si="202"/>
        <v>0</v>
      </c>
      <c r="S245" s="161">
        <f t="shared" si="201"/>
        <v>0</v>
      </c>
      <c r="T245" s="161">
        <f t="shared" si="201"/>
        <v>0</v>
      </c>
      <c r="U245" s="161">
        <f t="shared" si="201"/>
        <v>0</v>
      </c>
      <c r="V245" s="161">
        <f t="shared" ref="V245:V247" si="203">U245</f>
        <v>0</v>
      </c>
      <c r="W245" s="161">
        <f t="shared" si="201"/>
        <v>0</v>
      </c>
      <c r="X245" s="161">
        <f t="shared" si="201"/>
        <v>0</v>
      </c>
      <c r="Y245" s="161">
        <f t="shared" si="201"/>
        <v>0</v>
      </c>
      <c r="Z245" s="161">
        <f t="shared" si="201"/>
        <v>0</v>
      </c>
      <c r="AA245" s="161">
        <f t="shared" si="201"/>
        <v>0</v>
      </c>
      <c r="AB245" s="161">
        <f t="shared" si="201"/>
        <v>0</v>
      </c>
      <c r="AC245" s="161">
        <f t="shared" si="201"/>
        <v>0</v>
      </c>
      <c r="AD245" s="161">
        <f t="shared" si="201"/>
        <v>0</v>
      </c>
      <c r="AE245" s="161">
        <f t="shared" si="201"/>
        <v>0</v>
      </c>
      <c r="AF245" s="174">
        <f t="shared" si="20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02"/>
        <v>0</v>
      </c>
      <c r="D246" s="161">
        <f t="shared" si="202"/>
        <v>0</v>
      </c>
      <c r="E246" s="161">
        <f t="shared" si="202"/>
        <v>0</v>
      </c>
      <c r="F246" s="161">
        <f t="shared" si="202"/>
        <v>0</v>
      </c>
      <c r="G246" s="161">
        <f t="shared" si="202"/>
        <v>0</v>
      </c>
      <c r="H246" s="161">
        <f t="shared" si="202"/>
        <v>0</v>
      </c>
      <c r="I246" s="161">
        <f t="shared" si="202"/>
        <v>0</v>
      </c>
      <c r="J246" s="161">
        <f t="shared" si="202"/>
        <v>0</v>
      </c>
      <c r="K246" s="161">
        <f t="shared" si="202"/>
        <v>0</v>
      </c>
      <c r="L246" s="161">
        <f t="shared" si="202"/>
        <v>0</v>
      </c>
      <c r="M246" s="161">
        <f t="shared" si="202"/>
        <v>0</v>
      </c>
      <c r="N246" s="161">
        <f t="shared" si="202"/>
        <v>0</v>
      </c>
      <c r="O246" s="161">
        <f t="shared" si="202"/>
        <v>0</v>
      </c>
      <c r="P246" s="161">
        <f t="shared" si="202"/>
        <v>0</v>
      </c>
      <c r="Q246" s="161">
        <f t="shared" si="202"/>
        <v>0</v>
      </c>
      <c r="R246" s="161">
        <f t="shared" si="202"/>
        <v>0</v>
      </c>
      <c r="S246" s="161">
        <f t="shared" si="201"/>
        <v>0</v>
      </c>
      <c r="T246" s="161">
        <f t="shared" si="201"/>
        <v>0</v>
      </c>
      <c r="U246" s="161">
        <f t="shared" si="201"/>
        <v>0</v>
      </c>
      <c r="V246" s="161">
        <f t="shared" si="203"/>
        <v>0</v>
      </c>
      <c r="W246" s="161">
        <f t="shared" si="201"/>
        <v>0</v>
      </c>
      <c r="X246" s="161">
        <f t="shared" si="201"/>
        <v>0</v>
      </c>
      <c r="Y246" s="161">
        <f t="shared" si="201"/>
        <v>0</v>
      </c>
      <c r="Z246" s="161">
        <f t="shared" si="201"/>
        <v>0</v>
      </c>
      <c r="AA246" s="161">
        <f t="shared" si="201"/>
        <v>0</v>
      </c>
      <c r="AB246" s="161">
        <f t="shared" si="201"/>
        <v>0</v>
      </c>
      <c r="AC246" s="161">
        <f t="shared" si="201"/>
        <v>0</v>
      </c>
      <c r="AD246" s="161">
        <f t="shared" si="201"/>
        <v>0</v>
      </c>
      <c r="AE246" s="161">
        <f t="shared" si="201"/>
        <v>0</v>
      </c>
      <c r="AF246" s="174">
        <f t="shared" si="20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02"/>
        <v>0</v>
      </c>
      <c r="D247" s="161">
        <f t="shared" si="202"/>
        <v>0</v>
      </c>
      <c r="E247" s="161">
        <f t="shared" si="202"/>
        <v>0</v>
      </c>
      <c r="F247" s="161">
        <f t="shared" si="202"/>
        <v>0</v>
      </c>
      <c r="G247" s="161">
        <f t="shared" si="202"/>
        <v>0</v>
      </c>
      <c r="H247" s="161">
        <f t="shared" si="202"/>
        <v>0</v>
      </c>
      <c r="I247" s="161">
        <f t="shared" si="202"/>
        <v>0</v>
      </c>
      <c r="J247" s="161">
        <f t="shared" si="202"/>
        <v>0</v>
      </c>
      <c r="K247" s="161">
        <f t="shared" si="202"/>
        <v>0</v>
      </c>
      <c r="L247" s="161">
        <f t="shared" si="202"/>
        <v>0</v>
      </c>
      <c r="M247" s="161">
        <f t="shared" si="202"/>
        <v>0</v>
      </c>
      <c r="N247" s="161">
        <f t="shared" si="202"/>
        <v>0</v>
      </c>
      <c r="O247" s="161">
        <f t="shared" si="202"/>
        <v>0</v>
      </c>
      <c r="P247" s="161">
        <f t="shared" si="202"/>
        <v>0</v>
      </c>
      <c r="Q247" s="161">
        <f t="shared" si="202"/>
        <v>0</v>
      </c>
      <c r="R247" s="161">
        <f t="shared" si="202"/>
        <v>0</v>
      </c>
      <c r="S247" s="161">
        <f t="shared" si="201"/>
        <v>0</v>
      </c>
      <c r="T247" s="161">
        <f t="shared" si="201"/>
        <v>0</v>
      </c>
      <c r="U247" s="161">
        <f t="shared" si="201"/>
        <v>0</v>
      </c>
      <c r="V247" s="161">
        <f t="shared" si="203"/>
        <v>0</v>
      </c>
      <c r="W247" s="161">
        <f t="shared" si="201"/>
        <v>0</v>
      </c>
      <c r="X247" s="161">
        <f t="shared" si="201"/>
        <v>0</v>
      </c>
      <c r="Y247" s="161">
        <f t="shared" si="201"/>
        <v>0</v>
      </c>
      <c r="Z247" s="161">
        <f t="shared" si="201"/>
        <v>0</v>
      </c>
      <c r="AA247" s="161">
        <f t="shared" si="201"/>
        <v>0</v>
      </c>
      <c r="AB247" s="161">
        <f t="shared" si="201"/>
        <v>0</v>
      </c>
      <c r="AC247" s="161">
        <f t="shared" si="201"/>
        <v>0</v>
      </c>
      <c r="AD247" s="161">
        <f t="shared" si="201"/>
        <v>0</v>
      </c>
      <c r="AE247" s="161">
        <f t="shared" si="201"/>
        <v>0</v>
      </c>
      <c r="AF247" s="174">
        <f t="shared" si="20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02"/>
        <v>0</v>
      </c>
      <c r="D248" s="161">
        <f t="shared" si="202"/>
        <v>0</v>
      </c>
      <c r="E248" s="161">
        <f t="shared" si="202"/>
        <v>0</v>
      </c>
      <c r="F248" s="161">
        <f t="shared" si="202"/>
        <v>0</v>
      </c>
      <c r="G248" s="161">
        <f t="shared" si="202"/>
        <v>0</v>
      </c>
      <c r="H248" s="161">
        <f t="shared" si="202"/>
        <v>0</v>
      </c>
      <c r="I248" s="161">
        <f t="shared" si="202"/>
        <v>0</v>
      </c>
      <c r="J248" s="161">
        <f t="shared" si="202"/>
        <v>0</v>
      </c>
      <c r="K248" s="161">
        <f t="shared" si="202"/>
        <v>0</v>
      </c>
      <c r="L248" s="161">
        <f t="shared" si="202"/>
        <v>0</v>
      </c>
      <c r="M248" s="161">
        <f t="shared" si="202"/>
        <v>0</v>
      </c>
      <c r="N248" s="161">
        <f t="shared" si="202"/>
        <v>0</v>
      </c>
      <c r="O248" s="161">
        <f t="shared" si="202"/>
        <v>0</v>
      </c>
      <c r="P248" s="161">
        <f t="shared" si="202"/>
        <v>0</v>
      </c>
      <c r="Q248" s="161">
        <f t="shared" si="202"/>
        <v>0</v>
      </c>
      <c r="R248" s="161">
        <f t="shared" ref="R248:AF263" si="204">Q248</f>
        <v>0</v>
      </c>
      <c r="S248" s="161">
        <f t="shared" si="204"/>
        <v>0</v>
      </c>
      <c r="T248" s="161">
        <f t="shared" si="204"/>
        <v>0</v>
      </c>
      <c r="U248" s="161">
        <f t="shared" si="204"/>
        <v>0</v>
      </c>
      <c r="V248" s="161">
        <f t="shared" si="204"/>
        <v>0</v>
      </c>
      <c r="W248" s="161">
        <f t="shared" si="204"/>
        <v>0</v>
      </c>
      <c r="X248" s="161">
        <f t="shared" si="204"/>
        <v>0</v>
      </c>
      <c r="Y248" s="161">
        <f t="shared" si="204"/>
        <v>0</v>
      </c>
      <c r="Z248" s="161">
        <f t="shared" si="204"/>
        <v>0</v>
      </c>
      <c r="AA248" s="161">
        <f t="shared" si="204"/>
        <v>0</v>
      </c>
      <c r="AB248" s="161">
        <f t="shared" si="204"/>
        <v>0</v>
      </c>
      <c r="AC248" s="161">
        <f t="shared" si="204"/>
        <v>0</v>
      </c>
      <c r="AD248" s="161">
        <f t="shared" si="204"/>
        <v>0</v>
      </c>
      <c r="AE248" s="161">
        <f t="shared" si="204"/>
        <v>0</v>
      </c>
      <c r="AF248" s="174">
        <f t="shared" si="204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205">B249</f>
        <v>0</v>
      </c>
      <c r="D249" s="161">
        <f t="shared" si="205"/>
        <v>0</v>
      </c>
      <c r="E249" s="161">
        <f t="shared" si="205"/>
        <v>0</v>
      </c>
      <c r="F249" s="161">
        <f t="shared" si="205"/>
        <v>0</v>
      </c>
      <c r="G249" s="161">
        <f t="shared" si="205"/>
        <v>0</v>
      </c>
      <c r="H249" s="161">
        <f t="shared" si="205"/>
        <v>0</v>
      </c>
      <c r="I249" s="161">
        <f t="shared" si="205"/>
        <v>0</v>
      </c>
      <c r="J249" s="161">
        <f t="shared" si="205"/>
        <v>0</v>
      </c>
      <c r="K249" s="161">
        <f t="shared" si="205"/>
        <v>0</v>
      </c>
      <c r="L249" s="161">
        <f t="shared" si="205"/>
        <v>0</v>
      </c>
      <c r="M249" s="161">
        <f t="shared" si="205"/>
        <v>0</v>
      </c>
      <c r="N249" s="161">
        <f t="shared" si="205"/>
        <v>0</v>
      </c>
      <c r="O249" s="161">
        <f t="shared" si="205"/>
        <v>0</v>
      </c>
      <c r="P249" s="161">
        <f t="shared" si="205"/>
        <v>0</v>
      </c>
      <c r="Q249" s="161">
        <f t="shared" si="205"/>
        <v>0</v>
      </c>
      <c r="R249" s="161">
        <f t="shared" si="204"/>
        <v>0</v>
      </c>
      <c r="S249" s="161">
        <f t="shared" si="204"/>
        <v>0</v>
      </c>
      <c r="T249" s="161">
        <f t="shared" si="204"/>
        <v>0</v>
      </c>
      <c r="U249" s="161">
        <f t="shared" si="204"/>
        <v>0</v>
      </c>
      <c r="V249" s="161">
        <f t="shared" si="204"/>
        <v>0</v>
      </c>
      <c r="W249" s="161">
        <f t="shared" si="204"/>
        <v>0</v>
      </c>
      <c r="X249" s="161">
        <f t="shared" si="204"/>
        <v>0</v>
      </c>
      <c r="Y249" s="161">
        <f t="shared" si="204"/>
        <v>0</v>
      </c>
      <c r="Z249" s="161">
        <f t="shared" si="204"/>
        <v>0</v>
      </c>
      <c r="AA249" s="161">
        <f t="shared" si="204"/>
        <v>0</v>
      </c>
      <c r="AB249" s="161">
        <f t="shared" si="204"/>
        <v>0</v>
      </c>
      <c r="AC249" s="161">
        <f t="shared" si="204"/>
        <v>0</v>
      </c>
      <c r="AD249" s="161">
        <f t="shared" si="204"/>
        <v>0</v>
      </c>
      <c r="AE249" s="161">
        <f t="shared" si="204"/>
        <v>0</v>
      </c>
      <c r="AF249" s="174">
        <f t="shared" si="204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05"/>
        <v>0</v>
      </c>
      <c r="D250" s="161">
        <f t="shared" si="205"/>
        <v>0</v>
      </c>
      <c r="E250" s="161">
        <f t="shared" si="205"/>
        <v>0</v>
      </c>
      <c r="F250" s="161">
        <f t="shared" si="205"/>
        <v>0</v>
      </c>
      <c r="G250" s="161">
        <f t="shared" si="205"/>
        <v>0</v>
      </c>
      <c r="H250" s="161">
        <f t="shared" si="205"/>
        <v>0</v>
      </c>
      <c r="I250" s="161">
        <f t="shared" si="205"/>
        <v>0</v>
      </c>
      <c r="J250" s="161">
        <f t="shared" si="205"/>
        <v>0</v>
      </c>
      <c r="K250" s="161">
        <f t="shared" si="205"/>
        <v>0</v>
      </c>
      <c r="L250" s="161">
        <f t="shared" si="205"/>
        <v>0</v>
      </c>
      <c r="M250" s="161">
        <f t="shared" si="205"/>
        <v>0</v>
      </c>
      <c r="N250" s="161">
        <f t="shared" si="205"/>
        <v>0</v>
      </c>
      <c r="O250" s="161">
        <f t="shared" si="205"/>
        <v>0</v>
      </c>
      <c r="P250" s="161">
        <f t="shared" si="205"/>
        <v>0</v>
      </c>
      <c r="Q250" s="161">
        <f t="shared" si="205"/>
        <v>0</v>
      </c>
      <c r="R250" s="161">
        <f t="shared" si="205"/>
        <v>0</v>
      </c>
      <c r="S250" s="161">
        <f t="shared" si="204"/>
        <v>0</v>
      </c>
      <c r="T250" s="161">
        <f t="shared" si="204"/>
        <v>0</v>
      </c>
      <c r="U250" s="161">
        <f t="shared" si="204"/>
        <v>0</v>
      </c>
      <c r="V250" s="161">
        <f t="shared" si="204"/>
        <v>0</v>
      </c>
      <c r="W250" s="161">
        <f t="shared" si="204"/>
        <v>0</v>
      </c>
      <c r="X250" s="161">
        <f t="shared" si="204"/>
        <v>0</v>
      </c>
      <c r="Y250" s="161">
        <f t="shared" si="204"/>
        <v>0</v>
      </c>
      <c r="Z250" s="161">
        <f t="shared" si="204"/>
        <v>0</v>
      </c>
      <c r="AA250" s="161">
        <f t="shared" si="204"/>
        <v>0</v>
      </c>
      <c r="AB250" s="161">
        <f t="shared" si="204"/>
        <v>0</v>
      </c>
      <c r="AC250" s="161">
        <f t="shared" si="204"/>
        <v>0</v>
      </c>
      <c r="AD250" s="161">
        <f t="shared" si="204"/>
        <v>0</v>
      </c>
      <c r="AE250" s="161">
        <f t="shared" si="204"/>
        <v>0</v>
      </c>
      <c r="AF250" s="174">
        <f t="shared" si="204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05"/>
        <v>0</v>
      </c>
      <c r="D251" s="161">
        <f t="shared" si="205"/>
        <v>0</v>
      </c>
      <c r="E251" s="161">
        <f t="shared" si="205"/>
        <v>0</v>
      </c>
      <c r="F251" s="161">
        <f t="shared" si="205"/>
        <v>0</v>
      </c>
      <c r="G251" s="161">
        <f t="shared" si="205"/>
        <v>0</v>
      </c>
      <c r="H251" s="161">
        <f t="shared" si="205"/>
        <v>0</v>
      </c>
      <c r="I251" s="161">
        <f t="shared" si="205"/>
        <v>0</v>
      </c>
      <c r="J251" s="161">
        <f t="shared" si="205"/>
        <v>0</v>
      </c>
      <c r="K251" s="161">
        <f t="shared" si="205"/>
        <v>0</v>
      </c>
      <c r="L251" s="161">
        <f t="shared" si="205"/>
        <v>0</v>
      </c>
      <c r="M251" s="161">
        <f t="shared" si="205"/>
        <v>0</v>
      </c>
      <c r="N251" s="161">
        <f t="shared" si="205"/>
        <v>0</v>
      </c>
      <c r="O251" s="161">
        <f t="shared" si="205"/>
        <v>0</v>
      </c>
      <c r="P251" s="161">
        <f t="shared" si="205"/>
        <v>0</v>
      </c>
      <c r="Q251" s="161">
        <f t="shared" si="205"/>
        <v>0</v>
      </c>
      <c r="R251" s="161">
        <f t="shared" si="205"/>
        <v>0</v>
      </c>
      <c r="S251" s="161">
        <f t="shared" si="204"/>
        <v>0</v>
      </c>
      <c r="T251" s="161">
        <f t="shared" si="204"/>
        <v>0</v>
      </c>
      <c r="U251" s="161">
        <f t="shared" si="204"/>
        <v>0</v>
      </c>
      <c r="V251" s="161">
        <f t="shared" si="204"/>
        <v>0</v>
      </c>
      <c r="W251" s="161">
        <f t="shared" si="204"/>
        <v>0</v>
      </c>
      <c r="X251" s="161">
        <f t="shared" si="204"/>
        <v>0</v>
      </c>
      <c r="Y251" s="161">
        <f t="shared" si="204"/>
        <v>0</v>
      </c>
      <c r="Z251" s="161">
        <f t="shared" si="204"/>
        <v>0</v>
      </c>
      <c r="AA251" s="161">
        <f t="shared" si="204"/>
        <v>0</v>
      </c>
      <c r="AB251" s="161">
        <f t="shared" si="204"/>
        <v>0</v>
      </c>
      <c r="AC251" s="161">
        <f t="shared" si="204"/>
        <v>0</v>
      </c>
      <c r="AD251" s="161">
        <f t="shared" si="204"/>
        <v>0</v>
      </c>
      <c r="AE251" s="161">
        <f t="shared" si="204"/>
        <v>0</v>
      </c>
      <c r="AF251" s="174">
        <f t="shared" si="204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05"/>
        <v>0</v>
      </c>
      <c r="D252" s="161">
        <f t="shared" si="205"/>
        <v>0</v>
      </c>
      <c r="E252" s="161">
        <f t="shared" si="205"/>
        <v>0</v>
      </c>
      <c r="F252" s="161">
        <f t="shared" si="205"/>
        <v>0</v>
      </c>
      <c r="G252" s="161">
        <f t="shared" si="205"/>
        <v>0</v>
      </c>
      <c r="H252" s="161">
        <f t="shared" si="205"/>
        <v>0</v>
      </c>
      <c r="I252" s="161">
        <f t="shared" si="205"/>
        <v>0</v>
      </c>
      <c r="J252" s="161">
        <f t="shared" si="205"/>
        <v>0</v>
      </c>
      <c r="K252" s="161">
        <f t="shared" si="205"/>
        <v>0</v>
      </c>
      <c r="L252" s="161">
        <f t="shared" si="205"/>
        <v>0</v>
      </c>
      <c r="M252" s="161">
        <f t="shared" si="205"/>
        <v>0</v>
      </c>
      <c r="N252" s="161">
        <f t="shared" si="205"/>
        <v>0</v>
      </c>
      <c r="O252" s="161">
        <f t="shared" si="205"/>
        <v>0</v>
      </c>
      <c r="P252" s="161">
        <f t="shared" si="205"/>
        <v>0</v>
      </c>
      <c r="Q252" s="161">
        <f t="shared" si="205"/>
        <v>0</v>
      </c>
      <c r="R252" s="161">
        <f t="shared" si="205"/>
        <v>0</v>
      </c>
      <c r="S252" s="161">
        <f t="shared" si="204"/>
        <v>0</v>
      </c>
      <c r="T252" s="161">
        <f t="shared" si="204"/>
        <v>0</v>
      </c>
      <c r="U252" s="161">
        <f t="shared" si="204"/>
        <v>0</v>
      </c>
      <c r="V252" s="161">
        <f t="shared" si="204"/>
        <v>0</v>
      </c>
      <c r="W252" s="161">
        <f t="shared" si="204"/>
        <v>0</v>
      </c>
      <c r="X252" s="161">
        <f t="shared" si="204"/>
        <v>0</v>
      </c>
      <c r="Y252" s="161">
        <f t="shared" si="204"/>
        <v>0</v>
      </c>
      <c r="Z252" s="161">
        <f t="shared" si="204"/>
        <v>0</v>
      </c>
      <c r="AA252" s="161">
        <f t="shared" si="204"/>
        <v>0</v>
      </c>
      <c r="AB252" s="161">
        <f t="shared" si="204"/>
        <v>0</v>
      </c>
      <c r="AC252" s="161">
        <f t="shared" si="204"/>
        <v>0</v>
      </c>
      <c r="AD252" s="161">
        <f t="shared" si="204"/>
        <v>0</v>
      </c>
      <c r="AE252" s="161">
        <f t="shared" si="204"/>
        <v>0</v>
      </c>
      <c r="AF252" s="174">
        <f t="shared" si="204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05"/>
        <v>0</v>
      </c>
      <c r="D253" s="161">
        <f t="shared" si="205"/>
        <v>0</v>
      </c>
      <c r="E253" s="161">
        <f t="shared" si="205"/>
        <v>0</v>
      </c>
      <c r="F253" s="161">
        <f t="shared" si="205"/>
        <v>0</v>
      </c>
      <c r="G253" s="161">
        <f t="shared" si="205"/>
        <v>0</v>
      </c>
      <c r="H253" s="161">
        <f t="shared" si="205"/>
        <v>0</v>
      </c>
      <c r="I253" s="161">
        <f t="shared" si="205"/>
        <v>0</v>
      </c>
      <c r="J253" s="161">
        <f t="shared" si="205"/>
        <v>0</v>
      </c>
      <c r="K253" s="161">
        <f t="shared" si="205"/>
        <v>0</v>
      </c>
      <c r="L253" s="161">
        <f t="shared" si="205"/>
        <v>0</v>
      </c>
      <c r="M253" s="161">
        <f t="shared" si="205"/>
        <v>0</v>
      </c>
      <c r="N253" s="161">
        <f t="shared" si="205"/>
        <v>0</v>
      </c>
      <c r="O253" s="161">
        <f t="shared" si="205"/>
        <v>0</v>
      </c>
      <c r="P253" s="161">
        <f t="shared" si="205"/>
        <v>0</v>
      </c>
      <c r="Q253" s="161">
        <f t="shared" si="205"/>
        <v>0</v>
      </c>
      <c r="R253" s="161">
        <f t="shared" si="205"/>
        <v>0</v>
      </c>
      <c r="S253" s="161">
        <f t="shared" si="204"/>
        <v>0</v>
      </c>
      <c r="T253" s="161">
        <f t="shared" si="204"/>
        <v>0</v>
      </c>
      <c r="U253" s="161">
        <f t="shared" si="204"/>
        <v>0</v>
      </c>
      <c r="V253" s="161">
        <f t="shared" si="204"/>
        <v>0</v>
      </c>
      <c r="W253" s="161">
        <f t="shared" si="204"/>
        <v>0</v>
      </c>
      <c r="X253" s="161">
        <f t="shared" si="204"/>
        <v>0</v>
      </c>
      <c r="Y253" s="161">
        <f t="shared" si="204"/>
        <v>0</v>
      </c>
      <c r="Z253" s="161">
        <f t="shared" si="204"/>
        <v>0</v>
      </c>
      <c r="AA253" s="161">
        <f t="shared" si="204"/>
        <v>0</v>
      </c>
      <c r="AB253" s="161">
        <f t="shared" si="204"/>
        <v>0</v>
      </c>
      <c r="AC253" s="161">
        <f t="shared" si="204"/>
        <v>0</v>
      </c>
      <c r="AD253" s="161">
        <f t="shared" si="204"/>
        <v>0</v>
      </c>
      <c r="AE253" s="161">
        <f t="shared" si="204"/>
        <v>0</v>
      </c>
      <c r="AF253" s="174">
        <f t="shared" si="204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05"/>
        <v>0</v>
      </c>
      <c r="D254" s="161">
        <f t="shared" si="205"/>
        <v>0</v>
      </c>
      <c r="E254" s="161">
        <f t="shared" si="205"/>
        <v>0</v>
      </c>
      <c r="F254" s="161">
        <f t="shared" si="205"/>
        <v>0</v>
      </c>
      <c r="G254" s="161">
        <f t="shared" si="205"/>
        <v>0</v>
      </c>
      <c r="H254" s="161">
        <f t="shared" si="205"/>
        <v>0</v>
      </c>
      <c r="I254" s="161">
        <f t="shared" si="205"/>
        <v>0</v>
      </c>
      <c r="J254" s="161">
        <f t="shared" si="205"/>
        <v>0</v>
      </c>
      <c r="K254" s="161">
        <f t="shared" si="205"/>
        <v>0</v>
      </c>
      <c r="L254" s="161">
        <f t="shared" si="205"/>
        <v>0</v>
      </c>
      <c r="M254" s="161">
        <f t="shared" si="205"/>
        <v>0</v>
      </c>
      <c r="N254" s="161">
        <f t="shared" si="205"/>
        <v>0</v>
      </c>
      <c r="O254" s="161">
        <f t="shared" si="205"/>
        <v>0</v>
      </c>
      <c r="P254" s="161">
        <f t="shared" si="205"/>
        <v>0</v>
      </c>
      <c r="Q254" s="161">
        <f t="shared" si="205"/>
        <v>0</v>
      </c>
      <c r="R254" s="161">
        <f t="shared" si="205"/>
        <v>0</v>
      </c>
      <c r="S254" s="161">
        <f t="shared" si="204"/>
        <v>0</v>
      </c>
      <c r="T254" s="161">
        <f t="shared" si="204"/>
        <v>0</v>
      </c>
      <c r="U254" s="161">
        <f t="shared" si="204"/>
        <v>0</v>
      </c>
      <c r="V254" s="161">
        <f t="shared" si="204"/>
        <v>0</v>
      </c>
      <c r="W254" s="161">
        <f t="shared" si="204"/>
        <v>0</v>
      </c>
      <c r="X254" s="161">
        <f t="shared" si="204"/>
        <v>0</v>
      </c>
      <c r="Y254" s="161">
        <f t="shared" si="204"/>
        <v>0</v>
      </c>
      <c r="Z254" s="161">
        <f t="shared" si="204"/>
        <v>0</v>
      </c>
      <c r="AA254" s="161">
        <f t="shared" si="204"/>
        <v>0</v>
      </c>
      <c r="AB254" s="161">
        <f t="shared" si="204"/>
        <v>0</v>
      </c>
      <c r="AC254" s="161">
        <f t="shared" si="204"/>
        <v>0</v>
      </c>
      <c r="AD254" s="161">
        <f t="shared" si="204"/>
        <v>0</v>
      </c>
      <c r="AE254" s="161">
        <f t="shared" si="204"/>
        <v>0</v>
      </c>
      <c r="AF254" s="174">
        <f t="shared" si="204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05"/>
        <v>0</v>
      </c>
      <c r="D255" s="161">
        <f t="shared" si="205"/>
        <v>0</v>
      </c>
      <c r="E255" s="161">
        <f t="shared" si="205"/>
        <v>0</v>
      </c>
      <c r="F255" s="161">
        <f t="shared" si="205"/>
        <v>0</v>
      </c>
      <c r="G255" s="161">
        <f t="shared" si="205"/>
        <v>0</v>
      </c>
      <c r="H255" s="161">
        <f t="shared" si="205"/>
        <v>0</v>
      </c>
      <c r="I255" s="161">
        <f t="shared" si="205"/>
        <v>0</v>
      </c>
      <c r="J255" s="161">
        <f t="shared" si="205"/>
        <v>0</v>
      </c>
      <c r="K255" s="161">
        <f t="shared" si="205"/>
        <v>0</v>
      </c>
      <c r="L255" s="161">
        <f t="shared" si="205"/>
        <v>0</v>
      </c>
      <c r="M255" s="161">
        <f t="shared" si="205"/>
        <v>0</v>
      </c>
      <c r="N255" s="161">
        <f t="shared" si="205"/>
        <v>0</v>
      </c>
      <c r="O255" s="161">
        <f t="shared" si="205"/>
        <v>0</v>
      </c>
      <c r="P255" s="161">
        <f t="shared" si="205"/>
        <v>0</v>
      </c>
      <c r="Q255" s="161">
        <f t="shared" si="205"/>
        <v>0</v>
      </c>
      <c r="R255" s="161">
        <f t="shared" si="205"/>
        <v>0</v>
      </c>
      <c r="S255" s="161">
        <f t="shared" si="204"/>
        <v>0</v>
      </c>
      <c r="T255" s="161">
        <f t="shared" si="204"/>
        <v>0</v>
      </c>
      <c r="U255" s="161">
        <f t="shared" si="204"/>
        <v>0</v>
      </c>
      <c r="V255" s="161">
        <f t="shared" si="204"/>
        <v>0</v>
      </c>
      <c r="W255" s="161">
        <f t="shared" si="204"/>
        <v>0</v>
      </c>
      <c r="X255" s="161">
        <f t="shared" si="204"/>
        <v>0</v>
      </c>
      <c r="Y255" s="161">
        <f t="shared" si="204"/>
        <v>0</v>
      </c>
      <c r="Z255" s="161">
        <f t="shared" si="204"/>
        <v>0</v>
      </c>
      <c r="AA255" s="161">
        <f t="shared" si="204"/>
        <v>0</v>
      </c>
      <c r="AB255" s="161">
        <f t="shared" si="204"/>
        <v>0</v>
      </c>
      <c r="AC255" s="161">
        <f t="shared" si="204"/>
        <v>0</v>
      </c>
      <c r="AD255" s="161">
        <f t="shared" si="204"/>
        <v>0</v>
      </c>
      <c r="AE255" s="161">
        <f t="shared" si="204"/>
        <v>0</v>
      </c>
      <c r="AF255" s="174">
        <f t="shared" si="204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05"/>
        <v>0</v>
      </c>
      <c r="D256" s="161">
        <f t="shared" si="205"/>
        <v>0</v>
      </c>
      <c r="E256" s="161">
        <f t="shared" si="205"/>
        <v>0</v>
      </c>
      <c r="F256" s="161">
        <f t="shared" si="205"/>
        <v>0</v>
      </c>
      <c r="G256" s="161">
        <f t="shared" si="205"/>
        <v>0</v>
      </c>
      <c r="H256" s="161">
        <f t="shared" si="205"/>
        <v>0</v>
      </c>
      <c r="I256" s="161">
        <f t="shared" si="205"/>
        <v>0</v>
      </c>
      <c r="J256" s="161">
        <f t="shared" si="205"/>
        <v>0</v>
      </c>
      <c r="K256" s="161">
        <f t="shared" si="205"/>
        <v>0</v>
      </c>
      <c r="L256" s="161">
        <f t="shared" si="205"/>
        <v>0</v>
      </c>
      <c r="M256" s="161">
        <f t="shared" si="205"/>
        <v>0</v>
      </c>
      <c r="N256" s="161">
        <f t="shared" si="205"/>
        <v>0</v>
      </c>
      <c r="O256" s="161">
        <f t="shared" si="205"/>
        <v>0</v>
      </c>
      <c r="P256" s="161">
        <f t="shared" si="205"/>
        <v>0</v>
      </c>
      <c r="Q256" s="161">
        <f t="shared" si="205"/>
        <v>0</v>
      </c>
      <c r="R256" s="161">
        <f t="shared" si="205"/>
        <v>0</v>
      </c>
      <c r="S256" s="161">
        <f t="shared" si="204"/>
        <v>0</v>
      </c>
      <c r="T256" s="161">
        <f t="shared" si="204"/>
        <v>0</v>
      </c>
      <c r="U256" s="161">
        <f t="shared" si="204"/>
        <v>0</v>
      </c>
      <c r="V256" s="161">
        <f t="shared" si="204"/>
        <v>0</v>
      </c>
      <c r="W256" s="161">
        <f t="shared" si="204"/>
        <v>0</v>
      </c>
      <c r="X256" s="161">
        <f t="shared" si="204"/>
        <v>0</v>
      </c>
      <c r="Y256" s="161">
        <f t="shared" si="204"/>
        <v>0</v>
      </c>
      <c r="Z256" s="161">
        <f t="shared" si="204"/>
        <v>0</v>
      </c>
      <c r="AA256" s="161">
        <f t="shared" si="204"/>
        <v>0</v>
      </c>
      <c r="AB256" s="161">
        <f t="shared" si="204"/>
        <v>0</v>
      </c>
      <c r="AC256" s="161">
        <f t="shared" si="204"/>
        <v>0</v>
      </c>
      <c r="AD256" s="161">
        <f t="shared" si="204"/>
        <v>0</v>
      </c>
      <c r="AE256" s="161">
        <f t="shared" si="204"/>
        <v>0</v>
      </c>
      <c r="AF256" s="174">
        <f t="shared" si="204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05"/>
        <v>0</v>
      </c>
      <c r="D257" s="161">
        <f t="shared" si="205"/>
        <v>0</v>
      </c>
      <c r="E257" s="161">
        <f t="shared" si="205"/>
        <v>0</v>
      </c>
      <c r="F257" s="161">
        <f t="shared" si="205"/>
        <v>0</v>
      </c>
      <c r="G257" s="161">
        <f t="shared" si="205"/>
        <v>0</v>
      </c>
      <c r="H257" s="161">
        <f t="shared" si="205"/>
        <v>0</v>
      </c>
      <c r="I257" s="161">
        <f t="shared" si="205"/>
        <v>0</v>
      </c>
      <c r="J257" s="161">
        <f t="shared" si="205"/>
        <v>0</v>
      </c>
      <c r="K257" s="161">
        <f t="shared" si="205"/>
        <v>0</v>
      </c>
      <c r="L257" s="161">
        <f t="shared" si="205"/>
        <v>0</v>
      </c>
      <c r="M257" s="161">
        <f t="shared" si="205"/>
        <v>0</v>
      </c>
      <c r="N257" s="161">
        <f t="shared" si="205"/>
        <v>0</v>
      </c>
      <c r="O257" s="161">
        <f t="shared" si="205"/>
        <v>0</v>
      </c>
      <c r="P257" s="161">
        <f t="shared" si="205"/>
        <v>0</v>
      </c>
      <c r="Q257" s="161">
        <f t="shared" si="205"/>
        <v>0</v>
      </c>
      <c r="R257" s="161">
        <f t="shared" si="205"/>
        <v>0</v>
      </c>
      <c r="S257" s="161">
        <f t="shared" si="204"/>
        <v>0</v>
      </c>
      <c r="T257" s="161">
        <f t="shared" si="204"/>
        <v>0</v>
      </c>
      <c r="U257" s="161">
        <f t="shared" si="204"/>
        <v>0</v>
      </c>
      <c r="V257" s="161">
        <f t="shared" si="204"/>
        <v>0</v>
      </c>
      <c r="W257" s="161">
        <f t="shared" si="204"/>
        <v>0</v>
      </c>
      <c r="X257" s="161">
        <f t="shared" si="204"/>
        <v>0</v>
      </c>
      <c r="Y257" s="161">
        <f t="shared" si="204"/>
        <v>0</v>
      </c>
      <c r="Z257" s="161">
        <f t="shared" si="204"/>
        <v>0</v>
      </c>
      <c r="AA257" s="161">
        <f t="shared" si="204"/>
        <v>0</v>
      </c>
      <c r="AB257" s="161">
        <f t="shared" si="204"/>
        <v>0</v>
      </c>
      <c r="AC257" s="161">
        <f t="shared" si="204"/>
        <v>0</v>
      </c>
      <c r="AD257" s="161">
        <f t="shared" si="204"/>
        <v>0</v>
      </c>
      <c r="AE257" s="161">
        <f t="shared" si="204"/>
        <v>0</v>
      </c>
      <c r="AF257" s="174">
        <f t="shared" si="204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05"/>
        <v>0</v>
      </c>
      <c r="D258" s="161">
        <f t="shared" si="205"/>
        <v>0</v>
      </c>
      <c r="E258" s="161">
        <f t="shared" si="205"/>
        <v>0</v>
      </c>
      <c r="F258" s="161">
        <f t="shared" si="205"/>
        <v>0</v>
      </c>
      <c r="G258" s="161">
        <f t="shared" si="205"/>
        <v>0</v>
      </c>
      <c r="H258" s="161">
        <f t="shared" si="205"/>
        <v>0</v>
      </c>
      <c r="I258" s="161">
        <f t="shared" si="205"/>
        <v>0</v>
      </c>
      <c r="J258" s="161">
        <f t="shared" si="205"/>
        <v>0</v>
      </c>
      <c r="K258" s="161">
        <f t="shared" si="205"/>
        <v>0</v>
      </c>
      <c r="L258" s="161">
        <f t="shared" si="205"/>
        <v>0</v>
      </c>
      <c r="M258" s="161">
        <f t="shared" si="205"/>
        <v>0</v>
      </c>
      <c r="N258" s="161">
        <f t="shared" si="205"/>
        <v>0</v>
      </c>
      <c r="O258" s="161">
        <f t="shared" si="205"/>
        <v>0</v>
      </c>
      <c r="P258" s="161">
        <f t="shared" si="205"/>
        <v>0</v>
      </c>
      <c r="Q258" s="161">
        <f t="shared" si="205"/>
        <v>0</v>
      </c>
      <c r="R258" s="161">
        <f t="shared" si="205"/>
        <v>0</v>
      </c>
      <c r="S258" s="161">
        <f t="shared" si="204"/>
        <v>0</v>
      </c>
      <c r="T258" s="161">
        <f t="shared" si="204"/>
        <v>0</v>
      </c>
      <c r="U258" s="161">
        <f t="shared" si="204"/>
        <v>0</v>
      </c>
      <c r="V258" s="161">
        <f t="shared" si="204"/>
        <v>0</v>
      </c>
      <c r="W258" s="161">
        <f t="shared" si="204"/>
        <v>0</v>
      </c>
      <c r="X258" s="161">
        <f t="shared" si="204"/>
        <v>0</v>
      </c>
      <c r="Y258" s="161">
        <f t="shared" si="204"/>
        <v>0</v>
      </c>
      <c r="Z258" s="161">
        <f t="shared" si="204"/>
        <v>0</v>
      </c>
      <c r="AA258" s="161">
        <f t="shared" si="204"/>
        <v>0</v>
      </c>
      <c r="AB258" s="161">
        <f t="shared" si="204"/>
        <v>0</v>
      </c>
      <c r="AC258" s="161">
        <f t="shared" si="204"/>
        <v>0</v>
      </c>
      <c r="AD258" s="161">
        <f t="shared" si="204"/>
        <v>0</v>
      </c>
      <c r="AE258" s="161">
        <f t="shared" si="204"/>
        <v>0</v>
      </c>
      <c r="AF258" s="174">
        <f t="shared" si="204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05"/>
        <v>0</v>
      </c>
      <c r="D259" s="161">
        <f t="shared" si="205"/>
        <v>0</v>
      </c>
      <c r="E259" s="161">
        <f t="shared" si="205"/>
        <v>0</v>
      </c>
      <c r="F259" s="161">
        <f t="shared" si="205"/>
        <v>0</v>
      </c>
      <c r="G259" s="161">
        <f t="shared" si="205"/>
        <v>0</v>
      </c>
      <c r="H259" s="161">
        <f t="shared" si="205"/>
        <v>0</v>
      </c>
      <c r="I259" s="161">
        <f t="shared" si="205"/>
        <v>0</v>
      </c>
      <c r="J259" s="161">
        <f t="shared" si="205"/>
        <v>0</v>
      </c>
      <c r="K259" s="161">
        <f t="shared" si="205"/>
        <v>0</v>
      </c>
      <c r="L259" s="161">
        <f t="shared" si="205"/>
        <v>0</v>
      </c>
      <c r="M259" s="161">
        <f t="shared" si="205"/>
        <v>0</v>
      </c>
      <c r="N259" s="161">
        <f t="shared" si="205"/>
        <v>0</v>
      </c>
      <c r="O259" s="161">
        <f t="shared" si="205"/>
        <v>0</v>
      </c>
      <c r="P259" s="161">
        <f t="shared" si="205"/>
        <v>0</v>
      </c>
      <c r="Q259" s="161">
        <f t="shared" si="205"/>
        <v>0</v>
      </c>
      <c r="R259" s="161">
        <f t="shared" si="205"/>
        <v>0</v>
      </c>
      <c r="S259" s="161">
        <f t="shared" si="204"/>
        <v>0</v>
      </c>
      <c r="T259" s="161">
        <f t="shared" si="204"/>
        <v>0</v>
      </c>
      <c r="U259" s="161">
        <f t="shared" si="204"/>
        <v>0</v>
      </c>
      <c r="V259" s="161">
        <f t="shared" si="204"/>
        <v>0</v>
      </c>
      <c r="W259" s="161">
        <f t="shared" si="204"/>
        <v>0</v>
      </c>
      <c r="X259" s="161">
        <f t="shared" si="204"/>
        <v>0</v>
      </c>
      <c r="Y259" s="161">
        <f t="shared" si="204"/>
        <v>0</v>
      </c>
      <c r="Z259" s="161">
        <f t="shared" si="204"/>
        <v>0</v>
      </c>
      <c r="AA259" s="161">
        <f t="shared" si="204"/>
        <v>0</v>
      </c>
      <c r="AB259" s="161">
        <f t="shared" si="204"/>
        <v>0</v>
      </c>
      <c r="AC259" s="161">
        <f t="shared" si="204"/>
        <v>0</v>
      </c>
      <c r="AD259" s="161">
        <f t="shared" si="204"/>
        <v>0</v>
      </c>
      <c r="AE259" s="161">
        <f t="shared" si="204"/>
        <v>0</v>
      </c>
      <c r="AF259" s="174">
        <f t="shared" si="204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05"/>
        <v>0</v>
      </c>
      <c r="D260" s="161">
        <f t="shared" si="205"/>
        <v>0</v>
      </c>
      <c r="E260" s="161">
        <f t="shared" si="205"/>
        <v>0</v>
      </c>
      <c r="F260" s="161">
        <f t="shared" si="205"/>
        <v>0</v>
      </c>
      <c r="G260" s="161">
        <f t="shared" si="205"/>
        <v>0</v>
      </c>
      <c r="H260" s="161">
        <f t="shared" si="205"/>
        <v>0</v>
      </c>
      <c r="I260" s="161">
        <f t="shared" si="205"/>
        <v>0</v>
      </c>
      <c r="J260" s="161">
        <f t="shared" si="205"/>
        <v>0</v>
      </c>
      <c r="K260" s="161">
        <f t="shared" si="205"/>
        <v>0</v>
      </c>
      <c r="L260" s="161">
        <f t="shared" si="205"/>
        <v>0</v>
      </c>
      <c r="M260" s="161">
        <f t="shared" si="205"/>
        <v>0</v>
      </c>
      <c r="N260" s="161">
        <f t="shared" si="205"/>
        <v>0</v>
      </c>
      <c r="O260" s="161">
        <f t="shared" si="205"/>
        <v>0</v>
      </c>
      <c r="P260" s="161">
        <f t="shared" si="205"/>
        <v>0</v>
      </c>
      <c r="Q260" s="161">
        <f t="shared" si="205"/>
        <v>0</v>
      </c>
      <c r="R260" s="161">
        <f t="shared" si="205"/>
        <v>0</v>
      </c>
      <c r="S260" s="161">
        <f t="shared" si="204"/>
        <v>0</v>
      </c>
      <c r="T260" s="161">
        <f t="shared" si="204"/>
        <v>0</v>
      </c>
      <c r="U260" s="161">
        <f t="shared" si="204"/>
        <v>0</v>
      </c>
      <c r="V260" s="161">
        <f t="shared" si="204"/>
        <v>0</v>
      </c>
      <c r="W260" s="161">
        <f t="shared" si="204"/>
        <v>0</v>
      </c>
      <c r="X260" s="161">
        <f t="shared" si="204"/>
        <v>0</v>
      </c>
      <c r="Y260" s="161">
        <f t="shared" si="204"/>
        <v>0</v>
      </c>
      <c r="Z260" s="161">
        <f t="shared" si="204"/>
        <v>0</v>
      </c>
      <c r="AA260" s="161">
        <f t="shared" si="204"/>
        <v>0</v>
      </c>
      <c r="AB260" s="161">
        <f t="shared" si="204"/>
        <v>0</v>
      </c>
      <c r="AC260" s="161">
        <f t="shared" si="204"/>
        <v>0</v>
      </c>
      <c r="AD260" s="161">
        <f t="shared" si="204"/>
        <v>0</v>
      </c>
      <c r="AE260" s="161">
        <f t="shared" si="204"/>
        <v>0</v>
      </c>
      <c r="AF260" s="174">
        <f t="shared" si="204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05"/>
        <v>0</v>
      </c>
      <c r="D261" s="161">
        <f t="shared" si="205"/>
        <v>0</v>
      </c>
      <c r="E261" s="161">
        <f t="shared" si="205"/>
        <v>0</v>
      </c>
      <c r="F261" s="161">
        <f t="shared" si="205"/>
        <v>0</v>
      </c>
      <c r="G261" s="161">
        <f t="shared" si="205"/>
        <v>0</v>
      </c>
      <c r="H261" s="161">
        <f t="shared" si="205"/>
        <v>0</v>
      </c>
      <c r="I261" s="161">
        <f t="shared" si="205"/>
        <v>0</v>
      </c>
      <c r="J261" s="161">
        <f t="shared" si="205"/>
        <v>0</v>
      </c>
      <c r="K261" s="161">
        <f t="shared" si="205"/>
        <v>0</v>
      </c>
      <c r="L261" s="161">
        <f t="shared" si="205"/>
        <v>0</v>
      </c>
      <c r="M261" s="161">
        <f t="shared" si="205"/>
        <v>0</v>
      </c>
      <c r="N261" s="161">
        <f t="shared" si="205"/>
        <v>0</v>
      </c>
      <c r="O261" s="161">
        <f t="shared" si="205"/>
        <v>0</v>
      </c>
      <c r="P261" s="161">
        <f t="shared" si="205"/>
        <v>0</v>
      </c>
      <c r="Q261" s="161">
        <f t="shared" si="205"/>
        <v>0</v>
      </c>
      <c r="R261" s="161">
        <f t="shared" si="205"/>
        <v>0</v>
      </c>
      <c r="S261" s="161">
        <f t="shared" si="204"/>
        <v>0</v>
      </c>
      <c r="T261" s="161">
        <f t="shared" si="204"/>
        <v>0</v>
      </c>
      <c r="U261" s="161">
        <f t="shared" si="204"/>
        <v>0</v>
      </c>
      <c r="V261" s="161">
        <f t="shared" ref="V261:V263" si="206">U261</f>
        <v>0</v>
      </c>
      <c r="W261" s="161">
        <f t="shared" si="204"/>
        <v>0</v>
      </c>
      <c r="X261" s="161">
        <f t="shared" si="204"/>
        <v>0</v>
      </c>
      <c r="Y261" s="161">
        <f t="shared" si="204"/>
        <v>0</v>
      </c>
      <c r="Z261" s="161">
        <f t="shared" si="204"/>
        <v>0</v>
      </c>
      <c r="AA261" s="161">
        <f t="shared" si="204"/>
        <v>0</v>
      </c>
      <c r="AB261" s="161">
        <f t="shared" si="204"/>
        <v>0</v>
      </c>
      <c r="AC261" s="161">
        <f t="shared" si="204"/>
        <v>0</v>
      </c>
      <c r="AD261" s="161">
        <f t="shared" si="204"/>
        <v>0</v>
      </c>
      <c r="AE261" s="161">
        <f t="shared" si="204"/>
        <v>0</v>
      </c>
      <c r="AF261" s="174">
        <f t="shared" si="204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05"/>
        <v>0</v>
      </c>
      <c r="D262" s="161">
        <f t="shared" si="205"/>
        <v>0</v>
      </c>
      <c r="E262" s="161">
        <f t="shared" si="205"/>
        <v>0</v>
      </c>
      <c r="F262" s="161">
        <f t="shared" si="205"/>
        <v>0</v>
      </c>
      <c r="G262" s="161">
        <f t="shared" si="205"/>
        <v>0</v>
      </c>
      <c r="H262" s="161">
        <f t="shared" si="205"/>
        <v>0</v>
      </c>
      <c r="I262" s="161">
        <f t="shared" si="205"/>
        <v>0</v>
      </c>
      <c r="J262" s="161">
        <f t="shared" si="205"/>
        <v>0</v>
      </c>
      <c r="K262" s="161">
        <f t="shared" si="205"/>
        <v>0</v>
      </c>
      <c r="L262" s="161">
        <f t="shared" si="205"/>
        <v>0</v>
      </c>
      <c r="M262" s="161">
        <f t="shared" si="205"/>
        <v>0</v>
      </c>
      <c r="N262" s="161">
        <f t="shared" si="205"/>
        <v>0</v>
      </c>
      <c r="O262" s="161">
        <f t="shared" si="205"/>
        <v>0</v>
      </c>
      <c r="P262" s="161">
        <f t="shared" si="205"/>
        <v>0</v>
      </c>
      <c r="Q262" s="161">
        <f t="shared" si="205"/>
        <v>0</v>
      </c>
      <c r="R262" s="161">
        <f t="shared" si="205"/>
        <v>0</v>
      </c>
      <c r="S262" s="161">
        <f t="shared" si="204"/>
        <v>0</v>
      </c>
      <c r="T262" s="161">
        <f t="shared" si="204"/>
        <v>0</v>
      </c>
      <c r="U262" s="161">
        <f t="shared" si="204"/>
        <v>0</v>
      </c>
      <c r="V262" s="161">
        <f t="shared" si="206"/>
        <v>0</v>
      </c>
      <c r="W262" s="161">
        <f t="shared" si="204"/>
        <v>0</v>
      </c>
      <c r="X262" s="161">
        <f t="shared" si="204"/>
        <v>0</v>
      </c>
      <c r="Y262" s="161">
        <f t="shared" si="204"/>
        <v>0</v>
      </c>
      <c r="Z262" s="161">
        <f t="shared" si="204"/>
        <v>0</v>
      </c>
      <c r="AA262" s="161">
        <f t="shared" si="204"/>
        <v>0</v>
      </c>
      <c r="AB262" s="161">
        <f t="shared" si="204"/>
        <v>0</v>
      </c>
      <c r="AC262" s="161">
        <f t="shared" si="204"/>
        <v>0</v>
      </c>
      <c r="AD262" s="161">
        <f t="shared" si="204"/>
        <v>0</v>
      </c>
      <c r="AE262" s="161">
        <f t="shared" si="204"/>
        <v>0</v>
      </c>
      <c r="AF262" s="174">
        <f t="shared" si="204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05"/>
        <v>0</v>
      </c>
      <c r="D263" s="161">
        <f t="shared" si="205"/>
        <v>0</v>
      </c>
      <c r="E263" s="161">
        <f t="shared" si="205"/>
        <v>0</v>
      </c>
      <c r="F263" s="161">
        <f t="shared" si="205"/>
        <v>0</v>
      </c>
      <c r="G263" s="161">
        <f t="shared" si="205"/>
        <v>0</v>
      </c>
      <c r="H263" s="161">
        <f t="shared" si="205"/>
        <v>0</v>
      </c>
      <c r="I263" s="161">
        <f t="shared" si="205"/>
        <v>0</v>
      </c>
      <c r="J263" s="161">
        <f t="shared" si="205"/>
        <v>0</v>
      </c>
      <c r="K263" s="161">
        <f t="shared" si="205"/>
        <v>0</v>
      </c>
      <c r="L263" s="161">
        <f t="shared" si="205"/>
        <v>0</v>
      </c>
      <c r="M263" s="161">
        <f t="shared" si="205"/>
        <v>0</v>
      </c>
      <c r="N263" s="161">
        <f t="shared" si="205"/>
        <v>0</v>
      </c>
      <c r="O263" s="161">
        <f t="shared" si="205"/>
        <v>0</v>
      </c>
      <c r="P263" s="161">
        <f t="shared" si="205"/>
        <v>0</v>
      </c>
      <c r="Q263" s="161">
        <f t="shared" si="205"/>
        <v>0</v>
      </c>
      <c r="R263" s="161">
        <f t="shared" si="205"/>
        <v>0</v>
      </c>
      <c r="S263" s="161">
        <f t="shared" si="204"/>
        <v>0</v>
      </c>
      <c r="T263" s="161">
        <f t="shared" si="204"/>
        <v>0</v>
      </c>
      <c r="U263" s="161">
        <f t="shared" si="204"/>
        <v>0</v>
      </c>
      <c r="V263" s="161">
        <f t="shared" si="206"/>
        <v>0</v>
      </c>
      <c r="W263" s="161">
        <f t="shared" si="204"/>
        <v>0</v>
      </c>
      <c r="X263" s="161">
        <f t="shared" si="204"/>
        <v>0</v>
      </c>
      <c r="Y263" s="161">
        <f t="shared" si="204"/>
        <v>0</v>
      </c>
      <c r="Z263" s="161">
        <f t="shared" si="204"/>
        <v>0</v>
      </c>
      <c r="AA263" s="161">
        <f t="shared" si="204"/>
        <v>0</v>
      </c>
      <c r="AB263" s="161">
        <f t="shared" si="204"/>
        <v>0</v>
      </c>
      <c r="AC263" s="161">
        <f t="shared" si="204"/>
        <v>0</v>
      </c>
      <c r="AD263" s="161">
        <f t="shared" si="204"/>
        <v>0</v>
      </c>
      <c r="AE263" s="161">
        <f t="shared" si="204"/>
        <v>0</v>
      </c>
      <c r="AF263" s="174">
        <f t="shared" si="204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05"/>
        <v>0</v>
      </c>
      <c r="D264" s="161">
        <f t="shared" si="205"/>
        <v>0</v>
      </c>
      <c r="E264" s="161">
        <f t="shared" si="205"/>
        <v>0</v>
      </c>
      <c r="F264" s="161">
        <f t="shared" si="205"/>
        <v>0</v>
      </c>
      <c r="G264" s="161">
        <f t="shared" si="205"/>
        <v>0</v>
      </c>
      <c r="H264" s="161">
        <f t="shared" si="205"/>
        <v>0</v>
      </c>
      <c r="I264" s="161">
        <f t="shared" si="205"/>
        <v>0</v>
      </c>
      <c r="J264" s="161">
        <f t="shared" si="205"/>
        <v>0</v>
      </c>
      <c r="K264" s="161">
        <f t="shared" si="205"/>
        <v>0</v>
      </c>
      <c r="L264" s="161">
        <f t="shared" si="205"/>
        <v>0</v>
      </c>
      <c r="M264" s="161">
        <f t="shared" si="205"/>
        <v>0</v>
      </c>
      <c r="N264" s="161">
        <f t="shared" si="205"/>
        <v>0</v>
      </c>
      <c r="O264" s="161">
        <f t="shared" si="205"/>
        <v>0</v>
      </c>
      <c r="P264" s="161">
        <f t="shared" si="205"/>
        <v>0</v>
      </c>
      <c r="Q264" s="161">
        <f t="shared" si="205"/>
        <v>0</v>
      </c>
      <c r="R264" s="161">
        <f t="shared" si="205"/>
        <v>0</v>
      </c>
      <c r="S264" s="161">
        <f t="shared" ref="S264" si="207">R264</f>
        <v>0</v>
      </c>
      <c r="T264" s="161">
        <f t="shared" ref="T264:AF273" si="208">S264</f>
        <v>0</v>
      </c>
      <c r="U264" s="161">
        <f t="shared" si="208"/>
        <v>0</v>
      </c>
      <c r="V264" s="161">
        <f t="shared" si="208"/>
        <v>0</v>
      </c>
      <c r="W264" s="161">
        <f t="shared" si="208"/>
        <v>0</v>
      </c>
      <c r="X264" s="161">
        <f t="shared" si="208"/>
        <v>0</v>
      </c>
      <c r="Y264" s="161">
        <f t="shared" si="208"/>
        <v>0</v>
      </c>
      <c r="Z264" s="161">
        <f t="shared" si="208"/>
        <v>0</v>
      </c>
      <c r="AA264" s="161">
        <f t="shared" si="208"/>
        <v>0</v>
      </c>
      <c r="AB264" s="161">
        <f t="shared" si="208"/>
        <v>0</v>
      </c>
      <c r="AC264" s="161">
        <f t="shared" si="208"/>
        <v>0</v>
      </c>
      <c r="AD264" s="161">
        <f t="shared" si="208"/>
        <v>0</v>
      </c>
      <c r="AE264" s="161">
        <f t="shared" si="208"/>
        <v>0</v>
      </c>
      <c r="AF264" s="174">
        <f t="shared" si="208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S273" si="209">B265</f>
        <v>0</v>
      </c>
      <c r="D265" s="161">
        <f t="shared" si="209"/>
        <v>0</v>
      </c>
      <c r="E265" s="161">
        <f t="shared" si="209"/>
        <v>0</v>
      </c>
      <c r="F265" s="161">
        <f t="shared" si="209"/>
        <v>0</v>
      </c>
      <c r="G265" s="161">
        <f t="shared" si="209"/>
        <v>0</v>
      </c>
      <c r="H265" s="161">
        <f t="shared" si="209"/>
        <v>0</v>
      </c>
      <c r="I265" s="161">
        <f t="shared" si="209"/>
        <v>0</v>
      </c>
      <c r="J265" s="161">
        <f t="shared" si="209"/>
        <v>0</v>
      </c>
      <c r="K265" s="161">
        <f t="shared" si="209"/>
        <v>0</v>
      </c>
      <c r="L265" s="161">
        <f t="shared" si="209"/>
        <v>0</v>
      </c>
      <c r="M265" s="161">
        <f t="shared" si="209"/>
        <v>0</v>
      </c>
      <c r="N265" s="161">
        <f t="shared" si="209"/>
        <v>0</v>
      </c>
      <c r="O265" s="161">
        <f t="shared" si="209"/>
        <v>0</v>
      </c>
      <c r="P265" s="161">
        <f t="shared" si="209"/>
        <v>0</v>
      </c>
      <c r="Q265" s="161">
        <f t="shared" si="209"/>
        <v>0</v>
      </c>
      <c r="R265" s="161">
        <f t="shared" si="209"/>
        <v>0</v>
      </c>
      <c r="S265" s="161">
        <f t="shared" si="209"/>
        <v>0</v>
      </c>
      <c r="T265" s="161">
        <f t="shared" si="208"/>
        <v>0</v>
      </c>
      <c r="U265" s="161">
        <f t="shared" si="208"/>
        <v>0</v>
      </c>
      <c r="V265" s="161">
        <f t="shared" si="208"/>
        <v>0</v>
      </c>
      <c r="W265" s="161">
        <f t="shared" si="208"/>
        <v>0</v>
      </c>
      <c r="X265" s="161">
        <f t="shared" si="208"/>
        <v>0</v>
      </c>
      <c r="Y265" s="161">
        <f t="shared" si="208"/>
        <v>0</v>
      </c>
      <c r="Z265" s="161">
        <f t="shared" si="208"/>
        <v>0</v>
      </c>
      <c r="AA265" s="161">
        <f t="shared" si="208"/>
        <v>0</v>
      </c>
      <c r="AB265" s="161">
        <f t="shared" si="208"/>
        <v>0</v>
      </c>
      <c r="AC265" s="161">
        <f t="shared" si="208"/>
        <v>0</v>
      </c>
      <c r="AD265" s="161">
        <f t="shared" si="208"/>
        <v>0</v>
      </c>
      <c r="AE265" s="161">
        <f t="shared" si="208"/>
        <v>0</v>
      </c>
      <c r="AF265" s="174">
        <f t="shared" si="208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09"/>
        <v>0</v>
      </c>
      <c r="D266" s="161">
        <f t="shared" si="209"/>
        <v>0</v>
      </c>
      <c r="E266" s="161">
        <f t="shared" si="209"/>
        <v>0</v>
      </c>
      <c r="F266" s="161">
        <f t="shared" si="209"/>
        <v>0</v>
      </c>
      <c r="G266" s="161">
        <f t="shared" si="209"/>
        <v>0</v>
      </c>
      <c r="H266" s="161">
        <f t="shared" si="209"/>
        <v>0</v>
      </c>
      <c r="I266" s="161">
        <f t="shared" si="209"/>
        <v>0</v>
      </c>
      <c r="J266" s="161">
        <f t="shared" si="209"/>
        <v>0</v>
      </c>
      <c r="K266" s="161">
        <f t="shared" si="209"/>
        <v>0</v>
      </c>
      <c r="L266" s="161">
        <f t="shared" si="209"/>
        <v>0</v>
      </c>
      <c r="M266" s="161">
        <f t="shared" si="209"/>
        <v>0</v>
      </c>
      <c r="N266" s="161">
        <f t="shared" si="209"/>
        <v>0</v>
      </c>
      <c r="O266" s="161">
        <f t="shared" si="209"/>
        <v>0</v>
      </c>
      <c r="P266" s="161">
        <f t="shared" si="209"/>
        <v>0</v>
      </c>
      <c r="Q266" s="161">
        <f t="shared" si="209"/>
        <v>0</v>
      </c>
      <c r="R266" s="161">
        <f t="shared" si="209"/>
        <v>0</v>
      </c>
      <c r="S266" s="161">
        <f t="shared" si="209"/>
        <v>0</v>
      </c>
      <c r="T266" s="161">
        <f t="shared" si="208"/>
        <v>0</v>
      </c>
      <c r="U266" s="161">
        <f t="shared" si="208"/>
        <v>0</v>
      </c>
      <c r="V266" s="161">
        <f t="shared" si="208"/>
        <v>0</v>
      </c>
      <c r="W266" s="161">
        <f t="shared" si="208"/>
        <v>0</v>
      </c>
      <c r="X266" s="161">
        <f t="shared" si="208"/>
        <v>0</v>
      </c>
      <c r="Y266" s="161">
        <f t="shared" si="208"/>
        <v>0</v>
      </c>
      <c r="Z266" s="161">
        <f t="shared" si="208"/>
        <v>0</v>
      </c>
      <c r="AA266" s="161">
        <f t="shared" si="208"/>
        <v>0</v>
      </c>
      <c r="AB266" s="161">
        <f t="shared" si="208"/>
        <v>0</v>
      </c>
      <c r="AC266" s="161">
        <f t="shared" si="208"/>
        <v>0</v>
      </c>
      <c r="AD266" s="161">
        <f t="shared" si="208"/>
        <v>0</v>
      </c>
      <c r="AE266" s="161">
        <f t="shared" si="208"/>
        <v>0</v>
      </c>
      <c r="AF266" s="174">
        <f t="shared" si="208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09"/>
        <v>0</v>
      </c>
      <c r="D267" s="161">
        <f t="shared" si="209"/>
        <v>0</v>
      </c>
      <c r="E267" s="161">
        <f t="shared" si="209"/>
        <v>0</v>
      </c>
      <c r="F267" s="161">
        <f t="shared" si="209"/>
        <v>0</v>
      </c>
      <c r="G267" s="161">
        <f t="shared" si="209"/>
        <v>0</v>
      </c>
      <c r="H267" s="161">
        <f t="shared" si="209"/>
        <v>0</v>
      </c>
      <c r="I267" s="161">
        <f t="shared" si="209"/>
        <v>0</v>
      </c>
      <c r="J267" s="161">
        <f t="shared" si="209"/>
        <v>0</v>
      </c>
      <c r="K267" s="161">
        <f t="shared" si="209"/>
        <v>0</v>
      </c>
      <c r="L267" s="161">
        <f t="shared" si="209"/>
        <v>0</v>
      </c>
      <c r="M267" s="161">
        <f t="shared" si="209"/>
        <v>0</v>
      </c>
      <c r="N267" s="161">
        <f t="shared" si="209"/>
        <v>0</v>
      </c>
      <c r="O267" s="161">
        <f t="shared" si="209"/>
        <v>0</v>
      </c>
      <c r="P267" s="161">
        <f t="shared" si="209"/>
        <v>0</v>
      </c>
      <c r="Q267" s="161">
        <f t="shared" si="209"/>
        <v>0</v>
      </c>
      <c r="R267" s="161">
        <f t="shared" si="209"/>
        <v>0</v>
      </c>
      <c r="S267" s="161">
        <f t="shared" si="209"/>
        <v>0</v>
      </c>
      <c r="T267" s="161">
        <f t="shared" si="208"/>
        <v>0</v>
      </c>
      <c r="U267" s="161">
        <f t="shared" si="208"/>
        <v>0</v>
      </c>
      <c r="V267" s="161">
        <f t="shared" si="208"/>
        <v>0</v>
      </c>
      <c r="W267" s="161">
        <f t="shared" si="208"/>
        <v>0</v>
      </c>
      <c r="X267" s="161">
        <f t="shared" si="208"/>
        <v>0</v>
      </c>
      <c r="Y267" s="161">
        <f t="shared" si="208"/>
        <v>0</v>
      </c>
      <c r="Z267" s="161">
        <f t="shared" si="208"/>
        <v>0</v>
      </c>
      <c r="AA267" s="161">
        <f t="shared" si="208"/>
        <v>0</v>
      </c>
      <c r="AB267" s="161">
        <f t="shared" si="208"/>
        <v>0</v>
      </c>
      <c r="AC267" s="161">
        <f t="shared" si="208"/>
        <v>0</v>
      </c>
      <c r="AD267" s="161">
        <f t="shared" si="208"/>
        <v>0</v>
      </c>
      <c r="AE267" s="161">
        <f t="shared" si="208"/>
        <v>0</v>
      </c>
      <c r="AF267" s="174">
        <f t="shared" si="208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09"/>
        <v>0</v>
      </c>
      <c r="D268" s="161">
        <f t="shared" si="209"/>
        <v>0</v>
      </c>
      <c r="E268" s="161">
        <f t="shared" si="209"/>
        <v>0</v>
      </c>
      <c r="F268" s="161">
        <f t="shared" si="209"/>
        <v>0</v>
      </c>
      <c r="G268" s="161">
        <f t="shared" si="209"/>
        <v>0</v>
      </c>
      <c r="H268" s="161">
        <f t="shared" si="209"/>
        <v>0</v>
      </c>
      <c r="I268" s="161">
        <f t="shared" si="209"/>
        <v>0</v>
      </c>
      <c r="J268" s="161">
        <f t="shared" si="209"/>
        <v>0</v>
      </c>
      <c r="K268" s="161">
        <f t="shared" si="209"/>
        <v>0</v>
      </c>
      <c r="L268" s="161">
        <f t="shared" si="209"/>
        <v>0</v>
      </c>
      <c r="M268" s="161">
        <f t="shared" si="209"/>
        <v>0</v>
      </c>
      <c r="N268" s="161">
        <f t="shared" si="209"/>
        <v>0</v>
      </c>
      <c r="O268" s="161">
        <f t="shared" si="209"/>
        <v>0</v>
      </c>
      <c r="P268" s="161">
        <f t="shared" si="209"/>
        <v>0</v>
      </c>
      <c r="Q268" s="161">
        <f t="shared" si="209"/>
        <v>0</v>
      </c>
      <c r="R268" s="161">
        <f t="shared" si="209"/>
        <v>0</v>
      </c>
      <c r="S268" s="161">
        <f t="shared" si="209"/>
        <v>0</v>
      </c>
      <c r="T268" s="161">
        <f t="shared" si="208"/>
        <v>0</v>
      </c>
      <c r="U268" s="161">
        <f t="shared" si="208"/>
        <v>0</v>
      </c>
      <c r="V268" s="161">
        <f t="shared" si="208"/>
        <v>0</v>
      </c>
      <c r="W268" s="161">
        <f t="shared" si="208"/>
        <v>0</v>
      </c>
      <c r="X268" s="161">
        <f t="shared" si="208"/>
        <v>0</v>
      </c>
      <c r="Y268" s="161">
        <f t="shared" si="208"/>
        <v>0</v>
      </c>
      <c r="Z268" s="161">
        <f t="shared" si="208"/>
        <v>0</v>
      </c>
      <c r="AA268" s="161">
        <f t="shared" si="208"/>
        <v>0</v>
      </c>
      <c r="AB268" s="161">
        <f t="shared" si="208"/>
        <v>0</v>
      </c>
      <c r="AC268" s="161">
        <f t="shared" si="208"/>
        <v>0</v>
      </c>
      <c r="AD268" s="161">
        <f t="shared" si="208"/>
        <v>0</v>
      </c>
      <c r="AE268" s="161">
        <f t="shared" si="208"/>
        <v>0</v>
      </c>
      <c r="AF268" s="174">
        <f t="shared" si="208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09"/>
        <v>0</v>
      </c>
      <c r="D269" s="161">
        <f t="shared" si="209"/>
        <v>0</v>
      </c>
      <c r="E269" s="161">
        <f t="shared" si="209"/>
        <v>0</v>
      </c>
      <c r="F269" s="161">
        <f t="shared" si="209"/>
        <v>0</v>
      </c>
      <c r="G269" s="161">
        <f t="shared" si="209"/>
        <v>0</v>
      </c>
      <c r="H269" s="161">
        <f t="shared" si="209"/>
        <v>0</v>
      </c>
      <c r="I269" s="161">
        <f t="shared" si="209"/>
        <v>0</v>
      </c>
      <c r="J269" s="161">
        <f t="shared" si="209"/>
        <v>0</v>
      </c>
      <c r="K269" s="161">
        <f t="shared" si="209"/>
        <v>0</v>
      </c>
      <c r="L269" s="161">
        <f t="shared" si="209"/>
        <v>0</v>
      </c>
      <c r="M269" s="161">
        <f t="shared" si="209"/>
        <v>0</v>
      </c>
      <c r="N269" s="161">
        <f t="shared" si="209"/>
        <v>0</v>
      </c>
      <c r="O269" s="161">
        <f t="shared" si="209"/>
        <v>0</v>
      </c>
      <c r="P269" s="161">
        <f t="shared" si="209"/>
        <v>0</v>
      </c>
      <c r="Q269" s="161">
        <f t="shared" si="209"/>
        <v>0</v>
      </c>
      <c r="R269" s="161">
        <f t="shared" si="209"/>
        <v>0</v>
      </c>
      <c r="S269" s="161">
        <f t="shared" si="209"/>
        <v>0</v>
      </c>
      <c r="T269" s="161">
        <f t="shared" si="208"/>
        <v>0</v>
      </c>
      <c r="U269" s="161">
        <f t="shared" si="208"/>
        <v>0</v>
      </c>
      <c r="V269" s="161">
        <f t="shared" si="208"/>
        <v>0</v>
      </c>
      <c r="W269" s="161">
        <f t="shared" si="208"/>
        <v>0</v>
      </c>
      <c r="X269" s="161">
        <f t="shared" si="208"/>
        <v>0</v>
      </c>
      <c r="Y269" s="161">
        <f t="shared" si="208"/>
        <v>0</v>
      </c>
      <c r="Z269" s="161">
        <f t="shared" si="208"/>
        <v>0</v>
      </c>
      <c r="AA269" s="161">
        <f t="shared" si="208"/>
        <v>0</v>
      </c>
      <c r="AB269" s="161">
        <f t="shared" si="208"/>
        <v>0</v>
      </c>
      <c r="AC269" s="161">
        <f t="shared" si="208"/>
        <v>0</v>
      </c>
      <c r="AD269" s="161">
        <f t="shared" si="208"/>
        <v>0</v>
      </c>
      <c r="AE269" s="161">
        <f t="shared" si="208"/>
        <v>0</v>
      </c>
      <c r="AF269" s="174">
        <f t="shared" si="208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09"/>
        <v>0</v>
      </c>
      <c r="D270" s="161">
        <f t="shared" si="209"/>
        <v>0</v>
      </c>
      <c r="E270" s="161">
        <f t="shared" si="209"/>
        <v>0</v>
      </c>
      <c r="F270" s="161">
        <f t="shared" si="209"/>
        <v>0</v>
      </c>
      <c r="G270" s="161">
        <f t="shared" si="209"/>
        <v>0</v>
      </c>
      <c r="H270" s="161">
        <f t="shared" si="209"/>
        <v>0</v>
      </c>
      <c r="I270" s="161">
        <f t="shared" si="209"/>
        <v>0</v>
      </c>
      <c r="J270" s="161">
        <f t="shared" si="209"/>
        <v>0</v>
      </c>
      <c r="K270" s="161">
        <f t="shared" si="209"/>
        <v>0</v>
      </c>
      <c r="L270" s="161">
        <f t="shared" si="209"/>
        <v>0</v>
      </c>
      <c r="M270" s="161">
        <f t="shared" si="209"/>
        <v>0</v>
      </c>
      <c r="N270" s="161">
        <f t="shared" si="209"/>
        <v>0</v>
      </c>
      <c r="O270" s="161">
        <f t="shared" si="209"/>
        <v>0</v>
      </c>
      <c r="P270" s="161">
        <f t="shared" si="209"/>
        <v>0</v>
      </c>
      <c r="Q270" s="161">
        <f t="shared" si="209"/>
        <v>0</v>
      </c>
      <c r="R270" s="161">
        <f t="shared" si="209"/>
        <v>0</v>
      </c>
      <c r="S270" s="161">
        <f t="shared" si="209"/>
        <v>0</v>
      </c>
      <c r="T270" s="161">
        <f t="shared" si="208"/>
        <v>0</v>
      </c>
      <c r="U270" s="161">
        <f t="shared" si="208"/>
        <v>0</v>
      </c>
      <c r="V270" s="161">
        <f t="shared" si="208"/>
        <v>0</v>
      </c>
      <c r="W270" s="161">
        <f t="shared" si="208"/>
        <v>0</v>
      </c>
      <c r="X270" s="161">
        <f t="shared" si="208"/>
        <v>0</v>
      </c>
      <c r="Y270" s="161">
        <f t="shared" si="208"/>
        <v>0</v>
      </c>
      <c r="Z270" s="161">
        <f t="shared" si="208"/>
        <v>0</v>
      </c>
      <c r="AA270" s="161">
        <f t="shared" si="208"/>
        <v>0</v>
      </c>
      <c r="AB270" s="161">
        <f t="shared" si="208"/>
        <v>0</v>
      </c>
      <c r="AC270" s="161">
        <f t="shared" si="208"/>
        <v>0</v>
      </c>
      <c r="AD270" s="161">
        <f t="shared" si="208"/>
        <v>0</v>
      </c>
      <c r="AE270" s="161">
        <f t="shared" si="208"/>
        <v>0</v>
      </c>
      <c r="AF270" s="174">
        <f t="shared" si="208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09"/>
        <v>0</v>
      </c>
      <c r="D271" s="161">
        <f t="shared" si="209"/>
        <v>0</v>
      </c>
      <c r="E271" s="161">
        <f t="shared" si="209"/>
        <v>0</v>
      </c>
      <c r="F271" s="161">
        <f t="shared" si="209"/>
        <v>0</v>
      </c>
      <c r="G271" s="161">
        <f t="shared" si="209"/>
        <v>0</v>
      </c>
      <c r="H271" s="161">
        <f t="shared" si="209"/>
        <v>0</v>
      </c>
      <c r="I271" s="161">
        <f t="shared" si="209"/>
        <v>0</v>
      </c>
      <c r="J271" s="161">
        <f t="shared" si="209"/>
        <v>0</v>
      </c>
      <c r="K271" s="161">
        <f t="shared" si="209"/>
        <v>0</v>
      </c>
      <c r="L271" s="161">
        <f t="shared" si="209"/>
        <v>0</v>
      </c>
      <c r="M271" s="161">
        <f t="shared" si="209"/>
        <v>0</v>
      </c>
      <c r="N271" s="161">
        <f t="shared" si="209"/>
        <v>0</v>
      </c>
      <c r="O271" s="161">
        <f t="shared" si="209"/>
        <v>0</v>
      </c>
      <c r="P271" s="161">
        <f t="shared" si="209"/>
        <v>0</v>
      </c>
      <c r="Q271" s="161">
        <f t="shared" si="209"/>
        <v>0</v>
      </c>
      <c r="R271" s="161">
        <f t="shared" si="209"/>
        <v>0</v>
      </c>
      <c r="S271" s="161">
        <f t="shared" si="209"/>
        <v>0</v>
      </c>
      <c r="T271" s="161">
        <f t="shared" si="208"/>
        <v>0</v>
      </c>
      <c r="U271" s="161">
        <f t="shared" si="208"/>
        <v>0</v>
      </c>
      <c r="V271" s="161">
        <f t="shared" si="208"/>
        <v>0</v>
      </c>
      <c r="W271" s="161">
        <f t="shared" si="208"/>
        <v>0</v>
      </c>
      <c r="X271" s="161">
        <f t="shared" si="208"/>
        <v>0</v>
      </c>
      <c r="Y271" s="161">
        <f t="shared" si="208"/>
        <v>0</v>
      </c>
      <c r="Z271" s="161">
        <f t="shared" si="208"/>
        <v>0</v>
      </c>
      <c r="AA271" s="161">
        <f t="shared" si="208"/>
        <v>0</v>
      </c>
      <c r="AB271" s="161">
        <f t="shared" si="208"/>
        <v>0</v>
      </c>
      <c r="AC271" s="161">
        <f t="shared" si="208"/>
        <v>0</v>
      </c>
      <c r="AD271" s="161">
        <f t="shared" si="208"/>
        <v>0</v>
      </c>
      <c r="AE271" s="161">
        <f t="shared" si="208"/>
        <v>0</v>
      </c>
      <c r="AF271" s="174">
        <f t="shared" si="208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09"/>
        <v>0</v>
      </c>
      <c r="D272" s="161">
        <f t="shared" si="209"/>
        <v>0</v>
      </c>
      <c r="E272" s="161">
        <f t="shared" si="209"/>
        <v>0</v>
      </c>
      <c r="F272" s="161">
        <f t="shared" si="209"/>
        <v>0</v>
      </c>
      <c r="G272" s="161">
        <f t="shared" si="209"/>
        <v>0</v>
      </c>
      <c r="H272" s="161">
        <f t="shared" si="209"/>
        <v>0</v>
      </c>
      <c r="I272" s="161">
        <f t="shared" si="209"/>
        <v>0</v>
      </c>
      <c r="J272" s="161">
        <f t="shared" si="209"/>
        <v>0</v>
      </c>
      <c r="K272" s="161">
        <f t="shared" si="209"/>
        <v>0</v>
      </c>
      <c r="L272" s="161">
        <f t="shared" si="209"/>
        <v>0</v>
      </c>
      <c r="M272" s="161">
        <f t="shared" si="209"/>
        <v>0</v>
      </c>
      <c r="N272" s="161">
        <f t="shared" si="209"/>
        <v>0</v>
      </c>
      <c r="O272" s="161">
        <f t="shared" si="209"/>
        <v>0</v>
      </c>
      <c r="P272" s="161">
        <f t="shared" si="209"/>
        <v>0</v>
      </c>
      <c r="Q272" s="161">
        <f t="shared" si="209"/>
        <v>0</v>
      </c>
      <c r="R272" s="161">
        <f t="shared" si="209"/>
        <v>0</v>
      </c>
      <c r="S272" s="161">
        <f t="shared" si="209"/>
        <v>0</v>
      </c>
      <c r="T272" s="161">
        <f t="shared" si="208"/>
        <v>0</v>
      </c>
      <c r="U272" s="161">
        <f t="shared" si="208"/>
        <v>0</v>
      </c>
      <c r="V272" s="161">
        <f t="shared" si="208"/>
        <v>0</v>
      </c>
      <c r="W272" s="161">
        <f t="shared" si="208"/>
        <v>0</v>
      </c>
      <c r="X272" s="161">
        <f t="shared" si="208"/>
        <v>0</v>
      </c>
      <c r="Y272" s="161">
        <f t="shared" si="208"/>
        <v>0</v>
      </c>
      <c r="Z272" s="161">
        <f t="shared" si="208"/>
        <v>0</v>
      </c>
      <c r="AA272" s="161">
        <f t="shared" si="208"/>
        <v>0</v>
      </c>
      <c r="AB272" s="161">
        <f t="shared" si="208"/>
        <v>0</v>
      </c>
      <c r="AC272" s="161">
        <f t="shared" si="208"/>
        <v>0</v>
      </c>
      <c r="AD272" s="161">
        <f t="shared" si="208"/>
        <v>0</v>
      </c>
      <c r="AE272" s="161">
        <f t="shared" si="208"/>
        <v>0</v>
      </c>
      <c r="AF272" s="174">
        <f t="shared" si="208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09"/>
        <v>0</v>
      </c>
      <c r="D273" s="177">
        <f t="shared" si="209"/>
        <v>0</v>
      </c>
      <c r="E273" s="177">
        <f t="shared" si="209"/>
        <v>0</v>
      </c>
      <c r="F273" s="177">
        <f t="shared" si="209"/>
        <v>0</v>
      </c>
      <c r="G273" s="177">
        <f t="shared" si="209"/>
        <v>0</v>
      </c>
      <c r="H273" s="177">
        <f t="shared" si="209"/>
        <v>0</v>
      </c>
      <c r="I273" s="177">
        <f t="shared" si="209"/>
        <v>0</v>
      </c>
      <c r="J273" s="177">
        <f t="shared" si="209"/>
        <v>0</v>
      </c>
      <c r="K273" s="177">
        <f t="shared" si="209"/>
        <v>0</v>
      </c>
      <c r="L273" s="177">
        <f t="shared" si="209"/>
        <v>0</v>
      </c>
      <c r="M273" s="177">
        <f t="shared" si="209"/>
        <v>0</v>
      </c>
      <c r="N273" s="177">
        <f t="shared" si="209"/>
        <v>0</v>
      </c>
      <c r="O273" s="177">
        <f t="shared" si="209"/>
        <v>0</v>
      </c>
      <c r="P273" s="177">
        <f t="shared" si="209"/>
        <v>0</v>
      </c>
      <c r="Q273" s="177">
        <f t="shared" si="209"/>
        <v>0</v>
      </c>
      <c r="R273" s="177">
        <f t="shared" si="209"/>
        <v>0</v>
      </c>
      <c r="S273" s="177">
        <f t="shared" si="209"/>
        <v>0</v>
      </c>
      <c r="T273" s="177">
        <f t="shared" si="208"/>
        <v>0</v>
      </c>
      <c r="U273" s="177">
        <f t="shared" si="208"/>
        <v>0</v>
      </c>
      <c r="V273" s="177">
        <f t="shared" si="208"/>
        <v>0</v>
      </c>
      <c r="W273" s="177">
        <f t="shared" si="208"/>
        <v>0</v>
      </c>
      <c r="X273" s="177">
        <f t="shared" si="208"/>
        <v>0</v>
      </c>
      <c r="Y273" s="177">
        <f t="shared" si="208"/>
        <v>0</v>
      </c>
      <c r="Z273" s="177">
        <f t="shared" si="208"/>
        <v>0</v>
      </c>
      <c r="AA273" s="177">
        <f t="shared" si="208"/>
        <v>0</v>
      </c>
      <c r="AB273" s="177">
        <f t="shared" si="208"/>
        <v>0</v>
      </c>
      <c r="AC273" s="177">
        <f t="shared" si="208"/>
        <v>0</v>
      </c>
      <c r="AD273" s="177">
        <f t="shared" si="208"/>
        <v>0</v>
      </c>
      <c r="AE273" s="177">
        <f t="shared" si="208"/>
        <v>0</v>
      </c>
      <c r="AF273" s="178">
        <f t="shared" si="208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10">SUM(B169:B273)</f>
        <v>0</v>
      </c>
      <c r="C274" s="180">
        <f t="shared" si="210"/>
        <v>0</v>
      </c>
      <c r="D274" s="180">
        <f t="shared" si="210"/>
        <v>0</v>
      </c>
      <c r="E274" s="180">
        <f t="shared" si="210"/>
        <v>0</v>
      </c>
      <c r="F274" s="180">
        <f t="shared" si="210"/>
        <v>0</v>
      </c>
      <c r="G274" s="180">
        <f t="shared" si="210"/>
        <v>0</v>
      </c>
      <c r="H274" s="180">
        <f t="shared" si="210"/>
        <v>0</v>
      </c>
      <c r="I274" s="180">
        <f t="shared" si="210"/>
        <v>0</v>
      </c>
      <c r="J274" s="180">
        <f t="shared" si="210"/>
        <v>0</v>
      </c>
      <c r="K274" s="180">
        <f t="shared" si="210"/>
        <v>0</v>
      </c>
      <c r="L274" s="180">
        <f t="shared" si="210"/>
        <v>0</v>
      </c>
      <c r="M274" s="180">
        <f t="shared" si="210"/>
        <v>0</v>
      </c>
      <c r="N274" s="180">
        <f t="shared" si="210"/>
        <v>0</v>
      </c>
      <c r="O274" s="180">
        <f t="shared" si="210"/>
        <v>0</v>
      </c>
      <c r="P274" s="180">
        <f t="shared" si="210"/>
        <v>0</v>
      </c>
      <c r="Q274" s="180">
        <f t="shared" si="210"/>
        <v>0</v>
      </c>
      <c r="R274" s="180">
        <f t="shared" si="210"/>
        <v>0</v>
      </c>
      <c r="S274" s="180">
        <f t="shared" ref="S274" si="211">SUM(S169:S273)</f>
        <v>0</v>
      </c>
      <c r="T274" s="180">
        <f t="shared" si="210"/>
        <v>0</v>
      </c>
      <c r="U274" s="180">
        <f t="shared" si="210"/>
        <v>0</v>
      </c>
      <c r="V274" s="180">
        <f t="shared" ref="V274" si="212">SUM(V169:V273)</f>
        <v>0</v>
      </c>
      <c r="W274" s="180">
        <f t="shared" si="210"/>
        <v>0</v>
      </c>
      <c r="X274" s="180">
        <f t="shared" si="210"/>
        <v>0</v>
      </c>
      <c r="Y274" s="180">
        <f t="shared" si="210"/>
        <v>0</v>
      </c>
      <c r="Z274" s="180">
        <f t="shared" si="210"/>
        <v>0</v>
      </c>
      <c r="AA274" s="180">
        <f t="shared" si="210"/>
        <v>0</v>
      </c>
      <c r="AB274" s="180">
        <f t="shared" si="210"/>
        <v>0</v>
      </c>
      <c r="AC274" s="180">
        <f t="shared" si="210"/>
        <v>0</v>
      </c>
      <c r="AD274" s="180">
        <f t="shared" si="210"/>
        <v>0</v>
      </c>
      <c r="AE274" s="180">
        <f t="shared" si="210"/>
        <v>0</v>
      </c>
      <c r="AF274" s="181">
        <f t="shared" si="210"/>
        <v>0</v>
      </c>
      <c r="AG274" s="182">
        <f t="shared" si="210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078" priority="25">
      <formula>$AH11=0</formula>
    </cfRule>
  </conditionalFormatting>
  <conditionalFormatting sqref="A101:A102">
    <cfRule type="expression" dxfId="3077" priority="193">
      <formula>$AH106=0</formula>
    </cfRule>
  </conditionalFormatting>
  <conditionalFormatting sqref="A103:A107">
    <cfRule type="expression" dxfId="3076" priority="141">
      <formula>$AH102=0</formula>
    </cfRule>
  </conditionalFormatting>
  <conditionalFormatting sqref="A160:A167">
    <cfRule type="expression" dxfId="3075" priority="194">
      <formula>$AH267=0</formula>
    </cfRule>
  </conditionalFormatting>
  <conditionalFormatting sqref="A168:A275">
    <cfRule type="expression" dxfId="3074" priority="64">
      <formula>$AH168=0</formula>
    </cfRule>
  </conditionalFormatting>
  <conditionalFormatting sqref="B8">
    <cfRule type="expression" dxfId="3073" priority="189">
      <formula>AND(C$9&gt;=14/24,C$9&lt;20/24)</formula>
    </cfRule>
    <cfRule type="expression" dxfId="3072" priority="190">
      <formula>AND(C$9&gt;=8/24,C$9&lt;14/24)</formula>
    </cfRule>
    <cfRule type="expression" dxfId="3071" priority="191">
      <formula>C$9&lt;8/24</formula>
    </cfRule>
    <cfRule type="expression" dxfId="3070" priority="192">
      <formula>C$9&gt;=20/24</formula>
    </cfRule>
  </conditionalFormatting>
  <conditionalFormatting sqref="B9:AF10 B113:B115 B117:B124 C152:R152 C154:R159 B153:R153 B76:E90 C109:P115 B108:P108 B93:P96 C134:P134 M126:P133 C97:P107 C117:AF125 S152:AF159 Q93:AF115 F79:AF90 F76:AF77 B72:AF72 M137:AF151 Q126:AF134">
    <cfRule type="expression" dxfId="3069" priority="106">
      <formula>B$9&gt;=20/24</formula>
    </cfRule>
  </conditionalFormatting>
  <conditionalFormatting sqref="B9:AF10 B113:B115 B117:B124 C152:R152 C154:R159 B153:R153 B76:E90 C109:P115 B108:P108 B93:P96 C134:P134 M126:P133 C97:P107 C117:AF125 S152:AF159 Q93:AF115 F79:AF90 F76:AF77 B72:AF72 M137:AF151 Q126:AF134">
    <cfRule type="expression" dxfId="3068" priority="107">
      <formula>AND(B$9&gt;=14/24,B$9&lt;20/24)</formula>
    </cfRule>
    <cfRule type="expression" dxfId="3067" priority="108">
      <formula>AND(B$9&gt;=8/24,B$9&lt;14/24)</formula>
    </cfRule>
    <cfRule type="expression" dxfId="3066" priority="109">
      <formula>B$9&lt;8/24</formula>
    </cfRule>
  </conditionalFormatting>
  <conditionalFormatting sqref="B29:AF53">
    <cfRule type="expression" dxfId="3065" priority="49">
      <formula>B29&gt;$AG29*1</formula>
    </cfRule>
    <cfRule type="expression" dxfId="3064" priority="50">
      <formula>B$9&gt;=20/24</formula>
    </cfRule>
    <cfRule type="expression" dxfId="3063" priority="51">
      <formula>AND(B$9&gt;=14/24,B$9&lt;20/24)</formula>
    </cfRule>
    <cfRule type="expression" dxfId="3062" priority="52">
      <formula>AND(B$9&gt;=8/24,B$9&lt;14/24)</formula>
    </cfRule>
    <cfRule type="expression" dxfId="3061" priority="53">
      <formula>B$9&lt;8/24</formula>
    </cfRule>
  </conditionalFormatting>
  <conditionalFormatting sqref="B54:AF68">
    <cfRule type="expression" dxfId="3060" priority="42">
      <formula>B$9&lt;8/24</formula>
    </cfRule>
  </conditionalFormatting>
  <conditionalFormatting sqref="B54:AF70">
    <cfRule type="expression" dxfId="3059" priority="39">
      <formula>B$9&gt;=20/24</formula>
    </cfRule>
    <cfRule type="expression" dxfId="3058" priority="40">
      <formula>AND(B$9&gt;=14/24,B$9&lt;20/24)</formula>
    </cfRule>
    <cfRule type="expression" dxfId="3057" priority="41">
      <formula>AND(B$9&gt;=8/24,B$9&lt;14/24)</formula>
    </cfRule>
  </conditionalFormatting>
  <conditionalFormatting sqref="B63:AF65">
    <cfRule type="expression" dxfId="3056" priority="43">
      <formula>B63&gt;$AG63</formula>
    </cfRule>
  </conditionalFormatting>
  <conditionalFormatting sqref="B69:AF70">
    <cfRule type="expression" dxfId="3055" priority="114">
      <formula>B$9&lt;8/24</formula>
    </cfRule>
  </conditionalFormatting>
  <conditionalFormatting sqref="B72:AF75">
    <cfRule type="expression" dxfId="3054" priority="30">
      <formula>B72&gt;$AG72*1</formula>
    </cfRule>
  </conditionalFormatting>
  <conditionalFormatting sqref="B73:AF75">
    <cfRule type="expression" dxfId="3053" priority="31">
      <formula>B$9&gt;=20/24</formula>
    </cfRule>
    <cfRule type="expression" dxfId="3052" priority="32">
      <formula>AND(B$9&gt;=14/24,B$9&lt;20/24)</formula>
    </cfRule>
    <cfRule type="expression" dxfId="3051" priority="33">
      <formula>AND(B$9&gt;=8/24,B$9&lt;14/24)</formula>
    </cfRule>
    <cfRule type="expression" dxfId="3050" priority="34">
      <formula>B$9&lt;8/24</formula>
    </cfRule>
  </conditionalFormatting>
  <conditionalFormatting sqref="C161:AF167">
    <cfRule type="expression" dxfId="3049" priority="65">
      <formula>C$9&gt;=20/24</formula>
    </cfRule>
    <cfRule type="expression" dxfId="3048" priority="66">
      <formula>AND(C$9&gt;=14/24,C$9&lt;20/24)</formula>
    </cfRule>
    <cfRule type="expression" dxfId="3047" priority="67">
      <formula>AND(C$9&gt;=8/24,C$9&lt;14/24)</formula>
    </cfRule>
    <cfRule type="expression" dxfId="3046" priority="68">
      <formula>C$9&lt;8/24</formula>
    </cfRule>
  </conditionalFormatting>
  <conditionalFormatting sqref="C169:AF274">
    <cfRule type="expression" dxfId="3045" priority="26">
      <formula>C$9&gt;=20/24</formula>
    </cfRule>
    <cfRule type="expression" dxfId="3044" priority="27">
      <formula>AND(C$9&gt;=14/24,C$9&lt;20/24)</formula>
    </cfRule>
    <cfRule type="expression" dxfId="3043" priority="28">
      <formula>AND(C$9&gt;=8/24,C$9&lt;14/24)</formula>
    </cfRule>
    <cfRule type="expression" dxfId="3042" priority="29">
      <formula>C$9&lt;8/24</formula>
    </cfRule>
  </conditionalFormatting>
  <conditionalFormatting sqref="AG78 AF96:AG96 AF70 B71:AG71 B76:AE96 AF76:AF95 B69:AF69">
    <cfRule type="expression" dxfId="3041" priority="105">
      <formula>B69&gt;$AG69*1</formula>
    </cfRule>
  </conditionalFormatting>
  <conditionalFormatting sqref="F79:AF83">
    <cfRule type="expression" dxfId="3040" priority="115">
      <formula>F$9&gt;=20/24</formula>
    </cfRule>
    <cfRule type="expression" dxfId="3039" priority="116">
      <formula>AND(F$9&gt;=14/24,F$9&lt;20/24)</formula>
    </cfRule>
    <cfRule type="expression" dxfId="3038" priority="117">
      <formula>AND(F$9&gt;=8/24,F$9&lt;14/24)</formula>
    </cfRule>
    <cfRule type="expression" dxfId="3037" priority="118">
      <formula>F$9&lt;8/24</formula>
    </cfRule>
  </conditionalFormatting>
  <conditionalFormatting sqref="F84:AF84">
    <cfRule type="expression" dxfId="3036" priority="110">
      <formula>F$9&gt;=20/24</formula>
    </cfRule>
    <cfRule type="expression" dxfId="3035" priority="111">
      <formula>AND(F$9&gt;=14/24,F$9&lt;20/24)</formula>
    </cfRule>
    <cfRule type="expression" dxfId="3034" priority="112">
      <formula>AND(F$9&gt;=8/24,F$9&lt;14/24)</formula>
    </cfRule>
    <cfRule type="expression" dxfId="3033" priority="113">
      <formula>F$9&lt;8/24</formula>
    </cfRule>
  </conditionalFormatting>
  <conditionalFormatting sqref="F78:AF78 B72:AF72">
    <cfRule type="expression" dxfId="3032" priority="125">
      <formula>B$9&gt;=20/24</formula>
    </cfRule>
    <cfRule type="expression" dxfId="3031" priority="126">
      <formula>AND(B$9&gt;=14/24,B$9&lt;20/24)</formula>
    </cfRule>
    <cfRule type="expression" dxfId="3030" priority="127">
      <formula>AND(B$9&gt;=8/24,B$9&lt;14/24)</formula>
    </cfRule>
    <cfRule type="expression" dxfId="3029" priority="128">
      <formula>B$9&lt;8/24</formula>
    </cfRule>
  </conditionalFormatting>
  <conditionalFormatting sqref="F79:AF81">
    <cfRule type="expression" dxfId="3028" priority="133">
      <formula>F$9&gt;=20/24</formula>
    </cfRule>
    <cfRule type="expression" dxfId="3027" priority="134">
      <formula>AND(F$9&gt;=14/24,F$9&lt;20/24)</formula>
    </cfRule>
    <cfRule type="expression" dxfId="3026" priority="135">
      <formula>AND(F$9&gt;=8/24,F$9&lt;14/24)</formula>
    </cfRule>
    <cfRule type="expression" dxfId="3025" priority="136">
      <formula>F$9&lt;8/24</formula>
    </cfRule>
  </conditionalFormatting>
  <conditionalFormatting sqref="L84:AF84">
    <cfRule type="expression" dxfId="3024" priority="129">
      <formula>L$9&gt;=20/24</formula>
    </cfRule>
    <cfRule type="expression" dxfId="3023" priority="130">
      <formula>AND(L$9&gt;=14/24,L$9&lt;20/24)</formula>
    </cfRule>
    <cfRule type="expression" dxfId="3022" priority="131">
      <formula>AND(L$9&gt;=8/24,L$9&lt;14/24)</formula>
    </cfRule>
    <cfRule type="expression" dxfId="3021" priority="132">
      <formula>L$9&lt;8/24</formula>
    </cfRule>
  </conditionalFormatting>
  <conditionalFormatting sqref="M8 S8 AB8">
    <cfRule type="expression" dxfId="3020" priority="182">
      <formula>AND(N$9&gt;=14/24,N$9&lt;20/24)</formula>
    </cfRule>
    <cfRule type="expression" dxfId="3019" priority="183">
      <formula>AND(N$9&gt;=8/24,N$9&lt;14/24)</formula>
    </cfRule>
    <cfRule type="expression" dxfId="3018" priority="184">
      <formula>N$9&lt;8/24</formula>
    </cfRule>
  </conditionalFormatting>
  <conditionalFormatting sqref="M79:AF83">
    <cfRule type="expression" dxfId="3017" priority="137">
      <formula>M$9&gt;=20/24</formula>
    </cfRule>
    <cfRule type="expression" dxfId="3016" priority="138">
      <formula>AND(M$9&gt;=14/24,M$9&lt;20/24)</formula>
    </cfRule>
    <cfRule type="expression" dxfId="3015" priority="139">
      <formula>AND(M$9&gt;=8/24,M$9&lt;14/24)</formula>
    </cfRule>
    <cfRule type="expression" dxfId="3014" priority="140">
      <formula>M$9&lt;8/24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013" priority="181">
      <formula>N$9&gt;=20/24</formula>
    </cfRule>
  </conditionalFormatting>
  <conditionalFormatting sqref="S8">
    <cfRule type="expression" dxfId="3012" priority="172">
      <formula>U$9&gt;=20/24</formula>
    </cfRule>
    <cfRule type="expression" dxfId="3011" priority="173">
      <formula>AND(U$9&gt;=14/24,U$9&lt;20/24)</formula>
    </cfRule>
    <cfRule type="expression" dxfId="3010" priority="174">
      <formula>AND(U$9&gt;=8/24,U$9&lt;14/24)</formula>
    </cfRule>
    <cfRule type="expression" dxfId="3009" priority="175">
      <formula>U$9&lt;8/24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66:AE70 B54:AF62 AF66:AF69">
    <cfRule type="expression" dxfId="3008" priority="119">
      <formula>B54&gt;$AG54</formula>
    </cfRule>
  </conditionalFormatting>
  <conditionalFormatting sqref="AB8">
    <cfRule type="expression" dxfId="3007" priority="168">
      <formula>AD$9&gt;=20/24</formula>
    </cfRule>
    <cfRule type="expression" dxfId="3006" priority="169">
      <formula>AND(AD$9&gt;=14/24,AD$9&lt;20/24)</formula>
    </cfRule>
    <cfRule type="expression" dxfId="3005" priority="170">
      <formula>AND(AD$9&gt;=8/24,AD$9&lt;14/24)</formula>
    </cfRule>
    <cfRule type="expression" dxfId="3004" priority="171">
      <formula>AD$9&lt;8/24</formula>
    </cfRule>
  </conditionalFormatting>
  <conditionalFormatting sqref="AG78">
    <cfRule type="expression" dxfId="3003" priority="147">
      <formula>AG$9&gt;=20/24</formula>
    </cfRule>
    <cfRule type="expression" dxfId="3002" priority="148">
      <formula>AND(AG$9&gt;=14/24,AG$9&lt;20/24)</formula>
    </cfRule>
    <cfRule type="expression" dxfId="3001" priority="149">
      <formula>AND(AG$9&gt;=8/24,AG$9&lt;14/24)</formula>
    </cfRule>
    <cfRule type="expression" dxfId="3000" priority="150">
      <formula>AG$9&lt;8/24</formula>
    </cfRule>
  </conditionalFormatting>
  <conditionalFormatting sqref="AG91:AG92">
    <cfRule type="expression" dxfId="2999" priority="142">
      <formula>AG91&gt;$AG91</formula>
    </cfRule>
  </conditionalFormatting>
  <conditionalFormatting sqref="AG96">
    <cfRule type="expression" dxfId="2998" priority="143">
      <formula>AG$9&gt;=20/24</formula>
    </cfRule>
    <cfRule type="expression" dxfId="2997" priority="144">
      <formula>AND(AG$9&gt;=14/24,AG$9&lt;20/24)</formula>
    </cfRule>
    <cfRule type="expression" dxfId="2996" priority="145">
      <formula>AND(AG$9&gt;=8/24,AG$9&lt;14/24)</formula>
    </cfRule>
    <cfRule type="expression" dxfId="2995" priority="146">
      <formula>AG$9&lt;8/24</formula>
    </cfRule>
  </conditionalFormatting>
  <conditionalFormatting sqref="AG113">
    <cfRule type="expression" dxfId="2994" priority="164">
      <formula>AG$9&gt;=20/24</formula>
    </cfRule>
    <cfRule type="expression" dxfId="2993" priority="165">
      <formula>AND(AG$9&gt;=14/24,AG$9&lt;20/24)</formula>
    </cfRule>
    <cfRule type="expression" dxfId="2992" priority="166">
      <formula>AND(AG$9&gt;=8/24,AG$9&lt;14/24)</formula>
    </cfRule>
    <cfRule type="expression" dxfId="2991" priority="167">
      <formula>AG$9&lt;8/24</formula>
    </cfRule>
  </conditionalFormatting>
  <conditionalFormatting sqref="AH8:AI10">
    <cfRule type="expression" dxfId="2990" priority="55">
      <formula>AH$9&gt;=20/24</formula>
    </cfRule>
    <cfRule type="expression" dxfId="2989" priority="56">
      <formula>AND(AH$9&gt;=14/24,AH$9&lt;20/24)</formula>
    </cfRule>
    <cfRule type="expression" dxfId="2988" priority="57">
      <formula>AND(AH$9&gt;=8/24,AH$9&lt;14/24)</formula>
    </cfRule>
    <cfRule type="expression" dxfId="2987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986" priority="185">
      <formula>AJ$9&gt;=20/24</formula>
    </cfRule>
    <cfRule type="expression" dxfId="2985" priority="186">
      <formula>AND(AJ$9&gt;=14/24,AJ$9&lt;20/24)</formula>
    </cfRule>
    <cfRule type="expression" dxfId="2984" priority="187">
      <formula>AND(AJ$9&gt;=8/24,AJ$9&lt;14/24)</formula>
    </cfRule>
    <cfRule type="expression" dxfId="2983" priority="188">
      <formula>AJ$9&lt;8/24</formula>
    </cfRule>
  </conditionalFormatting>
  <conditionalFormatting sqref="AL99:AN99 AL105:AN105">
    <cfRule type="expression" dxfId="2982" priority="157">
      <formula>AL$9&gt;=20/24</formula>
    </cfRule>
    <cfRule type="expression" dxfId="2981" priority="158">
      <formula>AND(AL$9&gt;=14/24,AL$9&lt;20/24)</formula>
    </cfRule>
    <cfRule type="expression" dxfId="2980" priority="159">
      <formula>AND(AL$9&gt;=8/24,AL$9&lt;14/24)</formula>
    </cfRule>
    <cfRule type="expression" dxfId="2979" priority="160">
      <formula>AL$9&lt;8/24</formula>
    </cfRule>
  </conditionalFormatting>
  <conditionalFormatting sqref="AM15:AM21 AN16:AR21">
    <cfRule type="expression" dxfId="2978" priority="81">
      <formula>AX$9&gt;=20/24</formula>
    </cfRule>
    <cfRule type="expression" dxfId="2977" priority="82">
      <formula>AND(AX$9&gt;=14/24,AX$9&lt;20/24)</formula>
    </cfRule>
    <cfRule type="expression" dxfId="2976" priority="83">
      <formula>AND(AX$9&gt;=8/24,AX$9&lt;14/24)</formula>
    </cfRule>
    <cfRule type="expression" dxfId="2975" priority="84">
      <formula>AX$9&lt;8/24</formula>
    </cfRule>
  </conditionalFormatting>
  <conditionalFormatting sqref="AN100:AN103">
    <cfRule type="expression" dxfId="2974" priority="153">
      <formula>AN$9&gt;=20/24</formula>
    </cfRule>
    <cfRule type="expression" dxfId="2973" priority="154">
      <formula>AND(AN$9&gt;=14/24,AN$9&lt;20/24)</formula>
    </cfRule>
    <cfRule type="expression" dxfId="2972" priority="155">
      <formula>AND(AN$9&gt;=8/24,AN$9&lt;14/24)</formula>
    </cfRule>
    <cfRule type="expression" dxfId="2971" priority="156">
      <formula>AN$9&lt;8/24</formula>
    </cfRule>
  </conditionalFormatting>
  <conditionalFormatting sqref="AN15:AR15">
    <cfRule type="expression" dxfId="2970" priority="69">
      <formula>U$9&gt;=20/24</formula>
    </cfRule>
    <cfRule type="expression" dxfId="2969" priority="70">
      <formula>AND(U$9&gt;=14/24,U$9&lt;20/24)</formula>
    </cfRule>
    <cfRule type="expression" dxfId="2968" priority="71">
      <formula>AND(U$9&gt;=8/24,U$9&lt;14/24)</formula>
    </cfRule>
    <cfRule type="expression" dxfId="2967" priority="72">
      <formula>U$9&lt;8/24</formula>
    </cfRule>
  </conditionalFormatting>
  <conditionalFormatting sqref="AS15">
    <cfRule type="expression" dxfId="2966" priority="77">
      <formula>AA$9&gt;=20/24</formula>
    </cfRule>
    <cfRule type="expression" dxfId="2965" priority="78">
      <formula>AND(AA$9&gt;=14/24,AA$9&lt;20/24)</formula>
    </cfRule>
    <cfRule type="expression" dxfId="2964" priority="79">
      <formula>AND(AA$9&gt;=8/24,AA$9&lt;14/24)</formula>
    </cfRule>
    <cfRule type="expression" dxfId="2963" priority="80">
      <formula>AA$9&lt;8/24</formula>
    </cfRule>
  </conditionalFormatting>
  <conditionalFormatting sqref="AS16:AS21">
    <cfRule type="expression" dxfId="2962" priority="85">
      <formula>BE$9&gt;=20/24</formula>
    </cfRule>
    <cfRule type="expression" dxfId="2961" priority="86">
      <formula>AND(BE$9&gt;=14/24,BE$9&lt;20/24)</formula>
    </cfRule>
    <cfRule type="expression" dxfId="2960" priority="87">
      <formula>AND(BE$9&gt;=8/24,BE$9&lt;14/24)</formula>
    </cfRule>
    <cfRule type="expression" dxfId="2959" priority="88">
      <formula>BE$9&lt;8/24</formula>
    </cfRule>
  </conditionalFormatting>
  <conditionalFormatting sqref="AT15 AX15:BJ15">
    <cfRule type="expression" dxfId="2958" priority="89">
      <formula>AC$9&gt;=20/24</formula>
    </cfRule>
    <cfRule type="expression" dxfId="2957" priority="90">
      <formula>AND(AC$9&gt;=14/24,AC$9&lt;20/24)</formula>
    </cfRule>
    <cfRule type="expression" dxfId="2956" priority="91">
      <formula>AND(AC$9&gt;=8/24,AC$9&lt;14/24)</formula>
    </cfRule>
    <cfRule type="expression" dxfId="2955" priority="92">
      <formula>AC$9&lt;8/24</formula>
    </cfRule>
  </conditionalFormatting>
  <conditionalFormatting sqref="AT16:AT21">
    <cfRule type="expression" dxfId="2954" priority="93">
      <formula>BG$9&gt;=20/24</formula>
    </cfRule>
    <cfRule type="expression" dxfId="2953" priority="94">
      <formula>AND(BG$9&gt;=14/24,BG$9&lt;20/24)</formula>
    </cfRule>
    <cfRule type="expression" dxfId="2952" priority="95">
      <formula>AND(BG$9&gt;=8/24,BG$9&lt;14/24)</formula>
    </cfRule>
    <cfRule type="expression" dxfId="2951" priority="96">
      <formula>BG$9&lt;8/24</formula>
    </cfRule>
  </conditionalFormatting>
  <conditionalFormatting sqref="AU15:AV15">
    <cfRule type="expression" dxfId="2950" priority="97">
      <formula>AE$9&gt;=20/24</formula>
    </cfRule>
    <cfRule type="expression" dxfId="2949" priority="98">
      <formula>AND(AE$9&gt;=14/24,AE$9&lt;20/24)</formula>
    </cfRule>
    <cfRule type="expression" dxfId="2948" priority="99">
      <formula>AND(AE$9&gt;=8/24,AE$9&lt;14/24)</formula>
    </cfRule>
    <cfRule type="expression" dxfId="2947" priority="100">
      <formula>AE$9&lt;8/24</formula>
    </cfRule>
  </conditionalFormatting>
  <conditionalFormatting sqref="AU16:BJ21">
    <cfRule type="expression" dxfId="2946" priority="101">
      <formula>BI$9&gt;=20/24</formula>
    </cfRule>
    <cfRule type="expression" dxfId="2945" priority="102">
      <formula>AND(BI$9&gt;=14/24,BI$9&lt;20/24)</formula>
    </cfRule>
    <cfRule type="expression" dxfId="2944" priority="103">
      <formula>AND(BI$9&gt;=8/24,BI$9&lt;14/24)</formula>
    </cfRule>
    <cfRule type="expression" dxfId="2943" priority="104">
      <formula>BI$9&lt;8/24</formula>
    </cfRule>
  </conditionalFormatting>
  <conditionalFormatting sqref="AW15">
    <cfRule type="expression" dxfId="2942" priority="73">
      <formula>B$9&gt;=20/24</formula>
    </cfRule>
    <cfRule type="expression" dxfId="2941" priority="74">
      <formula>AND(B$9&gt;=14/24,B$9&lt;20/24)</formula>
    </cfRule>
    <cfRule type="expression" dxfId="2940" priority="75">
      <formula>AND(B$9&gt;=8/24,B$9&lt;14/24)</formula>
    </cfRule>
    <cfRule type="expression" dxfId="2939" priority="76">
      <formula>B$9&lt;8/24</formula>
    </cfRule>
  </conditionalFormatting>
  <conditionalFormatting sqref="A73">
    <cfRule type="expression" dxfId="2938" priority="24">
      <formula>$AH73=0</formula>
    </cfRule>
  </conditionalFormatting>
  <conditionalFormatting sqref="B97:B107 B137:B152 B109:B112 B125:B134 B154:B159 C126:L133 C137:L151 B11:AF13">
    <cfRule type="expression" dxfId="2937" priority="20">
      <formula>B$9&gt;=20/24</formula>
    </cfRule>
  </conditionalFormatting>
  <conditionalFormatting sqref="B97:B107 B137:B152 B109:B112 B125:B134 B154:B159 C126:L133 C137:L151 B11:AF13">
    <cfRule type="expression" dxfId="2936" priority="21">
      <formula>AND(B$9&gt;=14/24,B$9&lt;20/24)</formula>
    </cfRule>
    <cfRule type="expression" dxfId="2935" priority="22">
      <formula>AND(B$9&gt;=8/24,B$9&lt;14/24)</formula>
    </cfRule>
    <cfRule type="expression" dxfId="2934" priority="23">
      <formula>B$9&lt;8/24</formula>
    </cfRule>
  </conditionalFormatting>
  <conditionalFormatting sqref="B14:AF28">
    <cfRule type="expression" dxfId="2933" priority="10">
      <formula>B14&gt;$AG14*1</formula>
    </cfRule>
    <cfRule type="expression" dxfId="2932" priority="11">
      <formula>B$9&gt;=20/24</formula>
    </cfRule>
    <cfRule type="expression" dxfId="2931" priority="12">
      <formula>AND(B$9&gt;=14/24,B$9&lt;20/24)</formula>
    </cfRule>
    <cfRule type="expression" dxfId="2930" priority="13">
      <formula>AND(B$9&gt;=8/24,B$9&lt;14/24)</formula>
    </cfRule>
    <cfRule type="expression" dxfId="2929" priority="14">
      <formula>B$9&lt;8/24</formula>
    </cfRule>
  </conditionalFormatting>
  <conditionalFormatting sqref="B161:B167">
    <cfRule type="expression" dxfId="2928" priority="15">
      <formula>B$9&gt;=20/24</formula>
    </cfRule>
    <cfRule type="expression" dxfId="2927" priority="16">
      <formula>AND(B$9&gt;=14/24,B$9&lt;20/24)</formula>
    </cfRule>
    <cfRule type="expression" dxfId="2926" priority="17">
      <formula>AND(B$9&gt;=8/24,B$9&lt;14/24)</formula>
    </cfRule>
    <cfRule type="expression" dxfId="2925" priority="18">
      <formula>B$9&lt;8/24</formula>
    </cfRule>
  </conditionalFormatting>
  <conditionalFormatting sqref="B169:B274">
    <cfRule type="expression" dxfId="2924" priority="6">
      <formula>B$9&gt;=20/24</formula>
    </cfRule>
    <cfRule type="expression" dxfId="2923" priority="7">
      <formula>AND(B$9&gt;=14/24,B$9&lt;20/24)</formula>
    </cfRule>
    <cfRule type="expression" dxfId="2922" priority="8">
      <formula>AND(B$9&gt;=8/24,B$9&lt;14/24)</formula>
    </cfRule>
    <cfRule type="expression" dxfId="2921" priority="9">
      <formula>B$9&lt;8/24</formula>
    </cfRule>
  </conditionalFormatting>
  <conditionalFormatting sqref="B11:AF13">
    <cfRule type="expression" dxfId="2920" priority="19">
      <formula>B11&gt;$AG11*1</formula>
    </cfRule>
  </conditionalFormatting>
  <conditionalFormatting sqref="A153">
    <cfRule type="expression" dxfId="2919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2918" priority="1">
      <formula>AL$9&gt;=20/24</formula>
    </cfRule>
  </conditionalFormatting>
  <conditionalFormatting sqref="AL153">
    <cfRule type="expression" dxfId="2917" priority="2">
      <formula>AND(AL$9&gt;=14/24,AL$9&lt;20/24)</formula>
    </cfRule>
    <cfRule type="expression" dxfId="2916" priority="3">
      <formula>AND(AL$9&gt;=8/24,AL$9&lt;14/24)</formula>
    </cfRule>
    <cfRule type="expression" dxfId="2915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CJ305"/>
  <sheetViews>
    <sheetView zoomScale="112" zoomScaleNormal="112" workbookViewId="0">
      <pane xSplit="1" ySplit="10" topLeftCell="R77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S105" sqref="S105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9.5703125" style="1" bestFit="1" customWidth="1"/>
    <col min="37" max="37" width="7.5703125" style="1" bestFit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2080/10/9</v>
      </c>
      <c r="C4" s="250"/>
      <c r="D4" s="250"/>
      <c r="E4" s="251" t="str">
        <f ca="1">"2080/"&amp;"10/"&amp;INT(MID(CELL("filename",G6),FIND("]",CELL("filename",G6))+1,200))</f>
        <v>2080/10/9</v>
      </c>
      <c r="F4" s="251"/>
      <c r="G4" s="251"/>
      <c r="H4" s="251" t="str">
        <f ca="1">TEXT(E4,"dddd")</f>
        <v>Wednesday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102.80000000000001</v>
      </c>
      <c r="C5" s="30">
        <f t="shared" si="0"/>
        <v>106.2</v>
      </c>
      <c r="D5" s="30">
        <f t="shared" si="0"/>
        <v>94.2</v>
      </c>
      <c r="E5" s="30">
        <f t="shared" si="0"/>
        <v>96.8</v>
      </c>
      <c r="F5" s="30">
        <f t="shared" si="0"/>
        <v>95.1</v>
      </c>
      <c r="G5" s="30">
        <f t="shared" si="0"/>
        <v>90.5</v>
      </c>
      <c r="H5" s="30">
        <f t="shared" si="0"/>
        <v>83.6</v>
      </c>
      <c r="I5" s="30">
        <f t="shared" si="0"/>
        <v>94.5</v>
      </c>
      <c r="J5" s="30">
        <f t="shared" si="0"/>
        <v>111.1</v>
      </c>
      <c r="K5" s="30">
        <f t="shared" si="0"/>
        <v>110.19999999999999</v>
      </c>
      <c r="L5" s="30">
        <f t="shared" si="0"/>
        <v>0</v>
      </c>
      <c r="M5" s="30">
        <f t="shared" si="0"/>
        <v>118</v>
      </c>
      <c r="N5" s="30">
        <f t="shared" si="0"/>
        <v>122.7</v>
      </c>
      <c r="O5" s="30">
        <f t="shared" si="0"/>
        <v>122.7</v>
      </c>
      <c r="P5" s="30">
        <f t="shared" si="0"/>
        <v>122.7</v>
      </c>
      <c r="Q5" s="30">
        <f t="shared" si="0"/>
        <v>122.2</v>
      </c>
      <c r="R5" s="30">
        <f t="shared" si="0"/>
        <v>103.6</v>
      </c>
      <c r="S5" s="30">
        <f t="shared" si="0"/>
        <v>78.599999999999994</v>
      </c>
      <c r="T5" s="30">
        <f t="shared" si="0"/>
        <v>0</v>
      </c>
      <c r="U5" s="30">
        <f t="shared" si="0"/>
        <v>73.199999999999989</v>
      </c>
      <c r="V5" s="30">
        <f t="shared" si="0"/>
        <v>275.29999999999995</v>
      </c>
      <c r="W5" s="30">
        <f t="shared" si="0"/>
        <v>90.8</v>
      </c>
      <c r="X5" s="30">
        <f t="shared" si="0"/>
        <v>90.8</v>
      </c>
      <c r="Y5" s="30">
        <f t="shared" si="0"/>
        <v>90.8</v>
      </c>
      <c r="Z5" s="30">
        <f t="shared" si="0"/>
        <v>80.599999999999994</v>
      </c>
      <c r="AA5" s="30">
        <f>AB108</f>
        <v>80.599999999999994</v>
      </c>
      <c r="AB5" s="30">
        <f t="shared" si="0"/>
        <v>80.599999999999994</v>
      </c>
      <c r="AC5" s="30">
        <f t="shared" si="0"/>
        <v>80.599999999999994</v>
      </c>
      <c r="AD5" s="30">
        <f t="shared" si="0"/>
        <v>96.6</v>
      </c>
      <c r="AE5" s="30">
        <f t="shared" si="0"/>
        <v>91.3</v>
      </c>
      <c r="AF5" s="30">
        <f>B108</f>
        <v>103.4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1934.6999999999996</v>
      </c>
      <c r="C7" s="35">
        <f t="shared" si="1"/>
        <v>2020.3999999999996</v>
      </c>
      <c r="D7" s="35">
        <f t="shared" si="1"/>
        <v>1964.7999999999993</v>
      </c>
      <c r="E7" s="35">
        <f t="shared" si="1"/>
        <v>1894.7999999999993</v>
      </c>
      <c r="F7" s="35">
        <f t="shared" si="1"/>
        <v>1880.1999999999998</v>
      </c>
      <c r="G7" s="35">
        <f t="shared" si="1"/>
        <v>1866.0999999999997</v>
      </c>
      <c r="H7" s="35">
        <f t="shared" si="1"/>
        <v>1824.3999999999999</v>
      </c>
      <c r="I7" s="35">
        <f t="shared" si="1"/>
        <v>1796.5999999999997</v>
      </c>
      <c r="J7" s="35">
        <f t="shared" si="1"/>
        <v>1840.1</v>
      </c>
      <c r="K7" s="35">
        <f t="shared" si="1"/>
        <v>1883.6</v>
      </c>
      <c r="L7" s="35">
        <f t="shared" si="1"/>
        <v>1898.1999999999998</v>
      </c>
      <c r="M7" s="35">
        <f t="shared" si="1"/>
        <v>2173.6999999999998</v>
      </c>
      <c r="N7" s="35">
        <f t="shared" si="1"/>
        <v>1859.6999999999998</v>
      </c>
      <c r="O7" s="35">
        <f t="shared" si="1"/>
        <v>1818.9999999999995</v>
      </c>
      <c r="P7" s="35">
        <f t="shared" si="1"/>
        <v>1818.9999999999995</v>
      </c>
      <c r="Q7" s="35">
        <f t="shared" si="1"/>
        <v>1864.3999999999996</v>
      </c>
      <c r="R7" s="35">
        <f t="shared" si="1"/>
        <v>1811.8999999999996</v>
      </c>
      <c r="S7" s="35">
        <f t="shared" si="1"/>
        <v>1791.7799999999997</v>
      </c>
      <c r="T7" s="35">
        <f t="shared" si="1"/>
        <v>1735.6999999999998</v>
      </c>
      <c r="U7" s="35">
        <f t="shared" si="1"/>
        <v>252</v>
      </c>
      <c r="V7" s="35">
        <f t="shared" si="1"/>
        <v>1550.6399999999996</v>
      </c>
      <c r="W7" s="35">
        <f t="shared" si="1"/>
        <v>1762.1399999999996</v>
      </c>
      <c r="X7" s="35">
        <f t="shared" si="1"/>
        <v>1608.34</v>
      </c>
      <c r="Y7" s="35">
        <f t="shared" si="1"/>
        <v>1608.34</v>
      </c>
      <c r="Z7" s="35">
        <f t="shared" si="1"/>
        <v>1593.5400000000002</v>
      </c>
      <c r="AA7" s="35">
        <f t="shared" si="1"/>
        <v>1544.54</v>
      </c>
      <c r="AB7" s="35">
        <f>AB116</f>
        <v>1544.54</v>
      </c>
      <c r="AC7" s="35">
        <f t="shared" si="1"/>
        <v>1544.54</v>
      </c>
      <c r="AD7" s="35">
        <f t="shared" si="1"/>
        <v>1544.54</v>
      </c>
      <c r="AE7" s="35">
        <f t="shared" si="1"/>
        <v>1454.5499999999997</v>
      </c>
      <c r="AF7" s="35">
        <f t="shared" si="1"/>
        <v>1472.6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2498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2173.7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</v>
      </c>
      <c r="C11" s="43">
        <v>31</v>
      </c>
      <c r="D11" s="43">
        <v>31</v>
      </c>
      <c r="E11" s="43">
        <v>31</v>
      </c>
      <c r="F11" s="43">
        <v>31</v>
      </c>
      <c r="G11" s="43">
        <v>31</v>
      </c>
      <c r="H11" s="43">
        <v>31.6</v>
      </c>
      <c r="I11" s="43">
        <v>33</v>
      </c>
      <c r="J11" s="43">
        <v>34</v>
      </c>
      <c r="K11" s="43">
        <v>34</v>
      </c>
      <c r="L11" s="43">
        <v>34</v>
      </c>
      <c r="M11" s="43">
        <v>34</v>
      </c>
      <c r="N11" s="43">
        <v>34</v>
      </c>
      <c r="O11" s="43">
        <v>34</v>
      </c>
      <c r="P11" s="43">
        <v>34</v>
      </c>
      <c r="Q11" s="43">
        <v>34</v>
      </c>
      <c r="R11" s="43">
        <v>34</v>
      </c>
      <c r="S11" s="43">
        <v>34</v>
      </c>
      <c r="T11" s="43">
        <v>34</v>
      </c>
      <c r="U11" s="44"/>
      <c r="V11" s="44">
        <v>32</v>
      </c>
      <c r="W11" s="44">
        <v>32</v>
      </c>
      <c r="X11" s="44">
        <v>32</v>
      </c>
      <c r="Y11" s="44">
        <v>32</v>
      </c>
      <c r="Z11" s="44">
        <v>32</v>
      </c>
      <c r="AA11" s="44">
        <v>32</v>
      </c>
      <c r="AB11" s="44">
        <v>32</v>
      </c>
      <c r="AC11" s="44">
        <v>32</v>
      </c>
      <c r="AD11" s="44">
        <v>32</v>
      </c>
      <c r="AE11" s="44">
        <v>32</v>
      </c>
      <c r="AF11" s="44">
        <v>32</v>
      </c>
      <c r="AG11" s="45">
        <v>86</v>
      </c>
      <c r="AH11" s="46">
        <f t="shared" ref="AH11:AH74" si="2">MAX(B11:AF11)</f>
        <v>34</v>
      </c>
      <c r="AI11" s="47">
        <f t="shared" ref="AI11:AI74" si="3">MIN(B11:AF11)</f>
        <v>31</v>
      </c>
      <c r="AJ11" s="187"/>
      <c r="AK11" s="187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24</v>
      </c>
      <c r="C12" s="43">
        <v>24</v>
      </c>
      <c r="D12" s="43">
        <v>24</v>
      </c>
      <c r="E12" s="43">
        <v>24</v>
      </c>
      <c r="F12" s="43">
        <v>24</v>
      </c>
      <c r="G12" s="43">
        <v>24</v>
      </c>
      <c r="H12" s="43">
        <v>26.9</v>
      </c>
      <c r="I12" s="43">
        <v>26.9</v>
      </c>
      <c r="J12" s="43">
        <v>26.9</v>
      </c>
      <c r="K12" s="43">
        <v>26.9</v>
      </c>
      <c r="L12" s="43">
        <v>26.9</v>
      </c>
      <c r="M12" s="43">
        <v>26.9</v>
      </c>
      <c r="N12" s="43">
        <v>26.9</v>
      </c>
      <c r="O12" s="43">
        <v>26.9</v>
      </c>
      <c r="P12" s="43">
        <v>26.9</v>
      </c>
      <c r="Q12" s="43">
        <v>26.9</v>
      </c>
      <c r="R12" s="43">
        <v>26.9</v>
      </c>
      <c r="S12" s="43">
        <v>26.9</v>
      </c>
      <c r="T12" s="43">
        <v>26.9</v>
      </c>
      <c r="U12" s="44"/>
      <c r="V12" s="44">
        <v>20.8</v>
      </c>
      <c r="W12" s="44">
        <v>20.8</v>
      </c>
      <c r="X12" s="44">
        <v>20.8</v>
      </c>
      <c r="Y12" s="44">
        <v>20.8</v>
      </c>
      <c r="Z12" s="44">
        <v>20.8</v>
      </c>
      <c r="AA12" s="44">
        <v>20.8</v>
      </c>
      <c r="AB12" s="44">
        <v>20.8</v>
      </c>
      <c r="AC12" s="44">
        <v>20.8</v>
      </c>
      <c r="AD12" s="44">
        <v>20.8</v>
      </c>
      <c r="AE12" s="44">
        <v>20.8</v>
      </c>
      <c r="AF12" s="44">
        <v>20.8</v>
      </c>
      <c r="AG12" s="48">
        <v>82</v>
      </c>
      <c r="AH12" s="46">
        <f t="shared" si="2"/>
        <v>26.9</v>
      </c>
      <c r="AI12" s="47">
        <f t="shared" si="3"/>
        <v>20.8</v>
      </c>
      <c r="AK12" s="49"/>
      <c r="AL12" s="50" t="str">
        <f ca="1">MID(CELL("filename",C7),FIND("]",CELL("filename",C7))+1,600)</f>
        <v>09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42.3</v>
      </c>
      <c r="C13" s="43">
        <v>42.3</v>
      </c>
      <c r="D13" s="43">
        <v>42.3</v>
      </c>
      <c r="E13" s="43">
        <v>42.3</v>
      </c>
      <c r="F13" s="43">
        <v>42.3</v>
      </c>
      <c r="G13" s="43">
        <v>42.3</v>
      </c>
      <c r="H13" s="43">
        <v>10</v>
      </c>
      <c r="I13" s="43">
        <v>10</v>
      </c>
      <c r="J13" s="43">
        <v>10</v>
      </c>
      <c r="K13" s="43">
        <v>10</v>
      </c>
      <c r="L13" s="43">
        <v>10</v>
      </c>
      <c r="M13" s="43">
        <v>10</v>
      </c>
      <c r="N13" s="43">
        <v>10</v>
      </c>
      <c r="O13" s="43">
        <v>10</v>
      </c>
      <c r="P13" s="43">
        <v>10</v>
      </c>
      <c r="Q13" s="43">
        <v>10</v>
      </c>
      <c r="R13" s="43">
        <v>10</v>
      </c>
      <c r="S13" s="43">
        <v>10</v>
      </c>
      <c r="T13" s="43">
        <v>10</v>
      </c>
      <c r="U13" s="44"/>
      <c r="V13" s="44">
        <v>20</v>
      </c>
      <c r="W13" s="44">
        <v>20</v>
      </c>
      <c r="X13" s="44">
        <v>20</v>
      </c>
      <c r="Y13" s="44">
        <v>20</v>
      </c>
      <c r="Z13" s="44">
        <v>20</v>
      </c>
      <c r="AA13" s="44">
        <v>20</v>
      </c>
      <c r="AB13" s="44">
        <v>20</v>
      </c>
      <c r="AC13" s="44">
        <v>20</v>
      </c>
      <c r="AD13" s="44">
        <v>20</v>
      </c>
      <c r="AE13" s="44">
        <v>20</v>
      </c>
      <c r="AF13" s="44">
        <v>20</v>
      </c>
      <c r="AG13" s="48">
        <v>78</v>
      </c>
      <c r="AH13" s="46">
        <f t="shared" si="2"/>
        <v>42.3</v>
      </c>
      <c r="AI13" s="47">
        <f t="shared" si="3"/>
        <v>10</v>
      </c>
      <c r="AK13" s="49"/>
      <c r="AL13" s="50" t="str">
        <f ca="1">"Daily Load Curve(Excluding of Export) of Nepal ("&amp;A4&amp;" "&amp;B4&amp;")"</f>
        <v>Daily Load Curve(Excluding of Export) of Nepal (Nepali Date: 2080/10/9)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40.299999999999997</v>
      </c>
      <c r="C14" s="43">
        <v>40.299999999999997</v>
      </c>
      <c r="D14" s="43">
        <v>40.299999999999997</v>
      </c>
      <c r="E14" s="43">
        <v>40.299999999999997</v>
      </c>
      <c r="F14" s="43">
        <v>40.299999999999997</v>
      </c>
      <c r="G14" s="43">
        <v>40.299999999999997</v>
      </c>
      <c r="H14" s="43">
        <v>40.299999999999997</v>
      </c>
      <c r="I14" s="43">
        <v>40.299999999999997</v>
      </c>
      <c r="J14" s="43">
        <v>40.299999999999997</v>
      </c>
      <c r="K14" s="43">
        <v>40.299999999999997</v>
      </c>
      <c r="L14" s="43">
        <v>40.299999999999997</v>
      </c>
      <c r="M14" s="43">
        <v>40.299999999999997</v>
      </c>
      <c r="N14" s="43">
        <v>40.299999999999997</v>
      </c>
      <c r="O14" s="43">
        <v>40.299999999999997</v>
      </c>
      <c r="P14" s="43">
        <v>40.299999999999997</v>
      </c>
      <c r="Q14" s="43">
        <v>40.299999999999997</v>
      </c>
      <c r="R14" s="43">
        <v>40.299999999999997</v>
      </c>
      <c r="S14" s="43">
        <v>40.299999999999997</v>
      </c>
      <c r="T14" s="43">
        <v>40.299999999999997</v>
      </c>
      <c r="U14" s="44"/>
      <c r="V14" s="44">
        <v>31</v>
      </c>
      <c r="W14" s="44">
        <v>31</v>
      </c>
      <c r="X14" s="44">
        <v>31</v>
      </c>
      <c r="Y14" s="44">
        <v>31</v>
      </c>
      <c r="Z14" s="44">
        <v>31</v>
      </c>
      <c r="AA14" s="44">
        <v>31</v>
      </c>
      <c r="AB14" s="44">
        <v>31</v>
      </c>
      <c r="AC14" s="44">
        <v>31</v>
      </c>
      <c r="AD14" s="44">
        <v>31</v>
      </c>
      <c r="AE14" s="44">
        <v>31</v>
      </c>
      <c r="AF14" s="44">
        <v>31</v>
      </c>
      <c r="AG14" s="48">
        <v>77</v>
      </c>
      <c r="AH14" s="46">
        <f t="shared" si="2"/>
        <v>40.299999999999997</v>
      </c>
      <c r="AI14" s="47">
        <f t="shared" si="3"/>
        <v>31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73.3</v>
      </c>
      <c r="C15" s="43">
        <v>73.3</v>
      </c>
      <c r="D15" s="43">
        <v>73.3</v>
      </c>
      <c r="E15" s="43">
        <v>73.3</v>
      </c>
      <c r="F15" s="43">
        <v>73.3</v>
      </c>
      <c r="G15" s="43">
        <v>73.3</v>
      </c>
      <c r="H15" s="43">
        <v>73.3</v>
      </c>
      <c r="I15" s="43">
        <v>73.3</v>
      </c>
      <c r="J15" s="43">
        <v>73.3</v>
      </c>
      <c r="K15" s="43">
        <v>73.3</v>
      </c>
      <c r="L15" s="43">
        <v>73.3</v>
      </c>
      <c r="M15" s="43">
        <v>73.3</v>
      </c>
      <c r="N15" s="43">
        <v>73.3</v>
      </c>
      <c r="O15" s="43">
        <v>73.3</v>
      </c>
      <c r="P15" s="43">
        <v>73.3</v>
      </c>
      <c r="Q15" s="43">
        <v>73.3</v>
      </c>
      <c r="R15" s="43">
        <v>73.3</v>
      </c>
      <c r="S15" s="43">
        <v>73.3</v>
      </c>
      <c r="T15" s="43">
        <v>73.3</v>
      </c>
      <c r="U15" s="44"/>
      <c r="V15" s="44">
        <v>70.2</v>
      </c>
      <c r="W15" s="44">
        <v>70.2</v>
      </c>
      <c r="X15" s="44">
        <v>70.2</v>
      </c>
      <c r="Y15" s="44">
        <v>70.2</v>
      </c>
      <c r="Z15" s="44">
        <v>70.2</v>
      </c>
      <c r="AA15" s="44">
        <v>70.2</v>
      </c>
      <c r="AB15" s="44">
        <v>70.2</v>
      </c>
      <c r="AC15" s="44">
        <v>70.2</v>
      </c>
      <c r="AD15" s="44">
        <v>70.2</v>
      </c>
      <c r="AE15" s="44">
        <v>70.2</v>
      </c>
      <c r="AF15" s="44">
        <v>70.2</v>
      </c>
      <c r="AG15" s="48">
        <v>73</v>
      </c>
      <c r="AH15" s="46">
        <f t="shared" si="2"/>
        <v>73.3</v>
      </c>
      <c r="AI15" s="47">
        <f t="shared" si="3"/>
        <v>70.2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50.3</v>
      </c>
      <c r="C16" s="43">
        <v>50.3</v>
      </c>
      <c r="D16" s="43">
        <v>50.3</v>
      </c>
      <c r="E16" s="43">
        <v>50.3</v>
      </c>
      <c r="F16" s="43">
        <v>50.3</v>
      </c>
      <c r="G16" s="43">
        <v>50.3</v>
      </c>
      <c r="H16" s="43">
        <v>50.3</v>
      </c>
      <c r="I16" s="43">
        <v>50.3</v>
      </c>
      <c r="J16" s="43">
        <v>50.3</v>
      </c>
      <c r="K16" s="43">
        <v>50.3</v>
      </c>
      <c r="L16" s="43">
        <v>50.3</v>
      </c>
      <c r="M16" s="43">
        <v>50.3</v>
      </c>
      <c r="N16" s="43">
        <v>50.3</v>
      </c>
      <c r="O16" s="43">
        <v>50.3</v>
      </c>
      <c r="P16" s="43">
        <v>50.3</v>
      </c>
      <c r="Q16" s="43">
        <v>50.3</v>
      </c>
      <c r="R16" s="43">
        <v>50.3</v>
      </c>
      <c r="S16" s="43">
        <v>50.3</v>
      </c>
      <c r="T16" s="43">
        <v>50.3</v>
      </c>
      <c r="U16" s="44"/>
      <c r="V16" s="44">
        <v>16.3</v>
      </c>
      <c r="W16" s="44">
        <v>16.3</v>
      </c>
      <c r="X16" s="44">
        <v>16.3</v>
      </c>
      <c r="Y16" s="44">
        <v>16.3</v>
      </c>
      <c r="Z16" s="44">
        <v>16.3</v>
      </c>
      <c r="AA16" s="44">
        <v>16.3</v>
      </c>
      <c r="AB16" s="44">
        <v>16.3</v>
      </c>
      <c r="AC16" s="44">
        <v>16.3</v>
      </c>
      <c r="AD16" s="44">
        <v>16.3</v>
      </c>
      <c r="AE16" s="44">
        <v>16.3</v>
      </c>
      <c r="AF16" s="44">
        <v>16.3</v>
      </c>
      <c r="AG16" s="48">
        <v>71</v>
      </c>
      <c r="AH16" s="46">
        <f t="shared" si="2"/>
        <v>50.3</v>
      </c>
      <c r="AI16" s="47">
        <f t="shared" si="3"/>
        <v>16.3</v>
      </c>
      <c r="AK16" s="49"/>
      <c r="AL16" s="52" t="s">
        <v>7</v>
      </c>
      <c r="AM16" s="57">
        <f t="shared" ref="AM16:AR16" si="4">B71</f>
        <v>1274.4999999999995</v>
      </c>
      <c r="AN16" s="57">
        <f t="shared" si="4"/>
        <v>1274.4999999999995</v>
      </c>
      <c r="AO16" s="57">
        <f t="shared" si="4"/>
        <v>1274.4999999999995</v>
      </c>
      <c r="AP16" s="57">
        <f t="shared" si="4"/>
        <v>1274.4999999999995</v>
      </c>
      <c r="AQ16" s="57">
        <f t="shared" si="4"/>
        <v>1274.4999999999995</v>
      </c>
      <c r="AR16" s="57">
        <f t="shared" si="4"/>
        <v>1274.4999999999995</v>
      </c>
      <c r="AS16" s="57">
        <f>I71</f>
        <v>1190.3999999999999</v>
      </c>
      <c r="AT16" s="57">
        <f>K71</f>
        <v>1190.3999999999999</v>
      </c>
      <c r="AU16" s="57">
        <f t="shared" ref="AU16:BD16" si="5">M71</f>
        <v>1190.3999999999999</v>
      </c>
      <c r="AV16" s="57">
        <f t="shared" si="5"/>
        <v>1190.3999999999999</v>
      </c>
      <c r="AW16" s="57">
        <f t="shared" si="5"/>
        <v>1190.3999999999999</v>
      </c>
      <c r="AX16" s="57">
        <f t="shared" si="5"/>
        <v>1190.3999999999999</v>
      </c>
      <c r="AY16" s="57">
        <f t="shared" si="5"/>
        <v>1190.3999999999999</v>
      </c>
      <c r="AZ16" s="57">
        <f t="shared" si="5"/>
        <v>1190.3999999999999</v>
      </c>
      <c r="BA16" s="57">
        <f t="shared" si="5"/>
        <v>1190.3999999999999</v>
      </c>
      <c r="BB16" s="57">
        <f t="shared" si="5"/>
        <v>1190.3999999999999</v>
      </c>
      <c r="BC16" s="57">
        <f t="shared" si="5"/>
        <v>250</v>
      </c>
      <c r="BD16" s="57">
        <f t="shared" si="5"/>
        <v>1056.5</v>
      </c>
      <c r="BE16" s="58">
        <f>X71</f>
        <v>1056.5</v>
      </c>
      <c r="BF16" s="58">
        <f>Z71</f>
        <v>1056.5</v>
      </c>
      <c r="BG16" s="58">
        <f>AB71</f>
        <v>1056.5</v>
      </c>
      <c r="BH16" s="58">
        <f>AD71</f>
        <v>1056.5</v>
      </c>
      <c r="BI16" s="58">
        <f>AE71</f>
        <v>1056.5</v>
      </c>
      <c r="BJ16" s="58">
        <f>AF71</f>
        <v>1056.5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49.9</v>
      </c>
      <c r="C17" s="44">
        <v>49.9</v>
      </c>
      <c r="D17" s="44">
        <v>49.9</v>
      </c>
      <c r="E17" s="44">
        <v>49.9</v>
      </c>
      <c r="F17" s="44">
        <v>49.9</v>
      </c>
      <c r="G17" s="44">
        <v>49.9</v>
      </c>
      <c r="H17" s="44">
        <v>16.3</v>
      </c>
      <c r="I17" s="44">
        <v>16.3</v>
      </c>
      <c r="J17" s="44">
        <v>16.3</v>
      </c>
      <c r="K17" s="44">
        <v>16.3</v>
      </c>
      <c r="L17" s="44">
        <v>16.3</v>
      </c>
      <c r="M17" s="44">
        <v>16.3</v>
      </c>
      <c r="N17" s="44">
        <v>16.3</v>
      </c>
      <c r="O17" s="44">
        <v>16.3</v>
      </c>
      <c r="P17" s="44">
        <v>16.3</v>
      </c>
      <c r="Q17" s="44">
        <v>16.3</v>
      </c>
      <c r="R17" s="44">
        <v>16.3</v>
      </c>
      <c r="S17" s="44">
        <v>16.3</v>
      </c>
      <c r="T17" s="44">
        <v>16.3</v>
      </c>
      <c r="U17" s="44"/>
      <c r="V17" s="44">
        <v>21</v>
      </c>
      <c r="W17" s="44">
        <v>21</v>
      </c>
      <c r="X17" s="44">
        <v>21</v>
      </c>
      <c r="Y17" s="44">
        <v>21</v>
      </c>
      <c r="Z17" s="44">
        <v>21</v>
      </c>
      <c r="AA17" s="44">
        <v>21</v>
      </c>
      <c r="AB17" s="44">
        <v>21</v>
      </c>
      <c r="AC17" s="44">
        <v>21</v>
      </c>
      <c r="AD17" s="44">
        <v>21</v>
      </c>
      <c r="AE17" s="44">
        <v>21</v>
      </c>
      <c r="AF17" s="44">
        <v>21</v>
      </c>
      <c r="AG17" s="45">
        <v>54</v>
      </c>
      <c r="AH17" s="46">
        <f t="shared" si="2"/>
        <v>49.9</v>
      </c>
      <c r="AI17" s="47">
        <f t="shared" si="3"/>
        <v>16.3</v>
      </c>
      <c r="AK17" s="49"/>
      <c r="AL17" s="52" t="s">
        <v>29</v>
      </c>
      <c r="AM17" s="57">
        <f t="shared" ref="AM17:AR17" si="6">B78</f>
        <v>686</v>
      </c>
      <c r="AN17" s="57">
        <f t="shared" si="6"/>
        <v>686</v>
      </c>
      <c r="AO17" s="57">
        <f t="shared" si="6"/>
        <v>686</v>
      </c>
      <c r="AP17" s="57">
        <f t="shared" si="6"/>
        <v>686</v>
      </c>
      <c r="AQ17" s="57">
        <f t="shared" si="6"/>
        <v>672.8</v>
      </c>
      <c r="AR17" s="57">
        <f t="shared" si="6"/>
        <v>674</v>
      </c>
      <c r="AS17" s="57">
        <f>I78</f>
        <v>630.9</v>
      </c>
      <c r="AT17" s="57">
        <f>K78</f>
        <v>630.9</v>
      </c>
      <c r="AU17" s="57">
        <f t="shared" ref="AU17:BD17" si="7">M78</f>
        <v>630.9</v>
      </c>
      <c r="AV17" s="57">
        <f t="shared" si="7"/>
        <v>630.9</v>
      </c>
      <c r="AW17" s="57">
        <f t="shared" si="7"/>
        <v>630.9</v>
      </c>
      <c r="AX17" s="57">
        <f t="shared" si="7"/>
        <v>630.9</v>
      </c>
      <c r="AY17" s="57">
        <f t="shared" si="7"/>
        <v>630.9</v>
      </c>
      <c r="AZ17" s="57">
        <f t="shared" si="7"/>
        <v>630.9</v>
      </c>
      <c r="BA17" s="57">
        <f t="shared" si="7"/>
        <v>630.9</v>
      </c>
      <c r="BB17" s="57">
        <f t="shared" si="7"/>
        <v>630.9</v>
      </c>
      <c r="BC17" s="57">
        <f t="shared" si="7"/>
        <v>0</v>
      </c>
      <c r="BD17" s="57">
        <f t="shared" si="7"/>
        <v>612.6</v>
      </c>
      <c r="BE17" s="58">
        <f>X78</f>
        <v>612.6</v>
      </c>
      <c r="BF17" s="58">
        <f>Z78</f>
        <v>612.6</v>
      </c>
      <c r="BG17" s="58">
        <f>AB78</f>
        <v>575.6</v>
      </c>
      <c r="BH17" s="58">
        <f>AD78</f>
        <v>575.6</v>
      </c>
      <c r="BI17" s="58">
        <f>AE78</f>
        <v>547.29999999999995</v>
      </c>
      <c r="BJ17" s="58">
        <f>AF78</f>
        <v>549.09999999999991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22.9</v>
      </c>
      <c r="C18" s="44">
        <v>22.9</v>
      </c>
      <c r="D18" s="44">
        <v>22.9</v>
      </c>
      <c r="E18" s="44">
        <v>22.9</v>
      </c>
      <c r="F18" s="44">
        <v>22.9</v>
      </c>
      <c r="G18" s="44">
        <v>22.9</v>
      </c>
      <c r="H18" s="44">
        <v>22.9</v>
      </c>
      <c r="I18" s="44">
        <v>22.9</v>
      </c>
      <c r="J18" s="44">
        <v>22.9</v>
      </c>
      <c r="K18" s="44">
        <v>22.9</v>
      </c>
      <c r="L18" s="44">
        <v>22.9</v>
      </c>
      <c r="M18" s="44">
        <v>22.9</v>
      </c>
      <c r="N18" s="44">
        <v>22.9</v>
      </c>
      <c r="O18" s="44">
        <v>22.9</v>
      </c>
      <c r="P18" s="44">
        <v>22.9</v>
      </c>
      <c r="Q18" s="44">
        <v>22.9</v>
      </c>
      <c r="R18" s="44">
        <v>22.9</v>
      </c>
      <c r="S18" s="44">
        <v>22.9</v>
      </c>
      <c r="T18" s="44">
        <v>22.9</v>
      </c>
      <c r="U18" s="44"/>
      <c r="V18" s="44">
        <v>18.399999999999999</v>
      </c>
      <c r="W18" s="44">
        <v>18.399999999999999</v>
      </c>
      <c r="X18" s="44">
        <v>18.399999999999999</v>
      </c>
      <c r="Y18" s="44">
        <v>18.399999999999999</v>
      </c>
      <c r="Z18" s="44">
        <v>18.399999999999999</v>
      </c>
      <c r="AA18" s="44">
        <v>18.399999999999999</v>
      </c>
      <c r="AB18" s="44">
        <v>18.399999999999999</v>
      </c>
      <c r="AC18" s="44">
        <v>18.399999999999999</v>
      </c>
      <c r="AD18" s="44">
        <v>18.399999999999999</v>
      </c>
      <c r="AE18" s="44">
        <v>18.399999999999999</v>
      </c>
      <c r="AF18" s="44">
        <v>18.399999999999999</v>
      </c>
      <c r="AG18" s="48">
        <v>52.465000000000003</v>
      </c>
      <c r="AH18" s="46">
        <f t="shared" si="2"/>
        <v>22.9</v>
      </c>
      <c r="AI18" s="47">
        <f t="shared" si="3"/>
        <v>18.399999999999999</v>
      </c>
      <c r="AK18" s="49"/>
      <c r="AL18" s="52" t="s">
        <v>31</v>
      </c>
      <c r="AM18" s="57">
        <f t="shared" ref="AM18:AR18" si="8">B92</f>
        <v>346.1</v>
      </c>
      <c r="AN18" s="57">
        <f t="shared" si="8"/>
        <v>346.1</v>
      </c>
      <c r="AO18" s="57">
        <f t="shared" si="8"/>
        <v>346.1</v>
      </c>
      <c r="AP18" s="57">
        <f t="shared" si="8"/>
        <v>346.1</v>
      </c>
      <c r="AQ18" s="57">
        <f t="shared" si="8"/>
        <v>346.1</v>
      </c>
      <c r="AR18" s="57">
        <f t="shared" si="8"/>
        <v>325.8</v>
      </c>
      <c r="AS18" s="57">
        <f>I92</f>
        <v>337.1</v>
      </c>
      <c r="AT18" s="57">
        <f>K92</f>
        <v>349.90000000000003</v>
      </c>
      <c r="AU18" s="57">
        <f t="shared" ref="AU18:BD18" si="9">M92</f>
        <v>352.40000000000003</v>
      </c>
      <c r="AV18" s="57">
        <f t="shared" si="9"/>
        <v>352.40000000000003</v>
      </c>
      <c r="AW18" s="57">
        <f t="shared" si="9"/>
        <v>352.40000000000003</v>
      </c>
      <c r="AX18" s="57">
        <f t="shared" si="9"/>
        <v>352.40000000000003</v>
      </c>
      <c r="AY18" s="57">
        <f t="shared" si="9"/>
        <v>352.40000000000003</v>
      </c>
      <c r="AZ18" s="57">
        <f t="shared" si="9"/>
        <v>352.40000000000003</v>
      </c>
      <c r="BA18" s="57">
        <f t="shared" si="9"/>
        <v>352.40000000000003</v>
      </c>
      <c r="BB18" s="57">
        <f t="shared" si="9"/>
        <v>352.40000000000003</v>
      </c>
      <c r="BC18" s="57">
        <f t="shared" si="9"/>
        <v>2</v>
      </c>
      <c r="BD18" s="57">
        <f t="shared" si="9"/>
        <v>319.54000000000002</v>
      </c>
      <c r="BE18" s="58">
        <f>X92</f>
        <v>355.64</v>
      </c>
      <c r="BF18" s="58">
        <f>Z92</f>
        <v>340.84000000000003</v>
      </c>
      <c r="BG18" s="58">
        <f>AB92</f>
        <v>340.84000000000003</v>
      </c>
      <c r="BH18" s="58">
        <f>AD92</f>
        <v>340.84000000000003</v>
      </c>
      <c r="BI18" s="58">
        <f>AE92</f>
        <v>348.05</v>
      </c>
      <c r="BJ18" s="58">
        <f>AF92</f>
        <v>346.90000000000003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/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103.4</v>
      </c>
      <c r="AN19" s="57">
        <f t="shared" si="10"/>
        <v>102.80000000000001</v>
      </c>
      <c r="AO19" s="57">
        <f t="shared" si="10"/>
        <v>106.2</v>
      </c>
      <c r="AP19" s="57">
        <f t="shared" si="10"/>
        <v>94.2</v>
      </c>
      <c r="AQ19" s="57">
        <f t="shared" si="10"/>
        <v>96.8</v>
      </c>
      <c r="AR19" s="57">
        <f t="shared" si="10"/>
        <v>95.1</v>
      </c>
      <c r="AS19" s="57">
        <f>I108</f>
        <v>83.6</v>
      </c>
      <c r="AT19" s="57">
        <f>K108</f>
        <v>111.1</v>
      </c>
      <c r="AU19" s="57">
        <f t="shared" ref="AU19:BD19" si="11">M108</f>
        <v>0</v>
      </c>
      <c r="AV19" s="57">
        <f t="shared" si="11"/>
        <v>118</v>
      </c>
      <c r="AW19" s="57">
        <f t="shared" si="11"/>
        <v>122.7</v>
      </c>
      <c r="AX19" s="57">
        <f t="shared" si="11"/>
        <v>122.7</v>
      </c>
      <c r="AY19" s="57">
        <f t="shared" si="11"/>
        <v>122.7</v>
      </c>
      <c r="AZ19" s="57">
        <f t="shared" si="11"/>
        <v>122.2</v>
      </c>
      <c r="BA19" s="57">
        <f t="shared" si="11"/>
        <v>103.6</v>
      </c>
      <c r="BB19" s="57">
        <f t="shared" si="11"/>
        <v>78.599999999999994</v>
      </c>
      <c r="BC19" s="57">
        <f t="shared" si="11"/>
        <v>0</v>
      </c>
      <c r="BD19" s="57">
        <f t="shared" si="11"/>
        <v>73.199999999999989</v>
      </c>
      <c r="BE19" s="58">
        <f>X108</f>
        <v>90.8</v>
      </c>
      <c r="BF19" s="58">
        <f>Z108</f>
        <v>90.8</v>
      </c>
      <c r="BG19" s="58">
        <f>AB108</f>
        <v>80.599999999999994</v>
      </c>
      <c r="BH19" s="58">
        <f>AD108</f>
        <v>80.599999999999994</v>
      </c>
      <c r="BI19" s="58">
        <f>AE108</f>
        <v>96.6</v>
      </c>
      <c r="BJ19" s="58">
        <f>AF108</f>
        <v>91.3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/>
      <c r="V20" s="44">
        <v>40</v>
      </c>
      <c r="W20" s="44">
        <v>40</v>
      </c>
      <c r="X20" s="44">
        <v>40</v>
      </c>
      <c r="Y20" s="44">
        <v>40</v>
      </c>
      <c r="Z20" s="44">
        <v>40</v>
      </c>
      <c r="AA20" s="44">
        <v>40</v>
      </c>
      <c r="AB20" s="44">
        <v>40</v>
      </c>
      <c r="AC20" s="44">
        <v>40</v>
      </c>
      <c r="AD20" s="44">
        <v>40</v>
      </c>
      <c r="AE20" s="44">
        <v>40</v>
      </c>
      <c r="AF20" s="44">
        <v>40</v>
      </c>
      <c r="AG20" s="48">
        <v>50</v>
      </c>
      <c r="AH20" s="46">
        <f t="shared" si="2"/>
        <v>50</v>
      </c>
      <c r="AI20" s="47">
        <f t="shared" si="3"/>
        <v>40</v>
      </c>
      <c r="AK20" s="49"/>
      <c r="AL20" s="52" t="s">
        <v>35</v>
      </c>
      <c r="AM20" s="57">
        <f t="shared" ref="AM20:AR20" si="12">B96</f>
        <v>53</v>
      </c>
      <c r="AN20" s="57">
        <f t="shared" si="12"/>
        <v>53</v>
      </c>
      <c r="AO20" s="57">
        <f t="shared" si="12"/>
        <v>53</v>
      </c>
      <c r="AP20" s="57">
        <f t="shared" si="12"/>
        <v>35</v>
      </c>
      <c r="AQ20" s="57">
        <f t="shared" si="12"/>
        <v>53</v>
      </c>
      <c r="AR20" s="57">
        <f t="shared" si="12"/>
        <v>53</v>
      </c>
      <c r="AS20" s="57">
        <f>I96</f>
        <v>84.899999999999991</v>
      </c>
      <c r="AT20" s="57">
        <f>K96</f>
        <v>84.899999999999991</v>
      </c>
      <c r="AU20" s="57">
        <f t="shared" ref="AU20:BD20" si="13">M96</f>
        <v>0</v>
      </c>
      <c r="AV20" s="57">
        <f t="shared" si="13"/>
        <v>48</v>
      </c>
      <c r="AW20" s="57">
        <f t="shared" si="13"/>
        <v>48</v>
      </c>
      <c r="AX20" s="57">
        <f t="shared" si="13"/>
        <v>48</v>
      </c>
      <c r="AY20" s="57">
        <f t="shared" si="13"/>
        <v>68</v>
      </c>
      <c r="AZ20" s="57">
        <f t="shared" si="13"/>
        <v>46</v>
      </c>
      <c r="BA20" s="57">
        <f t="shared" si="13"/>
        <v>0</v>
      </c>
      <c r="BB20" s="57">
        <f t="shared" si="13"/>
        <v>51</v>
      </c>
      <c r="BC20" s="57">
        <f t="shared" si="13"/>
        <v>0</v>
      </c>
      <c r="BD20" s="57">
        <f t="shared" si="13"/>
        <v>54</v>
      </c>
      <c r="BE20" s="58">
        <f>X96</f>
        <v>54</v>
      </c>
      <c r="BF20" s="58">
        <f>Z96</f>
        <v>54</v>
      </c>
      <c r="BG20" s="58">
        <f>AB96</f>
        <v>54</v>
      </c>
      <c r="BH20" s="58">
        <f>AD96</f>
        <v>54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40.6</v>
      </c>
      <c r="C21" s="44">
        <v>40.6</v>
      </c>
      <c r="D21" s="44">
        <v>40.6</v>
      </c>
      <c r="E21" s="44">
        <v>40.6</v>
      </c>
      <c r="F21" s="44">
        <v>40.6</v>
      </c>
      <c r="G21" s="44">
        <v>40.6</v>
      </c>
      <c r="H21" s="44">
        <v>40.6</v>
      </c>
      <c r="I21" s="44">
        <v>40.6</v>
      </c>
      <c r="J21" s="44">
        <v>40.6</v>
      </c>
      <c r="K21" s="44">
        <v>40.6</v>
      </c>
      <c r="L21" s="44">
        <v>40.6</v>
      </c>
      <c r="M21" s="44">
        <v>40.6</v>
      </c>
      <c r="N21" s="44">
        <v>40.6</v>
      </c>
      <c r="O21" s="44">
        <v>40.6</v>
      </c>
      <c r="P21" s="44">
        <v>40.6</v>
      </c>
      <c r="Q21" s="44">
        <v>40.6</v>
      </c>
      <c r="R21" s="44">
        <v>40.6</v>
      </c>
      <c r="S21" s="44">
        <v>40.6</v>
      </c>
      <c r="T21" s="44">
        <v>40.6</v>
      </c>
      <c r="U21" s="44"/>
      <c r="V21" s="44">
        <v>40.6</v>
      </c>
      <c r="W21" s="44">
        <v>40.6</v>
      </c>
      <c r="X21" s="44">
        <v>40.6</v>
      </c>
      <c r="Y21" s="44">
        <v>40.6</v>
      </c>
      <c r="Z21" s="44">
        <v>40.6</v>
      </c>
      <c r="AA21" s="44">
        <v>40.6</v>
      </c>
      <c r="AB21" s="44">
        <v>40.6</v>
      </c>
      <c r="AC21" s="44">
        <v>40.6</v>
      </c>
      <c r="AD21" s="44">
        <v>40.6</v>
      </c>
      <c r="AE21" s="44">
        <v>40.6</v>
      </c>
      <c r="AF21" s="44">
        <v>40.6</v>
      </c>
      <c r="AG21" s="48">
        <v>45</v>
      </c>
      <c r="AH21" s="46">
        <f t="shared" si="2"/>
        <v>40.6</v>
      </c>
      <c r="AI21" s="47">
        <f t="shared" si="3"/>
        <v>40.6</v>
      </c>
      <c r="AK21" s="49"/>
      <c r="AL21" s="52" t="s">
        <v>37</v>
      </c>
      <c r="AM21" s="57">
        <f t="shared" ref="AM21:AR21" si="14">B114</f>
        <v>35</v>
      </c>
      <c r="AN21" s="57">
        <f t="shared" si="14"/>
        <v>35</v>
      </c>
      <c r="AO21" s="57">
        <f t="shared" si="14"/>
        <v>20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35.6</v>
      </c>
      <c r="C22" s="44">
        <v>35.6</v>
      </c>
      <c r="D22" s="44">
        <v>35.6</v>
      </c>
      <c r="E22" s="44">
        <v>35.6</v>
      </c>
      <c r="F22" s="44">
        <v>35.6</v>
      </c>
      <c r="G22" s="44">
        <v>35.6</v>
      </c>
      <c r="H22" s="44">
        <v>35.6</v>
      </c>
      <c r="I22" s="44">
        <v>35.6</v>
      </c>
      <c r="J22" s="44">
        <v>35.6</v>
      </c>
      <c r="K22" s="44">
        <v>35.6</v>
      </c>
      <c r="L22" s="44">
        <v>35.6</v>
      </c>
      <c r="M22" s="44">
        <v>35.6</v>
      </c>
      <c r="N22" s="44">
        <v>35.6</v>
      </c>
      <c r="O22" s="44">
        <v>35.6</v>
      </c>
      <c r="P22" s="44">
        <v>35.6</v>
      </c>
      <c r="Q22" s="44">
        <v>35.6</v>
      </c>
      <c r="R22" s="44">
        <v>35.6</v>
      </c>
      <c r="S22" s="44">
        <v>35.6</v>
      </c>
      <c r="T22" s="44">
        <v>35.6</v>
      </c>
      <c r="U22" s="44"/>
      <c r="V22" s="44">
        <v>35.6</v>
      </c>
      <c r="W22" s="44">
        <v>35.6</v>
      </c>
      <c r="X22" s="44">
        <v>35.6</v>
      </c>
      <c r="Y22" s="44">
        <v>35.6</v>
      </c>
      <c r="Z22" s="44">
        <v>35.6</v>
      </c>
      <c r="AA22" s="44">
        <v>35.6</v>
      </c>
      <c r="AB22" s="44">
        <v>35.6</v>
      </c>
      <c r="AC22" s="44">
        <v>35.6</v>
      </c>
      <c r="AD22" s="44">
        <v>35.6</v>
      </c>
      <c r="AE22" s="44">
        <v>35.6</v>
      </c>
      <c r="AF22" s="44">
        <v>35.6</v>
      </c>
      <c r="AG22" s="48">
        <v>44</v>
      </c>
      <c r="AH22" s="46">
        <f t="shared" si="2"/>
        <v>35.6</v>
      </c>
      <c r="AI22" s="47">
        <f t="shared" si="3"/>
        <v>35.6</v>
      </c>
      <c r="AK22" s="49"/>
      <c r="AL22" s="59" t="s">
        <v>39</v>
      </c>
      <c r="AM22" s="60">
        <f t="shared" ref="AM22:BJ22" si="16">SUM(AM16:AM21)</f>
        <v>2497.9999999999995</v>
      </c>
      <c r="AN22" s="60">
        <f t="shared" si="16"/>
        <v>2497.3999999999996</v>
      </c>
      <c r="AO22" s="60">
        <f t="shared" si="16"/>
        <v>2485.7999999999993</v>
      </c>
      <c r="AP22" s="60">
        <f t="shared" si="16"/>
        <v>2435.7999999999993</v>
      </c>
      <c r="AQ22" s="60">
        <f t="shared" si="16"/>
        <v>2443.1999999999998</v>
      </c>
      <c r="AR22" s="60">
        <f t="shared" si="16"/>
        <v>2422.3999999999996</v>
      </c>
      <c r="AS22" s="60">
        <f t="shared" si="16"/>
        <v>2326.8999999999996</v>
      </c>
      <c r="AT22" s="60">
        <f t="shared" si="16"/>
        <v>2367.1999999999998</v>
      </c>
      <c r="AU22" s="60">
        <f t="shared" si="16"/>
        <v>2173.6999999999998</v>
      </c>
      <c r="AV22" s="60">
        <f t="shared" si="16"/>
        <v>2339.6999999999998</v>
      </c>
      <c r="AW22" s="60">
        <f t="shared" si="16"/>
        <v>2344.3999999999996</v>
      </c>
      <c r="AX22" s="60">
        <f t="shared" si="16"/>
        <v>2344.3999999999996</v>
      </c>
      <c r="AY22" s="60">
        <f t="shared" si="16"/>
        <v>2364.3999999999996</v>
      </c>
      <c r="AZ22" s="60">
        <f t="shared" si="16"/>
        <v>2341.8999999999996</v>
      </c>
      <c r="BA22" s="60">
        <f t="shared" si="16"/>
        <v>2277.2999999999997</v>
      </c>
      <c r="BB22" s="60">
        <f t="shared" si="16"/>
        <v>2303.2999999999997</v>
      </c>
      <c r="BC22" s="60">
        <f t="shared" si="16"/>
        <v>252</v>
      </c>
      <c r="BD22" s="60">
        <f t="shared" si="16"/>
        <v>2115.8399999999997</v>
      </c>
      <c r="BE22" s="60">
        <f t="shared" si="16"/>
        <v>2169.54</v>
      </c>
      <c r="BF22" s="60">
        <f t="shared" si="16"/>
        <v>2154.7400000000002</v>
      </c>
      <c r="BG22" s="60">
        <f t="shared" si="16"/>
        <v>2107.54</v>
      </c>
      <c r="BH22" s="60">
        <f t="shared" si="16"/>
        <v>2107.54</v>
      </c>
      <c r="BI22" s="60">
        <f t="shared" si="16"/>
        <v>2048.4499999999998</v>
      </c>
      <c r="BJ22" s="60">
        <f t="shared" si="16"/>
        <v>2043.8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32.299999999999997</v>
      </c>
      <c r="C23" s="44">
        <v>32.299999999999997</v>
      </c>
      <c r="D23" s="44">
        <v>32.299999999999997</v>
      </c>
      <c r="E23" s="44">
        <v>32.299999999999997</v>
      </c>
      <c r="F23" s="44">
        <v>32.299999999999997</v>
      </c>
      <c r="G23" s="44">
        <v>32.299999999999997</v>
      </c>
      <c r="H23" s="44">
        <v>26.3</v>
      </c>
      <c r="I23" s="44">
        <v>26.3</v>
      </c>
      <c r="J23" s="44">
        <v>26.3</v>
      </c>
      <c r="K23" s="44">
        <v>26.3</v>
      </c>
      <c r="L23" s="44">
        <v>26.3</v>
      </c>
      <c r="M23" s="44">
        <v>26.3</v>
      </c>
      <c r="N23" s="44">
        <v>26.3</v>
      </c>
      <c r="O23" s="44">
        <v>26.3</v>
      </c>
      <c r="P23" s="44">
        <v>26.3</v>
      </c>
      <c r="Q23" s="44">
        <v>26.3</v>
      </c>
      <c r="R23" s="44">
        <v>26.3</v>
      </c>
      <c r="S23" s="44">
        <v>26.3</v>
      </c>
      <c r="T23" s="44">
        <v>26.3</v>
      </c>
      <c r="U23" s="44"/>
      <c r="V23" s="44">
        <v>26.3</v>
      </c>
      <c r="W23" s="44">
        <v>26.3</v>
      </c>
      <c r="X23" s="44">
        <v>26.3</v>
      </c>
      <c r="Y23" s="44">
        <v>26.3</v>
      </c>
      <c r="Z23" s="44">
        <v>26.3</v>
      </c>
      <c r="AA23" s="44">
        <v>26.3</v>
      </c>
      <c r="AB23" s="44">
        <v>26.3</v>
      </c>
      <c r="AC23" s="44">
        <v>26.3</v>
      </c>
      <c r="AD23" s="44">
        <v>26.3</v>
      </c>
      <c r="AE23" s="44">
        <v>26.3</v>
      </c>
      <c r="AF23" s="44">
        <v>26.3</v>
      </c>
      <c r="AG23" s="48">
        <v>42</v>
      </c>
      <c r="AH23" s="46">
        <f t="shared" si="2"/>
        <v>32.299999999999997</v>
      </c>
      <c r="AI23" s="47">
        <f t="shared" si="3"/>
        <v>26.3</v>
      </c>
      <c r="AK23" s="49"/>
      <c r="AL23" s="59" t="s">
        <v>41</v>
      </c>
      <c r="AM23" s="60">
        <f t="shared" ref="AM23:AR23" si="17">B123*-1</f>
        <v>-563.29999999999995</v>
      </c>
      <c r="AN23" s="60">
        <f t="shared" si="17"/>
        <v>-477</v>
      </c>
      <c r="AO23" s="60">
        <f t="shared" si="17"/>
        <v>-521</v>
      </c>
      <c r="AP23" s="60">
        <f t="shared" si="17"/>
        <v>-541</v>
      </c>
      <c r="AQ23" s="60">
        <f t="shared" si="17"/>
        <v>-563</v>
      </c>
      <c r="AR23" s="60">
        <f t="shared" si="17"/>
        <v>-556.29999999999995</v>
      </c>
      <c r="AS23" s="60">
        <f>I123*-1</f>
        <v>-530.29999999999995</v>
      </c>
      <c r="AT23" s="60">
        <f>K123*-1</f>
        <v>-483.6</v>
      </c>
      <c r="AU23" s="60">
        <f t="shared" ref="AU23:BD23" si="18">M123*-1</f>
        <v>0</v>
      </c>
      <c r="AV23" s="60">
        <f t="shared" si="18"/>
        <v>-480</v>
      </c>
      <c r="AW23" s="60">
        <f t="shared" si="18"/>
        <v>-525.4</v>
      </c>
      <c r="AX23" s="60">
        <f t="shared" si="18"/>
        <v>-525.4</v>
      </c>
      <c r="AY23" s="60">
        <f t="shared" si="18"/>
        <v>-500</v>
      </c>
      <c r="AZ23" s="60">
        <f t="shared" si="18"/>
        <v>-530</v>
      </c>
      <c r="BA23" s="60">
        <f t="shared" si="18"/>
        <v>-485.52</v>
      </c>
      <c r="BB23" s="60">
        <f t="shared" si="18"/>
        <v>-567.6</v>
      </c>
      <c r="BC23" s="60">
        <f t="shared" si="18"/>
        <v>0</v>
      </c>
      <c r="BD23" s="60">
        <f t="shared" si="18"/>
        <v>-565.20000000000005</v>
      </c>
      <c r="BE23" s="60">
        <f>X123*-1</f>
        <v>-561.20000000000005</v>
      </c>
      <c r="BF23" s="60">
        <f>Z123*-1</f>
        <v>-561.20000000000005</v>
      </c>
      <c r="BG23" s="60">
        <f>AB123*-1</f>
        <v>-563</v>
      </c>
      <c r="BH23" s="60">
        <f>AD123*-1</f>
        <v>-563</v>
      </c>
      <c r="BI23" s="60">
        <f>AE123*-1</f>
        <v>-593.9</v>
      </c>
      <c r="BJ23" s="60">
        <f>AF123*-1</f>
        <v>-571.20000000000005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37</v>
      </c>
      <c r="C24" s="44">
        <v>37</v>
      </c>
      <c r="D24" s="44">
        <v>37</v>
      </c>
      <c r="E24" s="44">
        <v>37</v>
      </c>
      <c r="F24" s="44">
        <v>37</v>
      </c>
      <c r="G24" s="44">
        <v>37</v>
      </c>
      <c r="H24" s="44">
        <v>28.3</v>
      </c>
      <c r="I24" s="44">
        <v>28.3</v>
      </c>
      <c r="J24" s="44">
        <v>28.3</v>
      </c>
      <c r="K24" s="44">
        <v>28.3</v>
      </c>
      <c r="L24" s="44">
        <v>28.3</v>
      </c>
      <c r="M24" s="44">
        <v>28.3</v>
      </c>
      <c r="N24" s="44">
        <v>28.3</v>
      </c>
      <c r="O24" s="44">
        <v>28.3</v>
      </c>
      <c r="P24" s="44">
        <v>28.3</v>
      </c>
      <c r="Q24" s="44">
        <v>28.3</v>
      </c>
      <c r="R24" s="44">
        <v>28.3</v>
      </c>
      <c r="S24" s="44">
        <v>28.3</v>
      </c>
      <c r="T24" s="44">
        <v>28.3</v>
      </c>
      <c r="U24" s="44"/>
      <c r="V24" s="44">
        <v>21.8</v>
      </c>
      <c r="W24" s="44">
        <v>21.8</v>
      </c>
      <c r="X24" s="44">
        <v>21.8</v>
      </c>
      <c r="Y24" s="44">
        <v>21.8</v>
      </c>
      <c r="Z24" s="44">
        <v>21.8</v>
      </c>
      <c r="AA24" s="44">
        <v>21.8</v>
      </c>
      <c r="AB24" s="44">
        <v>21.8</v>
      </c>
      <c r="AC24" s="44">
        <v>21.8</v>
      </c>
      <c r="AD24" s="44">
        <v>21.8</v>
      </c>
      <c r="AE24" s="44">
        <v>21.8</v>
      </c>
      <c r="AF24" s="44">
        <v>21.8</v>
      </c>
      <c r="AG24" s="48">
        <v>40</v>
      </c>
      <c r="AH24" s="46">
        <f t="shared" si="2"/>
        <v>37</v>
      </c>
      <c r="AI24" s="47">
        <f t="shared" si="3"/>
        <v>21.8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36.299999999999997</v>
      </c>
      <c r="C25" s="44">
        <v>36.299999999999997</v>
      </c>
      <c r="D25" s="44">
        <v>36.299999999999997</v>
      </c>
      <c r="E25" s="44">
        <v>36.299999999999997</v>
      </c>
      <c r="F25" s="44">
        <v>36.299999999999997</v>
      </c>
      <c r="G25" s="44">
        <v>36.299999999999997</v>
      </c>
      <c r="H25" s="44">
        <v>27.9</v>
      </c>
      <c r="I25" s="44">
        <v>27.9</v>
      </c>
      <c r="J25" s="44">
        <v>27.9</v>
      </c>
      <c r="K25" s="44">
        <v>27.9</v>
      </c>
      <c r="L25" s="44">
        <v>27.9</v>
      </c>
      <c r="M25" s="44">
        <v>27.9</v>
      </c>
      <c r="N25" s="44">
        <v>27.9</v>
      </c>
      <c r="O25" s="44">
        <v>27.9</v>
      </c>
      <c r="P25" s="44">
        <v>27.9</v>
      </c>
      <c r="Q25" s="44">
        <v>27.9</v>
      </c>
      <c r="R25" s="44">
        <v>27.9</v>
      </c>
      <c r="S25" s="44">
        <v>27.9</v>
      </c>
      <c r="T25" s="44">
        <v>27.9</v>
      </c>
      <c r="U25" s="44"/>
      <c r="V25" s="44">
        <v>20.5</v>
      </c>
      <c r="W25" s="44">
        <v>20.5</v>
      </c>
      <c r="X25" s="44">
        <v>20.5</v>
      </c>
      <c r="Y25" s="44">
        <v>20.5</v>
      </c>
      <c r="Z25" s="44">
        <v>20.5</v>
      </c>
      <c r="AA25" s="44">
        <v>20.5</v>
      </c>
      <c r="AB25" s="44">
        <v>20.5</v>
      </c>
      <c r="AC25" s="44">
        <v>20.5</v>
      </c>
      <c r="AD25" s="44">
        <v>20.5</v>
      </c>
      <c r="AE25" s="44">
        <v>20.5</v>
      </c>
      <c r="AF25" s="44">
        <v>20.5</v>
      </c>
      <c r="AG25" s="48">
        <v>38.46</v>
      </c>
      <c r="AH25" s="46">
        <f t="shared" si="2"/>
        <v>36.299999999999997</v>
      </c>
      <c r="AI25" s="47">
        <f t="shared" si="3"/>
        <v>20.5</v>
      </c>
      <c r="AK25" s="49"/>
      <c r="AL25" s="59" t="s">
        <v>44</v>
      </c>
      <c r="AM25" s="60">
        <f t="shared" ref="AM25:BJ25" si="19">AM22+AM23</f>
        <v>1934.6999999999996</v>
      </c>
      <c r="AN25" s="60">
        <f t="shared" si="19"/>
        <v>2020.3999999999996</v>
      </c>
      <c r="AO25" s="60">
        <f t="shared" si="19"/>
        <v>1964.7999999999993</v>
      </c>
      <c r="AP25" s="60">
        <f t="shared" si="19"/>
        <v>1894.7999999999993</v>
      </c>
      <c r="AQ25" s="60">
        <f t="shared" si="19"/>
        <v>1880.1999999999998</v>
      </c>
      <c r="AR25" s="60">
        <f t="shared" si="19"/>
        <v>1866.0999999999997</v>
      </c>
      <c r="AS25" s="60">
        <f t="shared" si="19"/>
        <v>1796.5999999999997</v>
      </c>
      <c r="AT25" s="60">
        <f t="shared" si="19"/>
        <v>1883.6</v>
      </c>
      <c r="AU25" s="60">
        <f t="shared" si="19"/>
        <v>2173.6999999999998</v>
      </c>
      <c r="AV25" s="60">
        <f t="shared" si="19"/>
        <v>1859.6999999999998</v>
      </c>
      <c r="AW25" s="60">
        <f t="shared" si="19"/>
        <v>1818.9999999999995</v>
      </c>
      <c r="AX25" s="60">
        <f t="shared" si="19"/>
        <v>1818.9999999999995</v>
      </c>
      <c r="AY25" s="60">
        <f t="shared" si="19"/>
        <v>1864.3999999999996</v>
      </c>
      <c r="AZ25" s="60">
        <f t="shared" si="19"/>
        <v>1811.8999999999996</v>
      </c>
      <c r="BA25" s="60">
        <f t="shared" si="19"/>
        <v>1791.7799999999997</v>
      </c>
      <c r="BB25" s="60">
        <f t="shared" si="19"/>
        <v>1735.6999999999998</v>
      </c>
      <c r="BC25" s="60">
        <f t="shared" si="19"/>
        <v>252</v>
      </c>
      <c r="BD25" s="60">
        <f t="shared" si="19"/>
        <v>1550.6399999999996</v>
      </c>
      <c r="BE25" s="60">
        <f t="shared" si="19"/>
        <v>1608.34</v>
      </c>
      <c r="BF25" s="60">
        <f t="shared" si="19"/>
        <v>1593.5400000000002</v>
      </c>
      <c r="BG25" s="60">
        <f t="shared" si="19"/>
        <v>1544.54</v>
      </c>
      <c r="BH25" s="60">
        <f t="shared" si="19"/>
        <v>1544.54</v>
      </c>
      <c r="BI25" s="60">
        <f t="shared" si="19"/>
        <v>1454.5499999999997</v>
      </c>
      <c r="BJ25" s="60">
        <f t="shared" si="19"/>
        <v>1472.6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28.3</v>
      </c>
      <c r="C26" s="44">
        <v>28.3</v>
      </c>
      <c r="D26" s="44">
        <v>28.3</v>
      </c>
      <c r="E26" s="44">
        <v>28.3</v>
      </c>
      <c r="F26" s="44">
        <v>28.3</v>
      </c>
      <c r="G26" s="44">
        <v>28.3</v>
      </c>
      <c r="H26" s="44">
        <v>28.3</v>
      </c>
      <c r="I26" s="44">
        <v>28.3</v>
      </c>
      <c r="J26" s="44">
        <v>28.3</v>
      </c>
      <c r="K26" s="44">
        <v>28.3</v>
      </c>
      <c r="L26" s="44">
        <v>28.3</v>
      </c>
      <c r="M26" s="44">
        <v>28.3</v>
      </c>
      <c r="N26" s="44">
        <v>28.3</v>
      </c>
      <c r="O26" s="44">
        <v>28.3</v>
      </c>
      <c r="P26" s="44">
        <v>28.3</v>
      </c>
      <c r="Q26" s="44">
        <v>28.3</v>
      </c>
      <c r="R26" s="44">
        <v>28.3</v>
      </c>
      <c r="S26" s="44">
        <v>28.3</v>
      </c>
      <c r="T26" s="44">
        <v>28.3</v>
      </c>
      <c r="U26" s="44"/>
      <c r="V26" s="44">
        <v>10.6</v>
      </c>
      <c r="W26" s="44">
        <v>10.6</v>
      </c>
      <c r="X26" s="44">
        <v>10.6</v>
      </c>
      <c r="Y26" s="44">
        <v>10.6</v>
      </c>
      <c r="Z26" s="44">
        <v>10.6</v>
      </c>
      <c r="AA26" s="44">
        <v>10.6</v>
      </c>
      <c r="AB26" s="44">
        <v>10.6</v>
      </c>
      <c r="AC26" s="44">
        <v>10.6</v>
      </c>
      <c r="AD26" s="44">
        <v>10.6</v>
      </c>
      <c r="AE26" s="44">
        <v>10.6</v>
      </c>
      <c r="AF26" s="44">
        <v>10.6</v>
      </c>
      <c r="AG26" s="61">
        <v>38</v>
      </c>
      <c r="AH26" s="46">
        <f t="shared" si="2"/>
        <v>28.3</v>
      </c>
      <c r="AI26" s="47">
        <f t="shared" si="3"/>
        <v>10.6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34.299999999999997</v>
      </c>
      <c r="C27" s="44">
        <v>34.299999999999997</v>
      </c>
      <c r="D27" s="44">
        <v>34.299999999999997</v>
      </c>
      <c r="E27" s="44">
        <v>34.299999999999997</v>
      </c>
      <c r="F27" s="44">
        <v>34.299999999999997</v>
      </c>
      <c r="G27" s="44">
        <v>34.299999999999997</v>
      </c>
      <c r="H27" s="44">
        <v>34.299999999999997</v>
      </c>
      <c r="I27" s="44">
        <v>34.299999999999997</v>
      </c>
      <c r="J27" s="44">
        <v>34.299999999999997</v>
      </c>
      <c r="K27" s="44">
        <v>34.299999999999997</v>
      </c>
      <c r="L27" s="44">
        <v>34.299999999999997</v>
      </c>
      <c r="M27" s="44">
        <v>34.299999999999997</v>
      </c>
      <c r="N27" s="44">
        <v>34.299999999999997</v>
      </c>
      <c r="O27" s="44">
        <v>34.299999999999997</v>
      </c>
      <c r="P27" s="44">
        <v>34.299999999999997</v>
      </c>
      <c r="Q27" s="44">
        <v>34.299999999999997</v>
      </c>
      <c r="R27" s="44">
        <v>34.299999999999997</v>
      </c>
      <c r="S27" s="44">
        <v>34.299999999999997</v>
      </c>
      <c r="T27" s="44">
        <v>34.299999999999997</v>
      </c>
      <c r="U27" s="44"/>
      <c r="V27" s="44">
        <v>30</v>
      </c>
      <c r="W27" s="44">
        <v>30</v>
      </c>
      <c r="X27" s="44">
        <v>30</v>
      </c>
      <c r="Y27" s="44">
        <v>30</v>
      </c>
      <c r="Z27" s="44">
        <v>30</v>
      </c>
      <c r="AA27" s="44">
        <v>30</v>
      </c>
      <c r="AB27" s="44">
        <v>30</v>
      </c>
      <c r="AC27" s="44">
        <v>30</v>
      </c>
      <c r="AD27" s="44">
        <v>30</v>
      </c>
      <c r="AE27" s="44">
        <v>30</v>
      </c>
      <c r="AF27" s="44">
        <v>30</v>
      </c>
      <c r="AG27" s="48">
        <v>36</v>
      </c>
      <c r="AH27" s="46">
        <f t="shared" si="2"/>
        <v>34.299999999999997</v>
      </c>
      <c r="AI27" s="47">
        <f t="shared" si="3"/>
        <v>30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37.9</v>
      </c>
      <c r="C28" s="44">
        <v>37.9</v>
      </c>
      <c r="D28" s="44">
        <v>37.9</v>
      </c>
      <c r="E28" s="44">
        <v>37.9</v>
      </c>
      <c r="F28" s="44">
        <v>37.9</v>
      </c>
      <c r="G28" s="44">
        <v>37.9</v>
      </c>
      <c r="H28" s="44">
        <v>37.9</v>
      </c>
      <c r="I28" s="44">
        <v>37.9</v>
      </c>
      <c r="J28" s="44">
        <v>37.9</v>
      </c>
      <c r="K28" s="44">
        <v>37.9</v>
      </c>
      <c r="L28" s="44">
        <v>37.9</v>
      </c>
      <c r="M28" s="44">
        <v>37.9</v>
      </c>
      <c r="N28" s="44">
        <v>37.9</v>
      </c>
      <c r="O28" s="44">
        <v>37.9</v>
      </c>
      <c r="P28" s="44">
        <v>37.9</v>
      </c>
      <c r="Q28" s="44">
        <v>37.9</v>
      </c>
      <c r="R28" s="44">
        <v>37.9</v>
      </c>
      <c r="S28" s="44">
        <v>37.9</v>
      </c>
      <c r="T28" s="44">
        <v>37.9</v>
      </c>
      <c r="U28" s="44"/>
      <c r="V28" s="44">
        <v>8</v>
      </c>
      <c r="W28" s="44">
        <v>8</v>
      </c>
      <c r="X28" s="44">
        <v>8</v>
      </c>
      <c r="Y28" s="44">
        <v>8</v>
      </c>
      <c r="Z28" s="44">
        <v>8</v>
      </c>
      <c r="AA28" s="44">
        <v>8</v>
      </c>
      <c r="AB28" s="44">
        <v>8</v>
      </c>
      <c r="AC28" s="44">
        <v>8</v>
      </c>
      <c r="AD28" s="44">
        <v>8</v>
      </c>
      <c r="AE28" s="44">
        <v>8</v>
      </c>
      <c r="AF28" s="44">
        <v>8</v>
      </c>
      <c r="AG28" s="48">
        <v>35.5</v>
      </c>
      <c r="AH28" s="46">
        <f t="shared" si="2"/>
        <v>37.9</v>
      </c>
      <c r="AI28" s="47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12.3</v>
      </c>
      <c r="C29" s="44">
        <v>12.3</v>
      </c>
      <c r="D29" s="44">
        <v>12.3</v>
      </c>
      <c r="E29" s="44">
        <v>12.3</v>
      </c>
      <c r="F29" s="44">
        <v>12.3</v>
      </c>
      <c r="G29" s="44">
        <v>12.3</v>
      </c>
      <c r="H29" s="44">
        <v>12.3</v>
      </c>
      <c r="I29" s="44">
        <v>12.3</v>
      </c>
      <c r="J29" s="44">
        <v>12.3</v>
      </c>
      <c r="K29" s="44">
        <v>12.3</v>
      </c>
      <c r="L29" s="44">
        <v>12.3</v>
      </c>
      <c r="M29" s="44">
        <v>12.3</v>
      </c>
      <c r="N29" s="44">
        <v>12.3</v>
      </c>
      <c r="O29" s="44">
        <v>12.3</v>
      </c>
      <c r="P29" s="44">
        <v>12.3</v>
      </c>
      <c r="Q29" s="44">
        <v>12.3</v>
      </c>
      <c r="R29" s="44">
        <v>12.3</v>
      </c>
      <c r="S29" s="44">
        <v>12.3</v>
      </c>
      <c r="T29" s="44">
        <v>12.3</v>
      </c>
      <c r="U29" s="44"/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12.3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/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16.3</v>
      </c>
      <c r="C31" s="44">
        <v>16.3</v>
      </c>
      <c r="D31" s="44">
        <v>16.3</v>
      </c>
      <c r="E31" s="44">
        <v>16.3</v>
      </c>
      <c r="F31" s="44">
        <v>16.3</v>
      </c>
      <c r="G31" s="44">
        <v>16.3</v>
      </c>
      <c r="H31" s="44">
        <v>16.3</v>
      </c>
      <c r="I31" s="44">
        <v>16.3</v>
      </c>
      <c r="J31" s="44">
        <v>16.3</v>
      </c>
      <c r="K31" s="44">
        <v>16.3</v>
      </c>
      <c r="L31" s="44">
        <v>16.3</v>
      </c>
      <c r="M31" s="44">
        <v>16.3</v>
      </c>
      <c r="N31" s="44">
        <v>16.3</v>
      </c>
      <c r="O31" s="44">
        <v>16.3</v>
      </c>
      <c r="P31" s="44">
        <v>16.3</v>
      </c>
      <c r="Q31" s="44">
        <v>16.3</v>
      </c>
      <c r="R31" s="44">
        <v>16.3</v>
      </c>
      <c r="S31" s="44">
        <v>16.3</v>
      </c>
      <c r="T31" s="44">
        <v>16.3</v>
      </c>
      <c r="U31" s="44"/>
      <c r="V31" s="44">
        <v>16.3</v>
      </c>
      <c r="W31" s="44">
        <v>16.3</v>
      </c>
      <c r="X31" s="44">
        <v>16.3</v>
      </c>
      <c r="Y31" s="44">
        <v>16.3</v>
      </c>
      <c r="Z31" s="44">
        <v>16.3</v>
      </c>
      <c r="AA31" s="44">
        <v>16.3</v>
      </c>
      <c r="AB31" s="44">
        <v>16.3</v>
      </c>
      <c r="AC31" s="44">
        <v>16.3</v>
      </c>
      <c r="AD31" s="44">
        <v>16.3</v>
      </c>
      <c r="AE31" s="44">
        <v>16.3</v>
      </c>
      <c r="AF31" s="44">
        <v>16.3</v>
      </c>
      <c r="AG31" s="48">
        <v>29.04</v>
      </c>
      <c r="AH31" s="46">
        <f t="shared" si="2"/>
        <v>16.3</v>
      </c>
      <c r="AI31" s="47">
        <f t="shared" si="3"/>
        <v>16.3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15.3</v>
      </c>
      <c r="C32" s="44">
        <v>15.3</v>
      </c>
      <c r="D32" s="44">
        <v>15.3</v>
      </c>
      <c r="E32" s="44">
        <v>15.3</v>
      </c>
      <c r="F32" s="44">
        <v>15.3</v>
      </c>
      <c r="G32" s="44">
        <v>15.3</v>
      </c>
      <c r="H32" s="44">
        <v>15.3</v>
      </c>
      <c r="I32" s="44">
        <v>15.3</v>
      </c>
      <c r="J32" s="44">
        <v>15.3</v>
      </c>
      <c r="K32" s="44">
        <v>15.3</v>
      </c>
      <c r="L32" s="44">
        <v>15.3</v>
      </c>
      <c r="M32" s="44">
        <v>15.3</v>
      </c>
      <c r="N32" s="44">
        <v>15.3</v>
      </c>
      <c r="O32" s="44">
        <v>15.3</v>
      </c>
      <c r="P32" s="44">
        <v>15.3</v>
      </c>
      <c r="Q32" s="44">
        <v>15.3</v>
      </c>
      <c r="R32" s="44">
        <v>15.3</v>
      </c>
      <c r="S32" s="44">
        <v>15.3</v>
      </c>
      <c r="T32" s="44">
        <v>15.3</v>
      </c>
      <c r="U32" s="44"/>
      <c r="V32" s="44">
        <v>15.3</v>
      </c>
      <c r="W32" s="44">
        <v>15.3</v>
      </c>
      <c r="X32" s="44">
        <v>15.3</v>
      </c>
      <c r="Y32" s="44">
        <v>15.3</v>
      </c>
      <c r="Z32" s="44">
        <v>15.3</v>
      </c>
      <c r="AA32" s="44">
        <v>15.3</v>
      </c>
      <c r="AB32" s="44">
        <v>15.3</v>
      </c>
      <c r="AC32" s="44">
        <v>15.3</v>
      </c>
      <c r="AD32" s="44">
        <v>15.3</v>
      </c>
      <c r="AE32" s="44">
        <v>15.3</v>
      </c>
      <c r="AF32" s="44">
        <v>15.3</v>
      </c>
      <c r="AG32" s="48">
        <v>28.1</v>
      </c>
      <c r="AH32" s="46">
        <f t="shared" si="2"/>
        <v>15.3</v>
      </c>
      <c r="AI32" s="47">
        <f t="shared" si="3"/>
        <v>15.3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18.600000000000001</v>
      </c>
      <c r="C33" s="44">
        <v>18.600000000000001</v>
      </c>
      <c r="D33" s="44">
        <v>18.600000000000001</v>
      </c>
      <c r="E33" s="44">
        <v>18.600000000000001</v>
      </c>
      <c r="F33" s="44">
        <v>18.600000000000001</v>
      </c>
      <c r="G33" s="44">
        <v>18.600000000000001</v>
      </c>
      <c r="H33" s="44">
        <v>18.600000000000001</v>
      </c>
      <c r="I33" s="44">
        <v>18.600000000000001</v>
      </c>
      <c r="J33" s="44">
        <v>18.600000000000001</v>
      </c>
      <c r="K33" s="44">
        <v>18.600000000000001</v>
      </c>
      <c r="L33" s="44">
        <v>18.600000000000001</v>
      </c>
      <c r="M33" s="44">
        <v>18.600000000000001</v>
      </c>
      <c r="N33" s="44">
        <v>18.600000000000001</v>
      </c>
      <c r="O33" s="44">
        <v>18.600000000000001</v>
      </c>
      <c r="P33" s="44">
        <v>18.600000000000001</v>
      </c>
      <c r="Q33" s="44">
        <v>18.600000000000001</v>
      </c>
      <c r="R33" s="44">
        <v>18.600000000000001</v>
      </c>
      <c r="S33" s="44">
        <v>18.600000000000001</v>
      </c>
      <c r="T33" s="44">
        <v>18.600000000000001</v>
      </c>
      <c r="U33" s="44"/>
      <c r="V33" s="44">
        <v>18.600000000000001</v>
      </c>
      <c r="W33" s="44">
        <v>18.600000000000001</v>
      </c>
      <c r="X33" s="44">
        <v>18.600000000000001</v>
      </c>
      <c r="Y33" s="44">
        <v>18.600000000000001</v>
      </c>
      <c r="Z33" s="44">
        <v>18.600000000000001</v>
      </c>
      <c r="AA33" s="44">
        <v>18.600000000000001</v>
      </c>
      <c r="AB33" s="44">
        <v>18.600000000000001</v>
      </c>
      <c r="AC33" s="44">
        <v>18.600000000000001</v>
      </c>
      <c r="AD33" s="44">
        <v>18.600000000000001</v>
      </c>
      <c r="AE33" s="44">
        <v>18.600000000000001</v>
      </c>
      <c r="AF33" s="44">
        <v>18.600000000000001</v>
      </c>
      <c r="AG33" s="48">
        <v>27</v>
      </c>
      <c r="AH33" s="46">
        <f t="shared" si="2"/>
        <v>18.600000000000001</v>
      </c>
      <c r="AI33" s="47">
        <f t="shared" si="3"/>
        <v>18.600000000000001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/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12.6</v>
      </c>
      <c r="C35" s="44">
        <v>12.6</v>
      </c>
      <c r="D35" s="44">
        <v>12.6</v>
      </c>
      <c r="E35" s="44">
        <v>12.6</v>
      </c>
      <c r="F35" s="44">
        <v>12.6</v>
      </c>
      <c r="G35" s="44">
        <v>12.6</v>
      </c>
      <c r="H35" s="44">
        <v>12.6</v>
      </c>
      <c r="I35" s="44">
        <v>12.6</v>
      </c>
      <c r="J35" s="44">
        <v>12.6</v>
      </c>
      <c r="K35" s="44">
        <v>12.6</v>
      </c>
      <c r="L35" s="44">
        <v>12.6</v>
      </c>
      <c r="M35" s="44">
        <v>12.6</v>
      </c>
      <c r="N35" s="44">
        <v>12.6</v>
      </c>
      <c r="O35" s="44">
        <v>12.6</v>
      </c>
      <c r="P35" s="44">
        <v>12.6</v>
      </c>
      <c r="Q35" s="44">
        <v>12.6</v>
      </c>
      <c r="R35" s="44">
        <v>12.6</v>
      </c>
      <c r="S35" s="44">
        <v>12.6</v>
      </c>
      <c r="T35" s="44">
        <v>12.6</v>
      </c>
      <c r="U35" s="44"/>
      <c r="V35" s="44">
        <v>12.6</v>
      </c>
      <c r="W35" s="44">
        <v>12.6</v>
      </c>
      <c r="X35" s="44">
        <v>12.6</v>
      </c>
      <c r="Y35" s="44">
        <v>12.6</v>
      </c>
      <c r="Z35" s="44">
        <v>12.6</v>
      </c>
      <c r="AA35" s="44">
        <v>12.6</v>
      </c>
      <c r="AB35" s="44">
        <v>12.6</v>
      </c>
      <c r="AC35" s="44">
        <v>12.6</v>
      </c>
      <c r="AD35" s="44">
        <v>12.6</v>
      </c>
      <c r="AE35" s="44">
        <v>12.6</v>
      </c>
      <c r="AF35" s="44">
        <v>12.6</v>
      </c>
      <c r="AG35" s="48">
        <v>25</v>
      </c>
      <c r="AH35" s="46">
        <f t="shared" si="2"/>
        <v>12.6</v>
      </c>
      <c r="AI35" s="47">
        <f t="shared" si="3"/>
        <v>12.6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v>10</v>
      </c>
      <c r="S36" s="44">
        <v>10</v>
      </c>
      <c r="T36" s="44">
        <v>10</v>
      </c>
      <c r="U36" s="44"/>
      <c r="V36" s="44">
        <v>10</v>
      </c>
      <c r="W36" s="44">
        <v>10</v>
      </c>
      <c r="X36" s="44">
        <v>10</v>
      </c>
      <c r="Y36" s="44">
        <v>10</v>
      </c>
      <c r="Z36" s="44">
        <v>10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18.899999999999999</v>
      </c>
      <c r="C37" s="44">
        <v>18.899999999999999</v>
      </c>
      <c r="D37" s="44">
        <v>18.899999999999999</v>
      </c>
      <c r="E37" s="44">
        <v>18.899999999999999</v>
      </c>
      <c r="F37" s="44">
        <v>18.899999999999999</v>
      </c>
      <c r="G37" s="44">
        <v>18.899999999999999</v>
      </c>
      <c r="H37" s="44">
        <v>18.899999999999999</v>
      </c>
      <c r="I37" s="44">
        <v>18.899999999999999</v>
      </c>
      <c r="J37" s="44">
        <v>18.899999999999999</v>
      </c>
      <c r="K37" s="44">
        <v>18.899999999999999</v>
      </c>
      <c r="L37" s="44">
        <v>18.899999999999999</v>
      </c>
      <c r="M37" s="44">
        <v>18.899999999999999</v>
      </c>
      <c r="N37" s="44">
        <v>18.899999999999999</v>
      </c>
      <c r="O37" s="44">
        <v>18.899999999999999</v>
      </c>
      <c r="P37" s="44">
        <v>18.899999999999999</v>
      </c>
      <c r="Q37" s="44">
        <v>18.899999999999999</v>
      </c>
      <c r="R37" s="44">
        <v>18.899999999999999</v>
      </c>
      <c r="S37" s="44">
        <v>18.899999999999999</v>
      </c>
      <c r="T37" s="44">
        <v>18.899999999999999</v>
      </c>
      <c r="U37" s="44"/>
      <c r="V37" s="44">
        <v>18.899999999999999</v>
      </c>
      <c r="W37" s="44">
        <v>18.899999999999999</v>
      </c>
      <c r="X37" s="44">
        <v>18.899999999999999</v>
      </c>
      <c r="Y37" s="44">
        <v>18.899999999999999</v>
      </c>
      <c r="Z37" s="44">
        <v>18.899999999999999</v>
      </c>
      <c r="AA37" s="44">
        <v>18.899999999999999</v>
      </c>
      <c r="AB37" s="44">
        <v>18.899999999999999</v>
      </c>
      <c r="AC37" s="44">
        <v>18.899999999999999</v>
      </c>
      <c r="AD37" s="44">
        <v>18.899999999999999</v>
      </c>
      <c r="AE37" s="44">
        <v>18.899999999999999</v>
      </c>
      <c r="AF37" s="44">
        <v>18.899999999999999</v>
      </c>
      <c r="AG37" s="48">
        <v>25</v>
      </c>
      <c r="AH37" s="46">
        <f t="shared" si="2"/>
        <v>18.899999999999999</v>
      </c>
      <c r="AI37" s="47">
        <f t="shared" si="3"/>
        <v>18.899999999999999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12</v>
      </c>
      <c r="C38" s="44">
        <v>12</v>
      </c>
      <c r="D38" s="44">
        <v>12</v>
      </c>
      <c r="E38" s="44">
        <v>12</v>
      </c>
      <c r="F38" s="44">
        <v>12</v>
      </c>
      <c r="G38" s="44">
        <v>12</v>
      </c>
      <c r="H38" s="44">
        <v>12</v>
      </c>
      <c r="I38" s="44">
        <v>12</v>
      </c>
      <c r="J38" s="44">
        <v>12</v>
      </c>
      <c r="K38" s="44">
        <v>12</v>
      </c>
      <c r="L38" s="44">
        <v>12</v>
      </c>
      <c r="M38" s="44">
        <v>12</v>
      </c>
      <c r="N38" s="44">
        <v>12</v>
      </c>
      <c r="O38" s="44">
        <v>12</v>
      </c>
      <c r="P38" s="44">
        <v>12</v>
      </c>
      <c r="Q38" s="44">
        <v>12</v>
      </c>
      <c r="R38" s="44">
        <v>12</v>
      </c>
      <c r="S38" s="44">
        <v>12</v>
      </c>
      <c r="T38" s="44">
        <v>12</v>
      </c>
      <c r="U38" s="44"/>
      <c r="V38" s="44">
        <v>12</v>
      </c>
      <c r="W38" s="44">
        <v>12</v>
      </c>
      <c r="X38" s="44">
        <v>12</v>
      </c>
      <c r="Y38" s="44">
        <v>12</v>
      </c>
      <c r="Z38" s="44">
        <v>12</v>
      </c>
      <c r="AA38" s="44">
        <v>12</v>
      </c>
      <c r="AB38" s="44">
        <v>12</v>
      </c>
      <c r="AC38" s="44">
        <v>12</v>
      </c>
      <c r="AD38" s="44">
        <v>12</v>
      </c>
      <c r="AE38" s="44">
        <v>12</v>
      </c>
      <c r="AF38" s="44">
        <v>12</v>
      </c>
      <c r="AG38" s="48">
        <v>25</v>
      </c>
      <c r="AH38" s="46">
        <f t="shared" si="2"/>
        <v>12</v>
      </c>
      <c r="AI38" s="47">
        <f t="shared" si="3"/>
        <v>12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/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/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/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22</v>
      </c>
      <c r="C42" s="44">
        <v>22</v>
      </c>
      <c r="D42" s="44">
        <v>22</v>
      </c>
      <c r="E42" s="44">
        <v>22</v>
      </c>
      <c r="F42" s="44">
        <v>22</v>
      </c>
      <c r="G42" s="44">
        <v>22</v>
      </c>
      <c r="H42" s="44">
        <v>22</v>
      </c>
      <c r="I42" s="44">
        <v>22</v>
      </c>
      <c r="J42" s="44">
        <v>22</v>
      </c>
      <c r="K42" s="44">
        <v>22</v>
      </c>
      <c r="L42" s="44">
        <v>22</v>
      </c>
      <c r="M42" s="44">
        <v>22</v>
      </c>
      <c r="N42" s="44">
        <v>22</v>
      </c>
      <c r="O42" s="44">
        <v>22</v>
      </c>
      <c r="P42" s="44">
        <v>22</v>
      </c>
      <c r="Q42" s="44">
        <v>22</v>
      </c>
      <c r="R42" s="44">
        <v>22</v>
      </c>
      <c r="S42" s="44">
        <v>22</v>
      </c>
      <c r="T42" s="44">
        <v>22</v>
      </c>
      <c r="U42" s="44"/>
      <c r="V42" s="44">
        <v>22</v>
      </c>
      <c r="W42" s="44">
        <v>22</v>
      </c>
      <c r="X42" s="44">
        <v>22</v>
      </c>
      <c r="Y42" s="44">
        <v>22</v>
      </c>
      <c r="Z42" s="44">
        <v>22</v>
      </c>
      <c r="AA42" s="44">
        <v>22</v>
      </c>
      <c r="AB42" s="44">
        <v>22</v>
      </c>
      <c r="AC42" s="44">
        <v>22</v>
      </c>
      <c r="AD42" s="44">
        <v>22</v>
      </c>
      <c r="AE42" s="44">
        <v>22</v>
      </c>
      <c r="AF42" s="44">
        <v>22</v>
      </c>
      <c r="AG42" s="48">
        <v>22</v>
      </c>
      <c r="AH42" s="46">
        <f t="shared" si="2"/>
        <v>22</v>
      </c>
      <c r="AI42" s="47">
        <f t="shared" si="3"/>
        <v>22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/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20.5</v>
      </c>
      <c r="C44" s="44">
        <v>20.5</v>
      </c>
      <c r="D44" s="44">
        <v>20.5</v>
      </c>
      <c r="E44" s="44">
        <v>20.5</v>
      </c>
      <c r="F44" s="44">
        <v>20.5</v>
      </c>
      <c r="G44" s="44">
        <v>20.5</v>
      </c>
      <c r="H44" s="44">
        <v>20.5</v>
      </c>
      <c r="I44" s="44">
        <v>20.5</v>
      </c>
      <c r="J44" s="44">
        <v>20.5</v>
      </c>
      <c r="K44" s="44">
        <v>20.5</v>
      </c>
      <c r="L44" s="44">
        <v>20.5</v>
      </c>
      <c r="M44" s="44">
        <v>20.5</v>
      </c>
      <c r="N44" s="44">
        <v>20.5</v>
      </c>
      <c r="O44" s="44">
        <v>20.5</v>
      </c>
      <c r="P44" s="44">
        <v>20.5</v>
      </c>
      <c r="Q44" s="44">
        <v>20.5</v>
      </c>
      <c r="R44" s="44">
        <v>20.5</v>
      </c>
      <c r="S44" s="44">
        <v>20.5</v>
      </c>
      <c r="T44" s="44">
        <v>20.5</v>
      </c>
      <c r="U44" s="44"/>
      <c r="V44" s="44">
        <v>20.5</v>
      </c>
      <c r="W44" s="44">
        <v>20.5</v>
      </c>
      <c r="X44" s="44">
        <v>20.5</v>
      </c>
      <c r="Y44" s="44">
        <v>20.5</v>
      </c>
      <c r="Z44" s="44">
        <v>20.5</v>
      </c>
      <c r="AA44" s="44">
        <v>20.5</v>
      </c>
      <c r="AB44" s="44">
        <v>20.5</v>
      </c>
      <c r="AC44" s="44">
        <v>20.5</v>
      </c>
      <c r="AD44" s="44">
        <v>20.5</v>
      </c>
      <c r="AE44" s="44">
        <v>20.5</v>
      </c>
      <c r="AF44" s="44">
        <v>20.5</v>
      </c>
      <c r="AG44" s="48">
        <v>21.93</v>
      </c>
      <c r="AH44" s="46">
        <f t="shared" si="2"/>
        <v>20.5</v>
      </c>
      <c r="AI44" s="47">
        <f t="shared" si="3"/>
        <v>20.5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23.1</v>
      </c>
      <c r="C45" s="44">
        <v>23.1</v>
      </c>
      <c r="D45" s="44">
        <v>23.1</v>
      </c>
      <c r="E45" s="44">
        <v>23.1</v>
      </c>
      <c r="F45" s="44">
        <v>23.1</v>
      </c>
      <c r="G45" s="44">
        <v>23.1</v>
      </c>
      <c r="H45" s="44">
        <v>23.1</v>
      </c>
      <c r="I45" s="44">
        <v>23.1</v>
      </c>
      <c r="J45" s="44">
        <v>23.1</v>
      </c>
      <c r="K45" s="44">
        <v>23.1</v>
      </c>
      <c r="L45" s="44">
        <v>23.1</v>
      </c>
      <c r="M45" s="44">
        <v>23.1</v>
      </c>
      <c r="N45" s="44">
        <v>23.1</v>
      </c>
      <c r="O45" s="44">
        <v>23.1</v>
      </c>
      <c r="P45" s="44">
        <v>23.1</v>
      </c>
      <c r="Q45" s="44">
        <v>23.1</v>
      </c>
      <c r="R45" s="44">
        <v>23.1</v>
      </c>
      <c r="S45" s="44">
        <v>23.1</v>
      </c>
      <c r="T45" s="44">
        <v>23.1</v>
      </c>
      <c r="U45" s="44"/>
      <c r="V45" s="44">
        <v>10</v>
      </c>
      <c r="W45" s="44">
        <v>10</v>
      </c>
      <c r="X45" s="44">
        <v>10</v>
      </c>
      <c r="Y45" s="44">
        <v>10</v>
      </c>
      <c r="Z45" s="44">
        <v>10</v>
      </c>
      <c r="AA45" s="44">
        <v>10</v>
      </c>
      <c r="AB45" s="44">
        <v>10</v>
      </c>
      <c r="AC45" s="44">
        <v>10</v>
      </c>
      <c r="AD45" s="44">
        <v>10</v>
      </c>
      <c r="AE45" s="44">
        <v>10</v>
      </c>
      <c r="AF45" s="44">
        <v>10</v>
      </c>
      <c r="AG45" s="48">
        <v>21.3</v>
      </c>
      <c r="AH45" s="46">
        <f t="shared" si="2"/>
        <v>23.1</v>
      </c>
      <c r="AI45" s="47">
        <f t="shared" si="3"/>
        <v>10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18.3</v>
      </c>
      <c r="C46" s="44">
        <v>18.3</v>
      </c>
      <c r="D46" s="44">
        <v>18.3</v>
      </c>
      <c r="E46" s="44">
        <v>18.3</v>
      </c>
      <c r="F46" s="44">
        <v>18.3</v>
      </c>
      <c r="G46" s="44">
        <v>18.3</v>
      </c>
      <c r="H46" s="44">
        <v>18.3</v>
      </c>
      <c r="I46" s="44">
        <v>18.3</v>
      </c>
      <c r="J46" s="44">
        <v>17.3</v>
      </c>
      <c r="K46" s="44">
        <v>17.3</v>
      </c>
      <c r="L46" s="44">
        <v>17.3</v>
      </c>
      <c r="M46" s="44">
        <v>17.3</v>
      </c>
      <c r="N46" s="44">
        <v>17.3</v>
      </c>
      <c r="O46" s="44">
        <v>17.3</v>
      </c>
      <c r="P46" s="44">
        <v>17.3</v>
      </c>
      <c r="Q46" s="44">
        <v>17.3</v>
      </c>
      <c r="R46" s="44">
        <v>17.3</v>
      </c>
      <c r="S46" s="44">
        <v>17.3</v>
      </c>
      <c r="T46" s="44">
        <v>17.3</v>
      </c>
      <c r="U46" s="44"/>
      <c r="V46" s="44">
        <v>17.3</v>
      </c>
      <c r="W46" s="44">
        <v>17.3</v>
      </c>
      <c r="X46" s="44">
        <v>17.3</v>
      </c>
      <c r="Y46" s="44">
        <v>17.3</v>
      </c>
      <c r="Z46" s="44">
        <v>17.3</v>
      </c>
      <c r="AA46" s="44">
        <v>17.3</v>
      </c>
      <c r="AB46" s="44">
        <v>17.3</v>
      </c>
      <c r="AC46" s="44">
        <v>17.3</v>
      </c>
      <c r="AD46" s="44">
        <v>17.3</v>
      </c>
      <c r="AE46" s="44">
        <v>17.3</v>
      </c>
      <c r="AF46" s="44">
        <v>17.3</v>
      </c>
      <c r="AG46" s="48">
        <v>20</v>
      </c>
      <c r="AH46" s="46">
        <f t="shared" si="2"/>
        <v>18.3</v>
      </c>
      <c r="AI46" s="47">
        <f t="shared" si="3"/>
        <v>17.3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6.5</v>
      </c>
      <c r="C47" s="44">
        <v>6.5</v>
      </c>
      <c r="D47" s="44">
        <v>6.5</v>
      </c>
      <c r="E47" s="44">
        <v>6.5</v>
      </c>
      <c r="F47" s="44">
        <v>6.5</v>
      </c>
      <c r="G47" s="44">
        <v>6.5</v>
      </c>
      <c r="H47" s="44">
        <v>6.5</v>
      </c>
      <c r="I47" s="44">
        <v>6.5</v>
      </c>
      <c r="J47" s="44">
        <v>6.5</v>
      </c>
      <c r="K47" s="44">
        <v>6.5</v>
      </c>
      <c r="L47" s="44">
        <v>6.5</v>
      </c>
      <c r="M47" s="44">
        <v>6.5</v>
      </c>
      <c r="N47" s="44">
        <v>6.5</v>
      </c>
      <c r="O47" s="44">
        <v>6.5</v>
      </c>
      <c r="P47" s="44">
        <v>6.5</v>
      </c>
      <c r="Q47" s="44">
        <v>6.5</v>
      </c>
      <c r="R47" s="44">
        <v>6.5</v>
      </c>
      <c r="S47" s="44">
        <v>6.5</v>
      </c>
      <c r="T47" s="44">
        <v>6.5</v>
      </c>
      <c r="U47" s="44"/>
      <c r="V47" s="44">
        <v>6.5</v>
      </c>
      <c r="W47" s="44">
        <v>6.5</v>
      </c>
      <c r="X47" s="44">
        <v>6.5</v>
      </c>
      <c r="Y47" s="44">
        <v>6.5</v>
      </c>
      <c r="Z47" s="44">
        <v>6.5</v>
      </c>
      <c r="AA47" s="44">
        <v>6.5</v>
      </c>
      <c r="AB47" s="44">
        <v>6.5</v>
      </c>
      <c r="AC47" s="44">
        <v>6.5</v>
      </c>
      <c r="AD47" s="44">
        <v>6.5</v>
      </c>
      <c r="AE47" s="44">
        <v>6.5</v>
      </c>
      <c r="AF47" s="44">
        <v>6.5</v>
      </c>
      <c r="AG47" s="48">
        <v>19.8</v>
      </c>
      <c r="AH47" s="46">
        <f t="shared" si="2"/>
        <v>6.5</v>
      </c>
      <c r="AI47" s="47">
        <f t="shared" si="3"/>
        <v>6.5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12.5</v>
      </c>
      <c r="C48" s="44">
        <v>12.5</v>
      </c>
      <c r="D48" s="44">
        <v>12.5</v>
      </c>
      <c r="E48" s="44">
        <v>12.5</v>
      </c>
      <c r="F48" s="44">
        <v>12.5</v>
      </c>
      <c r="G48" s="44">
        <v>12.5</v>
      </c>
      <c r="H48" s="44">
        <v>12.5</v>
      </c>
      <c r="I48" s="44">
        <v>12.5</v>
      </c>
      <c r="J48" s="44">
        <v>12.5</v>
      </c>
      <c r="K48" s="44">
        <v>12.5</v>
      </c>
      <c r="L48" s="44">
        <v>12.5</v>
      </c>
      <c r="M48" s="44">
        <v>12.5</v>
      </c>
      <c r="N48" s="44">
        <v>12.5</v>
      </c>
      <c r="O48" s="44">
        <v>12.5</v>
      </c>
      <c r="P48" s="44">
        <v>12.5</v>
      </c>
      <c r="Q48" s="44">
        <v>12.5</v>
      </c>
      <c r="R48" s="44">
        <v>12.5</v>
      </c>
      <c r="S48" s="44">
        <v>12.5</v>
      </c>
      <c r="T48" s="44">
        <v>12.5</v>
      </c>
      <c r="U48" s="44"/>
      <c r="V48" s="44">
        <v>12.5</v>
      </c>
      <c r="W48" s="44">
        <v>12.5</v>
      </c>
      <c r="X48" s="44">
        <v>12.5</v>
      </c>
      <c r="Y48" s="44">
        <v>12.5</v>
      </c>
      <c r="Z48" s="44">
        <v>12.5</v>
      </c>
      <c r="AA48" s="44">
        <v>12.5</v>
      </c>
      <c r="AB48" s="44">
        <v>12.5</v>
      </c>
      <c r="AC48" s="44">
        <v>12.5</v>
      </c>
      <c r="AD48" s="44">
        <v>12.5</v>
      </c>
      <c r="AE48" s="44">
        <v>12.5</v>
      </c>
      <c r="AF48" s="44">
        <v>12.5</v>
      </c>
      <c r="AG48" s="48">
        <v>18</v>
      </c>
      <c r="AH48" s="46">
        <f t="shared" si="2"/>
        <v>12.5</v>
      </c>
      <c r="AI48" s="47">
        <f t="shared" si="3"/>
        <v>12.5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9.9</v>
      </c>
      <c r="C49" s="44">
        <v>9.9</v>
      </c>
      <c r="D49" s="44">
        <v>9.9</v>
      </c>
      <c r="E49" s="44">
        <v>9.9</v>
      </c>
      <c r="F49" s="44">
        <v>9.9</v>
      </c>
      <c r="G49" s="44">
        <v>9.9</v>
      </c>
      <c r="H49" s="44">
        <v>9.9</v>
      </c>
      <c r="I49" s="44">
        <v>9.9</v>
      </c>
      <c r="J49" s="44">
        <v>9.9</v>
      </c>
      <c r="K49" s="44">
        <v>9.9</v>
      </c>
      <c r="L49" s="44">
        <v>9.9</v>
      </c>
      <c r="M49" s="44">
        <v>9.9</v>
      </c>
      <c r="N49" s="44">
        <v>9.9</v>
      </c>
      <c r="O49" s="44">
        <v>9.9</v>
      </c>
      <c r="P49" s="44">
        <v>9.9</v>
      </c>
      <c r="Q49" s="44">
        <v>9.9</v>
      </c>
      <c r="R49" s="44">
        <v>9.9</v>
      </c>
      <c r="S49" s="44">
        <v>9.9</v>
      </c>
      <c r="T49" s="44">
        <v>9.9</v>
      </c>
      <c r="U49" s="44"/>
      <c r="V49" s="44">
        <v>9.9</v>
      </c>
      <c r="W49" s="44">
        <v>9.9</v>
      </c>
      <c r="X49" s="44">
        <v>9.9</v>
      </c>
      <c r="Y49" s="44">
        <v>9.9</v>
      </c>
      <c r="Z49" s="44">
        <v>9.9</v>
      </c>
      <c r="AA49" s="44">
        <v>9.9</v>
      </c>
      <c r="AB49" s="44">
        <v>9.9</v>
      </c>
      <c r="AC49" s="44">
        <v>9.9</v>
      </c>
      <c r="AD49" s="44">
        <v>9.9</v>
      </c>
      <c r="AE49" s="44">
        <v>9.9</v>
      </c>
      <c r="AF49" s="44">
        <v>9.9</v>
      </c>
      <c r="AG49" s="48">
        <v>15.33</v>
      </c>
      <c r="AH49" s="46">
        <f t="shared" si="2"/>
        <v>9.9</v>
      </c>
      <c r="AI49" s="47">
        <f t="shared" si="3"/>
        <v>9.9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/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9</v>
      </c>
      <c r="C51" s="44">
        <v>9</v>
      </c>
      <c r="D51" s="44">
        <v>9</v>
      </c>
      <c r="E51" s="44">
        <v>9</v>
      </c>
      <c r="F51" s="44">
        <v>9</v>
      </c>
      <c r="G51" s="44">
        <v>9</v>
      </c>
      <c r="H51" s="44">
        <v>9</v>
      </c>
      <c r="I51" s="44">
        <v>9</v>
      </c>
      <c r="J51" s="44">
        <v>9</v>
      </c>
      <c r="K51" s="44">
        <v>9</v>
      </c>
      <c r="L51" s="44">
        <v>9</v>
      </c>
      <c r="M51" s="44">
        <v>9</v>
      </c>
      <c r="N51" s="44">
        <v>9</v>
      </c>
      <c r="O51" s="44">
        <v>9</v>
      </c>
      <c r="P51" s="44">
        <v>9</v>
      </c>
      <c r="Q51" s="44">
        <v>9</v>
      </c>
      <c r="R51" s="44">
        <v>9</v>
      </c>
      <c r="S51" s="44">
        <v>9</v>
      </c>
      <c r="T51" s="44">
        <v>9</v>
      </c>
      <c r="U51" s="44"/>
      <c r="V51" s="44">
        <v>9</v>
      </c>
      <c r="W51" s="44">
        <v>9</v>
      </c>
      <c r="X51" s="44">
        <v>9</v>
      </c>
      <c r="Y51" s="44">
        <v>9</v>
      </c>
      <c r="Z51" s="44">
        <v>9</v>
      </c>
      <c r="AA51" s="44">
        <v>9</v>
      </c>
      <c r="AB51" s="44">
        <v>9</v>
      </c>
      <c r="AC51" s="44">
        <v>9</v>
      </c>
      <c r="AD51" s="44">
        <v>9</v>
      </c>
      <c r="AE51" s="44">
        <v>9</v>
      </c>
      <c r="AF51" s="44">
        <v>9</v>
      </c>
      <c r="AG51" s="48">
        <v>14.9</v>
      </c>
      <c r="AH51" s="46">
        <f t="shared" si="2"/>
        <v>9</v>
      </c>
      <c r="AI51" s="47">
        <f t="shared" si="3"/>
        <v>9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9.4</v>
      </c>
      <c r="C52" s="44">
        <v>9.4</v>
      </c>
      <c r="D52" s="44">
        <v>9.4</v>
      </c>
      <c r="E52" s="44">
        <v>9.4</v>
      </c>
      <c r="F52" s="44">
        <v>9.4</v>
      </c>
      <c r="G52" s="44">
        <v>9.4</v>
      </c>
      <c r="H52" s="44">
        <v>9.4</v>
      </c>
      <c r="I52" s="44">
        <v>9.4</v>
      </c>
      <c r="J52" s="44">
        <v>9.4</v>
      </c>
      <c r="K52" s="44">
        <v>9.4</v>
      </c>
      <c r="L52" s="44">
        <v>9.4</v>
      </c>
      <c r="M52" s="44">
        <v>9.4</v>
      </c>
      <c r="N52" s="44">
        <v>9.4</v>
      </c>
      <c r="O52" s="44">
        <v>9.4</v>
      </c>
      <c r="P52" s="44">
        <v>9.4</v>
      </c>
      <c r="Q52" s="44">
        <v>9.4</v>
      </c>
      <c r="R52" s="44">
        <v>9.4</v>
      </c>
      <c r="S52" s="44">
        <v>9.4</v>
      </c>
      <c r="T52" s="44">
        <v>9.4</v>
      </c>
      <c r="U52" s="44"/>
      <c r="V52" s="44">
        <v>9.4</v>
      </c>
      <c r="W52" s="44">
        <v>9.4</v>
      </c>
      <c r="X52" s="44">
        <v>9.4</v>
      </c>
      <c r="Y52" s="44">
        <v>9.4</v>
      </c>
      <c r="Z52" s="44">
        <v>9.4</v>
      </c>
      <c r="AA52" s="44">
        <v>9.4</v>
      </c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9.4</v>
      </c>
      <c r="AI52" s="47">
        <f t="shared" si="3"/>
        <v>9.4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4.0999999999999996</v>
      </c>
      <c r="C53" s="44">
        <v>4.0999999999999996</v>
      </c>
      <c r="D53" s="44">
        <v>4.0999999999999996</v>
      </c>
      <c r="E53" s="44">
        <v>4.0999999999999996</v>
      </c>
      <c r="F53" s="44">
        <v>4.0999999999999996</v>
      </c>
      <c r="G53" s="44">
        <v>4.0999999999999996</v>
      </c>
      <c r="H53" s="44">
        <v>4.0999999999999996</v>
      </c>
      <c r="I53" s="44">
        <v>4.0999999999999996</v>
      </c>
      <c r="J53" s="44">
        <v>4.0999999999999996</v>
      </c>
      <c r="K53" s="44">
        <v>4.0999999999999996</v>
      </c>
      <c r="L53" s="44">
        <v>4.0999999999999996</v>
      </c>
      <c r="M53" s="44">
        <v>4.0999999999999996</v>
      </c>
      <c r="N53" s="44">
        <v>4.0999999999999996</v>
      </c>
      <c r="O53" s="44">
        <v>4.0999999999999996</v>
      </c>
      <c r="P53" s="44">
        <v>4.0999999999999996</v>
      </c>
      <c r="Q53" s="44">
        <v>4.0999999999999996</v>
      </c>
      <c r="R53" s="44">
        <v>4.0999999999999996</v>
      </c>
      <c r="S53" s="44">
        <v>4.0999999999999996</v>
      </c>
      <c r="T53" s="44">
        <v>4.0999999999999996</v>
      </c>
      <c r="U53" s="44"/>
      <c r="V53" s="44">
        <v>4.0999999999999996</v>
      </c>
      <c r="W53" s="44">
        <v>4.0999999999999996</v>
      </c>
      <c r="X53" s="44">
        <v>4.0999999999999996</v>
      </c>
      <c r="Y53" s="44">
        <v>4.0999999999999996</v>
      </c>
      <c r="Z53" s="44">
        <v>4.0999999999999996</v>
      </c>
      <c r="AA53" s="44">
        <v>4.0999999999999996</v>
      </c>
      <c r="AB53" s="44">
        <v>4.0999999999999996</v>
      </c>
      <c r="AC53" s="44">
        <v>4.0999999999999996</v>
      </c>
      <c r="AD53" s="44">
        <v>4.0999999999999996</v>
      </c>
      <c r="AE53" s="44">
        <v>4.0999999999999996</v>
      </c>
      <c r="AF53" s="44">
        <v>4.0999999999999996</v>
      </c>
      <c r="AG53" s="48">
        <v>14</v>
      </c>
      <c r="AH53" s="46">
        <f t="shared" si="2"/>
        <v>4.0999999999999996</v>
      </c>
      <c r="AI53" s="47">
        <f t="shared" si="3"/>
        <v>4.0999999999999996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/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11.2</v>
      </c>
      <c r="C55" s="44">
        <v>11.2</v>
      </c>
      <c r="D55" s="44">
        <v>11.2</v>
      </c>
      <c r="E55" s="44">
        <v>11.2</v>
      </c>
      <c r="F55" s="44">
        <v>11.2</v>
      </c>
      <c r="G55" s="44">
        <v>11.2</v>
      </c>
      <c r="H55" s="44">
        <v>11.2</v>
      </c>
      <c r="I55" s="44">
        <v>11.2</v>
      </c>
      <c r="J55" s="44">
        <v>11.2</v>
      </c>
      <c r="K55" s="44">
        <v>11.2</v>
      </c>
      <c r="L55" s="44">
        <v>11.2</v>
      </c>
      <c r="M55" s="44">
        <v>11.2</v>
      </c>
      <c r="N55" s="44">
        <v>11.2</v>
      </c>
      <c r="O55" s="44">
        <v>11.2</v>
      </c>
      <c r="P55" s="44">
        <v>11.2</v>
      </c>
      <c r="Q55" s="44">
        <v>11.2</v>
      </c>
      <c r="R55" s="44">
        <v>11.2</v>
      </c>
      <c r="S55" s="44">
        <v>11.2</v>
      </c>
      <c r="T55" s="44">
        <v>11.2</v>
      </c>
      <c r="U55" s="44"/>
      <c r="V55" s="44">
        <v>11.2</v>
      </c>
      <c r="W55" s="44">
        <v>11.2</v>
      </c>
      <c r="X55" s="44">
        <v>11.2</v>
      </c>
      <c r="Y55" s="44">
        <v>11.2</v>
      </c>
      <c r="Z55" s="44">
        <v>11.2</v>
      </c>
      <c r="AA55" s="44">
        <v>11.2</v>
      </c>
      <c r="AB55" s="44">
        <v>11.2</v>
      </c>
      <c r="AC55" s="44">
        <v>11.2</v>
      </c>
      <c r="AD55" s="44">
        <v>11.2</v>
      </c>
      <c r="AE55" s="44">
        <v>11.2</v>
      </c>
      <c r="AF55" s="44">
        <v>11.2</v>
      </c>
      <c r="AG55" s="48">
        <v>13.5</v>
      </c>
      <c r="AH55" s="46">
        <f t="shared" si="2"/>
        <v>11.2</v>
      </c>
      <c r="AI55" s="47">
        <f t="shared" si="3"/>
        <v>11.2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/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/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</v>
      </c>
      <c r="C58" s="44">
        <v>4</v>
      </c>
      <c r="D58" s="44">
        <v>4</v>
      </c>
      <c r="E58" s="44">
        <v>4</v>
      </c>
      <c r="F58" s="44">
        <v>4</v>
      </c>
      <c r="G58" s="44">
        <v>4</v>
      </c>
      <c r="H58" s="44">
        <v>4</v>
      </c>
      <c r="I58" s="44">
        <v>4</v>
      </c>
      <c r="J58" s="44">
        <v>4</v>
      </c>
      <c r="K58" s="44">
        <v>4</v>
      </c>
      <c r="L58" s="44">
        <v>4</v>
      </c>
      <c r="M58" s="44">
        <v>4</v>
      </c>
      <c r="N58" s="44">
        <v>4</v>
      </c>
      <c r="O58" s="44">
        <v>4</v>
      </c>
      <c r="P58" s="44">
        <v>4</v>
      </c>
      <c r="Q58" s="44">
        <v>4</v>
      </c>
      <c r="R58" s="44">
        <v>4</v>
      </c>
      <c r="S58" s="44">
        <v>4</v>
      </c>
      <c r="T58" s="44">
        <v>4</v>
      </c>
      <c r="U58" s="44"/>
      <c r="V58" s="44">
        <v>4</v>
      </c>
      <c r="W58" s="44">
        <v>4</v>
      </c>
      <c r="X58" s="44">
        <v>4</v>
      </c>
      <c r="Y58" s="44">
        <v>4</v>
      </c>
      <c r="Z58" s="44">
        <v>4</v>
      </c>
      <c r="AA58" s="44">
        <v>4</v>
      </c>
      <c r="AB58" s="44">
        <v>4</v>
      </c>
      <c r="AC58" s="44">
        <v>4</v>
      </c>
      <c r="AD58" s="44">
        <v>4</v>
      </c>
      <c r="AE58" s="44">
        <v>4</v>
      </c>
      <c r="AF58" s="44">
        <v>4</v>
      </c>
      <c r="AG58" s="48">
        <v>12</v>
      </c>
      <c r="AH58" s="46">
        <f t="shared" si="2"/>
        <v>4</v>
      </c>
      <c r="AI58" s="47">
        <f t="shared" si="3"/>
        <v>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0.5</v>
      </c>
      <c r="C59" s="44">
        <v>0.5</v>
      </c>
      <c r="D59" s="44">
        <v>0.5</v>
      </c>
      <c r="E59" s="44">
        <v>0.5</v>
      </c>
      <c r="F59" s="44">
        <v>0.5</v>
      </c>
      <c r="G59" s="44">
        <v>0.5</v>
      </c>
      <c r="H59" s="44">
        <v>0.5</v>
      </c>
      <c r="I59" s="44">
        <v>0.5</v>
      </c>
      <c r="J59" s="44">
        <v>0.5</v>
      </c>
      <c r="K59" s="44">
        <v>0.5</v>
      </c>
      <c r="L59" s="44">
        <v>0.5</v>
      </c>
      <c r="M59" s="44">
        <v>0.5</v>
      </c>
      <c r="N59" s="44">
        <v>0.5</v>
      </c>
      <c r="O59" s="44">
        <v>0.5</v>
      </c>
      <c r="P59" s="44">
        <v>0.5</v>
      </c>
      <c r="Q59" s="44">
        <v>0.5</v>
      </c>
      <c r="R59" s="44">
        <v>0.5</v>
      </c>
      <c r="S59" s="44">
        <v>0.5</v>
      </c>
      <c r="T59" s="44">
        <v>0.5</v>
      </c>
      <c r="U59" s="44"/>
      <c r="V59" s="44">
        <v>0.5</v>
      </c>
      <c r="W59" s="44">
        <v>0.5</v>
      </c>
      <c r="X59" s="44">
        <v>0.5</v>
      </c>
      <c r="Y59" s="44">
        <v>0.5</v>
      </c>
      <c r="Z59" s="44">
        <v>0.5</v>
      </c>
      <c r="AA59" s="44">
        <v>0.5</v>
      </c>
      <c r="AB59" s="44">
        <v>0.5</v>
      </c>
      <c r="AC59" s="44">
        <v>0.5</v>
      </c>
      <c r="AD59" s="44">
        <v>0.5</v>
      </c>
      <c r="AE59" s="44">
        <v>0.5</v>
      </c>
      <c r="AF59" s="44">
        <v>0.5</v>
      </c>
      <c r="AG59" s="48">
        <v>12</v>
      </c>
      <c r="AH59" s="46">
        <f t="shared" si="2"/>
        <v>0.5</v>
      </c>
      <c r="AI59" s="47">
        <f t="shared" si="3"/>
        <v>0.5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11.2</v>
      </c>
      <c r="C60" s="44">
        <v>11.2</v>
      </c>
      <c r="D60" s="44">
        <v>11.2</v>
      </c>
      <c r="E60" s="44">
        <v>11.2</v>
      </c>
      <c r="F60" s="44">
        <v>11.2</v>
      </c>
      <c r="G60" s="44">
        <v>11.2</v>
      </c>
      <c r="H60" s="44">
        <v>11.2</v>
      </c>
      <c r="I60" s="44">
        <v>11.2</v>
      </c>
      <c r="J60" s="44">
        <v>11.2</v>
      </c>
      <c r="K60" s="44">
        <v>11.2</v>
      </c>
      <c r="L60" s="44">
        <v>11.2</v>
      </c>
      <c r="M60" s="44">
        <v>11.2</v>
      </c>
      <c r="N60" s="44">
        <v>11.2</v>
      </c>
      <c r="O60" s="44">
        <v>11.2</v>
      </c>
      <c r="P60" s="44">
        <v>11.2</v>
      </c>
      <c r="Q60" s="44">
        <v>11.2</v>
      </c>
      <c r="R60" s="44">
        <v>11.2</v>
      </c>
      <c r="S60" s="44">
        <v>11.2</v>
      </c>
      <c r="T60" s="44">
        <v>11.2</v>
      </c>
      <c r="U60" s="44"/>
      <c r="V60" s="44">
        <v>11.2</v>
      </c>
      <c r="W60" s="44">
        <v>11.2</v>
      </c>
      <c r="X60" s="44">
        <v>11.2</v>
      </c>
      <c r="Y60" s="44">
        <v>11.2</v>
      </c>
      <c r="Z60" s="44">
        <v>11.2</v>
      </c>
      <c r="AA60" s="44">
        <v>11.2</v>
      </c>
      <c r="AB60" s="44">
        <v>11.2</v>
      </c>
      <c r="AC60" s="44">
        <v>11.2</v>
      </c>
      <c r="AD60" s="44">
        <v>11.2</v>
      </c>
      <c r="AE60" s="44">
        <v>11.2</v>
      </c>
      <c r="AF60" s="44">
        <v>11.2</v>
      </c>
      <c r="AG60" s="48">
        <v>12</v>
      </c>
      <c r="AH60" s="46">
        <f t="shared" si="2"/>
        <v>11.2</v>
      </c>
      <c r="AI60" s="47">
        <f t="shared" si="3"/>
        <v>11.2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/>
      <c r="V61" s="44">
        <v>11.5</v>
      </c>
      <c r="W61" s="44">
        <v>11.5</v>
      </c>
      <c r="X61" s="44">
        <v>11.5</v>
      </c>
      <c r="Y61" s="44">
        <v>11.5</v>
      </c>
      <c r="Z61" s="44">
        <v>11.5</v>
      </c>
      <c r="AA61" s="44">
        <v>11.5</v>
      </c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11.5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/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/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/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/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/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3.8</v>
      </c>
      <c r="C67" s="44">
        <v>3.8</v>
      </c>
      <c r="D67" s="44">
        <v>3.8</v>
      </c>
      <c r="E67" s="44">
        <v>3.8</v>
      </c>
      <c r="F67" s="44">
        <v>3.8</v>
      </c>
      <c r="G67" s="44">
        <v>3.8</v>
      </c>
      <c r="H67" s="44">
        <v>3.8</v>
      </c>
      <c r="I67" s="44">
        <v>3.8</v>
      </c>
      <c r="J67" s="44">
        <v>3.8</v>
      </c>
      <c r="K67" s="44">
        <v>3.8</v>
      </c>
      <c r="L67" s="44">
        <v>3.8</v>
      </c>
      <c r="M67" s="44">
        <v>3.8</v>
      </c>
      <c r="N67" s="44">
        <v>3.8</v>
      </c>
      <c r="O67" s="44">
        <v>3.8</v>
      </c>
      <c r="P67" s="44">
        <v>3.8</v>
      </c>
      <c r="Q67" s="44">
        <v>3.8</v>
      </c>
      <c r="R67" s="44">
        <v>3.8</v>
      </c>
      <c r="S67" s="44">
        <v>3.8</v>
      </c>
      <c r="T67" s="44">
        <v>3.8</v>
      </c>
      <c r="U67" s="44"/>
      <c r="V67" s="44">
        <v>3.8</v>
      </c>
      <c r="W67" s="44">
        <v>3.8</v>
      </c>
      <c r="X67" s="44">
        <v>3.8</v>
      </c>
      <c r="Y67" s="44">
        <v>3.8</v>
      </c>
      <c r="Z67" s="44">
        <v>3.8</v>
      </c>
      <c r="AA67" s="44">
        <v>3.8</v>
      </c>
      <c r="AB67" s="44">
        <v>3.8</v>
      </c>
      <c r="AC67" s="44">
        <v>3.8</v>
      </c>
      <c r="AD67" s="44">
        <v>3.8</v>
      </c>
      <c r="AE67" s="44">
        <v>3.8</v>
      </c>
      <c r="AF67" s="44">
        <v>3.8</v>
      </c>
      <c r="AG67" s="61">
        <v>10</v>
      </c>
      <c r="AH67" s="46">
        <f t="shared" si="2"/>
        <v>3.8</v>
      </c>
      <c r="AI67" s="47">
        <f t="shared" si="3"/>
        <v>3.8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/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f>67.6+53.3</f>
        <v>120.89999999999999</v>
      </c>
      <c r="C70" s="66">
        <f>67.6+53.3</f>
        <v>120.89999999999999</v>
      </c>
      <c r="D70" s="66">
        <f>67.6+53.3</f>
        <v>120.89999999999999</v>
      </c>
      <c r="E70" s="66">
        <f>67.6+53.3</f>
        <v>120.89999999999999</v>
      </c>
      <c r="F70" s="66">
        <v>114</v>
      </c>
      <c r="G70" s="66">
        <v>100</v>
      </c>
      <c r="H70" s="66">
        <f>57.3+42.3</f>
        <v>99.6</v>
      </c>
      <c r="I70" s="66">
        <f>57.3+42.3</f>
        <v>99.6</v>
      </c>
      <c r="J70" s="66">
        <v>100</v>
      </c>
      <c r="K70" s="68">
        <v>100</v>
      </c>
      <c r="L70" s="68">
        <v>100</v>
      </c>
      <c r="M70" s="68">
        <v>100</v>
      </c>
      <c r="N70" s="68">
        <v>92.7</v>
      </c>
      <c r="O70" s="68">
        <v>93.2</v>
      </c>
      <c r="P70" s="68">
        <v>110</v>
      </c>
      <c r="Q70" s="68">
        <v>115</v>
      </c>
      <c r="R70" s="68">
        <v>128</v>
      </c>
      <c r="S70" s="68">
        <v>128</v>
      </c>
      <c r="T70" s="68">
        <v>128</v>
      </c>
      <c r="U70" s="68"/>
      <c r="V70" s="68">
        <v>128</v>
      </c>
      <c r="W70" s="68">
        <v>128</v>
      </c>
      <c r="X70" s="68">
        <v>128</v>
      </c>
      <c r="Y70" s="68">
        <v>128</v>
      </c>
      <c r="Z70" s="68">
        <v>128</v>
      </c>
      <c r="AA70" s="68">
        <v>128</v>
      </c>
      <c r="AB70" s="68">
        <v>128</v>
      </c>
      <c r="AC70" s="68">
        <v>128</v>
      </c>
      <c r="AD70" s="68">
        <v>128</v>
      </c>
      <c r="AE70" s="68">
        <v>128</v>
      </c>
      <c r="AF70" s="68">
        <v>128</v>
      </c>
      <c r="AG70" s="64">
        <v>240</v>
      </c>
      <c r="AH70" s="46">
        <f t="shared" si="2"/>
        <v>128</v>
      </c>
      <c r="AI70" s="47">
        <f t="shared" si="3"/>
        <v>92.7</v>
      </c>
      <c r="AK70" s="49"/>
    </row>
    <row r="71" spans="1:88" ht="15.75" thickBot="1" x14ac:dyDescent="0.3">
      <c r="A71" s="69" t="s">
        <v>90</v>
      </c>
      <c r="B71" s="70">
        <f t="shared" ref="B71:C71" si="20">SUM(B11:B69)</f>
        <v>1274.4999999999995</v>
      </c>
      <c r="C71" s="70">
        <f t="shared" si="20"/>
        <v>1274.4999999999995</v>
      </c>
      <c r="D71" s="70">
        <f t="shared" ref="D71:E71" si="21">SUM(D11:D69)</f>
        <v>1274.4999999999995</v>
      </c>
      <c r="E71" s="70">
        <f t="shared" si="21"/>
        <v>1274.4999999999995</v>
      </c>
      <c r="F71" s="70">
        <f t="shared" ref="F71" si="22">SUM(F11:F69)</f>
        <v>1274.4999999999995</v>
      </c>
      <c r="G71" s="70">
        <f t="shared" ref="G71:AG71" si="23">SUM(G11:G69)</f>
        <v>1274.4999999999995</v>
      </c>
      <c r="H71" s="70">
        <f t="shared" si="23"/>
        <v>1188.9999999999998</v>
      </c>
      <c r="I71" s="70">
        <f t="shared" ref="I71" si="24">SUM(I11:I69)</f>
        <v>1190.3999999999999</v>
      </c>
      <c r="J71" s="70">
        <f t="shared" si="23"/>
        <v>1190.3999999999999</v>
      </c>
      <c r="K71" s="70">
        <f t="shared" si="23"/>
        <v>1190.3999999999999</v>
      </c>
      <c r="L71" s="70">
        <f t="shared" si="23"/>
        <v>1190.3999999999999</v>
      </c>
      <c r="M71" s="70">
        <f t="shared" si="23"/>
        <v>1190.3999999999999</v>
      </c>
      <c r="N71" s="70">
        <f t="shared" si="23"/>
        <v>1190.3999999999999</v>
      </c>
      <c r="O71" s="70">
        <f t="shared" si="23"/>
        <v>1190.3999999999999</v>
      </c>
      <c r="P71" s="70">
        <f t="shared" si="23"/>
        <v>1190.3999999999999</v>
      </c>
      <c r="Q71" s="70">
        <f t="shared" si="23"/>
        <v>1190.3999999999999</v>
      </c>
      <c r="R71" s="70">
        <f t="shared" si="23"/>
        <v>1190.3999999999999</v>
      </c>
      <c r="S71" s="70">
        <f t="shared" ref="S71:T71" si="25">SUM(S11:S69)</f>
        <v>1190.3999999999999</v>
      </c>
      <c r="T71" s="70">
        <f t="shared" si="25"/>
        <v>1190.3999999999999</v>
      </c>
      <c r="U71" s="70">
        <f t="shared" si="23"/>
        <v>250</v>
      </c>
      <c r="V71" s="70">
        <f t="shared" si="23"/>
        <v>1056.5</v>
      </c>
      <c r="W71" s="70">
        <f t="shared" si="23"/>
        <v>1056.5</v>
      </c>
      <c r="X71" s="70">
        <f t="shared" ref="X71" si="26">SUM(X11:X69)</f>
        <v>1056.5</v>
      </c>
      <c r="Y71" s="70">
        <f t="shared" si="23"/>
        <v>1056.5</v>
      </c>
      <c r="Z71" s="70">
        <f t="shared" si="23"/>
        <v>1056.5</v>
      </c>
      <c r="AA71" s="70">
        <f t="shared" si="23"/>
        <v>1056.5</v>
      </c>
      <c r="AB71" s="70">
        <f t="shared" ref="AB71:AE71" si="27">SUM(AB11:AB69)</f>
        <v>1056.5</v>
      </c>
      <c r="AC71" s="70">
        <f t="shared" si="27"/>
        <v>1056.5</v>
      </c>
      <c r="AD71" s="70">
        <f t="shared" si="27"/>
        <v>1056.5</v>
      </c>
      <c r="AE71" s="70">
        <f t="shared" si="27"/>
        <v>1056.5</v>
      </c>
      <c r="AF71" s="70">
        <f t="shared" ref="AF71" si="28">SUM(AF11:AF69)</f>
        <v>1056.5</v>
      </c>
      <c r="AG71" s="70">
        <f t="shared" si="23"/>
        <v>1812.2049999999999</v>
      </c>
      <c r="AH71" s="46">
        <f t="shared" si="2"/>
        <v>1274.4999999999995</v>
      </c>
      <c r="AI71" s="47">
        <f t="shared" si="3"/>
        <v>250</v>
      </c>
      <c r="AK71" s="49"/>
    </row>
    <row r="72" spans="1:88" x14ac:dyDescent="0.25">
      <c r="A72" s="71" t="s">
        <v>91</v>
      </c>
      <c r="B72" s="44">
        <v>458.3</v>
      </c>
      <c r="C72" s="44">
        <v>458.3</v>
      </c>
      <c r="D72" s="44">
        <v>458.3</v>
      </c>
      <c r="E72" s="44">
        <v>458.3</v>
      </c>
      <c r="F72" s="44">
        <v>458.3</v>
      </c>
      <c r="G72" s="44">
        <v>458.3</v>
      </c>
      <c r="H72" s="44">
        <v>458.3</v>
      </c>
      <c r="I72" s="44">
        <v>458.3</v>
      </c>
      <c r="J72" s="44">
        <v>458.3</v>
      </c>
      <c r="K72" s="44">
        <v>458.3</v>
      </c>
      <c r="L72" s="44">
        <v>458.3</v>
      </c>
      <c r="M72" s="44">
        <v>458.3</v>
      </c>
      <c r="N72" s="44">
        <v>458.3</v>
      </c>
      <c r="O72" s="44">
        <v>458.3</v>
      </c>
      <c r="P72" s="44">
        <v>458.3</v>
      </c>
      <c r="Q72" s="44">
        <v>458.3</v>
      </c>
      <c r="R72" s="44">
        <v>458.3</v>
      </c>
      <c r="S72" s="44">
        <v>458.3</v>
      </c>
      <c r="T72" s="44">
        <v>458.3</v>
      </c>
      <c r="U72" s="44"/>
      <c r="V72" s="44">
        <v>440</v>
      </c>
      <c r="W72" s="44">
        <v>440</v>
      </c>
      <c r="X72" s="44">
        <v>440</v>
      </c>
      <c r="Y72" s="44">
        <v>440</v>
      </c>
      <c r="Z72" s="44">
        <v>440</v>
      </c>
      <c r="AA72" s="44">
        <v>403</v>
      </c>
      <c r="AB72" s="44">
        <v>403</v>
      </c>
      <c r="AC72" s="44">
        <v>403</v>
      </c>
      <c r="AD72" s="44">
        <v>403</v>
      </c>
      <c r="AE72" s="44">
        <v>381.7</v>
      </c>
      <c r="AF72" s="44">
        <v>384.2</v>
      </c>
      <c r="AG72" s="61">
        <v>456</v>
      </c>
      <c r="AH72" s="46">
        <f t="shared" si="2"/>
        <v>458.3</v>
      </c>
      <c r="AI72" s="47">
        <f t="shared" si="3"/>
        <v>381.7</v>
      </c>
      <c r="AK72" s="49"/>
    </row>
    <row r="73" spans="1:88" x14ac:dyDescent="0.25">
      <c r="A73" s="72" t="s">
        <v>92</v>
      </c>
      <c r="B73" s="43">
        <v>102.3</v>
      </c>
      <c r="C73" s="43">
        <v>102.3</v>
      </c>
      <c r="D73" s="43">
        <v>102.3</v>
      </c>
      <c r="E73" s="43">
        <v>102.3</v>
      </c>
      <c r="F73" s="43">
        <v>102.3</v>
      </c>
      <c r="G73" s="43">
        <v>102.3</v>
      </c>
      <c r="H73" s="43">
        <v>102.3</v>
      </c>
      <c r="I73" s="43">
        <v>67.3</v>
      </c>
      <c r="J73" s="43">
        <v>67.3</v>
      </c>
      <c r="K73" s="43">
        <v>67.3</v>
      </c>
      <c r="L73" s="43">
        <v>67.3</v>
      </c>
      <c r="M73" s="43">
        <v>67.3</v>
      </c>
      <c r="N73" s="43">
        <v>67.3</v>
      </c>
      <c r="O73" s="43">
        <v>67.3</v>
      </c>
      <c r="P73" s="43">
        <v>67.3</v>
      </c>
      <c r="Q73" s="43">
        <v>67.3</v>
      </c>
      <c r="R73" s="43">
        <v>67.3</v>
      </c>
      <c r="S73" s="43">
        <v>67.3</v>
      </c>
      <c r="T73" s="43">
        <v>67.3</v>
      </c>
      <c r="U73" s="43"/>
      <c r="V73" s="43">
        <v>67.3</v>
      </c>
      <c r="W73" s="43">
        <v>67.3</v>
      </c>
      <c r="X73" s="43">
        <v>67.3</v>
      </c>
      <c r="Y73" s="43">
        <v>67.3</v>
      </c>
      <c r="Z73" s="43">
        <v>67.3</v>
      </c>
      <c r="AA73" s="43">
        <v>67.3</v>
      </c>
      <c r="AB73" s="43">
        <v>67.3</v>
      </c>
      <c r="AC73" s="43">
        <v>67.3</v>
      </c>
      <c r="AD73" s="43">
        <v>67.3</v>
      </c>
      <c r="AE73" s="43">
        <v>61</v>
      </c>
      <c r="AF73" s="43">
        <v>61</v>
      </c>
      <c r="AG73" s="64">
        <v>111</v>
      </c>
      <c r="AH73" s="46">
        <f t="shared" si="2"/>
        <v>102.3</v>
      </c>
      <c r="AI73" s="47">
        <f t="shared" si="3"/>
        <v>61</v>
      </c>
      <c r="AK73" s="49"/>
    </row>
    <row r="74" spans="1:88" x14ac:dyDescent="0.25">
      <c r="A74" s="73" t="s">
        <v>93</v>
      </c>
      <c r="B74" s="43">
        <v>42.9</v>
      </c>
      <c r="C74" s="43">
        <v>42.9</v>
      </c>
      <c r="D74" s="43">
        <v>42.9</v>
      </c>
      <c r="E74" s="43">
        <v>42.9</v>
      </c>
      <c r="F74" s="43">
        <v>42.9</v>
      </c>
      <c r="G74" s="43">
        <v>42.9</v>
      </c>
      <c r="H74" s="43">
        <v>42.9</v>
      </c>
      <c r="I74" s="43">
        <v>42.9</v>
      </c>
      <c r="J74" s="43">
        <v>42.9</v>
      </c>
      <c r="K74" s="43">
        <v>42.9</v>
      </c>
      <c r="L74" s="43">
        <v>42.9</v>
      </c>
      <c r="M74" s="43">
        <v>42.9</v>
      </c>
      <c r="N74" s="43">
        <v>42.9</v>
      </c>
      <c r="O74" s="43">
        <v>42.9</v>
      </c>
      <c r="P74" s="43">
        <v>42.9</v>
      </c>
      <c r="Q74" s="43">
        <v>42.9</v>
      </c>
      <c r="R74" s="43">
        <v>42.9</v>
      </c>
      <c r="S74" s="43">
        <v>42.9</v>
      </c>
      <c r="T74" s="43">
        <v>42.9</v>
      </c>
      <c r="U74" s="43"/>
      <c r="V74" s="43">
        <v>42.9</v>
      </c>
      <c r="W74" s="43">
        <v>42.9</v>
      </c>
      <c r="X74" s="43">
        <v>42.9</v>
      </c>
      <c r="Y74" s="43">
        <v>42.9</v>
      </c>
      <c r="Z74" s="43">
        <v>42.9</v>
      </c>
      <c r="AA74" s="43">
        <v>42.9</v>
      </c>
      <c r="AB74" s="43">
        <v>42.9</v>
      </c>
      <c r="AC74" s="43">
        <v>42.9</v>
      </c>
      <c r="AD74" s="43">
        <v>42.9</v>
      </c>
      <c r="AE74" s="43">
        <v>38.4</v>
      </c>
      <c r="AF74" s="43">
        <v>37.700000000000003</v>
      </c>
      <c r="AG74" s="64">
        <v>60</v>
      </c>
      <c r="AH74" s="46">
        <f t="shared" si="2"/>
        <v>42.9</v>
      </c>
      <c r="AI74" s="47">
        <f t="shared" si="3"/>
        <v>37.700000000000003</v>
      </c>
      <c r="AK74" s="49"/>
    </row>
    <row r="75" spans="1:88" x14ac:dyDescent="0.25">
      <c r="A75" s="74" t="s">
        <v>94</v>
      </c>
      <c r="B75" s="43">
        <v>44.6</v>
      </c>
      <c r="C75" s="43">
        <v>44.6</v>
      </c>
      <c r="D75" s="43">
        <v>44.6</v>
      </c>
      <c r="E75" s="43">
        <v>44.6</v>
      </c>
      <c r="F75" s="43">
        <v>35</v>
      </c>
      <c r="G75" s="43">
        <v>35</v>
      </c>
      <c r="H75" s="43">
        <v>31.5</v>
      </c>
      <c r="I75" s="43">
        <v>31.2</v>
      </c>
      <c r="J75" s="43">
        <v>31.2</v>
      </c>
      <c r="K75" s="43">
        <v>31.2</v>
      </c>
      <c r="L75" s="43">
        <v>31.2</v>
      </c>
      <c r="M75" s="43">
        <v>31.2</v>
      </c>
      <c r="N75" s="43">
        <v>31.2</v>
      </c>
      <c r="O75" s="43">
        <v>31.2</v>
      </c>
      <c r="P75" s="43">
        <v>31.2</v>
      </c>
      <c r="Q75" s="43">
        <v>31.2</v>
      </c>
      <c r="R75" s="43">
        <v>31.2</v>
      </c>
      <c r="S75" s="43">
        <v>31.2</v>
      </c>
      <c r="T75" s="43">
        <v>31.2</v>
      </c>
      <c r="U75" s="43"/>
      <c r="V75" s="43">
        <v>31.2</v>
      </c>
      <c r="W75" s="43">
        <v>31.2</v>
      </c>
      <c r="X75" s="43">
        <v>31.2</v>
      </c>
      <c r="Y75" s="43">
        <v>31.2</v>
      </c>
      <c r="Z75" s="43">
        <v>31.2</v>
      </c>
      <c r="AA75" s="43">
        <v>31.2</v>
      </c>
      <c r="AB75" s="43">
        <v>31.2</v>
      </c>
      <c r="AC75" s="43">
        <v>31.2</v>
      </c>
      <c r="AD75" s="43">
        <v>31.2</v>
      </c>
      <c r="AE75" s="43">
        <v>31.4</v>
      </c>
      <c r="AF75" s="43">
        <v>31.4</v>
      </c>
      <c r="AG75" s="75">
        <v>42.5</v>
      </c>
      <c r="AH75" s="46">
        <f t="shared" ref="AH75:AH138" si="29">MAX(B75:AF75)</f>
        <v>44.6</v>
      </c>
      <c r="AI75" s="47">
        <f t="shared" ref="AI75:AI138" si="30">MIN(B75:AF75)</f>
        <v>31.2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/>
      <c r="V76" s="43">
        <v>22.3</v>
      </c>
      <c r="W76" s="43">
        <v>22.3</v>
      </c>
      <c r="X76" s="43">
        <v>22.3</v>
      </c>
      <c r="Y76" s="43">
        <v>22.3</v>
      </c>
      <c r="Z76" s="43">
        <v>22.3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29"/>
        <v>22.3</v>
      </c>
      <c r="AI76" s="47">
        <f t="shared" si="30"/>
        <v>22.3</v>
      </c>
      <c r="AK76" s="49"/>
    </row>
    <row r="77" spans="1:88" ht="15.75" thickBot="1" x14ac:dyDescent="0.3">
      <c r="A77" s="76" t="s">
        <v>96</v>
      </c>
      <c r="B77" s="77">
        <v>15.6</v>
      </c>
      <c r="C77" s="77">
        <v>15.6</v>
      </c>
      <c r="D77" s="77">
        <v>15.6</v>
      </c>
      <c r="E77" s="77">
        <v>15.6</v>
      </c>
      <c r="F77" s="77">
        <v>12</v>
      </c>
      <c r="G77" s="77">
        <v>13.2</v>
      </c>
      <c r="H77" s="77">
        <v>13.2</v>
      </c>
      <c r="I77" s="77">
        <v>8.9</v>
      </c>
      <c r="J77" s="77">
        <v>8.9</v>
      </c>
      <c r="K77" s="77">
        <v>8.9</v>
      </c>
      <c r="L77" s="77">
        <v>8.9</v>
      </c>
      <c r="M77" s="77">
        <v>8.9</v>
      </c>
      <c r="N77" s="77">
        <v>8.9</v>
      </c>
      <c r="O77" s="77">
        <v>8.9</v>
      </c>
      <c r="P77" s="77">
        <v>8.9</v>
      </c>
      <c r="Q77" s="77">
        <v>8.9</v>
      </c>
      <c r="R77" s="77">
        <v>8.9</v>
      </c>
      <c r="S77" s="77">
        <v>8.9</v>
      </c>
      <c r="T77" s="77">
        <v>8.9</v>
      </c>
      <c r="U77" s="77"/>
      <c r="V77" s="77">
        <v>8.9</v>
      </c>
      <c r="W77" s="77">
        <v>8.9</v>
      </c>
      <c r="X77" s="77">
        <v>8.9</v>
      </c>
      <c r="Y77" s="77">
        <v>8.9</v>
      </c>
      <c r="Z77" s="77">
        <v>8.9</v>
      </c>
      <c r="AA77" s="77">
        <v>8.9</v>
      </c>
      <c r="AB77" s="77">
        <v>8.9</v>
      </c>
      <c r="AC77" s="77">
        <v>8.9</v>
      </c>
      <c r="AD77" s="77">
        <v>8.9</v>
      </c>
      <c r="AE77" s="77">
        <v>12.5</v>
      </c>
      <c r="AF77" s="77">
        <v>12.5</v>
      </c>
      <c r="AG77" s="78">
        <v>14.8</v>
      </c>
      <c r="AH77" s="46">
        <f t="shared" si="29"/>
        <v>15.6</v>
      </c>
      <c r="AI77" s="47">
        <f t="shared" si="30"/>
        <v>8.9</v>
      </c>
      <c r="AK77" s="49"/>
    </row>
    <row r="78" spans="1:88" ht="15.75" thickBot="1" x14ac:dyDescent="0.3">
      <c r="A78" s="79" t="s">
        <v>97</v>
      </c>
      <c r="B78" s="70">
        <f t="shared" ref="B78:C78" si="31">SUM(B72:B77)</f>
        <v>686</v>
      </c>
      <c r="C78" s="70">
        <f t="shared" si="31"/>
        <v>686</v>
      </c>
      <c r="D78" s="70">
        <f t="shared" ref="D78:E78" si="32">SUM(D72:D77)</f>
        <v>686</v>
      </c>
      <c r="E78" s="70">
        <f t="shared" si="32"/>
        <v>686</v>
      </c>
      <c r="F78" s="70">
        <f t="shared" ref="F78" si="33">SUM(F72:F77)</f>
        <v>672.8</v>
      </c>
      <c r="G78" s="70">
        <f t="shared" ref="G78:AG78" si="34">SUM(G72:G77)</f>
        <v>674</v>
      </c>
      <c r="H78" s="70">
        <f t="shared" si="34"/>
        <v>670.5</v>
      </c>
      <c r="I78" s="70">
        <f t="shared" ref="I78" si="35">SUM(I72:I77)</f>
        <v>630.9</v>
      </c>
      <c r="J78" s="70">
        <f t="shared" si="34"/>
        <v>630.9</v>
      </c>
      <c r="K78" s="70">
        <f t="shared" si="34"/>
        <v>630.9</v>
      </c>
      <c r="L78" s="70">
        <f t="shared" si="34"/>
        <v>630.9</v>
      </c>
      <c r="M78" s="70">
        <f t="shared" si="34"/>
        <v>630.9</v>
      </c>
      <c r="N78" s="70">
        <f t="shared" si="34"/>
        <v>630.9</v>
      </c>
      <c r="O78" s="70">
        <f t="shared" si="34"/>
        <v>630.9</v>
      </c>
      <c r="P78" s="70">
        <f t="shared" si="34"/>
        <v>630.9</v>
      </c>
      <c r="Q78" s="70">
        <f t="shared" si="34"/>
        <v>630.9</v>
      </c>
      <c r="R78" s="70">
        <f t="shared" si="34"/>
        <v>630.9</v>
      </c>
      <c r="S78" s="70">
        <f t="shared" ref="S78:T78" si="36">SUM(S72:S77)</f>
        <v>630.9</v>
      </c>
      <c r="T78" s="70">
        <f t="shared" si="36"/>
        <v>630.9</v>
      </c>
      <c r="U78" s="70">
        <f t="shared" si="34"/>
        <v>0</v>
      </c>
      <c r="V78" s="70">
        <f t="shared" si="34"/>
        <v>612.6</v>
      </c>
      <c r="W78" s="70">
        <f t="shared" ref="W78:X78" si="37">SUM(W72:W77)</f>
        <v>612.6</v>
      </c>
      <c r="X78" s="70">
        <f t="shared" si="37"/>
        <v>612.6</v>
      </c>
      <c r="Y78" s="70">
        <f t="shared" si="34"/>
        <v>612.6</v>
      </c>
      <c r="Z78" s="70">
        <f t="shared" si="34"/>
        <v>612.6</v>
      </c>
      <c r="AA78" s="70">
        <f t="shared" si="34"/>
        <v>575.6</v>
      </c>
      <c r="AB78" s="70">
        <f t="shared" ref="AB78:AE78" si="38">SUM(AB72:AB77)</f>
        <v>575.6</v>
      </c>
      <c r="AC78" s="70">
        <f t="shared" si="38"/>
        <v>575.6</v>
      </c>
      <c r="AD78" s="70">
        <f t="shared" si="38"/>
        <v>575.6</v>
      </c>
      <c r="AE78" s="70">
        <f t="shared" si="38"/>
        <v>547.29999999999995</v>
      </c>
      <c r="AF78" s="70">
        <f t="shared" ref="AF78" si="39">SUM(AF72:AF77)</f>
        <v>549.09999999999991</v>
      </c>
      <c r="AG78" s="80">
        <f t="shared" si="34"/>
        <v>706.4</v>
      </c>
      <c r="AH78" s="46">
        <f t="shared" si="29"/>
        <v>686</v>
      </c>
      <c r="AI78" s="47">
        <f t="shared" si="30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96</v>
      </c>
      <c r="N79" s="44">
        <v>96</v>
      </c>
      <c r="O79" s="44">
        <v>96</v>
      </c>
      <c r="P79" s="44">
        <v>96</v>
      </c>
      <c r="Q79" s="44">
        <v>96</v>
      </c>
      <c r="R79" s="44">
        <v>96</v>
      </c>
      <c r="S79" s="44">
        <v>96</v>
      </c>
      <c r="T79" s="44">
        <v>96</v>
      </c>
      <c r="U79" s="44"/>
      <c r="V79" s="44">
        <v>60</v>
      </c>
      <c r="W79" s="44">
        <v>60</v>
      </c>
      <c r="X79" s="44">
        <v>96.1</v>
      </c>
      <c r="Y79" s="44">
        <v>96.1</v>
      </c>
      <c r="Z79" s="44">
        <v>96.1</v>
      </c>
      <c r="AA79" s="44">
        <v>96.1</v>
      </c>
      <c r="AB79" s="44">
        <v>96.1</v>
      </c>
      <c r="AC79" s="44">
        <v>96.1</v>
      </c>
      <c r="AD79" s="44">
        <v>96.1</v>
      </c>
      <c r="AE79" s="44">
        <v>96.1</v>
      </c>
      <c r="AF79" s="44">
        <v>96.1</v>
      </c>
      <c r="AG79" s="61">
        <v>144</v>
      </c>
      <c r="AH79" s="46">
        <f t="shared" si="29"/>
        <v>96.1</v>
      </c>
      <c r="AI79" s="47">
        <f t="shared" si="30"/>
        <v>60</v>
      </c>
      <c r="AK79" s="49"/>
      <c r="AY79" s="1" t="s">
        <v>99</v>
      </c>
      <c r="AZ79" s="82">
        <f>ROUND(C97,0)</f>
        <v>-477</v>
      </c>
      <c r="BA79" s="81">
        <f t="shared" ref="BA79:BD83" si="40">D97</f>
        <v>-521</v>
      </c>
      <c r="BB79" s="81">
        <f t="shared" si="40"/>
        <v>-541</v>
      </c>
      <c r="BC79" s="81">
        <f t="shared" si="40"/>
        <v>-563</v>
      </c>
      <c r="BD79" s="81">
        <f t="shared" si="40"/>
        <v>-556.29999999999995</v>
      </c>
      <c r="BE79" s="82">
        <f>I97</f>
        <v>-530.29999999999995</v>
      </c>
      <c r="BF79" s="82">
        <f>K97</f>
        <v>-483.6</v>
      </c>
      <c r="BG79" s="82">
        <f t="shared" ref="BG79:BP83" si="41">M97</f>
        <v>0</v>
      </c>
      <c r="BH79" s="82">
        <f t="shared" si="41"/>
        <v>-480</v>
      </c>
      <c r="BI79" s="82">
        <f t="shared" si="41"/>
        <v>-525.4</v>
      </c>
      <c r="BJ79" s="82">
        <f t="shared" si="41"/>
        <v>-525.4</v>
      </c>
      <c r="BK79" s="82">
        <f t="shared" si="41"/>
        <v>-500</v>
      </c>
      <c r="BL79" s="82">
        <f t="shared" si="41"/>
        <v>-530</v>
      </c>
      <c r="BM79" s="82">
        <f t="shared" si="41"/>
        <v>-485.52</v>
      </c>
      <c r="BN79" s="82">
        <f t="shared" si="41"/>
        <v>-567.6</v>
      </c>
      <c r="BO79" s="82">
        <f t="shared" si="41"/>
        <v>0</v>
      </c>
      <c r="BP79" s="82">
        <f t="shared" si="41"/>
        <v>-565.20000000000005</v>
      </c>
      <c r="BQ79" s="82">
        <f>X97</f>
        <v>-561.20000000000005</v>
      </c>
      <c r="BR79" s="82">
        <f>Z97</f>
        <v>-561.20000000000005</v>
      </c>
      <c r="BS79" s="81">
        <f>AB97</f>
        <v>-563</v>
      </c>
      <c r="BT79" s="81">
        <f t="shared" ref="BT79:BV83" si="42">AD97</f>
        <v>-563</v>
      </c>
      <c r="BU79" s="81">
        <f t="shared" si="42"/>
        <v>-593.9</v>
      </c>
      <c r="BV79" s="81">
        <f t="shared" si="42"/>
        <v>-571.20000000000005</v>
      </c>
      <c r="BW79" s="81">
        <f>B97</f>
        <v>-563.29999999999995</v>
      </c>
    </row>
    <row r="80" spans="1:88" x14ac:dyDescent="0.25">
      <c r="A80" s="63" t="s">
        <v>100</v>
      </c>
      <c r="B80" s="43">
        <v>69</v>
      </c>
      <c r="C80" s="43">
        <v>69</v>
      </c>
      <c r="D80" s="43">
        <v>69</v>
      </c>
      <c r="E80" s="43">
        <v>69</v>
      </c>
      <c r="F80" s="43">
        <v>69</v>
      </c>
      <c r="G80" s="43">
        <v>69</v>
      </c>
      <c r="H80" s="43">
        <v>69</v>
      </c>
      <c r="I80" s="43">
        <v>69</v>
      </c>
      <c r="J80" s="43">
        <v>69</v>
      </c>
      <c r="K80" s="43">
        <v>69</v>
      </c>
      <c r="L80" s="43">
        <v>69</v>
      </c>
      <c r="M80" s="43">
        <v>69</v>
      </c>
      <c r="N80" s="43">
        <v>69</v>
      </c>
      <c r="O80" s="43">
        <v>69</v>
      </c>
      <c r="P80" s="43">
        <v>69</v>
      </c>
      <c r="Q80" s="43">
        <v>69</v>
      </c>
      <c r="R80" s="43">
        <v>69</v>
      </c>
      <c r="S80" s="43">
        <v>69</v>
      </c>
      <c r="T80" s="43">
        <v>69</v>
      </c>
      <c r="U80" s="43"/>
      <c r="V80" s="43">
        <v>67.5</v>
      </c>
      <c r="W80" s="43">
        <v>67.5</v>
      </c>
      <c r="X80" s="43">
        <v>67.5</v>
      </c>
      <c r="Y80" s="43">
        <v>67.5</v>
      </c>
      <c r="Z80" s="43">
        <v>60</v>
      </c>
      <c r="AA80" s="43">
        <v>60</v>
      </c>
      <c r="AB80" s="43">
        <v>60</v>
      </c>
      <c r="AC80" s="43">
        <v>60</v>
      </c>
      <c r="AD80" s="43">
        <v>60</v>
      </c>
      <c r="AE80" s="43">
        <v>54.9</v>
      </c>
      <c r="AF80" s="43">
        <v>54.2</v>
      </c>
      <c r="AG80" s="64">
        <v>70</v>
      </c>
      <c r="AH80" s="46">
        <f t="shared" si="29"/>
        <v>69</v>
      </c>
      <c r="AI80" s="47">
        <f t="shared" si="30"/>
        <v>54.2</v>
      </c>
      <c r="AK80" s="49"/>
      <c r="AY80" s="1" t="s">
        <v>101</v>
      </c>
      <c r="AZ80" s="82">
        <f>ROUND(C98,0)</f>
        <v>0</v>
      </c>
      <c r="BA80" s="81">
        <f t="shared" si="40"/>
        <v>0</v>
      </c>
      <c r="BB80" s="81">
        <f t="shared" si="40"/>
        <v>0</v>
      </c>
      <c r="BC80" s="81">
        <f t="shared" si="40"/>
        <v>0</v>
      </c>
      <c r="BD80" s="81">
        <f t="shared" si="40"/>
        <v>0</v>
      </c>
      <c r="BE80" s="82">
        <f>I98</f>
        <v>0</v>
      </c>
      <c r="BF80" s="82">
        <f>K98</f>
        <v>21.6</v>
      </c>
      <c r="BG80" s="82">
        <f t="shared" si="41"/>
        <v>0</v>
      </c>
      <c r="BH80" s="82">
        <f t="shared" si="41"/>
        <v>23</v>
      </c>
      <c r="BI80" s="82">
        <f t="shared" si="41"/>
        <v>25.6</v>
      </c>
      <c r="BJ80" s="82">
        <f t="shared" si="41"/>
        <v>25.6</v>
      </c>
      <c r="BK80" s="82">
        <f t="shared" si="41"/>
        <v>25.6</v>
      </c>
      <c r="BL80" s="82">
        <f t="shared" si="41"/>
        <v>28</v>
      </c>
      <c r="BM80" s="82">
        <f t="shared" si="41"/>
        <v>24.8</v>
      </c>
      <c r="BN80" s="82">
        <f t="shared" si="41"/>
        <v>24.8</v>
      </c>
      <c r="BO80" s="82">
        <f t="shared" si="41"/>
        <v>0</v>
      </c>
      <c r="BP80" s="82">
        <f t="shared" si="41"/>
        <v>23.5</v>
      </c>
      <c r="BQ80" s="82">
        <f>X98</f>
        <v>22.2</v>
      </c>
      <c r="BR80" s="82">
        <f>Z98</f>
        <v>22.2</v>
      </c>
      <c r="BS80" s="81">
        <f>AB98</f>
        <v>6.1</v>
      </c>
      <c r="BT80" s="81">
        <f t="shared" si="42"/>
        <v>6.1</v>
      </c>
      <c r="BU80" s="81">
        <f t="shared" si="42"/>
        <v>24.9</v>
      </c>
      <c r="BV80" s="81">
        <f t="shared" si="42"/>
        <v>16.5</v>
      </c>
      <c r="BW80" s="81">
        <f>B98</f>
        <v>0</v>
      </c>
    </row>
    <row r="81" spans="1:75" x14ac:dyDescent="0.25">
      <c r="A81" s="63" t="s">
        <v>102</v>
      </c>
      <c r="B81" s="43">
        <v>70.3</v>
      </c>
      <c r="C81" s="43">
        <v>70.3</v>
      </c>
      <c r="D81" s="43">
        <v>70.3</v>
      </c>
      <c r="E81" s="43">
        <v>70.3</v>
      </c>
      <c r="F81" s="43">
        <v>70.3</v>
      </c>
      <c r="G81" s="43">
        <v>50</v>
      </c>
      <c r="H81" s="43">
        <v>61</v>
      </c>
      <c r="I81" s="43">
        <v>61</v>
      </c>
      <c r="J81" s="43">
        <v>61</v>
      </c>
      <c r="K81" s="43">
        <v>71.5</v>
      </c>
      <c r="L81" s="43">
        <v>71.5</v>
      </c>
      <c r="M81" s="43">
        <v>71.5</v>
      </c>
      <c r="N81" s="43">
        <v>71.5</v>
      </c>
      <c r="O81" s="43">
        <v>71.5</v>
      </c>
      <c r="P81" s="43">
        <v>71.5</v>
      </c>
      <c r="Q81" s="43">
        <v>71.5</v>
      </c>
      <c r="R81" s="43">
        <v>71.5</v>
      </c>
      <c r="S81" s="43">
        <v>71.5</v>
      </c>
      <c r="T81" s="43">
        <v>71.5</v>
      </c>
      <c r="U81" s="43"/>
      <c r="V81" s="43">
        <v>68.3</v>
      </c>
      <c r="W81" s="43">
        <v>68.3</v>
      </c>
      <c r="X81" s="43">
        <v>68.3</v>
      </c>
      <c r="Y81" s="43">
        <v>68.3</v>
      </c>
      <c r="Z81" s="43">
        <v>61</v>
      </c>
      <c r="AA81" s="43">
        <v>61</v>
      </c>
      <c r="AB81" s="43">
        <v>61</v>
      </c>
      <c r="AC81" s="43">
        <v>61</v>
      </c>
      <c r="AD81" s="43">
        <v>61</v>
      </c>
      <c r="AE81" s="43">
        <v>71.7</v>
      </c>
      <c r="AF81" s="43">
        <v>71</v>
      </c>
      <c r="AG81" s="64">
        <v>69</v>
      </c>
      <c r="AH81" s="46">
        <f t="shared" si="29"/>
        <v>71.7</v>
      </c>
      <c r="AI81" s="47">
        <f t="shared" si="30"/>
        <v>50</v>
      </c>
      <c r="AK81" s="49"/>
      <c r="AL81" s="83"/>
      <c r="AO81" s="83"/>
      <c r="AY81" s="1" t="s">
        <v>103</v>
      </c>
      <c r="AZ81" s="82">
        <f>ROUND(C99,0)</f>
        <v>22</v>
      </c>
      <c r="BA81" s="81">
        <f t="shared" si="40"/>
        <v>22.4</v>
      </c>
      <c r="BB81" s="81">
        <f t="shared" si="40"/>
        <v>22.4</v>
      </c>
      <c r="BC81" s="81">
        <f t="shared" si="40"/>
        <v>21</v>
      </c>
      <c r="BD81" s="81">
        <f t="shared" si="40"/>
        <v>21.2</v>
      </c>
      <c r="BE81" s="82">
        <f>I99</f>
        <v>19.3</v>
      </c>
      <c r="BF81" s="82">
        <f>K99</f>
        <v>19.600000000000001</v>
      </c>
      <c r="BG81" s="82">
        <f t="shared" si="41"/>
        <v>0</v>
      </c>
      <c r="BH81" s="82">
        <f t="shared" si="41"/>
        <v>20</v>
      </c>
      <c r="BI81" s="82">
        <f t="shared" si="41"/>
        <v>20.8</v>
      </c>
      <c r="BJ81" s="82">
        <f t="shared" si="41"/>
        <v>20.8</v>
      </c>
      <c r="BK81" s="82">
        <f t="shared" si="41"/>
        <v>20.8</v>
      </c>
      <c r="BL81" s="82">
        <f t="shared" si="41"/>
        <v>18.2</v>
      </c>
      <c r="BM81" s="82">
        <f t="shared" si="41"/>
        <v>18.8</v>
      </c>
      <c r="BN81" s="82">
        <f t="shared" si="41"/>
        <v>18.8</v>
      </c>
      <c r="BO81" s="82">
        <f t="shared" si="41"/>
        <v>0</v>
      </c>
      <c r="BP81" s="82">
        <f t="shared" si="41"/>
        <v>14.8</v>
      </c>
      <c r="BQ81" s="82">
        <f>X99</f>
        <v>17.2</v>
      </c>
      <c r="BR81" s="82">
        <f>Z99</f>
        <v>17.2</v>
      </c>
      <c r="BS81" s="81">
        <f>AB99</f>
        <v>17.3</v>
      </c>
      <c r="BT81" s="81">
        <f t="shared" si="42"/>
        <v>17.3</v>
      </c>
      <c r="BU81" s="81">
        <f t="shared" si="42"/>
        <v>15.6</v>
      </c>
      <c r="BV81" s="81">
        <f t="shared" si="42"/>
        <v>19.5</v>
      </c>
      <c r="BW81" s="81">
        <f>B99</f>
        <v>22.5</v>
      </c>
    </row>
    <row r="82" spans="1:75" s="83" customFormat="1" x14ac:dyDescent="0.25">
      <c r="A82" s="63" t="s">
        <v>104</v>
      </c>
      <c r="B82" s="43">
        <v>45</v>
      </c>
      <c r="C82" s="43">
        <v>45</v>
      </c>
      <c r="D82" s="43">
        <v>45</v>
      </c>
      <c r="E82" s="43">
        <v>45</v>
      </c>
      <c r="F82" s="43">
        <v>45</v>
      </c>
      <c r="G82" s="43">
        <v>45</v>
      </c>
      <c r="H82" s="43">
        <v>45</v>
      </c>
      <c r="I82" s="43">
        <v>45</v>
      </c>
      <c r="J82" s="43">
        <v>45</v>
      </c>
      <c r="K82" s="43">
        <v>45</v>
      </c>
      <c r="L82" s="43">
        <v>45</v>
      </c>
      <c r="M82" s="43">
        <v>45</v>
      </c>
      <c r="N82" s="43">
        <v>45</v>
      </c>
      <c r="O82" s="43">
        <v>45</v>
      </c>
      <c r="P82" s="43">
        <v>45</v>
      </c>
      <c r="Q82" s="43">
        <v>45</v>
      </c>
      <c r="R82" s="43">
        <v>45</v>
      </c>
      <c r="S82" s="43">
        <v>45</v>
      </c>
      <c r="T82" s="43">
        <v>45</v>
      </c>
      <c r="U82" s="43"/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9"/>
        <v>58</v>
      </c>
      <c r="AI82" s="47">
        <f t="shared" si="30"/>
        <v>45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40"/>
        <v>20.8</v>
      </c>
      <c r="BB82" s="81">
        <f t="shared" si="40"/>
        <v>20.8</v>
      </c>
      <c r="BC82" s="81">
        <f t="shared" si="40"/>
        <v>20.8</v>
      </c>
      <c r="BD82" s="81">
        <f t="shared" si="40"/>
        <v>18.600000000000001</v>
      </c>
      <c r="BE82" s="82">
        <f>I100</f>
        <v>17.3</v>
      </c>
      <c r="BF82" s="82">
        <f>K100</f>
        <v>16.899999999999999</v>
      </c>
      <c r="BG82" s="82">
        <f t="shared" si="41"/>
        <v>0</v>
      </c>
      <c r="BH82" s="82">
        <f t="shared" si="41"/>
        <v>14</v>
      </c>
      <c r="BI82" s="82">
        <f t="shared" si="41"/>
        <v>12.3</v>
      </c>
      <c r="BJ82" s="82">
        <f t="shared" si="41"/>
        <v>12.3</v>
      </c>
      <c r="BK82" s="82">
        <f t="shared" si="41"/>
        <v>12.3</v>
      </c>
      <c r="BL82" s="82">
        <f t="shared" si="41"/>
        <v>12</v>
      </c>
      <c r="BM82" s="82">
        <f t="shared" si="41"/>
        <v>0</v>
      </c>
      <c r="BN82" s="82">
        <f t="shared" si="41"/>
        <v>0</v>
      </c>
      <c r="BO82" s="82">
        <f t="shared" si="41"/>
        <v>0</v>
      </c>
      <c r="BP82" s="82">
        <f t="shared" si="41"/>
        <v>16.899999999999999</v>
      </c>
      <c r="BQ82" s="82">
        <f>X100</f>
        <v>16.600000000000001</v>
      </c>
      <c r="BR82" s="82">
        <f>Z100</f>
        <v>16.600000000000001</v>
      </c>
      <c r="BS82" s="81">
        <f>AB100</f>
        <v>19.100000000000001</v>
      </c>
      <c r="BT82" s="81">
        <f t="shared" si="42"/>
        <v>19.100000000000001</v>
      </c>
      <c r="BU82" s="81">
        <f t="shared" si="42"/>
        <v>19.600000000000001</v>
      </c>
      <c r="BV82" s="81">
        <f t="shared" si="42"/>
        <v>19.5</v>
      </c>
      <c r="BW82" s="81">
        <f>B100</f>
        <v>21.3</v>
      </c>
    </row>
    <row r="83" spans="1:75" x14ac:dyDescent="0.25">
      <c r="A83" s="63" t="s">
        <v>106</v>
      </c>
      <c r="B83" s="44">
        <v>14.8</v>
      </c>
      <c r="C83" s="44">
        <v>14.8</v>
      </c>
      <c r="D83" s="44">
        <v>14.8</v>
      </c>
      <c r="E83" s="44">
        <v>14.8</v>
      </c>
      <c r="F83" s="44">
        <v>14.8</v>
      </c>
      <c r="G83" s="44">
        <v>14.8</v>
      </c>
      <c r="H83" s="44">
        <v>14.8</v>
      </c>
      <c r="I83" s="44">
        <v>14.8</v>
      </c>
      <c r="J83" s="44">
        <v>14.8</v>
      </c>
      <c r="K83" s="44">
        <v>14.8</v>
      </c>
      <c r="L83" s="44">
        <v>14.8</v>
      </c>
      <c r="M83" s="44">
        <v>14.8</v>
      </c>
      <c r="N83" s="44">
        <v>14.8</v>
      </c>
      <c r="O83" s="44">
        <v>14.8</v>
      </c>
      <c r="P83" s="44">
        <v>14.8</v>
      </c>
      <c r="Q83" s="44">
        <v>14.8</v>
      </c>
      <c r="R83" s="44">
        <v>14.8</v>
      </c>
      <c r="S83" s="44">
        <v>14.8</v>
      </c>
      <c r="T83" s="44">
        <v>14.8</v>
      </c>
      <c r="U83" s="43"/>
      <c r="V83" s="43">
        <v>15</v>
      </c>
      <c r="W83" s="43">
        <v>15</v>
      </c>
      <c r="X83" s="43">
        <v>15</v>
      </c>
      <c r="Y83" s="43">
        <v>15</v>
      </c>
      <c r="Z83" s="43">
        <v>15</v>
      </c>
      <c r="AA83" s="43">
        <v>15</v>
      </c>
      <c r="AB83" s="43">
        <v>15</v>
      </c>
      <c r="AC83" s="43">
        <v>15</v>
      </c>
      <c r="AD83" s="43">
        <v>15</v>
      </c>
      <c r="AE83" s="43">
        <v>14.9</v>
      </c>
      <c r="AF83" s="43">
        <v>15</v>
      </c>
      <c r="AG83" s="64">
        <v>30</v>
      </c>
      <c r="AH83" s="46">
        <f t="shared" si="29"/>
        <v>15</v>
      </c>
      <c r="AI83" s="47">
        <f t="shared" si="30"/>
        <v>14.8</v>
      </c>
      <c r="AK83" s="49"/>
      <c r="AY83" s="1" t="s">
        <v>107</v>
      </c>
      <c r="AZ83" s="82">
        <f>ROUND(C101,0)</f>
        <v>0</v>
      </c>
      <c r="BA83" s="81">
        <f t="shared" si="40"/>
        <v>0</v>
      </c>
      <c r="BB83" s="81">
        <f t="shared" si="40"/>
        <v>0</v>
      </c>
      <c r="BC83" s="81">
        <f t="shared" si="40"/>
        <v>0</v>
      </c>
      <c r="BD83" s="81">
        <f t="shared" si="40"/>
        <v>0</v>
      </c>
      <c r="BE83" s="82">
        <f>I101</f>
        <v>0</v>
      </c>
      <c r="BF83" s="82">
        <f>K101</f>
        <v>0</v>
      </c>
      <c r="BG83" s="82">
        <f t="shared" si="41"/>
        <v>0</v>
      </c>
      <c r="BH83" s="82">
        <f t="shared" si="41"/>
        <v>0</v>
      </c>
      <c r="BI83" s="82">
        <f t="shared" si="41"/>
        <v>0</v>
      </c>
      <c r="BJ83" s="82">
        <f t="shared" si="41"/>
        <v>0</v>
      </c>
      <c r="BK83" s="82">
        <f t="shared" si="41"/>
        <v>0</v>
      </c>
      <c r="BL83" s="82">
        <f t="shared" si="41"/>
        <v>0</v>
      </c>
      <c r="BM83" s="82">
        <f t="shared" si="41"/>
        <v>0</v>
      </c>
      <c r="BN83" s="82">
        <f t="shared" si="41"/>
        <v>0</v>
      </c>
      <c r="BO83" s="82">
        <f t="shared" si="41"/>
        <v>0</v>
      </c>
      <c r="BP83" s="82">
        <f t="shared" si="41"/>
        <v>0</v>
      </c>
      <c r="BQ83" s="82">
        <f>X101</f>
        <v>8.8000000000000007</v>
      </c>
      <c r="BR83" s="82">
        <f>Z101</f>
        <v>8.8000000000000007</v>
      </c>
      <c r="BS83" s="81">
        <f>AB101</f>
        <v>0</v>
      </c>
      <c r="BT83" s="81">
        <f t="shared" si="42"/>
        <v>0</v>
      </c>
      <c r="BU83" s="81">
        <f t="shared" si="42"/>
        <v>0</v>
      </c>
      <c r="BV83" s="81">
        <f t="shared" si="42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0.3</v>
      </c>
      <c r="J84" s="44">
        <v>1.2</v>
      </c>
      <c r="K84" s="44">
        <v>2.6</v>
      </c>
      <c r="L84" s="44">
        <v>5.0999999999999996</v>
      </c>
      <c r="M84" s="44">
        <v>5.0999999999999996</v>
      </c>
      <c r="N84" s="44">
        <v>5.0999999999999996</v>
      </c>
      <c r="O84" s="44">
        <v>5.0999999999999996</v>
      </c>
      <c r="P84" s="44">
        <v>5.0999999999999996</v>
      </c>
      <c r="Q84" s="44">
        <v>5.0999999999999996</v>
      </c>
      <c r="R84" s="44">
        <v>5.0999999999999996</v>
      </c>
      <c r="S84" s="44">
        <v>5.0999999999999996</v>
      </c>
      <c r="T84" s="44">
        <v>5.0999999999999996</v>
      </c>
      <c r="U84" s="43"/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9"/>
        <v>5.0999999999999996</v>
      </c>
      <c r="AI84" s="47">
        <f t="shared" si="30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3">M107</f>
        <v>0</v>
      </c>
      <c r="BH84" s="82">
        <f t="shared" si="43"/>
        <v>0</v>
      </c>
      <c r="BI84" s="82">
        <f t="shared" si="43"/>
        <v>0</v>
      </c>
      <c r="BJ84" s="82">
        <f t="shared" si="43"/>
        <v>0</v>
      </c>
      <c r="BK84" s="82">
        <f t="shared" si="43"/>
        <v>0</v>
      </c>
      <c r="BL84" s="82">
        <f t="shared" si="43"/>
        <v>0</v>
      </c>
      <c r="BM84" s="82">
        <f t="shared" si="43"/>
        <v>0</v>
      </c>
      <c r="BN84" s="82">
        <f t="shared" si="43"/>
        <v>0</v>
      </c>
      <c r="BO84" s="82">
        <f t="shared" si="43"/>
        <v>0</v>
      </c>
      <c r="BP84" s="82">
        <f t="shared" si="43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11.3</v>
      </c>
      <c r="C85" s="43">
        <v>11.3</v>
      </c>
      <c r="D85" s="43">
        <v>11.3</v>
      </c>
      <c r="E85" s="43">
        <v>11.3</v>
      </c>
      <c r="F85" s="43">
        <v>11.3</v>
      </c>
      <c r="G85" s="43">
        <v>11.3</v>
      </c>
      <c r="H85" s="43">
        <v>11.3</v>
      </c>
      <c r="I85" s="43">
        <v>11.3</v>
      </c>
      <c r="J85" s="43">
        <v>11.3</v>
      </c>
      <c r="K85" s="43">
        <v>11.3</v>
      </c>
      <c r="L85" s="43">
        <v>11.3</v>
      </c>
      <c r="M85" s="43">
        <v>11.3</v>
      </c>
      <c r="N85" s="43">
        <v>11.3</v>
      </c>
      <c r="O85" s="43">
        <v>11.3</v>
      </c>
      <c r="P85" s="43">
        <v>11.3</v>
      </c>
      <c r="Q85" s="43">
        <v>11.3</v>
      </c>
      <c r="R85" s="43">
        <v>11.3</v>
      </c>
      <c r="S85" s="43">
        <v>11.3</v>
      </c>
      <c r="T85" s="43">
        <v>11.3</v>
      </c>
      <c r="U85" s="43"/>
      <c r="V85" s="43">
        <v>11.89</v>
      </c>
      <c r="W85" s="43">
        <v>11.89</v>
      </c>
      <c r="X85" s="43">
        <v>11.89</v>
      </c>
      <c r="Y85" s="43">
        <v>11.89</v>
      </c>
      <c r="Z85" s="43">
        <v>11.89</v>
      </c>
      <c r="AA85" s="43">
        <v>11.89</v>
      </c>
      <c r="AB85" s="43">
        <v>11.89</v>
      </c>
      <c r="AC85" s="43">
        <v>11.89</v>
      </c>
      <c r="AD85" s="43">
        <v>11.89</v>
      </c>
      <c r="AE85" s="43">
        <v>12</v>
      </c>
      <c r="AF85" s="43">
        <v>12</v>
      </c>
      <c r="AG85" s="64">
        <v>24</v>
      </c>
      <c r="AH85" s="46">
        <f t="shared" si="29"/>
        <v>12</v>
      </c>
      <c r="AI85" s="47">
        <f t="shared" si="30"/>
        <v>11.3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/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9"/>
        <v>0</v>
      </c>
      <c r="AI86" s="47">
        <f t="shared" si="30"/>
        <v>0</v>
      </c>
      <c r="AK86" s="49"/>
      <c r="AZ86" s="82">
        <f t="shared" ref="AZ86:BW91" si="44">VALUE(AZ79)</f>
        <v>-477</v>
      </c>
      <c r="BA86" s="82">
        <f t="shared" si="44"/>
        <v>-521</v>
      </c>
      <c r="BB86" s="82">
        <f t="shared" si="44"/>
        <v>-541</v>
      </c>
      <c r="BC86" s="82">
        <f t="shared" si="44"/>
        <v>-563</v>
      </c>
      <c r="BD86" s="82">
        <f t="shared" si="44"/>
        <v>-556.29999999999995</v>
      </c>
      <c r="BE86" s="82">
        <f t="shared" si="44"/>
        <v>-530.29999999999995</v>
      </c>
      <c r="BF86" s="82">
        <f t="shared" si="44"/>
        <v>-483.6</v>
      </c>
      <c r="BG86" s="82">
        <f t="shared" si="44"/>
        <v>0</v>
      </c>
      <c r="BH86" s="82">
        <f t="shared" si="44"/>
        <v>-480</v>
      </c>
      <c r="BI86" s="82">
        <f t="shared" si="44"/>
        <v>-525.4</v>
      </c>
      <c r="BJ86" s="82">
        <f t="shared" si="44"/>
        <v>-525.4</v>
      </c>
      <c r="BK86" s="82">
        <f t="shared" si="44"/>
        <v>-500</v>
      </c>
      <c r="BL86" s="82">
        <f t="shared" si="44"/>
        <v>-530</v>
      </c>
      <c r="BM86" s="82">
        <f t="shared" si="44"/>
        <v>-485.52</v>
      </c>
      <c r="BN86" s="82">
        <f t="shared" si="44"/>
        <v>-567.6</v>
      </c>
      <c r="BO86" s="82">
        <f t="shared" si="44"/>
        <v>0</v>
      </c>
      <c r="BP86" s="82">
        <f t="shared" si="44"/>
        <v>-565.20000000000005</v>
      </c>
      <c r="BQ86" s="82">
        <f t="shared" si="44"/>
        <v>-561.20000000000005</v>
      </c>
      <c r="BR86" s="82">
        <f t="shared" si="44"/>
        <v>-561.20000000000005</v>
      </c>
      <c r="BS86" s="82">
        <f t="shared" si="44"/>
        <v>-563</v>
      </c>
      <c r="BT86" s="82">
        <f t="shared" si="44"/>
        <v>-563</v>
      </c>
      <c r="BU86" s="82">
        <f t="shared" si="44"/>
        <v>-593.9</v>
      </c>
      <c r="BV86" s="82">
        <f t="shared" si="44"/>
        <v>-571.20000000000005</v>
      </c>
      <c r="BW86" s="82">
        <f t="shared" si="44"/>
        <v>-563.29999999999995</v>
      </c>
    </row>
    <row r="87" spans="1:75" x14ac:dyDescent="0.25">
      <c r="A87" s="63" t="s">
        <v>112</v>
      </c>
      <c r="B87" s="43">
        <v>8.5</v>
      </c>
      <c r="C87" s="43">
        <v>8.5</v>
      </c>
      <c r="D87" s="43">
        <v>8.5</v>
      </c>
      <c r="E87" s="43">
        <v>8.5</v>
      </c>
      <c r="F87" s="43">
        <v>8.5</v>
      </c>
      <c r="G87" s="43">
        <v>8.5</v>
      </c>
      <c r="H87" s="43">
        <v>8.5</v>
      </c>
      <c r="I87" s="43">
        <v>8.5</v>
      </c>
      <c r="J87" s="43">
        <v>8.5</v>
      </c>
      <c r="K87" s="43">
        <v>8.5</v>
      </c>
      <c r="L87" s="43">
        <v>8.5</v>
      </c>
      <c r="M87" s="43">
        <v>8.5</v>
      </c>
      <c r="N87" s="43">
        <v>8.5</v>
      </c>
      <c r="O87" s="43">
        <v>8.5</v>
      </c>
      <c r="P87" s="43">
        <v>8.5</v>
      </c>
      <c r="Q87" s="43">
        <v>8.5</v>
      </c>
      <c r="R87" s="43">
        <v>8.5</v>
      </c>
      <c r="S87" s="43">
        <v>8.5</v>
      </c>
      <c r="T87" s="43">
        <v>8.5</v>
      </c>
      <c r="U87" s="43"/>
      <c r="V87" s="43">
        <v>8</v>
      </c>
      <c r="W87" s="43">
        <v>8</v>
      </c>
      <c r="X87" s="43">
        <v>8</v>
      </c>
      <c r="Y87" s="43">
        <v>8</v>
      </c>
      <c r="Z87" s="43">
        <v>8</v>
      </c>
      <c r="AA87" s="43">
        <v>8</v>
      </c>
      <c r="AB87" s="43">
        <v>8</v>
      </c>
      <c r="AC87" s="43">
        <v>8</v>
      </c>
      <c r="AD87" s="43">
        <v>8</v>
      </c>
      <c r="AE87" s="43">
        <v>9.6</v>
      </c>
      <c r="AF87" s="43">
        <v>9.8000000000000007</v>
      </c>
      <c r="AG87" s="64">
        <v>14.1</v>
      </c>
      <c r="AH87" s="46">
        <f t="shared" si="29"/>
        <v>9.8000000000000007</v>
      </c>
      <c r="AI87" s="47">
        <f t="shared" si="30"/>
        <v>8</v>
      </c>
      <c r="AK87" s="49"/>
      <c r="AZ87" s="82">
        <f t="shared" si="44"/>
        <v>0</v>
      </c>
      <c r="BA87" s="82">
        <f t="shared" si="44"/>
        <v>0</v>
      </c>
      <c r="BB87" s="82">
        <f t="shared" si="44"/>
        <v>0</v>
      </c>
      <c r="BC87" s="82">
        <f t="shared" si="44"/>
        <v>0</v>
      </c>
      <c r="BD87" s="82">
        <f t="shared" si="44"/>
        <v>0</v>
      </c>
      <c r="BE87" s="82">
        <f t="shared" si="44"/>
        <v>0</v>
      </c>
      <c r="BF87" s="82">
        <f t="shared" si="44"/>
        <v>21.6</v>
      </c>
      <c r="BG87" s="82">
        <f t="shared" si="44"/>
        <v>0</v>
      </c>
      <c r="BH87" s="82">
        <f t="shared" si="44"/>
        <v>23</v>
      </c>
      <c r="BI87" s="82">
        <f t="shared" si="44"/>
        <v>25.6</v>
      </c>
      <c r="BJ87" s="82">
        <f t="shared" si="44"/>
        <v>25.6</v>
      </c>
      <c r="BK87" s="82">
        <f t="shared" si="44"/>
        <v>25.6</v>
      </c>
      <c r="BL87" s="82">
        <f t="shared" si="44"/>
        <v>28</v>
      </c>
      <c r="BM87" s="82">
        <f t="shared" si="44"/>
        <v>24.8</v>
      </c>
      <c r="BN87" s="82">
        <f t="shared" si="44"/>
        <v>24.8</v>
      </c>
      <c r="BO87" s="82">
        <f t="shared" si="44"/>
        <v>0</v>
      </c>
      <c r="BP87" s="82">
        <f t="shared" si="44"/>
        <v>23.5</v>
      </c>
      <c r="BQ87" s="82">
        <f t="shared" si="44"/>
        <v>22.2</v>
      </c>
      <c r="BR87" s="82">
        <f t="shared" si="44"/>
        <v>22.2</v>
      </c>
      <c r="BS87" s="82">
        <f t="shared" si="44"/>
        <v>6.1</v>
      </c>
      <c r="BT87" s="82">
        <f t="shared" si="44"/>
        <v>6.1</v>
      </c>
      <c r="BU87" s="82">
        <f t="shared" si="44"/>
        <v>24.9</v>
      </c>
      <c r="BV87" s="82">
        <f t="shared" si="44"/>
        <v>16.5</v>
      </c>
      <c r="BW87" s="82">
        <f t="shared" si="44"/>
        <v>0</v>
      </c>
    </row>
    <row r="88" spans="1:75" x14ac:dyDescent="0.25">
      <c r="A88" s="84" t="s">
        <v>113</v>
      </c>
      <c r="B88" s="43">
        <v>14.2</v>
      </c>
      <c r="C88" s="43">
        <v>14.2</v>
      </c>
      <c r="D88" s="43">
        <v>14.2</v>
      </c>
      <c r="E88" s="43">
        <v>14.2</v>
      </c>
      <c r="F88" s="43">
        <v>14.2</v>
      </c>
      <c r="G88" s="43">
        <v>14.2</v>
      </c>
      <c r="H88" s="43">
        <v>14.2</v>
      </c>
      <c r="I88" s="43">
        <v>14.2</v>
      </c>
      <c r="J88" s="43">
        <v>14.2</v>
      </c>
      <c r="K88" s="43">
        <v>14.2</v>
      </c>
      <c r="L88" s="43">
        <v>14.2</v>
      </c>
      <c r="M88" s="43">
        <v>14.2</v>
      </c>
      <c r="N88" s="43">
        <v>14.2</v>
      </c>
      <c r="O88" s="43">
        <v>14.2</v>
      </c>
      <c r="P88" s="43">
        <v>14.2</v>
      </c>
      <c r="Q88" s="43">
        <v>14.2</v>
      </c>
      <c r="R88" s="43">
        <v>14.2</v>
      </c>
      <c r="S88" s="43">
        <v>14.2</v>
      </c>
      <c r="T88" s="43">
        <v>14.2</v>
      </c>
      <c r="U88" s="43"/>
      <c r="V88" s="43">
        <v>13.85</v>
      </c>
      <c r="W88" s="43">
        <v>13.85</v>
      </c>
      <c r="X88" s="43">
        <v>13.85</v>
      </c>
      <c r="Y88" s="43">
        <v>13.85</v>
      </c>
      <c r="Z88" s="43">
        <v>13.85</v>
      </c>
      <c r="AA88" s="43">
        <v>13.85</v>
      </c>
      <c r="AB88" s="43">
        <v>13.85</v>
      </c>
      <c r="AC88" s="43">
        <v>13.85</v>
      </c>
      <c r="AD88" s="43">
        <v>13.85</v>
      </c>
      <c r="AE88" s="43">
        <v>13.85</v>
      </c>
      <c r="AF88" s="43">
        <v>13.8</v>
      </c>
      <c r="AG88" s="64">
        <v>14</v>
      </c>
      <c r="AH88" s="46">
        <f t="shared" si="29"/>
        <v>14.2</v>
      </c>
      <c r="AI88" s="47">
        <f t="shared" si="30"/>
        <v>13.8</v>
      </c>
      <c r="AK88" s="49"/>
      <c r="AZ88" s="82">
        <f t="shared" si="44"/>
        <v>22</v>
      </c>
      <c r="BA88" s="82">
        <f t="shared" si="44"/>
        <v>22.4</v>
      </c>
      <c r="BB88" s="82">
        <f t="shared" si="44"/>
        <v>22.4</v>
      </c>
      <c r="BC88" s="82">
        <f t="shared" si="44"/>
        <v>21</v>
      </c>
      <c r="BD88" s="82">
        <f t="shared" si="44"/>
        <v>21.2</v>
      </c>
      <c r="BE88" s="82">
        <f t="shared" si="44"/>
        <v>19.3</v>
      </c>
      <c r="BF88" s="82">
        <f t="shared" si="44"/>
        <v>19.600000000000001</v>
      </c>
      <c r="BG88" s="82">
        <f t="shared" si="44"/>
        <v>0</v>
      </c>
      <c r="BH88" s="82">
        <f t="shared" si="44"/>
        <v>20</v>
      </c>
      <c r="BI88" s="82">
        <f t="shared" si="44"/>
        <v>20.8</v>
      </c>
      <c r="BJ88" s="82">
        <f t="shared" si="44"/>
        <v>20.8</v>
      </c>
      <c r="BK88" s="82">
        <f t="shared" si="44"/>
        <v>20.8</v>
      </c>
      <c r="BL88" s="82">
        <f t="shared" si="44"/>
        <v>18.2</v>
      </c>
      <c r="BM88" s="82">
        <f t="shared" si="44"/>
        <v>18.8</v>
      </c>
      <c r="BN88" s="82">
        <f t="shared" si="44"/>
        <v>18.8</v>
      </c>
      <c r="BO88" s="82">
        <f t="shared" si="44"/>
        <v>0</v>
      </c>
      <c r="BP88" s="82">
        <f t="shared" si="44"/>
        <v>14.8</v>
      </c>
      <c r="BQ88" s="82">
        <f t="shared" si="44"/>
        <v>17.2</v>
      </c>
      <c r="BR88" s="82">
        <f t="shared" si="44"/>
        <v>17.2</v>
      </c>
      <c r="BS88" s="82">
        <f t="shared" si="44"/>
        <v>17.3</v>
      </c>
      <c r="BT88" s="82">
        <f t="shared" si="44"/>
        <v>17.3</v>
      </c>
      <c r="BU88" s="82">
        <f t="shared" si="44"/>
        <v>15.6</v>
      </c>
      <c r="BV88" s="82">
        <f t="shared" si="44"/>
        <v>19.5</v>
      </c>
      <c r="BW88" s="82">
        <f t="shared" si="44"/>
        <v>22.5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</v>
      </c>
      <c r="F89" s="43">
        <v>9</v>
      </c>
      <c r="G89" s="43">
        <v>9</v>
      </c>
      <c r="H89" s="43">
        <v>9</v>
      </c>
      <c r="I89" s="43">
        <v>9</v>
      </c>
      <c r="J89" s="43">
        <v>9</v>
      </c>
      <c r="K89" s="43">
        <v>9</v>
      </c>
      <c r="L89" s="43">
        <v>9</v>
      </c>
      <c r="M89" s="43">
        <v>9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/>
      <c r="V89" s="43">
        <v>9</v>
      </c>
      <c r="W89" s="43">
        <v>9</v>
      </c>
      <c r="X89" s="43">
        <v>9</v>
      </c>
      <c r="Y89" s="43">
        <v>9</v>
      </c>
      <c r="Z89" s="43">
        <v>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29"/>
        <v>9</v>
      </c>
      <c r="AI89" s="47">
        <f t="shared" si="30"/>
        <v>9</v>
      </c>
      <c r="AK89" s="49"/>
      <c r="AZ89" s="82">
        <f t="shared" si="44"/>
        <v>21</v>
      </c>
      <c r="BA89" s="82">
        <f t="shared" si="44"/>
        <v>20.8</v>
      </c>
      <c r="BB89" s="82">
        <f t="shared" si="44"/>
        <v>20.8</v>
      </c>
      <c r="BC89" s="82">
        <f t="shared" si="44"/>
        <v>20.8</v>
      </c>
      <c r="BD89" s="82">
        <f t="shared" si="44"/>
        <v>18.600000000000001</v>
      </c>
      <c r="BE89" s="82">
        <f t="shared" si="44"/>
        <v>17.3</v>
      </c>
      <c r="BF89" s="82">
        <f t="shared" si="44"/>
        <v>16.899999999999999</v>
      </c>
      <c r="BG89" s="82">
        <f t="shared" si="44"/>
        <v>0</v>
      </c>
      <c r="BH89" s="82">
        <f t="shared" si="44"/>
        <v>14</v>
      </c>
      <c r="BI89" s="82">
        <f t="shared" si="44"/>
        <v>12.3</v>
      </c>
      <c r="BJ89" s="82">
        <f t="shared" si="44"/>
        <v>12.3</v>
      </c>
      <c r="BK89" s="82">
        <f t="shared" si="44"/>
        <v>12.3</v>
      </c>
      <c r="BL89" s="82">
        <f t="shared" si="44"/>
        <v>12</v>
      </c>
      <c r="BM89" s="82">
        <f t="shared" si="44"/>
        <v>0</v>
      </c>
      <c r="BN89" s="82">
        <f t="shared" si="44"/>
        <v>0</v>
      </c>
      <c r="BO89" s="82">
        <f t="shared" si="44"/>
        <v>0</v>
      </c>
      <c r="BP89" s="82">
        <f t="shared" si="44"/>
        <v>16.899999999999999</v>
      </c>
      <c r="BQ89" s="82">
        <f t="shared" si="44"/>
        <v>16.600000000000001</v>
      </c>
      <c r="BR89" s="82">
        <f t="shared" si="44"/>
        <v>16.600000000000001</v>
      </c>
      <c r="BS89" s="82">
        <f t="shared" si="44"/>
        <v>19.100000000000001</v>
      </c>
      <c r="BT89" s="82">
        <f t="shared" si="44"/>
        <v>19.100000000000001</v>
      </c>
      <c r="BU89" s="82">
        <f t="shared" si="44"/>
        <v>19.600000000000001</v>
      </c>
      <c r="BV89" s="82">
        <f t="shared" si="44"/>
        <v>19.5</v>
      </c>
      <c r="BW89" s="82">
        <f t="shared" si="44"/>
        <v>21.3</v>
      </c>
    </row>
    <row r="90" spans="1:75" x14ac:dyDescent="0.25">
      <c r="A90" s="63" t="s">
        <v>115</v>
      </c>
      <c r="B90" s="43">
        <v>6</v>
      </c>
      <c r="C90" s="43">
        <v>6</v>
      </c>
      <c r="D90" s="43">
        <v>6</v>
      </c>
      <c r="E90" s="43">
        <v>6</v>
      </c>
      <c r="F90" s="43">
        <v>6</v>
      </c>
      <c r="G90" s="43">
        <v>6</v>
      </c>
      <c r="H90" s="43">
        <v>6</v>
      </c>
      <c r="I90" s="43">
        <v>6</v>
      </c>
      <c r="J90" s="43">
        <v>6</v>
      </c>
      <c r="K90" s="43">
        <v>6</v>
      </c>
      <c r="L90" s="43">
        <v>6</v>
      </c>
      <c r="M90" s="43">
        <v>6</v>
      </c>
      <c r="N90" s="43">
        <v>6</v>
      </c>
      <c r="O90" s="43">
        <v>6</v>
      </c>
      <c r="P90" s="43">
        <v>6</v>
      </c>
      <c r="Q90" s="43">
        <v>6</v>
      </c>
      <c r="R90" s="43">
        <v>6</v>
      </c>
      <c r="S90" s="43">
        <v>6</v>
      </c>
      <c r="T90" s="43">
        <v>6</v>
      </c>
      <c r="U90" s="43"/>
      <c r="V90" s="43">
        <v>6</v>
      </c>
      <c r="W90" s="43">
        <v>6</v>
      </c>
      <c r="X90" s="43">
        <v>6</v>
      </c>
      <c r="Y90" s="43">
        <v>6</v>
      </c>
      <c r="Z90" s="43">
        <v>6</v>
      </c>
      <c r="AA90" s="43">
        <v>6</v>
      </c>
      <c r="AB90" s="43">
        <v>6</v>
      </c>
      <c r="AC90" s="43">
        <v>6</v>
      </c>
      <c r="AD90" s="43">
        <v>6</v>
      </c>
      <c r="AE90" s="43">
        <v>6</v>
      </c>
      <c r="AF90" s="43">
        <v>6</v>
      </c>
      <c r="AG90" s="64">
        <v>6.2</v>
      </c>
      <c r="AH90" s="46">
        <f t="shared" si="29"/>
        <v>6</v>
      </c>
      <c r="AI90" s="47">
        <f t="shared" si="30"/>
        <v>6</v>
      </c>
      <c r="AK90" s="49"/>
      <c r="AZ90" s="82">
        <f t="shared" si="44"/>
        <v>0</v>
      </c>
      <c r="BA90" s="82">
        <f t="shared" si="44"/>
        <v>0</v>
      </c>
      <c r="BB90" s="82">
        <f t="shared" si="44"/>
        <v>0</v>
      </c>
      <c r="BC90" s="82">
        <f t="shared" si="44"/>
        <v>0</v>
      </c>
      <c r="BD90" s="82">
        <f t="shared" si="44"/>
        <v>0</v>
      </c>
      <c r="BE90" s="82">
        <f t="shared" si="44"/>
        <v>0</v>
      </c>
      <c r="BF90" s="82">
        <f t="shared" si="44"/>
        <v>0</v>
      </c>
      <c r="BG90" s="82">
        <f t="shared" si="44"/>
        <v>0</v>
      </c>
      <c r="BH90" s="82">
        <f t="shared" si="44"/>
        <v>0</v>
      </c>
      <c r="BI90" s="82">
        <f t="shared" si="44"/>
        <v>0</v>
      </c>
      <c r="BJ90" s="82">
        <f t="shared" si="44"/>
        <v>0</v>
      </c>
      <c r="BK90" s="82">
        <f t="shared" si="44"/>
        <v>0</v>
      </c>
      <c r="BL90" s="82">
        <f t="shared" si="44"/>
        <v>0</v>
      </c>
      <c r="BM90" s="82">
        <f t="shared" si="44"/>
        <v>0</v>
      </c>
      <c r="BN90" s="82">
        <f t="shared" si="44"/>
        <v>0</v>
      </c>
      <c r="BO90" s="82">
        <f t="shared" si="44"/>
        <v>0</v>
      </c>
      <c r="BP90" s="82">
        <f t="shared" si="44"/>
        <v>0</v>
      </c>
      <c r="BQ90" s="82">
        <f t="shared" si="44"/>
        <v>8.8000000000000007</v>
      </c>
      <c r="BR90" s="82">
        <f t="shared" si="44"/>
        <v>8.8000000000000007</v>
      </c>
      <c r="BS90" s="82">
        <f t="shared" si="44"/>
        <v>0</v>
      </c>
      <c r="BT90" s="82">
        <f t="shared" si="44"/>
        <v>0</v>
      </c>
      <c r="BU90" s="82">
        <f t="shared" si="44"/>
        <v>0</v>
      </c>
      <c r="BV90" s="82">
        <f t="shared" si="44"/>
        <v>0</v>
      </c>
      <c r="BW90" s="82">
        <f t="shared" si="44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9"/>
        <v>2</v>
      </c>
      <c r="AI91" s="47">
        <f t="shared" si="30"/>
        <v>2</v>
      </c>
      <c r="AK91" s="49"/>
      <c r="AZ91" s="82">
        <f t="shared" si="44"/>
        <v>0</v>
      </c>
      <c r="BA91" s="82">
        <f t="shared" si="44"/>
        <v>0</v>
      </c>
      <c r="BB91" s="82">
        <f t="shared" si="44"/>
        <v>0</v>
      </c>
      <c r="BC91" s="82">
        <f t="shared" si="44"/>
        <v>0</v>
      </c>
      <c r="BD91" s="82">
        <f t="shared" si="44"/>
        <v>0</v>
      </c>
      <c r="BE91" s="82">
        <f t="shared" si="44"/>
        <v>0</v>
      </c>
      <c r="BF91" s="82">
        <f t="shared" si="44"/>
        <v>0</v>
      </c>
      <c r="BG91" s="82">
        <f t="shared" si="44"/>
        <v>0</v>
      </c>
      <c r="BH91" s="82">
        <f t="shared" si="44"/>
        <v>0</v>
      </c>
      <c r="BI91" s="82">
        <f t="shared" si="44"/>
        <v>0</v>
      </c>
      <c r="BJ91" s="82">
        <f t="shared" si="44"/>
        <v>0</v>
      </c>
      <c r="BK91" s="82">
        <f t="shared" si="44"/>
        <v>0</v>
      </c>
      <c r="BL91" s="82">
        <f t="shared" si="44"/>
        <v>0</v>
      </c>
      <c r="BM91" s="82">
        <f t="shared" si="44"/>
        <v>0</v>
      </c>
      <c r="BN91" s="82">
        <f t="shared" si="44"/>
        <v>0</v>
      </c>
      <c r="BO91" s="82">
        <f t="shared" si="44"/>
        <v>0</v>
      </c>
      <c r="BP91" s="82">
        <f t="shared" si="44"/>
        <v>0</v>
      </c>
      <c r="BQ91" s="82">
        <f t="shared" si="44"/>
        <v>0</v>
      </c>
      <c r="BR91" s="82">
        <f t="shared" si="44"/>
        <v>0</v>
      </c>
      <c r="BS91" s="82">
        <f t="shared" si="44"/>
        <v>0</v>
      </c>
      <c r="BT91" s="82">
        <f t="shared" si="44"/>
        <v>0</v>
      </c>
      <c r="BU91" s="82">
        <f t="shared" si="44"/>
        <v>0</v>
      </c>
      <c r="BV91" s="82">
        <f t="shared" si="44"/>
        <v>0</v>
      </c>
      <c r="BW91" s="82">
        <f t="shared" si="44"/>
        <v>0</v>
      </c>
    </row>
    <row r="92" spans="1:75" ht="15.75" thickBot="1" x14ac:dyDescent="0.3">
      <c r="A92" s="87" t="s">
        <v>117</v>
      </c>
      <c r="B92" s="70">
        <f t="shared" ref="B92:C92" si="45">SUM(B79:B91)</f>
        <v>346.1</v>
      </c>
      <c r="C92" s="70">
        <f t="shared" si="45"/>
        <v>346.1</v>
      </c>
      <c r="D92" s="70">
        <f t="shared" ref="D92:E92" si="46">SUM(D79:D91)</f>
        <v>346.1</v>
      </c>
      <c r="E92" s="70">
        <f t="shared" si="46"/>
        <v>346.1</v>
      </c>
      <c r="F92" s="70">
        <f t="shared" ref="F92" si="47">SUM(F79:F91)</f>
        <v>346.1</v>
      </c>
      <c r="G92" s="70">
        <f t="shared" ref="G92:AG92" si="48">SUM(G79:G91)</f>
        <v>325.8</v>
      </c>
      <c r="H92" s="70">
        <f t="shared" si="48"/>
        <v>336.8</v>
      </c>
      <c r="I92" s="70">
        <f t="shared" ref="I92" si="49">SUM(I79:I91)</f>
        <v>337.1</v>
      </c>
      <c r="J92" s="70">
        <f t="shared" si="48"/>
        <v>338</v>
      </c>
      <c r="K92" s="70">
        <f t="shared" ref="K92:L92" si="50">SUM(K79:K91)</f>
        <v>349.90000000000003</v>
      </c>
      <c r="L92" s="70">
        <f t="shared" si="50"/>
        <v>352.40000000000003</v>
      </c>
      <c r="M92" s="70">
        <f t="shared" si="48"/>
        <v>352.40000000000003</v>
      </c>
      <c r="N92" s="70">
        <f t="shared" si="48"/>
        <v>352.40000000000003</v>
      </c>
      <c r="O92" s="70">
        <f t="shared" si="48"/>
        <v>352.40000000000003</v>
      </c>
      <c r="P92" s="70">
        <f t="shared" si="48"/>
        <v>352.40000000000003</v>
      </c>
      <c r="Q92" s="70">
        <f t="shared" si="48"/>
        <v>352.40000000000003</v>
      </c>
      <c r="R92" s="70">
        <f t="shared" si="48"/>
        <v>352.40000000000003</v>
      </c>
      <c r="S92" s="70">
        <f t="shared" si="48"/>
        <v>352.40000000000003</v>
      </c>
      <c r="T92" s="70">
        <f t="shared" si="48"/>
        <v>352.40000000000003</v>
      </c>
      <c r="U92" s="70">
        <f t="shared" si="48"/>
        <v>2</v>
      </c>
      <c r="V92" s="70">
        <f t="shared" si="48"/>
        <v>319.54000000000002</v>
      </c>
      <c r="W92" s="70">
        <f t="shared" si="48"/>
        <v>319.54000000000002</v>
      </c>
      <c r="X92" s="70">
        <f t="shared" ref="X92" si="51">SUM(X79:X91)</f>
        <v>355.64</v>
      </c>
      <c r="Y92" s="70">
        <f t="shared" si="48"/>
        <v>355.64</v>
      </c>
      <c r="Z92" s="70">
        <f t="shared" si="48"/>
        <v>340.84000000000003</v>
      </c>
      <c r="AA92" s="70">
        <f t="shared" si="48"/>
        <v>340.84000000000003</v>
      </c>
      <c r="AB92" s="70">
        <f t="shared" ref="AB92:AE92" si="52">SUM(AB79:AB91)</f>
        <v>340.84000000000003</v>
      </c>
      <c r="AC92" s="70">
        <f t="shared" si="52"/>
        <v>340.84000000000003</v>
      </c>
      <c r="AD92" s="70">
        <f t="shared" si="52"/>
        <v>340.84000000000003</v>
      </c>
      <c r="AE92" s="70">
        <f t="shared" si="52"/>
        <v>348.05</v>
      </c>
      <c r="AF92" s="70">
        <f t="shared" ref="AF92" si="53">SUM(AF79:AF91)</f>
        <v>346.90000000000003</v>
      </c>
      <c r="AG92" s="80">
        <f t="shared" si="48"/>
        <v>489.91</v>
      </c>
      <c r="AH92" s="46">
        <f t="shared" si="29"/>
        <v>355.64</v>
      </c>
      <c r="AI92" s="47">
        <f t="shared" si="30"/>
        <v>2</v>
      </c>
      <c r="AK92" s="49"/>
      <c r="AY92" s="82"/>
    </row>
    <row r="93" spans="1:75" x14ac:dyDescent="0.25">
      <c r="A93" s="42" t="s">
        <v>118</v>
      </c>
      <c r="B93" s="44">
        <v>30</v>
      </c>
      <c r="C93" s="44">
        <v>30</v>
      </c>
      <c r="D93" s="44">
        <v>30</v>
      </c>
      <c r="E93" s="44">
        <v>20</v>
      </c>
      <c r="F93" s="44">
        <v>30</v>
      </c>
      <c r="G93" s="44">
        <v>30</v>
      </c>
      <c r="H93" s="44">
        <v>45</v>
      </c>
      <c r="I93" s="44">
        <v>45</v>
      </c>
      <c r="J93" s="44">
        <v>45</v>
      </c>
      <c r="K93" s="44">
        <v>45</v>
      </c>
      <c r="L93" s="44">
        <v>45</v>
      </c>
      <c r="M93" s="44"/>
      <c r="N93" s="44">
        <v>30</v>
      </c>
      <c r="O93" s="44">
        <v>30</v>
      </c>
      <c r="P93" s="44">
        <v>30</v>
      </c>
      <c r="Q93" s="44">
        <v>50</v>
      </c>
      <c r="R93" s="44">
        <v>30</v>
      </c>
      <c r="S93" s="44">
        <v>0</v>
      </c>
      <c r="T93" s="44">
        <v>30</v>
      </c>
      <c r="U93" s="44"/>
      <c r="V93" s="44">
        <v>35</v>
      </c>
      <c r="W93" s="44">
        <v>35</v>
      </c>
      <c r="X93" s="44">
        <v>35</v>
      </c>
      <c r="Y93" s="44">
        <v>35</v>
      </c>
      <c r="Z93" s="44">
        <v>35</v>
      </c>
      <c r="AA93" s="44">
        <v>35</v>
      </c>
      <c r="AB93" s="44">
        <v>35</v>
      </c>
      <c r="AC93" s="44">
        <v>35</v>
      </c>
      <c r="AD93" s="44">
        <v>35</v>
      </c>
      <c r="AE93" s="44">
        <v>0</v>
      </c>
      <c r="AF93" s="44">
        <v>0</v>
      </c>
      <c r="AG93" s="61">
        <v>60</v>
      </c>
      <c r="AH93" s="46">
        <f t="shared" si="29"/>
        <v>50</v>
      </c>
      <c r="AI93" s="47">
        <f t="shared" si="30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16</v>
      </c>
      <c r="C94" s="43">
        <v>16</v>
      </c>
      <c r="D94" s="43">
        <v>16</v>
      </c>
      <c r="E94" s="43">
        <v>10</v>
      </c>
      <c r="F94" s="43">
        <v>16</v>
      </c>
      <c r="G94" s="43">
        <v>16</v>
      </c>
      <c r="H94" s="43">
        <v>28.6</v>
      </c>
      <c r="I94" s="43">
        <v>28.6</v>
      </c>
      <c r="J94" s="43">
        <v>28.6</v>
      </c>
      <c r="K94" s="43">
        <v>28.6</v>
      </c>
      <c r="L94" s="43">
        <v>28.6</v>
      </c>
      <c r="M94" s="43"/>
      <c r="N94" s="43">
        <v>12</v>
      </c>
      <c r="O94" s="43">
        <v>12</v>
      </c>
      <c r="P94" s="43">
        <v>12</v>
      </c>
      <c r="Q94" s="43">
        <v>12</v>
      </c>
      <c r="R94" s="43">
        <v>10</v>
      </c>
      <c r="S94" s="43">
        <v>0</v>
      </c>
      <c r="T94" s="43">
        <v>14</v>
      </c>
      <c r="U94" s="43"/>
      <c r="V94" s="43">
        <v>12.5</v>
      </c>
      <c r="W94" s="43">
        <v>12.5</v>
      </c>
      <c r="X94" s="43">
        <v>12.5</v>
      </c>
      <c r="Y94" s="43">
        <v>12.5</v>
      </c>
      <c r="Z94" s="43">
        <v>12.5</v>
      </c>
      <c r="AA94" s="43">
        <v>12.5</v>
      </c>
      <c r="AB94" s="43">
        <v>12.5</v>
      </c>
      <c r="AC94" s="43">
        <v>12.5</v>
      </c>
      <c r="AD94" s="43">
        <v>12.5</v>
      </c>
      <c r="AE94" s="43">
        <v>0</v>
      </c>
      <c r="AF94" s="43">
        <v>0</v>
      </c>
      <c r="AG94" s="64">
        <v>32</v>
      </c>
      <c r="AH94" s="46">
        <f t="shared" si="29"/>
        <v>28.6</v>
      </c>
      <c r="AI94" s="47">
        <f t="shared" si="30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7</v>
      </c>
      <c r="C95" s="77">
        <v>7</v>
      </c>
      <c r="D95" s="77">
        <v>7</v>
      </c>
      <c r="E95" s="77">
        <v>5</v>
      </c>
      <c r="F95" s="77">
        <v>7</v>
      </c>
      <c r="G95" s="77">
        <v>7</v>
      </c>
      <c r="H95" s="77">
        <v>11.3</v>
      </c>
      <c r="I95" s="77">
        <v>11.3</v>
      </c>
      <c r="J95" s="77">
        <v>11.3</v>
      </c>
      <c r="K95" s="77">
        <v>11.3</v>
      </c>
      <c r="L95" s="77">
        <v>11.3</v>
      </c>
      <c r="M95" s="77"/>
      <c r="N95" s="77">
        <v>6</v>
      </c>
      <c r="O95" s="77">
        <v>6</v>
      </c>
      <c r="P95" s="77">
        <v>6</v>
      </c>
      <c r="Q95" s="77">
        <v>6</v>
      </c>
      <c r="R95" s="77">
        <v>6</v>
      </c>
      <c r="S95" s="77">
        <v>0</v>
      </c>
      <c r="T95" s="77">
        <v>7</v>
      </c>
      <c r="U95" s="77"/>
      <c r="V95" s="77">
        <v>6.5</v>
      </c>
      <c r="W95" s="77">
        <v>6.5</v>
      </c>
      <c r="X95" s="77">
        <v>6.5</v>
      </c>
      <c r="Y95" s="77">
        <v>6.5</v>
      </c>
      <c r="Z95" s="77">
        <v>6.5</v>
      </c>
      <c r="AA95" s="77">
        <v>6.5</v>
      </c>
      <c r="AB95" s="77">
        <v>6.5</v>
      </c>
      <c r="AC95" s="77">
        <v>6.5</v>
      </c>
      <c r="AD95" s="77">
        <v>6.5</v>
      </c>
      <c r="AE95" s="77">
        <v>0</v>
      </c>
      <c r="AF95" s="77">
        <v>0</v>
      </c>
      <c r="AG95" s="78">
        <v>14</v>
      </c>
      <c r="AH95" s="46">
        <f t="shared" si="29"/>
        <v>11.3</v>
      </c>
      <c r="AI95" s="47">
        <f t="shared" si="30"/>
        <v>0</v>
      </c>
      <c r="AK95" s="49"/>
      <c r="AY95" s="82"/>
      <c r="BF95" s="81"/>
      <c r="BG95" s="82">
        <f t="array" ref="BG95:BL118">TRANSPOSE(AZ79:BW84)</f>
        <v>-477</v>
      </c>
      <c r="BH95" s="82">
        <v>0</v>
      </c>
      <c r="BI95" s="82">
        <v>22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4">B93+B94+B95</f>
        <v>53</v>
      </c>
      <c r="C96" s="70">
        <f t="shared" si="54"/>
        <v>53</v>
      </c>
      <c r="D96" s="70">
        <f t="shared" ref="D96:E96" si="55">D93+D94+D95</f>
        <v>53</v>
      </c>
      <c r="E96" s="70">
        <f t="shared" si="55"/>
        <v>35</v>
      </c>
      <c r="F96" s="70">
        <f t="shared" ref="F96" si="56">F93+F94+F95</f>
        <v>53</v>
      </c>
      <c r="G96" s="70">
        <f t="shared" ref="G96:AA96" si="57">G93+G94+G95</f>
        <v>53</v>
      </c>
      <c r="H96" s="70">
        <f t="shared" si="57"/>
        <v>84.899999999999991</v>
      </c>
      <c r="I96" s="70">
        <f t="shared" ref="I96" si="58">I93+I94+I95</f>
        <v>84.899999999999991</v>
      </c>
      <c r="J96" s="70">
        <f t="shared" si="57"/>
        <v>84.899999999999991</v>
      </c>
      <c r="K96" s="70">
        <f t="shared" ref="K96:L96" si="59">K93+K94+K95</f>
        <v>84.899999999999991</v>
      </c>
      <c r="L96" s="70">
        <f t="shared" si="59"/>
        <v>84.899999999999991</v>
      </c>
      <c r="M96" s="70">
        <f t="shared" si="57"/>
        <v>0</v>
      </c>
      <c r="N96" s="70">
        <f t="shared" si="57"/>
        <v>48</v>
      </c>
      <c r="O96" s="70">
        <f t="shared" si="57"/>
        <v>48</v>
      </c>
      <c r="P96" s="70">
        <f t="shared" si="57"/>
        <v>48</v>
      </c>
      <c r="Q96" s="70">
        <f t="shared" si="57"/>
        <v>68</v>
      </c>
      <c r="R96" s="70">
        <f t="shared" si="57"/>
        <v>46</v>
      </c>
      <c r="S96" s="70">
        <f t="shared" si="57"/>
        <v>0</v>
      </c>
      <c r="T96" s="70">
        <f t="shared" si="57"/>
        <v>51</v>
      </c>
      <c r="U96" s="70">
        <f t="shared" si="57"/>
        <v>0</v>
      </c>
      <c r="V96" s="70">
        <f t="shared" si="57"/>
        <v>54</v>
      </c>
      <c r="W96" s="70">
        <f t="shared" si="57"/>
        <v>54</v>
      </c>
      <c r="X96" s="70">
        <f t="shared" si="57"/>
        <v>54</v>
      </c>
      <c r="Y96" s="70">
        <f t="shared" si="57"/>
        <v>54</v>
      </c>
      <c r="Z96" s="70">
        <f t="shared" si="57"/>
        <v>54</v>
      </c>
      <c r="AA96" s="70">
        <f t="shared" si="57"/>
        <v>54</v>
      </c>
      <c r="AB96" s="70">
        <f t="shared" ref="AB96:AE96" si="60">AB93+AB94+AB95</f>
        <v>54</v>
      </c>
      <c r="AC96" s="70">
        <f t="shared" si="60"/>
        <v>54</v>
      </c>
      <c r="AD96" s="70">
        <f t="shared" si="60"/>
        <v>54</v>
      </c>
      <c r="AE96" s="70">
        <f t="shared" si="60"/>
        <v>0</v>
      </c>
      <c r="AF96" s="70">
        <f t="shared" ref="AF96" si="61">AF93+AF94+AF95</f>
        <v>0</v>
      </c>
      <c r="AG96" s="80">
        <f>SUM(AG93:AG95)</f>
        <v>106</v>
      </c>
      <c r="AH96" s="46">
        <f t="shared" si="29"/>
        <v>84.899999999999991</v>
      </c>
      <c r="AI96" s="47">
        <f t="shared" si="30"/>
        <v>0</v>
      </c>
      <c r="AK96" s="49"/>
      <c r="AY96" s="82"/>
      <c r="BF96" s="81"/>
      <c r="BG96" s="82">
        <v>-521</v>
      </c>
      <c r="BH96" s="82">
        <v>0</v>
      </c>
      <c r="BI96" s="82">
        <v>22.4</v>
      </c>
      <c r="BJ96" s="82">
        <v>20.8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-563.29999999999995</v>
      </c>
      <c r="C97" s="44">
        <v>-477</v>
      </c>
      <c r="D97" s="44">
        <v>-521</v>
      </c>
      <c r="E97" s="44">
        <v>-541</v>
      </c>
      <c r="F97" s="44">
        <v>-563</v>
      </c>
      <c r="G97" s="44">
        <v>-556.29999999999995</v>
      </c>
      <c r="H97" s="44">
        <v>-547.29999999999995</v>
      </c>
      <c r="I97" s="44">
        <v>-530.29999999999995</v>
      </c>
      <c r="J97" s="44">
        <v>-498.6</v>
      </c>
      <c r="K97" s="44">
        <v>-483.6</v>
      </c>
      <c r="L97" s="44">
        <v>-470.6</v>
      </c>
      <c r="M97" s="44"/>
      <c r="N97" s="44">
        <v>-480</v>
      </c>
      <c r="O97" s="44">
        <v>-525.4</v>
      </c>
      <c r="P97" s="44">
        <v>-525.4</v>
      </c>
      <c r="Q97" s="44">
        <v>-500</v>
      </c>
      <c r="R97" s="44">
        <v>-530</v>
      </c>
      <c r="S97" s="44">
        <v>-485.52</v>
      </c>
      <c r="T97" s="44">
        <v>-567.6</v>
      </c>
      <c r="U97" s="44"/>
      <c r="V97" s="44">
        <v>-565.20000000000005</v>
      </c>
      <c r="W97" s="44">
        <v>-555.79999999999995</v>
      </c>
      <c r="X97" s="44">
        <v>-561.20000000000005</v>
      </c>
      <c r="Y97" s="44">
        <v>-561.20000000000005</v>
      </c>
      <c r="Z97" s="44">
        <v>-561.20000000000005</v>
      </c>
      <c r="AA97" s="44">
        <v>-563</v>
      </c>
      <c r="AB97" s="44">
        <v>-563</v>
      </c>
      <c r="AC97" s="44">
        <v>-563</v>
      </c>
      <c r="AD97" s="44">
        <v>-563</v>
      </c>
      <c r="AE97" s="44">
        <v>-593.9</v>
      </c>
      <c r="AF97" s="44">
        <v>-571.20000000000005</v>
      </c>
      <c r="AG97" s="61"/>
      <c r="AH97" s="46">
        <f t="shared" si="29"/>
        <v>-470.6</v>
      </c>
      <c r="AI97" s="47">
        <f t="shared" si="30"/>
        <v>-593.9</v>
      </c>
      <c r="AK97" s="49"/>
      <c r="AY97" s="82"/>
      <c r="BF97" s="81"/>
      <c r="BG97" s="82">
        <v>-541</v>
      </c>
      <c r="BH97" s="82">
        <v>0</v>
      </c>
      <c r="BI97" s="82">
        <v>22.4</v>
      </c>
      <c r="BJ97" s="82">
        <v>20.8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>
        <v>24.3</v>
      </c>
      <c r="K98" s="43">
        <v>21.6</v>
      </c>
      <c r="L98" s="43">
        <v>22</v>
      </c>
      <c r="M98" s="43"/>
      <c r="N98" s="43">
        <v>23</v>
      </c>
      <c r="O98" s="43">
        <v>25.6</v>
      </c>
      <c r="P98" s="43">
        <v>25.6</v>
      </c>
      <c r="Q98" s="43">
        <v>25.6</v>
      </c>
      <c r="R98" s="43">
        <v>28</v>
      </c>
      <c r="S98" s="43">
        <v>24.8</v>
      </c>
      <c r="T98" s="43">
        <v>24.8</v>
      </c>
      <c r="U98" s="43"/>
      <c r="V98" s="43">
        <v>23.5</v>
      </c>
      <c r="W98" s="43">
        <v>211.2</v>
      </c>
      <c r="X98" s="43">
        <v>22.2</v>
      </c>
      <c r="Y98" s="43">
        <v>22.2</v>
      </c>
      <c r="Z98" s="43">
        <v>22.2</v>
      </c>
      <c r="AA98" s="43">
        <v>6.1</v>
      </c>
      <c r="AB98" s="43">
        <v>6.1</v>
      </c>
      <c r="AC98" s="43">
        <v>6.1</v>
      </c>
      <c r="AD98" s="43">
        <v>6.1</v>
      </c>
      <c r="AE98" s="43">
        <v>24.9</v>
      </c>
      <c r="AF98" s="43">
        <v>16.5</v>
      </c>
      <c r="AG98" s="64"/>
      <c r="AH98" s="46">
        <f t="shared" si="29"/>
        <v>211.2</v>
      </c>
      <c r="AI98" s="47">
        <f t="shared" si="30"/>
        <v>6.1</v>
      </c>
      <c r="AK98" s="49"/>
      <c r="AL98" s="88" t="s">
        <v>124</v>
      </c>
      <c r="AM98" s="88"/>
      <c r="AY98" s="82"/>
      <c r="BF98" s="82"/>
      <c r="BG98" s="82">
        <v>-563</v>
      </c>
      <c r="BH98" s="82">
        <v>0</v>
      </c>
      <c r="BI98" s="82">
        <v>21</v>
      </c>
      <c r="BJ98" s="82">
        <v>20.8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22.5</v>
      </c>
      <c r="C99" s="43">
        <v>22.4</v>
      </c>
      <c r="D99" s="43">
        <v>22.4</v>
      </c>
      <c r="E99" s="43">
        <v>22.4</v>
      </c>
      <c r="F99" s="43">
        <v>21</v>
      </c>
      <c r="G99" s="43">
        <v>21.2</v>
      </c>
      <c r="H99" s="43">
        <v>20.3</v>
      </c>
      <c r="I99" s="43">
        <v>19.3</v>
      </c>
      <c r="J99" s="43">
        <v>19.3</v>
      </c>
      <c r="K99" s="43">
        <v>19.600000000000001</v>
      </c>
      <c r="L99" s="43">
        <v>19.3</v>
      </c>
      <c r="M99" s="43"/>
      <c r="N99" s="43">
        <v>20</v>
      </c>
      <c r="O99" s="43">
        <v>20.8</v>
      </c>
      <c r="P99" s="43">
        <v>20.8</v>
      </c>
      <c r="Q99" s="43">
        <v>20.8</v>
      </c>
      <c r="R99" s="43">
        <v>18.2</v>
      </c>
      <c r="S99" s="43">
        <v>18.8</v>
      </c>
      <c r="T99" s="43">
        <v>18.8</v>
      </c>
      <c r="U99" s="43"/>
      <c r="V99" s="43">
        <v>14.8</v>
      </c>
      <c r="W99" s="43">
        <v>15.1</v>
      </c>
      <c r="X99" s="43">
        <v>17.2</v>
      </c>
      <c r="Y99" s="43">
        <v>17.2</v>
      </c>
      <c r="Z99" s="43">
        <v>17.2</v>
      </c>
      <c r="AA99" s="43">
        <v>17.3</v>
      </c>
      <c r="AB99" s="43">
        <v>17.3</v>
      </c>
      <c r="AC99" s="43">
        <v>17.3</v>
      </c>
      <c r="AD99" s="43">
        <v>17.3</v>
      </c>
      <c r="AE99" s="43">
        <v>15.6</v>
      </c>
      <c r="AF99" s="43">
        <v>19.5</v>
      </c>
      <c r="AG99" s="89"/>
      <c r="AH99" s="46">
        <f t="shared" si="29"/>
        <v>22.5</v>
      </c>
      <c r="AI99" s="47">
        <f t="shared" si="30"/>
        <v>14.8</v>
      </c>
      <c r="AK99" s="90"/>
      <c r="AL99" s="91"/>
      <c r="AM99" s="91"/>
      <c r="AN99" s="92"/>
      <c r="AY99" s="82"/>
      <c r="BF99" s="82"/>
      <c r="BG99" s="82">
        <v>-556.29999999999995</v>
      </c>
      <c r="BH99" s="82">
        <v>0</v>
      </c>
      <c r="BI99" s="82">
        <v>21.2</v>
      </c>
      <c r="BJ99" s="82">
        <v>18.600000000000001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21.3</v>
      </c>
      <c r="C100" s="43">
        <v>20.8</v>
      </c>
      <c r="D100" s="43">
        <v>20.8</v>
      </c>
      <c r="E100" s="43">
        <v>20.8</v>
      </c>
      <c r="F100" s="43">
        <v>20.8</v>
      </c>
      <c r="G100" s="93">
        <v>18.600000000000001</v>
      </c>
      <c r="H100" s="93">
        <v>17.899999999999999</v>
      </c>
      <c r="I100" s="93">
        <v>17.3</v>
      </c>
      <c r="J100" s="93">
        <v>13.3</v>
      </c>
      <c r="K100" s="93">
        <v>16.899999999999999</v>
      </c>
      <c r="L100" s="93">
        <v>13.3</v>
      </c>
      <c r="M100" s="93"/>
      <c r="N100" s="93">
        <v>14</v>
      </c>
      <c r="O100" s="93">
        <v>12.3</v>
      </c>
      <c r="P100" s="93">
        <v>12.3</v>
      </c>
      <c r="Q100" s="93">
        <v>12.3</v>
      </c>
      <c r="R100" s="93">
        <v>12</v>
      </c>
      <c r="S100" s="93">
        <v>0</v>
      </c>
      <c r="T100" s="93">
        <v>0</v>
      </c>
      <c r="U100" s="93"/>
      <c r="V100" s="93">
        <v>16.899999999999999</v>
      </c>
      <c r="W100" s="93">
        <v>17.3</v>
      </c>
      <c r="X100" s="93">
        <v>16.600000000000001</v>
      </c>
      <c r="Y100" s="93">
        <v>16.600000000000001</v>
      </c>
      <c r="Z100" s="93">
        <v>16.600000000000001</v>
      </c>
      <c r="AA100" s="93">
        <v>19.100000000000001</v>
      </c>
      <c r="AB100" s="93">
        <v>19.100000000000001</v>
      </c>
      <c r="AC100" s="93">
        <v>19.100000000000001</v>
      </c>
      <c r="AD100" s="93">
        <v>19.100000000000001</v>
      </c>
      <c r="AE100" s="93">
        <v>19.600000000000001</v>
      </c>
      <c r="AF100" s="93">
        <v>19.5</v>
      </c>
      <c r="AG100" s="89"/>
      <c r="AH100" s="46">
        <f t="shared" si="29"/>
        <v>21.3</v>
      </c>
      <c r="AI100" s="47">
        <f t="shared" si="30"/>
        <v>0</v>
      </c>
      <c r="AK100" s="94" t="s">
        <v>127</v>
      </c>
      <c r="AL100" s="43"/>
      <c r="AM100" s="93"/>
      <c r="AN100" s="95"/>
      <c r="AY100" s="82"/>
      <c r="BF100" s="82"/>
      <c r="BG100" s="82">
        <v>-530.29999999999995</v>
      </c>
      <c r="BH100" s="82">
        <v>0</v>
      </c>
      <c r="BI100" s="82">
        <v>19.3</v>
      </c>
      <c r="BJ100" s="82">
        <v>17.3</v>
      </c>
      <c r="BK100" s="82">
        <v>0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>
        <v>0</v>
      </c>
      <c r="T101" s="44">
        <v>0</v>
      </c>
      <c r="U101" s="44"/>
      <c r="V101" s="44">
        <v>0</v>
      </c>
      <c r="W101" s="44">
        <v>7.7</v>
      </c>
      <c r="X101" s="44">
        <v>8.8000000000000007</v>
      </c>
      <c r="Y101" s="44">
        <v>8.8000000000000007</v>
      </c>
      <c r="Z101" s="44">
        <v>8.8000000000000007</v>
      </c>
      <c r="AA101" s="44"/>
      <c r="AB101" s="44"/>
      <c r="AC101" s="44"/>
      <c r="AD101" s="44"/>
      <c r="AE101" s="44">
        <v>0</v>
      </c>
      <c r="AF101" s="44">
        <v>0</v>
      </c>
      <c r="AG101" s="89"/>
      <c r="AH101" s="46">
        <f t="shared" si="29"/>
        <v>8.8000000000000007</v>
      </c>
      <c r="AI101" s="47">
        <f t="shared" si="30"/>
        <v>0</v>
      </c>
      <c r="AK101" s="94" t="s">
        <v>129</v>
      </c>
      <c r="AL101" s="93"/>
      <c r="AM101" s="93"/>
      <c r="AN101" s="95"/>
      <c r="AY101" s="82"/>
      <c r="BF101" s="82"/>
      <c r="BG101" s="82">
        <v>-483.6</v>
      </c>
      <c r="BH101" s="82">
        <v>21.6</v>
      </c>
      <c r="BI101" s="82">
        <v>19.600000000000001</v>
      </c>
      <c r="BJ101" s="82">
        <v>16.899999999999999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>
        <v>59.6</v>
      </c>
      <c r="C102" s="97">
        <v>59.6</v>
      </c>
      <c r="D102" s="97">
        <v>63</v>
      </c>
      <c r="E102" s="97">
        <v>51</v>
      </c>
      <c r="F102" s="97">
        <v>55</v>
      </c>
      <c r="G102" s="97">
        <v>55.3</v>
      </c>
      <c r="H102" s="97">
        <v>52.3</v>
      </c>
      <c r="I102" s="97">
        <v>47</v>
      </c>
      <c r="J102" s="97">
        <v>37.6</v>
      </c>
      <c r="K102" s="97">
        <v>53</v>
      </c>
      <c r="L102" s="97">
        <v>55.6</v>
      </c>
      <c r="M102" s="97"/>
      <c r="N102" s="97">
        <v>61</v>
      </c>
      <c r="O102" s="97">
        <v>64</v>
      </c>
      <c r="P102" s="97">
        <v>64</v>
      </c>
      <c r="Q102" s="97">
        <v>64</v>
      </c>
      <c r="R102" s="97">
        <v>64</v>
      </c>
      <c r="S102" s="97">
        <v>60</v>
      </c>
      <c r="T102" s="97">
        <v>35</v>
      </c>
      <c r="U102" s="97"/>
      <c r="V102" s="97">
        <v>18</v>
      </c>
      <c r="W102" s="97">
        <v>24</v>
      </c>
      <c r="X102" s="97">
        <v>26</v>
      </c>
      <c r="Y102" s="97">
        <v>26</v>
      </c>
      <c r="Z102" s="97">
        <v>26</v>
      </c>
      <c r="AA102" s="97">
        <v>38.1</v>
      </c>
      <c r="AB102" s="97">
        <v>38.1</v>
      </c>
      <c r="AC102" s="97">
        <v>38.1</v>
      </c>
      <c r="AD102" s="97">
        <v>38.1</v>
      </c>
      <c r="AE102" s="97">
        <v>36.5</v>
      </c>
      <c r="AF102" s="97">
        <v>35.799999999999997</v>
      </c>
      <c r="AG102" s="89"/>
      <c r="AH102" s="46">
        <f t="shared" si="29"/>
        <v>64</v>
      </c>
      <c r="AI102" s="47">
        <f t="shared" si="30"/>
        <v>18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9"/>
        <v>0</v>
      </c>
      <c r="AI103" s="47">
        <f t="shared" si="30"/>
        <v>0</v>
      </c>
      <c r="AK103" s="94"/>
      <c r="AL103" s="97"/>
      <c r="AM103" s="99"/>
      <c r="AN103" s="262"/>
      <c r="AY103" s="82"/>
      <c r="BF103" s="82"/>
      <c r="BG103" s="82">
        <v>-480</v>
      </c>
      <c r="BH103" s="82">
        <v>23</v>
      </c>
      <c r="BI103" s="82">
        <v>20</v>
      </c>
      <c r="BJ103" s="82">
        <v>14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9"/>
        <v>0</v>
      </c>
      <c r="AI104" s="47">
        <f t="shared" si="30"/>
        <v>0</v>
      </c>
      <c r="AK104" s="94"/>
      <c r="AL104" s="97"/>
      <c r="AM104" s="97"/>
      <c r="AN104" s="263"/>
      <c r="BF104" s="82"/>
      <c r="BG104" s="82">
        <v>-525.4</v>
      </c>
      <c r="BH104" s="82">
        <v>25.6</v>
      </c>
      <c r="BI104" s="82">
        <v>20.8</v>
      </c>
      <c r="BJ104" s="82">
        <v>12.3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9"/>
        <v>0</v>
      </c>
      <c r="AI105" s="47">
        <f t="shared" si="30"/>
        <v>0</v>
      </c>
      <c r="AK105" s="100"/>
      <c r="AL105" s="101"/>
      <c r="AM105" s="101"/>
      <c r="AN105" s="102"/>
      <c r="BF105" s="82"/>
      <c r="BG105" s="82">
        <v>-525.4</v>
      </c>
      <c r="BH105" s="82">
        <v>25.6</v>
      </c>
      <c r="BI105" s="82">
        <v>20.8</v>
      </c>
      <c r="BJ105" s="82">
        <v>12.3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9"/>
        <v>0</v>
      </c>
      <c r="AI106" s="47">
        <f t="shared" si="30"/>
        <v>0</v>
      </c>
      <c r="BF106" s="82"/>
      <c r="BG106" s="82">
        <v>-500</v>
      </c>
      <c r="BH106" s="82">
        <v>25.6</v>
      </c>
      <c r="BI106" s="82">
        <v>20.8</v>
      </c>
      <c r="BJ106" s="82">
        <v>12.3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9"/>
        <v>0</v>
      </c>
      <c r="AI107" s="47">
        <f t="shared" si="30"/>
        <v>0</v>
      </c>
      <c r="BF107" s="82"/>
      <c r="BG107" s="82">
        <v>-530</v>
      </c>
      <c r="BH107" s="82">
        <v>28</v>
      </c>
      <c r="BI107" s="82">
        <v>18.2</v>
      </c>
      <c r="BJ107" s="82">
        <v>12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2">SUMIF(B97:B107,"&gt;0")</f>
        <v>103.4</v>
      </c>
      <c r="C108" s="70">
        <f t="shared" si="62"/>
        <v>102.80000000000001</v>
      </c>
      <c r="D108" s="70">
        <f t="shared" ref="D108:E108" si="63">SUMIF(D97:D107,"&gt;0")</f>
        <v>106.2</v>
      </c>
      <c r="E108" s="70">
        <f t="shared" si="63"/>
        <v>94.2</v>
      </c>
      <c r="F108" s="70">
        <f t="shared" ref="F108" si="64">SUMIF(F97:F107,"&gt;0")</f>
        <v>96.8</v>
      </c>
      <c r="G108" s="70">
        <f t="shared" ref="G108:AA108" si="65">SUMIF(G97:G107,"&gt;0")</f>
        <v>95.1</v>
      </c>
      <c r="H108" s="70">
        <f t="shared" si="65"/>
        <v>90.5</v>
      </c>
      <c r="I108" s="70">
        <f t="shared" ref="I108" si="66">SUMIF(I97:I107,"&gt;0")</f>
        <v>83.6</v>
      </c>
      <c r="J108" s="70">
        <f t="shared" si="65"/>
        <v>94.5</v>
      </c>
      <c r="K108" s="70">
        <f t="shared" si="65"/>
        <v>111.1</v>
      </c>
      <c r="L108" s="70">
        <f t="shared" si="65"/>
        <v>110.19999999999999</v>
      </c>
      <c r="M108" s="70">
        <f t="shared" si="65"/>
        <v>0</v>
      </c>
      <c r="N108" s="70">
        <f t="shared" si="65"/>
        <v>118</v>
      </c>
      <c r="O108" s="70">
        <f t="shared" si="65"/>
        <v>122.7</v>
      </c>
      <c r="P108" s="70">
        <f t="shared" si="65"/>
        <v>122.7</v>
      </c>
      <c r="Q108" s="70">
        <f t="shared" si="65"/>
        <v>122.7</v>
      </c>
      <c r="R108" s="70">
        <f t="shared" si="65"/>
        <v>122.2</v>
      </c>
      <c r="S108" s="70">
        <f t="shared" si="65"/>
        <v>103.6</v>
      </c>
      <c r="T108" s="70">
        <f t="shared" si="65"/>
        <v>78.599999999999994</v>
      </c>
      <c r="U108" s="70">
        <f t="shared" si="65"/>
        <v>0</v>
      </c>
      <c r="V108" s="70">
        <f t="shared" si="65"/>
        <v>73.199999999999989</v>
      </c>
      <c r="W108" s="70">
        <f t="shared" si="65"/>
        <v>275.29999999999995</v>
      </c>
      <c r="X108" s="70">
        <f t="shared" si="65"/>
        <v>90.8</v>
      </c>
      <c r="Y108" s="70">
        <f t="shared" si="65"/>
        <v>90.8</v>
      </c>
      <c r="Z108" s="70">
        <f t="shared" si="65"/>
        <v>90.8</v>
      </c>
      <c r="AA108" s="70">
        <f t="shared" si="65"/>
        <v>80.599999999999994</v>
      </c>
      <c r="AB108" s="70">
        <f t="shared" ref="AB108:AE108" si="67">SUMIF(AB97:AB107,"&gt;0")</f>
        <v>80.599999999999994</v>
      </c>
      <c r="AC108" s="70">
        <f t="shared" si="67"/>
        <v>80.599999999999994</v>
      </c>
      <c r="AD108" s="70">
        <f t="shared" si="67"/>
        <v>80.599999999999994</v>
      </c>
      <c r="AE108" s="70">
        <f t="shared" si="67"/>
        <v>96.6</v>
      </c>
      <c r="AF108" s="70">
        <f t="shared" ref="AF108" si="68">SUMIF(AF97:AF107,"&gt;0")</f>
        <v>91.3</v>
      </c>
      <c r="AG108" s="104">
        <f>SUM(AG97:AG107)</f>
        <v>0</v>
      </c>
      <c r="AH108" s="46">
        <f t="shared" si="29"/>
        <v>275.29999999999995</v>
      </c>
      <c r="AI108" s="47">
        <f t="shared" si="30"/>
        <v>0</v>
      </c>
      <c r="AJ108" s="105">
        <f t="array" ref="AJ108">MIN(IF(B108:AF108&lt;&gt;0,B108:AF108))</f>
        <v>73.199999999999989</v>
      </c>
      <c r="BF108" s="82"/>
      <c r="BG108" s="82">
        <v>-485.52</v>
      </c>
      <c r="BH108" s="82">
        <v>24.8</v>
      </c>
      <c r="BI108" s="82">
        <v>18.8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9"/>
        <v>0</v>
      </c>
      <c r="AI109" s="47">
        <f t="shared" si="30"/>
        <v>0</v>
      </c>
      <c r="BF109" s="82"/>
      <c r="BG109" s="82">
        <v>-567.6</v>
      </c>
      <c r="BH109" s="82">
        <v>24.8</v>
      </c>
      <c r="BI109" s="82">
        <v>18.8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9"/>
        <v>0</v>
      </c>
      <c r="AI110" s="47">
        <f t="shared" si="30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9"/>
        <v>0</v>
      </c>
      <c r="AI111" s="47">
        <f t="shared" si="30"/>
        <v>0</v>
      </c>
      <c r="BF111" s="82"/>
      <c r="BG111" s="82">
        <v>-565.20000000000005</v>
      </c>
      <c r="BH111" s="82">
        <v>23.5</v>
      </c>
      <c r="BI111" s="82">
        <v>14.8</v>
      </c>
      <c r="BJ111" s="82">
        <v>16.899999999999999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9"/>
        <v>0</v>
      </c>
      <c r="AI112" s="47">
        <f t="shared" si="30"/>
        <v>0</v>
      </c>
      <c r="BF112" s="81"/>
      <c r="BG112" s="82">
        <v>-561.20000000000005</v>
      </c>
      <c r="BH112" s="82">
        <v>22.2</v>
      </c>
      <c r="BI112" s="82">
        <v>17.2</v>
      </c>
      <c r="BJ112" s="82">
        <v>16.600000000000001</v>
      </c>
      <c r="BK112" s="82">
        <v>8.8000000000000007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69">B71+B78+B96+B92+B108+B112</f>
        <v>2462.9999999999995</v>
      </c>
      <c r="C113" s="108">
        <f t="shared" si="69"/>
        <v>2462.3999999999996</v>
      </c>
      <c r="D113" s="108">
        <f t="shared" ref="D113:E113" si="70">D71+D78+D96+D92+D108+D112</f>
        <v>2465.7999999999993</v>
      </c>
      <c r="E113" s="108">
        <f t="shared" si="70"/>
        <v>2435.7999999999993</v>
      </c>
      <c r="F113" s="108">
        <f t="shared" ref="F113" si="71">F71+F78+F96+F92+F108+F112</f>
        <v>2443.1999999999998</v>
      </c>
      <c r="G113" s="108">
        <f t="shared" ref="G113:AG113" si="72">G71+G78+G96+G92+G108+G112</f>
        <v>2422.3999999999996</v>
      </c>
      <c r="H113" s="108">
        <f t="shared" si="72"/>
        <v>2371.6999999999998</v>
      </c>
      <c r="I113" s="108">
        <f t="shared" ref="I113" si="73">I71+I78+I96+I92+I108+I112</f>
        <v>2326.8999999999996</v>
      </c>
      <c r="J113" s="108">
        <f t="shared" si="72"/>
        <v>2338.6999999999998</v>
      </c>
      <c r="K113" s="108">
        <f t="shared" si="72"/>
        <v>2367.1999999999998</v>
      </c>
      <c r="L113" s="108">
        <f t="shared" si="72"/>
        <v>2368.7999999999997</v>
      </c>
      <c r="M113" s="108">
        <f t="shared" si="72"/>
        <v>2173.6999999999998</v>
      </c>
      <c r="N113" s="108">
        <f t="shared" si="72"/>
        <v>2339.6999999999998</v>
      </c>
      <c r="O113" s="108">
        <f t="shared" si="72"/>
        <v>2344.3999999999996</v>
      </c>
      <c r="P113" s="108">
        <f t="shared" si="72"/>
        <v>2344.3999999999996</v>
      </c>
      <c r="Q113" s="108">
        <f t="shared" si="72"/>
        <v>2364.3999999999996</v>
      </c>
      <c r="R113" s="108">
        <f t="shared" si="72"/>
        <v>2341.8999999999996</v>
      </c>
      <c r="S113" s="108">
        <f t="shared" si="72"/>
        <v>2277.2999999999997</v>
      </c>
      <c r="T113" s="108">
        <f t="shared" si="72"/>
        <v>2303.2999999999997</v>
      </c>
      <c r="U113" s="108">
        <f t="shared" si="72"/>
        <v>252</v>
      </c>
      <c r="V113" s="108">
        <f t="shared" si="72"/>
        <v>2115.8399999999997</v>
      </c>
      <c r="W113" s="108">
        <f t="shared" si="72"/>
        <v>2317.9399999999996</v>
      </c>
      <c r="X113" s="108">
        <f t="shared" si="72"/>
        <v>2169.54</v>
      </c>
      <c r="Y113" s="108">
        <f t="shared" si="72"/>
        <v>2169.54</v>
      </c>
      <c r="Z113" s="108">
        <f t="shared" si="72"/>
        <v>2154.7400000000002</v>
      </c>
      <c r="AA113" s="108">
        <f t="shared" si="72"/>
        <v>2107.54</v>
      </c>
      <c r="AB113" s="108">
        <f t="shared" ref="AB113:AE113" si="74">AB71+AB78+AB96+AB92+AB108+AB112</f>
        <v>2107.54</v>
      </c>
      <c r="AC113" s="108">
        <f t="shared" si="74"/>
        <v>2107.54</v>
      </c>
      <c r="AD113" s="108">
        <f t="shared" si="74"/>
        <v>2107.54</v>
      </c>
      <c r="AE113" s="108">
        <f t="shared" si="74"/>
        <v>2048.4499999999998</v>
      </c>
      <c r="AF113" s="108">
        <f t="shared" ref="AF113" si="75">AF71+AF78+AF96+AF92+AF108+AF112</f>
        <v>2043.8</v>
      </c>
      <c r="AG113" s="80">
        <f t="shared" si="72"/>
        <v>3169.915</v>
      </c>
      <c r="AH113" s="46">
        <f t="shared" si="29"/>
        <v>2465.7999999999993</v>
      </c>
      <c r="AI113" s="47">
        <f t="shared" si="30"/>
        <v>252</v>
      </c>
      <c r="BF113" s="81"/>
      <c r="BG113" s="82">
        <v>-561.20000000000005</v>
      </c>
      <c r="BH113" s="82">
        <v>22.2</v>
      </c>
      <c r="BI113" s="82">
        <v>17.2</v>
      </c>
      <c r="BJ113" s="82">
        <v>16.600000000000001</v>
      </c>
      <c r="BK113" s="82">
        <v>8.8000000000000007</v>
      </c>
      <c r="BL113" s="82">
        <v>0</v>
      </c>
    </row>
    <row r="114" spans="1:64" ht="15.75" thickBot="1" x14ac:dyDescent="0.3">
      <c r="A114" s="109" t="s">
        <v>142</v>
      </c>
      <c r="B114" s="110">
        <v>35</v>
      </c>
      <c r="C114" s="110">
        <v>35</v>
      </c>
      <c r="D114" s="110">
        <v>20</v>
      </c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9"/>
        <v>35</v>
      </c>
      <c r="AI114" s="47">
        <f t="shared" si="30"/>
        <v>20</v>
      </c>
      <c r="BF114" s="81"/>
      <c r="BG114" s="82">
        <v>-563</v>
      </c>
      <c r="BH114" s="82">
        <v>6.1</v>
      </c>
      <c r="BI114" s="82">
        <v>17.3</v>
      </c>
      <c r="BJ114" s="82">
        <v>19.100000000000001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6">B113+B114</f>
        <v>2497.9999999999995</v>
      </c>
      <c r="C115" s="108">
        <f t="shared" si="76"/>
        <v>2497.3999999999996</v>
      </c>
      <c r="D115" s="108">
        <f t="shared" ref="D115:E115" si="77">D113+D114</f>
        <v>2485.7999999999993</v>
      </c>
      <c r="E115" s="108">
        <f t="shared" si="77"/>
        <v>2435.7999999999993</v>
      </c>
      <c r="F115" s="108">
        <f t="shared" ref="F115" si="78">F113+F114</f>
        <v>2443.1999999999998</v>
      </c>
      <c r="G115" s="108">
        <f t="shared" ref="G115:AA115" si="79">G113+G114</f>
        <v>2422.3999999999996</v>
      </c>
      <c r="H115" s="108">
        <f t="shared" si="79"/>
        <v>2371.6999999999998</v>
      </c>
      <c r="I115" s="108">
        <f t="shared" ref="I115" si="80">I113+I114</f>
        <v>2326.8999999999996</v>
      </c>
      <c r="J115" s="108">
        <f t="shared" si="79"/>
        <v>2338.6999999999998</v>
      </c>
      <c r="K115" s="108">
        <f t="shared" si="79"/>
        <v>2367.1999999999998</v>
      </c>
      <c r="L115" s="108">
        <f t="shared" si="79"/>
        <v>2368.7999999999997</v>
      </c>
      <c r="M115" s="108">
        <f t="shared" si="79"/>
        <v>2173.6999999999998</v>
      </c>
      <c r="N115" s="108">
        <f t="shared" si="79"/>
        <v>2339.6999999999998</v>
      </c>
      <c r="O115" s="108">
        <f t="shared" si="79"/>
        <v>2344.3999999999996</v>
      </c>
      <c r="P115" s="108">
        <f t="shared" si="79"/>
        <v>2344.3999999999996</v>
      </c>
      <c r="Q115" s="108">
        <f t="shared" si="79"/>
        <v>2364.3999999999996</v>
      </c>
      <c r="R115" s="108">
        <f t="shared" si="79"/>
        <v>2341.8999999999996</v>
      </c>
      <c r="S115" s="108">
        <f t="shared" si="79"/>
        <v>2277.2999999999997</v>
      </c>
      <c r="T115" s="108">
        <f t="shared" si="79"/>
        <v>2303.2999999999997</v>
      </c>
      <c r="U115" s="108">
        <f t="shared" si="79"/>
        <v>252</v>
      </c>
      <c r="V115" s="108">
        <f t="shared" si="79"/>
        <v>2115.8399999999997</v>
      </c>
      <c r="W115" s="108">
        <f t="shared" si="79"/>
        <v>2317.9399999999996</v>
      </c>
      <c r="X115" s="108">
        <f t="shared" si="79"/>
        <v>2169.54</v>
      </c>
      <c r="Y115" s="108">
        <f t="shared" si="79"/>
        <v>2169.54</v>
      </c>
      <c r="Z115" s="108">
        <f t="shared" si="79"/>
        <v>2154.7400000000002</v>
      </c>
      <c r="AA115" s="108">
        <f t="shared" si="79"/>
        <v>2107.54</v>
      </c>
      <c r="AB115" s="108">
        <f t="shared" ref="AB115:AE115" si="81">AB113+AB114</f>
        <v>2107.54</v>
      </c>
      <c r="AC115" s="108">
        <f t="shared" si="81"/>
        <v>2107.54</v>
      </c>
      <c r="AD115" s="108">
        <f t="shared" si="81"/>
        <v>2107.54</v>
      </c>
      <c r="AE115" s="108">
        <f t="shared" si="81"/>
        <v>2048.4499999999998</v>
      </c>
      <c r="AF115" s="108">
        <f t="shared" ref="AF115" si="82">AF113+AF114</f>
        <v>2043.8</v>
      </c>
      <c r="AG115" s="104">
        <f>AG112+AG108+AG96+AG92+AG71+AG114</f>
        <v>2463.5149999999999</v>
      </c>
      <c r="AH115" s="46">
        <f t="shared" si="29"/>
        <v>2497.9999999999995</v>
      </c>
      <c r="AI115" s="47">
        <f t="shared" si="30"/>
        <v>252</v>
      </c>
      <c r="BF115" s="81"/>
      <c r="BG115" s="82">
        <v>-563</v>
      </c>
      <c r="BH115" s="82">
        <v>6.1</v>
      </c>
      <c r="BI115" s="82">
        <v>17.3</v>
      </c>
      <c r="BJ115" s="82">
        <v>19.100000000000001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83">B115-(B123)</f>
        <v>1934.6999999999996</v>
      </c>
      <c r="C116" s="108">
        <f t="shared" si="83"/>
        <v>2020.3999999999996</v>
      </c>
      <c r="D116" s="108">
        <f t="shared" ref="D116:E116" si="84">D115-(D123)</f>
        <v>1964.7999999999993</v>
      </c>
      <c r="E116" s="108">
        <f t="shared" si="84"/>
        <v>1894.7999999999993</v>
      </c>
      <c r="F116" s="108">
        <f t="shared" ref="F116" si="85">F115-(F123)</f>
        <v>1880.1999999999998</v>
      </c>
      <c r="G116" s="108">
        <f t="shared" ref="G116:AA116" si="86">G115-(G123)</f>
        <v>1866.0999999999997</v>
      </c>
      <c r="H116" s="108">
        <f t="shared" si="86"/>
        <v>1824.3999999999999</v>
      </c>
      <c r="I116" s="108">
        <f t="shared" ref="I116" si="87">I115-(I123)</f>
        <v>1796.5999999999997</v>
      </c>
      <c r="J116" s="108">
        <f t="shared" si="86"/>
        <v>1840.1</v>
      </c>
      <c r="K116" s="108">
        <f t="shared" si="86"/>
        <v>1883.6</v>
      </c>
      <c r="L116" s="108">
        <f t="shared" si="86"/>
        <v>1898.1999999999998</v>
      </c>
      <c r="M116" s="108">
        <f t="shared" si="86"/>
        <v>2173.6999999999998</v>
      </c>
      <c r="N116" s="108">
        <f t="shared" si="86"/>
        <v>1859.6999999999998</v>
      </c>
      <c r="O116" s="108">
        <f t="shared" si="86"/>
        <v>1818.9999999999995</v>
      </c>
      <c r="P116" s="108">
        <f t="shared" si="86"/>
        <v>1818.9999999999995</v>
      </c>
      <c r="Q116" s="108">
        <f t="shared" si="86"/>
        <v>1864.3999999999996</v>
      </c>
      <c r="R116" s="108">
        <f t="shared" si="86"/>
        <v>1811.8999999999996</v>
      </c>
      <c r="S116" s="108">
        <f t="shared" si="86"/>
        <v>1791.7799999999997</v>
      </c>
      <c r="T116" s="108">
        <f t="shared" si="86"/>
        <v>1735.6999999999998</v>
      </c>
      <c r="U116" s="108">
        <f t="shared" si="86"/>
        <v>252</v>
      </c>
      <c r="V116" s="108">
        <f t="shared" si="86"/>
        <v>1550.6399999999996</v>
      </c>
      <c r="W116" s="108">
        <f t="shared" si="86"/>
        <v>1762.1399999999996</v>
      </c>
      <c r="X116" s="108">
        <f t="shared" si="86"/>
        <v>1608.34</v>
      </c>
      <c r="Y116" s="108">
        <f t="shared" si="86"/>
        <v>1608.34</v>
      </c>
      <c r="Z116" s="108">
        <f t="shared" si="86"/>
        <v>1593.5400000000002</v>
      </c>
      <c r="AA116" s="108">
        <f t="shared" si="86"/>
        <v>1544.54</v>
      </c>
      <c r="AB116" s="108">
        <f t="shared" ref="AB116:AE116" si="88">AB115-(AB123)</f>
        <v>1544.54</v>
      </c>
      <c r="AC116" s="108">
        <f t="shared" si="88"/>
        <v>1544.54</v>
      </c>
      <c r="AD116" s="108">
        <f t="shared" si="88"/>
        <v>1544.54</v>
      </c>
      <c r="AE116" s="108">
        <f t="shared" si="88"/>
        <v>1454.5499999999997</v>
      </c>
      <c r="AF116" s="108">
        <f t="shared" ref="AF116" si="89">AF115-(AF123)</f>
        <v>1472.6</v>
      </c>
      <c r="AG116" s="104"/>
      <c r="AH116" s="46">
        <f t="shared" si="29"/>
        <v>2173.6999999999998</v>
      </c>
      <c r="AI116" s="47">
        <f t="shared" si="30"/>
        <v>252</v>
      </c>
      <c r="BF116" s="81"/>
      <c r="BG116" s="82">
        <v>-593.9</v>
      </c>
      <c r="BH116" s="82">
        <v>24.9</v>
      </c>
      <c r="BI116" s="82">
        <v>15.6</v>
      </c>
      <c r="BJ116" s="82">
        <v>19.600000000000001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90">IF(B97&lt;0,B97*-1,0)</f>
        <v>563.29999999999995</v>
      </c>
      <c r="C117" s="93">
        <f t="shared" si="90"/>
        <v>477</v>
      </c>
      <c r="D117" s="93">
        <f t="shared" ref="D117:E117" si="91">IF(D97&lt;0,D97*-1,0)</f>
        <v>521</v>
      </c>
      <c r="E117" s="93">
        <f t="shared" si="91"/>
        <v>541</v>
      </c>
      <c r="F117" s="93">
        <f t="shared" ref="F117" si="92">IF(F97&lt;0,F97*-1,0)</f>
        <v>563</v>
      </c>
      <c r="G117" s="93">
        <f t="shared" ref="G117:AA122" si="93">IF(G97&lt;0,G97*-1,0)</f>
        <v>556.29999999999995</v>
      </c>
      <c r="H117" s="93">
        <f t="shared" si="93"/>
        <v>547.29999999999995</v>
      </c>
      <c r="I117" s="93">
        <f t="shared" ref="I117" si="94">IF(I97&lt;0,I97*-1,0)</f>
        <v>530.29999999999995</v>
      </c>
      <c r="J117" s="93">
        <f t="shared" si="93"/>
        <v>498.6</v>
      </c>
      <c r="K117" s="93">
        <f t="shared" si="93"/>
        <v>483.6</v>
      </c>
      <c r="L117" s="93">
        <f t="shared" si="93"/>
        <v>470.6</v>
      </c>
      <c r="M117" s="93">
        <f t="shared" si="93"/>
        <v>0</v>
      </c>
      <c r="N117" s="93">
        <f t="shared" si="93"/>
        <v>480</v>
      </c>
      <c r="O117" s="93">
        <f t="shared" si="93"/>
        <v>525.4</v>
      </c>
      <c r="P117" s="93">
        <f t="shared" si="93"/>
        <v>525.4</v>
      </c>
      <c r="Q117" s="93">
        <f t="shared" si="93"/>
        <v>500</v>
      </c>
      <c r="R117" s="93">
        <f t="shared" si="93"/>
        <v>530</v>
      </c>
      <c r="S117" s="93">
        <f t="shared" si="93"/>
        <v>485.52</v>
      </c>
      <c r="T117" s="93">
        <f t="shared" si="93"/>
        <v>567.6</v>
      </c>
      <c r="U117" s="93">
        <f t="shared" si="93"/>
        <v>0</v>
      </c>
      <c r="V117" s="93">
        <f t="shared" si="93"/>
        <v>565.20000000000005</v>
      </c>
      <c r="W117" s="93">
        <f t="shared" si="93"/>
        <v>555.79999999999995</v>
      </c>
      <c r="X117" s="93">
        <f t="shared" si="93"/>
        <v>561.20000000000005</v>
      </c>
      <c r="Y117" s="93">
        <f t="shared" si="93"/>
        <v>561.20000000000005</v>
      </c>
      <c r="Z117" s="93">
        <f t="shared" si="93"/>
        <v>561.20000000000005</v>
      </c>
      <c r="AA117" s="93">
        <f t="shared" si="93"/>
        <v>563</v>
      </c>
      <c r="AB117" s="93">
        <f t="shared" ref="AB117:AE117" si="95">IF(AB97&lt;0,AB97*-1,0)</f>
        <v>563</v>
      </c>
      <c r="AC117" s="93">
        <f t="shared" si="95"/>
        <v>563</v>
      </c>
      <c r="AD117" s="93">
        <f t="shared" si="95"/>
        <v>563</v>
      </c>
      <c r="AE117" s="93">
        <f t="shared" si="95"/>
        <v>593.9</v>
      </c>
      <c r="AF117" s="93">
        <f t="shared" ref="AF117" si="96">IF(AF97&lt;0,AF97*-1,0)</f>
        <v>571.20000000000005</v>
      </c>
      <c r="AG117" s="61"/>
      <c r="AH117" s="46">
        <f t="shared" si="29"/>
        <v>593.9</v>
      </c>
      <c r="AI117" s="47">
        <f t="shared" si="30"/>
        <v>0</v>
      </c>
      <c r="BG117" s="82">
        <v>-571.20000000000005</v>
      </c>
      <c r="BH117" s="82">
        <v>16.5</v>
      </c>
      <c r="BI117" s="82">
        <v>19.5</v>
      </c>
      <c r="BJ117" s="82">
        <v>19.5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0"/>
        <v>0</v>
      </c>
      <c r="C118" s="93">
        <f t="shared" si="90"/>
        <v>0</v>
      </c>
      <c r="D118" s="93">
        <f t="shared" ref="D118:E118" si="97">IF(D98&lt;0,D98*-1,0)</f>
        <v>0</v>
      </c>
      <c r="E118" s="93">
        <f t="shared" si="97"/>
        <v>0</v>
      </c>
      <c r="F118" s="93">
        <f t="shared" ref="F118" si="98">IF(F98&lt;0,F98*-1,0)</f>
        <v>0</v>
      </c>
      <c r="G118" s="93">
        <f t="shared" si="93"/>
        <v>0</v>
      </c>
      <c r="H118" s="93">
        <f t="shared" si="93"/>
        <v>0</v>
      </c>
      <c r="I118" s="93">
        <f t="shared" ref="I118" si="99">IF(I98&lt;0,I98*-1,0)</f>
        <v>0</v>
      </c>
      <c r="J118" s="93">
        <f t="shared" si="93"/>
        <v>0</v>
      </c>
      <c r="K118" s="93">
        <f t="shared" si="93"/>
        <v>0</v>
      </c>
      <c r="L118" s="93">
        <f t="shared" si="93"/>
        <v>0</v>
      </c>
      <c r="M118" s="93">
        <f t="shared" si="93"/>
        <v>0</v>
      </c>
      <c r="N118" s="93">
        <f t="shared" si="93"/>
        <v>0</v>
      </c>
      <c r="O118" s="93">
        <f t="shared" si="93"/>
        <v>0</v>
      </c>
      <c r="P118" s="93">
        <f t="shared" si="93"/>
        <v>0</v>
      </c>
      <c r="Q118" s="93">
        <f t="shared" si="93"/>
        <v>0</v>
      </c>
      <c r="R118" s="93">
        <f t="shared" si="93"/>
        <v>0</v>
      </c>
      <c r="S118" s="93">
        <f t="shared" si="93"/>
        <v>0</v>
      </c>
      <c r="T118" s="93">
        <f t="shared" si="93"/>
        <v>0</v>
      </c>
      <c r="U118" s="93">
        <f t="shared" si="93"/>
        <v>0</v>
      </c>
      <c r="V118" s="93">
        <f t="shared" si="93"/>
        <v>0</v>
      </c>
      <c r="W118" s="93">
        <f t="shared" si="93"/>
        <v>0</v>
      </c>
      <c r="X118" s="93">
        <f t="shared" si="93"/>
        <v>0</v>
      </c>
      <c r="Y118" s="93">
        <f t="shared" si="93"/>
        <v>0</v>
      </c>
      <c r="Z118" s="93">
        <f t="shared" si="93"/>
        <v>0</v>
      </c>
      <c r="AA118" s="93">
        <f t="shared" si="93"/>
        <v>0</v>
      </c>
      <c r="AB118" s="93">
        <f t="shared" ref="AB118:AE118" si="100">IF(AB98&lt;0,AB98*-1,0)</f>
        <v>0</v>
      </c>
      <c r="AC118" s="93">
        <f t="shared" si="100"/>
        <v>0</v>
      </c>
      <c r="AD118" s="93">
        <f t="shared" si="100"/>
        <v>0</v>
      </c>
      <c r="AE118" s="93">
        <f t="shared" si="100"/>
        <v>0</v>
      </c>
      <c r="AF118" s="93">
        <f t="shared" ref="AF118" si="101">IF(AF98&lt;0,AF98*-1,0)</f>
        <v>0</v>
      </c>
      <c r="AG118" s="64"/>
      <c r="AH118" s="46">
        <f t="shared" si="29"/>
        <v>0</v>
      </c>
      <c r="AI118" s="47">
        <f t="shared" si="30"/>
        <v>0</v>
      </c>
      <c r="AK118" s="49"/>
      <c r="BG118" s="82">
        <v>-563.29999999999995</v>
      </c>
      <c r="BH118" s="82">
        <v>0</v>
      </c>
      <c r="BI118" s="82">
        <v>22.5</v>
      </c>
      <c r="BJ118" s="82">
        <v>21.3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0"/>
        <v>0</v>
      </c>
      <c r="C119" s="93">
        <f t="shared" si="90"/>
        <v>0</v>
      </c>
      <c r="D119" s="93">
        <f t="shared" ref="D119:E119" si="102">IF(D99&lt;0,D99*-1,0)</f>
        <v>0</v>
      </c>
      <c r="E119" s="93">
        <f t="shared" si="102"/>
        <v>0</v>
      </c>
      <c r="F119" s="93">
        <f t="shared" ref="F119" si="103">IF(F99&lt;0,F99*-1,0)</f>
        <v>0</v>
      </c>
      <c r="G119" s="93">
        <f t="shared" si="93"/>
        <v>0</v>
      </c>
      <c r="H119" s="93">
        <f t="shared" si="93"/>
        <v>0</v>
      </c>
      <c r="I119" s="93">
        <f t="shared" ref="I119" si="104">IF(I99&lt;0,I99*-1,0)</f>
        <v>0</v>
      </c>
      <c r="J119" s="93">
        <f t="shared" si="93"/>
        <v>0</v>
      </c>
      <c r="K119" s="93">
        <f t="shared" si="93"/>
        <v>0</v>
      </c>
      <c r="L119" s="93">
        <f t="shared" si="93"/>
        <v>0</v>
      </c>
      <c r="M119" s="93">
        <f t="shared" si="93"/>
        <v>0</v>
      </c>
      <c r="N119" s="93">
        <f t="shared" si="93"/>
        <v>0</v>
      </c>
      <c r="O119" s="93">
        <f t="shared" si="93"/>
        <v>0</v>
      </c>
      <c r="P119" s="93">
        <f t="shared" si="93"/>
        <v>0</v>
      </c>
      <c r="Q119" s="93">
        <f t="shared" si="93"/>
        <v>0</v>
      </c>
      <c r="R119" s="93">
        <f t="shared" si="93"/>
        <v>0</v>
      </c>
      <c r="S119" s="93">
        <f t="shared" si="93"/>
        <v>0</v>
      </c>
      <c r="T119" s="93">
        <f t="shared" si="93"/>
        <v>0</v>
      </c>
      <c r="U119" s="93">
        <f t="shared" si="93"/>
        <v>0</v>
      </c>
      <c r="V119" s="93">
        <f t="shared" si="93"/>
        <v>0</v>
      </c>
      <c r="W119" s="93">
        <f t="shared" si="93"/>
        <v>0</v>
      </c>
      <c r="X119" s="93">
        <f t="shared" si="93"/>
        <v>0</v>
      </c>
      <c r="Y119" s="93">
        <f t="shared" si="93"/>
        <v>0</v>
      </c>
      <c r="Z119" s="93">
        <f t="shared" si="93"/>
        <v>0</v>
      </c>
      <c r="AA119" s="93">
        <f t="shared" si="93"/>
        <v>0</v>
      </c>
      <c r="AB119" s="93">
        <f t="shared" ref="AB119:AE119" si="105">IF(AB99&lt;0,AB99*-1,0)</f>
        <v>0</v>
      </c>
      <c r="AC119" s="93">
        <f t="shared" si="105"/>
        <v>0</v>
      </c>
      <c r="AD119" s="93">
        <f t="shared" si="105"/>
        <v>0</v>
      </c>
      <c r="AE119" s="93">
        <f t="shared" si="105"/>
        <v>0</v>
      </c>
      <c r="AF119" s="93">
        <f t="shared" ref="AF119" si="106">IF(AF99&lt;0,AF99*-1,0)</f>
        <v>0</v>
      </c>
      <c r="AG119" s="111"/>
      <c r="AH119" s="46">
        <f t="shared" si="29"/>
        <v>0</v>
      </c>
      <c r="AI119" s="47">
        <f t="shared" si="30"/>
        <v>0</v>
      </c>
    </row>
    <row r="120" spans="1:64" x14ac:dyDescent="0.25">
      <c r="A120" s="96" t="s">
        <v>126</v>
      </c>
      <c r="B120" s="93">
        <f t="shared" si="90"/>
        <v>0</v>
      </c>
      <c r="C120" s="93">
        <f t="shared" si="90"/>
        <v>0</v>
      </c>
      <c r="D120" s="93">
        <f t="shared" ref="D120:E120" si="107">IF(D100&lt;0,D100*-1,0)</f>
        <v>0</v>
      </c>
      <c r="E120" s="93">
        <f t="shared" si="107"/>
        <v>0</v>
      </c>
      <c r="F120" s="93">
        <f t="shared" ref="F120" si="108">IF(F100&lt;0,F100*-1,0)</f>
        <v>0</v>
      </c>
      <c r="G120" s="93">
        <f t="shared" si="93"/>
        <v>0</v>
      </c>
      <c r="H120" s="93">
        <f t="shared" si="93"/>
        <v>0</v>
      </c>
      <c r="I120" s="93">
        <f t="shared" ref="I120" si="109">IF(I100&lt;0,I100*-1,0)</f>
        <v>0</v>
      </c>
      <c r="J120" s="93">
        <f t="shared" si="93"/>
        <v>0</v>
      </c>
      <c r="K120" s="93">
        <f t="shared" si="93"/>
        <v>0</v>
      </c>
      <c r="L120" s="93">
        <f t="shared" si="93"/>
        <v>0</v>
      </c>
      <c r="M120" s="93">
        <f t="shared" si="93"/>
        <v>0</v>
      </c>
      <c r="N120" s="93">
        <f t="shared" si="93"/>
        <v>0</v>
      </c>
      <c r="O120" s="93">
        <f t="shared" si="93"/>
        <v>0</v>
      </c>
      <c r="P120" s="93">
        <f t="shared" si="93"/>
        <v>0</v>
      </c>
      <c r="Q120" s="93">
        <f t="shared" si="93"/>
        <v>0</v>
      </c>
      <c r="R120" s="93">
        <f t="shared" si="93"/>
        <v>0</v>
      </c>
      <c r="S120" s="93">
        <f t="shared" si="93"/>
        <v>0</v>
      </c>
      <c r="T120" s="93">
        <f t="shared" si="93"/>
        <v>0</v>
      </c>
      <c r="U120" s="93">
        <f t="shared" si="93"/>
        <v>0</v>
      </c>
      <c r="V120" s="93">
        <f t="shared" si="93"/>
        <v>0</v>
      </c>
      <c r="W120" s="93">
        <f t="shared" si="93"/>
        <v>0</v>
      </c>
      <c r="X120" s="93">
        <f t="shared" si="93"/>
        <v>0</v>
      </c>
      <c r="Y120" s="93">
        <f t="shared" si="93"/>
        <v>0</v>
      </c>
      <c r="Z120" s="93">
        <f t="shared" si="93"/>
        <v>0</v>
      </c>
      <c r="AA120" s="93">
        <f t="shared" si="93"/>
        <v>0</v>
      </c>
      <c r="AB120" s="93">
        <f t="shared" ref="AB120:AE120" si="110">IF(AB100&lt;0,AB100*-1,0)</f>
        <v>0</v>
      </c>
      <c r="AC120" s="93">
        <f t="shared" si="110"/>
        <v>0</v>
      </c>
      <c r="AD120" s="93">
        <f t="shared" si="110"/>
        <v>0</v>
      </c>
      <c r="AE120" s="93">
        <f t="shared" si="110"/>
        <v>0</v>
      </c>
      <c r="AF120" s="93">
        <f t="shared" ref="AF120" si="111">IF(AF100&lt;0,AF100*-1,0)</f>
        <v>0</v>
      </c>
      <c r="AG120" s="111"/>
      <c r="AH120" s="46">
        <f t="shared" si="29"/>
        <v>0</v>
      </c>
      <c r="AI120" s="47">
        <f t="shared" si="30"/>
        <v>0</v>
      </c>
    </row>
    <row r="121" spans="1:64" x14ac:dyDescent="0.25">
      <c r="A121" s="96" t="s">
        <v>128</v>
      </c>
      <c r="B121" s="93">
        <f t="shared" si="90"/>
        <v>0</v>
      </c>
      <c r="C121" s="93">
        <f t="shared" si="90"/>
        <v>0</v>
      </c>
      <c r="D121" s="93">
        <f t="shared" ref="D121:E121" si="112">IF(D101&lt;0,D101*-1,0)</f>
        <v>0</v>
      </c>
      <c r="E121" s="93">
        <f t="shared" si="112"/>
        <v>0</v>
      </c>
      <c r="F121" s="93">
        <f t="shared" ref="F121" si="113">IF(F101&lt;0,F101*-1,0)</f>
        <v>0</v>
      </c>
      <c r="G121" s="93">
        <f t="shared" si="93"/>
        <v>0</v>
      </c>
      <c r="H121" s="93">
        <f t="shared" si="93"/>
        <v>0</v>
      </c>
      <c r="I121" s="93">
        <f t="shared" ref="I121" si="114">IF(I101&lt;0,I101*-1,0)</f>
        <v>0</v>
      </c>
      <c r="J121" s="93">
        <f t="shared" si="93"/>
        <v>0</v>
      </c>
      <c r="K121" s="93">
        <f t="shared" si="93"/>
        <v>0</v>
      </c>
      <c r="L121" s="93">
        <f t="shared" si="93"/>
        <v>0</v>
      </c>
      <c r="M121" s="93">
        <f t="shared" si="93"/>
        <v>0</v>
      </c>
      <c r="N121" s="93">
        <f t="shared" si="93"/>
        <v>0</v>
      </c>
      <c r="O121" s="93">
        <f t="shared" si="93"/>
        <v>0</v>
      </c>
      <c r="P121" s="93">
        <f t="shared" si="93"/>
        <v>0</v>
      </c>
      <c r="Q121" s="93">
        <f t="shared" si="93"/>
        <v>0</v>
      </c>
      <c r="R121" s="93">
        <f t="shared" si="93"/>
        <v>0</v>
      </c>
      <c r="S121" s="93">
        <f t="shared" si="93"/>
        <v>0</v>
      </c>
      <c r="T121" s="93">
        <f t="shared" si="93"/>
        <v>0</v>
      </c>
      <c r="U121" s="93">
        <f t="shared" si="93"/>
        <v>0</v>
      </c>
      <c r="V121" s="93">
        <f t="shared" si="93"/>
        <v>0</v>
      </c>
      <c r="W121" s="93">
        <f t="shared" si="93"/>
        <v>0</v>
      </c>
      <c r="X121" s="93">
        <f t="shared" si="93"/>
        <v>0</v>
      </c>
      <c r="Y121" s="93">
        <f t="shared" si="93"/>
        <v>0</v>
      </c>
      <c r="Z121" s="93">
        <f t="shared" si="93"/>
        <v>0</v>
      </c>
      <c r="AA121" s="93">
        <f t="shared" si="93"/>
        <v>0</v>
      </c>
      <c r="AB121" s="93">
        <f t="shared" ref="AB121:AE121" si="115">IF(AB101&lt;0,AB101*-1,0)</f>
        <v>0</v>
      </c>
      <c r="AC121" s="93">
        <f t="shared" si="115"/>
        <v>0</v>
      </c>
      <c r="AD121" s="93">
        <f t="shared" si="115"/>
        <v>0</v>
      </c>
      <c r="AE121" s="93">
        <f t="shared" si="115"/>
        <v>0</v>
      </c>
      <c r="AF121" s="93">
        <f t="shared" ref="AF121" si="116">IF(AF101&lt;0,AF101*-1,0)</f>
        <v>0</v>
      </c>
      <c r="AG121" s="111"/>
      <c r="AH121" s="46">
        <f t="shared" si="29"/>
        <v>0</v>
      </c>
      <c r="AI121" s="47">
        <f t="shared" si="30"/>
        <v>0</v>
      </c>
    </row>
    <row r="122" spans="1:64" ht="15.75" thickBot="1" x14ac:dyDescent="0.3">
      <c r="A122" s="96" t="s">
        <v>130</v>
      </c>
      <c r="B122" s="93">
        <f t="shared" si="90"/>
        <v>0</v>
      </c>
      <c r="C122" s="93">
        <f t="shared" si="90"/>
        <v>0</v>
      </c>
      <c r="D122" s="93">
        <f t="shared" ref="D122:E122" si="117">IF(D102&lt;0,D102*-1,0)</f>
        <v>0</v>
      </c>
      <c r="E122" s="93">
        <f t="shared" si="117"/>
        <v>0</v>
      </c>
      <c r="F122" s="93">
        <f t="shared" ref="F122" si="118">IF(F102&lt;0,F102*-1,0)</f>
        <v>0</v>
      </c>
      <c r="G122" s="93">
        <f t="shared" si="93"/>
        <v>0</v>
      </c>
      <c r="H122" s="93">
        <f t="shared" si="93"/>
        <v>0</v>
      </c>
      <c r="I122" s="93">
        <f t="shared" ref="I122" si="119">IF(I102&lt;0,I102*-1,0)</f>
        <v>0</v>
      </c>
      <c r="J122" s="93">
        <f t="shared" si="93"/>
        <v>0</v>
      </c>
      <c r="K122" s="93">
        <f t="shared" si="93"/>
        <v>0</v>
      </c>
      <c r="L122" s="93">
        <f t="shared" si="93"/>
        <v>0</v>
      </c>
      <c r="M122" s="93">
        <f t="shared" si="93"/>
        <v>0</v>
      </c>
      <c r="N122" s="93">
        <f t="shared" si="93"/>
        <v>0</v>
      </c>
      <c r="O122" s="93">
        <f t="shared" si="93"/>
        <v>0</v>
      </c>
      <c r="P122" s="93">
        <f t="shared" si="93"/>
        <v>0</v>
      </c>
      <c r="Q122" s="93">
        <f t="shared" si="93"/>
        <v>0</v>
      </c>
      <c r="R122" s="93">
        <f t="shared" si="93"/>
        <v>0</v>
      </c>
      <c r="S122" s="93">
        <f t="shared" si="93"/>
        <v>0</v>
      </c>
      <c r="T122" s="93">
        <f t="shared" si="93"/>
        <v>0</v>
      </c>
      <c r="U122" s="93">
        <f t="shared" si="93"/>
        <v>0</v>
      </c>
      <c r="V122" s="93">
        <f t="shared" si="93"/>
        <v>0</v>
      </c>
      <c r="W122" s="93">
        <f t="shared" si="93"/>
        <v>0</v>
      </c>
      <c r="X122" s="93">
        <f t="shared" si="93"/>
        <v>0</v>
      </c>
      <c r="Y122" s="93">
        <f t="shared" si="93"/>
        <v>0</v>
      </c>
      <c r="Z122" s="93">
        <f t="shared" si="93"/>
        <v>0</v>
      </c>
      <c r="AA122" s="93">
        <f t="shared" si="93"/>
        <v>0</v>
      </c>
      <c r="AB122" s="93">
        <f t="shared" ref="AB122:AE122" si="120">IF(AB102&lt;0,AB102*-1,0)</f>
        <v>0</v>
      </c>
      <c r="AC122" s="93">
        <f t="shared" si="120"/>
        <v>0</v>
      </c>
      <c r="AD122" s="93">
        <f t="shared" si="120"/>
        <v>0</v>
      </c>
      <c r="AE122" s="93">
        <f t="shared" si="120"/>
        <v>0</v>
      </c>
      <c r="AF122" s="93">
        <f t="shared" ref="AF122" si="121">IF(AF102&lt;0,AF102*-1,0)</f>
        <v>0</v>
      </c>
      <c r="AG122" s="103"/>
      <c r="AH122" s="46">
        <f t="shared" si="29"/>
        <v>0</v>
      </c>
      <c r="AI122" s="47">
        <f t="shared" si="30"/>
        <v>0</v>
      </c>
    </row>
    <row r="123" spans="1:64" ht="15.75" thickBot="1" x14ac:dyDescent="0.3">
      <c r="A123" s="112" t="s">
        <v>145</v>
      </c>
      <c r="B123" s="70">
        <f t="shared" ref="B123:C123" si="122">SUM(B117:B122)</f>
        <v>563.29999999999995</v>
      </c>
      <c r="C123" s="70">
        <f t="shared" si="122"/>
        <v>477</v>
      </c>
      <c r="D123" s="70">
        <f t="shared" ref="D123:E123" si="123">SUM(D117:D122)</f>
        <v>521</v>
      </c>
      <c r="E123" s="70">
        <f t="shared" si="123"/>
        <v>541</v>
      </c>
      <c r="F123" s="70">
        <f t="shared" ref="F123" si="124">SUM(F117:F122)</f>
        <v>563</v>
      </c>
      <c r="G123" s="70">
        <f t="shared" ref="G123:AA123" si="125">SUM(G117:G122)</f>
        <v>556.29999999999995</v>
      </c>
      <c r="H123" s="70">
        <f t="shared" si="125"/>
        <v>547.29999999999995</v>
      </c>
      <c r="I123" s="70">
        <f t="shared" ref="I123" si="126">SUM(I117:I122)</f>
        <v>530.29999999999995</v>
      </c>
      <c r="J123" s="70">
        <f t="shared" si="125"/>
        <v>498.6</v>
      </c>
      <c r="K123" s="70">
        <f t="shared" si="125"/>
        <v>483.6</v>
      </c>
      <c r="L123" s="70">
        <f t="shared" si="125"/>
        <v>470.6</v>
      </c>
      <c r="M123" s="70">
        <f t="shared" si="125"/>
        <v>0</v>
      </c>
      <c r="N123" s="70">
        <f t="shared" si="125"/>
        <v>480</v>
      </c>
      <c r="O123" s="70">
        <f t="shared" si="125"/>
        <v>525.4</v>
      </c>
      <c r="P123" s="70">
        <f t="shared" si="125"/>
        <v>525.4</v>
      </c>
      <c r="Q123" s="70">
        <f t="shared" si="125"/>
        <v>500</v>
      </c>
      <c r="R123" s="70">
        <f t="shared" si="125"/>
        <v>530</v>
      </c>
      <c r="S123" s="70">
        <f t="shared" si="125"/>
        <v>485.52</v>
      </c>
      <c r="T123" s="70">
        <f t="shared" si="125"/>
        <v>567.6</v>
      </c>
      <c r="U123" s="70">
        <f t="shared" si="125"/>
        <v>0</v>
      </c>
      <c r="V123" s="70">
        <f t="shared" si="125"/>
        <v>565.20000000000005</v>
      </c>
      <c r="W123" s="70">
        <f t="shared" si="125"/>
        <v>555.79999999999995</v>
      </c>
      <c r="X123" s="70">
        <f t="shared" si="125"/>
        <v>561.20000000000005</v>
      </c>
      <c r="Y123" s="70">
        <f t="shared" si="125"/>
        <v>561.20000000000005</v>
      </c>
      <c r="Z123" s="70">
        <f t="shared" si="125"/>
        <v>561.20000000000005</v>
      </c>
      <c r="AA123" s="70">
        <f t="shared" si="125"/>
        <v>563</v>
      </c>
      <c r="AB123" s="70">
        <f t="shared" ref="AB123:AE123" si="127">SUM(AB117:AB122)</f>
        <v>563</v>
      </c>
      <c r="AC123" s="70">
        <f t="shared" si="127"/>
        <v>563</v>
      </c>
      <c r="AD123" s="70">
        <f t="shared" si="127"/>
        <v>563</v>
      </c>
      <c r="AE123" s="70">
        <f t="shared" si="127"/>
        <v>593.9</v>
      </c>
      <c r="AF123" s="70">
        <f t="shared" ref="AF123" si="128">SUM(AF117:AF122)</f>
        <v>571.20000000000005</v>
      </c>
      <c r="AG123" s="104"/>
      <c r="AH123" s="46">
        <f t="shared" si="29"/>
        <v>593.9</v>
      </c>
      <c r="AI123" s="47">
        <f t="shared" si="30"/>
        <v>0</v>
      </c>
      <c r="AJ123" s="105">
        <f t="array" ref="AJ123">MIN(IF(B123:AF123&lt;&gt;0,B123:AF123))</f>
        <v>470.6</v>
      </c>
    </row>
    <row r="124" spans="1:64" ht="15.75" thickBot="1" x14ac:dyDescent="0.3">
      <c r="A124" s="87" t="s">
        <v>146</v>
      </c>
      <c r="B124" s="70">
        <f t="shared" ref="B124:C124" si="129">B108-B123</f>
        <v>-459.9</v>
      </c>
      <c r="C124" s="70">
        <f t="shared" si="129"/>
        <v>-374.2</v>
      </c>
      <c r="D124" s="70">
        <f t="shared" ref="D124:E124" si="130">D108-D123</f>
        <v>-414.8</v>
      </c>
      <c r="E124" s="70">
        <f t="shared" si="130"/>
        <v>-446.8</v>
      </c>
      <c r="F124" s="70">
        <f t="shared" ref="F124" si="131">F108-F123</f>
        <v>-466.2</v>
      </c>
      <c r="G124" s="70">
        <f t="shared" ref="G124:AA124" si="132">G108-G123</f>
        <v>-461.19999999999993</v>
      </c>
      <c r="H124" s="70">
        <f t="shared" si="132"/>
        <v>-456.79999999999995</v>
      </c>
      <c r="I124" s="70">
        <f t="shared" ref="I124" si="133">I108-I123</f>
        <v>-446.69999999999993</v>
      </c>
      <c r="J124" s="70">
        <f t="shared" si="132"/>
        <v>-404.1</v>
      </c>
      <c r="K124" s="70">
        <f t="shared" si="132"/>
        <v>-372.5</v>
      </c>
      <c r="L124" s="70">
        <f t="shared" si="132"/>
        <v>-360.40000000000003</v>
      </c>
      <c r="M124" s="70">
        <f t="shared" si="132"/>
        <v>0</v>
      </c>
      <c r="N124" s="70">
        <f t="shared" si="132"/>
        <v>-362</v>
      </c>
      <c r="O124" s="70">
        <f t="shared" si="132"/>
        <v>-402.7</v>
      </c>
      <c r="P124" s="70">
        <f t="shared" si="132"/>
        <v>-402.7</v>
      </c>
      <c r="Q124" s="70">
        <f t="shared" si="132"/>
        <v>-377.3</v>
      </c>
      <c r="R124" s="70">
        <f t="shared" si="132"/>
        <v>-407.8</v>
      </c>
      <c r="S124" s="70">
        <f t="shared" si="132"/>
        <v>-381.91999999999996</v>
      </c>
      <c r="T124" s="70">
        <f t="shared" si="132"/>
        <v>-489</v>
      </c>
      <c r="U124" s="70">
        <f t="shared" si="132"/>
        <v>0</v>
      </c>
      <c r="V124" s="70">
        <f t="shared" si="132"/>
        <v>-492.00000000000006</v>
      </c>
      <c r="W124" s="70">
        <f t="shared" si="132"/>
        <v>-280.5</v>
      </c>
      <c r="X124" s="70">
        <f t="shared" si="132"/>
        <v>-470.40000000000003</v>
      </c>
      <c r="Y124" s="70">
        <f t="shared" si="132"/>
        <v>-470.40000000000003</v>
      </c>
      <c r="Z124" s="70">
        <f t="shared" si="132"/>
        <v>-470.40000000000003</v>
      </c>
      <c r="AA124" s="70">
        <f t="shared" si="132"/>
        <v>-482.4</v>
      </c>
      <c r="AB124" s="70">
        <f t="shared" ref="AB124:AE124" si="134">AB108-AB123</f>
        <v>-482.4</v>
      </c>
      <c r="AC124" s="70">
        <f t="shared" si="134"/>
        <v>-482.4</v>
      </c>
      <c r="AD124" s="70">
        <f t="shared" si="134"/>
        <v>-482.4</v>
      </c>
      <c r="AE124" s="70">
        <f t="shared" si="134"/>
        <v>-497.29999999999995</v>
      </c>
      <c r="AF124" s="70">
        <f t="shared" ref="AF124" si="135">AF108-AF123</f>
        <v>-479.90000000000003</v>
      </c>
      <c r="AG124" s="104"/>
      <c r="AH124" s="46">
        <f t="shared" si="29"/>
        <v>0</v>
      </c>
      <c r="AI124" s="47">
        <f t="shared" si="30"/>
        <v>-497.29999999999995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9"/>
        <v>0</v>
      </c>
      <c r="AI125" s="47">
        <f t="shared" si="30"/>
        <v>0</v>
      </c>
    </row>
    <row r="126" spans="1:64" x14ac:dyDescent="0.25">
      <c r="A126" s="116" t="s">
        <v>148</v>
      </c>
      <c r="B126" s="117">
        <v>50.039000000000001</v>
      </c>
      <c r="C126" s="117">
        <v>49.96</v>
      </c>
      <c r="D126" s="117">
        <v>50.052</v>
      </c>
      <c r="E126" s="117">
        <v>50.03</v>
      </c>
      <c r="F126" s="117">
        <v>50.03</v>
      </c>
      <c r="G126" s="117">
        <v>50.03</v>
      </c>
      <c r="H126" s="117">
        <v>50</v>
      </c>
      <c r="I126" s="117">
        <v>49.975999999999999</v>
      </c>
      <c r="J126" s="117"/>
      <c r="K126" s="117"/>
      <c r="L126" s="117"/>
      <c r="M126" s="117">
        <v>50</v>
      </c>
      <c r="N126" s="117">
        <v>50.1</v>
      </c>
      <c r="O126" s="117">
        <v>49.95</v>
      </c>
      <c r="P126" s="117">
        <v>49.97</v>
      </c>
      <c r="Q126" s="117">
        <v>49.97</v>
      </c>
      <c r="R126" s="117">
        <v>49.68</v>
      </c>
      <c r="S126" s="117">
        <v>50.04</v>
      </c>
      <c r="T126" s="117">
        <v>50.04</v>
      </c>
      <c r="U126" s="117"/>
      <c r="V126" s="117">
        <v>50.018000000000001</v>
      </c>
      <c r="W126" s="117">
        <v>50.018000000000001</v>
      </c>
      <c r="X126" s="117">
        <v>50.018000000000001</v>
      </c>
      <c r="Y126" s="117">
        <v>50.018000000000001</v>
      </c>
      <c r="Z126" s="117">
        <v>50.018000000000001</v>
      </c>
      <c r="AA126" s="117">
        <v>50.018000000000001</v>
      </c>
      <c r="AB126" s="117">
        <v>50.018000000000001</v>
      </c>
      <c r="AC126" s="117">
        <v>50.018000000000001</v>
      </c>
      <c r="AD126" s="117">
        <v>50.018000000000001</v>
      </c>
      <c r="AE126" s="117">
        <v>50.000999999999998</v>
      </c>
      <c r="AF126" s="117">
        <v>50.081000000000003</v>
      </c>
      <c r="AG126" s="118"/>
      <c r="AH126" s="46">
        <f t="shared" si="29"/>
        <v>50.1</v>
      </c>
      <c r="AI126" s="47">
        <f t="shared" si="30"/>
        <v>49.68</v>
      </c>
    </row>
    <row r="127" spans="1:64" x14ac:dyDescent="0.25">
      <c r="A127" s="119" t="s">
        <v>149</v>
      </c>
      <c r="B127" s="43">
        <v>132.6</v>
      </c>
      <c r="C127" s="43">
        <v>132.6</v>
      </c>
      <c r="D127" s="43">
        <v>134.69999999999999</v>
      </c>
      <c r="E127" s="43">
        <v>134.69999999999999</v>
      </c>
      <c r="F127" s="43">
        <v>135</v>
      </c>
      <c r="G127" s="43">
        <v>129.6</v>
      </c>
      <c r="H127" s="43">
        <v>129.6</v>
      </c>
      <c r="I127" s="43">
        <v>129.6</v>
      </c>
      <c r="J127" s="43">
        <v>129.6</v>
      </c>
      <c r="K127" s="43">
        <v>129.6</v>
      </c>
      <c r="L127" s="43">
        <v>129.6</v>
      </c>
      <c r="M127" s="43">
        <v>129.6</v>
      </c>
      <c r="N127" s="43">
        <v>128.30000000000001</v>
      </c>
      <c r="O127" s="43">
        <v>130.4</v>
      </c>
      <c r="P127" s="43">
        <v>130.69999999999999</v>
      </c>
      <c r="Q127" s="43">
        <v>130.69999999999999</v>
      </c>
      <c r="R127" s="43">
        <v>130.69999999999999</v>
      </c>
      <c r="S127" s="43">
        <v>130.30000000000001</v>
      </c>
      <c r="T127" s="43">
        <v>130.30000000000001</v>
      </c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9"/>
        <v>135</v>
      </c>
      <c r="AI127" s="47">
        <f t="shared" si="30"/>
        <v>128.30000000000001</v>
      </c>
    </row>
    <row r="128" spans="1:64" x14ac:dyDescent="0.25">
      <c r="A128" s="119" t="s">
        <v>150</v>
      </c>
      <c r="B128" s="43">
        <v>131.30000000000001</v>
      </c>
      <c r="C128" s="43">
        <v>131.30000000000001</v>
      </c>
      <c r="D128" s="43">
        <v>131.69999999999999</v>
      </c>
      <c r="E128" s="43">
        <v>131.69999999999999</v>
      </c>
      <c r="F128" s="43">
        <v>131.19999999999999</v>
      </c>
      <c r="G128" s="43">
        <v>130.30000000000001</v>
      </c>
      <c r="H128" s="43">
        <v>130.30000000000001</v>
      </c>
      <c r="I128" s="43">
        <v>130.30000000000001</v>
      </c>
      <c r="J128" s="43">
        <v>130.30000000000001</v>
      </c>
      <c r="K128" s="43">
        <v>130.30000000000001</v>
      </c>
      <c r="L128" s="43">
        <v>130.30000000000001</v>
      </c>
      <c r="M128" s="43">
        <v>130.30000000000001</v>
      </c>
      <c r="N128" s="43">
        <v>128.69999999999999</v>
      </c>
      <c r="O128" s="43">
        <v>131.19999999999999</v>
      </c>
      <c r="P128" s="43">
        <v>129.19999999999999</v>
      </c>
      <c r="Q128" s="43">
        <v>129.19999999999999</v>
      </c>
      <c r="R128" s="43">
        <v>130.19999999999999</v>
      </c>
      <c r="S128" s="43">
        <v>130.1</v>
      </c>
      <c r="T128" s="43">
        <v>130.1</v>
      </c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9"/>
        <v>131.69999999999999</v>
      </c>
      <c r="AI128" s="47">
        <f t="shared" si="30"/>
        <v>128.69999999999999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9"/>
        <v>0</v>
      </c>
      <c r="AI129" s="47">
        <f t="shared" si="30"/>
        <v>0</v>
      </c>
    </row>
    <row r="130" spans="1:35" x14ac:dyDescent="0.25">
      <c r="A130" s="119" t="s">
        <v>152</v>
      </c>
      <c r="B130" s="43">
        <v>133.30000000000001</v>
      </c>
      <c r="C130" s="43">
        <v>133.30000000000001</v>
      </c>
      <c r="D130" s="43">
        <v>135.30000000000001</v>
      </c>
      <c r="E130" s="43">
        <v>135.30000000000001</v>
      </c>
      <c r="F130" s="43">
        <v>135.30000000000001</v>
      </c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9"/>
        <v>135.30000000000001</v>
      </c>
      <c r="AI130" s="47">
        <f t="shared" si="30"/>
        <v>133.30000000000001</v>
      </c>
    </row>
    <row r="131" spans="1:35" x14ac:dyDescent="0.25">
      <c r="A131" s="121" t="s">
        <v>153</v>
      </c>
      <c r="B131" s="122">
        <v>131.6</v>
      </c>
      <c r="C131" s="122">
        <v>131.6</v>
      </c>
      <c r="D131" s="122">
        <v>133</v>
      </c>
      <c r="E131" s="122">
        <v>133</v>
      </c>
      <c r="F131" s="122">
        <v>133.1</v>
      </c>
      <c r="G131" s="122">
        <v>133.1</v>
      </c>
      <c r="H131" s="122">
        <v>133.1</v>
      </c>
      <c r="I131" s="122">
        <v>133.1</v>
      </c>
      <c r="J131" s="122">
        <v>133.1</v>
      </c>
      <c r="K131" s="122">
        <v>133.1</v>
      </c>
      <c r="L131" s="122">
        <v>133.1</v>
      </c>
      <c r="M131" s="122">
        <v>133.1</v>
      </c>
      <c r="N131" s="122">
        <v>132.9</v>
      </c>
      <c r="O131" s="122">
        <v>132.80000000000001</v>
      </c>
      <c r="P131" s="122">
        <v>136</v>
      </c>
      <c r="Q131" s="122">
        <v>136</v>
      </c>
      <c r="R131" s="122">
        <v>132.5</v>
      </c>
      <c r="S131" s="122">
        <v>132.80000000000001</v>
      </c>
      <c r="T131" s="122">
        <v>132.80000000000001</v>
      </c>
      <c r="U131" s="122"/>
      <c r="V131" s="122">
        <v>131.9</v>
      </c>
      <c r="W131" s="122">
        <v>131.9</v>
      </c>
      <c r="X131" s="122">
        <v>131.9</v>
      </c>
      <c r="Y131" s="122">
        <v>131.9</v>
      </c>
      <c r="Z131" s="122">
        <v>131.9</v>
      </c>
      <c r="AA131" s="122">
        <v>131.9</v>
      </c>
      <c r="AB131" s="122">
        <v>131.9</v>
      </c>
      <c r="AC131" s="122">
        <v>131.9</v>
      </c>
      <c r="AD131" s="122">
        <v>131.9</v>
      </c>
      <c r="AE131" s="122">
        <v>131.9</v>
      </c>
      <c r="AF131" s="122">
        <v>131.9</v>
      </c>
      <c r="AG131" s="123"/>
      <c r="AH131" s="46">
        <f t="shared" si="29"/>
        <v>136</v>
      </c>
      <c r="AI131" s="47">
        <f t="shared" si="30"/>
        <v>131.6</v>
      </c>
    </row>
    <row r="132" spans="1:35" x14ac:dyDescent="0.25">
      <c r="A132" s="119" t="s">
        <v>154</v>
      </c>
      <c r="B132" s="43">
        <v>118.6</v>
      </c>
      <c r="C132" s="43">
        <v>118.6</v>
      </c>
      <c r="D132" s="43">
        <v>129.9</v>
      </c>
      <c r="E132" s="43">
        <v>129.9</v>
      </c>
      <c r="F132" s="43">
        <v>130</v>
      </c>
      <c r="G132" s="43">
        <v>130</v>
      </c>
      <c r="H132" s="43">
        <v>130</v>
      </c>
      <c r="I132" s="43">
        <v>130</v>
      </c>
      <c r="J132" s="43">
        <v>130</v>
      </c>
      <c r="K132" s="43">
        <v>130</v>
      </c>
      <c r="L132" s="43">
        <v>130</v>
      </c>
      <c r="M132" s="43">
        <v>130</v>
      </c>
      <c r="N132" s="43">
        <v>125</v>
      </c>
      <c r="O132" s="43">
        <v>124.6</v>
      </c>
      <c r="P132" s="43">
        <v>127</v>
      </c>
      <c r="Q132" s="43">
        <v>127</v>
      </c>
      <c r="R132" s="43">
        <v>122.7</v>
      </c>
      <c r="S132" s="43">
        <v>120</v>
      </c>
      <c r="T132" s="43">
        <v>120</v>
      </c>
      <c r="U132" s="43"/>
      <c r="V132" s="43">
        <v>127</v>
      </c>
      <c r="W132" s="43">
        <v>127</v>
      </c>
      <c r="X132" s="43">
        <v>127</v>
      </c>
      <c r="Y132" s="43">
        <v>127</v>
      </c>
      <c r="Z132" s="43">
        <v>127</v>
      </c>
      <c r="AA132" s="43">
        <v>127</v>
      </c>
      <c r="AB132" s="43">
        <v>127</v>
      </c>
      <c r="AC132" s="43">
        <v>127</v>
      </c>
      <c r="AD132" s="43">
        <v>127</v>
      </c>
      <c r="AE132" s="43">
        <v>127</v>
      </c>
      <c r="AF132" s="43">
        <v>127</v>
      </c>
      <c r="AG132" s="120"/>
      <c r="AH132" s="46">
        <f t="shared" si="29"/>
        <v>130</v>
      </c>
      <c r="AI132" s="47">
        <f t="shared" si="30"/>
        <v>118.6</v>
      </c>
    </row>
    <row r="133" spans="1:35" ht="15.75" thickBot="1" x14ac:dyDescent="0.3">
      <c r="A133" s="119" t="s">
        <v>155</v>
      </c>
      <c r="B133" s="101">
        <v>65.3</v>
      </c>
      <c r="C133" s="101">
        <v>65.3</v>
      </c>
      <c r="D133" s="101">
        <v>67.400000000000006</v>
      </c>
      <c r="E133" s="101">
        <v>67.400000000000006</v>
      </c>
      <c r="F133" s="101">
        <v>67.400000000000006</v>
      </c>
      <c r="G133" s="101">
        <v>67.400000000000006</v>
      </c>
      <c r="H133" s="101">
        <v>67.400000000000006</v>
      </c>
      <c r="I133" s="101">
        <v>67.400000000000006</v>
      </c>
      <c r="J133" s="101">
        <v>67.400000000000006</v>
      </c>
      <c r="K133" s="101">
        <v>67.400000000000006</v>
      </c>
      <c r="L133" s="101">
        <v>67.400000000000006</v>
      </c>
      <c r="M133" s="101">
        <v>67.400000000000006</v>
      </c>
      <c r="N133" s="101">
        <v>66.3</v>
      </c>
      <c r="O133" s="101">
        <v>66.3</v>
      </c>
      <c r="P133" s="101">
        <v>64.7</v>
      </c>
      <c r="Q133" s="101">
        <v>64.7</v>
      </c>
      <c r="R133" s="101">
        <v>66.400000000000006</v>
      </c>
      <c r="S133" s="101">
        <v>66.34</v>
      </c>
      <c r="T133" s="101">
        <v>66.34</v>
      </c>
      <c r="U133" s="101"/>
      <c r="V133" s="101">
        <v>64.099999999999994</v>
      </c>
      <c r="W133" s="101">
        <v>64.099999999999994</v>
      </c>
      <c r="X133" s="101">
        <v>64.099999999999994</v>
      </c>
      <c r="Y133" s="101">
        <v>64.099999999999994</v>
      </c>
      <c r="Z133" s="101">
        <v>64.099999999999994</v>
      </c>
      <c r="AA133" s="101">
        <v>64.099999999999994</v>
      </c>
      <c r="AB133" s="101">
        <v>64.099999999999994</v>
      </c>
      <c r="AC133" s="101">
        <v>64.099999999999994</v>
      </c>
      <c r="AD133" s="101">
        <v>64.099999999999994</v>
      </c>
      <c r="AE133" s="101">
        <v>64.099999999999994</v>
      </c>
      <c r="AF133" s="101">
        <v>64.099999999999994</v>
      </c>
      <c r="AG133" s="124"/>
      <c r="AH133" s="46">
        <f t="shared" si="29"/>
        <v>67.400000000000006</v>
      </c>
      <c r="AI133" s="47">
        <f t="shared" si="30"/>
        <v>64.099999999999994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 t="s">
        <v>156</v>
      </c>
      <c r="W134" s="101" t="s">
        <v>156</v>
      </c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9"/>
        <v>0</v>
      </c>
      <c r="AI134" s="47">
        <f t="shared" si="30"/>
        <v>0</v>
      </c>
    </row>
    <row r="135" spans="1:35" ht="15.75" thickBot="1" x14ac:dyDescent="0.3">
      <c r="A135" s="126" t="s">
        <v>157</v>
      </c>
      <c r="B135" s="114">
        <f t="shared" ref="B135:C135" si="136">SUM(B26,B32,B45:B46,B82,B84:B85,B87,B89,B137:B142,B177,B183,B189,B198,B200,B212,B219,B222:B223,B230,B232,B234,B238:B240,B242:B244,B249,B255:B256,B258:B260,B161,B166)</f>
        <v>166.74000000000004</v>
      </c>
      <c r="C135" s="114">
        <f t="shared" si="136"/>
        <v>166.74000000000004</v>
      </c>
      <c r="D135" s="114">
        <f t="shared" ref="D135:E135" si="137">SUM(D26,D32,D45:D46,D82,D84:D85,D87,D89,D137:D142,D177,D183,D189,D198,D200,D212,D219,D222:D223,D230,D232,D234,D238:D240,D242:D244,D249,D255:D256,D258:D260,D161,D166)</f>
        <v>169.64000000000001</v>
      </c>
      <c r="E135" s="114">
        <f t="shared" si="137"/>
        <v>169.64000000000001</v>
      </c>
      <c r="F135" s="114">
        <f t="shared" ref="F135" si="138">SUM(F26,F32,F45:F46,F82,F84:F85,F87,F89,F137:F142,F177,F183,F189,F198,F200,F212,F219,F222:F223,F230,F232,F234,F238:F240,F242:F244,F249,F255:F256,F258:F260,F161,F166)</f>
        <v>159.24</v>
      </c>
      <c r="G135" s="114">
        <f t="shared" ref="G135:I135" si="139">SUM(G26,G32,G45:G46,G82,G84:G85,G87,G89,G137:G142,G177,G183,G189,G198,G200,G212,G219,G222:G223,G230,G232,G234,G238:G240,G242:G244,G249,G255:G256,G258:G260,G161,G166)</f>
        <v>296.64000000000004</v>
      </c>
      <c r="H135" s="114">
        <f t="shared" ref="H135" si="140">SUM(H26,H32,H45:H46,H82,H84:H85,H87,H89,H137:H142,H177,H183,H189,H198,H200,H212,H219,H222:H223,H230,H232,H234,H238:H240,H242:H244,H249,H255:H256,H258:H260,H161,H166)</f>
        <v>296.64000000000004</v>
      </c>
      <c r="I135" s="114">
        <f t="shared" si="139"/>
        <v>296.94000000000005</v>
      </c>
      <c r="J135" s="114">
        <f t="shared" ref="J135:L135" si="141">SUM(J26,J32,J45:J46,J82,J84:J85,J87,J89,J137:J142,J177,J183,J189,J198,J200,J212,J219,J222:J223,J230,J232,J234,J238:J240,J242:J244,J249,J255:J256,J258:J260,J161,J166)</f>
        <v>296.84000000000003</v>
      </c>
      <c r="K135" s="114">
        <f t="shared" si="141"/>
        <v>298.24</v>
      </c>
      <c r="L135" s="114">
        <f t="shared" si="141"/>
        <v>300.74</v>
      </c>
      <c r="M135" s="114">
        <f t="shared" ref="M135:O135" si="142">SUM(M26,M32,M45:M46,M82,M84:M85,M87,M89,M137:M142,M177,M183,M189,M198,M200,M212,M219,M222:M223,M230,M232,M234,M238:M240,M242:M244,M249,M255:M256,M258:M260,M161,M166)</f>
        <v>300.74</v>
      </c>
      <c r="N135" s="114">
        <f t="shared" si="142"/>
        <v>341.87</v>
      </c>
      <c r="O135" s="114">
        <f t="shared" si="142"/>
        <v>356.44</v>
      </c>
      <c r="P135" s="114">
        <v>42</v>
      </c>
      <c r="Q135" s="114">
        <f t="shared" ref="Q135:X135" si="143">SUM(Q26,Q32,Q45:Q46,Q82,Q84:Q85,Q87,Q89,Q137:Q142,Q177,Q183,Q189,Q198,Q200,Q212,Q219,Q222:Q223,Q230,Q232,Q234,Q238:Q240,Q242:Q244,Q249,Q255:Q256,Q258:Q260,Q161,Q166)</f>
        <v>311.84000000000003</v>
      </c>
      <c r="R135" s="114">
        <f t="shared" si="143"/>
        <v>242.24</v>
      </c>
      <c r="S135" s="114">
        <f t="shared" si="143"/>
        <v>215.45000000000002</v>
      </c>
      <c r="T135" s="114">
        <f t="shared" ref="T135" si="144">SUM(T26,T32,T45:T46,T82,T84:T85,T87,T89,T137:T142,T177,T183,T189,T198,T200,T212,T219,T222:T223,T230,T232,T234,T238:T240,T242:T244,T249,T255:T256,T258:T260,T161,T166)</f>
        <v>215.45000000000002</v>
      </c>
      <c r="U135" s="114">
        <f t="shared" si="143"/>
        <v>0.94</v>
      </c>
      <c r="V135" s="114">
        <f t="shared" ref="V135:W135" si="145">SUM(V26,V32,V45:V46,V82,V84:V85,V87,V89,V137:V142,V177,V183,V189,V198,V200,V212,V219,V222:V223,V230,V232,V234,V238:V240,V242:V244,V249,V255:V256,V258:V260,V161,V166)</f>
        <v>132.83000000000001</v>
      </c>
      <c r="W135" s="114">
        <f t="shared" si="145"/>
        <v>132.83000000000001</v>
      </c>
      <c r="X135" s="114">
        <f t="shared" si="143"/>
        <v>132.83000000000001</v>
      </c>
      <c r="Y135" s="114">
        <f>SUM(Y23,Y30,Y51:Y52,Y82,Y84:Y85,Y87,Y89,Y137:Y142,Y170,Y176,Y182,Y191,Y193,Y205,Y212,Y215:Y216,Y223,Y225,Y227,Y231:Y233,Y235:Y237,Y242,Y248:Y249,Y251:Y253,Y261,Y266)</f>
        <v>123.38999999999999</v>
      </c>
      <c r="Z135" s="114">
        <f>SUM(Z23,Z30,Z51:Z52,Z82,Z84:Z85,Z87,Z89,Z137:Z142,Z170,Z176,Z182,Z191,Z193,Z205,Z212,Z215:Z216,Z223,Z225,Z227,Z231:Z233,Z235:Z237,Z242,Z248:Z249,Z251:Z253,Z261,Z266)</f>
        <v>123.38999999999999</v>
      </c>
      <c r="AA135" s="114">
        <f t="shared" ref="AA135" si="146">SUM(AA26,AA32,AA45:AA46,AA82,AA84:AA85,AA87,AA89,AA137:AA142,AA177,AA183,AA189,AA198,AA200,AA212,AA219,AA222:AA223,AA230,AA232,AA234,AA238:AA240,AA242:AA244,AA249,AA255:AA256,AA258:AA260,AA161,AA166)</f>
        <v>132.83000000000001</v>
      </c>
      <c r="AB135" s="114">
        <f t="shared" ref="AB135:AE135" si="147">SUM(AB26,AB32,AB45:AB46,AB82,AB84:AB85,AB87,AB89,AB137:AB142,AB177,AB183,AB189,AB198,AB200,AB212,AB219,AB222:AB223,AB230,AB232,AB234,AB238:AB240,AB242:AB244,AB249,AB255:AB256,AB258:AB260,AB161,AB166)</f>
        <v>132.83000000000001</v>
      </c>
      <c r="AC135" s="114">
        <f t="shared" si="147"/>
        <v>132.83000000000001</v>
      </c>
      <c r="AD135" s="114">
        <f t="shared" si="147"/>
        <v>132.83000000000001</v>
      </c>
      <c r="AE135" s="114">
        <f t="shared" si="147"/>
        <v>200.44</v>
      </c>
      <c r="AF135" s="114">
        <f t="shared" ref="AF135" si="148">SUM(AF26,AF32,AF45:AF46,AF82,AF84:AF85,AF87,AF89,AF137:AF142,AF177,AF183,AF189,AF198,AF200,AF212,AF219,AF222:AF223,AF230,AF232,AF234,AF238:AF240,AF242:AF244,AF249,AF255:AF256,AF258:AF260,AF161,AF166)</f>
        <v>200.64</v>
      </c>
      <c r="AG135" s="127"/>
      <c r="AH135" s="46">
        <f t="shared" si="29"/>
        <v>356.44</v>
      </c>
      <c r="AI135" s="47">
        <f t="shared" si="30"/>
        <v>0.94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29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9"/>
        <v>0</v>
      </c>
      <c r="AI136" s="47">
        <f t="shared" si="30"/>
        <v>0</v>
      </c>
    </row>
    <row r="137" spans="1:35" x14ac:dyDescent="0.25">
      <c r="A137" s="131" t="s">
        <v>159</v>
      </c>
      <c r="B137" s="132">
        <v>57.6</v>
      </c>
      <c r="C137" s="132">
        <v>57.6</v>
      </c>
      <c r="D137" s="132">
        <v>57.6</v>
      </c>
      <c r="E137" s="132">
        <v>57.6</v>
      </c>
      <c r="F137" s="132">
        <v>54.5</v>
      </c>
      <c r="G137" s="133">
        <v>0.6</v>
      </c>
      <c r="H137" s="133">
        <v>0.6</v>
      </c>
      <c r="I137" s="133">
        <v>0.6</v>
      </c>
      <c r="J137" s="133">
        <v>0.6</v>
      </c>
      <c r="K137" s="133">
        <v>0.6</v>
      </c>
      <c r="L137" s="133">
        <v>0.6</v>
      </c>
      <c r="M137" s="133">
        <v>0.6</v>
      </c>
      <c r="N137" s="133">
        <v>46.4</v>
      </c>
      <c r="O137" s="133">
        <v>48.5</v>
      </c>
      <c r="P137" s="133">
        <v>48.5</v>
      </c>
      <c r="Q137" s="133">
        <v>61.4</v>
      </c>
      <c r="R137" s="133">
        <v>48.4</v>
      </c>
      <c r="S137" s="133">
        <v>42</v>
      </c>
      <c r="T137" s="133">
        <v>42</v>
      </c>
      <c r="U137" s="133"/>
      <c r="V137" s="133">
        <v>30.4</v>
      </c>
      <c r="W137" s="133">
        <v>30.4</v>
      </c>
      <c r="X137" s="133">
        <v>30.4</v>
      </c>
      <c r="Y137" s="133">
        <v>30.4</v>
      </c>
      <c r="Z137" s="133">
        <v>30.4</v>
      </c>
      <c r="AA137" s="133">
        <v>30.4</v>
      </c>
      <c r="AB137" s="133">
        <v>30.4</v>
      </c>
      <c r="AC137" s="133">
        <v>30.4</v>
      </c>
      <c r="AD137" s="133">
        <v>30.4</v>
      </c>
      <c r="AE137" s="133">
        <v>31</v>
      </c>
      <c r="AF137" s="133">
        <v>31</v>
      </c>
      <c r="AG137" s="134">
        <v>75</v>
      </c>
      <c r="AH137" s="46">
        <f t="shared" si="29"/>
        <v>61.4</v>
      </c>
      <c r="AI137" s="47">
        <f t="shared" si="30"/>
        <v>0.6</v>
      </c>
    </row>
    <row r="138" spans="1:35" x14ac:dyDescent="0.25">
      <c r="A138" s="135" t="s">
        <v>160</v>
      </c>
      <c r="B138" s="132">
        <v>12.3</v>
      </c>
      <c r="C138" s="132">
        <v>12.3</v>
      </c>
      <c r="D138" s="132">
        <v>15.2</v>
      </c>
      <c r="E138" s="132">
        <v>15.2</v>
      </c>
      <c r="F138" s="132">
        <v>14</v>
      </c>
      <c r="G138" s="136">
        <v>28.3</v>
      </c>
      <c r="H138" s="136">
        <v>28.3</v>
      </c>
      <c r="I138" s="136">
        <v>28.3</v>
      </c>
      <c r="J138" s="136">
        <v>28.3</v>
      </c>
      <c r="K138" s="136">
        <v>28.3</v>
      </c>
      <c r="L138" s="136">
        <v>28.3</v>
      </c>
      <c r="M138" s="136">
        <v>28.3</v>
      </c>
      <c r="N138" s="136">
        <v>18</v>
      </c>
      <c r="O138" s="136">
        <v>24</v>
      </c>
      <c r="P138" s="136">
        <v>24</v>
      </c>
      <c r="Q138" s="136">
        <v>-5</v>
      </c>
      <c r="R138" s="136">
        <v>5</v>
      </c>
      <c r="S138" s="136">
        <v>-6</v>
      </c>
      <c r="T138" s="136">
        <v>-6</v>
      </c>
      <c r="U138" s="136"/>
      <c r="V138" s="136">
        <v>-8.6</v>
      </c>
      <c r="W138" s="136">
        <v>-8.6</v>
      </c>
      <c r="X138" s="136">
        <v>-8.6</v>
      </c>
      <c r="Y138" s="136">
        <v>-8.6</v>
      </c>
      <c r="Z138" s="136">
        <v>-8.6</v>
      </c>
      <c r="AA138" s="136">
        <v>-8.6</v>
      </c>
      <c r="AB138" s="136">
        <v>-8.6</v>
      </c>
      <c r="AC138" s="136">
        <v>-8.6</v>
      </c>
      <c r="AD138" s="136">
        <v>-8.6</v>
      </c>
      <c r="AE138" s="136">
        <v>5.7</v>
      </c>
      <c r="AF138" s="136">
        <v>5.7</v>
      </c>
      <c r="AG138" s="134">
        <v>240</v>
      </c>
      <c r="AH138" s="46">
        <f t="shared" si="29"/>
        <v>28.3</v>
      </c>
      <c r="AI138" s="47">
        <f t="shared" si="30"/>
        <v>-8.6</v>
      </c>
    </row>
    <row r="139" spans="1:35" x14ac:dyDescent="0.25">
      <c r="A139" s="135" t="s">
        <v>161</v>
      </c>
      <c r="B139" s="132">
        <v>-79.599999999999994</v>
      </c>
      <c r="C139" s="132">
        <v>-79.599999999999994</v>
      </c>
      <c r="D139" s="132">
        <v>-79.599999999999994</v>
      </c>
      <c r="E139" s="132">
        <v>-79.599999999999994</v>
      </c>
      <c r="F139" s="132">
        <v>-82</v>
      </c>
      <c r="G139" s="136">
        <v>-78.599999999999994</v>
      </c>
      <c r="H139" s="136">
        <v>-78.599999999999994</v>
      </c>
      <c r="I139" s="136">
        <v>-78.599999999999994</v>
      </c>
      <c r="J139" s="136">
        <v>-78.599999999999994</v>
      </c>
      <c r="K139" s="136">
        <v>-78.599999999999994</v>
      </c>
      <c r="L139" s="136">
        <v>-78.599999999999994</v>
      </c>
      <c r="M139" s="136">
        <v>-78.599999999999994</v>
      </c>
      <c r="N139" s="136">
        <v>-48</v>
      </c>
      <c r="O139" s="136">
        <v>-81.5</v>
      </c>
      <c r="P139" s="136">
        <v>-81.5</v>
      </c>
      <c r="Q139" s="136">
        <v>-7</v>
      </c>
      <c r="R139" s="136">
        <v>-65</v>
      </c>
      <c r="S139" s="136">
        <v>-61.6</v>
      </c>
      <c r="T139" s="136">
        <v>-61.6</v>
      </c>
      <c r="U139" s="136"/>
      <c r="V139" s="136">
        <v>-68.3</v>
      </c>
      <c r="W139" s="136">
        <v>-68.3</v>
      </c>
      <c r="X139" s="136">
        <v>-68.3</v>
      </c>
      <c r="Y139" s="136">
        <v>-68.3</v>
      </c>
      <c r="Z139" s="136">
        <v>-68.3</v>
      </c>
      <c r="AA139" s="136">
        <v>-68.3</v>
      </c>
      <c r="AB139" s="136">
        <v>-68.3</v>
      </c>
      <c r="AC139" s="136">
        <v>-68.3</v>
      </c>
      <c r="AD139" s="136">
        <v>-68.3</v>
      </c>
      <c r="AE139" s="136">
        <v>-46.8</v>
      </c>
      <c r="AF139" s="136">
        <v>-46.8</v>
      </c>
      <c r="AG139" s="134">
        <v>240</v>
      </c>
      <c r="AH139" s="46">
        <f t="shared" ref="AH139:AH145" si="149">MAX(B139:AF139)</f>
        <v>-7</v>
      </c>
      <c r="AI139" s="47">
        <f t="shared" ref="AI139:AI145" si="150">MIN(B139:AF139)</f>
        <v>-82</v>
      </c>
    </row>
    <row r="140" spans="1:35" x14ac:dyDescent="0.25">
      <c r="A140" s="135" t="s">
        <v>162</v>
      </c>
      <c r="B140" s="132">
        <v>96.3</v>
      </c>
      <c r="C140" s="132">
        <v>96.3</v>
      </c>
      <c r="D140" s="132">
        <v>96.3</v>
      </c>
      <c r="E140" s="132">
        <v>96.3</v>
      </c>
      <c r="F140" s="132">
        <v>93</v>
      </c>
      <c r="G140" s="137">
        <v>94.3</v>
      </c>
      <c r="H140" s="137">
        <v>94.3</v>
      </c>
      <c r="I140" s="137">
        <v>94.3</v>
      </c>
      <c r="J140" s="137">
        <v>94.3</v>
      </c>
      <c r="K140" s="137">
        <v>94.3</v>
      </c>
      <c r="L140" s="137">
        <v>94.3</v>
      </c>
      <c r="M140" s="137">
        <v>94.3</v>
      </c>
      <c r="N140" s="137">
        <v>69</v>
      </c>
      <c r="O140" s="137">
        <v>96</v>
      </c>
      <c r="P140" s="137">
        <v>96</v>
      </c>
      <c r="Q140" s="137">
        <v>92</v>
      </c>
      <c r="R140" s="137">
        <v>71</v>
      </c>
      <c r="S140" s="137">
        <v>65.5</v>
      </c>
      <c r="T140" s="137">
        <v>65.5</v>
      </c>
      <c r="U140" s="137"/>
      <c r="V140" s="137">
        <v>81.3</v>
      </c>
      <c r="W140" s="137">
        <v>81.3</v>
      </c>
      <c r="X140" s="137">
        <v>81.3</v>
      </c>
      <c r="Y140" s="137">
        <v>81.3</v>
      </c>
      <c r="Z140" s="137">
        <v>81.3</v>
      </c>
      <c r="AA140" s="137">
        <v>81.3</v>
      </c>
      <c r="AB140" s="137">
        <v>81.3</v>
      </c>
      <c r="AC140" s="137">
        <v>81.3</v>
      </c>
      <c r="AD140" s="137">
        <v>81.3</v>
      </c>
      <c r="AE140" s="137">
        <v>49.5</v>
      </c>
      <c r="AF140" s="137">
        <v>49.5</v>
      </c>
      <c r="AG140" s="134"/>
      <c r="AH140" s="46">
        <f t="shared" si="149"/>
        <v>96.3</v>
      </c>
      <c r="AI140" s="47">
        <f t="shared" si="150"/>
        <v>49.5</v>
      </c>
    </row>
    <row r="141" spans="1:35" x14ac:dyDescent="0.25">
      <c r="A141" s="135" t="s">
        <v>163</v>
      </c>
      <c r="B141" s="132">
        <v>0</v>
      </c>
      <c r="C141" s="132">
        <v>0</v>
      </c>
      <c r="D141" s="132">
        <v>0</v>
      </c>
      <c r="E141" s="132">
        <v>0</v>
      </c>
      <c r="F141" s="132">
        <v>0</v>
      </c>
      <c r="G141" s="136">
        <v>52.3</v>
      </c>
      <c r="H141" s="136">
        <v>52.3</v>
      </c>
      <c r="I141" s="136">
        <v>52.3</v>
      </c>
      <c r="J141" s="136">
        <v>52.3</v>
      </c>
      <c r="K141" s="136">
        <v>52.3</v>
      </c>
      <c r="L141" s="136">
        <v>52.3</v>
      </c>
      <c r="M141" s="136">
        <v>52.3</v>
      </c>
      <c r="N141" s="136">
        <v>50</v>
      </c>
      <c r="O141" s="136">
        <v>46.8</v>
      </c>
      <c r="P141" s="136">
        <v>46.8</v>
      </c>
      <c r="Q141" s="136">
        <v>52.1</v>
      </c>
      <c r="R141" s="136">
        <v>22</v>
      </c>
      <c r="S141" s="136">
        <v>22.11</v>
      </c>
      <c r="T141" s="136">
        <v>22.11</v>
      </c>
      <c r="U141" s="136"/>
      <c r="V141" s="136">
        <v>47</v>
      </c>
      <c r="W141" s="136">
        <v>47</v>
      </c>
      <c r="X141" s="136">
        <v>47</v>
      </c>
      <c r="Y141" s="136">
        <v>47</v>
      </c>
      <c r="Z141" s="136">
        <v>47</v>
      </c>
      <c r="AA141" s="136">
        <v>47</v>
      </c>
      <c r="AB141" s="136">
        <v>47</v>
      </c>
      <c r="AC141" s="136">
        <v>47</v>
      </c>
      <c r="AD141" s="136">
        <v>47</v>
      </c>
      <c r="AE141" s="136">
        <v>24</v>
      </c>
      <c r="AF141" s="136">
        <v>24</v>
      </c>
      <c r="AG141" s="134">
        <v>60</v>
      </c>
      <c r="AH141" s="46">
        <f t="shared" si="149"/>
        <v>52.3</v>
      </c>
      <c r="AI141" s="47">
        <f t="shared" si="150"/>
        <v>0</v>
      </c>
    </row>
    <row r="142" spans="1:35" x14ac:dyDescent="0.25">
      <c r="A142" s="135" t="s">
        <v>164</v>
      </c>
      <c r="B142" s="132">
        <v>-79.599999999999994</v>
      </c>
      <c r="C142" s="132">
        <v>-79.599999999999994</v>
      </c>
      <c r="D142" s="132">
        <v>-79.599999999999994</v>
      </c>
      <c r="E142" s="132">
        <v>-79.599999999999994</v>
      </c>
      <c r="F142" s="132">
        <v>-80</v>
      </c>
      <c r="G142" s="137">
        <v>40</v>
      </c>
      <c r="H142" s="137">
        <v>40</v>
      </c>
      <c r="I142" s="137">
        <v>40</v>
      </c>
      <c r="J142" s="137">
        <v>40</v>
      </c>
      <c r="K142" s="137">
        <v>40</v>
      </c>
      <c r="L142" s="137">
        <v>40</v>
      </c>
      <c r="M142" s="137">
        <v>40</v>
      </c>
      <c r="N142" s="137">
        <v>42.63</v>
      </c>
      <c r="O142" s="137">
        <v>58.8</v>
      </c>
      <c r="P142" s="137">
        <v>58.8</v>
      </c>
      <c r="Q142" s="137">
        <v>-45.5</v>
      </c>
      <c r="R142" s="137">
        <v>-3</v>
      </c>
      <c r="S142" s="137">
        <v>-10.4</v>
      </c>
      <c r="T142" s="137">
        <v>-10.4</v>
      </c>
      <c r="U142" s="137"/>
      <c r="V142" s="137">
        <v>-90</v>
      </c>
      <c r="W142" s="137">
        <v>-90</v>
      </c>
      <c r="X142" s="137">
        <v>-90</v>
      </c>
      <c r="Y142" s="137">
        <v>-90</v>
      </c>
      <c r="Z142" s="137">
        <v>-90</v>
      </c>
      <c r="AA142" s="137">
        <v>-90</v>
      </c>
      <c r="AB142" s="137">
        <v>-90</v>
      </c>
      <c r="AC142" s="137">
        <v>-90</v>
      </c>
      <c r="AD142" s="137">
        <v>-90</v>
      </c>
      <c r="AE142" s="137">
        <v>-5.7</v>
      </c>
      <c r="AF142" s="137">
        <v>-5.7</v>
      </c>
      <c r="AG142" s="138">
        <v>120</v>
      </c>
      <c r="AH142" s="46">
        <f t="shared" si="149"/>
        <v>58.8</v>
      </c>
      <c r="AI142" s="47">
        <f t="shared" si="150"/>
        <v>-90</v>
      </c>
    </row>
    <row r="143" spans="1:35" x14ac:dyDescent="0.25">
      <c r="A143" s="135" t="s">
        <v>427</v>
      </c>
      <c r="B143" s="132">
        <v>18.3</v>
      </c>
      <c r="C143" s="132">
        <v>18.3</v>
      </c>
      <c r="D143" s="132">
        <v>18.3</v>
      </c>
      <c r="E143" s="132">
        <v>18.3</v>
      </c>
      <c r="F143" s="132">
        <v>15</v>
      </c>
      <c r="G143" s="137">
        <v>78.3</v>
      </c>
      <c r="H143" s="137">
        <v>78.3</v>
      </c>
      <c r="I143" s="137">
        <v>78.3</v>
      </c>
      <c r="J143" s="137">
        <v>78.3</v>
      </c>
      <c r="K143" s="137">
        <v>78.3</v>
      </c>
      <c r="L143" s="137">
        <v>78.3</v>
      </c>
      <c r="M143" s="137">
        <v>78.3</v>
      </c>
      <c r="N143" s="137">
        <v>75.2</v>
      </c>
      <c r="O143" s="137">
        <v>84.2</v>
      </c>
      <c r="P143" s="137">
        <v>84.2</v>
      </c>
      <c r="Q143" s="137">
        <v>78.400000000000006</v>
      </c>
      <c r="R143" s="137">
        <v>54</v>
      </c>
      <c r="S143" s="137">
        <f>56*2</f>
        <v>112</v>
      </c>
      <c r="T143" s="137">
        <f>56*2</f>
        <v>112</v>
      </c>
      <c r="U143" s="137"/>
      <c r="V143" s="137">
        <v>206</v>
      </c>
      <c r="W143" s="137">
        <v>206</v>
      </c>
      <c r="X143" s="137">
        <v>206</v>
      </c>
      <c r="Y143" s="137">
        <v>206</v>
      </c>
      <c r="Z143" s="137">
        <v>206</v>
      </c>
      <c r="AA143" s="137">
        <v>206</v>
      </c>
      <c r="AB143" s="137">
        <v>206</v>
      </c>
      <c r="AC143" s="137">
        <v>206</v>
      </c>
      <c r="AD143" s="137">
        <v>206</v>
      </c>
      <c r="AE143" s="137">
        <v>92.4</v>
      </c>
      <c r="AF143" s="137">
        <v>92.4</v>
      </c>
      <c r="AG143" s="138"/>
      <c r="AH143" s="46">
        <f t="shared" si="149"/>
        <v>206</v>
      </c>
      <c r="AI143" s="47">
        <f t="shared" si="150"/>
        <v>15</v>
      </c>
    </row>
    <row r="144" spans="1:35" x14ac:dyDescent="0.25">
      <c r="A144" s="135" t="s">
        <v>166</v>
      </c>
      <c r="B144" s="132">
        <v>51.6</v>
      </c>
      <c r="C144" s="132">
        <v>51.6</v>
      </c>
      <c r="D144" s="132">
        <v>51.6</v>
      </c>
      <c r="E144" s="132">
        <v>51.6</v>
      </c>
      <c r="F144" s="132">
        <v>14.8</v>
      </c>
      <c r="G144" s="137">
        <v>0</v>
      </c>
      <c r="H144" s="137">
        <v>0</v>
      </c>
      <c r="I144" s="137">
        <v>0</v>
      </c>
      <c r="J144" s="137">
        <v>0</v>
      </c>
      <c r="K144" s="137">
        <v>0</v>
      </c>
      <c r="L144" s="137">
        <v>0</v>
      </c>
      <c r="M144" s="137">
        <v>0</v>
      </c>
      <c r="N144" s="137">
        <v>-48.4</v>
      </c>
      <c r="O144" s="137">
        <v>-38</v>
      </c>
      <c r="P144" s="137">
        <v>-38</v>
      </c>
      <c r="Q144" s="137">
        <v>-6</v>
      </c>
      <c r="R144" s="137">
        <v>-39</v>
      </c>
      <c r="S144" s="137">
        <v>-37</v>
      </c>
      <c r="T144" s="137">
        <v>-37</v>
      </c>
      <c r="U144" s="137"/>
      <c r="V144" s="137">
        <v>13.6</v>
      </c>
      <c r="W144" s="137">
        <v>13.6</v>
      </c>
      <c r="X144" s="137">
        <v>13.6</v>
      </c>
      <c r="Y144" s="137">
        <v>13.6</v>
      </c>
      <c r="Z144" s="137">
        <v>13.6</v>
      </c>
      <c r="AA144" s="137">
        <v>13.6</v>
      </c>
      <c r="AB144" s="137">
        <v>13.6</v>
      </c>
      <c r="AC144" s="137">
        <v>13.6</v>
      </c>
      <c r="AD144" s="137">
        <v>13.6</v>
      </c>
      <c r="AE144" s="137">
        <v>-35</v>
      </c>
      <c r="AF144" s="137">
        <v>-35</v>
      </c>
      <c r="AG144" s="138"/>
      <c r="AH144" s="46">
        <f t="shared" si="149"/>
        <v>51.6</v>
      </c>
      <c r="AI144" s="47">
        <f t="shared" si="150"/>
        <v>-48.4</v>
      </c>
    </row>
    <row r="145" spans="1:38" x14ac:dyDescent="0.25">
      <c r="A145" s="135" t="s">
        <v>167</v>
      </c>
      <c r="B145" s="132">
        <v>33.299999999999997</v>
      </c>
      <c r="C145" s="132">
        <v>33.299999999999997</v>
      </c>
      <c r="D145" s="132">
        <v>33.299999999999997</v>
      </c>
      <c r="E145" s="132">
        <v>33.299999999999997</v>
      </c>
      <c r="F145" s="132">
        <v>33.299999999999997</v>
      </c>
      <c r="G145" s="137">
        <v>8.6</v>
      </c>
      <c r="H145" s="137">
        <v>8.6</v>
      </c>
      <c r="I145" s="137">
        <v>8.6</v>
      </c>
      <c r="J145" s="137">
        <v>8.6</v>
      </c>
      <c r="K145" s="137">
        <v>8.6</v>
      </c>
      <c r="L145" s="137">
        <v>8.6</v>
      </c>
      <c r="M145" s="137">
        <v>8.6</v>
      </c>
      <c r="N145" s="137">
        <v>-18.399999999999999</v>
      </c>
      <c r="O145" s="137">
        <v>24</v>
      </c>
      <c r="P145" s="137">
        <v>24</v>
      </c>
      <c r="Q145" s="137">
        <v>7</v>
      </c>
      <c r="R145" s="137">
        <v>-3</v>
      </c>
      <c r="S145" s="137">
        <v>-25.2</v>
      </c>
      <c r="T145" s="137">
        <v>-25.2</v>
      </c>
      <c r="U145" s="137"/>
      <c r="V145" s="137">
        <v>0</v>
      </c>
      <c r="W145" s="137">
        <v>0</v>
      </c>
      <c r="X145" s="137">
        <v>0</v>
      </c>
      <c r="Y145" s="137">
        <v>0</v>
      </c>
      <c r="Z145" s="137">
        <v>0</v>
      </c>
      <c r="AA145" s="137">
        <v>0</v>
      </c>
      <c r="AB145" s="137">
        <v>0</v>
      </c>
      <c r="AC145" s="137">
        <v>0</v>
      </c>
      <c r="AD145" s="137">
        <v>0</v>
      </c>
      <c r="AE145" s="137">
        <v>0</v>
      </c>
      <c r="AF145" s="137">
        <v>0</v>
      </c>
      <c r="AG145" s="138"/>
      <c r="AH145" s="46">
        <f t="shared" si="149"/>
        <v>33.299999999999997</v>
      </c>
      <c r="AI145" s="47">
        <f t="shared" si="150"/>
        <v>-25.2</v>
      </c>
    </row>
    <row r="146" spans="1:38" x14ac:dyDescent="0.25">
      <c r="A146" s="135" t="s">
        <v>168</v>
      </c>
      <c r="B146" s="132">
        <v>378.6</v>
      </c>
      <c r="C146" s="132">
        <v>378.6</v>
      </c>
      <c r="D146" s="132">
        <v>378.6</v>
      </c>
      <c r="E146" s="132">
        <v>378.6</v>
      </c>
      <c r="F146" s="132">
        <v>378.6</v>
      </c>
      <c r="G146" s="137">
        <v>312.3</v>
      </c>
      <c r="H146" s="137">
        <v>312.3</v>
      </c>
      <c r="I146" s="137">
        <v>312.3</v>
      </c>
      <c r="J146" s="137">
        <v>312.3</v>
      </c>
      <c r="K146" s="137">
        <v>312.3</v>
      </c>
      <c r="L146" s="137">
        <v>312.3</v>
      </c>
      <c r="M146" s="137">
        <v>312.3</v>
      </c>
      <c r="N146" s="137">
        <v>310</v>
      </c>
      <c r="O146" s="137">
        <v>-298</v>
      </c>
      <c r="P146" s="137">
        <v>-298</v>
      </c>
      <c r="Q146" s="137">
        <v>-301</v>
      </c>
      <c r="R146" s="137">
        <v>-326</v>
      </c>
      <c r="S146" s="137">
        <v>-309.10000000000002</v>
      </c>
      <c r="T146" s="137">
        <v>-309.10000000000002</v>
      </c>
      <c r="U146" s="137"/>
      <c r="V146" s="137">
        <v>-271.7</v>
      </c>
      <c r="W146" s="137">
        <v>-271.7</v>
      </c>
      <c r="X146" s="137">
        <v>-271.7</v>
      </c>
      <c r="Y146" s="137">
        <v>-271.7</v>
      </c>
      <c r="Z146" s="137">
        <v>-271.7</v>
      </c>
      <c r="AA146" s="137">
        <v>-271.7</v>
      </c>
      <c r="AB146" s="137">
        <v>-271.7</v>
      </c>
      <c r="AC146" s="137">
        <v>-271.7</v>
      </c>
      <c r="AD146" s="137">
        <v>-271.7</v>
      </c>
      <c r="AE146" s="137">
        <v>-284</v>
      </c>
      <c r="AF146" s="137">
        <v>-284</v>
      </c>
      <c r="AG146" s="138"/>
      <c r="AH146" s="46">
        <f t="shared" ref="AH146:AH158" si="151">MAX(B146:AF146)</f>
        <v>378.6</v>
      </c>
      <c r="AI146" s="47">
        <f t="shared" ref="AI146:AI158" si="152">MIN(B146:AF146)</f>
        <v>-326</v>
      </c>
    </row>
    <row r="147" spans="1:38" x14ac:dyDescent="0.25">
      <c r="A147" s="135" t="s">
        <v>169</v>
      </c>
      <c r="B147" s="132">
        <v>33.299999999999997</v>
      </c>
      <c r="C147" s="132">
        <v>33.299999999999997</v>
      </c>
      <c r="D147" s="132">
        <v>33.299999999999997</v>
      </c>
      <c r="E147" s="132">
        <v>33.299999999999997</v>
      </c>
      <c r="F147" s="132">
        <v>33.299999999999997</v>
      </c>
      <c r="G147" s="137">
        <v>32.299999999999997</v>
      </c>
      <c r="H147" s="137">
        <v>32.299999999999997</v>
      </c>
      <c r="I147" s="137">
        <v>32.299999999999997</v>
      </c>
      <c r="J147" s="137">
        <v>32.299999999999997</v>
      </c>
      <c r="K147" s="137">
        <v>32.299999999999997</v>
      </c>
      <c r="L147" s="137">
        <v>32.299999999999997</v>
      </c>
      <c r="M147" s="137">
        <v>32.299999999999997</v>
      </c>
      <c r="N147" s="137">
        <v>31</v>
      </c>
      <c r="O147" s="137">
        <v>22.5</v>
      </c>
      <c r="P147" s="137">
        <v>22.5</v>
      </c>
      <c r="Q147" s="137">
        <v>46.77</v>
      </c>
      <c r="R147" s="137">
        <v>52</v>
      </c>
      <c r="S147" s="137">
        <v>51.5</v>
      </c>
      <c r="T147" s="137">
        <v>51.5</v>
      </c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>
        <v>59.4</v>
      </c>
      <c r="AF147" s="137">
        <v>59.4</v>
      </c>
      <c r="AG147" s="138"/>
      <c r="AH147" s="46">
        <f t="shared" si="151"/>
        <v>59.4</v>
      </c>
      <c r="AI147" s="47">
        <f t="shared" si="152"/>
        <v>22.5</v>
      </c>
    </row>
    <row r="148" spans="1:38" x14ac:dyDescent="0.25">
      <c r="A148" s="135" t="s">
        <v>170</v>
      </c>
      <c r="B148" s="132">
        <v>4.3</v>
      </c>
      <c r="C148" s="132">
        <v>4.3</v>
      </c>
      <c r="D148" s="132">
        <v>4.3</v>
      </c>
      <c r="E148" s="132">
        <v>4.3</v>
      </c>
      <c r="F148" s="132">
        <v>4.3</v>
      </c>
      <c r="G148" s="137">
        <v>11.3</v>
      </c>
      <c r="H148" s="137">
        <v>11.3</v>
      </c>
      <c r="I148" s="137">
        <v>11.3</v>
      </c>
      <c r="J148" s="137">
        <v>11.3</v>
      </c>
      <c r="K148" s="137">
        <v>11.3</v>
      </c>
      <c r="L148" s="137">
        <v>11.3</v>
      </c>
      <c r="M148" s="137">
        <v>11.3</v>
      </c>
      <c r="N148" s="137">
        <v>-14</v>
      </c>
      <c r="O148" s="137">
        <v>-14.6</v>
      </c>
      <c r="P148" s="137">
        <v>-14.6</v>
      </c>
      <c r="Q148" s="137">
        <v>-12</v>
      </c>
      <c r="R148" s="137">
        <v>-10</v>
      </c>
      <c r="S148" s="137">
        <v>-11.9</v>
      </c>
      <c r="T148" s="137">
        <v>-11.9</v>
      </c>
      <c r="U148" s="137"/>
      <c r="V148" s="137">
        <v>-20.6</v>
      </c>
      <c r="W148" s="137">
        <v>-20.6</v>
      </c>
      <c r="X148" s="137">
        <v>-20.6</v>
      </c>
      <c r="Y148" s="137">
        <v>-20.6</v>
      </c>
      <c r="Z148" s="137">
        <v>-20.6</v>
      </c>
      <c r="AA148" s="137">
        <v>-20.6</v>
      </c>
      <c r="AB148" s="137">
        <v>-20.6</v>
      </c>
      <c r="AC148" s="137">
        <v>-20.6</v>
      </c>
      <c r="AD148" s="137">
        <v>-20.6</v>
      </c>
      <c r="AE148" s="137">
        <v>-31.2</v>
      </c>
      <c r="AF148" s="137">
        <v>-31.2</v>
      </c>
      <c r="AG148" s="134"/>
      <c r="AH148" s="46">
        <f t="shared" si="151"/>
        <v>11.3</v>
      </c>
      <c r="AI148" s="47">
        <f t="shared" si="152"/>
        <v>-31.2</v>
      </c>
    </row>
    <row r="149" spans="1:38" x14ac:dyDescent="0.25">
      <c r="A149" s="135" t="s">
        <v>428</v>
      </c>
      <c r="B149" s="132">
        <v>117.3</v>
      </c>
      <c r="C149" s="132">
        <v>117.3</v>
      </c>
      <c r="D149" s="132">
        <v>117.3</v>
      </c>
      <c r="E149" s="132">
        <v>117.3</v>
      </c>
      <c r="F149" s="132">
        <v>117.3</v>
      </c>
      <c r="G149" s="122">
        <v>51.3</v>
      </c>
      <c r="H149" s="122">
        <v>51.3</v>
      </c>
      <c r="I149" s="122">
        <v>51.3</v>
      </c>
      <c r="J149" s="122">
        <v>51.3</v>
      </c>
      <c r="K149" s="122">
        <v>51.3</v>
      </c>
      <c r="L149" s="122">
        <v>51.3</v>
      </c>
      <c r="M149" s="122">
        <v>51.3</v>
      </c>
      <c r="N149" s="122">
        <v>146</v>
      </c>
      <c r="O149" s="122">
        <v>215</v>
      </c>
      <c r="P149" s="122">
        <v>215</v>
      </c>
      <c r="Q149" s="122">
        <v>160</v>
      </c>
      <c r="R149" s="122">
        <v>224</v>
      </c>
      <c r="S149" s="122">
        <f>118+117</f>
        <v>235</v>
      </c>
      <c r="T149" s="122">
        <f>118+117</f>
        <v>235</v>
      </c>
      <c r="U149" s="122"/>
      <c r="V149" s="122">
        <f t="shared" ref="V149:W149" si="153">83+82</f>
        <v>165</v>
      </c>
      <c r="W149" s="122">
        <f t="shared" si="153"/>
        <v>165</v>
      </c>
      <c r="X149" s="122">
        <f>83+82</f>
        <v>165</v>
      </c>
      <c r="Y149" s="122">
        <f t="shared" ref="Y149:AD149" si="154">83+82</f>
        <v>165</v>
      </c>
      <c r="Z149" s="122">
        <f t="shared" si="154"/>
        <v>165</v>
      </c>
      <c r="AA149" s="122">
        <f t="shared" si="154"/>
        <v>165</v>
      </c>
      <c r="AB149" s="122">
        <f t="shared" si="154"/>
        <v>165</v>
      </c>
      <c r="AC149" s="122">
        <f t="shared" si="154"/>
        <v>165</v>
      </c>
      <c r="AD149" s="122">
        <f t="shared" si="154"/>
        <v>165</v>
      </c>
      <c r="AE149" s="122">
        <v>157.5</v>
      </c>
      <c r="AF149" s="122">
        <v>157.5</v>
      </c>
      <c r="AG149" s="134"/>
      <c r="AH149" s="46">
        <f t="shared" si="151"/>
        <v>235</v>
      </c>
      <c r="AI149" s="47">
        <f t="shared" si="152"/>
        <v>51.3</v>
      </c>
    </row>
    <row r="150" spans="1:38" x14ac:dyDescent="0.25">
      <c r="A150" s="135" t="s">
        <v>429</v>
      </c>
      <c r="B150" s="132">
        <v>30.5</v>
      </c>
      <c r="C150" s="132">
        <v>30.5</v>
      </c>
      <c r="D150" s="132">
        <v>30.5</v>
      </c>
      <c r="E150" s="132">
        <v>30.5</v>
      </c>
      <c r="F150" s="132">
        <v>30.5</v>
      </c>
      <c r="G150" s="122">
        <v>30.6</v>
      </c>
      <c r="H150" s="122">
        <v>30.6</v>
      </c>
      <c r="I150" s="122">
        <v>30.6</v>
      </c>
      <c r="J150" s="122">
        <v>30.6</v>
      </c>
      <c r="K150" s="122">
        <v>30.6</v>
      </c>
      <c r="L150" s="122">
        <v>30.6</v>
      </c>
      <c r="M150" s="122">
        <v>30.6</v>
      </c>
      <c r="N150" s="122">
        <v>29.7</v>
      </c>
      <c r="O150" s="122">
        <v>29.2</v>
      </c>
      <c r="P150" s="122">
        <v>29.2</v>
      </c>
      <c r="Q150" s="122">
        <v>29.6</v>
      </c>
      <c r="R150" s="122">
        <v>-29</v>
      </c>
      <c r="S150" s="122">
        <v>30</v>
      </c>
      <c r="T150" s="122">
        <v>30</v>
      </c>
      <c r="U150" s="122"/>
      <c r="V150" s="122">
        <v>31.5</v>
      </c>
      <c r="W150" s="122">
        <v>31.5</v>
      </c>
      <c r="X150" s="122">
        <v>31.5</v>
      </c>
      <c r="Y150" s="122">
        <v>31.5</v>
      </c>
      <c r="Z150" s="122">
        <v>31.5</v>
      </c>
      <c r="AA150" s="122">
        <v>31.5</v>
      </c>
      <c r="AB150" s="122">
        <v>31.5</v>
      </c>
      <c r="AC150" s="122">
        <v>31.5</v>
      </c>
      <c r="AD150" s="122">
        <v>31.5</v>
      </c>
      <c r="AE150" s="122">
        <v>31.7</v>
      </c>
      <c r="AF150" s="122">
        <v>31.7</v>
      </c>
      <c r="AG150" s="134"/>
      <c r="AH150" s="46">
        <f t="shared" si="151"/>
        <v>31.7</v>
      </c>
      <c r="AI150" s="47">
        <f t="shared" si="152"/>
        <v>-29</v>
      </c>
    </row>
    <row r="151" spans="1:38" ht="15.75" thickBot="1" x14ac:dyDescent="0.3">
      <c r="A151" s="139" t="s">
        <v>173</v>
      </c>
      <c r="B151" s="132">
        <v>5.9</v>
      </c>
      <c r="C151" s="132">
        <v>5.9</v>
      </c>
      <c r="D151" s="132">
        <v>5.9</v>
      </c>
      <c r="E151" s="132">
        <v>5.9</v>
      </c>
      <c r="F151" s="132">
        <v>5.9</v>
      </c>
      <c r="G151" s="122">
        <v>7.3</v>
      </c>
      <c r="H151" s="122">
        <v>7.3</v>
      </c>
      <c r="I151" s="122">
        <v>7.3</v>
      </c>
      <c r="J151" s="122">
        <v>7.3</v>
      </c>
      <c r="K151" s="122">
        <v>7.3</v>
      </c>
      <c r="L151" s="122">
        <v>7.3</v>
      </c>
      <c r="M151" s="122">
        <v>7.3</v>
      </c>
      <c r="N151" s="122">
        <v>22.8</v>
      </c>
      <c r="O151" s="122">
        <v>12.5</v>
      </c>
      <c r="P151" s="122">
        <v>12.5</v>
      </c>
      <c r="Q151" s="122">
        <v>21</v>
      </c>
      <c r="R151" s="122">
        <v>21</v>
      </c>
      <c r="S151" s="122">
        <v>13.2</v>
      </c>
      <c r="T151" s="122">
        <v>13.2</v>
      </c>
      <c r="U151" s="122"/>
      <c r="V151" s="122">
        <v>8</v>
      </c>
      <c r="W151" s="122">
        <v>8</v>
      </c>
      <c r="X151" s="122">
        <v>8</v>
      </c>
      <c r="Y151" s="122">
        <v>8</v>
      </c>
      <c r="Z151" s="122">
        <v>8</v>
      </c>
      <c r="AA151" s="122">
        <v>8</v>
      </c>
      <c r="AB151" s="122">
        <v>8</v>
      </c>
      <c r="AC151" s="122">
        <v>8</v>
      </c>
      <c r="AD151" s="122">
        <v>8</v>
      </c>
      <c r="AE151" s="122">
        <v>7.1</v>
      </c>
      <c r="AF151" s="122">
        <v>7.1</v>
      </c>
      <c r="AG151" s="134"/>
      <c r="AH151" s="46">
        <f t="shared" si="151"/>
        <v>22.8</v>
      </c>
      <c r="AI151" s="47">
        <f t="shared" si="152"/>
        <v>5.9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51"/>
      <c r="AH152" s="46">
        <f t="shared" si="151"/>
        <v>0</v>
      </c>
      <c r="AI152" s="47">
        <f t="shared" si="152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6"/>
      <c r="AH153" s="46">
        <f t="shared" si="151"/>
        <v>0</v>
      </c>
      <c r="AI153" s="47">
        <f t="shared" si="152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51"/>
        <v>0</v>
      </c>
      <c r="AI154" s="47">
        <f t="shared" si="152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6"/>
      <c r="AH155" s="46">
        <f t="shared" si="151"/>
        <v>0</v>
      </c>
      <c r="AI155" s="47">
        <f t="shared" si="152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6"/>
      <c r="AH156" s="46">
        <f t="shared" si="151"/>
        <v>0</v>
      </c>
      <c r="AI156" s="47">
        <f t="shared" si="152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51"/>
        <v>0</v>
      </c>
      <c r="AI157" s="47">
        <f t="shared" si="152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51"/>
        <v>0</v>
      </c>
      <c r="AI158" s="47">
        <f t="shared" si="152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55">B161</f>
        <v>0.3</v>
      </c>
      <c r="D161" s="159">
        <f t="shared" si="155"/>
        <v>0.3</v>
      </c>
      <c r="E161" s="159">
        <f t="shared" si="155"/>
        <v>0.3</v>
      </c>
      <c r="F161" s="159">
        <f t="shared" si="155"/>
        <v>0.3</v>
      </c>
      <c r="G161" s="159">
        <f t="shared" si="155"/>
        <v>0.3</v>
      </c>
      <c r="H161" s="159">
        <f t="shared" si="155"/>
        <v>0.3</v>
      </c>
      <c r="I161" s="159">
        <f t="shared" si="155"/>
        <v>0.3</v>
      </c>
      <c r="J161" s="159">
        <f t="shared" si="155"/>
        <v>0.3</v>
      </c>
      <c r="K161" s="159">
        <f t="shared" si="155"/>
        <v>0.3</v>
      </c>
      <c r="L161" s="159">
        <f t="shared" si="155"/>
        <v>0.3</v>
      </c>
      <c r="M161" s="159">
        <f t="shared" si="155"/>
        <v>0.3</v>
      </c>
      <c r="N161" s="159">
        <f t="shared" si="155"/>
        <v>0.3</v>
      </c>
      <c r="O161" s="159">
        <f t="shared" si="155"/>
        <v>0.3</v>
      </c>
      <c r="P161" s="159">
        <f t="shared" si="155"/>
        <v>0.3</v>
      </c>
      <c r="Q161" s="159">
        <f t="shared" si="155"/>
        <v>0.3</v>
      </c>
      <c r="R161" s="159">
        <f t="shared" si="155"/>
        <v>0.3</v>
      </c>
      <c r="S161" s="159">
        <f t="shared" ref="S161:AA166" si="156">R161</f>
        <v>0.3</v>
      </c>
      <c r="T161" s="159">
        <f t="shared" si="156"/>
        <v>0.3</v>
      </c>
      <c r="U161" s="159">
        <f t="shared" si="156"/>
        <v>0.3</v>
      </c>
      <c r="V161" s="159">
        <f t="shared" si="156"/>
        <v>0.3</v>
      </c>
      <c r="W161" s="159">
        <f t="shared" si="156"/>
        <v>0.3</v>
      </c>
      <c r="X161" s="159">
        <f t="shared" si="156"/>
        <v>0.3</v>
      </c>
      <c r="Y161" s="159">
        <f t="shared" si="156"/>
        <v>0.3</v>
      </c>
      <c r="Z161" s="159">
        <f t="shared" si="156"/>
        <v>0.3</v>
      </c>
      <c r="AA161" s="159">
        <f t="shared" si="156"/>
        <v>0.3</v>
      </c>
      <c r="AB161" s="159">
        <f t="shared" ref="AB161:AB166" si="157">AA161</f>
        <v>0.3</v>
      </c>
      <c r="AC161" s="159">
        <f t="shared" ref="AC161:AC166" si="158">AB161</f>
        <v>0.3</v>
      </c>
      <c r="AD161" s="159">
        <f t="shared" ref="AD161:AD166" si="159">AC161</f>
        <v>0.3</v>
      </c>
      <c r="AE161" s="159">
        <f t="shared" ref="AE161:AF166" si="160">AD161</f>
        <v>0.3</v>
      </c>
      <c r="AF161" s="159">
        <f t="shared" si="160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55"/>
        <v>0.4</v>
      </c>
      <c r="D162" s="161">
        <f t="shared" si="155"/>
        <v>0.4</v>
      </c>
      <c r="E162" s="161">
        <f t="shared" si="155"/>
        <v>0.4</v>
      </c>
      <c r="F162" s="161">
        <f t="shared" si="155"/>
        <v>0.4</v>
      </c>
      <c r="G162" s="161">
        <f t="shared" si="155"/>
        <v>0.4</v>
      </c>
      <c r="H162" s="161">
        <f t="shared" si="155"/>
        <v>0.4</v>
      </c>
      <c r="I162" s="161">
        <f t="shared" si="155"/>
        <v>0.4</v>
      </c>
      <c r="J162" s="161">
        <f t="shared" si="155"/>
        <v>0.4</v>
      </c>
      <c r="K162" s="161">
        <f t="shared" si="155"/>
        <v>0.4</v>
      </c>
      <c r="L162" s="161">
        <f t="shared" si="155"/>
        <v>0.4</v>
      </c>
      <c r="M162" s="161">
        <f t="shared" si="155"/>
        <v>0.4</v>
      </c>
      <c r="N162" s="161">
        <f t="shared" si="155"/>
        <v>0.4</v>
      </c>
      <c r="O162" s="161">
        <f t="shared" si="155"/>
        <v>0.4</v>
      </c>
      <c r="P162" s="161">
        <f t="shared" si="155"/>
        <v>0.4</v>
      </c>
      <c r="Q162" s="161">
        <f t="shared" si="155"/>
        <v>0.4</v>
      </c>
      <c r="R162" s="161">
        <f t="shared" si="155"/>
        <v>0.4</v>
      </c>
      <c r="S162" s="161">
        <f t="shared" si="156"/>
        <v>0.4</v>
      </c>
      <c r="T162" s="161">
        <f t="shared" si="156"/>
        <v>0.4</v>
      </c>
      <c r="U162" s="161">
        <f t="shared" si="156"/>
        <v>0.4</v>
      </c>
      <c r="V162" s="161">
        <f t="shared" si="156"/>
        <v>0.4</v>
      </c>
      <c r="W162" s="161">
        <f t="shared" si="156"/>
        <v>0.4</v>
      </c>
      <c r="X162" s="161">
        <f t="shared" si="156"/>
        <v>0.4</v>
      </c>
      <c r="Y162" s="161">
        <f t="shared" si="156"/>
        <v>0.4</v>
      </c>
      <c r="Z162" s="161">
        <f t="shared" si="156"/>
        <v>0.4</v>
      </c>
      <c r="AA162" s="161">
        <f t="shared" si="156"/>
        <v>0.4</v>
      </c>
      <c r="AB162" s="161">
        <f t="shared" si="157"/>
        <v>0.4</v>
      </c>
      <c r="AC162" s="161">
        <f t="shared" si="158"/>
        <v>0.4</v>
      </c>
      <c r="AD162" s="161">
        <f t="shared" si="159"/>
        <v>0.4</v>
      </c>
      <c r="AE162" s="161">
        <f t="shared" si="160"/>
        <v>0.4</v>
      </c>
      <c r="AF162" s="161">
        <f t="shared" si="160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55"/>
        <v>1.5</v>
      </c>
      <c r="D163" s="161">
        <f t="shared" si="155"/>
        <v>1.5</v>
      </c>
      <c r="E163" s="161">
        <f t="shared" si="155"/>
        <v>1.5</v>
      </c>
      <c r="F163" s="161">
        <f t="shared" si="155"/>
        <v>1.5</v>
      </c>
      <c r="G163" s="161">
        <f t="shared" si="155"/>
        <v>1.5</v>
      </c>
      <c r="H163" s="161">
        <f t="shared" si="155"/>
        <v>1.5</v>
      </c>
      <c r="I163" s="161">
        <f t="shared" si="155"/>
        <v>1.5</v>
      </c>
      <c r="J163" s="161">
        <f t="shared" si="155"/>
        <v>1.5</v>
      </c>
      <c r="K163" s="161">
        <f t="shared" si="155"/>
        <v>1.5</v>
      </c>
      <c r="L163" s="161">
        <f t="shared" si="155"/>
        <v>1.5</v>
      </c>
      <c r="M163" s="161">
        <f t="shared" si="155"/>
        <v>1.5</v>
      </c>
      <c r="N163" s="161">
        <f t="shared" si="155"/>
        <v>1.5</v>
      </c>
      <c r="O163" s="161">
        <f t="shared" si="155"/>
        <v>1.5</v>
      </c>
      <c r="P163" s="161">
        <f t="shared" si="155"/>
        <v>1.5</v>
      </c>
      <c r="Q163" s="161">
        <f t="shared" si="155"/>
        <v>1.5</v>
      </c>
      <c r="R163" s="161">
        <f t="shared" si="155"/>
        <v>1.5</v>
      </c>
      <c r="S163" s="161">
        <f t="shared" si="156"/>
        <v>1.5</v>
      </c>
      <c r="T163" s="161">
        <f t="shared" si="156"/>
        <v>1.5</v>
      </c>
      <c r="U163" s="161">
        <f t="shared" si="156"/>
        <v>1.5</v>
      </c>
      <c r="V163" s="161">
        <f t="shared" si="156"/>
        <v>1.5</v>
      </c>
      <c r="W163" s="161">
        <f t="shared" si="156"/>
        <v>1.5</v>
      </c>
      <c r="X163" s="161">
        <f t="shared" si="156"/>
        <v>1.5</v>
      </c>
      <c r="Y163" s="161">
        <f t="shared" si="156"/>
        <v>1.5</v>
      </c>
      <c r="Z163" s="161">
        <f t="shared" si="156"/>
        <v>1.5</v>
      </c>
      <c r="AA163" s="161">
        <f t="shared" si="156"/>
        <v>1.5</v>
      </c>
      <c r="AB163" s="161">
        <f t="shared" si="157"/>
        <v>1.5</v>
      </c>
      <c r="AC163" s="161">
        <f t="shared" si="158"/>
        <v>1.5</v>
      </c>
      <c r="AD163" s="161">
        <f t="shared" si="159"/>
        <v>1.5</v>
      </c>
      <c r="AE163" s="161">
        <f t="shared" si="160"/>
        <v>1.5</v>
      </c>
      <c r="AF163" s="161">
        <f t="shared" si="160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55"/>
        <v>0.3</v>
      </c>
      <c r="D164" s="161">
        <f t="shared" si="155"/>
        <v>0.3</v>
      </c>
      <c r="E164" s="161">
        <f t="shared" si="155"/>
        <v>0.3</v>
      </c>
      <c r="F164" s="161">
        <f t="shared" si="155"/>
        <v>0.3</v>
      </c>
      <c r="G164" s="161">
        <f t="shared" si="155"/>
        <v>0.3</v>
      </c>
      <c r="H164" s="161">
        <f t="shared" si="155"/>
        <v>0.3</v>
      </c>
      <c r="I164" s="161">
        <f t="shared" si="155"/>
        <v>0.3</v>
      </c>
      <c r="J164" s="161">
        <f t="shared" si="155"/>
        <v>0.3</v>
      </c>
      <c r="K164" s="161">
        <f t="shared" si="155"/>
        <v>0.3</v>
      </c>
      <c r="L164" s="161">
        <f t="shared" si="155"/>
        <v>0.3</v>
      </c>
      <c r="M164" s="161">
        <f t="shared" si="155"/>
        <v>0.3</v>
      </c>
      <c r="N164" s="161">
        <f t="shared" si="155"/>
        <v>0.3</v>
      </c>
      <c r="O164" s="161">
        <f t="shared" si="155"/>
        <v>0.3</v>
      </c>
      <c r="P164" s="161">
        <f t="shared" si="155"/>
        <v>0.3</v>
      </c>
      <c r="Q164" s="161">
        <f t="shared" si="155"/>
        <v>0.3</v>
      </c>
      <c r="R164" s="161">
        <f t="shared" si="155"/>
        <v>0.3</v>
      </c>
      <c r="S164" s="161">
        <f t="shared" si="156"/>
        <v>0.3</v>
      </c>
      <c r="T164" s="161">
        <f t="shared" si="156"/>
        <v>0.3</v>
      </c>
      <c r="U164" s="161">
        <f t="shared" si="156"/>
        <v>0.3</v>
      </c>
      <c r="V164" s="161">
        <f t="shared" si="156"/>
        <v>0.3</v>
      </c>
      <c r="W164" s="161">
        <f t="shared" si="156"/>
        <v>0.3</v>
      </c>
      <c r="X164" s="161">
        <f t="shared" si="156"/>
        <v>0.3</v>
      </c>
      <c r="Y164" s="161">
        <f t="shared" si="156"/>
        <v>0.3</v>
      </c>
      <c r="Z164" s="161">
        <f t="shared" si="156"/>
        <v>0.3</v>
      </c>
      <c r="AA164" s="161">
        <f t="shared" si="156"/>
        <v>0.3</v>
      </c>
      <c r="AB164" s="161">
        <f t="shared" si="157"/>
        <v>0.3</v>
      </c>
      <c r="AC164" s="161">
        <f t="shared" si="158"/>
        <v>0.3</v>
      </c>
      <c r="AD164" s="161">
        <f t="shared" si="159"/>
        <v>0.3</v>
      </c>
      <c r="AE164" s="161">
        <f t="shared" si="160"/>
        <v>0.3</v>
      </c>
      <c r="AF164" s="161">
        <f t="shared" si="160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55"/>
        <v>0.4</v>
      </c>
      <c r="D165" s="161">
        <f t="shared" si="155"/>
        <v>0.4</v>
      </c>
      <c r="E165" s="161">
        <f t="shared" si="155"/>
        <v>0.4</v>
      </c>
      <c r="F165" s="161">
        <f t="shared" si="155"/>
        <v>0.4</v>
      </c>
      <c r="G165" s="161">
        <f t="shared" si="155"/>
        <v>0.4</v>
      </c>
      <c r="H165" s="161">
        <f t="shared" si="155"/>
        <v>0.4</v>
      </c>
      <c r="I165" s="161">
        <f t="shared" si="155"/>
        <v>0.4</v>
      </c>
      <c r="J165" s="161">
        <f t="shared" si="155"/>
        <v>0.4</v>
      </c>
      <c r="K165" s="161">
        <f t="shared" si="155"/>
        <v>0.4</v>
      </c>
      <c r="L165" s="161">
        <f t="shared" si="155"/>
        <v>0.4</v>
      </c>
      <c r="M165" s="161">
        <f t="shared" si="155"/>
        <v>0.4</v>
      </c>
      <c r="N165" s="161">
        <f t="shared" si="155"/>
        <v>0.4</v>
      </c>
      <c r="O165" s="161">
        <f t="shared" si="155"/>
        <v>0.4</v>
      </c>
      <c r="P165" s="161">
        <f t="shared" si="155"/>
        <v>0.4</v>
      </c>
      <c r="Q165" s="161">
        <f t="shared" si="155"/>
        <v>0.4</v>
      </c>
      <c r="R165" s="161">
        <f t="shared" si="155"/>
        <v>0.4</v>
      </c>
      <c r="S165" s="161">
        <f t="shared" si="156"/>
        <v>0.4</v>
      </c>
      <c r="T165" s="161">
        <f t="shared" si="156"/>
        <v>0.4</v>
      </c>
      <c r="U165" s="161">
        <f t="shared" si="156"/>
        <v>0.4</v>
      </c>
      <c r="V165" s="161">
        <f t="shared" si="156"/>
        <v>0.4</v>
      </c>
      <c r="W165" s="161">
        <f t="shared" si="156"/>
        <v>0.4</v>
      </c>
      <c r="X165" s="161">
        <f t="shared" si="156"/>
        <v>0.4</v>
      </c>
      <c r="Y165" s="161">
        <f t="shared" si="156"/>
        <v>0.4</v>
      </c>
      <c r="Z165" s="161">
        <f t="shared" si="156"/>
        <v>0.4</v>
      </c>
      <c r="AA165" s="161">
        <f t="shared" si="156"/>
        <v>0.4</v>
      </c>
      <c r="AB165" s="161">
        <f t="shared" si="157"/>
        <v>0.4</v>
      </c>
      <c r="AC165" s="161">
        <f t="shared" si="158"/>
        <v>0.4</v>
      </c>
      <c r="AD165" s="161">
        <f t="shared" si="159"/>
        <v>0.4</v>
      </c>
      <c r="AE165" s="161">
        <f t="shared" si="160"/>
        <v>0.4</v>
      </c>
      <c r="AF165" s="161">
        <f t="shared" si="160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55"/>
        <v>0.64</v>
      </c>
      <c r="D166" s="164">
        <f t="shared" si="155"/>
        <v>0.64</v>
      </c>
      <c r="E166" s="164">
        <f t="shared" si="155"/>
        <v>0.64</v>
      </c>
      <c r="F166" s="164">
        <f t="shared" si="155"/>
        <v>0.64</v>
      </c>
      <c r="G166" s="164">
        <f t="shared" si="155"/>
        <v>0.64</v>
      </c>
      <c r="H166" s="164">
        <f t="shared" si="155"/>
        <v>0.64</v>
      </c>
      <c r="I166" s="164">
        <f t="shared" si="155"/>
        <v>0.64</v>
      </c>
      <c r="J166" s="164">
        <f t="shared" si="155"/>
        <v>0.64</v>
      </c>
      <c r="K166" s="164">
        <f t="shared" si="155"/>
        <v>0.64</v>
      </c>
      <c r="L166" s="164">
        <f t="shared" si="155"/>
        <v>0.64</v>
      </c>
      <c r="M166" s="164">
        <f t="shared" si="155"/>
        <v>0.64</v>
      </c>
      <c r="N166" s="164">
        <f t="shared" si="155"/>
        <v>0.64</v>
      </c>
      <c r="O166" s="164">
        <f t="shared" si="155"/>
        <v>0.64</v>
      </c>
      <c r="P166" s="164">
        <f t="shared" si="155"/>
        <v>0.64</v>
      </c>
      <c r="Q166" s="164">
        <f t="shared" si="155"/>
        <v>0.64</v>
      </c>
      <c r="R166" s="164">
        <f t="shared" si="155"/>
        <v>0.64</v>
      </c>
      <c r="S166" s="164">
        <f t="shared" si="156"/>
        <v>0.64</v>
      </c>
      <c r="T166" s="164">
        <f t="shared" si="156"/>
        <v>0.64</v>
      </c>
      <c r="U166" s="164">
        <f t="shared" si="156"/>
        <v>0.64</v>
      </c>
      <c r="V166" s="164">
        <f t="shared" si="156"/>
        <v>0.64</v>
      </c>
      <c r="W166" s="164">
        <f t="shared" si="156"/>
        <v>0.64</v>
      </c>
      <c r="X166" s="164">
        <f t="shared" si="156"/>
        <v>0.64</v>
      </c>
      <c r="Y166" s="164">
        <f t="shared" si="156"/>
        <v>0.64</v>
      </c>
      <c r="Z166" s="164">
        <f t="shared" si="156"/>
        <v>0.64</v>
      </c>
      <c r="AA166" s="164">
        <f t="shared" si="156"/>
        <v>0.64</v>
      </c>
      <c r="AB166" s="164">
        <f t="shared" si="157"/>
        <v>0.64</v>
      </c>
      <c r="AC166" s="164">
        <f t="shared" si="158"/>
        <v>0.64</v>
      </c>
      <c r="AD166" s="164">
        <f t="shared" si="159"/>
        <v>0.64</v>
      </c>
      <c r="AE166" s="164">
        <f t="shared" si="160"/>
        <v>0.64</v>
      </c>
      <c r="AF166" s="164">
        <f t="shared" si="160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61">SUM(C161:C166)</f>
        <v>3.54</v>
      </c>
      <c r="D167" s="167">
        <f t="shared" si="161"/>
        <v>3.54</v>
      </c>
      <c r="E167" s="167">
        <f t="shared" si="161"/>
        <v>3.54</v>
      </c>
      <c r="F167" s="167">
        <f t="shared" si="161"/>
        <v>3.54</v>
      </c>
      <c r="G167" s="167">
        <f t="shared" si="161"/>
        <v>3.54</v>
      </c>
      <c r="H167" s="167">
        <f t="shared" si="161"/>
        <v>3.54</v>
      </c>
      <c r="I167" s="167">
        <f t="shared" si="161"/>
        <v>3.54</v>
      </c>
      <c r="J167" s="167">
        <f t="shared" si="161"/>
        <v>3.54</v>
      </c>
      <c r="K167" s="167">
        <f t="shared" si="161"/>
        <v>3.54</v>
      </c>
      <c r="L167" s="167">
        <f t="shared" si="161"/>
        <v>3.54</v>
      </c>
      <c r="M167" s="167">
        <f t="shared" si="161"/>
        <v>3.54</v>
      </c>
      <c r="N167" s="167">
        <f t="shared" si="161"/>
        <v>3.54</v>
      </c>
      <c r="O167" s="167">
        <f t="shared" si="161"/>
        <v>3.54</v>
      </c>
      <c r="P167" s="167">
        <f t="shared" si="161"/>
        <v>3.54</v>
      </c>
      <c r="Q167" s="167">
        <f t="shared" si="161"/>
        <v>3.54</v>
      </c>
      <c r="R167" s="167">
        <f t="shared" si="161"/>
        <v>3.54</v>
      </c>
      <c r="S167" s="167">
        <f t="shared" si="161"/>
        <v>3.54</v>
      </c>
      <c r="T167" s="167">
        <f t="shared" si="161"/>
        <v>3.54</v>
      </c>
      <c r="U167" s="167">
        <f t="shared" si="161"/>
        <v>3.54</v>
      </c>
      <c r="V167" s="167">
        <f t="shared" si="161"/>
        <v>3.54</v>
      </c>
      <c r="W167" s="167">
        <f t="shared" si="161"/>
        <v>3.54</v>
      </c>
      <c r="X167" s="167">
        <f t="shared" si="161"/>
        <v>3.54</v>
      </c>
      <c r="Y167" s="167">
        <f t="shared" si="161"/>
        <v>3.54</v>
      </c>
      <c r="Z167" s="167">
        <f t="shared" si="161"/>
        <v>3.54</v>
      </c>
      <c r="AA167" s="167">
        <f t="shared" si="161"/>
        <v>3.54</v>
      </c>
      <c r="AB167" s="167">
        <f t="shared" ref="AB167:AE167" si="162">SUM(AB161:AB166)</f>
        <v>3.54</v>
      </c>
      <c r="AC167" s="167">
        <f t="shared" si="162"/>
        <v>3.54</v>
      </c>
      <c r="AD167" s="167">
        <f t="shared" si="162"/>
        <v>3.54</v>
      </c>
      <c r="AE167" s="167">
        <f t="shared" si="162"/>
        <v>3.54</v>
      </c>
      <c r="AF167" s="167">
        <f t="shared" ref="AF167" si="163">SUM(AF161:AF166)</f>
        <v>3.54</v>
      </c>
      <c r="AG167" s="168">
        <f t="shared" si="161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64">B169</f>
        <v>0</v>
      </c>
      <c r="D169" s="159">
        <f t="shared" si="164"/>
        <v>0</v>
      </c>
      <c r="E169" s="159">
        <f t="shared" si="164"/>
        <v>0</v>
      </c>
      <c r="F169" s="159">
        <f t="shared" si="164"/>
        <v>0</v>
      </c>
      <c r="G169" s="159">
        <f t="shared" si="164"/>
        <v>0</v>
      </c>
      <c r="H169" s="159">
        <f t="shared" si="164"/>
        <v>0</v>
      </c>
      <c r="I169" s="159">
        <f t="shared" si="164"/>
        <v>0</v>
      </c>
      <c r="J169" s="159">
        <f t="shared" si="164"/>
        <v>0</v>
      </c>
      <c r="K169" s="159">
        <f t="shared" si="164"/>
        <v>0</v>
      </c>
      <c r="L169" s="159">
        <f t="shared" si="164"/>
        <v>0</v>
      </c>
      <c r="M169" s="159">
        <f t="shared" si="164"/>
        <v>0</v>
      </c>
      <c r="N169" s="159">
        <f t="shared" si="164"/>
        <v>0</v>
      </c>
      <c r="O169" s="159">
        <f t="shared" si="164"/>
        <v>0</v>
      </c>
      <c r="P169" s="159">
        <f t="shared" si="164"/>
        <v>0</v>
      </c>
      <c r="Q169" s="159">
        <f t="shared" si="164"/>
        <v>0</v>
      </c>
      <c r="R169" s="159">
        <f t="shared" si="164"/>
        <v>0</v>
      </c>
      <c r="S169" s="159">
        <f t="shared" ref="S169:AF183" si="165">R169</f>
        <v>0</v>
      </c>
      <c r="T169" s="159">
        <f t="shared" si="165"/>
        <v>0</v>
      </c>
      <c r="U169" s="159">
        <f t="shared" si="165"/>
        <v>0</v>
      </c>
      <c r="V169" s="159">
        <f t="shared" si="165"/>
        <v>0</v>
      </c>
      <c r="W169" s="159">
        <f t="shared" si="165"/>
        <v>0</v>
      </c>
      <c r="X169" s="159">
        <f t="shared" si="165"/>
        <v>0</v>
      </c>
      <c r="Y169" s="159">
        <f t="shared" si="165"/>
        <v>0</v>
      </c>
      <c r="Z169" s="159">
        <f t="shared" si="165"/>
        <v>0</v>
      </c>
      <c r="AA169" s="159">
        <f t="shared" si="165"/>
        <v>0</v>
      </c>
      <c r="AB169" s="159">
        <f t="shared" ref="AB169:AB232" si="166">AA169</f>
        <v>0</v>
      </c>
      <c r="AC169" s="159">
        <f t="shared" ref="AC169:AC232" si="167">AB169</f>
        <v>0</v>
      </c>
      <c r="AD169" s="159">
        <f t="shared" ref="AD169:AD232" si="168">AC169</f>
        <v>0</v>
      </c>
      <c r="AE169" s="159">
        <f t="shared" ref="AE169:AF232" si="169">AD169</f>
        <v>0</v>
      </c>
      <c r="AF169" s="159">
        <f t="shared" si="169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64"/>
        <v>0</v>
      </c>
      <c r="D170" s="161">
        <f t="shared" si="164"/>
        <v>0</v>
      </c>
      <c r="E170" s="161">
        <f t="shared" si="164"/>
        <v>0</v>
      </c>
      <c r="F170" s="161">
        <f t="shared" si="164"/>
        <v>0</v>
      </c>
      <c r="G170" s="161">
        <f t="shared" si="164"/>
        <v>0</v>
      </c>
      <c r="H170" s="161">
        <f t="shared" si="164"/>
        <v>0</v>
      </c>
      <c r="I170" s="161">
        <f t="shared" si="164"/>
        <v>0</v>
      </c>
      <c r="J170" s="161">
        <f t="shared" si="164"/>
        <v>0</v>
      </c>
      <c r="K170" s="161">
        <f t="shared" si="164"/>
        <v>0</v>
      </c>
      <c r="L170" s="161">
        <f t="shared" si="164"/>
        <v>0</v>
      </c>
      <c r="M170" s="161">
        <f t="shared" si="164"/>
        <v>0</v>
      </c>
      <c r="N170" s="161">
        <f t="shared" si="164"/>
        <v>0</v>
      </c>
      <c r="O170" s="161">
        <f t="shared" si="164"/>
        <v>0</v>
      </c>
      <c r="P170" s="161">
        <f t="shared" si="164"/>
        <v>0</v>
      </c>
      <c r="Q170" s="161">
        <f t="shared" si="164"/>
        <v>0</v>
      </c>
      <c r="R170" s="161">
        <f t="shared" si="164"/>
        <v>0</v>
      </c>
      <c r="S170" s="161">
        <f t="shared" si="165"/>
        <v>0</v>
      </c>
      <c r="T170" s="161">
        <f t="shared" si="165"/>
        <v>0</v>
      </c>
      <c r="U170" s="161">
        <f t="shared" si="165"/>
        <v>0</v>
      </c>
      <c r="V170" s="161">
        <f t="shared" si="165"/>
        <v>0</v>
      </c>
      <c r="W170" s="161">
        <f t="shared" si="165"/>
        <v>0</v>
      </c>
      <c r="X170" s="161">
        <f t="shared" si="165"/>
        <v>0</v>
      </c>
      <c r="Y170" s="161">
        <f t="shared" si="165"/>
        <v>0</v>
      </c>
      <c r="Z170" s="161">
        <f t="shared" si="165"/>
        <v>0</v>
      </c>
      <c r="AA170" s="161">
        <f t="shared" si="165"/>
        <v>0</v>
      </c>
      <c r="AB170" s="161">
        <f t="shared" si="166"/>
        <v>0</v>
      </c>
      <c r="AC170" s="161">
        <f t="shared" si="167"/>
        <v>0</v>
      </c>
      <c r="AD170" s="161">
        <f t="shared" si="168"/>
        <v>0</v>
      </c>
      <c r="AE170" s="161">
        <f t="shared" si="169"/>
        <v>0</v>
      </c>
      <c r="AF170" s="161">
        <f t="shared" si="169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64"/>
        <v>0</v>
      </c>
      <c r="D171" s="161">
        <f t="shared" si="164"/>
        <v>0</v>
      </c>
      <c r="E171" s="161">
        <f t="shared" si="164"/>
        <v>0</v>
      </c>
      <c r="F171" s="161">
        <f t="shared" si="164"/>
        <v>0</v>
      </c>
      <c r="G171" s="161">
        <f t="shared" si="164"/>
        <v>0</v>
      </c>
      <c r="H171" s="161">
        <f t="shared" si="164"/>
        <v>0</v>
      </c>
      <c r="I171" s="161">
        <f t="shared" si="164"/>
        <v>0</v>
      </c>
      <c r="J171" s="161">
        <f t="shared" si="164"/>
        <v>0</v>
      </c>
      <c r="K171" s="161">
        <f t="shared" si="164"/>
        <v>0</v>
      </c>
      <c r="L171" s="161">
        <f t="shared" si="164"/>
        <v>0</v>
      </c>
      <c r="M171" s="161">
        <f t="shared" si="164"/>
        <v>0</v>
      </c>
      <c r="N171" s="161">
        <f t="shared" si="164"/>
        <v>0</v>
      </c>
      <c r="O171" s="161">
        <f t="shared" si="164"/>
        <v>0</v>
      </c>
      <c r="P171" s="161">
        <f t="shared" si="164"/>
        <v>0</v>
      </c>
      <c r="Q171" s="161">
        <f t="shared" si="164"/>
        <v>0</v>
      </c>
      <c r="R171" s="161">
        <f t="shared" si="164"/>
        <v>0</v>
      </c>
      <c r="S171" s="161">
        <f t="shared" si="165"/>
        <v>0</v>
      </c>
      <c r="T171" s="161">
        <f t="shared" si="165"/>
        <v>0</v>
      </c>
      <c r="U171" s="161">
        <f t="shared" si="165"/>
        <v>0</v>
      </c>
      <c r="V171" s="161">
        <f t="shared" si="165"/>
        <v>0</v>
      </c>
      <c r="W171" s="161">
        <f t="shared" si="165"/>
        <v>0</v>
      </c>
      <c r="X171" s="161">
        <f t="shared" si="165"/>
        <v>0</v>
      </c>
      <c r="Y171" s="161">
        <f t="shared" si="165"/>
        <v>0</v>
      </c>
      <c r="Z171" s="161">
        <f t="shared" si="165"/>
        <v>0</v>
      </c>
      <c r="AA171" s="161">
        <f t="shared" si="165"/>
        <v>0</v>
      </c>
      <c r="AB171" s="161">
        <f t="shared" si="166"/>
        <v>0</v>
      </c>
      <c r="AC171" s="161">
        <f t="shared" si="167"/>
        <v>0</v>
      </c>
      <c r="AD171" s="161">
        <f t="shared" si="168"/>
        <v>0</v>
      </c>
      <c r="AE171" s="161">
        <f t="shared" si="169"/>
        <v>0</v>
      </c>
      <c r="AF171" s="161">
        <f t="shared" si="169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64"/>
        <v>0</v>
      </c>
      <c r="D172" s="161">
        <f t="shared" si="164"/>
        <v>0</v>
      </c>
      <c r="E172" s="161">
        <f t="shared" si="164"/>
        <v>0</v>
      </c>
      <c r="F172" s="161">
        <f t="shared" si="164"/>
        <v>0</v>
      </c>
      <c r="G172" s="161">
        <f t="shared" si="164"/>
        <v>0</v>
      </c>
      <c r="H172" s="161">
        <f t="shared" si="164"/>
        <v>0</v>
      </c>
      <c r="I172" s="161">
        <f t="shared" si="164"/>
        <v>0</v>
      </c>
      <c r="J172" s="161">
        <f t="shared" si="164"/>
        <v>0</v>
      </c>
      <c r="K172" s="161">
        <f t="shared" si="164"/>
        <v>0</v>
      </c>
      <c r="L172" s="161">
        <f t="shared" si="164"/>
        <v>0</v>
      </c>
      <c r="M172" s="161">
        <f t="shared" si="164"/>
        <v>0</v>
      </c>
      <c r="N172" s="161">
        <f t="shared" si="164"/>
        <v>0</v>
      </c>
      <c r="O172" s="161">
        <f t="shared" si="164"/>
        <v>0</v>
      </c>
      <c r="P172" s="161">
        <f t="shared" si="164"/>
        <v>0</v>
      </c>
      <c r="Q172" s="161">
        <f t="shared" si="164"/>
        <v>0</v>
      </c>
      <c r="R172" s="161">
        <f t="shared" si="164"/>
        <v>0</v>
      </c>
      <c r="S172" s="161">
        <f t="shared" si="165"/>
        <v>0</v>
      </c>
      <c r="T172" s="161">
        <f t="shared" si="165"/>
        <v>0</v>
      </c>
      <c r="U172" s="161">
        <f t="shared" si="165"/>
        <v>0</v>
      </c>
      <c r="V172" s="161">
        <f t="shared" si="165"/>
        <v>0</v>
      </c>
      <c r="W172" s="161">
        <f t="shared" si="165"/>
        <v>0</v>
      </c>
      <c r="X172" s="161">
        <f t="shared" si="165"/>
        <v>0</v>
      </c>
      <c r="Y172" s="161">
        <f t="shared" si="165"/>
        <v>0</v>
      </c>
      <c r="Z172" s="161">
        <f t="shared" si="165"/>
        <v>0</v>
      </c>
      <c r="AA172" s="161">
        <f t="shared" si="165"/>
        <v>0</v>
      </c>
      <c r="AB172" s="161">
        <f t="shared" si="166"/>
        <v>0</v>
      </c>
      <c r="AC172" s="161">
        <f t="shared" si="167"/>
        <v>0</v>
      </c>
      <c r="AD172" s="161">
        <f t="shared" si="168"/>
        <v>0</v>
      </c>
      <c r="AE172" s="161">
        <f t="shared" si="169"/>
        <v>0</v>
      </c>
      <c r="AF172" s="174">
        <f t="shared" si="165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64"/>
        <v>0</v>
      </c>
      <c r="D173" s="161">
        <f t="shared" si="164"/>
        <v>0</v>
      </c>
      <c r="E173" s="161">
        <f t="shared" si="164"/>
        <v>0</v>
      </c>
      <c r="F173" s="161">
        <f t="shared" si="164"/>
        <v>0</v>
      </c>
      <c r="G173" s="161">
        <f t="shared" si="164"/>
        <v>0</v>
      </c>
      <c r="H173" s="161">
        <f t="shared" si="164"/>
        <v>0</v>
      </c>
      <c r="I173" s="161">
        <f t="shared" si="164"/>
        <v>0</v>
      </c>
      <c r="J173" s="161">
        <f t="shared" si="164"/>
        <v>0</v>
      </c>
      <c r="K173" s="161">
        <f t="shared" si="164"/>
        <v>0</v>
      </c>
      <c r="L173" s="161">
        <f t="shared" si="164"/>
        <v>0</v>
      </c>
      <c r="M173" s="161">
        <f t="shared" si="164"/>
        <v>0</v>
      </c>
      <c r="N173" s="161">
        <f t="shared" si="164"/>
        <v>0</v>
      </c>
      <c r="O173" s="161">
        <f t="shared" si="164"/>
        <v>0</v>
      </c>
      <c r="P173" s="161">
        <f t="shared" si="164"/>
        <v>0</v>
      </c>
      <c r="Q173" s="161">
        <f t="shared" si="164"/>
        <v>0</v>
      </c>
      <c r="R173" s="161">
        <f t="shared" si="164"/>
        <v>0</v>
      </c>
      <c r="S173" s="161">
        <f t="shared" si="165"/>
        <v>0</v>
      </c>
      <c r="T173" s="161">
        <f t="shared" si="165"/>
        <v>0</v>
      </c>
      <c r="U173" s="161">
        <f t="shared" si="165"/>
        <v>0</v>
      </c>
      <c r="V173" s="161">
        <f t="shared" si="165"/>
        <v>0</v>
      </c>
      <c r="W173" s="161">
        <f t="shared" si="165"/>
        <v>0</v>
      </c>
      <c r="X173" s="161">
        <f t="shared" si="165"/>
        <v>0</v>
      </c>
      <c r="Y173" s="161">
        <f t="shared" si="165"/>
        <v>0</v>
      </c>
      <c r="Z173" s="161">
        <f t="shared" si="165"/>
        <v>0</v>
      </c>
      <c r="AA173" s="161">
        <f t="shared" si="165"/>
        <v>0</v>
      </c>
      <c r="AB173" s="161">
        <f t="shared" si="166"/>
        <v>0</v>
      </c>
      <c r="AC173" s="161">
        <f t="shared" si="167"/>
        <v>0</v>
      </c>
      <c r="AD173" s="161">
        <f t="shared" si="168"/>
        <v>0</v>
      </c>
      <c r="AE173" s="161">
        <f t="shared" si="169"/>
        <v>0</v>
      </c>
      <c r="AF173" s="174">
        <f t="shared" si="165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64"/>
        <v>0</v>
      </c>
      <c r="D174" s="161">
        <f t="shared" si="164"/>
        <v>0</v>
      </c>
      <c r="E174" s="161">
        <f t="shared" si="164"/>
        <v>0</v>
      </c>
      <c r="F174" s="161">
        <f t="shared" si="164"/>
        <v>0</v>
      </c>
      <c r="G174" s="161">
        <f t="shared" si="164"/>
        <v>0</v>
      </c>
      <c r="H174" s="161">
        <f t="shared" si="164"/>
        <v>0</v>
      </c>
      <c r="I174" s="161">
        <f t="shared" si="164"/>
        <v>0</v>
      </c>
      <c r="J174" s="161">
        <f t="shared" si="164"/>
        <v>0</v>
      </c>
      <c r="K174" s="161">
        <f t="shared" si="164"/>
        <v>0</v>
      </c>
      <c r="L174" s="161">
        <f t="shared" si="164"/>
        <v>0</v>
      </c>
      <c r="M174" s="161">
        <f t="shared" si="164"/>
        <v>0</v>
      </c>
      <c r="N174" s="161">
        <f t="shared" si="164"/>
        <v>0</v>
      </c>
      <c r="O174" s="161">
        <f t="shared" si="164"/>
        <v>0</v>
      </c>
      <c r="P174" s="161">
        <f t="shared" si="164"/>
        <v>0</v>
      </c>
      <c r="Q174" s="161">
        <f t="shared" si="164"/>
        <v>0</v>
      </c>
      <c r="R174" s="161">
        <f t="shared" si="164"/>
        <v>0</v>
      </c>
      <c r="S174" s="161">
        <f t="shared" si="165"/>
        <v>0</v>
      </c>
      <c r="T174" s="161">
        <f t="shared" si="165"/>
        <v>0</v>
      </c>
      <c r="U174" s="161">
        <f t="shared" si="165"/>
        <v>0</v>
      </c>
      <c r="V174" s="161">
        <f t="shared" si="165"/>
        <v>0</v>
      </c>
      <c r="W174" s="161">
        <f t="shared" si="165"/>
        <v>0</v>
      </c>
      <c r="X174" s="161">
        <f t="shared" si="165"/>
        <v>0</v>
      </c>
      <c r="Y174" s="161">
        <f t="shared" si="165"/>
        <v>0</v>
      </c>
      <c r="Z174" s="161">
        <f t="shared" si="165"/>
        <v>0</v>
      </c>
      <c r="AA174" s="161">
        <f t="shared" si="165"/>
        <v>0</v>
      </c>
      <c r="AB174" s="161">
        <f t="shared" si="166"/>
        <v>0</v>
      </c>
      <c r="AC174" s="161">
        <f t="shared" si="167"/>
        <v>0</v>
      </c>
      <c r="AD174" s="161">
        <f t="shared" si="168"/>
        <v>0</v>
      </c>
      <c r="AE174" s="161">
        <f t="shared" si="169"/>
        <v>0</v>
      </c>
      <c r="AF174" s="174">
        <f t="shared" si="165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64"/>
        <v>0</v>
      </c>
      <c r="D175" s="161">
        <f t="shared" si="164"/>
        <v>0</v>
      </c>
      <c r="E175" s="161">
        <f t="shared" si="164"/>
        <v>0</v>
      </c>
      <c r="F175" s="161">
        <f t="shared" si="164"/>
        <v>0</v>
      </c>
      <c r="G175" s="161">
        <f t="shared" si="164"/>
        <v>0</v>
      </c>
      <c r="H175" s="161">
        <f t="shared" si="164"/>
        <v>0</v>
      </c>
      <c r="I175" s="161">
        <f t="shared" si="164"/>
        <v>0</v>
      </c>
      <c r="J175" s="161">
        <f t="shared" si="164"/>
        <v>0</v>
      </c>
      <c r="K175" s="161">
        <f t="shared" si="164"/>
        <v>0</v>
      </c>
      <c r="L175" s="161">
        <f t="shared" si="164"/>
        <v>0</v>
      </c>
      <c r="M175" s="161">
        <f t="shared" si="164"/>
        <v>0</v>
      </c>
      <c r="N175" s="161">
        <f t="shared" si="164"/>
        <v>0</v>
      </c>
      <c r="O175" s="161">
        <f t="shared" si="164"/>
        <v>0</v>
      </c>
      <c r="P175" s="161">
        <f t="shared" si="164"/>
        <v>0</v>
      </c>
      <c r="Q175" s="161">
        <f t="shared" si="164"/>
        <v>0</v>
      </c>
      <c r="R175" s="161">
        <f t="shared" si="164"/>
        <v>0</v>
      </c>
      <c r="S175" s="161">
        <f t="shared" si="165"/>
        <v>0</v>
      </c>
      <c r="T175" s="161">
        <f t="shared" si="165"/>
        <v>0</v>
      </c>
      <c r="U175" s="161">
        <f t="shared" si="165"/>
        <v>0</v>
      </c>
      <c r="V175" s="161">
        <f t="shared" si="165"/>
        <v>0</v>
      </c>
      <c r="W175" s="161">
        <f t="shared" si="165"/>
        <v>0</v>
      </c>
      <c r="X175" s="161">
        <f t="shared" si="165"/>
        <v>0</v>
      </c>
      <c r="Y175" s="161">
        <f t="shared" si="165"/>
        <v>0</v>
      </c>
      <c r="Z175" s="161">
        <f t="shared" si="165"/>
        <v>0</v>
      </c>
      <c r="AA175" s="161">
        <f t="shared" si="165"/>
        <v>0</v>
      </c>
      <c r="AB175" s="161">
        <f t="shared" si="166"/>
        <v>0</v>
      </c>
      <c r="AC175" s="161">
        <f t="shared" si="167"/>
        <v>0</v>
      </c>
      <c r="AD175" s="161">
        <f t="shared" si="168"/>
        <v>0</v>
      </c>
      <c r="AE175" s="161">
        <f t="shared" si="169"/>
        <v>0</v>
      </c>
      <c r="AF175" s="174">
        <f t="shared" si="165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64"/>
        <v>0</v>
      </c>
      <c r="D176" s="161">
        <f t="shared" si="164"/>
        <v>0</v>
      </c>
      <c r="E176" s="161">
        <f t="shared" si="164"/>
        <v>0</v>
      </c>
      <c r="F176" s="161">
        <f t="shared" si="164"/>
        <v>0</v>
      </c>
      <c r="G176" s="161">
        <f t="shared" si="164"/>
        <v>0</v>
      </c>
      <c r="H176" s="161">
        <f t="shared" si="164"/>
        <v>0</v>
      </c>
      <c r="I176" s="161">
        <f t="shared" si="164"/>
        <v>0</v>
      </c>
      <c r="J176" s="161">
        <f t="shared" si="164"/>
        <v>0</v>
      </c>
      <c r="K176" s="161">
        <f t="shared" si="164"/>
        <v>0</v>
      </c>
      <c r="L176" s="161">
        <f t="shared" si="164"/>
        <v>0</v>
      </c>
      <c r="M176" s="161">
        <f t="shared" si="164"/>
        <v>0</v>
      </c>
      <c r="N176" s="161">
        <f t="shared" si="164"/>
        <v>0</v>
      </c>
      <c r="O176" s="161">
        <f t="shared" si="164"/>
        <v>0</v>
      </c>
      <c r="P176" s="161">
        <f t="shared" si="164"/>
        <v>0</v>
      </c>
      <c r="Q176" s="161">
        <f t="shared" si="164"/>
        <v>0</v>
      </c>
      <c r="R176" s="161">
        <f t="shared" si="164"/>
        <v>0</v>
      </c>
      <c r="S176" s="161">
        <f t="shared" si="165"/>
        <v>0</v>
      </c>
      <c r="T176" s="161">
        <f t="shared" si="165"/>
        <v>0</v>
      </c>
      <c r="U176" s="161">
        <f t="shared" si="165"/>
        <v>0</v>
      </c>
      <c r="V176" s="161">
        <f t="shared" si="165"/>
        <v>0</v>
      </c>
      <c r="W176" s="161">
        <f t="shared" si="165"/>
        <v>0</v>
      </c>
      <c r="X176" s="161">
        <f t="shared" si="165"/>
        <v>0</v>
      </c>
      <c r="Y176" s="161">
        <f t="shared" si="165"/>
        <v>0</v>
      </c>
      <c r="Z176" s="161">
        <f t="shared" si="165"/>
        <v>0</v>
      </c>
      <c r="AA176" s="161">
        <f t="shared" si="165"/>
        <v>0</v>
      </c>
      <c r="AB176" s="161">
        <f t="shared" si="166"/>
        <v>0</v>
      </c>
      <c r="AC176" s="161">
        <f t="shared" si="167"/>
        <v>0</v>
      </c>
      <c r="AD176" s="161">
        <f t="shared" si="168"/>
        <v>0</v>
      </c>
      <c r="AE176" s="161">
        <f t="shared" si="169"/>
        <v>0</v>
      </c>
      <c r="AF176" s="174">
        <f t="shared" si="165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64"/>
        <v>0</v>
      </c>
      <c r="D177" s="161">
        <f t="shared" si="164"/>
        <v>0</v>
      </c>
      <c r="E177" s="161">
        <f t="shared" si="164"/>
        <v>0</v>
      </c>
      <c r="F177" s="161">
        <f t="shared" si="164"/>
        <v>0</v>
      </c>
      <c r="G177" s="161">
        <f t="shared" si="164"/>
        <v>0</v>
      </c>
      <c r="H177" s="161">
        <f t="shared" si="164"/>
        <v>0</v>
      </c>
      <c r="I177" s="161">
        <f t="shared" si="164"/>
        <v>0</v>
      </c>
      <c r="J177" s="161">
        <f t="shared" si="164"/>
        <v>0</v>
      </c>
      <c r="K177" s="161">
        <f t="shared" si="164"/>
        <v>0</v>
      </c>
      <c r="L177" s="161">
        <f t="shared" si="164"/>
        <v>0</v>
      </c>
      <c r="M177" s="161">
        <f t="shared" si="164"/>
        <v>0</v>
      </c>
      <c r="N177" s="161">
        <f t="shared" si="164"/>
        <v>0</v>
      </c>
      <c r="O177" s="161">
        <f t="shared" si="164"/>
        <v>0</v>
      </c>
      <c r="P177" s="161">
        <f t="shared" si="164"/>
        <v>0</v>
      </c>
      <c r="Q177" s="161">
        <f t="shared" si="164"/>
        <v>0</v>
      </c>
      <c r="R177" s="161">
        <f t="shared" si="164"/>
        <v>0</v>
      </c>
      <c r="S177" s="161">
        <f t="shared" si="165"/>
        <v>0</v>
      </c>
      <c r="T177" s="161">
        <f t="shared" si="165"/>
        <v>0</v>
      </c>
      <c r="U177" s="161">
        <f t="shared" si="165"/>
        <v>0</v>
      </c>
      <c r="V177" s="161">
        <f t="shared" si="165"/>
        <v>0</v>
      </c>
      <c r="W177" s="161">
        <f t="shared" si="165"/>
        <v>0</v>
      </c>
      <c r="X177" s="161">
        <f t="shared" si="165"/>
        <v>0</v>
      </c>
      <c r="Y177" s="161">
        <f t="shared" si="165"/>
        <v>0</v>
      </c>
      <c r="Z177" s="161">
        <f t="shared" si="165"/>
        <v>0</v>
      </c>
      <c r="AA177" s="161">
        <f t="shared" si="165"/>
        <v>0</v>
      </c>
      <c r="AB177" s="161">
        <f t="shared" si="166"/>
        <v>0</v>
      </c>
      <c r="AC177" s="161">
        <f t="shared" si="167"/>
        <v>0</v>
      </c>
      <c r="AD177" s="161">
        <f t="shared" si="168"/>
        <v>0</v>
      </c>
      <c r="AE177" s="161">
        <f t="shared" si="169"/>
        <v>0</v>
      </c>
      <c r="AF177" s="174">
        <f t="shared" si="165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64"/>
        <v>0</v>
      </c>
      <c r="D178" s="161">
        <f t="shared" si="164"/>
        <v>0</v>
      </c>
      <c r="E178" s="161">
        <f t="shared" si="164"/>
        <v>0</v>
      </c>
      <c r="F178" s="161">
        <f t="shared" si="164"/>
        <v>0</v>
      </c>
      <c r="G178" s="161">
        <f t="shared" si="164"/>
        <v>0</v>
      </c>
      <c r="H178" s="161">
        <f t="shared" si="164"/>
        <v>0</v>
      </c>
      <c r="I178" s="161">
        <f t="shared" si="164"/>
        <v>0</v>
      </c>
      <c r="J178" s="161">
        <f t="shared" si="164"/>
        <v>0</v>
      </c>
      <c r="K178" s="161">
        <f t="shared" si="164"/>
        <v>0</v>
      </c>
      <c r="L178" s="161">
        <f t="shared" si="164"/>
        <v>0</v>
      </c>
      <c r="M178" s="161">
        <f t="shared" si="164"/>
        <v>0</v>
      </c>
      <c r="N178" s="161">
        <f t="shared" si="164"/>
        <v>0</v>
      </c>
      <c r="O178" s="161">
        <f t="shared" si="164"/>
        <v>0</v>
      </c>
      <c r="P178" s="161">
        <f t="shared" si="164"/>
        <v>0</v>
      </c>
      <c r="Q178" s="161">
        <f t="shared" si="164"/>
        <v>0</v>
      </c>
      <c r="R178" s="161">
        <f t="shared" si="164"/>
        <v>0</v>
      </c>
      <c r="S178" s="161">
        <f t="shared" si="165"/>
        <v>0</v>
      </c>
      <c r="T178" s="161">
        <f t="shared" si="165"/>
        <v>0</v>
      </c>
      <c r="U178" s="161">
        <f t="shared" si="165"/>
        <v>0</v>
      </c>
      <c r="V178" s="161">
        <f t="shared" si="165"/>
        <v>0</v>
      </c>
      <c r="W178" s="161">
        <f t="shared" si="165"/>
        <v>0</v>
      </c>
      <c r="X178" s="161">
        <f t="shared" si="165"/>
        <v>0</v>
      </c>
      <c r="Y178" s="161">
        <f t="shared" si="165"/>
        <v>0</v>
      </c>
      <c r="Z178" s="161">
        <f t="shared" si="165"/>
        <v>0</v>
      </c>
      <c r="AA178" s="161">
        <f t="shared" si="165"/>
        <v>0</v>
      </c>
      <c r="AB178" s="161">
        <f t="shared" si="166"/>
        <v>0</v>
      </c>
      <c r="AC178" s="161">
        <f t="shared" si="167"/>
        <v>0</v>
      </c>
      <c r="AD178" s="161">
        <f t="shared" si="168"/>
        <v>0</v>
      </c>
      <c r="AE178" s="161">
        <f t="shared" si="169"/>
        <v>0</v>
      </c>
      <c r="AF178" s="174">
        <f t="shared" si="165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64"/>
        <v>0</v>
      </c>
      <c r="D179" s="161">
        <f t="shared" si="164"/>
        <v>0</v>
      </c>
      <c r="E179" s="161">
        <f t="shared" si="164"/>
        <v>0</v>
      </c>
      <c r="F179" s="161">
        <f t="shared" si="164"/>
        <v>0</v>
      </c>
      <c r="G179" s="161">
        <f t="shared" si="164"/>
        <v>0</v>
      </c>
      <c r="H179" s="161">
        <f t="shared" si="164"/>
        <v>0</v>
      </c>
      <c r="I179" s="161">
        <f t="shared" si="164"/>
        <v>0</v>
      </c>
      <c r="J179" s="161">
        <f t="shared" si="164"/>
        <v>0</v>
      </c>
      <c r="K179" s="161">
        <f t="shared" si="164"/>
        <v>0</v>
      </c>
      <c r="L179" s="161">
        <f t="shared" si="164"/>
        <v>0</v>
      </c>
      <c r="M179" s="161">
        <f t="shared" si="164"/>
        <v>0</v>
      </c>
      <c r="N179" s="161">
        <f t="shared" si="164"/>
        <v>0</v>
      </c>
      <c r="O179" s="161">
        <f t="shared" si="164"/>
        <v>0</v>
      </c>
      <c r="P179" s="161">
        <f t="shared" si="164"/>
        <v>0</v>
      </c>
      <c r="Q179" s="161">
        <f t="shared" si="164"/>
        <v>0</v>
      </c>
      <c r="R179" s="161">
        <f t="shared" si="164"/>
        <v>0</v>
      </c>
      <c r="S179" s="161">
        <f t="shared" si="165"/>
        <v>0</v>
      </c>
      <c r="T179" s="161">
        <f t="shared" si="165"/>
        <v>0</v>
      </c>
      <c r="U179" s="161">
        <f t="shared" si="165"/>
        <v>0</v>
      </c>
      <c r="V179" s="161">
        <f t="shared" si="165"/>
        <v>0</v>
      </c>
      <c r="W179" s="161">
        <f t="shared" si="165"/>
        <v>0</v>
      </c>
      <c r="X179" s="161">
        <f t="shared" si="165"/>
        <v>0</v>
      </c>
      <c r="Y179" s="161">
        <f t="shared" si="165"/>
        <v>0</v>
      </c>
      <c r="Z179" s="161">
        <f t="shared" si="165"/>
        <v>0</v>
      </c>
      <c r="AA179" s="161">
        <f t="shared" si="165"/>
        <v>0</v>
      </c>
      <c r="AB179" s="161">
        <f t="shared" si="166"/>
        <v>0</v>
      </c>
      <c r="AC179" s="161">
        <f t="shared" si="167"/>
        <v>0</v>
      </c>
      <c r="AD179" s="161">
        <f t="shared" si="168"/>
        <v>0</v>
      </c>
      <c r="AE179" s="161">
        <f t="shared" si="169"/>
        <v>0</v>
      </c>
      <c r="AF179" s="174">
        <f t="shared" si="165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64"/>
        <v>0</v>
      </c>
      <c r="D180" s="161">
        <f t="shared" si="164"/>
        <v>0</v>
      </c>
      <c r="E180" s="161">
        <f t="shared" si="164"/>
        <v>0</v>
      </c>
      <c r="F180" s="161">
        <f t="shared" si="164"/>
        <v>0</v>
      </c>
      <c r="G180" s="161">
        <f t="shared" si="164"/>
        <v>0</v>
      </c>
      <c r="H180" s="161">
        <f t="shared" si="164"/>
        <v>0</v>
      </c>
      <c r="I180" s="161">
        <f t="shared" si="164"/>
        <v>0</v>
      </c>
      <c r="J180" s="161">
        <f t="shared" si="164"/>
        <v>0</v>
      </c>
      <c r="K180" s="161">
        <f t="shared" si="164"/>
        <v>0</v>
      </c>
      <c r="L180" s="161">
        <f t="shared" si="164"/>
        <v>0</v>
      </c>
      <c r="M180" s="161">
        <f t="shared" si="164"/>
        <v>0</v>
      </c>
      <c r="N180" s="161">
        <f t="shared" si="164"/>
        <v>0</v>
      </c>
      <c r="O180" s="161">
        <f t="shared" si="164"/>
        <v>0</v>
      </c>
      <c r="P180" s="161">
        <f t="shared" si="164"/>
        <v>0</v>
      </c>
      <c r="Q180" s="161">
        <f t="shared" si="164"/>
        <v>0</v>
      </c>
      <c r="R180" s="161">
        <f t="shared" si="164"/>
        <v>0</v>
      </c>
      <c r="S180" s="161">
        <f t="shared" si="165"/>
        <v>0</v>
      </c>
      <c r="T180" s="161">
        <f t="shared" si="165"/>
        <v>0</v>
      </c>
      <c r="U180" s="161">
        <f t="shared" si="165"/>
        <v>0</v>
      </c>
      <c r="V180" s="161">
        <f t="shared" si="165"/>
        <v>0</v>
      </c>
      <c r="W180" s="161">
        <f t="shared" si="165"/>
        <v>0</v>
      </c>
      <c r="X180" s="161">
        <f t="shared" si="165"/>
        <v>0</v>
      </c>
      <c r="Y180" s="161">
        <f t="shared" si="165"/>
        <v>0</v>
      </c>
      <c r="Z180" s="161">
        <f t="shared" si="165"/>
        <v>0</v>
      </c>
      <c r="AA180" s="161">
        <f t="shared" si="165"/>
        <v>0</v>
      </c>
      <c r="AB180" s="161">
        <f t="shared" si="166"/>
        <v>0</v>
      </c>
      <c r="AC180" s="161">
        <f t="shared" si="167"/>
        <v>0</v>
      </c>
      <c r="AD180" s="161">
        <f t="shared" si="168"/>
        <v>0</v>
      </c>
      <c r="AE180" s="161">
        <f t="shared" si="169"/>
        <v>0</v>
      </c>
      <c r="AF180" s="174">
        <f t="shared" si="165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64"/>
        <v>0</v>
      </c>
      <c r="D181" s="161">
        <f t="shared" si="164"/>
        <v>0</v>
      </c>
      <c r="E181" s="161">
        <f t="shared" si="164"/>
        <v>0</v>
      </c>
      <c r="F181" s="161">
        <f t="shared" si="164"/>
        <v>0</v>
      </c>
      <c r="G181" s="161">
        <f t="shared" si="164"/>
        <v>0</v>
      </c>
      <c r="H181" s="161">
        <f t="shared" si="164"/>
        <v>0</v>
      </c>
      <c r="I181" s="161">
        <f t="shared" si="164"/>
        <v>0</v>
      </c>
      <c r="J181" s="161">
        <f t="shared" si="164"/>
        <v>0</v>
      </c>
      <c r="K181" s="161">
        <f t="shared" si="164"/>
        <v>0</v>
      </c>
      <c r="L181" s="161">
        <f t="shared" si="164"/>
        <v>0</v>
      </c>
      <c r="M181" s="161">
        <f t="shared" si="164"/>
        <v>0</v>
      </c>
      <c r="N181" s="161">
        <f t="shared" si="164"/>
        <v>0</v>
      </c>
      <c r="O181" s="161">
        <f t="shared" si="164"/>
        <v>0</v>
      </c>
      <c r="P181" s="161">
        <f t="shared" si="164"/>
        <v>0</v>
      </c>
      <c r="Q181" s="161">
        <f t="shared" si="164"/>
        <v>0</v>
      </c>
      <c r="R181" s="161">
        <f t="shared" si="164"/>
        <v>0</v>
      </c>
      <c r="S181" s="161">
        <f t="shared" si="165"/>
        <v>0</v>
      </c>
      <c r="T181" s="161">
        <f t="shared" si="165"/>
        <v>0</v>
      </c>
      <c r="U181" s="161">
        <f t="shared" si="165"/>
        <v>0</v>
      </c>
      <c r="V181" s="161">
        <f t="shared" si="165"/>
        <v>0</v>
      </c>
      <c r="W181" s="161">
        <f t="shared" si="165"/>
        <v>0</v>
      </c>
      <c r="X181" s="161">
        <f t="shared" si="165"/>
        <v>0</v>
      </c>
      <c r="Y181" s="161">
        <f t="shared" si="165"/>
        <v>0</v>
      </c>
      <c r="Z181" s="161">
        <f t="shared" si="165"/>
        <v>0</v>
      </c>
      <c r="AA181" s="161">
        <f t="shared" si="165"/>
        <v>0</v>
      </c>
      <c r="AB181" s="161">
        <f t="shared" si="166"/>
        <v>0</v>
      </c>
      <c r="AC181" s="161">
        <f t="shared" si="167"/>
        <v>0</v>
      </c>
      <c r="AD181" s="161">
        <f t="shared" si="168"/>
        <v>0</v>
      </c>
      <c r="AE181" s="161">
        <f t="shared" si="169"/>
        <v>0</v>
      </c>
      <c r="AF181" s="174">
        <f t="shared" si="165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64"/>
        <v>0</v>
      </c>
      <c r="D182" s="161">
        <f t="shared" si="164"/>
        <v>0</v>
      </c>
      <c r="E182" s="161">
        <f t="shared" si="164"/>
        <v>0</v>
      </c>
      <c r="F182" s="161">
        <f t="shared" si="164"/>
        <v>0</v>
      </c>
      <c r="G182" s="161">
        <f t="shared" si="164"/>
        <v>0</v>
      </c>
      <c r="H182" s="161">
        <f t="shared" si="164"/>
        <v>0</v>
      </c>
      <c r="I182" s="161">
        <f t="shared" si="164"/>
        <v>0</v>
      </c>
      <c r="J182" s="161">
        <f t="shared" si="164"/>
        <v>0</v>
      </c>
      <c r="K182" s="161">
        <f t="shared" si="164"/>
        <v>0</v>
      </c>
      <c r="L182" s="161">
        <f t="shared" si="164"/>
        <v>0</v>
      </c>
      <c r="M182" s="161">
        <f t="shared" si="164"/>
        <v>0</v>
      </c>
      <c r="N182" s="161">
        <f t="shared" si="164"/>
        <v>0</v>
      </c>
      <c r="O182" s="161">
        <f t="shared" si="164"/>
        <v>0</v>
      </c>
      <c r="P182" s="161">
        <f t="shared" si="164"/>
        <v>0</v>
      </c>
      <c r="Q182" s="161">
        <f t="shared" si="164"/>
        <v>0</v>
      </c>
      <c r="R182" s="161">
        <f t="shared" si="164"/>
        <v>0</v>
      </c>
      <c r="S182" s="161">
        <f t="shared" si="165"/>
        <v>0</v>
      </c>
      <c r="T182" s="161">
        <f t="shared" si="165"/>
        <v>0</v>
      </c>
      <c r="U182" s="161">
        <f t="shared" si="165"/>
        <v>0</v>
      </c>
      <c r="V182" s="161">
        <f t="shared" si="165"/>
        <v>0</v>
      </c>
      <c r="W182" s="161">
        <f t="shared" si="165"/>
        <v>0</v>
      </c>
      <c r="X182" s="161">
        <f t="shared" si="165"/>
        <v>0</v>
      </c>
      <c r="Y182" s="161">
        <f t="shared" si="165"/>
        <v>0</v>
      </c>
      <c r="Z182" s="161">
        <f t="shared" si="165"/>
        <v>0</v>
      </c>
      <c r="AA182" s="161">
        <f t="shared" si="165"/>
        <v>0</v>
      </c>
      <c r="AB182" s="161">
        <f t="shared" si="166"/>
        <v>0</v>
      </c>
      <c r="AC182" s="161">
        <f t="shared" si="167"/>
        <v>0</v>
      </c>
      <c r="AD182" s="161">
        <f t="shared" si="168"/>
        <v>0</v>
      </c>
      <c r="AE182" s="161">
        <f t="shared" si="169"/>
        <v>0</v>
      </c>
      <c r="AF182" s="174">
        <f t="shared" si="165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64"/>
        <v>0</v>
      </c>
      <c r="D183" s="161">
        <f t="shared" si="164"/>
        <v>0</v>
      </c>
      <c r="E183" s="161">
        <f t="shared" si="164"/>
        <v>0</v>
      </c>
      <c r="F183" s="161">
        <f t="shared" si="164"/>
        <v>0</v>
      </c>
      <c r="G183" s="161">
        <f t="shared" si="164"/>
        <v>0</v>
      </c>
      <c r="H183" s="161">
        <f t="shared" si="164"/>
        <v>0</v>
      </c>
      <c r="I183" s="161">
        <f t="shared" si="164"/>
        <v>0</v>
      </c>
      <c r="J183" s="161">
        <f t="shared" si="164"/>
        <v>0</v>
      </c>
      <c r="K183" s="161">
        <f t="shared" si="164"/>
        <v>0</v>
      </c>
      <c r="L183" s="161">
        <f t="shared" si="164"/>
        <v>0</v>
      </c>
      <c r="M183" s="161">
        <f t="shared" si="164"/>
        <v>0</v>
      </c>
      <c r="N183" s="161">
        <f t="shared" si="164"/>
        <v>0</v>
      </c>
      <c r="O183" s="161">
        <f t="shared" si="164"/>
        <v>0</v>
      </c>
      <c r="P183" s="161">
        <f t="shared" si="164"/>
        <v>0</v>
      </c>
      <c r="Q183" s="161">
        <f t="shared" si="164"/>
        <v>0</v>
      </c>
      <c r="R183" s="161">
        <f t="shared" si="164"/>
        <v>0</v>
      </c>
      <c r="S183" s="161">
        <f t="shared" si="165"/>
        <v>0</v>
      </c>
      <c r="T183" s="161">
        <f t="shared" si="165"/>
        <v>0</v>
      </c>
      <c r="U183" s="161">
        <f t="shared" si="165"/>
        <v>0</v>
      </c>
      <c r="V183" s="161">
        <f t="shared" si="165"/>
        <v>0</v>
      </c>
      <c r="W183" s="161">
        <f t="shared" si="165"/>
        <v>0</v>
      </c>
      <c r="X183" s="161">
        <f t="shared" si="165"/>
        <v>0</v>
      </c>
      <c r="Y183" s="161">
        <f t="shared" si="165"/>
        <v>0</v>
      </c>
      <c r="Z183" s="161">
        <f t="shared" si="165"/>
        <v>0</v>
      </c>
      <c r="AA183" s="161">
        <f t="shared" si="165"/>
        <v>0</v>
      </c>
      <c r="AB183" s="161">
        <f t="shared" si="166"/>
        <v>0</v>
      </c>
      <c r="AC183" s="161">
        <f t="shared" si="167"/>
        <v>0</v>
      </c>
      <c r="AD183" s="161">
        <f t="shared" si="168"/>
        <v>0</v>
      </c>
      <c r="AE183" s="161">
        <f t="shared" si="169"/>
        <v>0</v>
      </c>
      <c r="AF183" s="174">
        <f t="shared" si="165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64"/>
        <v>0</v>
      </c>
      <c r="D184" s="161">
        <f t="shared" si="164"/>
        <v>0</v>
      </c>
      <c r="E184" s="161">
        <f t="shared" si="164"/>
        <v>0</v>
      </c>
      <c r="F184" s="161">
        <f t="shared" si="164"/>
        <v>0</v>
      </c>
      <c r="G184" s="161">
        <f t="shared" si="164"/>
        <v>0</v>
      </c>
      <c r="H184" s="161">
        <f t="shared" si="164"/>
        <v>0</v>
      </c>
      <c r="I184" s="161">
        <f t="shared" si="164"/>
        <v>0</v>
      </c>
      <c r="J184" s="161">
        <f t="shared" si="164"/>
        <v>0</v>
      </c>
      <c r="K184" s="161">
        <f t="shared" si="164"/>
        <v>0</v>
      </c>
      <c r="L184" s="161">
        <f t="shared" si="164"/>
        <v>0</v>
      </c>
      <c r="M184" s="161">
        <f t="shared" si="164"/>
        <v>0</v>
      </c>
      <c r="N184" s="161">
        <f t="shared" si="164"/>
        <v>0</v>
      </c>
      <c r="O184" s="161">
        <f t="shared" si="164"/>
        <v>0</v>
      </c>
      <c r="P184" s="161">
        <f t="shared" si="164"/>
        <v>0</v>
      </c>
      <c r="Q184" s="161">
        <f t="shared" si="164"/>
        <v>0</v>
      </c>
      <c r="R184" s="161">
        <f t="shared" ref="R184:AF199" si="170">Q184</f>
        <v>0</v>
      </c>
      <c r="S184" s="161">
        <f t="shared" si="170"/>
        <v>0</v>
      </c>
      <c r="T184" s="161">
        <f t="shared" si="170"/>
        <v>0</v>
      </c>
      <c r="U184" s="161">
        <f t="shared" si="170"/>
        <v>0</v>
      </c>
      <c r="V184" s="161">
        <f t="shared" si="170"/>
        <v>0</v>
      </c>
      <c r="W184" s="161">
        <f t="shared" si="170"/>
        <v>0</v>
      </c>
      <c r="X184" s="161">
        <f t="shared" si="170"/>
        <v>0</v>
      </c>
      <c r="Y184" s="161">
        <f t="shared" si="170"/>
        <v>0</v>
      </c>
      <c r="Z184" s="161">
        <f t="shared" si="170"/>
        <v>0</v>
      </c>
      <c r="AA184" s="161">
        <f t="shared" si="170"/>
        <v>0</v>
      </c>
      <c r="AB184" s="161">
        <f t="shared" si="166"/>
        <v>0</v>
      </c>
      <c r="AC184" s="161">
        <f t="shared" si="167"/>
        <v>0</v>
      </c>
      <c r="AD184" s="161">
        <f t="shared" si="168"/>
        <v>0</v>
      </c>
      <c r="AE184" s="161">
        <f t="shared" si="169"/>
        <v>0</v>
      </c>
      <c r="AF184" s="174">
        <f t="shared" si="170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71">B185</f>
        <v>0</v>
      </c>
      <c r="D185" s="161">
        <f t="shared" si="171"/>
        <v>0</v>
      </c>
      <c r="E185" s="161">
        <f t="shared" si="171"/>
        <v>0</v>
      </c>
      <c r="F185" s="161">
        <f t="shared" si="171"/>
        <v>0</v>
      </c>
      <c r="G185" s="161">
        <f t="shared" si="171"/>
        <v>0</v>
      </c>
      <c r="H185" s="161">
        <f t="shared" si="171"/>
        <v>0</v>
      </c>
      <c r="I185" s="161">
        <f t="shared" si="171"/>
        <v>0</v>
      </c>
      <c r="J185" s="161">
        <f t="shared" si="171"/>
        <v>0</v>
      </c>
      <c r="K185" s="161">
        <f t="shared" si="171"/>
        <v>0</v>
      </c>
      <c r="L185" s="161">
        <f t="shared" si="171"/>
        <v>0</v>
      </c>
      <c r="M185" s="161">
        <f t="shared" si="171"/>
        <v>0</v>
      </c>
      <c r="N185" s="161">
        <f t="shared" si="171"/>
        <v>0</v>
      </c>
      <c r="O185" s="161">
        <f t="shared" si="171"/>
        <v>0</v>
      </c>
      <c r="P185" s="161">
        <f t="shared" si="171"/>
        <v>0</v>
      </c>
      <c r="Q185" s="161">
        <f t="shared" si="171"/>
        <v>0</v>
      </c>
      <c r="R185" s="161">
        <f t="shared" si="171"/>
        <v>0</v>
      </c>
      <c r="S185" s="161">
        <f t="shared" si="170"/>
        <v>0</v>
      </c>
      <c r="T185" s="161">
        <f t="shared" si="170"/>
        <v>0</v>
      </c>
      <c r="U185" s="161">
        <f t="shared" si="170"/>
        <v>0</v>
      </c>
      <c r="V185" s="161">
        <f t="shared" si="170"/>
        <v>0</v>
      </c>
      <c r="W185" s="161">
        <f t="shared" si="170"/>
        <v>0</v>
      </c>
      <c r="X185" s="161">
        <f t="shared" si="170"/>
        <v>0</v>
      </c>
      <c r="Y185" s="161">
        <f t="shared" si="170"/>
        <v>0</v>
      </c>
      <c r="Z185" s="161">
        <f t="shared" si="170"/>
        <v>0</v>
      </c>
      <c r="AA185" s="161">
        <f t="shared" si="170"/>
        <v>0</v>
      </c>
      <c r="AB185" s="161">
        <f t="shared" si="166"/>
        <v>0</v>
      </c>
      <c r="AC185" s="161">
        <f t="shared" si="167"/>
        <v>0</v>
      </c>
      <c r="AD185" s="161">
        <f t="shared" si="168"/>
        <v>0</v>
      </c>
      <c r="AE185" s="161">
        <f t="shared" si="169"/>
        <v>0</v>
      </c>
      <c r="AF185" s="174">
        <f t="shared" si="170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71"/>
        <v>0</v>
      </c>
      <c r="D186" s="161">
        <f t="shared" si="171"/>
        <v>0</v>
      </c>
      <c r="E186" s="161">
        <f t="shared" si="171"/>
        <v>0</v>
      </c>
      <c r="F186" s="161">
        <f t="shared" si="171"/>
        <v>0</v>
      </c>
      <c r="G186" s="161">
        <f t="shared" si="171"/>
        <v>0</v>
      </c>
      <c r="H186" s="161">
        <f t="shared" si="171"/>
        <v>0</v>
      </c>
      <c r="I186" s="161">
        <f t="shared" si="171"/>
        <v>0</v>
      </c>
      <c r="J186" s="161">
        <f t="shared" si="171"/>
        <v>0</v>
      </c>
      <c r="K186" s="161">
        <f t="shared" si="171"/>
        <v>0</v>
      </c>
      <c r="L186" s="161">
        <f t="shared" si="171"/>
        <v>0</v>
      </c>
      <c r="M186" s="161">
        <f t="shared" si="171"/>
        <v>0</v>
      </c>
      <c r="N186" s="161">
        <f t="shared" si="171"/>
        <v>0</v>
      </c>
      <c r="O186" s="161">
        <f t="shared" si="171"/>
        <v>0</v>
      </c>
      <c r="P186" s="161">
        <f t="shared" si="171"/>
        <v>0</v>
      </c>
      <c r="Q186" s="161">
        <f t="shared" si="171"/>
        <v>0</v>
      </c>
      <c r="R186" s="161">
        <f t="shared" si="171"/>
        <v>0</v>
      </c>
      <c r="S186" s="161">
        <f t="shared" si="170"/>
        <v>0</v>
      </c>
      <c r="T186" s="161">
        <f t="shared" si="170"/>
        <v>0</v>
      </c>
      <c r="U186" s="161">
        <f t="shared" si="170"/>
        <v>0</v>
      </c>
      <c r="V186" s="161">
        <f t="shared" si="170"/>
        <v>0</v>
      </c>
      <c r="W186" s="161">
        <f t="shared" si="170"/>
        <v>0</v>
      </c>
      <c r="X186" s="161">
        <f t="shared" si="170"/>
        <v>0</v>
      </c>
      <c r="Y186" s="161">
        <f t="shared" si="170"/>
        <v>0</v>
      </c>
      <c r="Z186" s="161">
        <f t="shared" si="170"/>
        <v>0</v>
      </c>
      <c r="AA186" s="161">
        <f t="shared" si="170"/>
        <v>0</v>
      </c>
      <c r="AB186" s="161">
        <f t="shared" si="166"/>
        <v>0</v>
      </c>
      <c r="AC186" s="161">
        <f t="shared" si="167"/>
        <v>0</v>
      </c>
      <c r="AD186" s="161">
        <f t="shared" si="168"/>
        <v>0</v>
      </c>
      <c r="AE186" s="161">
        <f t="shared" si="169"/>
        <v>0</v>
      </c>
      <c r="AF186" s="174">
        <f t="shared" si="170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71"/>
        <v>0</v>
      </c>
      <c r="D187" s="161">
        <f t="shared" si="171"/>
        <v>0</v>
      </c>
      <c r="E187" s="161">
        <f t="shared" si="171"/>
        <v>0</v>
      </c>
      <c r="F187" s="161">
        <f t="shared" si="171"/>
        <v>0</v>
      </c>
      <c r="G187" s="161">
        <f t="shared" si="171"/>
        <v>0</v>
      </c>
      <c r="H187" s="161">
        <f t="shared" si="171"/>
        <v>0</v>
      </c>
      <c r="I187" s="161">
        <f t="shared" si="171"/>
        <v>0</v>
      </c>
      <c r="J187" s="161">
        <f t="shared" si="171"/>
        <v>0</v>
      </c>
      <c r="K187" s="161">
        <f t="shared" si="171"/>
        <v>0</v>
      </c>
      <c r="L187" s="161">
        <f t="shared" si="171"/>
        <v>0</v>
      </c>
      <c r="M187" s="161">
        <f t="shared" si="171"/>
        <v>0</v>
      </c>
      <c r="N187" s="161">
        <f t="shared" si="171"/>
        <v>0</v>
      </c>
      <c r="O187" s="161">
        <f t="shared" si="171"/>
        <v>0</v>
      </c>
      <c r="P187" s="161">
        <f t="shared" si="171"/>
        <v>0</v>
      </c>
      <c r="Q187" s="161">
        <f t="shared" si="171"/>
        <v>0</v>
      </c>
      <c r="R187" s="161">
        <f t="shared" si="171"/>
        <v>0</v>
      </c>
      <c r="S187" s="161">
        <f t="shared" si="170"/>
        <v>0</v>
      </c>
      <c r="T187" s="161">
        <f t="shared" si="170"/>
        <v>0</v>
      </c>
      <c r="U187" s="161">
        <f t="shared" si="170"/>
        <v>0</v>
      </c>
      <c r="V187" s="161">
        <f t="shared" si="170"/>
        <v>0</v>
      </c>
      <c r="W187" s="161">
        <f t="shared" si="170"/>
        <v>0</v>
      </c>
      <c r="X187" s="161">
        <f t="shared" si="170"/>
        <v>0</v>
      </c>
      <c r="Y187" s="161">
        <f t="shared" si="170"/>
        <v>0</v>
      </c>
      <c r="Z187" s="161">
        <f t="shared" si="170"/>
        <v>0</v>
      </c>
      <c r="AA187" s="161">
        <f t="shared" si="170"/>
        <v>0</v>
      </c>
      <c r="AB187" s="161">
        <f t="shared" si="166"/>
        <v>0</v>
      </c>
      <c r="AC187" s="161">
        <f t="shared" si="167"/>
        <v>0</v>
      </c>
      <c r="AD187" s="161">
        <f t="shared" si="168"/>
        <v>0</v>
      </c>
      <c r="AE187" s="161">
        <f t="shared" si="169"/>
        <v>0</v>
      </c>
      <c r="AF187" s="174">
        <f t="shared" si="170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71"/>
        <v>0</v>
      </c>
      <c r="D188" s="161">
        <f t="shared" si="171"/>
        <v>0</v>
      </c>
      <c r="E188" s="161">
        <f t="shared" si="171"/>
        <v>0</v>
      </c>
      <c r="F188" s="161">
        <f t="shared" si="171"/>
        <v>0</v>
      </c>
      <c r="G188" s="161">
        <f t="shared" si="171"/>
        <v>0</v>
      </c>
      <c r="H188" s="161">
        <f t="shared" si="171"/>
        <v>0</v>
      </c>
      <c r="I188" s="161">
        <f t="shared" si="171"/>
        <v>0</v>
      </c>
      <c r="J188" s="161">
        <f t="shared" si="171"/>
        <v>0</v>
      </c>
      <c r="K188" s="161">
        <f t="shared" si="171"/>
        <v>0</v>
      </c>
      <c r="L188" s="161">
        <f t="shared" si="171"/>
        <v>0</v>
      </c>
      <c r="M188" s="161">
        <f t="shared" si="171"/>
        <v>0</v>
      </c>
      <c r="N188" s="161">
        <f t="shared" si="171"/>
        <v>0</v>
      </c>
      <c r="O188" s="161">
        <f t="shared" si="171"/>
        <v>0</v>
      </c>
      <c r="P188" s="161">
        <f t="shared" si="171"/>
        <v>0</v>
      </c>
      <c r="Q188" s="161">
        <f t="shared" si="171"/>
        <v>0</v>
      </c>
      <c r="R188" s="161">
        <f t="shared" si="171"/>
        <v>0</v>
      </c>
      <c r="S188" s="161">
        <f t="shared" si="170"/>
        <v>0</v>
      </c>
      <c r="T188" s="161">
        <f t="shared" si="170"/>
        <v>0</v>
      </c>
      <c r="U188" s="161">
        <f t="shared" si="170"/>
        <v>0</v>
      </c>
      <c r="V188" s="161">
        <f t="shared" si="170"/>
        <v>0</v>
      </c>
      <c r="W188" s="161">
        <f t="shared" si="170"/>
        <v>0</v>
      </c>
      <c r="X188" s="161">
        <f t="shared" si="170"/>
        <v>0</v>
      </c>
      <c r="Y188" s="161">
        <f t="shared" si="170"/>
        <v>0</v>
      </c>
      <c r="Z188" s="161">
        <f t="shared" si="170"/>
        <v>0</v>
      </c>
      <c r="AA188" s="161">
        <f t="shared" si="170"/>
        <v>0</v>
      </c>
      <c r="AB188" s="161">
        <f t="shared" si="166"/>
        <v>0</v>
      </c>
      <c r="AC188" s="161">
        <f t="shared" si="167"/>
        <v>0</v>
      </c>
      <c r="AD188" s="161">
        <f t="shared" si="168"/>
        <v>0</v>
      </c>
      <c r="AE188" s="161">
        <f t="shared" si="169"/>
        <v>0</v>
      </c>
      <c r="AF188" s="174">
        <f t="shared" si="170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71"/>
        <v>0</v>
      </c>
      <c r="D189" s="161">
        <f t="shared" si="171"/>
        <v>0</v>
      </c>
      <c r="E189" s="161">
        <f t="shared" si="171"/>
        <v>0</v>
      </c>
      <c r="F189" s="161">
        <f t="shared" si="171"/>
        <v>0</v>
      </c>
      <c r="G189" s="161">
        <f t="shared" si="171"/>
        <v>0</v>
      </c>
      <c r="H189" s="161">
        <f t="shared" si="171"/>
        <v>0</v>
      </c>
      <c r="I189" s="161">
        <f t="shared" si="171"/>
        <v>0</v>
      </c>
      <c r="J189" s="161">
        <f t="shared" si="171"/>
        <v>0</v>
      </c>
      <c r="K189" s="161">
        <f t="shared" si="171"/>
        <v>0</v>
      </c>
      <c r="L189" s="161">
        <f t="shared" si="171"/>
        <v>0</v>
      </c>
      <c r="M189" s="161">
        <f t="shared" si="171"/>
        <v>0</v>
      </c>
      <c r="N189" s="161">
        <f t="shared" si="171"/>
        <v>0</v>
      </c>
      <c r="O189" s="161">
        <f t="shared" si="171"/>
        <v>0</v>
      </c>
      <c r="P189" s="161">
        <f t="shared" si="171"/>
        <v>0</v>
      </c>
      <c r="Q189" s="161">
        <f t="shared" si="171"/>
        <v>0</v>
      </c>
      <c r="R189" s="161">
        <f t="shared" si="171"/>
        <v>0</v>
      </c>
      <c r="S189" s="161">
        <f t="shared" si="170"/>
        <v>0</v>
      </c>
      <c r="T189" s="161">
        <f t="shared" si="170"/>
        <v>0</v>
      </c>
      <c r="U189" s="161">
        <f t="shared" si="170"/>
        <v>0</v>
      </c>
      <c r="V189" s="161">
        <f t="shared" si="170"/>
        <v>0</v>
      </c>
      <c r="W189" s="161">
        <f t="shared" si="170"/>
        <v>0</v>
      </c>
      <c r="X189" s="161">
        <f t="shared" si="170"/>
        <v>0</v>
      </c>
      <c r="Y189" s="161">
        <f t="shared" si="170"/>
        <v>0</v>
      </c>
      <c r="Z189" s="161">
        <f t="shared" si="170"/>
        <v>0</v>
      </c>
      <c r="AA189" s="161">
        <f t="shared" si="170"/>
        <v>0</v>
      </c>
      <c r="AB189" s="161">
        <f t="shared" si="166"/>
        <v>0</v>
      </c>
      <c r="AC189" s="161">
        <f t="shared" si="167"/>
        <v>0</v>
      </c>
      <c r="AD189" s="161">
        <f t="shared" si="168"/>
        <v>0</v>
      </c>
      <c r="AE189" s="161">
        <f t="shared" si="169"/>
        <v>0</v>
      </c>
      <c r="AF189" s="174">
        <f t="shared" si="170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71"/>
        <v>0</v>
      </c>
      <c r="D190" s="161">
        <f t="shared" si="171"/>
        <v>0</v>
      </c>
      <c r="E190" s="161">
        <f t="shared" si="171"/>
        <v>0</v>
      </c>
      <c r="F190" s="161">
        <f t="shared" si="171"/>
        <v>0</v>
      </c>
      <c r="G190" s="161">
        <f t="shared" si="171"/>
        <v>0</v>
      </c>
      <c r="H190" s="161">
        <f t="shared" si="171"/>
        <v>0</v>
      </c>
      <c r="I190" s="161">
        <f t="shared" si="171"/>
        <v>0</v>
      </c>
      <c r="J190" s="161">
        <f t="shared" si="171"/>
        <v>0</v>
      </c>
      <c r="K190" s="161">
        <f t="shared" si="171"/>
        <v>0</v>
      </c>
      <c r="L190" s="161">
        <f t="shared" si="171"/>
        <v>0</v>
      </c>
      <c r="M190" s="161">
        <f t="shared" si="171"/>
        <v>0</v>
      </c>
      <c r="N190" s="161">
        <f t="shared" si="171"/>
        <v>0</v>
      </c>
      <c r="O190" s="161">
        <f t="shared" si="171"/>
        <v>0</v>
      </c>
      <c r="P190" s="161">
        <f t="shared" si="171"/>
        <v>0</v>
      </c>
      <c r="Q190" s="161">
        <f t="shared" si="171"/>
        <v>0</v>
      </c>
      <c r="R190" s="161">
        <f t="shared" si="171"/>
        <v>0</v>
      </c>
      <c r="S190" s="161">
        <f t="shared" si="170"/>
        <v>0</v>
      </c>
      <c r="T190" s="161">
        <f t="shared" si="170"/>
        <v>0</v>
      </c>
      <c r="U190" s="161">
        <f t="shared" si="170"/>
        <v>0</v>
      </c>
      <c r="V190" s="161">
        <f t="shared" si="170"/>
        <v>0</v>
      </c>
      <c r="W190" s="161">
        <f t="shared" si="170"/>
        <v>0</v>
      </c>
      <c r="X190" s="161">
        <f t="shared" si="170"/>
        <v>0</v>
      </c>
      <c r="Y190" s="161">
        <f t="shared" si="170"/>
        <v>0</v>
      </c>
      <c r="Z190" s="161">
        <f t="shared" si="170"/>
        <v>0</v>
      </c>
      <c r="AA190" s="161">
        <f t="shared" si="170"/>
        <v>0</v>
      </c>
      <c r="AB190" s="161">
        <f t="shared" si="166"/>
        <v>0</v>
      </c>
      <c r="AC190" s="161">
        <f t="shared" si="167"/>
        <v>0</v>
      </c>
      <c r="AD190" s="161">
        <f t="shared" si="168"/>
        <v>0</v>
      </c>
      <c r="AE190" s="161">
        <f t="shared" si="169"/>
        <v>0</v>
      </c>
      <c r="AF190" s="174">
        <f t="shared" si="170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71"/>
        <v>0</v>
      </c>
      <c r="D191" s="161">
        <f t="shared" si="171"/>
        <v>0</v>
      </c>
      <c r="E191" s="161">
        <f t="shared" si="171"/>
        <v>0</v>
      </c>
      <c r="F191" s="161">
        <f t="shared" si="171"/>
        <v>0</v>
      </c>
      <c r="G191" s="161">
        <f t="shared" si="171"/>
        <v>0</v>
      </c>
      <c r="H191" s="161">
        <f t="shared" si="171"/>
        <v>0</v>
      </c>
      <c r="I191" s="161">
        <f t="shared" si="171"/>
        <v>0</v>
      </c>
      <c r="J191" s="161">
        <f t="shared" si="171"/>
        <v>0</v>
      </c>
      <c r="K191" s="161">
        <f t="shared" si="171"/>
        <v>0</v>
      </c>
      <c r="L191" s="161">
        <f t="shared" si="171"/>
        <v>0</v>
      </c>
      <c r="M191" s="161">
        <f t="shared" si="171"/>
        <v>0</v>
      </c>
      <c r="N191" s="161">
        <f t="shared" si="171"/>
        <v>0</v>
      </c>
      <c r="O191" s="161">
        <f t="shared" si="171"/>
        <v>0</v>
      </c>
      <c r="P191" s="161">
        <f t="shared" si="171"/>
        <v>0</v>
      </c>
      <c r="Q191" s="161">
        <f t="shared" si="171"/>
        <v>0</v>
      </c>
      <c r="R191" s="161">
        <f t="shared" si="171"/>
        <v>0</v>
      </c>
      <c r="S191" s="161">
        <f t="shared" si="170"/>
        <v>0</v>
      </c>
      <c r="T191" s="161">
        <f t="shared" si="170"/>
        <v>0</v>
      </c>
      <c r="U191" s="161">
        <f t="shared" si="170"/>
        <v>0</v>
      </c>
      <c r="V191" s="161">
        <f t="shared" si="170"/>
        <v>0</v>
      </c>
      <c r="W191" s="161">
        <f t="shared" si="170"/>
        <v>0</v>
      </c>
      <c r="X191" s="161">
        <f t="shared" si="170"/>
        <v>0</v>
      </c>
      <c r="Y191" s="161">
        <f t="shared" si="170"/>
        <v>0</v>
      </c>
      <c r="Z191" s="161">
        <f t="shared" si="170"/>
        <v>0</v>
      </c>
      <c r="AA191" s="161">
        <f t="shared" si="170"/>
        <v>0</v>
      </c>
      <c r="AB191" s="161">
        <f t="shared" si="166"/>
        <v>0</v>
      </c>
      <c r="AC191" s="161">
        <f t="shared" si="167"/>
        <v>0</v>
      </c>
      <c r="AD191" s="161">
        <f t="shared" si="168"/>
        <v>0</v>
      </c>
      <c r="AE191" s="161">
        <f t="shared" si="169"/>
        <v>0</v>
      </c>
      <c r="AF191" s="174">
        <f t="shared" si="170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71"/>
        <v>0</v>
      </c>
      <c r="D192" s="161">
        <f t="shared" si="171"/>
        <v>0</v>
      </c>
      <c r="E192" s="161">
        <f t="shared" si="171"/>
        <v>0</v>
      </c>
      <c r="F192" s="161">
        <f t="shared" si="171"/>
        <v>0</v>
      </c>
      <c r="G192" s="161">
        <f t="shared" si="171"/>
        <v>0</v>
      </c>
      <c r="H192" s="161">
        <f t="shared" si="171"/>
        <v>0</v>
      </c>
      <c r="I192" s="161">
        <f t="shared" si="171"/>
        <v>0</v>
      </c>
      <c r="J192" s="161">
        <f t="shared" si="171"/>
        <v>0</v>
      </c>
      <c r="K192" s="161">
        <f t="shared" si="171"/>
        <v>0</v>
      </c>
      <c r="L192" s="161">
        <f t="shared" si="171"/>
        <v>0</v>
      </c>
      <c r="M192" s="161">
        <f t="shared" si="171"/>
        <v>0</v>
      </c>
      <c r="N192" s="161">
        <f t="shared" si="171"/>
        <v>0</v>
      </c>
      <c r="O192" s="161">
        <f t="shared" si="171"/>
        <v>0</v>
      </c>
      <c r="P192" s="161">
        <f t="shared" si="171"/>
        <v>0</v>
      </c>
      <c r="Q192" s="161">
        <f t="shared" si="171"/>
        <v>0</v>
      </c>
      <c r="R192" s="161">
        <f t="shared" si="171"/>
        <v>0</v>
      </c>
      <c r="S192" s="161">
        <f t="shared" si="170"/>
        <v>0</v>
      </c>
      <c r="T192" s="161">
        <f t="shared" si="170"/>
        <v>0</v>
      </c>
      <c r="U192" s="161">
        <f t="shared" si="170"/>
        <v>0</v>
      </c>
      <c r="V192" s="161">
        <f t="shared" si="170"/>
        <v>0</v>
      </c>
      <c r="W192" s="161">
        <f t="shared" si="170"/>
        <v>0</v>
      </c>
      <c r="X192" s="161">
        <f t="shared" si="170"/>
        <v>0</v>
      </c>
      <c r="Y192" s="161">
        <f t="shared" si="170"/>
        <v>0</v>
      </c>
      <c r="Z192" s="161">
        <f t="shared" si="170"/>
        <v>0</v>
      </c>
      <c r="AA192" s="161">
        <f t="shared" si="170"/>
        <v>0</v>
      </c>
      <c r="AB192" s="161">
        <f t="shared" si="166"/>
        <v>0</v>
      </c>
      <c r="AC192" s="161">
        <f t="shared" si="167"/>
        <v>0</v>
      </c>
      <c r="AD192" s="161">
        <f t="shared" si="168"/>
        <v>0</v>
      </c>
      <c r="AE192" s="161">
        <f t="shared" si="169"/>
        <v>0</v>
      </c>
      <c r="AF192" s="174">
        <f t="shared" si="170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71"/>
        <v>0</v>
      </c>
      <c r="D193" s="161">
        <f t="shared" si="171"/>
        <v>0</v>
      </c>
      <c r="E193" s="161">
        <f t="shared" si="171"/>
        <v>0</v>
      </c>
      <c r="F193" s="161">
        <f t="shared" si="171"/>
        <v>0</v>
      </c>
      <c r="G193" s="161">
        <f t="shared" si="171"/>
        <v>0</v>
      </c>
      <c r="H193" s="161">
        <f t="shared" si="171"/>
        <v>0</v>
      </c>
      <c r="I193" s="161">
        <f t="shared" si="171"/>
        <v>0</v>
      </c>
      <c r="J193" s="161">
        <f t="shared" si="171"/>
        <v>0</v>
      </c>
      <c r="K193" s="161">
        <f t="shared" si="171"/>
        <v>0</v>
      </c>
      <c r="L193" s="161">
        <f t="shared" si="171"/>
        <v>0</v>
      </c>
      <c r="M193" s="161">
        <f t="shared" si="171"/>
        <v>0</v>
      </c>
      <c r="N193" s="161">
        <f t="shared" si="171"/>
        <v>0</v>
      </c>
      <c r="O193" s="161">
        <f t="shared" si="171"/>
        <v>0</v>
      </c>
      <c r="P193" s="161">
        <f t="shared" si="171"/>
        <v>0</v>
      </c>
      <c r="Q193" s="161">
        <f t="shared" si="171"/>
        <v>0</v>
      </c>
      <c r="R193" s="161">
        <f t="shared" si="171"/>
        <v>0</v>
      </c>
      <c r="S193" s="161">
        <f t="shared" si="170"/>
        <v>0</v>
      </c>
      <c r="T193" s="161">
        <f t="shared" si="170"/>
        <v>0</v>
      </c>
      <c r="U193" s="161">
        <f t="shared" si="170"/>
        <v>0</v>
      </c>
      <c r="V193" s="161">
        <f t="shared" si="170"/>
        <v>0</v>
      </c>
      <c r="W193" s="161">
        <f t="shared" si="170"/>
        <v>0</v>
      </c>
      <c r="X193" s="161">
        <f t="shared" si="170"/>
        <v>0</v>
      </c>
      <c r="Y193" s="161">
        <f t="shared" si="170"/>
        <v>0</v>
      </c>
      <c r="Z193" s="161">
        <f t="shared" si="170"/>
        <v>0</v>
      </c>
      <c r="AA193" s="161">
        <f t="shared" si="170"/>
        <v>0</v>
      </c>
      <c r="AB193" s="161">
        <f t="shared" si="166"/>
        <v>0</v>
      </c>
      <c r="AC193" s="161">
        <f t="shared" si="167"/>
        <v>0</v>
      </c>
      <c r="AD193" s="161">
        <f t="shared" si="168"/>
        <v>0</v>
      </c>
      <c r="AE193" s="161">
        <f t="shared" si="169"/>
        <v>0</v>
      </c>
      <c r="AF193" s="174">
        <f t="shared" si="170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71"/>
        <v>0</v>
      </c>
      <c r="D194" s="161">
        <f t="shared" si="171"/>
        <v>0</v>
      </c>
      <c r="E194" s="161">
        <f t="shared" si="171"/>
        <v>0</v>
      </c>
      <c r="F194" s="161">
        <f t="shared" si="171"/>
        <v>0</v>
      </c>
      <c r="G194" s="161">
        <f t="shared" si="171"/>
        <v>0</v>
      </c>
      <c r="H194" s="161">
        <f t="shared" si="171"/>
        <v>0</v>
      </c>
      <c r="I194" s="161">
        <f t="shared" si="171"/>
        <v>0</v>
      </c>
      <c r="J194" s="161">
        <f t="shared" si="171"/>
        <v>0</v>
      </c>
      <c r="K194" s="161">
        <f t="shared" si="171"/>
        <v>0</v>
      </c>
      <c r="L194" s="161">
        <f t="shared" si="171"/>
        <v>0</v>
      </c>
      <c r="M194" s="161">
        <f t="shared" si="171"/>
        <v>0</v>
      </c>
      <c r="N194" s="161">
        <f t="shared" si="171"/>
        <v>0</v>
      </c>
      <c r="O194" s="161">
        <f t="shared" si="171"/>
        <v>0</v>
      </c>
      <c r="P194" s="161">
        <f t="shared" si="171"/>
        <v>0</v>
      </c>
      <c r="Q194" s="161">
        <f t="shared" si="171"/>
        <v>0</v>
      </c>
      <c r="R194" s="161">
        <f t="shared" si="171"/>
        <v>0</v>
      </c>
      <c r="S194" s="161">
        <f t="shared" si="170"/>
        <v>0</v>
      </c>
      <c r="T194" s="161">
        <f t="shared" si="170"/>
        <v>0</v>
      </c>
      <c r="U194" s="161">
        <f t="shared" si="170"/>
        <v>0</v>
      </c>
      <c r="V194" s="161">
        <f t="shared" si="170"/>
        <v>0</v>
      </c>
      <c r="W194" s="161">
        <f t="shared" si="170"/>
        <v>0</v>
      </c>
      <c r="X194" s="161">
        <f t="shared" si="170"/>
        <v>0</v>
      </c>
      <c r="Y194" s="161">
        <f t="shared" si="170"/>
        <v>0</v>
      </c>
      <c r="Z194" s="161">
        <f t="shared" si="170"/>
        <v>0</v>
      </c>
      <c r="AA194" s="161">
        <f t="shared" si="170"/>
        <v>0</v>
      </c>
      <c r="AB194" s="161">
        <f t="shared" si="166"/>
        <v>0</v>
      </c>
      <c r="AC194" s="161">
        <f t="shared" si="167"/>
        <v>0</v>
      </c>
      <c r="AD194" s="161">
        <f t="shared" si="168"/>
        <v>0</v>
      </c>
      <c r="AE194" s="161">
        <f t="shared" si="169"/>
        <v>0</v>
      </c>
      <c r="AF194" s="174">
        <f t="shared" si="170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71"/>
        <v>0</v>
      </c>
      <c r="D195" s="161">
        <f t="shared" si="171"/>
        <v>0</v>
      </c>
      <c r="E195" s="161">
        <f t="shared" si="171"/>
        <v>0</v>
      </c>
      <c r="F195" s="161">
        <f t="shared" si="171"/>
        <v>0</v>
      </c>
      <c r="G195" s="161">
        <f t="shared" si="171"/>
        <v>0</v>
      </c>
      <c r="H195" s="161">
        <f t="shared" si="171"/>
        <v>0</v>
      </c>
      <c r="I195" s="161">
        <f t="shared" si="171"/>
        <v>0</v>
      </c>
      <c r="J195" s="161">
        <f t="shared" si="171"/>
        <v>0</v>
      </c>
      <c r="K195" s="161">
        <f t="shared" si="171"/>
        <v>0</v>
      </c>
      <c r="L195" s="161">
        <f t="shared" si="171"/>
        <v>0</v>
      </c>
      <c r="M195" s="161">
        <f t="shared" si="171"/>
        <v>0</v>
      </c>
      <c r="N195" s="161">
        <f t="shared" si="171"/>
        <v>0</v>
      </c>
      <c r="O195" s="161">
        <f t="shared" si="171"/>
        <v>0</v>
      </c>
      <c r="P195" s="161">
        <f t="shared" si="171"/>
        <v>0</v>
      </c>
      <c r="Q195" s="161">
        <f t="shared" si="171"/>
        <v>0</v>
      </c>
      <c r="R195" s="161">
        <f t="shared" si="171"/>
        <v>0</v>
      </c>
      <c r="S195" s="161">
        <f t="shared" si="170"/>
        <v>0</v>
      </c>
      <c r="T195" s="161">
        <f t="shared" si="170"/>
        <v>0</v>
      </c>
      <c r="U195" s="161">
        <f t="shared" si="170"/>
        <v>0</v>
      </c>
      <c r="V195" s="161">
        <f t="shared" si="170"/>
        <v>0</v>
      </c>
      <c r="W195" s="161">
        <f t="shared" si="170"/>
        <v>0</v>
      </c>
      <c r="X195" s="161">
        <f t="shared" si="170"/>
        <v>0</v>
      </c>
      <c r="Y195" s="161">
        <f t="shared" si="170"/>
        <v>0</v>
      </c>
      <c r="Z195" s="161">
        <f t="shared" si="170"/>
        <v>0</v>
      </c>
      <c r="AA195" s="161">
        <f t="shared" si="170"/>
        <v>0</v>
      </c>
      <c r="AB195" s="161">
        <f t="shared" si="166"/>
        <v>0</v>
      </c>
      <c r="AC195" s="161">
        <f t="shared" si="167"/>
        <v>0</v>
      </c>
      <c r="AD195" s="161">
        <f t="shared" si="168"/>
        <v>0</v>
      </c>
      <c r="AE195" s="161">
        <f t="shared" si="169"/>
        <v>0</v>
      </c>
      <c r="AF195" s="174">
        <f t="shared" si="170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71"/>
        <v>0</v>
      </c>
      <c r="D196" s="161">
        <f t="shared" si="171"/>
        <v>0</v>
      </c>
      <c r="E196" s="161">
        <f t="shared" si="171"/>
        <v>0</v>
      </c>
      <c r="F196" s="161">
        <f t="shared" si="171"/>
        <v>0</v>
      </c>
      <c r="G196" s="161">
        <f t="shared" si="171"/>
        <v>0</v>
      </c>
      <c r="H196" s="161">
        <f t="shared" si="171"/>
        <v>0</v>
      </c>
      <c r="I196" s="161">
        <f t="shared" si="171"/>
        <v>0</v>
      </c>
      <c r="J196" s="161">
        <f t="shared" si="171"/>
        <v>0</v>
      </c>
      <c r="K196" s="161">
        <f t="shared" si="171"/>
        <v>0</v>
      </c>
      <c r="L196" s="161">
        <f t="shared" si="171"/>
        <v>0</v>
      </c>
      <c r="M196" s="161">
        <f t="shared" si="171"/>
        <v>0</v>
      </c>
      <c r="N196" s="161">
        <f t="shared" si="171"/>
        <v>0</v>
      </c>
      <c r="O196" s="161">
        <f t="shared" si="171"/>
        <v>0</v>
      </c>
      <c r="P196" s="161">
        <f t="shared" si="171"/>
        <v>0</v>
      </c>
      <c r="Q196" s="161">
        <f t="shared" si="171"/>
        <v>0</v>
      </c>
      <c r="R196" s="161">
        <f t="shared" si="171"/>
        <v>0</v>
      </c>
      <c r="S196" s="161">
        <f t="shared" si="170"/>
        <v>0</v>
      </c>
      <c r="T196" s="161">
        <f t="shared" si="170"/>
        <v>0</v>
      </c>
      <c r="U196" s="161">
        <f t="shared" si="170"/>
        <v>0</v>
      </c>
      <c r="V196" s="161">
        <f t="shared" si="170"/>
        <v>0</v>
      </c>
      <c r="W196" s="161">
        <f t="shared" si="170"/>
        <v>0</v>
      </c>
      <c r="X196" s="161">
        <f t="shared" si="170"/>
        <v>0</v>
      </c>
      <c r="Y196" s="161">
        <f t="shared" si="170"/>
        <v>0</v>
      </c>
      <c r="Z196" s="161">
        <f t="shared" si="170"/>
        <v>0</v>
      </c>
      <c r="AA196" s="161">
        <f t="shared" si="170"/>
        <v>0</v>
      </c>
      <c r="AB196" s="161">
        <f t="shared" si="166"/>
        <v>0</v>
      </c>
      <c r="AC196" s="161">
        <f t="shared" si="167"/>
        <v>0</v>
      </c>
      <c r="AD196" s="161">
        <f t="shared" si="168"/>
        <v>0</v>
      </c>
      <c r="AE196" s="161">
        <f t="shared" si="169"/>
        <v>0</v>
      </c>
      <c r="AF196" s="174">
        <f t="shared" si="170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71"/>
        <v>0</v>
      </c>
      <c r="D197" s="161">
        <f t="shared" si="171"/>
        <v>0</v>
      </c>
      <c r="E197" s="161">
        <f t="shared" si="171"/>
        <v>0</v>
      </c>
      <c r="F197" s="161">
        <f t="shared" si="171"/>
        <v>0</v>
      </c>
      <c r="G197" s="161">
        <f t="shared" si="171"/>
        <v>0</v>
      </c>
      <c r="H197" s="161">
        <f t="shared" si="171"/>
        <v>0</v>
      </c>
      <c r="I197" s="161">
        <f t="shared" si="171"/>
        <v>0</v>
      </c>
      <c r="J197" s="161">
        <f t="shared" si="171"/>
        <v>0</v>
      </c>
      <c r="K197" s="161">
        <f t="shared" si="171"/>
        <v>0</v>
      </c>
      <c r="L197" s="161">
        <f t="shared" si="171"/>
        <v>0</v>
      </c>
      <c r="M197" s="161">
        <f t="shared" si="171"/>
        <v>0</v>
      </c>
      <c r="N197" s="161">
        <f t="shared" si="171"/>
        <v>0</v>
      </c>
      <c r="O197" s="161">
        <f t="shared" si="171"/>
        <v>0</v>
      </c>
      <c r="P197" s="161">
        <f t="shared" si="171"/>
        <v>0</v>
      </c>
      <c r="Q197" s="161">
        <f t="shared" si="171"/>
        <v>0</v>
      </c>
      <c r="R197" s="161">
        <f t="shared" si="171"/>
        <v>0</v>
      </c>
      <c r="S197" s="161">
        <f t="shared" si="170"/>
        <v>0</v>
      </c>
      <c r="T197" s="161">
        <f t="shared" si="170"/>
        <v>0</v>
      </c>
      <c r="U197" s="161">
        <f t="shared" si="170"/>
        <v>0</v>
      </c>
      <c r="V197" s="161">
        <f t="shared" si="170"/>
        <v>0</v>
      </c>
      <c r="W197" s="161">
        <f t="shared" si="170"/>
        <v>0</v>
      </c>
      <c r="X197" s="161">
        <f t="shared" si="170"/>
        <v>0</v>
      </c>
      <c r="Y197" s="161">
        <f t="shared" si="170"/>
        <v>0</v>
      </c>
      <c r="Z197" s="161">
        <f t="shared" si="170"/>
        <v>0</v>
      </c>
      <c r="AA197" s="161">
        <f t="shared" si="170"/>
        <v>0</v>
      </c>
      <c r="AB197" s="161">
        <f t="shared" si="166"/>
        <v>0</v>
      </c>
      <c r="AC197" s="161">
        <f t="shared" si="167"/>
        <v>0</v>
      </c>
      <c r="AD197" s="161">
        <f t="shared" si="168"/>
        <v>0</v>
      </c>
      <c r="AE197" s="161">
        <f t="shared" si="169"/>
        <v>0</v>
      </c>
      <c r="AF197" s="174">
        <f t="shared" si="170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71"/>
        <v>0</v>
      </c>
      <c r="D198" s="161">
        <f t="shared" si="171"/>
        <v>0</v>
      </c>
      <c r="E198" s="161">
        <f t="shared" si="171"/>
        <v>0</v>
      </c>
      <c r="F198" s="161">
        <f t="shared" si="171"/>
        <v>0</v>
      </c>
      <c r="G198" s="161">
        <f t="shared" si="171"/>
        <v>0</v>
      </c>
      <c r="H198" s="161">
        <f t="shared" si="171"/>
        <v>0</v>
      </c>
      <c r="I198" s="161">
        <f t="shared" si="171"/>
        <v>0</v>
      </c>
      <c r="J198" s="161">
        <f t="shared" si="171"/>
        <v>0</v>
      </c>
      <c r="K198" s="161">
        <f t="shared" si="171"/>
        <v>0</v>
      </c>
      <c r="L198" s="161">
        <f t="shared" si="171"/>
        <v>0</v>
      </c>
      <c r="M198" s="161">
        <f t="shared" si="171"/>
        <v>0</v>
      </c>
      <c r="N198" s="161">
        <f t="shared" si="171"/>
        <v>0</v>
      </c>
      <c r="O198" s="161">
        <f t="shared" si="171"/>
        <v>0</v>
      </c>
      <c r="P198" s="161">
        <f t="shared" si="171"/>
        <v>0</v>
      </c>
      <c r="Q198" s="161">
        <f t="shared" si="171"/>
        <v>0</v>
      </c>
      <c r="R198" s="161">
        <f t="shared" si="171"/>
        <v>0</v>
      </c>
      <c r="S198" s="161">
        <f t="shared" si="170"/>
        <v>0</v>
      </c>
      <c r="T198" s="161">
        <f t="shared" si="170"/>
        <v>0</v>
      </c>
      <c r="U198" s="161">
        <f t="shared" si="170"/>
        <v>0</v>
      </c>
      <c r="V198" s="161">
        <f t="shared" si="170"/>
        <v>0</v>
      </c>
      <c r="W198" s="161">
        <f t="shared" si="170"/>
        <v>0</v>
      </c>
      <c r="X198" s="161">
        <f t="shared" si="170"/>
        <v>0</v>
      </c>
      <c r="Y198" s="161">
        <f t="shared" si="170"/>
        <v>0</v>
      </c>
      <c r="Z198" s="161">
        <f t="shared" si="170"/>
        <v>0</v>
      </c>
      <c r="AA198" s="161">
        <f t="shared" si="170"/>
        <v>0</v>
      </c>
      <c r="AB198" s="161">
        <f t="shared" si="166"/>
        <v>0</v>
      </c>
      <c r="AC198" s="161">
        <f t="shared" si="167"/>
        <v>0</v>
      </c>
      <c r="AD198" s="161">
        <f t="shared" si="168"/>
        <v>0</v>
      </c>
      <c r="AE198" s="161">
        <f t="shared" si="169"/>
        <v>0</v>
      </c>
      <c r="AF198" s="174">
        <f t="shared" si="170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71"/>
        <v>0</v>
      </c>
      <c r="D199" s="161">
        <f t="shared" si="171"/>
        <v>0</v>
      </c>
      <c r="E199" s="161">
        <f t="shared" si="171"/>
        <v>0</v>
      </c>
      <c r="F199" s="161">
        <f t="shared" si="171"/>
        <v>0</v>
      </c>
      <c r="G199" s="161">
        <f t="shared" si="171"/>
        <v>0</v>
      </c>
      <c r="H199" s="161">
        <f t="shared" si="171"/>
        <v>0</v>
      </c>
      <c r="I199" s="161">
        <f t="shared" si="171"/>
        <v>0</v>
      </c>
      <c r="J199" s="161">
        <f t="shared" si="171"/>
        <v>0</v>
      </c>
      <c r="K199" s="161">
        <f t="shared" si="171"/>
        <v>0</v>
      </c>
      <c r="L199" s="161">
        <f t="shared" si="171"/>
        <v>0</v>
      </c>
      <c r="M199" s="161">
        <f t="shared" si="171"/>
        <v>0</v>
      </c>
      <c r="N199" s="161">
        <f t="shared" si="171"/>
        <v>0</v>
      </c>
      <c r="O199" s="161">
        <f t="shared" si="171"/>
        <v>0</v>
      </c>
      <c r="P199" s="161">
        <f t="shared" si="171"/>
        <v>0</v>
      </c>
      <c r="Q199" s="161">
        <f t="shared" si="171"/>
        <v>0</v>
      </c>
      <c r="R199" s="161">
        <f t="shared" si="171"/>
        <v>0</v>
      </c>
      <c r="S199" s="161">
        <f t="shared" si="170"/>
        <v>0</v>
      </c>
      <c r="T199" s="161">
        <f t="shared" si="170"/>
        <v>0</v>
      </c>
      <c r="U199" s="161">
        <f t="shared" si="170"/>
        <v>0</v>
      </c>
      <c r="V199" s="161">
        <f t="shared" si="170"/>
        <v>0</v>
      </c>
      <c r="W199" s="161">
        <f t="shared" si="170"/>
        <v>0</v>
      </c>
      <c r="X199" s="161">
        <f t="shared" si="170"/>
        <v>0</v>
      </c>
      <c r="Y199" s="161">
        <f t="shared" si="170"/>
        <v>0</v>
      </c>
      <c r="Z199" s="161">
        <f t="shared" si="170"/>
        <v>0</v>
      </c>
      <c r="AA199" s="161">
        <f t="shared" si="170"/>
        <v>0</v>
      </c>
      <c r="AB199" s="161">
        <f t="shared" si="166"/>
        <v>0</v>
      </c>
      <c r="AC199" s="161">
        <f t="shared" si="167"/>
        <v>0</v>
      </c>
      <c r="AD199" s="161">
        <f t="shared" si="168"/>
        <v>0</v>
      </c>
      <c r="AE199" s="161">
        <f t="shared" si="169"/>
        <v>0</v>
      </c>
      <c r="AF199" s="174">
        <f t="shared" si="170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71"/>
        <v>0</v>
      </c>
      <c r="D200" s="161">
        <f t="shared" si="171"/>
        <v>0</v>
      </c>
      <c r="E200" s="161">
        <f t="shared" si="171"/>
        <v>0</v>
      </c>
      <c r="F200" s="161">
        <f t="shared" si="171"/>
        <v>0</v>
      </c>
      <c r="G200" s="161">
        <f t="shared" si="171"/>
        <v>0</v>
      </c>
      <c r="H200" s="161">
        <f t="shared" si="171"/>
        <v>0</v>
      </c>
      <c r="I200" s="161">
        <f t="shared" si="171"/>
        <v>0</v>
      </c>
      <c r="J200" s="161">
        <f t="shared" si="171"/>
        <v>0</v>
      </c>
      <c r="K200" s="161">
        <f t="shared" si="171"/>
        <v>0</v>
      </c>
      <c r="L200" s="161">
        <f t="shared" si="171"/>
        <v>0</v>
      </c>
      <c r="M200" s="161">
        <f t="shared" si="171"/>
        <v>0</v>
      </c>
      <c r="N200" s="161">
        <f t="shared" si="171"/>
        <v>0</v>
      </c>
      <c r="O200" s="161">
        <f t="shared" si="171"/>
        <v>0</v>
      </c>
      <c r="P200" s="161">
        <f t="shared" si="171"/>
        <v>0</v>
      </c>
      <c r="Q200" s="161">
        <f t="shared" si="171"/>
        <v>0</v>
      </c>
      <c r="R200" s="161">
        <f t="shared" ref="R200:AF215" si="172">Q200</f>
        <v>0</v>
      </c>
      <c r="S200" s="161">
        <f t="shared" si="172"/>
        <v>0</v>
      </c>
      <c r="T200" s="161">
        <f t="shared" si="172"/>
        <v>0</v>
      </c>
      <c r="U200" s="161">
        <f t="shared" si="172"/>
        <v>0</v>
      </c>
      <c r="V200" s="161">
        <f t="shared" si="172"/>
        <v>0</v>
      </c>
      <c r="W200" s="161">
        <f t="shared" si="172"/>
        <v>0</v>
      </c>
      <c r="X200" s="161">
        <f t="shared" si="172"/>
        <v>0</v>
      </c>
      <c r="Y200" s="161">
        <f t="shared" si="172"/>
        <v>0</v>
      </c>
      <c r="Z200" s="161">
        <f t="shared" si="172"/>
        <v>0</v>
      </c>
      <c r="AA200" s="161">
        <f t="shared" si="172"/>
        <v>0</v>
      </c>
      <c r="AB200" s="161">
        <f t="shared" si="166"/>
        <v>0</v>
      </c>
      <c r="AC200" s="161">
        <f t="shared" si="167"/>
        <v>0</v>
      </c>
      <c r="AD200" s="161">
        <f t="shared" si="168"/>
        <v>0</v>
      </c>
      <c r="AE200" s="161">
        <f t="shared" si="169"/>
        <v>0</v>
      </c>
      <c r="AF200" s="174">
        <f t="shared" si="17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73">B201</f>
        <v>0</v>
      </c>
      <c r="D201" s="161">
        <f t="shared" si="173"/>
        <v>0</v>
      </c>
      <c r="E201" s="161">
        <f t="shared" si="173"/>
        <v>0</v>
      </c>
      <c r="F201" s="161">
        <f t="shared" si="173"/>
        <v>0</v>
      </c>
      <c r="G201" s="161">
        <f t="shared" si="173"/>
        <v>0</v>
      </c>
      <c r="H201" s="161">
        <f t="shared" si="173"/>
        <v>0</v>
      </c>
      <c r="I201" s="161">
        <f t="shared" si="173"/>
        <v>0</v>
      </c>
      <c r="J201" s="161">
        <f t="shared" si="173"/>
        <v>0</v>
      </c>
      <c r="K201" s="161">
        <f t="shared" si="173"/>
        <v>0</v>
      </c>
      <c r="L201" s="161">
        <f t="shared" si="173"/>
        <v>0</v>
      </c>
      <c r="M201" s="161">
        <f t="shared" si="173"/>
        <v>0</v>
      </c>
      <c r="N201" s="161">
        <f t="shared" si="173"/>
        <v>0</v>
      </c>
      <c r="O201" s="161">
        <f t="shared" si="173"/>
        <v>0</v>
      </c>
      <c r="P201" s="161">
        <f t="shared" si="173"/>
        <v>0</v>
      </c>
      <c r="Q201" s="161">
        <f t="shared" si="173"/>
        <v>0</v>
      </c>
      <c r="R201" s="161">
        <f t="shared" si="173"/>
        <v>0</v>
      </c>
      <c r="S201" s="161">
        <f t="shared" si="172"/>
        <v>0</v>
      </c>
      <c r="T201" s="161">
        <f t="shared" si="172"/>
        <v>0</v>
      </c>
      <c r="U201" s="161">
        <f t="shared" si="172"/>
        <v>0</v>
      </c>
      <c r="V201" s="161">
        <f t="shared" si="172"/>
        <v>0</v>
      </c>
      <c r="W201" s="161">
        <f t="shared" si="172"/>
        <v>0</v>
      </c>
      <c r="X201" s="161">
        <f t="shared" si="172"/>
        <v>0</v>
      </c>
      <c r="Y201" s="161">
        <f t="shared" si="172"/>
        <v>0</v>
      </c>
      <c r="Z201" s="161">
        <f t="shared" si="172"/>
        <v>0</v>
      </c>
      <c r="AA201" s="161">
        <f t="shared" si="172"/>
        <v>0</v>
      </c>
      <c r="AB201" s="161">
        <f t="shared" si="166"/>
        <v>0</v>
      </c>
      <c r="AC201" s="161">
        <f t="shared" si="167"/>
        <v>0</v>
      </c>
      <c r="AD201" s="161">
        <f t="shared" si="168"/>
        <v>0</v>
      </c>
      <c r="AE201" s="161">
        <f t="shared" si="169"/>
        <v>0</v>
      </c>
      <c r="AF201" s="174">
        <f t="shared" si="17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73"/>
        <v>0</v>
      </c>
      <c r="D202" s="161">
        <f t="shared" si="173"/>
        <v>0</v>
      </c>
      <c r="E202" s="161">
        <f t="shared" si="173"/>
        <v>0</v>
      </c>
      <c r="F202" s="161">
        <f t="shared" si="173"/>
        <v>0</v>
      </c>
      <c r="G202" s="161">
        <f t="shared" si="173"/>
        <v>0</v>
      </c>
      <c r="H202" s="161">
        <f t="shared" si="173"/>
        <v>0</v>
      </c>
      <c r="I202" s="161">
        <f t="shared" si="173"/>
        <v>0</v>
      </c>
      <c r="J202" s="161">
        <f t="shared" si="173"/>
        <v>0</v>
      </c>
      <c r="K202" s="161">
        <f t="shared" si="173"/>
        <v>0</v>
      </c>
      <c r="L202" s="161">
        <f t="shared" si="173"/>
        <v>0</v>
      </c>
      <c r="M202" s="161">
        <f t="shared" si="173"/>
        <v>0</v>
      </c>
      <c r="N202" s="161">
        <f t="shared" si="173"/>
        <v>0</v>
      </c>
      <c r="O202" s="161">
        <f t="shared" si="173"/>
        <v>0</v>
      </c>
      <c r="P202" s="161">
        <f t="shared" si="173"/>
        <v>0</v>
      </c>
      <c r="Q202" s="161">
        <f t="shared" si="173"/>
        <v>0</v>
      </c>
      <c r="R202" s="161">
        <f t="shared" si="173"/>
        <v>0</v>
      </c>
      <c r="S202" s="161">
        <f t="shared" si="172"/>
        <v>0</v>
      </c>
      <c r="T202" s="161">
        <f t="shared" si="172"/>
        <v>0</v>
      </c>
      <c r="U202" s="161">
        <f t="shared" si="172"/>
        <v>0</v>
      </c>
      <c r="V202" s="161">
        <f t="shared" si="172"/>
        <v>0</v>
      </c>
      <c r="W202" s="161">
        <f t="shared" si="172"/>
        <v>0</v>
      </c>
      <c r="X202" s="161">
        <f t="shared" si="172"/>
        <v>0</v>
      </c>
      <c r="Y202" s="161">
        <f t="shared" si="172"/>
        <v>0</v>
      </c>
      <c r="Z202" s="161">
        <f t="shared" si="172"/>
        <v>0</v>
      </c>
      <c r="AA202" s="161">
        <f t="shared" si="172"/>
        <v>0</v>
      </c>
      <c r="AB202" s="161">
        <f t="shared" si="166"/>
        <v>0</v>
      </c>
      <c r="AC202" s="161">
        <f t="shared" si="167"/>
        <v>0</v>
      </c>
      <c r="AD202" s="161">
        <f t="shared" si="168"/>
        <v>0</v>
      </c>
      <c r="AE202" s="161">
        <f t="shared" si="169"/>
        <v>0</v>
      </c>
      <c r="AF202" s="174">
        <f t="shared" si="17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73"/>
        <v>0</v>
      </c>
      <c r="D203" s="161">
        <f t="shared" si="173"/>
        <v>0</v>
      </c>
      <c r="E203" s="161">
        <f t="shared" si="173"/>
        <v>0</v>
      </c>
      <c r="F203" s="161">
        <f t="shared" si="173"/>
        <v>0</v>
      </c>
      <c r="G203" s="161">
        <f t="shared" si="173"/>
        <v>0</v>
      </c>
      <c r="H203" s="161">
        <f t="shared" si="173"/>
        <v>0</v>
      </c>
      <c r="I203" s="161">
        <f t="shared" si="173"/>
        <v>0</v>
      </c>
      <c r="J203" s="161">
        <f t="shared" si="173"/>
        <v>0</v>
      </c>
      <c r="K203" s="161">
        <f t="shared" si="173"/>
        <v>0</v>
      </c>
      <c r="L203" s="161">
        <f t="shared" si="173"/>
        <v>0</v>
      </c>
      <c r="M203" s="161">
        <f t="shared" si="173"/>
        <v>0</v>
      </c>
      <c r="N203" s="161">
        <f t="shared" si="173"/>
        <v>0</v>
      </c>
      <c r="O203" s="161">
        <f t="shared" si="173"/>
        <v>0</v>
      </c>
      <c r="P203" s="161">
        <f t="shared" si="173"/>
        <v>0</v>
      </c>
      <c r="Q203" s="161">
        <f t="shared" si="173"/>
        <v>0</v>
      </c>
      <c r="R203" s="161">
        <f t="shared" si="173"/>
        <v>0</v>
      </c>
      <c r="S203" s="161">
        <f t="shared" si="172"/>
        <v>0</v>
      </c>
      <c r="T203" s="161">
        <f t="shared" si="172"/>
        <v>0</v>
      </c>
      <c r="U203" s="161">
        <f t="shared" si="172"/>
        <v>0</v>
      </c>
      <c r="V203" s="161">
        <f t="shared" si="172"/>
        <v>0</v>
      </c>
      <c r="W203" s="161">
        <f t="shared" si="172"/>
        <v>0</v>
      </c>
      <c r="X203" s="161">
        <f t="shared" si="172"/>
        <v>0</v>
      </c>
      <c r="Y203" s="161">
        <f t="shared" si="172"/>
        <v>0</v>
      </c>
      <c r="Z203" s="161">
        <f t="shared" si="172"/>
        <v>0</v>
      </c>
      <c r="AA203" s="161">
        <f t="shared" si="172"/>
        <v>0</v>
      </c>
      <c r="AB203" s="161">
        <f t="shared" si="166"/>
        <v>0</v>
      </c>
      <c r="AC203" s="161">
        <f t="shared" si="167"/>
        <v>0</v>
      </c>
      <c r="AD203" s="161">
        <f t="shared" si="168"/>
        <v>0</v>
      </c>
      <c r="AE203" s="161">
        <f t="shared" si="169"/>
        <v>0</v>
      </c>
      <c r="AF203" s="174">
        <f t="shared" si="17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73"/>
        <v>0</v>
      </c>
      <c r="D204" s="161">
        <f t="shared" si="173"/>
        <v>0</v>
      </c>
      <c r="E204" s="161">
        <f t="shared" si="173"/>
        <v>0</v>
      </c>
      <c r="F204" s="161">
        <f t="shared" si="173"/>
        <v>0</v>
      </c>
      <c r="G204" s="161">
        <f t="shared" si="173"/>
        <v>0</v>
      </c>
      <c r="H204" s="161">
        <f t="shared" si="173"/>
        <v>0</v>
      </c>
      <c r="I204" s="161">
        <f t="shared" si="173"/>
        <v>0</v>
      </c>
      <c r="J204" s="161">
        <f t="shared" si="173"/>
        <v>0</v>
      </c>
      <c r="K204" s="161">
        <f t="shared" si="173"/>
        <v>0</v>
      </c>
      <c r="L204" s="161">
        <f t="shared" si="173"/>
        <v>0</v>
      </c>
      <c r="M204" s="161">
        <f t="shared" si="173"/>
        <v>0</v>
      </c>
      <c r="N204" s="161">
        <f t="shared" si="173"/>
        <v>0</v>
      </c>
      <c r="O204" s="161">
        <f t="shared" si="173"/>
        <v>0</v>
      </c>
      <c r="P204" s="161">
        <f t="shared" si="173"/>
        <v>0</v>
      </c>
      <c r="Q204" s="161">
        <f t="shared" si="173"/>
        <v>0</v>
      </c>
      <c r="R204" s="161">
        <f t="shared" si="173"/>
        <v>0</v>
      </c>
      <c r="S204" s="161">
        <f t="shared" si="172"/>
        <v>0</v>
      </c>
      <c r="T204" s="161">
        <f t="shared" si="172"/>
        <v>0</v>
      </c>
      <c r="U204" s="161">
        <f t="shared" si="172"/>
        <v>0</v>
      </c>
      <c r="V204" s="161">
        <f t="shared" si="172"/>
        <v>0</v>
      </c>
      <c r="W204" s="161">
        <f t="shared" si="172"/>
        <v>0</v>
      </c>
      <c r="X204" s="161">
        <f t="shared" si="172"/>
        <v>0</v>
      </c>
      <c r="Y204" s="161">
        <f t="shared" si="172"/>
        <v>0</v>
      </c>
      <c r="Z204" s="161">
        <f t="shared" si="172"/>
        <v>0</v>
      </c>
      <c r="AA204" s="161">
        <f t="shared" si="172"/>
        <v>0</v>
      </c>
      <c r="AB204" s="161">
        <f t="shared" si="166"/>
        <v>0</v>
      </c>
      <c r="AC204" s="161">
        <f t="shared" si="167"/>
        <v>0</v>
      </c>
      <c r="AD204" s="161">
        <f t="shared" si="168"/>
        <v>0</v>
      </c>
      <c r="AE204" s="161">
        <f t="shared" si="169"/>
        <v>0</v>
      </c>
      <c r="AF204" s="174">
        <f t="shared" si="17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73"/>
        <v>0</v>
      </c>
      <c r="D205" s="161">
        <f t="shared" si="173"/>
        <v>0</v>
      </c>
      <c r="E205" s="161">
        <f t="shared" si="173"/>
        <v>0</v>
      </c>
      <c r="F205" s="161">
        <f t="shared" si="173"/>
        <v>0</v>
      </c>
      <c r="G205" s="161">
        <f t="shared" si="173"/>
        <v>0</v>
      </c>
      <c r="H205" s="161">
        <f t="shared" si="173"/>
        <v>0</v>
      </c>
      <c r="I205" s="161">
        <f t="shared" si="173"/>
        <v>0</v>
      </c>
      <c r="J205" s="161">
        <f t="shared" si="173"/>
        <v>0</v>
      </c>
      <c r="K205" s="161">
        <f t="shared" si="173"/>
        <v>0</v>
      </c>
      <c r="L205" s="161">
        <f t="shared" si="173"/>
        <v>0</v>
      </c>
      <c r="M205" s="161">
        <f t="shared" si="173"/>
        <v>0</v>
      </c>
      <c r="N205" s="161">
        <f t="shared" si="173"/>
        <v>0</v>
      </c>
      <c r="O205" s="161">
        <f t="shared" si="173"/>
        <v>0</v>
      </c>
      <c r="P205" s="161">
        <f t="shared" si="173"/>
        <v>0</v>
      </c>
      <c r="Q205" s="161">
        <f t="shared" si="173"/>
        <v>0</v>
      </c>
      <c r="R205" s="161">
        <f t="shared" si="173"/>
        <v>0</v>
      </c>
      <c r="S205" s="161">
        <f t="shared" si="172"/>
        <v>0</v>
      </c>
      <c r="T205" s="161">
        <f t="shared" si="172"/>
        <v>0</v>
      </c>
      <c r="U205" s="161">
        <f t="shared" si="172"/>
        <v>0</v>
      </c>
      <c r="V205" s="161">
        <f t="shared" si="172"/>
        <v>0</v>
      </c>
      <c r="W205" s="161">
        <f t="shared" si="172"/>
        <v>0</v>
      </c>
      <c r="X205" s="161">
        <f t="shared" si="172"/>
        <v>0</v>
      </c>
      <c r="Y205" s="161">
        <f t="shared" si="172"/>
        <v>0</v>
      </c>
      <c r="Z205" s="161">
        <f t="shared" si="172"/>
        <v>0</v>
      </c>
      <c r="AA205" s="161">
        <f t="shared" si="172"/>
        <v>0</v>
      </c>
      <c r="AB205" s="161">
        <f t="shared" si="166"/>
        <v>0</v>
      </c>
      <c r="AC205" s="161">
        <f t="shared" si="167"/>
        <v>0</v>
      </c>
      <c r="AD205" s="161">
        <f t="shared" si="168"/>
        <v>0</v>
      </c>
      <c r="AE205" s="161">
        <f t="shared" si="169"/>
        <v>0</v>
      </c>
      <c r="AF205" s="174">
        <f t="shared" si="17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73"/>
        <v>0</v>
      </c>
      <c r="D206" s="161">
        <f t="shared" si="173"/>
        <v>0</v>
      </c>
      <c r="E206" s="161">
        <f t="shared" si="173"/>
        <v>0</v>
      </c>
      <c r="F206" s="161">
        <f t="shared" si="173"/>
        <v>0</v>
      </c>
      <c r="G206" s="161">
        <f t="shared" si="173"/>
        <v>0</v>
      </c>
      <c r="H206" s="161">
        <f t="shared" si="173"/>
        <v>0</v>
      </c>
      <c r="I206" s="161">
        <f t="shared" si="173"/>
        <v>0</v>
      </c>
      <c r="J206" s="161">
        <f t="shared" si="173"/>
        <v>0</v>
      </c>
      <c r="K206" s="161">
        <f t="shared" si="173"/>
        <v>0</v>
      </c>
      <c r="L206" s="161">
        <f t="shared" si="173"/>
        <v>0</v>
      </c>
      <c r="M206" s="161">
        <f t="shared" si="173"/>
        <v>0</v>
      </c>
      <c r="N206" s="161">
        <f t="shared" si="173"/>
        <v>0</v>
      </c>
      <c r="O206" s="161">
        <f t="shared" si="173"/>
        <v>0</v>
      </c>
      <c r="P206" s="161">
        <f t="shared" si="173"/>
        <v>0</v>
      </c>
      <c r="Q206" s="161">
        <f t="shared" si="173"/>
        <v>0</v>
      </c>
      <c r="R206" s="161">
        <f t="shared" si="173"/>
        <v>0</v>
      </c>
      <c r="S206" s="161">
        <f t="shared" si="172"/>
        <v>0</v>
      </c>
      <c r="T206" s="161">
        <f t="shared" si="172"/>
        <v>0</v>
      </c>
      <c r="U206" s="161">
        <f t="shared" si="172"/>
        <v>0</v>
      </c>
      <c r="V206" s="161">
        <f t="shared" si="172"/>
        <v>0</v>
      </c>
      <c r="W206" s="161">
        <f t="shared" si="172"/>
        <v>0</v>
      </c>
      <c r="X206" s="161">
        <f t="shared" si="172"/>
        <v>0</v>
      </c>
      <c r="Y206" s="161">
        <f t="shared" si="172"/>
        <v>0</v>
      </c>
      <c r="Z206" s="161">
        <f t="shared" si="172"/>
        <v>0</v>
      </c>
      <c r="AA206" s="161">
        <f t="shared" si="172"/>
        <v>0</v>
      </c>
      <c r="AB206" s="161">
        <f t="shared" si="166"/>
        <v>0</v>
      </c>
      <c r="AC206" s="161">
        <f t="shared" si="167"/>
        <v>0</v>
      </c>
      <c r="AD206" s="161">
        <f t="shared" si="168"/>
        <v>0</v>
      </c>
      <c r="AE206" s="161">
        <f t="shared" si="169"/>
        <v>0</v>
      </c>
      <c r="AF206" s="174">
        <f t="shared" si="17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73"/>
        <v>0</v>
      </c>
      <c r="D207" s="161">
        <f t="shared" si="173"/>
        <v>0</v>
      </c>
      <c r="E207" s="161">
        <f t="shared" si="173"/>
        <v>0</v>
      </c>
      <c r="F207" s="161">
        <f t="shared" si="173"/>
        <v>0</v>
      </c>
      <c r="G207" s="161">
        <f t="shared" si="173"/>
        <v>0</v>
      </c>
      <c r="H207" s="161">
        <f t="shared" si="173"/>
        <v>0</v>
      </c>
      <c r="I207" s="161">
        <f t="shared" si="173"/>
        <v>0</v>
      </c>
      <c r="J207" s="161">
        <f t="shared" si="173"/>
        <v>0</v>
      </c>
      <c r="K207" s="161">
        <f t="shared" si="173"/>
        <v>0</v>
      </c>
      <c r="L207" s="161">
        <f t="shared" si="173"/>
        <v>0</v>
      </c>
      <c r="M207" s="161">
        <f t="shared" si="173"/>
        <v>0</v>
      </c>
      <c r="N207" s="161">
        <f t="shared" si="173"/>
        <v>0</v>
      </c>
      <c r="O207" s="161">
        <f t="shared" si="173"/>
        <v>0</v>
      </c>
      <c r="P207" s="161">
        <f t="shared" si="173"/>
        <v>0</v>
      </c>
      <c r="Q207" s="161">
        <f t="shared" si="173"/>
        <v>0</v>
      </c>
      <c r="R207" s="161">
        <f t="shared" si="173"/>
        <v>0</v>
      </c>
      <c r="S207" s="161">
        <f t="shared" si="172"/>
        <v>0</v>
      </c>
      <c r="T207" s="161">
        <f t="shared" si="172"/>
        <v>0</v>
      </c>
      <c r="U207" s="161">
        <f t="shared" si="172"/>
        <v>0</v>
      </c>
      <c r="V207" s="161">
        <f t="shared" si="172"/>
        <v>0</v>
      </c>
      <c r="W207" s="161">
        <f t="shared" si="172"/>
        <v>0</v>
      </c>
      <c r="X207" s="161">
        <f t="shared" si="172"/>
        <v>0</v>
      </c>
      <c r="Y207" s="161">
        <f t="shared" si="172"/>
        <v>0</v>
      </c>
      <c r="Z207" s="161">
        <f t="shared" si="172"/>
        <v>0</v>
      </c>
      <c r="AA207" s="161">
        <f t="shared" si="172"/>
        <v>0</v>
      </c>
      <c r="AB207" s="161">
        <f t="shared" si="166"/>
        <v>0</v>
      </c>
      <c r="AC207" s="161">
        <f t="shared" si="167"/>
        <v>0</v>
      </c>
      <c r="AD207" s="161">
        <f t="shared" si="168"/>
        <v>0</v>
      </c>
      <c r="AE207" s="161">
        <f t="shared" si="169"/>
        <v>0</v>
      </c>
      <c r="AF207" s="174">
        <f t="shared" si="17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73"/>
        <v>0</v>
      </c>
      <c r="D208" s="161">
        <f t="shared" si="173"/>
        <v>0</v>
      </c>
      <c r="E208" s="161">
        <f t="shared" si="173"/>
        <v>0</v>
      </c>
      <c r="F208" s="161">
        <f t="shared" si="173"/>
        <v>0</v>
      </c>
      <c r="G208" s="161">
        <f t="shared" si="173"/>
        <v>0</v>
      </c>
      <c r="H208" s="161">
        <f t="shared" si="173"/>
        <v>0</v>
      </c>
      <c r="I208" s="161">
        <f t="shared" si="173"/>
        <v>0</v>
      </c>
      <c r="J208" s="161">
        <f t="shared" si="173"/>
        <v>0</v>
      </c>
      <c r="K208" s="161">
        <f t="shared" si="173"/>
        <v>0</v>
      </c>
      <c r="L208" s="161">
        <f t="shared" si="173"/>
        <v>0</v>
      </c>
      <c r="M208" s="161">
        <f t="shared" si="173"/>
        <v>0</v>
      </c>
      <c r="N208" s="161">
        <f t="shared" si="173"/>
        <v>0</v>
      </c>
      <c r="O208" s="161">
        <f t="shared" si="173"/>
        <v>0</v>
      </c>
      <c r="P208" s="161">
        <f t="shared" si="173"/>
        <v>0</v>
      </c>
      <c r="Q208" s="161">
        <f t="shared" si="173"/>
        <v>0</v>
      </c>
      <c r="R208" s="161">
        <f t="shared" si="173"/>
        <v>0</v>
      </c>
      <c r="S208" s="161">
        <f t="shared" si="172"/>
        <v>0</v>
      </c>
      <c r="T208" s="161">
        <f t="shared" si="172"/>
        <v>0</v>
      </c>
      <c r="U208" s="161">
        <f t="shared" si="172"/>
        <v>0</v>
      </c>
      <c r="V208" s="161">
        <f t="shared" si="172"/>
        <v>0</v>
      </c>
      <c r="W208" s="161">
        <f t="shared" si="172"/>
        <v>0</v>
      </c>
      <c r="X208" s="161">
        <f t="shared" si="172"/>
        <v>0</v>
      </c>
      <c r="Y208" s="161">
        <f t="shared" si="172"/>
        <v>0</v>
      </c>
      <c r="Z208" s="161">
        <f t="shared" si="172"/>
        <v>0</v>
      </c>
      <c r="AA208" s="161">
        <f t="shared" si="172"/>
        <v>0</v>
      </c>
      <c r="AB208" s="161">
        <f t="shared" si="166"/>
        <v>0</v>
      </c>
      <c r="AC208" s="161">
        <f t="shared" si="167"/>
        <v>0</v>
      </c>
      <c r="AD208" s="161">
        <f t="shared" si="168"/>
        <v>0</v>
      </c>
      <c r="AE208" s="161">
        <f t="shared" si="169"/>
        <v>0</v>
      </c>
      <c r="AF208" s="174">
        <f t="shared" si="17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73"/>
        <v>0</v>
      </c>
      <c r="D209" s="161">
        <f t="shared" si="173"/>
        <v>0</v>
      </c>
      <c r="E209" s="161">
        <f t="shared" si="173"/>
        <v>0</v>
      </c>
      <c r="F209" s="161">
        <f t="shared" si="173"/>
        <v>0</v>
      </c>
      <c r="G209" s="161">
        <f t="shared" si="173"/>
        <v>0</v>
      </c>
      <c r="H209" s="161">
        <f t="shared" si="173"/>
        <v>0</v>
      </c>
      <c r="I209" s="161">
        <f t="shared" si="173"/>
        <v>0</v>
      </c>
      <c r="J209" s="161">
        <f t="shared" si="173"/>
        <v>0</v>
      </c>
      <c r="K209" s="161">
        <f t="shared" si="173"/>
        <v>0</v>
      </c>
      <c r="L209" s="161">
        <f t="shared" si="173"/>
        <v>0</v>
      </c>
      <c r="M209" s="161">
        <f t="shared" si="173"/>
        <v>0</v>
      </c>
      <c r="N209" s="161">
        <f t="shared" si="173"/>
        <v>0</v>
      </c>
      <c r="O209" s="161">
        <f t="shared" si="173"/>
        <v>0</v>
      </c>
      <c r="P209" s="161">
        <f t="shared" si="173"/>
        <v>0</v>
      </c>
      <c r="Q209" s="161">
        <f t="shared" si="173"/>
        <v>0</v>
      </c>
      <c r="R209" s="161">
        <f t="shared" si="173"/>
        <v>0</v>
      </c>
      <c r="S209" s="161">
        <f t="shared" si="172"/>
        <v>0</v>
      </c>
      <c r="T209" s="161">
        <f t="shared" si="172"/>
        <v>0</v>
      </c>
      <c r="U209" s="161">
        <f t="shared" si="172"/>
        <v>0</v>
      </c>
      <c r="V209" s="161">
        <f t="shared" si="172"/>
        <v>0</v>
      </c>
      <c r="W209" s="161">
        <f t="shared" si="172"/>
        <v>0</v>
      </c>
      <c r="X209" s="161">
        <f t="shared" si="172"/>
        <v>0</v>
      </c>
      <c r="Y209" s="161">
        <f t="shared" si="172"/>
        <v>0</v>
      </c>
      <c r="Z209" s="161">
        <f t="shared" si="172"/>
        <v>0</v>
      </c>
      <c r="AA209" s="161">
        <f t="shared" si="172"/>
        <v>0</v>
      </c>
      <c r="AB209" s="161">
        <f t="shared" si="166"/>
        <v>0</v>
      </c>
      <c r="AC209" s="161">
        <f t="shared" si="167"/>
        <v>0</v>
      </c>
      <c r="AD209" s="161">
        <f t="shared" si="168"/>
        <v>0</v>
      </c>
      <c r="AE209" s="161">
        <f t="shared" si="169"/>
        <v>0</v>
      </c>
      <c r="AF209" s="174">
        <f t="shared" si="17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73"/>
        <v>0</v>
      </c>
      <c r="D210" s="161">
        <f t="shared" si="173"/>
        <v>0</v>
      </c>
      <c r="E210" s="161">
        <f t="shared" si="173"/>
        <v>0</v>
      </c>
      <c r="F210" s="161">
        <f t="shared" si="173"/>
        <v>0</v>
      </c>
      <c r="G210" s="161">
        <f t="shared" si="173"/>
        <v>0</v>
      </c>
      <c r="H210" s="161">
        <f t="shared" si="173"/>
        <v>0</v>
      </c>
      <c r="I210" s="161">
        <f t="shared" si="173"/>
        <v>0</v>
      </c>
      <c r="J210" s="161">
        <f t="shared" si="173"/>
        <v>0</v>
      </c>
      <c r="K210" s="161">
        <f t="shared" si="173"/>
        <v>0</v>
      </c>
      <c r="L210" s="161">
        <f t="shared" si="173"/>
        <v>0</v>
      </c>
      <c r="M210" s="161">
        <f t="shared" si="173"/>
        <v>0</v>
      </c>
      <c r="N210" s="161">
        <f t="shared" si="173"/>
        <v>0</v>
      </c>
      <c r="O210" s="161">
        <f t="shared" si="173"/>
        <v>0</v>
      </c>
      <c r="P210" s="161">
        <f t="shared" si="173"/>
        <v>0</v>
      </c>
      <c r="Q210" s="161">
        <f t="shared" si="173"/>
        <v>0</v>
      </c>
      <c r="R210" s="161">
        <f t="shared" si="173"/>
        <v>0</v>
      </c>
      <c r="S210" s="161">
        <f t="shared" si="172"/>
        <v>0</v>
      </c>
      <c r="T210" s="161">
        <f t="shared" si="172"/>
        <v>0</v>
      </c>
      <c r="U210" s="161">
        <f t="shared" si="172"/>
        <v>0</v>
      </c>
      <c r="V210" s="161">
        <f t="shared" si="172"/>
        <v>0</v>
      </c>
      <c r="W210" s="161">
        <f t="shared" si="172"/>
        <v>0</v>
      </c>
      <c r="X210" s="161">
        <f t="shared" si="172"/>
        <v>0</v>
      </c>
      <c r="Y210" s="161">
        <f t="shared" si="172"/>
        <v>0</v>
      </c>
      <c r="Z210" s="161">
        <f t="shared" si="172"/>
        <v>0</v>
      </c>
      <c r="AA210" s="161">
        <f t="shared" si="172"/>
        <v>0</v>
      </c>
      <c r="AB210" s="161">
        <f t="shared" si="166"/>
        <v>0</v>
      </c>
      <c r="AC210" s="161">
        <f t="shared" si="167"/>
        <v>0</v>
      </c>
      <c r="AD210" s="161">
        <f t="shared" si="168"/>
        <v>0</v>
      </c>
      <c r="AE210" s="161">
        <f t="shared" si="169"/>
        <v>0</v>
      </c>
      <c r="AF210" s="174">
        <f t="shared" si="17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73"/>
        <v>0</v>
      </c>
      <c r="D211" s="161">
        <f t="shared" si="173"/>
        <v>0</v>
      </c>
      <c r="E211" s="161">
        <f t="shared" si="173"/>
        <v>0</v>
      </c>
      <c r="F211" s="161">
        <f t="shared" si="173"/>
        <v>0</v>
      </c>
      <c r="G211" s="161">
        <f t="shared" si="173"/>
        <v>0</v>
      </c>
      <c r="H211" s="161">
        <f t="shared" si="173"/>
        <v>0</v>
      </c>
      <c r="I211" s="161">
        <f t="shared" si="173"/>
        <v>0</v>
      </c>
      <c r="J211" s="161">
        <f t="shared" si="173"/>
        <v>0</v>
      </c>
      <c r="K211" s="161">
        <f t="shared" si="173"/>
        <v>0</v>
      </c>
      <c r="L211" s="161">
        <f t="shared" si="173"/>
        <v>0</v>
      </c>
      <c r="M211" s="161">
        <f t="shared" si="173"/>
        <v>0</v>
      </c>
      <c r="N211" s="161">
        <f t="shared" si="173"/>
        <v>0</v>
      </c>
      <c r="O211" s="161">
        <f t="shared" si="173"/>
        <v>0</v>
      </c>
      <c r="P211" s="161">
        <f t="shared" si="173"/>
        <v>0</v>
      </c>
      <c r="Q211" s="161">
        <f t="shared" si="173"/>
        <v>0</v>
      </c>
      <c r="R211" s="161">
        <f t="shared" si="173"/>
        <v>0</v>
      </c>
      <c r="S211" s="161">
        <f t="shared" si="172"/>
        <v>0</v>
      </c>
      <c r="T211" s="161">
        <f t="shared" si="172"/>
        <v>0</v>
      </c>
      <c r="U211" s="161">
        <f t="shared" si="172"/>
        <v>0</v>
      </c>
      <c r="V211" s="161">
        <f t="shared" si="172"/>
        <v>0</v>
      </c>
      <c r="W211" s="161">
        <f t="shared" si="172"/>
        <v>0</v>
      </c>
      <c r="X211" s="161">
        <f t="shared" si="172"/>
        <v>0</v>
      </c>
      <c r="Y211" s="161">
        <f t="shared" si="172"/>
        <v>0</v>
      </c>
      <c r="Z211" s="161">
        <f t="shared" si="172"/>
        <v>0</v>
      </c>
      <c r="AA211" s="161">
        <f t="shared" si="172"/>
        <v>0</v>
      </c>
      <c r="AB211" s="161">
        <f t="shared" si="166"/>
        <v>0</v>
      </c>
      <c r="AC211" s="161">
        <f t="shared" si="167"/>
        <v>0</v>
      </c>
      <c r="AD211" s="161">
        <f t="shared" si="168"/>
        <v>0</v>
      </c>
      <c r="AE211" s="161">
        <f t="shared" si="169"/>
        <v>0</v>
      </c>
      <c r="AF211" s="174">
        <f t="shared" si="17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73"/>
        <v>0</v>
      </c>
      <c r="D212" s="161">
        <f t="shared" si="173"/>
        <v>0</v>
      </c>
      <c r="E212" s="161">
        <f t="shared" si="173"/>
        <v>0</v>
      </c>
      <c r="F212" s="161">
        <f t="shared" si="173"/>
        <v>0</v>
      </c>
      <c r="G212" s="161">
        <f t="shared" si="173"/>
        <v>0</v>
      </c>
      <c r="H212" s="161">
        <f t="shared" si="173"/>
        <v>0</v>
      </c>
      <c r="I212" s="161">
        <f t="shared" si="173"/>
        <v>0</v>
      </c>
      <c r="J212" s="161">
        <f t="shared" si="173"/>
        <v>0</v>
      </c>
      <c r="K212" s="161">
        <f t="shared" si="173"/>
        <v>0</v>
      </c>
      <c r="L212" s="161">
        <f t="shared" si="173"/>
        <v>0</v>
      </c>
      <c r="M212" s="161">
        <f t="shared" si="173"/>
        <v>0</v>
      </c>
      <c r="N212" s="161">
        <f t="shared" si="173"/>
        <v>0</v>
      </c>
      <c r="O212" s="161">
        <f t="shared" si="173"/>
        <v>0</v>
      </c>
      <c r="P212" s="161">
        <f t="shared" si="173"/>
        <v>0</v>
      </c>
      <c r="Q212" s="161">
        <f t="shared" si="173"/>
        <v>0</v>
      </c>
      <c r="R212" s="161">
        <f t="shared" si="173"/>
        <v>0</v>
      </c>
      <c r="S212" s="161">
        <f t="shared" si="172"/>
        <v>0</v>
      </c>
      <c r="T212" s="161">
        <f t="shared" si="172"/>
        <v>0</v>
      </c>
      <c r="U212" s="161">
        <f t="shared" si="172"/>
        <v>0</v>
      </c>
      <c r="V212" s="161">
        <f t="shared" si="172"/>
        <v>0</v>
      </c>
      <c r="W212" s="161">
        <f t="shared" si="172"/>
        <v>0</v>
      </c>
      <c r="X212" s="161">
        <f t="shared" si="172"/>
        <v>0</v>
      </c>
      <c r="Y212" s="161">
        <f t="shared" si="172"/>
        <v>0</v>
      </c>
      <c r="Z212" s="161">
        <f t="shared" si="172"/>
        <v>0</v>
      </c>
      <c r="AA212" s="161">
        <f t="shared" si="172"/>
        <v>0</v>
      </c>
      <c r="AB212" s="161">
        <f t="shared" si="166"/>
        <v>0</v>
      </c>
      <c r="AC212" s="161">
        <f t="shared" si="167"/>
        <v>0</v>
      </c>
      <c r="AD212" s="161">
        <f t="shared" si="168"/>
        <v>0</v>
      </c>
      <c r="AE212" s="161">
        <f t="shared" si="169"/>
        <v>0</v>
      </c>
      <c r="AF212" s="174">
        <f t="shared" si="17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73"/>
        <v>0</v>
      </c>
      <c r="D213" s="161">
        <f t="shared" si="173"/>
        <v>0</v>
      </c>
      <c r="E213" s="161">
        <f t="shared" si="173"/>
        <v>0</v>
      </c>
      <c r="F213" s="161">
        <f t="shared" si="173"/>
        <v>0</v>
      </c>
      <c r="G213" s="161">
        <f t="shared" si="173"/>
        <v>0</v>
      </c>
      <c r="H213" s="161">
        <f t="shared" si="173"/>
        <v>0</v>
      </c>
      <c r="I213" s="161">
        <f t="shared" si="173"/>
        <v>0</v>
      </c>
      <c r="J213" s="161">
        <f t="shared" si="173"/>
        <v>0</v>
      </c>
      <c r="K213" s="161">
        <f t="shared" si="173"/>
        <v>0</v>
      </c>
      <c r="L213" s="161">
        <f t="shared" si="173"/>
        <v>0</v>
      </c>
      <c r="M213" s="161">
        <f t="shared" si="173"/>
        <v>0</v>
      </c>
      <c r="N213" s="161">
        <f t="shared" si="173"/>
        <v>0</v>
      </c>
      <c r="O213" s="161">
        <f t="shared" si="173"/>
        <v>0</v>
      </c>
      <c r="P213" s="161">
        <f t="shared" si="173"/>
        <v>0</v>
      </c>
      <c r="Q213" s="161">
        <f t="shared" si="173"/>
        <v>0</v>
      </c>
      <c r="R213" s="161">
        <f t="shared" si="173"/>
        <v>0</v>
      </c>
      <c r="S213" s="161">
        <f t="shared" si="172"/>
        <v>0</v>
      </c>
      <c r="T213" s="161">
        <f t="shared" si="172"/>
        <v>0</v>
      </c>
      <c r="U213" s="161">
        <f t="shared" si="172"/>
        <v>0</v>
      </c>
      <c r="V213" s="161">
        <f t="shared" si="172"/>
        <v>0</v>
      </c>
      <c r="W213" s="161">
        <f t="shared" si="172"/>
        <v>0</v>
      </c>
      <c r="X213" s="161">
        <f t="shared" si="172"/>
        <v>0</v>
      </c>
      <c r="Y213" s="161">
        <f t="shared" si="172"/>
        <v>0</v>
      </c>
      <c r="Z213" s="161">
        <f t="shared" si="172"/>
        <v>0</v>
      </c>
      <c r="AA213" s="161">
        <f t="shared" si="172"/>
        <v>0</v>
      </c>
      <c r="AB213" s="161">
        <f t="shared" si="166"/>
        <v>0</v>
      </c>
      <c r="AC213" s="161">
        <f t="shared" si="167"/>
        <v>0</v>
      </c>
      <c r="AD213" s="161">
        <f t="shared" si="168"/>
        <v>0</v>
      </c>
      <c r="AE213" s="161">
        <f t="shared" si="169"/>
        <v>0</v>
      </c>
      <c r="AF213" s="174">
        <f t="shared" si="17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73"/>
        <v>0</v>
      </c>
      <c r="D214" s="161">
        <f t="shared" si="173"/>
        <v>0</v>
      </c>
      <c r="E214" s="161">
        <f t="shared" si="173"/>
        <v>0</v>
      </c>
      <c r="F214" s="161">
        <f t="shared" si="173"/>
        <v>0</v>
      </c>
      <c r="G214" s="161">
        <f t="shared" si="173"/>
        <v>0</v>
      </c>
      <c r="H214" s="161">
        <f t="shared" si="173"/>
        <v>0</v>
      </c>
      <c r="I214" s="161">
        <f t="shared" si="173"/>
        <v>0</v>
      </c>
      <c r="J214" s="161">
        <f t="shared" si="173"/>
        <v>0</v>
      </c>
      <c r="K214" s="161">
        <f t="shared" si="173"/>
        <v>0</v>
      </c>
      <c r="L214" s="161">
        <f t="shared" si="173"/>
        <v>0</v>
      </c>
      <c r="M214" s="161">
        <f t="shared" si="173"/>
        <v>0</v>
      </c>
      <c r="N214" s="161">
        <f t="shared" si="173"/>
        <v>0</v>
      </c>
      <c r="O214" s="161">
        <f t="shared" si="173"/>
        <v>0</v>
      </c>
      <c r="P214" s="161">
        <f t="shared" si="173"/>
        <v>0</v>
      </c>
      <c r="Q214" s="161">
        <f t="shared" si="173"/>
        <v>0</v>
      </c>
      <c r="R214" s="161">
        <f t="shared" si="173"/>
        <v>0</v>
      </c>
      <c r="S214" s="161">
        <f t="shared" si="172"/>
        <v>0</v>
      </c>
      <c r="T214" s="161">
        <f t="shared" si="172"/>
        <v>0</v>
      </c>
      <c r="U214" s="161">
        <f t="shared" si="172"/>
        <v>0</v>
      </c>
      <c r="V214" s="161">
        <f t="shared" si="172"/>
        <v>0</v>
      </c>
      <c r="W214" s="161">
        <f t="shared" si="172"/>
        <v>0</v>
      </c>
      <c r="X214" s="161">
        <f t="shared" si="172"/>
        <v>0</v>
      </c>
      <c r="Y214" s="161">
        <f t="shared" si="172"/>
        <v>0</v>
      </c>
      <c r="Z214" s="161">
        <f t="shared" si="172"/>
        <v>0</v>
      </c>
      <c r="AA214" s="161">
        <f t="shared" si="172"/>
        <v>0</v>
      </c>
      <c r="AB214" s="161">
        <f t="shared" si="166"/>
        <v>0</v>
      </c>
      <c r="AC214" s="161">
        <f t="shared" si="167"/>
        <v>0</v>
      </c>
      <c r="AD214" s="161">
        <f t="shared" si="168"/>
        <v>0</v>
      </c>
      <c r="AE214" s="161">
        <f t="shared" si="169"/>
        <v>0</v>
      </c>
      <c r="AF214" s="174">
        <f t="shared" si="17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73"/>
        <v>0</v>
      </c>
      <c r="D215" s="161">
        <f t="shared" si="173"/>
        <v>0</v>
      </c>
      <c r="E215" s="161">
        <f t="shared" si="173"/>
        <v>0</v>
      </c>
      <c r="F215" s="161">
        <f t="shared" si="173"/>
        <v>0</v>
      </c>
      <c r="G215" s="161">
        <f t="shared" si="173"/>
        <v>0</v>
      </c>
      <c r="H215" s="161">
        <f t="shared" si="173"/>
        <v>0</v>
      </c>
      <c r="I215" s="161">
        <f t="shared" si="173"/>
        <v>0</v>
      </c>
      <c r="J215" s="161">
        <f t="shared" si="173"/>
        <v>0</v>
      </c>
      <c r="K215" s="161">
        <f t="shared" si="173"/>
        <v>0</v>
      </c>
      <c r="L215" s="161">
        <f t="shared" si="173"/>
        <v>0</v>
      </c>
      <c r="M215" s="161">
        <f t="shared" si="173"/>
        <v>0</v>
      </c>
      <c r="N215" s="161">
        <f t="shared" si="173"/>
        <v>0</v>
      </c>
      <c r="O215" s="161">
        <f t="shared" si="173"/>
        <v>0</v>
      </c>
      <c r="P215" s="161">
        <f t="shared" si="173"/>
        <v>0</v>
      </c>
      <c r="Q215" s="161">
        <f t="shared" si="173"/>
        <v>0</v>
      </c>
      <c r="R215" s="161">
        <f t="shared" si="173"/>
        <v>0</v>
      </c>
      <c r="S215" s="161">
        <f t="shared" si="172"/>
        <v>0</v>
      </c>
      <c r="T215" s="161">
        <f t="shared" si="172"/>
        <v>0</v>
      </c>
      <c r="U215" s="161">
        <f t="shared" si="172"/>
        <v>0</v>
      </c>
      <c r="V215" s="161">
        <f t="shared" si="172"/>
        <v>0</v>
      </c>
      <c r="W215" s="161">
        <f t="shared" si="172"/>
        <v>0</v>
      </c>
      <c r="X215" s="161">
        <f t="shared" si="172"/>
        <v>0</v>
      </c>
      <c r="Y215" s="161">
        <f t="shared" si="172"/>
        <v>0</v>
      </c>
      <c r="Z215" s="161">
        <f t="shared" si="172"/>
        <v>0</v>
      </c>
      <c r="AA215" s="161">
        <f t="shared" si="172"/>
        <v>0</v>
      </c>
      <c r="AB215" s="161">
        <f t="shared" si="166"/>
        <v>0</v>
      </c>
      <c r="AC215" s="161">
        <f t="shared" si="167"/>
        <v>0</v>
      </c>
      <c r="AD215" s="161">
        <f t="shared" si="168"/>
        <v>0</v>
      </c>
      <c r="AE215" s="161">
        <f t="shared" si="169"/>
        <v>0</v>
      </c>
      <c r="AF215" s="174">
        <f t="shared" si="17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73"/>
        <v>0</v>
      </c>
      <c r="D216" s="161">
        <f t="shared" si="173"/>
        <v>0</v>
      </c>
      <c r="E216" s="161">
        <f t="shared" si="173"/>
        <v>0</v>
      </c>
      <c r="F216" s="161">
        <f t="shared" si="173"/>
        <v>0</v>
      </c>
      <c r="G216" s="161">
        <f t="shared" si="173"/>
        <v>0</v>
      </c>
      <c r="H216" s="161">
        <f t="shared" si="173"/>
        <v>0</v>
      </c>
      <c r="I216" s="161">
        <f t="shared" si="173"/>
        <v>0</v>
      </c>
      <c r="J216" s="161">
        <f t="shared" si="173"/>
        <v>0</v>
      </c>
      <c r="K216" s="161">
        <f t="shared" si="173"/>
        <v>0</v>
      </c>
      <c r="L216" s="161">
        <f t="shared" si="173"/>
        <v>0</v>
      </c>
      <c r="M216" s="161">
        <f t="shared" si="173"/>
        <v>0</v>
      </c>
      <c r="N216" s="161">
        <f t="shared" si="173"/>
        <v>0</v>
      </c>
      <c r="O216" s="161">
        <f t="shared" si="173"/>
        <v>0</v>
      </c>
      <c r="P216" s="161">
        <f t="shared" si="173"/>
        <v>0</v>
      </c>
      <c r="Q216" s="161">
        <f t="shared" si="173"/>
        <v>0</v>
      </c>
      <c r="R216" s="161">
        <f t="shared" ref="R216:AF231" si="174">Q216</f>
        <v>0</v>
      </c>
      <c r="S216" s="161">
        <f t="shared" si="174"/>
        <v>0</v>
      </c>
      <c r="T216" s="161">
        <f t="shared" si="174"/>
        <v>0</v>
      </c>
      <c r="U216" s="161">
        <f t="shared" si="174"/>
        <v>0</v>
      </c>
      <c r="V216" s="161">
        <f t="shared" si="174"/>
        <v>0</v>
      </c>
      <c r="W216" s="161">
        <f t="shared" si="174"/>
        <v>0</v>
      </c>
      <c r="X216" s="161">
        <f t="shared" si="174"/>
        <v>0</v>
      </c>
      <c r="Y216" s="161">
        <f t="shared" si="174"/>
        <v>0</v>
      </c>
      <c r="Z216" s="161">
        <f t="shared" si="174"/>
        <v>0</v>
      </c>
      <c r="AA216" s="161">
        <f t="shared" si="174"/>
        <v>0</v>
      </c>
      <c r="AB216" s="161">
        <f t="shared" si="166"/>
        <v>0</v>
      </c>
      <c r="AC216" s="161">
        <f t="shared" si="167"/>
        <v>0</v>
      </c>
      <c r="AD216" s="161">
        <f t="shared" si="168"/>
        <v>0</v>
      </c>
      <c r="AE216" s="161">
        <f t="shared" si="169"/>
        <v>0</v>
      </c>
      <c r="AF216" s="174">
        <f t="shared" si="174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75">B217</f>
        <v>0</v>
      </c>
      <c r="D217" s="161">
        <f t="shared" si="175"/>
        <v>0</v>
      </c>
      <c r="E217" s="161">
        <f t="shared" si="175"/>
        <v>0</v>
      </c>
      <c r="F217" s="161">
        <f t="shared" si="175"/>
        <v>0</v>
      </c>
      <c r="G217" s="161">
        <f t="shared" si="175"/>
        <v>0</v>
      </c>
      <c r="H217" s="161">
        <f t="shared" si="175"/>
        <v>0</v>
      </c>
      <c r="I217" s="161">
        <f t="shared" si="175"/>
        <v>0</v>
      </c>
      <c r="J217" s="161">
        <f t="shared" si="175"/>
        <v>0</v>
      </c>
      <c r="K217" s="161">
        <f t="shared" si="175"/>
        <v>0</v>
      </c>
      <c r="L217" s="161">
        <f t="shared" si="175"/>
        <v>0</v>
      </c>
      <c r="M217" s="161">
        <f t="shared" si="175"/>
        <v>0</v>
      </c>
      <c r="N217" s="161">
        <f t="shared" si="175"/>
        <v>0</v>
      </c>
      <c r="O217" s="161">
        <f t="shared" si="175"/>
        <v>0</v>
      </c>
      <c r="P217" s="161">
        <f t="shared" si="175"/>
        <v>0</v>
      </c>
      <c r="Q217" s="161">
        <f t="shared" si="175"/>
        <v>0</v>
      </c>
      <c r="R217" s="161">
        <f t="shared" si="175"/>
        <v>0</v>
      </c>
      <c r="S217" s="161">
        <f t="shared" si="174"/>
        <v>0</v>
      </c>
      <c r="T217" s="161">
        <f t="shared" si="174"/>
        <v>0</v>
      </c>
      <c r="U217" s="161">
        <f t="shared" si="174"/>
        <v>0</v>
      </c>
      <c r="V217" s="161">
        <f t="shared" si="174"/>
        <v>0</v>
      </c>
      <c r="W217" s="161">
        <f t="shared" si="174"/>
        <v>0</v>
      </c>
      <c r="X217" s="161">
        <f t="shared" si="174"/>
        <v>0</v>
      </c>
      <c r="Y217" s="161">
        <f t="shared" si="174"/>
        <v>0</v>
      </c>
      <c r="Z217" s="161">
        <f t="shared" si="174"/>
        <v>0</v>
      </c>
      <c r="AA217" s="161">
        <f t="shared" si="174"/>
        <v>0</v>
      </c>
      <c r="AB217" s="161">
        <f t="shared" si="166"/>
        <v>0</v>
      </c>
      <c r="AC217" s="161">
        <f t="shared" si="167"/>
        <v>0</v>
      </c>
      <c r="AD217" s="161">
        <f t="shared" si="168"/>
        <v>0</v>
      </c>
      <c r="AE217" s="161">
        <f t="shared" si="169"/>
        <v>0</v>
      </c>
      <c r="AF217" s="174">
        <f t="shared" si="174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75"/>
        <v>0</v>
      </c>
      <c r="D218" s="161">
        <f t="shared" si="175"/>
        <v>0</v>
      </c>
      <c r="E218" s="161">
        <f t="shared" si="175"/>
        <v>0</v>
      </c>
      <c r="F218" s="161">
        <f t="shared" si="175"/>
        <v>0</v>
      </c>
      <c r="G218" s="161">
        <f t="shared" si="175"/>
        <v>0</v>
      </c>
      <c r="H218" s="161">
        <f t="shared" si="175"/>
        <v>0</v>
      </c>
      <c r="I218" s="161">
        <f t="shared" si="175"/>
        <v>0</v>
      </c>
      <c r="J218" s="161">
        <f t="shared" si="175"/>
        <v>0</v>
      </c>
      <c r="K218" s="161">
        <f t="shared" si="175"/>
        <v>0</v>
      </c>
      <c r="L218" s="161">
        <f t="shared" si="175"/>
        <v>0</v>
      </c>
      <c r="M218" s="161">
        <f t="shared" si="175"/>
        <v>0</v>
      </c>
      <c r="N218" s="161">
        <f t="shared" si="175"/>
        <v>0</v>
      </c>
      <c r="O218" s="161">
        <f t="shared" si="175"/>
        <v>0</v>
      </c>
      <c r="P218" s="161">
        <f t="shared" si="175"/>
        <v>0</v>
      </c>
      <c r="Q218" s="161">
        <f t="shared" si="175"/>
        <v>0</v>
      </c>
      <c r="R218" s="161">
        <f t="shared" si="175"/>
        <v>0</v>
      </c>
      <c r="S218" s="161">
        <f t="shared" si="174"/>
        <v>0</v>
      </c>
      <c r="T218" s="161">
        <f t="shared" si="174"/>
        <v>0</v>
      </c>
      <c r="U218" s="161">
        <f t="shared" si="174"/>
        <v>0</v>
      </c>
      <c r="V218" s="161">
        <f t="shared" si="174"/>
        <v>0</v>
      </c>
      <c r="W218" s="161">
        <f t="shared" si="174"/>
        <v>0</v>
      </c>
      <c r="X218" s="161">
        <f t="shared" si="174"/>
        <v>0</v>
      </c>
      <c r="Y218" s="161">
        <f t="shared" si="174"/>
        <v>0</v>
      </c>
      <c r="Z218" s="161">
        <f t="shared" si="174"/>
        <v>0</v>
      </c>
      <c r="AA218" s="161">
        <f t="shared" si="174"/>
        <v>0</v>
      </c>
      <c r="AB218" s="161">
        <f t="shared" si="166"/>
        <v>0</v>
      </c>
      <c r="AC218" s="161">
        <f t="shared" si="167"/>
        <v>0</v>
      </c>
      <c r="AD218" s="161">
        <f t="shared" si="168"/>
        <v>0</v>
      </c>
      <c r="AE218" s="161">
        <f t="shared" si="169"/>
        <v>0</v>
      </c>
      <c r="AF218" s="174">
        <f t="shared" si="174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75"/>
        <v>0</v>
      </c>
      <c r="D219" s="161">
        <f t="shared" si="175"/>
        <v>0</v>
      </c>
      <c r="E219" s="161">
        <f t="shared" si="175"/>
        <v>0</v>
      </c>
      <c r="F219" s="161">
        <f t="shared" si="175"/>
        <v>0</v>
      </c>
      <c r="G219" s="161">
        <f t="shared" si="175"/>
        <v>0</v>
      </c>
      <c r="H219" s="161">
        <f t="shared" si="175"/>
        <v>0</v>
      </c>
      <c r="I219" s="161">
        <f t="shared" si="175"/>
        <v>0</v>
      </c>
      <c r="J219" s="161">
        <f t="shared" si="175"/>
        <v>0</v>
      </c>
      <c r="K219" s="161">
        <f t="shared" si="175"/>
        <v>0</v>
      </c>
      <c r="L219" s="161">
        <f t="shared" si="175"/>
        <v>0</v>
      </c>
      <c r="M219" s="161">
        <f t="shared" si="175"/>
        <v>0</v>
      </c>
      <c r="N219" s="161">
        <f t="shared" si="175"/>
        <v>0</v>
      </c>
      <c r="O219" s="161">
        <f t="shared" si="175"/>
        <v>0</v>
      </c>
      <c r="P219" s="161">
        <f t="shared" si="175"/>
        <v>0</v>
      </c>
      <c r="Q219" s="161">
        <f t="shared" si="175"/>
        <v>0</v>
      </c>
      <c r="R219" s="161">
        <f t="shared" si="175"/>
        <v>0</v>
      </c>
      <c r="S219" s="161">
        <f t="shared" si="174"/>
        <v>0</v>
      </c>
      <c r="T219" s="161">
        <f t="shared" si="174"/>
        <v>0</v>
      </c>
      <c r="U219" s="161">
        <f t="shared" si="174"/>
        <v>0</v>
      </c>
      <c r="V219" s="161">
        <f t="shared" si="174"/>
        <v>0</v>
      </c>
      <c r="W219" s="161">
        <f t="shared" si="174"/>
        <v>0</v>
      </c>
      <c r="X219" s="161">
        <f t="shared" si="174"/>
        <v>0</v>
      </c>
      <c r="Y219" s="161">
        <f t="shared" si="174"/>
        <v>0</v>
      </c>
      <c r="Z219" s="161">
        <f t="shared" si="174"/>
        <v>0</v>
      </c>
      <c r="AA219" s="161">
        <f t="shared" si="174"/>
        <v>0</v>
      </c>
      <c r="AB219" s="161">
        <f t="shared" si="166"/>
        <v>0</v>
      </c>
      <c r="AC219" s="161">
        <f t="shared" si="167"/>
        <v>0</v>
      </c>
      <c r="AD219" s="161">
        <f t="shared" si="168"/>
        <v>0</v>
      </c>
      <c r="AE219" s="161">
        <f t="shared" si="169"/>
        <v>0</v>
      </c>
      <c r="AF219" s="174">
        <f t="shared" si="174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75"/>
        <v>0</v>
      </c>
      <c r="D220" s="161">
        <f t="shared" si="175"/>
        <v>0</v>
      </c>
      <c r="E220" s="161">
        <f t="shared" si="175"/>
        <v>0</v>
      </c>
      <c r="F220" s="161">
        <f t="shared" si="175"/>
        <v>0</v>
      </c>
      <c r="G220" s="161">
        <f t="shared" si="175"/>
        <v>0</v>
      </c>
      <c r="H220" s="161">
        <f t="shared" si="175"/>
        <v>0</v>
      </c>
      <c r="I220" s="161">
        <f t="shared" si="175"/>
        <v>0</v>
      </c>
      <c r="J220" s="161">
        <f t="shared" si="175"/>
        <v>0</v>
      </c>
      <c r="K220" s="161">
        <f t="shared" si="175"/>
        <v>0</v>
      </c>
      <c r="L220" s="161">
        <f t="shared" si="175"/>
        <v>0</v>
      </c>
      <c r="M220" s="161">
        <f t="shared" si="175"/>
        <v>0</v>
      </c>
      <c r="N220" s="161">
        <f t="shared" si="175"/>
        <v>0</v>
      </c>
      <c r="O220" s="161">
        <f t="shared" si="175"/>
        <v>0</v>
      </c>
      <c r="P220" s="161">
        <f t="shared" si="175"/>
        <v>0</v>
      </c>
      <c r="Q220" s="161">
        <f t="shared" si="175"/>
        <v>0</v>
      </c>
      <c r="R220" s="161">
        <f t="shared" si="175"/>
        <v>0</v>
      </c>
      <c r="S220" s="161">
        <f t="shared" si="174"/>
        <v>0</v>
      </c>
      <c r="T220" s="161">
        <f t="shared" si="174"/>
        <v>0</v>
      </c>
      <c r="U220" s="161">
        <f t="shared" si="174"/>
        <v>0</v>
      </c>
      <c r="V220" s="161">
        <f t="shared" si="174"/>
        <v>0</v>
      </c>
      <c r="W220" s="161">
        <f t="shared" si="174"/>
        <v>0</v>
      </c>
      <c r="X220" s="161">
        <f t="shared" si="174"/>
        <v>0</v>
      </c>
      <c r="Y220" s="161">
        <f t="shared" si="174"/>
        <v>0</v>
      </c>
      <c r="Z220" s="161">
        <f t="shared" si="174"/>
        <v>0</v>
      </c>
      <c r="AA220" s="161">
        <f t="shared" si="174"/>
        <v>0</v>
      </c>
      <c r="AB220" s="161">
        <f t="shared" si="166"/>
        <v>0</v>
      </c>
      <c r="AC220" s="161">
        <f t="shared" si="167"/>
        <v>0</v>
      </c>
      <c r="AD220" s="161">
        <f t="shared" si="168"/>
        <v>0</v>
      </c>
      <c r="AE220" s="161">
        <f t="shared" si="169"/>
        <v>0</v>
      </c>
      <c r="AF220" s="174">
        <f t="shared" si="174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75"/>
        <v>0</v>
      </c>
      <c r="D221" s="161">
        <f t="shared" si="175"/>
        <v>0</v>
      </c>
      <c r="E221" s="161">
        <f t="shared" si="175"/>
        <v>0</v>
      </c>
      <c r="F221" s="161">
        <f t="shared" si="175"/>
        <v>0</v>
      </c>
      <c r="G221" s="161">
        <f t="shared" si="175"/>
        <v>0</v>
      </c>
      <c r="H221" s="161">
        <f t="shared" si="175"/>
        <v>0</v>
      </c>
      <c r="I221" s="161">
        <f t="shared" si="175"/>
        <v>0</v>
      </c>
      <c r="J221" s="161">
        <f t="shared" si="175"/>
        <v>0</v>
      </c>
      <c r="K221" s="161">
        <f t="shared" si="175"/>
        <v>0</v>
      </c>
      <c r="L221" s="161">
        <f t="shared" si="175"/>
        <v>0</v>
      </c>
      <c r="M221" s="161">
        <f t="shared" si="175"/>
        <v>0</v>
      </c>
      <c r="N221" s="161">
        <f t="shared" si="175"/>
        <v>0</v>
      </c>
      <c r="O221" s="161">
        <f t="shared" si="175"/>
        <v>0</v>
      </c>
      <c r="P221" s="161">
        <f t="shared" si="175"/>
        <v>0</v>
      </c>
      <c r="Q221" s="161">
        <f t="shared" si="175"/>
        <v>0</v>
      </c>
      <c r="R221" s="161">
        <f t="shared" si="175"/>
        <v>0</v>
      </c>
      <c r="S221" s="161">
        <f t="shared" si="174"/>
        <v>0</v>
      </c>
      <c r="T221" s="161">
        <f t="shared" si="174"/>
        <v>0</v>
      </c>
      <c r="U221" s="161">
        <f t="shared" si="174"/>
        <v>0</v>
      </c>
      <c r="V221" s="161">
        <f t="shared" si="174"/>
        <v>0</v>
      </c>
      <c r="W221" s="161">
        <f t="shared" si="174"/>
        <v>0</v>
      </c>
      <c r="X221" s="161">
        <f t="shared" si="174"/>
        <v>0</v>
      </c>
      <c r="Y221" s="161">
        <f t="shared" si="174"/>
        <v>0</v>
      </c>
      <c r="Z221" s="161">
        <f t="shared" si="174"/>
        <v>0</v>
      </c>
      <c r="AA221" s="161">
        <f t="shared" si="174"/>
        <v>0</v>
      </c>
      <c r="AB221" s="161">
        <f t="shared" si="166"/>
        <v>0</v>
      </c>
      <c r="AC221" s="161">
        <f t="shared" si="167"/>
        <v>0</v>
      </c>
      <c r="AD221" s="161">
        <f t="shared" si="168"/>
        <v>0</v>
      </c>
      <c r="AE221" s="161">
        <f t="shared" si="169"/>
        <v>0</v>
      </c>
      <c r="AF221" s="174">
        <f t="shared" si="174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75"/>
        <v>0</v>
      </c>
      <c r="D222" s="161">
        <f t="shared" si="175"/>
        <v>0</v>
      </c>
      <c r="E222" s="161">
        <f t="shared" si="175"/>
        <v>0</v>
      </c>
      <c r="F222" s="161">
        <f t="shared" si="175"/>
        <v>0</v>
      </c>
      <c r="G222" s="161">
        <f t="shared" si="175"/>
        <v>0</v>
      </c>
      <c r="H222" s="161">
        <f t="shared" si="175"/>
        <v>0</v>
      </c>
      <c r="I222" s="161">
        <f t="shared" si="175"/>
        <v>0</v>
      </c>
      <c r="J222" s="161">
        <f t="shared" si="175"/>
        <v>0</v>
      </c>
      <c r="K222" s="161">
        <f t="shared" si="175"/>
        <v>0</v>
      </c>
      <c r="L222" s="161">
        <f t="shared" si="175"/>
        <v>0</v>
      </c>
      <c r="M222" s="161">
        <f t="shared" si="175"/>
        <v>0</v>
      </c>
      <c r="N222" s="161">
        <f t="shared" si="175"/>
        <v>0</v>
      </c>
      <c r="O222" s="161">
        <f t="shared" si="175"/>
        <v>0</v>
      </c>
      <c r="P222" s="161">
        <f t="shared" si="175"/>
        <v>0</v>
      </c>
      <c r="Q222" s="161">
        <f t="shared" si="175"/>
        <v>0</v>
      </c>
      <c r="R222" s="161">
        <f t="shared" si="175"/>
        <v>0</v>
      </c>
      <c r="S222" s="161">
        <f t="shared" si="174"/>
        <v>0</v>
      </c>
      <c r="T222" s="161">
        <f t="shared" si="174"/>
        <v>0</v>
      </c>
      <c r="U222" s="161">
        <f t="shared" si="174"/>
        <v>0</v>
      </c>
      <c r="V222" s="161">
        <f t="shared" si="174"/>
        <v>0</v>
      </c>
      <c r="W222" s="161">
        <f t="shared" si="174"/>
        <v>0</v>
      </c>
      <c r="X222" s="161">
        <f t="shared" si="174"/>
        <v>0</v>
      </c>
      <c r="Y222" s="161">
        <f t="shared" si="174"/>
        <v>0</v>
      </c>
      <c r="Z222" s="161">
        <f t="shared" si="174"/>
        <v>0</v>
      </c>
      <c r="AA222" s="161">
        <f t="shared" si="174"/>
        <v>0</v>
      </c>
      <c r="AB222" s="161">
        <f t="shared" si="166"/>
        <v>0</v>
      </c>
      <c r="AC222" s="161">
        <f t="shared" si="167"/>
        <v>0</v>
      </c>
      <c r="AD222" s="161">
        <f t="shared" si="168"/>
        <v>0</v>
      </c>
      <c r="AE222" s="161">
        <f t="shared" si="169"/>
        <v>0</v>
      </c>
      <c r="AF222" s="174">
        <f t="shared" si="174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75"/>
        <v>0</v>
      </c>
      <c r="D223" s="161">
        <f t="shared" si="175"/>
        <v>0</v>
      </c>
      <c r="E223" s="161">
        <f t="shared" si="175"/>
        <v>0</v>
      </c>
      <c r="F223" s="161">
        <f t="shared" si="175"/>
        <v>0</v>
      </c>
      <c r="G223" s="161">
        <f t="shared" si="175"/>
        <v>0</v>
      </c>
      <c r="H223" s="161">
        <f t="shared" si="175"/>
        <v>0</v>
      </c>
      <c r="I223" s="161">
        <f t="shared" si="175"/>
        <v>0</v>
      </c>
      <c r="J223" s="161">
        <f t="shared" si="175"/>
        <v>0</v>
      </c>
      <c r="K223" s="161">
        <f t="shared" si="175"/>
        <v>0</v>
      </c>
      <c r="L223" s="161">
        <f t="shared" si="175"/>
        <v>0</v>
      </c>
      <c r="M223" s="161">
        <f t="shared" si="175"/>
        <v>0</v>
      </c>
      <c r="N223" s="161">
        <f t="shared" si="175"/>
        <v>0</v>
      </c>
      <c r="O223" s="161">
        <f t="shared" si="175"/>
        <v>0</v>
      </c>
      <c r="P223" s="161">
        <f t="shared" si="175"/>
        <v>0</v>
      </c>
      <c r="Q223" s="161">
        <f t="shared" si="175"/>
        <v>0</v>
      </c>
      <c r="R223" s="161">
        <f t="shared" si="175"/>
        <v>0</v>
      </c>
      <c r="S223" s="161">
        <f t="shared" si="174"/>
        <v>0</v>
      </c>
      <c r="T223" s="161">
        <f t="shared" si="174"/>
        <v>0</v>
      </c>
      <c r="U223" s="161">
        <f t="shared" si="174"/>
        <v>0</v>
      </c>
      <c r="V223" s="161">
        <f t="shared" si="174"/>
        <v>0</v>
      </c>
      <c r="W223" s="161">
        <f t="shared" si="174"/>
        <v>0</v>
      </c>
      <c r="X223" s="161">
        <f t="shared" si="174"/>
        <v>0</v>
      </c>
      <c r="Y223" s="161">
        <f t="shared" si="174"/>
        <v>0</v>
      </c>
      <c r="Z223" s="161">
        <f t="shared" si="174"/>
        <v>0</v>
      </c>
      <c r="AA223" s="161">
        <f t="shared" si="174"/>
        <v>0</v>
      </c>
      <c r="AB223" s="161">
        <f t="shared" si="166"/>
        <v>0</v>
      </c>
      <c r="AC223" s="161">
        <f t="shared" si="167"/>
        <v>0</v>
      </c>
      <c r="AD223" s="161">
        <f t="shared" si="168"/>
        <v>0</v>
      </c>
      <c r="AE223" s="161">
        <f t="shared" si="169"/>
        <v>0</v>
      </c>
      <c r="AF223" s="174">
        <f t="shared" si="174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75"/>
        <v>0</v>
      </c>
      <c r="D224" s="161">
        <f t="shared" si="175"/>
        <v>0</v>
      </c>
      <c r="E224" s="161">
        <f t="shared" si="175"/>
        <v>0</v>
      </c>
      <c r="F224" s="161">
        <f t="shared" si="175"/>
        <v>0</v>
      </c>
      <c r="G224" s="161">
        <f t="shared" si="175"/>
        <v>0</v>
      </c>
      <c r="H224" s="161">
        <f t="shared" si="175"/>
        <v>0</v>
      </c>
      <c r="I224" s="161">
        <f t="shared" si="175"/>
        <v>0</v>
      </c>
      <c r="J224" s="161">
        <f t="shared" si="175"/>
        <v>0</v>
      </c>
      <c r="K224" s="161">
        <f t="shared" si="175"/>
        <v>0</v>
      </c>
      <c r="L224" s="161">
        <f t="shared" si="175"/>
        <v>0</v>
      </c>
      <c r="M224" s="161">
        <f t="shared" si="175"/>
        <v>0</v>
      </c>
      <c r="N224" s="161">
        <f t="shared" si="175"/>
        <v>0</v>
      </c>
      <c r="O224" s="161">
        <f t="shared" si="175"/>
        <v>0</v>
      </c>
      <c r="P224" s="161">
        <f t="shared" si="175"/>
        <v>0</v>
      </c>
      <c r="Q224" s="161">
        <f t="shared" si="175"/>
        <v>0</v>
      </c>
      <c r="R224" s="161">
        <f t="shared" si="175"/>
        <v>0</v>
      </c>
      <c r="S224" s="161">
        <f t="shared" si="174"/>
        <v>0</v>
      </c>
      <c r="T224" s="161">
        <f t="shared" si="174"/>
        <v>0</v>
      </c>
      <c r="U224" s="161">
        <f t="shared" si="174"/>
        <v>0</v>
      </c>
      <c r="V224" s="161">
        <f t="shared" si="174"/>
        <v>0</v>
      </c>
      <c r="W224" s="161">
        <f t="shared" si="174"/>
        <v>0</v>
      </c>
      <c r="X224" s="161">
        <f t="shared" si="174"/>
        <v>0</v>
      </c>
      <c r="Y224" s="161">
        <f t="shared" si="174"/>
        <v>0</v>
      </c>
      <c r="Z224" s="161">
        <f t="shared" si="174"/>
        <v>0</v>
      </c>
      <c r="AA224" s="161">
        <f t="shared" si="174"/>
        <v>0</v>
      </c>
      <c r="AB224" s="161">
        <f t="shared" si="166"/>
        <v>0</v>
      </c>
      <c r="AC224" s="161">
        <f t="shared" si="167"/>
        <v>0</v>
      </c>
      <c r="AD224" s="161">
        <f t="shared" si="168"/>
        <v>0</v>
      </c>
      <c r="AE224" s="161">
        <f t="shared" si="169"/>
        <v>0</v>
      </c>
      <c r="AF224" s="174">
        <f t="shared" si="174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75"/>
        <v>0</v>
      </c>
      <c r="D225" s="161">
        <f t="shared" si="175"/>
        <v>0</v>
      </c>
      <c r="E225" s="161">
        <f t="shared" si="175"/>
        <v>0</v>
      </c>
      <c r="F225" s="161">
        <f t="shared" si="175"/>
        <v>0</v>
      </c>
      <c r="G225" s="161">
        <f t="shared" si="175"/>
        <v>0</v>
      </c>
      <c r="H225" s="161">
        <f t="shared" si="175"/>
        <v>0</v>
      </c>
      <c r="I225" s="161">
        <f t="shared" si="175"/>
        <v>0</v>
      </c>
      <c r="J225" s="161">
        <f t="shared" si="175"/>
        <v>0</v>
      </c>
      <c r="K225" s="161">
        <f t="shared" si="175"/>
        <v>0</v>
      </c>
      <c r="L225" s="161">
        <f t="shared" si="175"/>
        <v>0</v>
      </c>
      <c r="M225" s="161">
        <f t="shared" si="175"/>
        <v>0</v>
      </c>
      <c r="N225" s="161">
        <f t="shared" si="175"/>
        <v>0</v>
      </c>
      <c r="O225" s="161">
        <f t="shared" si="175"/>
        <v>0</v>
      </c>
      <c r="P225" s="161">
        <f t="shared" si="175"/>
        <v>0</v>
      </c>
      <c r="Q225" s="161">
        <f t="shared" si="175"/>
        <v>0</v>
      </c>
      <c r="R225" s="161">
        <f t="shared" si="175"/>
        <v>0</v>
      </c>
      <c r="S225" s="161">
        <f t="shared" si="174"/>
        <v>0</v>
      </c>
      <c r="T225" s="161">
        <f t="shared" si="174"/>
        <v>0</v>
      </c>
      <c r="U225" s="161">
        <f t="shared" si="174"/>
        <v>0</v>
      </c>
      <c r="V225" s="161">
        <f t="shared" si="174"/>
        <v>0</v>
      </c>
      <c r="W225" s="161">
        <f t="shared" si="174"/>
        <v>0</v>
      </c>
      <c r="X225" s="161">
        <f t="shared" si="174"/>
        <v>0</v>
      </c>
      <c r="Y225" s="161">
        <f t="shared" si="174"/>
        <v>0</v>
      </c>
      <c r="Z225" s="161">
        <f t="shared" si="174"/>
        <v>0</v>
      </c>
      <c r="AA225" s="161">
        <f t="shared" si="174"/>
        <v>0</v>
      </c>
      <c r="AB225" s="161">
        <f t="shared" si="166"/>
        <v>0</v>
      </c>
      <c r="AC225" s="161">
        <f t="shared" si="167"/>
        <v>0</v>
      </c>
      <c r="AD225" s="161">
        <f t="shared" si="168"/>
        <v>0</v>
      </c>
      <c r="AE225" s="161">
        <f t="shared" si="169"/>
        <v>0</v>
      </c>
      <c r="AF225" s="174">
        <f t="shared" si="174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75"/>
        <v>0</v>
      </c>
      <c r="D226" s="161">
        <f t="shared" si="175"/>
        <v>0</v>
      </c>
      <c r="E226" s="161">
        <f t="shared" si="175"/>
        <v>0</v>
      </c>
      <c r="F226" s="161">
        <f t="shared" si="175"/>
        <v>0</v>
      </c>
      <c r="G226" s="161">
        <f t="shared" si="175"/>
        <v>0</v>
      </c>
      <c r="H226" s="161">
        <f t="shared" si="175"/>
        <v>0</v>
      </c>
      <c r="I226" s="161">
        <f t="shared" si="175"/>
        <v>0</v>
      </c>
      <c r="J226" s="161">
        <f t="shared" si="175"/>
        <v>0</v>
      </c>
      <c r="K226" s="161">
        <f t="shared" si="175"/>
        <v>0</v>
      </c>
      <c r="L226" s="161">
        <f t="shared" si="175"/>
        <v>0</v>
      </c>
      <c r="M226" s="161">
        <f t="shared" si="175"/>
        <v>0</v>
      </c>
      <c r="N226" s="161">
        <f t="shared" si="175"/>
        <v>0</v>
      </c>
      <c r="O226" s="161">
        <f t="shared" si="175"/>
        <v>0</v>
      </c>
      <c r="P226" s="161">
        <f t="shared" si="175"/>
        <v>0</v>
      </c>
      <c r="Q226" s="161">
        <f t="shared" si="175"/>
        <v>0</v>
      </c>
      <c r="R226" s="161">
        <f t="shared" si="175"/>
        <v>0</v>
      </c>
      <c r="S226" s="161">
        <f t="shared" si="174"/>
        <v>0</v>
      </c>
      <c r="T226" s="161">
        <f t="shared" si="174"/>
        <v>0</v>
      </c>
      <c r="U226" s="161">
        <f t="shared" si="174"/>
        <v>0</v>
      </c>
      <c r="V226" s="161">
        <f t="shared" si="174"/>
        <v>0</v>
      </c>
      <c r="W226" s="161">
        <f t="shared" si="174"/>
        <v>0</v>
      </c>
      <c r="X226" s="161">
        <f t="shared" si="174"/>
        <v>0</v>
      </c>
      <c r="Y226" s="161">
        <f t="shared" si="174"/>
        <v>0</v>
      </c>
      <c r="Z226" s="161">
        <f t="shared" si="174"/>
        <v>0</v>
      </c>
      <c r="AA226" s="161">
        <f t="shared" si="174"/>
        <v>0</v>
      </c>
      <c r="AB226" s="161">
        <f t="shared" si="166"/>
        <v>0</v>
      </c>
      <c r="AC226" s="161">
        <f t="shared" si="167"/>
        <v>0</v>
      </c>
      <c r="AD226" s="161">
        <f t="shared" si="168"/>
        <v>0</v>
      </c>
      <c r="AE226" s="161">
        <f t="shared" si="169"/>
        <v>0</v>
      </c>
      <c r="AF226" s="174">
        <f t="shared" si="174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75"/>
        <v>0</v>
      </c>
      <c r="D227" s="161">
        <f t="shared" si="175"/>
        <v>0</v>
      </c>
      <c r="E227" s="161">
        <f t="shared" si="175"/>
        <v>0</v>
      </c>
      <c r="F227" s="161">
        <f t="shared" si="175"/>
        <v>0</v>
      </c>
      <c r="G227" s="161">
        <f t="shared" si="175"/>
        <v>0</v>
      </c>
      <c r="H227" s="161">
        <f t="shared" si="175"/>
        <v>0</v>
      </c>
      <c r="I227" s="161">
        <f t="shared" si="175"/>
        <v>0</v>
      </c>
      <c r="J227" s="161">
        <f t="shared" si="175"/>
        <v>0</v>
      </c>
      <c r="K227" s="161">
        <f t="shared" si="175"/>
        <v>0</v>
      </c>
      <c r="L227" s="161">
        <f t="shared" si="175"/>
        <v>0</v>
      </c>
      <c r="M227" s="161">
        <f t="shared" si="175"/>
        <v>0</v>
      </c>
      <c r="N227" s="161">
        <f t="shared" si="175"/>
        <v>0</v>
      </c>
      <c r="O227" s="161">
        <f t="shared" si="175"/>
        <v>0</v>
      </c>
      <c r="P227" s="161">
        <f t="shared" si="175"/>
        <v>0</v>
      </c>
      <c r="Q227" s="161">
        <f t="shared" si="175"/>
        <v>0</v>
      </c>
      <c r="R227" s="161">
        <f t="shared" si="175"/>
        <v>0</v>
      </c>
      <c r="S227" s="161">
        <f t="shared" si="174"/>
        <v>0</v>
      </c>
      <c r="T227" s="161">
        <f t="shared" si="174"/>
        <v>0</v>
      </c>
      <c r="U227" s="161">
        <f t="shared" si="174"/>
        <v>0</v>
      </c>
      <c r="V227" s="161">
        <f t="shared" si="174"/>
        <v>0</v>
      </c>
      <c r="W227" s="161">
        <f t="shared" si="174"/>
        <v>0</v>
      </c>
      <c r="X227" s="161">
        <f t="shared" si="174"/>
        <v>0</v>
      </c>
      <c r="Y227" s="161">
        <f t="shared" si="174"/>
        <v>0</v>
      </c>
      <c r="Z227" s="161">
        <f t="shared" si="174"/>
        <v>0</v>
      </c>
      <c r="AA227" s="161">
        <f t="shared" si="174"/>
        <v>0</v>
      </c>
      <c r="AB227" s="161">
        <f t="shared" si="166"/>
        <v>0</v>
      </c>
      <c r="AC227" s="161">
        <f t="shared" si="167"/>
        <v>0</v>
      </c>
      <c r="AD227" s="161">
        <f t="shared" si="168"/>
        <v>0</v>
      </c>
      <c r="AE227" s="161">
        <f t="shared" si="169"/>
        <v>0</v>
      </c>
      <c r="AF227" s="174">
        <f t="shared" si="174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75"/>
        <v>0</v>
      </c>
      <c r="D228" s="161">
        <f t="shared" si="175"/>
        <v>0</v>
      </c>
      <c r="E228" s="161">
        <f t="shared" si="175"/>
        <v>0</v>
      </c>
      <c r="F228" s="161">
        <f t="shared" si="175"/>
        <v>0</v>
      </c>
      <c r="G228" s="161">
        <f t="shared" si="175"/>
        <v>0</v>
      </c>
      <c r="H228" s="161">
        <f t="shared" si="175"/>
        <v>0</v>
      </c>
      <c r="I228" s="161">
        <f t="shared" si="175"/>
        <v>0</v>
      </c>
      <c r="J228" s="161">
        <f t="shared" si="175"/>
        <v>0</v>
      </c>
      <c r="K228" s="161">
        <f t="shared" si="175"/>
        <v>0</v>
      </c>
      <c r="L228" s="161">
        <f t="shared" si="175"/>
        <v>0</v>
      </c>
      <c r="M228" s="161">
        <f t="shared" si="175"/>
        <v>0</v>
      </c>
      <c r="N228" s="161">
        <f t="shared" si="175"/>
        <v>0</v>
      </c>
      <c r="O228" s="161">
        <f t="shared" si="175"/>
        <v>0</v>
      </c>
      <c r="P228" s="161">
        <f t="shared" si="175"/>
        <v>0</v>
      </c>
      <c r="Q228" s="161">
        <f t="shared" si="175"/>
        <v>0</v>
      </c>
      <c r="R228" s="161">
        <f t="shared" si="175"/>
        <v>0</v>
      </c>
      <c r="S228" s="161">
        <f t="shared" si="174"/>
        <v>0</v>
      </c>
      <c r="T228" s="161">
        <f t="shared" si="174"/>
        <v>0</v>
      </c>
      <c r="U228" s="161">
        <f t="shared" si="174"/>
        <v>0</v>
      </c>
      <c r="V228" s="161">
        <f t="shared" si="174"/>
        <v>0</v>
      </c>
      <c r="W228" s="161">
        <f t="shared" si="174"/>
        <v>0</v>
      </c>
      <c r="X228" s="161">
        <f t="shared" si="174"/>
        <v>0</v>
      </c>
      <c r="Y228" s="161">
        <f t="shared" si="174"/>
        <v>0</v>
      </c>
      <c r="Z228" s="161">
        <f t="shared" si="174"/>
        <v>0</v>
      </c>
      <c r="AA228" s="161">
        <f t="shared" si="174"/>
        <v>0</v>
      </c>
      <c r="AB228" s="161">
        <f t="shared" si="166"/>
        <v>0</v>
      </c>
      <c r="AC228" s="161">
        <f t="shared" si="167"/>
        <v>0</v>
      </c>
      <c r="AD228" s="161">
        <f t="shared" si="168"/>
        <v>0</v>
      </c>
      <c r="AE228" s="161">
        <f t="shared" si="169"/>
        <v>0</v>
      </c>
      <c r="AF228" s="174">
        <f t="shared" si="174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75"/>
        <v>0</v>
      </c>
      <c r="D229" s="161">
        <f t="shared" si="175"/>
        <v>0</v>
      </c>
      <c r="E229" s="161">
        <f t="shared" si="175"/>
        <v>0</v>
      </c>
      <c r="F229" s="161">
        <f t="shared" si="175"/>
        <v>0</v>
      </c>
      <c r="G229" s="161">
        <f t="shared" si="175"/>
        <v>0</v>
      </c>
      <c r="H229" s="161">
        <f t="shared" si="175"/>
        <v>0</v>
      </c>
      <c r="I229" s="161">
        <f t="shared" si="175"/>
        <v>0</v>
      </c>
      <c r="J229" s="161">
        <f t="shared" si="175"/>
        <v>0</v>
      </c>
      <c r="K229" s="161">
        <f t="shared" si="175"/>
        <v>0</v>
      </c>
      <c r="L229" s="161">
        <f t="shared" si="175"/>
        <v>0</v>
      </c>
      <c r="M229" s="161">
        <f t="shared" si="175"/>
        <v>0</v>
      </c>
      <c r="N229" s="161">
        <f t="shared" si="175"/>
        <v>0</v>
      </c>
      <c r="O229" s="161">
        <f t="shared" si="175"/>
        <v>0</v>
      </c>
      <c r="P229" s="161">
        <f t="shared" si="175"/>
        <v>0</v>
      </c>
      <c r="Q229" s="161">
        <f t="shared" si="175"/>
        <v>0</v>
      </c>
      <c r="R229" s="161">
        <f t="shared" si="175"/>
        <v>0</v>
      </c>
      <c r="S229" s="161">
        <f t="shared" si="174"/>
        <v>0</v>
      </c>
      <c r="T229" s="161">
        <f t="shared" si="174"/>
        <v>0</v>
      </c>
      <c r="U229" s="161">
        <f t="shared" si="174"/>
        <v>0</v>
      </c>
      <c r="V229" s="161">
        <f t="shared" si="174"/>
        <v>0</v>
      </c>
      <c r="W229" s="161">
        <f t="shared" si="174"/>
        <v>0</v>
      </c>
      <c r="X229" s="161">
        <f t="shared" si="174"/>
        <v>0</v>
      </c>
      <c r="Y229" s="161">
        <f t="shared" si="174"/>
        <v>0</v>
      </c>
      <c r="Z229" s="161">
        <f t="shared" si="174"/>
        <v>0</v>
      </c>
      <c r="AA229" s="161">
        <f t="shared" si="174"/>
        <v>0</v>
      </c>
      <c r="AB229" s="161">
        <f t="shared" si="166"/>
        <v>0</v>
      </c>
      <c r="AC229" s="161">
        <f t="shared" si="167"/>
        <v>0</v>
      </c>
      <c r="AD229" s="161">
        <f t="shared" si="168"/>
        <v>0</v>
      </c>
      <c r="AE229" s="161">
        <f t="shared" si="169"/>
        <v>0</v>
      </c>
      <c r="AF229" s="174">
        <f t="shared" si="174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75"/>
        <v>0</v>
      </c>
      <c r="D230" s="161">
        <f t="shared" si="175"/>
        <v>0</v>
      </c>
      <c r="E230" s="161">
        <f t="shared" si="175"/>
        <v>0</v>
      </c>
      <c r="F230" s="161">
        <f t="shared" si="175"/>
        <v>0</v>
      </c>
      <c r="G230" s="161">
        <f t="shared" si="175"/>
        <v>0</v>
      </c>
      <c r="H230" s="161">
        <f t="shared" si="175"/>
        <v>0</v>
      </c>
      <c r="I230" s="161">
        <f t="shared" si="175"/>
        <v>0</v>
      </c>
      <c r="J230" s="161">
        <f t="shared" si="175"/>
        <v>0</v>
      </c>
      <c r="K230" s="161">
        <f t="shared" si="175"/>
        <v>0</v>
      </c>
      <c r="L230" s="161">
        <f t="shared" si="175"/>
        <v>0</v>
      </c>
      <c r="M230" s="161">
        <f t="shared" si="175"/>
        <v>0</v>
      </c>
      <c r="N230" s="161">
        <f t="shared" si="175"/>
        <v>0</v>
      </c>
      <c r="O230" s="161">
        <f t="shared" si="175"/>
        <v>0</v>
      </c>
      <c r="P230" s="161">
        <f t="shared" si="175"/>
        <v>0</v>
      </c>
      <c r="Q230" s="161">
        <f t="shared" si="175"/>
        <v>0</v>
      </c>
      <c r="R230" s="161">
        <f t="shared" si="175"/>
        <v>0</v>
      </c>
      <c r="S230" s="161">
        <f t="shared" si="174"/>
        <v>0</v>
      </c>
      <c r="T230" s="161">
        <f t="shared" si="174"/>
        <v>0</v>
      </c>
      <c r="U230" s="161">
        <f t="shared" si="174"/>
        <v>0</v>
      </c>
      <c r="V230" s="161">
        <f t="shared" si="174"/>
        <v>0</v>
      </c>
      <c r="W230" s="161">
        <f t="shared" si="174"/>
        <v>0</v>
      </c>
      <c r="X230" s="161">
        <f t="shared" si="174"/>
        <v>0</v>
      </c>
      <c r="Y230" s="161">
        <f t="shared" si="174"/>
        <v>0</v>
      </c>
      <c r="Z230" s="161">
        <f t="shared" si="174"/>
        <v>0</v>
      </c>
      <c r="AA230" s="161">
        <f t="shared" si="174"/>
        <v>0</v>
      </c>
      <c r="AB230" s="161">
        <f t="shared" si="166"/>
        <v>0</v>
      </c>
      <c r="AC230" s="161">
        <f t="shared" si="167"/>
        <v>0</v>
      </c>
      <c r="AD230" s="161">
        <f t="shared" si="168"/>
        <v>0</v>
      </c>
      <c r="AE230" s="161">
        <f t="shared" si="169"/>
        <v>0</v>
      </c>
      <c r="AF230" s="174">
        <f t="shared" si="174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75"/>
        <v>0</v>
      </c>
      <c r="D231" s="161">
        <f t="shared" si="175"/>
        <v>0</v>
      </c>
      <c r="E231" s="161">
        <f t="shared" si="175"/>
        <v>0</v>
      </c>
      <c r="F231" s="161">
        <f t="shared" si="175"/>
        <v>0</v>
      </c>
      <c r="G231" s="161">
        <f t="shared" si="175"/>
        <v>0</v>
      </c>
      <c r="H231" s="161">
        <f t="shared" si="175"/>
        <v>0</v>
      </c>
      <c r="I231" s="161">
        <f t="shared" si="175"/>
        <v>0</v>
      </c>
      <c r="J231" s="161">
        <f t="shared" si="175"/>
        <v>0</v>
      </c>
      <c r="K231" s="161">
        <f t="shared" si="175"/>
        <v>0</v>
      </c>
      <c r="L231" s="161">
        <f t="shared" si="175"/>
        <v>0</v>
      </c>
      <c r="M231" s="161">
        <f t="shared" si="175"/>
        <v>0</v>
      </c>
      <c r="N231" s="161">
        <f t="shared" si="175"/>
        <v>0</v>
      </c>
      <c r="O231" s="161">
        <f t="shared" si="175"/>
        <v>0</v>
      </c>
      <c r="P231" s="161">
        <f t="shared" si="175"/>
        <v>0</v>
      </c>
      <c r="Q231" s="161">
        <f t="shared" si="175"/>
        <v>0</v>
      </c>
      <c r="R231" s="161">
        <f t="shared" si="175"/>
        <v>0</v>
      </c>
      <c r="S231" s="161">
        <f t="shared" si="174"/>
        <v>0</v>
      </c>
      <c r="T231" s="161">
        <f t="shared" si="174"/>
        <v>0</v>
      </c>
      <c r="U231" s="161">
        <f t="shared" si="174"/>
        <v>0</v>
      </c>
      <c r="V231" s="161">
        <f t="shared" si="174"/>
        <v>0</v>
      </c>
      <c r="W231" s="161">
        <f t="shared" si="174"/>
        <v>0</v>
      </c>
      <c r="X231" s="161">
        <f t="shared" si="174"/>
        <v>0</v>
      </c>
      <c r="Y231" s="161">
        <f t="shared" si="174"/>
        <v>0</v>
      </c>
      <c r="Z231" s="161">
        <f t="shared" si="174"/>
        <v>0</v>
      </c>
      <c r="AA231" s="161">
        <f t="shared" si="174"/>
        <v>0</v>
      </c>
      <c r="AB231" s="161">
        <f t="shared" si="166"/>
        <v>0</v>
      </c>
      <c r="AC231" s="161">
        <f t="shared" si="167"/>
        <v>0</v>
      </c>
      <c r="AD231" s="161">
        <f t="shared" si="168"/>
        <v>0</v>
      </c>
      <c r="AE231" s="161">
        <f t="shared" si="169"/>
        <v>0</v>
      </c>
      <c r="AF231" s="174">
        <f t="shared" si="174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75"/>
        <v>0</v>
      </c>
      <c r="D232" s="161">
        <f t="shared" si="175"/>
        <v>0</v>
      </c>
      <c r="E232" s="161">
        <f t="shared" si="175"/>
        <v>0</v>
      </c>
      <c r="F232" s="161">
        <f t="shared" si="175"/>
        <v>0</v>
      </c>
      <c r="G232" s="161">
        <f t="shared" si="175"/>
        <v>0</v>
      </c>
      <c r="H232" s="161">
        <f t="shared" si="175"/>
        <v>0</v>
      </c>
      <c r="I232" s="161">
        <f t="shared" si="175"/>
        <v>0</v>
      </c>
      <c r="J232" s="161">
        <f t="shared" si="175"/>
        <v>0</v>
      </c>
      <c r="K232" s="161">
        <f t="shared" si="175"/>
        <v>0</v>
      </c>
      <c r="L232" s="161">
        <f t="shared" si="175"/>
        <v>0</v>
      </c>
      <c r="M232" s="161">
        <f t="shared" si="175"/>
        <v>0</v>
      </c>
      <c r="N232" s="161">
        <f t="shared" si="175"/>
        <v>0</v>
      </c>
      <c r="O232" s="161">
        <f t="shared" si="175"/>
        <v>0</v>
      </c>
      <c r="P232" s="161">
        <f t="shared" si="175"/>
        <v>0</v>
      </c>
      <c r="Q232" s="161">
        <f t="shared" si="175"/>
        <v>0</v>
      </c>
      <c r="R232" s="161">
        <f t="shared" ref="R232:AF247" si="176">Q232</f>
        <v>0</v>
      </c>
      <c r="S232" s="161">
        <f t="shared" si="176"/>
        <v>0</v>
      </c>
      <c r="T232" s="161">
        <f t="shared" si="176"/>
        <v>0</v>
      </c>
      <c r="U232" s="161">
        <f t="shared" si="176"/>
        <v>0</v>
      </c>
      <c r="V232" s="161">
        <f t="shared" si="176"/>
        <v>0</v>
      </c>
      <c r="W232" s="161">
        <f t="shared" si="176"/>
        <v>0</v>
      </c>
      <c r="X232" s="161">
        <f t="shared" si="176"/>
        <v>0</v>
      </c>
      <c r="Y232" s="161">
        <f t="shared" si="176"/>
        <v>0</v>
      </c>
      <c r="Z232" s="161">
        <f t="shared" si="176"/>
        <v>0</v>
      </c>
      <c r="AA232" s="161">
        <f t="shared" si="176"/>
        <v>0</v>
      </c>
      <c r="AB232" s="161">
        <f t="shared" si="166"/>
        <v>0</v>
      </c>
      <c r="AC232" s="161">
        <f t="shared" si="167"/>
        <v>0</v>
      </c>
      <c r="AD232" s="161">
        <f t="shared" si="168"/>
        <v>0</v>
      </c>
      <c r="AE232" s="161">
        <f t="shared" si="169"/>
        <v>0</v>
      </c>
      <c r="AF232" s="174">
        <f t="shared" si="176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77">B233</f>
        <v>0</v>
      </c>
      <c r="D233" s="161">
        <f t="shared" si="177"/>
        <v>0</v>
      </c>
      <c r="E233" s="161">
        <f t="shared" si="177"/>
        <v>0</v>
      </c>
      <c r="F233" s="161">
        <f t="shared" si="177"/>
        <v>0</v>
      </c>
      <c r="G233" s="161">
        <f t="shared" si="177"/>
        <v>0</v>
      </c>
      <c r="H233" s="161">
        <f t="shared" si="177"/>
        <v>0</v>
      </c>
      <c r="I233" s="161">
        <f t="shared" si="177"/>
        <v>0</v>
      </c>
      <c r="J233" s="161">
        <f t="shared" si="177"/>
        <v>0</v>
      </c>
      <c r="K233" s="161">
        <f t="shared" si="177"/>
        <v>0</v>
      </c>
      <c r="L233" s="161">
        <f t="shared" si="177"/>
        <v>0</v>
      </c>
      <c r="M233" s="161">
        <f t="shared" si="177"/>
        <v>0</v>
      </c>
      <c r="N233" s="161">
        <f t="shared" si="177"/>
        <v>0</v>
      </c>
      <c r="O233" s="161">
        <f t="shared" si="177"/>
        <v>0</v>
      </c>
      <c r="P233" s="161">
        <f t="shared" si="177"/>
        <v>0</v>
      </c>
      <c r="Q233" s="161">
        <f t="shared" si="177"/>
        <v>0</v>
      </c>
      <c r="R233" s="161">
        <f t="shared" si="177"/>
        <v>0</v>
      </c>
      <c r="S233" s="161">
        <f t="shared" si="176"/>
        <v>0</v>
      </c>
      <c r="T233" s="161">
        <f t="shared" si="176"/>
        <v>0</v>
      </c>
      <c r="U233" s="161">
        <f t="shared" si="176"/>
        <v>0</v>
      </c>
      <c r="V233" s="161">
        <f t="shared" si="176"/>
        <v>0</v>
      </c>
      <c r="W233" s="161">
        <f t="shared" si="176"/>
        <v>0</v>
      </c>
      <c r="X233" s="161">
        <f t="shared" si="176"/>
        <v>0</v>
      </c>
      <c r="Y233" s="161">
        <f t="shared" si="176"/>
        <v>0</v>
      </c>
      <c r="Z233" s="161">
        <f t="shared" si="176"/>
        <v>0</v>
      </c>
      <c r="AA233" s="161">
        <f t="shared" si="176"/>
        <v>0</v>
      </c>
      <c r="AB233" s="161">
        <f t="shared" ref="AB233:AB273" si="178">AA233</f>
        <v>0</v>
      </c>
      <c r="AC233" s="161">
        <f t="shared" ref="AC233:AC273" si="179">AB233</f>
        <v>0</v>
      </c>
      <c r="AD233" s="161">
        <f t="shared" ref="AD233:AD273" si="180">AC233</f>
        <v>0</v>
      </c>
      <c r="AE233" s="161">
        <f t="shared" ref="AE233:AE273" si="181">AD233</f>
        <v>0</v>
      </c>
      <c r="AF233" s="174">
        <f t="shared" si="176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77"/>
        <v>0</v>
      </c>
      <c r="D234" s="161">
        <f t="shared" si="177"/>
        <v>0</v>
      </c>
      <c r="E234" s="161">
        <f t="shared" si="177"/>
        <v>0</v>
      </c>
      <c r="F234" s="161">
        <f t="shared" si="177"/>
        <v>0</v>
      </c>
      <c r="G234" s="161">
        <f t="shared" si="177"/>
        <v>0</v>
      </c>
      <c r="H234" s="161">
        <f t="shared" si="177"/>
        <v>0</v>
      </c>
      <c r="I234" s="161">
        <f t="shared" si="177"/>
        <v>0</v>
      </c>
      <c r="J234" s="161">
        <f t="shared" si="177"/>
        <v>0</v>
      </c>
      <c r="K234" s="161">
        <f t="shared" si="177"/>
        <v>0</v>
      </c>
      <c r="L234" s="161">
        <f t="shared" si="177"/>
        <v>0</v>
      </c>
      <c r="M234" s="161">
        <f t="shared" si="177"/>
        <v>0</v>
      </c>
      <c r="N234" s="161">
        <f t="shared" si="177"/>
        <v>0</v>
      </c>
      <c r="O234" s="161">
        <f t="shared" si="177"/>
        <v>0</v>
      </c>
      <c r="P234" s="161">
        <f t="shared" si="177"/>
        <v>0</v>
      </c>
      <c r="Q234" s="161">
        <f t="shared" si="177"/>
        <v>0</v>
      </c>
      <c r="R234" s="161">
        <f t="shared" si="177"/>
        <v>0</v>
      </c>
      <c r="S234" s="161">
        <f t="shared" si="176"/>
        <v>0</v>
      </c>
      <c r="T234" s="161">
        <f t="shared" si="176"/>
        <v>0</v>
      </c>
      <c r="U234" s="161">
        <f t="shared" si="176"/>
        <v>0</v>
      </c>
      <c r="V234" s="161">
        <f t="shared" si="176"/>
        <v>0</v>
      </c>
      <c r="W234" s="161">
        <f t="shared" si="176"/>
        <v>0</v>
      </c>
      <c r="X234" s="161">
        <f t="shared" si="176"/>
        <v>0</v>
      </c>
      <c r="Y234" s="161">
        <f t="shared" si="176"/>
        <v>0</v>
      </c>
      <c r="Z234" s="161">
        <f t="shared" si="176"/>
        <v>0</v>
      </c>
      <c r="AA234" s="161">
        <f t="shared" si="176"/>
        <v>0</v>
      </c>
      <c r="AB234" s="161">
        <f t="shared" si="178"/>
        <v>0</v>
      </c>
      <c r="AC234" s="161">
        <f t="shared" si="179"/>
        <v>0</v>
      </c>
      <c r="AD234" s="161">
        <f t="shared" si="180"/>
        <v>0</v>
      </c>
      <c r="AE234" s="161">
        <f t="shared" si="181"/>
        <v>0</v>
      </c>
      <c r="AF234" s="174">
        <f t="shared" si="176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77"/>
        <v>0</v>
      </c>
      <c r="D235" s="161">
        <f t="shared" si="177"/>
        <v>0</v>
      </c>
      <c r="E235" s="161">
        <f t="shared" si="177"/>
        <v>0</v>
      </c>
      <c r="F235" s="161">
        <f t="shared" si="177"/>
        <v>0</v>
      </c>
      <c r="G235" s="161">
        <f t="shared" si="177"/>
        <v>0</v>
      </c>
      <c r="H235" s="161">
        <f t="shared" si="177"/>
        <v>0</v>
      </c>
      <c r="I235" s="161">
        <f t="shared" si="177"/>
        <v>0</v>
      </c>
      <c r="J235" s="161">
        <f t="shared" si="177"/>
        <v>0</v>
      </c>
      <c r="K235" s="161">
        <f t="shared" si="177"/>
        <v>0</v>
      </c>
      <c r="L235" s="161">
        <f t="shared" si="177"/>
        <v>0</v>
      </c>
      <c r="M235" s="161">
        <f t="shared" si="177"/>
        <v>0</v>
      </c>
      <c r="N235" s="161">
        <f t="shared" si="177"/>
        <v>0</v>
      </c>
      <c r="O235" s="161">
        <f t="shared" si="177"/>
        <v>0</v>
      </c>
      <c r="P235" s="161">
        <f t="shared" si="177"/>
        <v>0</v>
      </c>
      <c r="Q235" s="161">
        <f t="shared" si="177"/>
        <v>0</v>
      </c>
      <c r="R235" s="161">
        <f t="shared" si="177"/>
        <v>0</v>
      </c>
      <c r="S235" s="161">
        <f t="shared" si="176"/>
        <v>0</v>
      </c>
      <c r="T235" s="161">
        <f t="shared" si="176"/>
        <v>0</v>
      </c>
      <c r="U235" s="161">
        <f t="shared" si="176"/>
        <v>0</v>
      </c>
      <c r="V235" s="161">
        <f t="shared" si="176"/>
        <v>0</v>
      </c>
      <c r="W235" s="161">
        <f t="shared" si="176"/>
        <v>0</v>
      </c>
      <c r="X235" s="161">
        <f t="shared" si="176"/>
        <v>0</v>
      </c>
      <c r="Y235" s="161">
        <f t="shared" si="176"/>
        <v>0</v>
      </c>
      <c r="Z235" s="161">
        <f t="shared" si="176"/>
        <v>0</v>
      </c>
      <c r="AA235" s="161">
        <f t="shared" si="176"/>
        <v>0</v>
      </c>
      <c r="AB235" s="161">
        <f t="shared" si="178"/>
        <v>0</v>
      </c>
      <c r="AC235" s="161">
        <f t="shared" si="179"/>
        <v>0</v>
      </c>
      <c r="AD235" s="161">
        <f t="shared" si="180"/>
        <v>0</v>
      </c>
      <c r="AE235" s="161">
        <f t="shared" si="181"/>
        <v>0</v>
      </c>
      <c r="AF235" s="174">
        <f t="shared" si="176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77"/>
        <v>0</v>
      </c>
      <c r="D236" s="161">
        <f t="shared" si="177"/>
        <v>0</v>
      </c>
      <c r="E236" s="161">
        <f t="shared" si="177"/>
        <v>0</v>
      </c>
      <c r="F236" s="161">
        <f t="shared" si="177"/>
        <v>0</v>
      </c>
      <c r="G236" s="161">
        <f t="shared" si="177"/>
        <v>0</v>
      </c>
      <c r="H236" s="161">
        <f t="shared" si="177"/>
        <v>0</v>
      </c>
      <c r="I236" s="161">
        <f t="shared" si="177"/>
        <v>0</v>
      </c>
      <c r="J236" s="161">
        <f t="shared" si="177"/>
        <v>0</v>
      </c>
      <c r="K236" s="161">
        <f t="shared" si="177"/>
        <v>0</v>
      </c>
      <c r="L236" s="161">
        <f t="shared" si="177"/>
        <v>0</v>
      </c>
      <c r="M236" s="161">
        <f t="shared" si="177"/>
        <v>0</v>
      </c>
      <c r="N236" s="161">
        <f t="shared" si="177"/>
        <v>0</v>
      </c>
      <c r="O236" s="161">
        <f t="shared" si="177"/>
        <v>0</v>
      </c>
      <c r="P236" s="161">
        <f t="shared" si="177"/>
        <v>0</v>
      </c>
      <c r="Q236" s="161">
        <f t="shared" si="177"/>
        <v>0</v>
      </c>
      <c r="R236" s="161">
        <f t="shared" si="177"/>
        <v>0</v>
      </c>
      <c r="S236" s="161">
        <f t="shared" si="176"/>
        <v>0</v>
      </c>
      <c r="T236" s="161">
        <f t="shared" si="176"/>
        <v>0</v>
      </c>
      <c r="U236" s="161">
        <f t="shared" si="176"/>
        <v>0</v>
      </c>
      <c r="V236" s="161">
        <f t="shared" si="176"/>
        <v>0</v>
      </c>
      <c r="W236" s="161">
        <f t="shared" si="176"/>
        <v>0</v>
      </c>
      <c r="X236" s="161">
        <f t="shared" si="176"/>
        <v>0</v>
      </c>
      <c r="Y236" s="161">
        <f t="shared" si="176"/>
        <v>0</v>
      </c>
      <c r="Z236" s="161">
        <f t="shared" si="176"/>
        <v>0</v>
      </c>
      <c r="AA236" s="161">
        <f t="shared" si="176"/>
        <v>0</v>
      </c>
      <c r="AB236" s="161">
        <f t="shared" si="178"/>
        <v>0</v>
      </c>
      <c r="AC236" s="161">
        <f t="shared" si="179"/>
        <v>0</v>
      </c>
      <c r="AD236" s="161">
        <f t="shared" si="180"/>
        <v>0</v>
      </c>
      <c r="AE236" s="161">
        <f t="shared" si="181"/>
        <v>0</v>
      </c>
      <c r="AF236" s="174">
        <f t="shared" si="176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77"/>
        <v>0</v>
      </c>
      <c r="D237" s="161">
        <f t="shared" si="177"/>
        <v>0</v>
      </c>
      <c r="E237" s="161">
        <f t="shared" si="177"/>
        <v>0</v>
      </c>
      <c r="F237" s="161">
        <f t="shared" si="177"/>
        <v>0</v>
      </c>
      <c r="G237" s="161">
        <f t="shared" si="177"/>
        <v>0</v>
      </c>
      <c r="H237" s="161">
        <f t="shared" si="177"/>
        <v>0</v>
      </c>
      <c r="I237" s="161">
        <f t="shared" si="177"/>
        <v>0</v>
      </c>
      <c r="J237" s="161">
        <f t="shared" si="177"/>
        <v>0</v>
      </c>
      <c r="K237" s="161">
        <f t="shared" si="177"/>
        <v>0</v>
      </c>
      <c r="L237" s="161">
        <f t="shared" si="177"/>
        <v>0</v>
      </c>
      <c r="M237" s="161">
        <f t="shared" si="177"/>
        <v>0</v>
      </c>
      <c r="N237" s="161">
        <f t="shared" si="177"/>
        <v>0</v>
      </c>
      <c r="O237" s="161">
        <f t="shared" si="177"/>
        <v>0</v>
      </c>
      <c r="P237" s="161">
        <f t="shared" si="177"/>
        <v>0</v>
      </c>
      <c r="Q237" s="161">
        <f t="shared" si="177"/>
        <v>0</v>
      </c>
      <c r="R237" s="161">
        <f t="shared" si="177"/>
        <v>0</v>
      </c>
      <c r="S237" s="161">
        <f t="shared" si="176"/>
        <v>0</v>
      </c>
      <c r="T237" s="161">
        <f t="shared" si="176"/>
        <v>0</v>
      </c>
      <c r="U237" s="161">
        <f t="shared" si="176"/>
        <v>0</v>
      </c>
      <c r="V237" s="161">
        <f t="shared" si="176"/>
        <v>0</v>
      </c>
      <c r="W237" s="161">
        <f t="shared" si="176"/>
        <v>0</v>
      </c>
      <c r="X237" s="161">
        <f t="shared" si="176"/>
        <v>0</v>
      </c>
      <c r="Y237" s="161">
        <f t="shared" si="176"/>
        <v>0</v>
      </c>
      <c r="Z237" s="161">
        <f t="shared" si="176"/>
        <v>0</v>
      </c>
      <c r="AA237" s="161">
        <f t="shared" si="176"/>
        <v>0</v>
      </c>
      <c r="AB237" s="161">
        <f t="shared" si="178"/>
        <v>0</v>
      </c>
      <c r="AC237" s="161">
        <f t="shared" si="179"/>
        <v>0</v>
      </c>
      <c r="AD237" s="161">
        <f t="shared" si="180"/>
        <v>0</v>
      </c>
      <c r="AE237" s="161">
        <f t="shared" si="181"/>
        <v>0</v>
      </c>
      <c r="AF237" s="174">
        <f t="shared" si="176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77"/>
        <v>0</v>
      </c>
      <c r="D238" s="161">
        <f t="shared" si="177"/>
        <v>0</v>
      </c>
      <c r="E238" s="161">
        <f t="shared" si="177"/>
        <v>0</v>
      </c>
      <c r="F238" s="161">
        <f t="shared" si="177"/>
        <v>0</v>
      </c>
      <c r="G238" s="161">
        <f t="shared" si="177"/>
        <v>0</v>
      </c>
      <c r="H238" s="161">
        <f t="shared" si="177"/>
        <v>0</v>
      </c>
      <c r="I238" s="161">
        <f t="shared" si="177"/>
        <v>0</v>
      </c>
      <c r="J238" s="161">
        <f t="shared" si="177"/>
        <v>0</v>
      </c>
      <c r="K238" s="161">
        <f t="shared" si="177"/>
        <v>0</v>
      </c>
      <c r="L238" s="161">
        <f t="shared" si="177"/>
        <v>0</v>
      </c>
      <c r="M238" s="161">
        <f t="shared" si="177"/>
        <v>0</v>
      </c>
      <c r="N238" s="161">
        <f t="shared" si="177"/>
        <v>0</v>
      </c>
      <c r="O238" s="161">
        <f t="shared" si="177"/>
        <v>0</v>
      </c>
      <c r="P238" s="161">
        <f t="shared" si="177"/>
        <v>0</v>
      </c>
      <c r="Q238" s="161">
        <f t="shared" si="177"/>
        <v>0</v>
      </c>
      <c r="R238" s="161">
        <f t="shared" si="177"/>
        <v>0</v>
      </c>
      <c r="S238" s="161">
        <f t="shared" si="176"/>
        <v>0</v>
      </c>
      <c r="T238" s="161">
        <f t="shared" si="176"/>
        <v>0</v>
      </c>
      <c r="U238" s="161">
        <f t="shared" si="176"/>
        <v>0</v>
      </c>
      <c r="V238" s="161">
        <f t="shared" si="176"/>
        <v>0</v>
      </c>
      <c r="W238" s="161">
        <f t="shared" si="176"/>
        <v>0</v>
      </c>
      <c r="X238" s="161">
        <f t="shared" si="176"/>
        <v>0</v>
      </c>
      <c r="Y238" s="161">
        <f t="shared" si="176"/>
        <v>0</v>
      </c>
      <c r="Z238" s="161">
        <f t="shared" si="176"/>
        <v>0</v>
      </c>
      <c r="AA238" s="161">
        <f t="shared" si="176"/>
        <v>0</v>
      </c>
      <c r="AB238" s="161">
        <f t="shared" si="178"/>
        <v>0</v>
      </c>
      <c r="AC238" s="161">
        <f t="shared" si="179"/>
        <v>0</v>
      </c>
      <c r="AD238" s="161">
        <f t="shared" si="180"/>
        <v>0</v>
      </c>
      <c r="AE238" s="161">
        <f t="shared" si="181"/>
        <v>0</v>
      </c>
      <c r="AF238" s="174">
        <f t="shared" si="176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77"/>
        <v>0</v>
      </c>
      <c r="D239" s="161">
        <f t="shared" si="177"/>
        <v>0</v>
      </c>
      <c r="E239" s="161">
        <f t="shared" si="177"/>
        <v>0</v>
      </c>
      <c r="F239" s="161">
        <f t="shared" si="177"/>
        <v>0</v>
      </c>
      <c r="G239" s="161">
        <f t="shared" si="177"/>
        <v>0</v>
      </c>
      <c r="H239" s="161">
        <f t="shared" si="177"/>
        <v>0</v>
      </c>
      <c r="I239" s="161">
        <f t="shared" si="177"/>
        <v>0</v>
      </c>
      <c r="J239" s="161">
        <f t="shared" si="177"/>
        <v>0</v>
      </c>
      <c r="K239" s="161">
        <f t="shared" si="177"/>
        <v>0</v>
      </c>
      <c r="L239" s="161">
        <f t="shared" si="177"/>
        <v>0</v>
      </c>
      <c r="M239" s="161">
        <f t="shared" si="177"/>
        <v>0</v>
      </c>
      <c r="N239" s="161">
        <f t="shared" si="177"/>
        <v>0</v>
      </c>
      <c r="O239" s="161">
        <f t="shared" si="177"/>
        <v>0</v>
      </c>
      <c r="P239" s="161">
        <f t="shared" si="177"/>
        <v>0</v>
      </c>
      <c r="Q239" s="161">
        <f t="shared" si="177"/>
        <v>0</v>
      </c>
      <c r="R239" s="161">
        <f t="shared" si="177"/>
        <v>0</v>
      </c>
      <c r="S239" s="161">
        <f t="shared" si="176"/>
        <v>0</v>
      </c>
      <c r="T239" s="161">
        <f t="shared" si="176"/>
        <v>0</v>
      </c>
      <c r="U239" s="161">
        <f t="shared" si="176"/>
        <v>0</v>
      </c>
      <c r="V239" s="161">
        <f t="shared" si="176"/>
        <v>0</v>
      </c>
      <c r="W239" s="161">
        <f t="shared" si="176"/>
        <v>0</v>
      </c>
      <c r="X239" s="161">
        <f t="shared" si="176"/>
        <v>0</v>
      </c>
      <c r="Y239" s="161">
        <f t="shared" si="176"/>
        <v>0</v>
      </c>
      <c r="Z239" s="161">
        <f t="shared" si="176"/>
        <v>0</v>
      </c>
      <c r="AA239" s="161">
        <f t="shared" si="176"/>
        <v>0</v>
      </c>
      <c r="AB239" s="161">
        <f t="shared" si="178"/>
        <v>0</v>
      </c>
      <c r="AC239" s="161">
        <f t="shared" si="179"/>
        <v>0</v>
      </c>
      <c r="AD239" s="161">
        <f t="shared" si="180"/>
        <v>0</v>
      </c>
      <c r="AE239" s="161">
        <f t="shared" si="181"/>
        <v>0</v>
      </c>
      <c r="AF239" s="174">
        <f t="shared" si="176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77"/>
        <v>0</v>
      </c>
      <c r="D240" s="161">
        <f t="shared" si="177"/>
        <v>0</v>
      </c>
      <c r="E240" s="161">
        <f t="shared" si="177"/>
        <v>0</v>
      </c>
      <c r="F240" s="161">
        <f t="shared" si="177"/>
        <v>0</v>
      </c>
      <c r="G240" s="161">
        <f t="shared" si="177"/>
        <v>0</v>
      </c>
      <c r="H240" s="161">
        <f t="shared" si="177"/>
        <v>0</v>
      </c>
      <c r="I240" s="161">
        <f t="shared" si="177"/>
        <v>0</v>
      </c>
      <c r="J240" s="161">
        <f t="shared" si="177"/>
        <v>0</v>
      </c>
      <c r="K240" s="161">
        <f t="shared" si="177"/>
        <v>0</v>
      </c>
      <c r="L240" s="161">
        <f t="shared" si="177"/>
        <v>0</v>
      </c>
      <c r="M240" s="161">
        <f t="shared" si="177"/>
        <v>0</v>
      </c>
      <c r="N240" s="161">
        <f t="shared" si="177"/>
        <v>0</v>
      </c>
      <c r="O240" s="161">
        <f t="shared" si="177"/>
        <v>0</v>
      </c>
      <c r="P240" s="161">
        <f t="shared" si="177"/>
        <v>0</v>
      </c>
      <c r="Q240" s="161">
        <f t="shared" si="177"/>
        <v>0</v>
      </c>
      <c r="R240" s="161">
        <f t="shared" si="177"/>
        <v>0</v>
      </c>
      <c r="S240" s="161">
        <f t="shared" si="176"/>
        <v>0</v>
      </c>
      <c r="T240" s="161">
        <f t="shared" si="176"/>
        <v>0</v>
      </c>
      <c r="U240" s="161">
        <f t="shared" si="176"/>
        <v>0</v>
      </c>
      <c r="V240" s="161">
        <f t="shared" si="176"/>
        <v>0</v>
      </c>
      <c r="W240" s="161">
        <f t="shared" si="176"/>
        <v>0</v>
      </c>
      <c r="X240" s="161">
        <f t="shared" si="176"/>
        <v>0</v>
      </c>
      <c r="Y240" s="161">
        <f t="shared" si="176"/>
        <v>0</v>
      </c>
      <c r="Z240" s="161">
        <f t="shared" si="176"/>
        <v>0</v>
      </c>
      <c r="AA240" s="161">
        <f t="shared" si="176"/>
        <v>0</v>
      </c>
      <c r="AB240" s="161">
        <f t="shared" si="178"/>
        <v>0</v>
      </c>
      <c r="AC240" s="161">
        <f t="shared" si="179"/>
        <v>0</v>
      </c>
      <c r="AD240" s="161">
        <f t="shared" si="180"/>
        <v>0</v>
      </c>
      <c r="AE240" s="161">
        <f t="shared" si="181"/>
        <v>0</v>
      </c>
      <c r="AF240" s="174">
        <f t="shared" si="176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77"/>
        <v>0</v>
      </c>
      <c r="D241" s="161">
        <f t="shared" si="177"/>
        <v>0</v>
      </c>
      <c r="E241" s="161">
        <f t="shared" si="177"/>
        <v>0</v>
      </c>
      <c r="F241" s="161">
        <f t="shared" si="177"/>
        <v>0</v>
      </c>
      <c r="G241" s="161">
        <f t="shared" si="177"/>
        <v>0</v>
      </c>
      <c r="H241" s="161">
        <f t="shared" si="177"/>
        <v>0</v>
      </c>
      <c r="I241" s="161">
        <f t="shared" si="177"/>
        <v>0</v>
      </c>
      <c r="J241" s="161">
        <f t="shared" si="177"/>
        <v>0</v>
      </c>
      <c r="K241" s="161">
        <f t="shared" si="177"/>
        <v>0</v>
      </c>
      <c r="L241" s="161">
        <f t="shared" si="177"/>
        <v>0</v>
      </c>
      <c r="M241" s="161">
        <f t="shared" si="177"/>
        <v>0</v>
      </c>
      <c r="N241" s="161">
        <f t="shared" si="177"/>
        <v>0</v>
      </c>
      <c r="O241" s="161">
        <f t="shared" si="177"/>
        <v>0</v>
      </c>
      <c r="P241" s="161">
        <f t="shared" si="177"/>
        <v>0</v>
      </c>
      <c r="Q241" s="161">
        <f t="shared" si="177"/>
        <v>0</v>
      </c>
      <c r="R241" s="161">
        <f t="shared" si="177"/>
        <v>0</v>
      </c>
      <c r="S241" s="161">
        <f t="shared" si="176"/>
        <v>0</v>
      </c>
      <c r="T241" s="161">
        <f t="shared" si="176"/>
        <v>0</v>
      </c>
      <c r="U241" s="161">
        <f t="shared" si="176"/>
        <v>0</v>
      </c>
      <c r="V241" s="161">
        <f t="shared" si="176"/>
        <v>0</v>
      </c>
      <c r="W241" s="161">
        <f t="shared" si="176"/>
        <v>0</v>
      </c>
      <c r="X241" s="161">
        <f t="shared" si="176"/>
        <v>0</v>
      </c>
      <c r="Y241" s="161">
        <f t="shared" si="176"/>
        <v>0</v>
      </c>
      <c r="Z241" s="161">
        <f t="shared" si="176"/>
        <v>0</v>
      </c>
      <c r="AA241" s="161">
        <f t="shared" si="176"/>
        <v>0</v>
      </c>
      <c r="AB241" s="161">
        <f t="shared" si="178"/>
        <v>0</v>
      </c>
      <c r="AC241" s="161">
        <f t="shared" si="179"/>
        <v>0</v>
      </c>
      <c r="AD241" s="161">
        <f t="shared" si="180"/>
        <v>0</v>
      </c>
      <c r="AE241" s="161">
        <f t="shared" si="181"/>
        <v>0</v>
      </c>
      <c r="AF241" s="174">
        <f t="shared" si="176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77"/>
        <v>0</v>
      </c>
      <c r="D242" s="161">
        <f t="shared" si="177"/>
        <v>0</v>
      </c>
      <c r="E242" s="161">
        <f t="shared" si="177"/>
        <v>0</v>
      </c>
      <c r="F242" s="161">
        <f t="shared" si="177"/>
        <v>0</v>
      </c>
      <c r="G242" s="161">
        <f t="shared" si="177"/>
        <v>0</v>
      </c>
      <c r="H242" s="161">
        <f t="shared" si="177"/>
        <v>0</v>
      </c>
      <c r="I242" s="161">
        <f t="shared" si="177"/>
        <v>0</v>
      </c>
      <c r="J242" s="161">
        <f t="shared" si="177"/>
        <v>0</v>
      </c>
      <c r="K242" s="161">
        <f t="shared" si="177"/>
        <v>0</v>
      </c>
      <c r="L242" s="161">
        <f t="shared" si="177"/>
        <v>0</v>
      </c>
      <c r="M242" s="161">
        <f t="shared" si="177"/>
        <v>0</v>
      </c>
      <c r="N242" s="161">
        <f t="shared" si="177"/>
        <v>0</v>
      </c>
      <c r="O242" s="161">
        <f t="shared" si="177"/>
        <v>0</v>
      </c>
      <c r="P242" s="161">
        <f t="shared" si="177"/>
        <v>0</v>
      </c>
      <c r="Q242" s="161">
        <f t="shared" si="177"/>
        <v>0</v>
      </c>
      <c r="R242" s="161">
        <f t="shared" si="177"/>
        <v>0</v>
      </c>
      <c r="S242" s="161">
        <f t="shared" si="176"/>
        <v>0</v>
      </c>
      <c r="T242" s="161">
        <f t="shared" si="176"/>
        <v>0</v>
      </c>
      <c r="U242" s="161">
        <f t="shared" si="176"/>
        <v>0</v>
      </c>
      <c r="V242" s="161">
        <f t="shared" si="176"/>
        <v>0</v>
      </c>
      <c r="W242" s="161">
        <f t="shared" si="176"/>
        <v>0</v>
      </c>
      <c r="X242" s="161">
        <f t="shared" si="176"/>
        <v>0</v>
      </c>
      <c r="Y242" s="161">
        <f t="shared" si="176"/>
        <v>0</v>
      </c>
      <c r="Z242" s="161">
        <f t="shared" si="176"/>
        <v>0</v>
      </c>
      <c r="AA242" s="161">
        <f t="shared" si="176"/>
        <v>0</v>
      </c>
      <c r="AB242" s="161">
        <f t="shared" si="178"/>
        <v>0</v>
      </c>
      <c r="AC242" s="161">
        <f t="shared" si="179"/>
        <v>0</v>
      </c>
      <c r="AD242" s="161">
        <f t="shared" si="180"/>
        <v>0</v>
      </c>
      <c r="AE242" s="161">
        <f t="shared" si="181"/>
        <v>0</v>
      </c>
      <c r="AF242" s="174">
        <f t="shared" si="176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77"/>
        <v>0</v>
      </c>
      <c r="D243" s="161">
        <f t="shared" si="177"/>
        <v>0</v>
      </c>
      <c r="E243" s="161">
        <f t="shared" si="177"/>
        <v>0</v>
      </c>
      <c r="F243" s="161">
        <f t="shared" si="177"/>
        <v>0</v>
      </c>
      <c r="G243" s="161">
        <f t="shared" si="177"/>
        <v>0</v>
      </c>
      <c r="H243" s="161">
        <f t="shared" si="177"/>
        <v>0</v>
      </c>
      <c r="I243" s="161">
        <f t="shared" si="177"/>
        <v>0</v>
      </c>
      <c r="J243" s="161">
        <f t="shared" si="177"/>
        <v>0</v>
      </c>
      <c r="K243" s="161">
        <f t="shared" si="177"/>
        <v>0</v>
      </c>
      <c r="L243" s="161">
        <f t="shared" si="177"/>
        <v>0</v>
      </c>
      <c r="M243" s="161">
        <f t="shared" si="177"/>
        <v>0</v>
      </c>
      <c r="N243" s="161">
        <f t="shared" si="177"/>
        <v>0</v>
      </c>
      <c r="O243" s="161">
        <f t="shared" si="177"/>
        <v>0</v>
      </c>
      <c r="P243" s="161">
        <f t="shared" si="177"/>
        <v>0</v>
      </c>
      <c r="Q243" s="161">
        <f t="shared" si="177"/>
        <v>0</v>
      </c>
      <c r="R243" s="161">
        <f t="shared" si="177"/>
        <v>0</v>
      </c>
      <c r="S243" s="161">
        <f t="shared" si="176"/>
        <v>0</v>
      </c>
      <c r="T243" s="161">
        <f t="shared" si="176"/>
        <v>0</v>
      </c>
      <c r="U243" s="161">
        <f t="shared" si="176"/>
        <v>0</v>
      </c>
      <c r="V243" s="161">
        <f t="shared" si="176"/>
        <v>0</v>
      </c>
      <c r="W243" s="161">
        <f t="shared" si="176"/>
        <v>0</v>
      </c>
      <c r="X243" s="161">
        <f t="shared" si="176"/>
        <v>0</v>
      </c>
      <c r="Y243" s="161">
        <f t="shared" si="176"/>
        <v>0</v>
      </c>
      <c r="Z243" s="161">
        <f t="shared" si="176"/>
        <v>0</v>
      </c>
      <c r="AA243" s="161">
        <f t="shared" si="176"/>
        <v>0</v>
      </c>
      <c r="AB243" s="161">
        <f t="shared" si="178"/>
        <v>0</v>
      </c>
      <c r="AC243" s="161">
        <f t="shared" si="179"/>
        <v>0</v>
      </c>
      <c r="AD243" s="161">
        <f t="shared" si="180"/>
        <v>0</v>
      </c>
      <c r="AE243" s="161">
        <f t="shared" si="181"/>
        <v>0</v>
      </c>
      <c r="AF243" s="174">
        <f t="shared" si="176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77"/>
        <v>0</v>
      </c>
      <c r="D244" s="161">
        <f t="shared" si="177"/>
        <v>0</v>
      </c>
      <c r="E244" s="161">
        <f t="shared" si="177"/>
        <v>0</v>
      </c>
      <c r="F244" s="161">
        <f t="shared" si="177"/>
        <v>0</v>
      </c>
      <c r="G244" s="161">
        <f t="shared" si="177"/>
        <v>0</v>
      </c>
      <c r="H244" s="161">
        <f t="shared" si="177"/>
        <v>0</v>
      </c>
      <c r="I244" s="161">
        <f t="shared" si="177"/>
        <v>0</v>
      </c>
      <c r="J244" s="161">
        <f t="shared" si="177"/>
        <v>0</v>
      </c>
      <c r="K244" s="161">
        <f t="shared" si="177"/>
        <v>0</v>
      </c>
      <c r="L244" s="161">
        <f t="shared" si="177"/>
        <v>0</v>
      </c>
      <c r="M244" s="161">
        <f t="shared" si="177"/>
        <v>0</v>
      </c>
      <c r="N244" s="161">
        <f t="shared" si="177"/>
        <v>0</v>
      </c>
      <c r="O244" s="161">
        <f t="shared" si="177"/>
        <v>0</v>
      </c>
      <c r="P244" s="161">
        <f t="shared" si="177"/>
        <v>0</v>
      </c>
      <c r="Q244" s="161">
        <f t="shared" si="177"/>
        <v>0</v>
      </c>
      <c r="R244" s="161">
        <f t="shared" si="177"/>
        <v>0</v>
      </c>
      <c r="S244" s="161">
        <f t="shared" si="176"/>
        <v>0</v>
      </c>
      <c r="T244" s="161">
        <f t="shared" si="176"/>
        <v>0</v>
      </c>
      <c r="U244" s="161">
        <f t="shared" si="176"/>
        <v>0</v>
      </c>
      <c r="V244" s="161">
        <f t="shared" si="176"/>
        <v>0</v>
      </c>
      <c r="W244" s="161">
        <f t="shared" si="176"/>
        <v>0</v>
      </c>
      <c r="X244" s="161">
        <f t="shared" si="176"/>
        <v>0</v>
      </c>
      <c r="Y244" s="161">
        <f t="shared" si="176"/>
        <v>0</v>
      </c>
      <c r="Z244" s="161">
        <f t="shared" si="176"/>
        <v>0</v>
      </c>
      <c r="AA244" s="161">
        <f t="shared" si="176"/>
        <v>0</v>
      </c>
      <c r="AB244" s="161">
        <f t="shared" si="178"/>
        <v>0</v>
      </c>
      <c r="AC244" s="161">
        <f t="shared" si="179"/>
        <v>0</v>
      </c>
      <c r="AD244" s="161">
        <f t="shared" si="180"/>
        <v>0</v>
      </c>
      <c r="AE244" s="161">
        <f t="shared" si="181"/>
        <v>0</v>
      </c>
      <c r="AF244" s="174">
        <f t="shared" si="176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77"/>
        <v>0</v>
      </c>
      <c r="D245" s="161">
        <f t="shared" si="177"/>
        <v>0</v>
      </c>
      <c r="E245" s="161">
        <f t="shared" si="177"/>
        <v>0</v>
      </c>
      <c r="F245" s="161">
        <f t="shared" si="177"/>
        <v>0</v>
      </c>
      <c r="G245" s="161">
        <f t="shared" si="177"/>
        <v>0</v>
      </c>
      <c r="H245" s="161">
        <f t="shared" si="177"/>
        <v>0</v>
      </c>
      <c r="I245" s="161">
        <f t="shared" si="177"/>
        <v>0</v>
      </c>
      <c r="J245" s="161">
        <f t="shared" si="177"/>
        <v>0</v>
      </c>
      <c r="K245" s="161">
        <f t="shared" si="177"/>
        <v>0</v>
      </c>
      <c r="L245" s="161">
        <f t="shared" si="177"/>
        <v>0</v>
      </c>
      <c r="M245" s="161">
        <f t="shared" si="177"/>
        <v>0</v>
      </c>
      <c r="N245" s="161">
        <f t="shared" si="177"/>
        <v>0</v>
      </c>
      <c r="O245" s="161">
        <f t="shared" si="177"/>
        <v>0</v>
      </c>
      <c r="P245" s="161">
        <f t="shared" si="177"/>
        <v>0</v>
      </c>
      <c r="Q245" s="161">
        <f t="shared" si="177"/>
        <v>0</v>
      </c>
      <c r="R245" s="161">
        <f t="shared" si="177"/>
        <v>0</v>
      </c>
      <c r="S245" s="161">
        <f t="shared" si="176"/>
        <v>0</v>
      </c>
      <c r="T245" s="161">
        <f t="shared" si="176"/>
        <v>0</v>
      </c>
      <c r="U245" s="161">
        <f t="shared" si="176"/>
        <v>0</v>
      </c>
      <c r="V245" s="161">
        <f t="shared" si="176"/>
        <v>0</v>
      </c>
      <c r="W245" s="161">
        <f t="shared" si="176"/>
        <v>0</v>
      </c>
      <c r="X245" s="161">
        <f t="shared" si="176"/>
        <v>0</v>
      </c>
      <c r="Y245" s="161">
        <f t="shared" si="176"/>
        <v>0</v>
      </c>
      <c r="Z245" s="161">
        <f t="shared" si="176"/>
        <v>0</v>
      </c>
      <c r="AA245" s="161">
        <f t="shared" si="176"/>
        <v>0</v>
      </c>
      <c r="AB245" s="161">
        <f t="shared" si="178"/>
        <v>0</v>
      </c>
      <c r="AC245" s="161">
        <f t="shared" si="179"/>
        <v>0</v>
      </c>
      <c r="AD245" s="161">
        <f t="shared" si="180"/>
        <v>0</v>
      </c>
      <c r="AE245" s="161">
        <f t="shared" si="181"/>
        <v>0</v>
      </c>
      <c r="AF245" s="174">
        <f t="shared" si="176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77"/>
        <v>0</v>
      </c>
      <c r="D246" s="161">
        <f t="shared" si="177"/>
        <v>0</v>
      </c>
      <c r="E246" s="161">
        <f t="shared" si="177"/>
        <v>0</v>
      </c>
      <c r="F246" s="161">
        <f t="shared" si="177"/>
        <v>0</v>
      </c>
      <c r="G246" s="161">
        <f t="shared" si="177"/>
        <v>0</v>
      </c>
      <c r="H246" s="161">
        <f t="shared" si="177"/>
        <v>0</v>
      </c>
      <c r="I246" s="161">
        <f t="shared" si="177"/>
        <v>0</v>
      </c>
      <c r="J246" s="161">
        <f t="shared" si="177"/>
        <v>0</v>
      </c>
      <c r="K246" s="161">
        <f t="shared" si="177"/>
        <v>0</v>
      </c>
      <c r="L246" s="161">
        <f t="shared" si="177"/>
        <v>0</v>
      </c>
      <c r="M246" s="161">
        <f t="shared" si="177"/>
        <v>0</v>
      </c>
      <c r="N246" s="161">
        <f t="shared" si="177"/>
        <v>0</v>
      </c>
      <c r="O246" s="161">
        <f t="shared" si="177"/>
        <v>0</v>
      </c>
      <c r="P246" s="161">
        <f t="shared" si="177"/>
        <v>0</v>
      </c>
      <c r="Q246" s="161">
        <f t="shared" si="177"/>
        <v>0</v>
      </c>
      <c r="R246" s="161">
        <f t="shared" si="177"/>
        <v>0</v>
      </c>
      <c r="S246" s="161">
        <f t="shared" si="176"/>
        <v>0</v>
      </c>
      <c r="T246" s="161">
        <f t="shared" si="176"/>
        <v>0</v>
      </c>
      <c r="U246" s="161">
        <f t="shared" si="176"/>
        <v>0</v>
      </c>
      <c r="V246" s="161">
        <f t="shared" si="176"/>
        <v>0</v>
      </c>
      <c r="W246" s="161">
        <f t="shared" si="176"/>
        <v>0</v>
      </c>
      <c r="X246" s="161">
        <f t="shared" si="176"/>
        <v>0</v>
      </c>
      <c r="Y246" s="161">
        <f t="shared" si="176"/>
        <v>0</v>
      </c>
      <c r="Z246" s="161">
        <f t="shared" si="176"/>
        <v>0</v>
      </c>
      <c r="AA246" s="161">
        <f t="shared" si="176"/>
        <v>0</v>
      </c>
      <c r="AB246" s="161">
        <f t="shared" si="178"/>
        <v>0</v>
      </c>
      <c r="AC246" s="161">
        <f t="shared" si="179"/>
        <v>0</v>
      </c>
      <c r="AD246" s="161">
        <f t="shared" si="180"/>
        <v>0</v>
      </c>
      <c r="AE246" s="161">
        <f t="shared" si="181"/>
        <v>0</v>
      </c>
      <c r="AF246" s="174">
        <f t="shared" si="176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77"/>
        <v>0</v>
      </c>
      <c r="D247" s="161">
        <f t="shared" si="177"/>
        <v>0</v>
      </c>
      <c r="E247" s="161">
        <f t="shared" si="177"/>
        <v>0</v>
      </c>
      <c r="F247" s="161">
        <f t="shared" si="177"/>
        <v>0</v>
      </c>
      <c r="G247" s="161">
        <f t="shared" si="177"/>
        <v>0</v>
      </c>
      <c r="H247" s="161">
        <f t="shared" si="177"/>
        <v>0</v>
      </c>
      <c r="I247" s="161">
        <f t="shared" si="177"/>
        <v>0</v>
      </c>
      <c r="J247" s="161">
        <f t="shared" si="177"/>
        <v>0</v>
      </c>
      <c r="K247" s="161">
        <f t="shared" si="177"/>
        <v>0</v>
      </c>
      <c r="L247" s="161">
        <f t="shared" si="177"/>
        <v>0</v>
      </c>
      <c r="M247" s="161">
        <f t="shared" si="177"/>
        <v>0</v>
      </c>
      <c r="N247" s="161">
        <f t="shared" si="177"/>
        <v>0</v>
      </c>
      <c r="O247" s="161">
        <f t="shared" si="177"/>
        <v>0</v>
      </c>
      <c r="P247" s="161">
        <f t="shared" si="177"/>
        <v>0</v>
      </c>
      <c r="Q247" s="161">
        <f t="shared" si="177"/>
        <v>0</v>
      </c>
      <c r="R247" s="161">
        <f t="shared" si="177"/>
        <v>0</v>
      </c>
      <c r="S247" s="161">
        <f t="shared" si="176"/>
        <v>0</v>
      </c>
      <c r="T247" s="161">
        <f t="shared" si="176"/>
        <v>0</v>
      </c>
      <c r="U247" s="161">
        <f t="shared" si="176"/>
        <v>0</v>
      </c>
      <c r="V247" s="161">
        <f t="shared" si="176"/>
        <v>0</v>
      </c>
      <c r="W247" s="161">
        <f t="shared" si="176"/>
        <v>0</v>
      </c>
      <c r="X247" s="161">
        <f t="shared" si="176"/>
        <v>0</v>
      </c>
      <c r="Y247" s="161">
        <f t="shared" si="176"/>
        <v>0</v>
      </c>
      <c r="Z247" s="161">
        <f t="shared" si="176"/>
        <v>0</v>
      </c>
      <c r="AA247" s="161">
        <f t="shared" si="176"/>
        <v>0</v>
      </c>
      <c r="AB247" s="161">
        <f t="shared" si="178"/>
        <v>0</v>
      </c>
      <c r="AC247" s="161">
        <f t="shared" si="179"/>
        <v>0</v>
      </c>
      <c r="AD247" s="161">
        <f t="shared" si="180"/>
        <v>0</v>
      </c>
      <c r="AE247" s="161">
        <f t="shared" si="181"/>
        <v>0</v>
      </c>
      <c r="AF247" s="174">
        <f t="shared" si="176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77"/>
        <v>0</v>
      </c>
      <c r="D248" s="161">
        <f t="shared" si="177"/>
        <v>0</v>
      </c>
      <c r="E248" s="161">
        <f t="shared" si="177"/>
        <v>0</v>
      </c>
      <c r="F248" s="161">
        <f t="shared" si="177"/>
        <v>0</v>
      </c>
      <c r="G248" s="161">
        <f t="shared" si="177"/>
        <v>0</v>
      </c>
      <c r="H248" s="161">
        <f t="shared" si="177"/>
        <v>0</v>
      </c>
      <c r="I248" s="161">
        <f t="shared" si="177"/>
        <v>0</v>
      </c>
      <c r="J248" s="161">
        <f t="shared" si="177"/>
        <v>0</v>
      </c>
      <c r="K248" s="161">
        <f t="shared" si="177"/>
        <v>0</v>
      </c>
      <c r="L248" s="161">
        <f t="shared" si="177"/>
        <v>0</v>
      </c>
      <c r="M248" s="161">
        <f t="shared" si="177"/>
        <v>0</v>
      </c>
      <c r="N248" s="161">
        <f t="shared" si="177"/>
        <v>0</v>
      </c>
      <c r="O248" s="161">
        <f t="shared" si="177"/>
        <v>0</v>
      </c>
      <c r="P248" s="161">
        <f t="shared" si="177"/>
        <v>0</v>
      </c>
      <c r="Q248" s="161">
        <f t="shared" si="177"/>
        <v>0</v>
      </c>
      <c r="R248" s="161">
        <f t="shared" ref="R248:AF263" si="182">Q248</f>
        <v>0</v>
      </c>
      <c r="S248" s="161">
        <f t="shared" si="182"/>
        <v>0</v>
      </c>
      <c r="T248" s="161">
        <f t="shared" si="182"/>
        <v>0</v>
      </c>
      <c r="U248" s="161">
        <f t="shared" si="182"/>
        <v>0</v>
      </c>
      <c r="V248" s="161">
        <f t="shared" si="182"/>
        <v>0</v>
      </c>
      <c r="W248" s="161">
        <f t="shared" si="182"/>
        <v>0</v>
      </c>
      <c r="X248" s="161">
        <f t="shared" si="182"/>
        <v>0</v>
      </c>
      <c r="Y248" s="161">
        <f t="shared" si="182"/>
        <v>0</v>
      </c>
      <c r="Z248" s="161">
        <f t="shared" si="182"/>
        <v>0</v>
      </c>
      <c r="AA248" s="161">
        <f t="shared" si="182"/>
        <v>0</v>
      </c>
      <c r="AB248" s="161">
        <f t="shared" si="178"/>
        <v>0</v>
      </c>
      <c r="AC248" s="161">
        <f t="shared" si="179"/>
        <v>0</v>
      </c>
      <c r="AD248" s="161">
        <f t="shared" si="180"/>
        <v>0</v>
      </c>
      <c r="AE248" s="161">
        <f t="shared" si="181"/>
        <v>0</v>
      </c>
      <c r="AF248" s="174">
        <f t="shared" si="182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83">B249</f>
        <v>0</v>
      </c>
      <c r="D249" s="161">
        <f t="shared" si="183"/>
        <v>0</v>
      </c>
      <c r="E249" s="161">
        <f t="shared" si="183"/>
        <v>0</v>
      </c>
      <c r="F249" s="161">
        <f t="shared" si="183"/>
        <v>0</v>
      </c>
      <c r="G249" s="161">
        <f t="shared" si="183"/>
        <v>0</v>
      </c>
      <c r="H249" s="161">
        <f t="shared" si="183"/>
        <v>0</v>
      </c>
      <c r="I249" s="161">
        <f t="shared" si="183"/>
        <v>0</v>
      </c>
      <c r="J249" s="161">
        <f t="shared" si="183"/>
        <v>0</v>
      </c>
      <c r="K249" s="161">
        <f t="shared" si="183"/>
        <v>0</v>
      </c>
      <c r="L249" s="161">
        <f t="shared" si="183"/>
        <v>0</v>
      </c>
      <c r="M249" s="161">
        <f t="shared" si="183"/>
        <v>0</v>
      </c>
      <c r="N249" s="161">
        <f t="shared" si="183"/>
        <v>0</v>
      </c>
      <c r="O249" s="161">
        <f t="shared" si="183"/>
        <v>0</v>
      </c>
      <c r="P249" s="161">
        <f t="shared" si="183"/>
        <v>0</v>
      </c>
      <c r="Q249" s="161">
        <f t="shared" si="183"/>
        <v>0</v>
      </c>
      <c r="R249" s="161">
        <f t="shared" si="182"/>
        <v>0</v>
      </c>
      <c r="S249" s="161">
        <f t="shared" si="182"/>
        <v>0</v>
      </c>
      <c r="T249" s="161">
        <f t="shared" si="182"/>
        <v>0</v>
      </c>
      <c r="U249" s="161">
        <f t="shared" si="182"/>
        <v>0</v>
      </c>
      <c r="V249" s="161">
        <f t="shared" si="182"/>
        <v>0</v>
      </c>
      <c r="W249" s="161">
        <f t="shared" si="182"/>
        <v>0</v>
      </c>
      <c r="X249" s="161">
        <f t="shared" si="182"/>
        <v>0</v>
      </c>
      <c r="Y249" s="161">
        <f t="shared" si="182"/>
        <v>0</v>
      </c>
      <c r="Z249" s="161">
        <f t="shared" si="182"/>
        <v>0</v>
      </c>
      <c r="AA249" s="161">
        <f t="shared" si="182"/>
        <v>0</v>
      </c>
      <c r="AB249" s="161">
        <f t="shared" si="178"/>
        <v>0</v>
      </c>
      <c r="AC249" s="161">
        <f t="shared" si="179"/>
        <v>0</v>
      </c>
      <c r="AD249" s="161">
        <f t="shared" si="180"/>
        <v>0</v>
      </c>
      <c r="AE249" s="161">
        <f t="shared" si="181"/>
        <v>0</v>
      </c>
      <c r="AF249" s="174">
        <f t="shared" si="182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83"/>
        <v>0</v>
      </c>
      <c r="D250" s="161">
        <f t="shared" si="183"/>
        <v>0</v>
      </c>
      <c r="E250" s="161">
        <f t="shared" si="183"/>
        <v>0</v>
      </c>
      <c r="F250" s="161">
        <f t="shared" si="183"/>
        <v>0</v>
      </c>
      <c r="G250" s="161">
        <f t="shared" si="183"/>
        <v>0</v>
      </c>
      <c r="H250" s="161">
        <f t="shared" si="183"/>
        <v>0</v>
      </c>
      <c r="I250" s="161">
        <f t="shared" si="183"/>
        <v>0</v>
      </c>
      <c r="J250" s="161">
        <f t="shared" si="183"/>
        <v>0</v>
      </c>
      <c r="K250" s="161">
        <f t="shared" si="183"/>
        <v>0</v>
      </c>
      <c r="L250" s="161">
        <f t="shared" si="183"/>
        <v>0</v>
      </c>
      <c r="M250" s="161">
        <f t="shared" si="183"/>
        <v>0</v>
      </c>
      <c r="N250" s="161">
        <f t="shared" si="183"/>
        <v>0</v>
      </c>
      <c r="O250" s="161">
        <f t="shared" si="183"/>
        <v>0</v>
      </c>
      <c r="P250" s="161">
        <f t="shared" si="183"/>
        <v>0</v>
      </c>
      <c r="Q250" s="161">
        <f t="shared" si="183"/>
        <v>0</v>
      </c>
      <c r="R250" s="161">
        <f t="shared" si="183"/>
        <v>0</v>
      </c>
      <c r="S250" s="161">
        <f t="shared" si="182"/>
        <v>0</v>
      </c>
      <c r="T250" s="161">
        <f t="shared" si="182"/>
        <v>0</v>
      </c>
      <c r="U250" s="161">
        <f t="shared" si="182"/>
        <v>0</v>
      </c>
      <c r="V250" s="161">
        <f t="shared" si="182"/>
        <v>0</v>
      </c>
      <c r="W250" s="161">
        <f t="shared" si="182"/>
        <v>0</v>
      </c>
      <c r="X250" s="161">
        <f t="shared" si="182"/>
        <v>0</v>
      </c>
      <c r="Y250" s="161">
        <f t="shared" si="182"/>
        <v>0</v>
      </c>
      <c r="Z250" s="161">
        <f t="shared" si="182"/>
        <v>0</v>
      </c>
      <c r="AA250" s="161">
        <f t="shared" si="182"/>
        <v>0</v>
      </c>
      <c r="AB250" s="161">
        <f t="shared" si="178"/>
        <v>0</v>
      </c>
      <c r="AC250" s="161">
        <f t="shared" si="179"/>
        <v>0</v>
      </c>
      <c r="AD250" s="161">
        <f t="shared" si="180"/>
        <v>0</v>
      </c>
      <c r="AE250" s="161">
        <f t="shared" si="181"/>
        <v>0</v>
      </c>
      <c r="AF250" s="174">
        <f t="shared" si="182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83"/>
        <v>0</v>
      </c>
      <c r="D251" s="161">
        <f t="shared" si="183"/>
        <v>0</v>
      </c>
      <c r="E251" s="161">
        <f t="shared" si="183"/>
        <v>0</v>
      </c>
      <c r="F251" s="161">
        <f t="shared" si="183"/>
        <v>0</v>
      </c>
      <c r="G251" s="161">
        <f t="shared" si="183"/>
        <v>0</v>
      </c>
      <c r="H251" s="161">
        <f t="shared" si="183"/>
        <v>0</v>
      </c>
      <c r="I251" s="161">
        <f t="shared" si="183"/>
        <v>0</v>
      </c>
      <c r="J251" s="161">
        <f t="shared" si="183"/>
        <v>0</v>
      </c>
      <c r="K251" s="161">
        <f t="shared" si="183"/>
        <v>0</v>
      </c>
      <c r="L251" s="161">
        <f t="shared" si="183"/>
        <v>0</v>
      </c>
      <c r="M251" s="161">
        <f t="shared" si="183"/>
        <v>0</v>
      </c>
      <c r="N251" s="161">
        <f t="shared" si="183"/>
        <v>0</v>
      </c>
      <c r="O251" s="161">
        <f t="shared" si="183"/>
        <v>0</v>
      </c>
      <c r="P251" s="161">
        <f t="shared" si="183"/>
        <v>0</v>
      </c>
      <c r="Q251" s="161">
        <f t="shared" si="183"/>
        <v>0</v>
      </c>
      <c r="R251" s="161">
        <f t="shared" si="183"/>
        <v>0</v>
      </c>
      <c r="S251" s="161">
        <f t="shared" si="182"/>
        <v>0</v>
      </c>
      <c r="T251" s="161">
        <f t="shared" si="182"/>
        <v>0</v>
      </c>
      <c r="U251" s="161">
        <f t="shared" si="182"/>
        <v>0</v>
      </c>
      <c r="V251" s="161">
        <f t="shared" si="182"/>
        <v>0</v>
      </c>
      <c r="W251" s="161">
        <f t="shared" si="182"/>
        <v>0</v>
      </c>
      <c r="X251" s="161">
        <f t="shared" si="182"/>
        <v>0</v>
      </c>
      <c r="Y251" s="161">
        <f t="shared" si="182"/>
        <v>0</v>
      </c>
      <c r="Z251" s="161">
        <f t="shared" si="182"/>
        <v>0</v>
      </c>
      <c r="AA251" s="161">
        <f t="shared" si="182"/>
        <v>0</v>
      </c>
      <c r="AB251" s="161">
        <f t="shared" si="178"/>
        <v>0</v>
      </c>
      <c r="AC251" s="161">
        <f t="shared" si="179"/>
        <v>0</v>
      </c>
      <c r="AD251" s="161">
        <f t="shared" si="180"/>
        <v>0</v>
      </c>
      <c r="AE251" s="161">
        <f t="shared" si="181"/>
        <v>0</v>
      </c>
      <c r="AF251" s="174">
        <f t="shared" si="182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83"/>
        <v>0</v>
      </c>
      <c r="D252" s="161">
        <f t="shared" si="183"/>
        <v>0</v>
      </c>
      <c r="E252" s="161">
        <f t="shared" si="183"/>
        <v>0</v>
      </c>
      <c r="F252" s="161">
        <f t="shared" si="183"/>
        <v>0</v>
      </c>
      <c r="G252" s="161">
        <f t="shared" si="183"/>
        <v>0</v>
      </c>
      <c r="H252" s="161">
        <f t="shared" si="183"/>
        <v>0</v>
      </c>
      <c r="I252" s="161">
        <f t="shared" si="183"/>
        <v>0</v>
      </c>
      <c r="J252" s="161">
        <f t="shared" si="183"/>
        <v>0</v>
      </c>
      <c r="K252" s="161">
        <f t="shared" si="183"/>
        <v>0</v>
      </c>
      <c r="L252" s="161">
        <f t="shared" si="183"/>
        <v>0</v>
      </c>
      <c r="M252" s="161">
        <f t="shared" si="183"/>
        <v>0</v>
      </c>
      <c r="N252" s="161">
        <f t="shared" si="183"/>
        <v>0</v>
      </c>
      <c r="O252" s="161">
        <f t="shared" si="183"/>
        <v>0</v>
      </c>
      <c r="P252" s="161">
        <f t="shared" si="183"/>
        <v>0</v>
      </c>
      <c r="Q252" s="161">
        <f t="shared" si="183"/>
        <v>0</v>
      </c>
      <c r="R252" s="161">
        <f t="shared" si="183"/>
        <v>0</v>
      </c>
      <c r="S252" s="161">
        <f t="shared" si="182"/>
        <v>0</v>
      </c>
      <c r="T252" s="161">
        <f t="shared" si="182"/>
        <v>0</v>
      </c>
      <c r="U252" s="161">
        <f t="shared" si="182"/>
        <v>0</v>
      </c>
      <c r="V252" s="161">
        <f t="shared" si="182"/>
        <v>0</v>
      </c>
      <c r="W252" s="161">
        <f t="shared" si="182"/>
        <v>0</v>
      </c>
      <c r="X252" s="161">
        <f t="shared" si="182"/>
        <v>0</v>
      </c>
      <c r="Y252" s="161">
        <f t="shared" si="182"/>
        <v>0</v>
      </c>
      <c r="Z252" s="161">
        <f t="shared" si="182"/>
        <v>0</v>
      </c>
      <c r="AA252" s="161">
        <f t="shared" si="182"/>
        <v>0</v>
      </c>
      <c r="AB252" s="161">
        <f t="shared" si="178"/>
        <v>0</v>
      </c>
      <c r="AC252" s="161">
        <f t="shared" si="179"/>
        <v>0</v>
      </c>
      <c r="AD252" s="161">
        <f t="shared" si="180"/>
        <v>0</v>
      </c>
      <c r="AE252" s="161">
        <f t="shared" si="181"/>
        <v>0</v>
      </c>
      <c r="AF252" s="174">
        <f t="shared" si="182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83"/>
        <v>0</v>
      </c>
      <c r="D253" s="161">
        <f t="shared" si="183"/>
        <v>0</v>
      </c>
      <c r="E253" s="161">
        <f t="shared" si="183"/>
        <v>0</v>
      </c>
      <c r="F253" s="161">
        <f t="shared" si="183"/>
        <v>0</v>
      </c>
      <c r="G253" s="161">
        <f t="shared" si="183"/>
        <v>0</v>
      </c>
      <c r="H253" s="161">
        <f t="shared" si="183"/>
        <v>0</v>
      </c>
      <c r="I253" s="161">
        <f t="shared" si="183"/>
        <v>0</v>
      </c>
      <c r="J253" s="161">
        <f t="shared" si="183"/>
        <v>0</v>
      </c>
      <c r="K253" s="161">
        <f t="shared" si="183"/>
        <v>0</v>
      </c>
      <c r="L253" s="161">
        <f t="shared" si="183"/>
        <v>0</v>
      </c>
      <c r="M253" s="161">
        <f t="shared" si="183"/>
        <v>0</v>
      </c>
      <c r="N253" s="161">
        <f t="shared" si="183"/>
        <v>0</v>
      </c>
      <c r="O253" s="161">
        <f t="shared" si="183"/>
        <v>0</v>
      </c>
      <c r="P253" s="161">
        <f t="shared" si="183"/>
        <v>0</v>
      </c>
      <c r="Q253" s="161">
        <f t="shared" si="183"/>
        <v>0</v>
      </c>
      <c r="R253" s="161">
        <f t="shared" si="183"/>
        <v>0</v>
      </c>
      <c r="S253" s="161">
        <f t="shared" si="182"/>
        <v>0</v>
      </c>
      <c r="T253" s="161">
        <f t="shared" si="182"/>
        <v>0</v>
      </c>
      <c r="U253" s="161">
        <f t="shared" si="182"/>
        <v>0</v>
      </c>
      <c r="V253" s="161">
        <f t="shared" si="182"/>
        <v>0</v>
      </c>
      <c r="W253" s="161">
        <f t="shared" si="182"/>
        <v>0</v>
      </c>
      <c r="X253" s="161">
        <f t="shared" si="182"/>
        <v>0</v>
      </c>
      <c r="Y253" s="161">
        <f t="shared" si="182"/>
        <v>0</v>
      </c>
      <c r="Z253" s="161">
        <f t="shared" si="182"/>
        <v>0</v>
      </c>
      <c r="AA253" s="161">
        <f t="shared" si="182"/>
        <v>0</v>
      </c>
      <c r="AB253" s="161">
        <f t="shared" si="178"/>
        <v>0</v>
      </c>
      <c r="AC253" s="161">
        <f t="shared" si="179"/>
        <v>0</v>
      </c>
      <c r="AD253" s="161">
        <f t="shared" si="180"/>
        <v>0</v>
      </c>
      <c r="AE253" s="161">
        <f t="shared" si="181"/>
        <v>0</v>
      </c>
      <c r="AF253" s="174">
        <f t="shared" si="182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83"/>
        <v>0</v>
      </c>
      <c r="D254" s="161">
        <f t="shared" si="183"/>
        <v>0</v>
      </c>
      <c r="E254" s="161">
        <f t="shared" si="183"/>
        <v>0</v>
      </c>
      <c r="F254" s="161">
        <f t="shared" si="183"/>
        <v>0</v>
      </c>
      <c r="G254" s="161">
        <f t="shared" si="183"/>
        <v>0</v>
      </c>
      <c r="H254" s="161">
        <f t="shared" si="183"/>
        <v>0</v>
      </c>
      <c r="I254" s="161">
        <f t="shared" si="183"/>
        <v>0</v>
      </c>
      <c r="J254" s="161">
        <f t="shared" si="183"/>
        <v>0</v>
      </c>
      <c r="K254" s="161">
        <f t="shared" si="183"/>
        <v>0</v>
      </c>
      <c r="L254" s="161">
        <f t="shared" si="183"/>
        <v>0</v>
      </c>
      <c r="M254" s="161">
        <f t="shared" si="183"/>
        <v>0</v>
      </c>
      <c r="N254" s="161">
        <f t="shared" si="183"/>
        <v>0</v>
      </c>
      <c r="O254" s="161">
        <f t="shared" si="183"/>
        <v>0</v>
      </c>
      <c r="P254" s="161">
        <f t="shared" si="183"/>
        <v>0</v>
      </c>
      <c r="Q254" s="161">
        <f t="shared" si="183"/>
        <v>0</v>
      </c>
      <c r="R254" s="161">
        <f t="shared" si="183"/>
        <v>0</v>
      </c>
      <c r="S254" s="161">
        <f t="shared" si="182"/>
        <v>0</v>
      </c>
      <c r="T254" s="161">
        <f t="shared" si="182"/>
        <v>0</v>
      </c>
      <c r="U254" s="161">
        <f t="shared" si="182"/>
        <v>0</v>
      </c>
      <c r="V254" s="161">
        <f t="shared" si="182"/>
        <v>0</v>
      </c>
      <c r="W254" s="161">
        <f t="shared" si="182"/>
        <v>0</v>
      </c>
      <c r="X254" s="161">
        <f t="shared" si="182"/>
        <v>0</v>
      </c>
      <c r="Y254" s="161">
        <f t="shared" si="182"/>
        <v>0</v>
      </c>
      <c r="Z254" s="161">
        <f t="shared" si="182"/>
        <v>0</v>
      </c>
      <c r="AA254" s="161">
        <f t="shared" si="182"/>
        <v>0</v>
      </c>
      <c r="AB254" s="161">
        <f t="shared" si="178"/>
        <v>0</v>
      </c>
      <c r="AC254" s="161">
        <f t="shared" si="179"/>
        <v>0</v>
      </c>
      <c r="AD254" s="161">
        <f t="shared" si="180"/>
        <v>0</v>
      </c>
      <c r="AE254" s="161">
        <f t="shared" si="181"/>
        <v>0</v>
      </c>
      <c r="AF254" s="174">
        <f t="shared" si="182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83"/>
        <v>0</v>
      </c>
      <c r="D255" s="161">
        <f t="shared" si="183"/>
        <v>0</v>
      </c>
      <c r="E255" s="161">
        <f t="shared" si="183"/>
        <v>0</v>
      </c>
      <c r="F255" s="161">
        <f t="shared" si="183"/>
        <v>0</v>
      </c>
      <c r="G255" s="161">
        <f t="shared" si="183"/>
        <v>0</v>
      </c>
      <c r="H255" s="161">
        <f t="shared" si="183"/>
        <v>0</v>
      </c>
      <c r="I255" s="161">
        <f t="shared" si="183"/>
        <v>0</v>
      </c>
      <c r="J255" s="161">
        <f t="shared" si="183"/>
        <v>0</v>
      </c>
      <c r="K255" s="161">
        <f t="shared" si="183"/>
        <v>0</v>
      </c>
      <c r="L255" s="161">
        <f t="shared" si="183"/>
        <v>0</v>
      </c>
      <c r="M255" s="161">
        <f t="shared" si="183"/>
        <v>0</v>
      </c>
      <c r="N255" s="161">
        <f t="shared" si="183"/>
        <v>0</v>
      </c>
      <c r="O255" s="161">
        <f t="shared" si="183"/>
        <v>0</v>
      </c>
      <c r="P255" s="161">
        <f t="shared" si="183"/>
        <v>0</v>
      </c>
      <c r="Q255" s="161">
        <f t="shared" si="183"/>
        <v>0</v>
      </c>
      <c r="R255" s="161">
        <f t="shared" si="183"/>
        <v>0</v>
      </c>
      <c r="S255" s="161">
        <f t="shared" si="182"/>
        <v>0</v>
      </c>
      <c r="T255" s="161">
        <f t="shared" si="182"/>
        <v>0</v>
      </c>
      <c r="U255" s="161">
        <f t="shared" si="182"/>
        <v>0</v>
      </c>
      <c r="V255" s="161">
        <f t="shared" si="182"/>
        <v>0</v>
      </c>
      <c r="W255" s="161">
        <f t="shared" si="182"/>
        <v>0</v>
      </c>
      <c r="X255" s="161">
        <f t="shared" si="182"/>
        <v>0</v>
      </c>
      <c r="Y255" s="161">
        <f t="shared" si="182"/>
        <v>0</v>
      </c>
      <c r="Z255" s="161">
        <f t="shared" si="182"/>
        <v>0</v>
      </c>
      <c r="AA255" s="161">
        <f t="shared" si="182"/>
        <v>0</v>
      </c>
      <c r="AB255" s="161">
        <f t="shared" si="178"/>
        <v>0</v>
      </c>
      <c r="AC255" s="161">
        <f t="shared" si="179"/>
        <v>0</v>
      </c>
      <c r="AD255" s="161">
        <f t="shared" si="180"/>
        <v>0</v>
      </c>
      <c r="AE255" s="161">
        <f t="shared" si="181"/>
        <v>0</v>
      </c>
      <c r="AF255" s="174">
        <f t="shared" si="182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83"/>
        <v>0</v>
      </c>
      <c r="D256" s="161">
        <f t="shared" si="183"/>
        <v>0</v>
      </c>
      <c r="E256" s="161">
        <f t="shared" si="183"/>
        <v>0</v>
      </c>
      <c r="F256" s="161">
        <f t="shared" si="183"/>
        <v>0</v>
      </c>
      <c r="G256" s="161">
        <f t="shared" si="183"/>
        <v>0</v>
      </c>
      <c r="H256" s="161">
        <f t="shared" si="183"/>
        <v>0</v>
      </c>
      <c r="I256" s="161">
        <f t="shared" si="183"/>
        <v>0</v>
      </c>
      <c r="J256" s="161">
        <f t="shared" si="183"/>
        <v>0</v>
      </c>
      <c r="K256" s="161">
        <f t="shared" si="183"/>
        <v>0</v>
      </c>
      <c r="L256" s="161">
        <f t="shared" si="183"/>
        <v>0</v>
      </c>
      <c r="M256" s="161">
        <f t="shared" si="183"/>
        <v>0</v>
      </c>
      <c r="N256" s="161">
        <f t="shared" si="183"/>
        <v>0</v>
      </c>
      <c r="O256" s="161">
        <f t="shared" si="183"/>
        <v>0</v>
      </c>
      <c r="P256" s="161">
        <f t="shared" si="183"/>
        <v>0</v>
      </c>
      <c r="Q256" s="161">
        <f t="shared" si="183"/>
        <v>0</v>
      </c>
      <c r="R256" s="161">
        <f t="shared" si="183"/>
        <v>0</v>
      </c>
      <c r="S256" s="161">
        <f t="shared" si="182"/>
        <v>0</v>
      </c>
      <c r="T256" s="161">
        <f t="shared" si="182"/>
        <v>0</v>
      </c>
      <c r="U256" s="161">
        <f t="shared" si="182"/>
        <v>0</v>
      </c>
      <c r="V256" s="161">
        <f t="shared" si="182"/>
        <v>0</v>
      </c>
      <c r="W256" s="161">
        <f t="shared" si="182"/>
        <v>0</v>
      </c>
      <c r="X256" s="161">
        <f t="shared" si="182"/>
        <v>0</v>
      </c>
      <c r="Y256" s="161">
        <f t="shared" si="182"/>
        <v>0</v>
      </c>
      <c r="Z256" s="161">
        <f t="shared" si="182"/>
        <v>0</v>
      </c>
      <c r="AA256" s="161">
        <f t="shared" si="182"/>
        <v>0</v>
      </c>
      <c r="AB256" s="161">
        <f t="shared" si="178"/>
        <v>0</v>
      </c>
      <c r="AC256" s="161">
        <f t="shared" si="179"/>
        <v>0</v>
      </c>
      <c r="AD256" s="161">
        <f t="shared" si="180"/>
        <v>0</v>
      </c>
      <c r="AE256" s="161">
        <f t="shared" si="181"/>
        <v>0</v>
      </c>
      <c r="AF256" s="174">
        <f t="shared" si="182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83"/>
        <v>0</v>
      </c>
      <c r="D257" s="161">
        <f t="shared" si="183"/>
        <v>0</v>
      </c>
      <c r="E257" s="161">
        <f t="shared" si="183"/>
        <v>0</v>
      </c>
      <c r="F257" s="161">
        <f t="shared" si="183"/>
        <v>0</v>
      </c>
      <c r="G257" s="161">
        <f t="shared" si="183"/>
        <v>0</v>
      </c>
      <c r="H257" s="161">
        <f t="shared" si="183"/>
        <v>0</v>
      </c>
      <c r="I257" s="161">
        <f t="shared" si="183"/>
        <v>0</v>
      </c>
      <c r="J257" s="161">
        <f t="shared" si="183"/>
        <v>0</v>
      </c>
      <c r="K257" s="161">
        <f t="shared" si="183"/>
        <v>0</v>
      </c>
      <c r="L257" s="161">
        <f t="shared" si="183"/>
        <v>0</v>
      </c>
      <c r="M257" s="161">
        <f t="shared" si="183"/>
        <v>0</v>
      </c>
      <c r="N257" s="161">
        <f t="shared" si="183"/>
        <v>0</v>
      </c>
      <c r="O257" s="161">
        <f t="shared" si="183"/>
        <v>0</v>
      </c>
      <c r="P257" s="161">
        <f t="shared" si="183"/>
        <v>0</v>
      </c>
      <c r="Q257" s="161">
        <f t="shared" si="183"/>
        <v>0</v>
      </c>
      <c r="R257" s="161">
        <f t="shared" si="183"/>
        <v>0</v>
      </c>
      <c r="S257" s="161">
        <f t="shared" si="182"/>
        <v>0</v>
      </c>
      <c r="T257" s="161">
        <f t="shared" si="182"/>
        <v>0</v>
      </c>
      <c r="U257" s="161">
        <f t="shared" si="182"/>
        <v>0</v>
      </c>
      <c r="V257" s="161">
        <f t="shared" si="182"/>
        <v>0</v>
      </c>
      <c r="W257" s="161">
        <f t="shared" si="182"/>
        <v>0</v>
      </c>
      <c r="X257" s="161">
        <f t="shared" si="182"/>
        <v>0</v>
      </c>
      <c r="Y257" s="161">
        <f t="shared" si="182"/>
        <v>0</v>
      </c>
      <c r="Z257" s="161">
        <f t="shared" si="182"/>
        <v>0</v>
      </c>
      <c r="AA257" s="161">
        <f t="shared" si="182"/>
        <v>0</v>
      </c>
      <c r="AB257" s="161">
        <f t="shared" si="178"/>
        <v>0</v>
      </c>
      <c r="AC257" s="161">
        <f t="shared" si="179"/>
        <v>0</v>
      </c>
      <c r="AD257" s="161">
        <f t="shared" si="180"/>
        <v>0</v>
      </c>
      <c r="AE257" s="161">
        <f t="shared" si="181"/>
        <v>0</v>
      </c>
      <c r="AF257" s="174">
        <f t="shared" si="182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83"/>
        <v>0</v>
      </c>
      <c r="D258" s="161">
        <f t="shared" si="183"/>
        <v>0</v>
      </c>
      <c r="E258" s="161">
        <f t="shared" si="183"/>
        <v>0</v>
      </c>
      <c r="F258" s="161">
        <f t="shared" si="183"/>
        <v>0</v>
      </c>
      <c r="G258" s="161">
        <f t="shared" si="183"/>
        <v>0</v>
      </c>
      <c r="H258" s="161">
        <f t="shared" si="183"/>
        <v>0</v>
      </c>
      <c r="I258" s="161">
        <f t="shared" si="183"/>
        <v>0</v>
      </c>
      <c r="J258" s="161">
        <f t="shared" si="183"/>
        <v>0</v>
      </c>
      <c r="K258" s="161">
        <f t="shared" si="183"/>
        <v>0</v>
      </c>
      <c r="L258" s="161">
        <f t="shared" si="183"/>
        <v>0</v>
      </c>
      <c r="M258" s="161">
        <f t="shared" si="183"/>
        <v>0</v>
      </c>
      <c r="N258" s="161">
        <f t="shared" si="183"/>
        <v>0</v>
      </c>
      <c r="O258" s="161">
        <f t="shared" si="183"/>
        <v>0</v>
      </c>
      <c r="P258" s="161">
        <f t="shared" si="183"/>
        <v>0</v>
      </c>
      <c r="Q258" s="161">
        <f t="shared" si="183"/>
        <v>0</v>
      </c>
      <c r="R258" s="161">
        <f t="shared" si="183"/>
        <v>0</v>
      </c>
      <c r="S258" s="161">
        <f t="shared" si="182"/>
        <v>0</v>
      </c>
      <c r="T258" s="161">
        <f t="shared" si="182"/>
        <v>0</v>
      </c>
      <c r="U258" s="161">
        <f t="shared" si="182"/>
        <v>0</v>
      </c>
      <c r="V258" s="161">
        <f t="shared" si="182"/>
        <v>0</v>
      </c>
      <c r="W258" s="161">
        <f t="shared" si="182"/>
        <v>0</v>
      </c>
      <c r="X258" s="161">
        <f t="shared" si="182"/>
        <v>0</v>
      </c>
      <c r="Y258" s="161">
        <f t="shared" si="182"/>
        <v>0</v>
      </c>
      <c r="Z258" s="161">
        <f t="shared" si="182"/>
        <v>0</v>
      </c>
      <c r="AA258" s="161">
        <f t="shared" si="182"/>
        <v>0</v>
      </c>
      <c r="AB258" s="161">
        <f t="shared" si="178"/>
        <v>0</v>
      </c>
      <c r="AC258" s="161">
        <f t="shared" si="179"/>
        <v>0</v>
      </c>
      <c r="AD258" s="161">
        <f t="shared" si="180"/>
        <v>0</v>
      </c>
      <c r="AE258" s="161">
        <f t="shared" si="181"/>
        <v>0</v>
      </c>
      <c r="AF258" s="174">
        <f t="shared" si="182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83"/>
        <v>0</v>
      </c>
      <c r="D259" s="161">
        <f t="shared" si="183"/>
        <v>0</v>
      </c>
      <c r="E259" s="161">
        <f t="shared" si="183"/>
        <v>0</v>
      </c>
      <c r="F259" s="161">
        <f t="shared" si="183"/>
        <v>0</v>
      </c>
      <c r="G259" s="161">
        <f t="shared" si="183"/>
        <v>0</v>
      </c>
      <c r="H259" s="161">
        <f t="shared" si="183"/>
        <v>0</v>
      </c>
      <c r="I259" s="161">
        <f t="shared" si="183"/>
        <v>0</v>
      </c>
      <c r="J259" s="161">
        <f t="shared" si="183"/>
        <v>0</v>
      </c>
      <c r="K259" s="161">
        <f t="shared" si="183"/>
        <v>0</v>
      </c>
      <c r="L259" s="161">
        <f t="shared" si="183"/>
        <v>0</v>
      </c>
      <c r="M259" s="161">
        <f t="shared" si="183"/>
        <v>0</v>
      </c>
      <c r="N259" s="161">
        <f t="shared" si="183"/>
        <v>0</v>
      </c>
      <c r="O259" s="161">
        <f t="shared" si="183"/>
        <v>0</v>
      </c>
      <c r="P259" s="161">
        <f t="shared" si="183"/>
        <v>0</v>
      </c>
      <c r="Q259" s="161">
        <f t="shared" si="183"/>
        <v>0</v>
      </c>
      <c r="R259" s="161">
        <f t="shared" si="183"/>
        <v>0</v>
      </c>
      <c r="S259" s="161">
        <f t="shared" si="182"/>
        <v>0</v>
      </c>
      <c r="T259" s="161">
        <f t="shared" si="182"/>
        <v>0</v>
      </c>
      <c r="U259" s="161">
        <f t="shared" si="182"/>
        <v>0</v>
      </c>
      <c r="V259" s="161">
        <f t="shared" si="182"/>
        <v>0</v>
      </c>
      <c r="W259" s="161">
        <f t="shared" si="182"/>
        <v>0</v>
      </c>
      <c r="X259" s="161">
        <f t="shared" si="182"/>
        <v>0</v>
      </c>
      <c r="Y259" s="161">
        <f t="shared" si="182"/>
        <v>0</v>
      </c>
      <c r="Z259" s="161">
        <f t="shared" si="182"/>
        <v>0</v>
      </c>
      <c r="AA259" s="161">
        <f t="shared" si="182"/>
        <v>0</v>
      </c>
      <c r="AB259" s="161">
        <f t="shared" si="178"/>
        <v>0</v>
      </c>
      <c r="AC259" s="161">
        <f t="shared" si="179"/>
        <v>0</v>
      </c>
      <c r="AD259" s="161">
        <f t="shared" si="180"/>
        <v>0</v>
      </c>
      <c r="AE259" s="161">
        <f t="shared" si="181"/>
        <v>0</v>
      </c>
      <c r="AF259" s="174">
        <f t="shared" si="182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83"/>
        <v>0</v>
      </c>
      <c r="D260" s="161">
        <f t="shared" si="183"/>
        <v>0</v>
      </c>
      <c r="E260" s="161">
        <f t="shared" si="183"/>
        <v>0</v>
      </c>
      <c r="F260" s="161">
        <f t="shared" si="183"/>
        <v>0</v>
      </c>
      <c r="G260" s="161">
        <f t="shared" si="183"/>
        <v>0</v>
      </c>
      <c r="H260" s="161">
        <f t="shared" si="183"/>
        <v>0</v>
      </c>
      <c r="I260" s="161">
        <f t="shared" si="183"/>
        <v>0</v>
      </c>
      <c r="J260" s="161">
        <f t="shared" si="183"/>
        <v>0</v>
      </c>
      <c r="K260" s="161">
        <f t="shared" si="183"/>
        <v>0</v>
      </c>
      <c r="L260" s="161">
        <f t="shared" si="183"/>
        <v>0</v>
      </c>
      <c r="M260" s="161">
        <f t="shared" si="183"/>
        <v>0</v>
      </c>
      <c r="N260" s="161">
        <f t="shared" si="183"/>
        <v>0</v>
      </c>
      <c r="O260" s="161">
        <f t="shared" si="183"/>
        <v>0</v>
      </c>
      <c r="P260" s="161">
        <f t="shared" si="183"/>
        <v>0</v>
      </c>
      <c r="Q260" s="161">
        <f t="shared" si="183"/>
        <v>0</v>
      </c>
      <c r="R260" s="161">
        <f t="shared" si="183"/>
        <v>0</v>
      </c>
      <c r="S260" s="161">
        <f t="shared" si="182"/>
        <v>0</v>
      </c>
      <c r="T260" s="161">
        <f t="shared" si="182"/>
        <v>0</v>
      </c>
      <c r="U260" s="161">
        <f t="shared" si="182"/>
        <v>0</v>
      </c>
      <c r="V260" s="161">
        <f t="shared" si="182"/>
        <v>0</v>
      </c>
      <c r="W260" s="161">
        <f t="shared" si="182"/>
        <v>0</v>
      </c>
      <c r="X260" s="161">
        <f t="shared" si="182"/>
        <v>0</v>
      </c>
      <c r="Y260" s="161">
        <f t="shared" si="182"/>
        <v>0</v>
      </c>
      <c r="Z260" s="161">
        <f t="shared" si="182"/>
        <v>0</v>
      </c>
      <c r="AA260" s="161">
        <f t="shared" si="182"/>
        <v>0</v>
      </c>
      <c r="AB260" s="161">
        <f t="shared" si="178"/>
        <v>0</v>
      </c>
      <c r="AC260" s="161">
        <f t="shared" si="179"/>
        <v>0</v>
      </c>
      <c r="AD260" s="161">
        <f t="shared" si="180"/>
        <v>0</v>
      </c>
      <c r="AE260" s="161">
        <f t="shared" si="181"/>
        <v>0</v>
      </c>
      <c r="AF260" s="174">
        <f t="shared" si="182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83"/>
        <v>0</v>
      </c>
      <c r="D261" s="161">
        <f t="shared" si="183"/>
        <v>0</v>
      </c>
      <c r="E261" s="161">
        <f t="shared" si="183"/>
        <v>0</v>
      </c>
      <c r="F261" s="161">
        <f t="shared" si="183"/>
        <v>0</v>
      </c>
      <c r="G261" s="161">
        <f t="shared" si="183"/>
        <v>0</v>
      </c>
      <c r="H261" s="161">
        <f t="shared" si="183"/>
        <v>0</v>
      </c>
      <c r="I261" s="161">
        <f t="shared" si="183"/>
        <v>0</v>
      </c>
      <c r="J261" s="161">
        <f t="shared" si="183"/>
        <v>0</v>
      </c>
      <c r="K261" s="161">
        <f t="shared" si="183"/>
        <v>0</v>
      </c>
      <c r="L261" s="161">
        <f t="shared" si="183"/>
        <v>0</v>
      </c>
      <c r="M261" s="161">
        <f t="shared" si="183"/>
        <v>0</v>
      </c>
      <c r="N261" s="161">
        <f t="shared" si="183"/>
        <v>0</v>
      </c>
      <c r="O261" s="161">
        <f t="shared" si="183"/>
        <v>0</v>
      </c>
      <c r="P261" s="161">
        <f t="shared" si="183"/>
        <v>0</v>
      </c>
      <c r="Q261" s="161">
        <f t="shared" si="183"/>
        <v>0</v>
      </c>
      <c r="R261" s="161">
        <f t="shared" si="183"/>
        <v>0</v>
      </c>
      <c r="S261" s="161">
        <f t="shared" si="182"/>
        <v>0</v>
      </c>
      <c r="T261" s="161">
        <f t="shared" si="182"/>
        <v>0</v>
      </c>
      <c r="U261" s="161">
        <f t="shared" si="182"/>
        <v>0</v>
      </c>
      <c r="V261" s="161">
        <f t="shared" si="182"/>
        <v>0</v>
      </c>
      <c r="W261" s="161">
        <f t="shared" si="182"/>
        <v>0</v>
      </c>
      <c r="X261" s="161">
        <f t="shared" si="182"/>
        <v>0</v>
      </c>
      <c r="Y261" s="161">
        <f t="shared" si="182"/>
        <v>0</v>
      </c>
      <c r="Z261" s="161">
        <f t="shared" si="182"/>
        <v>0</v>
      </c>
      <c r="AA261" s="161">
        <f t="shared" si="182"/>
        <v>0</v>
      </c>
      <c r="AB261" s="161">
        <f t="shared" si="178"/>
        <v>0</v>
      </c>
      <c r="AC261" s="161">
        <f t="shared" si="179"/>
        <v>0</v>
      </c>
      <c r="AD261" s="161">
        <f t="shared" si="180"/>
        <v>0</v>
      </c>
      <c r="AE261" s="161">
        <f t="shared" si="181"/>
        <v>0</v>
      </c>
      <c r="AF261" s="174">
        <f t="shared" si="182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83"/>
        <v>0</v>
      </c>
      <c r="D262" s="161">
        <f t="shared" si="183"/>
        <v>0</v>
      </c>
      <c r="E262" s="161">
        <f t="shared" si="183"/>
        <v>0</v>
      </c>
      <c r="F262" s="161">
        <f t="shared" si="183"/>
        <v>0</v>
      </c>
      <c r="G262" s="161">
        <f t="shared" si="183"/>
        <v>0</v>
      </c>
      <c r="H262" s="161">
        <f t="shared" si="183"/>
        <v>0</v>
      </c>
      <c r="I262" s="161">
        <f t="shared" si="183"/>
        <v>0</v>
      </c>
      <c r="J262" s="161">
        <f t="shared" si="183"/>
        <v>0</v>
      </c>
      <c r="K262" s="161">
        <f t="shared" si="183"/>
        <v>0</v>
      </c>
      <c r="L262" s="161">
        <f t="shared" si="183"/>
        <v>0</v>
      </c>
      <c r="M262" s="161">
        <f t="shared" si="183"/>
        <v>0</v>
      </c>
      <c r="N262" s="161">
        <f t="shared" si="183"/>
        <v>0</v>
      </c>
      <c r="O262" s="161">
        <f t="shared" si="183"/>
        <v>0</v>
      </c>
      <c r="P262" s="161">
        <f t="shared" si="183"/>
        <v>0</v>
      </c>
      <c r="Q262" s="161">
        <f t="shared" si="183"/>
        <v>0</v>
      </c>
      <c r="R262" s="161">
        <f t="shared" si="183"/>
        <v>0</v>
      </c>
      <c r="S262" s="161">
        <f t="shared" si="182"/>
        <v>0</v>
      </c>
      <c r="T262" s="161">
        <f t="shared" si="182"/>
        <v>0</v>
      </c>
      <c r="U262" s="161">
        <f t="shared" si="182"/>
        <v>0</v>
      </c>
      <c r="V262" s="161">
        <f t="shared" si="182"/>
        <v>0</v>
      </c>
      <c r="W262" s="161">
        <f t="shared" si="182"/>
        <v>0</v>
      </c>
      <c r="X262" s="161">
        <f t="shared" si="182"/>
        <v>0</v>
      </c>
      <c r="Y262" s="161">
        <f t="shared" si="182"/>
        <v>0</v>
      </c>
      <c r="Z262" s="161">
        <f t="shared" si="182"/>
        <v>0</v>
      </c>
      <c r="AA262" s="161">
        <f t="shared" si="182"/>
        <v>0</v>
      </c>
      <c r="AB262" s="161">
        <f t="shared" si="178"/>
        <v>0</v>
      </c>
      <c r="AC262" s="161">
        <f t="shared" si="179"/>
        <v>0</v>
      </c>
      <c r="AD262" s="161">
        <f t="shared" si="180"/>
        <v>0</v>
      </c>
      <c r="AE262" s="161">
        <f t="shared" si="181"/>
        <v>0</v>
      </c>
      <c r="AF262" s="174">
        <f t="shared" si="182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83"/>
        <v>0</v>
      </c>
      <c r="D263" s="161">
        <f t="shared" si="183"/>
        <v>0</v>
      </c>
      <c r="E263" s="161">
        <f t="shared" si="183"/>
        <v>0</v>
      </c>
      <c r="F263" s="161">
        <f t="shared" si="183"/>
        <v>0</v>
      </c>
      <c r="G263" s="161">
        <f t="shared" si="183"/>
        <v>0</v>
      </c>
      <c r="H263" s="161">
        <f t="shared" si="183"/>
        <v>0</v>
      </c>
      <c r="I263" s="161">
        <f t="shared" si="183"/>
        <v>0</v>
      </c>
      <c r="J263" s="161">
        <f t="shared" si="183"/>
        <v>0</v>
      </c>
      <c r="K263" s="161">
        <f t="shared" si="183"/>
        <v>0</v>
      </c>
      <c r="L263" s="161">
        <f t="shared" si="183"/>
        <v>0</v>
      </c>
      <c r="M263" s="161">
        <f t="shared" si="183"/>
        <v>0</v>
      </c>
      <c r="N263" s="161">
        <f t="shared" si="183"/>
        <v>0</v>
      </c>
      <c r="O263" s="161">
        <f t="shared" si="183"/>
        <v>0</v>
      </c>
      <c r="P263" s="161">
        <f t="shared" si="183"/>
        <v>0</v>
      </c>
      <c r="Q263" s="161">
        <f t="shared" si="183"/>
        <v>0</v>
      </c>
      <c r="R263" s="161">
        <f t="shared" si="183"/>
        <v>0</v>
      </c>
      <c r="S263" s="161">
        <f t="shared" si="182"/>
        <v>0</v>
      </c>
      <c r="T263" s="161">
        <f t="shared" si="182"/>
        <v>0</v>
      </c>
      <c r="U263" s="161">
        <f t="shared" si="182"/>
        <v>0</v>
      </c>
      <c r="V263" s="161">
        <f t="shared" si="182"/>
        <v>0</v>
      </c>
      <c r="W263" s="161">
        <f t="shared" si="182"/>
        <v>0</v>
      </c>
      <c r="X263" s="161">
        <f t="shared" si="182"/>
        <v>0</v>
      </c>
      <c r="Y263" s="161">
        <f t="shared" si="182"/>
        <v>0</v>
      </c>
      <c r="Z263" s="161">
        <f t="shared" si="182"/>
        <v>0</v>
      </c>
      <c r="AA263" s="161">
        <f t="shared" si="182"/>
        <v>0</v>
      </c>
      <c r="AB263" s="161">
        <f t="shared" si="178"/>
        <v>0</v>
      </c>
      <c r="AC263" s="161">
        <f t="shared" si="179"/>
        <v>0</v>
      </c>
      <c r="AD263" s="161">
        <f t="shared" si="180"/>
        <v>0</v>
      </c>
      <c r="AE263" s="161">
        <f t="shared" si="181"/>
        <v>0</v>
      </c>
      <c r="AF263" s="174">
        <f t="shared" si="182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83"/>
        <v>0</v>
      </c>
      <c r="D264" s="161">
        <f t="shared" si="183"/>
        <v>0</v>
      </c>
      <c r="E264" s="161">
        <f t="shared" si="183"/>
        <v>0</v>
      </c>
      <c r="F264" s="161">
        <f t="shared" si="183"/>
        <v>0</v>
      </c>
      <c r="G264" s="161">
        <f t="shared" si="183"/>
        <v>0</v>
      </c>
      <c r="H264" s="161">
        <f t="shared" si="183"/>
        <v>0</v>
      </c>
      <c r="I264" s="161">
        <f t="shared" si="183"/>
        <v>0</v>
      </c>
      <c r="J264" s="161">
        <f t="shared" si="183"/>
        <v>0</v>
      </c>
      <c r="K264" s="161">
        <f t="shared" si="183"/>
        <v>0</v>
      </c>
      <c r="L264" s="161">
        <f t="shared" si="183"/>
        <v>0</v>
      </c>
      <c r="M264" s="161">
        <f t="shared" si="183"/>
        <v>0</v>
      </c>
      <c r="N264" s="161">
        <f t="shared" si="183"/>
        <v>0</v>
      </c>
      <c r="O264" s="161">
        <f t="shared" si="183"/>
        <v>0</v>
      </c>
      <c r="P264" s="161">
        <f t="shared" si="183"/>
        <v>0</v>
      </c>
      <c r="Q264" s="161">
        <f t="shared" si="183"/>
        <v>0</v>
      </c>
      <c r="R264" s="161">
        <f t="shared" si="183"/>
        <v>0</v>
      </c>
      <c r="S264" s="161">
        <f t="shared" ref="S264:AF273" si="184">R264</f>
        <v>0</v>
      </c>
      <c r="T264" s="161">
        <f t="shared" si="184"/>
        <v>0</v>
      </c>
      <c r="U264" s="161">
        <f t="shared" si="184"/>
        <v>0</v>
      </c>
      <c r="V264" s="161">
        <f t="shared" si="184"/>
        <v>0</v>
      </c>
      <c r="W264" s="161">
        <f t="shared" si="184"/>
        <v>0</v>
      </c>
      <c r="X264" s="161">
        <f t="shared" si="184"/>
        <v>0</v>
      </c>
      <c r="Y264" s="161">
        <f t="shared" si="184"/>
        <v>0</v>
      </c>
      <c r="Z264" s="161">
        <f t="shared" si="184"/>
        <v>0</v>
      </c>
      <c r="AA264" s="161">
        <f t="shared" si="184"/>
        <v>0</v>
      </c>
      <c r="AB264" s="161">
        <f t="shared" si="178"/>
        <v>0</v>
      </c>
      <c r="AC264" s="161">
        <f t="shared" si="179"/>
        <v>0</v>
      </c>
      <c r="AD264" s="161">
        <f t="shared" si="180"/>
        <v>0</v>
      </c>
      <c r="AE264" s="161">
        <f t="shared" si="181"/>
        <v>0</v>
      </c>
      <c r="AF264" s="174">
        <f t="shared" si="184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85">B265</f>
        <v>0</v>
      </c>
      <c r="D265" s="161">
        <f t="shared" si="185"/>
        <v>0</v>
      </c>
      <c r="E265" s="161">
        <f t="shared" si="185"/>
        <v>0</v>
      </c>
      <c r="F265" s="161">
        <f t="shared" si="185"/>
        <v>0</v>
      </c>
      <c r="G265" s="161">
        <f t="shared" si="185"/>
        <v>0</v>
      </c>
      <c r="H265" s="161">
        <f t="shared" si="185"/>
        <v>0</v>
      </c>
      <c r="I265" s="161">
        <f t="shared" si="185"/>
        <v>0</v>
      </c>
      <c r="J265" s="161">
        <f t="shared" si="185"/>
        <v>0</v>
      </c>
      <c r="K265" s="161">
        <f t="shared" si="185"/>
        <v>0</v>
      </c>
      <c r="L265" s="161">
        <f t="shared" si="185"/>
        <v>0</v>
      </c>
      <c r="M265" s="161">
        <f t="shared" si="185"/>
        <v>0</v>
      </c>
      <c r="N265" s="161">
        <f t="shared" si="185"/>
        <v>0</v>
      </c>
      <c r="O265" s="161">
        <f t="shared" si="185"/>
        <v>0</v>
      </c>
      <c r="P265" s="161">
        <f t="shared" si="185"/>
        <v>0</v>
      </c>
      <c r="Q265" s="161">
        <f t="shared" si="185"/>
        <v>0</v>
      </c>
      <c r="R265" s="161">
        <f t="shared" si="185"/>
        <v>0</v>
      </c>
      <c r="S265" s="161">
        <f t="shared" si="184"/>
        <v>0</v>
      </c>
      <c r="T265" s="161">
        <f t="shared" si="184"/>
        <v>0</v>
      </c>
      <c r="U265" s="161">
        <f t="shared" si="184"/>
        <v>0</v>
      </c>
      <c r="V265" s="161">
        <f t="shared" si="184"/>
        <v>0</v>
      </c>
      <c r="W265" s="161">
        <f t="shared" si="184"/>
        <v>0</v>
      </c>
      <c r="X265" s="161">
        <f t="shared" si="184"/>
        <v>0</v>
      </c>
      <c r="Y265" s="161">
        <f t="shared" si="184"/>
        <v>0</v>
      </c>
      <c r="Z265" s="161">
        <f t="shared" si="184"/>
        <v>0</v>
      </c>
      <c r="AA265" s="161">
        <f t="shared" si="184"/>
        <v>0</v>
      </c>
      <c r="AB265" s="161">
        <f t="shared" si="178"/>
        <v>0</v>
      </c>
      <c r="AC265" s="161">
        <f t="shared" si="179"/>
        <v>0</v>
      </c>
      <c r="AD265" s="161">
        <f t="shared" si="180"/>
        <v>0</v>
      </c>
      <c r="AE265" s="161">
        <f t="shared" si="181"/>
        <v>0</v>
      </c>
      <c r="AF265" s="174">
        <f t="shared" si="184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85"/>
        <v>0</v>
      </c>
      <c r="D266" s="161">
        <f t="shared" si="185"/>
        <v>0</v>
      </c>
      <c r="E266" s="161">
        <f t="shared" si="185"/>
        <v>0</v>
      </c>
      <c r="F266" s="161">
        <f t="shared" si="185"/>
        <v>0</v>
      </c>
      <c r="G266" s="161">
        <f t="shared" si="185"/>
        <v>0</v>
      </c>
      <c r="H266" s="161">
        <f t="shared" si="185"/>
        <v>0</v>
      </c>
      <c r="I266" s="161">
        <f t="shared" si="185"/>
        <v>0</v>
      </c>
      <c r="J266" s="161">
        <f t="shared" si="185"/>
        <v>0</v>
      </c>
      <c r="K266" s="161">
        <f t="shared" si="185"/>
        <v>0</v>
      </c>
      <c r="L266" s="161">
        <f t="shared" si="185"/>
        <v>0</v>
      </c>
      <c r="M266" s="161">
        <f t="shared" si="185"/>
        <v>0</v>
      </c>
      <c r="N266" s="161">
        <f t="shared" si="185"/>
        <v>0</v>
      </c>
      <c r="O266" s="161">
        <f t="shared" si="185"/>
        <v>0</v>
      </c>
      <c r="P266" s="161">
        <f t="shared" si="185"/>
        <v>0</v>
      </c>
      <c r="Q266" s="161">
        <f t="shared" si="185"/>
        <v>0</v>
      </c>
      <c r="R266" s="161">
        <f t="shared" si="185"/>
        <v>0</v>
      </c>
      <c r="S266" s="161">
        <f t="shared" si="184"/>
        <v>0</v>
      </c>
      <c r="T266" s="161">
        <f t="shared" si="184"/>
        <v>0</v>
      </c>
      <c r="U266" s="161">
        <f t="shared" si="184"/>
        <v>0</v>
      </c>
      <c r="V266" s="161">
        <f t="shared" si="184"/>
        <v>0</v>
      </c>
      <c r="W266" s="161">
        <f t="shared" si="184"/>
        <v>0</v>
      </c>
      <c r="X266" s="161">
        <f t="shared" si="184"/>
        <v>0</v>
      </c>
      <c r="Y266" s="161">
        <f t="shared" si="184"/>
        <v>0</v>
      </c>
      <c r="Z266" s="161">
        <f t="shared" si="184"/>
        <v>0</v>
      </c>
      <c r="AA266" s="161">
        <f t="shared" si="184"/>
        <v>0</v>
      </c>
      <c r="AB266" s="161">
        <f t="shared" si="178"/>
        <v>0</v>
      </c>
      <c r="AC266" s="161">
        <f t="shared" si="179"/>
        <v>0</v>
      </c>
      <c r="AD266" s="161">
        <f t="shared" si="180"/>
        <v>0</v>
      </c>
      <c r="AE266" s="161">
        <f t="shared" si="181"/>
        <v>0</v>
      </c>
      <c r="AF266" s="174">
        <f t="shared" si="184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85"/>
        <v>0</v>
      </c>
      <c r="D267" s="161">
        <f t="shared" si="185"/>
        <v>0</v>
      </c>
      <c r="E267" s="161">
        <f t="shared" si="185"/>
        <v>0</v>
      </c>
      <c r="F267" s="161">
        <f t="shared" si="185"/>
        <v>0</v>
      </c>
      <c r="G267" s="161">
        <f t="shared" si="185"/>
        <v>0</v>
      </c>
      <c r="H267" s="161">
        <f t="shared" si="185"/>
        <v>0</v>
      </c>
      <c r="I267" s="161">
        <f t="shared" si="185"/>
        <v>0</v>
      </c>
      <c r="J267" s="161">
        <f t="shared" si="185"/>
        <v>0</v>
      </c>
      <c r="K267" s="161">
        <f t="shared" si="185"/>
        <v>0</v>
      </c>
      <c r="L267" s="161">
        <f t="shared" si="185"/>
        <v>0</v>
      </c>
      <c r="M267" s="161">
        <f t="shared" si="185"/>
        <v>0</v>
      </c>
      <c r="N267" s="161">
        <f t="shared" si="185"/>
        <v>0</v>
      </c>
      <c r="O267" s="161">
        <f t="shared" si="185"/>
        <v>0</v>
      </c>
      <c r="P267" s="161">
        <f t="shared" si="185"/>
        <v>0</v>
      </c>
      <c r="Q267" s="161">
        <f t="shared" si="185"/>
        <v>0</v>
      </c>
      <c r="R267" s="161">
        <f t="shared" si="185"/>
        <v>0</v>
      </c>
      <c r="S267" s="161">
        <f t="shared" si="184"/>
        <v>0</v>
      </c>
      <c r="T267" s="161">
        <f t="shared" si="184"/>
        <v>0</v>
      </c>
      <c r="U267" s="161">
        <f t="shared" si="184"/>
        <v>0</v>
      </c>
      <c r="V267" s="161">
        <f t="shared" si="184"/>
        <v>0</v>
      </c>
      <c r="W267" s="161">
        <f t="shared" si="184"/>
        <v>0</v>
      </c>
      <c r="X267" s="161">
        <f t="shared" si="184"/>
        <v>0</v>
      </c>
      <c r="Y267" s="161">
        <f t="shared" si="184"/>
        <v>0</v>
      </c>
      <c r="Z267" s="161">
        <f t="shared" si="184"/>
        <v>0</v>
      </c>
      <c r="AA267" s="161">
        <f t="shared" si="184"/>
        <v>0</v>
      </c>
      <c r="AB267" s="161">
        <f t="shared" si="178"/>
        <v>0</v>
      </c>
      <c r="AC267" s="161">
        <f t="shared" si="179"/>
        <v>0</v>
      </c>
      <c r="AD267" s="161">
        <f t="shared" si="180"/>
        <v>0</v>
      </c>
      <c r="AE267" s="161">
        <f t="shared" si="181"/>
        <v>0</v>
      </c>
      <c r="AF267" s="174">
        <f t="shared" si="184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85"/>
        <v>0</v>
      </c>
      <c r="D268" s="161">
        <f t="shared" si="185"/>
        <v>0</v>
      </c>
      <c r="E268" s="161">
        <f t="shared" si="185"/>
        <v>0</v>
      </c>
      <c r="F268" s="161">
        <f t="shared" si="185"/>
        <v>0</v>
      </c>
      <c r="G268" s="161">
        <f t="shared" si="185"/>
        <v>0</v>
      </c>
      <c r="H268" s="161">
        <f t="shared" si="185"/>
        <v>0</v>
      </c>
      <c r="I268" s="161">
        <f t="shared" si="185"/>
        <v>0</v>
      </c>
      <c r="J268" s="161">
        <f t="shared" si="185"/>
        <v>0</v>
      </c>
      <c r="K268" s="161">
        <f t="shared" si="185"/>
        <v>0</v>
      </c>
      <c r="L268" s="161">
        <f t="shared" si="185"/>
        <v>0</v>
      </c>
      <c r="M268" s="161">
        <f t="shared" si="185"/>
        <v>0</v>
      </c>
      <c r="N268" s="161">
        <f t="shared" si="185"/>
        <v>0</v>
      </c>
      <c r="O268" s="161">
        <f t="shared" si="185"/>
        <v>0</v>
      </c>
      <c r="P268" s="161">
        <f t="shared" si="185"/>
        <v>0</v>
      </c>
      <c r="Q268" s="161">
        <f t="shared" si="185"/>
        <v>0</v>
      </c>
      <c r="R268" s="161">
        <f t="shared" si="185"/>
        <v>0</v>
      </c>
      <c r="S268" s="161">
        <f t="shared" si="184"/>
        <v>0</v>
      </c>
      <c r="T268" s="161">
        <f t="shared" si="184"/>
        <v>0</v>
      </c>
      <c r="U268" s="161">
        <f t="shared" si="184"/>
        <v>0</v>
      </c>
      <c r="V268" s="161">
        <f t="shared" si="184"/>
        <v>0</v>
      </c>
      <c r="W268" s="161">
        <f t="shared" si="184"/>
        <v>0</v>
      </c>
      <c r="X268" s="161">
        <f t="shared" si="184"/>
        <v>0</v>
      </c>
      <c r="Y268" s="161">
        <f t="shared" si="184"/>
        <v>0</v>
      </c>
      <c r="Z268" s="161">
        <f t="shared" si="184"/>
        <v>0</v>
      </c>
      <c r="AA268" s="161">
        <f t="shared" si="184"/>
        <v>0</v>
      </c>
      <c r="AB268" s="161">
        <f t="shared" si="178"/>
        <v>0</v>
      </c>
      <c r="AC268" s="161">
        <f t="shared" si="179"/>
        <v>0</v>
      </c>
      <c r="AD268" s="161">
        <f t="shared" si="180"/>
        <v>0</v>
      </c>
      <c r="AE268" s="161">
        <f t="shared" si="181"/>
        <v>0</v>
      </c>
      <c r="AF268" s="174">
        <f t="shared" si="184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85"/>
        <v>0</v>
      </c>
      <c r="D269" s="161">
        <f t="shared" si="185"/>
        <v>0</v>
      </c>
      <c r="E269" s="161">
        <f t="shared" si="185"/>
        <v>0</v>
      </c>
      <c r="F269" s="161">
        <f t="shared" si="185"/>
        <v>0</v>
      </c>
      <c r="G269" s="161">
        <f t="shared" si="185"/>
        <v>0</v>
      </c>
      <c r="H269" s="161">
        <f t="shared" si="185"/>
        <v>0</v>
      </c>
      <c r="I269" s="161">
        <f t="shared" si="185"/>
        <v>0</v>
      </c>
      <c r="J269" s="161">
        <f t="shared" si="185"/>
        <v>0</v>
      </c>
      <c r="K269" s="161">
        <f t="shared" si="185"/>
        <v>0</v>
      </c>
      <c r="L269" s="161">
        <f t="shared" si="185"/>
        <v>0</v>
      </c>
      <c r="M269" s="161">
        <f t="shared" si="185"/>
        <v>0</v>
      </c>
      <c r="N269" s="161">
        <f t="shared" si="185"/>
        <v>0</v>
      </c>
      <c r="O269" s="161">
        <f t="shared" si="185"/>
        <v>0</v>
      </c>
      <c r="P269" s="161">
        <f t="shared" si="185"/>
        <v>0</v>
      </c>
      <c r="Q269" s="161">
        <f t="shared" si="185"/>
        <v>0</v>
      </c>
      <c r="R269" s="161">
        <f t="shared" si="185"/>
        <v>0</v>
      </c>
      <c r="S269" s="161">
        <f t="shared" si="184"/>
        <v>0</v>
      </c>
      <c r="T269" s="161">
        <f t="shared" si="184"/>
        <v>0</v>
      </c>
      <c r="U269" s="161">
        <f t="shared" si="184"/>
        <v>0</v>
      </c>
      <c r="V269" s="161">
        <f t="shared" si="184"/>
        <v>0</v>
      </c>
      <c r="W269" s="161">
        <f t="shared" si="184"/>
        <v>0</v>
      </c>
      <c r="X269" s="161">
        <f t="shared" si="184"/>
        <v>0</v>
      </c>
      <c r="Y269" s="161">
        <f t="shared" si="184"/>
        <v>0</v>
      </c>
      <c r="Z269" s="161">
        <f t="shared" si="184"/>
        <v>0</v>
      </c>
      <c r="AA269" s="161">
        <f t="shared" si="184"/>
        <v>0</v>
      </c>
      <c r="AB269" s="161">
        <f t="shared" si="178"/>
        <v>0</v>
      </c>
      <c r="AC269" s="161">
        <f t="shared" si="179"/>
        <v>0</v>
      </c>
      <c r="AD269" s="161">
        <f t="shared" si="180"/>
        <v>0</v>
      </c>
      <c r="AE269" s="161">
        <f t="shared" si="181"/>
        <v>0</v>
      </c>
      <c r="AF269" s="174">
        <f t="shared" si="184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85"/>
        <v>0</v>
      </c>
      <c r="D270" s="161">
        <f t="shared" si="185"/>
        <v>0</v>
      </c>
      <c r="E270" s="161">
        <f t="shared" si="185"/>
        <v>0</v>
      </c>
      <c r="F270" s="161">
        <f t="shared" si="185"/>
        <v>0</v>
      </c>
      <c r="G270" s="161">
        <f t="shared" si="185"/>
        <v>0</v>
      </c>
      <c r="H270" s="161">
        <f t="shared" si="185"/>
        <v>0</v>
      </c>
      <c r="I270" s="161">
        <f t="shared" si="185"/>
        <v>0</v>
      </c>
      <c r="J270" s="161">
        <f t="shared" si="185"/>
        <v>0</v>
      </c>
      <c r="K270" s="161">
        <f t="shared" si="185"/>
        <v>0</v>
      </c>
      <c r="L270" s="161">
        <f t="shared" si="185"/>
        <v>0</v>
      </c>
      <c r="M270" s="161">
        <f t="shared" si="185"/>
        <v>0</v>
      </c>
      <c r="N270" s="161">
        <f t="shared" si="185"/>
        <v>0</v>
      </c>
      <c r="O270" s="161">
        <f t="shared" si="185"/>
        <v>0</v>
      </c>
      <c r="P270" s="161">
        <f t="shared" si="185"/>
        <v>0</v>
      </c>
      <c r="Q270" s="161">
        <f t="shared" si="185"/>
        <v>0</v>
      </c>
      <c r="R270" s="161">
        <f t="shared" si="185"/>
        <v>0</v>
      </c>
      <c r="S270" s="161">
        <f t="shared" si="184"/>
        <v>0</v>
      </c>
      <c r="T270" s="161">
        <f t="shared" si="184"/>
        <v>0</v>
      </c>
      <c r="U270" s="161">
        <f t="shared" si="184"/>
        <v>0</v>
      </c>
      <c r="V270" s="161">
        <f t="shared" si="184"/>
        <v>0</v>
      </c>
      <c r="W270" s="161">
        <f t="shared" si="184"/>
        <v>0</v>
      </c>
      <c r="X270" s="161">
        <f t="shared" si="184"/>
        <v>0</v>
      </c>
      <c r="Y270" s="161">
        <f t="shared" si="184"/>
        <v>0</v>
      </c>
      <c r="Z270" s="161">
        <f t="shared" si="184"/>
        <v>0</v>
      </c>
      <c r="AA270" s="161">
        <f t="shared" si="184"/>
        <v>0</v>
      </c>
      <c r="AB270" s="161">
        <f t="shared" si="178"/>
        <v>0</v>
      </c>
      <c r="AC270" s="161">
        <f t="shared" si="179"/>
        <v>0</v>
      </c>
      <c r="AD270" s="161">
        <f t="shared" si="180"/>
        <v>0</v>
      </c>
      <c r="AE270" s="161">
        <f t="shared" si="181"/>
        <v>0</v>
      </c>
      <c r="AF270" s="174">
        <f t="shared" si="184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85"/>
        <v>0</v>
      </c>
      <c r="D271" s="161">
        <f t="shared" si="185"/>
        <v>0</v>
      </c>
      <c r="E271" s="161">
        <f t="shared" si="185"/>
        <v>0</v>
      </c>
      <c r="F271" s="161">
        <f t="shared" si="185"/>
        <v>0</v>
      </c>
      <c r="G271" s="161">
        <f t="shared" si="185"/>
        <v>0</v>
      </c>
      <c r="H271" s="161">
        <f t="shared" si="185"/>
        <v>0</v>
      </c>
      <c r="I271" s="161">
        <f t="shared" si="185"/>
        <v>0</v>
      </c>
      <c r="J271" s="161">
        <f t="shared" si="185"/>
        <v>0</v>
      </c>
      <c r="K271" s="161">
        <f t="shared" si="185"/>
        <v>0</v>
      </c>
      <c r="L271" s="161">
        <f t="shared" si="185"/>
        <v>0</v>
      </c>
      <c r="M271" s="161">
        <f t="shared" si="185"/>
        <v>0</v>
      </c>
      <c r="N271" s="161">
        <f t="shared" si="185"/>
        <v>0</v>
      </c>
      <c r="O271" s="161">
        <f t="shared" si="185"/>
        <v>0</v>
      </c>
      <c r="P271" s="161">
        <f t="shared" si="185"/>
        <v>0</v>
      </c>
      <c r="Q271" s="161">
        <f t="shared" si="185"/>
        <v>0</v>
      </c>
      <c r="R271" s="161">
        <f t="shared" si="185"/>
        <v>0</v>
      </c>
      <c r="S271" s="161">
        <f t="shared" si="184"/>
        <v>0</v>
      </c>
      <c r="T271" s="161">
        <f t="shared" si="184"/>
        <v>0</v>
      </c>
      <c r="U271" s="161">
        <f t="shared" si="184"/>
        <v>0</v>
      </c>
      <c r="V271" s="161">
        <f t="shared" si="184"/>
        <v>0</v>
      </c>
      <c r="W271" s="161">
        <f t="shared" si="184"/>
        <v>0</v>
      </c>
      <c r="X271" s="161">
        <f t="shared" si="184"/>
        <v>0</v>
      </c>
      <c r="Y271" s="161">
        <f t="shared" si="184"/>
        <v>0</v>
      </c>
      <c r="Z271" s="161">
        <f t="shared" si="184"/>
        <v>0</v>
      </c>
      <c r="AA271" s="161">
        <f t="shared" si="184"/>
        <v>0</v>
      </c>
      <c r="AB271" s="161">
        <f t="shared" si="178"/>
        <v>0</v>
      </c>
      <c r="AC271" s="161">
        <f t="shared" si="179"/>
        <v>0</v>
      </c>
      <c r="AD271" s="161">
        <f t="shared" si="180"/>
        <v>0</v>
      </c>
      <c r="AE271" s="161">
        <f t="shared" si="181"/>
        <v>0</v>
      </c>
      <c r="AF271" s="174">
        <f t="shared" si="184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85"/>
        <v>0</v>
      </c>
      <c r="D272" s="161">
        <f t="shared" si="185"/>
        <v>0</v>
      </c>
      <c r="E272" s="161">
        <f t="shared" si="185"/>
        <v>0</v>
      </c>
      <c r="F272" s="161">
        <f t="shared" si="185"/>
        <v>0</v>
      </c>
      <c r="G272" s="161">
        <f t="shared" si="185"/>
        <v>0</v>
      </c>
      <c r="H272" s="161">
        <f t="shared" si="185"/>
        <v>0</v>
      </c>
      <c r="I272" s="161">
        <f t="shared" si="185"/>
        <v>0</v>
      </c>
      <c r="J272" s="161">
        <f t="shared" si="185"/>
        <v>0</v>
      </c>
      <c r="K272" s="161">
        <f t="shared" si="185"/>
        <v>0</v>
      </c>
      <c r="L272" s="161">
        <f t="shared" si="185"/>
        <v>0</v>
      </c>
      <c r="M272" s="161">
        <f t="shared" si="185"/>
        <v>0</v>
      </c>
      <c r="N272" s="161">
        <f t="shared" si="185"/>
        <v>0</v>
      </c>
      <c r="O272" s="161">
        <f t="shared" si="185"/>
        <v>0</v>
      </c>
      <c r="P272" s="161">
        <f t="shared" si="185"/>
        <v>0</v>
      </c>
      <c r="Q272" s="161">
        <f t="shared" si="185"/>
        <v>0</v>
      </c>
      <c r="R272" s="161">
        <f t="shared" si="185"/>
        <v>0</v>
      </c>
      <c r="S272" s="161">
        <f t="shared" si="184"/>
        <v>0</v>
      </c>
      <c r="T272" s="161">
        <f t="shared" si="184"/>
        <v>0</v>
      </c>
      <c r="U272" s="161">
        <f t="shared" si="184"/>
        <v>0</v>
      </c>
      <c r="V272" s="161">
        <f t="shared" si="184"/>
        <v>0</v>
      </c>
      <c r="W272" s="161">
        <f t="shared" si="184"/>
        <v>0</v>
      </c>
      <c r="X272" s="161">
        <f t="shared" si="184"/>
        <v>0</v>
      </c>
      <c r="Y272" s="161">
        <f t="shared" si="184"/>
        <v>0</v>
      </c>
      <c r="Z272" s="161">
        <f t="shared" si="184"/>
        <v>0</v>
      </c>
      <c r="AA272" s="161">
        <f t="shared" si="184"/>
        <v>0</v>
      </c>
      <c r="AB272" s="161">
        <f t="shared" si="178"/>
        <v>0</v>
      </c>
      <c r="AC272" s="161">
        <f t="shared" si="179"/>
        <v>0</v>
      </c>
      <c r="AD272" s="161">
        <f t="shared" si="180"/>
        <v>0</v>
      </c>
      <c r="AE272" s="161">
        <f t="shared" si="181"/>
        <v>0</v>
      </c>
      <c r="AF272" s="174">
        <f t="shared" si="184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85"/>
        <v>0</v>
      </c>
      <c r="D273" s="177">
        <f t="shared" si="185"/>
        <v>0</v>
      </c>
      <c r="E273" s="177">
        <f t="shared" si="185"/>
        <v>0</v>
      </c>
      <c r="F273" s="177">
        <f t="shared" si="185"/>
        <v>0</v>
      </c>
      <c r="G273" s="177">
        <f t="shared" si="185"/>
        <v>0</v>
      </c>
      <c r="H273" s="177">
        <f t="shared" si="185"/>
        <v>0</v>
      </c>
      <c r="I273" s="177">
        <f t="shared" si="185"/>
        <v>0</v>
      </c>
      <c r="J273" s="177">
        <f t="shared" si="185"/>
        <v>0</v>
      </c>
      <c r="K273" s="177">
        <f t="shared" si="185"/>
        <v>0</v>
      </c>
      <c r="L273" s="177">
        <f t="shared" si="185"/>
        <v>0</v>
      </c>
      <c r="M273" s="177">
        <f t="shared" si="185"/>
        <v>0</v>
      </c>
      <c r="N273" s="177">
        <f t="shared" si="185"/>
        <v>0</v>
      </c>
      <c r="O273" s="177">
        <f t="shared" si="185"/>
        <v>0</v>
      </c>
      <c r="P273" s="177">
        <f t="shared" si="185"/>
        <v>0</v>
      </c>
      <c r="Q273" s="177">
        <f t="shared" si="185"/>
        <v>0</v>
      </c>
      <c r="R273" s="177">
        <f t="shared" si="185"/>
        <v>0</v>
      </c>
      <c r="S273" s="177">
        <f t="shared" si="184"/>
        <v>0</v>
      </c>
      <c r="T273" s="177">
        <f t="shared" si="184"/>
        <v>0</v>
      </c>
      <c r="U273" s="177">
        <f t="shared" si="184"/>
        <v>0</v>
      </c>
      <c r="V273" s="177">
        <f t="shared" si="184"/>
        <v>0</v>
      </c>
      <c r="W273" s="177">
        <f t="shared" si="184"/>
        <v>0</v>
      </c>
      <c r="X273" s="177">
        <f t="shared" si="184"/>
        <v>0</v>
      </c>
      <c r="Y273" s="177">
        <f t="shared" si="184"/>
        <v>0</v>
      </c>
      <c r="Z273" s="177">
        <f t="shared" si="184"/>
        <v>0</v>
      </c>
      <c r="AA273" s="177">
        <f t="shared" si="184"/>
        <v>0</v>
      </c>
      <c r="AB273" s="177">
        <f t="shared" si="178"/>
        <v>0</v>
      </c>
      <c r="AC273" s="177">
        <f t="shared" si="179"/>
        <v>0</v>
      </c>
      <c r="AD273" s="177">
        <f t="shared" si="180"/>
        <v>0</v>
      </c>
      <c r="AE273" s="177">
        <f t="shared" si="181"/>
        <v>0</v>
      </c>
      <c r="AF273" s="178">
        <f t="shared" si="184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86">SUM(B169:B273)</f>
        <v>0</v>
      </c>
      <c r="C274" s="180">
        <f t="shared" si="186"/>
        <v>0</v>
      </c>
      <c r="D274" s="180">
        <f t="shared" si="186"/>
        <v>0</v>
      </c>
      <c r="E274" s="180">
        <f t="shared" si="186"/>
        <v>0</v>
      </c>
      <c r="F274" s="180">
        <f t="shared" si="186"/>
        <v>0</v>
      </c>
      <c r="G274" s="180">
        <f t="shared" si="186"/>
        <v>0</v>
      </c>
      <c r="H274" s="180">
        <f t="shared" si="186"/>
        <v>0</v>
      </c>
      <c r="I274" s="180">
        <f t="shared" si="186"/>
        <v>0</v>
      </c>
      <c r="J274" s="180">
        <f t="shared" si="186"/>
        <v>0</v>
      </c>
      <c r="K274" s="180">
        <f t="shared" si="186"/>
        <v>0</v>
      </c>
      <c r="L274" s="180">
        <f t="shared" si="186"/>
        <v>0</v>
      </c>
      <c r="M274" s="180">
        <f t="shared" si="186"/>
        <v>0</v>
      </c>
      <c r="N274" s="180">
        <f t="shared" si="186"/>
        <v>0</v>
      </c>
      <c r="O274" s="180">
        <f t="shared" si="186"/>
        <v>0</v>
      </c>
      <c r="P274" s="180">
        <f t="shared" si="186"/>
        <v>0</v>
      </c>
      <c r="Q274" s="180">
        <f t="shared" si="186"/>
        <v>0</v>
      </c>
      <c r="R274" s="180">
        <f t="shared" si="186"/>
        <v>0</v>
      </c>
      <c r="S274" s="180">
        <f t="shared" si="186"/>
        <v>0</v>
      </c>
      <c r="T274" s="180">
        <f t="shared" si="186"/>
        <v>0</v>
      </c>
      <c r="U274" s="180">
        <f t="shared" si="186"/>
        <v>0</v>
      </c>
      <c r="V274" s="180">
        <f t="shared" si="186"/>
        <v>0</v>
      </c>
      <c r="W274" s="180">
        <f t="shared" si="186"/>
        <v>0</v>
      </c>
      <c r="X274" s="180">
        <f t="shared" si="186"/>
        <v>0</v>
      </c>
      <c r="Y274" s="180">
        <f t="shared" si="186"/>
        <v>0</v>
      </c>
      <c r="Z274" s="180">
        <f t="shared" si="186"/>
        <v>0</v>
      </c>
      <c r="AA274" s="180">
        <f t="shared" si="186"/>
        <v>0</v>
      </c>
      <c r="AB274" s="180">
        <f t="shared" ref="AB274:AE274" si="187">SUM(AB169:AB273)</f>
        <v>0</v>
      </c>
      <c r="AC274" s="180">
        <f t="shared" si="187"/>
        <v>0</v>
      </c>
      <c r="AD274" s="180">
        <f t="shared" si="187"/>
        <v>0</v>
      </c>
      <c r="AE274" s="180">
        <f t="shared" si="187"/>
        <v>0</v>
      </c>
      <c r="AF274" s="181">
        <f t="shared" si="186"/>
        <v>0</v>
      </c>
      <c r="AG274" s="182">
        <f t="shared" si="186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2914" priority="29">
      <formula>$AH11=0</formula>
    </cfRule>
  </conditionalFormatting>
  <conditionalFormatting sqref="A101:A102">
    <cfRule type="expression" dxfId="2913" priority="197">
      <formula>$AH106=0</formula>
    </cfRule>
  </conditionalFormatting>
  <conditionalFormatting sqref="A103:A107">
    <cfRule type="expression" dxfId="2912" priority="145">
      <formula>$AH102=0</formula>
    </cfRule>
  </conditionalFormatting>
  <conditionalFormatting sqref="A160:A167">
    <cfRule type="expression" dxfId="2911" priority="198">
      <formula>$AH267=0</formula>
    </cfRule>
  </conditionalFormatting>
  <conditionalFormatting sqref="A168:A275">
    <cfRule type="expression" dxfId="2910" priority="68">
      <formula>$AH168=0</formula>
    </cfRule>
  </conditionalFormatting>
  <conditionalFormatting sqref="B8">
    <cfRule type="expression" dxfId="2909" priority="193">
      <formula>AND(C$9&gt;=14/24,C$9&lt;20/24)</formula>
    </cfRule>
    <cfRule type="expression" dxfId="2908" priority="194">
      <formula>AND(C$9&gt;=8/24,C$9&lt;14/24)</formula>
    </cfRule>
    <cfRule type="expression" dxfId="2907" priority="195">
      <formula>C$9&lt;8/24</formula>
    </cfRule>
    <cfRule type="expression" dxfId="2906" priority="196">
      <formula>C$9&gt;=20/24</formula>
    </cfRule>
  </conditionalFormatting>
  <conditionalFormatting sqref="B9:AF10 B76:F90 B113:F115 B108:F108 B117:F124 B93:F96 G126:H134 I134:S134 I126:M127 N126:S133 G79:T90 B72:T72 C152:AE152 C154:AE159 B153:AE153 G117:AE125 T126:AE134 G137:AE151 U11:AF13 G76:AF77 U85:AF90 G93:AF115 AF117:AF134 AF137:AF159">
    <cfRule type="expression" dxfId="2905" priority="110">
      <formula>B$9&gt;=20/24</formula>
    </cfRule>
  </conditionalFormatting>
  <conditionalFormatting sqref="B9:AF10 B76:F90 B113:F115 B108:F108 B117:F124 B93:F96 G126:H134 I134:S134 I126:M127 N126:S133 G79:T90 B72:T72 C152:AE152 C154:AE159 B153:AE153 G117:AE125 T126:AE134 G137:AE151 U11:AF13 G76:AF77 U85:AF90 G93:AF115 AF117:AF134 AF137:AF159">
    <cfRule type="expression" dxfId="2904" priority="111">
      <formula>AND(B$9&gt;=14/24,B$9&lt;20/24)</formula>
    </cfRule>
    <cfRule type="expression" dxfId="2903" priority="112">
      <formula>AND(B$9&gt;=8/24,B$9&lt;14/24)</formula>
    </cfRule>
    <cfRule type="expression" dxfId="2902" priority="113">
      <formula>B$9&lt;8/24</formula>
    </cfRule>
  </conditionalFormatting>
  <conditionalFormatting sqref="B29:T53 U14:AF53">
    <cfRule type="expression" dxfId="2901" priority="53">
      <formula>B14&gt;$AG14*1</formula>
    </cfRule>
    <cfRule type="expression" dxfId="2900" priority="54">
      <formula>B$9&gt;=20/24</formula>
    </cfRule>
    <cfRule type="expression" dxfId="2899" priority="55">
      <formula>AND(B$9&gt;=14/24,B$9&lt;20/24)</formula>
    </cfRule>
    <cfRule type="expression" dxfId="2898" priority="56">
      <formula>AND(B$9&gt;=8/24,B$9&lt;14/24)</formula>
    </cfRule>
    <cfRule type="expression" dxfId="2897" priority="57">
      <formula>B$9&lt;8/24</formula>
    </cfRule>
  </conditionalFormatting>
  <conditionalFormatting sqref="B54:AF68">
    <cfRule type="expression" dxfId="2896" priority="46">
      <formula>B$9&lt;8/24</formula>
    </cfRule>
  </conditionalFormatting>
  <conditionalFormatting sqref="B54:AF70">
    <cfRule type="expression" dxfId="2895" priority="43">
      <formula>B$9&gt;=20/24</formula>
    </cfRule>
    <cfRule type="expression" dxfId="2894" priority="44">
      <formula>AND(B$9&gt;=14/24,B$9&lt;20/24)</formula>
    </cfRule>
    <cfRule type="expression" dxfId="2893" priority="45">
      <formula>AND(B$9&gt;=8/24,B$9&lt;14/24)</formula>
    </cfRule>
  </conditionalFormatting>
  <conditionalFormatting sqref="B63:AF65">
    <cfRule type="expression" dxfId="2892" priority="47">
      <formula>B63&gt;$AG63</formula>
    </cfRule>
  </conditionalFormatting>
  <conditionalFormatting sqref="B69:AF70">
    <cfRule type="expression" dxfId="2891" priority="118">
      <formula>B$9&lt;8/24</formula>
    </cfRule>
  </conditionalFormatting>
  <conditionalFormatting sqref="B72:AF75">
    <cfRule type="expression" dxfId="2890" priority="34">
      <formula>B72&gt;$AG72*1</formula>
    </cfRule>
  </conditionalFormatting>
  <conditionalFormatting sqref="B73:AF75">
    <cfRule type="expression" dxfId="2889" priority="35">
      <formula>B$9&gt;=20/24</formula>
    </cfRule>
    <cfRule type="expression" dxfId="2888" priority="36">
      <formula>AND(B$9&gt;=14/24,B$9&lt;20/24)</formula>
    </cfRule>
    <cfRule type="expression" dxfId="2887" priority="37">
      <formula>AND(B$9&gt;=8/24,B$9&lt;14/24)</formula>
    </cfRule>
    <cfRule type="expression" dxfId="2886" priority="38">
      <formula>B$9&lt;8/24</formula>
    </cfRule>
  </conditionalFormatting>
  <conditionalFormatting sqref="C161:AF167">
    <cfRule type="expression" dxfId="2885" priority="69">
      <formula>C$9&gt;=20/24</formula>
    </cfRule>
    <cfRule type="expression" dxfId="2884" priority="70">
      <formula>AND(C$9&gt;=14/24,C$9&lt;20/24)</formula>
    </cfRule>
    <cfRule type="expression" dxfId="2883" priority="71">
      <formula>AND(C$9&gt;=8/24,C$9&lt;14/24)</formula>
    </cfRule>
    <cfRule type="expression" dxfId="2882" priority="72">
      <formula>C$9&lt;8/24</formula>
    </cfRule>
  </conditionalFormatting>
  <conditionalFormatting sqref="C169:AF274">
    <cfRule type="expression" dxfId="2881" priority="30">
      <formula>C$9&gt;=20/24</formula>
    </cfRule>
    <cfRule type="expression" dxfId="2880" priority="31">
      <formula>AND(C$9&gt;=14/24,C$9&lt;20/24)</formula>
    </cfRule>
    <cfRule type="expression" dxfId="2879" priority="32">
      <formula>AND(C$9&gt;=8/24,C$9&lt;14/24)</formula>
    </cfRule>
    <cfRule type="expression" dxfId="2878" priority="33">
      <formula>C$9&lt;8/24</formula>
    </cfRule>
  </conditionalFormatting>
  <conditionalFormatting sqref="B76:I96 J79:L96 I93:L95 M79:R90 J76:R78 S76:W90 M91:W95 AG78 M96:AE96 X76:AE95 AG96 B71:AG71 U11:AF13 B69:AF69 AF76:AF96">
    <cfRule type="expression" dxfId="2877" priority="109">
      <formula>B11&gt;$AG11*1</formula>
    </cfRule>
  </conditionalFormatting>
  <conditionalFormatting sqref="G79:T83">
    <cfRule type="expression" dxfId="2876" priority="119">
      <formula>G$9&gt;=20/24</formula>
    </cfRule>
    <cfRule type="expression" dxfId="2875" priority="120">
      <formula>AND(G$9&gt;=14/24,G$9&lt;20/24)</formula>
    </cfRule>
    <cfRule type="expression" dxfId="2874" priority="121">
      <formula>AND(G$9&gt;=8/24,G$9&lt;14/24)</formula>
    </cfRule>
    <cfRule type="expression" dxfId="2873" priority="122">
      <formula>G$9&lt;8/24</formula>
    </cfRule>
  </conditionalFormatting>
  <conditionalFormatting sqref="G84:T84">
    <cfRule type="expression" dxfId="2872" priority="114">
      <formula>G$9&gt;=20/24</formula>
    </cfRule>
    <cfRule type="expression" dxfId="2871" priority="115">
      <formula>AND(G$9&gt;=14/24,G$9&lt;20/24)</formula>
    </cfRule>
    <cfRule type="expression" dxfId="2870" priority="116">
      <formula>AND(G$9&gt;=8/24,G$9&lt;14/24)</formula>
    </cfRule>
    <cfRule type="expression" dxfId="2869" priority="117">
      <formula>G$9&lt;8/24</formula>
    </cfRule>
  </conditionalFormatting>
  <conditionalFormatting sqref="G78:AE78 U76:AE77 B72:AF72 AF76:AF78">
    <cfRule type="expression" dxfId="2868" priority="129">
      <formula>B$9&gt;=20/24</formula>
    </cfRule>
    <cfRule type="expression" dxfId="2867" priority="130">
      <formula>AND(B$9&gt;=14/24,B$9&lt;20/24)</formula>
    </cfRule>
    <cfRule type="expression" dxfId="2866" priority="131">
      <formula>AND(B$9&gt;=8/24,B$9&lt;14/24)</formula>
    </cfRule>
    <cfRule type="expression" dxfId="2865" priority="132">
      <formula>B$9&lt;8/24</formula>
    </cfRule>
  </conditionalFormatting>
  <conditionalFormatting sqref="U73:AF75">
    <cfRule type="expression" dxfId="2864" priority="39">
      <formula>U$9&gt;=20/24</formula>
    </cfRule>
    <cfRule type="expression" dxfId="2863" priority="40">
      <formula>AND(U$9&gt;=14/24,U$9&lt;20/24)</formula>
    </cfRule>
    <cfRule type="expression" dxfId="2862" priority="41">
      <formula>AND(U$9&gt;=8/24,U$9&lt;14/24)</formula>
    </cfRule>
    <cfRule type="expression" dxfId="2861" priority="42">
      <formula>U$9&lt;8/24</formula>
    </cfRule>
  </conditionalFormatting>
  <conditionalFormatting sqref="G79:T81">
    <cfRule type="expression" dxfId="2860" priority="137">
      <formula>G$9&gt;=20/24</formula>
    </cfRule>
    <cfRule type="expression" dxfId="2859" priority="138">
      <formula>AND(G$9&gt;=14/24,G$9&lt;20/24)</formula>
    </cfRule>
    <cfRule type="expression" dxfId="2858" priority="139">
      <formula>AND(G$9&gt;=8/24,G$9&lt;14/24)</formula>
    </cfRule>
    <cfRule type="expression" dxfId="2857" priority="140">
      <formula>G$9&lt;8/24</formula>
    </cfRule>
  </conditionalFormatting>
  <conditionalFormatting sqref="M84:AF84">
    <cfRule type="expression" dxfId="2856" priority="133">
      <formula>M$9&gt;=20/24</formula>
    </cfRule>
    <cfRule type="expression" dxfId="2855" priority="134">
      <formula>AND(M$9&gt;=14/24,M$9&lt;20/24)</formula>
    </cfRule>
    <cfRule type="expression" dxfId="2854" priority="135">
      <formula>AND(M$9&gt;=8/24,M$9&lt;14/24)</formula>
    </cfRule>
    <cfRule type="expression" dxfId="2853" priority="136">
      <formula>M$9&lt;8/24</formula>
    </cfRule>
  </conditionalFormatting>
  <conditionalFormatting sqref="M8 S8 AB8">
    <cfRule type="expression" dxfId="2852" priority="186">
      <formula>AND(N$9&gt;=14/24,N$9&lt;20/24)</formula>
    </cfRule>
    <cfRule type="expression" dxfId="2851" priority="187">
      <formula>AND(N$9&gt;=8/24,N$9&lt;14/24)</formula>
    </cfRule>
    <cfRule type="expression" dxfId="2850" priority="188">
      <formula>N$9&lt;8/24</formula>
    </cfRule>
  </conditionalFormatting>
  <conditionalFormatting sqref="M79:AF83">
    <cfRule type="expression" dxfId="2849" priority="141">
      <formula>M$9&gt;=20/24</formula>
    </cfRule>
    <cfRule type="expression" dxfId="2848" priority="142">
      <formula>AND(M$9&gt;=14/24,M$9&lt;20/24)</formula>
    </cfRule>
    <cfRule type="expression" dxfId="2847" priority="143">
      <formula>AND(M$9&gt;=8/24,M$9&lt;14/24)</formula>
    </cfRule>
    <cfRule type="expression" dxfId="2846" priority="144">
      <formula>M$9&lt;8/24</formula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45" priority="185">
      <formula>N$9&gt;=20/24</formula>
    </cfRule>
  </conditionalFormatting>
  <conditionalFormatting sqref="S8">
    <cfRule type="expression" dxfId="2844" priority="176">
      <formula>U$9&gt;=20/24</formula>
    </cfRule>
    <cfRule type="expression" dxfId="2843" priority="177">
      <formula>AND(U$9&gt;=14/24,U$9&lt;20/24)</formula>
    </cfRule>
    <cfRule type="expression" dxfId="2842" priority="178">
      <formula>AND(U$9&gt;=8/24,U$9&lt;14/24)</formula>
    </cfRule>
    <cfRule type="expression" dxfId="2841" priority="179">
      <formula>U$9&lt;8/24</formula>
    </cfRule>
  </conditionalFormatting>
  <conditionalFormatting sqref="U79:AF84">
    <cfRule type="expression" dxfId="2840" priority="63">
      <formula>U$9&gt;=20/24</formula>
    </cfRule>
    <cfRule type="expression" dxfId="2839" priority="64">
      <formula>AND(U$9&gt;=14/24,U$9&lt;20/24)</formula>
    </cfRule>
    <cfRule type="expression" dxfId="2838" priority="65">
      <formula>AND(U$9&gt;=8/24,U$9&lt;14/24)</formula>
    </cfRule>
    <cfRule type="expression" dxfId="2837" priority="66">
      <formula>U$9&lt;8/24</formula>
    </cfRule>
  </conditionalFormatting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B54:AF62 B66:AF70">
    <cfRule type="expression" dxfId="2836" priority="123">
      <formula>B54&gt;$AG54</formula>
    </cfRule>
  </conditionalFormatting>
  <conditionalFormatting sqref="AB8">
    <cfRule type="expression" dxfId="2835" priority="172">
      <formula>AD$9&gt;=20/24</formula>
    </cfRule>
    <cfRule type="expression" dxfId="2834" priority="173">
      <formula>AND(AD$9&gt;=14/24,AD$9&lt;20/24)</formula>
    </cfRule>
    <cfRule type="expression" dxfId="2833" priority="174">
      <formula>AND(AD$9&gt;=8/24,AD$9&lt;14/24)</formula>
    </cfRule>
    <cfRule type="expression" dxfId="2832" priority="175">
      <formula>AD$9&lt;8/24</formula>
    </cfRule>
  </conditionalFormatting>
  <conditionalFormatting sqref="AG78">
    <cfRule type="expression" dxfId="2831" priority="151">
      <formula>AG$9&gt;=20/24</formula>
    </cfRule>
    <cfRule type="expression" dxfId="2830" priority="152">
      <formula>AND(AG$9&gt;=14/24,AG$9&lt;20/24)</formula>
    </cfRule>
    <cfRule type="expression" dxfId="2829" priority="153">
      <formula>AND(AG$9&gt;=8/24,AG$9&lt;14/24)</formula>
    </cfRule>
    <cfRule type="expression" dxfId="2828" priority="154">
      <formula>AG$9&lt;8/24</formula>
    </cfRule>
  </conditionalFormatting>
  <conditionalFormatting sqref="AG91:AG92">
    <cfRule type="expression" dxfId="2827" priority="146">
      <formula>AG91&gt;$AG91</formula>
    </cfRule>
  </conditionalFormatting>
  <conditionalFormatting sqref="AG96">
    <cfRule type="expression" dxfId="2826" priority="147">
      <formula>AG$9&gt;=20/24</formula>
    </cfRule>
    <cfRule type="expression" dxfId="2825" priority="148">
      <formula>AND(AG$9&gt;=14/24,AG$9&lt;20/24)</formula>
    </cfRule>
    <cfRule type="expression" dxfId="2824" priority="149">
      <formula>AND(AG$9&gt;=8/24,AG$9&lt;14/24)</formula>
    </cfRule>
    <cfRule type="expression" dxfId="2823" priority="150">
      <formula>AG$9&lt;8/24</formula>
    </cfRule>
  </conditionalFormatting>
  <conditionalFormatting sqref="AG113">
    <cfRule type="expression" dxfId="2822" priority="168">
      <formula>AG$9&gt;=20/24</formula>
    </cfRule>
    <cfRule type="expression" dxfId="2821" priority="169">
      <formula>AND(AG$9&gt;=14/24,AG$9&lt;20/24)</formula>
    </cfRule>
    <cfRule type="expression" dxfId="2820" priority="170">
      <formula>AND(AG$9&gt;=8/24,AG$9&lt;14/24)</formula>
    </cfRule>
    <cfRule type="expression" dxfId="2819" priority="171">
      <formula>AG$9&lt;8/24</formula>
    </cfRule>
  </conditionalFormatting>
  <conditionalFormatting sqref="AH8:AI10">
    <cfRule type="expression" dxfId="2818" priority="59">
      <formula>AH$9&gt;=20/24</formula>
    </cfRule>
    <cfRule type="expression" dxfId="2817" priority="60">
      <formula>AND(AH$9&gt;=14/24,AH$9&lt;20/24)</formula>
    </cfRule>
    <cfRule type="expression" dxfId="2816" priority="61">
      <formula>AND(AH$9&gt;=8/24,AH$9&lt;14/24)</formula>
    </cfRule>
    <cfRule type="expression" dxfId="2815" priority="62">
      <formula>AH$9&lt;8/24</formula>
    </cfRule>
  </conditionalFormatting>
  <conditionalFormatting sqref="AL4:AL6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52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814" priority="189">
      <formula>AJ$9&gt;=20/24</formula>
    </cfRule>
    <cfRule type="expression" dxfId="2813" priority="190">
      <formula>AND(AJ$9&gt;=14/24,AJ$9&lt;20/24)</formula>
    </cfRule>
    <cfRule type="expression" dxfId="2812" priority="191">
      <formula>AND(AJ$9&gt;=8/24,AJ$9&lt;14/24)</formula>
    </cfRule>
    <cfRule type="expression" dxfId="2811" priority="192">
      <formula>AJ$9&lt;8/24</formula>
    </cfRule>
  </conditionalFormatting>
  <conditionalFormatting sqref="AL99:AN99 AL105:AN105">
    <cfRule type="expression" dxfId="2810" priority="161">
      <formula>AL$9&gt;=20/24</formula>
    </cfRule>
    <cfRule type="expression" dxfId="2809" priority="162">
      <formula>AND(AL$9&gt;=14/24,AL$9&lt;20/24)</formula>
    </cfRule>
    <cfRule type="expression" dxfId="2808" priority="163">
      <formula>AND(AL$9&gt;=8/24,AL$9&lt;14/24)</formula>
    </cfRule>
    <cfRule type="expression" dxfId="2807" priority="164">
      <formula>AL$9&lt;8/24</formula>
    </cfRule>
  </conditionalFormatting>
  <conditionalFormatting sqref="AM15:AM21 AN16:AR21">
    <cfRule type="expression" dxfId="2806" priority="85">
      <formula>AX$9&gt;=20/24</formula>
    </cfRule>
    <cfRule type="expression" dxfId="2805" priority="86">
      <formula>AND(AX$9&gt;=14/24,AX$9&lt;20/24)</formula>
    </cfRule>
    <cfRule type="expression" dxfId="2804" priority="87">
      <formula>AND(AX$9&gt;=8/24,AX$9&lt;14/24)</formula>
    </cfRule>
    <cfRule type="expression" dxfId="2803" priority="88">
      <formula>AX$9&lt;8/24</formula>
    </cfRule>
  </conditionalFormatting>
  <conditionalFormatting sqref="AN100:AN103">
    <cfRule type="expression" dxfId="2802" priority="157">
      <formula>AN$9&gt;=20/24</formula>
    </cfRule>
    <cfRule type="expression" dxfId="2801" priority="158">
      <formula>AND(AN$9&gt;=14/24,AN$9&lt;20/24)</formula>
    </cfRule>
    <cfRule type="expression" dxfId="2800" priority="159">
      <formula>AND(AN$9&gt;=8/24,AN$9&lt;14/24)</formula>
    </cfRule>
    <cfRule type="expression" dxfId="2799" priority="160">
      <formula>AN$9&lt;8/24</formula>
    </cfRule>
  </conditionalFormatting>
  <conditionalFormatting sqref="AN15:AR15">
    <cfRule type="expression" dxfId="2798" priority="73">
      <formula>U$9&gt;=20/24</formula>
    </cfRule>
    <cfRule type="expression" dxfId="2797" priority="74">
      <formula>AND(U$9&gt;=14/24,U$9&lt;20/24)</formula>
    </cfRule>
    <cfRule type="expression" dxfId="2796" priority="75">
      <formula>AND(U$9&gt;=8/24,U$9&lt;14/24)</formula>
    </cfRule>
    <cfRule type="expression" dxfId="2795" priority="76">
      <formula>U$9&lt;8/24</formula>
    </cfRule>
  </conditionalFormatting>
  <conditionalFormatting sqref="AS15">
    <cfRule type="expression" dxfId="2794" priority="81">
      <formula>AA$9&gt;=20/24</formula>
    </cfRule>
    <cfRule type="expression" dxfId="2793" priority="82">
      <formula>AND(AA$9&gt;=14/24,AA$9&lt;20/24)</formula>
    </cfRule>
    <cfRule type="expression" dxfId="2792" priority="83">
      <formula>AND(AA$9&gt;=8/24,AA$9&lt;14/24)</formula>
    </cfRule>
    <cfRule type="expression" dxfId="2791" priority="84">
      <formula>AA$9&lt;8/24</formula>
    </cfRule>
  </conditionalFormatting>
  <conditionalFormatting sqref="AS16:AS21">
    <cfRule type="expression" dxfId="2790" priority="89">
      <formula>BE$9&gt;=20/24</formula>
    </cfRule>
    <cfRule type="expression" dxfId="2789" priority="90">
      <formula>AND(BE$9&gt;=14/24,BE$9&lt;20/24)</formula>
    </cfRule>
    <cfRule type="expression" dxfId="2788" priority="91">
      <formula>AND(BE$9&gt;=8/24,BE$9&lt;14/24)</formula>
    </cfRule>
    <cfRule type="expression" dxfId="2787" priority="92">
      <formula>BE$9&lt;8/24</formula>
    </cfRule>
  </conditionalFormatting>
  <conditionalFormatting sqref="AT15 AX15:BJ15">
    <cfRule type="expression" dxfId="2786" priority="93">
      <formula>AC$9&gt;=20/24</formula>
    </cfRule>
    <cfRule type="expression" dxfId="2785" priority="94">
      <formula>AND(AC$9&gt;=14/24,AC$9&lt;20/24)</formula>
    </cfRule>
    <cfRule type="expression" dxfId="2784" priority="95">
      <formula>AND(AC$9&gt;=8/24,AC$9&lt;14/24)</formula>
    </cfRule>
    <cfRule type="expression" dxfId="2783" priority="96">
      <formula>AC$9&lt;8/24</formula>
    </cfRule>
  </conditionalFormatting>
  <conditionalFormatting sqref="AT16:AT21">
    <cfRule type="expression" dxfId="2782" priority="97">
      <formula>BG$9&gt;=20/24</formula>
    </cfRule>
    <cfRule type="expression" dxfId="2781" priority="98">
      <formula>AND(BG$9&gt;=14/24,BG$9&lt;20/24)</formula>
    </cfRule>
    <cfRule type="expression" dxfId="2780" priority="99">
      <formula>AND(BG$9&gt;=8/24,BG$9&lt;14/24)</formula>
    </cfRule>
    <cfRule type="expression" dxfId="2779" priority="100">
      <formula>BG$9&lt;8/24</formula>
    </cfRule>
  </conditionalFormatting>
  <conditionalFormatting sqref="AU15:AV15">
    <cfRule type="expression" dxfId="2778" priority="101">
      <formula>AE$9&gt;=20/24</formula>
    </cfRule>
    <cfRule type="expression" dxfId="2777" priority="102">
      <formula>AND(AE$9&gt;=14/24,AE$9&lt;20/24)</formula>
    </cfRule>
    <cfRule type="expression" dxfId="2776" priority="103">
      <formula>AND(AE$9&gt;=8/24,AE$9&lt;14/24)</formula>
    </cfRule>
    <cfRule type="expression" dxfId="2775" priority="104">
      <formula>AE$9&lt;8/24</formula>
    </cfRule>
  </conditionalFormatting>
  <conditionalFormatting sqref="AU16:BJ21">
    <cfRule type="expression" dxfId="2774" priority="105">
      <formula>BI$9&gt;=20/24</formula>
    </cfRule>
    <cfRule type="expression" dxfId="2773" priority="106">
      <formula>AND(BI$9&gt;=14/24,BI$9&lt;20/24)</formula>
    </cfRule>
    <cfRule type="expression" dxfId="2772" priority="107">
      <formula>AND(BI$9&gt;=8/24,BI$9&lt;14/24)</formula>
    </cfRule>
    <cfRule type="expression" dxfId="2771" priority="108">
      <formula>BI$9&lt;8/24</formula>
    </cfRule>
  </conditionalFormatting>
  <conditionalFormatting sqref="AW15">
    <cfRule type="expression" dxfId="2770" priority="77">
      <formula>B$9&gt;=20/24</formula>
    </cfRule>
    <cfRule type="expression" dxfId="2769" priority="78">
      <formula>AND(B$9&gt;=14/24,B$9&lt;20/24)</formula>
    </cfRule>
    <cfRule type="expression" dxfId="2768" priority="79">
      <formula>AND(B$9&gt;=8/24,B$9&lt;14/24)</formula>
    </cfRule>
    <cfRule type="expression" dxfId="2767" priority="80">
      <formula>B$9&lt;8/24</formula>
    </cfRule>
  </conditionalFormatting>
  <conditionalFormatting sqref="A73">
    <cfRule type="expression" dxfId="2766" priority="28">
      <formula>$AH73=0</formula>
    </cfRule>
  </conditionalFormatting>
  <conditionalFormatting sqref="B137:B152 B154:B159 B97:F107 C137:F151 B109:F112 B125:F134 B11:T13">
    <cfRule type="expression" dxfId="2765" priority="24">
      <formula>B$9&gt;=20/24</formula>
    </cfRule>
  </conditionalFormatting>
  <conditionalFormatting sqref="B137:B152 B154:B159 B97:F107 C137:F151 B109:F112 B125:F134 B11:T13">
    <cfRule type="expression" dxfId="2764" priority="25">
      <formula>AND(B$9&gt;=14/24,B$9&lt;20/24)</formula>
    </cfRule>
    <cfRule type="expression" dxfId="2763" priority="26">
      <formula>AND(B$9&gt;=8/24,B$9&lt;14/24)</formula>
    </cfRule>
    <cfRule type="expression" dxfId="2762" priority="27">
      <formula>B$9&lt;8/24</formula>
    </cfRule>
  </conditionalFormatting>
  <conditionalFormatting sqref="B14:T28">
    <cfRule type="expression" dxfId="2761" priority="14">
      <formula>B14&gt;$AG14*1</formula>
    </cfRule>
    <cfRule type="expression" dxfId="2760" priority="15">
      <formula>B$9&gt;=20/24</formula>
    </cfRule>
    <cfRule type="expression" dxfId="2759" priority="16">
      <formula>AND(B$9&gt;=14/24,B$9&lt;20/24)</formula>
    </cfRule>
    <cfRule type="expression" dxfId="2758" priority="17">
      <formula>AND(B$9&gt;=8/24,B$9&lt;14/24)</formula>
    </cfRule>
    <cfRule type="expression" dxfId="2757" priority="18">
      <formula>B$9&lt;8/24</formula>
    </cfRule>
  </conditionalFormatting>
  <conditionalFormatting sqref="B161:B167">
    <cfRule type="expression" dxfId="2756" priority="19">
      <formula>B$9&gt;=20/24</formula>
    </cfRule>
    <cfRule type="expression" dxfId="2755" priority="20">
      <formula>AND(B$9&gt;=14/24,B$9&lt;20/24)</formula>
    </cfRule>
    <cfRule type="expression" dxfId="2754" priority="21">
      <formula>AND(B$9&gt;=8/24,B$9&lt;14/24)</formula>
    </cfRule>
    <cfRule type="expression" dxfId="2753" priority="22">
      <formula>B$9&lt;8/24</formula>
    </cfRule>
  </conditionalFormatting>
  <conditionalFormatting sqref="B169:B274">
    <cfRule type="expression" dxfId="2752" priority="10">
      <formula>B$9&gt;=20/24</formula>
    </cfRule>
    <cfRule type="expression" dxfId="2751" priority="11">
      <formula>AND(B$9&gt;=14/24,B$9&lt;20/24)</formula>
    </cfRule>
    <cfRule type="expression" dxfId="2750" priority="12">
      <formula>AND(B$9&gt;=8/24,B$9&lt;14/24)</formula>
    </cfRule>
    <cfRule type="expression" dxfId="2749" priority="13">
      <formula>B$9&lt;8/24</formula>
    </cfRule>
  </conditionalFormatting>
  <conditionalFormatting sqref="B11:T13">
    <cfRule type="expression" dxfId="2748" priority="23">
      <formula>B11&gt;$AG11*1</formula>
    </cfRule>
  </conditionalFormatting>
  <conditionalFormatting sqref="A153">
    <cfRule type="expression" dxfId="2747" priority="9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2746" priority="5">
      <formula>AL$9&gt;=20/24</formula>
    </cfRule>
  </conditionalFormatting>
  <conditionalFormatting sqref="AL153">
    <cfRule type="expression" dxfId="2745" priority="6">
      <formula>AND(AL$9&gt;=14/24,AL$9&lt;20/24)</formula>
    </cfRule>
    <cfRule type="expression" dxfId="2744" priority="7">
      <formula>AND(AL$9&gt;=8/24,AL$9&lt;14/24)</formula>
    </cfRule>
    <cfRule type="expression" dxfId="2743" priority="8">
      <formula>AL$9&lt;8/24</formula>
    </cfRule>
  </conditionalFormatting>
  <conditionalFormatting sqref="I128:M133">
    <cfRule type="expression" dxfId="2742" priority="1">
      <formula>I$9&gt;=20/24</formula>
    </cfRule>
  </conditionalFormatting>
  <conditionalFormatting sqref="I128:M133">
    <cfRule type="expression" dxfId="2741" priority="2">
      <formula>AND(I$9&gt;=14/24,I$9&lt;20/24)</formula>
    </cfRule>
    <cfRule type="expression" dxfId="2740" priority="3">
      <formula>AND(I$9&gt;=8/24,I$9&lt;14/24)</formula>
    </cfRule>
    <cfRule type="expression" dxfId="2739" priority="4">
      <formula>I$9&lt;8/24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CJ305"/>
  <sheetViews>
    <sheetView zoomScale="115" zoomScaleNormal="115" workbookViewId="0">
      <pane xSplit="1" ySplit="10" topLeftCell="B248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B161" sqref="B161:B274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2080/10/10</v>
      </c>
      <c r="C4" s="250"/>
      <c r="D4" s="250"/>
      <c r="E4" s="251" t="str">
        <f ca="1">"2080/"&amp;"10/"&amp;INT(MID(CELL("filename",G6),FIND("]",CELL("filename",G6))+1,200))</f>
        <v>2080/10/10</v>
      </c>
      <c r="F4" s="251"/>
      <c r="G4" s="251"/>
      <c r="H4" s="251" t="str">
        <f ca="1">TEXT(E4,"dddd")</f>
        <v>Thursday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69.7</v>
      </c>
      <c r="C5" s="30">
        <f t="shared" si="0"/>
        <v>80</v>
      </c>
      <c r="D5" s="30">
        <f t="shared" si="0"/>
        <v>76.199999999999989</v>
      </c>
      <c r="E5" s="30">
        <f t="shared" si="0"/>
        <v>70</v>
      </c>
      <c r="F5" s="30">
        <f t="shared" si="0"/>
        <v>143.9</v>
      </c>
      <c r="G5" s="30">
        <f t="shared" si="0"/>
        <v>140.82</v>
      </c>
      <c r="H5" s="30">
        <f t="shared" si="0"/>
        <v>134.88</v>
      </c>
      <c r="I5" s="30">
        <f t="shared" si="0"/>
        <v>152.5</v>
      </c>
      <c r="J5" s="30">
        <f t="shared" si="0"/>
        <v>143.80000000000001</v>
      </c>
      <c r="K5" s="30">
        <f t="shared" si="0"/>
        <v>151.5</v>
      </c>
      <c r="L5" s="30">
        <f t="shared" si="0"/>
        <v>151.30000000000001</v>
      </c>
      <c r="M5" s="30">
        <f t="shared" si="0"/>
        <v>173.10000000000002</v>
      </c>
      <c r="N5" s="30">
        <f t="shared" si="0"/>
        <v>185.59999999999997</v>
      </c>
      <c r="O5" s="30">
        <f t="shared" si="0"/>
        <v>185.59999999999997</v>
      </c>
      <c r="P5" s="30">
        <f t="shared" si="0"/>
        <v>173.9</v>
      </c>
      <c r="Q5" s="30">
        <f t="shared" si="0"/>
        <v>172.59999999999997</v>
      </c>
      <c r="R5" s="30">
        <f t="shared" si="0"/>
        <v>172.59999999999997</v>
      </c>
      <c r="S5" s="30">
        <f t="shared" si="0"/>
        <v>176.39999999999998</v>
      </c>
      <c r="T5" s="30">
        <f t="shared" si="0"/>
        <v>192.4</v>
      </c>
      <c r="U5" s="30">
        <f t="shared" si="0"/>
        <v>192.5</v>
      </c>
      <c r="V5" s="30">
        <f t="shared" si="0"/>
        <v>193.2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193.2</v>
      </c>
      <c r="AB5" s="30">
        <f t="shared" si="0"/>
        <v>193.2</v>
      </c>
      <c r="AC5" s="30">
        <f t="shared" si="0"/>
        <v>205</v>
      </c>
      <c r="AD5" s="30">
        <f t="shared" si="0"/>
        <v>152</v>
      </c>
      <c r="AE5" s="30">
        <f t="shared" si="0"/>
        <v>145</v>
      </c>
      <c r="AF5" s="30">
        <f>B108</f>
        <v>88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Load=152</v>
      </c>
      <c r="B7" s="35">
        <f t="shared" ref="B7:AF7" si="1">B116</f>
        <v>1511.8399999999997</v>
      </c>
      <c r="C7" s="35">
        <f t="shared" si="1"/>
        <v>1499.3700000000001</v>
      </c>
      <c r="D7" s="35">
        <f t="shared" si="1"/>
        <v>1516.3999999999999</v>
      </c>
      <c r="E7" s="35">
        <f t="shared" si="1"/>
        <v>1497.7999999999997</v>
      </c>
      <c r="F7" s="35">
        <f t="shared" si="1"/>
        <v>1480.9</v>
      </c>
      <c r="G7" s="35">
        <f t="shared" si="1"/>
        <v>1461</v>
      </c>
      <c r="H7" s="35">
        <f t="shared" si="1"/>
        <v>1499.52</v>
      </c>
      <c r="I7" s="35">
        <f t="shared" si="1"/>
        <v>1509.98</v>
      </c>
      <c r="J7" s="35">
        <f t="shared" si="1"/>
        <v>1581.5</v>
      </c>
      <c r="K7" s="35">
        <f t="shared" si="1"/>
        <v>1612.8000000000002</v>
      </c>
      <c r="L7" s="35">
        <f t="shared" si="1"/>
        <v>1668.5</v>
      </c>
      <c r="M7" s="35">
        <f t="shared" si="1"/>
        <v>1674.3000000000002</v>
      </c>
      <c r="N7" s="35">
        <f t="shared" si="1"/>
        <v>1681.8999999999996</v>
      </c>
      <c r="O7" s="35">
        <f t="shared" si="1"/>
        <v>1777.6999999999998</v>
      </c>
      <c r="P7" s="35">
        <f t="shared" si="1"/>
        <v>1515.1</v>
      </c>
      <c r="Q7" s="35">
        <f t="shared" si="1"/>
        <v>1780.4</v>
      </c>
      <c r="R7" s="35">
        <f t="shared" si="1"/>
        <v>1686.5</v>
      </c>
      <c r="S7" s="35">
        <f t="shared" si="1"/>
        <v>1904.5</v>
      </c>
      <c r="T7" s="35">
        <f t="shared" si="1"/>
        <v>1908.3999999999996</v>
      </c>
      <c r="U7" s="35">
        <f t="shared" si="1"/>
        <v>1885.5</v>
      </c>
      <c r="V7" s="35">
        <f t="shared" si="1"/>
        <v>1847.4</v>
      </c>
      <c r="W7" s="35">
        <f t="shared" si="1"/>
        <v>1839.2999999999997</v>
      </c>
      <c r="X7" s="35">
        <f t="shared" si="1"/>
        <v>152</v>
      </c>
      <c r="Y7" s="35">
        <f t="shared" si="1"/>
        <v>152</v>
      </c>
      <c r="Z7" s="35">
        <f t="shared" si="1"/>
        <v>152</v>
      </c>
      <c r="AA7" s="35">
        <f t="shared" si="1"/>
        <v>152</v>
      </c>
      <c r="AB7" s="35">
        <f>AB116</f>
        <v>1839.2999999999997</v>
      </c>
      <c r="AC7" s="35">
        <f t="shared" si="1"/>
        <v>1839.2999999999997</v>
      </c>
      <c r="AD7" s="35">
        <f t="shared" si="1"/>
        <v>1794.1</v>
      </c>
      <c r="AE7" s="35">
        <f t="shared" si="1"/>
        <v>1811.1</v>
      </c>
      <c r="AF7" s="35">
        <f t="shared" si="1"/>
        <v>1734.1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2274.1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1908.4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32</v>
      </c>
      <c r="C11" s="43">
        <v>32</v>
      </c>
      <c r="D11" s="43">
        <v>32</v>
      </c>
      <c r="E11" s="43">
        <v>32</v>
      </c>
      <c r="F11" s="43">
        <v>32</v>
      </c>
      <c r="G11" s="43">
        <v>32</v>
      </c>
      <c r="H11" s="43">
        <v>32</v>
      </c>
      <c r="I11" s="43">
        <v>32</v>
      </c>
      <c r="J11" s="43">
        <v>32</v>
      </c>
      <c r="K11" s="43">
        <v>32</v>
      </c>
      <c r="L11" s="43">
        <v>32</v>
      </c>
      <c r="M11" s="43">
        <v>32</v>
      </c>
      <c r="N11" s="43">
        <v>32</v>
      </c>
      <c r="O11" s="43">
        <v>36.299999999999997</v>
      </c>
      <c r="P11" s="43">
        <v>29.6</v>
      </c>
      <c r="Q11" s="43">
        <v>29.6</v>
      </c>
      <c r="R11" s="43">
        <v>29.6</v>
      </c>
      <c r="S11" s="43">
        <v>29.6</v>
      </c>
      <c r="T11" s="43">
        <v>29.6</v>
      </c>
      <c r="U11" s="43">
        <v>29.6</v>
      </c>
      <c r="V11" s="43">
        <v>29.6</v>
      </c>
      <c r="W11" s="43">
        <v>29.6</v>
      </c>
      <c r="X11" s="44"/>
      <c r="Y11" s="44"/>
      <c r="Z11" s="44"/>
      <c r="AA11" s="44"/>
      <c r="AB11" s="44">
        <v>29.6</v>
      </c>
      <c r="AC11" s="44">
        <v>29.6</v>
      </c>
      <c r="AD11" s="44">
        <v>29.6</v>
      </c>
      <c r="AE11" s="44">
        <v>29.6</v>
      </c>
      <c r="AF11" s="44">
        <v>29.6</v>
      </c>
      <c r="AG11" s="45">
        <v>86</v>
      </c>
      <c r="AH11" s="46">
        <f t="shared" ref="AH11:AH74" si="2">MAX(B11:AF11)</f>
        <v>36.299999999999997</v>
      </c>
      <c r="AI11" s="47">
        <f t="shared" ref="AI11:AI74" si="3">MIN(B11:AF11)</f>
        <v>29.6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20.8</v>
      </c>
      <c r="C12" s="43">
        <v>20.8</v>
      </c>
      <c r="D12" s="43">
        <v>20.8</v>
      </c>
      <c r="E12" s="43">
        <v>20.8</v>
      </c>
      <c r="F12" s="43">
        <v>20.8</v>
      </c>
      <c r="G12" s="43">
        <v>20.8</v>
      </c>
      <c r="H12" s="43">
        <v>20.8</v>
      </c>
      <c r="I12" s="43">
        <v>20.8</v>
      </c>
      <c r="J12" s="43">
        <v>20.8</v>
      </c>
      <c r="K12" s="43">
        <v>20.8</v>
      </c>
      <c r="L12" s="43">
        <v>20.8</v>
      </c>
      <c r="M12" s="43">
        <v>20.8</v>
      </c>
      <c r="N12" s="43">
        <v>20.8</v>
      </c>
      <c r="O12" s="43">
        <v>27</v>
      </c>
      <c r="P12" s="43">
        <v>24</v>
      </c>
      <c r="Q12" s="43">
        <v>24</v>
      </c>
      <c r="R12" s="43">
        <v>24</v>
      </c>
      <c r="S12" s="43">
        <v>24</v>
      </c>
      <c r="T12" s="43">
        <v>24</v>
      </c>
      <c r="U12" s="43">
        <v>24</v>
      </c>
      <c r="V12" s="43">
        <v>24</v>
      </c>
      <c r="W12" s="43">
        <v>24</v>
      </c>
      <c r="X12" s="44"/>
      <c r="Y12" s="44"/>
      <c r="Z12" s="44"/>
      <c r="AA12" s="44"/>
      <c r="AB12" s="44">
        <v>24</v>
      </c>
      <c r="AC12" s="44">
        <v>24</v>
      </c>
      <c r="AD12" s="44">
        <v>24</v>
      </c>
      <c r="AE12" s="44">
        <v>24</v>
      </c>
      <c r="AF12" s="44">
        <v>24</v>
      </c>
      <c r="AG12" s="48">
        <v>82</v>
      </c>
      <c r="AH12" s="46">
        <f t="shared" si="2"/>
        <v>27</v>
      </c>
      <c r="AI12" s="47">
        <f t="shared" si="3"/>
        <v>20.8</v>
      </c>
      <c r="AK12" s="49"/>
      <c r="AL12" s="50" t="str">
        <f ca="1">MID(CELL("filename",C7),FIND("]",CELL("filename",C7))+1,600)</f>
        <v>10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20</v>
      </c>
      <c r="C13" s="43">
        <v>20</v>
      </c>
      <c r="D13" s="43">
        <v>20</v>
      </c>
      <c r="E13" s="43">
        <v>20</v>
      </c>
      <c r="F13" s="43">
        <v>20</v>
      </c>
      <c r="G13" s="43">
        <v>20</v>
      </c>
      <c r="H13" s="43">
        <v>20</v>
      </c>
      <c r="I13" s="43">
        <v>20</v>
      </c>
      <c r="J13" s="43">
        <v>20</v>
      </c>
      <c r="K13" s="43">
        <v>20</v>
      </c>
      <c r="L13" s="43">
        <v>20</v>
      </c>
      <c r="M13" s="43">
        <v>20</v>
      </c>
      <c r="N13" s="43">
        <v>20</v>
      </c>
      <c r="O13" s="43">
        <v>41.8</v>
      </c>
      <c r="P13" s="43">
        <v>41.8</v>
      </c>
      <c r="Q13" s="43">
        <v>41.8</v>
      </c>
      <c r="R13" s="43">
        <v>41.8</v>
      </c>
      <c r="S13" s="43">
        <v>41.8</v>
      </c>
      <c r="T13" s="43">
        <v>41.8</v>
      </c>
      <c r="U13" s="43">
        <v>41.8</v>
      </c>
      <c r="V13" s="43">
        <v>41.8</v>
      </c>
      <c r="W13" s="43">
        <v>41.8</v>
      </c>
      <c r="X13" s="44"/>
      <c r="Y13" s="44"/>
      <c r="Z13" s="44"/>
      <c r="AA13" s="44"/>
      <c r="AB13" s="44">
        <v>41.8</v>
      </c>
      <c r="AC13" s="44">
        <v>41.8</v>
      </c>
      <c r="AD13" s="44">
        <v>41.8</v>
      </c>
      <c r="AE13" s="44">
        <v>41.8</v>
      </c>
      <c r="AF13" s="44">
        <v>41.8</v>
      </c>
      <c r="AG13" s="48">
        <v>78</v>
      </c>
      <c r="AH13" s="46">
        <f t="shared" si="2"/>
        <v>41.8</v>
      </c>
      <c r="AI13" s="47">
        <f t="shared" si="3"/>
        <v>20</v>
      </c>
      <c r="AK13" s="49"/>
      <c r="AL13" s="50" t="str">
        <f ca="1">"Daily Load Curve(Excluding of Export) of Nepal ("&amp;A4&amp;" "&amp;B4&amp;")"</f>
        <v>Daily Load Curve(Excluding of Export) of Nepal (Nepali Date: 2080/10/10)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31</v>
      </c>
      <c r="C14" s="43">
        <v>31</v>
      </c>
      <c r="D14" s="43">
        <v>31</v>
      </c>
      <c r="E14" s="43">
        <v>31</v>
      </c>
      <c r="F14" s="43">
        <v>31</v>
      </c>
      <c r="G14" s="43">
        <v>31</v>
      </c>
      <c r="H14" s="43">
        <v>31</v>
      </c>
      <c r="I14" s="43">
        <v>31</v>
      </c>
      <c r="J14" s="43">
        <v>31</v>
      </c>
      <c r="K14" s="43">
        <v>31</v>
      </c>
      <c r="L14" s="43">
        <v>31</v>
      </c>
      <c r="M14" s="43">
        <v>31</v>
      </c>
      <c r="N14" s="43">
        <v>31</v>
      </c>
      <c r="O14" s="43">
        <v>31.6</v>
      </c>
      <c r="P14" s="43">
        <v>31.6</v>
      </c>
      <c r="Q14" s="43">
        <v>31.6</v>
      </c>
      <c r="R14" s="43">
        <v>31.6</v>
      </c>
      <c r="S14" s="43">
        <v>31.6</v>
      </c>
      <c r="T14" s="43">
        <v>31.6</v>
      </c>
      <c r="U14" s="43">
        <v>31.6</v>
      </c>
      <c r="V14" s="43">
        <v>31.6</v>
      </c>
      <c r="W14" s="43">
        <v>31.6</v>
      </c>
      <c r="X14" s="44"/>
      <c r="Y14" s="44"/>
      <c r="Z14" s="44"/>
      <c r="AA14" s="44"/>
      <c r="AB14" s="44">
        <v>31.6</v>
      </c>
      <c r="AC14" s="44">
        <v>31.6</v>
      </c>
      <c r="AD14" s="44">
        <v>31.6</v>
      </c>
      <c r="AE14" s="44">
        <v>31.6</v>
      </c>
      <c r="AF14" s="44">
        <v>31.6</v>
      </c>
      <c r="AG14" s="48">
        <v>77</v>
      </c>
      <c r="AH14" s="46">
        <f t="shared" si="2"/>
        <v>31.6</v>
      </c>
      <c r="AI14" s="47">
        <f t="shared" si="3"/>
        <v>31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70.2</v>
      </c>
      <c r="C15" s="43">
        <v>70.2</v>
      </c>
      <c r="D15" s="43">
        <v>70.2</v>
      </c>
      <c r="E15" s="43">
        <v>70.2</v>
      </c>
      <c r="F15" s="43">
        <v>70.2</v>
      </c>
      <c r="G15" s="43">
        <v>70.2</v>
      </c>
      <c r="H15" s="43">
        <v>70.2</v>
      </c>
      <c r="I15" s="43">
        <v>70.2</v>
      </c>
      <c r="J15" s="43">
        <v>70.2</v>
      </c>
      <c r="K15" s="43">
        <v>70.2</v>
      </c>
      <c r="L15" s="43">
        <v>70.2</v>
      </c>
      <c r="M15" s="43">
        <v>70.2</v>
      </c>
      <c r="N15" s="43">
        <v>70.2</v>
      </c>
      <c r="O15" s="43">
        <v>72.900000000000006</v>
      </c>
      <c r="P15" s="43">
        <v>72.900000000000006</v>
      </c>
      <c r="Q15" s="43">
        <v>72.900000000000006</v>
      </c>
      <c r="R15" s="43">
        <v>72.900000000000006</v>
      </c>
      <c r="S15" s="43">
        <v>72.900000000000006</v>
      </c>
      <c r="T15" s="43">
        <v>72.900000000000006</v>
      </c>
      <c r="U15" s="43">
        <v>72.900000000000006</v>
      </c>
      <c r="V15" s="43">
        <v>72.900000000000006</v>
      </c>
      <c r="W15" s="43">
        <v>72.900000000000006</v>
      </c>
      <c r="X15" s="44"/>
      <c r="Y15" s="44"/>
      <c r="Z15" s="44"/>
      <c r="AA15" s="44"/>
      <c r="AB15" s="44">
        <v>72.900000000000006</v>
      </c>
      <c r="AC15" s="44">
        <v>72.900000000000006</v>
      </c>
      <c r="AD15" s="44">
        <v>72.900000000000006</v>
      </c>
      <c r="AE15" s="44">
        <v>72.900000000000006</v>
      </c>
      <c r="AF15" s="44">
        <v>72.900000000000006</v>
      </c>
      <c r="AG15" s="48">
        <v>73</v>
      </c>
      <c r="AH15" s="46">
        <f t="shared" si="2"/>
        <v>72.900000000000006</v>
      </c>
      <c r="AI15" s="47">
        <f t="shared" si="3"/>
        <v>70.2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16.3</v>
      </c>
      <c r="C16" s="43">
        <v>16.3</v>
      </c>
      <c r="D16" s="43">
        <v>16.3</v>
      </c>
      <c r="E16" s="43">
        <v>16.3</v>
      </c>
      <c r="F16" s="43">
        <v>16.3</v>
      </c>
      <c r="G16" s="43">
        <v>16.3</v>
      </c>
      <c r="H16" s="43">
        <v>16.3</v>
      </c>
      <c r="I16" s="43">
        <v>16.3</v>
      </c>
      <c r="J16" s="43">
        <v>16.3</v>
      </c>
      <c r="K16" s="43">
        <v>16.3</v>
      </c>
      <c r="L16" s="43">
        <v>16.3</v>
      </c>
      <c r="M16" s="43">
        <v>16.3</v>
      </c>
      <c r="N16" s="43">
        <v>16.3</v>
      </c>
      <c r="O16" s="43">
        <v>31.7</v>
      </c>
      <c r="P16" s="43">
        <v>31.7</v>
      </c>
      <c r="Q16" s="43">
        <v>31.7</v>
      </c>
      <c r="R16" s="43">
        <v>31.7</v>
      </c>
      <c r="S16" s="43">
        <v>31.7</v>
      </c>
      <c r="T16" s="43">
        <v>31.7</v>
      </c>
      <c r="U16" s="43">
        <v>31.7</v>
      </c>
      <c r="V16" s="43">
        <v>31.7</v>
      </c>
      <c r="W16" s="43">
        <v>31.7</v>
      </c>
      <c r="X16" s="44"/>
      <c r="Y16" s="44"/>
      <c r="Z16" s="44"/>
      <c r="AA16" s="44"/>
      <c r="AB16" s="44">
        <v>31.7</v>
      </c>
      <c r="AC16" s="44">
        <v>31.7</v>
      </c>
      <c r="AD16" s="44">
        <v>31.7</v>
      </c>
      <c r="AE16" s="44">
        <v>31.7</v>
      </c>
      <c r="AF16" s="44">
        <v>31.7</v>
      </c>
      <c r="AG16" s="48">
        <v>71</v>
      </c>
      <c r="AH16" s="46">
        <f t="shared" si="2"/>
        <v>31.7</v>
      </c>
      <c r="AI16" s="47">
        <f t="shared" si="3"/>
        <v>16.3</v>
      </c>
      <c r="AK16" s="49"/>
      <c r="AL16" s="52" t="s">
        <v>7</v>
      </c>
      <c r="AM16" s="57">
        <f t="shared" ref="AM16:AR16" si="4">B71</f>
        <v>1056.5</v>
      </c>
      <c r="AN16" s="57">
        <f t="shared" si="4"/>
        <v>1056.5</v>
      </c>
      <c r="AO16" s="57">
        <f t="shared" si="4"/>
        <v>1056.5</v>
      </c>
      <c r="AP16" s="57">
        <f t="shared" si="4"/>
        <v>1056.5</v>
      </c>
      <c r="AQ16" s="57">
        <f t="shared" si="4"/>
        <v>1056.5</v>
      </c>
      <c r="AR16" s="57">
        <f t="shared" si="4"/>
        <v>1056.5</v>
      </c>
      <c r="AS16" s="57">
        <f>I71</f>
        <v>1056.5</v>
      </c>
      <c r="AT16" s="57">
        <f>K71</f>
        <v>1056.5</v>
      </c>
      <c r="AU16" s="57">
        <f t="shared" ref="AU16:BD16" si="5">M71</f>
        <v>1056.5</v>
      </c>
      <c r="AV16" s="57">
        <f t="shared" si="5"/>
        <v>1056.5</v>
      </c>
      <c r="AW16" s="57">
        <f t="shared" si="5"/>
        <v>1114.8</v>
      </c>
      <c r="AX16" s="57">
        <f t="shared" si="5"/>
        <v>1105.0999999999999</v>
      </c>
      <c r="AY16" s="57">
        <f t="shared" si="5"/>
        <v>1105.0999999999999</v>
      </c>
      <c r="AZ16" s="57">
        <f t="shared" si="5"/>
        <v>1093.8999999999999</v>
      </c>
      <c r="BA16" s="57">
        <f t="shared" si="5"/>
        <v>1093.8999999999999</v>
      </c>
      <c r="BB16" s="57">
        <f t="shared" si="5"/>
        <v>1093.8999999999999</v>
      </c>
      <c r="BC16" s="57">
        <f t="shared" si="5"/>
        <v>1093.8999999999999</v>
      </c>
      <c r="BD16" s="57">
        <f t="shared" si="5"/>
        <v>1093.8999999999999</v>
      </c>
      <c r="BE16" s="58">
        <f>X71</f>
        <v>150</v>
      </c>
      <c r="BF16" s="58">
        <f>Z71</f>
        <v>150</v>
      </c>
      <c r="BG16" s="58">
        <f>AB71</f>
        <v>1093.8999999999999</v>
      </c>
      <c r="BH16" s="58">
        <f>AD71</f>
        <v>1093.8999999999999</v>
      </c>
      <c r="BI16" s="58">
        <f>AE71</f>
        <v>1093.8999999999999</v>
      </c>
      <c r="BJ16" s="58">
        <f>AF71</f>
        <v>1093.8999999999999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21</v>
      </c>
      <c r="C17" s="44">
        <v>21</v>
      </c>
      <c r="D17" s="44">
        <v>21</v>
      </c>
      <c r="E17" s="44">
        <v>21</v>
      </c>
      <c r="F17" s="44">
        <v>21</v>
      </c>
      <c r="G17" s="44">
        <v>21</v>
      </c>
      <c r="H17" s="44">
        <v>21</v>
      </c>
      <c r="I17" s="44">
        <v>21</v>
      </c>
      <c r="J17" s="44">
        <v>21</v>
      </c>
      <c r="K17" s="44">
        <v>21</v>
      </c>
      <c r="L17" s="44">
        <v>21</v>
      </c>
      <c r="M17" s="44">
        <v>21</v>
      </c>
      <c r="N17" s="44">
        <v>21</v>
      </c>
      <c r="O17" s="44">
        <v>28</v>
      </c>
      <c r="P17" s="44">
        <v>28</v>
      </c>
      <c r="Q17" s="44">
        <v>28</v>
      </c>
      <c r="R17" s="44">
        <v>28</v>
      </c>
      <c r="S17" s="44">
        <v>28</v>
      </c>
      <c r="T17" s="44">
        <v>28</v>
      </c>
      <c r="U17" s="44">
        <v>28</v>
      </c>
      <c r="V17" s="44">
        <v>28</v>
      </c>
      <c r="W17" s="44">
        <v>28</v>
      </c>
      <c r="X17" s="44"/>
      <c r="Y17" s="44"/>
      <c r="Z17" s="44"/>
      <c r="AA17" s="44"/>
      <c r="AB17" s="44">
        <v>28</v>
      </c>
      <c r="AC17" s="44">
        <v>28</v>
      </c>
      <c r="AD17" s="44">
        <v>28</v>
      </c>
      <c r="AE17" s="44">
        <v>28</v>
      </c>
      <c r="AF17" s="44">
        <v>28</v>
      </c>
      <c r="AG17" s="45">
        <v>54</v>
      </c>
      <c r="AH17" s="46">
        <f t="shared" si="2"/>
        <v>28</v>
      </c>
      <c r="AI17" s="47">
        <f t="shared" si="3"/>
        <v>21</v>
      </c>
      <c r="AK17" s="49"/>
      <c r="AL17" s="52" t="s">
        <v>29</v>
      </c>
      <c r="AM17" s="57">
        <f t="shared" ref="AM17:AR17" si="6">B78</f>
        <v>594.86999999999989</v>
      </c>
      <c r="AN17" s="57">
        <f t="shared" si="6"/>
        <v>624.99999999999989</v>
      </c>
      <c r="AO17" s="57">
        <f t="shared" si="6"/>
        <v>626.29999999999984</v>
      </c>
      <c r="AP17" s="57">
        <f t="shared" si="6"/>
        <v>551.59999999999991</v>
      </c>
      <c r="AQ17" s="57">
        <f t="shared" si="6"/>
        <v>625.49999999999989</v>
      </c>
      <c r="AR17" s="57">
        <f t="shared" si="6"/>
        <v>625.39999999999986</v>
      </c>
      <c r="AS17" s="57">
        <f>I78</f>
        <v>625.39999999999986</v>
      </c>
      <c r="AT17" s="57">
        <f>K78</f>
        <v>625.29999999999995</v>
      </c>
      <c r="AU17" s="57">
        <f t="shared" ref="AU17:BD17" si="7">M78</f>
        <v>625.29999999999995</v>
      </c>
      <c r="AV17" s="57">
        <f t="shared" si="7"/>
        <v>570.09999999999991</v>
      </c>
      <c r="AW17" s="57">
        <f t="shared" si="7"/>
        <v>573.69999999999993</v>
      </c>
      <c r="AX17" s="57">
        <f t="shared" si="7"/>
        <v>320.79999999999995</v>
      </c>
      <c r="AY17" s="57">
        <f t="shared" si="7"/>
        <v>519.70000000000005</v>
      </c>
      <c r="AZ17" s="57">
        <f t="shared" si="7"/>
        <v>519.70000000000005</v>
      </c>
      <c r="BA17" s="57">
        <f t="shared" si="7"/>
        <v>625.69999999999993</v>
      </c>
      <c r="BB17" s="57">
        <f t="shared" si="7"/>
        <v>625.9</v>
      </c>
      <c r="BC17" s="57">
        <f t="shared" si="7"/>
        <v>626.19999999999993</v>
      </c>
      <c r="BD17" s="57">
        <f t="shared" si="7"/>
        <v>624.6</v>
      </c>
      <c r="BE17" s="58">
        <f>X78</f>
        <v>0</v>
      </c>
      <c r="BF17" s="58">
        <f>Z78</f>
        <v>0</v>
      </c>
      <c r="BG17" s="58">
        <f>AB78</f>
        <v>629.20000000000005</v>
      </c>
      <c r="BH17" s="58">
        <f>AD78</f>
        <v>629.20000000000005</v>
      </c>
      <c r="BI17" s="58">
        <f>AE78</f>
        <v>629.20000000000005</v>
      </c>
      <c r="BJ17" s="58">
        <f>AF78</f>
        <v>629.20000000000005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18.399999999999999</v>
      </c>
      <c r="C18" s="44">
        <v>18.399999999999999</v>
      </c>
      <c r="D18" s="44">
        <v>18.399999999999999</v>
      </c>
      <c r="E18" s="44">
        <v>18.399999999999999</v>
      </c>
      <c r="F18" s="44">
        <v>18.399999999999999</v>
      </c>
      <c r="G18" s="44">
        <v>18.399999999999999</v>
      </c>
      <c r="H18" s="44">
        <v>18.399999999999999</v>
      </c>
      <c r="I18" s="44">
        <v>18.399999999999999</v>
      </c>
      <c r="J18" s="44">
        <v>18.399999999999999</v>
      </c>
      <c r="K18" s="44">
        <v>18.399999999999999</v>
      </c>
      <c r="L18" s="44">
        <v>18.399999999999999</v>
      </c>
      <c r="M18" s="44">
        <v>18.399999999999999</v>
      </c>
      <c r="N18" s="44">
        <v>18.399999999999999</v>
      </c>
      <c r="O18" s="44">
        <v>18.7</v>
      </c>
      <c r="P18" s="44">
        <v>18.7</v>
      </c>
      <c r="Q18" s="44">
        <v>18.7</v>
      </c>
      <c r="R18" s="44">
        <v>18.7</v>
      </c>
      <c r="S18" s="44">
        <v>18.7</v>
      </c>
      <c r="T18" s="44">
        <v>18.7</v>
      </c>
      <c r="U18" s="44">
        <v>18.7</v>
      </c>
      <c r="V18" s="44">
        <v>18.7</v>
      </c>
      <c r="W18" s="44">
        <v>18.7</v>
      </c>
      <c r="X18" s="44"/>
      <c r="Y18" s="44"/>
      <c r="Z18" s="44"/>
      <c r="AA18" s="44"/>
      <c r="AB18" s="44">
        <v>18.7</v>
      </c>
      <c r="AC18" s="44">
        <v>18.7</v>
      </c>
      <c r="AD18" s="44">
        <v>18.7</v>
      </c>
      <c r="AE18" s="44">
        <v>18.7</v>
      </c>
      <c r="AF18" s="44">
        <v>18.7</v>
      </c>
      <c r="AG18" s="48">
        <v>52.465000000000003</v>
      </c>
      <c r="AH18" s="46">
        <f t="shared" si="2"/>
        <v>18.7</v>
      </c>
      <c r="AI18" s="47">
        <f t="shared" si="3"/>
        <v>18.399999999999999</v>
      </c>
      <c r="AK18" s="49"/>
      <c r="AL18" s="52" t="s">
        <v>31</v>
      </c>
      <c r="AM18" s="57">
        <f t="shared" ref="AM18:AR18" si="8">B92</f>
        <v>346.86999999999995</v>
      </c>
      <c r="AN18" s="57">
        <f t="shared" si="8"/>
        <v>346.46999999999997</v>
      </c>
      <c r="AO18" s="57">
        <f t="shared" si="8"/>
        <v>345.9</v>
      </c>
      <c r="AP18" s="57">
        <f t="shared" si="8"/>
        <v>343.59999999999997</v>
      </c>
      <c r="AQ18" s="57">
        <f t="shared" si="8"/>
        <v>358.49999999999994</v>
      </c>
      <c r="AR18" s="57">
        <f t="shared" si="8"/>
        <v>326.19999999999993</v>
      </c>
      <c r="AS18" s="57">
        <f>I92</f>
        <v>326.19999999999993</v>
      </c>
      <c r="AT18" s="57">
        <f>K92</f>
        <v>326.19999999999993</v>
      </c>
      <c r="AU18" s="57">
        <f t="shared" ref="AU18:BD18" si="9">M92</f>
        <v>326.19999999999993</v>
      </c>
      <c r="AV18" s="57">
        <f t="shared" si="9"/>
        <v>339.19999999999993</v>
      </c>
      <c r="AW18" s="57">
        <f t="shared" si="9"/>
        <v>341.19999999999993</v>
      </c>
      <c r="AX18" s="57">
        <f t="shared" si="9"/>
        <v>341.19999999999993</v>
      </c>
      <c r="AY18" s="57">
        <f t="shared" si="9"/>
        <v>354.7</v>
      </c>
      <c r="AZ18" s="57">
        <f t="shared" si="9"/>
        <v>370.3</v>
      </c>
      <c r="BA18" s="57">
        <f t="shared" si="9"/>
        <v>370.3</v>
      </c>
      <c r="BB18" s="57">
        <f t="shared" si="9"/>
        <v>366.2</v>
      </c>
      <c r="BC18" s="57">
        <f t="shared" si="9"/>
        <v>358.99999999999994</v>
      </c>
      <c r="BD18" s="57">
        <f t="shared" si="9"/>
        <v>360.4</v>
      </c>
      <c r="BE18" s="58">
        <f>X92</f>
        <v>2</v>
      </c>
      <c r="BF18" s="58">
        <f>Z92</f>
        <v>2</v>
      </c>
      <c r="BG18" s="58">
        <f>AB92</f>
        <v>345.99999999999994</v>
      </c>
      <c r="BH18" s="58">
        <f>AD92</f>
        <v>345.99999999999994</v>
      </c>
      <c r="BI18" s="58">
        <f>AE92</f>
        <v>345.99999999999994</v>
      </c>
      <c r="BJ18" s="58">
        <f>AF92</f>
        <v>345.99999999999994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88</v>
      </c>
      <c r="AN19" s="57">
        <f t="shared" si="10"/>
        <v>69.7</v>
      </c>
      <c r="AO19" s="57">
        <f t="shared" si="10"/>
        <v>80</v>
      </c>
      <c r="AP19" s="57">
        <f t="shared" si="10"/>
        <v>76.199999999999989</v>
      </c>
      <c r="AQ19" s="57">
        <f t="shared" si="10"/>
        <v>70</v>
      </c>
      <c r="AR19" s="57">
        <f t="shared" si="10"/>
        <v>143.9</v>
      </c>
      <c r="AS19" s="57">
        <f>I108</f>
        <v>134.88</v>
      </c>
      <c r="AT19" s="57">
        <f>K108</f>
        <v>143.80000000000001</v>
      </c>
      <c r="AU19" s="57">
        <f t="shared" ref="AU19:BD19" si="11">M108</f>
        <v>151.30000000000001</v>
      </c>
      <c r="AV19" s="57">
        <f t="shared" si="11"/>
        <v>173.10000000000002</v>
      </c>
      <c r="AW19" s="57">
        <f t="shared" si="11"/>
        <v>185.59999999999997</v>
      </c>
      <c r="AX19" s="57">
        <f t="shared" si="11"/>
        <v>185.59999999999997</v>
      </c>
      <c r="AY19" s="57">
        <f t="shared" si="11"/>
        <v>173.9</v>
      </c>
      <c r="AZ19" s="57">
        <f t="shared" si="11"/>
        <v>172.59999999999997</v>
      </c>
      <c r="BA19" s="57">
        <f t="shared" si="11"/>
        <v>172.59999999999997</v>
      </c>
      <c r="BB19" s="57">
        <f t="shared" si="11"/>
        <v>176.39999999999998</v>
      </c>
      <c r="BC19" s="57">
        <f t="shared" si="11"/>
        <v>192.4</v>
      </c>
      <c r="BD19" s="57">
        <f t="shared" si="11"/>
        <v>192.5</v>
      </c>
      <c r="BE19" s="58">
        <f>X108</f>
        <v>0</v>
      </c>
      <c r="BF19" s="58">
        <f>Z108</f>
        <v>0</v>
      </c>
      <c r="BG19" s="58">
        <f>AB108</f>
        <v>193.2</v>
      </c>
      <c r="BH19" s="58">
        <f>AD108</f>
        <v>205</v>
      </c>
      <c r="BI19" s="58">
        <f>AE108</f>
        <v>152</v>
      </c>
      <c r="BJ19" s="58">
        <f>AF108</f>
        <v>145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40</v>
      </c>
      <c r="C20" s="44">
        <v>40</v>
      </c>
      <c r="D20" s="44">
        <v>40</v>
      </c>
      <c r="E20" s="44">
        <v>40</v>
      </c>
      <c r="F20" s="44">
        <v>40</v>
      </c>
      <c r="G20" s="44">
        <v>40</v>
      </c>
      <c r="H20" s="44">
        <v>40</v>
      </c>
      <c r="I20" s="44">
        <v>40</v>
      </c>
      <c r="J20" s="44">
        <v>40</v>
      </c>
      <c r="K20" s="44">
        <v>40</v>
      </c>
      <c r="L20" s="44">
        <v>40</v>
      </c>
      <c r="M20" s="44">
        <v>40</v>
      </c>
      <c r="N20" s="44">
        <v>40</v>
      </c>
      <c r="O20" s="44">
        <v>40</v>
      </c>
      <c r="P20" s="44">
        <v>40</v>
      </c>
      <c r="Q20" s="44">
        <v>40</v>
      </c>
      <c r="R20" s="44">
        <v>40</v>
      </c>
      <c r="S20" s="44">
        <v>40</v>
      </c>
      <c r="T20" s="44">
        <v>40</v>
      </c>
      <c r="U20" s="44">
        <v>40</v>
      </c>
      <c r="V20" s="44">
        <v>40</v>
      </c>
      <c r="W20" s="44">
        <v>40</v>
      </c>
      <c r="X20" s="44"/>
      <c r="Y20" s="44"/>
      <c r="Z20" s="44"/>
      <c r="AA20" s="44"/>
      <c r="AB20" s="44">
        <v>40</v>
      </c>
      <c r="AC20" s="44">
        <v>40</v>
      </c>
      <c r="AD20" s="44">
        <v>40</v>
      </c>
      <c r="AE20" s="44">
        <v>40</v>
      </c>
      <c r="AF20" s="44">
        <v>40</v>
      </c>
      <c r="AG20" s="48">
        <v>50</v>
      </c>
      <c r="AH20" s="46">
        <f t="shared" si="2"/>
        <v>40</v>
      </c>
      <c r="AI20" s="47">
        <f t="shared" si="3"/>
        <v>40</v>
      </c>
      <c r="AK20" s="49"/>
      <c r="AL20" s="52" t="s">
        <v>35</v>
      </c>
      <c r="AM20" s="57">
        <f t="shared" ref="AM20:AR20" si="12">B96</f>
        <v>16</v>
      </c>
      <c r="AN20" s="57">
        <f t="shared" si="12"/>
        <v>16</v>
      </c>
      <c r="AO20" s="57">
        <f t="shared" si="12"/>
        <v>16</v>
      </c>
      <c r="AP20" s="57">
        <f t="shared" si="12"/>
        <v>16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40.6</v>
      </c>
      <c r="C21" s="44">
        <v>40.6</v>
      </c>
      <c r="D21" s="44">
        <v>40.6</v>
      </c>
      <c r="E21" s="44">
        <v>40.6</v>
      </c>
      <c r="F21" s="44">
        <v>40.6</v>
      </c>
      <c r="G21" s="44">
        <v>40.6</v>
      </c>
      <c r="H21" s="44">
        <v>40.6</v>
      </c>
      <c r="I21" s="44">
        <v>40.6</v>
      </c>
      <c r="J21" s="44">
        <v>40.6</v>
      </c>
      <c r="K21" s="44">
        <v>40.6</v>
      </c>
      <c r="L21" s="44">
        <v>40.6</v>
      </c>
      <c r="M21" s="44">
        <v>40.6</v>
      </c>
      <c r="N21" s="44">
        <v>40.6</v>
      </c>
      <c r="O21" s="44">
        <v>40.6</v>
      </c>
      <c r="P21" s="44">
        <v>40.6</v>
      </c>
      <c r="Q21" s="44">
        <v>40.6</v>
      </c>
      <c r="R21" s="44">
        <v>40.6</v>
      </c>
      <c r="S21" s="44">
        <v>40.6</v>
      </c>
      <c r="T21" s="44">
        <v>40.6</v>
      </c>
      <c r="U21" s="44">
        <v>40.6</v>
      </c>
      <c r="V21" s="44">
        <v>40.6</v>
      </c>
      <c r="W21" s="44">
        <v>40.6</v>
      </c>
      <c r="X21" s="44"/>
      <c r="Y21" s="44"/>
      <c r="Z21" s="44"/>
      <c r="AA21" s="44"/>
      <c r="AB21" s="44">
        <v>40.6</v>
      </c>
      <c r="AC21" s="44">
        <v>40.6</v>
      </c>
      <c r="AD21" s="44">
        <v>40.6</v>
      </c>
      <c r="AE21" s="44">
        <v>40.6</v>
      </c>
      <c r="AF21" s="44">
        <v>40.6</v>
      </c>
      <c r="AG21" s="48">
        <v>45</v>
      </c>
      <c r="AH21" s="46">
        <f t="shared" si="2"/>
        <v>40.6</v>
      </c>
      <c r="AI21" s="47">
        <f t="shared" si="3"/>
        <v>40.6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35.6</v>
      </c>
      <c r="C22" s="44">
        <v>35.6</v>
      </c>
      <c r="D22" s="44">
        <v>35.6</v>
      </c>
      <c r="E22" s="44">
        <v>35.6</v>
      </c>
      <c r="F22" s="44">
        <v>35.6</v>
      </c>
      <c r="G22" s="44">
        <v>35.6</v>
      </c>
      <c r="H22" s="44">
        <v>35.6</v>
      </c>
      <c r="I22" s="44">
        <v>35.6</v>
      </c>
      <c r="J22" s="44">
        <v>35.6</v>
      </c>
      <c r="K22" s="44">
        <v>35.6</v>
      </c>
      <c r="L22" s="44">
        <v>35.6</v>
      </c>
      <c r="M22" s="44">
        <v>35.6</v>
      </c>
      <c r="N22" s="44">
        <v>35.6</v>
      </c>
      <c r="O22" s="44">
        <v>35.6</v>
      </c>
      <c r="P22" s="44">
        <v>35.6</v>
      </c>
      <c r="Q22" s="44">
        <v>35.6</v>
      </c>
      <c r="R22" s="44">
        <v>35.6</v>
      </c>
      <c r="S22" s="44">
        <v>35.6</v>
      </c>
      <c r="T22" s="44">
        <v>35.6</v>
      </c>
      <c r="U22" s="44">
        <v>35.6</v>
      </c>
      <c r="V22" s="44">
        <v>35.6</v>
      </c>
      <c r="W22" s="44">
        <v>35.6</v>
      </c>
      <c r="X22" s="44"/>
      <c r="Y22" s="44"/>
      <c r="Z22" s="44"/>
      <c r="AA22" s="44"/>
      <c r="AB22" s="44">
        <v>35.6</v>
      </c>
      <c r="AC22" s="44">
        <v>35.6</v>
      </c>
      <c r="AD22" s="44">
        <v>35.6</v>
      </c>
      <c r="AE22" s="44">
        <v>35.6</v>
      </c>
      <c r="AF22" s="44">
        <v>35.6</v>
      </c>
      <c r="AG22" s="48">
        <v>44</v>
      </c>
      <c r="AH22" s="46">
        <f t="shared" si="2"/>
        <v>35.6</v>
      </c>
      <c r="AI22" s="47">
        <f t="shared" si="3"/>
        <v>35.6</v>
      </c>
      <c r="AK22" s="49"/>
      <c r="AL22" s="59" t="s">
        <v>39</v>
      </c>
      <c r="AM22" s="60">
        <f t="shared" ref="AM22:BJ22" si="16">SUM(AM16:AM21)</f>
        <v>2102.2399999999998</v>
      </c>
      <c r="AN22" s="60">
        <f t="shared" si="16"/>
        <v>2113.67</v>
      </c>
      <c r="AO22" s="60">
        <f t="shared" si="16"/>
        <v>2124.6999999999998</v>
      </c>
      <c r="AP22" s="60">
        <f t="shared" si="16"/>
        <v>2043.8999999999999</v>
      </c>
      <c r="AQ22" s="60">
        <f t="shared" si="16"/>
        <v>2110.5</v>
      </c>
      <c r="AR22" s="60">
        <f t="shared" si="16"/>
        <v>2152</v>
      </c>
      <c r="AS22" s="60">
        <f t="shared" si="16"/>
        <v>2142.98</v>
      </c>
      <c r="AT22" s="60">
        <f t="shared" si="16"/>
        <v>2151.8000000000002</v>
      </c>
      <c r="AU22" s="60">
        <f t="shared" si="16"/>
        <v>2159.3000000000002</v>
      </c>
      <c r="AV22" s="60">
        <f t="shared" si="16"/>
        <v>2138.8999999999996</v>
      </c>
      <c r="AW22" s="60">
        <f t="shared" si="16"/>
        <v>2215.2999999999997</v>
      </c>
      <c r="AX22" s="60">
        <f t="shared" si="16"/>
        <v>1952.6999999999998</v>
      </c>
      <c r="AY22" s="60">
        <f t="shared" si="16"/>
        <v>2153.4</v>
      </c>
      <c r="AZ22" s="60">
        <f t="shared" si="16"/>
        <v>2156.5</v>
      </c>
      <c r="BA22" s="60">
        <f t="shared" si="16"/>
        <v>2262.5</v>
      </c>
      <c r="BB22" s="60">
        <f t="shared" si="16"/>
        <v>2262.3999999999996</v>
      </c>
      <c r="BC22" s="60">
        <f t="shared" si="16"/>
        <v>2271.5</v>
      </c>
      <c r="BD22" s="60">
        <f t="shared" si="16"/>
        <v>2271.4</v>
      </c>
      <c r="BE22" s="60">
        <f t="shared" si="16"/>
        <v>152</v>
      </c>
      <c r="BF22" s="60">
        <f t="shared" si="16"/>
        <v>152</v>
      </c>
      <c r="BG22" s="60">
        <f t="shared" si="16"/>
        <v>2262.2999999999997</v>
      </c>
      <c r="BH22" s="60">
        <f t="shared" si="16"/>
        <v>2274.1</v>
      </c>
      <c r="BI22" s="60">
        <f t="shared" si="16"/>
        <v>2221.1</v>
      </c>
      <c r="BJ22" s="60">
        <f t="shared" si="16"/>
        <v>2214.1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26.3</v>
      </c>
      <c r="C23" s="44">
        <v>26.3</v>
      </c>
      <c r="D23" s="44">
        <v>26.3</v>
      </c>
      <c r="E23" s="44">
        <v>26.3</v>
      </c>
      <c r="F23" s="44">
        <v>26.3</v>
      </c>
      <c r="G23" s="44">
        <v>26.3</v>
      </c>
      <c r="H23" s="44">
        <v>26.3</v>
      </c>
      <c r="I23" s="44">
        <v>26.3</v>
      </c>
      <c r="J23" s="44">
        <v>26.3</v>
      </c>
      <c r="K23" s="44">
        <v>26.3</v>
      </c>
      <c r="L23" s="44">
        <v>26.3</v>
      </c>
      <c r="M23" s="44">
        <v>26.3</v>
      </c>
      <c r="N23" s="44">
        <v>26.3</v>
      </c>
      <c r="O23" s="44">
        <v>26.3</v>
      </c>
      <c r="P23" s="44">
        <v>26.3</v>
      </c>
      <c r="Q23" s="44">
        <v>26.3</v>
      </c>
      <c r="R23" s="44">
        <v>26.3</v>
      </c>
      <c r="S23" s="44">
        <v>26.3</v>
      </c>
      <c r="T23" s="44">
        <v>26.3</v>
      </c>
      <c r="U23" s="44">
        <v>26.3</v>
      </c>
      <c r="V23" s="44">
        <v>26.3</v>
      </c>
      <c r="W23" s="228">
        <v>26.3</v>
      </c>
      <c r="X23" s="44"/>
      <c r="Y23" s="44"/>
      <c r="Z23" s="44"/>
      <c r="AA23" s="44"/>
      <c r="AB23" s="44">
        <v>26.3</v>
      </c>
      <c r="AC23" s="44">
        <v>26.3</v>
      </c>
      <c r="AD23" s="44">
        <v>26.3</v>
      </c>
      <c r="AE23" s="44">
        <v>26.3</v>
      </c>
      <c r="AF23" s="44">
        <v>26.3</v>
      </c>
      <c r="AG23" s="48">
        <v>42</v>
      </c>
      <c r="AH23" s="46">
        <f t="shared" si="2"/>
        <v>26.3</v>
      </c>
      <c r="AI23" s="47">
        <f t="shared" si="3"/>
        <v>26.3</v>
      </c>
      <c r="AK23" s="49"/>
      <c r="AL23" s="59" t="s">
        <v>41</v>
      </c>
      <c r="AM23" s="60">
        <f t="shared" ref="AM23:AR23" si="17">B123*-1</f>
        <v>-590.4</v>
      </c>
      <c r="AN23" s="60">
        <f t="shared" si="17"/>
        <v>-614.29999999999995</v>
      </c>
      <c r="AO23" s="60">
        <f t="shared" si="17"/>
        <v>-608.29999999999995</v>
      </c>
      <c r="AP23" s="60">
        <f t="shared" si="17"/>
        <v>-546.1</v>
      </c>
      <c r="AQ23" s="60">
        <f t="shared" si="17"/>
        <v>-629.6</v>
      </c>
      <c r="AR23" s="60">
        <f t="shared" si="17"/>
        <v>-691</v>
      </c>
      <c r="AS23" s="60">
        <f>I123*-1</f>
        <v>-633</v>
      </c>
      <c r="AT23" s="60">
        <f>K123*-1</f>
        <v>-539</v>
      </c>
      <c r="AU23" s="60">
        <f t="shared" ref="AU23:BD23" si="18">M123*-1</f>
        <v>-485</v>
      </c>
      <c r="AV23" s="60">
        <f t="shared" si="18"/>
        <v>-457</v>
      </c>
      <c r="AW23" s="60">
        <f t="shared" si="18"/>
        <v>-437.6</v>
      </c>
      <c r="AX23" s="60">
        <f t="shared" si="18"/>
        <v>-437.6</v>
      </c>
      <c r="AY23" s="60">
        <f t="shared" si="18"/>
        <v>-373</v>
      </c>
      <c r="AZ23" s="60">
        <f t="shared" si="18"/>
        <v>-470</v>
      </c>
      <c r="BA23" s="60">
        <f t="shared" si="18"/>
        <v>-358</v>
      </c>
      <c r="BB23" s="60">
        <f t="shared" si="18"/>
        <v>-354</v>
      </c>
      <c r="BC23" s="60">
        <f t="shared" si="18"/>
        <v>-386</v>
      </c>
      <c r="BD23" s="60">
        <f t="shared" si="18"/>
        <v>-424</v>
      </c>
      <c r="BE23" s="60">
        <f>X123*-1</f>
        <v>0</v>
      </c>
      <c r="BF23" s="60">
        <f>Z123*-1</f>
        <v>0</v>
      </c>
      <c r="BG23" s="60">
        <f>AB123*-1</f>
        <v>-423</v>
      </c>
      <c r="BH23" s="60">
        <f>AD123*-1</f>
        <v>-480</v>
      </c>
      <c r="BI23" s="60">
        <f>AE123*-1</f>
        <v>-410</v>
      </c>
      <c r="BJ23" s="60">
        <f>AF123*-1</f>
        <v>-480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21.8</v>
      </c>
      <c r="C24" s="44">
        <v>21.8</v>
      </c>
      <c r="D24" s="44">
        <v>21.8</v>
      </c>
      <c r="E24" s="44">
        <v>21.8</v>
      </c>
      <c r="F24" s="44">
        <v>21.8</v>
      </c>
      <c r="G24" s="44">
        <v>21.8</v>
      </c>
      <c r="H24" s="44">
        <v>21.8</v>
      </c>
      <c r="I24" s="44">
        <v>21.8</v>
      </c>
      <c r="J24" s="44">
        <v>21.8</v>
      </c>
      <c r="K24" s="44">
        <v>21.8</v>
      </c>
      <c r="L24" s="44">
        <v>21.8</v>
      </c>
      <c r="M24" s="44">
        <v>21.8</v>
      </c>
      <c r="N24" s="44">
        <v>21.8</v>
      </c>
      <c r="O24" s="44">
        <v>21.8</v>
      </c>
      <c r="P24" s="44">
        <v>21.8</v>
      </c>
      <c r="Q24" s="44">
        <v>21.8</v>
      </c>
      <c r="R24" s="44">
        <v>21.8</v>
      </c>
      <c r="S24" s="44">
        <v>21.8</v>
      </c>
      <c r="T24" s="44">
        <v>21.8</v>
      </c>
      <c r="U24" s="44">
        <v>21.8</v>
      </c>
      <c r="V24" s="44">
        <v>21.8</v>
      </c>
      <c r="W24" s="44">
        <v>21.8</v>
      </c>
      <c r="X24" s="44"/>
      <c r="Y24" s="44"/>
      <c r="Z24" s="44"/>
      <c r="AA24" s="44"/>
      <c r="AB24" s="44">
        <v>21.8</v>
      </c>
      <c r="AC24" s="44">
        <v>21.8</v>
      </c>
      <c r="AD24" s="44">
        <v>21.8</v>
      </c>
      <c r="AE24" s="44">
        <v>21.8</v>
      </c>
      <c r="AF24" s="44">
        <v>21.8</v>
      </c>
      <c r="AG24" s="48">
        <v>40</v>
      </c>
      <c r="AH24" s="46">
        <f t="shared" si="2"/>
        <v>21.8</v>
      </c>
      <c r="AI24" s="47">
        <f t="shared" si="3"/>
        <v>21.8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20.5</v>
      </c>
      <c r="C25" s="44">
        <v>20.5</v>
      </c>
      <c r="D25" s="44">
        <v>20.5</v>
      </c>
      <c r="E25" s="44">
        <v>20.5</v>
      </c>
      <c r="F25" s="44">
        <v>20.5</v>
      </c>
      <c r="G25" s="44">
        <v>20.5</v>
      </c>
      <c r="H25" s="44">
        <v>20.5</v>
      </c>
      <c r="I25" s="44">
        <v>20.5</v>
      </c>
      <c r="J25" s="44">
        <v>20.5</v>
      </c>
      <c r="K25" s="44">
        <v>20.5</v>
      </c>
      <c r="L25" s="44">
        <v>20.5</v>
      </c>
      <c r="M25" s="44">
        <v>20.5</v>
      </c>
      <c r="N25" s="44">
        <v>20.5</v>
      </c>
      <c r="O25" s="44">
        <v>20.5</v>
      </c>
      <c r="P25" s="44">
        <v>20.5</v>
      </c>
      <c r="Q25" s="44">
        <v>20.5</v>
      </c>
      <c r="R25" s="44">
        <v>20.5</v>
      </c>
      <c r="S25" s="44">
        <v>20.5</v>
      </c>
      <c r="T25" s="44">
        <v>20.5</v>
      </c>
      <c r="U25" s="44">
        <v>20.5</v>
      </c>
      <c r="V25" s="44">
        <v>20.5</v>
      </c>
      <c r="W25" s="44">
        <v>20.5</v>
      </c>
      <c r="X25" s="44"/>
      <c r="Y25" s="44"/>
      <c r="Z25" s="44"/>
      <c r="AA25" s="44"/>
      <c r="AB25" s="44">
        <v>20.5</v>
      </c>
      <c r="AC25" s="44">
        <v>20.5</v>
      </c>
      <c r="AD25" s="44">
        <v>20.5</v>
      </c>
      <c r="AE25" s="44">
        <v>20.5</v>
      </c>
      <c r="AF25" s="44">
        <v>20.5</v>
      </c>
      <c r="AG25" s="48">
        <v>38.46</v>
      </c>
      <c r="AH25" s="46">
        <f t="shared" si="2"/>
        <v>20.5</v>
      </c>
      <c r="AI25" s="47">
        <f t="shared" si="3"/>
        <v>20.5</v>
      </c>
      <c r="AK25" s="49"/>
      <c r="AL25" s="59" t="s">
        <v>44</v>
      </c>
      <c r="AM25" s="60">
        <f t="shared" ref="AM25:BJ25" si="19">AM22+AM23</f>
        <v>1511.8399999999997</v>
      </c>
      <c r="AN25" s="60">
        <f t="shared" si="19"/>
        <v>1499.3700000000001</v>
      </c>
      <c r="AO25" s="60">
        <f t="shared" si="19"/>
        <v>1516.3999999999999</v>
      </c>
      <c r="AP25" s="60">
        <f t="shared" si="19"/>
        <v>1497.7999999999997</v>
      </c>
      <c r="AQ25" s="60">
        <f t="shared" si="19"/>
        <v>1480.9</v>
      </c>
      <c r="AR25" s="60">
        <f t="shared" si="19"/>
        <v>1461</v>
      </c>
      <c r="AS25" s="60">
        <f t="shared" si="19"/>
        <v>1509.98</v>
      </c>
      <c r="AT25" s="60">
        <f t="shared" si="19"/>
        <v>1612.8000000000002</v>
      </c>
      <c r="AU25" s="60">
        <f t="shared" si="19"/>
        <v>1674.3000000000002</v>
      </c>
      <c r="AV25" s="60">
        <f t="shared" si="19"/>
        <v>1681.8999999999996</v>
      </c>
      <c r="AW25" s="60">
        <f t="shared" si="19"/>
        <v>1777.6999999999998</v>
      </c>
      <c r="AX25" s="60">
        <f t="shared" si="19"/>
        <v>1515.1</v>
      </c>
      <c r="AY25" s="60">
        <f t="shared" si="19"/>
        <v>1780.4</v>
      </c>
      <c r="AZ25" s="60">
        <f t="shared" si="19"/>
        <v>1686.5</v>
      </c>
      <c r="BA25" s="60">
        <f t="shared" si="19"/>
        <v>1904.5</v>
      </c>
      <c r="BB25" s="60">
        <f t="shared" si="19"/>
        <v>1908.3999999999996</v>
      </c>
      <c r="BC25" s="60">
        <f t="shared" si="19"/>
        <v>1885.5</v>
      </c>
      <c r="BD25" s="60">
        <f t="shared" si="19"/>
        <v>1847.4</v>
      </c>
      <c r="BE25" s="60">
        <f t="shared" si="19"/>
        <v>152</v>
      </c>
      <c r="BF25" s="60">
        <f t="shared" si="19"/>
        <v>152</v>
      </c>
      <c r="BG25" s="60">
        <f t="shared" si="19"/>
        <v>1839.2999999999997</v>
      </c>
      <c r="BH25" s="60">
        <f t="shared" si="19"/>
        <v>1794.1</v>
      </c>
      <c r="BI25" s="60">
        <f t="shared" si="19"/>
        <v>1811.1</v>
      </c>
      <c r="BJ25" s="60">
        <f t="shared" si="19"/>
        <v>1734.1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10.6</v>
      </c>
      <c r="C26" s="44">
        <v>10.6</v>
      </c>
      <c r="D26" s="44">
        <v>10.6</v>
      </c>
      <c r="E26" s="44">
        <v>10.6</v>
      </c>
      <c r="F26" s="44">
        <v>10.6</v>
      </c>
      <c r="G26" s="44">
        <v>10.6</v>
      </c>
      <c r="H26" s="44">
        <v>10.6</v>
      </c>
      <c r="I26" s="44">
        <v>10.6</v>
      </c>
      <c r="J26" s="44">
        <v>10.6</v>
      </c>
      <c r="K26" s="44">
        <v>10.6</v>
      </c>
      <c r="L26" s="44">
        <v>10.6</v>
      </c>
      <c r="M26" s="44">
        <v>10.6</v>
      </c>
      <c r="N26" s="44">
        <v>10.6</v>
      </c>
      <c r="O26" s="44">
        <v>10.6</v>
      </c>
      <c r="P26" s="44">
        <v>10.6</v>
      </c>
      <c r="Q26" s="44">
        <v>10.6</v>
      </c>
      <c r="R26" s="44">
        <v>10.6</v>
      </c>
      <c r="S26" s="44">
        <v>10.6</v>
      </c>
      <c r="T26" s="44">
        <v>10.6</v>
      </c>
      <c r="U26" s="44">
        <v>10.6</v>
      </c>
      <c r="V26" s="44">
        <v>10.6</v>
      </c>
      <c r="W26" s="44">
        <v>10.6</v>
      </c>
      <c r="X26" s="44"/>
      <c r="Y26" s="44"/>
      <c r="Z26" s="44"/>
      <c r="AA26" s="44"/>
      <c r="AB26" s="44">
        <v>10.6</v>
      </c>
      <c r="AC26" s="44">
        <v>10.6</v>
      </c>
      <c r="AD26" s="44">
        <v>10.6</v>
      </c>
      <c r="AE26" s="44">
        <v>10.6</v>
      </c>
      <c r="AF26" s="44">
        <v>10.6</v>
      </c>
      <c r="AG26" s="61">
        <v>38</v>
      </c>
      <c r="AH26" s="46">
        <f t="shared" si="2"/>
        <v>10.6</v>
      </c>
      <c r="AI26" s="47">
        <f t="shared" si="3"/>
        <v>10.6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30</v>
      </c>
      <c r="C27" s="44">
        <v>30</v>
      </c>
      <c r="D27" s="44">
        <v>30</v>
      </c>
      <c r="E27" s="44">
        <v>30</v>
      </c>
      <c r="F27" s="44">
        <v>30</v>
      </c>
      <c r="G27" s="44">
        <v>30</v>
      </c>
      <c r="H27" s="44">
        <v>30</v>
      </c>
      <c r="I27" s="44">
        <v>30</v>
      </c>
      <c r="J27" s="44">
        <v>30</v>
      </c>
      <c r="K27" s="44">
        <v>30</v>
      </c>
      <c r="L27" s="44">
        <v>30</v>
      </c>
      <c r="M27" s="44">
        <v>30</v>
      </c>
      <c r="N27" s="44">
        <v>30</v>
      </c>
      <c r="O27" s="44">
        <v>30</v>
      </c>
      <c r="P27" s="44">
        <v>30</v>
      </c>
      <c r="Q27" s="44">
        <v>30</v>
      </c>
      <c r="R27" s="44">
        <v>30</v>
      </c>
      <c r="S27" s="44">
        <v>30</v>
      </c>
      <c r="T27" s="44">
        <v>30</v>
      </c>
      <c r="U27" s="44">
        <v>30</v>
      </c>
      <c r="V27" s="44">
        <v>30</v>
      </c>
      <c r="W27" s="44">
        <v>30</v>
      </c>
      <c r="X27" s="44"/>
      <c r="Y27" s="44"/>
      <c r="Z27" s="44"/>
      <c r="AA27" s="44"/>
      <c r="AB27" s="44">
        <v>30</v>
      </c>
      <c r="AC27" s="44">
        <v>30</v>
      </c>
      <c r="AD27" s="44">
        <v>30</v>
      </c>
      <c r="AE27" s="44">
        <v>30</v>
      </c>
      <c r="AF27" s="44">
        <v>30</v>
      </c>
      <c r="AG27" s="48">
        <v>36</v>
      </c>
      <c r="AH27" s="46">
        <f t="shared" si="2"/>
        <v>30</v>
      </c>
      <c r="AI27" s="47">
        <f t="shared" si="3"/>
        <v>30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8</v>
      </c>
      <c r="C28" s="44">
        <v>8</v>
      </c>
      <c r="D28" s="44">
        <v>8</v>
      </c>
      <c r="E28" s="44">
        <v>8</v>
      </c>
      <c r="F28" s="44">
        <v>8</v>
      </c>
      <c r="G28" s="44">
        <v>8</v>
      </c>
      <c r="H28" s="44">
        <v>8</v>
      </c>
      <c r="I28" s="44">
        <v>8</v>
      </c>
      <c r="J28" s="44">
        <v>8</v>
      </c>
      <c r="K28" s="44">
        <v>8</v>
      </c>
      <c r="L28" s="44">
        <v>8</v>
      </c>
      <c r="M28" s="44">
        <v>8</v>
      </c>
      <c r="N28" s="44">
        <v>8</v>
      </c>
      <c r="O28" s="44">
        <v>8</v>
      </c>
      <c r="P28" s="44">
        <v>8</v>
      </c>
      <c r="Q28" s="44">
        <v>8</v>
      </c>
      <c r="R28" s="44">
        <v>8</v>
      </c>
      <c r="S28" s="44">
        <v>8</v>
      </c>
      <c r="T28" s="44">
        <v>8</v>
      </c>
      <c r="U28" s="44">
        <v>8</v>
      </c>
      <c r="V28" s="44">
        <v>8</v>
      </c>
      <c r="W28" s="44">
        <v>8</v>
      </c>
      <c r="X28" s="44"/>
      <c r="Y28" s="44"/>
      <c r="Z28" s="44"/>
      <c r="AA28" s="44"/>
      <c r="AB28" s="44">
        <v>8</v>
      </c>
      <c r="AC28" s="44">
        <v>8</v>
      </c>
      <c r="AD28" s="44">
        <v>8</v>
      </c>
      <c r="AE28" s="44">
        <v>8</v>
      </c>
      <c r="AF28" s="44">
        <v>8</v>
      </c>
      <c r="AG28" s="48">
        <v>35.5</v>
      </c>
      <c r="AH28" s="46">
        <f t="shared" si="2"/>
        <v>8</v>
      </c>
      <c r="AI28" s="47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/>
      <c r="Y29" s="44"/>
      <c r="Z29" s="44"/>
      <c r="AA29" s="44"/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/>
      <c r="Y30" s="44"/>
      <c r="Z30" s="44"/>
      <c r="AA30" s="44"/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16.3</v>
      </c>
      <c r="C31" s="44">
        <v>16.3</v>
      </c>
      <c r="D31" s="44">
        <v>16.3</v>
      </c>
      <c r="E31" s="44">
        <v>16.3</v>
      </c>
      <c r="F31" s="44">
        <v>16.3</v>
      </c>
      <c r="G31" s="44">
        <v>16.3</v>
      </c>
      <c r="H31" s="44">
        <v>16.3</v>
      </c>
      <c r="I31" s="44">
        <v>16.3</v>
      </c>
      <c r="J31" s="44">
        <v>16.3</v>
      </c>
      <c r="K31" s="44">
        <v>16.3</v>
      </c>
      <c r="L31" s="44">
        <v>16.3</v>
      </c>
      <c r="M31" s="44">
        <v>16.3</v>
      </c>
      <c r="N31" s="44">
        <v>16.3</v>
      </c>
      <c r="O31" s="44">
        <v>16.3</v>
      </c>
      <c r="P31" s="44">
        <v>16.3</v>
      </c>
      <c r="Q31" s="44">
        <v>16.3</v>
      </c>
      <c r="R31" s="44">
        <v>16.3</v>
      </c>
      <c r="S31" s="44">
        <v>16.3</v>
      </c>
      <c r="T31" s="44">
        <v>16.3</v>
      </c>
      <c r="U31" s="44">
        <v>16.3</v>
      </c>
      <c r="V31" s="44">
        <v>16.3</v>
      </c>
      <c r="W31" s="44">
        <v>16.3</v>
      </c>
      <c r="X31" s="44"/>
      <c r="Y31" s="44"/>
      <c r="Z31" s="44"/>
      <c r="AA31" s="44"/>
      <c r="AB31" s="44">
        <v>16.3</v>
      </c>
      <c r="AC31" s="44">
        <v>16.3</v>
      </c>
      <c r="AD31" s="44">
        <v>16.3</v>
      </c>
      <c r="AE31" s="44">
        <v>16.3</v>
      </c>
      <c r="AF31" s="44">
        <v>16.3</v>
      </c>
      <c r="AG31" s="48">
        <v>29.04</v>
      </c>
      <c r="AH31" s="46">
        <f t="shared" si="2"/>
        <v>16.3</v>
      </c>
      <c r="AI31" s="47">
        <f t="shared" si="3"/>
        <v>16.3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15.3</v>
      </c>
      <c r="C32" s="44">
        <v>15.3</v>
      </c>
      <c r="D32" s="44">
        <v>15.3</v>
      </c>
      <c r="E32" s="44">
        <v>15.3</v>
      </c>
      <c r="F32" s="44">
        <v>15.3</v>
      </c>
      <c r="G32" s="44">
        <v>15.3</v>
      </c>
      <c r="H32" s="44">
        <v>15.3</v>
      </c>
      <c r="I32" s="44">
        <v>15.3</v>
      </c>
      <c r="J32" s="44">
        <v>15.3</v>
      </c>
      <c r="K32" s="44">
        <v>15.3</v>
      </c>
      <c r="L32" s="44">
        <v>15.3</v>
      </c>
      <c r="M32" s="44">
        <v>15.3</v>
      </c>
      <c r="N32" s="44">
        <v>15.3</v>
      </c>
      <c r="O32" s="44">
        <v>15.3</v>
      </c>
      <c r="P32" s="44">
        <v>15.3</v>
      </c>
      <c r="Q32" s="44">
        <v>15.3</v>
      </c>
      <c r="R32" s="44">
        <v>15.3</v>
      </c>
      <c r="S32" s="44">
        <v>15.3</v>
      </c>
      <c r="T32" s="44">
        <v>15.3</v>
      </c>
      <c r="U32" s="44">
        <v>15.3</v>
      </c>
      <c r="V32" s="44">
        <v>15.3</v>
      </c>
      <c r="W32" s="44">
        <v>15.3</v>
      </c>
      <c r="X32" s="44"/>
      <c r="Y32" s="44"/>
      <c r="Z32" s="44"/>
      <c r="AA32" s="44"/>
      <c r="AB32" s="44">
        <v>15.3</v>
      </c>
      <c r="AC32" s="44">
        <v>15.3</v>
      </c>
      <c r="AD32" s="44">
        <v>15.3</v>
      </c>
      <c r="AE32" s="44">
        <v>15.3</v>
      </c>
      <c r="AF32" s="44">
        <v>15.3</v>
      </c>
      <c r="AG32" s="48">
        <v>28.1</v>
      </c>
      <c r="AH32" s="46">
        <f t="shared" si="2"/>
        <v>15.3</v>
      </c>
      <c r="AI32" s="47">
        <f t="shared" si="3"/>
        <v>15.3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18.600000000000001</v>
      </c>
      <c r="C33" s="44">
        <v>18.600000000000001</v>
      </c>
      <c r="D33" s="44">
        <v>18.600000000000001</v>
      </c>
      <c r="E33" s="44">
        <v>18.600000000000001</v>
      </c>
      <c r="F33" s="44">
        <v>18.600000000000001</v>
      </c>
      <c r="G33" s="44">
        <v>18.600000000000001</v>
      </c>
      <c r="H33" s="44">
        <v>18.600000000000001</v>
      </c>
      <c r="I33" s="44">
        <v>18.600000000000001</v>
      </c>
      <c r="J33" s="44">
        <v>18.600000000000001</v>
      </c>
      <c r="K33" s="44">
        <v>18.600000000000001</v>
      </c>
      <c r="L33" s="44">
        <v>18.600000000000001</v>
      </c>
      <c r="M33" s="44">
        <v>18.600000000000001</v>
      </c>
      <c r="N33" s="44">
        <v>18.600000000000001</v>
      </c>
      <c r="O33" s="44">
        <v>18.600000000000001</v>
      </c>
      <c r="P33" s="44">
        <v>18.600000000000001</v>
      </c>
      <c r="Q33" s="44">
        <v>18.600000000000001</v>
      </c>
      <c r="R33" s="44">
        <v>18.600000000000001</v>
      </c>
      <c r="S33" s="44">
        <v>18.600000000000001</v>
      </c>
      <c r="T33" s="44">
        <v>18.600000000000001</v>
      </c>
      <c r="U33" s="44">
        <v>18.600000000000001</v>
      </c>
      <c r="V33" s="44">
        <v>18.600000000000001</v>
      </c>
      <c r="W33" s="44">
        <v>18.600000000000001</v>
      </c>
      <c r="X33" s="44"/>
      <c r="Y33" s="44"/>
      <c r="Z33" s="44"/>
      <c r="AA33" s="44"/>
      <c r="AB33" s="44">
        <v>18.600000000000001</v>
      </c>
      <c r="AC33" s="44">
        <v>18.600000000000001</v>
      </c>
      <c r="AD33" s="44">
        <v>18.600000000000001</v>
      </c>
      <c r="AE33" s="44">
        <v>18.600000000000001</v>
      </c>
      <c r="AF33" s="44">
        <v>18.600000000000001</v>
      </c>
      <c r="AG33" s="48">
        <v>27</v>
      </c>
      <c r="AH33" s="46">
        <f t="shared" si="2"/>
        <v>18.600000000000001</v>
      </c>
      <c r="AI33" s="47">
        <f t="shared" si="3"/>
        <v>18.600000000000001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12.6</v>
      </c>
      <c r="C35" s="44">
        <v>12.6</v>
      </c>
      <c r="D35" s="44">
        <v>12.6</v>
      </c>
      <c r="E35" s="44">
        <v>12.6</v>
      </c>
      <c r="F35" s="44">
        <v>12.6</v>
      </c>
      <c r="G35" s="44">
        <v>12.6</v>
      </c>
      <c r="H35" s="44">
        <v>12.6</v>
      </c>
      <c r="I35" s="44">
        <v>12.6</v>
      </c>
      <c r="J35" s="44">
        <v>12.6</v>
      </c>
      <c r="K35" s="44">
        <v>12.6</v>
      </c>
      <c r="L35" s="44">
        <v>12.6</v>
      </c>
      <c r="M35" s="44">
        <v>12.6</v>
      </c>
      <c r="N35" s="44">
        <v>12.6</v>
      </c>
      <c r="O35" s="44">
        <v>12.6</v>
      </c>
      <c r="P35" s="44">
        <v>12.6</v>
      </c>
      <c r="Q35" s="44">
        <v>12.6</v>
      </c>
      <c r="R35" s="44">
        <v>12.6</v>
      </c>
      <c r="S35" s="44">
        <v>12.6</v>
      </c>
      <c r="T35" s="44">
        <v>12.6</v>
      </c>
      <c r="U35" s="44">
        <v>12.6</v>
      </c>
      <c r="V35" s="44">
        <v>12.6</v>
      </c>
      <c r="W35" s="44">
        <v>12.6</v>
      </c>
      <c r="X35" s="44"/>
      <c r="Y35" s="44"/>
      <c r="Z35" s="44"/>
      <c r="AA35" s="44"/>
      <c r="AB35" s="44">
        <v>12.6</v>
      </c>
      <c r="AC35" s="44">
        <v>12.6</v>
      </c>
      <c r="AD35" s="44">
        <v>12.6</v>
      </c>
      <c r="AE35" s="44">
        <v>12.6</v>
      </c>
      <c r="AF35" s="44">
        <v>12.6</v>
      </c>
      <c r="AG35" s="48">
        <v>25</v>
      </c>
      <c r="AH35" s="46">
        <f t="shared" si="2"/>
        <v>12.6</v>
      </c>
      <c r="AI35" s="47">
        <f t="shared" si="3"/>
        <v>12.6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v>10</v>
      </c>
      <c r="S36" s="44">
        <v>10</v>
      </c>
      <c r="T36" s="44">
        <v>10</v>
      </c>
      <c r="U36" s="44">
        <v>10</v>
      </c>
      <c r="V36" s="44">
        <v>10</v>
      </c>
      <c r="W36" s="44">
        <v>10</v>
      </c>
      <c r="X36" s="44"/>
      <c r="Y36" s="44"/>
      <c r="Z36" s="44"/>
      <c r="AA36" s="44"/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18.899999999999999</v>
      </c>
      <c r="C37" s="44">
        <v>18.899999999999999</v>
      </c>
      <c r="D37" s="44">
        <v>18.899999999999999</v>
      </c>
      <c r="E37" s="44">
        <v>18.899999999999999</v>
      </c>
      <c r="F37" s="44">
        <v>18.899999999999999</v>
      </c>
      <c r="G37" s="44">
        <v>18.899999999999999</v>
      </c>
      <c r="H37" s="44">
        <v>18.899999999999999</v>
      </c>
      <c r="I37" s="44">
        <v>18.899999999999999</v>
      </c>
      <c r="J37" s="44">
        <v>18.899999999999999</v>
      </c>
      <c r="K37" s="44">
        <v>18.899999999999999</v>
      </c>
      <c r="L37" s="44">
        <v>18.899999999999999</v>
      </c>
      <c r="M37" s="44">
        <v>18.899999999999999</v>
      </c>
      <c r="N37" s="44">
        <v>18.899999999999999</v>
      </c>
      <c r="O37" s="44">
        <v>18.899999999999999</v>
      </c>
      <c r="P37" s="44">
        <v>18.899999999999999</v>
      </c>
      <c r="Q37" s="44">
        <v>18.899999999999999</v>
      </c>
      <c r="R37" s="44">
        <v>18.899999999999999</v>
      </c>
      <c r="S37" s="44">
        <v>18.899999999999999</v>
      </c>
      <c r="T37" s="44">
        <v>18.899999999999999</v>
      </c>
      <c r="U37" s="44">
        <v>18.899999999999999</v>
      </c>
      <c r="V37" s="44">
        <v>18.899999999999999</v>
      </c>
      <c r="W37" s="44">
        <v>18.899999999999999</v>
      </c>
      <c r="X37" s="44"/>
      <c r="Y37" s="44"/>
      <c r="Z37" s="44"/>
      <c r="AA37" s="44"/>
      <c r="AB37" s="44">
        <v>18.899999999999999</v>
      </c>
      <c r="AC37" s="44">
        <v>18.899999999999999</v>
      </c>
      <c r="AD37" s="44">
        <v>18.899999999999999</v>
      </c>
      <c r="AE37" s="44">
        <v>18.899999999999999</v>
      </c>
      <c r="AF37" s="44">
        <v>18.899999999999999</v>
      </c>
      <c r="AG37" s="48">
        <v>25</v>
      </c>
      <c r="AH37" s="46">
        <f t="shared" si="2"/>
        <v>18.899999999999999</v>
      </c>
      <c r="AI37" s="47">
        <f t="shared" si="3"/>
        <v>18.899999999999999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12</v>
      </c>
      <c r="C38" s="44">
        <v>12</v>
      </c>
      <c r="D38" s="44">
        <v>12</v>
      </c>
      <c r="E38" s="44">
        <v>12</v>
      </c>
      <c r="F38" s="44">
        <v>12</v>
      </c>
      <c r="G38" s="44">
        <v>12</v>
      </c>
      <c r="H38" s="44">
        <v>12</v>
      </c>
      <c r="I38" s="44">
        <v>12</v>
      </c>
      <c r="J38" s="44">
        <v>12</v>
      </c>
      <c r="K38" s="44">
        <v>12</v>
      </c>
      <c r="L38" s="44">
        <v>12</v>
      </c>
      <c r="M38" s="44">
        <v>12</v>
      </c>
      <c r="N38" s="44">
        <v>12</v>
      </c>
      <c r="O38" s="44">
        <v>12</v>
      </c>
      <c r="P38" s="44">
        <v>12</v>
      </c>
      <c r="Q38" s="44">
        <v>12</v>
      </c>
      <c r="R38" s="44">
        <v>12</v>
      </c>
      <c r="S38" s="44">
        <v>12</v>
      </c>
      <c r="T38" s="44">
        <v>12</v>
      </c>
      <c r="U38" s="44">
        <v>12</v>
      </c>
      <c r="V38" s="44">
        <v>12</v>
      </c>
      <c r="W38" s="44">
        <v>12</v>
      </c>
      <c r="X38" s="44"/>
      <c r="Y38" s="44"/>
      <c r="Z38" s="44"/>
      <c r="AA38" s="44"/>
      <c r="AB38" s="44">
        <v>12</v>
      </c>
      <c r="AC38" s="44">
        <v>12</v>
      </c>
      <c r="AD38" s="44">
        <v>12</v>
      </c>
      <c r="AE38" s="44">
        <v>12</v>
      </c>
      <c r="AF38" s="44">
        <v>12</v>
      </c>
      <c r="AG38" s="48">
        <v>25</v>
      </c>
      <c r="AH38" s="46">
        <f t="shared" si="2"/>
        <v>12</v>
      </c>
      <c r="AI38" s="47">
        <f t="shared" si="3"/>
        <v>12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/>
      <c r="Y39" s="44"/>
      <c r="Z39" s="44"/>
      <c r="AA39" s="44"/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/>
      <c r="Y40" s="44"/>
      <c r="Z40" s="44"/>
      <c r="AA40" s="44"/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/>
      <c r="Y41" s="44"/>
      <c r="Z41" s="44"/>
      <c r="AA41" s="44"/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22</v>
      </c>
      <c r="C42" s="44">
        <v>22</v>
      </c>
      <c r="D42" s="44">
        <v>22</v>
      </c>
      <c r="E42" s="44">
        <v>22</v>
      </c>
      <c r="F42" s="44">
        <v>22</v>
      </c>
      <c r="G42" s="44">
        <v>22</v>
      </c>
      <c r="H42" s="44">
        <v>22</v>
      </c>
      <c r="I42" s="44">
        <v>22</v>
      </c>
      <c r="J42" s="44">
        <v>22</v>
      </c>
      <c r="K42" s="44">
        <v>22</v>
      </c>
      <c r="L42" s="44">
        <v>22</v>
      </c>
      <c r="M42" s="44">
        <v>22</v>
      </c>
      <c r="N42" s="44">
        <v>22</v>
      </c>
      <c r="O42" s="44">
        <v>22</v>
      </c>
      <c r="P42" s="44">
        <v>22</v>
      </c>
      <c r="Q42" s="44">
        <v>22</v>
      </c>
      <c r="R42" s="44">
        <v>22</v>
      </c>
      <c r="S42" s="44">
        <v>22</v>
      </c>
      <c r="T42" s="44">
        <v>22</v>
      </c>
      <c r="U42" s="44">
        <v>22</v>
      </c>
      <c r="V42" s="44">
        <v>22</v>
      </c>
      <c r="W42" s="44">
        <v>22</v>
      </c>
      <c r="X42" s="44"/>
      <c r="Y42" s="44"/>
      <c r="Z42" s="44"/>
      <c r="AA42" s="44"/>
      <c r="AB42" s="44">
        <v>22</v>
      </c>
      <c r="AC42" s="44">
        <v>22</v>
      </c>
      <c r="AD42" s="44">
        <v>22</v>
      </c>
      <c r="AE42" s="44">
        <v>22</v>
      </c>
      <c r="AF42" s="44">
        <v>22</v>
      </c>
      <c r="AG42" s="48">
        <v>22</v>
      </c>
      <c r="AH42" s="46">
        <f t="shared" si="2"/>
        <v>22</v>
      </c>
      <c r="AI42" s="47">
        <f t="shared" si="3"/>
        <v>22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/>
      <c r="Y43" s="44"/>
      <c r="Z43" s="44"/>
      <c r="AA43" s="44"/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20.5</v>
      </c>
      <c r="C44" s="44">
        <v>20.5</v>
      </c>
      <c r="D44" s="44">
        <v>20.5</v>
      </c>
      <c r="E44" s="44">
        <v>20.5</v>
      </c>
      <c r="F44" s="44">
        <v>20.5</v>
      </c>
      <c r="G44" s="44">
        <v>20.5</v>
      </c>
      <c r="H44" s="44">
        <v>20.5</v>
      </c>
      <c r="I44" s="44">
        <v>20.5</v>
      </c>
      <c r="J44" s="44">
        <v>20.5</v>
      </c>
      <c r="K44" s="44">
        <v>20.5</v>
      </c>
      <c r="L44" s="44">
        <v>20.5</v>
      </c>
      <c r="M44" s="44">
        <v>20.5</v>
      </c>
      <c r="N44" s="44">
        <v>20.5</v>
      </c>
      <c r="O44" s="44">
        <v>20.5</v>
      </c>
      <c r="P44" s="44">
        <v>20.5</v>
      </c>
      <c r="Q44" s="44">
        <v>20.5</v>
      </c>
      <c r="R44" s="44">
        <v>20.5</v>
      </c>
      <c r="S44" s="44">
        <v>20.5</v>
      </c>
      <c r="T44" s="44">
        <v>20.5</v>
      </c>
      <c r="U44" s="44">
        <v>20.5</v>
      </c>
      <c r="V44" s="44">
        <v>20.5</v>
      </c>
      <c r="W44" s="44">
        <v>20.5</v>
      </c>
      <c r="X44" s="44"/>
      <c r="Y44" s="44"/>
      <c r="Z44" s="44"/>
      <c r="AA44" s="44"/>
      <c r="AB44" s="44">
        <v>20.5</v>
      </c>
      <c r="AC44" s="44">
        <v>20.5</v>
      </c>
      <c r="AD44" s="44">
        <v>20.5</v>
      </c>
      <c r="AE44" s="44">
        <v>20.5</v>
      </c>
      <c r="AF44" s="44">
        <v>20.5</v>
      </c>
      <c r="AG44" s="48">
        <v>21.93</v>
      </c>
      <c r="AH44" s="46">
        <f t="shared" si="2"/>
        <v>20.5</v>
      </c>
      <c r="AI44" s="47">
        <f t="shared" si="3"/>
        <v>20.5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10</v>
      </c>
      <c r="C45" s="44">
        <v>10</v>
      </c>
      <c r="D45" s="44">
        <v>10</v>
      </c>
      <c r="E45" s="44">
        <v>10</v>
      </c>
      <c r="F45" s="44">
        <v>10</v>
      </c>
      <c r="G45" s="44">
        <v>10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44">
        <v>10</v>
      </c>
      <c r="N45" s="44">
        <v>10</v>
      </c>
      <c r="O45" s="44">
        <v>10</v>
      </c>
      <c r="P45" s="44">
        <v>10</v>
      </c>
      <c r="Q45" s="44">
        <v>10</v>
      </c>
      <c r="R45" s="44">
        <v>10</v>
      </c>
      <c r="S45" s="44">
        <v>10</v>
      </c>
      <c r="T45" s="44">
        <v>10</v>
      </c>
      <c r="U45" s="44">
        <v>10</v>
      </c>
      <c r="V45" s="44">
        <v>10</v>
      </c>
      <c r="W45" s="44">
        <v>10</v>
      </c>
      <c r="X45" s="44"/>
      <c r="Y45" s="44"/>
      <c r="Z45" s="44"/>
      <c r="AA45" s="44"/>
      <c r="AB45" s="44">
        <v>10</v>
      </c>
      <c r="AC45" s="44">
        <v>10</v>
      </c>
      <c r="AD45" s="44">
        <v>10</v>
      </c>
      <c r="AE45" s="44">
        <v>10</v>
      </c>
      <c r="AF45" s="44">
        <v>10</v>
      </c>
      <c r="AG45" s="48">
        <v>21.3</v>
      </c>
      <c r="AH45" s="46">
        <f t="shared" si="2"/>
        <v>10</v>
      </c>
      <c r="AI45" s="47">
        <f t="shared" si="3"/>
        <v>10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17.3</v>
      </c>
      <c r="C46" s="44">
        <v>17.3</v>
      </c>
      <c r="D46" s="44">
        <v>17.3</v>
      </c>
      <c r="E46" s="44">
        <v>17.3</v>
      </c>
      <c r="F46" s="44">
        <v>17.3</v>
      </c>
      <c r="G46" s="44">
        <v>17.3</v>
      </c>
      <c r="H46" s="44">
        <v>17.3</v>
      </c>
      <c r="I46" s="44">
        <v>17.3</v>
      </c>
      <c r="J46" s="44">
        <v>17.3</v>
      </c>
      <c r="K46" s="44">
        <v>17.3</v>
      </c>
      <c r="L46" s="44">
        <v>17.3</v>
      </c>
      <c r="M46" s="44">
        <v>17.3</v>
      </c>
      <c r="N46" s="44">
        <v>17.3</v>
      </c>
      <c r="O46" s="44">
        <v>17.3</v>
      </c>
      <c r="P46" s="44">
        <v>17.3</v>
      </c>
      <c r="Q46" s="44">
        <v>17.3</v>
      </c>
      <c r="R46" s="44">
        <v>17.3</v>
      </c>
      <c r="S46" s="44">
        <v>17.3</v>
      </c>
      <c r="T46" s="44">
        <v>17.3</v>
      </c>
      <c r="U46" s="44">
        <v>17.3</v>
      </c>
      <c r="V46" s="44">
        <v>17.3</v>
      </c>
      <c r="W46" s="44">
        <v>17.3</v>
      </c>
      <c r="X46" s="44"/>
      <c r="Y46" s="44"/>
      <c r="Z46" s="44"/>
      <c r="AA46" s="44"/>
      <c r="AB46" s="44">
        <v>17.3</v>
      </c>
      <c r="AC46" s="44">
        <v>17.3</v>
      </c>
      <c r="AD46" s="44">
        <v>17.3</v>
      </c>
      <c r="AE46" s="44">
        <v>17.3</v>
      </c>
      <c r="AF46" s="44">
        <v>17.3</v>
      </c>
      <c r="AG46" s="48">
        <v>20</v>
      </c>
      <c r="AH46" s="46">
        <f t="shared" si="2"/>
        <v>17.3</v>
      </c>
      <c r="AI46" s="47">
        <f t="shared" si="3"/>
        <v>17.3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6.5</v>
      </c>
      <c r="C47" s="44">
        <v>6.5</v>
      </c>
      <c r="D47" s="44">
        <v>6.5</v>
      </c>
      <c r="E47" s="44">
        <v>6.5</v>
      </c>
      <c r="F47" s="44">
        <v>6.5</v>
      </c>
      <c r="G47" s="44">
        <v>6.5</v>
      </c>
      <c r="H47" s="44">
        <v>6.5</v>
      </c>
      <c r="I47" s="44">
        <v>6.5</v>
      </c>
      <c r="J47" s="44">
        <v>6.5</v>
      </c>
      <c r="K47" s="44">
        <v>6.5</v>
      </c>
      <c r="L47" s="44">
        <v>6.5</v>
      </c>
      <c r="M47" s="44">
        <v>6.5</v>
      </c>
      <c r="N47" s="44">
        <v>6.5</v>
      </c>
      <c r="O47" s="44">
        <v>6.5</v>
      </c>
      <c r="P47" s="44">
        <v>6.5</v>
      </c>
      <c r="Q47" s="44">
        <v>6.5</v>
      </c>
      <c r="R47" s="44">
        <v>6.5</v>
      </c>
      <c r="S47" s="44">
        <v>6.5</v>
      </c>
      <c r="T47" s="44">
        <v>6.5</v>
      </c>
      <c r="U47" s="44">
        <v>6.5</v>
      </c>
      <c r="V47" s="44">
        <v>6.5</v>
      </c>
      <c r="W47" s="44">
        <v>6.5</v>
      </c>
      <c r="X47" s="44"/>
      <c r="Y47" s="44"/>
      <c r="Z47" s="44"/>
      <c r="AA47" s="44"/>
      <c r="AB47" s="44">
        <v>6.5</v>
      </c>
      <c r="AC47" s="44">
        <v>6.5</v>
      </c>
      <c r="AD47" s="44">
        <v>6.5</v>
      </c>
      <c r="AE47" s="44">
        <v>6.5</v>
      </c>
      <c r="AF47" s="44">
        <v>6.5</v>
      </c>
      <c r="AG47" s="48">
        <v>19.8</v>
      </c>
      <c r="AH47" s="46">
        <f t="shared" si="2"/>
        <v>6.5</v>
      </c>
      <c r="AI47" s="47">
        <f t="shared" si="3"/>
        <v>6.5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12.5</v>
      </c>
      <c r="C48" s="44">
        <v>12.5</v>
      </c>
      <c r="D48" s="44">
        <v>12.5</v>
      </c>
      <c r="E48" s="44">
        <v>12.5</v>
      </c>
      <c r="F48" s="44">
        <v>12.5</v>
      </c>
      <c r="G48" s="44">
        <v>12.5</v>
      </c>
      <c r="H48" s="44">
        <v>12.5</v>
      </c>
      <c r="I48" s="44">
        <v>12.5</v>
      </c>
      <c r="J48" s="44">
        <v>12.5</v>
      </c>
      <c r="K48" s="44">
        <v>12.5</v>
      </c>
      <c r="L48" s="44">
        <v>12.5</v>
      </c>
      <c r="M48" s="44">
        <v>12.5</v>
      </c>
      <c r="N48" s="44">
        <v>12.5</v>
      </c>
      <c r="O48" s="44">
        <v>12.5</v>
      </c>
      <c r="P48" s="44">
        <v>12.5</v>
      </c>
      <c r="Q48" s="44">
        <v>12.5</v>
      </c>
      <c r="R48" s="44">
        <v>12.5</v>
      </c>
      <c r="S48" s="44">
        <v>12.5</v>
      </c>
      <c r="T48" s="44">
        <v>12.5</v>
      </c>
      <c r="U48" s="44">
        <v>12.5</v>
      </c>
      <c r="V48" s="44">
        <v>12.5</v>
      </c>
      <c r="W48" s="44">
        <v>12.5</v>
      </c>
      <c r="X48" s="44"/>
      <c r="Y48" s="44"/>
      <c r="Z48" s="44"/>
      <c r="AA48" s="44"/>
      <c r="AB48" s="44">
        <v>12.5</v>
      </c>
      <c r="AC48" s="44">
        <v>12.5</v>
      </c>
      <c r="AD48" s="44">
        <v>12.5</v>
      </c>
      <c r="AE48" s="44">
        <v>12.5</v>
      </c>
      <c r="AF48" s="44">
        <v>12.5</v>
      </c>
      <c r="AG48" s="48">
        <v>18</v>
      </c>
      <c r="AH48" s="46">
        <f t="shared" si="2"/>
        <v>12.5</v>
      </c>
      <c r="AI48" s="47">
        <f t="shared" si="3"/>
        <v>12.5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9.9</v>
      </c>
      <c r="C49" s="44">
        <v>9.9</v>
      </c>
      <c r="D49" s="44">
        <v>9.9</v>
      </c>
      <c r="E49" s="44">
        <v>9.9</v>
      </c>
      <c r="F49" s="44">
        <v>9.9</v>
      </c>
      <c r="G49" s="44">
        <v>9.9</v>
      </c>
      <c r="H49" s="44">
        <v>9.9</v>
      </c>
      <c r="I49" s="44">
        <v>9.9</v>
      </c>
      <c r="J49" s="44">
        <v>9.9</v>
      </c>
      <c r="K49" s="44">
        <v>9.9</v>
      </c>
      <c r="L49" s="44">
        <v>9.9</v>
      </c>
      <c r="M49" s="44">
        <v>9.9</v>
      </c>
      <c r="N49" s="44">
        <v>9.9</v>
      </c>
      <c r="O49" s="44">
        <v>9.9</v>
      </c>
      <c r="P49" s="44">
        <v>9.9</v>
      </c>
      <c r="Q49" s="44">
        <v>9.9</v>
      </c>
      <c r="R49" s="44">
        <v>9.9</v>
      </c>
      <c r="S49" s="44">
        <v>9.9</v>
      </c>
      <c r="T49" s="44">
        <v>9.9</v>
      </c>
      <c r="U49" s="44">
        <v>9.9</v>
      </c>
      <c r="V49" s="44">
        <v>9.9</v>
      </c>
      <c r="W49" s="44">
        <v>9.9</v>
      </c>
      <c r="X49" s="44"/>
      <c r="Y49" s="44"/>
      <c r="Z49" s="44"/>
      <c r="AA49" s="44"/>
      <c r="AB49" s="44">
        <v>9.9</v>
      </c>
      <c r="AC49" s="44">
        <v>9.9</v>
      </c>
      <c r="AD49" s="44">
        <v>9.9</v>
      </c>
      <c r="AE49" s="44">
        <v>9.9</v>
      </c>
      <c r="AF49" s="44">
        <v>9.9</v>
      </c>
      <c r="AG49" s="48">
        <v>15.33</v>
      </c>
      <c r="AH49" s="46">
        <f t="shared" si="2"/>
        <v>9.9</v>
      </c>
      <c r="AI49" s="47">
        <f t="shared" si="3"/>
        <v>9.9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/>
      <c r="Y50" s="44"/>
      <c r="Z50" s="44"/>
      <c r="AA50" s="44"/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9</v>
      </c>
      <c r="C51" s="44">
        <v>9</v>
      </c>
      <c r="D51" s="44">
        <v>9</v>
      </c>
      <c r="E51" s="44">
        <v>9</v>
      </c>
      <c r="F51" s="44">
        <v>9</v>
      </c>
      <c r="G51" s="44">
        <v>9</v>
      </c>
      <c r="H51" s="44">
        <v>9</v>
      </c>
      <c r="I51" s="44">
        <v>9</v>
      </c>
      <c r="J51" s="44">
        <v>9</v>
      </c>
      <c r="K51" s="44">
        <v>9</v>
      </c>
      <c r="L51" s="44">
        <v>9</v>
      </c>
      <c r="M51" s="44">
        <v>9</v>
      </c>
      <c r="N51" s="44">
        <v>9</v>
      </c>
      <c r="O51" s="44">
        <v>9</v>
      </c>
      <c r="P51" s="44">
        <v>9</v>
      </c>
      <c r="Q51" s="44">
        <v>9</v>
      </c>
      <c r="R51" s="44">
        <v>9</v>
      </c>
      <c r="S51" s="44">
        <v>9</v>
      </c>
      <c r="T51" s="44">
        <v>9</v>
      </c>
      <c r="U51" s="44">
        <v>9</v>
      </c>
      <c r="V51" s="44">
        <v>9</v>
      </c>
      <c r="W51" s="44">
        <v>9</v>
      </c>
      <c r="X51" s="44"/>
      <c r="Y51" s="44"/>
      <c r="Z51" s="44"/>
      <c r="AA51" s="44"/>
      <c r="AB51" s="44">
        <v>9</v>
      </c>
      <c r="AC51" s="44">
        <v>9</v>
      </c>
      <c r="AD51" s="44">
        <v>9</v>
      </c>
      <c r="AE51" s="44">
        <v>9</v>
      </c>
      <c r="AF51" s="44">
        <v>9</v>
      </c>
      <c r="AG51" s="48">
        <v>14.9</v>
      </c>
      <c r="AH51" s="46">
        <f t="shared" si="2"/>
        <v>9</v>
      </c>
      <c r="AI51" s="47">
        <f t="shared" si="3"/>
        <v>9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9.4</v>
      </c>
      <c r="C52" s="44">
        <v>9.4</v>
      </c>
      <c r="D52" s="44">
        <v>9.4</v>
      </c>
      <c r="E52" s="44">
        <v>9.4</v>
      </c>
      <c r="F52" s="44">
        <v>9.4</v>
      </c>
      <c r="G52" s="44">
        <v>9.4</v>
      </c>
      <c r="H52" s="44">
        <v>9.4</v>
      </c>
      <c r="I52" s="44">
        <v>9.4</v>
      </c>
      <c r="J52" s="44">
        <v>9.4</v>
      </c>
      <c r="K52" s="44">
        <v>9.4</v>
      </c>
      <c r="L52" s="44">
        <v>9.4</v>
      </c>
      <c r="M52" s="44">
        <v>9.4</v>
      </c>
      <c r="N52" s="44">
        <v>9.4</v>
      </c>
      <c r="O52" s="44">
        <v>9.4</v>
      </c>
      <c r="P52" s="44">
        <v>9.4</v>
      </c>
      <c r="Q52" s="44">
        <v>9.4</v>
      </c>
      <c r="R52" s="44">
        <v>9.4</v>
      </c>
      <c r="S52" s="44">
        <v>9.4</v>
      </c>
      <c r="T52" s="44">
        <v>9.4</v>
      </c>
      <c r="U52" s="44">
        <v>9.4</v>
      </c>
      <c r="V52" s="44">
        <v>9.4</v>
      </c>
      <c r="W52" s="44">
        <v>9.4</v>
      </c>
      <c r="X52" s="44"/>
      <c r="Y52" s="44"/>
      <c r="Z52" s="44"/>
      <c r="AA52" s="44"/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9.4</v>
      </c>
      <c r="AI52" s="47">
        <f t="shared" si="3"/>
        <v>9.4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4.0999999999999996</v>
      </c>
      <c r="C53" s="44">
        <v>4.0999999999999996</v>
      </c>
      <c r="D53" s="44">
        <v>4.0999999999999996</v>
      </c>
      <c r="E53" s="44">
        <v>4.0999999999999996</v>
      </c>
      <c r="F53" s="44">
        <v>4.0999999999999996</v>
      </c>
      <c r="G53" s="44">
        <v>4.0999999999999996</v>
      </c>
      <c r="H53" s="44">
        <v>4.0999999999999996</v>
      </c>
      <c r="I53" s="44">
        <v>4.0999999999999996</v>
      </c>
      <c r="J53" s="44">
        <v>4.0999999999999996</v>
      </c>
      <c r="K53" s="44">
        <v>4.0999999999999996</v>
      </c>
      <c r="L53" s="44">
        <v>4.0999999999999996</v>
      </c>
      <c r="M53" s="44">
        <v>4.0999999999999996</v>
      </c>
      <c r="N53" s="44">
        <v>4.0999999999999996</v>
      </c>
      <c r="O53" s="44">
        <v>4.0999999999999996</v>
      </c>
      <c r="P53" s="44">
        <v>4.0999999999999996</v>
      </c>
      <c r="Q53" s="44">
        <v>4.0999999999999996</v>
      </c>
      <c r="R53" s="44">
        <v>4.0999999999999996</v>
      </c>
      <c r="S53" s="44">
        <v>4.0999999999999996</v>
      </c>
      <c r="T53" s="44">
        <v>4.0999999999999996</v>
      </c>
      <c r="U53" s="44">
        <v>4.0999999999999996</v>
      </c>
      <c r="V53" s="44">
        <v>4.0999999999999996</v>
      </c>
      <c r="W53" s="44">
        <v>4.0999999999999996</v>
      </c>
      <c r="X53" s="44"/>
      <c r="Y53" s="44"/>
      <c r="Z53" s="44"/>
      <c r="AA53" s="44"/>
      <c r="AB53" s="44">
        <v>4.0999999999999996</v>
      </c>
      <c r="AC53" s="44">
        <v>4.0999999999999996</v>
      </c>
      <c r="AD53" s="44">
        <v>4.0999999999999996</v>
      </c>
      <c r="AE53" s="44">
        <v>4.0999999999999996</v>
      </c>
      <c r="AF53" s="44">
        <v>4.0999999999999996</v>
      </c>
      <c r="AG53" s="48">
        <v>14</v>
      </c>
      <c r="AH53" s="46">
        <f t="shared" si="2"/>
        <v>4.0999999999999996</v>
      </c>
      <c r="AI53" s="47">
        <f t="shared" si="3"/>
        <v>4.0999999999999996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/>
      <c r="Y54" s="44"/>
      <c r="Z54" s="44"/>
      <c r="AA54" s="44"/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11.2</v>
      </c>
      <c r="C55" s="44">
        <v>11.2</v>
      </c>
      <c r="D55" s="44">
        <v>11.2</v>
      </c>
      <c r="E55" s="44">
        <v>11.2</v>
      </c>
      <c r="F55" s="44">
        <v>11.2</v>
      </c>
      <c r="G55" s="44">
        <v>11.2</v>
      </c>
      <c r="H55" s="44">
        <v>11.2</v>
      </c>
      <c r="I55" s="44">
        <v>11.2</v>
      </c>
      <c r="J55" s="44">
        <v>11.2</v>
      </c>
      <c r="K55" s="44">
        <v>11.2</v>
      </c>
      <c r="L55" s="44">
        <v>11.2</v>
      </c>
      <c r="M55" s="44">
        <v>11.2</v>
      </c>
      <c r="N55" s="44">
        <v>11.2</v>
      </c>
      <c r="O55" s="44">
        <v>11.2</v>
      </c>
      <c r="P55" s="44">
        <v>11.2</v>
      </c>
      <c r="Q55" s="44">
        <v>11.2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/>
      <c r="Y55" s="44"/>
      <c r="Z55" s="44"/>
      <c r="AA55" s="44"/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8">
        <v>13.5</v>
      </c>
      <c r="AH55" s="46">
        <f t="shared" si="2"/>
        <v>11.2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/>
      <c r="Y56" s="44"/>
      <c r="Z56" s="44"/>
      <c r="AA56" s="44"/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/>
      <c r="Y57" s="44"/>
      <c r="Z57" s="44"/>
      <c r="AA57" s="44"/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</v>
      </c>
      <c r="C58" s="44">
        <v>4</v>
      </c>
      <c r="D58" s="44">
        <v>4</v>
      </c>
      <c r="E58" s="44">
        <v>4</v>
      </c>
      <c r="F58" s="44">
        <v>4</v>
      </c>
      <c r="G58" s="44">
        <v>4</v>
      </c>
      <c r="H58" s="44">
        <v>4</v>
      </c>
      <c r="I58" s="44">
        <v>4</v>
      </c>
      <c r="J58" s="44">
        <v>4</v>
      </c>
      <c r="K58" s="44">
        <v>4</v>
      </c>
      <c r="L58" s="44">
        <v>4</v>
      </c>
      <c r="M58" s="44">
        <v>4</v>
      </c>
      <c r="N58" s="44">
        <v>4</v>
      </c>
      <c r="O58" s="44">
        <v>4</v>
      </c>
      <c r="P58" s="44">
        <v>4</v>
      </c>
      <c r="Q58" s="44">
        <v>4</v>
      </c>
      <c r="R58" s="44">
        <v>4</v>
      </c>
      <c r="S58" s="44">
        <v>4</v>
      </c>
      <c r="T58" s="44">
        <v>4</v>
      </c>
      <c r="U58" s="44">
        <v>4</v>
      </c>
      <c r="V58" s="44">
        <v>4</v>
      </c>
      <c r="W58" s="44">
        <v>4</v>
      </c>
      <c r="X58" s="44"/>
      <c r="Y58" s="44"/>
      <c r="Z58" s="44"/>
      <c r="AA58" s="44"/>
      <c r="AB58" s="44">
        <v>4</v>
      </c>
      <c r="AC58" s="44">
        <v>4</v>
      </c>
      <c r="AD58" s="44">
        <v>4</v>
      </c>
      <c r="AE58" s="44">
        <v>4</v>
      </c>
      <c r="AF58" s="44">
        <v>4</v>
      </c>
      <c r="AG58" s="48">
        <v>12</v>
      </c>
      <c r="AH58" s="46">
        <f t="shared" si="2"/>
        <v>4</v>
      </c>
      <c r="AI58" s="47">
        <f t="shared" si="3"/>
        <v>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0.5</v>
      </c>
      <c r="C59" s="44">
        <v>0.5</v>
      </c>
      <c r="D59" s="44">
        <v>0.5</v>
      </c>
      <c r="E59" s="44">
        <v>0.5</v>
      </c>
      <c r="F59" s="44">
        <v>0.5</v>
      </c>
      <c r="G59" s="44">
        <v>0.5</v>
      </c>
      <c r="H59" s="44">
        <v>0.5</v>
      </c>
      <c r="I59" s="44">
        <v>0.5</v>
      </c>
      <c r="J59" s="44">
        <v>0.5</v>
      </c>
      <c r="K59" s="44">
        <v>0.5</v>
      </c>
      <c r="L59" s="44">
        <v>0.5</v>
      </c>
      <c r="M59" s="44">
        <v>0.5</v>
      </c>
      <c r="N59" s="44">
        <v>0.5</v>
      </c>
      <c r="O59" s="44">
        <v>0.5</v>
      </c>
      <c r="P59" s="44">
        <v>0.5</v>
      </c>
      <c r="Q59" s="44">
        <v>0.5</v>
      </c>
      <c r="R59" s="44">
        <v>0.5</v>
      </c>
      <c r="S59" s="44">
        <v>0.5</v>
      </c>
      <c r="T59" s="44">
        <v>0.5</v>
      </c>
      <c r="U59" s="44">
        <v>0.5</v>
      </c>
      <c r="V59" s="44">
        <v>0.5</v>
      </c>
      <c r="W59" s="44">
        <v>0.5</v>
      </c>
      <c r="X59" s="44"/>
      <c r="Y59" s="44"/>
      <c r="Z59" s="44"/>
      <c r="AA59" s="44"/>
      <c r="AB59" s="44">
        <v>0.5</v>
      </c>
      <c r="AC59" s="44">
        <v>0.5</v>
      </c>
      <c r="AD59" s="44">
        <v>0.5</v>
      </c>
      <c r="AE59" s="44">
        <v>0.5</v>
      </c>
      <c r="AF59" s="44">
        <v>0.5</v>
      </c>
      <c r="AG59" s="48">
        <v>12</v>
      </c>
      <c r="AH59" s="46">
        <f t="shared" si="2"/>
        <v>0.5</v>
      </c>
      <c r="AI59" s="47">
        <f t="shared" si="3"/>
        <v>0.5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11.2</v>
      </c>
      <c r="C60" s="44">
        <v>11.2</v>
      </c>
      <c r="D60" s="44">
        <v>11.2</v>
      </c>
      <c r="E60" s="44">
        <v>11.2</v>
      </c>
      <c r="F60" s="44">
        <v>11.2</v>
      </c>
      <c r="G60" s="44">
        <v>11.2</v>
      </c>
      <c r="H60" s="44">
        <v>11.2</v>
      </c>
      <c r="I60" s="44">
        <v>11.2</v>
      </c>
      <c r="J60" s="44">
        <v>11.2</v>
      </c>
      <c r="K60" s="44">
        <v>11.2</v>
      </c>
      <c r="L60" s="44">
        <v>11.2</v>
      </c>
      <c r="M60" s="44">
        <v>11.2</v>
      </c>
      <c r="N60" s="44">
        <v>11.2</v>
      </c>
      <c r="O60" s="44">
        <v>11.2</v>
      </c>
      <c r="P60" s="44">
        <v>11.2</v>
      </c>
      <c r="Q60" s="44">
        <v>11.2</v>
      </c>
      <c r="R60" s="44">
        <v>11.2</v>
      </c>
      <c r="S60" s="44">
        <v>11.2</v>
      </c>
      <c r="T60" s="44">
        <v>11.2</v>
      </c>
      <c r="U60" s="44">
        <v>11.2</v>
      </c>
      <c r="V60" s="44">
        <v>11.2</v>
      </c>
      <c r="W60" s="44">
        <v>11.2</v>
      </c>
      <c r="X60" s="44"/>
      <c r="Y60" s="44"/>
      <c r="Z60" s="44"/>
      <c r="AA60" s="44"/>
      <c r="AB60" s="44">
        <v>11.2</v>
      </c>
      <c r="AC60" s="44">
        <v>11.2</v>
      </c>
      <c r="AD60" s="44">
        <v>11.2</v>
      </c>
      <c r="AE60" s="44">
        <v>11.2</v>
      </c>
      <c r="AF60" s="44">
        <v>11.2</v>
      </c>
      <c r="AG60" s="48">
        <v>12</v>
      </c>
      <c r="AH60" s="46">
        <f t="shared" si="2"/>
        <v>11.2</v>
      </c>
      <c r="AI60" s="47">
        <f t="shared" si="3"/>
        <v>11.2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4"/>
      <c r="Y61" s="44"/>
      <c r="Z61" s="44"/>
      <c r="AA61" s="44"/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11.5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/>
      <c r="Y62" s="44"/>
      <c r="Z62" s="44"/>
      <c r="AA62" s="44"/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/>
      <c r="Y63" s="44"/>
      <c r="Z63" s="44"/>
      <c r="AA63" s="44"/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/>
      <c r="Y64" s="44"/>
      <c r="Z64" s="44"/>
      <c r="AA64" s="44"/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/>
      <c r="Y65" s="44"/>
      <c r="Z65" s="44"/>
      <c r="AA65" s="44"/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/>
      <c r="Y66" s="44"/>
      <c r="Z66" s="44"/>
      <c r="AA66" s="44"/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3.8</v>
      </c>
      <c r="C67" s="44">
        <v>3.8</v>
      </c>
      <c r="D67" s="44">
        <v>3.8</v>
      </c>
      <c r="E67" s="44">
        <v>3.8</v>
      </c>
      <c r="F67" s="44">
        <v>3.8</v>
      </c>
      <c r="G67" s="44">
        <v>3.8</v>
      </c>
      <c r="H67" s="44">
        <v>3.8</v>
      </c>
      <c r="I67" s="44">
        <v>3.8</v>
      </c>
      <c r="J67" s="44">
        <v>3.8</v>
      </c>
      <c r="K67" s="44">
        <v>3.8</v>
      </c>
      <c r="L67" s="44">
        <v>3.8</v>
      </c>
      <c r="M67" s="44">
        <v>3.8</v>
      </c>
      <c r="N67" s="44">
        <v>3.8</v>
      </c>
      <c r="O67" s="44">
        <v>3.8</v>
      </c>
      <c r="P67" s="44">
        <v>3.8</v>
      </c>
      <c r="Q67" s="44">
        <v>3.8</v>
      </c>
      <c r="R67" s="44">
        <v>3.8</v>
      </c>
      <c r="S67" s="44">
        <v>3.8</v>
      </c>
      <c r="T67" s="44">
        <v>3.8</v>
      </c>
      <c r="U67" s="44">
        <v>3.8</v>
      </c>
      <c r="V67" s="44">
        <v>3.8</v>
      </c>
      <c r="W67" s="44">
        <v>3.8</v>
      </c>
      <c r="X67" s="44"/>
      <c r="Y67" s="44"/>
      <c r="Z67" s="44"/>
      <c r="AA67" s="44"/>
      <c r="AB67" s="44">
        <v>3.8</v>
      </c>
      <c r="AC67" s="44">
        <v>3.8</v>
      </c>
      <c r="AD67" s="44">
        <v>3.8</v>
      </c>
      <c r="AE67" s="44">
        <v>3.8</v>
      </c>
      <c r="AF67" s="44">
        <v>3.8</v>
      </c>
      <c r="AG67" s="61">
        <v>10</v>
      </c>
      <c r="AH67" s="46">
        <f t="shared" si="2"/>
        <v>3.8</v>
      </c>
      <c r="AI67" s="47">
        <f t="shared" si="3"/>
        <v>3.8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/>
      <c r="Y68" s="44"/>
      <c r="Z68" s="44"/>
      <c r="AA68" s="44"/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150</v>
      </c>
      <c r="Y69" s="66">
        <v>150</v>
      </c>
      <c r="Z69" s="66">
        <v>150</v>
      </c>
      <c r="AA69" s="66">
        <v>150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v>128</v>
      </c>
      <c r="C70" s="66">
        <v>128</v>
      </c>
      <c r="D70" s="66">
        <v>128</v>
      </c>
      <c r="E70" s="66">
        <v>128</v>
      </c>
      <c r="F70" s="66">
        <v>128</v>
      </c>
      <c r="G70" s="66">
        <f>49.2+65.2</f>
        <v>114.4</v>
      </c>
      <c r="H70" s="66">
        <f>49.5+65.7</f>
        <v>115.2</v>
      </c>
      <c r="I70" s="66">
        <f>46.6+62.2</f>
        <v>108.80000000000001</v>
      </c>
      <c r="J70" s="66">
        <f>48.5+62.8</f>
        <v>111.3</v>
      </c>
      <c r="K70" s="66">
        <f>47.6+58.6</f>
        <v>106.2</v>
      </c>
      <c r="L70" s="66">
        <f>46.5+55.8</f>
        <v>102.3</v>
      </c>
      <c r="M70" s="66">
        <f>46.5+55.8</f>
        <v>102.3</v>
      </c>
      <c r="N70" s="66">
        <f>46.5+55.8</f>
        <v>102.3</v>
      </c>
      <c r="O70" s="66">
        <f>48.8+58.2</f>
        <v>107</v>
      </c>
      <c r="P70" s="66">
        <f>48.8+58.2</f>
        <v>107</v>
      </c>
      <c r="Q70" s="66">
        <f>48.8+58.2</f>
        <v>107</v>
      </c>
      <c r="R70" s="66">
        <f>48.8+58.2</f>
        <v>107</v>
      </c>
      <c r="S70" s="66">
        <f t="shared" ref="S70:W70" si="20">48.8+58.2</f>
        <v>107</v>
      </c>
      <c r="T70" s="66">
        <f t="shared" si="20"/>
        <v>107</v>
      </c>
      <c r="U70" s="66">
        <f t="shared" si="20"/>
        <v>107</v>
      </c>
      <c r="V70" s="66">
        <f t="shared" si="20"/>
        <v>107</v>
      </c>
      <c r="W70" s="66">
        <f t="shared" si="20"/>
        <v>107</v>
      </c>
      <c r="X70" s="68"/>
      <c r="Y70" s="68"/>
      <c r="Z70" s="66"/>
      <c r="AA70" s="66"/>
      <c r="AB70" s="66">
        <v>107</v>
      </c>
      <c r="AC70" s="66">
        <v>107</v>
      </c>
      <c r="AD70" s="66">
        <v>107</v>
      </c>
      <c r="AE70" s="66">
        <v>107</v>
      </c>
      <c r="AF70" s="66">
        <v>107</v>
      </c>
      <c r="AG70" s="64">
        <v>240</v>
      </c>
      <c r="AH70" s="46">
        <f t="shared" si="2"/>
        <v>128</v>
      </c>
      <c r="AI70" s="47">
        <f t="shared" si="3"/>
        <v>102.3</v>
      </c>
      <c r="AK70" s="49"/>
    </row>
    <row r="71" spans="1:88" ht="15.75" thickBot="1" x14ac:dyDescent="0.3">
      <c r="A71" s="69" t="s">
        <v>90</v>
      </c>
      <c r="B71" s="70">
        <f t="shared" ref="B71:M71" si="21">SUM(B11:B69)</f>
        <v>1056.5</v>
      </c>
      <c r="C71" s="70">
        <f t="shared" si="21"/>
        <v>1056.5</v>
      </c>
      <c r="D71" s="70">
        <f t="shared" si="21"/>
        <v>1056.5</v>
      </c>
      <c r="E71" s="70">
        <f t="shared" si="21"/>
        <v>1056.5</v>
      </c>
      <c r="F71" s="70">
        <f t="shared" si="21"/>
        <v>1056.5</v>
      </c>
      <c r="G71" s="70">
        <f t="shared" si="21"/>
        <v>1056.5</v>
      </c>
      <c r="H71" s="70">
        <f t="shared" si="21"/>
        <v>1056.5</v>
      </c>
      <c r="I71" s="70">
        <f t="shared" si="21"/>
        <v>1056.5</v>
      </c>
      <c r="J71" s="70">
        <f t="shared" si="21"/>
        <v>1056.5</v>
      </c>
      <c r="K71" s="70">
        <f t="shared" si="21"/>
        <v>1056.5</v>
      </c>
      <c r="L71" s="70">
        <f t="shared" si="21"/>
        <v>1056.5</v>
      </c>
      <c r="M71" s="70">
        <f t="shared" si="21"/>
        <v>1056.5</v>
      </c>
      <c r="N71" s="70">
        <f t="shared" ref="N71:AG71" si="22">SUM(N11:N69)</f>
        <v>1056.5</v>
      </c>
      <c r="O71" s="70">
        <f t="shared" si="22"/>
        <v>1114.8</v>
      </c>
      <c r="P71" s="70">
        <f t="shared" si="22"/>
        <v>1105.0999999999999</v>
      </c>
      <c r="Q71" s="70">
        <f t="shared" si="22"/>
        <v>1105.0999999999999</v>
      </c>
      <c r="R71" s="70">
        <f t="shared" ref="R71" si="23">SUM(R11:R69)</f>
        <v>1093.8999999999999</v>
      </c>
      <c r="S71" s="70">
        <f t="shared" si="22"/>
        <v>1093.8999999999999</v>
      </c>
      <c r="T71" s="70">
        <f t="shared" si="22"/>
        <v>1093.8999999999999</v>
      </c>
      <c r="U71" s="70">
        <f t="shared" si="22"/>
        <v>1093.8999999999999</v>
      </c>
      <c r="V71" s="70">
        <f t="shared" si="22"/>
        <v>1093.8999999999999</v>
      </c>
      <c r="W71" s="70">
        <f t="shared" si="22"/>
        <v>1093.8999999999999</v>
      </c>
      <c r="X71" s="70">
        <f t="shared" si="22"/>
        <v>150</v>
      </c>
      <c r="Y71" s="70">
        <f t="shared" si="22"/>
        <v>150</v>
      </c>
      <c r="Z71" s="70">
        <f t="shared" si="22"/>
        <v>150</v>
      </c>
      <c r="AA71" s="70">
        <f t="shared" si="22"/>
        <v>150</v>
      </c>
      <c r="AB71" s="70">
        <v>1093.8999999999999</v>
      </c>
      <c r="AC71" s="70">
        <v>1093.8999999999999</v>
      </c>
      <c r="AD71" s="70">
        <v>1093.8999999999999</v>
      </c>
      <c r="AE71" s="70">
        <v>1093.8999999999999</v>
      </c>
      <c r="AF71" s="70">
        <v>1093.8999999999999</v>
      </c>
      <c r="AG71" s="70">
        <f t="shared" si="22"/>
        <v>1812.2049999999999</v>
      </c>
      <c r="AH71" s="46">
        <f t="shared" si="2"/>
        <v>1114.8</v>
      </c>
      <c r="AI71" s="47">
        <f t="shared" si="3"/>
        <v>150</v>
      </c>
      <c r="AK71" s="49"/>
    </row>
    <row r="72" spans="1:88" x14ac:dyDescent="0.25">
      <c r="A72" s="71" t="s">
        <v>91</v>
      </c>
      <c r="B72" s="44">
        <v>428</v>
      </c>
      <c r="C72" s="44">
        <v>458</v>
      </c>
      <c r="D72" s="44">
        <v>458.4</v>
      </c>
      <c r="E72" s="44">
        <v>384.5</v>
      </c>
      <c r="F72" s="44">
        <v>458.4</v>
      </c>
      <c r="G72" s="44">
        <v>458.3</v>
      </c>
      <c r="H72" s="44">
        <v>458.3</v>
      </c>
      <c r="I72" s="44">
        <v>458.3</v>
      </c>
      <c r="J72" s="44">
        <v>458.2</v>
      </c>
      <c r="K72" s="44">
        <v>458.2</v>
      </c>
      <c r="L72" s="44">
        <v>458.2</v>
      </c>
      <c r="M72" s="44">
        <v>458.2</v>
      </c>
      <c r="N72" s="44">
        <v>403</v>
      </c>
      <c r="O72" s="44">
        <v>404</v>
      </c>
      <c r="P72" s="44">
        <v>151.1</v>
      </c>
      <c r="Q72" s="44">
        <v>350</v>
      </c>
      <c r="R72" s="44">
        <v>350</v>
      </c>
      <c r="S72" s="44">
        <v>456</v>
      </c>
      <c r="T72" s="44">
        <v>456</v>
      </c>
      <c r="U72" s="44">
        <v>458.5</v>
      </c>
      <c r="V72" s="44">
        <v>458.5</v>
      </c>
      <c r="W72" s="44">
        <v>458.5</v>
      </c>
      <c r="X72" s="44"/>
      <c r="Y72" s="44"/>
      <c r="Z72" s="44"/>
      <c r="AA72" s="44"/>
      <c r="AB72" s="44">
        <v>458.5</v>
      </c>
      <c r="AC72" s="44">
        <v>458.5</v>
      </c>
      <c r="AD72" s="44">
        <v>458.5</v>
      </c>
      <c r="AE72" s="44">
        <v>458.5</v>
      </c>
      <c r="AF72" s="44">
        <v>458.5</v>
      </c>
      <c r="AG72" s="61">
        <v>456</v>
      </c>
      <c r="AH72" s="46">
        <f t="shared" si="2"/>
        <v>458.5</v>
      </c>
      <c r="AI72" s="47">
        <f t="shared" si="3"/>
        <v>151.1</v>
      </c>
      <c r="AK72" s="49"/>
    </row>
    <row r="73" spans="1:88" x14ac:dyDescent="0.25">
      <c r="A73" s="72" t="s">
        <v>92</v>
      </c>
      <c r="B73" s="43">
        <v>60.9</v>
      </c>
      <c r="C73" s="43">
        <v>61</v>
      </c>
      <c r="D73" s="43">
        <v>60.9</v>
      </c>
      <c r="E73" s="43">
        <v>61</v>
      </c>
      <c r="F73" s="43">
        <v>61</v>
      </c>
      <c r="G73" s="43">
        <v>61</v>
      </c>
      <c r="H73" s="43">
        <v>61</v>
      </c>
      <c r="I73" s="43">
        <v>61</v>
      </c>
      <c r="J73" s="43">
        <v>61</v>
      </c>
      <c r="K73" s="43">
        <v>61</v>
      </c>
      <c r="L73" s="43">
        <v>61</v>
      </c>
      <c r="M73" s="43">
        <v>61</v>
      </c>
      <c r="N73" s="43">
        <v>61</v>
      </c>
      <c r="O73" s="43">
        <v>69</v>
      </c>
      <c r="P73" s="43">
        <v>69</v>
      </c>
      <c r="Q73" s="43">
        <v>69</v>
      </c>
      <c r="R73" s="43">
        <v>69</v>
      </c>
      <c r="S73" s="43">
        <v>69</v>
      </c>
      <c r="T73" s="43">
        <v>68.900000000000006</v>
      </c>
      <c r="U73" s="43">
        <v>68.900000000000006</v>
      </c>
      <c r="V73" s="43">
        <v>69</v>
      </c>
      <c r="W73" s="43">
        <v>75</v>
      </c>
      <c r="X73" s="43"/>
      <c r="Y73" s="43"/>
      <c r="Z73" s="43"/>
      <c r="AA73" s="43"/>
      <c r="AB73" s="43">
        <v>75</v>
      </c>
      <c r="AC73" s="43">
        <v>75</v>
      </c>
      <c r="AD73" s="43">
        <v>75</v>
      </c>
      <c r="AE73" s="43">
        <v>75</v>
      </c>
      <c r="AF73" s="43">
        <v>75</v>
      </c>
      <c r="AG73" s="64">
        <v>111</v>
      </c>
      <c r="AH73" s="46">
        <f t="shared" si="2"/>
        <v>75</v>
      </c>
      <c r="AI73" s="47">
        <f t="shared" si="3"/>
        <v>60.9</v>
      </c>
      <c r="AK73" s="49"/>
    </row>
    <row r="74" spans="1:88" x14ac:dyDescent="0.25">
      <c r="A74" s="73" t="s">
        <v>93</v>
      </c>
      <c r="B74" s="43">
        <v>39.770000000000003</v>
      </c>
      <c r="C74" s="43">
        <v>39.799999999999997</v>
      </c>
      <c r="D74" s="43">
        <v>40.799999999999997</v>
      </c>
      <c r="E74" s="43">
        <v>40.1</v>
      </c>
      <c r="F74" s="43">
        <v>40.1</v>
      </c>
      <c r="G74" s="43">
        <v>40.1</v>
      </c>
      <c r="H74" s="43">
        <v>40.1</v>
      </c>
      <c r="I74" s="43">
        <v>40.1</v>
      </c>
      <c r="J74" s="43">
        <v>40.1</v>
      </c>
      <c r="K74" s="43">
        <v>40.1</v>
      </c>
      <c r="L74" s="43">
        <v>40.1</v>
      </c>
      <c r="M74" s="43">
        <v>40.1</v>
      </c>
      <c r="N74" s="43">
        <v>40.1</v>
      </c>
      <c r="O74" s="43">
        <v>38.799999999999997</v>
      </c>
      <c r="P74" s="43">
        <v>38.799999999999997</v>
      </c>
      <c r="Q74" s="43">
        <v>38.799999999999997</v>
      </c>
      <c r="R74" s="43">
        <v>38.799999999999997</v>
      </c>
      <c r="S74" s="43">
        <v>38.799999999999997</v>
      </c>
      <c r="T74" s="43">
        <v>38.5</v>
      </c>
      <c r="U74" s="43">
        <v>36.299999999999997</v>
      </c>
      <c r="V74" s="43">
        <v>34.6</v>
      </c>
      <c r="W74" s="43">
        <v>33.200000000000003</v>
      </c>
      <c r="X74" s="43"/>
      <c r="Y74" s="43"/>
      <c r="Z74" s="43"/>
      <c r="AA74" s="43"/>
      <c r="AB74" s="43">
        <v>33.200000000000003</v>
      </c>
      <c r="AC74" s="43">
        <v>33.200000000000003</v>
      </c>
      <c r="AD74" s="43">
        <v>33.200000000000003</v>
      </c>
      <c r="AE74" s="43">
        <v>33.200000000000003</v>
      </c>
      <c r="AF74" s="43">
        <v>33.200000000000003</v>
      </c>
      <c r="AG74" s="64">
        <v>60</v>
      </c>
      <c r="AH74" s="46">
        <f t="shared" si="2"/>
        <v>40.799999999999997</v>
      </c>
      <c r="AI74" s="47">
        <f t="shared" si="3"/>
        <v>33.200000000000003</v>
      </c>
      <c r="AK74" s="49"/>
    </row>
    <row r="75" spans="1:88" x14ac:dyDescent="0.25">
      <c r="A75" s="74" t="s">
        <v>94</v>
      </c>
      <c r="B75" s="43">
        <v>31.4</v>
      </c>
      <c r="C75" s="43">
        <v>31.4</v>
      </c>
      <c r="D75" s="43">
        <v>31.4</v>
      </c>
      <c r="E75" s="43">
        <v>31.3</v>
      </c>
      <c r="F75" s="43">
        <v>31.3</v>
      </c>
      <c r="G75" s="43">
        <v>31.3</v>
      </c>
      <c r="H75" s="43">
        <v>31.3</v>
      </c>
      <c r="I75" s="43">
        <v>31.3</v>
      </c>
      <c r="J75" s="43">
        <v>31.3</v>
      </c>
      <c r="K75" s="43">
        <v>31.3</v>
      </c>
      <c r="L75" s="43">
        <v>31.3</v>
      </c>
      <c r="M75" s="43">
        <v>31.3</v>
      </c>
      <c r="N75" s="43">
        <v>31.3</v>
      </c>
      <c r="O75" s="43">
        <v>30.2</v>
      </c>
      <c r="P75" s="43">
        <v>30.2</v>
      </c>
      <c r="Q75" s="43">
        <v>30.2</v>
      </c>
      <c r="R75" s="43">
        <v>30.2</v>
      </c>
      <c r="S75" s="43">
        <v>30.2</v>
      </c>
      <c r="T75" s="43">
        <v>29.7</v>
      </c>
      <c r="U75" s="43">
        <v>29.7</v>
      </c>
      <c r="V75" s="43">
        <v>29.7</v>
      </c>
      <c r="W75" s="43">
        <v>29.7</v>
      </c>
      <c r="X75" s="43"/>
      <c r="Y75" s="43"/>
      <c r="Z75" s="43"/>
      <c r="AA75" s="43"/>
      <c r="AB75" s="43">
        <v>29.7</v>
      </c>
      <c r="AC75" s="43">
        <v>29.7</v>
      </c>
      <c r="AD75" s="43">
        <v>29.7</v>
      </c>
      <c r="AE75" s="43">
        <v>29.7</v>
      </c>
      <c r="AF75" s="43">
        <v>29.7</v>
      </c>
      <c r="AG75" s="75">
        <v>42.5</v>
      </c>
      <c r="AH75" s="46">
        <f t="shared" ref="AH75:AH138" si="24">MAX(B75:AF75)</f>
        <v>31.4</v>
      </c>
      <c r="AI75" s="47">
        <f t="shared" ref="AI75:AI138" si="25">MIN(B75:AF75)</f>
        <v>29.7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22.3</v>
      </c>
      <c r="V76" s="43">
        <v>22.3</v>
      </c>
      <c r="W76" s="43">
        <v>22.3</v>
      </c>
      <c r="X76" s="43"/>
      <c r="Y76" s="43"/>
      <c r="Z76" s="43"/>
      <c r="AA76" s="43"/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24"/>
        <v>22.3</v>
      </c>
      <c r="AI76" s="47">
        <f t="shared" si="25"/>
        <v>22.3</v>
      </c>
      <c r="AK76" s="49"/>
    </row>
    <row r="77" spans="1:88" ht="15.75" thickBot="1" x14ac:dyDescent="0.3">
      <c r="A77" s="76" t="s">
        <v>96</v>
      </c>
      <c r="B77" s="77">
        <v>12.5</v>
      </c>
      <c r="C77" s="77">
        <v>12.5</v>
      </c>
      <c r="D77" s="77">
        <v>12.5</v>
      </c>
      <c r="E77" s="77">
        <v>12.4</v>
      </c>
      <c r="F77" s="77">
        <v>12.4</v>
      </c>
      <c r="G77" s="77">
        <v>12.4</v>
      </c>
      <c r="H77" s="77">
        <v>12.4</v>
      </c>
      <c r="I77" s="77">
        <v>12.4</v>
      </c>
      <c r="J77" s="77">
        <v>12.4</v>
      </c>
      <c r="K77" s="77">
        <v>12.4</v>
      </c>
      <c r="L77" s="77">
        <v>12.4</v>
      </c>
      <c r="M77" s="77">
        <v>12.4</v>
      </c>
      <c r="N77" s="77">
        <v>12.4</v>
      </c>
      <c r="O77" s="77">
        <v>9.4</v>
      </c>
      <c r="P77" s="77">
        <v>9.4</v>
      </c>
      <c r="Q77" s="77">
        <v>9.4</v>
      </c>
      <c r="R77" s="77">
        <v>9.4</v>
      </c>
      <c r="S77" s="77">
        <v>9.4</v>
      </c>
      <c r="T77" s="77">
        <v>10.5</v>
      </c>
      <c r="U77" s="77">
        <v>10.5</v>
      </c>
      <c r="V77" s="77">
        <v>10.5</v>
      </c>
      <c r="W77" s="77">
        <v>10.5</v>
      </c>
      <c r="X77" s="77"/>
      <c r="Y77" s="77"/>
      <c r="Z77" s="77"/>
      <c r="AA77" s="77"/>
      <c r="AB77" s="77">
        <v>10.5</v>
      </c>
      <c r="AC77" s="77">
        <v>10.5</v>
      </c>
      <c r="AD77" s="77">
        <v>10.5</v>
      </c>
      <c r="AE77" s="77">
        <v>10.5</v>
      </c>
      <c r="AF77" s="77">
        <v>10.5</v>
      </c>
      <c r="AG77" s="78">
        <v>14.8</v>
      </c>
      <c r="AH77" s="46">
        <f t="shared" si="24"/>
        <v>12.5</v>
      </c>
      <c r="AI77" s="47">
        <f t="shared" si="25"/>
        <v>9.4</v>
      </c>
      <c r="AK77" s="49"/>
    </row>
    <row r="78" spans="1:88" ht="15.75" thickBot="1" x14ac:dyDescent="0.3">
      <c r="A78" s="79" t="s">
        <v>97</v>
      </c>
      <c r="B78" s="70">
        <f t="shared" ref="B78:M78" si="26">SUM(B72:B77)</f>
        <v>594.86999999999989</v>
      </c>
      <c r="C78" s="70">
        <f t="shared" si="26"/>
        <v>624.99999999999989</v>
      </c>
      <c r="D78" s="70">
        <f t="shared" si="26"/>
        <v>626.29999999999984</v>
      </c>
      <c r="E78" s="70">
        <f t="shared" si="26"/>
        <v>551.59999999999991</v>
      </c>
      <c r="F78" s="70">
        <f t="shared" si="26"/>
        <v>625.49999999999989</v>
      </c>
      <c r="G78" s="70">
        <f t="shared" si="26"/>
        <v>625.39999999999986</v>
      </c>
      <c r="H78" s="70">
        <f t="shared" si="26"/>
        <v>625.39999999999986</v>
      </c>
      <c r="I78" s="70">
        <f t="shared" si="26"/>
        <v>625.39999999999986</v>
      </c>
      <c r="J78" s="70">
        <f t="shared" si="26"/>
        <v>625.29999999999995</v>
      </c>
      <c r="K78" s="70">
        <f t="shared" si="26"/>
        <v>625.29999999999995</v>
      </c>
      <c r="L78" s="70">
        <f t="shared" si="26"/>
        <v>625.29999999999995</v>
      </c>
      <c r="M78" s="70">
        <f t="shared" si="26"/>
        <v>625.29999999999995</v>
      </c>
      <c r="N78" s="70">
        <f t="shared" ref="N78:AG78" si="27">SUM(N72:N77)</f>
        <v>570.09999999999991</v>
      </c>
      <c r="O78" s="70">
        <f t="shared" si="27"/>
        <v>573.69999999999993</v>
      </c>
      <c r="P78" s="70">
        <f t="shared" si="27"/>
        <v>320.79999999999995</v>
      </c>
      <c r="Q78" s="70">
        <f t="shared" si="27"/>
        <v>519.70000000000005</v>
      </c>
      <c r="R78" s="70">
        <f t="shared" ref="R78:T78" si="28">SUM(R72:R77)</f>
        <v>519.70000000000005</v>
      </c>
      <c r="S78" s="70">
        <f t="shared" si="28"/>
        <v>625.69999999999993</v>
      </c>
      <c r="T78" s="70">
        <f t="shared" si="28"/>
        <v>625.9</v>
      </c>
      <c r="U78" s="70">
        <f t="shared" ref="U78:V78" si="29">SUM(U72:U77)</f>
        <v>626.19999999999993</v>
      </c>
      <c r="V78" s="70">
        <f t="shared" si="29"/>
        <v>624.6</v>
      </c>
      <c r="W78" s="70">
        <f t="shared" ref="W78" si="30">SUM(W72:W77)</f>
        <v>629.20000000000005</v>
      </c>
      <c r="X78" s="70">
        <f t="shared" si="27"/>
        <v>0</v>
      </c>
      <c r="Y78" s="70">
        <f t="shared" si="27"/>
        <v>0</v>
      </c>
      <c r="Z78" s="70">
        <f t="shared" si="27"/>
        <v>0</v>
      </c>
      <c r="AA78" s="70">
        <f t="shared" si="27"/>
        <v>0</v>
      </c>
      <c r="AB78" s="70">
        <v>629.20000000000005</v>
      </c>
      <c r="AC78" s="70">
        <v>629.20000000000005</v>
      </c>
      <c r="AD78" s="70">
        <v>629.20000000000005</v>
      </c>
      <c r="AE78" s="70">
        <v>629.20000000000005</v>
      </c>
      <c r="AF78" s="70">
        <v>629.20000000000005</v>
      </c>
      <c r="AG78" s="80">
        <f t="shared" si="27"/>
        <v>706.4</v>
      </c>
      <c r="AH78" s="46">
        <f t="shared" si="24"/>
        <v>629.20000000000005</v>
      </c>
      <c r="AI78" s="47">
        <f t="shared" si="25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96.1</v>
      </c>
      <c r="C79" s="44">
        <v>96.1</v>
      </c>
      <c r="D79" s="44">
        <v>96.1</v>
      </c>
      <c r="E79" s="44">
        <v>96.1</v>
      </c>
      <c r="F79" s="44">
        <v>96.1</v>
      </c>
      <c r="G79" s="44">
        <v>96.1</v>
      </c>
      <c r="H79" s="44">
        <v>96.1</v>
      </c>
      <c r="I79" s="44">
        <v>96.1</v>
      </c>
      <c r="J79" s="44">
        <v>96.1</v>
      </c>
      <c r="K79" s="44">
        <v>96.1</v>
      </c>
      <c r="L79" s="44">
        <v>96.1</v>
      </c>
      <c r="M79" s="44">
        <v>96.1</v>
      </c>
      <c r="N79" s="44">
        <v>96.1</v>
      </c>
      <c r="O79" s="44">
        <v>96.1</v>
      </c>
      <c r="P79" s="44">
        <v>96.1</v>
      </c>
      <c r="Q79" s="44">
        <v>96.1</v>
      </c>
      <c r="R79" s="44">
        <v>96.1</v>
      </c>
      <c r="S79" s="44">
        <v>96.1</v>
      </c>
      <c r="T79" s="44">
        <v>96.1</v>
      </c>
      <c r="U79" s="44">
        <v>96.1</v>
      </c>
      <c r="V79" s="44">
        <v>96.1</v>
      </c>
      <c r="W79" s="44">
        <v>96.1</v>
      </c>
      <c r="X79" s="44"/>
      <c r="Y79" s="44"/>
      <c r="Z79" s="44"/>
      <c r="AA79" s="44"/>
      <c r="AB79" s="44">
        <v>96.1</v>
      </c>
      <c r="AC79" s="44">
        <v>96.1</v>
      </c>
      <c r="AD79" s="44">
        <v>96.1</v>
      </c>
      <c r="AE79" s="44">
        <v>96.1</v>
      </c>
      <c r="AF79" s="44">
        <v>96.1</v>
      </c>
      <c r="AG79" s="61">
        <v>144</v>
      </c>
      <c r="AH79" s="46">
        <f t="shared" si="24"/>
        <v>96.1</v>
      </c>
      <c r="AI79" s="47">
        <f t="shared" si="25"/>
        <v>96.1</v>
      </c>
      <c r="AK79" s="49"/>
      <c r="AY79" s="1" t="s">
        <v>99</v>
      </c>
      <c r="AZ79" s="82">
        <f>ROUND(C97,0)</f>
        <v>-614</v>
      </c>
      <c r="BA79" s="81">
        <f t="shared" ref="BA79:BD83" si="31">D97</f>
        <v>-608.29999999999995</v>
      </c>
      <c r="BB79" s="81">
        <f t="shared" si="31"/>
        <v>-546.1</v>
      </c>
      <c r="BC79" s="81">
        <f t="shared" si="31"/>
        <v>-629.6</v>
      </c>
      <c r="BD79" s="81">
        <f t="shared" si="31"/>
        <v>-691</v>
      </c>
      <c r="BE79" s="82">
        <f>I97</f>
        <v>-633</v>
      </c>
      <c r="BF79" s="82">
        <f>K97</f>
        <v>-539</v>
      </c>
      <c r="BG79" s="82">
        <f t="shared" ref="BG79:BP83" si="32">M97</f>
        <v>-485</v>
      </c>
      <c r="BH79" s="82">
        <f t="shared" si="32"/>
        <v>-457</v>
      </c>
      <c r="BI79" s="82">
        <f t="shared" si="32"/>
        <v>-437.6</v>
      </c>
      <c r="BJ79" s="82">
        <f t="shared" si="32"/>
        <v>-437.6</v>
      </c>
      <c r="BK79" s="82">
        <f t="shared" si="32"/>
        <v>-373</v>
      </c>
      <c r="BL79" s="82">
        <f t="shared" si="32"/>
        <v>-470</v>
      </c>
      <c r="BM79" s="82">
        <f t="shared" si="32"/>
        <v>-358</v>
      </c>
      <c r="BN79" s="82">
        <f t="shared" si="32"/>
        <v>-354</v>
      </c>
      <c r="BO79" s="82">
        <f t="shared" si="32"/>
        <v>-386</v>
      </c>
      <c r="BP79" s="82">
        <f t="shared" si="32"/>
        <v>-424</v>
      </c>
      <c r="BQ79" s="82">
        <f>X97</f>
        <v>0</v>
      </c>
      <c r="BR79" s="82">
        <f>Z97</f>
        <v>0</v>
      </c>
      <c r="BS79" s="81">
        <f>AB97</f>
        <v>-370</v>
      </c>
      <c r="BT79" s="81">
        <f t="shared" ref="BT79:BV83" si="33">AD97</f>
        <v>-480</v>
      </c>
      <c r="BU79" s="81">
        <f t="shared" si="33"/>
        <v>-410</v>
      </c>
      <c r="BV79" s="81">
        <f t="shared" si="33"/>
        <v>-480</v>
      </c>
      <c r="BW79" s="81">
        <f>B97</f>
        <v>-590.4</v>
      </c>
    </row>
    <row r="80" spans="1:88" x14ac:dyDescent="0.25">
      <c r="A80" s="63" t="s">
        <v>100</v>
      </c>
      <c r="B80" s="43">
        <v>54.2</v>
      </c>
      <c r="C80" s="43">
        <v>53.9</v>
      </c>
      <c r="D80" s="43">
        <v>53.9</v>
      </c>
      <c r="E80" s="43">
        <v>53.9</v>
      </c>
      <c r="F80" s="43">
        <v>68.8</v>
      </c>
      <c r="G80" s="43">
        <v>54.8</v>
      </c>
      <c r="H80" s="43">
        <v>54.8</v>
      </c>
      <c r="I80" s="43">
        <v>54.8</v>
      </c>
      <c r="J80" s="43">
        <v>54.8</v>
      </c>
      <c r="K80" s="43">
        <v>54.8</v>
      </c>
      <c r="L80" s="43">
        <v>54.8</v>
      </c>
      <c r="M80" s="43">
        <v>54.8</v>
      </c>
      <c r="N80" s="43">
        <v>54.8</v>
      </c>
      <c r="O80" s="43">
        <v>54.8</v>
      </c>
      <c r="P80" s="43">
        <v>54.8</v>
      </c>
      <c r="Q80" s="43">
        <v>63</v>
      </c>
      <c r="R80" s="43">
        <v>69</v>
      </c>
      <c r="S80" s="43">
        <v>69</v>
      </c>
      <c r="T80" s="43">
        <v>69</v>
      </c>
      <c r="U80" s="43">
        <v>69</v>
      </c>
      <c r="V80" s="43">
        <v>69</v>
      </c>
      <c r="W80" s="43">
        <v>57</v>
      </c>
      <c r="X80" s="43"/>
      <c r="Y80" s="43"/>
      <c r="Z80" s="43"/>
      <c r="AA80" s="43"/>
      <c r="AB80" s="44">
        <v>57</v>
      </c>
      <c r="AC80" s="44">
        <v>57</v>
      </c>
      <c r="AD80" s="44">
        <v>57</v>
      </c>
      <c r="AE80" s="44">
        <v>57</v>
      </c>
      <c r="AF80" s="44">
        <v>57</v>
      </c>
      <c r="AG80" s="64">
        <v>70</v>
      </c>
      <c r="AH80" s="46">
        <f t="shared" si="24"/>
        <v>69</v>
      </c>
      <c r="AI80" s="47">
        <f t="shared" si="25"/>
        <v>53.9</v>
      </c>
      <c r="AK80" s="49"/>
      <c r="AY80" s="1" t="s">
        <v>101</v>
      </c>
      <c r="AZ80" s="82">
        <f>ROUND(C98,0)</f>
        <v>20</v>
      </c>
      <c r="BA80" s="81">
        <f t="shared" si="31"/>
        <v>19.100000000000001</v>
      </c>
      <c r="BB80" s="81">
        <f t="shared" si="31"/>
        <v>18.2</v>
      </c>
      <c r="BC80" s="81">
        <f t="shared" si="31"/>
        <v>17.5</v>
      </c>
      <c r="BD80" s="81">
        <f t="shared" si="31"/>
        <v>16.7</v>
      </c>
      <c r="BE80" s="82">
        <f>I98</f>
        <v>15.8</v>
      </c>
      <c r="BF80" s="82">
        <f>K98</f>
        <v>32</v>
      </c>
      <c r="BG80" s="82">
        <f t="shared" si="32"/>
        <v>36.6</v>
      </c>
      <c r="BH80" s="82">
        <f t="shared" si="32"/>
        <v>19.399999999999999</v>
      </c>
      <c r="BI80" s="82">
        <f t="shared" si="32"/>
        <v>19.5</v>
      </c>
      <c r="BJ80" s="82">
        <f t="shared" si="32"/>
        <v>19.5</v>
      </c>
      <c r="BK80" s="82">
        <f t="shared" si="32"/>
        <v>23.7</v>
      </c>
      <c r="BL80" s="82">
        <f t="shared" si="32"/>
        <v>4.5999999999999996</v>
      </c>
      <c r="BM80" s="82">
        <f t="shared" si="32"/>
        <v>4.5999999999999996</v>
      </c>
      <c r="BN80" s="82">
        <f t="shared" si="32"/>
        <v>5.2</v>
      </c>
      <c r="BO80" s="82">
        <f t="shared" si="32"/>
        <v>4.2</v>
      </c>
      <c r="BP80" s="82">
        <f t="shared" si="32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33"/>
        <v>0</v>
      </c>
      <c r="BU80" s="81">
        <f t="shared" si="33"/>
        <v>0</v>
      </c>
      <c r="BV80" s="81">
        <f t="shared" si="33"/>
        <v>0</v>
      </c>
      <c r="BW80" s="81">
        <f>B98</f>
        <v>18.399999999999999</v>
      </c>
    </row>
    <row r="81" spans="1:75" x14ac:dyDescent="0.25">
      <c r="A81" s="63" t="s">
        <v>102</v>
      </c>
      <c r="B81" s="43">
        <v>71</v>
      </c>
      <c r="C81" s="43">
        <v>71.099999999999994</v>
      </c>
      <c r="D81" s="43">
        <v>70.599999999999994</v>
      </c>
      <c r="E81" s="43">
        <v>71</v>
      </c>
      <c r="F81" s="43">
        <v>71</v>
      </c>
      <c r="G81" s="43">
        <v>52.7</v>
      </c>
      <c r="H81" s="43">
        <v>52.7</v>
      </c>
      <c r="I81" s="43">
        <v>52.7</v>
      </c>
      <c r="J81" s="43">
        <v>52.7</v>
      </c>
      <c r="K81" s="43">
        <v>52.7</v>
      </c>
      <c r="L81" s="43">
        <v>52.7</v>
      </c>
      <c r="M81" s="43">
        <v>52.7</v>
      </c>
      <c r="N81" s="43">
        <v>52.7</v>
      </c>
      <c r="O81" s="43">
        <v>52.7</v>
      </c>
      <c r="P81" s="43">
        <v>52.7</v>
      </c>
      <c r="Q81" s="43">
        <v>67</v>
      </c>
      <c r="R81" s="43">
        <v>67</v>
      </c>
      <c r="S81" s="43">
        <v>67</v>
      </c>
      <c r="T81" s="43">
        <v>69</v>
      </c>
      <c r="U81" s="43">
        <v>69</v>
      </c>
      <c r="V81" s="43">
        <v>69</v>
      </c>
      <c r="W81" s="43">
        <v>66.5</v>
      </c>
      <c r="X81" s="43"/>
      <c r="Y81" s="43"/>
      <c r="Z81" s="43"/>
      <c r="AA81" s="43"/>
      <c r="AB81" s="44">
        <v>66.5</v>
      </c>
      <c r="AC81" s="44">
        <v>66.5</v>
      </c>
      <c r="AD81" s="44">
        <v>66.5</v>
      </c>
      <c r="AE81" s="44">
        <v>66.5</v>
      </c>
      <c r="AF81" s="44">
        <v>66.5</v>
      </c>
      <c r="AG81" s="64">
        <v>69</v>
      </c>
      <c r="AH81" s="46">
        <f t="shared" si="24"/>
        <v>71.099999999999994</v>
      </c>
      <c r="AI81" s="47">
        <f t="shared" si="25"/>
        <v>52.7</v>
      </c>
      <c r="AK81" s="49"/>
      <c r="AL81" s="83"/>
      <c r="AO81" s="83"/>
      <c r="AY81" s="1" t="s">
        <v>103</v>
      </c>
      <c r="AZ81" s="82">
        <f>ROUND(C99,0)</f>
        <v>5</v>
      </c>
      <c r="BA81" s="81">
        <f t="shared" si="31"/>
        <v>20</v>
      </c>
      <c r="BB81" s="81">
        <f t="shared" si="31"/>
        <v>18.899999999999999</v>
      </c>
      <c r="BC81" s="81">
        <f t="shared" si="31"/>
        <v>18.600000000000001</v>
      </c>
      <c r="BD81" s="81">
        <f t="shared" si="31"/>
        <v>17.8</v>
      </c>
      <c r="BE81" s="82">
        <f>I99</f>
        <v>17.3</v>
      </c>
      <c r="BF81" s="82">
        <f>K99</f>
        <v>18.100000000000001</v>
      </c>
      <c r="BG81" s="82">
        <f t="shared" si="32"/>
        <v>15.4</v>
      </c>
      <c r="BH81" s="82">
        <f t="shared" si="32"/>
        <v>52</v>
      </c>
      <c r="BI81" s="82">
        <f t="shared" si="32"/>
        <v>55.1</v>
      </c>
      <c r="BJ81" s="82">
        <f t="shared" si="32"/>
        <v>55.1</v>
      </c>
      <c r="BK81" s="82">
        <f t="shared" si="32"/>
        <v>57.1</v>
      </c>
      <c r="BL81" s="82">
        <f t="shared" si="32"/>
        <v>60.8</v>
      </c>
      <c r="BM81" s="82">
        <f t="shared" si="32"/>
        <v>60.8</v>
      </c>
      <c r="BN81" s="82">
        <f t="shared" si="32"/>
        <v>60</v>
      </c>
      <c r="BO81" s="82">
        <f t="shared" si="32"/>
        <v>62.1</v>
      </c>
      <c r="BP81" s="82">
        <f t="shared" si="32"/>
        <v>64</v>
      </c>
      <c r="BQ81" s="82">
        <f>X99</f>
        <v>0</v>
      </c>
      <c r="BR81" s="82">
        <f>Z99</f>
        <v>0</v>
      </c>
      <c r="BS81" s="81">
        <f>AB99</f>
        <v>72</v>
      </c>
      <c r="BT81" s="81">
        <f t="shared" si="33"/>
        <v>72</v>
      </c>
      <c r="BU81" s="81">
        <f t="shared" si="33"/>
        <v>75</v>
      </c>
      <c r="BV81" s="81">
        <f t="shared" si="33"/>
        <v>75</v>
      </c>
      <c r="BW81" s="81">
        <f>B99</f>
        <v>19.600000000000001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/>
      <c r="Y82" s="43"/>
      <c r="Z82" s="43"/>
      <c r="AA82" s="43"/>
      <c r="AB82" s="44">
        <v>58</v>
      </c>
      <c r="AC82" s="44">
        <v>58</v>
      </c>
      <c r="AD82" s="44">
        <v>58</v>
      </c>
      <c r="AE82" s="44">
        <v>58</v>
      </c>
      <c r="AF82" s="44">
        <v>58</v>
      </c>
      <c r="AG82" s="64">
        <v>60</v>
      </c>
      <c r="AH82" s="46">
        <f t="shared" si="24"/>
        <v>58</v>
      </c>
      <c r="AI82" s="47">
        <f t="shared" si="25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19</v>
      </c>
      <c r="BA82" s="81">
        <f t="shared" si="31"/>
        <v>18.100000000000001</v>
      </c>
      <c r="BB82" s="81">
        <f t="shared" si="31"/>
        <v>18</v>
      </c>
      <c r="BC82" s="81">
        <f t="shared" si="31"/>
        <v>18.600000000000001</v>
      </c>
      <c r="BD82" s="81">
        <f t="shared" si="31"/>
        <v>0</v>
      </c>
      <c r="BE82" s="82">
        <f>I100</f>
        <v>0</v>
      </c>
      <c r="BF82" s="82">
        <f>K100</f>
        <v>0</v>
      </c>
      <c r="BG82" s="82">
        <f t="shared" si="32"/>
        <v>0</v>
      </c>
      <c r="BH82" s="82">
        <f t="shared" si="32"/>
        <v>0</v>
      </c>
      <c r="BI82" s="82">
        <f t="shared" si="32"/>
        <v>0</v>
      </c>
      <c r="BJ82" s="82">
        <f t="shared" si="32"/>
        <v>0</v>
      </c>
      <c r="BK82" s="82">
        <f t="shared" si="32"/>
        <v>0</v>
      </c>
      <c r="BL82" s="82">
        <f t="shared" si="32"/>
        <v>0</v>
      </c>
      <c r="BM82" s="82">
        <f t="shared" si="32"/>
        <v>0</v>
      </c>
      <c r="BN82" s="82">
        <f t="shared" si="32"/>
        <v>0</v>
      </c>
      <c r="BO82" s="82">
        <f t="shared" si="32"/>
        <v>15.9</v>
      </c>
      <c r="BP82" s="82">
        <f t="shared" si="32"/>
        <v>18</v>
      </c>
      <c r="BQ82" s="82">
        <f>X100</f>
        <v>0</v>
      </c>
      <c r="BR82" s="82">
        <f>Z100</f>
        <v>0</v>
      </c>
      <c r="BS82" s="81">
        <f>AB100</f>
        <v>19</v>
      </c>
      <c r="BT82" s="81">
        <f t="shared" si="33"/>
        <v>19</v>
      </c>
      <c r="BU82" s="81">
        <f t="shared" si="33"/>
        <v>20</v>
      </c>
      <c r="BV82" s="81">
        <f t="shared" si="33"/>
        <v>20</v>
      </c>
      <c r="BW82" s="81">
        <f>B100</f>
        <v>19.899999999999999</v>
      </c>
    </row>
    <row r="83" spans="1:75" x14ac:dyDescent="0.25">
      <c r="A83" s="63" t="s">
        <v>106</v>
      </c>
      <c r="B83" s="44">
        <v>15</v>
      </c>
      <c r="C83" s="44">
        <v>14.8</v>
      </c>
      <c r="D83" s="44">
        <v>14.9</v>
      </c>
      <c r="E83" s="44">
        <v>14.9</v>
      </c>
      <c r="F83" s="44">
        <v>14.9</v>
      </c>
      <c r="G83" s="44">
        <v>14.9</v>
      </c>
      <c r="H83" s="44">
        <v>14.9</v>
      </c>
      <c r="I83" s="44">
        <v>14.9</v>
      </c>
      <c r="J83" s="44">
        <v>14.9</v>
      </c>
      <c r="K83" s="44">
        <v>14.9</v>
      </c>
      <c r="L83" s="44">
        <v>14.9</v>
      </c>
      <c r="M83" s="44">
        <v>14.9</v>
      </c>
      <c r="N83" s="44">
        <v>14.9</v>
      </c>
      <c r="O83" s="44">
        <v>14.9</v>
      </c>
      <c r="P83" s="44">
        <v>14.9</v>
      </c>
      <c r="Q83" s="44">
        <v>14.9</v>
      </c>
      <c r="R83" s="44">
        <v>15</v>
      </c>
      <c r="S83" s="44">
        <v>15</v>
      </c>
      <c r="T83" s="44">
        <v>15</v>
      </c>
      <c r="U83" s="44">
        <v>15</v>
      </c>
      <c r="V83" s="44">
        <v>15</v>
      </c>
      <c r="W83" s="44">
        <v>15</v>
      </c>
      <c r="X83" s="43"/>
      <c r="Y83" s="43"/>
      <c r="Z83" s="43"/>
      <c r="AA83" s="43"/>
      <c r="AB83" s="44">
        <v>15</v>
      </c>
      <c r="AC83" s="44">
        <v>15</v>
      </c>
      <c r="AD83" s="44">
        <v>15</v>
      </c>
      <c r="AE83" s="44">
        <v>15</v>
      </c>
      <c r="AF83" s="44">
        <v>15</v>
      </c>
      <c r="AG83" s="64">
        <v>30</v>
      </c>
      <c r="AH83" s="46">
        <f t="shared" si="24"/>
        <v>15</v>
      </c>
      <c r="AI83" s="47">
        <f t="shared" si="25"/>
        <v>14.8</v>
      </c>
      <c r="AK83" s="49"/>
      <c r="AY83" s="1" t="s">
        <v>107</v>
      </c>
      <c r="AZ83" s="82">
        <f>ROUND(C101,0)</f>
        <v>0</v>
      </c>
      <c r="BA83" s="81">
        <f t="shared" si="31"/>
        <v>0</v>
      </c>
      <c r="BB83" s="81">
        <f t="shared" si="31"/>
        <v>0</v>
      </c>
      <c r="BC83" s="81">
        <f t="shared" si="31"/>
        <v>0</v>
      </c>
      <c r="BD83" s="81">
        <f t="shared" si="31"/>
        <v>60.8</v>
      </c>
      <c r="BE83" s="82">
        <f>I101</f>
        <v>53.9</v>
      </c>
      <c r="BF83" s="82">
        <f>K101</f>
        <v>47.2</v>
      </c>
      <c r="BG83" s="82">
        <f t="shared" si="32"/>
        <v>55.6</v>
      </c>
      <c r="BH83" s="82">
        <f t="shared" si="32"/>
        <v>54.2</v>
      </c>
      <c r="BI83" s="82">
        <f t="shared" si="32"/>
        <v>57.3</v>
      </c>
      <c r="BJ83" s="82">
        <f t="shared" si="32"/>
        <v>57.3</v>
      </c>
      <c r="BK83" s="82">
        <f t="shared" si="32"/>
        <v>61.8</v>
      </c>
      <c r="BL83" s="82">
        <f t="shared" si="32"/>
        <v>63</v>
      </c>
      <c r="BM83" s="82">
        <f t="shared" si="32"/>
        <v>63</v>
      </c>
      <c r="BN83" s="82">
        <f t="shared" si="32"/>
        <v>64</v>
      </c>
      <c r="BO83" s="82">
        <f t="shared" si="32"/>
        <v>65.2</v>
      </c>
      <c r="BP83" s="82">
        <f t="shared" si="32"/>
        <v>67.5</v>
      </c>
      <c r="BQ83" s="82">
        <f>X101</f>
        <v>0</v>
      </c>
      <c r="BR83" s="82">
        <f>Z101</f>
        <v>0</v>
      </c>
      <c r="BS83" s="81">
        <f>AB101</f>
        <v>59</v>
      </c>
      <c r="BT83" s="81">
        <f t="shared" si="33"/>
        <v>59</v>
      </c>
      <c r="BU83" s="81">
        <f t="shared" si="33"/>
        <v>0</v>
      </c>
      <c r="BV83" s="81">
        <f t="shared" si="33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13</v>
      </c>
      <c r="O84" s="44">
        <v>15</v>
      </c>
      <c r="P84" s="44">
        <v>15</v>
      </c>
      <c r="Q84" s="44">
        <v>15</v>
      </c>
      <c r="R84" s="44">
        <v>15.5</v>
      </c>
      <c r="S84" s="44">
        <v>15.5</v>
      </c>
      <c r="T84" s="44">
        <v>10.7</v>
      </c>
      <c r="U84" s="44">
        <v>2.5</v>
      </c>
      <c r="V84" s="44">
        <v>1.6</v>
      </c>
      <c r="W84" s="44">
        <v>0.4</v>
      </c>
      <c r="X84" s="43"/>
      <c r="Y84" s="43"/>
      <c r="Z84" s="43"/>
      <c r="AA84" s="43"/>
      <c r="AB84" s="43">
        <v>0.4</v>
      </c>
      <c r="AC84" s="43">
        <v>0.4</v>
      </c>
      <c r="AD84" s="43">
        <v>0.4</v>
      </c>
      <c r="AE84" s="43">
        <v>0.4</v>
      </c>
      <c r="AF84" s="43">
        <v>0.4</v>
      </c>
      <c r="AG84" s="64">
        <v>25</v>
      </c>
      <c r="AH84" s="46">
        <f t="shared" si="24"/>
        <v>15.5</v>
      </c>
      <c r="AI84" s="47">
        <f t="shared" si="25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4">M107</f>
        <v>0</v>
      </c>
      <c r="BH84" s="82">
        <f t="shared" si="34"/>
        <v>0</v>
      </c>
      <c r="BI84" s="82">
        <f t="shared" si="34"/>
        <v>0</v>
      </c>
      <c r="BJ84" s="82">
        <f t="shared" si="34"/>
        <v>0</v>
      </c>
      <c r="BK84" s="82">
        <f t="shared" si="34"/>
        <v>0</v>
      </c>
      <c r="BL84" s="82">
        <f t="shared" si="34"/>
        <v>0</v>
      </c>
      <c r="BM84" s="82">
        <f t="shared" si="34"/>
        <v>0</v>
      </c>
      <c r="BN84" s="82">
        <f t="shared" si="34"/>
        <v>0</v>
      </c>
      <c r="BO84" s="82">
        <f t="shared" si="34"/>
        <v>0</v>
      </c>
      <c r="BP84" s="82">
        <f t="shared" si="34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11.9</v>
      </c>
      <c r="C85" s="43">
        <v>11.9</v>
      </c>
      <c r="D85" s="43">
        <v>11.9</v>
      </c>
      <c r="E85" s="43">
        <v>11.9</v>
      </c>
      <c r="F85" s="43">
        <v>11.9</v>
      </c>
      <c r="G85" s="43">
        <v>11.9</v>
      </c>
      <c r="H85" s="43">
        <v>11.9</v>
      </c>
      <c r="I85" s="43">
        <v>11.9</v>
      </c>
      <c r="J85" s="43">
        <v>11.9</v>
      </c>
      <c r="K85" s="43">
        <v>11.9</v>
      </c>
      <c r="L85" s="43">
        <v>11.9</v>
      </c>
      <c r="M85" s="43">
        <v>11.9</v>
      </c>
      <c r="N85" s="43">
        <v>11.9</v>
      </c>
      <c r="O85" s="43">
        <v>11.9</v>
      </c>
      <c r="P85" s="43">
        <v>11.9</v>
      </c>
      <c r="Q85" s="43">
        <v>11.9</v>
      </c>
      <c r="R85" s="43">
        <v>11.9</v>
      </c>
      <c r="S85" s="43">
        <v>11.9</v>
      </c>
      <c r="T85" s="43">
        <v>12.7</v>
      </c>
      <c r="U85" s="43">
        <v>13.2</v>
      </c>
      <c r="V85" s="43">
        <v>13.2</v>
      </c>
      <c r="W85" s="43">
        <v>12.9</v>
      </c>
      <c r="X85" s="43"/>
      <c r="Y85" s="43"/>
      <c r="Z85" s="43"/>
      <c r="AA85" s="43"/>
      <c r="AB85" s="43">
        <v>12.9</v>
      </c>
      <c r="AC85" s="43">
        <v>12.9</v>
      </c>
      <c r="AD85" s="43">
        <v>12.9</v>
      </c>
      <c r="AE85" s="43">
        <v>12.9</v>
      </c>
      <c r="AF85" s="43">
        <v>12.9</v>
      </c>
      <c r="AG85" s="64">
        <v>24</v>
      </c>
      <c r="AH85" s="46">
        <f t="shared" si="24"/>
        <v>13.2</v>
      </c>
      <c r="AI85" s="47">
        <f t="shared" si="25"/>
        <v>11.9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/>
      <c r="Y86" s="43"/>
      <c r="Z86" s="43"/>
      <c r="AA86" s="43"/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4"/>
        <v>0</v>
      </c>
      <c r="AI86" s="47">
        <f t="shared" si="25"/>
        <v>0</v>
      </c>
      <c r="AK86" s="49"/>
      <c r="AZ86" s="82">
        <f t="shared" ref="AZ86:BW91" si="35">VALUE(AZ79)</f>
        <v>-614</v>
      </c>
      <c r="BA86" s="82">
        <f t="shared" si="35"/>
        <v>-608.29999999999995</v>
      </c>
      <c r="BB86" s="82">
        <f t="shared" si="35"/>
        <v>-546.1</v>
      </c>
      <c r="BC86" s="82">
        <f t="shared" si="35"/>
        <v>-629.6</v>
      </c>
      <c r="BD86" s="82">
        <f t="shared" si="35"/>
        <v>-691</v>
      </c>
      <c r="BE86" s="82">
        <f t="shared" si="35"/>
        <v>-633</v>
      </c>
      <c r="BF86" s="82">
        <f t="shared" si="35"/>
        <v>-539</v>
      </c>
      <c r="BG86" s="82">
        <f t="shared" si="35"/>
        <v>-485</v>
      </c>
      <c r="BH86" s="82">
        <f t="shared" si="35"/>
        <v>-457</v>
      </c>
      <c r="BI86" s="82">
        <f t="shared" si="35"/>
        <v>-437.6</v>
      </c>
      <c r="BJ86" s="82">
        <f t="shared" si="35"/>
        <v>-437.6</v>
      </c>
      <c r="BK86" s="82">
        <f t="shared" si="35"/>
        <v>-373</v>
      </c>
      <c r="BL86" s="82">
        <f t="shared" si="35"/>
        <v>-470</v>
      </c>
      <c r="BM86" s="82">
        <f t="shared" si="35"/>
        <v>-358</v>
      </c>
      <c r="BN86" s="82">
        <f t="shared" si="35"/>
        <v>-354</v>
      </c>
      <c r="BO86" s="82">
        <f t="shared" si="35"/>
        <v>-386</v>
      </c>
      <c r="BP86" s="82">
        <f t="shared" si="35"/>
        <v>-424</v>
      </c>
      <c r="BQ86" s="82">
        <f t="shared" si="35"/>
        <v>0</v>
      </c>
      <c r="BR86" s="82">
        <f t="shared" si="35"/>
        <v>0</v>
      </c>
      <c r="BS86" s="82">
        <f t="shared" si="35"/>
        <v>-370</v>
      </c>
      <c r="BT86" s="82">
        <f t="shared" si="35"/>
        <v>-480</v>
      </c>
      <c r="BU86" s="82">
        <f t="shared" si="35"/>
        <v>-410</v>
      </c>
      <c r="BV86" s="82">
        <f t="shared" si="35"/>
        <v>-480</v>
      </c>
      <c r="BW86" s="82">
        <f t="shared" si="35"/>
        <v>-590.4</v>
      </c>
    </row>
    <row r="87" spans="1:75" x14ac:dyDescent="0.25">
      <c r="A87" s="63" t="s">
        <v>112</v>
      </c>
      <c r="B87" s="43">
        <v>9.9</v>
      </c>
      <c r="C87" s="43">
        <v>9.9</v>
      </c>
      <c r="D87" s="43">
        <v>10.1</v>
      </c>
      <c r="E87" s="43">
        <v>10.199999999999999</v>
      </c>
      <c r="F87" s="43">
        <v>10.199999999999999</v>
      </c>
      <c r="G87" s="43">
        <v>10.199999999999999</v>
      </c>
      <c r="H87" s="43">
        <v>10.199999999999999</v>
      </c>
      <c r="I87" s="43">
        <v>10.199999999999999</v>
      </c>
      <c r="J87" s="43">
        <v>10.199999999999999</v>
      </c>
      <c r="K87" s="43">
        <v>10.199999999999999</v>
      </c>
      <c r="L87" s="43">
        <v>10.199999999999999</v>
      </c>
      <c r="M87" s="43">
        <v>10.199999999999999</v>
      </c>
      <c r="N87" s="43">
        <v>10.199999999999999</v>
      </c>
      <c r="O87" s="43">
        <v>10.199999999999999</v>
      </c>
      <c r="P87" s="43">
        <v>10.199999999999999</v>
      </c>
      <c r="Q87" s="43">
        <v>10.199999999999999</v>
      </c>
      <c r="R87" s="43">
        <v>10.199999999999999</v>
      </c>
      <c r="S87" s="43">
        <v>10.199999999999999</v>
      </c>
      <c r="T87" s="43">
        <v>7.2</v>
      </c>
      <c r="U87" s="43">
        <v>8.4</v>
      </c>
      <c r="V87" s="43">
        <v>9.6999999999999993</v>
      </c>
      <c r="W87" s="43">
        <v>11.3</v>
      </c>
      <c r="X87" s="43"/>
      <c r="Y87" s="43"/>
      <c r="Z87" s="43"/>
      <c r="AA87" s="43"/>
      <c r="AB87" s="43">
        <v>11.3</v>
      </c>
      <c r="AC87" s="43">
        <v>11.3</v>
      </c>
      <c r="AD87" s="43">
        <v>11.3</v>
      </c>
      <c r="AE87" s="43">
        <v>11.3</v>
      </c>
      <c r="AF87" s="43">
        <v>11.3</v>
      </c>
      <c r="AG87" s="64">
        <v>14.1</v>
      </c>
      <c r="AH87" s="46">
        <f t="shared" si="24"/>
        <v>11.3</v>
      </c>
      <c r="AI87" s="47">
        <f t="shared" si="25"/>
        <v>7.2</v>
      </c>
      <c r="AK87" s="49"/>
      <c r="AZ87" s="82">
        <f t="shared" si="35"/>
        <v>20</v>
      </c>
      <c r="BA87" s="82">
        <f t="shared" si="35"/>
        <v>19.100000000000001</v>
      </c>
      <c r="BB87" s="82">
        <f t="shared" si="35"/>
        <v>18.2</v>
      </c>
      <c r="BC87" s="82">
        <f t="shared" si="35"/>
        <v>17.5</v>
      </c>
      <c r="BD87" s="82">
        <f t="shared" si="35"/>
        <v>16.7</v>
      </c>
      <c r="BE87" s="82">
        <f t="shared" si="35"/>
        <v>15.8</v>
      </c>
      <c r="BF87" s="82">
        <f t="shared" si="35"/>
        <v>32</v>
      </c>
      <c r="BG87" s="82">
        <f t="shared" si="35"/>
        <v>36.6</v>
      </c>
      <c r="BH87" s="82">
        <f t="shared" si="35"/>
        <v>19.399999999999999</v>
      </c>
      <c r="BI87" s="82">
        <f t="shared" si="35"/>
        <v>19.5</v>
      </c>
      <c r="BJ87" s="82">
        <f t="shared" si="35"/>
        <v>19.5</v>
      </c>
      <c r="BK87" s="82">
        <f t="shared" si="35"/>
        <v>23.7</v>
      </c>
      <c r="BL87" s="82">
        <f t="shared" si="35"/>
        <v>4.5999999999999996</v>
      </c>
      <c r="BM87" s="82">
        <f t="shared" si="35"/>
        <v>4.5999999999999996</v>
      </c>
      <c r="BN87" s="82">
        <f t="shared" si="35"/>
        <v>5.2</v>
      </c>
      <c r="BO87" s="82">
        <f t="shared" si="35"/>
        <v>4.2</v>
      </c>
      <c r="BP87" s="82">
        <f t="shared" si="35"/>
        <v>0</v>
      </c>
      <c r="BQ87" s="82">
        <f t="shared" si="35"/>
        <v>0</v>
      </c>
      <c r="BR87" s="82">
        <f t="shared" si="35"/>
        <v>0</v>
      </c>
      <c r="BS87" s="82">
        <f t="shared" si="35"/>
        <v>0</v>
      </c>
      <c r="BT87" s="82">
        <f t="shared" si="35"/>
        <v>0</v>
      </c>
      <c r="BU87" s="82">
        <f t="shared" si="35"/>
        <v>0</v>
      </c>
      <c r="BV87" s="82">
        <f t="shared" si="35"/>
        <v>0</v>
      </c>
      <c r="BW87" s="82">
        <f t="shared" si="35"/>
        <v>18.399999999999999</v>
      </c>
    </row>
    <row r="88" spans="1:75" x14ac:dyDescent="0.25">
      <c r="A88" s="84" t="s">
        <v>113</v>
      </c>
      <c r="B88" s="43">
        <v>13.77</v>
      </c>
      <c r="C88" s="43">
        <v>13.77</v>
      </c>
      <c r="D88" s="43">
        <v>13.4</v>
      </c>
      <c r="E88" s="43">
        <v>10.6</v>
      </c>
      <c r="F88" s="43">
        <v>10.6</v>
      </c>
      <c r="G88" s="43">
        <v>10.6</v>
      </c>
      <c r="H88" s="43">
        <v>10.6</v>
      </c>
      <c r="I88" s="43">
        <v>10.6</v>
      </c>
      <c r="J88" s="43">
        <v>10.6</v>
      </c>
      <c r="K88" s="43">
        <v>10.6</v>
      </c>
      <c r="L88" s="43">
        <v>10.6</v>
      </c>
      <c r="M88" s="43">
        <v>10.6</v>
      </c>
      <c r="N88" s="43">
        <v>10.6</v>
      </c>
      <c r="O88" s="43">
        <v>10.6</v>
      </c>
      <c r="P88" s="43">
        <v>10.6</v>
      </c>
      <c r="Q88" s="43">
        <v>10.6</v>
      </c>
      <c r="R88" s="43">
        <v>10.6</v>
      </c>
      <c r="S88" s="43">
        <v>10.6</v>
      </c>
      <c r="T88" s="43">
        <v>11.1</v>
      </c>
      <c r="U88" s="43">
        <v>11.4</v>
      </c>
      <c r="V88" s="43">
        <v>11.4</v>
      </c>
      <c r="W88" s="43">
        <v>11.4</v>
      </c>
      <c r="X88" s="43"/>
      <c r="Y88" s="43"/>
      <c r="Z88" s="43"/>
      <c r="AA88" s="43"/>
      <c r="AB88" s="43">
        <v>11.4</v>
      </c>
      <c r="AC88" s="43">
        <v>11.4</v>
      </c>
      <c r="AD88" s="43">
        <v>11.4</v>
      </c>
      <c r="AE88" s="43">
        <v>11.4</v>
      </c>
      <c r="AF88" s="43">
        <v>11.4</v>
      </c>
      <c r="AG88" s="64">
        <v>14</v>
      </c>
      <c r="AH88" s="46">
        <f t="shared" si="24"/>
        <v>13.77</v>
      </c>
      <c r="AI88" s="47">
        <f t="shared" si="25"/>
        <v>10.6</v>
      </c>
      <c r="AK88" s="49"/>
      <c r="AZ88" s="82">
        <f t="shared" si="35"/>
        <v>5</v>
      </c>
      <c r="BA88" s="82">
        <f t="shared" si="35"/>
        <v>20</v>
      </c>
      <c r="BB88" s="82">
        <f t="shared" si="35"/>
        <v>18.899999999999999</v>
      </c>
      <c r="BC88" s="82">
        <f t="shared" si="35"/>
        <v>18.600000000000001</v>
      </c>
      <c r="BD88" s="82">
        <f t="shared" si="35"/>
        <v>17.8</v>
      </c>
      <c r="BE88" s="82">
        <f t="shared" si="35"/>
        <v>17.3</v>
      </c>
      <c r="BF88" s="82">
        <f t="shared" si="35"/>
        <v>18.100000000000001</v>
      </c>
      <c r="BG88" s="82">
        <f t="shared" si="35"/>
        <v>15.4</v>
      </c>
      <c r="BH88" s="82">
        <f t="shared" si="35"/>
        <v>52</v>
      </c>
      <c r="BI88" s="82">
        <f t="shared" si="35"/>
        <v>55.1</v>
      </c>
      <c r="BJ88" s="82">
        <f t="shared" si="35"/>
        <v>55.1</v>
      </c>
      <c r="BK88" s="82">
        <f t="shared" si="35"/>
        <v>57.1</v>
      </c>
      <c r="BL88" s="82">
        <f t="shared" si="35"/>
        <v>60.8</v>
      </c>
      <c r="BM88" s="82">
        <f t="shared" si="35"/>
        <v>60.8</v>
      </c>
      <c r="BN88" s="82">
        <f t="shared" si="35"/>
        <v>60</v>
      </c>
      <c r="BO88" s="82">
        <f t="shared" si="35"/>
        <v>62.1</v>
      </c>
      <c r="BP88" s="82">
        <f t="shared" si="35"/>
        <v>64</v>
      </c>
      <c r="BQ88" s="82">
        <f t="shared" si="35"/>
        <v>0</v>
      </c>
      <c r="BR88" s="82">
        <f t="shared" si="35"/>
        <v>0</v>
      </c>
      <c r="BS88" s="82">
        <f t="shared" si="35"/>
        <v>72</v>
      </c>
      <c r="BT88" s="82">
        <f t="shared" si="35"/>
        <v>72</v>
      </c>
      <c r="BU88" s="82">
        <f t="shared" si="35"/>
        <v>75</v>
      </c>
      <c r="BV88" s="82">
        <f t="shared" si="35"/>
        <v>75</v>
      </c>
      <c r="BW88" s="82">
        <f t="shared" si="35"/>
        <v>19.600000000000001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</v>
      </c>
      <c r="F89" s="43">
        <v>9</v>
      </c>
      <c r="G89" s="43">
        <v>9</v>
      </c>
      <c r="H89" s="43">
        <v>9</v>
      </c>
      <c r="I89" s="43">
        <v>9</v>
      </c>
      <c r="J89" s="43">
        <v>9</v>
      </c>
      <c r="K89" s="43">
        <v>9</v>
      </c>
      <c r="L89" s="43">
        <v>9</v>
      </c>
      <c r="M89" s="43">
        <v>9</v>
      </c>
      <c r="N89" s="43">
        <v>9</v>
      </c>
      <c r="O89" s="43">
        <v>9</v>
      </c>
      <c r="P89" s="43">
        <v>9</v>
      </c>
      <c r="Q89" s="43">
        <v>0</v>
      </c>
      <c r="R89" s="43">
        <v>9</v>
      </c>
      <c r="S89" s="43">
        <v>9</v>
      </c>
      <c r="T89" s="43">
        <v>9.4</v>
      </c>
      <c r="U89" s="43">
        <v>8.4</v>
      </c>
      <c r="V89" s="43">
        <v>9.4</v>
      </c>
      <c r="W89" s="43">
        <v>9.4</v>
      </c>
      <c r="X89" s="43"/>
      <c r="Y89" s="43"/>
      <c r="Z89" s="43"/>
      <c r="AA89" s="43"/>
      <c r="AB89" s="43">
        <v>9.4</v>
      </c>
      <c r="AC89" s="43">
        <v>9.4</v>
      </c>
      <c r="AD89" s="43">
        <v>9.4</v>
      </c>
      <c r="AE89" s="43">
        <v>9.4</v>
      </c>
      <c r="AF89" s="43">
        <v>9.4</v>
      </c>
      <c r="AG89" s="64">
        <v>10.050000000000001</v>
      </c>
      <c r="AH89" s="46">
        <f t="shared" si="24"/>
        <v>9.4</v>
      </c>
      <c r="AI89" s="47">
        <f t="shared" si="25"/>
        <v>0</v>
      </c>
      <c r="AK89" s="49"/>
      <c r="AZ89" s="82">
        <f t="shared" si="35"/>
        <v>19</v>
      </c>
      <c r="BA89" s="82">
        <f t="shared" si="35"/>
        <v>18.100000000000001</v>
      </c>
      <c r="BB89" s="82">
        <f t="shared" si="35"/>
        <v>18</v>
      </c>
      <c r="BC89" s="82">
        <f t="shared" si="35"/>
        <v>18.600000000000001</v>
      </c>
      <c r="BD89" s="82">
        <f t="shared" si="35"/>
        <v>0</v>
      </c>
      <c r="BE89" s="82">
        <f t="shared" si="35"/>
        <v>0</v>
      </c>
      <c r="BF89" s="82">
        <f t="shared" si="35"/>
        <v>0</v>
      </c>
      <c r="BG89" s="82">
        <f t="shared" si="35"/>
        <v>0</v>
      </c>
      <c r="BH89" s="82">
        <f t="shared" si="35"/>
        <v>0</v>
      </c>
      <c r="BI89" s="82">
        <f t="shared" si="35"/>
        <v>0</v>
      </c>
      <c r="BJ89" s="82">
        <f t="shared" si="35"/>
        <v>0</v>
      </c>
      <c r="BK89" s="82">
        <f t="shared" si="35"/>
        <v>0</v>
      </c>
      <c r="BL89" s="82">
        <f t="shared" si="35"/>
        <v>0</v>
      </c>
      <c r="BM89" s="82">
        <f t="shared" si="35"/>
        <v>0</v>
      </c>
      <c r="BN89" s="82">
        <f t="shared" si="35"/>
        <v>0</v>
      </c>
      <c r="BO89" s="82">
        <f t="shared" si="35"/>
        <v>15.9</v>
      </c>
      <c r="BP89" s="82">
        <f t="shared" si="35"/>
        <v>18</v>
      </c>
      <c r="BQ89" s="82">
        <f t="shared" si="35"/>
        <v>0</v>
      </c>
      <c r="BR89" s="82">
        <f t="shared" si="35"/>
        <v>0</v>
      </c>
      <c r="BS89" s="82">
        <f t="shared" si="35"/>
        <v>19</v>
      </c>
      <c r="BT89" s="82">
        <f t="shared" si="35"/>
        <v>19</v>
      </c>
      <c r="BU89" s="82">
        <f t="shared" si="35"/>
        <v>20</v>
      </c>
      <c r="BV89" s="82">
        <f t="shared" si="35"/>
        <v>20</v>
      </c>
      <c r="BW89" s="82">
        <f t="shared" si="35"/>
        <v>19.899999999999999</v>
      </c>
    </row>
    <row r="90" spans="1:75" x14ac:dyDescent="0.25">
      <c r="A90" s="63" t="s">
        <v>115</v>
      </c>
      <c r="B90" s="43">
        <v>6</v>
      </c>
      <c r="C90" s="43">
        <v>6</v>
      </c>
      <c r="D90" s="43">
        <v>6</v>
      </c>
      <c r="E90" s="43">
        <v>6</v>
      </c>
      <c r="F90" s="43">
        <v>6</v>
      </c>
      <c r="G90" s="43">
        <v>6</v>
      </c>
      <c r="H90" s="43">
        <v>6</v>
      </c>
      <c r="I90" s="43">
        <v>6</v>
      </c>
      <c r="J90" s="43">
        <v>6</v>
      </c>
      <c r="K90" s="43">
        <v>6</v>
      </c>
      <c r="L90" s="43">
        <v>6</v>
      </c>
      <c r="M90" s="43">
        <v>6</v>
      </c>
      <c r="N90" s="43">
        <v>6</v>
      </c>
      <c r="O90" s="43">
        <v>6</v>
      </c>
      <c r="P90" s="43">
        <v>6</v>
      </c>
      <c r="Q90" s="43">
        <v>6</v>
      </c>
      <c r="R90" s="43">
        <v>6</v>
      </c>
      <c r="S90" s="43">
        <v>6</v>
      </c>
      <c r="T90" s="43">
        <v>6</v>
      </c>
      <c r="U90" s="43">
        <v>6</v>
      </c>
      <c r="V90" s="43">
        <v>6</v>
      </c>
      <c r="W90" s="43">
        <v>6</v>
      </c>
      <c r="X90" s="43"/>
      <c r="Y90" s="43"/>
      <c r="Z90" s="43"/>
      <c r="AA90" s="43"/>
      <c r="AB90" s="43">
        <v>6</v>
      </c>
      <c r="AC90" s="43">
        <v>6</v>
      </c>
      <c r="AD90" s="43">
        <v>6</v>
      </c>
      <c r="AE90" s="43">
        <v>6</v>
      </c>
      <c r="AF90" s="43">
        <v>6</v>
      </c>
      <c r="AG90" s="64">
        <v>6.2</v>
      </c>
      <c r="AH90" s="46">
        <f t="shared" si="24"/>
        <v>6</v>
      </c>
      <c r="AI90" s="47">
        <f t="shared" si="25"/>
        <v>6</v>
      </c>
      <c r="AK90" s="49"/>
      <c r="AZ90" s="82">
        <f t="shared" si="35"/>
        <v>0</v>
      </c>
      <c r="BA90" s="82">
        <f t="shared" si="35"/>
        <v>0</v>
      </c>
      <c r="BB90" s="82">
        <f t="shared" si="35"/>
        <v>0</v>
      </c>
      <c r="BC90" s="82">
        <f t="shared" si="35"/>
        <v>0</v>
      </c>
      <c r="BD90" s="82">
        <f t="shared" si="35"/>
        <v>60.8</v>
      </c>
      <c r="BE90" s="82">
        <f t="shared" si="35"/>
        <v>53.9</v>
      </c>
      <c r="BF90" s="82">
        <f t="shared" si="35"/>
        <v>47.2</v>
      </c>
      <c r="BG90" s="82">
        <f t="shared" si="35"/>
        <v>55.6</v>
      </c>
      <c r="BH90" s="82">
        <f t="shared" si="35"/>
        <v>54.2</v>
      </c>
      <c r="BI90" s="82">
        <f t="shared" si="35"/>
        <v>57.3</v>
      </c>
      <c r="BJ90" s="82">
        <f t="shared" si="35"/>
        <v>57.3</v>
      </c>
      <c r="BK90" s="82">
        <f t="shared" si="35"/>
        <v>61.8</v>
      </c>
      <c r="BL90" s="82">
        <f t="shared" si="35"/>
        <v>63</v>
      </c>
      <c r="BM90" s="82">
        <f t="shared" si="35"/>
        <v>63</v>
      </c>
      <c r="BN90" s="82">
        <f t="shared" si="35"/>
        <v>64</v>
      </c>
      <c r="BO90" s="82">
        <f t="shared" si="35"/>
        <v>65.2</v>
      </c>
      <c r="BP90" s="82">
        <f t="shared" si="35"/>
        <v>67.5</v>
      </c>
      <c r="BQ90" s="82">
        <f t="shared" si="35"/>
        <v>0</v>
      </c>
      <c r="BR90" s="82">
        <f t="shared" si="35"/>
        <v>0</v>
      </c>
      <c r="BS90" s="82">
        <f t="shared" si="35"/>
        <v>59</v>
      </c>
      <c r="BT90" s="82">
        <f t="shared" si="35"/>
        <v>59</v>
      </c>
      <c r="BU90" s="82">
        <f t="shared" si="35"/>
        <v>0</v>
      </c>
      <c r="BV90" s="82">
        <f t="shared" si="35"/>
        <v>0</v>
      </c>
      <c r="BW90" s="82">
        <f t="shared" si="35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4"/>
        <v>2</v>
      </c>
      <c r="AI91" s="47">
        <f t="shared" si="25"/>
        <v>2</v>
      </c>
      <c r="AK91" s="49"/>
      <c r="AZ91" s="82">
        <f t="shared" si="35"/>
        <v>0</v>
      </c>
      <c r="BA91" s="82">
        <f t="shared" si="35"/>
        <v>0</v>
      </c>
      <c r="BB91" s="82">
        <f t="shared" si="35"/>
        <v>0</v>
      </c>
      <c r="BC91" s="82">
        <f t="shared" si="35"/>
        <v>0</v>
      </c>
      <c r="BD91" s="82">
        <f t="shared" si="35"/>
        <v>0</v>
      </c>
      <c r="BE91" s="82">
        <f t="shared" si="35"/>
        <v>0</v>
      </c>
      <c r="BF91" s="82">
        <f t="shared" si="35"/>
        <v>0</v>
      </c>
      <c r="BG91" s="82">
        <f t="shared" si="35"/>
        <v>0</v>
      </c>
      <c r="BH91" s="82">
        <f t="shared" si="35"/>
        <v>0</v>
      </c>
      <c r="BI91" s="82">
        <f t="shared" si="35"/>
        <v>0</v>
      </c>
      <c r="BJ91" s="82">
        <f t="shared" si="35"/>
        <v>0</v>
      </c>
      <c r="BK91" s="82">
        <f t="shared" si="35"/>
        <v>0</v>
      </c>
      <c r="BL91" s="82">
        <f t="shared" si="35"/>
        <v>0</v>
      </c>
      <c r="BM91" s="82">
        <f t="shared" si="35"/>
        <v>0</v>
      </c>
      <c r="BN91" s="82">
        <f t="shared" si="35"/>
        <v>0</v>
      </c>
      <c r="BO91" s="82">
        <f t="shared" si="35"/>
        <v>0</v>
      </c>
      <c r="BP91" s="82">
        <f t="shared" si="35"/>
        <v>0</v>
      </c>
      <c r="BQ91" s="82">
        <f t="shared" si="35"/>
        <v>0</v>
      </c>
      <c r="BR91" s="82">
        <f t="shared" si="35"/>
        <v>0</v>
      </c>
      <c r="BS91" s="82">
        <f t="shared" si="35"/>
        <v>0</v>
      </c>
      <c r="BT91" s="82">
        <f t="shared" si="35"/>
        <v>0</v>
      </c>
      <c r="BU91" s="82">
        <f t="shared" si="35"/>
        <v>0</v>
      </c>
      <c r="BV91" s="82">
        <f t="shared" si="35"/>
        <v>0</v>
      </c>
      <c r="BW91" s="82">
        <f t="shared" si="35"/>
        <v>0</v>
      </c>
    </row>
    <row r="92" spans="1:75" ht="15.75" thickBot="1" x14ac:dyDescent="0.3">
      <c r="A92" s="87" t="s">
        <v>117</v>
      </c>
      <c r="B92" s="70">
        <f t="shared" ref="B92:M92" si="36">SUM(B79:B91)</f>
        <v>346.86999999999995</v>
      </c>
      <c r="C92" s="70">
        <f t="shared" si="36"/>
        <v>346.46999999999997</v>
      </c>
      <c r="D92" s="70">
        <f t="shared" si="36"/>
        <v>345.9</v>
      </c>
      <c r="E92" s="70">
        <f t="shared" si="36"/>
        <v>343.59999999999997</v>
      </c>
      <c r="F92" s="70">
        <f t="shared" si="36"/>
        <v>358.49999999999994</v>
      </c>
      <c r="G92" s="70">
        <f t="shared" si="36"/>
        <v>326.19999999999993</v>
      </c>
      <c r="H92" s="70">
        <f t="shared" si="36"/>
        <v>326.19999999999993</v>
      </c>
      <c r="I92" s="70">
        <f t="shared" si="36"/>
        <v>326.19999999999993</v>
      </c>
      <c r="J92" s="70">
        <f t="shared" si="36"/>
        <v>326.19999999999993</v>
      </c>
      <c r="K92" s="70">
        <f t="shared" si="36"/>
        <v>326.19999999999993</v>
      </c>
      <c r="L92" s="70">
        <f t="shared" si="36"/>
        <v>326.19999999999993</v>
      </c>
      <c r="M92" s="70">
        <f t="shared" si="36"/>
        <v>326.19999999999993</v>
      </c>
      <c r="N92" s="70">
        <f t="shared" ref="N92:AG92" si="37">SUM(N79:N91)</f>
        <v>339.19999999999993</v>
      </c>
      <c r="O92" s="70">
        <f t="shared" si="37"/>
        <v>341.19999999999993</v>
      </c>
      <c r="P92" s="70">
        <f t="shared" si="37"/>
        <v>341.19999999999993</v>
      </c>
      <c r="Q92" s="70">
        <f t="shared" si="37"/>
        <v>354.7</v>
      </c>
      <c r="R92" s="70">
        <f t="shared" ref="R92" si="38">SUM(R79:R91)</f>
        <v>370.3</v>
      </c>
      <c r="S92" s="70">
        <f t="shared" si="37"/>
        <v>370.3</v>
      </c>
      <c r="T92" s="70">
        <f t="shared" si="37"/>
        <v>366.2</v>
      </c>
      <c r="U92" s="70">
        <f t="shared" si="37"/>
        <v>358.99999999999994</v>
      </c>
      <c r="V92" s="70">
        <f t="shared" si="37"/>
        <v>360.4</v>
      </c>
      <c r="W92" s="70">
        <f t="shared" si="37"/>
        <v>345.99999999999994</v>
      </c>
      <c r="X92" s="70">
        <f t="shared" si="37"/>
        <v>2</v>
      </c>
      <c r="Y92" s="70">
        <f t="shared" si="37"/>
        <v>2</v>
      </c>
      <c r="Z92" s="70">
        <f t="shared" si="37"/>
        <v>2</v>
      </c>
      <c r="AA92" s="70">
        <f t="shared" si="37"/>
        <v>2</v>
      </c>
      <c r="AB92" s="70">
        <v>345.99999999999994</v>
      </c>
      <c r="AC92" s="70">
        <v>345.99999999999994</v>
      </c>
      <c r="AD92" s="70">
        <v>345.99999999999994</v>
      </c>
      <c r="AE92" s="70">
        <v>345.99999999999994</v>
      </c>
      <c r="AF92" s="70">
        <v>345.99999999999994</v>
      </c>
      <c r="AG92" s="80">
        <f t="shared" si="37"/>
        <v>489.91</v>
      </c>
      <c r="AH92" s="46">
        <f t="shared" si="24"/>
        <v>370.3</v>
      </c>
      <c r="AI92" s="47">
        <f t="shared" si="25"/>
        <v>2</v>
      </c>
      <c r="AK92" s="49"/>
      <c r="AY92" s="82"/>
    </row>
    <row r="93" spans="1:75" x14ac:dyDescent="0.25">
      <c r="A93" s="42" t="s">
        <v>118</v>
      </c>
      <c r="B93" s="44">
        <v>10</v>
      </c>
      <c r="C93" s="44">
        <v>10</v>
      </c>
      <c r="D93" s="44">
        <v>10</v>
      </c>
      <c r="E93" s="44">
        <v>10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4"/>
        <v>10</v>
      </c>
      <c r="AI93" s="47">
        <f t="shared" si="25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4</v>
      </c>
      <c r="C94" s="43">
        <v>4</v>
      </c>
      <c r="D94" s="43">
        <v>4</v>
      </c>
      <c r="E94" s="43">
        <v>4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4"/>
        <v>4</v>
      </c>
      <c r="AI94" s="47">
        <f t="shared" si="25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2</v>
      </c>
      <c r="C95" s="77">
        <v>2</v>
      </c>
      <c r="D95" s="77">
        <v>2</v>
      </c>
      <c r="E95" s="77">
        <v>2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4"/>
        <v>2</v>
      </c>
      <c r="AI95" s="47">
        <f t="shared" si="25"/>
        <v>0</v>
      </c>
      <c r="AK95" s="49"/>
      <c r="AY95" s="82"/>
      <c r="BF95" s="81"/>
      <c r="BG95" s="82">
        <f t="array" ref="BG95:BL118">TRANSPOSE(AZ79:BW84)</f>
        <v>-614</v>
      </c>
      <c r="BH95" s="82">
        <v>20</v>
      </c>
      <c r="BI95" s="82">
        <v>5</v>
      </c>
      <c r="BJ95" s="82">
        <v>19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M96" si="39">B93+B94+B95</f>
        <v>16</v>
      </c>
      <c r="C96" s="70">
        <f t="shared" si="39"/>
        <v>16</v>
      </c>
      <c r="D96" s="70">
        <f t="shared" si="39"/>
        <v>16</v>
      </c>
      <c r="E96" s="70">
        <f t="shared" si="39"/>
        <v>16</v>
      </c>
      <c r="F96" s="70">
        <f t="shared" si="39"/>
        <v>0</v>
      </c>
      <c r="G96" s="70">
        <f t="shared" si="39"/>
        <v>0</v>
      </c>
      <c r="H96" s="70">
        <f t="shared" si="39"/>
        <v>0</v>
      </c>
      <c r="I96" s="70">
        <f t="shared" si="39"/>
        <v>0</v>
      </c>
      <c r="J96" s="70">
        <f t="shared" si="39"/>
        <v>0</v>
      </c>
      <c r="K96" s="70">
        <f t="shared" si="39"/>
        <v>0</v>
      </c>
      <c r="L96" s="70">
        <f t="shared" si="39"/>
        <v>0</v>
      </c>
      <c r="M96" s="70">
        <f t="shared" si="39"/>
        <v>0</v>
      </c>
      <c r="N96" s="70">
        <f t="shared" ref="N96:AA96" si="40">N93+N94+N95</f>
        <v>0</v>
      </c>
      <c r="O96" s="70">
        <f t="shared" si="40"/>
        <v>0</v>
      </c>
      <c r="P96" s="70">
        <f t="shared" si="40"/>
        <v>0</v>
      </c>
      <c r="Q96" s="70">
        <f t="shared" si="40"/>
        <v>0</v>
      </c>
      <c r="R96" s="70">
        <f t="shared" ref="R96" si="41">R93+R94+R95</f>
        <v>0</v>
      </c>
      <c r="S96" s="70">
        <f t="shared" si="40"/>
        <v>0</v>
      </c>
      <c r="T96" s="70">
        <f t="shared" si="40"/>
        <v>0</v>
      </c>
      <c r="U96" s="70">
        <f t="shared" si="40"/>
        <v>0</v>
      </c>
      <c r="V96" s="70">
        <f t="shared" si="40"/>
        <v>0</v>
      </c>
      <c r="W96" s="70">
        <f t="shared" si="40"/>
        <v>0</v>
      </c>
      <c r="X96" s="70">
        <f t="shared" si="40"/>
        <v>0</v>
      </c>
      <c r="Y96" s="70">
        <f t="shared" si="40"/>
        <v>0</v>
      </c>
      <c r="Z96" s="70">
        <f t="shared" si="40"/>
        <v>0</v>
      </c>
      <c r="AA96" s="70">
        <f t="shared" si="40"/>
        <v>0</v>
      </c>
      <c r="AB96" s="70">
        <v>0</v>
      </c>
      <c r="AC96" s="70">
        <v>0</v>
      </c>
      <c r="AD96" s="70">
        <v>0</v>
      </c>
      <c r="AE96" s="70">
        <v>0</v>
      </c>
      <c r="AF96" s="70">
        <v>0</v>
      </c>
      <c r="AG96" s="80">
        <f>SUM(AG93:AG95)</f>
        <v>106</v>
      </c>
      <c r="AH96" s="46">
        <f t="shared" si="24"/>
        <v>16</v>
      </c>
      <c r="AI96" s="47">
        <f t="shared" si="25"/>
        <v>0</v>
      </c>
      <c r="AK96" s="49"/>
      <c r="AY96" s="82"/>
      <c r="BF96" s="81"/>
      <c r="BG96" s="82">
        <v>-608.29999999999995</v>
      </c>
      <c r="BH96" s="82">
        <v>19.100000000000001</v>
      </c>
      <c r="BI96" s="82">
        <v>20</v>
      </c>
      <c r="BJ96" s="82">
        <v>18.100000000000001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-590.4</v>
      </c>
      <c r="C97" s="44">
        <v>-614.29999999999995</v>
      </c>
      <c r="D97" s="44">
        <v>-608.29999999999995</v>
      </c>
      <c r="E97" s="44">
        <v>-546.1</v>
      </c>
      <c r="F97" s="44">
        <v>-629.6</v>
      </c>
      <c r="G97" s="44">
        <v>-691</v>
      </c>
      <c r="H97" s="44">
        <v>-649.4</v>
      </c>
      <c r="I97" s="44">
        <v>-633</v>
      </c>
      <c r="J97" s="44">
        <v>-579</v>
      </c>
      <c r="K97" s="44">
        <v>-539</v>
      </c>
      <c r="L97" s="44">
        <v>-491</v>
      </c>
      <c r="M97" s="44">
        <v>-485</v>
      </c>
      <c r="N97" s="44">
        <v>-457</v>
      </c>
      <c r="O97" s="44">
        <v>-437.6</v>
      </c>
      <c r="P97" s="44">
        <v>-437.6</v>
      </c>
      <c r="Q97" s="44">
        <v>-373</v>
      </c>
      <c r="R97" s="44">
        <v>-470</v>
      </c>
      <c r="S97" s="44">
        <v>-358</v>
      </c>
      <c r="T97" s="44">
        <v>-354</v>
      </c>
      <c r="U97" s="44">
        <v>-386</v>
      </c>
      <c r="V97" s="44">
        <v>-424</v>
      </c>
      <c r="W97" s="44">
        <v>-423</v>
      </c>
      <c r="X97" s="44"/>
      <c r="Y97" s="44"/>
      <c r="Z97" s="44"/>
      <c r="AA97" s="44"/>
      <c r="AB97" s="44">
        <v>-370</v>
      </c>
      <c r="AC97" s="44">
        <v>-400</v>
      </c>
      <c r="AD97" s="44">
        <v>-480</v>
      </c>
      <c r="AE97" s="44">
        <v>-410</v>
      </c>
      <c r="AF97" s="44">
        <v>-480</v>
      </c>
      <c r="AG97" s="61"/>
      <c r="AH97" s="46">
        <f t="shared" si="24"/>
        <v>-354</v>
      </c>
      <c r="AI97" s="47">
        <f t="shared" si="25"/>
        <v>-691</v>
      </c>
      <c r="AK97" s="49"/>
      <c r="AY97" s="82"/>
      <c r="BF97" s="81"/>
      <c r="BG97" s="82">
        <v>-546.1</v>
      </c>
      <c r="BH97" s="82">
        <v>18.2</v>
      </c>
      <c r="BI97" s="82">
        <v>18.899999999999999</v>
      </c>
      <c r="BJ97" s="82">
        <v>18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18.399999999999999</v>
      </c>
      <c r="C98" s="43">
        <v>19.600000000000001</v>
      </c>
      <c r="D98" s="43">
        <v>19.100000000000001</v>
      </c>
      <c r="E98" s="43">
        <v>18.2</v>
      </c>
      <c r="F98" s="43">
        <v>17.5</v>
      </c>
      <c r="G98" s="43">
        <v>16.7</v>
      </c>
      <c r="H98" s="43">
        <v>14.22</v>
      </c>
      <c r="I98" s="43">
        <v>15.8</v>
      </c>
      <c r="J98" s="43">
        <v>32</v>
      </c>
      <c r="K98" s="43">
        <v>32</v>
      </c>
      <c r="L98" s="43">
        <v>35.1</v>
      </c>
      <c r="M98" s="43">
        <v>36.6</v>
      </c>
      <c r="N98" s="43">
        <v>19.399999999999999</v>
      </c>
      <c r="O98" s="43">
        <v>19.5</v>
      </c>
      <c r="P98" s="43">
        <v>19.5</v>
      </c>
      <c r="Q98" s="43">
        <v>23.7</v>
      </c>
      <c r="R98" s="43">
        <v>4.5999999999999996</v>
      </c>
      <c r="S98" s="43">
        <v>4.5999999999999996</v>
      </c>
      <c r="T98" s="43">
        <v>5.2</v>
      </c>
      <c r="U98" s="43">
        <v>4.2</v>
      </c>
      <c r="V98" s="43">
        <v>0</v>
      </c>
      <c r="W98" s="43">
        <v>0</v>
      </c>
      <c r="X98" s="43"/>
      <c r="Y98" s="43"/>
      <c r="Z98" s="43"/>
      <c r="AA98" s="43"/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24"/>
        <v>36.6</v>
      </c>
      <c r="AI98" s="47">
        <f t="shared" si="25"/>
        <v>0</v>
      </c>
      <c r="AK98" s="49"/>
      <c r="AL98" s="88" t="s">
        <v>124</v>
      </c>
      <c r="AM98" s="88"/>
      <c r="AY98" s="82"/>
      <c r="BF98" s="82"/>
      <c r="BG98" s="82">
        <v>-629.6</v>
      </c>
      <c r="BH98" s="82">
        <v>17.5</v>
      </c>
      <c r="BI98" s="82">
        <v>18.600000000000001</v>
      </c>
      <c r="BJ98" s="82">
        <v>18.600000000000001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19.600000000000001</v>
      </c>
      <c r="C99" s="43">
        <v>4.5999999999999996</v>
      </c>
      <c r="D99" s="43">
        <v>20</v>
      </c>
      <c r="E99" s="43">
        <v>18.899999999999999</v>
      </c>
      <c r="F99" s="43">
        <v>18.600000000000001</v>
      </c>
      <c r="G99" s="43">
        <v>17.8</v>
      </c>
      <c r="H99" s="43">
        <v>17.2</v>
      </c>
      <c r="I99" s="43">
        <v>17.3</v>
      </c>
      <c r="J99" s="43">
        <v>17.8</v>
      </c>
      <c r="K99" s="43">
        <v>18.100000000000001</v>
      </c>
      <c r="L99" s="43">
        <v>17.600000000000001</v>
      </c>
      <c r="M99" s="43">
        <v>15.4</v>
      </c>
      <c r="N99" s="43">
        <v>52</v>
      </c>
      <c r="O99" s="43">
        <v>55.1</v>
      </c>
      <c r="P99" s="43">
        <v>55.1</v>
      </c>
      <c r="Q99" s="43">
        <v>57.1</v>
      </c>
      <c r="R99" s="43">
        <v>60.8</v>
      </c>
      <c r="S99" s="43">
        <v>60.8</v>
      </c>
      <c r="T99" s="43">
        <v>60</v>
      </c>
      <c r="U99" s="43">
        <v>62.1</v>
      </c>
      <c r="V99" s="43">
        <v>64</v>
      </c>
      <c r="W99" s="43">
        <v>65.900000000000006</v>
      </c>
      <c r="X99" s="43"/>
      <c r="Y99" s="43"/>
      <c r="Z99" s="43"/>
      <c r="AA99" s="43"/>
      <c r="AB99" s="43">
        <v>72</v>
      </c>
      <c r="AC99" s="43">
        <v>72</v>
      </c>
      <c r="AD99" s="43">
        <v>72</v>
      </c>
      <c r="AE99" s="43">
        <v>75</v>
      </c>
      <c r="AF99" s="43">
        <v>75</v>
      </c>
      <c r="AG99" s="89"/>
      <c r="AH99" s="46">
        <f t="shared" si="24"/>
        <v>75</v>
      </c>
      <c r="AI99" s="47">
        <f t="shared" si="25"/>
        <v>4.5999999999999996</v>
      </c>
      <c r="AK99" s="90"/>
      <c r="AL99" s="91"/>
      <c r="AM99" s="91"/>
      <c r="AN99" s="92"/>
      <c r="AY99" s="82"/>
      <c r="BF99" s="82"/>
      <c r="BG99" s="82">
        <v>-691</v>
      </c>
      <c r="BH99" s="82">
        <v>16.7</v>
      </c>
      <c r="BI99" s="82">
        <v>17.8</v>
      </c>
      <c r="BJ99" s="82">
        <v>0</v>
      </c>
      <c r="BK99" s="82">
        <v>60.8</v>
      </c>
      <c r="BL99" s="82">
        <v>0</v>
      </c>
    </row>
    <row r="100" spans="1:64" x14ac:dyDescent="0.25">
      <c r="A100" s="63" t="s">
        <v>126</v>
      </c>
      <c r="B100" s="43">
        <v>19.899999999999999</v>
      </c>
      <c r="C100" s="43">
        <v>19.2</v>
      </c>
      <c r="D100" s="43">
        <v>18.100000000000001</v>
      </c>
      <c r="E100" s="43">
        <v>18</v>
      </c>
      <c r="F100" s="93">
        <v>18.600000000000001</v>
      </c>
      <c r="G100" s="9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3">
        <v>0</v>
      </c>
      <c r="S100" s="93">
        <v>0</v>
      </c>
      <c r="T100" s="93">
        <v>0</v>
      </c>
      <c r="U100" s="93">
        <v>15.9</v>
      </c>
      <c r="V100" s="93">
        <v>18</v>
      </c>
      <c r="W100" s="93">
        <v>19.2</v>
      </c>
      <c r="X100" s="93"/>
      <c r="Y100" s="93"/>
      <c r="Z100" s="93"/>
      <c r="AA100" s="93"/>
      <c r="AB100" s="93">
        <v>19</v>
      </c>
      <c r="AC100" s="93">
        <v>19</v>
      </c>
      <c r="AD100" s="93">
        <v>19</v>
      </c>
      <c r="AE100" s="93">
        <v>20</v>
      </c>
      <c r="AF100" s="93">
        <v>20</v>
      </c>
      <c r="AG100" s="89"/>
      <c r="AH100" s="46">
        <f t="shared" si="24"/>
        <v>20</v>
      </c>
      <c r="AI100" s="47">
        <f t="shared" si="25"/>
        <v>0</v>
      </c>
      <c r="AK100" s="94" t="s">
        <v>127</v>
      </c>
      <c r="AL100" s="43"/>
      <c r="AM100" s="93"/>
      <c r="AN100" s="95"/>
      <c r="AY100" s="82"/>
      <c r="BF100" s="82"/>
      <c r="BG100" s="82">
        <v>-633</v>
      </c>
      <c r="BH100" s="82">
        <v>15.8</v>
      </c>
      <c r="BI100" s="82">
        <v>17.3</v>
      </c>
      <c r="BJ100" s="82">
        <v>0</v>
      </c>
      <c r="BK100" s="82">
        <v>53.9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60.8</v>
      </c>
      <c r="H101" s="44">
        <v>61.9</v>
      </c>
      <c r="I101" s="44">
        <v>53.9</v>
      </c>
      <c r="J101" s="44">
        <v>55.4</v>
      </c>
      <c r="K101" s="44">
        <v>47.2</v>
      </c>
      <c r="L101" s="44">
        <v>51.9</v>
      </c>
      <c r="M101" s="44">
        <v>55.6</v>
      </c>
      <c r="N101" s="44">
        <v>54.2</v>
      </c>
      <c r="O101" s="44">
        <v>57.3</v>
      </c>
      <c r="P101" s="44">
        <v>57.3</v>
      </c>
      <c r="Q101" s="44">
        <v>61.8</v>
      </c>
      <c r="R101" s="44">
        <v>63</v>
      </c>
      <c r="S101" s="44">
        <v>63</v>
      </c>
      <c r="T101" s="44">
        <v>64</v>
      </c>
      <c r="U101" s="44">
        <v>65.2</v>
      </c>
      <c r="V101" s="44">
        <v>67.5</v>
      </c>
      <c r="W101" s="44">
        <v>67.599999999999994</v>
      </c>
      <c r="X101" s="44"/>
      <c r="Y101" s="44"/>
      <c r="Z101" s="44"/>
      <c r="AA101" s="44"/>
      <c r="AB101" s="44">
        <v>59</v>
      </c>
      <c r="AC101" s="44">
        <v>59</v>
      </c>
      <c r="AD101" s="44">
        <v>59</v>
      </c>
      <c r="AE101" s="44">
        <v>0</v>
      </c>
      <c r="AF101" s="44">
        <v>0</v>
      </c>
      <c r="AG101" s="89"/>
      <c r="AH101" s="46">
        <f t="shared" si="24"/>
        <v>67.599999999999994</v>
      </c>
      <c r="AI101" s="47">
        <f t="shared" si="25"/>
        <v>0</v>
      </c>
      <c r="AK101" s="94" t="s">
        <v>129</v>
      </c>
      <c r="AL101" s="93"/>
      <c r="AM101" s="93"/>
      <c r="AN101" s="95"/>
      <c r="AY101" s="82"/>
      <c r="BF101" s="82"/>
      <c r="BG101" s="82">
        <v>-539</v>
      </c>
      <c r="BH101" s="82">
        <v>32</v>
      </c>
      <c r="BI101" s="82">
        <v>18.100000000000001</v>
      </c>
      <c r="BJ101" s="82">
        <v>0</v>
      </c>
      <c r="BK101" s="82">
        <v>47.2</v>
      </c>
      <c r="BL101" s="82">
        <v>0</v>
      </c>
    </row>
    <row r="102" spans="1:64" ht="15.75" thickBot="1" x14ac:dyDescent="0.3">
      <c r="A102" s="96" t="s">
        <v>130</v>
      </c>
      <c r="B102" s="97">
        <v>30.1</v>
      </c>
      <c r="C102" s="97">
        <v>26.3</v>
      </c>
      <c r="D102" s="97">
        <v>22.8</v>
      </c>
      <c r="E102" s="97">
        <v>21.1</v>
      </c>
      <c r="F102" s="97">
        <v>15.3</v>
      </c>
      <c r="G102" s="97">
        <v>48.6</v>
      </c>
      <c r="H102" s="97">
        <v>47.5</v>
      </c>
      <c r="I102" s="97">
        <v>47.88</v>
      </c>
      <c r="J102" s="97">
        <v>47.3</v>
      </c>
      <c r="K102" s="97">
        <v>46.5</v>
      </c>
      <c r="L102" s="97">
        <v>46.9</v>
      </c>
      <c r="M102" s="97">
        <v>43.7</v>
      </c>
      <c r="N102" s="97">
        <v>47.5</v>
      </c>
      <c r="O102" s="97">
        <v>53.7</v>
      </c>
      <c r="P102" s="97">
        <v>53.7</v>
      </c>
      <c r="Q102" s="97">
        <v>31.3</v>
      </c>
      <c r="R102" s="97">
        <v>44.2</v>
      </c>
      <c r="S102" s="97">
        <v>44.2</v>
      </c>
      <c r="T102" s="97">
        <v>47.2</v>
      </c>
      <c r="U102" s="97">
        <v>45</v>
      </c>
      <c r="V102" s="97">
        <v>43</v>
      </c>
      <c r="W102" s="97">
        <v>40.5</v>
      </c>
      <c r="X102" s="97"/>
      <c r="Y102" s="97"/>
      <c r="Z102" s="97"/>
      <c r="AA102" s="97"/>
      <c r="AB102" s="97">
        <v>55</v>
      </c>
      <c r="AC102" s="97">
        <v>55</v>
      </c>
      <c r="AD102" s="97">
        <v>55</v>
      </c>
      <c r="AE102" s="97">
        <v>57</v>
      </c>
      <c r="AF102" s="97">
        <v>50</v>
      </c>
      <c r="AG102" s="89"/>
      <c r="AH102" s="46">
        <f t="shared" si="24"/>
        <v>57</v>
      </c>
      <c r="AI102" s="47">
        <f t="shared" si="25"/>
        <v>15.3</v>
      </c>
      <c r="AK102" s="94"/>
      <c r="AL102" s="44"/>
      <c r="AM102" s="44"/>
      <c r="AN102" s="98"/>
      <c r="AY102" s="82"/>
      <c r="BF102" s="82"/>
      <c r="BG102" s="82">
        <v>-485</v>
      </c>
      <c r="BH102" s="82">
        <v>36.6</v>
      </c>
      <c r="BI102" s="82">
        <v>15.4</v>
      </c>
      <c r="BJ102" s="82">
        <v>0</v>
      </c>
      <c r="BK102" s="82">
        <v>55.6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4"/>
        <v>0</v>
      </c>
      <c r="AI103" s="47">
        <f t="shared" si="25"/>
        <v>0</v>
      </c>
      <c r="AK103" s="94"/>
      <c r="AL103" s="97"/>
      <c r="AM103" s="99"/>
      <c r="AN103" s="262"/>
      <c r="AY103" s="82"/>
      <c r="BF103" s="82"/>
      <c r="BG103" s="82">
        <v>-457</v>
      </c>
      <c r="BH103" s="82">
        <v>19.399999999999999</v>
      </c>
      <c r="BI103" s="82">
        <v>52</v>
      </c>
      <c r="BJ103" s="82">
        <v>0</v>
      </c>
      <c r="BK103" s="82">
        <v>54.2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4"/>
        <v>0</v>
      </c>
      <c r="AI104" s="47">
        <f t="shared" si="25"/>
        <v>0</v>
      </c>
      <c r="AK104" s="94"/>
      <c r="AL104" s="97"/>
      <c r="AM104" s="97"/>
      <c r="AN104" s="263"/>
      <c r="BF104" s="82"/>
      <c r="BG104" s="82">
        <v>-437.6</v>
      </c>
      <c r="BH104" s="82">
        <v>19.5</v>
      </c>
      <c r="BI104" s="82">
        <v>55.1</v>
      </c>
      <c r="BJ104" s="82">
        <v>0</v>
      </c>
      <c r="BK104" s="82">
        <v>57.3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4"/>
        <v>0</v>
      </c>
      <c r="AI105" s="47">
        <f t="shared" si="25"/>
        <v>0</v>
      </c>
      <c r="AK105" s="100"/>
      <c r="AL105" s="101"/>
      <c r="AM105" s="101"/>
      <c r="AN105" s="102"/>
      <c r="BF105" s="82"/>
      <c r="BG105" s="82">
        <v>-437.6</v>
      </c>
      <c r="BH105" s="82">
        <v>19.5</v>
      </c>
      <c r="BI105" s="82">
        <v>55.1</v>
      </c>
      <c r="BJ105" s="82">
        <v>0</v>
      </c>
      <c r="BK105" s="82">
        <v>57.3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4"/>
        <v>0</v>
      </c>
      <c r="AI106" s="47">
        <f t="shared" si="25"/>
        <v>0</v>
      </c>
      <c r="BF106" s="82"/>
      <c r="BG106" s="82">
        <v>-373</v>
      </c>
      <c r="BH106" s="82">
        <v>23.7</v>
      </c>
      <c r="BI106" s="82">
        <v>57.1</v>
      </c>
      <c r="BJ106" s="82">
        <v>0</v>
      </c>
      <c r="BK106" s="82">
        <v>61.8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4"/>
        <v>0</v>
      </c>
      <c r="AI107" s="47">
        <f t="shared" si="25"/>
        <v>0</v>
      </c>
      <c r="BF107" s="82"/>
      <c r="BG107" s="82">
        <v>-470</v>
      </c>
      <c r="BH107" s="82">
        <v>4.5999999999999996</v>
      </c>
      <c r="BI107" s="82">
        <v>60.8</v>
      </c>
      <c r="BJ107" s="82">
        <v>0</v>
      </c>
      <c r="BK107" s="82">
        <v>63</v>
      </c>
      <c r="BL107" s="82">
        <v>0</v>
      </c>
    </row>
    <row r="108" spans="1:64" ht="15.75" thickBot="1" x14ac:dyDescent="0.3">
      <c r="A108" s="87" t="s">
        <v>136</v>
      </c>
      <c r="B108" s="70">
        <f t="shared" ref="B108:L108" si="42">SUMIF(B97:B107,"&gt;0")</f>
        <v>88</v>
      </c>
      <c r="C108" s="70">
        <f t="shared" si="42"/>
        <v>69.7</v>
      </c>
      <c r="D108" s="70">
        <f t="shared" si="42"/>
        <v>80</v>
      </c>
      <c r="E108" s="70">
        <f t="shared" si="42"/>
        <v>76.199999999999989</v>
      </c>
      <c r="F108" s="70">
        <f t="shared" si="42"/>
        <v>70</v>
      </c>
      <c r="G108" s="70">
        <f t="shared" si="42"/>
        <v>143.9</v>
      </c>
      <c r="H108" s="70">
        <f t="shared" si="42"/>
        <v>140.82</v>
      </c>
      <c r="I108" s="70">
        <f t="shared" si="42"/>
        <v>134.88</v>
      </c>
      <c r="J108" s="70">
        <f t="shared" si="42"/>
        <v>152.5</v>
      </c>
      <c r="K108" s="70">
        <f t="shared" si="42"/>
        <v>143.80000000000001</v>
      </c>
      <c r="L108" s="70">
        <f t="shared" si="42"/>
        <v>151.5</v>
      </c>
      <c r="M108" s="70">
        <f t="shared" ref="M108:AD108" si="43">SUMIF(M97:M107,"&gt;0")</f>
        <v>151.30000000000001</v>
      </c>
      <c r="N108" s="70">
        <f t="shared" si="43"/>
        <v>173.10000000000002</v>
      </c>
      <c r="O108" s="70">
        <f t="shared" si="43"/>
        <v>185.59999999999997</v>
      </c>
      <c r="P108" s="70">
        <f t="shared" si="43"/>
        <v>185.59999999999997</v>
      </c>
      <c r="Q108" s="70">
        <f t="shared" si="43"/>
        <v>173.9</v>
      </c>
      <c r="R108" s="70">
        <f t="shared" ref="R108" si="44">SUMIF(R97:R107,"&gt;0")</f>
        <v>172.59999999999997</v>
      </c>
      <c r="S108" s="70">
        <f t="shared" si="43"/>
        <v>172.59999999999997</v>
      </c>
      <c r="T108" s="70">
        <f t="shared" si="43"/>
        <v>176.39999999999998</v>
      </c>
      <c r="U108" s="70">
        <f t="shared" si="43"/>
        <v>192.4</v>
      </c>
      <c r="V108" s="70">
        <f t="shared" si="43"/>
        <v>192.5</v>
      </c>
      <c r="W108" s="70">
        <f t="shared" si="43"/>
        <v>193.2</v>
      </c>
      <c r="X108" s="70">
        <f t="shared" si="43"/>
        <v>0</v>
      </c>
      <c r="Y108" s="70">
        <f t="shared" si="43"/>
        <v>0</v>
      </c>
      <c r="Z108" s="70">
        <f t="shared" si="43"/>
        <v>0</v>
      </c>
      <c r="AA108" s="70">
        <f t="shared" si="43"/>
        <v>0</v>
      </c>
      <c r="AB108" s="70">
        <v>193.2</v>
      </c>
      <c r="AC108" s="70">
        <v>193.2</v>
      </c>
      <c r="AD108" s="70">
        <f t="shared" si="43"/>
        <v>205</v>
      </c>
      <c r="AE108" s="70">
        <f t="shared" ref="AE108:AF108" si="45">SUMIF(AE97:AE107,"&gt;0")</f>
        <v>152</v>
      </c>
      <c r="AF108" s="70">
        <f t="shared" si="45"/>
        <v>145</v>
      </c>
      <c r="AG108" s="104">
        <f>SUM(AG97:AG107)</f>
        <v>0</v>
      </c>
      <c r="AH108" s="46">
        <f t="shared" si="24"/>
        <v>205</v>
      </c>
      <c r="AI108" s="47">
        <f t="shared" si="25"/>
        <v>0</v>
      </c>
      <c r="AJ108" s="105">
        <f t="array" ref="AJ108">MIN(IF(B108:AF108&lt;&gt;0,B108:AF108))</f>
        <v>69.7</v>
      </c>
      <c r="BF108" s="82"/>
      <c r="BG108" s="82">
        <v>-358</v>
      </c>
      <c r="BH108" s="82">
        <v>4.5999999999999996</v>
      </c>
      <c r="BI108" s="82">
        <v>60.8</v>
      </c>
      <c r="BJ108" s="82">
        <v>0</v>
      </c>
      <c r="BK108" s="82">
        <v>63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4"/>
        <v>0</v>
      </c>
      <c r="AI109" s="47">
        <f t="shared" si="25"/>
        <v>0</v>
      </c>
      <c r="BF109" s="82"/>
      <c r="BG109" s="82">
        <v>-354</v>
      </c>
      <c r="BH109" s="82">
        <v>5.2</v>
      </c>
      <c r="BI109" s="82">
        <v>60</v>
      </c>
      <c r="BJ109" s="82">
        <v>0</v>
      </c>
      <c r="BK109" s="82">
        <v>64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4"/>
        <v>0</v>
      </c>
      <c r="AI110" s="47">
        <f t="shared" si="25"/>
        <v>0</v>
      </c>
      <c r="BF110" s="82"/>
      <c r="BG110" s="82">
        <v>-386</v>
      </c>
      <c r="BH110" s="82">
        <v>4.2</v>
      </c>
      <c r="BI110" s="82">
        <v>62.1</v>
      </c>
      <c r="BJ110" s="82">
        <v>15.9</v>
      </c>
      <c r="BK110" s="82">
        <v>65.2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4"/>
        <v>0</v>
      </c>
      <c r="AI111" s="47">
        <f t="shared" si="25"/>
        <v>0</v>
      </c>
      <c r="BF111" s="82"/>
      <c r="BG111" s="82">
        <v>-424</v>
      </c>
      <c r="BH111" s="82">
        <v>0</v>
      </c>
      <c r="BI111" s="82">
        <v>64</v>
      </c>
      <c r="BJ111" s="82">
        <v>18</v>
      </c>
      <c r="BK111" s="82">
        <v>67.5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4"/>
        <v>0</v>
      </c>
      <c r="AI112" s="47">
        <f t="shared" si="25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L113" si="46">B71+B78+B96+B92+B108+B112</f>
        <v>2102.2399999999998</v>
      </c>
      <c r="C113" s="108">
        <f t="shared" si="46"/>
        <v>2113.67</v>
      </c>
      <c r="D113" s="108">
        <f t="shared" si="46"/>
        <v>2124.6999999999998</v>
      </c>
      <c r="E113" s="108">
        <f t="shared" si="46"/>
        <v>2043.8999999999999</v>
      </c>
      <c r="F113" s="108">
        <f t="shared" si="46"/>
        <v>2110.5</v>
      </c>
      <c r="G113" s="108">
        <f t="shared" si="46"/>
        <v>2152</v>
      </c>
      <c r="H113" s="108">
        <f t="shared" si="46"/>
        <v>2148.92</v>
      </c>
      <c r="I113" s="108">
        <f t="shared" si="46"/>
        <v>2142.98</v>
      </c>
      <c r="J113" s="108">
        <f t="shared" si="46"/>
        <v>2160.5</v>
      </c>
      <c r="K113" s="108">
        <f t="shared" si="46"/>
        <v>2151.8000000000002</v>
      </c>
      <c r="L113" s="108">
        <f t="shared" si="46"/>
        <v>2159.5</v>
      </c>
      <c r="M113" s="108">
        <f t="shared" ref="M113:AG113" si="47">M71+M78+M96+M92+M108+M112</f>
        <v>2159.3000000000002</v>
      </c>
      <c r="N113" s="108">
        <f t="shared" si="47"/>
        <v>2138.8999999999996</v>
      </c>
      <c r="O113" s="108">
        <f t="shared" si="47"/>
        <v>2215.2999999999997</v>
      </c>
      <c r="P113" s="108">
        <f t="shared" si="47"/>
        <v>1952.6999999999998</v>
      </c>
      <c r="Q113" s="108">
        <f t="shared" si="47"/>
        <v>2153.4</v>
      </c>
      <c r="R113" s="108">
        <f t="shared" ref="R113" si="48">R71+R78+R96+R92+R108+R112</f>
        <v>2156.5</v>
      </c>
      <c r="S113" s="108">
        <f t="shared" si="47"/>
        <v>2262.5</v>
      </c>
      <c r="T113" s="108">
        <f t="shared" si="47"/>
        <v>2262.3999999999996</v>
      </c>
      <c r="U113" s="108">
        <f t="shared" si="47"/>
        <v>2271.5</v>
      </c>
      <c r="V113" s="108">
        <f t="shared" si="47"/>
        <v>2271.4</v>
      </c>
      <c r="W113" s="108">
        <f t="shared" si="47"/>
        <v>2262.2999999999997</v>
      </c>
      <c r="X113" s="108">
        <f t="shared" si="47"/>
        <v>152</v>
      </c>
      <c r="Y113" s="108">
        <f t="shared" si="47"/>
        <v>152</v>
      </c>
      <c r="Z113" s="108">
        <f t="shared" si="47"/>
        <v>152</v>
      </c>
      <c r="AA113" s="108">
        <f t="shared" si="47"/>
        <v>152</v>
      </c>
      <c r="AB113" s="108">
        <v>2262.2999999999997</v>
      </c>
      <c r="AC113" s="108">
        <v>2262.2999999999997</v>
      </c>
      <c r="AD113" s="108">
        <f t="shared" si="47"/>
        <v>2274.1</v>
      </c>
      <c r="AE113" s="108">
        <f t="shared" ref="AE113:AF113" si="49">AE71+AE78+AE96+AE92+AE108+AE112</f>
        <v>2221.1</v>
      </c>
      <c r="AF113" s="108">
        <f t="shared" si="49"/>
        <v>2214.1</v>
      </c>
      <c r="AG113" s="80">
        <f t="shared" si="47"/>
        <v>3169.915</v>
      </c>
      <c r="AH113" s="46">
        <f t="shared" si="24"/>
        <v>2274.1</v>
      </c>
      <c r="AI113" s="47">
        <f t="shared" si="25"/>
        <v>152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4"/>
        <v>0</v>
      </c>
      <c r="AI114" s="47">
        <f t="shared" si="25"/>
        <v>0</v>
      </c>
      <c r="BF114" s="81"/>
      <c r="BG114" s="82">
        <v>-370</v>
      </c>
      <c r="BH114" s="82">
        <v>0</v>
      </c>
      <c r="BI114" s="82">
        <v>72</v>
      </c>
      <c r="BJ114" s="82">
        <v>19</v>
      </c>
      <c r="BK114" s="82">
        <v>59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L115" si="50">B113+B114</f>
        <v>2102.2399999999998</v>
      </c>
      <c r="C115" s="108">
        <f t="shared" si="50"/>
        <v>2113.67</v>
      </c>
      <c r="D115" s="108">
        <f t="shared" si="50"/>
        <v>2124.6999999999998</v>
      </c>
      <c r="E115" s="108">
        <f t="shared" si="50"/>
        <v>2043.8999999999999</v>
      </c>
      <c r="F115" s="108">
        <f t="shared" si="50"/>
        <v>2110.5</v>
      </c>
      <c r="G115" s="108">
        <f t="shared" si="50"/>
        <v>2152</v>
      </c>
      <c r="H115" s="108">
        <f t="shared" si="50"/>
        <v>2148.92</v>
      </c>
      <c r="I115" s="108">
        <f t="shared" si="50"/>
        <v>2142.98</v>
      </c>
      <c r="J115" s="108">
        <f t="shared" si="50"/>
        <v>2160.5</v>
      </c>
      <c r="K115" s="108">
        <f t="shared" si="50"/>
        <v>2151.8000000000002</v>
      </c>
      <c r="L115" s="108">
        <f t="shared" si="50"/>
        <v>2159.5</v>
      </c>
      <c r="M115" s="108">
        <f t="shared" ref="M115:AD115" si="51">M113+M114</f>
        <v>2159.3000000000002</v>
      </c>
      <c r="N115" s="108">
        <f t="shared" si="51"/>
        <v>2138.8999999999996</v>
      </c>
      <c r="O115" s="108">
        <f t="shared" si="51"/>
        <v>2215.2999999999997</v>
      </c>
      <c r="P115" s="108">
        <f t="shared" si="51"/>
        <v>1952.6999999999998</v>
      </c>
      <c r="Q115" s="108">
        <f t="shared" si="51"/>
        <v>2153.4</v>
      </c>
      <c r="R115" s="108">
        <f t="shared" ref="R115" si="52">R113+R114</f>
        <v>2156.5</v>
      </c>
      <c r="S115" s="108">
        <f t="shared" si="51"/>
        <v>2262.5</v>
      </c>
      <c r="T115" s="108">
        <f t="shared" si="51"/>
        <v>2262.3999999999996</v>
      </c>
      <c r="U115" s="108">
        <f t="shared" si="51"/>
        <v>2271.5</v>
      </c>
      <c r="V115" s="108">
        <f t="shared" si="51"/>
        <v>2271.4</v>
      </c>
      <c r="W115" s="108">
        <f t="shared" si="51"/>
        <v>2262.2999999999997</v>
      </c>
      <c r="X115" s="108">
        <f t="shared" si="51"/>
        <v>152</v>
      </c>
      <c r="Y115" s="108">
        <f t="shared" si="51"/>
        <v>152</v>
      </c>
      <c r="Z115" s="108">
        <f t="shared" si="51"/>
        <v>152</v>
      </c>
      <c r="AA115" s="108">
        <f t="shared" si="51"/>
        <v>152</v>
      </c>
      <c r="AB115" s="108">
        <v>2262.2999999999997</v>
      </c>
      <c r="AC115" s="108">
        <v>2262.2999999999997</v>
      </c>
      <c r="AD115" s="108">
        <f t="shared" si="51"/>
        <v>2274.1</v>
      </c>
      <c r="AE115" s="108">
        <f t="shared" ref="AE115:AF115" si="53">AE113+AE114</f>
        <v>2221.1</v>
      </c>
      <c r="AF115" s="108">
        <f t="shared" si="53"/>
        <v>2214.1</v>
      </c>
      <c r="AG115" s="104">
        <f>AG112+AG108+AG96+AG92+AG71+AG114</f>
        <v>2463.5149999999999</v>
      </c>
      <c r="AH115" s="46">
        <f t="shared" si="24"/>
        <v>2274.1</v>
      </c>
      <c r="AI115" s="47">
        <f t="shared" si="25"/>
        <v>152</v>
      </c>
      <c r="BF115" s="81"/>
      <c r="BG115" s="82">
        <v>-480</v>
      </c>
      <c r="BH115" s="82">
        <v>0</v>
      </c>
      <c r="BI115" s="82">
        <v>72</v>
      </c>
      <c r="BJ115" s="82">
        <v>19</v>
      </c>
      <c r="BK115" s="82">
        <v>59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L116" si="54">B115-(B123)</f>
        <v>1511.8399999999997</v>
      </c>
      <c r="C116" s="108">
        <f t="shared" si="54"/>
        <v>1499.3700000000001</v>
      </c>
      <c r="D116" s="108">
        <f t="shared" si="54"/>
        <v>1516.3999999999999</v>
      </c>
      <c r="E116" s="108">
        <f t="shared" si="54"/>
        <v>1497.7999999999997</v>
      </c>
      <c r="F116" s="108">
        <f t="shared" si="54"/>
        <v>1480.9</v>
      </c>
      <c r="G116" s="108">
        <f t="shared" si="54"/>
        <v>1461</v>
      </c>
      <c r="H116" s="108">
        <f t="shared" si="54"/>
        <v>1499.52</v>
      </c>
      <c r="I116" s="108">
        <f t="shared" si="54"/>
        <v>1509.98</v>
      </c>
      <c r="J116" s="108">
        <f t="shared" si="54"/>
        <v>1581.5</v>
      </c>
      <c r="K116" s="108">
        <f t="shared" si="54"/>
        <v>1612.8000000000002</v>
      </c>
      <c r="L116" s="108">
        <f t="shared" si="54"/>
        <v>1668.5</v>
      </c>
      <c r="M116" s="108">
        <f t="shared" ref="M116:AD116" si="55">M115-(M123)</f>
        <v>1674.3000000000002</v>
      </c>
      <c r="N116" s="108">
        <f t="shared" si="55"/>
        <v>1681.8999999999996</v>
      </c>
      <c r="O116" s="108">
        <f t="shared" si="55"/>
        <v>1777.6999999999998</v>
      </c>
      <c r="P116" s="108">
        <f t="shared" si="55"/>
        <v>1515.1</v>
      </c>
      <c r="Q116" s="108">
        <f t="shared" si="55"/>
        <v>1780.4</v>
      </c>
      <c r="R116" s="108">
        <f t="shared" ref="R116" si="56">R115-(R123)</f>
        <v>1686.5</v>
      </c>
      <c r="S116" s="108">
        <f t="shared" si="55"/>
        <v>1904.5</v>
      </c>
      <c r="T116" s="108">
        <f t="shared" si="55"/>
        <v>1908.3999999999996</v>
      </c>
      <c r="U116" s="108">
        <f t="shared" si="55"/>
        <v>1885.5</v>
      </c>
      <c r="V116" s="108">
        <f t="shared" si="55"/>
        <v>1847.4</v>
      </c>
      <c r="W116" s="108">
        <f t="shared" si="55"/>
        <v>1839.2999999999997</v>
      </c>
      <c r="X116" s="108">
        <f t="shared" si="55"/>
        <v>152</v>
      </c>
      <c r="Y116" s="108">
        <f t="shared" si="55"/>
        <v>152</v>
      </c>
      <c r="Z116" s="108">
        <f t="shared" si="55"/>
        <v>152</v>
      </c>
      <c r="AA116" s="108">
        <f t="shared" si="55"/>
        <v>152</v>
      </c>
      <c r="AB116" s="108">
        <v>1839.2999999999997</v>
      </c>
      <c r="AC116" s="108">
        <v>1839.2999999999997</v>
      </c>
      <c r="AD116" s="108">
        <f t="shared" si="55"/>
        <v>1794.1</v>
      </c>
      <c r="AE116" s="108">
        <f t="shared" ref="AE116:AF116" si="57">AE115-(AE123)</f>
        <v>1811.1</v>
      </c>
      <c r="AF116" s="108">
        <f t="shared" si="57"/>
        <v>1734.1</v>
      </c>
      <c r="AG116" s="104"/>
      <c r="AH116" s="46">
        <f t="shared" si="24"/>
        <v>1908.3999999999996</v>
      </c>
      <c r="AI116" s="47">
        <f t="shared" si="25"/>
        <v>152</v>
      </c>
      <c r="BF116" s="81"/>
      <c r="BG116" s="82">
        <v>-410</v>
      </c>
      <c r="BH116" s="82">
        <v>0</v>
      </c>
      <c r="BI116" s="82">
        <v>75</v>
      </c>
      <c r="BJ116" s="82">
        <v>20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L117" si="58">IF(B97&lt;0,B97*-1,0)</f>
        <v>590.4</v>
      </c>
      <c r="C117" s="93">
        <f t="shared" si="58"/>
        <v>614.29999999999995</v>
      </c>
      <c r="D117" s="93">
        <f t="shared" si="58"/>
        <v>608.29999999999995</v>
      </c>
      <c r="E117" s="93">
        <f t="shared" si="58"/>
        <v>546.1</v>
      </c>
      <c r="F117" s="93">
        <f t="shared" si="58"/>
        <v>629.6</v>
      </c>
      <c r="G117" s="93">
        <f t="shared" si="58"/>
        <v>691</v>
      </c>
      <c r="H117" s="93">
        <f t="shared" si="58"/>
        <v>649.4</v>
      </c>
      <c r="I117" s="93">
        <f t="shared" si="58"/>
        <v>633</v>
      </c>
      <c r="J117" s="93">
        <f t="shared" si="58"/>
        <v>579</v>
      </c>
      <c r="K117" s="93">
        <f t="shared" si="58"/>
        <v>539</v>
      </c>
      <c r="L117" s="93">
        <f t="shared" si="58"/>
        <v>491</v>
      </c>
      <c r="M117" s="93">
        <f t="shared" ref="M117:AD122" si="59">IF(M97&lt;0,M97*-1,0)</f>
        <v>485</v>
      </c>
      <c r="N117" s="93">
        <f t="shared" si="59"/>
        <v>457</v>
      </c>
      <c r="O117" s="93">
        <f t="shared" si="59"/>
        <v>437.6</v>
      </c>
      <c r="P117" s="93">
        <f t="shared" si="59"/>
        <v>437.6</v>
      </c>
      <c r="Q117" s="93">
        <f t="shared" si="59"/>
        <v>373</v>
      </c>
      <c r="R117" s="93">
        <f t="shared" ref="R117" si="60">IF(R97&lt;0,R97*-1,0)</f>
        <v>470</v>
      </c>
      <c r="S117" s="93">
        <f t="shared" si="59"/>
        <v>358</v>
      </c>
      <c r="T117" s="93">
        <f t="shared" si="59"/>
        <v>354</v>
      </c>
      <c r="U117" s="93">
        <f t="shared" si="59"/>
        <v>386</v>
      </c>
      <c r="V117" s="93">
        <f t="shared" si="59"/>
        <v>424</v>
      </c>
      <c r="W117" s="93">
        <f t="shared" si="59"/>
        <v>423</v>
      </c>
      <c r="X117" s="93">
        <f t="shared" si="59"/>
        <v>0</v>
      </c>
      <c r="Y117" s="93">
        <f t="shared" si="59"/>
        <v>0</v>
      </c>
      <c r="Z117" s="93">
        <f t="shared" si="59"/>
        <v>0</v>
      </c>
      <c r="AA117" s="93">
        <f t="shared" si="59"/>
        <v>0</v>
      </c>
      <c r="AB117" s="93">
        <v>423</v>
      </c>
      <c r="AC117" s="93">
        <v>423</v>
      </c>
      <c r="AD117" s="93">
        <f t="shared" si="59"/>
        <v>480</v>
      </c>
      <c r="AE117" s="93">
        <f t="shared" ref="AE117:AF117" si="61">IF(AE97&lt;0,AE97*-1,0)</f>
        <v>410</v>
      </c>
      <c r="AF117" s="93">
        <f t="shared" si="61"/>
        <v>480</v>
      </c>
      <c r="AG117" s="61"/>
      <c r="AH117" s="46">
        <f t="shared" si="24"/>
        <v>691</v>
      </c>
      <c r="AI117" s="47">
        <f t="shared" si="25"/>
        <v>0</v>
      </c>
      <c r="BG117" s="82">
        <v>-480</v>
      </c>
      <c r="BH117" s="82">
        <v>0</v>
      </c>
      <c r="BI117" s="82">
        <v>75</v>
      </c>
      <c r="BJ117" s="82">
        <v>20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ref="B118:L118" si="62">IF(B98&lt;0,B98*-1,0)</f>
        <v>0</v>
      </c>
      <c r="C118" s="93">
        <f t="shared" si="62"/>
        <v>0</v>
      </c>
      <c r="D118" s="93">
        <f t="shared" si="62"/>
        <v>0</v>
      </c>
      <c r="E118" s="93">
        <f t="shared" si="62"/>
        <v>0</v>
      </c>
      <c r="F118" s="93">
        <f t="shared" si="62"/>
        <v>0</v>
      </c>
      <c r="G118" s="93">
        <f t="shared" si="62"/>
        <v>0</v>
      </c>
      <c r="H118" s="93">
        <f t="shared" si="62"/>
        <v>0</v>
      </c>
      <c r="I118" s="93">
        <f t="shared" si="62"/>
        <v>0</v>
      </c>
      <c r="J118" s="93">
        <f t="shared" si="62"/>
        <v>0</v>
      </c>
      <c r="K118" s="93">
        <f t="shared" si="62"/>
        <v>0</v>
      </c>
      <c r="L118" s="93">
        <f t="shared" si="62"/>
        <v>0</v>
      </c>
      <c r="M118" s="93">
        <f t="shared" si="59"/>
        <v>0</v>
      </c>
      <c r="N118" s="93">
        <f t="shared" si="59"/>
        <v>0</v>
      </c>
      <c r="O118" s="93">
        <f t="shared" si="59"/>
        <v>0</v>
      </c>
      <c r="P118" s="93">
        <f t="shared" si="59"/>
        <v>0</v>
      </c>
      <c r="Q118" s="93">
        <f t="shared" si="59"/>
        <v>0</v>
      </c>
      <c r="R118" s="93">
        <f t="shared" ref="R118" si="63">IF(R98&lt;0,R98*-1,0)</f>
        <v>0</v>
      </c>
      <c r="S118" s="93">
        <f t="shared" si="59"/>
        <v>0</v>
      </c>
      <c r="T118" s="93">
        <f t="shared" si="59"/>
        <v>0</v>
      </c>
      <c r="U118" s="93">
        <f t="shared" si="59"/>
        <v>0</v>
      </c>
      <c r="V118" s="93">
        <f t="shared" si="59"/>
        <v>0</v>
      </c>
      <c r="W118" s="93">
        <f t="shared" si="59"/>
        <v>0</v>
      </c>
      <c r="X118" s="93">
        <f t="shared" si="59"/>
        <v>0</v>
      </c>
      <c r="Y118" s="93">
        <f t="shared" si="59"/>
        <v>0</v>
      </c>
      <c r="Z118" s="93">
        <f t="shared" si="59"/>
        <v>0</v>
      </c>
      <c r="AA118" s="93">
        <f t="shared" si="59"/>
        <v>0</v>
      </c>
      <c r="AB118" s="93">
        <v>0</v>
      </c>
      <c r="AC118" s="93">
        <v>0</v>
      </c>
      <c r="AD118" s="93">
        <f t="shared" si="59"/>
        <v>0</v>
      </c>
      <c r="AE118" s="93">
        <f t="shared" ref="AE118:AF118" si="64">IF(AE98&lt;0,AE98*-1,0)</f>
        <v>0</v>
      </c>
      <c r="AF118" s="93">
        <f t="shared" si="64"/>
        <v>0</v>
      </c>
      <c r="AG118" s="64"/>
      <c r="AH118" s="46">
        <f t="shared" si="24"/>
        <v>0</v>
      </c>
      <c r="AI118" s="47">
        <f t="shared" si="25"/>
        <v>0</v>
      </c>
      <c r="AK118" s="49"/>
      <c r="BG118" s="82">
        <v>-590.4</v>
      </c>
      <c r="BH118" s="82">
        <v>18.399999999999999</v>
      </c>
      <c r="BI118" s="82">
        <v>19.600000000000001</v>
      </c>
      <c r="BJ118" s="82">
        <v>19.899999999999999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ref="B119:L119" si="65">IF(B99&lt;0,B99*-1,0)</f>
        <v>0</v>
      </c>
      <c r="C119" s="93">
        <f t="shared" si="65"/>
        <v>0</v>
      </c>
      <c r="D119" s="93">
        <f t="shared" si="65"/>
        <v>0</v>
      </c>
      <c r="E119" s="93">
        <f t="shared" si="65"/>
        <v>0</v>
      </c>
      <c r="F119" s="93">
        <f t="shared" si="65"/>
        <v>0</v>
      </c>
      <c r="G119" s="93">
        <f t="shared" si="65"/>
        <v>0</v>
      </c>
      <c r="H119" s="93">
        <f t="shared" si="65"/>
        <v>0</v>
      </c>
      <c r="I119" s="93">
        <f t="shared" si="65"/>
        <v>0</v>
      </c>
      <c r="J119" s="93">
        <f t="shared" si="65"/>
        <v>0</v>
      </c>
      <c r="K119" s="93">
        <f t="shared" si="65"/>
        <v>0</v>
      </c>
      <c r="L119" s="93">
        <f t="shared" si="65"/>
        <v>0</v>
      </c>
      <c r="M119" s="93">
        <f t="shared" si="59"/>
        <v>0</v>
      </c>
      <c r="N119" s="93">
        <f t="shared" si="59"/>
        <v>0</v>
      </c>
      <c r="O119" s="93">
        <f t="shared" si="59"/>
        <v>0</v>
      </c>
      <c r="P119" s="93">
        <f t="shared" si="59"/>
        <v>0</v>
      </c>
      <c r="Q119" s="93">
        <f t="shared" si="59"/>
        <v>0</v>
      </c>
      <c r="R119" s="93">
        <f t="shared" ref="R119" si="66">IF(R99&lt;0,R99*-1,0)</f>
        <v>0</v>
      </c>
      <c r="S119" s="93">
        <f t="shared" si="59"/>
        <v>0</v>
      </c>
      <c r="T119" s="93">
        <f t="shared" si="59"/>
        <v>0</v>
      </c>
      <c r="U119" s="93">
        <f t="shared" si="59"/>
        <v>0</v>
      </c>
      <c r="V119" s="93">
        <f t="shared" si="59"/>
        <v>0</v>
      </c>
      <c r="W119" s="93">
        <f t="shared" si="59"/>
        <v>0</v>
      </c>
      <c r="X119" s="93">
        <f t="shared" si="59"/>
        <v>0</v>
      </c>
      <c r="Y119" s="93">
        <f t="shared" si="59"/>
        <v>0</v>
      </c>
      <c r="Z119" s="93">
        <f t="shared" si="59"/>
        <v>0</v>
      </c>
      <c r="AA119" s="93">
        <f t="shared" si="59"/>
        <v>0</v>
      </c>
      <c r="AB119" s="93">
        <v>0</v>
      </c>
      <c r="AC119" s="93">
        <v>0</v>
      </c>
      <c r="AD119" s="93">
        <f t="shared" si="59"/>
        <v>0</v>
      </c>
      <c r="AE119" s="93">
        <f t="shared" ref="AE119:AF119" si="67">IF(AE99&lt;0,AE99*-1,0)</f>
        <v>0</v>
      </c>
      <c r="AF119" s="93">
        <f t="shared" si="67"/>
        <v>0</v>
      </c>
      <c r="AG119" s="111"/>
      <c r="AH119" s="46">
        <f t="shared" si="24"/>
        <v>0</v>
      </c>
      <c r="AI119" s="47">
        <f t="shared" si="25"/>
        <v>0</v>
      </c>
    </row>
    <row r="120" spans="1:64" x14ac:dyDescent="0.25">
      <c r="A120" s="96" t="s">
        <v>126</v>
      </c>
      <c r="B120" s="93">
        <f t="shared" ref="B120:L120" si="68">IF(B100&lt;0,B100*-1,0)</f>
        <v>0</v>
      </c>
      <c r="C120" s="93">
        <f t="shared" si="68"/>
        <v>0</v>
      </c>
      <c r="D120" s="93">
        <f t="shared" si="68"/>
        <v>0</v>
      </c>
      <c r="E120" s="93">
        <f t="shared" si="68"/>
        <v>0</v>
      </c>
      <c r="F120" s="93">
        <f t="shared" si="68"/>
        <v>0</v>
      </c>
      <c r="G120" s="93">
        <f t="shared" si="68"/>
        <v>0</v>
      </c>
      <c r="H120" s="93">
        <f t="shared" si="68"/>
        <v>0</v>
      </c>
      <c r="I120" s="93">
        <f t="shared" si="68"/>
        <v>0</v>
      </c>
      <c r="J120" s="93">
        <f t="shared" si="68"/>
        <v>0</v>
      </c>
      <c r="K120" s="93">
        <f t="shared" si="68"/>
        <v>0</v>
      </c>
      <c r="L120" s="93">
        <f t="shared" si="68"/>
        <v>0</v>
      </c>
      <c r="M120" s="93">
        <f t="shared" si="59"/>
        <v>0</v>
      </c>
      <c r="N120" s="93">
        <f t="shared" si="59"/>
        <v>0</v>
      </c>
      <c r="O120" s="93">
        <f t="shared" si="59"/>
        <v>0</v>
      </c>
      <c r="P120" s="93">
        <f t="shared" si="59"/>
        <v>0</v>
      </c>
      <c r="Q120" s="93">
        <f t="shared" si="59"/>
        <v>0</v>
      </c>
      <c r="R120" s="93">
        <f t="shared" ref="R120" si="69">IF(R100&lt;0,R100*-1,0)</f>
        <v>0</v>
      </c>
      <c r="S120" s="93">
        <f t="shared" si="59"/>
        <v>0</v>
      </c>
      <c r="T120" s="93">
        <f t="shared" si="59"/>
        <v>0</v>
      </c>
      <c r="U120" s="93">
        <f t="shared" si="59"/>
        <v>0</v>
      </c>
      <c r="V120" s="93">
        <f t="shared" si="59"/>
        <v>0</v>
      </c>
      <c r="W120" s="93">
        <f t="shared" si="59"/>
        <v>0</v>
      </c>
      <c r="X120" s="93">
        <f t="shared" si="59"/>
        <v>0</v>
      </c>
      <c r="Y120" s="93">
        <f t="shared" si="59"/>
        <v>0</v>
      </c>
      <c r="Z120" s="93">
        <f t="shared" si="59"/>
        <v>0</v>
      </c>
      <c r="AA120" s="93">
        <f t="shared" si="59"/>
        <v>0</v>
      </c>
      <c r="AB120" s="93">
        <v>0</v>
      </c>
      <c r="AC120" s="93">
        <v>0</v>
      </c>
      <c r="AD120" s="93">
        <f t="shared" si="59"/>
        <v>0</v>
      </c>
      <c r="AE120" s="93">
        <f t="shared" ref="AE120:AF120" si="70">IF(AE100&lt;0,AE100*-1,0)</f>
        <v>0</v>
      </c>
      <c r="AF120" s="93">
        <f t="shared" si="70"/>
        <v>0</v>
      </c>
      <c r="AG120" s="111"/>
      <c r="AH120" s="46">
        <f t="shared" si="24"/>
        <v>0</v>
      </c>
      <c r="AI120" s="47">
        <f t="shared" si="25"/>
        <v>0</v>
      </c>
    </row>
    <row r="121" spans="1:64" x14ac:dyDescent="0.25">
      <c r="A121" s="96" t="s">
        <v>128</v>
      </c>
      <c r="B121" s="93">
        <f t="shared" ref="B121:L121" si="71">IF(B101&lt;0,B101*-1,0)</f>
        <v>0</v>
      </c>
      <c r="C121" s="93">
        <f t="shared" si="71"/>
        <v>0</v>
      </c>
      <c r="D121" s="93">
        <f t="shared" si="71"/>
        <v>0</v>
      </c>
      <c r="E121" s="93">
        <f t="shared" si="71"/>
        <v>0</v>
      </c>
      <c r="F121" s="93">
        <f t="shared" si="71"/>
        <v>0</v>
      </c>
      <c r="G121" s="93">
        <f t="shared" si="71"/>
        <v>0</v>
      </c>
      <c r="H121" s="93">
        <f t="shared" si="71"/>
        <v>0</v>
      </c>
      <c r="I121" s="93">
        <f t="shared" si="71"/>
        <v>0</v>
      </c>
      <c r="J121" s="93">
        <f t="shared" si="71"/>
        <v>0</v>
      </c>
      <c r="K121" s="93">
        <f t="shared" si="71"/>
        <v>0</v>
      </c>
      <c r="L121" s="93">
        <f t="shared" si="71"/>
        <v>0</v>
      </c>
      <c r="M121" s="93">
        <f t="shared" si="59"/>
        <v>0</v>
      </c>
      <c r="N121" s="93">
        <f t="shared" si="59"/>
        <v>0</v>
      </c>
      <c r="O121" s="93">
        <f t="shared" si="59"/>
        <v>0</v>
      </c>
      <c r="P121" s="93">
        <f t="shared" si="59"/>
        <v>0</v>
      </c>
      <c r="Q121" s="93">
        <f t="shared" si="59"/>
        <v>0</v>
      </c>
      <c r="R121" s="93">
        <f t="shared" ref="R121" si="72">IF(R101&lt;0,R101*-1,0)</f>
        <v>0</v>
      </c>
      <c r="S121" s="93">
        <f t="shared" si="59"/>
        <v>0</v>
      </c>
      <c r="T121" s="93">
        <f t="shared" si="59"/>
        <v>0</v>
      </c>
      <c r="U121" s="93">
        <f t="shared" si="59"/>
        <v>0</v>
      </c>
      <c r="V121" s="93">
        <f t="shared" si="59"/>
        <v>0</v>
      </c>
      <c r="W121" s="93">
        <f t="shared" si="59"/>
        <v>0</v>
      </c>
      <c r="X121" s="93">
        <f t="shared" si="59"/>
        <v>0</v>
      </c>
      <c r="Y121" s="93">
        <f t="shared" si="59"/>
        <v>0</v>
      </c>
      <c r="Z121" s="93">
        <f t="shared" si="59"/>
        <v>0</v>
      </c>
      <c r="AA121" s="93">
        <f t="shared" si="59"/>
        <v>0</v>
      </c>
      <c r="AB121" s="93">
        <v>0</v>
      </c>
      <c r="AC121" s="93">
        <v>0</v>
      </c>
      <c r="AD121" s="93">
        <f t="shared" si="59"/>
        <v>0</v>
      </c>
      <c r="AE121" s="93">
        <f t="shared" ref="AE121:AF121" si="73">IF(AE101&lt;0,AE101*-1,0)</f>
        <v>0</v>
      </c>
      <c r="AF121" s="93">
        <f t="shared" si="73"/>
        <v>0</v>
      </c>
      <c r="AG121" s="111"/>
      <c r="AH121" s="46">
        <f t="shared" si="24"/>
        <v>0</v>
      </c>
      <c r="AI121" s="47">
        <f t="shared" si="25"/>
        <v>0</v>
      </c>
    </row>
    <row r="122" spans="1:64" ht="15.75" thickBot="1" x14ac:dyDescent="0.3">
      <c r="A122" s="96" t="s">
        <v>130</v>
      </c>
      <c r="B122" s="93">
        <f t="shared" ref="B122:L122" si="74">IF(B102&lt;0,B102*-1,0)</f>
        <v>0</v>
      </c>
      <c r="C122" s="93">
        <f t="shared" si="74"/>
        <v>0</v>
      </c>
      <c r="D122" s="93">
        <f t="shared" si="74"/>
        <v>0</v>
      </c>
      <c r="E122" s="93">
        <f t="shared" si="74"/>
        <v>0</v>
      </c>
      <c r="F122" s="93">
        <f t="shared" si="74"/>
        <v>0</v>
      </c>
      <c r="G122" s="93">
        <f t="shared" si="74"/>
        <v>0</v>
      </c>
      <c r="H122" s="93">
        <f t="shared" si="74"/>
        <v>0</v>
      </c>
      <c r="I122" s="93">
        <f t="shared" si="74"/>
        <v>0</v>
      </c>
      <c r="J122" s="93">
        <f t="shared" si="74"/>
        <v>0</v>
      </c>
      <c r="K122" s="93">
        <f t="shared" si="74"/>
        <v>0</v>
      </c>
      <c r="L122" s="93">
        <f t="shared" si="74"/>
        <v>0</v>
      </c>
      <c r="M122" s="93">
        <f t="shared" si="59"/>
        <v>0</v>
      </c>
      <c r="N122" s="93">
        <f t="shared" si="59"/>
        <v>0</v>
      </c>
      <c r="O122" s="93">
        <f t="shared" si="59"/>
        <v>0</v>
      </c>
      <c r="P122" s="93">
        <f t="shared" si="59"/>
        <v>0</v>
      </c>
      <c r="Q122" s="93">
        <f t="shared" si="59"/>
        <v>0</v>
      </c>
      <c r="R122" s="93">
        <f t="shared" ref="R122" si="75">IF(R102&lt;0,R102*-1,0)</f>
        <v>0</v>
      </c>
      <c r="S122" s="93">
        <f t="shared" si="59"/>
        <v>0</v>
      </c>
      <c r="T122" s="93">
        <f t="shared" si="59"/>
        <v>0</v>
      </c>
      <c r="U122" s="93">
        <f t="shared" si="59"/>
        <v>0</v>
      </c>
      <c r="V122" s="93">
        <f t="shared" si="59"/>
        <v>0</v>
      </c>
      <c r="W122" s="93">
        <f t="shared" si="59"/>
        <v>0</v>
      </c>
      <c r="X122" s="93">
        <f t="shared" si="59"/>
        <v>0</v>
      </c>
      <c r="Y122" s="93">
        <f t="shared" si="59"/>
        <v>0</v>
      </c>
      <c r="Z122" s="93">
        <f t="shared" si="59"/>
        <v>0</v>
      </c>
      <c r="AA122" s="93">
        <f t="shared" si="59"/>
        <v>0</v>
      </c>
      <c r="AB122" s="93">
        <v>0</v>
      </c>
      <c r="AC122" s="93">
        <v>0</v>
      </c>
      <c r="AD122" s="93">
        <f t="shared" si="59"/>
        <v>0</v>
      </c>
      <c r="AE122" s="93">
        <f t="shared" ref="AE122:AF122" si="76">IF(AE102&lt;0,AE102*-1,0)</f>
        <v>0</v>
      </c>
      <c r="AF122" s="93">
        <f t="shared" si="76"/>
        <v>0</v>
      </c>
      <c r="AG122" s="103"/>
      <c r="AH122" s="46">
        <f t="shared" si="24"/>
        <v>0</v>
      </c>
      <c r="AI122" s="47">
        <f t="shared" si="25"/>
        <v>0</v>
      </c>
    </row>
    <row r="123" spans="1:64" ht="15.75" thickBot="1" x14ac:dyDescent="0.3">
      <c r="A123" s="112" t="s">
        <v>145</v>
      </c>
      <c r="B123" s="70">
        <f t="shared" ref="B123:L123" si="77">SUM(B117:B122)</f>
        <v>590.4</v>
      </c>
      <c r="C123" s="70">
        <f t="shared" si="77"/>
        <v>614.29999999999995</v>
      </c>
      <c r="D123" s="70">
        <f t="shared" si="77"/>
        <v>608.29999999999995</v>
      </c>
      <c r="E123" s="70">
        <f t="shared" si="77"/>
        <v>546.1</v>
      </c>
      <c r="F123" s="70">
        <f t="shared" si="77"/>
        <v>629.6</v>
      </c>
      <c r="G123" s="70">
        <f t="shared" si="77"/>
        <v>691</v>
      </c>
      <c r="H123" s="70">
        <f t="shared" si="77"/>
        <v>649.4</v>
      </c>
      <c r="I123" s="70">
        <f t="shared" si="77"/>
        <v>633</v>
      </c>
      <c r="J123" s="70">
        <f t="shared" si="77"/>
        <v>579</v>
      </c>
      <c r="K123" s="70">
        <f t="shared" si="77"/>
        <v>539</v>
      </c>
      <c r="L123" s="70">
        <f t="shared" si="77"/>
        <v>491</v>
      </c>
      <c r="M123" s="70">
        <f t="shared" ref="M123:AD123" si="78">SUM(M117:M122)</f>
        <v>485</v>
      </c>
      <c r="N123" s="70">
        <f t="shared" si="78"/>
        <v>457</v>
      </c>
      <c r="O123" s="70">
        <f t="shared" si="78"/>
        <v>437.6</v>
      </c>
      <c r="P123" s="70">
        <f t="shared" si="78"/>
        <v>437.6</v>
      </c>
      <c r="Q123" s="70">
        <f t="shared" si="78"/>
        <v>373</v>
      </c>
      <c r="R123" s="70">
        <f t="shared" ref="R123" si="79">SUM(R117:R122)</f>
        <v>470</v>
      </c>
      <c r="S123" s="70">
        <f t="shared" si="78"/>
        <v>358</v>
      </c>
      <c r="T123" s="70">
        <f t="shared" si="78"/>
        <v>354</v>
      </c>
      <c r="U123" s="70">
        <f t="shared" si="78"/>
        <v>386</v>
      </c>
      <c r="V123" s="70">
        <f t="shared" si="78"/>
        <v>424</v>
      </c>
      <c r="W123" s="70">
        <f t="shared" si="78"/>
        <v>423</v>
      </c>
      <c r="X123" s="70">
        <f t="shared" si="78"/>
        <v>0</v>
      </c>
      <c r="Y123" s="70">
        <f t="shared" si="78"/>
        <v>0</v>
      </c>
      <c r="Z123" s="70">
        <f t="shared" si="78"/>
        <v>0</v>
      </c>
      <c r="AA123" s="70">
        <f t="shared" si="78"/>
        <v>0</v>
      </c>
      <c r="AB123" s="70">
        <v>423</v>
      </c>
      <c r="AC123" s="70">
        <v>423</v>
      </c>
      <c r="AD123" s="70">
        <f t="shared" si="78"/>
        <v>480</v>
      </c>
      <c r="AE123" s="70">
        <f t="shared" ref="AE123:AF123" si="80">SUM(AE117:AE122)</f>
        <v>410</v>
      </c>
      <c r="AF123" s="70">
        <f t="shared" si="80"/>
        <v>480</v>
      </c>
      <c r="AG123" s="104"/>
      <c r="AH123" s="46">
        <f t="shared" si="24"/>
        <v>691</v>
      </c>
      <c r="AI123" s="47">
        <f t="shared" si="25"/>
        <v>0</v>
      </c>
      <c r="AJ123" s="105">
        <f t="array" ref="AJ123">MIN(IF(B123:AF123&lt;&gt;0,B123:AF123))</f>
        <v>354</v>
      </c>
    </row>
    <row r="124" spans="1:64" ht="15.75" thickBot="1" x14ac:dyDescent="0.3">
      <c r="A124" s="87" t="s">
        <v>146</v>
      </c>
      <c r="B124" s="70">
        <f t="shared" ref="B124:L124" si="81">B108-B123</f>
        <v>-502.4</v>
      </c>
      <c r="C124" s="70">
        <f t="shared" si="81"/>
        <v>-544.59999999999991</v>
      </c>
      <c r="D124" s="70">
        <f t="shared" si="81"/>
        <v>-528.29999999999995</v>
      </c>
      <c r="E124" s="70">
        <f t="shared" si="81"/>
        <v>-469.90000000000003</v>
      </c>
      <c r="F124" s="70">
        <f t="shared" si="81"/>
        <v>-559.6</v>
      </c>
      <c r="G124" s="70">
        <f t="shared" si="81"/>
        <v>-547.1</v>
      </c>
      <c r="H124" s="70">
        <f t="shared" si="81"/>
        <v>-508.58</v>
      </c>
      <c r="I124" s="70">
        <f t="shared" si="81"/>
        <v>-498.12</v>
      </c>
      <c r="J124" s="70">
        <f t="shared" si="81"/>
        <v>-426.5</v>
      </c>
      <c r="K124" s="70">
        <f t="shared" si="81"/>
        <v>-395.2</v>
      </c>
      <c r="L124" s="70">
        <f t="shared" si="81"/>
        <v>-339.5</v>
      </c>
      <c r="M124" s="70">
        <f t="shared" ref="M124:AD124" si="82">M108-M123</f>
        <v>-333.7</v>
      </c>
      <c r="N124" s="70">
        <f t="shared" si="82"/>
        <v>-283.89999999999998</v>
      </c>
      <c r="O124" s="70">
        <f t="shared" si="82"/>
        <v>-252.00000000000006</v>
      </c>
      <c r="P124" s="70">
        <f t="shared" si="82"/>
        <v>-252.00000000000006</v>
      </c>
      <c r="Q124" s="70">
        <f t="shared" si="82"/>
        <v>-199.1</v>
      </c>
      <c r="R124" s="70">
        <f t="shared" ref="R124" si="83">R108-R123</f>
        <v>-297.40000000000003</v>
      </c>
      <c r="S124" s="70">
        <f t="shared" si="82"/>
        <v>-185.40000000000003</v>
      </c>
      <c r="T124" s="70">
        <f t="shared" si="82"/>
        <v>-177.60000000000002</v>
      </c>
      <c r="U124" s="70">
        <f t="shared" si="82"/>
        <v>-193.6</v>
      </c>
      <c r="V124" s="70">
        <f t="shared" si="82"/>
        <v>-231.5</v>
      </c>
      <c r="W124" s="70">
        <f t="shared" si="82"/>
        <v>-229.8</v>
      </c>
      <c r="X124" s="70">
        <f t="shared" si="82"/>
        <v>0</v>
      </c>
      <c r="Y124" s="70">
        <f t="shared" si="82"/>
        <v>0</v>
      </c>
      <c r="Z124" s="70">
        <f t="shared" si="82"/>
        <v>0</v>
      </c>
      <c r="AA124" s="70">
        <f t="shared" si="82"/>
        <v>0</v>
      </c>
      <c r="AB124" s="70">
        <v>-229.8</v>
      </c>
      <c r="AC124" s="70">
        <v>-229.8</v>
      </c>
      <c r="AD124" s="70">
        <f t="shared" si="82"/>
        <v>-275</v>
      </c>
      <c r="AE124" s="70">
        <f t="shared" ref="AE124:AF124" si="84">AE108-AE123</f>
        <v>-258</v>
      </c>
      <c r="AF124" s="70">
        <f t="shared" si="84"/>
        <v>-335</v>
      </c>
      <c r="AG124" s="104"/>
      <c r="AH124" s="46">
        <f t="shared" si="24"/>
        <v>0</v>
      </c>
      <c r="AI124" s="47">
        <f t="shared" si="25"/>
        <v>-559.6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4"/>
        <v>0</v>
      </c>
      <c r="AI125" s="47">
        <f t="shared" si="25"/>
        <v>0</v>
      </c>
    </row>
    <row r="126" spans="1:64" x14ac:dyDescent="0.25">
      <c r="A126" s="116" t="s">
        <v>148</v>
      </c>
      <c r="B126" s="117">
        <v>50.033999999999999</v>
      </c>
      <c r="C126" s="117">
        <v>50.034999999999997</v>
      </c>
      <c r="D126" s="117">
        <v>49.962000000000003</v>
      </c>
      <c r="E126" s="117">
        <v>50.015000000000001</v>
      </c>
      <c r="F126" s="117">
        <v>50.012</v>
      </c>
      <c r="G126" s="117">
        <v>49.92</v>
      </c>
      <c r="H126" s="117">
        <v>49.963000000000001</v>
      </c>
      <c r="I126" s="117">
        <v>50.048999999999999</v>
      </c>
      <c r="J126" s="117">
        <v>50.006999999999998</v>
      </c>
      <c r="K126" s="117">
        <v>50.015999999999998</v>
      </c>
      <c r="L126" s="117">
        <v>49.993000000000002</v>
      </c>
      <c r="M126" s="117">
        <v>49.993000000000002</v>
      </c>
      <c r="N126" s="117">
        <v>49.993000000000002</v>
      </c>
      <c r="O126" s="117">
        <v>49.951000000000001</v>
      </c>
      <c r="P126" s="117">
        <v>49.951000000000001</v>
      </c>
      <c r="Q126" s="117">
        <v>49.951000000000001</v>
      </c>
      <c r="R126" s="117">
        <v>49.956000000000003</v>
      </c>
      <c r="S126" s="117">
        <v>49.956000000000003</v>
      </c>
      <c r="T126" s="117">
        <v>49.823</v>
      </c>
      <c r="U126" s="117">
        <v>49.945999999999998</v>
      </c>
      <c r="V126" s="117">
        <v>50.014000000000003</v>
      </c>
      <c r="W126" s="117">
        <v>50.014000000000003</v>
      </c>
      <c r="X126" s="117"/>
      <c r="Y126" s="117"/>
      <c r="Z126" s="117"/>
      <c r="AA126" s="117"/>
      <c r="AB126" s="117">
        <v>50.014000000000003</v>
      </c>
      <c r="AC126" s="117">
        <v>50.014000000000003</v>
      </c>
      <c r="AD126" s="117">
        <v>50.02</v>
      </c>
      <c r="AE126" s="117">
        <v>50.02</v>
      </c>
      <c r="AF126" s="117">
        <v>50.02</v>
      </c>
      <c r="AG126" s="118"/>
      <c r="AH126" s="46">
        <f t="shared" si="24"/>
        <v>50.048999999999999</v>
      </c>
      <c r="AI126" s="47">
        <f t="shared" si="25"/>
        <v>49.823</v>
      </c>
    </row>
    <row r="127" spans="1:64" x14ac:dyDescent="0.25">
      <c r="A127" s="119" t="s">
        <v>149</v>
      </c>
      <c r="B127" s="43"/>
      <c r="C127" s="43">
        <v>133.5</v>
      </c>
      <c r="D127" s="43">
        <v>133.5</v>
      </c>
      <c r="E127" s="43">
        <v>133.5</v>
      </c>
      <c r="F127" s="43">
        <v>134.5</v>
      </c>
      <c r="G127" s="43">
        <v>134.1</v>
      </c>
      <c r="H127" s="43">
        <v>133.80000000000001</v>
      </c>
      <c r="I127" s="43">
        <v>134.5</v>
      </c>
      <c r="J127" s="43">
        <v>132.69999999999999</v>
      </c>
      <c r="K127" s="43">
        <v>131.9</v>
      </c>
      <c r="L127" s="43">
        <v>131</v>
      </c>
      <c r="M127" s="43">
        <v>131</v>
      </c>
      <c r="N127" s="43">
        <v>131</v>
      </c>
      <c r="O127" s="43">
        <v>129.69999999999999</v>
      </c>
      <c r="P127" s="43">
        <v>129.69999999999999</v>
      </c>
      <c r="Q127" s="43">
        <v>129.69999999999999</v>
      </c>
      <c r="R127" s="43">
        <v>131.30000000000001</v>
      </c>
      <c r="S127" s="43">
        <v>131.30000000000001</v>
      </c>
      <c r="T127" s="43">
        <v>131.30000000000001</v>
      </c>
      <c r="U127" s="43">
        <v>131.30000000000001</v>
      </c>
      <c r="V127" s="43">
        <v>133.30000000000001</v>
      </c>
      <c r="W127" s="43">
        <v>133.80000000000001</v>
      </c>
      <c r="X127" s="43"/>
      <c r="Y127" s="43"/>
      <c r="Z127" s="43"/>
      <c r="AA127" s="43"/>
      <c r="AB127" s="43">
        <v>133.80000000000001</v>
      </c>
      <c r="AC127" s="43">
        <v>133.80000000000001</v>
      </c>
      <c r="AD127" s="43">
        <v>133.80000000000001</v>
      </c>
      <c r="AE127" s="43">
        <v>133.80000000000001</v>
      </c>
      <c r="AF127" s="43">
        <v>133.80000000000001</v>
      </c>
      <c r="AG127" s="120"/>
      <c r="AH127" s="46">
        <f t="shared" si="24"/>
        <v>134.5</v>
      </c>
      <c r="AI127" s="47">
        <f t="shared" si="25"/>
        <v>129.69999999999999</v>
      </c>
    </row>
    <row r="128" spans="1:64" x14ac:dyDescent="0.25">
      <c r="A128" s="119" t="s">
        <v>150</v>
      </c>
      <c r="B128" s="43"/>
      <c r="C128" s="43">
        <v>129.30000000000001</v>
      </c>
      <c r="D128" s="43">
        <v>129.30000000000001</v>
      </c>
      <c r="E128" s="43">
        <v>129.30000000000001</v>
      </c>
      <c r="F128" s="43">
        <v>131.5</v>
      </c>
      <c r="G128" s="43">
        <v>130.80000000000001</v>
      </c>
      <c r="H128" s="43">
        <v>131.19999999999999</v>
      </c>
      <c r="I128" s="43">
        <v>131.69999999999999</v>
      </c>
      <c r="J128" s="43">
        <v>131.1</v>
      </c>
      <c r="K128" s="43">
        <v>130.30000000000001</v>
      </c>
      <c r="L128" s="43">
        <v>130.30000000000001</v>
      </c>
      <c r="M128" s="43">
        <v>130.30000000000001</v>
      </c>
      <c r="N128" s="43">
        <v>130.30000000000001</v>
      </c>
      <c r="O128" s="43">
        <v>129.1</v>
      </c>
      <c r="P128" s="43">
        <v>129.1</v>
      </c>
      <c r="Q128" s="43">
        <v>129.1</v>
      </c>
      <c r="R128" s="43">
        <v>130.30000000000001</v>
      </c>
      <c r="S128" s="43">
        <v>130.30000000000001</v>
      </c>
      <c r="T128" s="43">
        <v>129</v>
      </c>
      <c r="U128" s="43">
        <v>129</v>
      </c>
      <c r="V128" s="43">
        <v>129</v>
      </c>
      <c r="W128" s="43">
        <v>129</v>
      </c>
      <c r="X128" s="43"/>
      <c r="Y128" s="43"/>
      <c r="Z128" s="43"/>
      <c r="AA128" s="43"/>
      <c r="AB128" s="43">
        <v>129</v>
      </c>
      <c r="AC128" s="43">
        <v>129</v>
      </c>
      <c r="AD128" s="43">
        <v>129</v>
      </c>
      <c r="AE128" s="43">
        <v>129</v>
      </c>
      <c r="AF128" s="43">
        <v>129</v>
      </c>
      <c r="AG128" s="120"/>
      <c r="AH128" s="46">
        <f t="shared" si="24"/>
        <v>131.69999999999999</v>
      </c>
      <c r="AI128" s="47">
        <f t="shared" si="25"/>
        <v>129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4"/>
        <v>0</v>
      </c>
      <c r="AI129" s="47">
        <f t="shared" si="25"/>
        <v>0</v>
      </c>
    </row>
    <row r="130" spans="1:35" x14ac:dyDescent="0.25">
      <c r="A130" s="119" t="s">
        <v>152</v>
      </c>
      <c r="B130" s="43"/>
      <c r="C130" s="43">
        <v>136.1</v>
      </c>
      <c r="D130" s="43">
        <v>136.1</v>
      </c>
      <c r="E130" s="43">
        <v>136.1</v>
      </c>
      <c r="F130" s="43">
        <v>137.9</v>
      </c>
      <c r="G130" s="43">
        <v>135.5</v>
      </c>
      <c r="H130" s="43">
        <v>135.5</v>
      </c>
      <c r="I130" s="43">
        <v>133.6</v>
      </c>
      <c r="J130" s="43">
        <v>132.9</v>
      </c>
      <c r="K130" s="43">
        <v>129.30000000000001</v>
      </c>
      <c r="L130" s="43">
        <v>131.19999999999999</v>
      </c>
      <c r="M130" s="43">
        <v>131.19999999999999</v>
      </c>
      <c r="N130" s="43">
        <v>131.19999999999999</v>
      </c>
      <c r="O130" s="43">
        <v>129.19999999999999</v>
      </c>
      <c r="P130" s="43">
        <v>129.19999999999999</v>
      </c>
      <c r="Q130" s="43">
        <v>129.19999999999999</v>
      </c>
      <c r="R130" s="43">
        <v>132.19999999999999</v>
      </c>
      <c r="S130" s="43">
        <v>132.19999999999999</v>
      </c>
      <c r="T130" s="43">
        <v>132.19999999999999</v>
      </c>
      <c r="U130" s="43">
        <v>133.1</v>
      </c>
      <c r="V130" s="43">
        <v>133.4</v>
      </c>
      <c r="W130" s="43">
        <v>134.1</v>
      </c>
      <c r="X130" s="43"/>
      <c r="Y130" s="43"/>
      <c r="Z130" s="43"/>
      <c r="AA130" s="43"/>
      <c r="AB130" s="43">
        <v>134.1</v>
      </c>
      <c r="AC130" s="43">
        <v>134.1</v>
      </c>
      <c r="AD130" s="43">
        <v>134.1</v>
      </c>
      <c r="AE130" s="43">
        <v>134.1</v>
      </c>
      <c r="AF130" s="43">
        <v>134.1</v>
      </c>
      <c r="AG130" s="120"/>
      <c r="AH130" s="46">
        <f t="shared" si="24"/>
        <v>137.9</v>
      </c>
      <c r="AI130" s="47">
        <f t="shared" si="25"/>
        <v>129.19999999999999</v>
      </c>
    </row>
    <row r="131" spans="1:35" x14ac:dyDescent="0.25">
      <c r="A131" s="121" t="s">
        <v>153</v>
      </c>
      <c r="B131" s="122">
        <v>131.9</v>
      </c>
      <c r="C131" s="122">
        <v>132</v>
      </c>
      <c r="D131" s="122">
        <v>132</v>
      </c>
      <c r="E131" s="122">
        <v>132</v>
      </c>
      <c r="F131" s="122">
        <v>134.4</v>
      </c>
      <c r="G131" s="122">
        <v>132.19999999999999</v>
      </c>
      <c r="H131" s="122">
        <v>133.19999999999999</v>
      </c>
      <c r="I131" s="122">
        <v>133.30000000000001</v>
      </c>
      <c r="J131" s="122">
        <v>131.4</v>
      </c>
      <c r="K131" s="122">
        <v>131.80000000000001</v>
      </c>
      <c r="L131" s="122">
        <v>133.5</v>
      </c>
      <c r="M131" s="122">
        <v>133.5</v>
      </c>
      <c r="N131" s="122">
        <v>133.5</v>
      </c>
      <c r="O131" s="122">
        <v>134.19999999999999</v>
      </c>
      <c r="P131" s="122">
        <v>134.19999999999999</v>
      </c>
      <c r="Q131" s="122">
        <v>134.19999999999999</v>
      </c>
      <c r="R131" s="122">
        <v>134.1</v>
      </c>
      <c r="S131" s="122">
        <v>134.1</v>
      </c>
      <c r="T131" s="122">
        <v>133.9</v>
      </c>
      <c r="U131" s="122">
        <v>135</v>
      </c>
      <c r="V131" s="122">
        <v>135.5</v>
      </c>
      <c r="W131" s="122">
        <v>136.5</v>
      </c>
      <c r="X131" s="122"/>
      <c r="Y131" s="122"/>
      <c r="Z131" s="122"/>
      <c r="AA131" s="122"/>
      <c r="AB131" s="122">
        <v>136.5</v>
      </c>
      <c r="AC131" s="122">
        <v>136.5</v>
      </c>
      <c r="AD131" s="122">
        <v>136.5</v>
      </c>
      <c r="AE131" s="122">
        <v>136.5</v>
      </c>
      <c r="AF131" s="122">
        <v>136.5</v>
      </c>
      <c r="AG131" s="123"/>
      <c r="AH131" s="46">
        <f t="shared" si="24"/>
        <v>136.5</v>
      </c>
      <c r="AI131" s="47">
        <f t="shared" si="25"/>
        <v>131.4</v>
      </c>
    </row>
    <row r="132" spans="1:35" x14ac:dyDescent="0.25">
      <c r="A132" s="119" t="s">
        <v>154</v>
      </c>
      <c r="B132" s="43">
        <v>127</v>
      </c>
      <c r="C132" s="43">
        <v>127.2</v>
      </c>
      <c r="D132" s="43">
        <v>127.2</v>
      </c>
      <c r="E132" s="43">
        <v>127.2</v>
      </c>
      <c r="F132" s="43">
        <v>128.5</v>
      </c>
      <c r="G132" s="43">
        <v>128.6</v>
      </c>
      <c r="H132" s="43">
        <v>124.8</v>
      </c>
      <c r="I132" s="43">
        <v>128.19999999999999</v>
      </c>
      <c r="J132" s="43">
        <v>120.5</v>
      </c>
      <c r="K132" s="43">
        <v>122.8</v>
      </c>
      <c r="L132" s="43">
        <v>124.5</v>
      </c>
      <c r="M132" s="43">
        <v>124.5</v>
      </c>
      <c r="N132" s="43">
        <v>124.5</v>
      </c>
      <c r="O132" s="43">
        <v>125</v>
      </c>
      <c r="P132" s="43">
        <v>125</v>
      </c>
      <c r="Q132" s="43">
        <v>125</v>
      </c>
      <c r="R132" s="43">
        <v>127.6</v>
      </c>
      <c r="S132" s="43">
        <v>127.6</v>
      </c>
      <c r="T132" s="43">
        <v>127.6</v>
      </c>
      <c r="U132" s="43">
        <v>130</v>
      </c>
      <c r="V132" s="43">
        <v>124</v>
      </c>
      <c r="W132" s="43">
        <v>130</v>
      </c>
      <c r="X132" s="43"/>
      <c r="Y132" s="43"/>
      <c r="Z132" s="43"/>
      <c r="AA132" s="43"/>
      <c r="AB132" s="43">
        <v>130</v>
      </c>
      <c r="AC132" s="43">
        <v>130</v>
      </c>
      <c r="AD132" s="43">
        <v>130</v>
      </c>
      <c r="AE132" s="43">
        <v>130</v>
      </c>
      <c r="AF132" s="43">
        <v>130</v>
      </c>
      <c r="AG132" s="120"/>
      <c r="AH132" s="46">
        <f t="shared" si="24"/>
        <v>130</v>
      </c>
      <c r="AI132" s="47">
        <f t="shared" si="25"/>
        <v>120.5</v>
      </c>
    </row>
    <row r="133" spans="1:35" ht="15.75" thickBot="1" x14ac:dyDescent="0.3">
      <c r="A133" s="119" t="s">
        <v>155</v>
      </c>
      <c r="B133" s="101">
        <v>64.099999999999994</v>
      </c>
      <c r="C133" s="101">
        <v>67.3</v>
      </c>
      <c r="D133" s="101">
        <v>67.3</v>
      </c>
      <c r="E133" s="101">
        <v>67.3</v>
      </c>
      <c r="F133" s="101">
        <v>67.3</v>
      </c>
      <c r="G133" s="101">
        <v>67.3</v>
      </c>
      <c r="H133" s="101">
        <v>67.3</v>
      </c>
      <c r="I133" s="101">
        <v>67.3</v>
      </c>
      <c r="J133" s="101">
        <v>65.599999999999994</v>
      </c>
      <c r="K133" s="101">
        <v>64.2</v>
      </c>
      <c r="L133" s="101">
        <v>64.2</v>
      </c>
      <c r="M133" s="101">
        <v>64.2</v>
      </c>
      <c r="N133" s="101">
        <v>64.2</v>
      </c>
      <c r="O133" s="101">
        <v>64.3</v>
      </c>
      <c r="P133" s="101">
        <v>64.3</v>
      </c>
      <c r="Q133" s="101">
        <v>64.3</v>
      </c>
      <c r="R133" s="101">
        <v>66</v>
      </c>
      <c r="S133" s="101">
        <v>66</v>
      </c>
      <c r="T133" s="101">
        <v>66.099999999999994</v>
      </c>
      <c r="U133" s="101">
        <v>66.099999999999994</v>
      </c>
      <c r="V133" s="101">
        <v>66.099999999999994</v>
      </c>
      <c r="W133" s="101">
        <v>66.099999999999994</v>
      </c>
      <c r="X133" s="101"/>
      <c r="Y133" s="101"/>
      <c r="Z133" s="101"/>
      <c r="AA133" s="101"/>
      <c r="AB133" s="101">
        <v>66.099999999999994</v>
      </c>
      <c r="AC133" s="101">
        <v>66.099999999999994</v>
      </c>
      <c r="AD133" s="101">
        <v>66.099999999999994</v>
      </c>
      <c r="AE133" s="101">
        <v>66.099999999999994</v>
      </c>
      <c r="AF133" s="101">
        <v>66.099999999999994</v>
      </c>
      <c r="AG133" s="124"/>
      <c r="AH133" s="46">
        <f t="shared" si="24"/>
        <v>67.3</v>
      </c>
      <c r="AI133" s="47">
        <f t="shared" si="25"/>
        <v>64.099999999999994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4"/>
        <v>0</v>
      </c>
      <c r="AI134" s="47">
        <f t="shared" si="25"/>
        <v>0</v>
      </c>
    </row>
    <row r="135" spans="1:35" ht="15.75" thickBot="1" x14ac:dyDescent="0.3">
      <c r="A135" s="126" t="s">
        <v>157</v>
      </c>
      <c r="B135" s="114">
        <f t="shared" ref="B135:L135" si="85">SUM(B26,B32,B45:B46,B82,B84:B85,B87,B89,B137:B142,B177,B183,B189,B198,B200,B212,B219,B222:B223,B230,B232,B234,B238:B240,B242:B244,B249,B255:B256,B258:B260,B161,B166)</f>
        <v>200.64</v>
      </c>
      <c r="C135" s="114">
        <f t="shared" si="85"/>
        <v>178.94</v>
      </c>
      <c r="D135" s="114">
        <f t="shared" si="85"/>
        <v>154.64000000000004</v>
      </c>
      <c r="E135" s="114">
        <f t="shared" si="85"/>
        <v>154.74</v>
      </c>
      <c r="F135" s="114">
        <f t="shared" si="85"/>
        <v>158.63999999999999</v>
      </c>
      <c r="G135" s="114">
        <f t="shared" si="85"/>
        <v>139.63999999999999</v>
      </c>
      <c r="H135" s="114">
        <f t="shared" si="85"/>
        <v>145.43999999999997</v>
      </c>
      <c r="I135" s="114">
        <f t="shared" si="85"/>
        <v>188.83999999999997</v>
      </c>
      <c r="J135" s="114">
        <f t="shared" si="85"/>
        <v>218.64000000000001</v>
      </c>
      <c r="K135" s="114">
        <f t="shared" si="85"/>
        <v>289.83999999999997</v>
      </c>
      <c r="L135" s="114">
        <f t="shared" si="85"/>
        <v>308.84000000000003</v>
      </c>
      <c r="M135" s="114">
        <f t="shared" ref="M135:O135" si="86">SUM(M26,M32,M45:M46,M82,M84:M85,M87,M89,M137:M142,M177,M183,M189,M198,M200,M212,M219,M222:M223,M230,M232,M234,M238:M240,M242:M244,M249,M255:M256,M258:M260,M161,M166)</f>
        <v>291.33999999999997</v>
      </c>
      <c r="N135" s="114">
        <f t="shared" si="86"/>
        <v>304.33999999999997</v>
      </c>
      <c r="O135" s="114">
        <f t="shared" si="86"/>
        <v>273.73999999999995</v>
      </c>
      <c r="P135" s="114">
        <v>42</v>
      </c>
      <c r="Q135" s="114">
        <f t="shared" ref="Q135:X135" si="87">SUM(Q26,Q32,Q45:Q46,Q82,Q84:Q85,Q87,Q89,Q137:Q142,Q177,Q183,Q189,Q198,Q200,Q212,Q219,Q222:Q223,Q230,Q232,Q234,Q238:Q240,Q242:Q244,Q249,Q255:Q256,Q258:Q260,Q161,Q166)</f>
        <v>264.73999999999995</v>
      </c>
      <c r="R135" s="114">
        <f t="shared" ref="R135" si="88">SUM(R26,R32,R45:R46,R82,R84:R85,R87,R89,R137:R142,R177,R183,R189,R198,R200,R212,R219,R222:R223,R230,R232,R234,R238:R240,R242:R244,R249,R255:R256,R258:R260,R161,R166)</f>
        <v>305.44</v>
      </c>
      <c r="S135" s="114">
        <f t="shared" si="87"/>
        <v>305.44</v>
      </c>
      <c r="T135" s="114">
        <f t="shared" si="87"/>
        <v>307.44</v>
      </c>
      <c r="U135" s="114">
        <f t="shared" si="87"/>
        <v>266.94</v>
      </c>
      <c r="V135" s="114">
        <f t="shared" si="87"/>
        <v>285.04000000000002</v>
      </c>
      <c r="W135" s="114">
        <f t="shared" si="87"/>
        <v>293.14000000000004</v>
      </c>
      <c r="X135" s="114">
        <f t="shared" si="87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89">SUM(AA26,AA32,AA45:AA46,AA82,AA84:AA85,AA87,AA89,AA137:AA142,AA177,AA183,AA189,AA198,AA200,AA212,AA219,AA222:AA223,AA230,AA232,AA234,AA238:AA240,AA242:AA244,AA249,AA255:AA256,AA258:AA260,AA161,AA166)</f>
        <v>0.94</v>
      </c>
      <c r="AB135" s="114">
        <v>293.14000000000004</v>
      </c>
      <c r="AC135" s="114">
        <v>293.14000000000004</v>
      </c>
      <c r="AD135" s="114">
        <v>293.14000000000004</v>
      </c>
      <c r="AE135" s="114">
        <v>293.14000000000004</v>
      </c>
      <c r="AF135" s="114">
        <f t="shared" si="89"/>
        <v>293.14000000000004</v>
      </c>
      <c r="AG135" s="127"/>
      <c r="AH135" s="46">
        <f t="shared" si="24"/>
        <v>308.84000000000003</v>
      </c>
      <c r="AI135" s="47">
        <f t="shared" si="25"/>
        <v>0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4"/>
        <v>0</v>
      </c>
      <c r="AI136" s="47">
        <f t="shared" si="25"/>
        <v>0</v>
      </c>
    </row>
    <row r="137" spans="1:35" x14ac:dyDescent="0.25">
      <c r="A137" s="131" t="s">
        <v>159</v>
      </c>
      <c r="B137" s="132">
        <v>31</v>
      </c>
      <c r="C137" s="132">
        <v>27.4</v>
      </c>
      <c r="D137" s="132">
        <v>31.3</v>
      </c>
      <c r="E137" s="132">
        <v>31.3</v>
      </c>
      <c r="F137" s="133">
        <v>32.5</v>
      </c>
      <c r="G137" s="133">
        <v>47</v>
      </c>
      <c r="H137" s="133">
        <v>45.4</v>
      </c>
      <c r="I137" s="133">
        <v>47.1</v>
      </c>
      <c r="J137" s="133">
        <v>43.9</v>
      </c>
      <c r="K137" s="133">
        <v>43</v>
      </c>
      <c r="L137" s="133">
        <v>43.7</v>
      </c>
      <c r="M137" s="133">
        <v>56.1</v>
      </c>
      <c r="N137" s="133">
        <v>56.1</v>
      </c>
      <c r="O137" s="133">
        <v>59.6</v>
      </c>
      <c r="P137" s="133">
        <v>59.6</v>
      </c>
      <c r="Q137" s="133">
        <v>59.6</v>
      </c>
      <c r="R137" s="133">
        <v>51.3</v>
      </c>
      <c r="S137" s="133">
        <v>51.3</v>
      </c>
      <c r="T137" s="133">
        <v>49</v>
      </c>
      <c r="U137" s="133">
        <v>53</v>
      </c>
      <c r="V137" s="133">
        <v>59</v>
      </c>
      <c r="W137" s="133">
        <v>53</v>
      </c>
      <c r="X137" s="133"/>
      <c r="Y137" s="133"/>
      <c r="Z137" s="133"/>
      <c r="AA137" s="133"/>
      <c r="AB137" s="133">
        <v>53</v>
      </c>
      <c r="AC137" s="133">
        <v>53</v>
      </c>
      <c r="AD137" s="133">
        <v>53</v>
      </c>
      <c r="AE137" s="133">
        <v>53</v>
      </c>
      <c r="AF137" s="133">
        <v>53</v>
      </c>
      <c r="AG137" s="134">
        <v>75</v>
      </c>
      <c r="AH137" s="46">
        <f t="shared" si="24"/>
        <v>59.6</v>
      </c>
      <c r="AI137" s="47">
        <f t="shared" si="25"/>
        <v>27.4</v>
      </c>
    </row>
    <row r="138" spans="1:35" x14ac:dyDescent="0.25">
      <c r="A138" s="135" t="s">
        <v>160</v>
      </c>
      <c r="B138" s="132">
        <v>5.7</v>
      </c>
      <c r="C138" s="132">
        <v>0.3</v>
      </c>
      <c r="D138" s="132">
        <v>6.6</v>
      </c>
      <c r="E138" s="132">
        <v>6.6</v>
      </c>
      <c r="F138" s="136">
        <v>11</v>
      </c>
      <c r="G138" s="136">
        <v>27.7</v>
      </c>
      <c r="H138" s="136">
        <v>26.2</v>
      </c>
      <c r="I138" s="136">
        <v>25.1</v>
      </c>
      <c r="J138" s="136">
        <v>13.6</v>
      </c>
      <c r="K138" s="136">
        <v>44.8</v>
      </c>
      <c r="L138" s="136">
        <v>7.9</v>
      </c>
      <c r="M138" s="136">
        <v>23.3</v>
      </c>
      <c r="N138" s="136">
        <v>23.3</v>
      </c>
      <c r="O138" s="136">
        <v>25</v>
      </c>
      <c r="P138" s="136">
        <v>25</v>
      </c>
      <c r="Q138" s="136">
        <v>25</v>
      </c>
      <c r="R138" s="136">
        <v>21</v>
      </c>
      <c r="S138" s="136">
        <v>21</v>
      </c>
      <c r="T138" s="136">
        <v>5.3</v>
      </c>
      <c r="U138" s="136">
        <v>7.3</v>
      </c>
      <c r="V138" s="136">
        <v>15</v>
      </c>
      <c r="W138" s="136">
        <v>15</v>
      </c>
      <c r="X138" s="136"/>
      <c r="Y138" s="136"/>
      <c r="Z138" s="136"/>
      <c r="AA138" s="136"/>
      <c r="AB138" s="136">
        <v>15</v>
      </c>
      <c r="AC138" s="136">
        <v>15</v>
      </c>
      <c r="AD138" s="136">
        <v>15</v>
      </c>
      <c r="AE138" s="136">
        <v>15</v>
      </c>
      <c r="AF138" s="136">
        <v>15</v>
      </c>
      <c r="AG138" s="134">
        <v>240</v>
      </c>
      <c r="AH138" s="46">
        <f t="shared" si="24"/>
        <v>44.8</v>
      </c>
      <c r="AI138" s="47">
        <f t="shared" si="25"/>
        <v>0.3</v>
      </c>
    </row>
    <row r="139" spans="1:35" x14ac:dyDescent="0.25">
      <c r="A139" s="135" t="s">
        <v>161</v>
      </c>
      <c r="B139" s="132">
        <v>-46.8</v>
      </c>
      <c r="C139" s="132">
        <v>-65.2</v>
      </c>
      <c r="D139" s="132">
        <v>-58</v>
      </c>
      <c r="E139" s="132">
        <v>-58</v>
      </c>
      <c r="F139" s="136">
        <v>-61.4</v>
      </c>
      <c r="G139" s="136">
        <v>-39.5</v>
      </c>
      <c r="H139" s="136">
        <v>-40.700000000000003</v>
      </c>
      <c r="I139" s="136">
        <v>-44.9</v>
      </c>
      <c r="J139" s="136">
        <v>-50.3</v>
      </c>
      <c r="K139" s="136">
        <v>-49.8</v>
      </c>
      <c r="L139" s="136">
        <v>-55.8</v>
      </c>
      <c r="M139" s="136">
        <v>-60</v>
      </c>
      <c r="N139" s="136">
        <v>-60</v>
      </c>
      <c r="O139" s="136">
        <v>-50</v>
      </c>
      <c r="P139" s="136">
        <v>-50</v>
      </c>
      <c r="Q139" s="136">
        <v>-50</v>
      </c>
      <c r="R139" s="136">
        <v>-58.7</v>
      </c>
      <c r="S139" s="136">
        <v>-58.7</v>
      </c>
      <c r="T139" s="136">
        <v>-74</v>
      </c>
      <c r="U139" s="136">
        <v>-59</v>
      </c>
      <c r="V139" s="136">
        <v>-59</v>
      </c>
      <c r="W139" s="136">
        <v>-52</v>
      </c>
      <c r="X139" s="136"/>
      <c r="Y139" s="136"/>
      <c r="Z139" s="136"/>
      <c r="AA139" s="136"/>
      <c r="AB139" s="136">
        <v>-52</v>
      </c>
      <c r="AC139" s="136">
        <v>-52</v>
      </c>
      <c r="AD139" s="136">
        <v>-52</v>
      </c>
      <c r="AE139" s="136">
        <v>-52</v>
      </c>
      <c r="AF139" s="136">
        <v>-52</v>
      </c>
      <c r="AG139" s="134">
        <v>240</v>
      </c>
      <c r="AH139" s="46">
        <f t="shared" ref="AH139:AH145" si="90">MAX(B139:AF139)</f>
        <v>-39.5</v>
      </c>
      <c r="AI139" s="47">
        <f t="shared" ref="AI139:AI145" si="91">MIN(B139:AF139)</f>
        <v>-74</v>
      </c>
    </row>
    <row r="140" spans="1:35" x14ac:dyDescent="0.25">
      <c r="A140" s="135" t="s">
        <v>162</v>
      </c>
      <c r="B140" s="132">
        <v>49.5</v>
      </c>
      <c r="C140" s="132">
        <v>67.8</v>
      </c>
      <c r="D140" s="132">
        <v>60.3</v>
      </c>
      <c r="E140" s="132">
        <v>60.3</v>
      </c>
      <c r="F140" s="137">
        <v>62</v>
      </c>
      <c r="G140" s="137">
        <v>37.700000000000003</v>
      </c>
      <c r="H140" s="137">
        <v>34.200000000000003</v>
      </c>
      <c r="I140" s="137">
        <v>41.6</v>
      </c>
      <c r="J140" s="137">
        <v>46.4</v>
      </c>
      <c r="K140" s="137">
        <v>47.1</v>
      </c>
      <c r="L140" s="137">
        <v>53.1</v>
      </c>
      <c r="M140" s="137">
        <v>57</v>
      </c>
      <c r="N140" s="137">
        <v>57</v>
      </c>
      <c r="O140" s="137">
        <v>47.5</v>
      </c>
      <c r="P140" s="137">
        <v>47.5</v>
      </c>
      <c r="Q140" s="137">
        <v>47.5</v>
      </c>
      <c r="R140" s="137">
        <v>59.9</v>
      </c>
      <c r="S140" s="137">
        <v>59.9</v>
      </c>
      <c r="T140" s="137">
        <v>77</v>
      </c>
      <c r="U140" s="137">
        <v>63</v>
      </c>
      <c r="V140" s="137">
        <v>63</v>
      </c>
      <c r="W140" s="137">
        <v>60</v>
      </c>
      <c r="X140" s="137"/>
      <c r="Y140" s="137"/>
      <c r="Z140" s="137"/>
      <c r="AA140" s="137"/>
      <c r="AB140" s="137">
        <v>60</v>
      </c>
      <c r="AC140" s="137">
        <v>60</v>
      </c>
      <c r="AD140" s="137">
        <v>60</v>
      </c>
      <c r="AE140" s="137">
        <v>60</v>
      </c>
      <c r="AF140" s="137">
        <v>60</v>
      </c>
      <c r="AG140" s="134"/>
      <c r="AH140" s="46">
        <f t="shared" si="90"/>
        <v>77</v>
      </c>
      <c r="AI140" s="47">
        <f t="shared" si="91"/>
        <v>34.200000000000003</v>
      </c>
    </row>
    <row r="141" spans="1:35" x14ac:dyDescent="0.25">
      <c r="A141" s="135" t="s">
        <v>163</v>
      </c>
      <c r="B141" s="132">
        <v>24</v>
      </c>
      <c r="C141" s="132">
        <v>34.6</v>
      </c>
      <c r="D141" s="132">
        <v>30.6</v>
      </c>
      <c r="E141" s="132">
        <v>30.6</v>
      </c>
      <c r="F141" s="136">
        <v>16.100000000000001</v>
      </c>
      <c r="G141" s="136">
        <v>14.7</v>
      </c>
      <c r="H141" s="136">
        <v>14</v>
      </c>
      <c r="I141" s="136">
        <v>14.5</v>
      </c>
      <c r="J141" s="136">
        <v>14</v>
      </c>
      <c r="K141" s="136">
        <v>13.2</v>
      </c>
      <c r="L141" s="136">
        <v>11.4</v>
      </c>
      <c r="M141" s="136">
        <v>9.6999999999999993</v>
      </c>
      <c r="N141" s="136">
        <v>9.6999999999999993</v>
      </c>
      <c r="O141" s="136">
        <v>7.4</v>
      </c>
      <c r="P141" s="136">
        <v>7.4</v>
      </c>
      <c r="Q141" s="136">
        <v>7.4</v>
      </c>
      <c r="R141" s="136">
        <v>7.4</v>
      </c>
      <c r="S141" s="136">
        <v>7.4</v>
      </c>
      <c r="T141" s="136">
        <v>23</v>
      </c>
      <c r="U141" s="136">
        <v>23</v>
      </c>
      <c r="V141" s="136">
        <v>26</v>
      </c>
      <c r="W141" s="136">
        <v>21</v>
      </c>
      <c r="X141" s="136"/>
      <c r="Y141" s="136"/>
      <c r="Z141" s="136"/>
      <c r="AA141" s="136"/>
      <c r="AB141" s="136">
        <v>21</v>
      </c>
      <c r="AC141" s="136">
        <v>21</v>
      </c>
      <c r="AD141" s="136">
        <v>21</v>
      </c>
      <c r="AE141" s="136">
        <v>21</v>
      </c>
      <c r="AF141" s="136">
        <v>21</v>
      </c>
      <c r="AG141" s="134">
        <v>60</v>
      </c>
      <c r="AH141" s="46">
        <f t="shared" si="90"/>
        <v>34.6</v>
      </c>
      <c r="AI141" s="47">
        <f t="shared" si="91"/>
        <v>7.4</v>
      </c>
    </row>
    <row r="142" spans="1:35" x14ac:dyDescent="0.25">
      <c r="A142" s="135" t="s">
        <v>164</v>
      </c>
      <c r="B142" s="132">
        <v>-5.7</v>
      </c>
      <c r="C142" s="132">
        <v>-28.9</v>
      </c>
      <c r="D142" s="132">
        <v>-59.3</v>
      </c>
      <c r="E142" s="132">
        <v>-59.3</v>
      </c>
      <c r="F142" s="137">
        <v>-44.8</v>
      </c>
      <c r="G142" s="137">
        <v>-91.2</v>
      </c>
      <c r="H142" s="137">
        <v>-76.900000000000006</v>
      </c>
      <c r="I142" s="137">
        <v>-37.799999999999997</v>
      </c>
      <c r="J142" s="137">
        <v>7.8</v>
      </c>
      <c r="K142" s="137">
        <v>48.3</v>
      </c>
      <c r="L142" s="137">
        <v>105.3</v>
      </c>
      <c r="M142" s="137">
        <v>62</v>
      </c>
      <c r="N142" s="137">
        <v>62</v>
      </c>
      <c r="O142" s="137">
        <v>26</v>
      </c>
      <c r="P142" s="137">
        <v>26</v>
      </c>
      <c r="Q142" s="137">
        <v>26</v>
      </c>
      <c r="R142" s="137">
        <v>65.8</v>
      </c>
      <c r="S142" s="137">
        <v>65.8</v>
      </c>
      <c r="T142" s="137">
        <v>75</v>
      </c>
      <c r="U142" s="137">
        <v>35</v>
      </c>
      <c r="V142" s="137">
        <v>35</v>
      </c>
      <c r="W142" s="137">
        <v>50</v>
      </c>
      <c r="X142" s="137"/>
      <c r="Y142" s="137"/>
      <c r="Z142" s="137"/>
      <c r="AA142" s="137"/>
      <c r="AB142" s="137">
        <v>50</v>
      </c>
      <c r="AC142" s="137">
        <v>50</v>
      </c>
      <c r="AD142" s="137">
        <v>50</v>
      </c>
      <c r="AE142" s="137">
        <v>50</v>
      </c>
      <c r="AF142" s="137">
        <v>50</v>
      </c>
      <c r="AG142" s="138">
        <v>120</v>
      </c>
      <c r="AH142" s="46">
        <f t="shared" si="90"/>
        <v>105.3</v>
      </c>
      <c r="AI142" s="47">
        <f t="shared" si="91"/>
        <v>-91.2</v>
      </c>
    </row>
    <row r="143" spans="1:35" x14ac:dyDescent="0.25">
      <c r="A143" s="135" t="s">
        <v>427</v>
      </c>
      <c r="B143" s="132">
        <v>92.4</v>
      </c>
      <c r="C143" s="132">
        <v>67.900000000000006</v>
      </c>
      <c r="D143" s="132">
        <v>36</v>
      </c>
      <c r="E143" s="132">
        <v>36</v>
      </c>
      <c r="F143" s="137">
        <v>27.6</v>
      </c>
      <c r="G143" s="137">
        <v>2</v>
      </c>
      <c r="H143" s="137">
        <v>16.100000000000001</v>
      </c>
      <c r="I143" s="137">
        <v>36.6</v>
      </c>
      <c r="J143" s="137">
        <v>59.5</v>
      </c>
      <c r="K143" s="137">
        <v>80.3</v>
      </c>
      <c r="L143" s="137">
        <v>109</v>
      </c>
      <c r="M143" s="137">
        <v>86</v>
      </c>
      <c r="N143" s="137">
        <v>86</v>
      </c>
      <c r="O143" s="137">
        <v>64.5</v>
      </c>
      <c r="P143" s="137">
        <v>64.5</v>
      </c>
      <c r="Q143" s="137">
        <v>64.5</v>
      </c>
      <c r="R143" s="137">
        <v>82.2</v>
      </c>
      <c r="S143" s="137">
        <v>82.2</v>
      </c>
      <c r="T143" s="137">
        <v>90</v>
      </c>
      <c r="U143" s="137">
        <v>70</v>
      </c>
      <c r="V143" s="137">
        <v>70</v>
      </c>
      <c r="W143" s="137">
        <v>77</v>
      </c>
      <c r="X143" s="137"/>
      <c r="Y143" s="137"/>
      <c r="Z143" s="137"/>
      <c r="AA143" s="137"/>
      <c r="AB143" s="137">
        <v>77</v>
      </c>
      <c r="AC143" s="137">
        <v>77</v>
      </c>
      <c r="AD143" s="137">
        <v>77</v>
      </c>
      <c r="AE143" s="137">
        <v>77</v>
      </c>
      <c r="AF143" s="137">
        <v>77</v>
      </c>
      <c r="AG143" s="138"/>
      <c r="AH143" s="46">
        <f t="shared" si="90"/>
        <v>109</v>
      </c>
      <c r="AI143" s="47">
        <f t="shared" si="91"/>
        <v>2</v>
      </c>
    </row>
    <row r="144" spans="1:35" x14ac:dyDescent="0.25">
      <c r="A144" s="135" t="s">
        <v>166</v>
      </c>
      <c r="B144" s="132">
        <v>-35</v>
      </c>
      <c r="C144" s="132">
        <v>-10.5</v>
      </c>
      <c r="D144" s="132">
        <v>-40.4</v>
      </c>
      <c r="E144" s="132">
        <v>-40.4</v>
      </c>
      <c r="F144" s="137">
        <v>-22.1</v>
      </c>
      <c r="G144" s="137">
        <v>-69.099999999999994</v>
      </c>
      <c r="H144" s="137">
        <v>-57.5</v>
      </c>
      <c r="I144" s="137">
        <v>-39.1</v>
      </c>
      <c r="J144" s="137">
        <v>-16</v>
      </c>
      <c r="K144" s="137">
        <v>-19</v>
      </c>
      <c r="L144" s="137">
        <v>0</v>
      </c>
      <c r="M144" s="137">
        <v>-42</v>
      </c>
      <c r="N144" s="137">
        <v>-42</v>
      </c>
      <c r="O144" s="137">
        <v>-61</v>
      </c>
      <c r="P144" s="137">
        <v>-61</v>
      </c>
      <c r="Q144" s="137">
        <v>-61</v>
      </c>
      <c r="R144" s="137">
        <v>-58</v>
      </c>
      <c r="S144" s="137">
        <v>-58</v>
      </c>
      <c r="T144" s="137">
        <v>-13</v>
      </c>
      <c r="U144" s="137">
        <v>11.2</v>
      </c>
      <c r="V144" s="137">
        <v>11.2</v>
      </c>
      <c r="W144" s="137">
        <v>13</v>
      </c>
      <c r="X144" s="137"/>
      <c r="Y144" s="137"/>
      <c r="Z144" s="137"/>
      <c r="AA144" s="137"/>
      <c r="AB144" s="137">
        <v>13</v>
      </c>
      <c r="AC144" s="137">
        <v>13</v>
      </c>
      <c r="AD144" s="137">
        <v>13</v>
      </c>
      <c r="AE144" s="137">
        <v>13</v>
      </c>
      <c r="AF144" s="137">
        <v>13</v>
      </c>
      <c r="AG144" s="138"/>
      <c r="AH144" s="46">
        <f t="shared" si="90"/>
        <v>13</v>
      </c>
      <c r="AI144" s="47">
        <f t="shared" si="91"/>
        <v>-69.099999999999994</v>
      </c>
    </row>
    <row r="145" spans="1:38" x14ac:dyDescent="0.25">
      <c r="A145" s="135" t="s">
        <v>167</v>
      </c>
      <c r="B145" s="132">
        <v>0</v>
      </c>
      <c r="C145" s="132">
        <v>0</v>
      </c>
      <c r="D145" s="132">
        <v>0</v>
      </c>
      <c r="E145" s="132">
        <v>0</v>
      </c>
      <c r="F145" s="137">
        <v>0</v>
      </c>
      <c r="G145" s="137">
        <v>0</v>
      </c>
      <c r="H145" s="137">
        <v>0</v>
      </c>
      <c r="I145" s="137">
        <v>0</v>
      </c>
      <c r="J145" s="137">
        <v>0</v>
      </c>
      <c r="K145" s="137">
        <v>0</v>
      </c>
      <c r="L145" s="137">
        <v>0</v>
      </c>
      <c r="M145" s="137">
        <v>0</v>
      </c>
      <c r="N145" s="137">
        <v>0</v>
      </c>
      <c r="O145" s="137">
        <v>0</v>
      </c>
      <c r="P145" s="137">
        <v>0</v>
      </c>
      <c r="Q145" s="137">
        <v>0</v>
      </c>
      <c r="R145" s="137">
        <v>0</v>
      </c>
      <c r="S145" s="137">
        <v>0</v>
      </c>
      <c r="T145" s="137">
        <v>0</v>
      </c>
      <c r="U145" s="137">
        <v>0</v>
      </c>
      <c r="V145" s="137">
        <v>0</v>
      </c>
      <c r="W145" s="137">
        <v>0</v>
      </c>
      <c r="X145" s="137"/>
      <c r="Y145" s="137"/>
      <c r="Z145" s="137"/>
      <c r="AA145" s="137"/>
      <c r="AB145" s="137">
        <v>0</v>
      </c>
      <c r="AC145" s="137">
        <v>0</v>
      </c>
      <c r="AD145" s="137">
        <v>0</v>
      </c>
      <c r="AE145" s="137">
        <v>0</v>
      </c>
      <c r="AF145" s="137">
        <v>0</v>
      </c>
      <c r="AG145" s="138"/>
      <c r="AH145" s="46">
        <f t="shared" si="90"/>
        <v>0</v>
      </c>
      <c r="AI145" s="47">
        <f t="shared" si="91"/>
        <v>0</v>
      </c>
    </row>
    <row r="146" spans="1:38" x14ac:dyDescent="0.25">
      <c r="A146" s="135" t="s">
        <v>168</v>
      </c>
      <c r="B146" s="132">
        <v>-284</v>
      </c>
      <c r="C146" s="132">
        <v>-332.1</v>
      </c>
      <c r="D146" s="132">
        <v>-344.9</v>
      </c>
      <c r="E146" s="132">
        <v>-344.9</v>
      </c>
      <c r="F146" s="137">
        <v>-336.1</v>
      </c>
      <c r="G146" s="137">
        <v>-353.8</v>
      </c>
      <c r="H146" s="137">
        <v>-347.3</v>
      </c>
      <c r="I146" s="137">
        <v>-327</v>
      </c>
      <c r="J146" s="137">
        <v>-305.7</v>
      </c>
      <c r="K146" s="137">
        <v>-286</v>
      </c>
      <c r="L146" s="137">
        <v>-262.89999999999998</v>
      </c>
      <c r="M146" s="137">
        <v>-298</v>
      </c>
      <c r="N146" s="137">
        <v>-298</v>
      </c>
      <c r="O146" s="137">
        <v>-273.3</v>
      </c>
      <c r="P146" s="137">
        <v>-273.3</v>
      </c>
      <c r="Q146" s="137">
        <v>-273.3</v>
      </c>
      <c r="R146" s="137">
        <v>-275.60000000000002</v>
      </c>
      <c r="S146" s="137">
        <v>-275.60000000000002</v>
      </c>
      <c r="T146" s="137">
        <v>-275.60000000000002</v>
      </c>
      <c r="U146" s="137">
        <v>-291</v>
      </c>
      <c r="V146" s="137">
        <v>-291</v>
      </c>
      <c r="W146" s="137">
        <v>-289</v>
      </c>
      <c r="X146" s="137"/>
      <c r="Y146" s="137"/>
      <c r="Z146" s="137"/>
      <c r="AA146" s="137"/>
      <c r="AB146" s="137">
        <v>-289</v>
      </c>
      <c r="AC146" s="137">
        <v>-289</v>
      </c>
      <c r="AD146" s="137">
        <v>-289</v>
      </c>
      <c r="AE146" s="137">
        <v>-289</v>
      </c>
      <c r="AF146" s="137">
        <v>-289</v>
      </c>
      <c r="AG146" s="138"/>
      <c r="AH146" s="46">
        <f t="shared" ref="AH146:AH158" si="92">MAX(B146:AF146)</f>
        <v>-262.89999999999998</v>
      </c>
      <c r="AI146" s="47">
        <f t="shared" ref="AI146:AI158" si="93">MIN(B146:AF146)</f>
        <v>-353.8</v>
      </c>
    </row>
    <row r="147" spans="1:38" x14ac:dyDescent="0.25">
      <c r="A147" s="135" t="s">
        <v>169</v>
      </c>
      <c r="B147" s="132">
        <v>59.4</v>
      </c>
      <c r="C147" s="132">
        <v>55.9</v>
      </c>
      <c r="D147" s="132">
        <v>36.200000000000003</v>
      </c>
      <c r="E147" s="132">
        <v>36.200000000000003</v>
      </c>
      <c r="F147" s="137">
        <v>58.7</v>
      </c>
      <c r="G147" s="137">
        <v>61.8</v>
      </c>
      <c r="H147" s="137">
        <v>58.9</v>
      </c>
      <c r="I147" s="137">
        <v>53.7</v>
      </c>
      <c r="J147" s="137">
        <v>52.5</v>
      </c>
      <c r="K147" s="137">
        <v>44.3</v>
      </c>
      <c r="L147" s="137">
        <v>44.3</v>
      </c>
      <c r="M147" s="137">
        <v>30</v>
      </c>
      <c r="N147" s="137">
        <v>30</v>
      </c>
      <c r="O147" s="137">
        <v>32.6</v>
      </c>
      <c r="P147" s="137">
        <v>32.6</v>
      </c>
      <c r="Q147" s="137">
        <v>32.6</v>
      </c>
      <c r="R147" s="137">
        <v>10.8</v>
      </c>
      <c r="S147" s="137">
        <v>10.8</v>
      </c>
      <c r="T147" s="137">
        <v>22</v>
      </c>
      <c r="U147" s="137">
        <v>24</v>
      </c>
      <c r="V147" s="137">
        <v>24</v>
      </c>
      <c r="W147" s="137">
        <v>24</v>
      </c>
      <c r="X147" s="137"/>
      <c r="Y147" s="137"/>
      <c r="Z147" s="137"/>
      <c r="AA147" s="137"/>
      <c r="AB147" s="137">
        <v>24</v>
      </c>
      <c r="AC147" s="137">
        <v>24</v>
      </c>
      <c r="AD147" s="137">
        <v>24</v>
      </c>
      <c r="AE147" s="137">
        <v>24</v>
      </c>
      <c r="AF147" s="137">
        <v>24</v>
      </c>
      <c r="AG147" s="138"/>
      <c r="AH147" s="46">
        <f t="shared" si="92"/>
        <v>61.8</v>
      </c>
      <c r="AI147" s="47">
        <f t="shared" si="93"/>
        <v>10.8</v>
      </c>
    </row>
    <row r="148" spans="1:38" x14ac:dyDescent="0.25">
      <c r="A148" s="135" t="s">
        <v>170</v>
      </c>
      <c r="B148" s="132">
        <v>-31.2</v>
      </c>
      <c r="C148" s="132">
        <v>22.3</v>
      </c>
      <c r="D148" s="132">
        <v>17.399999999999999</v>
      </c>
      <c r="E148" s="132">
        <v>17.399999999999999</v>
      </c>
      <c r="F148" s="137">
        <v>-16.3</v>
      </c>
      <c r="G148" s="137">
        <v>-16.8</v>
      </c>
      <c r="H148" s="137">
        <v>-17.3</v>
      </c>
      <c r="I148" s="137">
        <v>-17.399999999999999</v>
      </c>
      <c r="J148" s="137">
        <v>-26.1</v>
      </c>
      <c r="K148" s="137">
        <v>-27.1</v>
      </c>
      <c r="L148" s="137">
        <v>-27.1</v>
      </c>
      <c r="M148" s="137">
        <v>-33</v>
      </c>
      <c r="N148" s="137">
        <v>-33</v>
      </c>
      <c r="O148" s="137">
        <v>22.4</v>
      </c>
      <c r="P148" s="137">
        <v>22.4</v>
      </c>
      <c r="Q148" s="137">
        <v>22.4</v>
      </c>
      <c r="R148" s="137">
        <v>2.2999999999999998</v>
      </c>
      <c r="S148" s="137">
        <v>2.2999999999999998</v>
      </c>
      <c r="T148" s="137">
        <v>-4.2</v>
      </c>
      <c r="U148" s="137">
        <v>0.3</v>
      </c>
      <c r="V148" s="137">
        <v>0.3</v>
      </c>
      <c r="W148" s="137">
        <v>-5.4</v>
      </c>
      <c r="X148" s="137"/>
      <c r="Y148" s="137"/>
      <c r="Z148" s="137"/>
      <c r="AA148" s="137"/>
      <c r="AB148" s="137">
        <v>-5.4</v>
      </c>
      <c r="AC148" s="137">
        <v>-5.4</v>
      </c>
      <c r="AD148" s="137">
        <v>-5.4</v>
      </c>
      <c r="AE148" s="137">
        <v>-5.4</v>
      </c>
      <c r="AF148" s="137">
        <v>-5.4</v>
      </c>
      <c r="AG148" s="134"/>
      <c r="AH148" s="46">
        <f t="shared" si="92"/>
        <v>22.4</v>
      </c>
      <c r="AI148" s="47">
        <f t="shared" si="93"/>
        <v>-33</v>
      </c>
    </row>
    <row r="149" spans="1:38" x14ac:dyDescent="0.25">
      <c r="A149" s="135" t="s">
        <v>428</v>
      </c>
      <c r="B149" s="132">
        <v>157.5</v>
      </c>
      <c r="C149" s="132">
        <v>157.80000000000001</v>
      </c>
      <c r="D149" s="132">
        <v>156.4</v>
      </c>
      <c r="E149" s="132">
        <v>156.4</v>
      </c>
      <c r="F149" s="122">
        <v>150</v>
      </c>
      <c r="G149" s="122">
        <v>155.5</v>
      </c>
      <c r="H149" s="122">
        <v>150.6</v>
      </c>
      <c r="I149" s="122">
        <v>156.5</v>
      </c>
      <c r="J149" s="122">
        <v>177</v>
      </c>
      <c r="K149" s="122">
        <v>176.1</v>
      </c>
      <c r="L149" s="122">
        <v>176.1</v>
      </c>
      <c r="M149" s="122">
        <v>108</v>
      </c>
      <c r="N149" s="122">
        <v>108</v>
      </c>
      <c r="O149" s="122">
        <f>121*2</f>
        <v>242</v>
      </c>
      <c r="P149" s="122">
        <f t="shared" ref="P149:Q149" si="94">121*2</f>
        <v>242</v>
      </c>
      <c r="Q149" s="122">
        <f t="shared" si="94"/>
        <v>242</v>
      </c>
      <c r="R149" s="122">
        <v>240</v>
      </c>
      <c r="S149" s="122">
        <v>240</v>
      </c>
      <c r="T149" s="122">
        <v>117</v>
      </c>
      <c r="U149" s="122">
        <v>120</v>
      </c>
      <c r="V149" s="122">
        <v>120</v>
      </c>
      <c r="W149" s="122">
        <v>99</v>
      </c>
      <c r="X149" s="122"/>
      <c r="Y149" s="122"/>
      <c r="Z149" s="122"/>
      <c r="AA149" s="122"/>
      <c r="AB149" s="122">
        <v>99</v>
      </c>
      <c r="AC149" s="122">
        <v>99</v>
      </c>
      <c r="AD149" s="122">
        <v>99</v>
      </c>
      <c r="AE149" s="122">
        <v>99</v>
      </c>
      <c r="AF149" s="122">
        <v>99</v>
      </c>
      <c r="AG149" s="134"/>
      <c r="AH149" s="46">
        <f t="shared" si="92"/>
        <v>242</v>
      </c>
      <c r="AI149" s="47">
        <f t="shared" si="93"/>
        <v>99</v>
      </c>
    </row>
    <row r="150" spans="1:38" x14ac:dyDescent="0.25">
      <c r="A150" s="135" t="s">
        <v>429</v>
      </c>
      <c r="B150" s="132">
        <v>31.7</v>
      </c>
      <c r="C150" s="132">
        <v>32.200000000000003</v>
      </c>
      <c r="D150" s="132">
        <v>32.01</v>
      </c>
      <c r="E150" s="132">
        <v>32.01</v>
      </c>
      <c r="F150" s="122">
        <v>32.200000000000003</v>
      </c>
      <c r="G150" s="122">
        <v>32.1</v>
      </c>
      <c r="H150" s="122">
        <v>31.6</v>
      </c>
      <c r="I150" s="122">
        <v>31.5</v>
      </c>
      <c r="J150" s="122">
        <v>31.1</v>
      </c>
      <c r="K150" s="122">
        <v>30.8</v>
      </c>
      <c r="L150" s="122">
        <v>30.8</v>
      </c>
      <c r="M150" s="122">
        <v>32</v>
      </c>
      <c r="N150" s="122">
        <v>32</v>
      </c>
      <c r="O150" s="122">
        <v>29.8</v>
      </c>
      <c r="P150" s="122">
        <v>29.8</v>
      </c>
      <c r="Q150" s="122">
        <v>29.8</v>
      </c>
      <c r="R150" s="122">
        <v>27</v>
      </c>
      <c r="S150" s="122">
        <v>27</v>
      </c>
      <c r="T150" s="122">
        <v>31.2</v>
      </c>
      <c r="U150" s="122">
        <v>31</v>
      </c>
      <c r="V150" s="122">
        <v>31</v>
      </c>
      <c r="W150" s="122">
        <v>31</v>
      </c>
      <c r="X150" s="122"/>
      <c r="Y150" s="122"/>
      <c r="Z150" s="122"/>
      <c r="AA150" s="122"/>
      <c r="AB150" s="122">
        <v>31</v>
      </c>
      <c r="AC150" s="122">
        <v>31</v>
      </c>
      <c r="AD150" s="122">
        <v>31</v>
      </c>
      <c r="AE150" s="122">
        <v>31</v>
      </c>
      <c r="AF150" s="122">
        <v>31</v>
      </c>
      <c r="AG150" s="134"/>
      <c r="AH150" s="46">
        <f t="shared" si="92"/>
        <v>32.200000000000003</v>
      </c>
      <c r="AI150" s="47">
        <f t="shared" si="93"/>
        <v>27</v>
      </c>
    </row>
    <row r="151" spans="1:38" ht="15.75" thickBot="1" x14ac:dyDescent="0.3">
      <c r="A151" s="139" t="s">
        <v>173</v>
      </c>
      <c r="B151" s="132">
        <v>7.1</v>
      </c>
      <c r="C151" s="132">
        <v>7.9</v>
      </c>
      <c r="D151" s="132">
        <v>8.1999999999999993</v>
      </c>
      <c r="E151" s="132">
        <v>8.1999999999999993</v>
      </c>
      <c r="F151" s="122">
        <v>8.1999999999999993</v>
      </c>
      <c r="G151" s="122">
        <v>7.7</v>
      </c>
      <c r="H151" s="122">
        <v>7.2</v>
      </c>
      <c r="I151" s="122">
        <v>7.4</v>
      </c>
      <c r="J151" s="122">
        <v>7</v>
      </c>
      <c r="K151" s="122">
        <v>7.5</v>
      </c>
      <c r="L151" s="122">
        <v>7.5</v>
      </c>
      <c r="M151" s="122">
        <v>12.5</v>
      </c>
      <c r="N151" s="122">
        <v>12.5</v>
      </c>
      <c r="O151" s="122">
        <v>15.4</v>
      </c>
      <c r="P151" s="122">
        <v>15.4</v>
      </c>
      <c r="Q151" s="122">
        <v>15.4</v>
      </c>
      <c r="R151" s="122">
        <v>19.2</v>
      </c>
      <c r="S151" s="122">
        <v>19.2</v>
      </c>
      <c r="T151" s="122">
        <v>14</v>
      </c>
      <c r="U151" s="122">
        <v>5.7</v>
      </c>
      <c r="V151" s="122">
        <v>5.7</v>
      </c>
      <c r="W151" s="122">
        <v>7.6</v>
      </c>
      <c r="X151" s="122"/>
      <c r="Y151" s="122"/>
      <c r="Z151" s="122"/>
      <c r="AA151" s="122"/>
      <c r="AB151" s="122">
        <v>7.6</v>
      </c>
      <c r="AC151" s="122">
        <v>7.6</v>
      </c>
      <c r="AD151" s="122">
        <v>7.6</v>
      </c>
      <c r="AE151" s="122">
        <v>7.6</v>
      </c>
      <c r="AF151" s="122">
        <v>7.6</v>
      </c>
      <c r="AG151" s="134"/>
      <c r="AH151" s="46">
        <f t="shared" si="92"/>
        <v>19.2</v>
      </c>
      <c r="AI151" s="47">
        <f t="shared" si="93"/>
        <v>5.7</v>
      </c>
    </row>
    <row r="152" spans="1:38" ht="15.75" thickBot="1" x14ac:dyDescent="0.3">
      <c r="A152" s="140" t="s">
        <v>174</v>
      </c>
      <c r="B152" s="141"/>
      <c r="C152" s="141"/>
      <c r="D152" s="141"/>
      <c r="E152" s="141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92"/>
        <v>0</v>
      </c>
      <c r="AI152" s="47">
        <f t="shared" si="9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60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>
        <v>1984.94</v>
      </c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92"/>
        <v>1984.94</v>
      </c>
      <c r="AI153" s="47">
        <f t="shared" si="93"/>
        <v>1984.94</v>
      </c>
      <c r="AK153" s="187">
        <v>60</v>
      </c>
      <c r="AL153" s="137">
        <f>AK153*456/66</f>
        <v>414.54545454545456</v>
      </c>
    </row>
    <row r="154" spans="1:38" x14ac:dyDescent="0.25">
      <c r="A154" s="135" t="s">
        <v>175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>
        <v>523.77</v>
      </c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92"/>
        <v>523.77</v>
      </c>
      <c r="AI154" s="47">
        <f t="shared" si="93"/>
        <v>523.77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>
        <v>625.58000000000004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92"/>
        <v>625.58000000000004</v>
      </c>
      <c r="AI155" s="47">
        <f t="shared" si="93"/>
        <v>625.58000000000004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>
        <v>337.58</v>
      </c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92"/>
        <v>337.58</v>
      </c>
      <c r="AI156" s="47">
        <f t="shared" si="93"/>
        <v>337.58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>
        <v>886.6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92"/>
        <v>886.6</v>
      </c>
      <c r="AI157" s="47">
        <f t="shared" si="93"/>
        <v>886.6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92"/>
        <v>0</v>
      </c>
      <c r="AI158" s="47">
        <f t="shared" si="93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f t="shared" ref="F161:R166" si="95">E161</f>
        <v>0.3</v>
      </c>
      <c r="G161" s="159">
        <f t="shared" si="95"/>
        <v>0.3</v>
      </c>
      <c r="H161" s="159">
        <f t="shared" si="95"/>
        <v>0.3</v>
      </c>
      <c r="I161" s="159">
        <f t="shared" si="95"/>
        <v>0.3</v>
      </c>
      <c r="J161" s="159">
        <f t="shared" si="95"/>
        <v>0.3</v>
      </c>
      <c r="K161" s="159">
        <f t="shared" si="95"/>
        <v>0.3</v>
      </c>
      <c r="L161" s="159">
        <f t="shared" si="95"/>
        <v>0.3</v>
      </c>
      <c r="M161" s="159">
        <f t="shared" si="95"/>
        <v>0.3</v>
      </c>
      <c r="N161" s="159">
        <f t="shared" si="95"/>
        <v>0.3</v>
      </c>
      <c r="O161" s="159">
        <f t="shared" si="95"/>
        <v>0.3</v>
      </c>
      <c r="P161" s="159">
        <f t="shared" si="95"/>
        <v>0.3</v>
      </c>
      <c r="Q161" s="159">
        <f t="shared" si="95"/>
        <v>0.3</v>
      </c>
      <c r="R161" s="159">
        <f t="shared" si="95"/>
        <v>0.3</v>
      </c>
      <c r="S161" s="159">
        <f t="shared" ref="S161:AF166" si="96">R161</f>
        <v>0.3</v>
      </c>
      <c r="T161" s="159">
        <f t="shared" si="96"/>
        <v>0.3</v>
      </c>
      <c r="U161" s="159">
        <f t="shared" si="96"/>
        <v>0.3</v>
      </c>
      <c r="V161" s="159">
        <f t="shared" si="96"/>
        <v>0.3</v>
      </c>
      <c r="W161" s="159">
        <f t="shared" si="96"/>
        <v>0.3</v>
      </c>
      <c r="X161" s="159">
        <f t="shared" si="96"/>
        <v>0.3</v>
      </c>
      <c r="Y161" s="159">
        <f t="shared" si="96"/>
        <v>0.3</v>
      </c>
      <c r="Z161" s="159">
        <f t="shared" si="96"/>
        <v>0.3</v>
      </c>
      <c r="AA161" s="159">
        <f t="shared" si="96"/>
        <v>0.3</v>
      </c>
      <c r="AB161" s="159">
        <f t="shared" si="96"/>
        <v>0.3</v>
      </c>
      <c r="AC161" s="159">
        <f t="shared" si="96"/>
        <v>0.3</v>
      </c>
      <c r="AD161" s="159">
        <f t="shared" si="96"/>
        <v>0.3</v>
      </c>
      <c r="AE161" s="159">
        <f t="shared" si="96"/>
        <v>0.3</v>
      </c>
      <c r="AF161" s="159">
        <f t="shared" si="9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f t="shared" si="95"/>
        <v>0.4</v>
      </c>
      <c r="G162" s="161">
        <f t="shared" si="95"/>
        <v>0.4</v>
      </c>
      <c r="H162" s="161">
        <f t="shared" si="95"/>
        <v>0.4</v>
      </c>
      <c r="I162" s="161">
        <f t="shared" si="95"/>
        <v>0.4</v>
      </c>
      <c r="J162" s="161">
        <f t="shared" si="95"/>
        <v>0.4</v>
      </c>
      <c r="K162" s="161">
        <f t="shared" si="95"/>
        <v>0.4</v>
      </c>
      <c r="L162" s="161">
        <f t="shared" si="95"/>
        <v>0.4</v>
      </c>
      <c r="M162" s="161">
        <f t="shared" si="95"/>
        <v>0.4</v>
      </c>
      <c r="N162" s="161">
        <f t="shared" si="95"/>
        <v>0.4</v>
      </c>
      <c r="O162" s="161">
        <f t="shared" si="95"/>
        <v>0.4</v>
      </c>
      <c r="P162" s="161">
        <f t="shared" si="95"/>
        <v>0.4</v>
      </c>
      <c r="Q162" s="161">
        <f t="shared" si="95"/>
        <v>0.4</v>
      </c>
      <c r="R162" s="161">
        <f t="shared" si="95"/>
        <v>0.4</v>
      </c>
      <c r="S162" s="161">
        <f t="shared" si="96"/>
        <v>0.4</v>
      </c>
      <c r="T162" s="161">
        <f t="shared" si="96"/>
        <v>0.4</v>
      </c>
      <c r="U162" s="161">
        <f t="shared" si="96"/>
        <v>0.4</v>
      </c>
      <c r="V162" s="161">
        <f t="shared" si="96"/>
        <v>0.4</v>
      </c>
      <c r="W162" s="161">
        <f t="shared" si="96"/>
        <v>0.4</v>
      </c>
      <c r="X162" s="161">
        <f t="shared" si="96"/>
        <v>0.4</v>
      </c>
      <c r="Y162" s="161">
        <f t="shared" si="96"/>
        <v>0.4</v>
      </c>
      <c r="Z162" s="161">
        <f t="shared" si="96"/>
        <v>0.4</v>
      </c>
      <c r="AA162" s="161">
        <f t="shared" si="96"/>
        <v>0.4</v>
      </c>
      <c r="AB162" s="161">
        <f t="shared" si="96"/>
        <v>0.4</v>
      </c>
      <c r="AC162" s="161">
        <f t="shared" si="96"/>
        <v>0.4</v>
      </c>
      <c r="AD162" s="161">
        <f t="shared" si="96"/>
        <v>0.4</v>
      </c>
      <c r="AE162" s="161">
        <f t="shared" si="96"/>
        <v>0.4</v>
      </c>
      <c r="AF162" s="161">
        <f t="shared" si="9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f t="shared" si="95"/>
        <v>1.5</v>
      </c>
      <c r="G163" s="161">
        <f t="shared" si="95"/>
        <v>1.5</v>
      </c>
      <c r="H163" s="161">
        <f t="shared" si="95"/>
        <v>1.5</v>
      </c>
      <c r="I163" s="161">
        <f t="shared" si="95"/>
        <v>1.5</v>
      </c>
      <c r="J163" s="161">
        <f t="shared" si="95"/>
        <v>1.5</v>
      </c>
      <c r="K163" s="161">
        <f t="shared" si="95"/>
        <v>1.5</v>
      </c>
      <c r="L163" s="161">
        <f t="shared" si="95"/>
        <v>1.5</v>
      </c>
      <c r="M163" s="161">
        <f t="shared" si="95"/>
        <v>1.5</v>
      </c>
      <c r="N163" s="161">
        <f t="shared" si="95"/>
        <v>1.5</v>
      </c>
      <c r="O163" s="161">
        <f t="shared" si="95"/>
        <v>1.5</v>
      </c>
      <c r="P163" s="161">
        <f t="shared" si="95"/>
        <v>1.5</v>
      </c>
      <c r="Q163" s="161">
        <f t="shared" si="95"/>
        <v>1.5</v>
      </c>
      <c r="R163" s="161">
        <f t="shared" si="95"/>
        <v>1.5</v>
      </c>
      <c r="S163" s="161">
        <f t="shared" si="96"/>
        <v>1.5</v>
      </c>
      <c r="T163" s="161">
        <f t="shared" si="96"/>
        <v>1.5</v>
      </c>
      <c r="U163" s="161">
        <f t="shared" si="96"/>
        <v>1.5</v>
      </c>
      <c r="V163" s="161">
        <f t="shared" si="96"/>
        <v>1.5</v>
      </c>
      <c r="W163" s="161">
        <f t="shared" si="96"/>
        <v>1.5</v>
      </c>
      <c r="X163" s="161">
        <f t="shared" si="96"/>
        <v>1.5</v>
      </c>
      <c r="Y163" s="161">
        <f t="shared" si="96"/>
        <v>1.5</v>
      </c>
      <c r="Z163" s="161">
        <f t="shared" si="96"/>
        <v>1.5</v>
      </c>
      <c r="AA163" s="161">
        <f t="shared" si="96"/>
        <v>1.5</v>
      </c>
      <c r="AB163" s="161">
        <f t="shared" si="96"/>
        <v>1.5</v>
      </c>
      <c r="AC163" s="161">
        <f t="shared" si="96"/>
        <v>1.5</v>
      </c>
      <c r="AD163" s="161">
        <f t="shared" si="96"/>
        <v>1.5</v>
      </c>
      <c r="AE163" s="161">
        <f t="shared" si="96"/>
        <v>1.5</v>
      </c>
      <c r="AF163" s="161">
        <f t="shared" si="9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f t="shared" si="95"/>
        <v>0.3</v>
      </c>
      <c r="G164" s="161">
        <f t="shared" si="95"/>
        <v>0.3</v>
      </c>
      <c r="H164" s="161">
        <f t="shared" si="95"/>
        <v>0.3</v>
      </c>
      <c r="I164" s="161">
        <f t="shared" si="95"/>
        <v>0.3</v>
      </c>
      <c r="J164" s="161">
        <f t="shared" si="95"/>
        <v>0.3</v>
      </c>
      <c r="K164" s="161">
        <f t="shared" si="95"/>
        <v>0.3</v>
      </c>
      <c r="L164" s="161">
        <f t="shared" si="95"/>
        <v>0.3</v>
      </c>
      <c r="M164" s="161">
        <f t="shared" si="95"/>
        <v>0.3</v>
      </c>
      <c r="N164" s="161">
        <f t="shared" si="95"/>
        <v>0.3</v>
      </c>
      <c r="O164" s="161">
        <f t="shared" si="95"/>
        <v>0.3</v>
      </c>
      <c r="P164" s="161">
        <f t="shared" si="95"/>
        <v>0.3</v>
      </c>
      <c r="Q164" s="161">
        <f t="shared" si="95"/>
        <v>0.3</v>
      </c>
      <c r="R164" s="161">
        <f t="shared" si="95"/>
        <v>0.3</v>
      </c>
      <c r="S164" s="161">
        <f t="shared" si="96"/>
        <v>0.3</v>
      </c>
      <c r="T164" s="161">
        <f t="shared" si="96"/>
        <v>0.3</v>
      </c>
      <c r="U164" s="161">
        <f t="shared" si="96"/>
        <v>0.3</v>
      </c>
      <c r="V164" s="161">
        <f t="shared" si="96"/>
        <v>0.3</v>
      </c>
      <c r="W164" s="161">
        <f t="shared" si="96"/>
        <v>0.3</v>
      </c>
      <c r="X164" s="161">
        <f t="shared" si="96"/>
        <v>0.3</v>
      </c>
      <c r="Y164" s="161">
        <f t="shared" si="96"/>
        <v>0.3</v>
      </c>
      <c r="Z164" s="161">
        <f t="shared" si="96"/>
        <v>0.3</v>
      </c>
      <c r="AA164" s="161">
        <f t="shared" si="96"/>
        <v>0.3</v>
      </c>
      <c r="AB164" s="161">
        <f t="shared" si="96"/>
        <v>0.3</v>
      </c>
      <c r="AC164" s="161">
        <f t="shared" si="96"/>
        <v>0.3</v>
      </c>
      <c r="AD164" s="161">
        <f t="shared" si="96"/>
        <v>0.3</v>
      </c>
      <c r="AE164" s="161">
        <f t="shared" si="96"/>
        <v>0.3</v>
      </c>
      <c r="AF164" s="161">
        <f t="shared" si="9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f t="shared" si="95"/>
        <v>0.4</v>
      </c>
      <c r="G165" s="161">
        <f t="shared" si="95"/>
        <v>0.4</v>
      </c>
      <c r="H165" s="161">
        <f t="shared" si="95"/>
        <v>0.4</v>
      </c>
      <c r="I165" s="161">
        <f t="shared" si="95"/>
        <v>0.4</v>
      </c>
      <c r="J165" s="161">
        <f t="shared" si="95"/>
        <v>0.4</v>
      </c>
      <c r="K165" s="161">
        <f t="shared" si="95"/>
        <v>0.4</v>
      </c>
      <c r="L165" s="161">
        <f t="shared" si="95"/>
        <v>0.4</v>
      </c>
      <c r="M165" s="161">
        <f t="shared" si="95"/>
        <v>0.4</v>
      </c>
      <c r="N165" s="161">
        <f t="shared" si="95"/>
        <v>0.4</v>
      </c>
      <c r="O165" s="161">
        <f t="shared" si="95"/>
        <v>0.4</v>
      </c>
      <c r="P165" s="161">
        <f t="shared" si="95"/>
        <v>0.4</v>
      </c>
      <c r="Q165" s="161">
        <f t="shared" si="95"/>
        <v>0.4</v>
      </c>
      <c r="R165" s="161">
        <f t="shared" si="95"/>
        <v>0.4</v>
      </c>
      <c r="S165" s="161">
        <f t="shared" si="96"/>
        <v>0.4</v>
      </c>
      <c r="T165" s="161">
        <f t="shared" si="96"/>
        <v>0.4</v>
      </c>
      <c r="U165" s="161">
        <f t="shared" si="96"/>
        <v>0.4</v>
      </c>
      <c r="V165" s="161">
        <f t="shared" si="96"/>
        <v>0.4</v>
      </c>
      <c r="W165" s="161">
        <f t="shared" si="96"/>
        <v>0.4</v>
      </c>
      <c r="X165" s="161">
        <f t="shared" si="96"/>
        <v>0.4</v>
      </c>
      <c r="Y165" s="161">
        <f t="shared" si="96"/>
        <v>0.4</v>
      </c>
      <c r="Z165" s="161">
        <f t="shared" si="96"/>
        <v>0.4</v>
      </c>
      <c r="AA165" s="161">
        <f t="shared" si="96"/>
        <v>0.4</v>
      </c>
      <c r="AB165" s="161">
        <f t="shared" si="96"/>
        <v>0.4</v>
      </c>
      <c r="AC165" s="161">
        <f t="shared" si="96"/>
        <v>0.4</v>
      </c>
      <c r="AD165" s="161">
        <f t="shared" si="96"/>
        <v>0.4</v>
      </c>
      <c r="AE165" s="161">
        <f t="shared" si="96"/>
        <v>0.4</v>
      </c>
      <c r="AF165" s="161">
        <f t="shared" si="9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f t="shared" si="95"/>
        <v>0.64</v>
      </c>
      <c r="G166" s="164">
        <f t="shared" si="95"/>
        <v>0.64</v>
      </c>
      <c r="H166" s="164">
        <f t="shared" si="95"/>
        <v>0.64</v>
      </c>
      <c r="I166" s="164">
        <f t="shared" si="95"/>
        <v>0.64</v>
      </c>
      <c r="J166" s="164">
        <f t="shared" si="95"/>
        <v>0.64</v>
      </c>
      <c r="K166" s="164">
        <f t="shared" si="95"/>
        <v>0.64</v>
      </c>
      <c r="L166" s="164">
        <f t="shared" si="95"/>
        <v>0.64</v>
      </c>
      <c r="M166" s="164">
        <f t="shared" si="95"/>
        <v>0.64</v>
      </c>
      <c r="N166" s="164">
        <f t="shared" si="95"/>
        <v>0.64</v>
      </c>
      <c r="O166" s="164">
        <f t="shared" si="95"/>
        <v>0.64</v>
      </c>
      <c r="P166" s="164">
        <f t="shared" si="95"/>
        <v>0.64</v>
      </c>
      <c r="Q166" s="164">
        <f t="shared" si="95"/>
        <v>0.64</v>
      </c>
      <c r="R166" s="164">
        <f t="shared" si="95"/>
        <v>0.64</v>
      </c>
      <c r="S166" s="164">
        <f t="shared" si="96"/>
        <v>0.64</v>
      </c>
      <c r="T166" s="164">
        <f t="shared" si="96"/>
        <v>0.64</v>
      </c>
      <c r="U166" s="164">
        <f t="shared" si="96"/>
        <v>0.64</v>
      </c>
      <c r="V166" s="164">
        <f t="shared" si="96"/>
        <v>0.64</v>
      </c>
      <c r="W166" s="164">
        <f t="shared" si="96"/>
        <v>0.64</v>
      </c>
      <c r="X166" s="164">
        <f t="shared" si="96"/>
        <v>0.64</v>
      </c>
      <c r="Y166" s="164">
        <f t="shared" si="96"/>
        <v>0.64</v>
      </c>
      <c r="Z166" s="164">
        <f t="shared" si="96"/>
        <v>0.64</v>
      </c>
      <c r="AA166" s="164">
        <f t="shared" si="96"/>
        <v>0.64</v>
      </c>
      <c r="AB166" s="164">
        <f t="shared" si="96"/>
        <v>0.64</v>
      </c>
      <c r="AC166" s="164">
        <f t="shared" si="96"/>
        <v>0.64</v>
      </c>
      <c r="AD166" s="164">
        <f t="shared" si="96"/>
        <v>0.64</v>
      </c>
      <c r="AE166" s="164">
        <f t="shared" si="96"/>
        <v>0.64</v>
      </c>
      <c r="AF166" s="164">
        <f t="shared" si="9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f t="shared" ref="F167:AG167" si="97">SUM(F161:F166)</f>
        <v>3.54</v>
      </c>
      <c r="G167" s="167">
        <f t="shared" si="97"/>
        <v>3.54</v>
      </c>
      <c r="H167" s="167">
        <f t="shared" si="97"/>
        <v>3.54</v>
      </c>
      <c r="I167" s="167">
        <f t="shared" si="97"/>
        <v>3.54</v>
      </c>
      <c r="J167" s="167">
        <f t="shared" si="97"/>
        <v>3.54</v>
      </c>
      <c r="K167" s="167">
        <f t="shared" si="97"/>
        <v>3.54</v>
      </c>
      <c r="L167" s="167">
        <f t="shared" si="97"/>
        <v>3.54</v>
      </c>
      <c r="M167" s="167">
        <f t="shared" si="97"/>
        <v>3.54</v>
      </c>
      <c r="N167" s="167">
        <f t="shared" si="97"/>
        <v>3.54</v>
      </c>
      <c r="O167" s="167">
        <f t="shared" si="97"/>
        <v>3.54</v>
      </c>
      <c r="P167" s="167">
        <f t="shared" si="97"/>
        <v>3.54</v>
      </c>
      <c r="Q167" s="167">
        <f t="shared" si="97"/>
        <v>3.54</v>
      </c>
      <c r="R167" s="167">
        <f t="shared" si="97"/>
        <v>3.54</v>
      </c>
      <c r="S167" s="167">
        <f t="shared" si="97"/>
        <v>3.54</v>
      </c>
      <c r="T167" s="167">
        <f t="shared" si="97"/>
        <v>3.54</v>
      </c>
      <c r="U167" s="167">
        <f t="shared" si="97"/>
        <v>3.54</v>
      </c>
      <c r="V167" s="167">
        <f t="shared" si="97"/>
        <v>3.54</v>
      </c>
      <c r="W167" s="167">
        <f t="shared" si="97"/>
        <v>3.54</v>
      </c>
      <c r="X167" s="167">
        <f t="shared" si="97"/>
        <v>3.54</v>
      </c>
      <c r="Y167" s="167">
        <f t="shared" si="97"/>
        <v>3.54</v>
      </c>
      <c r="Z167" s="167">
        <f t="shared" si="97"/>
        <v>3.54</v>
      </c>
      <c r="AA167" s="167">
        <f t="shared" si="97"/>
        <v>3.54</v>
      </c>
      <c r="AB167" s="167">
        <f t="shared" si="97"/>
        <v>3.54</v>
      </c>
      <c r="AC167" s="167">
        <f t="shared" si="97"/>
        <v>3.54</v>
      </c>
      <c r="AD167" s="167">
        <f t="shared" si="97"/>
        <v>3.54</v>
      </c>
      <c r="AE167" s="167">
        <f t="shared" si="97"/>
        <v>3.54</v>
      </c>
      <c r="AF167" s="167">
        <f t="shared" si="97"/>
        <v>3.54</v>
      </c>
      <c r="AG167" s="168">
        <f t="shared" si="9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v>0</v>
      </c>
      <c r="E169" s="159">
        <v>0</v>
      </c>
      <c r="F169" s="159">
        <f t="shared" ref="F169:R184" si="98">E169</f>
        <v>0</v>
      </c>
      <c r="G169" s="159">
        <f t="shared" si="98"/>
        <v>0</v>
      </c>
      <c r="H169" s="159">
        <f t="shared" si="98"/>
        <v>0</v>
      </c>
      <c r="I169" s="159">
        <f t="shared" si="98"/>
        <v>0</v>
      </c>
      <c r="J169" s="159">
        <f t="shared" si="98"/>
        <v>0</v>
      </c>
      <c r="K169" s="159">
        <f t="shared" si="98"/>
        <v>0</v>
      </c>
      <c r="L169" s="159">
        <f t="shared" si="98"/>
        <v>0</v>
      </c>
      <c r="M169" s="159">
        <f t="shared" si="98"/>
        <v>0</v>
      </c>
      <c r="N169" s="159">
        <f t="shared" si="98"/>
        <v>0</v>
      </c>
      <c r="O169" s="159">
        <f t="shared" si="98"/>
        <v>0</v>
      </c>
      <c r="P169" s="159">
        <f t="shared" si="98"/>
        <v>0</v>
      </c>
      <c r="Q169" s="159">
        <f t="shared" si="98"/>
        <v>0</v>
      </c>
      <c r="R169" s="159">
        <f t="shared" si="98"/>
        <v>0</v>
      </c>
      <c r="S169" s="159">
        <f t="shared" ref="S169:AF184" si="99">R169</f>
        <v>0</v>
      </c>
      <c r="T169" s="159">
        <f t="shared" si="99"/>
        <v>0</v>
      </c>
      <c r="U169" s="159">
        <f t="shared" si="99"/>
        <v>0</v>
      </c>
      <c r="V169" s="159">
        <f t="shared" si="99"/>
        <v>0</v>
      </c>
      <c r="W169" s="159">
        <f t="shared" si="99"/>
        <v>0</v>
      </c>
      <c r="X169" s="159">
        <f t="shared" si="99"/>
        <v>0</v>
      </c>
      <c r="Y169" s="159">
        <f t="shared" si="99"/>
        <v>0</v>
      </c>
      <c r="Z169" s="159">
        <f t="shared" si="99"/>
        <v>0</v>
      </c>
      <c r="AA169" s="159">
        <f t="shared" si="99"/>
        <v>0</v>
      </c>
      <c r="AB169" s="159">
        <f t="shared" si="99"/>
        <v>0</v>
      </c>
      <c r="AC169" s="159">
        <f t="shared" si="99"/>
        <v>0</v>
      </c>
      <c r="AD169" s="159">
        <f t="shared" si="99"/>
        <v>0</v>
      </c>
      <c r="AE169" s="159">
        <f t="shared" si="99"/>
        <v>0</v>
      </c>
      <c r="AF169" s="172">
        <f t="shared" si="99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v>0</v>
      </c>
      <c r="E170" s="161">
        <v>0</v>
      </c>
      <c r="F170" s="161">
        <f t="shared" si="98"/>
        <v>0</v>
      </c>
      <c r="G170" s="161">
        <f t="shared" si="98"/>
        <v>0</v>
      </c>
      <c r="H170" s="161">
        <f t="shared" si="98"/>
        <v>0</v>
      </c>
      <c r="I170" s="161">
        <f t="shared" si="98"/>
        <v>0</v>
      </c>
      <c r="J170" s="161">
        <f t="shared" si="98"/>
        <v>0</v>
      </c>
      <c r="K170" s="161">
        <f t="shared" si="98"/>
        <v>0</v>
      </c>
      <c r="L170" s="161">
        <f t="shared" si="98"/>
        <v>0</v>
      </c>
      <c r="M170" s="161">
        <f t="shared" si="98"/>
        <v>0</v>
      </c>
      <c r="N170" s="161">
        <f t="shared" si="98"/>
        <v>0</v>
      </c>
      <c r="O170" s="161">
        <f t="shared" si="98"/>
        <v>0</v>
      </c>
      <c r="P170" s="161">
        <f t="shared" si="98"/>
        <v>0</v>
      </c>
      <c r="Q170" s="161">
        <f t="shared" si="98"/>
        <v>0</v>
      </c>
      <c r="R170" s="161">
        <f t="shared" si="98"/>
        <v>0</v>
      </c>
      <c r="S170" s="161">
        <f t="shared" si="99"/>
        <v>0</v>
      </c>
      <c r="T170" s="161">
        <f t="shared" si="99"/>
        <v>0</v>
      </c>
      <c r="U170" s="161">
        <f t="shared" si="99"/>
        <v>0</v>
      </c>
      <c r="V170" s="161">
        <f t="shared" si="99"/>
        <v>0</v>
      </c>
      <c r="W170" s="161">
        <f t="shared" si="99"/>
        <v>0</v>
      </c>
      <c r="X170" s="161">
        <f t="shared" si="99"/>
        <v>0</v>
      </c>
      <c r="Y170" s="161">
        <f t="shared" si="99"/>
        <v>0</v>
      </c>
      <c r="Z170" s="161">
        <f t="shared" si="99"/>
        <v>0</v>
      </c>
      <c r="AA170" s="161">
        <f t="shared" si="99"/>
        <v>0</v>
      </c>
      <c r="AB170" s="161">
        <f t="shared" si="99"/>
        <v>0</v>
      </c>
      <c r="AC170" s="161">
        <f t="shared" si="99"/>
        <v>0</v>
      </c>
      <c r="AD170" s="161">
        <f t="shared" si="99"/>
        <v>0</v>
      </c>
      <c r="AE170" s="161">
        <f t="shared" si="99"/>
        <v>0</v>
      </c>
      <c r="AF170" s="174">
        <f t="shared" si="99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v>0</v>
      </c>
      <c r="E171" s="161">
        <v>0</v>
      </c>
      <c r="F171" s="161">
        <f t="shared" si="98"/>
        <v>0</v>
      </c>
      <c r="G171" s="161">
        <f t="shared" si="98"/>
        <v>0</v>
      </c>
      <c r="H171" s="161">
        <f t="shared" si="98"/>
        <v>0</v>
      </c>
      <c r="I171" s="161">
        <f t="shared" si="98"/>
        <v>0</v>
      </c>
      <c r="J171" s="161">
        <f t="shared" si="98"/>
        <v>0</v>
      </c>
      <c r="K171" s="161">
        <f t="shared" si="98"/>
        <v>0</v>
      </c>
      <c r="L171" s="161">
        <f t="shared" si="98"/>
        <v>0</v>
      </c>
      <c r="M171" s="161">
        <f t="shared" si="98"/>
        <v>0</v>
      </c>
      <c r="N171" s="161">
        <f t="shared" si="98"/>
        <v>0</v>
      </c>
      <c r="O171" s="161">
        <f t="shared" si="98"/>
        <v>0</v>
      </c>
      <c r="P171" s="161">
        <f t="shared" si="98"/>
        <v>0</v>
      </c>
      <c r="Q171" s="161">
        <f t="shared" si="98"/>
        <v>0</v>
      </c>
      <c r="R171" s="161">
        <f t="shared" si="98"/>
        <v>0</v>
      </c>
      <c r="S171" s="161">
        <f t="shared" si="99"/>
        <v>0</v>
      </c>
      <c r="T171" s="161">
        <f t="shared" si="99"/>
        <v>0</v>
      </c>
      <c r="U171" s="161">
        <f t="shared" si="99"/>
        <v>0</v>
      </c>
      <c r="V171" s="161">
        <f t="shared" si="99"/>
        <v>0</v>
      </c>
      <c r="W171" s="161">
        <f t="shared" si="99"/>
        <v>0</v>
      </c>
      <c r="X171" s="161">
        <f t="shared" si="99"/>
        <v>0</v>
      </c>
      <c r="Y171" s="161">
        <f t="shared" si="99"/>
        <v>0</v>
      </c>
      <c r="Z171" s="161">
        <f t="shared" si="99"/>
        <v>0</v>
      </c>
      <c r="AA171" s="161">
        <f t="shared" si="99"/>
        <v>0</v>
      </c>
      <c r="AB171" s="161">
        <f t="shared" si="99"/>
        <v>0</v>
      </c>
      <c r="AC171" s="161">
        <f t="shared" si="99"/>
        <v>0</v>
      </c>
      <c r="AD171" s="161">
        <f t="shared" si="99"/>
        <v>0</v>
      </c>
      <c r="AE171" s="161">
        <f t="shared" si="99"/>
        <v>0</v>
      </c>
      <c r="AF171" s="174">
        <f t="shared" si="99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v>0</v>
      </c>
      <c r="E172" s="161">
        <v>0</v>
      </c>
      <c r="F172" s="161">
        <f t="shared" si="98"/>
        <v>0</v>
      </c>
      <c r="G172" s="161">
        <f t="shared" si="98"/>
        <v>0</v>
      </c>
      <c r="H172" s="161">
        <f t="shared" si="98"/>
        <v>0</v>
      </c>
      <c r="I172" s="161">
        <f t="shared" si="98"/>
        <v>0</v>
      </c>
      <c r="J172" s="161">
        <f t="shared" si="98"/>
        <v>0</v>
      </c>
      <c r="K172" s="161">
        <f t="shared" si="98"/>
        <v>0</v>
      </c>
      <c r="L172" s="161">
        <f t="shared" si="98"/>
        <v>0</v>
      </c>
      <c r="M172" s="161">
        <f t="shared" si="98"/>
        <v>0</v>
      </c>
      <c r="N172" s="161">
        <f t="shared" si="98"/>
        <v>0</v>
      </c>
      <c r="O172" s="161">
        <f t="shared" si="98"/>
        <v>0</v>
      </c>
      <c r="P172" s="161">
        <f t="shared" si="98"/>
        <v>0</v>
      </c>
      <c r="Q172" s="161">
        <f t="shared" si="98"/>
        <v>0</v>
      </c>
      <c r="R172" s="161">
        <f t="shared" si="98"/>
        <v>0</v>
      </c>
      <c r="S172" s="161">
        <f t="shared" si="99"/>
        <v>0</v>
      </c>
      <c r="T172" s="161">
        <f t="shared" si="99"/>
        <v>0</v>
      </c>
      <c r="U172" s="161">
        <f t="shared" si="99"/>
        <v>0</v>
      </c>
      <c r="V172" s="161">
        <f t="shared" si="99"/>
        <v>0</v>
      </c>
      <c r="W172" s="161">
        <f t="shared" si="99"/>
        <v>0</v>
      </c>
      <c r="X172" s="161">
        <f t="shared" si="99"/>
        <v>0</v>
      </c>
      <c r="Y172" s="161">
        <f t="shared" si="99"/>
        <v>0</v>
      </c>
      <c r="Z172" s="161">
        <f t="shared" si="99"/>
        <v>0</v>
      </c>
      <c r="AA172" s="161">
        <f t="shared" si="99"/>
        <v>0</v>
      </c>
      <c r="AB172" s="161">
        <f t="shared" si="99"/>
        <v>0</v>
      </c>
      <c r="AC172" s="161">
        <f t="shared" si="99"/>
        <v>0</v>
      </c>
      <c r="AD172" s="161">
        <f t="shared" si="99"/>
        <v>0</v>
      </c>
      <c r="AE172" s="161">
        <f t="shared" si="99"/>
        <v>0</v>
      </c>
      <c r="AF172" s="174">
        <f t="shared" si="99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v>0</v>
      </c>
      <c r="E173" s="161">
        <v>0</v>
      </c>
      <c r="F173" s="161">
        <f t="shared" si="98"/>
        <v>0</v>
      </c>
      <c r="G173" s="161">
        <f t="shared" si="98"/>
        <v>0</v>
      </c>
      <c r="H173" s="161">
        <f t="shared" si="98"/>
        <v>0</v>
      </c>
      <c r="I173" s="161">
        <f t="shared" si="98"/>
        <v>0</v>
      </c>
      <c r="J173" s="161">
        <f t="shared" si="98"/>
        <v>0</v>
      </c>
      <c r="K173" s="161">
        <f t="shared" si="98"/>
        <v>0</v>
      </c>
      <c r="L173" s="161">
        <f t="shared" si="98"/>
        <v>0</v>
      </c>
      <c r="M173" s="161">
        <f t="shared" si="98"/>
        <v>0</v>
      </c>
      <c r="N173" s="161">
        <f t="shared" si="98"/>
        <v>0</v>
      </c>
      <c r="O173" s="161">
        <f t="shared" si="98"/>
        <v>0</v>
      </c>
      <c r="P173" s="161">
        <f t="shared" si="98"/>
        <v>0</v>
      </c>
      <c r="Q173" s="161">
        <f t="shared" si="98"/>
        <v>0</v>
      </c>
      <c r="R173" s="161">
        <f t="shared" si="98"/>
        <v>0</v>
      </c>
      <c r="S173" s="161">
        <f t="shared" si="99"/>
        <v>0</v>
      </c>
      <c r="T173" s="161">
        <f t="shared" si="99"/>
        <v>0</v>
      </c>
      <c r="U173" s="161">
        <f t="shared" si="99"/>
        <v>0</v>
      </c>
      <c r="V173" s="161">
        <f t="shared" si="99"/>
        <v>0</v>
      </c>
      <c r="W173" s="161">
        <f t="shared" si="99"/>
        <v>0</v>
      </c>
      <c r="X173" s="161">
        <f t="shared" si="99"/>
        <v>0</v>
      </c>
      <c r="Y173" s="161">
        <f t="shared" si="99"/>
        <v>0</v>
      </c>
      <c r="Z173" s="161">
        <f t="shared" si="99"/>
        <v>0</v>
      </c>
      <c r="AA173" s="161">
        <f t="shared" si="99"/>
        <v>0</v>
      </c>
      <c r="AB173" s="161">
        <f t="shared" si="99"/>
        <v>0</v>
      </c>
      <c r="AC173" s="161">
        <f t="shared" si="99"/>
        <v>0</v>
      </c>
      <c r="AD173" s="161">
        <f t="shared" si="99"/>
        <v>0</v>
      </c>
      <c r="AE173" s="161">
        <f t="shared" si="99"/>
        <v>0</v>
      </c>
      <c r="AF173" s="174">
        <f t="shared" si="99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v>0</v>
      </c>
      <c r="E174" s="161">
        <v>0</v>
      </c>
      <c r="F174" s="161">
        <f t="shared" si="98"/>
        <v>0</v>
      </c>
      <c r="G174" s="161">
        <f t="shared" si="98"/>
        <v>0</v>
      </c>
      <c r="H174" s="161">
        <f t="shared" si="98"/>
        <v>0</v>
      </c>
      <c r="I174" s="161">
        <f t="shared" si="98"/>
        <v>0</v>
      </c>
      <c r="J174" s="161">
        <f t="shared" si="98"/>
        <v>0</v>
      </c>
      <c r="K174" s="161">
        <f t="shared" si="98"/>
        <v>0</v>
      </c>
      <c r="L174" s="161">
        <f t="shared" si="98"/>
        <v>0</v>
      </c>
      <c r="M174" s="161">
        <f t="shared" si="98"/>
        <v>0</v>
      </c>
      <c r="N174" s="161">
        <f t="shared" si="98"/>
        <v>0</v>
      </c>
      <c r="O174" s="161">
        <f t="shared" si="98"/>
        <v>0</v>
      </c>
      <c r="P174" s="161">
        <f t="shared" si="98"/>
        <v>0</v>
      </c>
      <c r="Q174" s="161">
        <f t="shared" si="98"/>
        <v>0</v>
      </c>
      <c r="R174" s="161">
        <f t="shared" si="98"/>
        <v>0</v>
      </c>
      <c r="S174" s="161">
        <f t="shared" si="99"/>
        <v>0</v>
      </c>
      <c r="T174" s="161">
        <f t="shared" si="99"/>
        <v>0</v>
      </c>
      <c r="U174" s="161">
        <f t="shared" si="99"/>
        <v>0</v>
      </c>
      <c r="V174" s="161">
        <f t="shared" si="99"/>
        <v>0</v>
      </c>
      <c r="W174" s="161">
        <f t="shared" si="99"/>
        <v>0</v>
      </c>
      <c r="X174" s="161">
        <f t="shared" si="99"/>
        <v>0</v>
      </c>
      <c r="Y174" s="161">
        <f t="shared" si="99"/>
        <v>0</v>
      </c>
      <c r="Z174" s="161">
        <f t="shared" si="99"/>
        <v>0</v>
      </c>
      <c r="AA174" s="161">
        <f t="shared" si="99"/>
        <v>0</v>
      </c>
      <c r="AB174" s="161">
        <f t="shared" si="99"/>
        <v>0</v>
      </c>
      <c r="AC174" s="161">
        <f t="shared" si="99"/>
        <v>0</v>
      </c>
      <c r="AD174" s="161">
        <f t="shared" si="99"/>
        <v>0</v>
      </c>
      <c r="AE174" s="161">
        <f t="shared" si="99"/>
        <v>0</v>
      </c>
      <c r="AF174" s="174">
        <f t="shared" si="99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v>0</v>
      </c>
      <c r="D175" s="161">
        <v>0</v>
      </c>
      <c r="E175" s="161">
        <v>0</v>
      </c>
      <c r="F175" s="161">
        <f t="shared" si="98"/>
        <v>0</v>
      </c>
      <c r="G175" s="161">
        <f t="shared" si="98"/>
        <v>0</v>
      </c>
      <c r="H175" s="161">
        <f t="shared" si="98"/>
        <v>0</v>
      </c>
      <c r="I175" s="161">
        <f t="shared" si="98"/>
        <v>0</v>
      </c>
      <c r="J175" s="161">
        <f t="shared" si="98"/>
        <v>0</v>
      </c>
      <c r="K175" s="161">
        <f t="shared" si="98"/>
        <v>0</v>
      </c>
      <c r="L175" s="161">
        <f t="shared" si="98"/>
        <v>0</v>
      </c>
      <c r="M175" s="161">
        <f t="shared" si="98"/>
        <v>0</v>
      </c>
      <c r="N175" s="161">
        <f t="shared" si="98"/>
        <v>0</v>
      </c>
      <c r="O175" s="161">
        <f t="shared" si="98"/>
        <v>0</v>
      </c>
      <c r="P175" s="161">
        <f t="shared" si="98"/>
        <v>0</v>
      </c>
      <c r="Q175" s="161">
        <f t="shared" si="98"/>
        <v>0</v>
      </c>
      <c r="R175" s="161">
        <f t="shared" si="98"/>
        <v>0</v>
      </c>
      <c r="S175" s="161">
        <f t="shared" si="99"/>
        <v>0</v>
      </c>
      <c r="T175" s="161">
        <f t="shared" si="99"/>
        <v>0</v>
      </c>
      <c r="U175" s="161">
        <f t="shared" si="99"/>
        <v>0</v>
      </c>
      <c r="V175" s="161">
        <f t="shared" si="99"/>
        <v>0</v>
      </c>
      <c r="W175" s="161">
        <f t="shared" si="99"/>
        <v>0</v>
      </c>
      <c r="X175" s="161">
        <f t="shared" si="99"/>
        <v>0</v>
      </c>
      <c r="Y175" s="161">
        <f t="shared" si="99"/>
        <v>0</v>
      </c>
      <c r="Z175" s="161">
        <f t="shared" si="99"/>
        <v>0</v>
      </c>
      <c r="AA175" s="161">
        <f t="shared" si="99"/>
        <v>0</v>
      </c>
      <c r="AB175" s="161">
        <f t="shared" si="99"/>
        <v>0</v>
      </c>
      <c r="AC175" s="161">
        <f t="shared" si="99"/>
        <v>0</v>
      </c>
      <c r="AD175" s="161">
        <f t="shared" si="99"/>
        <v>0</v>
      </c>
      <c r="AE175" s="161">
        <f t="shared" si="99"/>
        <v>0</v>
      </c>
      <c r="AF175" s="174">
        <f t="shared" si="99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v>0</v>
      </c>
      <c r="D176" s="161">
        <v>0</v>
      </c>
      <c r="E176" s="161">
        <v>0</v>
      </c>
      <c r="F176" s="161">
        <f t="shared" si="98"/>
        <v>0</v>
      </c>
      <c r="G176" s="161">
        <f t="shared" si="98"/>
        <v>0</v>
      </c>
      <c r="H176" s="161">
        <f t="shared" si="98"/>
        <v>0</v>
      </c>
      <c r="I176" s="161">
        <f t="shared" si="98"/>
        <v>0</v>
      </c>
      <c r="J176" s="161">
        <f t="shared" si="98"/>
        <v>0</v>
      </c>
      <c r="K176" s="161">
        <f t="shared" si="98"/>
        <v>0</v>
      </c>
      <c r="L176" s="161">
        <f t="shared" si="98"/>
        <v>0</v>
      </c>
      <c r="M176" s="161">
        <f t="shared" si="98"/>
        <v>0</v>
      </c>
      <c r="N176" s="161">
        <f t="shared" si="98"/>
        <v>0</v>
      </c>
      <c r="O176" s="161">
        <f t="shared" si="98"/>
        <v>0</v>
      </c>
      <c r="P176" s="161">
        <f t="shared" si="98"/>
        <v>0</v>
      </c>
      <c r="Q176" s="161">
        <f t="shared" si="98"/>
        <v>0</v>
      </c>
      <c r="R176" s="161">
        <f t="shared" si="98"/>
        <v>0</v>
      </c>
      <c r="S176" s="161">
        <f t="shared" si="99"/>
        <v>0</v>
      </c>
      <c r="T176" s="161">
        <f t="shared" si="99"/>
        <v>0</v>
      </c>
      <c r="U176" s="161">
        <f t="shared" si="99"/>
        <v>0</v>
      </c>
      <c r="V176" s="161">
        <f t="shared" si="99"/>
        <v>0</v>
      </c>
      <c r="W176" s="161">
        <f t="shared" si="99"/>
        <v>0</v>
      </c>
      <c r="X176" s="161">
        <f t="shared" si="99"/>
        <v>0</v>
      </c>
      <c r="Y176" s="161">
        <f t="shared" si="99"/>
        <v>0</v>
      </c>
      <c r="Z176" s="161">
        <f t="shared" si="99"/>
        <v>0</v>
      </c>
      <c r="AA176" s="161">
        <f t="shared" si="99"/>
        <v>0</v>
      </c>
      <c r="AB176" s="161">
        <f t="shared" si="99"/>
        <v>0</v>
      </c>
      <c r="AC176" s="161">
        <f t="shared" si="99"/>
        <v>0</v>
      </c>
      <c r="AD176" s="161">
        <f t="shared" si="99"/>
        <v>0</v>
      </c>
      <c r="AE176" s="161">
        <f t="shared" si="99"/>
        <v>0</v>
      </c>
      <c r="AF176" s="174">
        <f t="shared" si="99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v>0</v>
      </c>
      <c r="D177" s="161">
        <v>0</v>
      </c>
      <c r="E177" s="161">
        <v>0</v>
      </c>
      <c r="F177" s="161">
        <f t="shared" si="98"/>
        <v>0</v>
      </c>
      <c r="G177" s="161">
        <f t="shared" si="98"/>
        <v>0</v>
      </c>
      <c r="H177" s="161">
        <f t="shared" si="98"/>
        <v>0</v>
      </c>
      <c r="I177" s="161">
        <f t="shared" si="98"/>
        <v>0</v>
      </c>
      <c r="J177" s="161">
        <f t="shared" si="98"/>
        <v>0</v>
      </c>
      <c r="K177" s="161">
        <f t="shared" si="98"/>
        <v>0</v>
      </c>
      <c r="L177" s="161">
        <f t="shared" si="98"/>
        <v>0</v>
      </c>
      <c r="M177" s="161">
        <f t="shared" si="98"/>
        <v>0</v>
      </c>
      <c r="N177" s="161">
        <f t="shared" si="98"/>
        <v>0</v>
      </c>
      <c r="O177" s="161">
        <f t="shared" si="98"/>
        <v>0</v>
      </c>
      <c r="P177" s="161">
        <f t="shared" si="98"/>
        <v>0</v>
      </c>
      <c r="Q177" s="161">
        <f t="shared" si="98"/>
        <v>0</v>
      </c>
      <c r="R177" s="161">
        <f t="shared" si="98"/>
        <v>0</v>
      </c>
      <c r="S177" s="161">
        <f t="shared" si="99"/>
        <v>0</v>
      </c>
      <c r="T177" s="161">
        <f t="shared" si="99"/>
        <v>0</v>
      </c>
      <c r="U177" s="161">
        <f t="shared" si="99"/>
        <v>0</v>
      </c>
      <c r="V177" s="161">
        <f t="shared" si="99"/>
        <v>0</v>
      </c>
      <c r="W177" s="161">
        <f t="shared" si="99"/>
        <v>0</v>
      </c>
      <c r="X177" s="161">
        <f t="shared" si="99"/>
        <v>0</v>
      </c>
      <c r="Y177" s="161">
        <f t="shared" si="99"/>
        <v>0</v>
      </c>
      <c r="Z177" s="161">
        <f t="shared" si="99"/>
        <v>0</v>
      </c>
      <c r="AA177" s="161">
        <f t="shared" si="99"/>
        <v>0</v>
      </c>
      <c r="AB177" s="161">
        <f t="shared" si="99"/>
        <v>0</v>
      </c>
      <c r="AC177" s="161">
        <f t="shared" si="99"/>
        <v>0</v>
      </c>
      <c r="AD177" s="161">
        <f t="shared" si="99"/>
        <v>0</v>
      </c>
      <c r="AE177" s="161">
        <f t="shared" si="99"/>
        <v>0</v>
      </c>
      <c r="AF177" s="174">
        <f t="shared" si="99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v>0</v>
      </c>
      <c r="D178" s="161">
        <v>0</v>
      </c>
      <c r="E178" s="161">
        <v>0</v>
      </c>
      <c r="F178" s="161">
        <f t="shared" si="98"/>
        <v>0</v>
      </c>
      <c r="G178" s="161">
        <f t="shared" si="98"/>
        <v>0</v>
      </c>
      <c r="H178" s="161">
        <f t="shared" si="98"/>
        <v>0</v>
      </c>
      <c r="I178" s="161">
        <f t="shared" si="98"/>
        <v>0</v>
      </c>
      <c r="J178" s="161">
        <f t="shared" si="98"/>
        <v>0</v>
      </c>
      <c r="K178" s="161">
        <f t="shared" si="98"/>
        <v>0</v>
      </c>
      <c r="L178" s="161">
        <f t="shared" si="98"/>
        <v>0</v>
      </c>
      <c r="M178" s="161">
        <f t="shared" si="98"/>
        <v>0</v>
      </c>
      <c r="N178" s="161">
        <f t="shared" si="98"/>
        <v>0</v>
      </c>
      <c r="O178" s="161">
        <f t="shared" si="98"/>
        <v>0</v>
      </c>
      <c r="P178" s="161">
        <f t="shared" si="98"/>
        <v>0</v>
      </c>
      <c r="Q178" s="161">
        <f t="shared" si="98"/>
        <v>0</v>
      </c>
      <c r="R178" s="161">
        <f t="shared" si="98"/>
        <v>0</v>
      </c>
      <c r="S178" s="161">
        <f t="shared" si="99"/>
        <v>0</v>
      </c>
      <c r="T178" s="161">
        <f t="shared" si="99"/>
        <v>0</v>
      </c>
      <c r="U178" s="161">
        <f t="shared" si="99"/>
        <v>0</v>
      </c>
      <c r="V178" s="161">
        <f t="shared" si="99"/>
        <v>0</v>
      </c>
      <c r="W178" s="161">
        <f t="shared" si="99"/>
        <v>0</v>
      </c>
      <c r="X178" s="161">
        <f t="shared" si="99"/>
        <v>0</v>
      </c>
      <c r="Y178" s="161">
        <f t="shared" si="99"/>
        <v>0</v>
      </c>
      <c r="Z178" s="161">
        <f t="shared" si="99"/>
        <v>0</v>
      </c>
      <c r="AA178" s="161">
        <f t="shared" si="99"/>
        <v>0</v>
      </c>
      <c r="AB178" s="161">
        <f t="shared" si="99"/>
        <v>0</v>
      </c>
      <c r="AC178" s="161">
        <f t="shared" si="99"/>
        <v>0</v>
      </c>
      <c r="AD178" s="161">
        <f t="shared" si="99"/>
        <v>0</v>
      </c>
      <c r="AE178" s="161">
        <f t="shared" si="99"/>
        <v>0</v>
      </c>
      <c r="AF178" s="174">
        <f t="shared" si="99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v>0</v>
      </c>
      <c r="D179" s="161">
        <v>0</v>
      </c>
      <c r="E179" s="161">
        <v>0</v>
      </c>
      <c r="F179" s="161">
        <f t="shared" si="98"/>
        <v>0</v>
      </c>
      <c r="G179" s="161">
        <f t="shared" si="98"/>
        <v>0</v>
      </c>
      <c r="H179" s="161">
        <f t="shared" si="98"/>
        <v>0</v>
      </c>
      <c r="I179" s="161">
        <f t="shared" si="98"/>
        <v>0</v>
      </c>
      <c r="J179" s="161">
        <f t="shared" si="98"/>
        <v>0</v>
      </c>
      <c r="K179" s="161">
        <f t="shared" si="98"/>
        <v>0</v>
      </c>
      <c r="L179" s="161">
        <f t="shared" si="98"/>
        <v>0</v>
      </c>
      <c r="M179" s="161">
        <f t="shared" si="98"/>
        <v>0</v>
      </c>
      <c r="N179" s="161">
        <f t="shared" si="98"/>
        <v>0</v>
      </c>
      <c r="O179" s="161">
        <f t="shared" si="98"/>
        <v>0</v>
      </c>
      <c r="P179" s="161">
        <f t="shared" si="98"/>
        <v>0</v>
      </c>
      <c r="Q179" s="161">
        <f t="shared" si="98"/>
        <v>0</v>
      </c>
      <c r="R179" s="161">
        <f t="shared" si="98"/>
        <v>0</v>
      </c>
      <c r="S179" s="161">
        <f t="shared" si="99"/>
        <v>0</v>
      </c>
      <c r="T179" s="161">
        <f t="shared" si="99"/>
        <v>0</v>
      </c>
      <c r="U179" s="161">
        <f t="shared" si="99"/>
        <v>0</v>
      </c>
      <c r="V179" s="161">
        <f t="shared" si="99"/>
        <v>0</v>
      </c>
      <c r="W179" s="161">
        <f t="shared" si="99"/>
        <v>0</v>
      </c>
      <c r="X179" s="161">
        <f t="shared" si="99"/>
        <v>0</v>
      </c>
      <c r="Y179" s="161">
        <f t="shared" si="99"/>
        <v>0</v>
      </c>
      <c r="Z179" s="161">
        <f t="shared" si="99"/>
        <v>0</v>
      </c>
      <c r="AA179" s="161">
        <f t="shared" si="99"/>
        <v>0</v>
      </c>
      <c r="AB179" s="161">
        <f t="shared" si="99"/>
        <v>0</v>
      </c>
      <c r="AC179" s="161">
        <f t="shared" si="99"/>
        <v>0</v>
      </c>
      <c r="AD179" s="161">
        <f t="shared" si="99"/>
        <v>0</v>
      </c>
      <c r="AE179" s="161">
        <f t="shared" si="99"/>
        <v>0</v>
      </c>
      <c r="AF179" s="174">
        <f t="shared" si="99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v>0</v>
      </c>
      <c r="D180" s="161">
        <v>0</v>
      </c>
      <c r="E180" s="161">
        <v>0</v>
      </c>
      <c r="F180" s="161">
        <f t="shared" si="98"/>
        <v>0</v>
      </c>
      <c r="G180" s="161">
        <f t="shared" si="98"/>
        <v>0</v>
      </c>
      <c r="H180" s="161">
        <f t="shared" si="98"/>
        <v>0</v>
      </c>
      <c r="I180" s="161">
        <f t="shared" si="98"/>
        <v>0</v>
      </c>
      <c r="J180" s="161">
        <f t="shared" si="98"/>
        <v>0</v>
      </c>
      <c r="K180" s="161">
        <f t="shared" si="98"/>
        <v>0</v>
      </c>
      <c r="L180" s="161">
        <f t="shared" si="98"/>
        <v>0</v>
      </c>
      <c r="M180" s="161">
        <f t="shared" si="98"/>
        <v>0</v>
      </c>
      <c r="N180" s="161">
        <f t="shared" si="98"/>
        <v>0</v>
      </c>
      <c r="O180" s="161">
        <f t="shared" si="98"/>
        <v>0</v>
      </c>
      <c r="P180" s="161">
        <f t="shared" si="98"/>
        <v>0</v>
      </c>
      <c r="Q180" s="161">
        <f t="shared" si="98"/>
        <v>0</v>
      </c>
      <c r="R180" s="161">
        <f t="shared" si="98"/>
        <v>0</v>
      </c>
      <c r="S180" s="161">
        <f t="shared" si="99"/>
        <v>0</v>
      </c>
      <c r="T180" s="161">
        <f t="shared" si="99"/>
        <v>0</v>
      </c>
      <c r="U180" s="161">
        <f t="shared" si="99"/>
        <v>0</v>
      </c>
      <c r="V180" s="161">
        <f t="shared" si="99"/>
        <v>0</v>
      </c>
      <c r="W180" s="161">
        <f t="shared" si="99"/>
        <v>0</v>
      </c>
      <c r="X180" s="161">
        <f t="shared" si="99"/>
        <v>0</v>
      </c>
      <c r="Y180" s="161">
        <f t="shared" si="99"/>
        <v>0</v>
      </c>
      <c r="Z180" s="161">
        <f t="shared" si="99"/>
        <v>0</v>
      </c>
      <c r="AA180" s="161">
        <f t="shared" si="99"/>
        <v>0</v>
      </c>
      <c r="AB180" s="161">
        <f t="shared" si="99"/>
        <v>0</v>
      </c>
      <c r="AC180" s="161">
        <f t="shared" si="99"/>
        <v>0</v>
      </c>
      <c r="AD180" s="161">
        <f t="shared" si="99"/>
        <v>0</v>
      </c>
      <c r="AE180" s="161">
        <f t="shared" si="99"/>
        <v>0</v>
      </c>
      <c r="AF180" s="174">
        <f t="shared" si="99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v>0</v>
      </c>
      <c r="D181" s="161">
        <v>0</v>
      </c>
      <c r="E181" s="161">
        <v>0</v>
      </c>
      <c r="F181" s="161">
        <f t="shared" si="98"/>
        <v>0</v>
      </c>
      <c r="G181" s="161">
        <f t="shared" si="98"/>
        <v>0</v>
      </c>
      <c r="H181" s="161">
        <f t="shared" si="98"/>
        <v>0</v>
      </c>
      <c r="I181" s="161">
        <f t="shared" si="98"/>
        <v>0</v>
      </c>
      <c r="J181" s="161">
        <f t="shared" si="98"/>
        <v>0</v>
      </c>
      <c r="K181" s="161">
        <f t="shared" si="98"/>
        <v>0</v>
      </c>
      <c r="L181" s="161">
        <f t="shared" si="98"/>
        <v>0</v>
      </c>
      <c r="M181" s="161">
        <f t="shared" si="98"/>
        <v>0</v>
      </c>
      <c r="N181" s="161">
        <f t="shared" si="98"/>
        <v>0</v>
      </c>
      <c r="O181" s="161">
        <f t="shared" si="98"/>
        <v>0</v>
      </c>
      <c r="P181" s="161">
        <f t="shared" si="98"/>
        <v>0</v>
      </c>
      <c r="Q181" s="161">
        <f t="shared" si="98"/>
        <v>0</v>
      </c>
      <c r="R181" s="161">
        <f t="shared" si="98"/>
        <v>0</v>
      </c>
      <c r="S181" s="161">
        <f t="shared" si="99"/>
        <v>0</v>
      </c>
      <c r="T181" s="161">
        <f t="shared" si="99"/>
        <v>0</v>
      </c>
      <c r="U181" s="161">
        <f t="shared" si="99"/>
        <v>0</v>
      </c>
      <c r="V181" s="161">
        <f t="shared" si="99"/>
        <v>0</v>
      </c>
      <c r="W181" s="161">
        <f t="shared" si="99"/>
        <v>0</v>
      </c>
      <c r="X181" s="161">
        <f t="shared" si="99"/>
        <v>0</v>
      </c>
      <c r="Y181" s="161">
        <f t="shared" si="99"/>
        <v>0</v>
      </c>
      <c r="Z181" s="161">
        <f t="shared" si="99"/>
        <v>0</v>
      </c>
      <c r="AA181" s="161">
        <f t="shared" si="99"/>
        <v>0</v>
      </c>
      <c r="AB181" s="161">
        <f t="shared" si="99"/>
        <v>0</v>
      </c>
      <c r="AC181" s="161">
        <f t="shared" si="99"/>
        <v>0</v>
      </c>
      <c r="AD181" s="161">
        <f t="shared" si="99"/>
        <v>0</v>
      </c>
      <c r="AE181" s="161">
        <f t="shared" si="99"/>
        <v>0</v>
      </c>
      <c r="AF181" s="174">
        <f t="shared" si="99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v>0</v>
      </c>
      <c r="D182" s="161">
        <v>0</v>
      </c>
      <c r="E182" s="161">
        <v>0</v>
      </c>
      <c r="F182" s="161">
        <f t="shared" si="98"/>
        <v>0</v>
      </c>
      <c r="G182" s="161">
        <f t="shared" si="98"/>
        <v>0</v>
      </c>
      <c r="H182" s="161">
        <f t="shared" si="98"/>
        <v>0</v>
      </c>
      <c r="I182" s="161">
        <f t="shared" si="98"/>
        <v>0</v>
      </c>
      <c r="J182" s="161">
        <f t="shared" si="98"/>
        <v>0</v>
      </c>
      <c r="K182" s="161">
        <f t="shared" si="98"/>
        <v>0</v>
      </c>
      <c r="L182" s="161">
        <f t="shared" si="98"/>
        <v>0</v>
      </c>
      <c r="M182" s="161">
        <f t="shared" si="98"/>
        <v>0</v>
      </c>
      <c r="N182" s="161">
        <f t="shared" si="98"/>
        <v>0</v>
      </c>
      <c r="O182" s="161">
        <f t="shared" si="98"/>
        <v>0</v>
      </c>
      <c r="P182" s="161">
        <f t="shared" si="98"/>
        <v>0</v>
      </c>
      <c r="Q182" s="161">
        <f t="shared" si="98"/>
        <v>0</v>
      </c>
      <c r="R182" s="161">
        <f t="shared" si="98"/>
        <v>0</v>
      </c>
      <c r="S182" s="161">
        <f t="shared" si="99"/>
        <v>0</v>
      </c>
      <c r="T182" s="161">
        <f t="shared" si="99"/>
        <v>0</v>
      </c>
      <c r="U182" s="161">
        <f t="shared" si="99"/>
        <v>0</v>
      </c>
      <c r="V182" s="161">
        <f t="shared" si="99"/>
        <v>0</v>
      </c>
      <c r="W182" s="161">
        <f t="shared" si="99"/>
        <v>0</v>
      </c>
      <c r="X182" s="161">
        <f t="shared" si="99"/>
        <v>0</v>
      </c>
      <c r="Y182" s="161">
        <f t="shared" si="99"/>
        <v>0</v>
      </c>
      <c r="Z182" s="161">
        <f t="shared" si="99"/>
        <v>0</v>
      </c>
      <c r="AA182" s="161">
        <f t="shared" si="99"/>
        <v>0</v>
      </c>
      <c r="AB182" s="161">
        <f t="shared" si="99"/>
        <v>0</v>
      </c>
      <c r="AC182" s="161">
        <f t="shared" si="99"/>
        <v>0</v>
      </c>
      <c r="AD182" s="161">
        <f t="shared" si="99"/>
        <v>0</v>
      </c>
      <c r="AE182" s="161">
        <f t="shared" si="99"/>
        <v>0</v>
      </c>
      <c r="AF182" s="174">
        <f t="shared" si="99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v>0</v>
      </c>
      <c r="D183" s="161">
        <v>0</v>
      </c>
      <c r="E183" s="161">
        <v>0</v>
      </c>
      <c r="F183" s="161">
        <f t="shared" si="98"/>
        <v>0</v>
      </c>
      <c r="G183" s="161">
        <f t="shared" si="98"/>
        <v>0</v>
      </c>
      <c r="H183" s="161">
        <f t="shared" si="98"/>
        <v>0</v>
      </c>
      <c r="I183" s="161">
        <f t="shared" si="98"/>
        <v>0</v>
      </c>
      <c r="J183" s="161">
        <f t="shared" si="98"/>
        <v>0</v>
      </c>
      <c r="K183" s="161">
        <f t="shared" si="98"/>
        <v>0</v>
      </c>
      <c r="L183" s="161">
        <f t="shared" si="98"/>
        <v>0</v>
      </c>
      <c r="M183" s="161">
        <f t="shared" si="98"/>
        <v>0</v>
      </c>
      <c r="N183" s="161">
        <f t="shared" si="98"/>
        <v>0</v>
      </c>
      <c r="O183" s="161">
        <f t="shared" si="98"/>
        <v>0</v>
      </c>
      <c r="P183" s="161">
        <f t="shared" si="98"/>
        <v>0</v>
      </c>
      <c r="Q183" s="161">
        <f t="shared" si="98"/>
        <v>0</v>
      </c>
      <c r="R183" s="161">
        <f t="shared" si="98"/>
        <v>0</v>
      </c>
      <c r="S183" s="161">
        <f t="shared" si="99"/>
        <v>0</v>
      </c>
      <c r="T183" s="161">
        <f t="shared" si="99"/>
        <v>0</v>
      </c>
      <c r="U183" s="161">
        <f t="shared" si="99"/>
        <v>0</v>
      </c>
      <c r="V183" s="161">
        <f t="shared" si="99"/>
        <v>0</v>
      </c>
      <c r="W183" s="161">
        <f t="shared" si="99"/>
        <v>0</v>
      </c>
      <c r="X183" s="161">
        <f t="shared" si="99"/>
        <v>0</v>
      </c>
      <c r="Y183" s="161">
        <f t="shared" si="99"/>
        <v>0</v>
      </c>
      <c r="Z183" s="161">
        <f t="shared" si="99"/>
        <v>0</v>
      </c>
      <c r="AA183" s="161">
        <f t="shared" si="99"/>
        <v>0</v>
      </c>
      <c r="AB183" s="161">
        <f t="shared" si="99"/>
        <v>0</v>
      </c>
      <c r="AC183" s="161">
        <f t="shared" si="99"/>
        <v>0</v>
      </c>
      <c r="AD183" s="161">
        <f t="shared" si="99"/>
        <v>0</v>
      </c>
      <c r="AE183" s="161">
        <f t="shared" si="99"/>
        <v>0</v>
      </c>
      <c r="AF183" s="174">
        <f t="shared" si="99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v>0</v>
      </c>
      <c r="D184" s="161">
        <v>0</v>
      </c>
      <c r="E184" s="161">
        <v>0</v>
      </c>
      <c r="F184" s="161">
        <f t="shared" si="98"/>
        <v>0</v>
      </c>
      <c r="G184" s="161">
        <f t="shared" si="98"/>
        <v>0</v>
      </c>
      <c r="H184" s="161">
        <f t="shared" si="98"/>
        <v>0</v>
      </c>
      <c r="I184" s="161">
        <f t="shared" si="98"/>
        <v>0</v>
      </c>
      <c r="J184" s="161">
        <f t="shared" si="98"/>
        <v>0</v>
      </c>
      <c r="K184" s="161">
        <f t="shared" si="98"/>
        <v>0</v>
      </c>
      <c r="L184" s="161">
        <f t="shared" si="98"/>
        <v>0</v>
      </c>
      <c r="M184" s="161">
        <f t="shared" si="98"/>
        <v>0</v>
      </c>
      <c r="N184" s="161">
        <f t="shared" si="98"/>
        <v>0</v>
      </c>
      <c r="O184" s="161">
        <f t="shared" si="98"/>
        <v>0</v>
      </c>
      <c r="P184" s="161">
        <f t="shared" si="98"/>
        <v>0</v>
      </c>
      <c r="Q184" s="161">
        <f t="shared" si="98"/>
        <v>0</v>
      </c>
      <c r="R184" s="161">
        <f t="shared" ref="R184:AF199" si="100">Q184</f>
        <v>0</v>
      </c>
      <c r="S184" s="161">
        <f t="shared" si="100"/>
        <v>0</v>
      </c>
      <c r="T184" s="161">
        <f t="shared" si="100"/>
        <v>0</v>
      </c>
      <c r="U184" s="161">
        <f t="shared" si="100"/>
        <v>0</v>
      </c>
      <c r="V184" s="161">
        <f t="shared" si="100"/>
        <v>0</v>
      </c>
      <c r="W184" s="161">
        <f t="shared" si="100"/>
        <v>0</v>
      </c>
      <c r="X184" s="161">
        <f t="shared" si="100"/>
        <v>0</v>
      </c>
      <c r="Y184" s="161">
        <f t="shared" si="100"/>
        <v>0</v>
      </c>
      <c r="Z184" s="161">
        <f t="shared" si="100"/>
        <v>0</v>
      </c>
      <c r="AA184" s="161">
        <f t="shared" si="100"/>
        <v>0</v>
      </c>
      <c r="AB184" s="161">
        <f t="shared" si="99"/>
        <v>0</v>
      </c>
      <c r="AC184" s="161">
        <f t="shared" si="99"/>
        <v>0</v>
      </c>
      <c r="AD184" s="161">
        <f t="shared" si="100"/>
        <v>0</v>
      </c>
      <c r="AE184" s="161">
        <f t="shared" si="100"/>
        <v>0</v>
      </c>
      <c r="AF184" s="174">
        <f t="shared" si="100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v>0</v>
      </c>
      <c r="D185" s="161">
        <v>0</v>
      </c>
      <c r="E185" s="161">
        <v>0</v>
      </c>
      <c r="F185" s="161">
        <f t="shared" ref="F185:R200" si="101">E185</f>
        <v>0</v>
      </c>
      <c r="G185" s="161">
        <f t="shared" si="101"/>
        <v>0</v>
      </c>
      <c r="H185" s="161">
        <f t="shared" si="101"/>
        <v>0</v>
      </c>
      <c r="I185" s="161">
        <f t="shared" si="101"/>
        <v>0</v>
      </c>
      <c r="J185" s="161">
        <f t="shared" si="101"/>
        <v>0</v>
      </c>
      <c r="K185" s="161">
        <f t="shared" si="101"/>
        <v>0</v>
      </c>
      <c r="L185" s="161">
        <f t="shared" si="101"/>
        <v>0</v>
      </c>
      <c r="M185" s="161">
        <f t="shared" si="101"/>
        <v>0</v>
      </c>
      <c r="N185" s="161">
        <f t="shared" si="101"/>
        <v>0</v>
      </c>
      <c r="O185" s="161">
        <f t="shared" si="101"/>
        <v>0</v>
      </c>
      <c r="P185" s="161">
        <f t="shared" si="101"/>
        <v>0</v>
      </c>
      <c r="Q185" s="161">
        <f t="shared" si="101"/>
        <v>0</v>
      </c>
      <c r="R185" s="161">
        <f t="shared" si="101"/>
        <v>0</v>
      </c>
      <c r="S185" s="161">
        <f t="shared" si="100"/>
        <v>0</v>
      </c>
      <c r="T185" s="161">
        <f t="shared" si="100"/>
        <v>0</v>
      </c>
      <c r="U185" s="161">
        <f t="shared" si="100"/>
        <v>0</v>
      </c>
      <c r="V185" s="161">
        <f t="shared" si="100"/>
        <v>0</v>
      </c>
      <c r="W185" s="161">
        <f t="shared" si="100"/>
        <v>0</v>
      </c>
      <c r="X185" s="161">
        <f t="shared" si="100"/>
        <v>0</v>
      </c>
      <c r="Y185" s="161">
        <f t="shared" si="100"/>
        <v>0</v>
      </c>
      <c r="Z185" s="161">
        <f t="shared" si="100"/>
        <v>0</v>
      </c>
      <c r="AA185" s="161">
        <f t="shared" si="100"/>
        <v>0</v>
      </c>
      <c r="AB185" s="161">
        <f t="shared" si="100"/>
        <v>0</v>
      </c>
      <c r="AC185" s="161">
        <f t="shared" si="100"/>
        <v>0</v>
      </c>
      <c r="AD185" s="161">
        <f t="shared" si="100"/>
        <v>0</v>
      </c>
      <c r="AE185" s="161">
        <f t="shared" si="100"/>
        <v>0</v>
      </c>
      <c r="AF185" s="174">
        <f t="shared" si="100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v>0</v>
      </c>
      <c r="D186" s="161">
        <v>0</v>
      </c>
      <c r="E186" s="161">
        <v>0</v>
      </c>
      <c r="F186" s="161">
        <f t="shared" si="101"/>
        <v>0</v>
      </c>
      <c r="G186" s="161">
        <f t="shared" si="101"/>
        <v>0</v>
      </c>
      <c r="H186" s="161">
        <f t="shared" si="101"/>
        <v>0</v>
      </c>
      <c r="I186" s="161">
        <f t="shared" si="101"/>
        <v>0</v>
      </c>
      <c r="J186" s="161">
        <f t="shared" si="101"/>
        <v>0</v>
      </c>
      <c r="K186" s="161">
        <f t="shared" si="101"/>
        <v>0</v>
      </c>
      <c r="L186" s="161">
        <f t="shared" si="101"/>
        <v>0</v>
      </c>
      <c r="M186" s="161">
        <f t="shared" si="101"/>
        <v>0</v>
      </c>
      <c r="N186" s="161">
        <f t="shared" si="101"/>
        <v>0</v>
      </c>
      <c r="O186" s="161">
        <f t="shared" si="101"/>
        <v>0</v>
      </c>
      <c r="P186" s="161">
        <f t="shared" si="101"/>
        <v>0</v>
      </c>
      <c r="Q186" s="161">
        <f t="shared" si="101"/>
        <v>0</v>
      </c>
      <c r="R186" s="161">
        <f t="shared" si="101"/>
        <v>0</v>
      </c>
      <c r="S186" s="161">
        <f t="shared" si="100"/>
        <v>0</v>
      </c>
      <c r="T186" s="161">
        <f t="shared" si="100"/>
        <v>0</v>
      </c>
      <c r="U186" s="161">
        <f t="shared" si="100"/>
        <v>0</v>
      </c>
      <c r="V186" s="161">
        <f t="shared" si="100"/>
        <v>0</v>
      </c>
      <c r="W186" s="161">
        <f t="shared" si="100"/>
        <v>0</v>
      </c>
      <c r="X186" s="161">
        <f t="shared" si="100"/>
        <v>0</v>
      </c>
      <c r="Y186" s="161">
        <f t="shared" si="100"/>
        <v>0</v>
      </c>
      <c r="Z186" s="161">
        <f t="shared" si="100"/>
        <v>0</v>
      </c>
      <c r="AA186" s="161">
        <f t="shared" si="100"/>
        <v>0</v>
      </c>
      <c r="AB186" s="161">
        <f t="shared" si="100"/>
        <v>0</v>
      </c>
      <c r="AC186" s="161">
        <f t="shared" si="100"/>
        <v>0</v>
      </c>
      <c r="AD186" s="161">
        <f t="shared" si="100"/>
        <v>0</v>
      </c>
      <c r="AE186" s="161">
        <f t="shared" si="100"/>
        <v>0</v>
      </c>
      <c r="AF186" s="174">
        <f t="shared" si="100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v>0</v>
      </c>
      <c r="D187" s="161">
        <v>0</v>
      </c>
      <c r="E187" s="161">
        <v>0</v>
      </c>
      <c r="F187" s="161">
        <f t="shared" si="101"/>
        <v>0</v>
      </c>
      <c r="G187" s="161">
        <f t="shared" si="101"/>
        <v>0</v>
      </c>
      <c r="H187" s="161">
        <f t="shared" si="101"/>
        <v>0</v>
      </c>
      <c r="I187" s="161">
        <f t="shared" si="101"/>
        <v>0</v>
      </c>
      <c r="J187" s="161">
        <f t="shared" si="101"/>
        <v>0</v>
      </c>
      <c r="K187" s="161">
        <f t="shared" si="101"/>
        <v>0</v>
      </c>
      <c r="L187" s="161">
        <f t="shared" si="101"/>
        <v>0</v>
      </c>
      <c r="M187" s="161">
        <f t="shared" si="101"/>
        <v>0</v>
      </c>
      <c r="N187" s="161">
        <f t="shared" si="101"/>
        <v>0</v>
      </c>
      <c r="O187" s="161">
        <f t="shared" si="101"/>
        <v>0</v>
      </c>
      <c r="P187" s="161">
        <f t="shared" si="101"/>
        <v>0</v>
      </c>
      <c r="Q187" s="161">
        <f t="shared" si="101"/>
        <v>0</v>
      </c>
      <c r="R187" s="161">
        <f t="shared" si="101"/>
        <v>0</v>
      </c>
      <c r="S187" s="161">
        <f t="shared" si="100"/>
        <v>0</v>
      </c>
      <c r="T187" s="161">
        <f t="shared" si="100"/>
        <v>0</v>
      </c>
      <c r="U187" s="161">
        <f t="shared" si="100"/>
        <v>0</v>
      </c>
      <c r="V187" s="161">
        <f t="shared" si="100"/>
        <v>0</v>
      </c>
      <c r="W187" s="161">
        <f t="shared" si="100"/>
        <v>0</v>
      </c>
      <c r="X187" s="161">
        <f t="shared" si="100"/>
        <v>0</v>
      </c>
      <c r="Y187" s="161">
        <f t="shared" si="100"/>
        <v>0</v>
      </c>
      <c r="Z187" s="161">
        <f t="shared" si="100"/>
        <v>0</v>
      </c>
      <c r="AA187" s="161">
        <f t="shared" si="100"/>
        <v>0</v>
      </c>
      <c r="AB187" s="161">
        <f t="shared" si="100"/>
        <v>0</v>
      </c>
      <c r="AC187" s="161">
        <f t="shared" si="100"/>
        <v>0</v>
      </c>
      <c r="AD187" s="161">
        <f t="shared" si="100"/>
        <v>0</v>
      </c>
      <c r="AE187" s="161">
        <f t="shared" si="100"/>
        <v>0</v>
      </c>
      <c r="AF187" s="174">
        <f t="shared" si="100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v>0</v>
      </c>
      <c r="D188" s="161">
        <v>0</v>
      </c>
      <c r="E188" s="161">
        <v>0</v>
      </c>
      <c r="F188" s="161">
        <f t="shared" si="101"/>
        <v>0</v>
      </c>
      <c r="G188" s="161">
        <f t="shared" si="101"/>
        <v>0</v>
      </c>
      <c r="H188" s="161">
        <f t="shared" si="101"/>
        <v>0</v>
      </c>
      <c r="I188" s="161">
        <f t="shared" si="101"/>
        <v>0</v>
      </c>
      <c r="J188" s="161">
        <f t="shared" si="101"/>
        <v>0</v>
      </c>
      <c r="K188" s="161">
        <f t="shared" si="101"/>
        <v>0</v>
      </c>
      <c r="L188" s="161">
        <f t="shared" si="101"/>
        <v>0</v>
      </c>
      <c r="M188" s="161">
        <f t="shared" si="101"/>
        <v>0</v>
      </c>
      <c r="N188" s="161">
        <f t="shared" si="101"/>
        <v>0</v>
      </c>
      <c r="O188" s="161">
        <f t="shared" si="101"/>
        <v>0</v>
      </c>
      <c r="P188" s="161">
        <f t="shared" si="101"/>
        <v>0</v>
      </c>
      <c r="Q188" s="161">
        <f t="shared" si="101"/>
        <v>0</v>
      </c>
      <c r="R188" s="161">
        <f t="shared" si="101"/>
        <v>0</v>
      </c>
      <c r="S188" s="161">
        <f t="shared" si="100"/>
        <v>0</v>
      </c>
      <c r="T188" s="161">
        <f t="shared" si="100"/>
        <v>0</v>
      </c>
      <c r="U188" s="161">
        <f t="shared" si="100"/>
        <v>0</v>
      </c>
      <c r="V188" s="161">
        <f t="shared" si="100"/>
        <v>0</v>
      </c>
      <c r="W188" s="161">
        <f t="shared" si="100"/>
        <v>0</v>
      </c>
      <c r="X188" s="161">
        <f t="shared" si="100"/>
        <v>0</v>
      </c>
      <c r="Y188" s="161">
        <f t="shared" si="100"/>
        <v>0</v>
      </c>
      <c r="Z188" s="161">
        <f t="shared" si="100"/>
        <v>0</v>
      </c>
      <c r="AA188" s="161">
        <f t="shared" si="100"/>
        <v>0</v>
      </c>
      <c r="AB188" s="161">
        <f t="shared" si="100"/>
        <v>0</v>
      </c>
      <c r="AC188" s="161">
        <f t="shared" si="100"/>
        <v>0</v>
      </c>
      <c r="AD188" s="161">
        <f t="shared" si="100"/>
        <v>0</v>
      </c>
      <c r="AE188" s="161">
        <f t="shared" si="100"/>
        <v>0</v>
      </c>
      <c r="AF188" s="174">
        <f t="shared" si="100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v>0</v>
      </c>
      <c r="D189" s="161">
        <v>0</v>
      </c>
      <c r="E189" s="161">
        <v>0</v>
      </c>
      <c r="F189" s="161">
        <f t="shared" si="101"/>
        <v>0</v>
      </c>
      <c r="G189" s="161">
        <f t="shared" si="101"/>
        <v>0</v>
      </c>
      <c r="H189" s="161">
        <f t="shared" si="101"/>
        <v>0</v>
      </c>
      <c r="I189" s="161">
        <f t="shared" si="101"/>
        <v>0</v>
      </c>
      <c r="J189" s="161">
        <f t="shared" si="101"/>
        <v>0</v>
      </c>
      <c r="K189" s="161">
        <f t="shared" si="101"/>
        <v>0</v>
      </c>
      <c r="L189" s="161">
        <f t="shared" si="101"/>
        <v>0</v>
      </c>
      <c r="M189" s="161">
        <f t="shared" si="101"/>
        <v>0</v>
      </c>
      <c r="N189" s="161">
        <f t="shared" si="101"/>
        <v>0</v>
      </c>
      <c r="O189" s="161">
        <f t="shared" si="101"/>
        <v>0</v>
      </c>
      <c r="P189" s="161">
        <f t="shared" si="101"/>
        <v>0</v>
      </c>
      <c r="Q189" s="161">
        <f t="shared" si="101"/>
        <v>0</v>
      </c>
      <c r="R189" s="161">
        <f t="shared" si="101"/>
        <v>0</v>
      </c>
      <c r="S189" s="161">
        <f t="shared" si="100"/>
        <v>0</v>
      </c>
      <c r="T189" s="161">
        <f t="shared" si="100"/>
        <v>0</v>
      </c>
      <c r="U189" s="161">
        <f t="shared" si="100"/>
        <v>0</v>
      </c>
      <c r="V189" s="161">
        <f t="shared" si="100"/>
        <v>0</v>
      </c>
      <c r="W189" s="161">
        <f t="shared" si="100"/>
        <v>0</v>
      </c>
      <c r="X189" s="161">
        <f t="shared" si="100"/>
        <v>0</v>
      </c>
      <c r="Y189" s="161">
        <f t="shared" si="100"/>
        <v>0</v>
      </c>
      <c r="Z189" s="161">
        <f t="shared" si="100"/>
        <v>0</v>
      </c>
      <c r="AA189" s="161">
        <f t="shared" si="100"/>
        <v>0</v>
      </c>
      <c r="AB189" s="161">
        <f t="shared" si="100"/>
        <v>0</v>
      </c>
      <c r="AC189" s="161">
        <f t="shared" si="100"/>
        <v>0</v>
      </c>
      <c r="AD189" s="161">
        <f t="shared" si="100"/>
        <v>0</v>
      </c>
      <c r="AE189" s="161">
        <f t="shared" si="100"/>
        <v>0</v>
      </c>
      <c r="AF189" s="174">
        <f t="shared" si="100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v>0</v>
      </c>
      <c r="D190" s="161">
        <v>0</v>
      </c>
      <c r="E190" s="161">
        <v>0</v>
      </c>
      <c r="F190" s="161">
        <f t="shared" si="101"/>
        <v>0</v>
      </c>
      <c r="G190" s="161">
        <f t="shared" si="101"/>
        <v>0</v>
      </c>
      <c r="H190" s="161">
        <f t="shared" si="101"/>
        <v>0</v>
      </c>
      <c r="I190" s="161">
        <f t="shared" si="101"/>
        <v>0</v>
      </c>
      <c r="J190" s="161">
        <f t="shared" si="101"/>
        <v>0</v>
      </c>
      <c r="K190" s="161">
        <f t="shared" si="101"/>
        <v>0</v>
      </c>
      <c r="L190" s="161">
        <f t="shared" si="101"/>
        <v>0</v>
      </c>
      <c r="M190" s="161">
        <f t="shared" si="101"/>
        <v>0</v>
      </c>
      <c r="N190" s="161">
        <f t="shared" si="101"/>
        <v>0</v>
      </c>
      <c r="O190" s="161">
        <f t="shared" si="101"/>
        <v>0</v>
      </c>
      <c r="P190" s="161">
        <f t="shared" si="101"/>
        <v>0</v>
      </c>
      <c r="Q190" s="161">
        <f t="shared" si="101"/>
        <v>0</v>
      </c>
      <c r="R190" s="161">
        <f t="shared" si="101"/>
        <v>0</v>
      </c>
      <c r="S190" s="161">
        <f t="shared" si="100"/>
        <v>0</v>
      </c>
      <c r="T190" s="161">
        <f t="shared" si="100"/>
        <v>0</v>
      </c>
      <c r="U190" s="161">
        <f t="shared" si="100"/>
        <v>0</v>
      </c>
      <c r="V190" s="161">
        <f t="shared" si="100"/>
        <v>0</v>
      </c>
      <c r="W190" s="161">
        <f t="shared" si="100"/>
        <v>0</v>
      </c>
      <c r="X190" s="161">
        <f t="shared" si="100"/>
        <v>0</v>
      </c>
      <c r="Y190" s="161">
        <f t="shared" si="100"/>
        <v>0</v>
      </c>
      <c r="Z190" s="161">
        <f t="shared" si="100"/>
        <v>0</v>
      </c>
      <c r="AA190" s="161">
        <f t="shared" si="100"/>
        <v>0</v>
      </c>
      <c r="AB190" s="161">
        <f t="shared" si="100"/>
        <v>0</v>
      </c>
      <c r="AC190" s="161">
        <f t="shared" si="100"/>
        <v>0</v>
      </c>
      <c r="AD190" s="161">
        <f t="shared" si="100"/>
        <v>0</v>
      </c>
      <c r="AE190" s="161">
        <f t="shared" si="100"/>
        <v>0</v>
      </c>
      <c r="AF190" s="174">
        <f t="shared" si="100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v>0</v>
      </c>
      <c r="D191" s="161">
        <v>0</v>
      </c>
      <c r="E191" s="161">
        <v>0</v>
      </c>
      <c r="F191" s="161">
        <f t="shared" si="101"/>
        <v>0</v>
      </c>
      <c r="G191" s="161">
        <f t="shared" si="101"/>
        <v>0</v>
      </c>
      <c r="H191" s="161">
        <f t="shared" si="101"/>
        <v>0</v>
      </c>
      <c r="I191" s="161">
        <f t="shared" si="101"/>
        <v>0</v>
      </c>
      <c r="J191" s="161">
        <f t="shared" si="101"/>
        <v>0</v>
      </c>
      <c r="K191" s="161">
        <f t="shared" si="101"/>
        <v>0</v>
      </c>
      <c r="L191" s="161">
        <f t="shared" si="101"/>
        <v>0</v>
      </c>
      <c r="M191" s="161">
        <f t="shared" si="101"/>
        <v>0</v>
      </c>
      <c r="N191" s="161">
        <f t="shared" si="101"/>
        <v>0</v>
      </c>
      <c r="O191" s="161">
        <f t="shared" si="101"/>
        <v>0</v>
      </c>
      <c r="P191" s="161">
        <f t="shared" si="101"/>
        <v>0</v>
      </c>
      <c r="Q191" s="161">
        <f t="shared" si="101"/>
        <v>0</v>
      </c>
      <c r="R191" s="161">
        <f t="shared" si="101"/>
        <v>0</v>
      </c>
      <c r="S191" s="161">
        <f t="shared" si="100"/>
        <v>0</v>
      </c>
      <c r="T191" s="161">
        <f t="shared" si="100"/>
        <v>0</v>
      </c>
      <c r="U191" s="161">
        <f t="shared" si="100"/>
        <v>0</v>
      </c>
      <c r="V191" s="161">
        <f t="shared" si="100"/>
        <v>0</v>
      </c>
      <c r="W191" s="161">
        <f t="shared" si="100"/>
        <v>0</v>
      </c>
      <c r="X191" s="161">
        <f t="shared" si="100"/>
        <v>0</v>
      </c>
      <c r="Y191" s="161">
        <f t="shared" si="100"/>
        <v>0</v>
      </c>
      <c r="Z191" s="161">
        <f t="shared" si="100"/>
        <v>0</v>
      </c>
      <c r="AA191" s="161">
        <f t="shared" si="100"/>
        <v>0</v>
      </c>
      <c r="AB191" s="161">
        <f t="shared" si="100"/>
        <v>0</v>
      </c>
      <c r="AC191" s="161">
        <f t="shared" si="100"/>
        <v>0</v>
      </c>
      <c r="AD191" s="161">
        <f t="shared" si="100"/>
        <v>0</v>
      </c>
      <c r="AE191" s="161">
        <f t="shared" si="100"/>
        <v>0</v>
      </c>
      <c r="AF191" s="174">
        <f t="shared" si="100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v>0</v>
      </c>
      <c r="D192" s="161">
        <v>0</v>
      </c>
      <c r="E192" s="161">
        <v>0</v>
      </c>
      <c r="F192" s="161">
        <f t="shared" si="101"/>
        <v>0</v>
      </c>
      <c r="G192" s="161">
        <f t="shared" si="101"/>
        <v>0</v>
      </c>
      <c r="H192" s="161">
        <f t="shared" si="101"/>
        <v>0</v>
      </c>
      <c r="I192" s="161">
        <f t="shared" si="101"/>
        <v>0</v>
      </c>
      <c r="J192" s="161">
        <f t="shared" si="101"/>
        <v>0</v>
      </c>
      <c r="K192" s="161">
        <f t="shared" si="101"/>
        <v>0</v>
      </c>
      <c r="L192" s="161">
        <f t="shared" si="101"/>
        <v>0</v>
      </c>
      <c r="M192" s="161">
        <f t="shared" si="101"/>
        <v>0</v>
      </c>
      <c r="N192" s="161">
        <f t="shared" si="101"/>
        <v>0</v>
      </c>
      <c r="O192" s="161">
        <f t="shared" si="101"/>
        <v>0</v>
      </c>
      <c r="P192" s="161">
        <f t="shared" si="101"/>
        <v>0</v>
      </c>
      <c r="Q192" s="161">
        <f t="shared" si="101"/>
        <v>0</v>
      </c>
      <c r="R192" s="161">
        <f t="shared" si="101"/>
        <v>0</v>
      </c>
      <c r="S192" s="161">
        <f t="shared" si="100"/>
        <v>0</v>
      </c>
      <c r="T192" s="161">
        <f t="shared" si="100"/>
        <v>0</v>
      </c>
      <c r="U192" s="161">
        <f t="shared" si="100"/>
        <v>0</v>
      </c>
      <c r="V192" s="161">
        <f t="shared" si="100"/>
        <v>0</v>
      </c>
      <c r="W192" s="161">
        <f t="shared" si="100"/>
        <v>0</v>
      </c>
      <c r="X192" s="161">
        <f t="shared" si="100"/>
        <v>0</v>
      </c>
      <c r="Y192" s="161">
        <f t="shared" si="100"/>
        <v>0</v>
      </c>
      <c r="Z192" s="161">
        <f t="shared" si="100"/>
        <v>0</v>
      </c>
      <c r="AA192" s="161">
        <f t="shared" si="100"/>
        <v>0</v>
      </c>
      <c r="AB192" s="161">
        <f t="shared" si="100"/>
        <v>0</v>
      </c>
      <c r="AC192" s="161">
        <f t="shared" si="100"/>
        <v>0</v>
      </c>
      <c r="AD192" s="161">
        <f t="shared" si="100"/>
        <v>0</v>
      </c>
      <c r="AE192" s="161">
        <f t="shared" si="100"/>
        <v>0</v>
      </c>
      <c r="AF192" s="174">
        <f t="shared" si="100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v>0</v>
      </c>
      <c r="D193" s="161">
        <v>0</v>
      </c>
      <c r="E193" s="161">
        <v>0</v>
      </c>
      <c r="F193" s="161">
        <f t="shared" si="101"/>
        <v>0</v>
      </c>
      <c r="G193" s="161">
        <f t="shared" si="101"/>
        <v>0</v>
      </c>
      <c r="H193" s="161">
        <f t="shared" si="101"/>
        <v>0</v>
      </c>
      <c r="I193" s="161">
        <f t="shared" si="101"/>
        <v>0</v>
      </c>
      <c r="J193" s="161">
        <f t="shared" si="101"/>
        <v>0</v>
      </c>
      <c r="K193" s="161">
        <f t="shared" si="101"/>
        <v>0</v>
      </c>
      <c r="L193" s="161">
        <f t="shared" si="101"/>
        <v>0</v>
      </c>
      <c r="M193" s="161">
        <f t="shared" si="101"/>
        <v>0</v>
      </c>
      <c r="N193" s="161">
        <f t="shared" si="101"/>
        <v>0</v>
      </c>
      <c r="O193" s="161">
        <f t="shared" si="101"/>
        <v>0</v>
      </c>
      <c r="P193" s="161">
        <f t="shared" si="101"/>
        <v>0</v>
      </c>
      <c r="Q193" s="161">
        <f t="shared" si="101"/>
        <v>0</v>
      </c>
      <c r="R193" s="161">
        <f t="shared" si="101"/>
        <v>0</v>
      </c>
      <c r="S193" s="161">
        <f t="shared" si="100"/>
        <v>0</v>
      </c>
      <c r="T193" s="161">
        <f t="shared" si="100"/>
        <v>0</v>
      </c>
      <c r="U193" s="161">
        <f t="shared" si="100"/>
        <v>0</v>
      </c>
      <c r="V193" s="161">
        <f t="shared" si="100"/>
        <v>0</v>
      </c>
      <c r="W193" s="161">
        <f t="shared" si="100"/>
        <v>0</v>
      </c>
      <c r="X193" s="161">
        <f t="shared" si="100"/>
        <v>0</v>
      </c>
      <c r="Y193" s="161">
        <f t="shared" si="100"/>
        <v>0</v>
      </c>
      <c r="Z193" s="161">
        <f t="shared" si="100"/>
        <v>0</v>
      </c>
      <c r="AA193" s="161">
        <f t="shared" si="100"/>
        <v>0</v>
      </c>
      <c r="AB193" s="161">
        <f t="shared" si="100"/>
        <v>0</v>
      </c>
      <c r="AC193" s="161">
        <f t="shared" si="100"/>
        <v>0</v>
      </c>
      <c r="AD193" s="161">
        <f t="shared" si="100"/>
        <v>0</v>
      </c>
      <c r="AE193" s="161">
        <f t="shared" si="100"/>
        <v>0</v>
      </c>
      <c r="AF193" s="174">
        <f t="shared" si="100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v>0</v>
      </c>
      <c r="D194" s="161">
        <v>0</v>
      </c>
      <c r="E194" s="161">
        <v>0</v>
      </c>
      <c r="F194" s="161">
        <f t="shared" si="101"/>
        <v>0</v>
      </c>
      <c r="G194" s="161">
        <f t="shared" si="101"/>
        <v>0</v>
      </c>
      <c r="H194" s="161">
        <f t="shared" si="101"/>
        <v>0</v>
      </c>
      <c r="I194" s="161">
        <f t="shared" si="101"/>
        <v>0</v>
      </c>
      <c r="J194" s="161">
        <f t="shared" si="101"/>
        <v>0</v>
      </c>
      <c r="K194" s="161">
        <f t="shared" si="101"/>
        <v>0</v>
      </c>
      <c r="L194" s="161">
        <f t="shared" si="101"/>
        <v>0</v>
      </c>
      <c r="M194" s="161">
        <f t="shared" si="101"/>
        <v>0</v>
      </c>
      <c r="N194" s="161">
        <f t="shared" si="101"/>
        <v>0</v>
      </c>
      <c r="O194" s="161">
        <f t="shared" si="101"/>
        <v>0</v>
      </c>
      <c r="P194" s="161">
        <f t="shared" si="101"/>
        <v>0</v>
      </c>
      <c r="Q194" s="161">
        <f t="shared" si="101"/>
        <v>0</v>
      </c>
      <c r="R194" s="161">
        <f t="shared" si="101"/>
        <v>0</v>
      </c>
      <c r="S194" s="161">
        <f t="shared" si="100"/>
        <v>0</v>
      </c>
      <c r="T194" s="161">
        <f t="shared" si="100"/>
        <v>0</v>
      </c>
      <c r="U194" s="161">
        <f t="shared" si="100"/>
        <v>0</v>
      </c>
      <c r="V194" s="161">
        <f t="shared" si="100"/>
        <v>0</v>
      </c>
      <c r="W194" s="161">
        <f t="shared" si="100"/>
        <v>0</v>
      </c>
      <c r="X194" s="161">
        <f t="shared" si="100"/>
        <v>0</v>
      </c>
      <c r="Y194" s="161">
        <f t="shared" si="100"/>
        <v>0</v>
      </c>
      <c r="Z194" s="161">
        <f t="shared" si="100"/>
        <v>0</v>
      </c>
      <c r="AA194" s="161">
        <f t="shared" si="100"/>
        <v>0</v>
      </c>
      <c r="AB194" s="161">
        <f t="shared" si="100"/>
        <v>0</v>
      </c>
      <c r="AC194" s="161">
        <f t="shared" si="100"/>
        <v>0</v>
      </c>
      <c r="AD194" s="161">
        <f t="shared" si="100"/>
        <v>0</v>
      </c>
      <c r="AE194" s="161">
        <f t="shared" si="100"/>
        <v>0</v>
      </c>
      <c r="AF194" s="174">
        <f t="shared" si="100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v>0</v>
      </c>
      <c r="D195" s="161">
        <v>0</v>
      </c>
      <c r="E195" s="161">
        <v>0</v>
      </c>
      <c r="F195" s="161">
        <f t="shared" si="101"/>
        <v>0</v>
      </c>
      <c r="G195" s="161">
        <f t="shared" si="101"/>
        <v>0</v>
      </c>
      <c r="H195" s="161">
        <f t="shared" si="101"/>
        <v>0</v>
      </c>
      <c r="I195" s="161">
        <f t="shared" si="101"/>
        <v>0</v>
      </c>
      <c r="J195" s="161">
        <f t="shared" si="101"/>
        <v>0</v>
      </c>
      <c r="K195" s="161">
        <f t="shared" si="101"/>
        <v>0</v>
      </c>
      <c r="L195" s="161">
        <f t="shared" si="101"/>
        <v>0</v>
      </c>
      <c r="M195" s="161">
        <f t="shared" si="101"/>
        <v>0</v>
      </c>
      <c r="N195" s="161">
        <f t="shared" si="101"/>
        <v>0</v>
      </c>
      <c r="O195" s="161">
        <f t="shared" si="101"/>
        <v>0</v>
      </c>
      <c r="P195" s="161">
        <f t="shared" si="101"/>
        <v>0</v>
      </c>
      <c r="Q195" s="161">
        <f t="shared" si="101"/>
        <v>0</v>
      </c>
      <c r="R195" s="161">
        <f t="shared" si="101"/>
        <v>0</v>
      </c>
      <c r="S195" s="161">
        <f t="shared" si="100"/>
        <v>0</v>
      </c>
      <c r="T195" s="161">
        <f t="shared" si="100"/>
        <v>0</v>
      </c>
      <c r="U195" s="161">
        <f t="shared" si="100"/>
        <v>0</v>
      </c>
      <c r="V195" s="161">
        <f t="shared" si="100"/>
        <v>0</v>
      </c>
      <c r="W195" s="161">
        <f t="shared" si="100"/>
        <v>0</v>
      </c>
      <c r="X195" s="161">
        <f t="shared" si="100"/>
        <v>0</v>
      </c>
      <c r="Y195" s="161">
        <f t="shared" si="100"/>
        <v>0</v>
      </c>
      <c r="Z195" s="161">
        <f t="shared" si="100"/>
        <v>0</v>
      </c>
      <c r="AA195" s="161">
        <f t="shared" si="100"/>
        <v>0</v>
      </c>
      <c r="AB195" s="161">
        <f t="shared" si="100"/>
        <v>0</v>
      </c>
      <c r="AC195" s="161">
        <f t="shared" si="100"/>
        <v>0</v>
      </c>
      <c r="AD195" s="161">
        <f t="shared" si="100"/>
        <v>0</v>
      </c>
      <c r="AE195" s="161">
        <f t="shared" si="100"/>
        <v>0</v>
      </c>
      <c r="AF195" s="174">
        <f t="shared" si="100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v>0</v>
      </c>
      <c r="D196" s="161">
        <v>0</v>
      </c>
      <c r="E196" s="161">
        <v>0</v>
      </c>
      <c r="F196" s="161">
        <f t="shared" si="101"/>
        <v>0</v>
      </c>
      <c r="G196" s="161">
        <f t="shared" si="101"/>
        <v>0</v>
      </c>
      <c r="H196" s="161">
        <f t="shared" si="101"/>
        <v>0</v>
      </c>
      <c r="I196" s="161">
        <f t="shared" si="101"/>
        <v>0</v>
      </c>
      <c r="J196" s="161">
        <f t="shared" si="101"/>
        <v>0</v>
      </c>
      <c r="K196" s="161">
        <f t="shared" si="101"/>
        <v>0</v>
      </c>
      <c r="L196" s="161">
        <f t="shared" si="101"/>
        <v>0</v>
      </c>
      <c r="M196" s="161">
        <f t="shared" si="101"/>
        <v>0</v>
      </c>
      <c r="N196" s="161">
        <f t="shared" si="101"/>
        <v>0</v>
      </c>
      <c r="O196" s="161">
        <f t="shared" si="101"/>
        <v>0</v>
      </c>
      <c r="P196" s="161">
        <f t="shared" si="101"/>
        <v>0</v>
      </c>
      <c r="Q196" s="161">
        <f t="shared" si="101"/>
        <v>0</v>
      </c>
      <c r="R196" s="161">
        <f t="shared" si="101"/>
        <v>0</v>
      </c>
      <c r="S196" s="161">
        <f t="shared" si="100"/>
        <v>0</v>
      </c>
      <c r="T196" s="161">
        <f t="shared" si="100"/>
        <v>0</v>
      </c>
      <c r="U196" s="161">
        <f t="shared" si="100"/>
        <v>0</v>
      </c>
      <c r="V196" s="161">
        <f t="shared" si="100"/>
        <v>0</v>
      </c>
      <c r="W196" s="161">
        <f t="shared" si="100"/>
        <v>0</v>
      </c>
      <c r="X196" s="161">
        <f t="shared" si="100"/>
        <v>0</v>
      </c>
      <c r="Y196" s="161">
        <f t="shared" si="100"/>
        <v>0</v>
      </c>
      <c r="Z196" s="161">
        <f t="shared" si="100"/>
        <v>0</v>
      </c>
      <c r="AA196" s="161">
        <f t="shared" si="100"/>
        <v>0</v>
      </c>
      <c r="AB196" s="161">
        <f t="shared" si="100"/>
        <v>0</v>
      </c>
      <c r="AC196" s="161">
        <f t="shared" si="100"/>
        <v>0</v>
      </c>
      <c r="AD196" s="161">
        <f t="shared" si="100"/>
        <v>0</v>
      </c>
      <c r="AE196" s="161">
        <f t="shared" si="100"/>
        <v>0</v>
      </c>
      <c r="AF196" s="174">
        <f t="shared" si="100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v>0</v>
      </c>
      <c r="D197" s="161">
        <v>0</v>
      </c>
      <c r="E197" s="161">
        <v>0</v>
      </c>
      <c r="F197" s="161">
        <f t="shared" si="101"/>
        <v>0</v>
      </c>
      <c r="G197" s="161">
        <f t="shared" si="101"/>
        <v>0</v>
      </c>
      <c r="H197" s="161">
        <f t="shared" si="101"/>
        <v>0</v>
      </c>
      <c r="I197" s="161">
        <f t="shared" si="101"/>
        <v>0</v>
      </c>
      <c r="J197" s="161">
        <f t="shared" si="101"/>
        <v>0</v>
      </c>
      <c r="K197" s="161">
        <f t="shared" si="101"/>
        <v>0</v>
      </c>
      <c r="L197" s="161">
        <f t="shared" si="101"/>
        <v>0</v>
      </c>
      <c r="M197" s="161">
        <f t="shared" si="101"/>
        <v>0</v>
      </c>
      <c r="N197" s="161">
        <f t="shared" si="101"/>
        <v>0</v>
      </c>
      <c r="O197" s="161">
        <f t="shared" si="101"/>
        <v>0</v>
      </c>
      <c r="P197" s="161">
        <f t="shared" si="101"/>
        <v>0</v>
      </c>
      <c r="Q197" s="161">
        <f t="shared" si="101"/>
        <v>0</v>
      </c>
      <c r="R197" s="161">
        <f t="shared" si="101"/>
        <v>0</v>
      </c>
      <c r="S197" s="161">
        <f t="shared" si="100"/>
        <v>0</v>
      </c>
      <c r="T197" s="161">
        <f t="shared" si="100"/>
        <v>0</v>
      </c>
      <c r="U197" s="161">
        <f t="shared" si="100"/>
        <v>0</v>
      </c>
      <c r="V197" s="161">
        <f t="shared" si="100"/>
        <v>0</v>
      </c>
      <c r="W197" s="161">
        <f t="shared" si="100"/>
        <v>0</v>
      </c>
      <c r="X197" s="161">
        <f t="shared" si="100"/>
        <v>0</v>
      </c>
      <c r="Y197" s="161">
        <f t="shared" si="100"/>
        <v>0</v>
      </c>
      <c r="Z197" s="161">
        <f t="shared" si="100"/>
        <v>0</v>
      </c>
      <c r="AA197" s="161">
        <f t="shared" si="100"/>
        <v>0</v>
      </c>
      <c r="AB197" s="161">
        <f t="shared" si="100"/>
        <v>0</v>
      </c>
      <c r="AC197" s="161">
        <f t="shared" si="100"/>
        <v>0</v>
      </c>
      <c r="AD197" s="161">
        <f t="shared" si="100"/>
        <v>0</v>
      </c>
      <c r="AE197" s="161">
        <f t="shared" si="100"/>
        <v>0</v>
      </c>
      <c r="AF197" s="174">
        <f t="shared" si="100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v>0</v>
      </c>
      <c r="D198" s="161">
        <v>0</v>
      </c>
      <c r="E198" s="161">
        <v>0</v>
      </c>
      <c r="F198" s="161">
        <f t="shared" si="101"/>
        <v>0</v>
      </c>
      <c r="G198" s="161">
        <f t="shared" si="101"/>
        <v>0</v>
      </c>
      <c r="H198" s="161">
        <f t="shared" si="101"/>
        <v>0</v>
      </c>
      <c r="I198" s="161">
        <f t="shared" si="101"/>
        <v>0</v>
      </c>
      <c r="J198" s="161">
        <f t="shared" si="101"/>
        <v>0</v>
      </c>
      <c r="K198" s="161">
        <f t="shared" si="101"/>
        <v>0</v>
      </c>
      <c r="L198" s="161">
        <f t="shared" si="101"/>
        <v>0</v>
      </c>
      <c r="M198" s="161">
        <f t="shared" si="101"/>
        <v>0</v>
      </c>
      <c r="N198" s="161">
        <f t="shared" si="101"/>
        <v>0</v>
      </c>
      <c r="O198" s="161">
        <f t="shared" si="101"/>
        <v>0</v>
      </c>
      <c r="P198" s="161">
        <f t="shared" si="101"/>
        <v>0</v>
      </c>
      <c r="Q198" s="161">
        <f t="shared" si="101"/>
        <v>0</v>
      </c>
      <c r="R198" s="161">
        <f t="shared" si="101"/>
        <v>0</v>
      </c>
      <c r="S198" s="161">
        <f t="shared" si="100"/>
        <v>0</v>
      </c>
      <c r="T198" s="161">
        <f t="shared" si="100"/>
        <v>0</v>
      </c>
      <c r="U198" s="161">
        <f t="shared" si="100"/>
        <v>0</v>
      </c>
      <c r="V198" s="161">
        <f t="shared" si="100"/>
        <v>0</v>
      </c>
      <c r="W198" s="161">
        <f t="shared" si="100"/>
        <v>0</v>
      </c>
      <c r="X198" s="161">
        <f t="shared" si="100"/>
        <v>0</v>
      </c>
      <c r="Y198" s="161">
        <f t="shared" si="100"/>
        <v>0</v>
      </c>
      <c r="Z198" s="161">
        <f t="shared" si="100"/>
        <v>0</v>
      </c>
      <c r="AA198" s="161">
        <f t="shared" si="100"/>
        <v>0</v>
      </c>
      <c r="AB198" s="161">
        <f t="shared" si="100"/>
        <v>0</v>
      </c>
      <c r="AC198" s="161">
        <f t="shared" si="100"/>
        <v>0</v>
      </c>
      <c r="AD198" s="161">
        <f t="shared" si="100"/>
        <v>0</v>
      </c>
      <c r="AE198" s="161">
        <f t="shared" si="100"/>
        <v>0</v>
      </c>
      <c r="AF198" s="174">
        <f t="shared" si="100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v>0</v>
      </c>
      <c r="D199" s="161">
        <v>0</v>
      </c>
      <c r="E199" s="161">
        <v>0</v>
      </c>
      <c r="F199" s="161">
        <f t="shared" si="101"/>
        <v>0</v>
      </c>
      <c r="G199" s="161">
        <f t="shared" si="101"/>
        <v>0</v>
      </c>
      <c r="H199" s="161">
        <f t="shared" si="101"/>
        <v>0</v>
      </c>
      <c r="I199" s="161">
        <f t="shared" si="101"/>
        <v>0</v>
      </c>
      <c r="J199" s="161">
        <f t="shared" si="101"/>
        <v>0</v>
      </c>
      <c r="K199" s="161">
        <f t="shared" si="101"/>
        <v>0</v>
      </c>
      <c r="L199" s="161">
        <f t="shared" si="101"/>
        <v>0</v>
      </c>
      <c r="M199" s="161">
        <f t="shared" si="101"/>
        <v>0</v>
      </c>
      <c r="N199" s="161">
        <f t="shared" si="101"/>
        <v>0</v>
      </c>
      <c r="O199" s="161">
        <f t="shared" si="101"/>
        <v>0</v>
      </c>
      <c r="P199" s="161">
        <f t="shared" si="101"/>
        <v>0</v>
      </c>
      <c r="Q199" s="161">
        <f t="shared" si="101"/>
        <v>0</v>
      </c>
      <c r="R199" s="161">
        <f t="shared" si="101"/>
        <v>0</v>
      </c>
      <c r="S199" s="161">
        <f t="shared" si="100"/>
        <v>0</v>
      </c>
      <c r="T199" s="161">
        <f t="shared" si="100"/>
        <v>0</v>
      </c>
      <c r="U199" s="161">
        <f t="shared" si="100"/>
        <v>0</v>
      </c>
      <c r="V199" s="161">
        <f t="shared" si="100"/>
        <v>0</v>
      </c>
      <c r="W199" s="161">
        <f t="shared" si="100"/>
        <v>0</v>
      </c>
      <c r="X199" s="161">
        <f t="shared" si="100"/>
        <v>0</v>
      </c>
      <c r="Y199" s="161">
        <f t="shared" si="100"/>
        <v>0</v>
      </c>
      <c r="Z199" s="161">
        <f t="shared" si="100"/>
        <v>0</v>
      </c>
      <c r="AA199" s="161">
        <f t="shared" si="100"/>
        <v>0</v>
      </c>
      <c r="AB199" s="161">
        <f t="shared" si="100"/>
        <v>0</v>
      </c>
      <c r="AC199" s="161">
        <f t="shared" si="100"/>
        <v>0</v>
      </c>
      <c r="AD199" s="161">
        <f t="shared" si="100"/>
        <v>0</v>
      </c>
      <c r="AE199" s="161">
        <f t="shared" si="100"/>
        <v>0</v>
      </c>
      <c r="AF199" s="174">
        <f t="shared" si="100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v>0</v>
      </c>
      <c r="D200" s="161">
        <v>0</v>
      </c>
      <c r="E200" s="161">
        <v>0</v>
      </c>
      <c r="F200" s="161">
        <f t="shared" si="101"/>
        <v>0</v>
      </c>
      <c r="G200" s="161">
        <f t="shared" si="101"/>
        <v>0</v>
      </c>
      <c r="H200" s="161">
        <f t="shared" si="101"/>
        <v>0</v>
      </c>
      <c r="I200" s="161">
        <f t="shared" si="101"/>
        <v>0</v>
      </c>
      <c r="J200" s="161">
        <f t="shared" si="101"/>
        <v>0</v>
      </c>
      <c r="K200" s="161">
        <f t="shared" si="101"/>
        <v>0</v>
      </c>
      <c r="L200" s="161">
        <f t="shared" si="101"/>
        <v>0</v>
      </c>
      <c r="M200" s="161">
        <f t="shared" si="101"/>
        <v>0</v>
      </c>
      <c r="N200" s="161">
        <f t="shared" si="101"/>
        <v>0</v>
      </c>
      <c r="O200" s="161">
        <f t="shared" si="101"/>
        <v>0</v>
      </c>
      <c r="P200" s="161">
        <f t="shared" si="101"/>
        <v>0</v>
      </c>
      <c r="Q200" s="161">
        <f t="shared" si="101"/>
        <v>0</v>
      </c>
      <c r="R200" s="161">
        <f t="shared" ref="R200:AF215" si="102">Q200</f>
        <v>0</v>
      </c>
      <c r="S200" s="161">
        <f t="shared" si="102"/>
        <v>0</v>
      </c>
      <c r="T200" s="161">
        <f t="shared" si="102"/>
        <v>0</v>
      </c>
      <c r="U200" s="161">
        <f t="shared" si="102"/>
        <v>0</v>
      </c>
      <c r="V200" s="161">
        <f t="shared" si="102"/>
        <v>0</v>
      </c>
      <c r="W200" s="161">
        <f t="shared" si="102"/>
        <v>0</v>
      </c>
      <c r="X200" s="161">
        <f t="shared" si="102"/>
        <v>0</v>
      </c>
      <c r="Y200" s="161">
        <f t="shared" si="102"/>
        <v>0</v>
      </c>
      <c r="Z200" s="161">
        <f t="shared" si="102"/>
        <v>0</v>
      </c>
      <c r="AA200" s="161">
        <f t="shared" si="102"/>
        <v>0</v>
      </c>
      <c r="AB200" s="161">
        <f t="shared" si="102"/>
        <v>0</v>
      </c>
      <c r="AC200" s="161">
        <f t="shared" si="102"/>
        <v>0</v>
      </c>
      <c r="AD200" s="161">
        <f t="shared" si="102"/>
        <v>0</v>
      </c>
      <c r="AE200" s="161">
        <f t="shared" si="102"/>
        <v>0</v>
      </c>
      <c r="AF200" s="174">
        <f t="shared" si="10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v>0</v>
      </c>
      <c r="D201" s="161">
        <v>0</v>
      </c>
      <c r="E201" s="161">
        <v>0</v>
      </c>
      <c r="F201" s="161">
        <f t="shared" ref="F201:R216" si="103">E201</f>
        <v>0</v>
      </c>
      <c r="G201" s="161">
        <f t="shared" si="103"/>
        <v>0</v>
      </c>
      <c r="H201" s="161">
        <f t="shared" si="103"/>
        <v>0</v>
      </c>
      <c r="I201" s="161">
        <f t="shared" si="103"/>
        <v>0</v>
      </c>
      <c r="J201" s="161">
        <f t="shared" si="103"/>
        <v>0</v>
      </c>
      <c r="K201" s="161">
        <f t="shared" si="103"/>
        <v>0</v>
      </c>
      <c r="L201" s="161">
        <f t="shared" si="103"/>
        <v>0</v>
      </c>
      <c r="M201" s="161">
        <f t="shared" si="103"/>
        <v>0</v>
      </c>
      <c r="N201" s="161">
        <f t="shared" si="103"/>
        <v>0</v>
      </c>
      <c r="O201" s="161">
        <f t="shared" si="103"/>
        <v>0</v>
      </c>
      <c r="P201" s="161">
        <f t="shared" si="103"/>
        <v>0</v>
      </c>
      <c r="Q201" s="161">
        <f t="shared" si="103"/>
        <v>0</v>
      </c>
      <c r="R201" s="161">
        <f t="shared" si="103"/>
        <v>0</v>
      </c>
      <c r="S201" s="161">
        <f t="shared" si="102"/>
        <v>0</v>
      </c>
      <c r="T201" s="161">
        <f t="shared" si="102"/>
        <v>0</v>
      </c>
      <c r="U201" s="161">
        <f t="shared" si="102"/>
        <v>0</v>
      </c>
      <c r="V201" s="161">
        <f t="shared" si="102"/>
        <v>0</v>
      </c>
      <c r="W201" s="161">
        <f t="shared" si="102"/>
        <v>0</v>
      </c>
      <c r="X201" s="161">
        <f t="shared" si="102"/>
        <v>0</v>
      </c>
      <c r="Y201" s="161">
        <f t="shared" si="102"/>
        <v>0</v>
      </c>
      <c r="Z201" s="161">
        <f t="shared" si="102"/>
        <v>0</v>
      </c>
      <c r="AA201" s="161">
        <f t="shared" si="102"/>
        <v>0</v>
      </c>
      <c r="AB201" s="161">
        <f t="shared" si="102"/>
        <v>0</v>
      </c>
      <c r="AC201" s="161">
        <f t="shared" si="102"/>
        <v>0</v>
      </c>
      <c r="AD201" s="161">
        <f t="shared" si="102"/>
        <v>0</v>
      </c>
      <c r="AE201" s="161">
        <f t="shared" si="102"/>
        <v>0</v>
      </c>
      <c r="AF201" s="174">
        <f t="shared" si="10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v>0</v>
      </c>
      <c r="D202" s="161">
        <v>0</v>
      </c>
      <c r="E202" s="161">
        <v>0</v>
      </c>
      <c r="F202" s="161">
        <f t="shared" si="103"/>
        <v>0</v>
      </c>
      <c r="G202" s="161">
        <f t="shared" si="103"/>
        <v>0</v>
      </c>
      <c r="H202" s="161">
        <f t="shared" si="103"/>
        <v>0</v>
      </c>
      <c r="I202" s="161">
        <f t="shared" si="103"/>
        <v>0</v>
      </c>
      <c r="J202" s="161">
        <f t="shared" si="103"/>
        <v>0</v>
      </c>
      <c r="K202" s="161">
        <f t="shared" si="103"/>
        <v>0</v>
      </c>
      <c r="L202" s="161">
        <f t="shared" si="103"/>
        <v>0</v>
      </c>
      <c r="M202" s="161">
        <f t="shared" si="103"/>
        <v>0</v>
      </c>
      <c r="N202" s="161">
        <f t="shared" si="103"/>
        <v>0</v>
      </c>
      <c r="O202" s="161">
        <f t="shared" si="103"/>
        <v>0</v>
      </c>
      <c r="P202" s="161">
        <f t="shared" si="103"/>
        <v>0</v>
      </c>
      <c r="Q202" s="161">
        <f t="shared" si="103"/>
        <v>0</v>
      </c>
      <c r="R202" s="161">
        <f t="shared" si="103"/>
        <v>0</v>
      </c>
      <c r="S202" s="161">
        <f t="shared" si="102"/>
        <v>0</v>
      </c>
      <c r="T202" s="161">
        <f t="shared" si="102"/>
        <v>0</v>
      </c>
      <c r="U202" s="161">
        <f t="shared" si="102"/>
        <v>0</v>
      </c>
      <c r="V202" s="161">
        <f t="shared" si="102"/>
        <v>0</v>
      </c>
      <c r="W202" s="161">
        <f t="shared" si="102"/>
        <v>0</v>
      </c>
      <c r="X202" s="161">
        <f t="shared" si="102"/>
        <v>0</v>
      </c>
      <c r="Y202" s="161">
        <f t="shared" si="102"/>
        <v>0</v>
      </c>
      <c r="Z202" s="161">
        <f t="shared" si="102"/>
        <v>0</v>
      </c>
      <c r="AA202" s="161">
        <f t="shared" si="102"/>
        <v>0</v>
      </c>
      <c r="AB202" s="161">
        <f t="shared" si="102"/>
        <v>0</v>
      </c>
      <c r="AC202" s="161">
        <f t="shared" si="102"/>
        <v>0</v>
      </c>
      <c r="AD202" s="161">
        <f t="shared" si="102"/>
        <v>0</v>
      </c>
      <c r="AE202" s="161">
        <f t="shared" si="102"/>
        <v>0</v>
      </c>
      <c r="AF202" s="174">
        <f t="shared" si="10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v>0</v>
      </c>
      <c r="D203" s="161">
        <v>0</v>
      </c>
      <c r="E203" s="161">
        <v>0</v>
      </c>
      <c r="F203" s="161">
        <f t="shared" si="103"/>
        <v>0</v>
      </c>
      <c r="G203" s="161">
        <f t="shared" si="103"/>
        <v>0</v>
      </c>
      <c r="H203" s="161">
        <f t="shared" si="103"/>
        <v>0</v>
      </c>
      <c r="I203" s="161">
        <f t="shared" si="103"/>
        <v>0</v>
      </c>
      <c r="J203" s="161">
        <f t="shared" si="103"/>
        <v>0</v>
      </c>
      <c r="K203" s="161">
        <f t="shared" si="103"/>
        <v>0</v>
      </c>
      <c r="L203" s="161">
        <f t="shared" si="103"/>
        <v>0</v>
      </c>
      <c r="M203" s="161">
        <f t="shared" si="103"/>
        <v>0</v>
      </c>
      <c r="N203" s="161">
        <f t="shared" si="103"/>
        <v>0</v>
      </c>
      <c r="O203" s="161">
        <f t="shared" si="103"/>
        <v>0</v>
      </c>
      <c r="P203" s="161">
        <f t="shared" si="103"/>
        <v>0</v>
      </c>
      <c r="Q203" s="161">
        <f t="shared" si="103"/>
        <v>0</v>
      </c>
      <c r="R203" s="161">
        <f t="shared" si="103"/>
        <v>0</v>
      </c>
      <c r="S203" s="161">
        <f t="shared" si="102"/>
        <v>0</v>
      </c>
      <c r="T203" s="161">
        <f t="shared" si="102"/>
        <v>0</v>
      </c>
      <c r="U203" s="161">
        <f t="shared" si="102"/>
        <v>0</v>
      </c>
      <c r="V203" s="161">
        <f t="shared" si="102"/>
        <v>0</v>
      </c>
      <c r="W203" s="161">
        <f t="shared" si="102"/>
        <v>0</v>
      </c>
      <c r="X203" s="161">
        <f t="shared" si="102"/>
        <v>0</v>
      </c>
      <c r="Y203" s="161">
        <f t="shared" si="102"/>
        <v>0</v>
      </c>
      <c r="Z203" s="161">
        <f t="shared" si="102"/>
        <v>0</v>
      </c>
      <c r="AA203" s="161">
        <f t="shared" si="102"/>
        <v>0</v>
      </c>
      <c r="AB203" s="161">
        <f t="shared" si="102"/>
        <v>0</v>
      </c>
      <c r="AC203" s="161">
        <f t="shared" si="102"/>
        <v>0</v>
      </c>
      <c r="AD203" s="161">
        <f t="shared" si="102"/>
        <v>0</v>
      </c>
      <c r="AE203" s="161">
        <f t="shared" si="102"/>
        <v>0</v>
      </c>
      <c r="AF203" s="174">
        <f t="shared" si="10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v>0</v>
      </c>
      <c r="D204" s="161">
        <v>0</v>
      </c>
      <c r="E204" s="161">
        <v>0</v>
      </c>
      <c r="F204" s="161">
        <f t="shared" si="103"/>
        <v>0</v>
      </c>
      <c r="G204" s="161">
        <f t="shared" si="103"/>
        <v>0</v>
      </c>
      <c r="H204" s="161">
        <f t="shared" si="103"/>
        <v>0</v>
      </c>
      <c r="I204" s="161">
        <f t="shared" si="103"/>
        <v>0</v>
      </c>
      <c r="J204" s="161">
        <f t="shared" si="103"/>
        <v>0</v>
      </c>
      <c r="K204" s="161">
        <f t="shared" si="103"/>
        <v>0</v>
      </c>
      <c r="L204" s="161">
        <f t="shared" si="103"/>
        <v>0</v>
      </c>
      <c r="M204" s="161">
        <f t="shared" si="103"/>
        <v>0</v>
      </c>
      <c r="N204" s="161">
        <f t="shared" si="103"/>
        <v>0</v>
      </c>
      <c r="O204" s="161">
        <f t="shared" si="103"/>
        <v>0</v>
      </c>
      <c r="P204" s="161">
        <f t="shared" si="103"/>
        <v>0</v>
      </c>
      <c r="Q204" s="161">
        <f t="shared" si="103"/>
        <v>0</v>
      </c>
      <c r="R204" s="161">
        <f t="shared" si="103"/>
        <v>0</v>
      </c>
      <c r="S204" s="161">
        <f t="shared" si="102"/>
        <v>0</v>
      </c>
      <c r="T204" s="161">
        <f t="shared" si="102"/>
        <v>0</v>
      </c>
      <c r="U204" s="161">
        <f t="shared" si="102"/>
        <v>0</v>
      </c>
      <c r="V204" s="161">
        <f t="shared" si="102"/>
        <v>0</v>
      </c>
      <c r="W204" s="161">
        <f t="shared" si="102"/>
        <v>0</v>
      </c>
      <c r="X204" s="161">
        <f t="shared" si="102"/>
        <v>0</v>
      </c>
      <c r="Y204" s="161">
        <f t="shared" si="102"/>
        <v>0</v>
      </c>
      <c r="Z204" s="161">
        <f t="shared" si="102"/>
        <v>0</v>
      </c>
      <c r="AA204" s="161">
        <f t="shared" si="102"/>
        <v>0</v>
      </c>
      <c r="AB204" s="161">
        <f t="shared" si="102"/>
        <v>0</v>
      </c>
      <c r="AC204" s="161">
        <f t="shared" si="102"/>
        <v>0</v>
      </c>
      <c r="AD204" s="161">
        <f t="shared" si="102"/>
        <v>0</v>
      </c>
      <c r="AE204" s="161">
        <f t="shared" si="102"/>
        <v>0</v>
      </c>
      <c r="AF204" s="174">
        <f t="shared" si="10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v>0</v>
      </c>
      <c r="D205" s="161">
        <v>0</v>
      </c>
      <c r="E205" s="161">
        <v>0</v>
      </c>
      <c r="F205" s="161">
        <f t="shared" si="103"/>
        <v>0</v>
      </c>
      <c r="G205" s="161">
        <f t="shared" si="103"/>
        <v>0</v>
      </c>
      <c r="H205" s="161">
        <f t="shared" si="103"/>
        <v>0</v>
      </c>
      <c r="I205" s="161">
        <f t="shared" si="103"/>
        <v>0</v>
      </c>
      <c r="J205" s="161">
        <f t="shared" si="103"/>
        <v>0</v>
      </c>
      <c r="K205" s="161">
        <f t="shared" si="103"/>
        <v>0</v>
      </c>
      <c r="L205" s="161">
        <f t="shared" si="103"/>
        <v>0</v>
      </c>
      <c r="M205" s="161">
        <f t="shared" si="103"/>
        <v>0</v>
      </c>
      <c r="N205" s="161">
        <f t="shared" si="103"/>
        <v>0</v>
      </c>
      <c r="O205" s="161">
        <f t="shared" si="103"/>
        <v>0</v>
      </c>
      <c r="P205" s="161">
        <f t="shared" si="103"/>
        <v>0</v>
      </c>
      <c r="Q205" s="161">
        <f t="shared" si="103"/>
        <v>0</v>
      </c>
      <c r="R205" s="161">
        <f t="shared" si="103"/>
        <v>0</v>
      </c>
      <c r="S205" s="161">
        <f t="shared" si="102"/>
        <v>0</v>
      </c>
      <c r="T205" s="161">
        <f t="shared" si="102"/>
        <v>0</v>
      </c>
      <c r="U205" s="161">
        <f t="shared" si="102"/>
        <v>0</v>
      </c>
      <c r="V205" s="161">
        <f t="shared" si="102"/>
        <v>0</v>
      </c>
      <c r="W205" s="161">
        <f t="shared" si="102"/>
        <v>0</v>
      </c>
      <c r="X205" s="161">
        <f t="shared" si="102"/>
        <v>0</v>
      </c>
      <c r="Y205" s="161">
        <f t="shared" si="102"/>
        <v>0</v>
      </c>
      <c r="Z205" s="161">
        <f t="shared" si="102"/>
        <v>0</v>
      </c>
      <c r="AA205" s="161">
        <f t="shared" si="102"/>
        <v>0</v>
      </c>
      <c r="AB205" s="161">
        <f t="shared" si="102"/>
        <v>0</v>
      </c>
      <c r="AC205" s="161">
        <f t="shared" si="102"/>
        <v>0</v>
      </c>
      <c r="AD205" s="161">
        <f t="shared" si="102"/>
        <v>0</v>
      </c>
      <c r="AE205" s="161">
        <f t="shared" si="102"/>
        <v>0</v>
      </c>
      <c r="AF205" s="174">
        <f t="shared" si="10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v>0</v>
      </c>
      <c r="D206" s="161">
        <v>0</v>
      </c>
      <c r="E206" s="161">
        <v>0</v>
      </c>
      <c r="F206" s="161">
        <f t="shared" si="103"/>
        <v>0</v>
      </c>
      <c r="G206" s="161">
        <f t="shared" si="103"/>
        <v>0</v>
      </c>
      <c r="H206" s="161">
        <f t="shared" si="103"/>
        <v>0</v>
      </c>
      <c r="I206" s="161">
        <f t="shared" si="103"/>
        <v>0</v>
      </c>
      <c r="J206" s="161">
        <f t="shared" si="103"/>
        <v>0</v>
      </c>
      <c r="K206" s="161">
        <f t="shared" si="103"/>
        <v>0</v>
      </c>
      <c r="L206" s="161">
        <f t="shared" si="103"/>
        <v>0</v>
      </c>
      <c r="M206" s="161">
        <f t="shared" si="103"/>
        <v>0</v>
      </c>
      <c r="N206" s="161">
        <f t="shared" si="103"/>
        <v>0</v>
      </c>
      <c r="O206" s="161">
        <f t="shared" si="103"/>
        <v>0</v>
      </c>
      <c r="P206" s="161">
        <f t="shared" si="103"/>
        <v>0</v>
      </c>
      <c r="Q206" s="161">
        <f t="shared" si="103"/>
        <v>0</v>
      </c>
      <c r="R206" s="161">
        <f t="shared" si="103"/>
        <v>0</v>
      </c>
      <c r="S206" s="161">
        <f t="shared" si="102"/>
        <v>0</v>
      </c>
      <c r="T206" s="161">
        <f t="shared" si="102"/>
        <v>0</v>
      </c>
      <c r="U206" s="161">
        <f t="shared" si="102"/>
        <v>0</v>
      </c>
      <c r="V206" s="161">
        <f t="shared" si="102"/>
        <v>0</v>
      </c>
      <c r="W206" s="161">
        <f t="shared" si="102"/>
        <v>0</v>
      </c>
      <c r="X206" s="161">
        <f t="shared" si="102"/>
        <v>0</v>
      </c>
      <c r="Y206" s="161">
        <f t="shared" si="102"/>
        <v>0</v>
      </c>
      <c r="Z206" s="161">
        <f t="shared" si="102"/>
        <v>0</v>
      </c>
      <c r="AA206" s="161">
        <f t="shared" si="102"/>
        <v>0</v>
      </c>
      <c r="AB206" s="161">
        <f t="shared" si="102"/>
        <v>0</v>
      </c>
      <c r="AC206" s="161">
        <f t="shared" si="102"/>
        <v>0</v>
      </c>
      <c r="AD206" s="161">
        <f t="shared" si="102"/>
        <v>0</v>
      </c>
      <c r="AE206" s="161">
        <f t="shared" si="102"/>
        <v>0</v>
      </c>
      <c r="AF206" s="174">
        <f t="shared" si="10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v>0</v>
      </c>
      <c r="D207" s="161">
        <v>0</v>
      </c>
      <c r="E207" s="161">
        <v>0</v>
      </c>
      <c r="F207" s="161">
        <f t="shared" si="103"/>
        <v>0</v>
      </c>
      <c r="G207" s="161">
        <f t="shared" si="103"/>
        <v>0</v>
      </c>
      <c r="H207" s="161">
        <f t="shared" si="103"/>
        <v>0</v>
      </c>
      <c r="I207" s="161">
        <f t="shared" si="103"/>
        <v>0</v>
      </c>
      <c r="J207" s="161">
        <f t="shared" si="103"/>
        <v>0</v>
      </c>
      <c r="K207" s="161">
        <f t="shared" si="103"/>
        <v>0</v>
      </c>
      <c r="L207" s="161">
        <f t="shared" si="103"/>
        <v>0</v>
      </c>
      <c r="M207" s="161">
        <f t="shared" si="103"/>
        <v>0</v>
      </c>
      <c r="N207" s="161">
        <f t="shared" si="103"/>
        <v>0</v>
      </c>
      <c r="O207" s="161">
        <f t="shared" si="103"/>
        <v>0</v>
      </c>
      <c r="P207" s="161">
        <f t="shared" si="103"/>
        <v>0</v>
      </c>
      <c r="Q207" s="161">
        <f t="shared" si="103"/>
        <v>0</v>
      </c>
      <c r="R207" s="161">
        <f t="shared" si="103"/>
        <v>0</v>
      </c>
      <c r="S207" s="161">
        <f t="shared" si="102"/>
        <v>0</v>
      </c>
      <c r="T207" s="161">
        <f t="shared" si="102"/>
        <v>0</v>
      </c>
      <c r="U207" s="161">
        <f t="shared" si="102"/>
        <v>0</v>
      </c>
      <c r="V207" s="161">
        <f t="shared" si="102"/>
        <v>0</v>
      </c>
      <c r="W207" s="161">
        <f t="shared" si="102"/>
        <v>0</v>
      </c>
      <c r="X207" s="161">
        <f t="shared" si="102"/>
        <v>0</v>
      </c>
      <c r="Y207" s="161">
        <f t="shared" si="102"/>
        <v>0</v>
      </c>
      <c r="Z207" s="161">
        <f t="shared" si="102"/>
        <v>0</v>
      </c>
      <c r="AA207" s="161">
        <f t="shared" si="102"/>
        <v>0</v>
      </c>
      <c r="AB207" s="161">
        <f t="shared" si="102"/>
        <v>0</v>
      </c>
      <c r="AC207" s="161">
        <f t="shared" si="102"/>
        <v>0</v>
      </c>
      <c r="AD207" s="161">
        <f t="shared" si="102"/>
        <v>0</v>
      </c>
      <c r="AE207" s="161">
        <f t="shared" si="102"/>
        <v>0</v>
      </c>
      <c r="AF207" s="174">
        <f t="shared" si="10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v>0</v>
      </c>
      <c r="D208" s="161">
        <v>0</v>
      </c>
      <c r="E208" s="161">
        <v>0</v>
      </c>
      <c r="F208" s="161">
        <f t="shared" si="103"/>
        <v>0</v>
      </c>
      <c r="G208" s="161">
        <f t="shared" si="103"/>
        <v>0</v>
      </c>
      <c r="H208" s="161">
        <f t="shared" si="103"/>
        <v>0</v>
      </c>
      <c r="I208" s="161">
        <f t="shared" si="103"/>
        <v>0</v>
      </c>
      <c r="J208" s="161">
        <f t="shared" si="103"/>
        <v>0</v>
      </c>
      <c r="K208" s="161">
        <f t="shared" si="103"/>
        <v>0</v>
      </c>
      <c r="L208" s="161">
        <f t="shared" si="103"/>
        <v>0</v>
      </c>
      <c r="M208" s="161">
        <f t="shared" si="103"/>
        <v>0</v>
      </c>
      <c r="N208" s="161">
        <f t="shared" si="103"/>
        <v>0</v>
      </c>
      <c r="O208" s="161">
        <f t="shared" si="103"/>
        <v>0</v>
      </c>
      <c r="P208" s="161">
        <f t="shared" si="103"/>
        <v>0</v>
      </c>
      <c r="Q208" s="161">
        <f t="shared" si="103"/>
        <v>0</v>
      </c>
      <c r="R208" s="161">
        <f t="shared" si="103"/>
        <v>0</v>
      </c>
      <c r="S208" s="161">
        <f t="shared" si="102"/>
        <v>0</v>
      </c>
      <c r="T208" s="161">
        <f t="shared" si="102"/>
        <v>0</v>
      </c>
      <c r="U208" s="161">
        <f t="shared" si="102"/>
        <v>0</v>
      </c>
      <c r="V208" s="161">
        <f t="shared" si="102"/>
        <v>0</v>
      </c>
      <c r="W208" s="161">
        <f t="shared" si="102"/>
        <v>0</v>
      </c>
      <c r="X208" s="161">
        <f t="shared" si="102"/>
        <v>0</v>
      </c>
      <c r="Y208" s="161">
        <f t="shared" si="102"/>
        <v>0</v>
      </c>
      <c r="Z208" s="161">
        <f t="shared" si="102"/>
        <v>0</v>
      </c>
      <c r="AA208" s="161">
        <f t="shared" si="102"/>
        <v>0</v>
      </c>
      <c r="AB208" s="161">
        <f t="shared" si="102"/>
        <v>0</v>
      </c>
      <c r="AC208" s="161">
        <f t="shared" si="102"/>
        <v>0</v>
      </c>
      <c r="AD208" s="161">
        <f t="shared" si="102"/>
        <v>0</v>
      </c>
      <c r="AE208" s="161">
        <f t="shared" si="102"/>
        <v>0</v>
      </c>
      <c r="AF208" s="174">
        <f t="shared" si="10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v>0</v>
      </c>
      <c r="D209" s="161">
        <v>0</v>
      </c>
      <c r="E209" s="161">
        <v>0</v>
      </c>
      <c r="F209" s="161">
        <f t="shared" si="103"/>
        <v>0</v>
      </c>
      <c r="G209" s="161">
        <f t="shared" si="103"/>
        <v>0</v>
      </c>
      <c r="H209" s="161">
        <f t="shared" si="103"/>
        <v>0</v>
      </c>
      <c r="I209" s="161">
        <f t="shared" si="103"/>
        <v>0</v>
      </c>
      <c r="J209" s="161">
        <f t="shared" si="103"/>
        <v>0</v>
      </c>
      <c r="K209" s="161">
        <f t="shared" si="103"/>
        <v>0</v>
      </c>
      <c r="L209" s="161">
        <f t="shared" si="103"/>
        <v>0</v>
      </c>
      <c r="M209" s="161">
        <f t="shared" si="103"/>
        <v>0</v>
      </c>
      <c r="N209" s="161">
        <f t="shared" si="103"/>
        <v>0</v>
      </c>
      <c r="O209" s="161">
        <f t="shared" si="103"/>
        <v>0</v>
      </c>
      <c r="P209" s="161">
        <f t="shared" si="103"/>
        <v>0</v>
      </c>
      <c r="Q209" s="161">
        <f t="shared" si="103"/>
        <v>0</v>
      </c>
      <c r="R209" s="161">
        <f t="shared" si="103"/>
        <v>0</v>
      </c>
      <c r="S209" s="161">
        <f t="shared" si="102"/>
        <v>0</v>
      </c>
      <c r="T209" s="161">
        <f t="shared" si="102"/>
        <v>0</v>
      </c>
      <c r="U209" s="161">
        <f t="shared" si="102"/>
        <v>0</v>
      </c>
      <c r="V209" s="161">
        <f t="shared" si="102"/>
        <v>0</v>
      </c>
      <c r="W209" s="161">
        <f t="shared" si="102"/>
        <v>0</v>
      </c>
      <c r="X209" s="161">
        <f t="shared" si="102"/>
        <v>0</v>
      </c>
      <c r="Y209" s="161">
        <f t="shared" si="102"/>
        <v>0</v>
      </c>
      <c r="Z209" s="161">
        <f t="shared" si="102"/>
        <v>0</v>
      </c>
      <c r="AA209" s="161">
        <f t="shared" si="102"/>
        <v>0</v>
      </c>
      <c r="AB209" s="161">
        <f t="shared" si="102"/>
        <v>0</v>
      </c>
      <c r="AC209" s="161">
        <f t="shared" si="102"/>
        <v>0</v>
      </c>
      <c r="AD209" s="161">
        <f t="shared" si="102"/>
        <v>0</v>
      </c>
      <c r="AE209" s="161">
        <f t="shared" si="102"/>
        <v>0</v>
      </c>
      <c r="AF209" s="174">
        <f t="shared" si="10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v>0</v>
      </c>
      <c r="D210" s="161">
        <v>0</v>
      </c>
      <c r="E210" s="161">
        <v>0</v>
      </c>
      <c r="F210" s="161">
        <f t="shared" si="103"/>
        <v>0</v>
      </c>
      <c r="G210" s="161">
        <f t="shared" si="103"/>
        <v>0</v>
      </c>
      <c r="H210" s="161">
        <f t="shared" si="103"/>
        <v>0</v>
      </c>
      <c r="I210" s="161">
        <f t="shared" si="103"/>
        <v>0</v>
      </c>
      <c r="J210" s="161">
        <f t="shared" si="103"/>
        <v>0</v>
      </c>
      <c r="K210" s="161">
        <f t="shared" si="103"/>
        <v>0</v>
      </c>
      <c r="L210" s="161">
        <f t="shared" si="103"/>
        <v>0</v>
      </c>
      <c r="M210" s="161">
        <f t="shared" si="103"/>
        <v>0</v>
      </c>
      <c r="N210" s="161">
        <f t="shared" si="103"/>
        <v>0</v>
      </c>
      <c r="O210" s="161">
        <f t="shared" si="103"/>
        <v>0</v>
      </c>
      <c r="P210" s="161">
        <f t="shared" si="103"/>
        <v>0</v>
      </c>
      <c r="Q210" s="161">
        <f t="shared" si="103"/>
        <v>0</v>
      </c>
      <c r="R210" s="161">
        <f t="shared" si="103"/>
        <v>0</v>
      </c>
      <c r="S210" s="161">
        <f t="shared" si="102"/>
        <v>0</v>
      </c>
      <c r="T210" s="161">
        <f t="shared" si="102"/>
        <v>0</v>
      </c>
      <c r="U210" s="161">
        <f t="shared" si="102"/>
        <v>0</v>
      </c>
      <c r="V210" s="161">
        <f t="shared" si="102"/>
        <v>0</v>
      </c>
      <c r="W210" s="161">
        <f t="shared" si="102"/>
        <v>0</v>
      </c>
      <c r="X210" s="161">
        <f t="shared" si="102"/>
        <v>0</v>
      </c>
      <c r="Y210" s="161">
        <f t="shared" si="102"/>
        <v>0</v>
      </c>
      <c r="Z210" s="161">
        <f t="shared" si="102"/>
        <v>0</v>
      </c>
      <c r="AA210" s="161">
        <f t="shared" si="102"/>
        <v>0</v>
      </c>
      <c r="AB210" s="161">
        <f t="shared" si="102"/>
        <v>0</v>
      </c>
      <c r="AC210" s="161">
        <f t="shared" si="102"/>
        <v>0</v>
      </c>
      <c r="AD210" s="161">
        <f t="shared" si="102"/>
        <v>0</v>
      </c>
      <c r="AE210" s="161">
        <f t="shared" si="102"/>
        <v>0</v>
      </c>
      <c r="AF210" s="174">
        <f t="shared" si="10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v>0</v>
      </c>
      <c r="D211" s="161">
        <v>0</v>
      </c>
      <c r="E211" s="161">
        <v>0</v>
      </c>
      <c r="F211" s="161">
        <f t="shared" si="103"/>
        <v>0</v>
      </c>
      <c r="G211" s="161">
        <f t="shared" si="103"/>
        <v>0</v>
      </c>
      <c r="H211" s="161">
        <f t="shared" si="103"/>
        <v>0</v>
      </c>
      <c r="I211" s="161">
        <f t="shared" si="103"/>
        <v>0</v>
      </c>
      <c r="J211" s="161">
        <f t="shared" si="103"/>
        <v>0</v>
      </c>
      <c r="K211" s="161">
        <f t="shared" si="103"/>
        <v>0</v>
      </c>
      <c r="L211" s="161">
        <f t="shared" si="103"/>
        <v>0</v>
      </c>
      <c r="M211" s="161">
        <f t="shared" si="103"/>
        <v>0</v>
      </c>
      <c r="N211" s="161">
        <f t="shared" si="103"/>
        <v>0</v>
      </c>
      <c r="O211" s="161">
        <f t="shared" si="103"/>
        <v>0</v>
      </c>
      <c r="P211" s="161">
        <f t="shared" si="103"/>
        <v>0</v>
      </c>
      <c r="Q211" s="161">
        <f t="shared" si="103"/>
        <v>0</v>
      </c>
      <c r="R211" s="161">
        <f t="shared" si="103"/>
        <v>0</v>
      </c>
      <c r="S211" s="161">
        <f t="shared" si="102"/>
        <v>0</v>
      </c>
      <c r="T211" s="161">
        <f t="shared" si="102"/>
        <v>0</v>
      </c>
      <c r="U211" s="161">
        <f t="shared" si="102"/>
        <v>0</v>
      </c>
      <c r="V211" s="161">
        <f t="shared" si="102"/>
        <v>0</v>
      </c>
      <c r="W211" s="161">
        <f t="shared" si="102"/>
        <v>0</v>
      </c>
      <c r="X211" s="161">
        <f t="shared" si="102"/>
        <v>0</v>
      </c>
      <c r="Y211" s="161">
        <f t="shared" si="102"/>
        <v>0</v>
      </c>
      <c r="Z211" s="161">
        <f t="shared" si="102"/>
        <v>0</v>
      </c>
      <c r="AA211" s="161">
        <f t="shared" si="102"/>
        <v>0</v>
      </c>
      <c r="AB211" s="161">
        <f t="shared" si="102"/>
        <v>0</v>
      </c>
      <c r="AC211" s="161">
        <f t="shared" si="102"/>
        <v>0</v>
      </c>
      <c r="AD211" s="161">
        <f t="shared" si="102"/>
        <v>0</v>
      </c>
      <c r="AE211" s="161">
        <f t="shared" si="102"/>
        <v>0</v>
      </c>
      <c r="AF211" s="174">
        <f t="shared" si="10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v>0</v>
      </c>
      <c r="D212" s="161">
        <v>0</v>
      </c>
      <c r="E212" s="161">
        <v>0</v>
      </c>
      <c r="F212" s="161">
        <f t="shared" si="103"/>
        <v>0</v>
      </c>
      <c r="G212" s="161">
        <f t="shared" si="103"/>
        <v>0</v>
      </c>
      <c r="H212" s="161">
        <f t="shared" si="103"/>
        <v>0</v>
      </c>
      <c r="I212" s="161">
        <f t="shared" si="103"/>
        <v>0</v>
      </c>
      <c r="J212" s="161">
        <f t="shared" si="103"/>
        <v>0</v>
      </c>
      <c r="K212" s="161">
        <f t="shared" si="103"/>
        <v>0</v>
      </c>
      <c r="L212" s="161">
        <f t="shared" si="103"/>
        <v>0</v>
      </c>
      <c r="M212" s="161">
        <f t="shared" si="103"/>
        <v>0</v>
      </c>
      <c r="N212" s="161">
        <f t="shared" si="103"/>
        <v>0</v>
      </c>
      <c r="O212" s="161">
        <f t="shared" si="103"/>
        <v>0</v>
      </c>
      <c r="P212" s="161">
        <f t="shared" si="103"/>
        <v>0</v>
      </c>
      <c r="Q212" s="161">
        <f t="shared" si="103"/>
        <v>0</v>
      </c>
      <c r="R212" s="161">
        <f t="shared" si="103"/>
        <v>0</v>
      </c>
      <c r="S212" s="161">
        <f t="shared" si="102"/>
        <v>0</v>
      </c>
      <c r="T212" s="161">
        <f t="shared" si="102"/>
        <v>0</v>
      </c>
      <c r="U212" s="161">
        <f t="shared" si="102"/>
        <v>0</v>
      </c>
      <c r="V212" s="161">
        <f t="shared" si="102"/>
        <v>0</v>
      </c>
      <c r="W212" s="161">
        <f t="shared" si="102"/>
        <v>0</v>
      </c>
      <c r="X212" s="161">
        <f t="shared" si="102"/>
        <v>0</v>
      </c>
      <c r="Y212" s="161">
        <f t="shared" si="102"/>
        <v>0</v>
      </c>
      <c r="Z212" s="161">
        <f t="shared" si="102"/>
        <v>0</v>
      </c>
      <c r="AA212" s="161">
        <f t="shared" si="102"/>
        <v>0</v>
      </c>
      <c r="AB212" s="161">
        <f t="shared" si="102"/>
        <v>0</v>
      </c>
      <c r="AC212" s="161">
        <f t="shared" si="102"/>
        <v>0</v>
      </c>
      <c r="AD212" s="161">
        <f t="shared" si="102"/>
        <v>0</v>
      </c>
      <c r="AE212" s="161">
        <f t="shared" si="102"/>
        <v>0</v>
      </c>
      <c r="AF212" s="174">
        <f t="shared" si="10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v>0</v>
      </c>
      <c r="D213" s="161">
        <v>0</v>
      </c>
      <c r="E213" s="161">
        <v>0</v>
      </c>
      <c r="F213" s="161">
        <f t="shared" si="103"/>
        <v>0</v>
      </c>
      <c r="G213" s="161">
        <f t="shared" si="103"/>
        <v>0</v>
      </c>
      <c r="H213" s="161">
        <f t="shared" si="103"/>
        <v>0</v>
      </c>
      <c r="I213" s="161">
        <f t="shared" si="103"/>
        <v>0</v>
      </c>
      <c r="J213" s="161">
        <f t="shared" si="103"/>
        <v>0</v>
      </c>
      <c r="K213" s="161">
        <f t="shared" si="103"/>
        <v>0</v>
      </c>
      <c r="L213" s="161">
        <f t="shared" si="103"/>
        <v>0</v>
      </c>
      <c r="M213" s="161">
        <f t="shared" si="103"/>
        <v>0</v>
      </c>
      <c r="N213" s="161">
        <f t="shared" si="103"/>
        <v>0</v>
      </c>
      <c r="O213" s="161">
        <f t="shared" si="103"/>
        <v>0</v>
      </c>
      <c r="P213" s="161">
        <f t="shared" si="103"/>
        <v>0</v>
      </c>
      <c r="Q213" s="161">
        <f t="shared" si="103"/>
        <v>0</v>
      </c>
      <c r="R213" s="161">
        <f t="shared" si="103"/>
        <v>0</v>
      </c>
      <c r="S213" s="161">
        <f t="shared" si="102"/>
        <v>0</v>
      </c>
      <c r="T213" s="161">
        <f t="shared" si="102"/>
        <v>0</v>
      </c>
      <c r="U213" s="161">
        <f t="shared" si="102"/>
        <v>0</v>
      </c>
      <c r="V213" s="161">
        <f t="shared" si="102"/>
        <v>0</v>
      </c>
      <c r="W213" s="161">
        <f t="shared" si="102"/>
        <v>0</v>
      </c>
      <c r="X213" s="161">
        <f t="shared" si="102"/>
        <v>0</v>
      </c>
      <c r="Y213" s="161">
        <f t="shared" si="102"/>
        <v>0</v>
      </c>
      <c r="Z213" s="161">
        <f t="shared" si="102"/>
        <v>0</v>
      </c>
      <c r="AA213" s="161">
        <f t="shared" si="102"/>
        <v>0</v>
      </c>
      <c r="AB213" s="161">
        <f t="shared" si="102"/>
        <v>0</v>
      </c>
      <c r="AC213" s="161">
        <f t="shared" si="102"/>
        <v>0</v>
      </c>
      <c r="AD213" s="161">
        <f t="shared" si="102"/>
        <v>0</v>
      </c>
      <c r="AE213" s="161">
        <f t="shared" si="102"/>
        <v>0</v>
      </c>
      <c r="AF213" s="174">
        <f t="shared" si="10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v>0</v>
      </c>
      <c r="D214" s="161">
        <v>0</v>
      </c>
      <c r="E214" s="161">
        <v>0</v>
      </c>
      <c r="F214" s="161">
        <f t="shared" si="103"/>
        <v>0</v>
      </c>
      <c r="G214" s="161">
        <f t="shared" si="103"/>
        <v>0</v>
      </c>
      <c r="H214" s="161">
        <f t="shared" si="103"/>
        <v>0</v>
      </c>
      <c r="I214" s="161">
        <f t="shared" si="103"/>
        <v>0</v>
      </c>
      <c r="J214" s="161">
        <f t="shared" si="103"/>
        <v>0</v>
      </c>
      <c r="K214" s="161">
        <f t="shared" si="103"/>
        <v>0</v>
      </c>
      <c r="L214" s="161">
        <f t="shared" si="103"/>
        <v>0</v>
      </c>
      <c r="M214" s="161">
        <f t="shared" si="103"/>
        <v>0</v>
      </c>
      <c r="N214" s="161">
        <f t="shared" si="103"/>
        <v>0</v>
      </c>
      <c r="O214" s="161">
        <f t="shared" si="103"/>
        <v>0</v>
      </c>
      <c r="P214" s="161">
        <f t="shared" si="103"/>
        <v>0</v>
      </c>
      <c r="Q214" s="161">
        <f t="shared" si="103"/>
        <v>0</v>
      </c>
      <c r="R214" s="161">
        <f t="shared" si="103"/>
        <v>0</v>
      </c>
      <c r="S214" s="161">
        <f t="shared" si="102"/>
        <v>0</v>
      </c>
      <c r="T214" s="161">
        <f t="shared" si="102"/>
        <v>0</v>
      </c>
      <c r="U214" s="161">
        <f t="shared" si="102"/>
        <v>0</v>
      </c>
      <c r="V214" s="161">
        <f t="shared" si="102"/>
        <v>0</v>
      </c>
      <c r="W214" s="161">
        <f t="shared" si="102"/>
        <v>0</v>
      </c>
      <c r="X214" s="161">
        <f t="shared" si="102"/>
        <v>0</v>
      </c>
      <c r="Y214" s="161">
        <f t="shared" si="102"/>
        <v>0</v>
      </c>
      <c r="Z214" s="161">
        <f t="shared" si="102"/>
        <v>0</v>
      </c>
      <c r="AA214" s="161">
        <f t="shared" si="102"/>
        <v>0</v>
      </c>
      <c r="AB214" s="161">
        <f t="shared" si="102"/>
        <v>0</v>
      </c>
      <c r="AC214" s="161">
        <f t="shared" si="102"/>
        <v>0</v>
      </c>
      <c r="AD214" s="161">
        <f t="shared" si="102"/>
        <v>0</v>
      </c>
      <c r="AE214" s="161">
        <f t="shared" si="102"/>
        <v>0</v>
      </c>
      <c r="AF214" s="174">
        <f t="shared" si="10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v>0</v>
      </c>
      <c r="D215" s="161">
        <v>0</v>
      </c>
      <c r="E215" s="161">
        <v>0</v>
      </c>
      <c r="F215" s="161">
        <f t="shared" si="103"/>
        <v>0</v>
      </c>
      <c r="G215" s="161">
        <f t="shared" si="103"/>
        <v>0</v>
      </c>
      <c r="H215" s="161">
        <f t="shared" si="103"/>
        <v>0</v>
      </c>
      <c r="I215" s="161">
        <f t="shared" si="103"/>
        <v>0</v>
      </c>
      <c r="J215" s="161">
        <f t="shared" si="103"/>
        <v>0</v>
      </c>
      <c r="K215" s="161">
        <f t="shared" si="103"/>
        <v>0</v>
      </c>
      <c r="L215" s="161">
        <f t="shared" si="103"/>
        <v>0</v>
      </c>
      <c r="M215" s="161">
        <f t="shared" si="103"/>
        <v>0</v>
      </c>
      <c r="N215" s="161">
        <f t="shared" si="103"/>
        <v>0</v>
      </c>
      <c r="O215" s="161">
        <f t="shared" si="103"/>
        <v>0</v>
      </c>
      <c r="P215" s="161">
        <f t="shared" si="103"/>
        <v>0</v>
      </c>
      <c r="Q215" s="161">
        <f t="shared" si="103"/>
        <v>0</v>
      </c>
      <c r="R215" s="161">
        <f t="shared" si="103"/>
        <v>0</v>
      </c>
      <c r="S215" s="161">
        <f t="shared" si="102"/>
        <v>0</v>
      </c>
      <c r="T215" s="161">
        <f t="shared" si="102"/>
        <v>0</v>
      </c>
      <c r="U215" s="161">
        <f t="shared" si="102"/>
        <v>0</v>
      </c>
      <c r="V215" s="161">
        <f t="shared" si="102"/>
        <v>0</v>
      </c>
      <c r="W215" s="161">
        <f t="shared" si="102"/>
        <v>0</v>
      </c>
      <c r="X215" s="161">
        <f t="shared" si="102"/>
        <v>0</v>
      </c>
      <c r="Y215" s="161">
        <f t="shared" si="102"/>
        <v>0</v>
      </c>
      <c r="Z215" s="161">
        <f t="shared" si="102"/>
        <v>0</v>
      </c>
      <c r="AA215" s="161">
        <f t="shared" si="102"/>
        <v>0</v>
      </c>
      <c r="AB215" s="161">
        <f t="shared" si="102"/>
        <v>0</v>
      </c>
      <c r="AC215" s="161">
        <f t="shared" si="102"/>
        <v>0</v>
      </c>
      <c r="AD215" s="161">
        <f t="shared" si="102"/>
        <v>0</v>
      </c>
      <c r="AE215" s="161">
        <f t="shared" si="102"/>
        <v>0</v>
      </c>
      <c r="AF215" s="174">
        <f t="shared" si="10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v>0</v>
      </c>
      <c r="D216" s="161">
        <v>0</v>
      </c>
      <c r="E216" s="161">
        <v>0</v>
      </c>
      <c r="F216" s="161">
        <f t="shared" si="103"/>
        <v>0</v>
      </c>
      <c r="G216" s="161">
        <f t="shared" si="103"/>
        <v>0</v>
      </c>
      <c r="H216" s="161">
        <f t="shared" si="103"/>
        <v>0</v>
      </c>
      <c r="I216" s="161">
        <f t="shared" si="103"/>
        <v>0</v>
      </c>
      <c r="J216" s="161">
        <f t="shared" si="103"/>
        <v>0</v>
      </c>
      <c r="K216" s="161">
        <f t="shared" si="103"/>
        <v>0</v>
      </c>
      <c r="L216" s="161">
        <f t="shared" si="103"/>
        <v>0</v>
      </c>
      <c r="M216" s="161">
        <f t="shared" si="103"/>
        <v>0</v>
      </c>
      <c r="N216" s="161">
        <f t="shared" si="103"/>
        <v>0</v>
      </c>
      <c r="O216" s="161">
        <f t="shared" si="103"/>
        <v>0</v>
      </c>
      <c r="P216" s="161">
        <f t="shared" si="103"/>
        <v>0</v>
      </c>
      <c r="Q216" s="161">
        <f t="shared" si="103"/>
        <v>0</v>
      </c>
      <c r="R216" s="161">
        <f t="shared" ref="R216:AF231" si="104">Q216</f>
        <v>0</v>
      </c>
      <c r="S216" s="161">
        <f t="shared" si="104"/>
        <v>0</v>
      </c>
      <c r="T216" s="161">
        <f t="shared" si="104"/>
        <v>0</v>
      </c>
      <c r="U216" s="161">
        <f t="shared" si="104"/>
        <v>0</v>
      </c>
      <c r="V216" s="161">
        <f t="shared" si="104"/>
        <v>0</v>
      </c>
      <c r="W216" s="161">
        <f t="shared" si="104"/>
        <v>0</v>
      </c>
      <c r="X216" s="161">
        <f t="shared" si="104"/>
        <v>0</v>
      </c>
      <c r="Y216" s="161">
        <f t="shared" si="104"/>
        <v>0</v>
      </c>
      <c r="Z216" s="161">
        <f t="shared" si="104"/>
        <v>0</v>
      </c>
      <c r="AA216" s="161">
        <f t="shared" si="104"/>
        <v>0</v>
      </c>
      <c r="AB216" s="161">
        <f t="shared" si="104"/>
        <v>0</v>
      </c>
      <c r="AC216" s="161">
        <f t="shared" si="104"/>
        <v>0</v>
      </c>
      <c r="AD216" s="161">
        <f t="shared" si="104"/>
        <v>0</v>
      </c>
      <c r="AE216" s="161">
        <f t="shared" si="104"/>
        <v>0</v>
      </c>
      <c r="AF216" s="174">
        <f t="shared" si="104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v>0</v>
      </c>
      <c r="D217" s="161">
        <v>0</v>
      </c>
      <c r="E217" s="161">
        <v>0</v>
      </c>
      <c r="F217" s="161">
        <f t="shared" ref="F217:R232" si="105">E217</f>
        <v>0</v>
      </c>
      <c r="G217" s="161">
        <f t="shared" si="105"/>
        <v>0</v>
      </c>
      <c r="H217" s="161">
        <f t="shared" si="105"/>
        <v>0</v>
      </c>
      <c r="I217" s="161">
        <f t="shared" si="105"/>
        <v>0</v>
      </c>
      <c r="J217" s="161">
        <f t="shared" si="105"/>
        <v>0</v>
      </c>
      <c r="K217" s="161">
        <f t="shared" si="105"/>
        <v>0</v>
      </c>
      <c r="L217" s="161">
        <f t="shared" si="105"/>
        <v>0</v>
      </c>
      <c r="M217" s="161">
        <f t="shared" si="105"/>
        <v>0</v>
      </c>
      <c r="N217" s="161">
        <f t="shared" si="105"/>
        <v>0</v>
      </c>
      <c r="O217" s="161">
        <f t="shared" si="105"/>
        <v>0</v>
      </c>
      <c r="P217" s="161">
        <f t="shared" si="105"/>
        <v>0</v>
      </c>
      <c r="Q217" s="161">
        <f t="shared" si="105"/>
        <v>0</v>
      </c>
      <c r="R217" s="161">
        <f t="shared" si="105"/>
        <v>0</v>
      </c>
      <c r="S217" s="161">
        <f t="shared" si="104"/>
        <v>0</v>
      </c>
      <c r="T217" s="161">
        <f t="shared" si="104"/>
        <v>0</v>
      </c>
      <c r="U217" s="161">
        <f t="shared" si="104"/>
        <v>0</v>
      </c>
      <c r="V217" s="161">
        <f t="shared" si="104"/>
        <v>0</v>
      </c>
      <c r="W217" s="161">
        <f t="shared" si="104"/>
        <v>0</v>
      </c>
      <c r="X217" s="161">
        <f t="shared" si="104"/>
        <v>0</v>
      </c>
      <c r="Y217" s="161">
        <f t="shared" si="104"/>
        <v>0</v>
      </c>
      <c r="Z217" s="161">
        <f t="shared" si="104"/>
        <v>0</v>
      </c>
      <c r="AA217" s="161">
        <f t="shared" si="104"/>
        <v>0</v>
      </c>
      <c r="AB217" s="161">
        <f t="shared" si="104"/>
        <v>0</v>
      </c>
      <c r="AC217" s="161">
        <f t="shared" si="104"/>
        <v>0</v>
      </c>
      <c r="AD217" s="161">
        <f t="shared" si="104"/>
        <v>0</v>
      </c>
      <c r="AE217" s="161">
        <f t="shared" si="104"/>
        <v>0</v>
      </c>
      <c r="AF217" s="174">
        <f t="shared" si="104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v>0</v>
      </c>
      <c r="D218" s="161">
        <v>0</v>
      </c>
      <c r="E218" s="161">
        <v>0</v>
      </c>
      <c r="F218" s="161">
        <f t="shared" si="105"/>
        <v>0</v>
      </c>
      <c r="G218" s="161">
        <f t="shared" si="105"/>
        <v>0</v>
      </c>
      <c r="H218" s="161">
        <f t="shared" si="105"/>
        <v>0</v>
      </c>
      <c r="I218" s="161">
        <f t="shared" si="105"/>
        <v>0</v>
      </c>
      <c r="J218" s="161">
        <f t="shared" si="105"/>
        <v>0</v>
      </c>
      <c r="K218" s="161">
        <f t="shared" si="105"/>
        <v>0</v>
      </c>
      <c r="L218" s="161">
        <f t="shared" si="105"/>
        <v>0</v>
      </c>
      <c r="M218" s="161">
        <f t="shared" si="105"/>
        <v>0</v>
      </c>
      <c r="N218" s="161">
        <f t="shared" si="105"/>
        <v>0</v>
      </c>
      <c r="O218" s="161">
        <f t="shared" si="105"/>
        <v>0</v>
      </c>
      <c r="P218" s="161">
        <f t="shared" si="105"/>
        <v>0</v>
      </c>
      <c r="Q218" s="161">
        <f t="shared" si="105"/>
        <v>0</v>
      </c>
      <c r="R218" s="161">
        <f t="shared" si="105"/>
        <v>0</v>
      </c>
      <c r="S218" s="161">
        <f t="shared" si="104"/>
        <v>0</v>
      </c>
      <c r="T218" s="161">
        <f t="shared" si="104"/>
        <v>0</v>
      </c>
      <c r="U218" s="161">
        <f t="shared" si="104"/>
        <v>0</v>
      </c>
      <c r="V218" s="161">
        <f t="shared" si="104"/>
        <v>0</v>
      </c>
      <c r="W218" s="161">
        <f t="shared" si="104"/>
        <v>0</v>
      </c>
      <c r="X218" s="161">
        <f t="shared" si="104"/>
        <v>0</v>
      </c>
      <c r="Y218" s="161">
        <f t="shared" si="104"/>
        <v>0</v>
      </c>
      <c r="Z218" s="161">
        <f t="shared" si="104"/>
        <v>0</v>
      </c>
      <c r="AA218" s="161">
        <f t="shared" si="104"/>
        <v>0</v>
      </c>
      <c r="AB218" s="161">
        <f t="shared" si="104"/>
        <v>0</v>
      </c>
      <c r="AC218" s="161">
        <f t="shared" si="104"/>
        <v>0</v>
      </c>
      <c r="AD218" s="161">
        <f t="shared" si="104"/>
        <v>0</v>
      </c>
      <c r="AE218" s="161">
        <f t="shared" si="104"/>
        <v>0</v>
      </c>
      <c r="AF218" s="174">
        <f t="shared" si="104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v>0</v>
      </c>
      <c r="D219" s="161">
        <v>0</v>
      </c>
      <c r="E219" s="161">
        <v>0</v>
      </c>
      <c r="F219" s="161">
        <f t="shared" si="105"/>
        <v>0</v>
      </c>
      <c r="G219" s="161">
        <f t="shared" si="105"/>
        <v>0</v>
      </c>
      <c r="H219" s="161">
        <f t="shared" si="105"/>
        <v>0</v>
      </c>
      <c r="I219" s="161">
        <f t="shared" si="105"/>
        <v>0</v>
      </c>
      <c r="J219" s="161">
        <f t="shared" si="105"/>
        <v>0</v>
      </c>
      <c r="K219" s="161">
        <f t="shared" si="105"/>
        <v>0</v>
      </c>
      <c r="L219" s="161">
        <f t="shared" si="105"/>
        <v>0</v>
      </c>
      <c r="M219" s="161">
        <f t="shared" si="105"/>
        <v>0</v>
      </c>
      <c r="N219" s="161">
        <f t="shared" si="105"/>
        <v>0</v>
      </c>
      <c r="O219" s="161">
        <f t="shared" si="105"/>
        <v>0</v>
      </c>
      <c r="P219" s="161">
        <f t="shared" si="105"/>
        <v>0</v>
      </c>
      <c r="Q219" s="161">
        <f t="shared" si="105"/>
        <v>0</v>
      </c>
      <c r="R219" s="161">
        <f t="shared" si="105"/>
        <v>0</v>
      </c>
      <c r="S219" s="161">
        <f t="shared" si="104"/>
        <v>0</v>
      </c>
      <c r="T219" s="161">
        <f t="shared" si="104"/>
        <v>0</v>
      </c>
      <c r="U219" s="161">
        <f t="shared" si="104"/>
        <v>0</v>
      </c>
      <c r="V219" s="161">
        <f t="shared" si="104"/>
        <v>0</v>
      </c>
      <c r="W219" s="161">
        <f t="shared" si="104"/>
        <v>0</v>
      </c>
      <c r="X219" s="161">
        <f t="shared" si="104"/>
        <v>0</v>
      </c>
      <c r="Y219" s="161">
        <f t="shared" si="104"/>
        <v>0</v>
      </c>
      <c r="Z219" s="161">
        <f t="shared" si="104"/>
        <v>0</v>
      </c>
      <c r="AA219" s="161">
        <f t="shared" si="104"/>
        <v>0</v>
      </c>
      <c r="AB219" s="161">
        <f t="shared" si="104"/>
        <v>0</v>
      </c>
      <c r="AC219" s="161">
        <f t="shared" si="104"/>
        <v>0</v>
      </c>
      <c r="AD219" s="161">
        <f t="shared" si="104"/>
        <v>0</v>
      </c>
      <c r="AE219" s="161">
        <f t="shared" si="104"/>
        <v>0</v>
      </c>
      <c r="AF219" s="174">
        <f t="shared" si="104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v>0</v>
      </c>
      <c r="D220" s="161">
        <v>0</v>
      </c>
      <c r="E220" s="161">
        <v>0</v>
      </c>
      <c r="F220" s="161">
        <f t="shared" si="105"/>
        <v>0</v>
      </c>
      <c r="G220" s="161">
        <f t="shared" si="105"/>
        <v>0</v>
      </c>
      <c r="H220" s="161">
        <f t="shared" si="105"/>
        <v>0</v>
      </c>
      <c r="I220" s="161">
        <f t="shared" si="105"/>
        <v>0</v>
      </c>
      <c r="J220" s="161">
        <f t="shared" si="105"/>
        <v>0</v>
      </c>
      <c r="K220" s="161">
        <f t="shared" si="105"/>
        <v>0</v>
      </c>
      <c r="L220" s="161">
        <f t="shared" si="105"/>
        <v>0</v>
      </c>
      <c r="M220" s="161">
        <f t="shared" si="105"/>
        <v>0</v>
      </c>
      <c r="N220" s="161">
        <f t="shared" si="105"/>
        <v>0</v>
      </c>
      <c r="O220" s="161">
        <f t="shared" si="105"/>
        <v>0</v>
      </c>
      <c r="P220" s="161">
        <f t="shared" si="105"/>
        <v>0</v>
      </c>
      <c r="Q220" s="161">
        <f t="shared" si="105"/>
        <v>0</v>
      </c>
      <c r="R220" s="161">
        <f t="shared" si="105"/>
        <v>0</v>
      </c>
      <c r="S220" s="161">
        <f t="shared" si="104"/>
        <v>0</v>
      </c>
      <c r="T220" s="161">
        <f t="shared" si="104"/>
        <v>0</v>
      </c>
      <c r="U220" s="161">
        <f t="shared" si="104"/>
        <v>0</v>
      </c>
      <c r="V220" s="161">
        <f t="shared" si="104"/>
        <v>0</v>
      </c>
      <c r="W220" s="161">
        <f t="shared" si="104"/>
        <v>0</v>
      </c>
      <c r="X220" s="161">
        <f t="shared" si="104"/>
        <v>0</v>
      </c>
      <c r="Y220" s="161">
        <f t="shared" si="104"/>
        <v>0</v>
      </c>
      <c r="Z220" s="161">
        <f t="shared" si="104"/>
        <v>0</v>
      </c>
      <c r="AA220" s="161">
        <f t="shared" si="104"/>
        <v>0</v>
      </c>
      <c r="AB220" s="161">
        <f t="shared" si="104"/>
        <v>0</v>
      </c>
      <c r="AC220" s="161">
        <f t="shared" si="104"/>
        <v>0</v>
      </c>
      <c r="AD220" s="161">
        <f t="shared" si="104"/>
        <v>0</v>
      </c>
      <c r="AE220" s="161">
        <f t="shared" si="104"/>
        <v>0</v>
      </c>
      <c r="AF220" s="174">
        <f t="shared" si="104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v>0</v>
      </c>
      <c r="D221" s="161">
        <v>0</v>
      </c>
      <c r="E221" s="161">
        <v>0</v>
      </c>
      <c r="F221" s="161">
        <f t="shared" si="105"/>
        <v>0</v>
      </c>
      <c r="G221" s="161">
        <f t="shared" si="105"/>
        <v>0</v>
      </c>
      <c r="H221" s="161">
        <f t="shared" si="105"/>
        <v>0</v>
      </c>
      <c r="I221" s="161">
        <f t="shared" si="105"/>
        <v>0</v>
      </c>
      <c r="J221" s="161">
        <f t="shared" si="105"/>
        <v>0</v>
      </c>
      <c r="K221" s="161">
        <f t="shared" si="105"/>
        <v>0</v>
      </c>
      <c r="L221" s="161">
        <f t="shared" si="105"/>
        <v>0</v>
      </c>
      <c r="M221" s="161">
        <f t="shared" si="105"/>
        <v>0</v>
      </c>
      <c r="N221" s="161">
        <f t="shared" si="105"/>
        <v>0</v>
      </c>
      <c r="O221" s="161">
        <f t="shared" si="105"/>
        <v>0</v>
      </c>
      <c r="P221" s="161">
        <f t="shared" si="105"/>
        <v>0</v>
      </c>
      <c r="Q221" s="161">
        <f t="shared" si="105"/>
        <v>0</v>
      </c>
      <c r="R221" s="161">
        <f t="shared" si="105"/>
        <v>0</v>
      </c>
      <c r="S221" s="161">
        <f t="shared" si="104"/>
        <v>0</v>
      </c>
      <c r="T221" s="161">
        <f t="shared" si="104"/>
        <v>0</v>
      </c>
      <c r="U221" s="161">
        <f t="shared" si="104"/>
        <v>0</v>
      </c>
      <c r="V221" s="161">
        <f t="shared" si="104"/>
        <v>0</v>
      </c>
      <c r="W221" s="161">
        <f t="shared" si="104"/>
        <v>0</v>
      </c>
      <c r="X221" s="161">
        <f t="shared" si="104"/>
        <v>0</v>
      </c>
      <c r="Y221" s="161">
        <f t="shared" si="104"/>
        <v>0</v>
      </c>
      <c r="Z221" s="161">
        <f t="shared" si="104"/>
        <v>0</v>
      </c>
      <c r="AA221" s="161">
        <f t="shared" si="104"/>
        <v>0</v>
      </c>
      <c r="AB221" s="161">
        <f t="shared" si="104"/>
        <v>0</v>
      </c>
      <c r="AC221" s="161">
        <f t="shared" si="104"/>
        <v>0</v>
      </c>
      <c r="AD221" s="161">
        <f t="shared" si="104"/>
        <v>0</v>
      </c>
      <c r="AE221" s="161">
        <f t="shared" si="104"/>
        <v>0</v>
      </c>
      <c r="AF221" s="174">
        <f t="shared" si="104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v>0</v>
      </c>
      <c r="D222" s="161">
        <v>0</v>
      </c>
      <c r="E222" s="161">
        <v>0</v>
      </c>
      <c r="F222" s="161">
        <f t="shared" si="105"/>
        <v>0</v>
      </c>
      <c r="G222" s="161">
        <f t="shared" si="105"/>
        <v>0</v>
      </c>
      <c r="H222" s="161">
        <f t="shared" si="105"/>
        <v>0</v>
      </c>
      <c r="I222" s="161">
        <f t="shared" si="105"/>
        <v>0</v>
      </c>
      <c r="J222" s="161">
        <f t="shared" si="105"/>
        <v>0</v>
      </c>
      <c r="K222" s="161">
        <f t="shared" si="105"/>
        <v>0</v>
      </c>
      <c r="L222" s="161">
        <f t="shared" si="105"/>
        <v>0</v>
      </c>
      <c r="M222" s="161">
        <f t="shared" si="105"/>
        <v>0</v>
      </c>
      <c r="N222" s="161">
        <f t="shared" si="105"/>
        <v>0</v>
      </c>
      <c r="O222" s="161">
        <f t="shared" si="105"/>
        <v>0</v>
      </c>
      <c r="P222" s="161">
        <f t="shared" si="105"/>
        <v>0</v>
      </c>
      <c r="Q222" s="161">
        <f t="shared" si="105"/>
        <v>0</v>
      </c>
      <c r="R222" s="161">
        <f t="shared" si="105"/>
        <v>0</v>
      </c>
      <c r="S222" s="161">
        <f t="shared" si="104"/>
        <v>0</v>
      </c>
      <c r="T222" s="161">
        <f t="shared" si="104"/>
        <v>0</v>
      </c>
      <c r="U222" s="161">
        <f t="shared" si="104"/>
        <v>0</v>
      </c>
      <c r="V222" s="161">
        <f t="shared" si="104"/>
        <v>0</v>
      </c>
      <c r="W222" s="161">
        <f t="shared" si="104"/>
        <v>0</v>
      </c>
      <c r="X222" s="161">
        <f t="shared" si="104"/>
        <v>0</v>
      </c>
      <c r="Y222" s="161">
        <f t="shared" si="104"/>
        <v>0</v>
      </c>
      <c r="Z222" s="161">
        <f t="shared" si="104"/>
        <v>0</v>
      </c>
      <c r="AA222" s="161">
        <f t="shared" si="104"/>
        <v>0</v>
      </c>
      <c r="AB222" s="161">
        <f t="shared" si="104"/>
        <v>0</v>
      </c>
      <c r="AC222" s="161">
        <f t="shared" si="104"/>
        <v>0</v>
      </c>
      <c r="AD222" s="161">
        <f t="shared" si="104"/>
        <v>0</v>
      </c>
      <c r="AE222" s="161">
        <f t="shared" si="104"/>
        <v>0</v>
      </c>
      <c r="AF222" s="174">
        <f t="shared" si="104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v>0</v>
      </c>
      <c r="D223" s="161">
        <v>0</v>
      </c>
      <c r="E223" s="161">
        <v>0</v>
      </c>
      <c r="F223" s="161">
        <f t="shared" si="105"/>
        <v>0</v>
      </c>
      <c r="G223" s="161">
        <f t="shared" si="105"/>
        <v>0</v>
      </c>
      <c r="H223" s="161">
        <f t="shared" si="105"/>
        <v>0</v>
      </c>
      <c r="I223" s="161">
        <f t="shared" si="105"/>
        <v>0</v>
      </c>
      <c r="J223" s="161">
        <f t="shared" si="105"/>
        <v>0</v>
      </c>
      <c r="K223" s="161">
        <f t="shared" si="105"/>
        <v>0</v>
      </c>
      <c r="L223" s="161">
        <f t="shared" si="105"/>
        <v>0</v>
      </c>
      <c r="M223" s="161">
        <f t="shared" si="105"/>
        <v>0</v>
      </c>
      <c r="N223" s="161">
        <f t="shared" si="105"/>
        <v>0</v>
      </c>
      <c r="O223" s="161">
        <f t="shared" si="105"/>
        <v>0</v>
      </c>
      <c r="P223" s="161">
        <f t="shared" si="105"/>
        <v>0</v>
      </c>
      <c r="Q223" s="161">
        <f t="shared" si="105"/>
        <v>0</v>
      </c>
      <c r="R223" s="161">
        <f t="shared" si="105"/>
        <v>0</v>
      </c>
      <c r="S223" s="161">
        <f t="shared" si="104"/>
        <v>0</v>
      </c>
      <c r="T223" s="161">
        <f t="shared" si="104"/>
        <v>0</v>
      </c>
      <c r="U223" s="161">
        <f t="shared" si="104"/>
        <v>0</v>
      </c>
      <c r="V223" s="161">
        <f t="shared" si="104"/>
        <v>0</v>
      </c>
      <c r="W223" s="161">
        <f t="shared" si="104"/>
        <v>0</v>
      </c>
      <c r="X223" s="161">
        <f t="shared" si="104"/>
        <v>0</v>
      </c>
      <c r="Y223" s="161">
        <f t="shared" si="104"/>
        <v>0</v>
      </c>
      <c r="Z223" s="161">
        <f t="shared" si="104"/>
        <v>0</v>
      </c>
      <c r="AA223" s="161">
        <f t="shared" si="104"/>
        <v>0</v>
      </c>
      <c r="AB223" s="161">
        <f t="shared" si="104"/>
        <v>0</v>
      </c>
      <c r="AC223" s="161">
        <f t="shared" si="104"/>
        <v>0</v>
      </c>
      <c r="AD223" s="161">
        <f t="shared" si="104"/>
        <v>0</v>
      </c>
      <c r="AE223" s="161">
        <f t="shared" si="104"/>
        <v>0</v>
      </c>
      <c r="AF223" s="174">
        <f t="shared" si="104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v>0</v>
      </c>
      <c r="D224" s="161">
        <v>0</v>
      </c>
      <c r="E224" s="161">
        <v>0</v>
      </c>
      <c r="F224" s="161">
        <f t="shared" si="105"/>
        <v>0</v>
      </c>
      <c r="G224" s="161">
        <f t="shared" si="105"/>
        <v>0</v>
      </c>
      <c r="H224" s="161">
        <f t="shared" si="105"/>
        <v>0</v>
      </c>
      <c r="I224" s="161">
        <f t="shared" si="105"/>
        <v>0</v>
      </c>
      <c r="J224" s="161">
        <f t="shared" si="105"/>
        <v>0</v>
      </c>
      <c r="K224" s="161">
        <f t="shared" si="105"/>
        <v>0</v>
      </c>
      <c r="L224" s="161">
        <f t="shared" si="105"/>
        <v>0</v>
      </c>
      <c r="M224" s="161">
        <f t="shared" si="105"/>
        <v>0</v>
      </c>
      <c r="N224" s="161">
        <f t="shared" si="105"/>
        <v>0</v>
      </c>
      <c r="O224" s="161">
        <f t="shared" si="105"/>
        <v>0</v>
      </c>
      <c r="P224" s="161">
        <f t="shared" si="105"/>
        <v>0</v>
      </c>
      <c r="Q224" s="161">
        <f t="shared" si="105"/>
        <v>0</v>
      </c>
      <c r="R224" s="161">
        <f t="shared" si="105"/>
        <v>0</v>
      </c>
      <c r="S224" s="161">
        <f t="shared" si="104"/>
        <v>0</v>
      </c>
      <c r="T224" s="161">
        <f t="shared" si="104"/>
        <v>0</v>
      </c>
      <c r="U224" s="161">
        <f t="shared" si="104"/>
        <v>0</v>
      </c>
      <c r="V224" s="161">
        <f t="shared" si="104"/>
        <v>0</v>
      </c>
      <c r="W224" s="161">
        <f t="shared" si="104"/>
        <v>0</v>
      </c>
      <c r="X224" s="161">
        <f t="shared" si="104"/>
        <v>0</v>
      </c>
      <c r="Y224" s="161">
        <f t="shared" si="104"/>
        <v>0</v>
      </c>
      <c r="Z224" s="161">
        <f t="shared" si="104"/>
        <v>0</v>
      </c>
      <c r="AA224" s="161">
        <f t="shared" si="104"/>
        <v>0</v>
      </c>
      <c r="AB224" s="161">
        <f t="shared" si="104"/>
        <v>0</v>
      </c>
      <c r="AC224" s="161">
        <f t="shared" si="104"/>
        <v>0</v>
      </c>
      <c r="AD224" s="161">
        <f t="shared" si="104"/>
        <v>0</v>
      </c>
      <c r="AE224" s="161">
        <f t="shared" si="104"/>
        <v>0</v>
      </c>
      <c r="AF224" s="174">
        <f t="shared" si="104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v>0</v>
      </c>
      <c r="D225" s="161">
        <v>0</v>
      </c>
      <c r="E225" s="161">
        <v>0</v>
      </c>
      <c r="F225" s="161">
        <f t="shared" si="105"/>
        <v>0</v>
      </c>
      <c r="G225" s="161">
        <f t="shared" si="105"/>
        <v>0</v>
      </c>
      <c r="H225" s="161">
        <f t="shared" si="105"/>
        <v>0</v>
      </c>
      <c r="I225" s="161">
        <f t="shared" si="105"/>
        <v>0</v>
      </c>
      <c r="J225" s="161">
        <f t="shared" si="105"/>
        <v>0</v>
      </c>
      <c r="K225" s="161">
        <f t="shared" si="105"/>
        <v>0</v>
      </c>
      <c r="L225" s="161">
        <f t="shared" si="105"/>
        <v>0</v>
      </c>
      <c r="M225" s="161">
        <f t="shared" si="105"/>
        <v>0</v>
      </c>
      <c r="N225" s="161">
        <f t="shared" si="105"/>
        <v>0</v>
      </c>
      <c r="O225" s="161">
        <f t="shared" si="105"/>
        <v>0</v>
      </c>
      <c r="P225" s="161">
        <f t="shared" si="105"/>
        <v>0</v>
      </c>
      <c r="Q225" s="161">
        <f t="shared" si="105"/>
        <v>0</v>
      </c>
      <c r="R225" s="161">
        <f t="shared" si="105"/>
        <v>0</v>
      </c>
      <c r="S225" s="161">
        <f t="shared" si="104"/>
        <v>0</v>
      </c>
      <c r="T225" s="161">
        <f t="shared" si="104"/>
        <v>0</v>
      </c>
      <c r="U225" s="161">
        <f t="shared" si="104"/>
        <v>0</v>
      </c>
      <c r="V225" s="161">
        <f t="shared" si="104"/>
        <v>0</v>
      </c>
      <c r="W225" s="161">
        <f t="shared" si="104"/>
        <v>0</v>
      </c>
      <c r="X225" s="161">
        <f t="shared" si="104"/>
        <v>0</v>
      </c>
      <c r="Y225" s="161">
        <f t="shared" si="104"/>
        <v>0</v>
      </c>
      <c r="Z225" s="161">
        <f t="shared" si="104"/>
        <v>0</v>
      </c>
      <c r="AA225" s="161">
        <f t="shared" si="104"/>
        <v>0</v>
      </c>
      <c r="AB225" s="161">
        <f t="shared" si="104"/>
        <v>0</v>
      </c>
      <c r="AC225" s="161">
        <f t="shared" si="104"/>
        <v>0</v>
      </c>
      <c r="AD225" s="161">
        <f t="shared" si="104"/>
        <v>0</v>
      </c>
      <c r="AE225" s="161">
        <f t="shared" si="104"/>
        <v>0</v>
      </c>
      <c r="AF225" s="174">
        <f t="shared" si="104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v>0</v>
      </c>
      <c r="D226" s="161">
        <v>0</v>
      </c>
      <c r="E226" s="161">
        <v>0</v>
      </c>
      <c r="F226" s="161">
        <f t="shared" si="105"/>
        <v>0</v>
      </c>
      <c r="G226" s="161">
        <f t="shared" si="105"/>
        <v>0</v>
      </c>
      <c r="H226" s="161">
        <f t="shared" si="105"/>
        <v>0</v>
      </c>
      <c r="I226" s="161">
        <f t="shared" si="105"/>
        <v>0</v>
      </c>
      <c r="J226" s="161">
        <f t="shared" si="105"/>
        <v>0</v>
      </c>
      <c r="K226" s="161">
        <f t="shared" si="105"/>
        <v>0</v>
      </c>
      <c r="L226" s="161">
        <f t="shared" si="105"/>
        <v>0</v>
      </c>
      <c r="M226" s="161">
        <f t="shared" si="105"/>
        <v>0</v>
      </c>
      <c r="N226" s="161">
        <f t="shared" si="105"/>
        <v>0</v>
      </c>
      <c r="O226" s="161">
        <f t="shared" si="105"/>
        <v>0</v>
      </c>
      <c r="P226" s="161">
        <f t="shared" si="105"/>
        <v>0</v>
      </c>
      <c r="Q226" s="161">
        <f t="shared" si="105"/>
        <v>0</v>
      </c>
      <c r="R226" s="161">
        <f t="shared" si="105"/>
        <v>0</v>
      </c>
      <c r="S226" s="161">
        <f t="shared" si="104"/>
        <v>0</v>
      </c>
      <c r="T226" s="161">
        <f t="shared" si="104"/>
        <v>0</v>
      </c>
      <c r="U226" s="161">
        <f t="shared" si="104"/>
        <v>0</v>
      </c>
      <c r="V226" s="161">
        <f t="shared" si="104"/>
        <v>0</v>
      </c>
      <c r="W226" s="161">
        <f t="shared" si="104"/>
        <v>0</v>
      </c>
      <c r="X226" s="161">
        <f t="shared" si="104"/>
        <v>0</v>
      </c>
      <c r="Y226" s="161">
        <f t="shared" si="104"/>
        <v>0</v>
      </c>
      <c r="Z226" s="161">
        <f t="shared" si="104"/>
        <v>0</v>
      </c>
      <c r="AA226" s="161">
        <f t="shared" si="104"/>
        <v>0</v>
      </c>
      <c r="AB226" s="161">
        <f t="shared" si="104"/>
        <v>0</v>
      </c>
      <c r="AC226" s="161">
        <f t="shared" si="104"/>
        <v>0</v>
      </c>
      <c r="AD226" s="161">
        <f t="shared" si="104"/>
        <v>0</v>
      </c>
      <c r="AE226" s="161">
        <f t="shared" si="104"/>
        <v>0</v>
      </c>
      <c r="AF226" s="174">
        <f t="shared" si="104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v>0</v>
      </c>
      <c r="D227" s="161">
        <v>0</v>
      </c>
      <c r="E227" s="161">
        <v>0</v>
      </c>
      <c r="F227" s="161">
        <f t="shared" si="105"/>
        <v>0</v>
      </c>
      <c r="G227" s="161">
        <f t="shared" si="105"/>
        <v>0</v>
      </c>
      <c r="H227" s="161">
        <f t="shared" si="105"/>
        <v>0</v>
      </c>
      <c r="I227" s="161">
        <f t="shared" si="105"/>
        <v>0</v>
      </c>
      <c r="J227" s="161">
        <f t="shared" si="105"/>
        <v>0</v>
      </c>
      <c r="K227" s="161">
        <f t="shared" si="105"/>
        <v>0</v>
      </c>
      <c r="L227" s="161">
        <f t="shared" si="105"/>
        <v>0</v>
      </c>
      <c r="M227" s="161">
        <f t="shared" si="105"/>
        <v>0</v>
      </c>
      <c r="N227" s="161">
        <f t="shared" si="105"/>
        <v>0</v>
      </c>
      <c r="O227" s="161">
        <f t="shared" si="105"/>
        <v>0</v>
      </c>
      <c r="P227" s="161">
        <f t="shared" si="105"/>
        <v>0</v>
      </c>
      <c r="Q227" s="161">
        <f t="shared" si="105"/>
        <v>0</v>
      </c>
      <c r="R227" s="161">
        <f t="shared" si="105"/>
        <v>0</v>
      </c>
      <c r="S227" s="161">
        <f t="shared" si="104"/>
        <v>0</v>
      </c>
      <c r="T227" s="161">
        <f t="shared" si="104"/>
        <v>0</v>
      </c>
      <c r="U227" s="161">
        <f t="shared" si="104"/>
        <v>0</v>
      </c>
      <c r="V227" s="161">
        <f t="shared" si="104"/>
        <v>0</v>
      </c>
      <c r="W227" s="161">
        <f t="shared" si="104"/>
        <v>0</v>
      </c>
      <c r="X227" s="161">
        <f t="shared" si="104"/>
        <v>0</v>
      </c>
      <c r="Y227" s="161">
        <f t="shared" si="104"/>
        <v>0</v>
      </c>
      <c r="Z227" s="161">
        <f t="shared" si="104"/>
        <v>0</v>
      </c>
      <c r="AA227" s="161">
        <f t="shared" si="104"/>
        <v>0</v>
      </c>
      <c r="AB227" s="161">
        <f t="shared" si="104"/>
        <v>0</v>
      </c>
      <c r="AC227" s="161">
        <f t="shared" si="104"/>
        <v>0</v>
      </c>
      <c r="AD227" s="161">
        <f t="shared" si="104"/>
        <v>0</v>
      </c>
      <c r="AE227" s="161">
        <f t="shared" si="104"/>
        <v>0</v>
      </c>
      <c r="AF227" s="174">
        <f t="shared" si="104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v>0</v>
      </c>
      <c r="D228" s="161">
        <v>0</v>
      </c>
      <c r="E228" s="161">
        <v>0</v>
      </c>
      <c r="F228" s="161">
        <f t="shared" si="105"/>
        <v>0</v>
      </c>
      <c r="G228" s="161">
        <f t="shared" si="105"/>
        <v>0</v>
      </c>
      <c r="H228" s="161">
        <f t="shared" si="105"/>
        <v>0</v>
      </c>
      <c r="I228" s="161">
        <f t="shared" si="105"/>
        <v>0</v>
      </c>
      <c r="J228" s="161">
        <f t="shared" si="105"/>
        <v>0</v>
      </c>
      <c r="K228" s="161">
        <f t="shared" si="105"/>
        <v>0</v>
      </c>
      <c r="L228" s="161">
        <f t="shared" si="105"/>
        <v>0</v>
      </c>
      <c r="M228" s="161">
        <f t="shared" si="105"/>
        <v>0</v>
      </c>
      <c r="N228" s="161">
        <f t="shared" si="105"/>
        <v>0</v>
      </c>
      <c r="O228" s="161">
        <f t="shared" si="105"/>
        <v>0</v>
      </c>
      <c r="P228" s="161">
        <f t="shared" si="105"/>
        <v>0</v>
      </c>
      <c r="Q228" s="161">
        <f t="shared" si="105"/>
        <v>0</v>
      </c>
      <c r="R228" s="161">
        <f t="shared" si="105"/>
        <v>0</v>
      </c>
      <c r="S228" s="161">
        <f t="shared" si="104"/>
        <v>0</v>
      </c>
      <c r="T228" s="161">
        <f t="shared" si="104"/>
        <v>0</v>
      </c>
      <c r="U228" s="161">
        <f t="shared" si="104"/>
        <v>0</v>
      </c>
      <c r="V228" s="161">
        <f t="shared" si="104"/>
        <v>0</v>
      </c>
      <c r="W228" s="161">
        <f t="shared" si="104"/>
        <v>0</v>
      </c>
      <c r="X228" s="161">
        <f t="shared" si="104"/>
        <v>0</v>
      </c>
      <c r="Y228" s="161">
        <f t="shared" si="104"/>
        <v>0</v>
      </c>
      <c r="Z228" s="161">
        <f t="shared" si="104"/>
        <v>0</v>
      </c>
      <c r="AA228" s="161">
        <f t="shared" si="104"/>
        <v>0</v>
      </c>
      <c r="AB228" s="161">
        <f t="shared" si="104"/>
        <v>0</v>
      </c>
      <c r="AC228" s="161">
        <f t="shared" si="104"/>
        <v>0</v>
      </c>
      <c r="AD228" s="161">
        <f t="shared" si="104"/>
        <v>0</v>
      </c>
      <c r="AE228" s="161">
        <f t="shared" si="104"/>
        <v>0</v>
      </c>
      <c r="AF228" s="174">
        <f t="shared" si="104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v>0</v>
      </c>
      <c r="D229" s="161">
        <v>0</v>
      </c>
      <c r="E229" s="161">
        <v>0</v>
      </c>
      <c r="F229" s="161">
        <f t="shared" si="105"/>
        <v>0</v>
      </c>
      <c r="G229" s="161">
        <f t="shared" si="105"/>
        <v>0</v>
      </c>
      <c r="H229" s="161">
        <f t="shared" si="105"/>
        <v>0</v>
      </c>
      <c r="I229" s="161">
        <f t="shared" si="105"/>
        <v>0</v>
      </c>
      <c r="J229" s="161">
        <f t="shared" si="105"/>
        <v>0</v>
      </c>
      <c r="K229" s="161">
        <f t="shared" si="105"/>
        <v>0</v>
      </c>
      <c r="L229" s="161">
        <f t="shared" si="105"/>
        <v>0</v>
      </c>
      <c r="M229" s="161">
        <f t="shared" si="105"/>
        <v>0</v>
      </c>
      <c r="N229" s="161">
        <f t="shared" si="105"/>
        <v>0</v>
      </c>
      <c r="O229" s="161">
        <f t="shared" si="105"/>
        <v>0</v>
      </c>
      <c r="P229" s="161">
        <f t="shared" si="105"/>
        <v>0</v>
      </c>
      <c r="Q229" s="161">
        <f t="shared" si="105"/>
        <v>0</v>
      </c>
      <c r="R229" s="161">
        <f t="shared" si="105"/>
        <v>0</v>
      </c>
      <c r="S229" s="161">
        <f t="shared" si="104"/>
        <v>0</v>
      </c>
      <c r="T229" s="161">
        <f t="shared" si="104"/>
        <v>0</v>
      </c>
      <c r="U229" s="161">
        <f t="shared" si="104"/>
        <v>0</v>
      </c>
      <c r="V229" s="161">
        <f t="shared" si="104"/>
        <v>0</v>
      </c>
      <c r="W229" s="161">
        <f t="shared" si="104"/>
        <v>0</v>
      </c>
      <c r="X229" s="161">
        <f t="shared" si="104"/>
        <v>0</v>
      </c>
      <c r="Y229" s="161">
        <f t="shared" si="104"/>
        <v>0</v>
      </c>
      <c r="Z229" s="161">
        <f t="shared" si="104"/>
        <v>0</v>
      </c>
      <c r="AA229" s="161">
        <f t="shared" si="104"/>
        <v>0</v>
      </c>
      <c r="AB229" s="161">
        <f t="shared" si="104"/>
        <v>0</v>
      </c>
      <c r="AC229" s="161">
        <f t="shared" si="104"/>
        <v>0</v>
      </c>
      <c r="AD229" s="161">
        <f t="shared" si="104"/>
        <v>0</v>
      </c>
      <c r="AE229" s="161">
        <f t="shared" si="104"/>
        <v>0</v>
      </c>
      <c r="AF229" s="174">
        <f t="shared" si="104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v>0</v>
      </c>
      <c r="D230" s="161">
        <v>0</v>
      </c>
      <c r="E230" s="161">
        <v>0</v>
      </c>
      <c r="F230" s="161">
        <f t="shared" si="105"/>
        <v>0</v>
      </c>
      <c r="G230" s="161">
        <f t="shared" si="105"/>
        <v>0</v>
      </c>
      <c r="H230" s="161">
        <f t="shared" si="105"/>
        <v>0</v>
      </c>
      <c r="I230" s="161">
        <f t="shared" si="105"/>
        <v>0</v>
      </c>
      <c r="J230" s="161">
        <f t="shared" si="105"/>
        <v>0</v>
      </c>
      <c r="K230" s="161">
        <f t="shared" si="105"/>
        <v>0</v>
      </c>
      <c r="L230" s="161">
        <f t="shared" si="105"/>
        <v>0</v>
      </c>
      <c r="M230" s="161">
        <f t="shared" si="105"/>
        <v>0</v>
      </c>
      <c r="N230" s="161">
        <f t="shared" si="105"/>
        <v>0</v>
      </c>
      <c r="O230" s="161">
        <f t="shared" si="105"/>
        <v>0</v>
      </c>
      <c r="P230" s="161">
        <f t="shared" si="105"/>
        <v>0</v>
      </c>
      <c r="Q230" s="161">
        <f t="shared" si="105"/>
        <v>0</v>
      </c>
      <c r="R230" s="161">
        <f t="shared" si="105"/>
        <v>0</v>
      </c>
      <c r="S230" s="161">
        <f t="shared" si="104"/>
        <v>0</v>
      </c>
      <c r="T230" s="161">
        <f t="shared" si="104"/>
        <v>0</v>
      </c>
      <c r="U230" s="161">
        <f t="shared" si="104"/>
        <v>0</v>
      </c>
      <c r="V230" s="161">
        <f t="shared" si="104"/>
        <v>0</v>
      </c>
      <c r="W230" s="161">
        <f t="shared" si="104"/>
        <v>0</v>
      </c>
      <c r="X230" s="161">
        <f t="shared" si="104"/>
        <v>0</v>
      </c>
      <c r="Y230" s="161">
        <f t="shared" si="104"/>
        <v>0</v>
      </c>
      <c r="Z230" s="161">
        <f t="shared" si="104"/>
        <v>0</v>
      </c>
      <c r="AA230" s="161">
        <f t="shared" si="104"/>
        <v>0</v>
      </c>
      <c r="AB230" s="161">
        <f t="shared" si="104"/>
        <v>0</v>
      </c>
      <c r="AC230" s="161">
        <f t="shared" si="104"/>
        <v>0</v>
      </c>
      <c r="AD230" s="161">
        <f t="shared" si="104"/>
        <v>0</v>
      </c>
      <c r="AE230" s="161">
        <f t="shared" si="104"/>
        <v>0</v>
      </c>
      <c r="AF230" s="174">
        <f t="shared" si="104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v>0</v>
      </c>
      <c r="D231" s="161">
        <v>0</v>
      </c>
      <c r="E231" s="161">
        <v>0</v>
      </c>
      <c r="F231" s="161">
        <f t="shared" si="105"/>
        <v>0</v>
      </c>
      <c r="G231" s="161">
        <f t="shared" si="105"/>
        <v>0</v>
      </c>
      <c r="H231" s="161">
        <f t="shared" si="105"/>
        <v>0</v>
      </c>
      <c r="I231" s="161">
        <f t="shared" si="105"/>
        <v>0</v>
      </c>
      <c r="J231" s="161">
        <f t="shared" si="105"/>
        <v>0</v>
      </c>
      <c r="K231" s="161">
        <f t="shared" si="105"/>
        <v>0</v>
      </c>
      <c r="L231" s="161">
        <f t="shared" si="105"/>
        <v>0</v>
      </c>
      <c r="M231" s="161">
        <f t="shared" si="105"/>
        <v>0</v>
      </c>
      <c r="N231" s="161">
        <f t="shared" si="105"/>
        <v>0</v>
      </c>
      <c r="O231" s="161">
        <f t="shared" si="105"/>
        <v>0</v>
      </c>
      <c r="P231" s="161">
        <f t="shared" si="105"/>
        <v>0</v>
      </c>
      <c r="Q231" s="161">
        <f t="shared" si="105"/>
        <v>0</v>
      </c>
      <c r="R231" s="161">
        <f t="shared" si="105"/>
        <v>0</v>
      </c>
      <c r="S231" s="161">
        <f t="shared" si="104"/>
        <v>0</v>
      </c>
      <c r="T231" s="161">
        <f t="shared" si="104"/>
        <v>0</v>
      </c>
      <c r="U231" s="161">
        <f t="shared" si="104"/>
        <v>0</v>
      </c>
      <c r="V231" s="161">
        <f t="shared" si="104"/>
        <v>0</v>
      </c>
      <c r="W231" s="161">
        <f t="shared" si="104"/>
        <v>0</v>
      </c>
      <c r="X231" s="161">
        <f t="shared" si="104"/>
        <v>0</v>
      </c>
      <c r="Y231" s="161">
        <f t="shared" si="104"/>
        <v>0</v>
      </c>
      <c r="Z231" s="161">
        <f t="shared" si="104"/>
        <v>0</v>
      </c>
      <c r="AA231" s="161">
        <f t="shared" si="104"/>
        <v>0</v>
      </c>
      <c r="AB231" s="161">
        <f t="shared" si="104"/>
        <v>0</v>
      </c>
      <c r="AC231" s="161">
        <f t="shared" si="104"/>
        <v>0</v>
      </c>
      <c r="AD231" s="161">
        <f t="shared" si="104"/>
        <v>0</v>
      </c>
      <c r="AE231" s="161">
        <f t="shared" si="104"/>
        <v>0</v>
      </c>
      <c r="AF231" s="174">
        <f t="shared" si="104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v>0</v>
      </c>
      <c r="D232" s="161">
        <v>0</v>
      </c>
      <c r="E232" s="161">
        <v>0</v>
      </c>
      <c r="F232" s="161">
        <f t="shared" si="105"/>
        <v>0</v>
      </c>
      <c r="G232" s="161">
        <f t="shared" si="105"/>
        <v>0</v>
      </c>
      <c r="H232" s="161">
        <f t="shared" si="105"/>
        <v>0</v>
      </c>
      <c r="I232" s="161">
        <f t="shared" si="105"/>
        <v>0</v>
      </c>
      <c r="J232" s="161">
        <f t="shared" si="105"/>
        <v>0</v>
      </c>
      <c r="K232" s="161">
        <f t="shared" si="105"/>
        <v>0</v>
      </c>
      <c r="L232" s="161">
        <f t="shared" si="105"/>
        <v>0</v>
      </c>
      <c r="M232" s="161">
        <f t="shared" si="105"/>
        <v>0</v>
      </c>
      <c r="N232" s="161">
        <f t="shared" si="105"/>
        <v>0</v>
      </c>
      <c r="O232" s="161">
        <f t="shared" si="105"/>
        <v>0</v>
      </c>
      <c r="P232" s="161">
        <f t="shared" si="105"/>
        <v>0</v>
      </c>
      <c r="Q232" s="161">
        <f t="shared" si="105"/>
        <v>0</v>
      </c>
      <c r="R232" s="161">
        <f t="shared" ref="R232:AF247" si="106">Q232</f>
        <v>0</v>
      </c>
      <c r="S232" s="161">
        <f t="shared" si="106"/>
        <v>0</v>
      </c>
      <c r="T232" s="161">
        <f t="shared" si="106"/>
        <v>0</v>
      </c>
      <c r="U232" s="161">
        <f t="shared" si="106"/>
        <v>0</v>
      </c>
      <c r="V232" s="161">
        <f t="shared" si="106"/>
        <v>0</v>
      </c>
      <c r="W232" s="161">
        <f t="shared" si="106"/>
        <v>0</v>
      </c>
      <c r="X232" s="161">
        <f t="shared" si="106"/>
        <v>0</v>
      </c>
      <c r="Y232" s="161">
        <f t="shared" si="106"/>
        <v>0</v>
      </c>
      <c r="Z232" s="161">
        <f t="shared" si="106"/>
        <v>0</v>
      </c>
      <c r="AA232" s="161">
        <f t="shared" si="106"/>
        <v>0</v>
      </c>
      <c r="AB232" s="161">
        <f t="shared" si="106"/>
        <v>0</v>
      </c>
      <c r="AC232" s="161">
        <f t="shared" si="106"/>
        <v>0</v>
      </c>
      <c r="AD232" s="161">
        <f t="shared" si="106"/>
        <v>0</v>
      </c>
      <c r="AE232" s="161">
        <f t="shared" si="106"/>
        <v>0</v>
      </c>
      <c r="AF232" s="174">
        <f t="shared" si="106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v>0</v>
      </c>
      <c r="D233" s="161">
        <v>0</v>
      </c>
      <c r="E233" s="161">
        <v>0</v>
      </c>
      <c r="F233" s="161">
        <f t="shared" ref="F233:R248" si="107">E233</f>
        <v>0</v>
      </c>
      <c r="G233" s="161">
        <f t="shared" si="107"/>
        <v>0</v>
      </c>
      <c r="H233" s="161">
        <f t="shared" si="107"/>
        <v>0</v>
      </c>
      <c r="I233" s="161">
        <f t="shared" si="107"/>
        <v>0</v>
      </c>
      <c r="J233" s="161">
        <f t="shared" si="107"/>
        <v>0</v>
      </c>
      <c r="K233" s="161">
        <f t="shared" si="107"/>
        <v>0</v>
      </c>
      <c r="L233" s="161">
        <f t="shared" si="107"/>
        <v>0</v>
      </c>
      <c r="M233" s="161">
        <f t="shared" si="107"/>
        <v>0</v>
      </c>
      <c r="N233" s="161">
        <f t="shared" si="107"/>
        <v>0</v>
      </c>
      <c r="O233" s="161">
        <f t="shared" si="107"/>
        <v>0</v>
      </c>
      <c r="P233" s="161">
        <f t="shared" si="107"/>
        <v>0</v>
      </c>
      <c r="Q233" s="161">
        <f t="shared" si="107"/>
        <v>0</v>
      </c>
      <c r="R233" s="161">
        <f t="shared" si="107"/>
        <v>0</v>
      </c>
      <c r="S233" s="161">
        <f t="shared" si="106"/>
        <v>0</v>
      </c>
      <c r="T233" s="161">
        <f t="shared" si="106"/>
        <v>0</v>
      </c>
      <c r="U233" s="161">
        <f t="shared" si="106"/>
        <v>0</v>
      </c>
      <c r="V233" s="161">
        <f t="shared" si="106"/>
        <v>0</v>
      </c>
      <c r="W233" s="161">
        <f t="shared" si="106"/>
        <v>0</v>
      </c>
      <c r="X233" s="161">
        <f t="shared" si="106"/>
        <v>0</v>
      </c>
      <c r="Y233" s="161">
        <f t="shared" si="106"/>
        <v>0</v>
      </c>
      <c r="Z233" s="161">
        <f t="shared" si="106"/>
        <v>0</v>
      </c>
      <c r="AA233" s="161">
        <f t="shared" si="106"/>
        <v>0</v>
      </c>
      <c r="AB233" s="161">
        <f t="shared" si="106"/>
        <v>0</v>
      </c>
      <c r="AC233" s="161">
        <f t="shared" si="106"/>
        <v>0</v>
      </c>
      <c r="AD233" s="161">
        <f t="shared" si="106"/>
        <v>0</v>
      </c>
      <c r="AE233" s="161">
        <f t="shared" si="106"/>
        <v>0</v>
      </c>
      <c r="AF233" s="174">
        <f t="shared" si="106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v>0</v>
      </c>
      <c r="D234" s="161">
        <v>0</v>
      </c>
      <c r="E234" s="161">
        <v>0</v>
      </c>
      <c r="F234" s="161">
        <f t="shared" si="107"/>
        <v>0</v>
      </c>
      <c r="G234" s="161">
        <f t="shared" si="107"/>
        <v>0</v>
      </c>
      <c r="H234" s="161">
        <f t="shared" si="107"/>
        <v>0</v>
      </c>
      <c r="I234" s="161">
        <f t="shared" si="107"/>
        <v>0</v>
      </c>
      <c r="J234" s="161">
        <f t="shared" si="107"/>
        <v>0</v>
      </c>
      <c r="K234" s="161">
        <f t="shared" si="107"/>
        <v>0</v>
      </c>
      <c r="L234" s="161">
        <f t="shared" si="107"/>
        <v>0</v>
      </c>
      <c r="M234" s="161">
        <f t="shared" si="107"/>
        <v>0</v>
      </c>
      <c r="N234" s="161">
        <f t="shared" si="107"/>
        <v>0</v>
      </c>
      <c r="O234" s="161">
        <f t="shared" si="107"/>
        <v>0</v>
      </c>
      <c r="P234" s="161">
        <f t="shared" si="107"/>
        <v>0</v>
      </c>
      <c r="Q234" s="161">
        <f t="shared" si="107"/>
        <v>0</v>
      </c>
      <c r="R234" s="161">
        <f t="shared" si="107"/>
        <v>0</v>
      </c>
      <c r="S234" s="161">
        <f t="shared" si="106"/>
        <v>0</v>
      </c>
      <c r="T234" s="161">
        <f t="shared" si="106"/>
        <v>0</v>
      </c>
      <c r="U234" s="161">
        <f t="shared" si="106"/>
        <v>0</v>
      </c>
      <c r="V234" s="161">
        <f t="shared" si="106"/>
        <v>0</v>
      </c>
      <c r="W234" s="161">
        <f t="shared" si="106"/>
        <v>0</v>
      </c>
      <c r="X234" s="161">
        <f t="shared" si="106"/>
        <v>0</v>
      </c>
      <c r="Y234" s="161">
        <f t="shared" si="106"/>
        <v>0</v>
      </c>
      <c r="Z234" s="161">
        <f t="shared" si="106"/>
        <v>0</v>
      </c>
      <c r="AA234" s="161">
        <f t="shared" si="106"/>
        <v>0</v>
      </c>
      <c r="AB234" s="161">
        <f t="shared" si="106"/>
        <v>0</v>
      </c>
      <c r="AC234" s="161">
        <f t="shared" si="106"/>
        <v>0</v>
      </c>
      <c r="AD234" s="161">
        <f t="shared" si="106"/>
        <v>0</v>
      </c>
      <c r="AE234" s="161">
        <f t="shared" si="106"/>
        <v>0</v>
      </c>
      <c r="AF234" s="174">
        <f t="shared" si="106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v>0</v>
      </c>
      <c r="D235" s="161">
        <v>0</v>
      </c>
      <c r="E235" s="161">
        <v>0</v>
      </c>
      <c r="F235" s="161">
        <f t="shared" si="107"/>
        <v>0</v>
      </c>
      <c r="G235" s="161">
        <f t="shared" si="107"/>
        <v>0</v>
      </c>
      <c r="H235" s="161">
        <f t="shared" si="107"/>
        <v>0</v>
      </c>
      <c r="I235" s="161">
        <f t="shared" si="107"/>
        <v>0</v>
      </c>
      <c r="J235" s="161">
        <f t="shared" si="107"/>
        <v>0</v>
      </c>
      <c r="K235" s="161">
        <f t="shared" si="107"/>
        <v>0</v>
      </c>
      <c r="L235" s="161">
        <f t="shared" si="107"/>
        <v>0</v>
      </c>
      <c r="M235" s="161">
        <f t="shared" si="107"/>
        <v>0</v>
      </c>
      <c r="N235" s="161">
        <f t="shared" si="107"/>
        <v>0</v>
      </c>
      <c r="O235" s="161">
        <f t="shared" si="107"/>
        <v>0</v>
      </c>
      <c r="P235" s="161">
        <f t="shared" si="107"/>
        <v>0</v>
      </c>
      <c r="Q235" s="161">
        <f t="shared" si="107"/>
        <v>0</v>
      </c>
      <c r="R235" s="161">
        <f t="shared" si="107"/>
        <v>0</v>
      </c>
      <c r="S235" s="161">
        <f t="shared" si="106"/>
        <v>0</v>
      </c>
      <c r="T235" s="161">
        <f t="shared" si="106"/>
        <v>0</v>
      </c>
      <c r="U235" s="161">
        <f t="shared" si="106"/>
        <v>0</v>
      </c>
      <c r="V235" s="161">
        <f t="shared" si="106"/>
        <v>0</v>
      </c>
      <c r="W235" s="161">
        <f t="shared" si="106"/>
        <v>0</v>
      </c>
      <c r="X235" s="161">
        <f t="shared" si="106"/>
        <v>0</v>
      </c>
      <c r="Y235" s="161">
        <f t="shared" si="106"/>
        <v>0</v>
      </c>
      <c r="Z235" s="161">
        <f t="shared" si="106"/>
        <v>0</v>
      </c>
      <c r="AA235" s="161">
        <f t="shared" si="106"/>
        <v>0</v>
      </c>
      <c r="AB235" s="161">
        <f t="shared" si="106"/>
        <v>0</v>
      </c>
      <c r="AC235" s="161">
        <f t="shared" si="106"/>
        <v>0</v>
      </c>
      <c r="AD235" s="161">
        <f t="shared" si="106"/>
        <v>0</v>
      </c>
      <c r="AE235" s="161">
        <f t="shared" si="106"/>
        <v>0</v>
      </c>
      <c r="AF235" s="174">
        <f t="shared" si="106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v>0</v>
      </c>
      <c r="D236" s="161">
        <v>0</v>
      </c>
      <c r="E236" s="161">
        <v>0</v>
      </c>
      <c r="F236" s="161">
        <f t="shared" si="107"/>
        <v>0</v>
      </c>
      <c r="G236" s="161">
        <f t="shared" si="107"/>
        <v>0</v>
      </c>
      <c r="H236" s="161">
        <f t="shared" si="107"/>
        <v>0</v>
      </c>
      <c r="I236" s="161">
        <f t="shared" si="107"/>
        <v>0</v>
      </c>
      <c r="J236" s="161">
        <f t="shared" si="107"/>
        <v>0</v>
      </c>
      <c r="K236" s="161">
        <f t="shared" si="107"/>
        <v>0</v>
      </c>
      <c r="L236" s="161">
        <f t="shared" si="107"/>
        <v>0</v>
      </c>
      <c r="M236" s="161">
        <f t="shared" si="107"/>
        <v>0</v>
      </c>
      <c r="N236" s="161">
        <f t="shared" si="107"/>
        <v>0</v>
      </c>
      <c r="O236" s="161">
        <f t="shared" si="107"/>
        <v>0</v>
      </c>
      <c r="P236" s="161">
        <f t="shared" si="107"/>
        <v>0</v>
      </c>
      <c r="Q236" s="161">
        <f t="shared" si="107"/>
        <v>0</v>
      </c>
      <c r="R236" s="161">
        <f t="shared" si="107"/>
        <v>0</v>
      </c>
      <c r="S236" s="161">
        <f t="shared" si="106"/>
        <v>0</v>
      </c>
      <c r="T236" s="161">
        <f t="shared" si="106"/>
        <v>0</v>
      </c>
      <c r="U236" s="161">
        <f t="shared" si="106"/>
        <v>0</v>
      </c>
      <c r="V236" s="161">
        <f t="shared" si="106"/>
        <v>0</v>
      </c>
      <c r="W236" s="161">
        <f t="shared" si="106"/>
        <v>0</v>
      </c>
      <c r="X236" s="161">
        <f t="shared" si="106"/>
        <v>0</v>
      </c>
      <c r="Y236" s="161">
        <f t="shared" si="106"/>
        <v>0</v>
      </c>
      <c r="Z236" s="161">
        <f t="shared" si="106"/>
        <v>0</v>
      </c>
      <c r="AA236" s="161">
        <f t="shared" si="106"/>
        <v>0</v>
      </c>
      <c r="AB236" s="161">
        <f t="shared" si="106"/>
        <v>0</v>
      </c>
      <c r="AC236" s="161">
        <f t="shared" si="106"/>
        <v>0</v>
      </c>
      <c r="AD236" s="161">
        <f t="shared" si="106"/>
        <v>0</v>
      </c>
      <c r="AE236" s="161">
        <f t="shared" si="106"/>
        <v>0</v>
      </c>
      <c r="AF236" s="174">
        <f t="shared" si="106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v>0</v>
      </c>
      <c r="D237" s="161">
        <v>0</v>
      </c>
      <c r="E237" s="161">
        <v>0</v>
      </c>
      <c r="F237" s="161">
        <f t="shared" si="107"/>
        <v>0</v>
      </c>
      <c r="G237" s="161">
        <f t="shared" si="107"/>
        <v>0</v>
      </c>
      <c r="H237" s="161">
        <f t="shared" si="107"/>
        <v>0</v>
      </c>
      <c r="I237" s="161">
        <f t="shared" si="107"/>
        <v>0</v>
      </c>
      <c r="J237" s="161">
        <f t="shared" si="107"/>
        <v>0</v>
      </c>
      <c r="K237" s="161">
        <f t="shared" si="107"/>
        <v>0</v>
      </c>
      <c r="L237" s="161">
        <f t="shared" si="107"/>
        <v>0</v>
      </c>
      <c r="M237" s="161">
        <f t="shared" si="107"/>
        <v>0</v>
      </c>
      <c r="N237" s="161">
        <f t="shared" si="107"/>
        <v>0</v>
      </c>
      <c r="O237" s="161">
        <f t="shared" si="107"/>
        <v>0</v>
      </c>
      <c r="P237" s="161">
        <f t="shared" si="107"/>
        <v>0</v>
      </c>
      <c r="Q237" s="161">
        <f t="shared" si="107"/>
        <v>0</v>
      </c>
      <c r="R237" s="161">
        <f t="shared" si="107"/>
        <v>0</v>
      </c>
      <c r="S237" s="161">
        <f t="shared" si="106"/>
        <v>0</v>
      </c>
      <c r="T237" s="161">
        <f t="shared" si="106"/>
        <v>0</v>
      </c>
      <c r="U237" s="161">
        <f t="shared" si="106"/>
        <v>0</v>
      </c>
      <c r="V237" s="161">
        <f t="shared" si="106"/>
        <v>0</v>
      </c>
      <c r="W237" s="161">
        <f t="shared" si="106"/>
        <v>0</v>
      </c>
      <c r="X237" s="161">
        <f t="shared" si="106"/>
        <v>0</v>
      </c>
      <c r="Y237" s="161">
        <f t="shared" si="106"/>
        <v>0</v>
      </c>
      <c r="Z237" s="161">
        <f t="shared" si="106"/>
        <v>0</v>
      </c>
      <c r="AA237" s="161">
        <f t="shared" si="106"/>
        <v>0</v>
      </c>
      <c r="AB237" s="161">
        <f t="shared" si="106"/>
        <v>0</v>
      </c>
      <c r="AC237" s="161">
        <f t="shared" si="106"/>
        <v>0</v>
      </c>
      <c r="AD237" s="161">
        <f t="shared" si="106"/>
        <v>0</v>
      </c>
      <c r="AE237" s="161">
        <f t="shared" si="106"/>
        <v>0</v>
      </c>
      <c r="AF237" s="174">
        <f t="shared" si="106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v>0</v>
      </c>
      <c r="D238" s="161">
        <v>0</v>
      </c>
      <c r="E238" s="161">
        <v>0</v>
      </c>
      <c r="F238" s="161">
        <f t="shared" si="107"/>
        <v>0</v>
      </c>
      <c r="G238" s="161">
        <f t="shared" si="107"/>
        <v>0</v>
      </c>
      <c r="H238" s="161">
        <f t="shared" si="107"/>
        <v>0</v>
      </c>
      <c r="I238" s="161">
        <f t="shared" si="107"/>
        <v>0</v>
      </c>
      <c r="J238" s="161">
        <f t="shared" si="107"/>
        <v>0</v>
      </c>
      <c r="K238" s="161">
        <f t="shared" si="107"/>
        <v>0</v>
      </c>
      <c r="L238" s="161">
        <f t="shared" si="107"/>
        <v>0</v>
      </c>
      <c r="M238" s="161">
        <f t="shared" si="107"/>
        <v>0</v>
      </c>
      <c r="N238" s="161">
        <f t="shared" si="107"/>
        <v>0</v>
      </c>
      <c r="O238" s="161">
        <f t="shared" si="107"/>
        <v>0</v>
      </c>
      <c r="P238" s="161">
        <f t="shared" si="107"/>
        <v>0</v>
      </c>
      <c r="Q238" s="161">
        <f t="shared" si="107"/>
        <v>0</v>
      </c>
      <c r="R238" s="161">
        <f t="shared" si="107"/>
        <v>0</v>
      </c>
      <c r="S238" s="161">
        <f t="shared" si="106"/>
        <v>0</v>
      </c>
      <c r="T238" s="161">
        <f t="shared" si="106"/>
        <v>0</v>
      </c>
      <c r="U238" s="161">
        <f t="shared" si="106"/>
        <v>0</v>
      </c>
      <c r="V238" s="161">
        <f t="shared" si="106"/>
        <v>0</v>
      </c>
      <c r="W238" s="161">
        <f t="shared" si="106"/>
        <v>0</v>
      </c>
      <c r="X238" s="161">
        <f t="shared" si="106"/>
        <v>0</v>
      </c>
      <c r="Y238" s="161">
        <f t="shared" si="106"/>
        <v>0</v>
      </c>
      <c r="Z238" s="161">
        <f t="shared" si="106"/>
        <v>0</v>
      </c>
      <c r="AA238" s="161">
        <f t="shared" si="106"/>
        <v>0</v>
      </c>
      <c r="AB238" s="161">
        <f t="shared" si="106"/>
        <v>0</v>
      </c>
      <c r="AC238" s="161">
        <f t="shared" si="106"/>
        <v>0</v>
      </c>
      <c r="AD238" s="161">
        <f t="shared" si="106"/>
        <v>0</v>
      </c>
      <c r="AE238" s="161">
        <f t="shared" si="106"/>
        <v>0</v>
      </c>
      <c r="AF238" s="174">
        <f t="shared" si="106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v>0</v>
      </c>
      <c r="D239" s="161">
        <v>0</v>
      </c>
      <c r="E239" s="161">
        <v>0</v>
      </c>
      <c r="F239" s="161">
        <f t="shared" si="107"/>
        <v>0</v>
      </c>
      <c r="G239" s="161">
        <f t="shared" si="107"/>
        <v>0</v>
      </c>
      <c r="H239" s="161">
        <f t="shared" si="107"/>
        <v>0</v>
      </c>
      <c r="I239" s="161">
        <f t="shared" si="107"/>
        <v>0</v>
      </c>
      <c r="J239" s="161">
        <f t="shared" si="107"/>
        <v>0</v>
      </c>
      <c r="K239" s="161">
        <f t="shared" si="107"/>
        <v>0</v>
      </c>
      <c r="L239" s="161">
        <f t="shared" si="107"/>
        <v>0</v>
      </c>
      <c r="M239" s="161">
        <f t="shared" si="107"/>
        <v>0</v>
      </c>
      <c r="N239" s="161">
        <f t="shared" si="107"/>
        <v>0</v>
      </c>
      <c r="O239" s="161">
        <f t="shared" si="107"/>
        <v>0</v>
      </c>
      <c r="P239" s="161">
        <f t="shared" si="107"/>
        <v>0</v>
      </c>
      <c r="Q239" s="161">
        <f t="shared" si="107"/>
        <v>0</v>
      </c>
      <c r="R239" s="161">
        <f t="shared" si="107"/>
        <v>0</v>
      </c>
      <c r="S239" s="161">
        <f t="shared" si="106"/>
        <v>0</v>
      </c>
      <c r="T239" s="161">
        <f t="shared" si="106"/>
        <v>0</v>
      </c>
      <c r="U239" s="161">
        <f t="shared" si="106"/>
        <v>0</v>
      </c>
      <c r="V239" s="161">
        <f t="shared" si="106"/>
        <v>0</v>
      </c>
      <c r="W239" s="161">
        <f t="shared" si="106"/>
        <v>0</v>
      </c>
      <c r="X239" s="161">
        <f t="shared" si="106"/>
        <v>0</v>
      </c>
      <c r="Y239" s="161">
        <f t="shared" si="106"/>
        <v>0</v>
      </c>
      <c r="Z239" s="161">
        <f t="shared" si="106"/>
        <v>0</v>
      </c>
      <c r="AA239" s="161">
        <f t="shared" si="106"/>
        <v>0</v>
      </c>
      <c r="AB239" s="161">
        <f t="shared" si="106"/>
        <v>0</v>
      </c>
      <c r="AC239" s="161">
        <f t="shared" si="106"/>
        <v>0</v>
      </c>
      <c r="AD239" s="161">
        <f t="shared" si="106"/>
        <v>0</v>
      </c>
      <c r="AE239" s="161">
        <f t="shared" si="106"/>
        <v>0</v>
      </c>
      <c r="AF239" s="174">
        <f t="shared" si="106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v>0</v>
      </c>
      <c r="D240" s="161">
        <v>0</v>
      </c>
      <c r="E240" s="161">
        <v>0</v>
      </c>
      <c r="F240" s="161">
        <f t="shared" si="107"/>
        <v>0</v>
      </c>
      <c r="G240" s="161">
        <f t="shared" si="107"/>
        <v>0</v>
      </c>
      <c r="H240" s="161">
        <f t="shared" si="107"/>
        <v>0</v>
      </c>
      <c r="I240" s="161">
        <f t="shared" si="107"/>
        <v>0</v>
      </c>
      <c r="J240" s="161">
        <f t="shared" si="107"/>
        <v>0</v>
      </c>
      <c r="K240" s="161">
        <f t="shared" si="107"/>
        <v>0</v>
      </c>
      <c r="L240" s="161">
        <f t="shared" si="107"/>
        <v>0</v>
      </c>
      <c r="M240" s="161">
        <f t="shared" si="107"/>
        <v>0</v>
      </c>
      <c r="N240" s="161">
        <f t="shared" si="107"/>
        <v>0</v>
      </c>
      <c r="O240" s="161">
        <f t="shared" si="107"/>
        <v>0</v>
      </c>
      <c r="P240" s="161">
        <f t="shared" si="107"/>
        <v>0</v>
      </c>
      <c r="Q240" s="161">
        <f t="shared" si="107"/>
        <v>0</v>
      </c>
      <c r="R240" s="161">
        <f t="shared" si="107"/>
        <v>0</v>
      </c>
      <c r="S240" s="161">
        <f t="shared" si="106"/>
        <v>0</v>
      </c>
      <c r="T240" s="161">
        <f t="shared" si="106"/>
        <v>0</v>
      </c>
      <c r="U240" s="161">
        <f t="shared" si="106"/>
        <v>0</v>
      </c>
      <c r="V240" s="161">
        <f t="shared" si="106"/>
        <v>0</v>
      </c>
      <c r="W240" s="161">
        <f t="shared" si="106"/>
        <v>0</v>
      </c>
      <c r="X240" s="161">
        <f t="shared" si="106"/>
        <v>0</v>
      </c>
      <c r="Y240" s="161">
        <f t="shared" si="106"/>
        <v>0</v>
      </c>
      <c r="Z240" s="161">
        <f t="shared" si="106"/>
        <v>0</v>
      </c>
      <c r="AA240" s="161">
        <f t="shared" si="106"/>
        <v>0</v>
      </c>
      <c r="AB240" s="161">
        <f t="shared" si="106"/>
        <v>0</v>
      </c>
      <c r="AC240" s="161">
        <f t="shared" si="106"/>
        <v>0</v>
      </c>
      <c r="AD240" s="161">
        <f t="shared" si="106"/>
        <v>0</v>
      </c>
      <c r="AE240" s="161">
        <f t="shared" si="106"/>
        <v>0</v>
      </c>
      <c r="AF240" s="174">
        <f t="shared" si="106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v>0</v>
      </c>
      <c r="D241" s="161">
        <v>0</v>
      </c>
      <c r="E241" s="161">
        <v>0</v>
      </c>
      <c r="F241" s="161">
        <f t="shared" si="107"/>
        <v>0</v>
      </c>
      <c r="G241" s="161">
        <f t="shared" si="107"/>
        <v>0</v>
      </c>
      <c r="H241" s="161">
        <f t="shared" si="107"/>
        <v>0</v>
      </c>
      <c r="I241" s="161">
        <f t="shared" si="107"/>
        <v>0</v>
      </c>
      <c r="J241" s="161">
        <f t="shared" si="107"/>
        <v>0</v>
      </c>
      <c r="K241" s="161">
        <f t="shared" si="107"/>
        <v>0</v>
      </c>
      <c r="L241" s="161">
        <f t="shared" si="107"/>
        <v>0</v>
      </c>
      <c r="M241" s="161">
        <f t="shared" si="107"/>
        <v>0</v>
      </c>
      <c r="N241" s="161">
        <f t="shared" si="107"/>
        <v>0</v>
      </c>
      <c r="O241" s="161">
        <f t="shared" si="107"/>
        <v>0</v>
      </c>
      <c r="P241" s="161">
        <f t="shared" si="107"/>
        <v>0</v>
      </c>
      <c r="Q241" s="161">
        <f t="shared" si="107"/>
        <v>0</v>
      </c>
      <c r="R241" s="161">
        <f t="shared" si="107"/>
        <v>0</v>
      </c>
      <c r="S241" s="161">
        <f t="shared" si="106"/>
        <v>0</v>
      </c>
      <c r="T241" s="161">
        <f t="shared" si="106"/>
        <v>0</v>
      </c>
      <c r="U241" s="161">
        <f t="shared" si="106"/>
        <v>0</v>
      </c>
      <c r="V241" s="161">
        <f t="shared" si="106"/>
        <v>0</v>
      </c>
      <c r="W241" s="161">
        <f t="shared" si="106"/>
        <v>0</v>
      </c>
      <c r="X241" s="161">
        <f t="shared" si="106"/>
        <v>0</v>
      </c>
      <c r="Y241" s="161">
        <f t="shared" si="106"/>
        <v>0</v>
      </c>
      <c r="Z241" s="161">
        <f t="shared" si="106"/>
        <v>0</v>
      </c>
      <c r="AA241" s="161">
        <f t="shared" si="106"/>
        <v>0</v>
      </c>
      <c r="AB241" s="161">
        <f t="shared" si="106"/>
        <v>0</v>
      </c>
      <c r="AC241" s="161">
        <f t="shared" si="106"/>
        <v>0</v>
      </c>
      <c r="AD241" s="161">
        <f t="shared" si="106"/>
        <v>0</v>
      </c>
      <c r="AE241" s="161">
        <f t="shared" si="106"/>
        <v>0</v>
      </c>
      <c r="AF241" s="174">
        <f t="shared" si="106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v>0</v>
      </c>
      <c r="D242" s="161">
        <v>0</v>
      </c>
      <c r="E242" s="161">
        <v>0</v>
      </c>
      <c r="F242" s="161">
        <f t="shared" si="107"/>
        <v>0</v>
      </c>
      <c r="G242" s="161">
        <f t="shared" si="107"/>
        <v>0</v>
      </c>
      <c r="H242" s="161">
        <f t="shared" si="107"/>
        <v>0</v>
      </c>
      <c r="I242" s="161">
        <f t="shared" si="107"/>
        <v>0</v>
      </c>
      <c r="J242" s="161">
        <f t="shared" si="107"/>
        <v>0</v>
      </c>
      <c r="K242" s="161">
        <f t="shared" si="107"/>
        <v>0</v>
      </c>
      <c r="L242" s="161">
        <f t="shared" si="107"/>
        <v>0</v>
      </c>
      <c r="M242" s="161">
        <f t="shared" si="107"/>
        <v>0</v>
      </c>
      <c r="N242" s="161">
        <f t="shared" si="107"/>
        <v>0</v>
      </c>
      <c r="O242" s="161">
        <f t="shared" si="107"/>
        <v>0</v>
      </c>
      <c r="P242" s="161">
        <f t="shared" si="107"/>
        <v>0</v>
      </c>
      <c r="Q242" s="161">
        <f t="shared" si="107"/>
        <v>0</v>
      </c>
      <c r="R242" s="161">
        <f t="shared" si="107"/>
        <v>0</v>
      </c>
      <c r="S242" s="161">
        <f t="shared" si="106"/>
        <v>0</v>
      </c>
      <c r="T242" s="161">
        <f t="shared" si="106"/>
        <v>0</v>
      </c>
      <c r="U242" s="161">
        <f t="shared" si="106"/>
        <v>0</v>
      </c>
      <c r="V242" s="161">
        <f t="shared" si="106"/>
        <v>0</v>
      </c>
      <c r="W242" s="161">
        <f t="shared" si="106"/>
        <v>0</v>
      </c>
      <c r="X242" s="161">
        <f t="shared" si="106"/>
        <v>0</v>
      </c>
      <c r="Y242" s="161">
        <f t="shared" si="106"/>
        <v>0</v>
      </c>
      <c r="Z242" s="161">
        <f t="shared" si="106"/>
        <v>0</v>
      </c>
      <c r="AA242" s="161">
        <f t="shared" si="106"/>
        <v>0</v>
      </c>
      <c r="AB242" s="161">
        <f t="shared" si="106"/>
        <v>0</v>
      </c>
      <c r="AC242" s="161">
        <f t="shared" si="106"/>
        <v>0</v>
      </c>
      <c r="AD242" s="161">
        <f t="shared" si="106"/>
        <v>0</v>
      </c>
      <c r="AE242" s="161">
        <f t="shared" si="106"/>
        <v>0</v>
      </c>
      <c r="AF242" s="174">
        <f t="shared" si="106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v>0</v>
      </c>
      <c r="D243" s="161">
        <v>0</v>
      </c>
      <c r="E243" s="161">
        <v>0</v>
      </c>
      <c r="F243" s="161">
        <f t="shared" si="107"/>
        <v>0</v>
      </c>
      <c r="G243" s="161">
        <f t="shared" si="107"/>
        <v>0</v>
      </c>
      <c r="H243" s="161">
        <f t="shared" si="107"/>
        <v>0</v>
      </c>
      <c r="I243" s="161">
        <f t="shared" si="107"/>
        <v>0</v>
      </c>
      <c r="J243" s="161">
        <f t="shared" si="107"/>
        <v>0</v>
      </c>
      <c r="K243" s="161">
        <f t="shared" si="107"/>
        <v>0</v>
      </c>
      <c r="L243" s="161">
        <f t="shared" si="107"/>
        <v>0</v>
      </c>
      <c r="M243" s="161">
        <f t="shared" si="107"/>
        <v>0</v>
      </c>
      <c r="N243" s="161">
        <f t="shared" si="107"/>
        <v>0</v>
      </c>
      <c r="O243" s="161">
        <f t="shared" si="107"/>
        <v>0</v>
      </c>
      <c r="P243" s="161">
        <f t="shared" si="107"/>
        <v>0</v>
      </c>
      <c r="Q243" s="161">
        <f t="shared" si="107"/>
        <v>0</v>
      </c>
      <c r="R243" s="161">
        <f t="shared" si="107"/>
        <v>0</v>
      </c>
      <c r="S243" s="161">
        <f t="shared" si="106"/>
        <v>0</v>
      </c>
      <c r="T243" s="161">
        <f t="shared" si="106"/>
        <v>0</v>
      </c>
      <c r="U243" s="161">
        <f t="shared" si="106"/>
        <v>0</v>
      </c>
      <c r="V243" s="161">
        <f t="shared" si="106"/>
        <v>0</v>
      </c>
      <c r="W243" s="161">
        <f t="shared" si="106"/>
        <v>0</v>
      </c>
      <c r="X243" s="161">
        <f t="shared" si="106"/>
        <v>0</v>
      </c>
      <c r="Y243" s="161">
        <f t="shared" si="106"/>
        <v>0</v>
      </c>
      <c r="Z243" s="161">
        <f t="shared" si="106"/>
        <v>0</v>
      </c>
      <c r="AA243" s="161">
        <f t="shared" si="106"/>
        <v>0</v>
      </c>
      <c r="AB243" s="161">
        <f t="shared" si="106"/>
        <v>0</v>
      </c>
      <c r="AC243" s="161">
        <f t="shared" si="106"/>
        <v>0</v>
      </c>
      <c r="AD243" s="161">
        <f t="shared" si="106"/>
        <v>0</v>
      </c>
      <c r="AE243" s="161">
        <f t="shared" si="106"/>
        <v>0</v>
      </c>
      <c r="AF243" s="174">
        <f t="shared" si="106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v>0</v>
      </c>
      <c r="D244" s="161">
        <v>0</v>
      </c>
      <c r="E244" s="161">
        <v>0</v>
      </c>
      <c r="F244" s="161">
        <f t="shared" si="107"/>
        <v>0</v>
      </c>
      <c r="G244" s="161">
        <f t="shared" si="107"/>
        <v>0</v>
      </c>
      <c r="H244" s="161">
        <f t="shared" si="107"/>
        <v>0</v>
      </c>
      <c r="I244" s="161">
        <f t="shared" si="107"/>
        <v>0</v>
      </c>
      <c r="J244" s="161">
        <f t="shared" si="107"/>
        <v>0</v>
      </c>
      <c r="K244" s="161">
        <f t="shared" si="107"/>
        <v>0</v>
      </c>
      <c r="L244" s="161">
        <f t="shared" si="107"/>
        <v>0</v>
      </c>
      <c r="M244" s="161">
        <f t="shared" si="107"/>
        <v>0</v>
      </c>
      <c r="N244" s="161">
        <f t="shared" si="107"/>
        <v>0</v>
      </c>
      <c r="O244" s="161">
        <f t="shared" si="107"/>
        <v>0</v>
      </c>
      <c r="P244" s="161">
        <f t="shared" si="107"/>
        <v>0</v>
      </c>
      <c r="Q244" s="161">
        <f t="shared" si="107"/>
        <v>0</v>
      </c>
      <c r="R244" s="161">
        <f t="shared" si="107"/>
        <v>0</v>
      </c>
      <c r="S244" s="161">
        <f t="shared" si="106"/>
        <v>0</v>
      </c>
      <c r="T244" s="161">
        <f t="shared" si="106"/>
        <v>0</v>
      </c>
      <c r="U244" s="161">
        <f t="shared" si="106"/>
        <v>0</v>
      </c>
      <c r="V244" s="161">
        <f t="shared" si="106"/>
        <v>0</v>
      </c>
      <c r="W244" s="161">
        <f t="shared" si="106"/>
        <v>0</v>
      </c>
      <c r="X244" s="161">
        <f t="shared" si="106"/>
        <v>0</v>
      </c>
      <c r="Y244" s="161">
        <f t="shared" si="106"/>
        <v>0</v>
      </c>
      <c r="Z244" s="161">
        <f t="shared" si="106"/>
        <v>0</v>
      </c>
      <c r="AA244" s="161">
        <f t="shared" si="106"/>
        <v>0</v>
      </c>
      <c r="AB244" s="161">
        <f t="shared" si="106"/>
        <v>0</v>
      </c>
      <c r="AC244" s="161">
        <f t="shared" si="106"/>
        <v>0</v>
      </c>
      <c r="AD244" s="161">
        <f t="shared" si="106"/>
        <v>0</v>
      </c>
      <c r="AE244" s="161">
        <f t="shared" si="106"/>
        <v>0</v>
      </c>
      <c r="AF244" s="174">
        <f t="shared" si="106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v>0</v>
      </c>
      <c r="D245" s="161">
        <v>0</v>
      </c>
      <c r="E245" s="161">
        <v>0</v>
      </c>
      <c r="F245" s="161">
        <f t="shared" si="107"/>
        <v>0</v>
      </c>
      <c r="G245" s="161">
        <f t="shared" si="107"/>
        <v>0</v>
      </c>
      <c r="H245" s="161">
        <f t="shared" si="107"/>
        <v>0</v>
      </c>
      <c r="I245" s="161">
        <f t="shared" si="107"/>
        <v>0</v>
      </c>
      <c r="J245" s="161">
        <f t="shared" si="107"/>
        <v>0</v>
      </c>
      <c r="K245" s="161">
        <f t="shared" si="107"/>
        <v>0</v>
      </c>
      <c r="L245" s="161">
        <f t="shared" si="107"/>
        <v>0</v>
      </c>
      <c r="M245" s="161">
        <f t="shared" si="107"/>
        <v>0</v>
      </c>
      <c r="N245" s="161">
        <f t="shared" si="107"/>
        <v>0</v>
      </c>
      <c r="O245" s="161">
        <f t="shared" si="107"/>
        <v>0</v>
      </c>
      <c r="P245" s="161">
        <f t="shared" si="107"/>
        <v>0</v>
      </c>
      <c r="Q245" s="161">
        <f t="shared" si="107"/>
        <v>0</v>
      </c>
      <c r="R245" s="161">
        <f t="shared" si="107"/>
        <v>0</v>
      </c>
      <c r="S245" s="161">
        <f t="shared" si="106"/>
        <v>0</v>
      </c>
      <c r="T245" s="161">
        <f t="shared" si="106"/>
        <v>0</v>
      </c>
      <c r="U245" s="161">
        <f t="shared" si="106"/>
        <v>0</v>
      </c>
      <c r="V245" s="161">
        <f t="shared" si="106"/>
        <v>0</v>
      </c>
      <c r="W245" s="161">
        <f t="shared" si="106"/>
        <v>0</v>
      </c>
      <c r="X245" s="161">
        <f t="shared" si="106"/>
        <v>0</v>
      </c>
      <c r="Y245" s="161">
        <f t="shared" si="106"/>
        <v>0</v>
      </c>
      <c r="Z245" s="161">
        <f t="shared" si="106"/>
        <v>0</v>
      </c>
      <c r="AA245" s="161">
        <f t="shared" si="106"/>
        <v>0</v>
      </c>
      <c r="AB245" s="161">
        <f t="shared" si="106"/>
        <v>0</v>
      </c>
      <c r="AC245" s="161">
        <f t="shared" si="106"/>
        <v>0</v>
      </c>
      <c r="AD245" s="161">
        <f t="shared" si="106"/>
        <v>0</v>
      </c>
      <c r="AE245" s="161">
        <f t="shared" si="106"/>
        <v>0</v>
      </c>
      <c r="AF245" s="174">
        <f t="shared" si="106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v>0</v>
      </c>
      <c r="D246" s="161">
        <v>0</v>
      </c>
      <c r="E246" s="161">
        <v>0</v>
      </c>
      <c r="F246" s="161">
        <f t="shared" si="107"/>
        <v>0</v>
      </c>
      <c r="G246" s="161">
        <f t="shared" si="107"/>
        <v>0</v>
      </c>
      <c r="H246" s="161">
        <f t="shared" si="107"/>
        <v>0</v>
      </c>
      <c r="I246" s="161">
        <f t="shared" si="107"/>
        <v>0</v>
      </c>
      <c r="J246" s="161">
        <f t="shared" si="107"/>
        <v>0</v>
      </c>
      <c r="K246" s="161">
        <f t="shared" si="107"/>
        <v>0</v>
      </c>
      <c r="L246" s="161">
        <f t="shared" si="107"/>
        <v>0</v>
      </c>
      <c r="M246" s="161">
        <f t="shared" si="107"/>
        <v>0</v>
      </c>
      <c r="N246" s="161">
        <f t="shared" si="107"/>
        <v>0</v>
      </c>
      <c r="O246" s="161">
        <f t="shared" si="107"/>
        <v>0</v>
      </c>
      <c r="P246" s="161">
        <f t="shared" si="107"/>
        <v>0</v>
      </c>
      <c r="Q246" s="161">
        <f t="shared" si="107"/>
        <v>0</v>
      </c>
      <c r="R246" s="161">
        <f t="shared" si="107"/>
        <v>0</v>
      </c>
      <c r="S246" s="161">
        <f t="shared" si="106"/>
        <v>0</v>
      </c>
      <c r="T246" s="161">
        <f t="shared" si="106"/>
        <v>0</v>
      </c>
      <c r="U246" s="161">
        <f t="shared" si="106"/>
        <v>0</v>
      </c>
      <c r="V246" s="161">
        <f t="shared" si="106"/>
        <v>0</v>
      </c>
      <c r="W246" s="161">
        <f t="shared" si="106"/>
        <v>0</v>
      </c>
      <c r="X246" s="161">
        <f t="shared" si="106"/>
        <v>0</v>
      </c>
      <c r="Y246" s="161">
        <f t="shared" si="106"/>
        <v>0</v>
      </c>
      <c r="Z246" s="161">
        <f t="shared" si="106"/>
        <v>0</v>
      </c>
      <c r="AA246" s="161">
        <f t="shared" si="106"/>
        <v>0</v>
      </c>
      <c r="AB246" s="161">
        <f t="shared" si="106"/>
        <v>0</v>
      </c>
      <c r="AC246" s="161">
        <f t="shared" si="106"/>
        <v>0</v>
      </c>
      <c r="AD246" s="161">
        <f t="shared" si="106"/>
        <v>0</v>
      </c>
      <c r="AE246" s="161">
        <f t="shared" si="106"/>
        <v>0</v>
      </c>
      <c r="AF246" s="174">
        <f t="shared" si="106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v>0</v>
      </c>
      <c r="D247" s="161">
        <v>0</v>
      </c>
      <c r="E247" s="161">
        <v>0</v>
      </c>
      <c r="F247" s="161">
        <f t="shared" si="107"/>
        <v>0</v>
      </c>
      <c r="G247" s="161">
        <f t="shared" si="107"/>
        <v>0</v>
      </c>
      <c r="H247" s="161">
        <f t="shared" si="107"/>
        <v>0</v>
      </c>
      <c r="I247" s="161">
        <f t="shared" si="107"/>
        <v>0</v>
      </c>
      <c r="J247" s="161">
        <f t="shared" si="107"/>
        <v>0</v>
      </c>
      <c r="K247" s="161">
        <f t="shared" si="107"/>
        <v>0</v>
      </c>
      <c r="L247" s="161">
        <f t="shared" si="107"/>
        <v>0</v>
      </c>
      <c r="M247" s="161">
        <f t="shared" si="107"/>
        <v>0</v>
      </c>
      <c r="N247" s="161">
        <f t="shared" si="107"/>
        <v>0</v>
      </c>
      <c r="O247" s="161">
        <f t="shared" si="107"/>
        <v>0</v>
      </c>
      <c r="P247" s="161">
        <f t="shared" si="107"/>
        <v>0</v>
      </c>
      <c r="Q247" s="161">
        <f t="shared" si="107"/>
        <v>0</v>
      </c>
      <c r="R247" s="161">
        <f t="shared" si="107"/>
        <v>0</v>
      </c>
      <c r="S247" s="161">
        <f t="shared" si="106"/>
        <v>0</v>
      </c>
      <c r="T247" s="161">
        <f t="shared" si="106"/>
        <v>0</v>
      </c>
      <c r="U247" s="161">
        <f t="shared" si="106"/>
        <v>0</v>
      </c>
      <c r="V247" s="161">
        <f t="shared" si="106"/>
        <v>0</v>
      </c>
      <c r="W247" s="161">
        <f t="shared" si="106"/>
        <v>0</v>
      </c>
      <c r="X247" s="161">
        <f t="shared" si="106"/>
        <v>0</v>
      </c>
      <c r="Y247" s="161">
        <f t="shared" si="106"/>
        <v>0</v>
      </c>
      <c r="Z247" s="161">
        <f t="shared" si="106"/>
        <v>0</v>
      </c>
      <c r="AA247" s="161">
        <f t="shared" si="106"/>
        <v>0</v>
      </c>
      <c r="AB247" s="161">
        <f t="shared" si="106"/>
        <v>0</v>
      </c>
      <c r="AC247" s="161">
        <f t="shared" si="106"/>
        <v>0</v>
      </c>
      <c r="AD247" s="161">
        <f t="shared" si="106"/>
        <v>0</v>
      </c>
      <c r="AE247" s="161">
        <f t="shared" si="106"/>
        <v>0</v>
      </c>
      <c r="AF247" s="174">
        <f t="shared" si="106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v>0</v>
      </c>
      <c r="D248" s="161">
        <v>0</v>
      </c>
      <c r="E248" s="161">
        <v>0</v>
      </c>
      <c r="F248" s="161">
        <f t="shared" si="107"/>
        <v>0</v>
      </c>
      <c r="G248" s="161">
        <f t="shared" si="107"/>
        <v>0</v>
      </c>
      <c r="H248" s="161">
        <f t="shared" si="107"/>
        <v>0</v>
      </c>
      <c r="I248" s="161">
        <f t="shared" si="107"/>
        <v>0</v>
      </c>
      <c r="J248" s="161">
        <f t="shared" si="107"/>
        <v>0</v>
      </c>
      <c r="K248" s="161">
        <f t="shared" si="107"/>
        <v>0</v>
      </c>
      <c r="L248" s="161">
        <f t="shared" si="107"/>
        <v>0</v>
      </c>
      <c r="M248" s="161">
        <f t="shared" si="107"/>
        <v>0</v>
      </c>
      <c r="N248" s="161">
        <f t="shared" si="107"/>
        <v>0</v>
      </c>
      <c r="O248" s="161">
        <f t="shared" si="107"/>
        <v>0</v>
      </c>
      <c r="P248" s="161">
        <f t="shared" si="107"/>
        <v>0</v>
      </c>
      <c r="Q248" s="161">
        <f t="shared" si="107"/>
        <v>0</v>
      </c>
      <c r="R248" s="161">
        <f t="shared" ref="R248:AF263" si="108">Q248</f>
        <v>0</v>
      </c>
      <c r="S248" s="161">
        <f t="shared" si="108"/>
        <v>0</v>
      </c>
      <c r="T248" s="161">
        <f t="shared" si="108"/>
        <v>0</v>
      </c>
      <c r="U248" s="161">
        <f t="shared" si="108"/>
        <v>0</v>
      </c>
      <c r="V248" s="161">
        <f t="shared" si="108"/>
        <v>0</v>
      </c>
      <c r="W248" s="161">
        <f t="shared" si="108"/>
        <v>0</v>
      </c>
      <c r="X248" s="161">
        <f t="shared" si="108"/>
        <v>0</v>
      </c>
      <c r="Y248" s="161">
        <f t="shared" si="108"/>
        <v>0</v>
      </c>
      <c r="Z248" s="161">
        <f t="shared" si="108"/>
        <v>0</v>
      </c>
      <c r="AA248" s="161">
        <f t="shared" si="108"/>
        <v>0</v>
      </c>
      <c r="AB248" s="161">
        <f t="shared" si="108"/>
        <v>0</v>
      </c>
      <c r="AC248" s="161">
        <f t="shared" si="108"/>
        <v>0</v>
      </c>
      <c r="AD248" s="161">
        <f t="shared" si="108"/>
        <v>0</v>
      </c>
      <c r="AE248" s="161">
        <f t="shared" si="108"/>
        <v>0</v>
      </c>
      <c r="AF248" s="174">
        <f t="shared" si="108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v>0</v>
      </c>
      <c r="D249" s="161">
        <v>0</v>
      </c>
      <c r="E249" s="161">
        <v>0</v>
      </c>
      <c r="F249" s="161">
        <f t="shared" ref="F249:R264" si="109">E249</f>
        <v>0</v>
      </c>
      <c r="G249" s="161">
        <f t="shared" si="109"/>
        <v>0</v>
      </c>
      <c r="H249" s="161">
        <f t="shared" si="109"/>
        <v>0</v>
      </c>
      <c r="I249" s="161">
        <f t="shared" si="109"/>
        <v>0</v>
      </c>
      <c r="J249" s="161">
        <f t="shared" si="109"/>
        <v>0</v>
      </c>
      <c r="K249" s="161">
        <f t="shared" si="109"/>
        <v>0</v>
      </c>
      <c r="L249" s="161">
        <f t="shared" si="109"/>
        <v>0</v>
      </c>
      <c r="M249" s="161">
        <f t="shared" si="109"/>
        <v>0</v>
      </c>
      <c r="N249" s="161">
        <f t="shared" si="109"/>
        <v>0</v>
      </c>
      <c r="O249" s="161">
        <f t="shared" si="109"/>
        <v>0</v>
      </c>
      <c r="P249" s="161">
        <f t="shared" si="109"/>
        <v>0</v>
      </c>
      <c r="Q249" s="161">
        <f t="shared" si="109"/>
        <v>0</v>
      </c>
      <c r="R249" s="161">
        <f t="shared" si="108"/>
        <v>0</v>
      </c>
      <c r="S249" s="161">
        <f t="shared" si="108"/>
        <v>0</v>
      </c>
      <c r="T249" s="161">
        <f t="shared" si="108"/>
        <v>0</v>
      </c>
      <c r="U249" s="161">
        <f t="shared" si="108"/>
        <v>0</v>
      </c>
      <c r="V249" s="161">
        <f t="shared" si="108"/>
        <v>0</v>
      </c>
      <c r="W249" s="161">
        <f t="shared" si="108"/>
        <v>0</v>
      </c>
      <c r="X249" s="161">
        <f t="shared" si="108"/>
        <v>0</v>
      </c>
      <c r="Y249" s="161">
        <f t="shared" si="108"/>
        <v>0</v>
      </c>
      <c r="Z249" s="161">
        <f t="shared" si="108"/>
        <v>0</v>
      </c>
      <c r="AA249" s="161">
        <f t="shared" si="108"/>
        <v>0</v>
      </c>
      <c r="AB249" s="161">
        <f t="shared" si="108"/>
        <v>0</v>
      </c>
      <c r="AC249" s="161">
        <f t="shared" si="108"/>
        <v>0</v>
      </c>
      <c r="AD249" s="161">
        <f t="shared" si="108"/>
        <v>0</v>
      </c>
      <c r="AE249" s="161">
        <f t="shared" si="108"/>
        <v>0</v>
      </c>
      <c r="AF249" s="174">
        <f t="shared" si="108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v>0</v>
      </c>
      <c r="D250" s="161">
        <v>0</v>
      </c>
      <c r="E250" s="161">
        <v>0</v>
      </c>
      <c r="F250" s="161">
        <f t="shared" si="109"/>
        <v>0</v>
      </c>
      <c r="G250" s="161">
        <f t="shared" si="109"/>
        <v>0</v>
      </c>
      <c r="H250" s="161">
        <f t="shared" si="109"/>
        <v>0</v>
      </c>
      <c r="I250" s="161">
        <f t="shared" si="109"/>
        <v>0</v>
      </c>
      <c r="J250" s="161">
        <f t="shared" si="109"/>
        <v>0</v>
      </c>
      <c r="K250" s="161">
        <f t="shared" si="109"/>
        <v>0</v>
      </c>
      <c r="L250" s="161">
        <f t="shared" si="109"/>
        <v>0</v>
      </c>
      <c r="M250" s="161">
        <f t="shared" si="109"/>
        <v>0</v>
      </c>
      <c r="N250" s="161">
        <f t="shared" si="109"/>
        <v>0</v>
      </c>
      <c r="O250" s="161">
        <f t="shared" si="109"/>
        <v>0</v>
      </c>
      <c r="P250" s="161">
        <f t="shared" si="109"/>
        <v>0</v>
      </c>
      <c r="Q250" s="161">
        <f t="shared" si="109"/>
        <v>0</v>
      </c>
      <c r="R250" s="161">
        <f t="shared" si="109"/>
        <v>0</v>
      </c>
      <c r="S250" s="161">
        <f t="shared" si="108"/>
        <v>0</v>
      </c>
      <c r="T250" s="161">
        <f t="shared" si="108"/>
        <v>0</v>
      </c>
      <c r="U250" s="161">
        <f t="shared" si="108"/>
        <v>0</v>
      </c>
      <c r="V250" s="161">
        <f t="shared" si="108"/>
        <v>0</v>
      </c>
      <c r="W250" s="161">
        <f t="shared" si="108"/>
        <v>0</v>
      </c>
      <c r="X250" s="161">
        <f t="shared" si="108"/>
        <v>0</v>
      </c>
      <c r="Y250" s="161">
        <f t="shared" si="108"/>
        <v>0</v>
      </c>
      <c r="Z250" s="161">
        <f t="shared" si="108"/>
        <v>0</v>
      </c>
      <c r="AA250" s="161">
        <f t="shared" si="108"/>
        <v>0</v>
      </c>
      <c r="AB250" s="161">
        <f t="shared" si="108"/>
        <v>0</v>
      </c>
      <c r="AC250" s="161">
        <f t="shared" si="108"/>
        <v>0</v>
      </c>
      <c r="AD250" s="161">
        <f t="shared" si="108"/>
        <v>0</v>
      </c>
      <c r="AE250" s="161">
        <f t="shared" si="108"/>
        <v>0</v>
      </c>
      <c r="AF250" s="174">
        <f t="shared" si="108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v>0</v>
      </c>
      <c r="D251" s="161">
        <v>0</v>
      </c>
      <c r="E251" s="161">
        <v>0</v>
      </c>
      <c r="F251" s="161">
        <f t="shared" si="109"/>
        <v>0</v>
      </c>
      <c r="G251" s="161">
        <f t="shared" si="109"/>
        <v>0</v>
      </c>
      <c r="H251" s="161">
        <f t="shared" si="109"/>
        <v>0</v>
      </c>
      <c r="I251" s="161">
        <f t="shared" si="109"/>
        <v>0</v>
      </c>
      <c r="J251" s="161">
        <f t="shared" si="109"/>
        <v>0</v>
      </c>
      <c r="K251" s="161">
        <f t="shared" si="109"/>
        <v>0</v>
      </c>
      <c r="L251" s="161">
        <f t="shared" si="109"/>
        <v>0</v>
      </c>
      <c r="M251" s="161">
        <f t="shared" si="109"/>
        <v>0</v>
      </c>
      <c r="N251" s="161">
        <f t="shared" si="109"/>
        <v>0</v>
      </c>
      <c r="O251" s="161">
        <f t="shared" si="109"/>
        <v>0</v>
      </c>
      <c r="P251" s="161">
        <f t="shared" si="109"/>
        <v>0</v>
      </c>
      <c r="Q251" s="161">
        <f t="shared" si="109"/>
        <v>0</v>
      </c>
      <c r="R251" s="161">
        <f t="shared" si="109"/>
        <v>0</v>
      </c>
      <c r="S251" s="161">
        <f t="shared" si="108"/>
        <v>0</v>
      </c>
      <c r="T251" s="161">
        <f t="shared" si="108"/>
        <v>0</v>
      </c>
      <c r="U251" s="161">
        <f t="shared" si="108"/>
        <v>0</v>
      </c>
      <c r="V251" s="161">
        <f t="shared" si="108"/>
        <v>0</v>
      </c>
      <c r="W251" s="161">
        <f t="shared" si="108"/>
        <v>0</v>
      </c>
      <c r="X251" s="161">
        <f t="shared" si="108"/>
        <v>0</v>
      </c>
      <c r="Y251" s="161">
        <f t="shared" si="108"/>
        <v>0</v>
      </c>
      <c r="Z251" s="161">
        <f t="shared" si="108"/>
        <v>0</v>
      </c>
      <c r="AA251" s="161">
        <f t="shared" si="108"/>
        <v>0</v>
      </c>
      <c r="AB251" s="161">
        <f t="shared" si="108"/>
        <v>0</v>
      </c>
      <c r="AC251" s="161">
        <f t="shared" si="108"/>
        <v>0</v>
      </c>
      <c r="AD251" s="161">
        <f t="shared" si="108"/>
        <v>0</v>
      </c>
      <c r="AE251" s="161">
        <f t="shared" si="108"/>
        <v>0</v>
      </c>
      <c r="AF251" s="174">
        <f t="shared" si="108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v>0</v>
      </c>
      <c r="D252" s="161">
        <v>0</v>
      </c>
      <c r="E252" s="161">
        <v>0</v>
      </c>
      <c r="F252" s="161">
        <f t="shared" si="109"/>
        <v>0</v>
      </c>
      <c r="G252" s="161">
        <f t="shared" si="109"/>
        <v>0</v>
      </c>
      <c r="H252" s="161">
        <f t="shared" si="109"/>
        <v>0</v>
      </c>
      <c r="I252" s="161">
        <f t="shared" si="109"/>
        <v>0</v>
      </c>
      <c r="J252" s="161">
        <f t="shared" si="109"/>
        <v>0</v>
      </c>
      <c r="K252" s="161">
        <f t="shared" si="109"/>
        <v>0</v>
      </c>
      <c r="L252" s="161">
        <f t="shared" si="109"/>
        <v>0</v>
      </c>
      <c r="M252" s="161">
        <f t="shared" si="109"/>
        <v>0</v>
      </c>
      <c r="N252" s="161">
        <f t="shared" si="109"/>
        <v>0</v>
      </c>
      <c r="O252" s="161">
        <f t="shared" si="109"/>
        <v>0</v>
      </c>
      <c r="P252" s="161">
        <f t="shared" si="109"/>
        <v>0</v>
      </c>
      <c r="Q252" s="161">
        <f t="shared" si="109"/>
        <v>0</v>
      </c>
      <c r="R252" s="161">
        <f t="shared" si="109"/>
        <v>0</v>
      </c>
      <c r="S252" s="161">
        <f t="shared" si="108"/>
        <v>0</v>
      </c>
      <c r="T252" s="161">
        <f t="shared" si="108"/>
        <v>0</v>
      </c>
      <c r="U252" s="161">
        <f t="shared" si="108"/>
        <v>0</v>
      </c>
      <c r="V252" s="161">
        <f t="shared" si="108"/>
        <v>0</v>
      </c>
      <c r="W252" s="161">
        <f t="shared" si="108"/>
        <v>0</v>
      </c>
      <c r="X252" s="161">
        <f t="shared" si="108"/>
        <v>0</v>
      </c>
      <c r="Y252" s="161">
        <f t="shared" si="108"/>
        <v>0</v>
      </c>
      <c r="Z252" s="161">
        <f t="shared" si="108"/>
        <v>0</v>
      </c>
      <c r="AA252" s="161">
        <f t="shared" si="108"/>
        <v>0</v>
      </c>
      <c r="AB252" s="161">
        <f t="shared" si="108"/>
        <v>0</v>
      </c>
      <c r="AC252" s="161">
        <f t="shared" si="108"/>
        <v>0</v>
      </c>
      <c r="AD252" s="161">
        <f t="shared" si="108"/>
        <v>0</v>
      </c>
      <c r="AE252" s="161">
        <f t="shared" si="108"/>
        <v>0</v>
      </c>
      <c r="AF252" s="174">
        <f t="shared" si="108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v>0</v>
      </c>
      <c r="D253" s="161">
        <v>0</v>
      </c>
      <c r="E253" s="161">
        <v>0</v>
      </c>
      <c r="F253" s="161">
        <f t="shared" si="109"/>
        <v>0</v>
      </c>
      <c r="G253" s="161">
        <f t="shared" si="109"/>
        <v>0</v>
      </c>
      <c r="H253" s="161">
        <f t="shared" si="109"/>
        <v>0</v>
      </c>
      <c r="I253" s="161">
        <f t="shared" si="109"/>
        <v>0</v>
      </c>
      <c r="J253" s="161">
        <f t="shared" si="109"/>
        <v>0</v>
      </c>
      <c r="K253" s="161">
        <f t="shared" si="109"/>
        <v>0</v>
      </c>
      <c r="L253" s="161">
        <f t="shared" si="109"/>
        <v>0</v>
      </c>
      <c r="M253" s="161">
        <f t="shared" si="109"/>
        <v>0</v>
      </c>
      <c r="N253" s="161">
        <f t="shared" si="109"/>
        <v>0</v>
      </c>
      <c r="O253" s="161">
        <f t="shared" si="109"/>
        <v>0</v>
      </c>
      <c r="P253" s="161">
        <f t="shared" si="109"/>
        <v>0</v>
      </c>
      <c r="Q253" s="161">
        <f t="shared" si="109"/>
        <v>0</v>
      </c>
      <c r="R253" s="161">
        <f t="shared" si="109"/>
        <v>0</v>
      </c>
      <c r="S253" s="161">
        <f t="shared" si="108"/>
        <v>0</v>
      </c>
      <c r="T253" s="161">
        <f t="shared" si="108"/>
        <v>0</v>
      </c>
      <c r="U253" s="161">
        <f t="shared" si="108"/>
        <v>0</v>
      </c>
      <c r="V253" s="161">
        <f t="shared" si="108"/>
        <v>0</v>
      </c>
      <c r="W253" s="161">
        <f t="shared" si="108"/>
        <v>0</v>
      </c>
      <c r="X253" s="161">
        <f t="shared" si="108"/>
        <v>0</v>
      </c>
      <c r="Y253" s="161">
        <f t="shared" si="108"/>
        <v>0</v>
      </c>
      <c r="Z253" s="161">
        <f t="shared" si="108"/>
        <v>0</v>
      </c>
      <c r="AA253" s="161">
        <f t="shared" si="108"/>
        <v>0</v>
      </c>
      <c r="AB253" s="161">
        <f t="shared" si="108"/>
        <v>0</v>
      </c>
      <c r="AC253" s="161">
        <f t="shared" si="108"/>
        <v>0</v>
      </c>
      <c r="AD253" s="161">
        <f t="shared" si="108"/>
        <v>0</v>
      </c>
      <c r="AE253" s="161">
        <f t="shared" si="108"/>
        <v>0</v>
      </c>
      <c r="AF253" s="174">
        <f t="shared" si="108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v>0</v>
      </c>
      <c r="D254" s="161">
        <v>0</v>
      </c>
      <c r="E254" s="161">
        <v>0</v>
      </c>
      <c r="F254" s="161">
        <f t="shared" si="109"/>
        <v>0</v>
      </c>
      <c r="G254" s="161">
        <f t="shared" si="109"/>
        <v>0</v>
      </c>
      <c r="H254" s="161">
        <f t="shared" si="109"/>
        <v>0</v>
      </c>
      <c r="I254" s="161">
        <f t="shared" si="109"/>
        <v>0</v>
      </c>
      <c r="J254" s="161">
        <f t="shared" si="109"/>
        <v>0</v>
      </c>
      <c r="K254" s="161">
        <f t="shared" si="109"/>
        <v>0</v>
      </c>
      <c r="L254" s="161">
        <f t="shared" si="109"/>
        <v>0</v>
      </c>
      <c r="M254" s="161">
        <f t="shared" si="109"/>
        <v>0</v>
      </c>
      <c r="N254" s="161">
        <f t="shared" si="109"/>
        <v>0</v>
      </c>
      <c r="O254" s="161">
        <f t="shared" si="109"/>
        <v>0</v>
      </c>
      <c r="P254" s="161">
        <f t="shared" si="109"/>
        <v>0</v>
      </c>
      <c r="Q254" s="161">
        <f t="shared" si="109"/>
        <v>0</v>
      </c>
      <c r="R254" s="161">
        <f t="shared" si="109"/>
        <v>0</v>
      </c>
      <c r="S254" s="161">
        <f t="shared" si="108"/>
        <v>0</v>
      </c>
      <c r="T254" s="161">
        <f t="shared" si="108"/>
        <v>0</v>
      </c>
      <c r="U254" s="161">
        <f t="shared" si="108"/>
        <v>0</v>
      </c>
      <c r="V254" s="161">
        <f t="shared" si="108"/>
        <v>0</v>
      </c>
      <c r="W254" s="161">
        <f t="shared" si="108"/>
        <v>0</v>
      </c>
      <c r="X254" s="161">
        <f t="shared" si="108"/>
        <v>0</v>
      </c>
      <c r="Y254" s="161">
        <f t="shared" si="108"/>
        <v>0</v>
      </c>
      <c r="Z254" s="161">
        <f t="shared" si="108"/>
        <v>0</v>
      </c>
      <c r="AA254" s="161">
        <f t="shared" si="108"/>
        <v>0</v>
      </c>
      <c r="AB254" s="161">
        <f t="shared" si="108"/>
        <v>0</v>
      </c>
      <c r="AC254" s="161">
        <f t="shared" si="108"/>
        <v>0</v>
      </c>
      <c r="AD254" s="161">
        <f t="shared" si="108"/>
        <v>0</v>
      </c>
      <c r="AE254" s="161">
        <f t="shared" si="108"/>
        <v>0</v>
      </c>
      <c r="AF254" s="174">
        <f t="shared" si="108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v>0</v>
      </c>
      <c r="D255" s="161">
        <v>0</v>
      </c>
      <c r="E255" s="161">
        <v>0</v>
      </c>
      <c r="F255" s="161">
        <f t="shared" si="109"/>
        <v>0</v>
      </c>
      <c r="G255" s="161">
        <f t="shared" si="109"/>
        <v>0</v>
      </c>
      <c r="H255" s="161">
        <f t="shared" si="109"/>
        <v>0</v>
      </c>
      <c r="I255" s="161">
        <f t="shared" si="109"/>
        <v>0</v>
      </c>
      <c r="J255" s="161">
        <f t="shared" si="109"/>
        <v>0</v>
      </c>
      <c r="K255" s="161">
        <f t="shared" si="109"/>
        <v>0</v>
      </c>
      <c r="L255" s="161">
        <f t="shared" si="109"/>
        <v>0</v>
      </c>
      <c r="M255" s="161">
        <f t="shared" si="109"/>
        <v>0</v>
      </c>
      <c r="N255" s="161">
        <f t="shared" si="109"/>
        <v>0</v>
      </c>
      <c r="O255" s="161">
        <f t="shared" si="109"/>
        <v>0</v>
      </c>
      <c r="P255" s="161">
        <f t="shared" si="109"/>
        <v>0</v>
      </c>
      <c r="Q255" s="161">
        <f t="shared" si="109"/>
        <v>0</v>
      </c>
      <c r="R255" s="161">
        <f t="shared" si="109"/>
        <v>0</v>
      </c>
      <c r="S255" s="161">
        <f t="shared" si="108"/>
        <v>0</v>
      </c>
      <c r="T255" s="161">
        <f t="shared" si="108"/>
        <v>0</v>
      </c>
      <c r="U255" s="161">
        <f t="shared" si="108"/>
        <v>0</v>
      </c>
      <c r="V255" s="161">
        <f t="shared" si="108"/>
        <v>0</v>
      </c>
      <c r="W255" s="161">
        <f t="shared" si="108"/>
        <v>0</v>
      </c>
      <c r="X255" s="161">
        <f t="shared" si="108"/>
        <v>0</v>
      </c>
      <c r="Y255" s="161">
        <f t="shared" si="108"/>
        <v>0</v>
      </c>
      <c r="Z255" s="161">
        <f t="shared" si="108"/>
        <v>0</v>
      </c>
      <c r="AA255" s="161">
        <f t="shared" si="108"/>
        <v>0</v>
      </c>
      <c r="AB255" s="161">
        <f t="shared" si="108"/>
        <v>0</v>
      </c>
      <c r="AC255" s="161">
        <f t="shared" si="108"/>
        <v>0</v>
      </c>
      <c r="AD255" s="161">
        <f t="shared" si="108"/>
        <v>0</v>
      </c>
      <c r="AE255" s="161">
        <f t="shared" si="108"/>
        <v>0</v>
      </c>
      <c r="AF255" s="174">
        <f t="shared" si="108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v>0</v>
      </c>
      <c r="D256" s="161">
        <v>0</v>
      </c>
      <c r="E256" s="161">
        <v>0</v>
      </c>
      <c r="F256" s="161">
        <f t="shared" si="109"/>
        <v>0</v>
      </c>
      <c r="G256" s="161">
        <f t="shared" si="109"/>
        <v>0</v>
      </c>
      <c r="H256" s="161">
        <f t="shared" si="109"/>
        <v>0</v>
      </c>
      <c r="I256" s="161">
        <f t="shared" si="109"/>
        <v>0</v>
      </c>
      <c r="J256" s="161">
        <f t="shared" si="109"/>
        <v>0</v>
      </c>
      <c r="K256" s="161">
        <f t="shared" si="109"/>
        <v>0</v>
      </c>
      <c r="L256" s="161">
        <f t="shared" si="109"/>
        <v>0</v>
      </c>
      <c r="M256" s="161">
        <f t="shared" si="109"/>
        <v>0</v>
      </c>
      <c r="N256" s="161">
        <f t="shared" si="109"/>
        <v>0</v>
      </c>
      <c r="O256" s="161">
        <f t="shared" si="109"/>
        <v>0</v>
      </c>
      <c r="P256" s="161">
        <f t="shared" si="109"/>
        <v>0</v>
      </c>
      <c r="Q256" s="161">
        <f t="shared" si="109"/>
        <v>0</v>
      </c>
      <c r="R256" s="161">
        <f t="shared" si="109"/>
        <v>0</v>
      </c>
      <c r="S256" s="161">
        <f t="shared" si="108"/>
        <v>0</v>
      </c>
      <c r="T256" s="161">
        <f t="shared" si="108"/>
        <v>0</v>
      </c>
      <c r="U256" s="161">
        <f t="shared" si="108"/>
        <v>0</v>
      </c>
      <c r="V256" s="161">
        <f t="shared" si="108"/>
        <v>0</v>
      </c>
      <c r="W256" s="161">
        <f t="shared" si="108"/>
        <v>0</v>
      </c>
      <c r="X256" s="161">
        <f t="shared" si="108"/>
        <v>0</v>
      </c>
      <c r="Y256" s="161">
        <f t="shared" si="108"/>
        <v>0</v>
      </c>
      <c r="Z256" s="161">
        <f t="shared" si="108"/>
        <v>0</v>
      </c>
      <c r="AA256" s="161">
        <f t="shared" si="108"/>
        <v>0</v>
      </c>
      <c r="AB256" s="161">
        <f t="shared" si="108"/>
        <v>0</v>
      </c>
      <c r="AC256" s="161">
        <f t="shared" si="108"/>
        <v>0</v>
      </c>
      <c r="AD256" s="161">
        <f t="shared" si="108"/>
        <v>0</v>
      </c>
      <c r="AE256" s="161">
        <f t="shared" si="108"/>
        <v>0</v>
      </c>
      <c r="AF256" s="174">
        <f t="shared" si="108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v>0</v>
      </c>
      <c r="D257" s="161">
        <v>0</v>
      </c>
      <c r="E257" s="161">
        <v>0</v>
      </c>
      <c r="F257" s="161">
        <f t="shared" si="109"/>
        <v>0</v>
      </c>
      <c r="G257" s="161">
        <f t="shared" si="109"/>
        <v>0</v>
      </c>
      <c r="H257" s="161">
        <f t="shared" si="109"/>
        <v>0</v>
      </c>
      <c r="I257" s="161">
        <f t="shared" si="109"/>
        <v>0</v>
      </c>
      <c r="J257" s="161">
        <f t="shared" si="109"/>
        <v>0</v>
      </c>
      <c r="K257" s="161">
        <f t="shared" si="109"/>
        <v>0</v>
      </c>
      <c r="L257" s="161">
        <f t="shared" si="109"/>
        <v>0</v>
      </c>
      <c r="M257" s="161">
        <f t="shared" si="109"/>
        <v>0</v>
      </c>
      <c r="N257" s="161">
        <f t="shared" si="109"/>
        <v>0</v>
      </c>
      <c r="O257" s="161">
        <f t="shared" si="109"/>
        <v>0</v>
      </c>
      <c r="P257" s="161">
        <f t="shared" si="109"/>
        <v>0</v>
      </c>
      <c r="Q257" s="161">
        <f t="shared" si="109"/>
        <v>0</v>
      </c>
      <c r="R257" s="161">
        <f t="shared" si="109"/>
        <v>0</v>
      </c>
      <c r="S257" s="161">
        <f t="shared" si="108"/>
        <v>0</v>
      </c>
      <c r="T257" s="161">
        <f t="shared" si="108"/>
        <v>0</v>
      </c>
      <c r="U257" s="161">
        <f t="shared" si="108"/>
        <v>0</v>
      </c>
      <c r="V257" s="161">
        <f t="shared" si="108"/>
        <v>0</v>
      </c>
      <c r="W257" s="161">
        <f t="shared" si="108"/>
        <v>0</v>
      </c>
      <c r="X257" s="161">
        <f t="shared" si="108"/>
        <v>0</v>
      </c>
      <c r="Y257" s="161">
        <f t="shared" si="108"/>
        <v>0</v>
      </c>
      <c r="Z257" s="161">
        <f t="shared" si="108"/>
        <v>0</v>
      </c>
      <c r="AA257" s="161">
        <f t="shared" si="108"/>
        <v>0</v>
      </c>
      <c r="AB257" s="161">
        <f t="shared" si="108"/>
        <v>0</v>
      </c>
      <c r="AC257" s="161">
        <f t="shared" si="108"/>
        <v>0</v>
      </c>
      <c r="AD257" s="161">
        <f t="shared" si="108"/>
        <v>0</v>
      </c>
      <c r="AE257" s="161">
        <f t="shared" si="108"/>
        <v>0</v>
      </c>
      <c r="AF257" s="174">
        <f t="shared" si="108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v>0</v>
      </c>
      <c r="D258" s="161">
        <v>0</v>
      </c>
      <c r="E258" s="161">
        <v>0</v>
      </c>
      <c r="F258" s="161">
        <f t="shared" si="109"/>
        <v>0</v>
      </c>
      <c r="G258" s="161">
        <f t="shared" si="109"/>
        <v>0</v>
      </c>
      <c r="H258" s="161">
        <f t="shared" si="109"/>
        <v>0</v>
      </c>
      <c r="I258" s="161">
        <f t="shared" si="109"/>
        <v>0</v>
      </c>
      <c r="J258" s="161">
        <f t="shared" si="109"/>
        <v>0</v>
      </c>
      <c r="K258" s="161">
        <f t="shared" si="109"/>
        <v>0</v>
      </c>
      <c r="L258" s="161">
        <f t="shared" si="109"/>
        <v>0</v>
      </c>
      <c r="M258" s="161">
        <f t="shared" si="109"/>
        <v>0</v>
      </c>
      <c r="N258" s="161">
        <f t="shared" si="109"/>
        <v>0</v>
      </c>
      <c r="O258" s="161">
        <f t="shared" si="109"/>
        <v>0</v>
      </c>
      <c r="P258" s="161">
        <f t="shared" si="109"/>
        <v>0</v>
      </c>
      <c r="Q258" s="161">
        <f t="shared" si="109"/>
        <v>0</v>
      </c>
      <c r="R258" s="161">
        <f t="shared" si="109"/>
        <v>0</v>
      </c>
      <c r="S258" s="161">
        <f t="shared" si="108"/>
        <v>0</v>
      </c>
      <c r="T258" s="161">
        <f t="shared" si="108"/>
        <v>0</v>
      </c>
      <c r="U258" s="161">
        <f t="shared" si="108"/>
        <v>0</v>
      </c>
      <c r="V258" s="161">
        <f t="shared" si="108"/>
        <v>0</v>
      </c>
      <c r="W258" s="161">
        <f t="shared" si="108"/>
        <v>0</v>
      </c>
      <c r="X258" s="161">
        <f t="shared" si="108"/>
        <v>0</v>
      </c>
      <c r="Y258" s="161">
        <f t="shared" si="108"/>
        <v>0</v>
      </c>
      <c r="Z258" s="161">
        <f t="shared" si="108"/>
        <v>0</v>
      </c>
      <c r="AA258" s="161">
        <f t="shared" si="108"/>
        <v>0</v>
      </c>
      <c r="AB258" s="161">
        <f t="shared" si="108"/>
        <v>0</v>
      </c>
      <c r="AC258" s="161">
        <f t="shared" si="108"/>
        <v>0</v>
      </c>
      <c r="AD258" s="161">
        <f t="shared" si="108"/>
        <v>0</v>
      </c>
      <c r="AE258" s="161">
        <f t="shared" si="108"/>
        <v>0</v>
      </c>
      <c r="AF258" s="174">
        <f t="shared" si="108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v>0</v>
      </c>
      <c r="D259" s="161">
        <v>0</v>
      </c>
      <c r="E259" s="161">
        <v>0</v>
      </c>
      <c r="F259" s="161">
        <f t="shared" si="109"/>
        <v>0</v>
      </c>
      <c r="G259" s="161">
        <f t="shared" si="109"/>
        <v>0</v>
      </c>
      <c r="H259" s="161">
        <f t="shared" si="109"/>
        <v>0</v>
      </c>
      <c r="I259" s="161">
        <f t="shared" si="109"/>
        <v>0</v>
      </c>
      <c r="J259" s="161">
        <f t="shared" si="109"/>
        <v>0</v>
      </c>
      <c r="K259" s="161">
        <f t="shared" si="109"/>
        <v>0</v>
      </c>
      <c r="L259" s="161">
        <f t="shared" si="109"/>
        <v>0</v>
      </c>
      <c r="M259" s="161">
        <f t="shared" si="109"/>
        <v>0</v>
      </c>
      <c r="N259" s="161">
        <f t="shared" si="109"/>
        <v>0</v>
      </c>
      <c r="O259" s="161">
        <f t="shared" si="109"/>
        <v>0</v>
      </c>
      <c r="P259" s="161">
        <f t="shared" si="109"/>
        <v>0</v>
      </c>
      <c r="Q259" s="161">
        <f t="shared" si="109"/>
        <v>0</v>
      </c>
      <c r="R259" s="161">
        <f t="shared" si="109"/>
        <v>0</v>
      </c>
      <c r="S259" s="161">
        <f t="shared" si="108"/>
        <v>0</v>
      </c>
      <c r="T259" s="161">
        <f t="shared" si="108"/>
        <v>0</v>
      </c>
      <c r="U259" s="161">
        <f t="shared" si="108"/>
        <v>0</v>
      </c>
      <c r="V259" s="161">
        <f t="shared" si="108"/>
        <v>0</v>
      </c>
      <c r="W259" s="161">
        <f t="shared" si="108"/>
        <v>0</v>
      </c>
      <c r="X259" s="161">
        <f t="shared" si="108"/>
        <v>0</v>
      </c>
      <c r="Y259" s="161">
        <f t="shared" si="108"/>
        <v>0</v>
      </c>
      <c r="Z259" s="161">
        <f t="shared" si="108"/>
        <v>0</v>
      </c>
      <c r="AA259" s="161">
        <f t="shared" si="108"/>
        <v>0</v>
      </c>
      <c r="AB259" s="161">
        <f t="shared" si="108"/>
        <v>0</v>
      </c>
      <c r="AC259" s="161">
        <f t="shared" si="108"/>
        <v>0</v>
      </c>
      <c r="AD259" s="161">
        <f t="shared" si="108"/>
        <v>0</v>
      </c>
      <c r="AE259" s="161">
        <f t="shared" si="108"/>
        <v>0</v>
      </c>
      <c r="AF259" s="174">
        <f t="shared" si="108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v>0</v>
      </c>
      <c r="D260" s="161">
        <v>0</v>
      </c>
      <c r="E260" s="161">
        <v>0</v>
      </c>
      <c r="F260" s="161">
        <f t="shared" si="109"/>
        <v>0</v>
      </c>
      <c r="G260" s="161">
        <f t="shared" si="109"/>
        <v>0</v>
      </c>
      <c r="H260" s="161">
        <f t="shared" si="109"/>
        <v>0</v>
      </c>
      <c r="I260" s="161">
        <f t="shared" si="109"/>
        <v>0</v>
      </c>
      <c r="J260" s="161">
        <f t="shared" si="109"/>
        <v>0</v>
      </c>
      <c r="K260" s="161">
        <f t="shared" si="109"/>
        <v>0</v>
      </c>
      <c r="L260" s="161">
        <f t="shared" si="109"/>
        <v>0</v>
      </c>
      <c r="M260" s="161">
        <f t="shared" si="109"/>
        <v>0</v>
      </c>
      <c r="N260" s="161">
        <f t="shared" si="109"/>
        <v>0</v>
      </c>
      <c r="O260" s="161">
        <f t="shared" si="109"/>
        <v>0</v>
      </c>
      <c r="P260" s="161">
        <f t="shared" si="109"/>
        <v>0</v>
      </c>
      <c r="Q260" s="161">
        <f t="shared" si="109"/>
        <v>0</v>
      </c>
      <c r="R260" s="161">
        <f t="shared" si="109"/>
        <v>0</v>
      </c>
      <c r="S260" s="161">
        <f t="shared" si="108"/>
        <v>0</v>
      </c>
      <c r="T260" s="161">
        <f t="shared" si="108"/>
        <v>0</v>
      </c>
      <c r="U260" s="161">
        <f t="shared" si="108"/>
        <v>0</v>
      </c>
      <c r="V260" s="161">
        <f t="shared" si="108"/>
        <v>0</v>
      </c>
      <c r="W260" s="161">
        <f t="shared" si="108"/>
        <v>0</v>
      </c>
      <c r="X260" s="161">
        <f t="shared" si="108"/>
        <v>0</v>
      </c>
      <c r="Y260" s="161">
        <f t="shared" si="108"/>
        <v>0</v>
      </c>
      <c r="Z260" s="161">
        <f t="shared" si="108"/>
        <v>0</v>
      </c>
      <c r="AA260" s="161">
        <f t="shared" si="108"/>
        <v>0</v>
      </c>
      <c r="AB260" s="161">
        <f t="shared" si="108"/>
        <v>0</v>
      </c>
      <c r="AC260" s="161">
        <f t="shared" si="108"/>
        <v>0</v>
      </c>
      <c r="AD260" s="161">
        <f t="shared" si="108"/>
        <v>0</v>
      </c>
      <c r="AE260" s="161">
        <f t="shared" si="108"/>
        <v>0</v>
      </c>
      <c r="AF260" s="174">
        <f t="shared" si="108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v>0</v>
      </c>
      <c r="D261" s="161">
        <v>0</v>
      </c>
      <c r="E261" s="161">
        <v>0</v>
      </c>
      <c r="F261" s="161">
        <f t="shared" si="109"/>
        <v>0</v>
      </c>
      <c r="G261" s="161">
        <f t="shared" si="109"/>
        <v>0</v>
      </c>
      <c r="H261" s="161">
        <f t="shared" si="109"/>
        <v>0</v>
      </c>
      <c r="I261" s="161">
        <f t="shared" si="109"/>
        <v>0</v>
      </c>
      <c r="J261" s="161">
        <f t="shared" si="109"/>
        <v>0</v>
      </c>
      <c r="K261" s="161">
        <f t="shared" si="109"/>
        <v>0</v>
      </c>
      <c r="L261" s="161">
        <f t="shared" si="109"/>
        <v>0</v>
      </c>
      <c r="M261" s="161">
        <f t="shared" si="109"/>
        <v>0</v>
      </c>
      <c r="N261" s="161">
        <f t="shared" si="109"/>
        <v>0</v>
      </c>
      <c r="O261" s="161">
        <f t="shared" si="109"/>
        <v>0</v>
      </c>
      <c r="P261" s="161">
        <f t="shared" si="109"/>
        <v>0</v>
      </c>
      <c r="Q261" s="161">
        <f t="shared" si="109"/>
        <v>0</v>
      </c>
      <c r="R261" s="161">
        <f t="shared" si="109"/>
        <v>0</v>
      </c>
      <c r="S261" s="161">
        <f t="shared" si="108"/>
        <v>0</v>
      </c>
      <c r="T261" s="161">
        <f t="shared" si="108"/>
        <v>0</v>
      </c>
      <c r="U261" s="161">
        <f t="shared" si="108"/>
        <v>0</v>
      </c>
      <c r="V261" s="161">
        <f t="shared" si="108"/>
        <v>0</v>
      </c>
      <c r="W261" s="161">
        <f t="shared" si="108"/>
        <v>0</v>
      </c>
      <c r="X261" s="161">
        <f t="shared" si="108"/>
        <v>0</v>
      </c>
      <c r="Y261" s="161">
        <f t="shared" si="108"/>
        <v>0</v>
      </c>
      <c r="Z261" s="161">
        <f t="shared" si="108"/>
        <v>0</v>
      </c>
      <c r="AA261" s="161">
        <f t="shared" si="108"/>
        <v>0</v>
      </c>
      <c r="AB261" s="161">
        <f t="shared" si="108"/>
        <v>0</v>
      </c>
      <c r="AC261" s="161">
        <f t="shared" si="108"/>
        <v>0</v>
      </c>
      <c r="AD261" s="161">
        <f t="shared" si="108"/>
        <v>0</v>
      </c>
      <c r="AE261" s="161">
        <f t="shared" si="108"/>
        <v>0</v>
      </c>
      <c r="AF261" s="174">
        <f t="shared" si="108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v>0</v>
      </c>
      <c r="D262" s="161">
        <v>0</v>
      </c>
      <c r="E262" s="161">
        <v>0</v>
      </c>
      <c r="F262" s="161">
        <f t="shared" si="109"/>
        <v>0</v>
      </c>
      <c r="G262" s="161">
        <f t="shared" si="109"/>
        <v>0</v>
      </c>
      <c r="H262" s="161">
        <f t="shared" si="109"/>
        <v>0</v>
      </c>
      <c r="I262" s="161">
        <f t="shared" si="109"/>
        <v>0</v>
      </c>
      <c r="J262" s="161">
        <f t="shared" si="109"/>
        <v>0</v>
      </c>
      <c r="K262" s="161">
        <f t="shared" si="109"/>
        <v>0</v>
      </c>
      <c r="L262" s="161">
        <f t="shared" si="109"/>
        <v>0</v>
      </c>
      <c r="M262" s="161">
        <f t="shared" si="109"/>
        <v>0</v>
      </c>
      <c r="N262" s="161">
        <f t="shared" si="109"/>
        <v>0</v>
      </c>
      <c r="O262" s="161">
        <f t="shared" si="109"/>
        <v>0</v>
      </c>
      <c r="P262" s="161">
        <f t="shared" si="109"/>
        <v>0</v>
      </c>
      <c r="Q262" s="161">
        <f t="shared" si="109"/>
        <v>0</v>
      </c>
      <c r="R262" s="161">
        <f t="shared" si="109"/>
        <v>0</v>
      </c>
      <c r="S262" s="161">
        <f t="shared" si="108"/>
        <v>0</v>
      </c>
      <c r="T262" s="161">
        <f t="shared" si="108"/>
        <v>0</v>
      </c>
      <c r="U262" s="161">
        <f t="shared" si="108"/>
        <v>0</v>
      </c>
      <c r="V262" s="161">
        <f t="shared" si="108"/>
        <v>0</v>
      </c>
      <c r="W262" s="161">
        <f t="shared" si="108"/>
        <v>0</v>
      </c>
      <c r="X262" s="161">
        <f t="shared" si="108"/>
        <v>0</v>
      </c>
      <c r="Y262" s="161">
        <f t="shared" si="108"/>
        <v>0</v>
      </c>
      <c r="Z262" s="161">
        <f t="shared" si="108"/>
        <v>0</v>
      </c>
      <c r="AA262" s="161">
        <f t="shared" si="108"/>
        <v>0</v>
      </c>
      <c r="AB262" s="161">
        <f t="shared" si="108"/>
        <v>0</v>
      </c>
      <c r="AC262" s="161">
        <f t="shared" si="108"/>
        <v>0</v>
      </c>
      <c r="AD262" s="161">
        <f t="shared" si="108"/>
        <v>0</v>
      </c>
      <c r="AE262" s="161">
        <f t="shared" si="108"/>
        <v>0</v>
      </c>
      <c r="AF262" s="174">
        <f t="shared" si="108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v>0</v>
      </c>
      <c r="D263" s="161">
        <v>0</v>
      </c>
      <c r="E263" s="161">
        <v>0</v>
      </c>
      <c r="F263" s="161">
        <f t="shared" si="109"/>
        <v>0</v>
      </c>
      <c r="G263" s="161">
        <f t="shared" si="109"/>
        <v>0</v>
      </c>
      <c r="H263" s="161">
        <f t="shared" si="109"/>
        <v>0</v>
      </c>
      <c r="I263" s="161">
        <f t="shared" si="109"/>
        <v>0</v>
      </c>
      <c r="J263" s="161">
        <f t="shared" si="109"/>
        <v>0</v>
      </c>
      <c r="K263" s="161">
        <f t="shared" si="109"/>
        <v>0</v>
      </c>
      <c r="L263" s="161">
        <f t="shared" si="109"/>
        <v>0</v>
      </c>
      <c r="M263" s="161">
        <f t="shared" si="109"/>
        <v>0</v>
      </c>
      <c r="N263" s="161">
        <f t="shared" si="109"/>
        <v>0</v>
      </c>
      <c r="O263" s="161">
        <f t="shared" si="109"/>
        <v>0</v>
      </c>
      <c r="P263" s="161">
        <f t="shared" si="109"/>
        <v>0</v>
      </c>
      <c r="Q263" s="161">
        <f t="shared" si="109"/>
        <v>0</v>
      </c>
      <c r="R263" s="161">
        <f t="shared" si="109"/>
        <v>0</v>
      </c>
      <c r="S263" s="161">
        <f t="shared" si="108"/>
        <v>0</v>
      </c>
      <c r="T263" s="161">
        <f t="shared" si="108"/>
        <v>0</v>
      </c>
      <c r="U263" s="161">
        <f t="shared" si="108"/>
        <v>0</v>
      </c>
      <c r="V263" s="161">
        <f t="shared" si="108"/>
        <v>0</v>
      </c>
      <c r="W263" s="161">
        <f t="shared" si="108"/>
        <v>0</v>
      </c>
      <c r="X263" s="161">
        <f t="shared" si="108"/>
        <v>0</v>
      </c>
      <c r="Y263" s="161">
        <f t="shared" si="108"/>
        <v>0</v>
      </c>
      <c r="Z263" s="161">
        <f t="shared" si="108"/>
        <v>0</v>
      </c>
      <c r="AA263" s="161">
        <f t="shared" si="108"/>
        <v>0</v>
      </c>
      <c r="AB263" s="161">
        <f t="shared" si="108"/>
        <v>0</v>
      </c>
      <c r="AC263" s="161">
        <f t="shared" si="108"/>
        <v>0</v>
      </c>
      <c r="AD263" s="161">
        <f t="shared" si="108"/>
        <v>0</v>
      </c>
      <c r="AE263" s="161">
        <f t="shared" si="108"/>
        <v>0</v>
      </c>
      <c r="AF263" s="174">
        <f t="shared" si="108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v>0</v>
      </c>
      <c r="D264" s="161">
        <v>0</v>
      </c>
      <c r="E264" s="161">
        <v>0</v>
      </c>
      <c r="F264" s="161">
        <f t="shared" si="109"/>
        <v>0</v>
      </c>
      <c r="G264" s="161">
        <f t="shared" si="109"/>
        <v>0</v>
      </c>
      <c r="H264" s="161">
        <f t="shared" si="109"/>
        <v>0</v>
      </c>
      <c r="I264" s="161">
        <f t="shared" si="109"/>
        <v>0</v>
      </c>
      <c r="J264" s="161">
        <f t="shared" si="109"/>
        <v>0</v>
      </c>
      <c r="K264" s="161">
        <f t="shared" si="109"/>
        <v>0</v>
      </c>
      <c r="L264" s="161">
        <f t="shared" si="109"/>
        <v>0</v>
      </c>
      <c r="M264" s="161">
        <f t="shared" si="109"/>
        <v>0</v>
      </c>
      <c r="N264" s="161">
        <f t="shared" si="109"/>
        <v>0</v>
      </c>
      <c r="O264" s="161">
        <f t="shared" si="109"/>
        <v>0</v>
      </c>
      <c r="P264" s="161">
        <f t="shared" si="109"/>
        <v>0</v>
      </c>
      <c r="Q264" s="161">
        <f t="shared" si="109"/>
        <v>0</v>
      </c>
      <c r="R264" s="161">
        <f t="shared" si="109"/>
        <v>0</v>
      </c>
      <c r="S264" s="161">
        <f t="shared" ref="S264:AF273" si="110">R264</f>
        <v>0</v>
      </c>
      <c r="T264" s="161">
        <f t="shared" si="110"/>
        <v>0</v>
      </c>
      <c r="U264" s="161">
        <f t="shared" si="110"/>
        <v>0</v>
      </c>
      <c r="V264" s="161">
        <f t="shared" si="110"/>
        <v>0</v>
      </c>
      <c r="W264" s="161">
        <f t="shared" si="110"/>
        <v>0</v>
      </c>
      <c r="X264" s="161">
        <f t="shared" si="110"/>
        <v>0</v>
      </c>
      <c r="Y264" s="161">
        <f t="shared" si="110"/>
        <v>0</v>
      </c>
      <c r="Z264" s="161">
        <f t="shared" si="110"/>
        <v>0</v>
      </c>
      <c r="AA264" s="161">
        <f t="shared" si="110"/>
        <v>0</v>
      </c>
      <c r="AB264" s="161">
        <f t="shared" si="110"/>
        <v>0</v>
      </c>
      <c r="AC264" s="161">
        <f t="shared" si="110"/>
        <v>0</v>
      </c>
      <c r="AD264" s="161">
        <f t="shared" si="110"/>
        <v>0</v>
      </c>
      <c r="AE264" s="161">
        <f t="shared" si="110"/>
        <v>0</v>
      </c>
      <c r="AF264" s="174">
        <f t="shared" si="110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v>0</v>
      </c>
      <c r="D265" s="161">
        <v>0</v>
      </c>
      <c r="E265" s="161">
        <v>0</v>
      </c>
      <c r="F265" s="161">
        <f t="shared" ref="F265:R273" si="111">E265</f>
        <v>0</v>
      </c>
      <c r="G265" s="161">
        <f t="shared" si="111"/>
        <v>0</v>
      </c>
      <c r="H265" s="161">
        <f t="shared" si="111"/>
        <v>0</v>
      </c>
      <c r="I265" s="161">
        <f t="shared" si="111"/>
        <v>0</v>
      </c>
      <c r="J265" s="161">
        <f t="shared" si="111"/>
        <v>0</v>
      </c>
      <c r="K265" s="161">
        <f t="shared" si="111"/>
        <v>0</v>
      </c>
      <c r="L265" s="161">
        <f t="shared" si="111"/>
        <v>0</v>
      </c>
      <c r="M265" s="161">
        <f t="shared" si="111"/>
        <v>0</v>
      </c>
      <c r="N265" s="161">
        <f t="shared" si="111"/>
        <v>0</v>
      </c>
      <c r="O265" s="161">
        <f t="shared" si="111"/>
        <v>0</v>
      </c>
      <c r="P265" s="161">
        <f t="shared" si="111"/>
        <v>0</v>
      </c>
      <c r="Q265" s="161">
        <f t="shared" si="111"/>
        <v>0</v>
      </c>
      <c r="R265" s="161">
        <f t="shared" si="111"/>
        <v>0</v>
      </c>
      <c r="S265" s="161">
        <f t="shared" si="110"/>
        <v>0</v>
      </c>
      <c r="T265" s="161">
        <f t="shared" si="110"/>
        <v>0</v>
      </c>
      <c r="U265" s="161">
        <f t="shared" si="110"/>
        <v>0</v>
      </c>
      <c r="V265" s="161">
        <f t="shared" si="110"/>
        <v>0</v>
      </c>
      <c r="W265" s="161">
        <f t="shared" si="110"/>
        <v>0</v>
      </c>
      <c r="X265" s="161">
        <f t="shared" si="110"/>
        <v>0</v>
      </c>
      <c r="Y265" s="161">
        <f t="shared" si="110"/>
        <v>0</v>
      </c>
      <c r="Z265" s="161">
        <f t="shared" si="110"/>
        <v>0</v>
      </c>
      <c r="AA265" s="161">
        <f t="shared" si="110"/>
        <v>0</v>
      </c>
      <c r="AB265" s="161">
        <f t="shared" si="110"/>
        <v>0</v>
      </c>
      <c r="AC265" s="161">
        <f t="shared" si="110"/>
        <v>0</v>
      </c>
      <c r="AD265" s="161">
        <f t="shared" si="110"/>
        <v>0</v>
      </c>
      <c r="AE265" s="161">
        <f t="shared" si="110"/>
        <v>0</v>
      </c>
      <c r="AF265" s="174">
        <f t="shared" si="110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v>0</v>
      </c>
      <c r="D266" s="161">
        <v>0</v>
      </c>
      <c r="E266" s="161">
        <v>0</v>
      </c>
      <c r="F266" s="161">
        <f t="shared" si="111"/>
        <v>0</v>
      </c>
      <c r="G266" s="161">
        <f t="shared" si="111"/>
        <v>0</v>
      </c>
      <c r="H266" s="161">
        <f t="shared" si="111"/>
        <v>0</v>
      </c>
      <c r="I266" s="161">
        <f t="shared" si="111"/>
        <v>0</v>
      </c>
      <c r="J266" s="161">
        <f t="shared" si="111"/>
        <v>0</v>
      </c>
      <c r="K266" s="161">
        <f t="shared" si="111"/>
        <v>0</v>
      </c>
      <c r="L266" s="161">
        <f t="shared" si="111"/>
        <v>0</v>
      </c>
      <c r="M266" s="161">
        <f t="shared" si="111"/>
        <v>0</v>
      </c>
      <c r="N266" s="161">
        <f t="shared" si="111"/>
        <v>0</v>
      </c>
      <c r="O266" s="161">
        <f t="shared" si="111"/>
        <v>0</v>
      </c>
      <c r="P266" s="161">
        <f t="shared" si="111"/>
        <v>0</v>
      </c>
      <c r="Q266" s="161">
        <f t="shared" si="111"/>
        <v>0</v>
      </c>
      <c r="R266" s="161">
        <f t="shared" si="111"/>
        <v>0</v>
      </c>
      <c r="S266" s="161">
        <f t="shared" si="110"/>
        <v>0</v>
      </c>
      <c r="T266" s="161">
        <f t="shared" si="110"/>
        <v>0</v>
      </c>
      <c r="U266" s="161">
        <f t="shared" si="110"/>
        <v>0</v>
      </c>
      <c r="V266" s="161">
        <f t="shared" si="110"/>
        <v>0</v>
      </c>
      <c r="W266" s="161">
        <f t="shared" si="110"/>
        <v>0</v>
      </c>
      <c r="X266" s="161">
        <f t="shared" si="110"/>
        <v>0</v>
      </c>
      <c r="Y266" s="161">
        <f t="shared" si="110"/>
        <v>0</v>
      </c>
      <c r="Z266" s="161">
        <f t="shared" si="110"/>
        <v>0</v>
      </c>
      <c r="AA266" s="161">
        <f t="shared" si="110"/>
        <v>0</v>
      </c>
      <c r="AB266" s="161">
        <f t="shared" si="110"/>
        <v>0</v>
      </c>
      <c r="AC266" s="161">
        <f t="shared" si="110"/>
        <v>0</v>
      </c>
      <c r="AD266" s="161">
        <f t="shared" si="110"/>
        <v>0</v>
      </c>
      <c r="AE266" s="161">
        <f t="shared" si="110"/>
        <v>0</v>
      </c>
      <c r="AF266" s="174">
        <f t="shared" si="110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v>0</v>
      </c>
      <c r="D267" s="161">
        <v>0</v>
      </c>
      <c r="E267" s="161">
        <v>0</v>
      </c>
      <c r="F267" s="161">
        <f t="shared" si="111"/>
        <v>0</v>
      </c>
      <c r="G267" s="161">
        <f t="shared" si="111"/>
        <v>0</v>
      </c>
      <c r="H267" s="161">
        <f t="shared" si="111"/>
        <v>0</v>
      </c>
      <c r="I267" s="161">
        <f t="shared" si="111"/>
        <v>0</v>
      </c>
      <c r="J267" s="161">
        <f t="shared" si="111"/>
        <v>0</v>
      </c>
      <c r="K267" s="161">
        <f t="shared" si="111"/>
        <v>0</v>
      </c>
      <c r="L267" s="161">
        <f t="shared" si="111"/>
        <v>0</v>
      </c>
      <c r="M267" s="161">
        <f t="shared" si="111"/>
        <v>0</v>
      </c>
      <c r="N267" s="161">
        <f t="shared" si="111"/>
        <v>0</v>
      </c>
      <c r="O267" s="161">
        <f t="shared" si="111"/>
        <v>0</v>
      </c>
      <c r="P267" s="161">
        <f t="shared" si="111"/>
        <v>0</v>
      </c>
      <c r="Q267" s="161">
        <f t="shared" si="111"/>
        <v>0</v>
      </c>
      <c r="R267" s="161">
        <f t="shared" si="111"/>
        <v>0</v>
      </c>
      <c r="S267" s="161">
        <f t="shared" si="110"/>
        <v>0</v>
      </c>
      <c r="T267" s="161">
        <f t="shared" si="110"/>
        <v>0</v>
      </c>
      <c r="U267" s="161">
        <f t="shared" si="110"/>
        <v>0</v>
      </c>
      <c r="V267" s="161">
        <f t="shared" si="110"/>
        <v>0</v>
      </c>
      <c r="W267" s="161">
        <f t="shared" si="110"/>
        <v>0</v>
      </c>
      <c r="X267" s="161">
        <f t="shared" si="110"/>
        <v>0</v>
      </c>
      <c r="Y267" s="161">
        <f t="shared" si="110"/>
        <v>0</v>
      </c>
      <c r="Z267" s="161">
        <f t="shared" si="110"/>
        <v>0</v>
      </c>
      <c r="AA267" s="161">
        <f t="shared" si="110"/>
        <v>0</v>
      </c>
      <c r="AB267" s="161">
        <f t="shared" si="110"/>
        <v>0</v>
      </c>
      <c r="AC267" s="161">
        <f t="shared" si="110"/>
        <v>0</v>
      </c>
      <c r="AD267" s="161">
        <f t="shared" si="110"/>
        <v>0</v>
      </c>
      <c r="AE267" s="161">
        <f t="shared" si="110"/>
        <v>0</v>
      </c>
      <c r="AF267" s="174">
        <f t="shared" si="110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v>0</v>
      </c>
      <c r="D268" s="161">
        <v>0</v>
      </c>
      <c r="E268" s="161">
        <v>0</v>
      </c>
      <c r="F268" s="161">
        <f t="shared" si="111"/>
        <v>0</v>
      </c>
      <c r="G268" s="161">
        <f t="shared" si="111"/>
        <v>0</v>
      </c>
      <c r="H268" s="161">
        <f t="shared" si="111"/>
        <v>0</v>
      </c>
      <c r="I268" s="161">
        <f t="shared" si="111"/>
        <v>0</v>
      </c>
      <c r="J268" s="161">
        <f t="shared" si="111"/>
        <v>0</v>
      </c>
      <c r="K268" s="161">
        <f t="shared" si="111"/>
        <v>0</v>
      </c>
      <c r="L268" s="161">
        <f t="shared" si="111"/>
        <v>0</v>
      </c>
      <c r="M268" s="161">
        <f t="shared" si="111"/>
        <v>0</v>
      </c>
      <c r="N268" s="161">
        <f t="shared" si="111"/>
        <v>0</v>
      </c>
      <c r="O268" s="161">
        <f t="shared" si="111"/>
        <v>0</v>
      </c>
      <c r="P268" s="161">
        <f t="shared" si="111"/>
        <v>0</v>
      </c>
      <c r="Q268" s="161">
        <f t="shared" si="111"/>
        <v>0</v>
      </c>
      <c r="R268" s="161">
        <f t="shared" si="111"/>
        <v>0</v>
      </c>
      <c r="S268" s="161">
        <f t="shared" si="110"/>
        <v>0</v>
      </c>
      <c r="T268" s="161">
        <f t="shared" si="110"/>
        <v>0</v>
      </c>
      <c r="U268" s="161">
        <f t="shared" si="110"/>
        <v>0</v>
      </c>
      <c r="V268" s="161">
        <f t="shared" si="110"/>
        <v>0</v>
      </c>
      <c r="W268" s="161">
        <f t="shared" si="110"/>
        <v>0</v>
      </c>
      <c r="X268" s="161">
        <f t="shared" si="110"/>
        <v>0</v>
      </c>
      <c r="Y268" s="161">
        <f t="shared" si="110"/>
        <v>0</v>
      </c>
      <c r="Z268" s="161">
        <f t="shared" si="110"/>
        <v>0</v>
      </c>
      <c r="AA268" s="161">
        <f t="shared" si="110"/>
        <v>0</v>
      </c>
      <c r="AB268" s="161">
        <f t="shared" si="110"/>
        <v>0</v>
      </c>
      <c r="AC268" s="161">
        <f t="shared" si="110"/>
        <v>0</v>
      </c>
      <c r="AD268" s="161">
        <f t="shared" si="110"/>
        <v>0</v>
      </c>
      <c r="AE268" s="161">
        <f t="shared" si="110"/>
        <v>0</v>
      </c>
      <c r="AF268" s="174">
        <f t="shared" si="110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v>0</v>
      </c>
      <c r="D269" s="161">
        <v>0</v>
      </c>
      <c r="E269" s="161">
        <v>0</v>
      </c>
      <c r="F269" s="161">
        <f t="shared" si="111"/>
        <v>0</v>
      </c>
      <c r="G269" s="161">
        <f t="shared" si="111"/>
        <v>0</v>
      </c>
      <c r="H269" s="161">
        <f t="shared" si="111"/>
        <v>0</v>
      </c>
      <c r="I269" s="161">
        <f t="shared" si="111"/>
        <v>0</v>
      </c>
      <c r="J269" s="161">
        <f t="shared" si="111"/>
        <v>0</v>
      </c>
      <c r="K269" s="161">
        <f t="shared" si="111"/>
        <v>0</v>
      </c>
      <c r="L269" s="161">
        <f t="shared" si="111"/>
        <v>0</v>
      </c>
      <c r="M269" s="161">
        <f t="shared" si="111"/>
        <v>0</v>
      </c>
      <c r="N269" s="161">
        <f t="shared" si="111"/>
        <v>0</v>
      </c>
      <c r="O269" s="161">
        <f t="shared" si="111"/>
        <v>0</v>
      </c>
      <c r="P269" s="161">
        <f t="shared" si="111"/>
        <v>0</v>
      </c>
      <c r="Q269" s="161">
        <f t="shared" si="111"/>
        <v>0</v>
      </c>
      <c r="R269" s="161">
        <f t="shared" si="111"/>
        <v>0</v>
      </c>
      <c r="S269" s="161">
        <f t="shared" si="110"/>
        <v>0</v>
      </c>
      <c r="T269" s="161">
        <f t="shared" si="110"/>
        <v>0</v>
      </c>
      <c r="U269" s="161">
        <f t="shared" si="110"/>
        <v>0</v>
      </c>
      <c r="V269" s="161">
        <f t="shared" si="110"/>
        <v>0</v>
      </c>
      <c r="W269" s="161">
        <f t="shared" si="110"/>
        <v>0</v>
      </c>
      <c r="X269" s="161">
        <f t="shared" si="110"/>
        <v>0</v>
      </c>
      <c r="Y269" s="161">
        <f t="shared" si="110"/>
        <v>0</v>
      </c>
      <c r="Z269" s="161">
        <f t="shared" si="110"/>
        <v>0</v>
      </c>
      <c r="AA269" s="161">
        <f t="shared" si="110"/>
        <v>0</v>
      </c>
      <c r="AB269" s="161">
        <f t="shared" si="110"/>
        <v>0</v>
      </c>
      <c r="AC269" s="161">
        <f t="shared" si="110"/>
        <v>0</v>
      </c>
      <c r="AD269" s="161">
        <f t="shared" si="110"/>
        <v>0</v>
      </c>
      <c r="AE269" s="161">
        <f t="shared" si="110"/>
        <v>0</v>
      </c>
      <c r="AF269" s="174">
        <f t="shared" si="110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v>0</v>
      </c>
      <c r="D270" s="161">
        <v>0</v>
      </c>
      <c r="E270" s="161">
        <v>0</v>
      </c>
      <c r="F270" s="161">
        <f t="shared" si="111"/>
        <v>0</v>
      </c>
      <c r="G270" s="161">
        <f t="shared" si="111"/>
        <v>0</v>
      </c>
      <c r="H270" s="161">
        <f t="shared" si="111"/>
        <v>0</v>
      </c>
      <c r="I270" s="161">
        <f t="shared" si="111"/>
        <v>0</v>
      </c>
      <c r="J270" s="161">
        <f t="shared" si="111"/>
        <v>0</v>
      </c>
      <c r="K270" s="161">
        <f t="shared" si="111"/>
        <v>0</v>
      </c>
      <c r="L270" s="161">
        <f t="shared" si="111"/>
        <v>0</v>
      </c>
      <c r="M270" s="161">
        <f t="shared" si="111"/>
        <v>0</v>
      </c>
      <c r="N270" s="161">
        <f t="shared" si="111"/>
        <v>0</v>
      </c>
      <c r="O270" s="161">
        <f t="shared" si="111"/>
        <v>0</v>
      </c>
      <c r="P270" s="161">
        <f t="shared" si="111"/>
        <v>0</v>
      </c>
      <c r="Q270" s="161">
        <f t="shared" si="111"/>
        <v>0</v>
      </c>
      <c r="R270" s="161">
        <f t="shared" si="111"/>
        <v>0</v>
      </c>
      <c r="S270" s="161">
        <f t="shared" si="110"/>
        <v>0</v>
      </c>
      <c r="T270" s="161">
        <f t="shared" si="110"/>
        <v>0</v>
      </c>
      <c r="U270" s="161">
        <f t="shared" si="110"/>
        <v>0</v>
      </c>
      <c r="V270" s="161">
        <f t="shared" si="110"/>
        <v>0</v>
      </c>
      <c r="W270" s="161">
        <f t="shared" si="110"/>
        <v>0</v>
      </c>
      <c r="X270" s="161">
        <f t="shared" si="110"/>
        <v>0</v>
      </c>
      <c r="Y270" s="161">
        <f t="shared" si="110"/>
        <v>0</v>
      </c>
      <c r="Z270" s="161">
        <f t="shared" si="110"/>
        <v>0</v>
      </c>
      <c r="AA270" s="161">
        <f t="shared" si="110"/>
        <v>0</v>
      </c>
      <c r="AB270" s="161">
        <f t="shared" si="110"/>
        <v>0</v>
      </c>
      <c r="AC270" s="161">
        <f t="shared" si="110"/>
        <v>0</v>
      </c>
      <c r="AD270" s="161">
        <f t="shared" si="110"/>
        <v>0</v>
      </c>
      <c r="AE270" s="161">
        <f t="shared" si="110"/>
        <v>0</v>
      </c>
      <c r="AF270" s="174">
        <f t="shared" si="110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v>0</v>
      </c>
      <c r="D271" s="161">
        <v>0</v>
      </c>
      <c r="E271" s="161">
        <v>0</v>
      </c>
      <c r="F271" s="161">
        <f t="shared" si="111"/>
        <v>0</v>
      </c>
      <c r="G271" s="161">
        <f t="shared" si="111"/>
        <v>0</v>
      </c>
      <c r="H271" s="161">
        <f t="shared" si="111"/>
        <v>0</v>
      </c>
      <c r="I271" s="161">
        <f t="shared" si="111"/>
        <v>0</v>
      </c>
      <c r="J271" s="161">
        <f t="shared" si="111"/>
        <v>0</v>
      </c>
      <c r="K271" s="161">
        <f t="shared" si="111"/>
        <v>0</v>
      </c>
      <c r="L271" s="161">
        <f t="shared" si="111"/>
        <v>0</v>
      </c>
      <c r="M271" s="161">
        <f t="shared" si="111"/>
        <v>0</v>
      </c>
      <c r="N271" s="161">
        <f t="shared" si="111"/>
        <v>0</v>
      </c>
      <c r="O271" s="161">
        <f t="shared" si="111"/>
        <v>0</v>
      </c>
      <c r="P271" s="161">
        <f t="shared" si="111"/>
        <v>0</v>
      </c>
      <c r="Q271" s="161">
        <f t="shared" si="111"/>
        <v>0</v>
      </c>
      <c r="R271" s="161">
        <f t="shared" si="111"/>
        <v>0</v>
      </c>
      <c r="S271" s="161">
        <f t="shared" si="110"/>
        <v>0</v>
      </c>
      <c r="T271" s="161">
        <f t="shared" si="110"/>
        <v>0</v>
      </c>
      <c r="U271" s="161">
        <f t="shared" si="110"/>
        <v>0</v>
      </c>
      <c r="V271" s="161">
        <f t="shared" si="110"/>
        <v>0</v>
      </c>
      <c r="W271" s="161">
        <f t="shared" si="110"/>
        <v>0</v>
      </c>
      <c r="X271" s="161">
        <f t="shared" si="110"/>
        <v>0</v>
      </c>
      <c r="Y271" s="161">
        <f t="shared" si="110"/>
        <v>0</v>
      </c>
      <c r="Z271" s="161">
        <f t="shared" si="110"/>
        <v>0</v>
      </c>
      <c r="AA271" s="161">
        <f t="shared" si="110"/>
        <v>0</v>
      </c>
      <c r="AB271" s="161">
        <f t="shared" si="110"/>
        <v>0</v>
      </c>
      <c r="AC271" s="161">
        <f t="shared" si="110"/>
        <v>0</v>
      </c>
      <c r="AD271" s="161">
        <f t="shared" si="110"/>
        <v>0</v>
      </c>
      <c r="AE271" s="161">
        <f t="shared" si="110"/>
        <v>0</v>
      </c>
      <c r="AF271" s="174">
        <f t="shared" si="110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v>0</v>
      </c>
      <c r="D272" s="161">
        <v>0</v>
      </c>
      <c r="E272" s="161">
        <v>0</v>
      </c>
      <c r="F272" s="161">
        <f t="shared" si="111"/>
        <v>0</v>
      </c>
      <c r="G272" s="161">
        <f t="shared" si="111"/>
        <v>0</v>
      </c>
      <c r="H272" s="161">
        <f t="shared" si="111"/>
        <v>0</v>
      </c>
      <c r="I272" s="161">
        <f t="shared" si="111"/>
        <v>0</v>
      </c>
      <c r="J272" s="161">
        <f t="shared" si="111"/>
        <v>0</v>
      </c>
      <c r="K272" s="161">
        <f t="shared" si="111"/>
        <v>0</v>
      </c>
      <c r="L272" s="161">
        <f t="shared" si="111"/>
        <v>0</v>
      </c>
      <c r="M272" s="161">
        <f t="shared" si="111"/>
        <v>0</v>
      </c>
      <c r="N272" s="161">
        <f t="shared" si="111"/>
        <v>0</v>
      </c>
      <c r="O272" s="161">
        <f t="shared" si="111"/>
        <v>0</v>
      </c>
      <c r="P272" s="161">
        <f t="shared" si="111"/>
        <v>0</v>
      </c>
      <c r="Q272" s="161">
        <f t="shared" si="111"/>
        <v>0</v>
      </c>
      <c r="R272" s="161">
        <f t="shared" si="111"/>
        <v>0</v>
      </c>
      <c r="S272" s="161">
        <f t="shared" si="110"/>
        <v>0</v>
      </c>
      <c r="T272" s="161">
        <f t="shared" si="110"/>
        <v>0</v>
      </c>
      <c r="U272" s="161">
        <f t="shared" si="110"/>
        <v>0</v>
      </c>
      <c r="V272" s="161">
        <f t="shared" si="110"/>
        <v>0</v>
      </c>
      <c r="W272" s="161">
        <f t="shared" si="110"/>
        <v>0</v>
      </c>
      <c r="X272" s="161">
        <f t="shared" si="110"/>
        <v>0</v>
      </c>
      <c r="Y272" s="161">
        <f t="shared" si="110"/>
        <v>0</v>
      </c>
      <c r="Z272" s="161">
        <f t="shared" si="110"/>
        <v>0</v>
      </c>
      <c r="AA272" s="161">
        <f t="shared" si="110"/>
        <v>0</v>
      </c>
      <c r="AB272" s="161">
        <f t="shared" si="110"/>
        <v>0</v>
      </c>
      <c r="AC272" s="161">
        <f t="shared" si="110"/>
        <v>0</v>
      </c>
      <c r="AD272" s="161">
        <f t="shared" si="110"/>
        <v>0</v>
      </c>
      <c r="AE272" s="161">
        <f t="shared" si="110"/>
        <v>0</v>
      </c>
      <c r="AF272" s="174">
        <f t="shared" si="110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v>0</v>
      </c>
      <c r="D273" s="177">
        <v>0</v>
      </c>
      <c r="E273" s="177">
        <v>0</v>
      </c>
      <c r="F273" s="177">
        <f t="shared" si="111"/>
        <v>0</v>
      </c>
      <c r="G273" s="177">
        <f t="shared" si="111"/>
        <v>0</v>
      </c>
      <c r="H273" s="177">
        <f t="shared" si="111"/>
        <v>0</v>
      </c>
      <c r="I273" s="177">
        <f t="shared" si="111"/>
        <v>0</v>
      </c>
      <c r="J273" s="177">
        <f t="shared" si="111"/>
        <v>0</v>
      </c>
      <c r="K273" s="177">
        <f t="shared" si="111"/>
        <v>0</v>
      </c>
      <c r="L273" s="177">
        <f t="shared" si="111"/>
        <v>0</v>
      </c>
      <c r="M273" s="177">
        <f t="shared" si="111"/>
        <v>0</v>
      </c>
      <c r="N273" s="177">
        <f t="shared" si="111"/>
        <v>0</v>
      </c>
      <c r="O273" s="177">
        <f t="shared" si="111"/>
        <v>0</v>
      </c>
      <c r="P273" s="177">
        <f t="shared" si="111"/>
        <v>0</v>
      </c>
      <c r="Q273" s="177">
        <f t="shared" si="111"/>
        <v>0</v>
      </c>
      <c r="R273" s="177">
        <f t="shared" si="111"/>
        <v>0</v>
      </c>
      <c r="S273" s="177">
        <f t="shared" si="110"/>
        <v>0</v>
      </c>
      <c r="T273" s="177">
        <f t="shared" si="110"/>
        <v>0</v>
      </c>
      <c r="U273" s="177">
        <f t="shared" si="110"/>
        <v>0</v>
      </c>
      <c r="V273" s="177">
        <f t="shared" si="110"/>
        <v>0</v>
      </c>
      <c r="W273" s="177">
        <f t="shared" si="110"/>
        <v>0</v>
      </c>
      <c r="X273" s="177">
        <f t="shared" si="110"/>
        <v>0</v>
      </c>
      <c r="Y273" s="177">
        <f t="shared" si="110"/>
        <v>0</v>
      </c>
      <c r="Z273" s="177">
        <f t="shared" si="110"/>
        <v>0</v>
      </c>
      <c r="AA273" s="177">
        <f t="shared" si="110"/>
        <v>0</v>
      </c>
      <c r="AB273" s="177">
        <f t="shared" si="110"/>
        <v>0</v>
      </c>
      <c r="AC273" s="177">
        <f t="shared" si="110"/>
        <v>0</v>
      </c>
      <c r="AD273" s="177">
        <f t="shared" si="110"/>
        <v>0</v>
      </c>
      <c r="AE273" s="177">
        <f t="shared" si="110"/>
        <v>0</v>
      </c>
      <c r="AF273" s="178">
        <f t="shared" si="110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12">SUM(B169:B273)</f>
        <v>0</v>
      </c>
      <c r="C274" s="180">
        <f t="shared" ref="C274:D274" si="113">SUM(C169:C273)</f>
        <v>0</v>
      </c>
      <c r="D274" s="180">
        <f t="shared" si="113"/>
        <v>0</v>
      </c>
      <c r="E274" s="180">
        <f t="shared" ref="E274" si="114">SUM(E169:E273)</f>
        <v>0</v>
      </c>
      <c r="F274" s="180">
        <f t="shared" si="112"/>
        <v>0</v>
      </c>
      <c r="G274" s="180">
        <f t="shared" si="112"/>
        <v>0</v>
      </c>
      <c r="H274" s="180">
        <f t="shared" si="112"/>
        <v>0</v>
      </c>
      <c r="I274" s="180">
        <f t="shared" si="112"/>
        <v>0</v>
      </c>
      <c r="J274" s="180">
        <f t="shared" si="112"/>
        <v>0</v>
      </c>
      <c r="K274" s="180">
        <f t="shared" si="112"/>
        <v>0</v>
      </c>
      <c r="L274" s="180">
        <f t="shared" si="112"/>
        <v>0</v>
      </c>
      <c r="M274" s="180">
        <f t="shared" si="112"/>
        <v>0</v>
      </c>
      <c r="N274" s="180">
        <f t="shared" si="112"/>
        <v>0</v>
      </c>
      <c r="O274" s="180">
        <f t="shared" si="112"/>
        <v>0</v>
      </c>
      <c r="P274" s="180">
        <f t="shared" si="112"/>
        <v>0</v>
      </c>
      <c r="Q274" s="180">
        <f t="shared" si="112"/>
        <v>0</v>
      </c>
      <c r="R274" s="180">
        <f t="shared" si="112"/>
        <v>0</v>
      </c>
      <c r="S274" s="180">
        <f t="shared" si="112"/>
        <v>0</v>
      </c>
      <c r="T274" s="180">
        <f t="shared" si="112"/>
        <v>0</v>
      </c>
      <c r="U274" s="180">
        <f t="shared" si="112"/>
        <v>0</v>
      </c>
      <c r="V274" s="180">
        <f t="shared" si="112"/>
        <v>0</v>
      </c>
      <c r="W274" s="180">
        <f t="shared" si="112"/>
        <v>0</v>
      </c>
      <c r="X274" s="180">
        <f t="shared" si="112"/>
        <v>0</v>
      </c>
      <c r="Y274" s="180">
        <f t="shared" si="112"/>
        <v>0</v>
      </c>
      <c r="Z274" s="180">
        <f t="shared" si="112"/>
        <v>0</v>
      </c>
      <c r="AA274" s="180">
        <f t="shared" si="112"/>
        <v>0</v>
      </c>
      <c r="AB274" s="180">
        <f t="shared" si="112"/>
        <v>0</v>
      </c>
      <c r="AC274" s="180">
        <f t="shared" si="112"/>
        <v>0</v>
      </c>
      <c r="AD274" s="180">
        <f t="shared" si="112"/>
        <v>0</v>
      </c>
      <c r="AE274" s="180">
        <f t="shared" si="112"/>
        <v>0</v>
      </c>
      <c r="AF274" s="181">
        <f t="shared" si="112"/>
        <v>0</v>
      </c>
      <c r="AG274" s="182">
        <f t="shared" si="112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2738" priority="25">
      <formula>$AH11=0</formula>
    </cfRule>
  </conditionalFormatting>
  <conditionalFormatting sqref="A101:A102">
    <cfRule type="expression" dxfId="2737" priority="193">
      <formula>$AH106=0</formula>
    </cfRule>
  </conditionalFormatting>
  <conditionalFormatting sqref="A103:A107">
    <cfRule type="expression" dxfId="2736" priority="141">
      <formula>$AH102=0</formula>
    </cfRule>
  </conditionalFormatting>
  <conditionalFormatting sqref="A160:A167">
    <cfRule type="expression" dxfId="2735" priority="194">
      <formula>$AH267=0</formula>
    </cfRule>
  </conditionalFormatting>
  <conditionalFormatting sqref="A168:A275">
    <cfRule type="expression" dxfId="2734" priority="64">
      <formula>$AH168=0</formula>
    </cfRule>
  </conditionalFormatting>
  <conditionalFormatting sqref="B8">
    <cfRule type="expression" dxfId="2733" priority="189">
      <formula>AND(C$9&gt;=14/24,C$9&lt;20/24)</formula>
    </cfRule>
    <cfRule type="expression" dxfId="2732" priority="190">
      <formula>AND(C$9&gt;=8/24,C$9&lt;14/24)</formula>
    </cfRule>
    <cfRule type="expression" dxfId="2731" priority="191">
      <formula>C$9&lt;8/24</formula>
    </cfRule>
    <cfRule type="expression" dxfId="2730" priority="192">
      <formula>C$9&gt;=20/24</formula>
    </cfRule>
  </conditionalFormatting>
  <conditionalFormatting sqref="X11:AA13 B9:AF10 B76:E90 B153:E153 B93:E96 B72:W72 F79:W90 AB12:AF13 X85:AF90 F76:AF77 F93:AF107 F125:AF134 F137:AF159 B96:M96 F109:AF111 B108:AF108 B112:AF115 B117:AF124">
    <cfRule type="expression" dxfId="2729" priority="106">
      <formula>B$9&gt;=20/24</formula>
    </cfRule>
  </conditionalFormatting>
  <conditionalFormatting sqref="B9:AF10 X11:AA13 B76:E90 B153:E153 B93:E96 B72:W72 F79:W90 AB12:AF13 X85:AF90 F76:AF77 F93:AF107 F125:AF134 F137:AF159 B96:M96 F109:AF111 B108:AF108 B112:AF115 B117:AF124">
    <cfRule type="expression" dxfId="2728" priority="107">
      <formula>AND(B$9&gt;=14/24,B$9&lt;20/24)</formula>
    </cfRule>
    <cfRule type="expression" dxfId="2727" priority="108">
      <formula>AND(B$9&gt;=8/24,B$9&lt;14/24)</formula>
    </cfRule>
    <cfRule type="expression" dxfId="2726" priority="109">
      <formula>B$9&lt;8/24</formula>
    </cfRule>
  </conditionalFormatting>
  <conditionalFormatting sqref="B29:W53 X14:AF53">
    <cfRule type="expression" dxfId="2725" priority="49">
      <formula>B14&gt;$AG14*1</formula>
    </cfRule>
    <cfRule type="expression" dxfId="2724" priority="50">
      <formula>B$9&gt;=20/24</formula>
    </cfRule>
    <cfRule type="expression" dxfId="2723" priority="51">
      <formula>AND(B$9&gt;=14/24,B$9&lt;20/24)</formula>
    </cfRule>
    <cfRule type="expression" dxfId="2722" priority="52">
      <formula>AND(B$9&gt;=8/24,B$9&lt;14/24)</formula>
    </cfRule>
    <cfRule type="expression" dxfId="2721" priority="53">
      <formula>B$9&lt;8/24</formula>
    </cfRule>
  </conditionalFormatting>
  <conditionalFormatting sqref="B54:AF68">
    <cfRule type="expression" dxfId="2720" priority="42">
      <formula>B$9&lt;8/24</formula>
    </cfRule>
  </conditionalFormatting>
  <conditionalFormatting sqref="B54:AF70">
    <cfRule type="expression" dxfId="2719" priority="39">
      <formula>B$9&gt;=20/24</formula>
    </cfRule>
    <cfRule type="expression" dxfId="2718" priority="40">
      <formula>AND(B$9&gt;=14/24,B$9&lt;20/24)</formula>
    </cfRule>
    <cfRule type="expression" dxfId="2717" priority="41">
      <formula>AND(B$9&gt;=8/24,B$9&lt;14/24)</formula>
    </cfRule>
  </conditionalFormatting>
  <conditionalFormatting sqref="B63:AF65">
    <cfRule type="expression" dxfId="2716" priority="43">
      <formula>B63&gt;$AG63</formula>
    </cfRule>
  </conditionalFormatting>
  <conditionalFormatting sqref="B69:AF70">
    <cfRule type="expression" dxfId="2715" priority="114">
      <formula>B$9&lt;8/24</formula>
    </cfRule>
  </conditionalFormatting>
  <conditionalFormatting sqref="B72:AF75">
    <cfRule type="expression" dxfId="2714" priority="30">
      <formula>B72&gt;$AG72*1</formula>
    </cfRule>
  </conditionalFormatting>
  <conditionalFormatting sqref="B73:AF75">
    <cfRule type="expression" dxfId="2713" priority="31">
      <formula>B$9&gt;=20/24</formula>
    </cfRule>
    <cfRule type="expression" dxfId="2712" priority="32">
      <formula>AND(B$9&gt;=14/24,B$9&lt;20/24)</formula>
    </cfRule>
    <cfRule type="expression" dxfId="2711" priority="33">
      <formula>AND(B$9&gt;=8/24,B$9&lt;14/24)</formula>
    </cfRule>
    <cfRule type="expression" dxfId="2710" priority="34">
      <formula>B$9&lt;8/24</formula>
    </cfRule>
  </conditionalFormatting>
  <conditionalFormatting sqref="F161:AF167">
    <cfRule type="expression" dxfId="2709" priority="65">
      <formula>F$9&gt;=20/24</formula>
    </cfRule>
    <cfRule type="expression" dxfId="2708" priority="66">
      <formula>AND(F$9&gt;=14/24,F$9&lt;20/24)</formula>
    </cfRule>
    <cfRule type="expression" dxfId="2707" priority="67">
      <formula>AND(F$9&gt;=8/24,F$9&lt;14/24)</formula>
    </cfRule>
    <cfRule type="expression" dxfId="2706" priority="68">
      <formula>F$9&lt;8/24</formula>
    </cfRule>
  </conditionalFormatting>
  <conditionalFormatting sqref="F169:AF274">
    <cfRule type="expression" dxfId="2705" priority="26">
      <formula>F$9&gt;=20/24</formula>
    </cfRule>
    <cfRule type="expression" dxfId="2704" priority="27">
      <formula>AND(F$9&gt;=14/24,F$9&lt;20/24)</formula>
    </cfRule>
    <cfRule type="expression" dxfId="2703" priority="28">
      <formula>AND(F$9&gt;=8/24,F$9&lt;14/24)</formula>
    </cfRule>
    <cfRule type="expression" dxfId="2702" priority="29">
      <formula>F$9&lt;8/24</formula>
    </cfRule>
  </conditionalFormatting>
  <conditionalFormatting sqref="AB69:AB70 AA70 X11:AA13 AG96 B69:AA69 AG71 AG78 AB12:AF13 AC69:AF71 B71:AB71 B76:AF96">
    <cfRule type="expression" dxfId="2701" priority="105">
      <formula>B11&gt;$AG11*1</formula>
    </cfRule>
  </conditionalFormatting>
  <conditionalFormatting sqref="F79:W83">
    <cfRule type="expression" dxfId="2700" priority="115">
      <formula>F$9&gt;=20/24</formula>
    </cfRule>
    <cfRule type="expression" dxfId="2699" priority="116">
      <formula>AND(F$9&gt;=14/24,F$9&lt;20/24)</formula>
    </cfRule>
    <cfRule type="expression" dxfId="2698" priority="117">
      <formula>AND(F$9&gt;=8/24,F$9&lt;14/24)</formula>
    </cfRule>
    <cfRule type="expression" dxfId="2697" priority="118">
      <formula>F$9&lt;8/24</formula>
    </cfRule>
  </conditionalFormatting>
  <conditionalFormatting sqref="F84:W84">
    <cfRule type="expression" dxfId="2696" priority="110">
      <formula>F$9&gt;=20/24</formula>
    </cfRule>
    <cfRule type="expression" dxfId="2695" priority="111">
      <formula>AND(F$9&gt;=14/24,F$9&lt;20/24)</formula>
    </cfRule>
    <cfRule type="expression" dxfId="2694" priority="112">
      <formula>AND(F$9&gt;=8/24,F$9&lt;14/24)</formula>
    </cfRule>
    <cfRule type="expression" dxfId="2693" priority="113">
      <formula>F$9&lt;8/24</formula>
    </cfRule>
  </conditionalFormatting>
  <conditionalFormatting sqref="X76:AF78 B72:AF72 B78:W78">
    <cfRule type="expression" dxfId="2692" priority="125">
      <formula>B$9&gt;=20/24</formula>
    </cfRule>
    <cfRule type="expression" dxfId="2691" priority="126">
      <formula>AND(B$9&gt;=14/24,B$9&lt;20/24)</formula>
    </cfRule>
    <cfRule type="expression" dxfId="2690" priority="127">
      <formula>AND(B$9&gt;=8/24,B$9&lt;14/24)</formula>
    </cfRule>
    <cfRule type="expression" dxfId="2689" priority="128">
      <formula>B$9&lt;8/24</formula>
    </cfRule>
  </conditionalFormatting>
  <conditionalFormatting sqref="X73:AF75">
    <cfRule type="expression" dxfId="2688" priority="35">
      <formula>X$9&gt;=20/24</formula>
    </cfRule>
    <cfRule type="expression" dxfId="2687" priority="36">
      <formula>AND(X$9&gt;=14/24,X$9&lt;20/24)</formula>
    </cfRule>
    <cfRule type="expression" dxfId="2686" priority="37">
      <formula>AND(X$9&gt;=8/24,X$9&lt;14/24)</formula>
    </cfRule>
    <cfRule type="expression" dxfId="2685" priority="38">
      <formula>X$9&lt;8/24</formula>
    </cfRule>
  </conditionalFormatting>
  <conditionalFormatting sqref="F79:W81">
    <cfRule type="expression" dxfId="2684" priority="133">
      <formula>F$9&gt;=20/24</formula>
    </cfRule>
    <cfRule type="expression" dxfId="2683" priority="134">
      <formula>AND(F$9&gt;=14/24,F$9&lt;20/24)</formula>
    </cfRule>
    <cfRule type="expression" dxfId="2682" priority="135">
      <formula>AND(F$9&gt;=8/24,F$9&lt;14/24)</formula>
    </cfRule>
    <cfRule type="expression" dxfId="2681" priority="136">
      <formula>F$9&lt;8/24</formula>
    </cfRule>
  </conditionalFormatting>
  <conditionalFormatting sqref="L84:AF84">
    <cfRule type="expression" dxfId="2680" priority="129">
      <formula>L$9&gt;=20/24</formula>
    </cfRule>
    <cfRule type="expression" dxfId="2679" priority="130">
      <formula>AND(L$9&gt;=14/24,L$9&lt;20/24)</formula>
    </cfRule>
    <cfRule type="expression" dxfId="2678" priority="131">
      <formula>AND(L$9&gt;=8/24,L$9&lt;14/24)</formula>
    </cfRule>
    <cfRule type="expression" dxfId="2677" priority="132">
      <formula>L$9&lt;8/24</formula>
    </cfRule>
  </conditionalFormatting>
  <conditionalFormatting sqref="M8 S8 AB8">
    <cfRule type="expression" dxfId="2676" priority="182">
      <formula>AND(N$9&gt;=14/24,N$9&lt;20/24)</formula>
    </cfRule>
    <cfRule type="expression" dxfId="2675" priority="183">
      <formula>AND(N$9&gt;=8/24,N$9&lt;14/24)</formula>
    </cfRule>
    <cfRule type="expression" dxfId="2674" priority="184">
      <formula>N$9&lt;8/24</formula>
    </cfRule>
  </conditionalFormatting>
  <conditionalFormatting sqref="Z80:AA83 M79:Y83">
    <cfRule type="expression" dxfId="2673" priority="137">
      <formula>M$9&gt;=20/24</formula>
    </cfRule>
    <cfRule type="expression" dxfId="2672" priority="138">
      <formula>AND(M$9&gt;=14/24,M$9&lt;20/24)</formula>
    </cfRule>
    <cfRule type="expression" dxfId="2671" priority="139">
      <formula>AND(M$9&gt;=8/24,M$9&lt;14/24)</formula>
    </cfRule>
    <cfRule type="expression" dxfId="2670" priority="140">
      <formula>M$9&lt;8/24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669" priority="181">
      <formula>N$9&gt;=20/24</formula>
    </cfRule>
  </conditionalFormatting>
  <conditionalFormatting sqref="S8">
    <cfRule type="expression" dxfId="2668" priority="172">
      <formula>U$9&gt;=20/24</formula>
    </cfRule>
    <cfRule type="expression" dxfId="2667" priority="173">
      <formula>AND(U$9&gt;=14/24,U$9&lt;20/24)</formula>
    </cfRule>
    <cfRule type="expression" dxfId="2666" priority="174">
      <formula>AND(U$9&gt;=8/24,U$9&lt;14/24)</formula>
    </cfRule>
    <cfRule type="expression" dxfId="2665" priority="175">
      <formula>U$9&lt;8/24</formula>
    </cfRule>
  </conditionalFormatting>
  <conditionalFormatting sqref="X79:AF84">
    <cfRule type="expression" dxfId="2664" priority="59">
      <formula>X$9&gt;=20/24</formula>
    </cfRule>
    <cfRule type="expression" dxfId="2663" priority="60">
      <formula>AND(X$9&gt;=14/24,X$9&lt;20/24)</formula>
    </cfRule>
    <cfRule type="expression" dxfId="2662" priority="61">
      <formula>AND(X$9&gt;=8/24,X$9&lt;14/24)</formula>
    </cfRule>
    <cfRule type="expression" dxfId="2661" priority="62">
      <formula>X$9&lt;8/24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2660" priority="44">
      <formula>Y$9&gt;=20/24</formula>
    </cfRule>
    <cfRule type="expression" dxfId="2659" priority="45">
      <formula>AND(Y$9&gt;=14/24,Y$9&lt;20/24)</formula>
    </cfRule>
    <cfRule type="expression" dxfId="2658" priority="46">
      <formula>AND(Y$9&gt;=8/24,Y$9&lt;14/24)</formula>
    </cfRule>
    <cfRule type="expression" dxfId="2657" priority="47">
      <formula>Y$9&lt;8/24</formula>
    </cfRule>
  </conditionalFormatting>
  <conditionalFormatting sqref="Z69:Z70">
    <cfRule type="expression" dxfId="2656" priority="124">
      <formula>Z69&gt;$AG69</formula>
    </cfRule>
  </conditionalFormatting>
  <conditionalFormatting sqref="B66:Y70 Z66:AF69 AB11:AF11 B54:AF62">
    <cfRule type="expression" dxfId="2655" priority="119">
      <formula>B11&gt;$AG11</formula>
    </cfRule>
  </conditionalFormatting>
  <conditionalFormatting sqref="AB8">
    <cfRule type="expression" dxfId="2654" priority="168">
      <formula>AD$9&gt;=20/24</formula>
    </cfRule>
    <cfRule type="expression" dxfId="2653" priority="169">
      <formula>AND(AD$9&gt;=14/24,AD$9&lt;20/24)</formula>
    </cfRule>
    <cfRule type="expression" dxfId="2652" priority="170">
      <formula>AND(AD$9&gt;=8/24,AD$9&lt;14/24)</formula>
    </cfRule>
    <cfRule type="expression" dxfId="2651" priority="171">
      <formula>AD$9&lt;8/24</formula>
    </cfRule>
  </conditionalFormatting>
  <conditionalFormatting sqref="AB11:AF11">
    <cfRule type="expression" dxfId="2650" priority="120">
      <formula>AB$9&gt;=20/24</formula>
    </cfRule>
    <cfRule type="expression" dxfId="2649" priority="121">
      <formula>AND(AB$9&gt;=14/24,AB$9&lt;20/24)</formula>
    </cfRule>
    <cfRule type="expression" dxfId="2648" priority="122">
      <formula>AND(AB$9&gt;=8/24,AB$9&lt;14/24)</formula>
    </cfRule>
    <cfRule type="expression" dxfId="2647" priority="123">
      <formula>AB$9&lt;8/24</formula>
    </cfRule>
  </conditionalFormatting>
  <conditionalFormatting sqref="AG78">
    <cfRule type="expression" dxfId="2646" priority="147">
      <formula>AG$9&gt;=20/24</formula>
    </cfRule>
    <cfRule type="expression" dxfId="2645" priority="148">
      <formula>AND(AG$9&gt;=14/24,AG$9&lt;20/24)</formula>
    </cfRule>
    <cfRule type="expression" dxfId="2644" priority="149">
      <formula>AND(AG$9&gt;=8/24,AG$9&lt;14/24)</formula>
    </cfRule>
    <cfRule type="expression" dxfId="2643" priority="150">
      <formula>AG$9&lt;8/24</formula>
    </cfRule>
  </conditionalFormatting>
  <conditionalFormatting sqref="AG91:AG92">
    <cfRule type="expression" dxfId="2642" priority="142">
      <formula>AG91&gt;$AG91</formula>
    </cfRule>
  </conditionalFormatting>
  <conditionalFormatting sqref="AG96">
    <cfRule type="expression" dxfId="2641" priority="143">
      <formula>AG$9&gt;=20/24</formula>
    </cfRule>
    <cfRule type="expression" dxfId="2640" priority="144">
      <formula>AND(AG$9&gt;=14/24,AG$9&lt;20/24)</formula>
    </cfRule>
    <cfRule type="expression" dxfId="2639" priority="145">
      <formula>AND(AG$9&gt;=8/24,AG$9&lt;14/24)</formula>
    </cfRule>
    <cfRule type="expression" dxfId="2638" priority="146">
      <formula>AG$9&lt;8/24</formula>
    </cfRule>
  </conditionalFormatting>
  <conditionalFormatting sqref="AG113">
    <cfRule type="expression" dxfId="2637" priority="164">
      <formula>AG$9&gt;=20/24</formula>
    </cfRule>
    <cfRule type="expression" dxfId="2636" priority="165">
      <formula>AND(AG$9&gt;=14/24,AG$9&lt;20/24)</formula>
    </cfRule>
    <cfRule type="expression" dxfId="2635" priority="166">
      <formula>AND(AG$9&gt;=8/24,AG$9&lt;14/24)</formula>
    </cfRule>
    <cfRule type="expression" dxfId="2634" priority="167">
      <formula>AG$9&lt;8/24</formula>
    </cfRule>
  </conditionalFormatting>
  <conditionalFormatting sqref="AH8:AI10">
    <cfRule type="expression" dxfId="2633" priority="55">
      <formula>AH$9&gt;=20/24</formula>
    </cfRule>
    <cfRule type="expression" dxfId="2632" priority="56">
      <formula>AND(AH$9&gt;=14/24,AH$9&lt;20/24)</formula>
    </cfRule>
    <cfRule type="expression" dxfId="2631" priority="57">
      <formula>AND(AH$9&gt;=8/24,AH$9&lt;14/24)</formula>
    </cfRule>
    <cfRule type="expression" dxfId="2630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629" priority="185">
      <formula>AJ$9&gt;=20/24</formula>
    </cfRule>
    <cfRule type="expression" dxfId="2628" priority="186">
      <formula>AND(AJ$9&gt;=14/24,AJ$9&lt;20/24)</formula>
    </cfRule>
    <cfRule type="expression" dxfId="2627" priority="187">
      <formula>AND(AJ$9&gt;=8/24,AJ$9&lt;14/24)</formula>
    </cfRule>
    <cfRule type="expression" dxfId="2626" priority="188">
      <formula>AJ$9&lt;8/24</formula>
    </cfRule>
  </conditionalFormatting>
  <conditionalFormatting sqref="AL99:AN99 AL105:AN105">
    <cfRule type="expression" dxfId="2625" priority="157">
      <formula>AL$9&gt;=20/24</formula>
    </cfRule>
    <cfRule type="expression" dxfId="2624" priority="158">
      <formula>AND(AL$9&gt;=14/24,AL$9&lt;20/24)</formula>
    </cfRule>
    <cfRule type="expression" dxfId="2623" priority="159">
      <formula>AND(AL$9&gt;=8/24,AL$9&lt;14/24)</formula>
    </cfRule>
    <cfRule type="expression" dxfId="2622" priority="160">
      <formula>AL$9&lt;8/24</formula>
    </cfRule>
  </conditionalFormatting>
  <conditionalFormatting sqref="AM15:AM21 AN16:AR21">
    <cfRule type="expression" dxfId="2621" priority="81">
      <formula>AX$9&gt;=20/24</formula>
    </cfRule>
    <cfRule type="expression" dxfId="2620" priority="82">
      <formula>AND(AX$9&gt;=14/24,AX$9&lt;20/24)</formula>
    </cfRule>
    <cfRule type="expression" dxfId="2619" priority="83">
      <formula>AND(AX$9&gt;=8/24,AX$9&lt;14/24)</formula>
    </cfRule>
    <cfRule type="expression" dxfId="2618" priority="84">
      <formula>AX$9&lt;8/24</formula>
    </cfRule>
  </conditionalFormatting>
  <conditionalFormatting sqref="AN100:AN103">
    <cfRule type="expression" dxfId="2617" priority="153">
      <formula>AN$9&gt;=20/24</formula>
    </cfRule>
    <cfRule type="expression" dxfId="2616" priority="154">
      <formula>AND(AN$9&gt;=14/24,AN$9&lt;20/24)</formula>
    </cfRule>
    <cfRule type="expression" dxfId="2615" priority="155">
      <formula>AND(AN$9&gt;=8/24,AN$9&lt;14/24)</formula>
    </cfRule>
    <cfRule type="expression" dxfId="2614" priority="156">
      <formula>AN$9&lt;8/24</formula>
    </cfRule>
  </conditionalFormatting>
  <conditionalFormatting sqref="AN15:AR15">
    <cfRule type="expression" dxfId="2613" priority="69">
      <formula>U$9&gt;=20/24</formula>
    </cfRule>
    <cfRule type="expression" dxfId="2612" priority="70">
      <formula>AND(U$9&gt;=14/24,U$9&lt;20/24)</formula>
    </cfRule>
    <cfRule type="expression" dxfId="2611" priority="71">
      <formula>AND(U$9&gt;=8/24,U$9&lt;14/24)</formula>
    </cfRule>
    <cfRule type="expression" dxfId="2610" priority="72">
      <formula>U$9&lt;8/24</formula>
    </cfRule>
  </conditionalFormatting>
  <conditionalFormatting sqref="AS15">
    <cfRule type="expression" dxfId="2609" priority="77">
      <formula>AA$9&gt;=20/24</formula>
    </cfRule>
    <cfRule type="expression" dxfId="2608" priority="78">
      <formula>AND(AA$9&gt;=14/24,AA$9&lt;20/24)</formula>
    </cfRule>
    <cfRule type="expression" dxfId="2607" priority="79">
      <formula>AND(AA$9&gt;=8/24,AA$9&lt;14/24)</formula>
    </cfRule>
    <cfRule type="expression" dxfId="2606" priority="80">
      <formula>AA$9&lt;8/24</formula>
    </cfRule>
  </conditionalFormatting>
  <conditionalFormatting sqref="AS16:AS21">
    <cfRule type="expression" dxfId="2605" priority="85">
      <formula>BE$9&gt;=20/24</formula>
    </cfRule>
    <cfRule type="expression" dxfId="2604" priority="86">
      <formula>AND(BE$9&gt;=14/24,BE$9&lt;20/24)</formula>
    </cfRule>
    <cfRule type="expression" dxfId="2603" priority="87">
      <formula>AND(BE$9&gt;=8/24,BE$9&lt;14/24)</formula>
    </cfRule>
    <cfRule type="expression" dxfId="2602" priority="88">
      <formula>BE$9&lt;8/24</formula>
    </cfRule>
  </conditionalFormatting>
  <conditionalFormatting sqref="AT15 AX15:BJ15">
    <cfRule type="expression" dxfId="2601" priority="89">
      <formula>AC$9&gt;=20/24</formula>
    </cfRule>
    <cfRule type="expression" dxfId="2600" priority="90">
      <formula>AND(AC$9&gt;=14/24,AC$9&lt;20/24)</formula>
    </cfRule>
    <cfRule type="expression" dxfId="2599" priority="91">
      <formula>AND(AC$9&gt;=8/24,AC$9&lt;14/24)</formula>
    </cfRule>
    <cfRule type="expression" dxfId="2598" priority="92">
      <formula>AC$9&lt;8/24</formula>
    </cfRule>
  </conditionalFormatting>
  <conditionalFormatting sqref="AT16:AT21">
    <cfRule type="expression" dxfId="2597" priority="93">
      <formula>BG$9&gt;=20/24</formula>
    </cfRule>
    <cfRule type="expression" dxfId="2596" priority="94">
      <formula>AND(BG$9&gt;=14/24,BG$9&lt;20/24)</formula>
    </cfRule>
    <cfRule type="expression" dxfId="2595" priority="95">
      <formula>AND(BG$9&gt;=8/24,BG$9&lt;14/24)</formula>
    </cfRule>
    <cfRule type="expression" dxfId="2594" priority="96">
      <formula>BG$9&lt;8/24</formula>
    </cfRule>
  </conditionalFormatting>
  <conditionalFormatting sqref="AU15:AV15">
    <cfRule type="expression" dxfId="2593" priority="97">
      <formula>AE$9&gt;=20/24</formula>
    </cfRule>
    <cfRule type="expression" dxfId="2592" priority="98">
      <formula>AND(AE$9&gt;=14/24,AE$9&lt;20/24)</formula>
    </cfRule>
    <cfRule type="expression" dxfId="2591" priority="99">
      <formula>AND(AE$9&gt;=8/24,AE$9&lt;14/24)</formula>
    </cfRule>
    <cfRule type="expression" dxfId="2590" priority="100">
      <formula>AE$9&lt;8/24</formula>
    </cfRule>
  </conditionalFormatting>
  <conditionalFormatting sqref="AU16:BJ21">
    <cfRule type="expression" dxfId="2589" priority="101">
      <formula>BI$9&gt;=20/24</formula>
    </cfRule>
    <cfRule type="expression" dxfId="2588" priority="102">
      <formula>AND(BI$9&gt;=14/24,BI$9&lt;20/24)</formula>
    </cfRule>
    <cfRule type="expression" dxfId="2587" priority="103">
      <formula>AND(BI$9&gt;=8/24,BI$9&lt;14/24)</formula>
    </cfRule>
    <cfRule type="expression" dxfId="2586" priority="104">
      <formula>BI$9&lt;8/24</formula>
    </cfRule>
  </conditionalFormatting>
  <conditionalFormatting sqref="AW15">
    <cfRule type="expression" dxfId="2585" priority="73">
      <formula>B$9&gt;=20/24</formula>
    </cfRule>
    <cfRule type="expression" dxfId="2584" priority="74">
      <formula>AND(B$9&gt;=14/24,B$9&lt;20/24)</formula>
    </cfRule>
    <cfRule type="expression" dxfId="2583" priority="75">
      <formula>AND(B$9&gt;=8/24,B$9&lt;14/24)</formula>
    </cfRule>
    <cfRule type="expression" dxfId="2582" priority="76">
      <formula>B$9&lt;8/24</formula>
    </cfRule>
  </conditionalFormatting>
  <conditionalFormatting sqref="A73">
    <cfRule type="expression" dxfId="2581" priority="24">
      <formula>$AH73=0</formula>
    </cfRule>
  </conditionalFormatting>
  <conditionalFormatting sqref="B97:E107 B137:E152 B109:E111 B125:E134 B154:E159 B11:W13">
    <cfRule type="expression" dxfId="2580" priority="20">
      <formula>B$9&gt;=20/24</formula>
    </cfRule>
  </conditionalFormatting>
  <conditionalFormatting sqref="B97:E107 B137:E152 B109:E111 B125:E134 B154:E159 B11:W13">
    <cfRule type="expression" dxfId="2579" priority="21">
      <formula>AND(B$9&gt;=14/24,B$9&lt;20/24)</formula>
    </cfRule>
    <cfRule type="expression" dxfId="2578" priority="22">
      <formula>AND(B$9&gt;=8/24,B$9&lt;14/24)</formula>
    </cfRule>
    <cfRule type="expression" dxfId="2577" priority="23">
      <formula>B$9&lt;8/24</formula>
    </cfRule>
  </conditionalFormatting>
  <conditionalFormatting sqref="B14:W28">
    <cfRule type="expression" dxfId="2576" priority="10">
      <formula>B14&gt;$AG14*1</formula>
    </cfRule>
    <cfRule type="expression" dxfId="2575" priority="11">
      <formula>B$9&gt;=20/24</formula>
    </cfRule>
    <cfRule type="expression" dxfId="2574" priority="12">
      <formula>AND(B$9&gt;=14/24,B$9&lt;20/24)</formula>
    </cfRule>
    <cfRule type="expression" dxfId="2573" priority="13">
      <formula>AND(B$9&gt;=8/24,B$9&lt;14/24)</formula>
    </cfRule>
    <cfRule type="expression" dxfId="2572" priority="14">
      <formula>B$9&lt;8/24</formula>
    </cfRule>
  </conditionalFormatting>
  <conditionalFormatting sqref="B161:E167">
    <cfRule type="expression" dxfId="2571" priority="15">
      <formula>B$9&gt;=20/24</formula>
    </cfRule>
    <cfRule type="expression" dxfId="2570" priority="16">
      <formula>AND(B$9&gt;=14/24,B$9&lt;20/24)</formula>
    </cfRule>
    <cfRule type="expression" dxfId="2569" priority="17">
      <formula>AND(B$9&gt;=8/24,B$9&lt;14/24)</formula>
    </cfRule>
    <cfRule type="expression" dxfId="2568" priority="18">
      <formula>B$9&lt;8/24</formula>
    </cfRule>
  </conditionalFormatting>
  <conditionalFormatting sqref="B169:E274">
    <cfRule type="expression" dxfId="2567" priority="6">
      <formula>B$9&gt;=20/24</formula>
    </cfRule>
    <cfRule type="expression" dxfId="2566" priority="7">
      <formula>AND(B$9&gt;=14/24,B$9&lt;20/24)</formula>
    </cfRule>
    <cfRule type="expression" dxfId="2565" priority="8">
      <formula>AND(B$9&gt;=8/24,B$9&lt;14/24)</formula>
    </cfRule>
    <cfRule type="expression" dxfId="2564" priority="9">
      <formula>B$9&lt;8/24</formula>
    </cfRule>
  </conditionalFormatting>
  <conditionalFormatting sqref="B11:W13">
    <cfRule type="expression" dxfId="2563" priority="19">
      <formula>B11&gt;$AG11*1</formula>
    </cfRule>
  </conditionalFormatting>
  <conditionalFormatting sqref="A153">
    <cfRule type="expression" dxfId="2562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2561" priority="1">
      <formula>AL$9&gt;=20/24</formula>
    </cfRule>
  </conditionalFormatting>
  <conditionalFormatting sqref="AL153">
    <cfRule type="expression" dxfId="2560" priority="2">
      <formula>AND(AL$9&gt;=14/24,AL$9&lt;20/24)</formula>
    </cfRule>
    <cfRule type="expression" dxfId="2559" priority="3">
      <formula>AND(AL$9&gt;=8/24,AL$9&lt;14/24)</formula>
    </cfRule>
    <cfRule type="expression" dxfId="2558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2" zoomScaleNormal="112" workbookViewId="0">
      <pane xSplit="1" ySplit="10" topLeftCell="B140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U159" sqref="U15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2080/10/11</v>
      </c>
      <c r="C4" s="250"/>
      <c r="D4" s="250"/>
      <c r="E4" s="251" t="str">
        <f ca="1">"2080/"&amp;"10/"&amp;INT(MID(CELL("filename",G6),FIND("]",CELL("filename",G6))+1,200))</f>
        <v>2080/10/11</v>
      </c>
      <c r="F4" s="251"/>
      <c r="G4" s="251"/>
      <c r="H4" s="251" t="str">
        <f ca="1">TEXT(E4,"dddd")</f>
        <v>Friday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156.29999999999998</v>
      </c>
      <c r="C5" s="30">
        <f t="shared" si="0"/>
        <v>149.10000000000002</v>
      </c>
      <c r="D5" s="30">
        <f t="shared" si="0"/>
        <v>148.4</v>
      </c>
      <c r="E5" s="30">
        <f t="shared" si="0"/>
        <v>136</v>
      </c>
      <c r="F5" s="30">
        <f t="shared" si="0"/>
        <v>176.8</v>
      </c>
      <c r="G5" s="30">
        <f t="shared" si="0"/>
        <v>174.7</v>
      </c>
      <c r="H5" s="30">
        <f t="shared" si="0"/>
        <v>153.5</v>
      </c>
      <c r="I5" s="30">
        <f t="shared" si="0"/>
        <v>171.4</v>
      </c>
      <c r="J5" s="30">
        <f t="shared" si="0"/>
        <v>169.1</v>
      </c>
      <c r="K5" s="30">
        <f t="shared" si="0"/>
        <v>169.5</v>
      </c>
      <c r="L5" s="30">
        <f t="shared" si="0"/>
        <v>169.5</v>
      </c>
      <c r="M5" s="30">
        <f t="shared" si="0"/>
        <v>169.5</v>
      </c>
      <c r="N5" s="30">
        <f t="shared" si="0"/>
        <v>188</v>
      </c>
      <c r="O5" s="30">
        <f t="shared" si="0"/>
        <v>199</v>
      </c>
      <c r="P5" s="30">
        <f t="shared" si="0"/>
        <v>197</v>
      </c>
      <c r="Q5" s="30">
        <f t="shared" si="0"/>
        <v>197</v>
      </c>
      <c r="R5" s="30">
        <f t="shared" si="0"/>
        <v>136.80000000000001</v>
      </c>
      <c r="S5" s="30">
        <f t="shared" si="0"/>
        <v>136.80000000000001</v>
      </c>
      <c r="T5" s="30">
        <f t="shared" si="0"/>
        <v>196.2</v>
      </c>
      <c r="U5" s="30">
        <f t="shared" si="0"/>
        <v>200.5</v>
      </c>
      <c r="V5" s="30">
        <f t="shared" si="0"/>
        <v>200.5</v>
      </c>
      <c r="W5" s="30" t="str">
        <f t="shared" si="0"/>
        <v>s</v>
      </c>
      <c r="X5" s="30" t="str">
        <f t="shared" si="0"/>
        <v>s</v>
      </c>
      <c r="Y5" s="30" t="str">
        <f t="shared" si="0"/>
        <v>s</v>
      </c>
      <c r="Z5" s="30">
        <f t="shared" si="0"/>
        <v>99</v>
      </c>
      <c r="AA5" s="30">
        <f>AB108</f>
        <v>111.6</v>
      </c>
      <c r="AB5" s="30">
        <f t="shared" si="0"/>
        <v>129.19999999999999</v>
      </c>
      <c r="AC5" s="30">
        <f t="shared" si="0"/>
        <v>134.30000000000001</v>
      </c>
      <c r="AD5" s="30">
        <f t="shared" si="0"/>
        <v>134.30000000000001</v>
      </c>
      <c r="AE5" s="30">
        <f t="shared" si="0"/>
        <v>134.30000000000001</v>
      </c>
      <c r="AF5" s="30">
        <f>B108</f>
        <v>140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Load=1441</v>
      </c>
      <c r="B7" s="35">
        <f t="shared" ref="B7:AF7" si="1">B116</f>
        <v>1772.1</v>
      </c>
      <c r="C7" s="35">
        <f t="shared" si="1"/>
        <v>1703.4</v>
      </c>
      <c r="D7" s="35">
        <f t="shared" si="1"/>
        <v>1658.6999999999998</v>
      </c>
      <c r="E7" s="35">
        <f t="shared" si="1"/>
        <v>1639</v>
      </c>
      <c r="F7" s="35">
        <f t="shared" si="1"/>
        <v>1551.6</v>
      </c>
      <c r="G7" s="35">
        <f t="shared" si="1"/>
        <v>1583.6</v>
      </c>
      <c r="H7" s="35">
        <f t="shared" si="1"/>
        <v>1607.8999999999996</v>
      </c>
      <c r="I7" s="35">
        <f t="shared" si="1"/>
        <v>1584.1999999999998</v>
      </c>
      <c r="J7" s="35">
        <f t="shared" si="1"/>
        <v>1678.1</v>
      </c>
      <c r="K7" s="35">
        <f t="shared" si="1"/>
        <v>1730</v>
      </c>
      <c r="L7" s="35">
        <f t="shared" si="1"/>
        <v>1742.3999999999996</v>
      </c>
      <c r="M7" s="35">
        <f t="shared" si="1"/>
        <v>1794.3999999999996</v>
      </c>
      <c r="N7" s="35">
        <f t="shared" si="1"/>
        <v>1794.3999999999996</v>
      </c>
      <c r="O7" s="35">
        <f t="shared" si="1"/>
        <v>1831.8999999999996</v>
      </c>
      <c r="P7" s="35">
        <f t="shared" si="1"/>
        <v>1861.2999999999997</v>
      </c>
      <c r="Q7" s="35">
        <f t="shared" si="1"/>
        <v>1835.3999999999996</v>
      </c>
      <c r="R7" s="35">
        <f t="shared" si="1"/>
        <v>1835.3999999999996</v>
      </c>
      <c r="S7" s="35">
        <f t="shared" si="1"/>
        <v>1819.1999999999998</v>
      </c>
      <c r="T7" s="35">
        <f t="shared" si="1"/>
        <v>1759.6999999999998</v>
      </c>
      <c r="U7" s="35">
        <f t="shared" si="1"/>
        <v>1839.6</v>
      </c>
      <c r="V7" s="35">
        <f t="shared" si="1"/>
        <v>1650.1</v>
      </c>
      <c r="W7" s="35">
        <f t="shared" si="1"/>
        <v>1650.1</v>
      </c>
      <c r="X7" s="35" t="str">
        <f t="shared" si="1"/>
        <v>p</v>
      </c>
      <c r="Y7" s="35" t="str">
        <f t="shared" si="1"/>
        <v>p</v>
      </c>
      <c r="Z7" s="35" t="str">
        <f t="shared" si="1"/>
        <v>p</v>
      </c>
      <c r="AA7" s="35">
        <f t="shared" si="1"/>
        <v>1656.1</v>
      </c>
      <c r="AB7" s="35">
        <f>AB116</f>
        <v>1484.6999999999998</v>
      </c>
      <c r="AC7" s="35">
        <f t="shared" si="1"/>
        <v>1565.3</v>
      </c>
      <c r="AD7" s="35">
        <f t="shared" si="1"/>
        <v>1440.84</v>
      </c>
      <c r="AE7" s="35">
        <f t="shared" si="1"/>
        <v>1440.84</v>
      </c>
      <c r="AF7" s="35">
        <f t="shared" si="1"/>
        <v>1440.84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2234.4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e">
        <f>"DAILY NATIONAL PEAK : "&amp;MAX(AM25:BJ25)&amp;" MW"</f>
        <v>#VALUE!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06" t="s">
        <v>19</v>
      </c>
      <c r="AI10" s="206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29.6</v>
      </c>
      <c r="C11" s="43">
        <v>29.6</v>
      </c>
      <c r="D11" s="43">
        <v>29.6</v>
      </c>
      <c r="E11" s="43">
        <v>29.6</v>
      </c>
      <c r="F11" s="43">
        <v>29.6</v>
      </c>
      <c r="G11" s="43">
        <v>29.6</v>
      </c>
      <c r="H11" s="43">
        <v>29.6</v>
      </c>
      <c r="I11" s="43">
        <v>29.6</v>
      </c>
      <c r="J11" s="43">
        <v>29.6</v>
      </c>
      <c r="K11" s="43">
        <v>29.6</v>
      </c>
      <c r="L11" s="43">
        <v>29.6</v>
      </c>
      <c r="M11" s="43">
        <v>29.6</v>
      </c>
      <c r="N11" s="43">
        <v>29.6</v>
      </c>
      <c r="O11" s="43">
        <v>29.6</v>
      </c>
      <c r="P11" s="43">
        <v>34.1</v>
      </c>
      <c r="Q11" s="43">
        <v>34.1</v>
      </c>
      <c r="R11" s="43">
        <v>34.1</v>
      </c>
      <c r="S11" s="43">
        <v>34.1</v>
      </c>
      <c r="T11" s="43">
        <v>34.1</v>
      </c>
      <c r="U11" s="43">
        <v>46.2</v>
      </c>
      <c r="V11" s="43">
        <v>46.2</v>
      </c>
      <c r="W11" s="43">
        <v>46.2</v>
      </c>
      <c r="X11" s="43" t="s">
        <v>434</v>
      </c>
      <c r="Y11" s="43" t="s">
        <v>434</v>
      </c>
      <c r="Z11" s="43" t="s">
        <v>434</v>
      </c>
      <c r="AA11" s="44">
        <v>46.2</v>
      </c>
      <c r="AB11" s="44">
        <v>46.2</v>
      </c>
      <c r="AC11" s="44">
        <v>46.2</v>
      </c>
      <c r="AD11" s="44">
        <v>40</v>
      </c>
      <c r="AE11" s="44">
        <v>40</v>
      </c>
      <c r="AF11" s="44">
        <v>40</v>
      </c>
      <c r="AG11" s="45">
        <v>86</v>
      </c>
      <c r="AH11" s="46">
        <f t="shared" ref="AH11:AH74" si="2">MAX(B11:AF11)</f>
        <v>46.2</v>
      </c>
      <c r="AI11" s="47">
        <f t="shared" ref="AI11:AI74" si="3">MIN(B11:AF11)</f>
        <v>29.6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24</v>
      </c>
      <c r="C12" s="43">
        <v>24</v>
      </c>
      <c r="D12" s="43">
        <v>24</v>
      </c>
      <c r="E12" s="43">
        <v>24</v>
      </c>
      <c r="F12" s="43">
        <v>24</v>
      </c>
      <c r="G12" s="43">
        <v>24</v>
      </c>
      <c r="H12" s="43">
        <v>24</v>
      </c>
      <c r="I12" s="43">
        <v>24</v>
      </c>
      <c r="J12" s="43">
        <v>24</v>
      </c>
      <c r="K12" s="43">
        <v>24</v>
      </c>
      <c r="L12" s="43">
        <v>24</v>
      </c>
      <c r="M12" s="43">
        <v>24</v>
      </c>
      <c r="N12" s="43">
        <v>24</v>
      </c>
      <c r="O12" s="43">
        <v>24</v>
      </c>
      <c r="P12" s="43">
        <v>26.1</v>
      </c>
      <c r="Q12" s="43">
        <v>26.1</v>
      </c>
      <c r="R12" s="43">
        <v>26.1</v>
      </c>
      <c r="S12" s="43">
        <v>26.1</v>
      </c>
      <c r="T12" s="43">
        <v>26.1</v>
      </c>
      <c r="U12" s="43">
        <v>30</v>
      </c>
      <c r="V12" s="43">
        <v>30</v>
      </c>
      <c r="W12" s="43">
        <v>30</v>
      </c>
      <c r="X12" s="43" t="s">
        <v>414</v>
      </c>
      <c r="Y12" s="43" t="s">
        <v>414</v>
      </c>
      <c r="Z12" s="43" t="s">
        <v>414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48">
        <v>82</v>
      </c>
      <c r="AH12" s="46">
        <f t="shared" si="2"/>
        <v>30</v>
      </c>
      <c r="AI12" s="47">
        <f t="shared" si="3"/>
        <v>24</v>
      </c>
      <c r="AK12" s="49"/>
      <c r="AL12" s="50" t="str">
        <f ca="1">MID(CELL("filename",C7),FIND("]",CELL("filename",C7))+1,600)</f>
        <v>11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41.8</v>
      </c>
      <c r="C13" s="43">
        <v>41.8</v>
      </c>
      <c r="D13" s="43">
        <v>41.8</v>
      </c>
      <c r="E13" s="43">
        <v>41.8</v>
      </c>
      <c r="F13" s="43">
        <v>41.8</v>
      </c>
      <c r="G13" s="43">
        <v>41.8</v>
      </c>
      <c r="H13" s="43">
        <v>41.8</v>
      </c>
      <c r="I13" s="43">
        <v>41.8</v>
      </c>
      <c r="J13" s="43">
        <v>41.8</v>
      </c>
      <c r="K13" s="43">
        <v>41.8</v>
      </c>
      <c r="L13" s="43">
        <v>41.8</v>
      </c>
      <c r="M13" s="43">
        <v>41.8</v>
      </c>
      <c r="N13" s="43">
        <v>41.8</v>
      </c>
      <c r="O13" s="43">
        <v>41.8</v>
      </c>
      <c r="P13" s="43">
        <v>41.7</v>
      </c>
      <c r="Q13" s="43">
        <v>41.7</v>
      </c>
      <c r="R13" s="43">
        <v>41.7</v>
      </c>
      <c r="S13" s="43">
        <v>41.7</v>
      </c>
      <c r="T13" s="43">
        <v>41.7</v>
      </c>
      <c r="U13" s="43">
        <v>27</v>
      </c>
      <c r="V13" s="43">
        <v>27</v>
      </c>
      <c r="W13" s="43">
        <v>27</v>
      </c>
      <c r="X13" s="43" t="s">
        <v>435</v>
      </c>
      <c r="Y13" s="43" t="s">
        <v>435</v>
      </c>
      <c r="Z13" s="43" t="s">
        <v>435</v>
      </c>
      <c r="AA13" s="44">
        <v>27</v>
      </c>
      <c r="AB13" s="44">
        <v>27</v>
      </c>
      <c r="AC13" s="44">
        <v>27</v>
      </c>
      <c r="AD13" s="44">
        <v>20</v>
      </c>
      <c r="AE13" s="44">
        <v>20</v>
      </c>
      <c r="AF13" s="44">
        <v>20</v>
      </c>
      <c r="AG13" s="48">
        <v>78</v>
      </c>
      <c r="AH13" s="46">
        <f t="shared" si="2"/>
        <v>41.8</v>
      </c>
      <c r="AI13" s="47">
        <f t="shared" si="3"/>
        <v>20</v>
      </c>
      <c r="AK13" s="49"/>
      <c r="AL13" s="50" t="str">
        <f ca="1">"Daily Load Curve(Excluding of Export) of Nepal ("&amp;A4&amp;" "&amp;B4&amp;")"</f>
        <v>Daily Load Curve(Excluding of Export) of Nepal (Nepali Date: 2080/10/11)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31.6</v>
      </c>
      <c r="C14" s="43">
        <v>31.6</v>
      </c>
      <c r="D14" s="43">
        <v>31.6</v>
      </c>
      <c r="E14" s="43">
        <v>31.6</v>
      </c>
      <c r="F14" s="43">
        <v>31.6</v>
      </c>
      <c r="G14" s="43">
        <v>31.6</v>
      </c>
      <c r="H14" s="43">
        <v>31.6</v>
      </c>
      <c r="I14" s="43">
        <v>31.6</v>
      </c>
      <c r="J14" s="43">
        <v>31.6</v>
      </c>
      <c r="K14" s="43">
        <v>31.6</v>
      </c>
      <c r="L14" s="43">
        <v>31.6</v>
      </c>
      <c r="M14" s="43">
        <v>31.6</v>
      </c>
      <c r="N14" s="43">
        <v>31.6</v>
      </c>
      <c r="O14" s="43">
        <v>31.6</v>
      </c>
      <c r="P14" s="43">
        <v>30.3</v>
      </c>
      <c r="Q14" s="43">
        <v>30.3</v>
      </c>
      <c r="R14" s="43">
        <v>30.3</v>
      </c>
      <c r="S14" s="43">
        <v>30.3</v>
      </c>
      <c r="T14" s="43">
        <v>30.3</v>
      </c>
      <c r="U14" s="43">
        <v>30.3</v>
      </c>
      <c r="V14" s="43">
        <v>30.3</v>
      </c>
      <c r="W14" s="43">
        <v>30.3</v>
      </c>
      <c r="X14" s="43" t="s">
        <v>434</v>
      </c>
      <c r="Y14" s="43" t="s">
        <v>434</v>
      </c>
      <c r="Z14" s="43" t="s">
        <v>434</v>
      </c>
      <c r="AA14" s="44">
        <v>30.3</v>
      </c>
      <c r="AB14" s="44">
        <v>30.3</v>
      </c>
      <c r="AC14" s="44">
        <v>30.3</v>
      </c>
      <c r="AD14" s="44">
        <v>32.1</v>
      </c>
      <c r="AE14" s="44">
        <v>32.1</v>
      </c>
      <c r="AF14" s="44">
        <v>32.1</v>
      </c>
      <c r="AG14" s="48">
        <v>77</v>
      </c>
      <c r="AH14" s="46">
        <f t="shared" si="2"/>
        <v>32.1</v>
      </c>
      <c r="AI14" s="47">
        <f t="shared" si="3"/>
        <v>30.3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72.900000000000006</v>
      </c>
      <c r="C15" s="43">
        <v>72.900000000000006</v>
      </c>
      <c r="D15" s="43">
        <v>72.900000000000006</v>
      </c>
      <c r="E15" s="43">
        <v>72.900000000000006</v>
      </c>
      <c r="F15" s="43">
        <v>72.900000000000006</v>
      </c>
      <c r="G15" s="43">
        <v>72.900000000000006</v>
      </c>
      <c r="H15" s="43">
        <v>72.900000000000006</v>
      </c>
      <c r="I15" s="43">
        <v>72.900000000000006</v>
      </c>
      <c r="J15" s="43">
        <v>72.900000000000006</v>
      </c>
      <c r="K15" s="43">
        <v>72.900000000000006</v>
      </c>
      <c r="L15" s="43">
        <v>72.900000000000006</v>
      </c>
      <c r="M15" s="43">
        <v>72.900000000000006</v>
      </c>
      <c r="N15" s="43">
        <v>72.900000000000006</v>
      </c>
      <c r="O15" s="43">
        <v>72.900000000000006</v>
      </c>
      <c r="P15" s="43">
        <v>51</v>
      </c>
      <c r="Q15" s="43">
        <v>51</v>
      </c>
      <c r="R15" s="43">
        <v>51</v>
      </c>
      <c r="S15" s="43">
        <v>51</v>
      </c>
      <c r="T15" s="43">
        <v>51</v>
      </c>
      <c r="U15" s="43">
        <v>73.2</v>
      </c>
      <c r="V15" s="43">
        <v>73.2</v>
      </c>
      <c r="W15" s="43">
        <v>73.2</v>
      </c>
      <c r="X15" s="43" t="s">
        <v>414</v>
      </c>
      <c r="Y15" s="43" t="s">
        <v>414</v>
      </c>
      <c r="Z15" s="43" t="s">
        <v>414</v>
      </c>
      <c r="AA15" s="44">
        <v>73.2</v>
      </c>
      <c r="AB15" s="44">
        <v>73.2</v>
      </c>
      <c r="AC15" s="44">
        <v>73.2</v>
      </c>
      <c r="AD15" s="44">
        <v>73.2</v>
      </c>
      <c r="AE15" s="44">
        <v>73.2</v>
      </c>
      <c r="AF15" s="44">
        <v>73.2</v>
      </c>
      <c r="AG15" s="48">
        <v>73</v>
      </c>
      <c r="AH15" s="46">
        <f t="shared" si="2"/>
        <v>73.2</v>
      </c>
      <c r="AI15" s="47">
        <f t="shared" si="3"/>
        <v>51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31.7</v>
      </c>
      <c r="C16" s="43">
        <v>31.7</v>
      </c>
      <c r="D16" s="43">
        <v>31.7</v>
      </c>
      <c r="E16" s="43">
        <v>31.7</v>
      </c>
      <c r="F16" s="43">
        <v>31.7</v>
      </c>
      <c r="G16" s="43">
        <v>31.7</v>
      </c>
      <c r="H16" s="43">
        <v>31.7</v>
      </c>
      <c r="I16" s="43">
        <v>31.7</v>
      </c>
      <c r="J16" s="43">
        <v>31.7</v>
      </c>
      <c r="K16" s="43">
        <v>31.7</v>
      </c>
      <c r="L16" s="43">
        <v>31.7</v>
      </c>
      <c r="M16" s="43">
        <v>31.7</v>
      </c>
      <c r="N16" s="43">
        <v>31.7</v>
      </c>
      <c r="O16" s="43">
        <v>31.7</v>
      </c>
      <c r="P16" s="43">
        <v>30.2</v>
      </c>
      <c r="Q16" s="43">
        <v>30.2</v>
      </c>
      <c r="R16" s="43">
        <v>30.2</v>
      </c>
      <c r="S16" s="43">
        <v>30.2</v>
      </c>
      <c r="T16" s="43">
        <v>30.2</v>
      </c>
      <c r="U16" s="43">
        <v>45.3</v>
      </c>
      <c r="V16" s="43">
        <v>45.3</v>
      </c>
      <c r="W16" s="43">
        <v>45.3</v>
      </c>
      <c r="X16" s="43" t="s">
        <v>435</v>
      </c>
      <c r="Y16" s="43" t="s">
        <v>435</v>
      </c>
      <c r="Z16" s="43" t="s">
        <v>435</v>
      </c>
      <c r="AA16" s="44">
        <v>45.3</v>
      </c>
      <c r="AB16" s="44">
        <v>45.3</v>
      </c>
      <c r="AC16" s="44">
        <v>45.3</v>
      </c>
      <c r="AD16" s="44">
        <v>10</v>
      </c>
      <c r="AE16" s="44">
        <v>10</v>
      </c>
      <c r="AF16" s="44">
        <v>10</v>
      </c>
      <c r="AG16" s="48">
        <v>71</v>
      </c>
      <c r="AH16" s="46">
        <f t="shared" si="2"/>
        <v>45.3</v>
      </c>
      <c r="AI16" s="47">
        <f t="shared" si="3"/>
        <v>10</v>
      </c>
      <c r="AK16" s="49"/>
      <c r="AL16" s="52" t="s">
        <v>7</v>
      </c>
      <c r="AM16" s="57">
        <f t="shared" ref="AM16:AR16" si="4">B71</f>
        <v>1103.5999999999999</v>
      </c>
      <c r="AN16" s="57">
        <f t="shared" si="4"/>
        <v>1103.5999999999999</v>
      </c>
      <c r="AO16" s="57">
        <f t="shared" si="4"/>
        <v>1103.5999999999999</v>
      </c>
      <c r="AP16" s="57">
        <f t="shared" si="4"/>
        <v>1103.5999999999999</v>
      </c>
      <c r="AQ16" s="57">
        <f t="shared" si="4"/>
        <v>1003.5999999999999</v>
      </c>
      <c r="AR16" s="57">
        <f t="shared" si="4"/>
        <v>1003.5999999999999</v>
      </c>
      <c r="AS16" s="57">
        <f>I71</f>
        <v>1003.5999999999999</v>
      </c>
      <c r="AT16" s="57">
        <f>K71</f>
        <v>1003.5999999999999</v>
      </c>
      <c r="AU16" s="57">
        <f t="shared" ref="AU16:BD16" si="5">M71</f>
        <v>1003.5999999999999</v>
      </c>
      <c r="AV16" s="57">
        <f t="shared" si="5"/>
        <v>1003.5999999999999</v>
      </c>
      <c r="AW16" s="57">
        <f t="shared" si="5"/>
        <v>1003.5999999999999</v>
      </c>
      <c r="AX16" s="57">
        <f t="shared" si="5"/>
        <v>937.69999999999982</v>
      </c>
      <c r="AY16" s="57">
        <f t="shared" si="5"/>
        <v>937.69999999999982</v>
      </c>
      <c r="AZ16" s="57">
        <f t="shared" si="5"/>
        <v>937.69999999999982</v>
      </c>
      <c r="BA16" s="57">
        <f t="shared" si="5"/>
        <v>937.69999999999982</v>
      </c>
      <c r="BB16" s="57">
        <f t="shared" si="5"/>
        <v>937.69999999999982</v>
      </c>
      <c r="BC16" s="57">
        <f t="shared" si="5"/>
        <v>1010.9999999999999</v>
      </c>
      <c r="BD16" s="57">
        <f t="shared" si="5"/>
        <v>1010.9999999999999</v>
      </c>
      <c r="BE16" s="58" t="str">
        <f>X71</f>
        <v>p</v>
      </c>
      <c r="BF16" s="58" t="str">
        <f>Z71</f>
        <v>p</v>
      </c>
      <c r="BG16" s="58">
        <f>AB71</f>
        <v>1010.9999999999999</v>
      </c>
      <c r="BH16" s="58">
        <f>AD71</f>
        <v>969.19999999999993</v>
      </c>
      <c r="BI16" s="58">
        <f>AE71</f>
        <v>969.19999999999993</v>
      </c>
      <c r="BJ16" s="58">
        <f>AF71</f>
        <v>969.19999999999993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28</v>
      </c>
      <c r="C17" s="44">
        <v>28</v>
      </c>
      <c r="D17" s="44">
        <v>28</v>
      </c>
      <c r="E17" s="44">
        <v>28</v>
      </c>
      <c r="F17" s="44">
        <v>28</v>
      </c>
      <c r="G17" s="44">
        <v>28</v>
      </c>
      <c r="H17" s="44">
        <v>28</v>
      </c>
      <c r="I17" s="44">
        <v>28</v>
      </c>
      <c r="J17" s="44">
        <v>28</v>
      </c>
      <c r="K17" s="44">
        <v>28</v>
      </c>
      <c r="L17" s="44">
        <v>28</v>
      </c>
      <c r="M17" s="44">
        <v>28</v>
      </c>
      <c r="N17" s="44">
        <v>28</v>
      </c>
      <c r="O17" s="44">
        <v>28</v>
      </c>
      <c r="P17" s="44">
        <v>37.799999999999997</v>
      </c>
      <c r="Q17" s="44">
        <v>37.799999999999997</v>
      </c>
      <c r="R17" s="44">
        <v>37.799999999999997</v>
      </c>
      <c r="S17" s="44">
        <v>37.799999999999997</v>
      </c>
      <c r="T17" s="44">
        <v>37.799999999999997</v>
      </c>
      <c r="U17" s="44">
        <v>32.799999999999997</v>
      </c>
      <c r="V17" s="44">
        <v>32.799999999999997</v>
      </c>
      <c r="W17" s="44">
        <v>32.799999999999997</v>
      </c>
      <c r="X17" s="43" t="s">
        <v>434</v>
      </c>
      <c r="Y17" s="43" t="s">
        <v>434</v>
      </c>
      <c r="Z17" s="43" t="s">
        <v>434</v>
      </c>
      <c r="AA17" s="44">
        <v>32.799999999999997</v>
      </c>
      <c r="AB17" s="44">
        <v>32.799999999999997</v>
      </c>
      <c r="AC17" s="44">
        <v>32.799999999999997</v>
      </c>
      <c r="AD17" s="44">
        <v>22</v>
      </c>
      <c r="AE17" s="44">
        <v>22</v>
      </c>
      <c r="AF17" s="44">
        <v>22</v>
      </c>
      <c r="AG17" s="45">
        <v>54</v>
      </c>
      <c r="AH17" s="46">
        <f t="shared" si="2"/>
        <v>37.799999999999997</v>
      </c>
      <c r="AI17" s="47">
        <f t="shared" si="3"/>
        <v>22</v>
      </c>
      <c r="AK17" s="49"/>
      <c r="AL17" s="52" t="s">
        <v>29</v>
      </c>
      <c r="AM17" s="57">
        <f t="shared" ref="AM17:AR17" si="6">B78</f>
        <v>629.20000000000005</v>
      </c>
      <c r="AN17" s="57">
        <f t="shared" si="6"/>
        <v>629.20000000000005</v>
      </c>
      <c r="AO17" s="57">
        <f t="shared" si="6"/>
        <v>586.70000000000005</v>
      </c>
      <c r="AP17" s="57">
        <f t="shared" si="6"/>
        <v>586.70000000000005</v>
      </c>
      <c r="AQ17" s="57">
        <f t="shared" si="6"/>
        <v>586.70000000000005</v>
      </c>
      <c r="AR17" s="57">
        <f t="shared" si="6"/>
        <v>586.70000000000005</v>
      </c>
      <c r="AS17" s="57">
        <f>I78</f>
        <v>586.70000000000005</v>
      </c>
      <c r="AT17" s="57">
        <f>K78</f>
        <v>626.70000000000005</v>
      </c>
      <c r="AU17" s="57">
        <f t="shared" ref="AU17:BD17" si="7">M78</f>
        <v>628.70000000000005</v>
      </c>
      <c r="AV17" s="57">
        <f t="shared" si="7"/>
        <v>628.70000000000005</v>
      </c>
      <c r="AW17" s="57">
        <f t="shared" si="7"/>
        <v>529.20000000000005</v>
      </c>
      <c r="AX17" s="57">
        <f t="shared" si="7"/>
        <v>529.20000000000005</v>
      </c>
      <c r="AY17" s="57">
        <f t="shared" si="7"/>
        <v>613.6</v>
      </c>
      <c r="AZ17" s="57">
        <f t="shared" si="7"/>
        <v>613.6</v>
      </c>
      <c r="BA17" s="57">
        <f t="shared" si="7"/>
        <v>613.6</v>
      </c>
      <c r="BB17" s="57">
        <f t="shared" si="7"/>
        <v>578</v>
      </c>
      <c r="BC17" s="57">
        <f t="shared" si="7"/>
        <v>522.20000000000005</v>
      </c>
      <c r="BD17" s="57">
        <f t="shared" si="7"/>
        <v>480.1</v>
      </c>
      <c r="BE17" s="58" t="str">
        <f>X78</f>
        <v>p</v>
      </c>
      <c r="BF17" s="58" t="str">
        <f>Z78</f>
        <v>p</v>
      </c>
      <c r="BG17" s="58">
        <f>AB78</f>
        <v>480.1</v>
      </c>
      <c r="BH17" s="58">
        <f>AD78</f>
        <v>448.50000000000006</v>
      </c>
      <c r="BI17" s="58">
        <f>AE78</f>
        <v>448.50000000000006</v>
      </c>
      <c r="BJ17" s="58">
        <f>AF78</f>
        <v>448.50000000000006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18.7</v>
      </c>
      <c r="C18" s="44">
        <v>18.7</v>
      </c>
      <c r="D18" s="44">
        <v>18.7</v>
      </c>
      <c r="E18" s="44">
        <v>18.7</v>
      </c>
      <c r="F18" s="44">
        <v>18.7</v>
      </c>
      <c r="G18" s="44">
        <v>18.7</v>
      </c>
      <c r="H18" s="44">
        <v>18.7</v>
      </c>
      <c r="I18" s="44">
        <v>18.7</v>
      </c>
      <c r="J18" s="44">
        <v>18.7</v>
      </c>
      <c r="K18" s="44">
        <v>18.7</v>
      </c>
      <c r="L18" s="44">
        <v>18.7</v>
      </c>
      <c r="M18" s="44">
        <v>18.7</v>
      </c>
      <c r="N18" s="44">
        <v>18.7</v>
      </c>
      <c r="O18" s="44">
        <v>18.7</v>
      </c>
      <c r="P18" s="44">
        <v>17.899999999999999</v>
      </c>
      <c r="Q18" s="44">
        <v>17.899999999999999</v>
      </c>
      <c r="R18" s="44">
        <v>17.899999999999999</v>
      </c>
      <c r="S18" s="44">
        <v>17.899999999999999</v>
      </c>
      <c r="T18" s="44">
        <v>17.899999999999999</v>
      </c>
      <c r="U18" s="44">
        <v>19.7</v>
      </c>
      <c r="V18" s="44">
        <v>19.7</v>
      </c>
      <c r="W18" s="44">
        <v>19.7</v>
      </c>
      <c r="X18" s="43" t="s">
        <v>414</v>
      </c>
      <c r="Y18" s="43" t="s">
        <v>414</v>
      </c>
      <c r="Z18" s="43" t="s">
        <v>414</v>
      </c>
      <c r="AA18" s="44">
        <v>19.7</v>
      </c>
      <c r="AB18" s="44">
        <v>19.7</v>
      </c>
      <c r="AC18" s="44">
        <v>19.7</v>
      </c>
      <c r="AD18" s="44">
        <v>19.7</v>
      </c>
      <c r="AE18" s="44">
        <v>19.7</v>
      </c>
      <c r="AF18" s="44">
        <v>19.7</v>
      </c>
      <c r="AG18" s="48">
        <v>52.465000000000003</v>
      </c>
      <c r="AH18" s="46">
        <f t="shared" si="2"/>
        <v>19.7</v>
      </c>
      <c r="AI18" s="47">
        <f t="shared" si="3"/>
        <v>17.899999999999999</v>
      </c>
      <c r="AK18" s="49"/>
      <c r="AL18" s="52" t="s">
        <v>31</v>
      </c>
      <c r="AM18" s="57">
        <f t="shared" ref="AM18:AR18" si="8">B92</f>
        <v>345.29999999999995</v>
      </c>
      <c r="AN18" s="57">
        <f t="shared" si="8"/>
        <v>345.29999999999995</v>
      </c>
      <c r="AO18" s="57">
        <f t="shared" si="8"/>
        <v>345.29999999999995</v>
      </c>
      <c r="AP18" s="57">
        <f t="shared" si="8"/>
        <v>345.29999999999995</v>
      </c>
      <c r="AQ18" s="57">
        <f t="shared" si="8"/>
        <v>345.29999999999995</v>
      </c>
      <c r="AR18" s="57">
        <f t="shared" si="8"/>
        <v>336.49999999999994</v>
      </c>
      <c r="AS18" s="57">
        <f>I92</f>
        <v>346.39999999999992</v>
      </c>
      <c r="AT18" s="57">
        <f>K92</f>
        <v>360.59999999999991</v>
      </c>
      <c r="AU18" s="57">
        <f t="shared" ref="AU18:BD18" si="9">M92</f>
        <v>360.59999999999991</v>
      </c>
      <c r="AV18" s="57">
        <f t="shared" si="9"/>
        <v>360.59999999999991</v>
      </c>
      <c r="AW18" s="57">
        <f t="shared" si="9"/>
        <v>368.09999999999997</v>
      </c>
      <c r="AX18" s="57">
        <f t="shared" si="9"/>
        <v>374.4</v>
      </c>
      <c r="AY18" s="57">
        <f t="shared" si="9"/>
        <v>373.1</v>
      </c>
      <c r="AZ18" s="57">
        <f t="shared" si="9"/>
        <v>373.1</v>
      </c>
      <c r="BA18" s="57">
        <f t="shared" si="9"/>
        <v>373.1</v>
      </c>
      <c r="BB18" s="57">
        <f t="shared" si="9"/>
        <v>359.2</v>
      </c>
      <c r="BC18" s="57">
        <f t="shared" si="9"/>
        <v>355.2</v>
      </c>
      <c r="BD18" s="57">
        <f t="shared" si="9"/>
        <v>331.49999999999994</v>
      </c>
      <c r="BE18" s="58" t="str">
        <f>X92</f>
        <v>s</v>
      </c>
      <c r="BF18" s="58" t="str">
        <f>Z92</f>
        <v>s</v>
      </c>
      <c r="BG18" s="58">
        <f>AB92</f>
        <v>331.49999999999994</v>
      </c>
      <c r="BH18" s="58">
        <f>AD92</f>
        <v>336.79999999999995</v>
      </c>
      <c r="BI18" s="58">
        <f>AE92</f>
        <v>336.79999999999995</v>
      </c>
      <c r="BJ18" s="58">
        <f>AF92</f>
        <v>336.79999999999995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3" t="s">
        <v>435</v>
      </c>
      <c r="Y19" s="43" t="s">
        <v>435</v>
      </c>
      <c r="Z19" s="43" t="s">
        <v>435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140</v>
      </c>
      <c r="AN19" s="57">
        <f t="shared" si="10"/>
        <v>156.29999999999998</v>
      </c>
      <c r="AO19" s="57">
        <f t="shared" si="10"/>
        <v>149.10000000000002</v>
      </c>
      <c r="AP19" s="57">
        <f t="shared" si="10"/>
        <v>148.4</v>
      </c>
      <c r="AQ19" s="57">
        <f t="shared" si="10"/>
        <v>136</v>
      </c>
      <c r="AR19" s="57">
        <f t="shared" si="10"/>
        <v>176.8</v>
      </c>
      <c r="AS19" s="57">
        <f>I108</f>
        <v>153.5</v>
      </c>
      <c r="AT19" s="57">
        <f>K108</f>
        <v>169.1</v>
      </c>
      <c r="AU19" s="57">
        <f t="shared" ref="AU19:BD19" si="11">M108</f>
        <v>169.5</v>
      </c>
      <c r="AV19" s="57">
        <f t="shared" si="11"/>
        <v>169.5</v>
      </c>
      <c r="AW19" s="57">
        <f t="shared" si="11"/>
        <v>188</v>
      </c>
      <c r="AX19" s="57">
        <f t="shared" si="11"/>
        <v>199</v>
      </c>
      <c r="AY19" s="57">
        <f t="shared" si="11"/>
        <v>197</v>
      </c>
      <c r="AZ19" s="57">
        <f t="shared" si="11"/>
        <v>197</v>
      </c>
      <c r="BA19" s="57">
        <f t="shared" si="11"/>
        <v>136.80000000000001</v>
      </c>
      <c r="BB19" s="57">
        <f t="shared" si="11"/>
        <v>136.80000000000001</v>
      </c>
      <c r="BC19" s="57">
        <f t="shared" si="11"/>
        <v>196.2</v>
      </c>
      <c r="BD19" s="57">
        <f t="shared" si="11"/>
        <v>200.5</v>
      </c>
      <c r="BE19" s="58" t="str">
        <f>X108</f>
        <v>s</v>
      </c>
      <c r="BF19" s="58" t="str">
        <f>Z108</f>
        <v>s</v>
      </c>
      <c r="BG19" s="58">
        <f>AB108</f>
        <v>111.6</v>
      </c>
      <c r="BH19" s="58">
        <f>AD108</f>
        <v>134.30000000000001</v>
      </c>
      <c r="BI19" s="58">
        <f>AE108</f>
        <v>134.30000000000001</v>
      </c>
      <c r="BJ19" s="58">
        <f>AF108</f>
        <v>134.30000000000001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40</v>
      </c>
      <c r="C20" s="44">
        <v>40</v>
      </c>
      <c r="D20" s="44">
        <v>40</v>
      </c>
      <c r="E20" s="44">
        <v>40</v>
      </c>
      <c r="F20" s="44">
        <v>40</v>
      </c>
      <c r="G20" s="44">
        <v>40</v>
      </c>
      <c r="H20" s="44">
        <v>40</v>
      </c>
      <c r="I20" s="44">
        <v>40</v>
      </c>
      <c r="J20" s="44">
        <v>40</v>
      </c>
      <c r="K20" s="44">
        <v>40</v>
      </c>
      <c r="L20" s="44">
        <v>40</v>
      </c>
      <c r="M20" s="44">
        <v>40</v>
      </c>
      <c r="N20" s="44">
        <v>40</v>
      </c>
      <c r="O20" s="44">
        <v>40</v>
      </c>
      <c r="P20" s="44">
        <v>40</v>
      </c>
      <c r="Q20" s="44">
        <v>40</v>
      </c>
      <c r="R20" s="44">
        <v>40</v>
      </c>
      <c r="S20" s="44">
        <v>40</v>
      </c>
      <c r="T20" s="44">
        <v>40</v>
      </c>
      <c r="U20" s="44">
        <v>40</v>
      </c>
      <c r="V20" s="44">
        <v>40</v>
      </c>
      <c r="W20" s="44">
        <v>40</v>
      </c>
      <c r="X20" s="43" t="s">
        <v>434</v>
      </c>
      <c r="Y20" s="43" t="s">
        <v>434</v>
      </c>
      <c r="Z20" s="43" t="s">
        <v>434</v>
      </c>
      <c r="AA20" s="44">
        <v>40</v>
      </c>
      <c r="AB20" s="44">
        <v>40</v>
      </c>
      <c r="AC20" s="44">
        <v>40</v>
      </c>
      <c r="AD20" s="44">
        <v>40</v>
      </c>
      <c r="AE20" s="44">
        <v>40</v>
      </c>
      <c r="AF20" s="44">
        <v>40</v>
      </c>
      <c r="AG20" s="48">
        <v>50</v>
      </c>
      <c r="AH20" s="46">
        <f t="shared" si="2"/>
        <v>40</v>
      </c>
      <c r="AI20" s="47">
        <f t="shared" si="3"/>
        <v>40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52</v>
      </c>
      <c r="AV20" s="57">
        <f t="shared" si="13"/>
        <v>52</v>
      </c>
      <c r="AW20" s="57">
        <f t="shared" si="13"/>
        <v>52</v>
      </c>
      <c r="AX20" s="57">
        <f t="shared" si="13"/>
        <v>52</v>
      </c>
      <c r="AY20" s="57">
        <f t="shared" si="13"/>
        <v>85</v>
      </c>
      <c r="AZ20" s="57">
        <f t="shared" si="13"/>
        <v>85</v>
      </c>
      <c r="BA20" s="57">
        <f t="shared" si="13"/>
        <v>85</v>
      </c>
      <c r="BB20" s="57">
        <f t="shared" si="13"/>
        <v>75</v>
      </c>
      <c r="BC20" s="57">
        <f t="shared" si="13"/>
        <v>85</v>
      </c>
      <c r="BD20" s="57">
        <f t="shared" si="13"/>
        <v>42</v>
      </c>
      <c r="BE20" s="58" t="str">
        <f>X96</f>
        <v>c</v>
      </c>
      <c r="BF20" s="58" t="str">
        <f>Z96</f>
        <v>c</v>
      </c>
      <c r="BG20" s="58">
        <f>AB96</f>
        <v>25.5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40.6</v>
      </c>
      <c r="C21" s="44">
        <v>40.6</v>
      </c>
      <c r="D21" s="44">
        <v>40.6</v>
      </c>
      <c r="E21" s="44">
        <v>40.6</v>
      </c>
      <c r="F21" s="44">
        <v>40.6</v>
      </c>
      <c r="G21" s="44">
        <v>40.6</v>
      </c>
      <c r="H21" s="44">
        <v>40.6</v>
      </c>
      <c r="I21" s="44">
        <v>40.6</v>
      </c>
      <c r="J21" s="44">
        <v>40.6</v>
      </c>
      <c r="K21" s="44">
        <v>40.6</v>
      </c>
      <c r="L21" s="44">
        <v>40.6</v>
      </c>
      <c r="M21" s="44">
        <v>40.6</v>
      </c>
      <c r="N21" s="44">
        <v>40.6</v>
      </c>
      <c r="O21" s="44">
        <v>40.6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40</v>
      </c>
      <c r="V21" s="44">
        <v>40</v>
      </c>
      <c r="W21" s="44">
        <v>40</v>
      </c>
      <c r="X21" s="43" t="s">
        <v>414</v>
      </c>
      <c r="Y21" s="43" t="s">
        <v>414</v>
      </c>
      <c r="Z21" s="43" t="s">
        <v>414</v>
      </c>
      <c r="AA21" s="44">
        <v>40</v>
      </c>
      <c r="AB21" s="44">
        <v>40</v>
      </c>
      <c r="AC21" s="44">
        <v>40</v>
      </c>
      <c r="AD21" s="44">
        <v>40</v>
      </c>
      <c r="AE21" s="44">
        <v>40</v>
      </c>
      <c r="AF21" s="44">
        <v>40</v>
      </c>
      <c r="AG21" s="48">
        <v>45</v>
      </c>
      <c r="AH21" s="46">
        <f t="shared" si="2"/>
        <v>40.6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 t="str">
        <f>X114</f>
        <v>s</v>
      </c>
      <c r="BF21" s="58" t="str">
        <f>Z114</f>
        <v>s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35.6</v>
      </c>
      <c r="C22" s="44">
        <v>35.6</v>
      </c>
      <c r="D22" s="44">
        <v>35.6</v>
      </c>
      <c r="E22" s="44">
        <v>35.6</v>
      </c>
      <c r="F22" s="44">
        <v>35.6</v>
      </c>
      <c r="G22" s="44">
        <v>35.6</v>
      </c>
      <c r="H22" s="44">
        <v>35.6</v>
      </c>
      <c r="I22" s="44">
        <v>35.6</v>
      </c>
      <c r="J22" s="44">
        <v>35.6</v>
      </c>
      <c r="K22" s="44">
        <v>35.6</v>
      </c>
      <c r="L22" s="44">
        <v>35.6</v>
      </c>
      <c r="M22" s="44">
        <v>35.6</v>
      </c>
      <c r="N22" s="44">
        <v>35.6</v>
      </c>
      <c r="O22" s="44">
        <v>35.6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>
        <v>30.6</v>
      </c>
      <c r="V22" s="44">
        <v>30.6</v>
      </c>
      <c r="W22" s="44">
        <v>30.6</v>
      </c>
      <c r="X22" s="43" t="s">
        <v>435</v>
      </c>
      <c r="Y22" s="43" t="s">
        <v>435</v>
      </c>
      <c r="Z22" s="43" t="s">
        <v>435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35.6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2218.1</v>
      </c>
      <c r="AN22" s="60">
        <f t="shared" si="16"/>
        <v>2234.4</v>
      </c>
      <c r="AO22" s="60">
        <f t="shared" si="16"/>
        <v>2184.6999999999998</v>
      </c>
      <c r="AP22" s="60">
        <f t="shared" si="16"/>
        <v>2184</v>
      </c>
      <c r="AQ22" s="60">
        <f t="shared" si="16"/>
        <v>2071.6</v>
      </c>
      <c r="AR22" s="60">
        <f t="shared" si="16"/>
        <v>2103.6</v>
      </c>
      <c r="AS22" s="60">
        <f t="shared" si="16"/>
        <v>2090.1999999999998</v>
      </c>
      <c r="AT22" s="60">
        <f t="shared" si="16"/>
        <v>2160</v>
      </c>
      <c r="AU22" s="60">
        <f t="shared" si="16"/>
        <v>2214.3999999999996</v>
      </c>
      <c r="AV22" s="60">
        <f t="shared" si="16"/>
        <v>2214.3999999999996</v>
      </c>
      <c r="AW22" s="60">
        <f t="shared" si="16"/>
        <v>2140.8999999999996</v>
      </c>
      <c r="AX22" s="60">
        <f t="shared" si="16"/>
        <v>2092.2999999999997</v>
      </c>
      <c r="AY22" s="60">
        <f t="shared" si="16"/>
        <v>2206.3999999999996</v>
      </c>
      <c r="AZ22" s="60">
        <f t="shared" si="16"/>
        <v>2206.3999999999996</v>
      </c>
      <c r="BA22" s="60">
        <f t="shared" si="16"/>
        <v>2146.1999999999998</v>
      </c>
      <c r="BB22" s="60">
        <f t="shared" si="16"/>
        <v>2086.6999999999998</v>
      </c>
      <c r="BC22" s="60">
        <f t="shared" si="16"/>
        <v>2169.6</v>
      </c>
      <c r="BD22" s="60">
        <f t="shared" si="16"/>
        <v>2065.1</v>
      </c>
      <c r="BE22" s="60">
        <f t="shared" si="16"/>
        <v>0</v>
      </c>
      <c r="BF22" s="60">
        <f t="shared" si="16"/>
        <v>0</v>
      </c>
      <c r="BG22" s="60">
        <f t="shared" si="16"/>
        <v>1959.6999999999998</v>
      </c>
      <c r="BH22" s="60">
        <f t="shared" si="16"/>
        <v>1888.8</v>
      </c>
      <c r="BI22" s="60">
        <f t="shared" si="16"/>
        <v>1888.8</v>
      </c>
      <c r="BJ22" s="60">
        <f t="shared" si="16"/>
        <v>1888.8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26.3</v>
      </c>
      <c r="C23" s="44">
        <v>26.3</v>
      </c>
      <c r="D23" s="44">
        <v>26.3</v>
      </c>
      <c r="E23" s="44">
        <v>26.3</v>
      </c>
      <c r="F23" s="44">
        <v>26.3</v>
      </c>
      <c r="G23" s="44">
        <v>26.3</v>
      </c>
      <c r="H23" s="44">
        <v>26.3</v>
      </c>
      <c r="I23" s="44">
        <v>26.3</v>
      </c>
      <c r="J23" s="44">
        <v>26.3</v>
      </c>
      <c r="K23" s="44">
        <v>26.3</v>
      </c>
      <c r="L23" s="44">
        <v>26.3</v>
      </c>
      <c r="M23" s="44">
        <v>26.3</v>
      </c>
      <c r="N23" s="44">
        <v>26.3</v>
      </c>
      <c r="O23" s="44">
        <v>26.3</v>
      </c>
      <c r="P23" s="44">
        <v>20</v>
      </c>
      <c r="Q23" s="44">
        <v>20</v>
      </c>
      <c r="R23" s="44">
        <v>20</v>
      </c>
      <c r="S23" s="44">
        <v>20</v>
      </c>
      <c r="T23" s="44">
        <v>20</v>
      </c>
      <c r="U23" s="44">
        <v>24</v>
      </c>
      <c r="V23" s="44">
        <v>24</v>
      </c>
      <c r="W23" s="44">
        <v>24</v>
      </c>
      <c r="X23" s="43" t="s">
        <v>434</v>
      </c>
      <c r="Y23" s="43" t="s">
        <v>434</v>
      </c>
      <c r="Z23" s="43" t="s">
        <v>434</v>
      </c>
      <c r="AA23" s="44">
        <v>24</v>
      </c>
      <c r="AB23" s="44">
        <v>24</v>
      </c>
      <c r="AC23" s="44">
        <v>24</v>
      </c>
      <c r="AD23" s="44">
        <v>30</v>
      </c>
      <c r="AE23" s="44">
        <v>30</v>
      </c>
      <c r="AF23" s="44">
        <v>30</v>
      </c>
      <c r="AG23" s="48">
        <v>42</v>
      </c>
      <c r="AH23" s="46">
        <f t="shared" si="2"/>
        <v>30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-446</v>
      </c>
      <c r="AN23" s="60">
        <f t="shared" si="17"/>
        <v>-531</v>
      </c>
      <c r="AO23" s="60">
        <f t="shared" si="17"/>
        <v>-526</v>
      </c>
      <c r="AP23" s="60">
        <f t="shared" si="17"/>
        <v>-545</v>
      </c>
      <c r="AQ23" s="60">
        <f t="shared" si="17"/>
        <v>-520</v>
      </c>
      <c r="AR23" s="60">
        <f t="shared" si="17"/>
        <v>-520</v>
      </c>
      <c r="AS23" s="60">
        <f>I123*-1</f>
        <v>-506</v>
      </c>
      <c r="AT23" s="60">
        <f>K123*-1</f>
        <v>-430</v>
      </c>
      <c r="AU23" s="60">
        <f t="shared" ref="AU23:BD23" si="18">M123*-1</f>
        <v>-420</v>
      </c>
      <c r="AV23" s="60">
        <f t="shared" si="18"/>
        <v>-420</v>
      </c>
      <c r="AW23" s="60">
        <f t="shared" si="18"/>
        <v>-309</v>
      </c>
      <c r="AX23" s="60">
        <f t="shared" si="18"/>
        <v>-231</v>
      </c>
      <c r="AY23" s="60">
        <f t="shared" si="18"/>
        <v>-371</v>
      </c>
      <c r="AZ23" s="60">
        <f t="shared" si="18"/>
        <v>-371</v>
      </c>
      <c r="BA23" s="60">
        <f t="shared" si="18"/>
        <v>-327</v>
      </c>
      <c r="BB23" s="60">
        <f t="shared" si="18"/>
        <v>-327</v>
      </c>
      <c r="BC23" s="60">
        <f t="shared" si="18"/>
        <v>-330</v>
      </c>
      <c r="BD23" s="60">
        <f t="shared" si="18"/>
        <v>-415</v>
      </c>
      <c r="BE23" s="60" t="e">
        <f>X123*-1</f>
        <v>#VALUE!</v>
      </c>
      <c r="BF23" s="60" t="e">
        <f>Z123*-1</f>
        <v>#VALUE!</v>
      </c>
      <c r="BG23" s="60">
        <f>AB123*-1</f>
        <v>-475</v>
      </c>
      <c r="BH23" s="60">
        <f>AD123*-1</f>
        <v>-447.96</v>
      </c>
      <c r="BI23" s="60">
        <f>AE123*-1</f>
        <v>-447.96</v>
      </c>
      <c r="BJ23" s="60">
        <f>AF123*-1</f>
        <v>-447.96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21.8</v>
      </c>
      <c r="C24" s="44">
        <v>21.8</v>
      </c>
      <c r="D24" s="44">
        <v>21.8</v>
      </c>
      <c r="E24" s="44">
        <v>21.8</v>
      </c>
      <c r="F24" s="44">
        <v>21.8</v>
      </c>
      <c r="G24" s="44">
        <v>21.8</v>
      </c>
      <c r="H24" s="44">
        <v>21.8</v>
      </c>
      <c r="I24" s="44">
        <v>21.8</v>
      </c>
      <c r="J24" s="44">
        <v>21.8</v>
      </c>
      <c r="K24" s="44">
        <v>21.8</v>
      </c>
      <c r="L24" s="44">
        <v>21.8</v>
      </c>
      <c r="M24" s="44">
        <v>21.8</v>
      </c>
      <c r="N24" s="44">
        <v>21.8</v>
      </c>
      <c r="O24" s="44">
        <v>21.8</v>
      </c>
      <c r="P24" s="44">
        <v>25.9</v>
      </c>
      <c r="Q24" s="44">
        <v>25.9</v>
      </c>
      <c r="R24" s="44">
        <v>25.9</v>
      </c>
      <c r="S24" s="44">
        <v>25.9</v>
      </c>
      <c r="T24" s="44">
        <v>25.9</v>
      </c>
      <c r="U24" s="44">
        <v>24</v>
      </c>
      <c r="V24" s="44">
        <v>24</v>
      </c>
      <c r="W24" s="44">
        <v>24</v>
      </c>
      <c r="X24" s="43" t="s">
        <v>414</v>
      </c>
      <c r="Y24" s="43" t="s">
        <v>414</v>
      </c>
      <c r="Z24" s="43" t="s">
        <v>414</v>
      </c>
      <c r="AA24" s="44">
        <v>24</v>
      </c>
      <c r="AB24" s="44">
        <v>24</v>
      </c>
      <c r="AC24" s="44">
        <v>24</v>
      </c>
      <c r="AD24" s="44">
        <v>30</v>
      </c>
      <c r="AE24" s="44">
        <v>30</v>
      </c>
      <c r="AF24" s="44">
        <v>30</v>
      </c>
      <c r="AG24" s="48">
        <v>40</v>
      </c>
      <c r="AH24" s="46">
        <f t="shared" si="2"/>
        <v>30</v>
      </c>
      <c r="AI24" s="47">
        <f t="shared" si="3"/>
        <v>21.8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20.5</v>
      </c>
      <c r="C25" s="44">
        <v>20.5</v>
      </c>
      <c r="D25" s="44">
        <v>20.5</v>
      </c>
      <c r="E25" s="44">
        <v>20.5</v>
      </c>
      <c r="F25" s="44">
        <v>20.5</v>
      </c>
      <c r="G25" s="44">
        <v>20.5</v>
      </c>
      <c r="H25" s="44">
        <v>20.5</v>
      </c>
      <c r="I25" s="44">
        <v>20.5</v>
      </c>
      <c r="J25" s="44">
        <v>20.5</v>
      </c>
      <c r="K25" s="44">
        <v>20.5</v>
      </c>
      <c r="L25" s="44">
        <v>20.5</v>
      </c>
      <c r="M25" s="44">
        <v>20.5</v>
      </c>
      <c r="N25" s="44">
        <v>20.5</v>
      </c>
      <c r="O25" s="44">
        <v>20.5</v>
      </c>
      <c r="P25" s="44">
        <v>19.5</v>
      </c>
      <c r="Q25" s="44">
        <v>19.5</v>
      </c>
      <c r="R25" s="44">
        <v>19.5</v>
      </c>
      <c r="S25" s="44">
        <v>19.5</v>
      </c>
      <c r="T25" s="44">
        <v>19.5</v>
      </c>
      <c r="U25" s="44">
        <v>18.2</v>
      </c>
      <c r="V25" s="44">
        <v>18.2</v>
      </c>
      <c r="W25" s="44">
        <v>18.2</v>
      </c>
      <c r="X25" s="43" t="s">
        <v>435</v>
      </c>
      <c r="Y25" s="43" t="s">
        <v>435</v>
      </c>
      <c r="Z25" s="43" t="s">
        <v>435</v>
      </c>
      <c r="AA25" s="44">
        <v>18.2</v>
      </c>
      <c r="AB25" s="44">
        <v>18.2</v>
      </c>
      <c r="AC25" s="44">
        <v>18.2</v>
      </c>
      <c r="AD25" s="44">
        <v>20.2</v>
      </c>
      <c r="AE25" s="44">
        <v>20.2</v>
      </c>
      <c r="AF25" s="44">
        <v>20.2</v>
      </c>
      <c r="AG25" s="48">
        <v>38.46</v>
      </c>
      <c r="AH25" s="46">
        <f t="shared" si="2"/>
        <v>20.5</v>
      </c>
      <c r="AI25" s="47">
        <f t="shared" si="3"/>
        <v>18.2</v>
      </c>
      <c r="AK25" s="49"/>
      <c r="AL25" s="59" t="s">
        <v>44</v>
      </c>
      <c r="AM25" s="60">
        <f t="shared" ref="AM25:BJ25" si="19">AM22+AM23</f>
        <v>1772.1</v>
      </c>
      <c r="AN25" s="60">
        <f t="shared" si="19"/>
        <v>1703.4</v>
      </c>
      <c r="AO25" s="60">
        <f t="shared" si="19"/>
        <v>1658.6999999999998</v>
      </c>
      <c r="AP25" s="60">
        <f t="shared" si="19"/>
        <v>1639</v>
      </c>
      <c r="AQ25" s="60">
        <f t="shared" si="19"/>
        <v>1551.6</v>
      </c>
      <c r="AR25" s="60">
        <f t="shared" si="19"/>
        <v>1583.6</v>
      </c>
      <c r="AS25" s="60">
        <f t="shared" si="19"/>
        <v>1584.1999999999998</v>
      </c>
      <c r="AT25" s="60">
        <f t="shared" si="19"/>
        <v>1730</v>
      </c>
      <c r="AU25" s="60">
        <f t="shared" si="19"/>
        <v>1794.3999999999996</v>
      </c>
      <c r="AV25" s="60">
        <f t="shared" si="19"/>
        <v>1794.3999999999996</v>
      </c>
      <c r="AW25" s="60">
        <f t="shared" si="19"/>
        <v>1831.8999999999996</v>
      </c>
      <c r="AX25" s="60">
        <f t="shared" si="19"/>
        <v>1861.2999999999997</v>
      </c>
      <c r="AY25" s="60">
        <f t="shared" si="19"/>
        <v>1835.3999999999996</v>
      </c>
      <c r="AZ25" s="60">
        <f t="shared" si="19"/>
        <v>1835.3999999999996</v>
      </c>
      <c r="BA25" s="60">
        <f t="shared" si="19"/>
        <v>1819.1999999999998</v>
      </c>
      <c r="BB25" s="60">
        <f t="shared" si="19"/>
        <v>1759.6999999999998</v>
      </c>
      <c r="BC25" s="60">
        <f t="shared" si="19"/>
        <v>1839.6</v>
      </c>
      <c r="BD25" s="60">
        <f t="shared" si="19"/>
        <v>1650.1</v>
      </c>
      <c r="BE25" s="60" t="e">
        <f t="shared" si="19"/>
        <v>#VALUE!</v>
      </c>
      <c r="BF25" s="60" t="e">
        <f t="shared" si="19"/>
        <v>#VALUE!</v>
      </c>
      <c r="BG25" s="60">
        <f t="shared" si="19"/>
        <v>1484.6999999999998</v>
      </c>
      <c r="BH25" s="60">
        <f t="shared" si="19"/>
        <v>1440.84</v>
      </c>
      <c r="BI25" s="60">
        <f t="shared" si="19"/>
        <v>1440.84</v>
      </c>
      <c r="BJ25" s="60">
        <f t="shared" si="19"/>
        <v>1440.84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10.6</v>
      </c>
      <c r="C26" s="44">
        <v>10.6</v>
      </c>
      <c r="D26" s="44">
        <v>10.6</v>
      </c>
      <c r="E26" s="44">
        <v>10.6</v>
      </c>
      <c r="F26" s="44">
        <v>10.6</v>
      </c>
      <c r="G26" s="44">
        <v>10.6</v>
      </c>
      <c r="H26" s="44">
        <v>10.6</v>
      </c>
      <c r="I26" s="44">
        <v>10.6</v>
      </c>
      <c r="J26" s="44">
        <v>10.6</v>
      </c>
      <c r="K26" s="44">
        <v>10.6</v>
      </c>
      <c r="L26" s="44">
        <v>10.6</v>
      </c>
      <c r="M26" s="44">
        <v>10.6</v>
      </c>
      <c r="N26" s="44">
        <v>10.6</v>
      </c>
      <c r="O26" s="44">
        <v>10.6</v>
      </c>
      <c r="P26" s="44">
        <v>16.5</v>
      </c>
      <c r="Q26" s="44">
        <v>16.5</v>
      </c>
      <c r="R26" s="44">
        <v>16.5</v>
      </c>
      <c r="S26" s="44">
        <v>16.5</v>
      </c>
      <c r="T26" s="44">
        <v>16.5</v>
      </c>
      <c r="U26" s="44">
        <v>26</v>
      </c>
      <c r="V26" s="44">
        <v>26</v>
      </c>
      <c r="W26" s="44">
        <v>26</v>
      </c>
      <c r="X26" s="43" t="s">
        <v>434</v>
      </c>
      <c r="Y26" s="43" t="s">
        <v>434</v>
      </c>
      <c r="Z26" s="43" t="s">
        <v>434</v>
      </c>
      <c r="AA26" s="44">
        <v>26</v>
      </c>
      <c r="AB26" s="44">
        <v>26</v>
      </c>
      <c r="AC26" s="44">
        <v>26</v>
      </c>
      <c r="AD26" s="44">
        <v>27.1</v>
      </c>
      <c r="AE26" s="44">
        <v>27.1</v>
      </c>
      <c r="AF26" s="44">
        <v>27.1</v>
      </c>
      <c r="AG26" s="61">
        <v>38</v>
      </c>
      <c r="AH26" s="46">
        <f t="shared" si="2"/>
        <v>27.1</v>
      </c>
      <c r="AI26" s="47">
        <f t="shared" si="3"/>
        <v>10.6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30</v>
      </c>
      <c r="C27" s="44">
        <v>30</v>
      </c>
      <c r="D27" s="44">
        <v>30</v>
      </c>
      <c r="E27" s="44">
        <v>30</v>
      </c>
      <c r="F27" s="44">
        <v>30</v>
      </c>
      <c r="G27" s="44">
        <v>30</v>
      </c>
      <c r="H27" s="44">
        <v>30</v>
      </c>
      <c r="I27" s="44">
        <v>30</v>
      </c>
      <c r="J27" s="44">
        <v>30</v>
      </c>
      <c r="K27" s="44">
        <v>30</v>
      </c>
      <c r="L27" s="44">
        <v>30</v>
      </c>
      <c r="M27" s="44">
        <v>30</v>
      </c>
      <c r="N27" s="44">
        <v>30</v>
      </c>
      <c r="O27" s="44">
        <v>30</v>
      </c>
      <c r="P27" s="44">
        <v>23.5</v>
      </c>
      <c r="Q27" s="44">
        <v>23.5</v>
      </c>
      <c r="R27" s="44">
        <v>23.5</v>
      </c>
      <c r="S27" s="44">
        <v>23.5</v>
      </c>
      <c r="T27" s="44">
        <v>23.5</v>
      </c>
      <c r="U27" s="44">
        <v>25.2</v>
      </c>
      <c r="V27" s="44">
        <v>25.2</v>
      </c>
      <c r="W27" s="44">
        <v>25.2</v>
      </c>
      <c r="X27" s="43" t="s">
        <v>434</v>
      </c>
      <c r="Y27" s="43" t="s">
        <v>434</v>
      </c>
      <c r="Z27" s="43" t="s">
        <v>434</v>
      </c>
      <c r="AA27" s="44">
        <v>25.2</v>
      </c>
      <c r="AB27" s="44">
        <v>25.2</v>
      </c>
      <c r="AC27" s="44">
        <v>25.2</v>
      </c>
      <c r="AD27" s="44">
        <v>26</v>
      </c>
      <c r="AE27" s="44">
        <v>26</v>
      </c>
      <c r="AF27" s="44">
        <v>26</v>
      </c>
      <c r="AG27" s="48">
        <v>36</v>
      </c>
      <c r="AH27" s="46">
        <f t="shared" si="2"/>
        <v>30</v>
      </c>
      <c r="AI27" s="47">
        <f t="shared" si="3"/>
        <v>23.5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8</v>
      </c>
      <c r="C28" s="44">
        <v>8</v>
      </c>
      <c r="D28" s="44">
        <v>8</v>
      </c>
      <c r="E28" s="44">
        <v>8</v>
      </c>
      <c r="F28" s="44">
        <v>8</v>
      </c>
      <c r="G28" s="44">
        <v>8</v>
      </c>
      <c r="H28" s="44">
        <v>8</v>
      </c>
      <c r="I28" s="44">
        <v>8</v>
      </c>
      <c r="J28" s="44">
        <v>8</v>
      </c>
      <c r="K28" s="44">
        <v>8</v>
      </c>
      <c r="L28" s="44">
        <v>8</v>
      </c>
      <c r="M28" s="44">
        <v>8</v>
      </c>
      <c r="N28" s="44">
        <v>8</v>
      </c>
      <c r="O28" s="44">
        <v>8</v>
      </c>
      <c r="P28" s="44">
        <v>26.6</v>
      </c>
      <c r="Q28" s="44">
        <v>26.6</v>
      </c>
      <c r="R28" s="44">
        <v>26.6</v>
      </c>
      <c r="S28" s="44">
        <v>26.6</v>
      </c>
      <c r="T28" s="44">
        <v>26.6</v>
      </c>
      <c r="U28" s="44">
        <v>36.5</v>
      </c>
      <c r="V28" s="44">
        <v>36.5</v>
      </c>
      <c r="W28" s="44">
        <v>36.5</v>
      </c>
      <c r="X28" s="43" t="s">
        <v>414</v>
      </c>
      <c r="Y28" s="43" t="s">
        <v>414</v>
      </c>
      <c r="Z28" s="43" t="s">
        <v>414</v>
      </c>
      <c r="AA28" s="44">
        <v>36.5</v>
      </c>
      <c r="AB28" s="44">
        <v>36.5</v>
      </c>
      <c r="AC28" s="44">
        <v>36.5</v>
      </c>
      <c r="AD28" s="44">
        <v>36.299999999999997</v>
      </c>
      <c r="AE28" s="44">
        <v>36.299999999999997</v>
      </c>
      <c r="AF28" s="44">
        <v>36.299999999999997</v>
      </c>
      <c r="AG28" s="48">
        <v>35.5</v>
      </c>
      <c r="AH28" s="46">
        <f t="shared" si="2"/>
        <v>36.5</v>
      </c>
      <c r="AI28" s="47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3" t="s">
        <v>435</v>
      </c>
      <c r="Y29" s="43" t="s">
        <v>435</v>
      </c>
      <c r="Z29" s="43" t="s">
        <v>435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11.6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3" t="s">
        <v>434</v>
      </c>
      <c r="Y30" s="43" t="s">
        <v>434</v>
      </c>
      <c r="Z30" s="43" t="s">
        <v>434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16.3</v>
      </c>
      <c r="C31" s="44">
        <v>16.3</v>
      </c>
      <c r="D31" s="44">
        <v>16.3</v>
      </c>
      <c r="E31" s="44">
        <v>16.3</v>
      </c>
      <c r="F31" s="44">
        <v>16.3</v>
      </c>
      <c r="G31" s="44">
        <v>16.3</v>
      </c>
      <c r="H31" s="44">
        <v>16.3</v>
      </c>
      <c r="I31" s="44">
        <v>16.3</v>
      </c>
      <c r="J31" s="44">
        <v>16.3</v>
      </c>
      <c r="K31" s="44">
        <v>16.3</v>
      </c>
      <c r="L31" s="44">
        <v>16.3</v>
      </c>
      <c r="M31" s="44">
        <v>16.3</v>
      </c>
      <c r="N31" s="44">
        <v>16.3</v>
      </c>
      <c r="O31" s="44">
        <v>16.3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3" t="s">
        <v>414</v>
      </c>
      <c r="Y31" s="43" t="s">
        <v>414</v>
      </c>
      <c r="Z31" s="43" t="s">
        <v>414</v>
      </c>
      <c r="AA31" s="44">
        <v>13.2</v>
      </c>
      <c r="AB31" s="44">
        <v>13.2</v>
      </c>
      <c r="AC31" s="44">
        <v>13.2</v>
      </c>
      <c r="AD31" s="44">
        <v>13.2</v>
      </c>
      <c r="AE31" s="44">
        <v>13.2</v>
      </c>
      <c r="AF31" s="44">
        <v>13.2</v>
      </c>
      <c r="AG31" s="48">
        <v>29.04</v>
      </c>
      <c r="AH31" s="46">
        <f t="shared" si="2"/>
        <v>16.3</v>
      </c>
      <c r="AI31" s="47">
        <f t="shared" si="3"/>
        <v>13.2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15.3</v>
      </c>
      <c r="C32" s="44">
        <v>15.3</v>
      </c>
      <c r="D32" s="44">
        <v>15.3</v>
      </c>
      <c r="E32" s="44">
        <v>15.3</v>
      </c>
      <c r="F32" s="44">
        <v>15.3</v>
      </c>
      <c r="G32" s="44">
        <v>15.3</v>
      </c>
      <c r="H32" s="44">
        <v>15.3</v>
      </c>
      <c r="I32" s="44">
        <v>15.3</v>
      </c>
      <c r="J32" s="44">
        <v>15.3</v>
      </c>
      <c r="K32" s="44">
        <v>15.3</v>
      </c>
      <c r="L32" s="44">
        <v>15.3</v>
      </c>
      <c r="M32" s="44">
        <v>15.3</v>
      </c>
      <c r="N32" s="44">
        <v>15.3</v>
      </c>
      <c r="O32" s="44">
        <v>15.3</v>
      </c>
      <c r="P32" s="44">
        <v>12.3</v>
      </c>
      <c r="Q32" s="44">
        <v>12.3</v>
      </c>
      <c r="R32" s="44">
        <v>12.3</v>
      </c>
      <c r="S32" s="44">
        <v>12.3</v>
      </c>
      <c r="T32" s="44">
        <v>12.3</v>
      </c>
      <c r="U32" s="44">
        <v>12.3</v>
      </c>
      <c r="V32" s="44">
        <v>12.3</v>
      </c>
      <c r="W32" s="44">
        <v>12.3</v>
      </c>
      <c r="X32" s="43" t="s">
        <v>435</v>
      </c>
      <c r="Y32" s="43" t="s">
        <v>435</v>
      </c>
      <c r="Z32" s="43" t="s">
        <v>435</v>
      </c>
      <c r="AA32" s="44">
        <v>12.3</v>
      </c>
      <c r="AB32" s="44">
        <v>12.3</v>
      </c>
      <c r="AC32" s="44">
        <v>12.3</v>
      </c>
      <c r="AD32" s="44">
        <v>12.3</v>
      </c>
      <c r="AE32" s="44">
        <v>12.3</v>
      </c>
      <c r="AF32" s="44">
        <v>12.3</v>
      </c>
      <c r="AG32" s="48">
        <v>28.1</v>
      </c>
      <c r="AH32" s="46">
        <f t="shared" si="2"/>
        <v>15.3</v>
      </c>
      <c r="AI32" s="47">
        <f t="shared" si="3"/>
        <v>12.3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18.600000000000001</v>
      </c>
      <c r="C33" s="44">
        <v>18.600000000000001</v>
      </c>
      <c r="D33" s="44">
        <v>18.600000000000001</v>
      </c>
      <c r="E33" s="44">
        <v>18.600000000000001</v>
      </c>
      <c r="F33" s="44">
        <v>18.600000000000001</v>
      </c>
      <c r="G33" s="44">
        <v>18.600000000000001</v>
      </c>
      <c r="H33" s="44">
        <v>18.600000000000001</v>
      </c>
      <c r="I33" s="44">
        <v>18.600000000000001</v>
      </c>
      <c r="J33" s="44">
        <v>18.600000000000001</v>
      </c>
      <c r="K33" s="44">
        <v>18.600000000000001</v>
      </c>
      <c r="L33" s="44">
        <v>18.600000000000001</v>
      </c>
      <c r="M33" s="44">
        <v>18.600000000000001</v>
      </c>
      <c r="N33" s="44">
        <v>18.600000000000001</v>
      </c>
      <c r="O33" s="44">
        <v>18.600000000000001</v>
      </c>
      <c r="P33" s="44">
        <v>13.9</v>
      </c>
      <c r="Q33" s="44">
        <v>13.9</v>
      </c>
      <c r="R33" s="44">
        <v>13.9</v>
      </c>
      <c r="S33" s="44">
        <v>13.9</v>
      </c>
      <c r="T33" s="44">
        <v>13.9</v>
      </c>
      <c r="U33" s="44">
        <v>13.9</v>
      </c>
      <c r="V33" s="44">
        <v>13.9</v>
      </c>
      <c r="W33" s="44">
        <v>13.9</v>
      </c>
      <c r="X33" s="43" t="s">
        <v>434</v>
      </c>
      <c r="Y33" s="43" t="s">
        <v>434</v>
      </c>
      <c r="Z33" s="43" t="s">
        <v>434</v>
      </c>
      <c r="AA33" s="44">
        <v>13.9</v>
      </c>
      <c r="AB33" s="44">
        <v>13.9</v>
      </c>
      <c r="AC33" s="44">
        <v>13.9</v>
      </c>
      <c r="AD33" s="44">
        <v>13.9</v>
      </c>
      <c r="AE33" s="44">
        <v>13.9</v>
      </c>
      <c r="AF33" s="44">
        <v>13.9</v>
      </c>
      <c r="AG33" s="48">
        <v>27</v>
      </c>
      <c r="AH33" s="46">
        <f t="shared" si="2"/>
        <v>18.600000000000001</v>
      </c>
      <c r="AI33" s="47">
        <f t="shared" si="3"/>
        <v>13.9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3" t="s">
        <v>414</v>
      </c>
      <c r="Y34" s="43" t="s">
        <v>414</v>
      </c>
      <c r="Z34" s="43" t="s">
        <v>414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12.6</v>
      </c>
      <c r="C35" s="44">
        <v>12.6</v>
      </c>
      <c r="D35" s="44">
        <v>12.6</v>
      </c>
      <c r="E35" s="44">
        <v>12.6</v>
      </c>
      <c r="F35" s="44">
        <v>12.6</v>
      </c>
      <c r="G35" s="44">
        <v>12.6</v>
      </c>
      <c r="H35" s="44">
        <v>12.6</v>
      </c>
      <c r="I35" s="44">
        <v>12.6</v>
      </c>
      <c r="J35" s="44">
        <v>12.6</v>
      </c>
      <c r="K35" s="44">
        <v>12.6</v>
      </c>
      <c r="L35" s="44">
        <v>12.6</v>
      </c>
      <c r="M35" s="44">
        <v>12.6</v>
      </c>
      <c r="N35" s="44">
        <v>12.6</v>
      </c>
      <c r="O35" s="44">
        <v>12.6</v>
      </c>
      <c r="P35" s="44">
        <v>12.8</v>
      </c>
      <c r="Q35" s="44">
        <v>12.8</v>
      </c>
      <c r="R35" s="44">
        <v>12.8</v>
      </c>
      <c r="S35" s="44">
        <v>12.8</v>
      </c>
      <c r="T35" s="44">
        <v>12.8</v>
      </c>
      <c r="U35" s="44">
        <v>12.8</v>
      </c>
      <c r="V35" s="44">
        <v>12.8</v>
      </c>
      <c r="W35" s="44">
        <v>12.8</v>
      </c>
      <c r="X35" s="43" t="s">
        <v>435</v>
      </c>
      <c r="Y35" s="43" t="s">
        <v>435</v>
      </c>
      <c r="Z35" s="43" t="s">
        <v>435</v>
      </c>
      <c r="AA35" s="44">
        <v>12.8</v>
      </c>
      <c r="AB35" s="44">
        <v>12.8</v>
      </c>
      <c r="AC35" s="44">
        <v>12.8</v>
      </c>
      <c r="AD35" s="44">
        <v>12.8</v>
      </c>
      <c r="AE35" s="44">
        <v>12.8</v>
      </c>
      <c r="AF35" s="44">
        <v>12.8</v>
      </c>
      <c r="AG35" s="48">
        <v>25</v>
      </c>
      <c r="AH35" s="46">
        <f t="shared" si="2"/>
        <v>12.8</v>
      </c>
      <c r="AI35" s="47">
        <f t="shared" si="3"/>
        <v>12.6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v>10</v>
      </c>
      <c r="S36" s="44">
        <v>10</v>
      </c>
      <c r="T36" s="44">
        <v>10</v>
      </c>
      <c r="U36" s="44">
        <v>10</v>
      </c>
      <c r="V36" s="44">
        <v>10</v>
      </c>
      <c r="W36" s="44">
        <v>10</v>
      </c>
      <c r="X36" s="43" t="s">
        <v>434</v>
      </c>
      <c r="Y36" s="43" t="s">
        <v>434</v>
      </c>
      <c r="Z36" s="43" t="s">
        <v>434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18.899999999999999</v>
      </c>
      <c r="C37" s="44">
        <v>18.899999999999999</v>
      </c>
      <c r="D37" s="44">
        <v>18.899999999999999</v>
      </c>
      <c r="E37" s="44">
        <v>18.899999999999999</v>
      </c>
      <c r="F37" s="44">
        <v>18.899999999999999</v>
      </c>
      <c r="G37" s="44">
        <v>18.899999999999999</v>
      </c>
      <c r="H37" s="44">
        <v>18.899999999999999</v>
      </c>
      <c r="I37" s="44">
        <v>18.899999999999999</v>
      </c>
      <c r="J37" s="44">
        <v>18.899999999999999</v>
      </c>
      <c r="K37" s="44">
        <v>18.899999999999999</v>
      </c>
      <c r="L37" s="44">
        <v>18.899999999999999</v>
      </c>
      <c r="M37" s="44">
        <v>18.899999999999999</v>
      </c>
      <c r="N37" s="44">
        <v>18.899999999999999</v>
      </c>
      <c r="O37" s="44">
        <v>18.899999999999999</v>
      </c>
      <c r="P37" s="44">
        <v>22.2</v>
      </c>
      <c r="Q37" s="44">
        <v>22.2</v>
      </c>
      <c r="R37" s="44">
        <v>22.2</v>
      </c>
      <c r="S37" s="44">
        <v>22.2</v>
      </c>
      <c r="T37" s="44">
        <v>22.2</v>
      </c>
      <c r="U37" s="44">
        <v>22.2</v>
      </c>
      <c r="V37" s="44">
        <v>22.2</v>
      </c>
      <c r="W37" s="44">
        <v>22.2</v>
      </c>
      <c r="X37" s="43" t="s">
        <v>414</v>
      </c>
      <c r="Y37" s="43" t="s">
        <v>414</v>
      </c>
      <c r="Z37" s="43" t="s">
        <v>414</v>
      </c>
      <c r="AA37" s="44">
        <v>22.2</v>
      </c>
      <c r="AB37" s="44">
        <v>22.2</v>
      </c>
      <c r="AC37" s="44">
        <v>22.2</v>
      </c>
      <c r="AD37" s="44">
        <v>22.2</v>
      </c>
      <c r="AE37" s="44">
        <v>22.2</v>
      </c>
      <c r="AF37" s="44">
        <v>22.2</v>
      </c>
      <c r="AG37" s="48">
        <v>25</v>
      </c>
      <c r="AH37" s="46">
        <f t="shared" si="2"/>
        <v>22.2</v>
      </c>
      <c r="AI37" s="47">
        <f t="shared" si="3"/>
        <v>18.899999999999999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12</v>
      </c>
      <c r="C38" s="44">
        <v>12</v>
      </c>
      <c r="D38" s="44">
        <v>12</v>
      </c>
      <c r="E38" s="44">
        <v>12</v>
      </c>
      <c r="F38" s="44">
        <v>12</v>
      </c>
      <c r="G38" s="44">
        <v>12</v>
      </c>
      <c r="H38" s="44">
        <v>12</v>
      </c>
      <c r="I38" s="44">
        <v>12</v>
      </c>
      <c r="J38" s="44">
        <v>12</v>
      </c>
      <c r="K38" s="44">
        <v>12</v>
      </c>
      <c r="L38" s="44">
        <v>12</v>
      </c>
      <c r="M38" s="44">
        <v>12</v>
      </c>
      <c r="N38" s="44">
        <v>12</v>
      </c>
      <c r="O38" s="44">
        <v>12</v>
      </c>
      <c r="P38" s="44">
        <v>12</v>
      </c>
      <c r="Q38" s="44">
        <v>12</v>
      </c>
      <c r="R38" s="44">
        <v>12</v>
      </c>
      <c r="S38" s="44">
        <v>12</v>
      </c>
      <c r="T38" s="44">
        <v>12</v>
      </c>
      <c r="U38" s="44">
        <v>12</v>
      </c>
      <c r="V38" s="44">
        <v>12</v>
      </c>
      <c r="W38" s="44">
        <v>12</v>
      </c>
      <c r="X38" s="43" t="s">
        <v>435</v>
      </c>
      <c r="Y38" s="43" t="s">
        <v>435</v>
      </c>
      <c r="Z38" s="43" t="s">
        <v>435</v>
      </c>
      <c r="AA38" s="44">
        <v>12</v>
      </c>
      <c r="AB38" s="44">
        <v>12</v>
      </c>
      <c r="AC38" s="44">
        <v>12</v>
      </c>
      <c r="AD38" s="44">
        <v>12</v>
      </c>
      <c r="AE38" s="44">
        <v>12</v>
      </c>
      <c r="AF38" s="44">
        <v>12</v>
      </c>
      <c r="AG38" s="48">
        <v>25</v>
      </c>
      <c r="AH38" s="46">
        <f t="shared" si="2"/>
        <v>12</v>
      </c>
      <c r="AI38" s="47">
        <f t="shared" si="3"/>
        <v>12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9.6999999999999993</v>
      </c>
      <c r="C39" s="44">
        <v>9.6999999999999993</v>
      </c>
      <c r="D39" s="44">
        <v>9.6999999999999993</v>
      </c>
      <c r="E39" s="44">
        <v>9.6999999999999993</v>
      </c>
      <c r="F39" s="44">
        <v>9.6999999999999993</v>
      </c>
      <c r="G39" s="44">
        <v>9.6999999999999993</v>
      </c>
      <c r="H39" s="44">
        <v>9.6999999999999993</v>
      </c>
      <c r="I39" s="44">
        <v>9.6999999999999993</v>
      </c>
      <c r="J39" s="44">
        <v>9.6999999999999993</v>
      </c>
      <c r="K39" s="44">
        <v>9.6999999999999993</v>
      </c>
      <c r="L39" s="44">
        <v>9.6999999999999993</v>
      </c>
      <c r="M39" s="44">
        <v>9.6999999999999993</v>
      </c>
      <c r="N39" s="44">
        <v>9.6999999999999993</v>
      </c>
      <c r="O39" s="44">
        <v>9.6999999999999993</v>
      </c>
      <c r="P39" s="44">
        <v>9.6999999999999993</v>
      </c>
      <c r="Q39" s="44">
        <v>9.6999999999999993</v>
      </c>
      <c r="R39" s="44">
        <v>9.6999999999999993</v>
      </c>
      <c r="S39" s="44">
        <v>9.6999999999999993</v>
      </c>
      <c r="T39" s="44">
        <v>9.6999999999999993</v>
      </c>
      <c r="U39" s="44">
        <v>9.6999999999999993</v>
      </c>
      <c r="V39" s="44">
        <v>9.6999999999999993</v>
      </c>
      <c r="W39" s="44">
        <v>9.6999999999999993</v>
      </c>
      <c r="X39" s="43" t="s">
        <v>434</v>
      </c>
      <c r="Y39" s="43" t="s">
        <v>434</v>
      </c>
      <c r="Z39" s="43" t="s">
        <v>434</v>
      </c>
      <c r="AA39" s="44">
        <v>9.6999999999999993</v>
      </c>
      <c r="AB39" s="44">
        <v>9.6999999999999993</v>
      </c>
      <c r="AC39" s="44">
        <v>9.6999999999999993</v>
      </c>
      <c r="AD39" s="44">
        <v>9.6999999999999993</v>
      </c>
      <c r="AE39" s="44">
        <v>9.6999999999999993</v>
      </c>
      <c r="AF39" s="44">
        <v>9.6999999999999993</v>
      </c>
      <c r="AG39" s="48">
        <v>23.5</v>
      </c>
      <c r="AH39" s="46">
        <f t="shared" si="2"/>
        <v>9.6999999999999993</v>
      </c>
      <c r="AI39" s="47">
        <f t="shared" si="3"/>
        <v>9.6999999999999993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3" t="s">
        <v>414</v>
      </c>
      <c r="Y40" s="43" t="s">
        <v>414</v>
      </c>
      <c r="Z40" s="43" t="s">
        <v>414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3" t="s">
        <v>435</v>
      </c>
      <c r="Y41" s="43" t="s">
        <v>435</v>
      </c>
      <c r="Z41" s="43" t="s">
        <v>435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22</v>
      </c>
      <c r="C42" s="44">
        <v>22</v>
      </c>
      <c r="D42" s="44">
        <v>22</v>
      </c>
      <c r="E42" s="44">
        <v>22</v>
      </c>
      <c r="F42" s="44">
        <v>22</v>
      </c>
      <c r="G42" s="44">
        <v>22</v>
      </c>
      <c r="H42" s="44">
        <v>22</v>
      </c>
      <c r="I42" s="44">
        <v>22</v>
      </c>
      <c r="J42" s="44">
        <v>22</v>
      </c>
      <c r="K42" s="44">
        <v>22</v>
      </c>
      <c r="L42" s="44">
        <v>22</v>
      </c>
      <c r="M42" s="44">
        <v>22</v>
      </c>
      <c r="N42" s="44">
        <v>22</v>
      </c>
      <c r="O42" s="44">
        <v>22</v>
      </c>
      <c r="P42" s="44">
        <v>4.7</v>
      </c>
      <c r="Q42" s="44">
        <v>4.7</v>
      </c>
      <c r="R42" s="44">
        <v>4.7</v>
      </c>
      <c r="S42" s="44">
        <v>4.7</v>
      </c>
      <c r="T42" s="44">
        <v>4.7</v>
      </c>
      <c r="U42" s="44">
        <v>4.7</v>
      </c>
      <c r="V42" s="44">
        <v>4.7</v>
      </c>
      <c r="W42" s="44">
        <v>4.7</v>
      </c>
      <c r="X42" s="43" t="s">
        <v>434</v>
      </c>
      <c r="Y42" s="43" t="s">
        <v>434</v>
      </c>
      <c r="Z42" s="43" t="s">
        <v>434</v>
      </c>
      <c r="AA42" s="44">
        <v>4.7</v>
      </c>
      <c r="AB42" s="44">
        <v>4.7</v>
      </c>
      <c r="AC42" s="44">
        <v>4.7</v>
      </c>
      <c r="AD42" s="44">
        <v>4.7</v>
      </c>
      <c r="AE42" s="44">
        <v>4.7</v>
      </c>
      <c r="AF42" s="44">
        <v>4.7</v>
      </c>
      <c r="AG42" s="48">
        <v>22</v>
      </c>
      <c r="AH42" s="46">
        <f t="shared" si="2"/>
        <v>22</v>
      </c>
      <c r="AI42" s="47">
        <f t="shared" si="3"/>
        <v>4.7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3" t="s">
        <v>434</v>
      </c>
      <c r="Y43" s="43" t="s">
        <v>434</v>
      </c>
      <c r="Z43" s="43" t="s">
        <v>434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20.5</v>
      </c>
      <c r="C44" s="44">
        <v>20.5</v>
      </c>
      <c r="D44" s="44">
        <v>20.5</v>
      </c>
      <c r="E44" s="44">
        <v>20.5</v>
      </c>
      <c r="F44" s="44">
        <v>20.5</v>
      </c>
      <c r="G44" s="44">
        <v>20.5</v>
      </c>
      <c r="H44" s="44">
        <v>20.5</v>
      </c>
      <c r="I44" s="44">
        <v>20.5</v>
      </c>
      <c r="J44" s="44">
        <v>20.5</v>
      </c>
      <c r="K44" s="44">
        <v>20.5</v>
      </c>
      <c r="L44" s="44">
        <v>20.5</v>
      </c>
      <c r="M44" s="44">
        <v>20.5</v>
      </c>
      <c r="N44" s="44">
        <v>20.5</v>
      </c>
      <c r="O44" s="44">
        <v>20.5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3" t="s">
        <v>414</v>
      </c>
      <c r="Y44" s="43" t="s">
        <v>414</v>
      </c>
      <c r="Z44" s="43" t="s">
        <v>414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8">
        <v>21.93</v>
      </c>
      <c r="AH44" s="46">
        <f t="shared" si="2"/>
        <v>20.5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10</v>
      </c>
      <c r="C45" s="44">
        <v>10</v>
      </c>
      <c r="D45" s="44">
        <v>10</v>
      </c>
      <c r="E45" s="44">
        <v>10</v>
      </c>
      <c r="F45" s="44">
        <v>10</v>
      </c>
      <c r="G45" s="44">
        <v>10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44">
        <v>10</v>
      </c>
      <c r="N45" s="44">
        <v>10</v>
      </c>
      <c r="O45" s="44">
        <v>10</v>
      </c>
      <c r="P45" s="44">
        <v>16.5</v>
      </c>
      <c r="Q45" s="44">
        <v>16.5</v>
      </c>
      <c r="R45" s="44">
        <v>16.5</v>
      </c>
      <c r="S45" s="44">
        <v>16.5</v>
      </c>
      <c r="T45" s="44">
        <v>16.5</v>
      </c>
      <c r="U45" s="44">
        <v>16.5</v>
      </c>
      <c r="V45" s="44">
        <v>16.5</v>
      </c>
      <c r="W45" s="44">
        <v>16.5</v>
      </c>
      <c r="X45" s="43" t="s">
        <v>435</v>
      </c>
      <c r="Y45" s="43" t="s">
        <v>435</v>
      </c>
      <c r="Z45" s="43" t="s">
        <v>435</v>
      </c>
      <c r="AA45" s="44">
        <v>16.5</v>
      </c>
      <c r="AB45" s="44">
        <v>16.5</v>
      </c>
      <c r="AC45" s="44">
        <v>16.5</v>
      </c>
      <c r="AD45" s="44">
        <v>16.5</v>
      </c>
      <c r="AE45" s="44">
        <v>16.5</v>
      </c>
      <c r="AF45" s="44">
        <v>16.5</v>
      </c>
      <c r="AG45" s="48">
        <v>21.3</v>
      </c>
      <c r="AH45" s="46">
        <f t="shared" si="2"/>
        <v>16.5</v>
      </c>
      <c r="AI45" s="47">
        <f t="shared" si="3"/>
        <v>10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17.3</v>
      </c>
      <c r="C46" s="44">
        <v>17.3</v>
      </c>
      <c r="D46" s="44">
        <v>17.3</v>
      </c>
      <c r="E46" s="44">
        <v>17.3</v>
      </c>
      <c r="F46" s="44">
        <v>17.3</v>
      </c>
      <c r="G46" s="44">
        <v>17.3</v>
      </c>
      <c r="H46" s="44">
        <v>17.3</v>
      </c>
      <c r="I46" s="44">
        <v>17.3</v>
      </c>
      <c r="J46" s="44">
        <v>17.3</v>
      </c>
      <c r="K46" s="44">
        <v>17.3</v>
      </c>
      <c r="L46" s="44">
        <v>17.3</v>
      </c>
      <c r="M46" s="44">
        <v>17.3</v>
      </c>
      <c r="N46" s="44">
        <v>17.3</v>
      </c>
      <c r="O46" s="44">
        <v>17.3</v>
      </c>
      <c r="P46" s="44">
        <v>17.3</v>
      </c>
      <c r="Q46" s="44">
        <v>17.3</v>
      </c>
      <c r="R46" s="44">
        <v>17.3</v>
      </c>
      <c r="S46" s="44">
        <v>17.3</v>
      </c>
      <c r="T46" s="44">
        <v>17.3</v>
      </c>
      <c r="U46" s="44">
        <v>17.3</v>
      </c>
      <c r="V46" s="44">
        <v>17.3</v>
      </c>
      <c r="W46" s="44">
        <v>17.3</v>
      </c>
      <c r="X46" s="43" t="s">
        <v>434</v>
      </c>
      <c r="Y46" s="43" t="s">
        <v>434</v>
      </c>
      <c r="Z46" s="43" t="s">
        <v>434</v>
      </c>
      <c r="AA46" s="44">
        <v>17.3</v>
      </c>
      <c r="AB46" s="44">
        <v>17.3</v>
      </c>
      <c r="AC46" s="44">
        <v>17.3</v>
      </c>
      <c r="AD46" s="44">
        <v>17.3</v>
      </c>
      <c r="AE46" s="44">
        <v>17.3</v>
      </c>
      <c r="AF46" s="44">
        <v>17.3</v>
      </c>
      <c r="AG46" s="48">
        <v>20</v>
      </c>
      <c r="AH46" s="46">
        <f t="shared" si="2"/>
        <v>17.3</v>
      </c>
      <c r="AI46" s="47">
        <f t="shared" si="3"/>
        <v>17.3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6.5</v>
      </c>
      <c r="C47" s="44">
        <v>6.5</v>
      </c>
      <c r="D47" s="44">
        <v>6.5</v>
      </c>
      <c r="E47" s="44">
        <v>6.5</v>
      </c>
      <c r="F47" s="44">
        <v>6.5</v>
      </c>
      <c r="G47" s="44">
        <v>6.5</v>
      </c>
      <c r="H47" s="44">
        <v>6.5</v>
      </c>
      <c r="I47" s="44">
        <v>6.5</v>
      </c>
      <c r="J47" s="44">
        <v>6.5</v>
      </c>
      <c r="K47" s="44">
        <v>6.5</v>
      </c>
      <c r="L47" s="44">
        <v>6.5</v>
      </c>
      <c r="M47" s="44">
        <v>6.5</v>
      </c>
      <c r="N47" s="44">
        <v>6.5</v>
      </c>
      <c r="O47" s="44">
        <v>6.5</v>
      </c>
      <c r="P47" s="44">
        <v>6.5</v>
      </c>
      <c r="Q47" s="44">
        <v>6.5</v>
      </c>
      <c r="R47" s="44">
        <v>6.5</v>
      </c>
      <c r="S47" s="44">
        <v>6.5</v>
      </c>
      <c r="T47" s="44">
        <v>6.5</v>
      </c>
      <c r="U47" s="44">
        <v>6.5</v>
      </c>
      <c r="V47" s="44">
        <v>6.5</v>
      </c>
      <c r="W47" s="44">
        <v>6.5</v>
      </c>
      <c r="X47" s="43" t="s">
        <v>414</v>
      </c>
      <c r="Y47" s="43" t="s">
        <v>414</v>
      </c>
      <c r="Z47" s="43" t="s">
        <v>414</v>
      </c>
      <c r="AA47" s="44">
        <v>6.5</v>
      </c>
      <c r="AB47" s="44">
        <v>6.5</v>
      </c>
      <c r="AC47" s="44">
        <v>6.5</v>
      </c>
      <c r="AD47" s="44">
        <v>6.5</v>
      </c>
      <c r="AE47" s="44">
        <v>6.5</v>
      </c>
      <c r="AF47" s="44">
        <v>6.5</v>
      </c>
      <c r="AG47" s="48">
        <v>19.8</v>
      </c>
      <c r="AH47" s="46">
        <f t="shared" si="2"/>
        <v>6.5</v>
      </c>
      <c r="AI47" s="47">
        <f t="shared" si="3"/>
        <v>6.5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12.5</v>
      </c>
      <c r="C48" s="44">
        <v>12.5</v>
      </c>
      <c r="D48" s="44">
        <v>12.5</v>
      </c>
      <c r="E48" s="44">
        <v>12.5</v>
      </c>
      <c r="F48" s="44">
        <v>12.5</v>
      </c>
      <c r="G48" s="44">
        <v>12.5</v>
      </c>
      <c r="H48" s="44">
        <v>12.5</v>
      </c>
      <c r="I48" s="44">
        <v>12.5</v>
      </c>
      <c r="J48" s="44">
        <v>12.5</v>
      </c>
      <c r="K48" s="44">
        <v>12.5</v>
      </c>
      <c r="L48" s="44">
        <v>12.5</v>
      </c>
      <c r="M48" s="44">
        <v>12.5</v>
      </c>
      <c r="N48" s="44">
        <v>12.5</v>
      </c>
      <c r="O48" s="44">
        <v>12.5</v>
      </c>
      <c r="P48" s="44">
        <v>12.5</v>
      </c>
      <c r="Q48" s="44">
        <v>12.5</v>
      </c>
      <c r="R48" s="44">
        <v>12.5</v>
      </c>
      <c r="S48" s="44">
        <v>12.5</v>
      </c>
      <c r="T48" s="44">
        <v>12.5</v>
      </c>
      <c r="U48" s="44">
        <v>12.5</v>
      </c>
      <c r="V48" s="44">
        <v>12.5</v>
      </c>
      <c r="W48" s="44">
        <v>12.5</v>
      </c>
      <c r="X48" s="43" t="s">
        <v>435</v>
      </c>
      <c r="Y48" s="43" t="s">
        <v>435</v>
      </c>
      <c r="Z48" s="43" t="s">
        <v>435</v>
      </c>
      <c r="AA48" s="44">
        <v>12.5</v>
      </c>
      <c r="AB48" s="44">
        <v>12.5</v>
      </c>
      <c r="AC48" s="44">
        <v>12.5</v>
      </c>
      <c r="AD48" s="44">
        <v>12.5</v>
      </c>
      <c r="AE48" s="44">
        <v>12.5</v>
      </c>
      <c r="AF48" s="44">
        <v>12.5</v>
      </c>
      <c r="AG48" s="48">
        <v>18</v>
      </c>
      <c r="AH48" s="46">
        <f t="shared" si="2"/>
        <v>12.5</v>
      </c>
      <c r="AI48" s="47">
        <f t="shared" si="3"/>
        <v>12.5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9.9</v>
      </c>
      <c r="C49" s="44">
        <v>9.9</v>
      </c>
      <c r="D49" s="44">
        <v>9.9</v>
      </c>
      <c r="E49" s="44">
        <v>9.9</v>
      </c>
      <c r="F49" s="44">
        <v>9.9</v>
      </c>
      <c r="G49" s="44">
        <v>9.9</v>
      </c>
      <c r="H49" s="44">
        <v>9.9</v>
      </c>
      <c r="I49" s="44">
        <v>9.9</v>
      </c>
      <c r="J49" s="44">
        <v>9.9</v>
      </c>
      <c r="K49" s="44">
        <v>9.9</v>
      </c>
      <c r="L49" s="44">
        <v>9.9</v>
      </c>
      <c r="M49" s="44">
        <v>9.9</v>
      </c>
      <c r="N49" s="44">
        <v>9.9</v>
      </c>
      <c r="O49" s="44">
        <v>9.9</v>
      </c>
      <c r="P49" s="44">
        <v>9.9</v>
      </c>
      <c r="Q49" s="44">
        <v>9.9</v>
      </c>
      <c r="R49" s="44">
        <v>9.9</v>
      </c>
      <c r="S49" s="44">
        <v>9.9</v>
      </c>
      <c r="T49" s="44">
        <v>9.9</v>
      </c>
      <c r="U49" s="44">
        <v>9.9</v>
      </c>
      <c r="V49" s="44">
        <v>9.9</v>
      </c>
      <c r="W49" s="44">
        <v>9.9</v>
      </c>
      <c r="X49" s="43" t="s">
        <v>434</v>
      </c>
      <c r="Y49" s="43" t="s">
        <v>434</v>
      </c>
      <c r="Z49" s="43" t="s">
        <v>434</v>
      </c>
      <c r="AA49" s="44">
        <v>9.9</v>
      </c>
      <c r="AB49" s="44">
        <v>9.9</v>
      </c>
      <c r="AC49" s="44">
        <v>9.9</v>
      </c>
      <c r="AD49" s="44">
        <v>9.9</v>
      </c>
      <c r="AE49" s="44">
        <v>9.9</v>
      </c>
      <c r="AF49" s="44">
        <v>9.9</v>
      </c>
      <c r="AG49" s="48">
        <v>15.33</v>
      </c>
      <c r="AH49" s="46">
        <f t="shared" si="2"/>
        <v>9.9</v>
      </c>
      <c r="AI49" s="47">
        <f t="shared" si="3"/>
        <v>9.9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3" t="s">
        <v>414</v>
      </c>
      <c r="Y50" s="43" t="s">
        <v>414</v>
      </c>
      <c r="Z50" s="43" t="s">
        <v>414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9</v>
      </c>
      <c r="C51" s="44">
        <v>9</v>
      </c>
      <c r="D51" s="44">
        <v>9</v>
      </c>
      <c r="E51" s="44">
        <v>9</v>
      </c>
      <c r="F51" s="44">
        <v>9</v>
      </c>
      <c r="G51" s="44">
        <v>9</v>
      </c>
      <c r="H51" s="44">
        <v>9</v>
      </c>
      <c r="I51" s="44">
        <v>9</v>
      </c>
      <c r="J51" s="44">
        <v>9</v>
      </c>
      <c r="K51" s="44">
        <v>9</v>
      </c>
      <c r="L51" s="44">
        <v>9</v>
      </c>
      <c r="M51" s="44">
        <v>9</v>
      </c>
      <c r="N51" s="44">
        <v>9</v>
      </c>
      <c r="O51" s="44">
        <v>9</v>
      </c>
      <c r="P51" s="44">
        <v>9</v>
      </c>
      <c r="Q51" s="44">
        <v>9</v>
      </c>
      <c r="R51" s="44">
        <v>9</v>
      </c>
      <c r="S51" s="44">
        <v>9</v>
      </c>
      <c r="T51" s="44">
        <v>9</v>
      </c>
      <c r="U51" s="44">
        <v>9</v>
      </c>
      <c r="V51" s="44">
        <v>9</v>
      </c>
      <c r="W51" s="44">
        <v>9</v>
      </c>
      <c r="X51" s="43" t="s">
        <v>435</v>
      </c>
      <c r="Y51" s="43" t="s">
        <v>435</v>
      </c>
      <c r="Z51" s="43" t="s">
        <v>435</v>
      </c>
      <c r="AA51" s="44">
        <v>9</v>
      </c>
      <c r="AB51" s="44">
        <v>9</v>
      </c>
      <c r="AC51" s="44">
        <v>9</v>
      </c>
      <c r="AD51" s="44">
        <v>9</v>
      </c>
      <c r="AE51" s="44">
        <v>9</v>
      </c>
      <c r="AF51" s="44">
        <v>9</v>
      </c>
      <c r="AG51" s="48">
        <v>14.9</v>
      </c>
      <c r="AH51" s="46">
        <f t="shared" si="2"/>
        <v>9</v>
      </c>
      <c r="AI51" s="47">
        <f t="shared" si="3"/>
        <v>9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9.4</v>
      </c>
      <c r="C52" s="44">
        <v>9.4</v>
      </c>
      <c r="D52" s="44">
        <v>9.4</v>
      </c>
      <c r="E52" s="44">
        <v>9.4</v>
      </c>
      <c r="F52" s="44">
        <v>9.4</v>
      </c>
      <c r="G52" s="44">
        <v>9.4</v>
      </c>
      <c r="H52" s="44">
        <v>9.4</v>
      </c>
      <c r="I52" s="44">
        <v>9.4</v>
      </c>
      <c r="J52" s="44">
        <v>9.4</v>
      </c>
      <c r="K52" s="44">
        <v>9.4</v>
      </c>
      <c r="L52" s="44">
        <v>9.4</v>
      </c>
      <c r="M52" s="44">
        <v>9.4</v>
      </c>
      <c r="N52" s="44">
        <v>9.4</v>
      </c>
      <c r="O52" s="44">
        <v>9.4</v>
      </c>
      <c r="P52" s="44">
        <v>9.4</v>
      </c>
      <c r="Q52" s="44">
        <v>9.4</v>
      </c>
      <c r="R52" s="44">
        <v>9.4</v>
      </c>
      <c r="S52" s="44">
        <v>9.4</v>
      </c>
      <c r="T52" s="44">
        <v>9.4</v>
      </c>
      <c r="U52" s="44">
        <v>9.4</v>
      </c>
      <c r="V52" s="44">
        <v>9.4</v>
      </c>
      <c r="W52" s="44">
        <v>9.4</v>
      </c>
      <c r="X52" s="43" t="s">
        <v>434</v>
      </c>
      <c r="Y52" s="43" t="s">
        <v>434</v>
      </c>
      <c r="Z52" s="43" t="s">
        <v>434</v>
      </c>
      <c r="AA52" s="44">
        <v>9.4</v>
      </c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9.4</v>
      </c>
      <c r="AI52" s="47">
        <f t="shared" si="3"/>
        <v>9.4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4.0999999999999996</v>
      </c>
      <c r="C53" s="44">
        <v>4.0999999999999996</v>
      </c>
      <c r="D53" s="44">
        <v>4.0999999999999996</v>
      </c>
      <c r="E53" s="44">
        <v>4.0999999999999996</v>
      </c>
      <c r="F53" s="44">
        <v>4.0999999999999996</v>
      </c>
      <c r="G53" s="44">
        <v>4.0999999999999996</v>
      </c>
      <c r="H53" s="44">
        <v>4.0999999999999996</v>
      </c>
      <c r="I53" s="44">
        <v>4.0999999999999996</v>
      </c>
      <c r="J53" s="44">
        <v>4.0999999999999996</v>
      </c>
      <c r="K53" s="44">
        <v>4.0999999999999996</v>
      </c>
      <c r="L53" s="44">
        <v>4.0999999999999996</v>
      </c>
      <c r="M53" s="44">
        <v>4.0999999999999996</v>
      </c>
      <c r="N53" s="44">
        <v>4.0999999999999996</v>
      </c>
      <c r="O53" s="44">
        <v>4.0999999999999996</v>
      </c>
      <c r="P53" s="44">
        <v>4.0999999999999996</v>
      </c>
      <c r="Q53" s="44">
        <v>4.0999999999999996</v>
      </c>
      <c r="R53" s="44">
        <v>4.0999999999999996</v>
      </c>
      <c r="S53" s="44">
        <v>4.0999999999999996</v>
      </c>
      <c r="T53" s="44">
        <v>4.0999999999999996</v>
      </c>
      <c r="U53" s="44">
        <v>4.0999999999999996</v>
      </c>
      <c r="V53" s="44">
        <v>4.0999999999999996</v>
      </c>
      <c r="W53" s="44">
        <v>4.0999999999999996</v>
      </c>
      <c r="X53" s="43" t="s">
        <v>414</v>
      </c>
      <c r="Y53" s="43" t="s">
        <v>414</v>
      </c>
      <c r="Z53" s="43" t="s">
        <v>414</v>
      </c>
      <c r="AA53" s="44">
        <v>4.0999999999999996</v>
      </c>
      <c r="AB53" s="44">
        <v>4.0999999999999996</v>
      </c>
      <c r="AC53" s="44">
        <v>4.0999999999999996</v>
      </c>
      <c r="AD53" s="44">
        <v>4.0999999999999996</v>
      </c>
      <c r="AE53" s="44">
        <v>4.0999999999999996</v>
      </c>
      <c r="AF53" s="44">
        <v>4.0999999999999996</v>
      </c>
      <c r="AG53" s="48">
        <v>14</v>
      </c>
      <c r="AH53" s="46">
        <f t="shared" si="2"/>
        <v>4.0999999999999996</v>
      </c>
      <c r="AI53" s="47">
        <f t="shared" si="3"/>
        <v>4.0999999999999996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3" t="s">
        <v>435</v>
      </c>
      <c r="Y54" s="43" t="s">
        <v>435</v>
      </c>
      <c r="Z54" s="43" t="s">
        <v>435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3" t="s">
        <v>434</v>
      </c>
      <c r="Y55" s="43" t="s">
        <v>434</v>
      </c>
      <c r="Z55" s="43" t="s">
        <v>434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3" t="s">
        <v>414</v>
      </c>
      <c r="Y56" s="43" t="s">
        <v>414</v>
      </c>
      <c r="Z56" s="43" t="s">
        <v>414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3" t="s">
        <v>435</v>
      </c>
      <c r="Y57" s="43" t="s">
        <v>435</v>
      </c>
      <c r="Z57" s="43" t="s">
        <v>435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</v>
      </c>
      <c r="C58" s="44">
        <v>4</v>
      </c>
      <c r="D58" s="44">
        <v>4</v>
      </c>
      <c r="E58" s="44">
        <v>4</v>
      </c>
      <c r="F58" s="44">
        <v>4</v>
      </c>
      <c r="G58" s="44">
        <v>4</v>
      </c>
      <c r="H58" s="44">
        <v>4</v>
      </c>
      <c r="I58" s="44">
        <v>4</v>
      </c>
      <c r="J58" s="44">
        <v>4</v>
      </c>
      <c r="K58" s="44">
        <v>4</v>
      </c>
      <c r="L58" s="44">
        <v>4</v>
      </c>
      <c r="M58" s="44">
        <v>4</v>
      </c>
      <c r="N58" s="44">
        <v>4</v>
      </c>
      <c r="O58" s="44">
        <v>4</v>
      </c>
      <c r="P58" s="44">
        <v>4</v>
      </c>
      <c r="Q58" s="44">
        <v>4</v>
      </c>
      <c r="R58" s="44">
        <v>4</v>
      </c>
      <c r="S58" s="44">
        <v>4</v>
      </c>
      <c r="T58" s="44">
        <v>4</v>
      </c>
      <c r="U58" s="44">
        <v>4</v>
      </c>
      <c r="V58" s="44">
        <v>4</v>
      </c>
      <c r="W58" s="44">
        <v>4</v>
      </c>
      <c r="X58" s="43" t="s">
        <v>434</v>
      </c>
      <c r="Y58" s="43" t="s">
        <v>434</v>
      </c>
      <c r="Z58" s="43" t="s">
        <v>434</v>
      </c>
      <c r="AA58" s="44">
        <v>4</v>
      </c>
      <c r="AB58" s="44">
        <v>4</v>
      </c>
      <c r="AC58" s="44">
        <v>4</v>
      </c>
      <c r="AD58" s="44">
        <v>4</v>
      </c>
      <c r="AE58" s="44">
        <v>4</v>
      </c>
      <c r="AF58" s="44">
        <v>4</v>
      </c>
      <c r="AG58" s="48">
        <v>12</v>
      </c>
      <c r="AH58" s="46">
        <f t="shared" si="2"/>
        <v>4</v>
      </c>
      <c r="AI58" s="47">
        <f t="shared" si="3"/>
        <v>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0.5</v>
      </c>
      <c r="C59" s="44">
        <v>0.5</v>
      </c>
      <c r="D59" s="44">
        <v>0.5</v>
      </c>
      <c r="E59" s="44">
        <v>0.5</v>
      </c>
      <c r="F59" s="44">
        <v>0.5</v>
      </c>
      <c r="G59" s="44">
        <v>0.5</v>
      </c>
      <c r="H59" s="44">
        <v>0.5</v>
      </c>
      <c r="I59" s="44">
        <v>0.5</v>
      </c>
      <c r="J59" s="44">
        <v>0.5</v>
      </c>
      <c r="K59" s="44">
        <v>0.5</v>
      </c>
      <c r="L59" s="44">
        <v>0.5</v>
      </c>
      <c r="M59" s="44">
        <v>0.5</v>
      </c>
      <c r="N59" s="44">
        <v>0.5</v>
      </c>
      <c r="O59" s="44">
        <v>0.5</v>
      </c>
      <c r="P59" s="44">
        <v>0.5</v>
      </c>
      <c r="Q59" s="44">
        <v>0.5</v>
      </c>
      <c r="R59" s="44">
        <v>0.5</v>
      </c>
      <c r="S59" s="44">
        <v>0.5</v>
      </c>
      <c r="T59" s="44">
        <v>0.5</v>
      </c>
      <c r="U59" s="44">
        <v>0.5</v>
      </c>
      <c r="V59" s="44">
        <v>0.5</v>
      </c>
      <c r="W59" s="44">
        <v>0.5</v>
      </c>
      <c r="X59" s="43" t="s">
        <v>434</v>
      </c>
      <c r="Y59" s="43" t="s">
        <v>434</v>
      </c>
      <c r="Z59" s="43" t="s">
        <v>434</v>
      </c>
      <c r="AA59" s="44">
        <v>0.5</v>
      </c>
      <c r="AB59" s="44">
        <v>0.5</v>
      </c>
      <c r="AC59" s="44">
        <v>0.5</v>
      </c>
      <c r="AD59" s="44">
        <v>0.5</v>
      </c>
      <c r="AE59" s="44">
        <v>0.5</v>
      </c>
      <c r="AF59" s="44">
        <v>0.5</v>
      </c>
      <c r="AG59" s="48">
        <v>12</v>
      </c>
      <c r="AH59" s="46">
        <f t="shared" si="2"/>
        <v>0.5</v>
      </c>
      <c r="AI59" s="47">
        <f t="shared" si="3"/>
        <v>0.5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11.2</v>
      </c>
      <c r="C60" s="44">
        <v>11.2</v>
      </c>
      <c r="D60" s="44">
        <v>11.2</v>
      </c>
      <c r="E60" s="44">
        <v>11.2</v>
      </c>
      <c r="F60" s="44">
        <v>11.2</v>
      </c>
      <c r="G60" s="44">
        <v>11.2</v>
      </c>
      <c r="H60" s="44">
        <v>11.2</v>
      </c>
      <c r="I60" s="44">
        <v>11.2</v>
      </c>
      <c r="J60" s="44">
        <v>11.2</v>
      </c>
      <c r="K60" s="44">
        <v>11.2</v>
      </c>
      <c r="L60" s="44">
        <v>11.2</v>
      </c>
      <c r="M60" s="44">
        <v>11.2</v>
      </c>
      <c r="N60" s="44">
        <v>11.2</v>
      </c>
      <c r="O60" s="44">
        <v>11.2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3" t="s">
        <v>414</v>
      </c>
      <c r="Y60" s="43" t="s">
        <v>414</v>
      </c>
      <c r="Z60" s="43" t="s">
        <v>414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8">
        <v>12</v>
      </c>
      <c r="AH60" s="46">
        <f t="shared" si="2"/>
        <v>11.2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3" t="s">
        <v>435</v>
      </c>
      <c r="Y61" s="43" t="s">
        <v>435</v>
      </c>
      <c r="Z61" s="43" t="s">
        <v>435</v>
      </c>
      <c r="AA61" s="44">
        <v>11.5</v>
      </c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11.5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3" t="s">
        <v>434</v>
      </c>
      <c r="Y62" s="43" t="s">
        <v>434</v>
      </c>
      <c r="Z62" s="43" t="s">
        <v>434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3" t="s">
        <v>414</v>
      </c>
      <c r="Y63" s="43" t="s">
        <v>414</v>
      </c>
      <c r="Z63" s="43" t="s">
        <v>414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3" t="s">
        <v>435</v>
      </c>
      <c r="Y64" s="43" t="s">
        <v>435</v>
      </c>
      <c r="Z64" s="43" t="s">
        <v>435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3" t="s">
        <v>434</v>
      </c>
      <c r="Y65" s="43" t="s">
        <v>434</v>
      </c>
      <c r="Z65" s="43" t="s">
        <v>434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3" t="s">
        <v>414</v>
      </c>
      <c r="Y66" s="43" t="s">
        <v>414</v>
      </c>
      <c r="Z66" s="43" t="s">
        <v>414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3.8</v>
      </c>
      <c r="C67" s="44">
        <v>3.8</v>
      </c>
      <c r="D67" s="44">
        <v>3.8</v>
      </c>
      <c r="E67" s="44">
        <v>3.8</v>
      </c>
      <c r="F67" s="44">
        <v>3.8</v>
      </c>
      <c r="G67" s="44">
        <v>3.8</v>
      </c>
      <c r="H67" s="44">
        <v>3.8</v>
      </c>
      <c r="I67" s="44">
        <v>3.8</v>
      </c>
      <c r="J67" s="44">
        <v>3.8</v>
      </c>
      <c r="K67" s="44">
        <v>3.8</v>
      </c>
      <c r="L67" s="44">
        <v>3.8</v>
      </c>
      <c r="M67" s="44">
        <v>3.8</v>
      </c>
      <c r="N67" s="44">
        <v>3.8</v>
      </c>
      <c r="O67" s="44">
        <v>3.8</v>
      </c>
      <c r="P67" s="44">
        <v>3.8</v>
      </c>
      <c r="Q67" s="44">
        <v>3.8</v>
      </c>
      <c r="R67" s="44">
        <v>3.8</v>
      </c>
      <c r="S67" s="44">
        <v>3.8</v>
      </c>
      <c r="T67" s="44">
        <v>3.8</v>
      </c>
      <c r="U67" s="44">
        <v>3.8</v>
      </c>
      <c r="V67" s="44">
        <v>3.8</v>
      </c>
      <c r="W67" s="44">
        <v>3.8</v>
      </c>
      <c r="X67" s="43" t="s">
        <v>435</v>
      </c>
      <c r="Y67" s="43" t="s">
        <v>435</v>
      </c>
      <c r="Z67" s="43" t="s">
        <v>435</v>
      </c>
      <c r="AA67" s="44">
        <v>3.8</v>
      </c>
      <c r="AB67" s="44">
        <v>3.8</v>
      </c>
      <c r="AC67" s="44">
        <v>3.8</v>
      </c>
      <c r="AD67" s="44">
        <v>3.8</v>
      </c>
      <c r="AE67" s="44">
        <v>3.8</v>
      </c>
      <c r="AF67" s="44">
        <v>3.8</v>
      </c>
      <c r="AG67" s="61">
        <v>10</v>
      </c>
      <c r="AH67" s="46">
        <f t="shared" si="2"/>
        <v>3.8</v>
      </c>
      <c r="AI67" s="47">
        <f t="shared" si="3"/>
        <v>3.8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3" t="s">
        <v>434</v>
      </c>
      <c r="Y68" s="43" t="s">
        <v>434</v>
      </c>
      <c r="Z68" s="43" t="s">
        <v>434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43" t="s">
        <v>414</v>
      </c>
      <c r="Y69" s="43" t="s">
        <v>414</v>
      </c>
      <c r="Z69" s="43" t="s">
        <v>414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250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v>107</v>
      </c>
      <c r="C70" s="66">
        <v>107</v>
      </c>
      <c r="D70" s="66">
        <v>107</v>
      </c>
      <c r="E70" s="66">
        <v>107</v>
      </c>
      <c r="F70" s="66">
        <v>107</v>
      </c>
      <c r="G70" s="66">
        <v>102.8</v>
      </c>
      <c r="H70" s="66">
        <v>102</v>
      </c>
      <c r="I70" s="66">
        <v>96.4</v>
      </c>
      <c r="J70" s="66">
        <v>95</v>
      </c>
      <c r="K70" s="68">
        <v>98</v>
      </c>
      <c r="L70" s="68">
        <v>103</v>
      </c>
      <c r="M70" s="68">
        <v>103</v>
      </c>
      <c r="N70" s="68">
        <v>103</v>
      </c>
      <c r="O70" s="68">
        <v>103</v>
      </c>
      <c r="P70" s="68">
        <v>48</v>
      </c>
      <c r="Q70" s="68">
        <v>48</v>
      </c>
      <c r="R70" s="68">
        <v>48</v>
      </c>
      <c r="S70" s="68">
        <v>48</v>
      </c>
      <c r="T70" s="68">
        <v>48</v>
      </c>
      <c r="U70" s="68">
        <f>45.1+58.5</f>
        <v>103.6</v>
      </c>
      <c r="V70" s="68">
        <f t="shared" ref="V70:W70" si="20">45.1+58.5</f>
        <v>103.6</v>
      </c>
      <c r="W70" s="68">
        <f t="shared" si="20"/>
        <v>103.6</v>
      </c>
      <c r="X70" s="43" t="s">
        <v>435</v>
      </c>
      <c r="Y70" s="43" t="s">
        <v>435</v>
      </c>
      <c r="Z70" s="43" t="s">
        <v>435</v>
      </c>
      <c r="AA70" s="66">
        <v>103.6</v>
      </c>
      <c r="AB70" s="66">
        <v>103.6</v>
      </c>
      <c r="AC70" s="66">
        <v>103.6</v>
      </c>
      <c r="AD70" s="66">
        <v>103.6</v>
      </c>
      <c r="AE70" s="66">
        <v>103.6</v>
      </c>
      <c r="AF70" s="66">
        <v>103.6</v>
      </c>
      <c r="AG70" s="64">
        <v>240</v>
      </c>
      <c r="AH70" s="46">
        <f t="shared" si="2"/>
        <v>107</v>
      </c>
      <c r="AI70" s="47">
        <f t="shared" si="3"/>
        <v>48</v>
      </c>
      <c r="AK70" s="49"/>
    </row>
    <row r="71" spans="1:88" ht="15.75" thickBot="1" x14ac:dyDescent="0.3">
      <c r="A71" s="69" t="s">
        <v>90</v>
      </c>
      <c r="B71" s="70">
        <f t="shared" ref="B71:P71" si="21">SUM(B11:B69)</f>
        <v>1103.5999999999999</v>
      </c>
      <c r="C71" s="70">
        <f t="shared" si="21"/>
        <v>1103.5999999999999</v>
      </c>
      <c r="D71" s="70">
        <f t="shared" si="21"/>
        <v>1103.5999999999999</v>
      </c>
      <c r="E71" s="70">
        <f t="shared" si="21"/>
        <v>1103.5999999999999</v>
      </c>
      <c r="F71" s="70">
        <f t="shared" si="21"/>
        <v>1003.5999999999999</v>
      </c>
      <c r="G71" s="70">
        <f t="shared" si="21"/>
        <v>1003.5999999999999</v>
      </c>
      <c r="H71" s="70">
        <f t="shared" si="21"/>
        <v>1003.5999999999999</v>
      </c>
      <c r="I71" s="70">
        <f t="shared" si="21"/>
        <v>1003.5999999999999</v>
      </c>
      <c r="J71" s="70">
        <f t="shared" si="21"/>
        <v>1003.5999999999999</v>
      </c>
      <c r="K71" s="70">
        <f t="shared" si="21"/>
        <v>1003.5999999999999</v>
      </c>
      <c r="L71" s="70">
        <f t="shared" si="21"/>
        <v>1003.5999999999999</v>
      </c>
      <c r="M71" s="70">
        <f t="shared" si="21"/>
        <v>1003.5999999999999</v>
      </c>
      <c r="N71" s="70">
        <f t="shared" si="21"/>
        <v>1003.5999999999999</v>
      </c>
      <c r="O71" s="70">
        <f t="shared" si="21"/>
        <v>1003.5999999999999</v>
      </c>
      <c r="P71" s="70">
        <f t="shared" si="21"/>
        <v>937.69999999999982</v>
      </c>
      <c r="Q71" s="70">
        <f t="shared" ref="Q71" si="22">SUM(Q11:Q69)</f>
        <v>937.69999999999982</v>
      </c>
      <c r="R71" s="70">
        <f t="shared" ref="R71" si="23">SUM(R11:R69)</f>
        <v>937.69999999999982</v>
      </c>
      <c r="S71" s="70">
        <f t="shared" ref="S71:AG71" si="24">SUM(S11:S69)</f>
        <v>937.69999999999982</v>
      </c>
      <c r="T71" s="70">
        <f t="shared" si="24"/>
        <v>937.69999999999982</v>
      </c>
      <c r="U71" s="70">
        <f t="shared" si="24"/>
        <v>1010.9999999999999</v>
      </c>
      <c r="V71" s="70">
        <f t="shared" si="24"/>
        <v>1010.9999999999999</v>
      </c>
      <c r="W71" s="70">
        <f t="shared" si="24"/>
        <v>1010.9999999999999</v>
      </c>
      <c r="X71" s="43" t="s">
        <v>434</v>
      </c>
      <c r="Y71" s="43" t="s">
        <v>434</v>
      </c>
      <c r="Z71" s="43" t="s">
        <v>434</v>
      </c>
      <c r="AA71" s="70">
        <f t="shared" si="24"/>
        <v>1010.9999999999999</v>
      </c>
      <c r="AB71" s="70">
        <f t="shared" ref="AB71:AC71" si="25">SUM(AB11:AB69)</f>
        <v>1010.9999999999999</v>
      </c>
      <c r="AC71" s="70">
        <f t="shared" si="25"/>
        <v>1010.9999999999999</v>
      </c>
      <c r="AD71" s="70">
        <f t="shared" ref="AD71:AF71" si="26">SUM(AD11:AD69)</f>
        <v>969.19999999999993</v>
      </c>
      <c r="AE71" s="70">
        <f t="shared" si="26"/>
        <v>969.19999999999993</v>
      </c>
      <c r="AF71" s="70">
        <f t="shared" si="26"/>
        <v>969.19999999999993</v>
      </c>
      <c r="AG71" s="70">
        <f t="shared" si="24"/>
        <v>1812.2049999999999</v>
      </c>
      <c r="AH71" s="46">
        <f t="shared" si="2"/>
        <v>1103.5999999999999</v>
      </c>
      <c r="AI71" s="47">
        <f t="shared" si="3"/>
        <v>937.69999999999982</v>
      </c>
      <c r="AK71" s="49"/>
    </row>
    <row r="72" spans="1:88" x14ac:dyDescent="0.25">
      <c r="A72" s="71" t="s">
        <v>91</v>
      </c>
      <c r="B72" s="44">
        <v>458.5</v>
      </c>
      <c r="C72" s="44">
        <v>458.5</v>
      </c>
      <c r="D72" s="44">
        <v>416</v>
      </c>
      <c r="E72" s="44">
        <v>416</v>
      </c>
      <c r="F72" s="44">
        <v>416</v>
      </c>
      <c r="G72" s="44">
        <v>416</v>
      </c>
      <c r="H72" s="44">
        <v>416</v>
      </c>
      <c r="I72" s="44">
        <v>416</v>
      </c>
      <c r="J72" s="44">
        <v>446</v>
      </c>
      <c r="K72" s="44">
        <v>456</v>
      </c>
      <c r="L72" s="44">
        <v>458</v>
      </c>
      <c r="M72" s="44">
        <v>458</v>
      </c>
      <c r="N72" s="44">
        <v>458</v>
      </c>
      <c r="O72" s="44">
        <v>349.6</v>
      </c>
      <c r="P72" s="44">
        <v>349.6</v>
      </c>
      <c r="Q72" s="44">
        <v>434</v>
      </c>
      <c r="R72" s="44">
        <v>434</v>
      </c>
      <c r="S72" s="44">
        <v>434</v>
      </c>
      <c r="T72" s="44">
        <v>404</v>
      </c>
      <c r="U72" s="44">
        <v>350</v>
      </c>
      <c r="V72" s="44">
        <v>300</v>
      </c>
      <c r="W72" s="44">
        <v>300</v>
      </c>
      <c r="X72" s="43" t="s">
        <v>414</v>
      </c>
      <c r="Y72" s="43" t="s">
        <v>414</v>
      </c>
      <c r="Z72" s="43" t="s">
        <v>414</v>
      </c>
      <c r="AA72" s="44">
        <v>300</v>
      </c>
      <c r="AB72" s="44">
        <v>300</v>
      </c>
      <c r="AC72" s="44">
        <v>300</v>
      </c>
      <c r="AD72" s="44">
        <v>301.60000000000002</v>
      </c>
      <c r="AE72" s="44">
        <v>301.60000000000002</v>
      </c>
      <c r="AF72" s="44">
        <v>301.60000000000002</v>
      </c>
      <c r="AG72" s="61">
        <v>456</v>
      </c>
      <c r="AH72" s="46">
        <f t="shared" si="2"/>
        <v>458.5</v>
      </c>
      <c r="AI72" s="47">
        <f t="shared" si="3"/>
        <v>300</v>
      </c>
      <c r="AK72" s="49"/>
    </row>
    <row r="73" spans="1:88" x14ac:dyDescent="0.25">
      <c r="A73" s="72" t="s">
        <v>92</v>
      </c>
      <c r="B73" s="43">
        <v>75</v>
      </c>
      <c r="C73" s="43">
        <v>75</v>
      </c>
      <c r="D73" s="43">
        <v>75</v>
      </c>
      <c r="E73" s="43">
        <v>75</v>
      </c>
      <c r="F73" s="43">
        <v>75</v>
      </c>
      <c r="G73" s="43">
        <v>75</v>
      </c>
      <c r="H73" s="43">
        <v>75</v>
      </c>
      <c r="I73" s="43">
        <v>75</v>
      </c>
      <c r="J73" s="43">
        <v>75</v>
      </c>
      <c r="K73" s="43">
        <v>75</v>
      </c>
      <c r="L73" s="43">
        <v>75</v>
      </c>
      <c r="M73" s="43">
        <v>75</v>
      </c>
      <c r="N73" s="43">
        <v>75</v>
      </c>
      <c r="O73" s="43">
        <v>86</v>
      </c>
      <c r="P73" s="43">
        <v>86</v>
      </c>
      <c r="Q73" s="43">
        <v>86</v>
      </c>
      <c r="R73" s="43">
        <v>86</v>
      </c>
      <c r="S73" s="43">
        <v>86</v>
      </c>
      <c r="T73" s="43">
        <v>78</v>
      </c>
      <c r="U73" s="43">
        <v>78</v>
      </c>
      <c r="V73" s="43">
        <v>84</v>
      </c>
      <c r="W73" s="43">
        <v>84</v>
      </c>
      <c r="X73" s="43" t="s">
        <v>435</v>
      </c>
      <c r="Y73" s="43" t="s">
        <v>435</v>
      </c>
      <c r="Z73" s="43" t="s">
        <v>435</v>
      </c>
      <c r="AA73" s="43">
        <v>84</v>
      </c>
      <c r="AB73" s="43">
        <v>84</v>
      </c>
      <c r="AC73" s="43">
        <v>84</v>
      </c>
      <c r="AD73" s="43">
        <v>50.8</v>
      </c>
      <c r="AE73" s="43">
        <v>50.8</v>
      </c>
      <c r="AF73" s="43">
        <v>50.8</v>
      </c>
      <c r="AG73" s="64">
        <v>111</v>
      </c>
      <c r="AH73" s="46">
        <f t="shared" si="2"/>
        <v>86</v>
      </c>
      <c r="AI73" s="47">
        <f t="shared" si="3"/>
        <v>50.8</v>
      </c>
      <c r="AK73" s="49"/>
    </row>
    <row r="74" spans="1:88" x14ac:dyDescent="0.25">
      <c r="A74" s="73" t="s">
        <v>93</v>
      </c>
      <c r="B74" s="43">
        <v>33.200000000000003</v>
      </c>
      <c r="C74" s="43">
        <v>33.200000000000003</v>
      </c>
      <c r="D74" s="43">
        <v>33.200000000000003</v>
      </c>
      <c r="E74" s="43">
        <v>33.200000000000003</v>
      </c>
      <c r="F74" s="43">
        <v>33.200000000000003</v>
      </c>
      <c r="G74" s="43">
        <v>33.200000000000003</v>
      </c>
      <c r="H74" s="43">
        <v>33.200000000000003</v>
      </c>
      <c r="I74" s="43">
        <v>33.200000000000003</v>
      </c>
      <c r="J74" s="43">
        <v>33.200000000000003</v>
      </c>
      <c r="K74" s="43">
        <v>33.200000000000003</v>
      </c>
      <c r="L74" s="43">
        <v>33.200000000000003</v>
      </c>
      <c r="M74" s="43">
        <v>33.200000000000003</v>
      </c>
      <c r="N74" s="43">
        <v>33.200000000000003</v>
      </c>
      <c r="O74" s="43">
        <v>37.6</v>
      </c>
      <c r="P74" s="43">
        <v>37.6</v>
      </c>
      <c r="Q74" s="43">
        <v>37.6</v>
      </c>
      <c r="R74" s="43">
        <v>37.6</v>
      </c>
      <c r="S74" s="43">
        <v>37.6</v>
      </c>
      <c r="T74" s="43">
        <v>37.6</v>
      </c>
      <c r="U74" s="43">
        <v>37.6</v>
      </c>
      <c r="V74" s="43">
        <v>37.6</v>
      </c>
      <c r="W74" s="43">
        <v>37.6</v>
      </c>
      <c r="X74" s="43" t="s">
        <v>434</v>
      </c>
      <c r="Y74" s="43" t="s">
        <v>434</v>
      </c>
      <c r="Z74" s="43" t="s">
        <v>434</v>
      </c>
      <c r="AA74" s="43">
        <v>37.6</v>
      </c>
      <c r="AB74" s="43">
        <v>37.6</v>
      </c>
      <c r="AC74" s="43">
        <v>37.6</v>
      </c>
      <c r="AD74" s="43">
        <v>37.6</v>
      </c>
      <c r="AE74" s="43">
        <v>37.6</v>
      </c>
      <c r="AF74" s="43">
        <v>37.6</v>
      </c>
      <c r="AG74" s="64">
        <v>60</v>
      </c>
      <c r="AH74" s="46">
        <f t="shared" si="2"/>
        <v>37.6</v>
      </c>
      <c r="AI74" s="47">
        <f t="shared" si="3"/>
        <v>33.200000000000003</v>
      </c>
      <c r="AK74" s="49"/>
    </row>
    <row r="75" spans="1:88" x14ac:dyDescent="0.25">
      <c r="A75" s="74" t="s">
        <v>94</v>
      </c>
      <c r="B75" s="43">
        <v>29.7</v>
      </c>
      <c r="C75" s="43">
        <v>29.7</v>
      </c>
      <c r="D75" s="43">
        <v>29.7</v>
      </c>
      <c r="E75" s="43">
        <v>29.7</v>
      </c>
      <c r="F75" s="43">
        <v>29.7</v>
      </c>
      <c r="G75" s="43">
        <v>29.7</v>
      </c>
      <c r="H75" s="43">
        <v>29.7</v>
      </c>
      <c r="I75" s="43">
        <v>29.7</v>
      </c>
      <c r="J75" s="43">
        <v>29.7</v>
      </c>
      <c r="K75" s="43">
        <v>29.7</v>
      </c>
      <c r="L75" s="43">
        <v>29.7</v>
      </c>
      <c r="M75" s="43">
        <v>29.7</v>
      </c>
      <c r="N75" s="43">
        <v>29.7</v>
      </c>
      <c r="O75" s="43">
        <v>25.5</v>
      </c>
      <c r="P75" s="43">
        <v>25.5</v>
      </c>
      <c r="Q75" s="43">
        <v>25.5</v>
      </c>
      <c r="R75" s="43">
        <v>25.5</v>
      </c>
      <c r="S75" s="43">
        <v>25.5</v>
      </c>
      <c r="T75" s="43">
        <v>27.9</v>
      </c>
      <c r="U75" s="43">
        <v>26.1</v>
      </c>
      <c r="V75" s="43">
        <v>27.8</v>
      </c>
      <c r="W75" s="43">
        <v>27.8</v>
      </c>
      <c r="X75" s="43" t="s">
        <v>434</v>
      </c>
      <c r="Y75" s="43" t="s">
        <v>434</v>
      </c>
      <c r="Z75" s="43" t="s">
        <v>434</v>
      </c>
      <c r="AA75" s="43">
        <v>27.8</v>
      </c>
      <c r="AB75" s="43">
        <v>27.8</v>
      </c>
      <c r="AC75" s="43">
        <v>27.8</v>
      </c>
      <c r="AD75" s="43">
        <v>27.8</v>
      </c>
      <c r="AE75" s="43">
        <v>27.8</v>
      </c>
      <c r="AF75" s="43">
        <v>27.8</v>
      </c>
      <c r="AG75" s="75">
        <v>42.5</v>
      </c>
      <c r="AH75" s="46">
        <f t="shared" ref="AH75:AH138" si="27">MAX(B75:AF75)</f>
        <v>29.7</v>
      </c>
      <c r="AI75" s="47">
        <f t="shared" ref="AI75:AI138" si="28">MIN(B75:AF75)</f>
        <v>25.5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22.3</v>
      </c>
      <c r="V76" s="43">
        <v>22.3</v>
      </c>
      <c r="W76" s="43">
        <v>22.3</v>
      </c>
      <c r="X76" s="43" t="s">
        <v>414</v>
      </c>
      <c r="Y76" s="43" t="s">
        <v>414</v>
      </c>
      <c r="Z76" s="43" t="s">
        <v>414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27"/>
        <v>22.3</v>
      </c>
      <c r="AI76" s="47">
        <f t="shared" si="28"/>
        <v>22.3</v>
      </c>
      <c r="AK76" s="49"/>
    </row>
    <row r="77" spans="1:88" ht="15.75" thickBot="1" x14ac:dyDescent="0.3">
      <c r="A77" s="76" t="s">
        <v>96</v>
      </c>
      <c r="B77" s="77">
        <v>10.5</v>
      </c>
      <c r="C77" s="77">
        <v>10.5</v>
      </c>
      <c r="D77" s="77">
        <v>10.5</v>
      </c>
      <c r="E77" s="77">
        <v>10.5</v>
      </c>
      <c r="F77" s="77">
        <v>10.5</v>
      </c>
      <c r="G77" s="77">
        <v>10.5</v>
      </c>
      <c r="H77" s="77">
        <v>10.5</v>
      </c>
      <c r="I77" s="77">
        <v>10.5</v>
      </c>
      <c r="J77" s="77">
        <v>10.5</v>
      </c>
      <c r="K77" s="77">
        <v>10.5</v>
      </c>
      <c r="L77" s="77">
        <v>10.5</v>
      </c>
      <c r="M77" s="77">
        <v>10.5</v>
      </c>
      <c r="N77" s="77">
        <v>10.5</v>
      </c>
      <c r="O77" s="77">
        <v>8.1999999999999993</v>
      </c>
      <c r="P77" s="77">
        <v>8.1999999999999993</v>
      </c>
      <c r="Q77" s="77">
        <v>8.1999999999999993</v>
      </c>
      <c r="R77" s="77">
        <v>8.1999999999999993</v>
      </c>
      <c r="S77" s="77">
        <v>8.1999999999999993</v>
      </c>
      <c r="T77" s="77">
        <v>8.1999999999999993</v>
      </c>
      <c r="U77" s="77">
        <v>8.1999999999999993</v>
      </c>
      <c r="V77" s="77">
        <v>8.4</v>
      </c>
      <c r="W77" s="77">
        <v>8.4</v>
      </c>
      <c r="X77" s="43" t="s">
        <v>435</v>
      </c>
      <c r="Y77" s="43" t="s">
        <v>435</v>
      </c>
      <c r="Z77" s="43" t="s">
        <v>435</v>
      </c>
      <c r="AA77" s="77">
        <v>8.4</v>
      </c>
      <c r="AB77" s="77">
        <v>8.4</v>
      </c>
      <c r="AC77" s="77">
        <v>8.4</v>
      </c>
      <c r="AD77" s="77">
        <v>8.4</v>
      </c>
      <c r="AE77" s="77">
        <v>8.4</v>
      </c>
      <c r="AF77" s="77">
        <v>8.4</v>
      </c>
      <c r="AG77" s="78">
        <v>14.8</v>
      </c>
      <c r="AH77" s="46">
        <f t="shared" si="27"/>
        <v>10.5</v>
      </c>
      <c r="AI77" s="47">
        <f t="shared" si="28"/>
        <v>8.1999999999999993</v>
      </c>
      <c r="AK77" s="49"/>
    </row>
    <row r="78" spans="1:88" ht="15.75" thickBot="1" x14ac:dyDescent="0.3">
      <c r="A78" s="79" t="s">
        <v>97</v>
      </c>
      <c r="B78" s="70">
        <f t="shared" ref="B78:AG78" si="29">SUM(B72:B77)</f>
        <v>629.20000000000005</v>
      </c>
      <c r="C78" s="70">
        <f t="shared" si="29"/>
        <v>629.20000000000005</v>
      </c>
      <c r="D78" s="70">
        <f t="shared" si="29"/>
        <v>586.70000000000005</v>
      </c>
      <c r="E78" s="70">
        <f t="shared" si="29"/>
        <v>586.70000000000005</v>
      </c>
      <c r="F78" s="70">
        <f t="shared" si="29"/>
        <v>586.70000000000005</v>
      </c>
      <c r="G78" s="70">
        <f t="shared" si="29"/>
        <v>586.70000000000005</v>
      </c>
      <c r="H78" s="70">
        <f t="shared" si="29"/>
        <v>586.70000000000005</v>
      </c>
      <c r="I78" s="70">
        <f t="shared" si="29"/>
        <v>586.70000000000005</v>
      </c>
      <c r="J78" s="70">
        <f t="shared" si="29"/>
        <v>616.70000000000005</v>
      </c>
      <c r="K78" s="70">
        <f t="shared" si="29"/>
        <v>626.70000000000005</v>
      </c>
      <c r="L78" s="70">
        <f t="shared" si="29"/>
        <v>628.70000000000005</v>
      </c>
      <c r="M78" s="70">
        <f t="shared" ref="M78:O78" si="30">SUM(M72:M77)</f>
        <v>628.70000000000005</v>
      </c>
      <c r="N78" s="70">
        <f t="shared" si="30"/>
        <v>628.70000000000005</v>
      </c>
      <c r="O78" s="70">
        <f t="shared" si="30"/>
        <v>529.20000000000005</v>
      </c>
      <c r="P78" s="70">
        <f t="shared" ref="P78:Q78" si="31">SUM(P72:P77)</f>
        <v>529.20000000000005</v>
      </c>
      <c r="Q78" s="70">
        <f t="shared" si="31"/>
        <v>613.6</v>
      </c>
      <c r="R78" s="70">
        <f t="shared" ref="R78:T78" si="32">SUM(R72:R77)</f>
        <v>613.6</v>
      </c>
      <c r="S78" s="70">
        <f t="shared" si="32"/>
        <v>613.6</v>
      </c>
      <c r="T78" s="70">
        <f t="shared" si="32"/>
        <v>578</v>
      </c>
      <c r="U78" s="70">
        <f t="shared" si="29"/>
        <v>522.20000000000005</v>
      </c>
      <c r="V78" s="70">
        <f t="shared" ref="V78" si="33">SUM(V72:V77)</f>
        <v>480.1</v>
      </c>
      <c r="W78" s="70">
        <f t="shared" si="29"/>
        <v>480.1</v>
      </c>
      <c r="X78" s="43" t="s">
        <v>434</v>
      </c>
      <c r="Y78" s="43" t="s">
        <v>434</v>
      </c>
      <c r="Z78" s="43" t="s">
        <v>434</v>
      </c>
      <c r="AA78" s="70">
        <f t="shared" si="29"/>
        <v>480.1</v>
      </c>
      <c r="AB78" s="70">
        <f t="shared" ref="AB78:AC78" si="34">SUM(AB72:AB77)</f>
        <v>480.1</v>
      </c>
      <c r="AC78" s="70">
        <f t="shared" si="34"/>
        <v>480.1</v>
      </c>
      <c r="AD78" s="70">
        <f t="shared" ref="AD78:AF78" si="35">SUM(AD72:AD77)</f>
        <v>448.50000000000006</v>
      </c>
      <c r="AE78" s="70">
        <f t="shared" si="35"/>
        <v>448.50000000000006</v>
      </c>
      <c r="AF78" s="70">
        <f t="shared" si="35"/>
        <v>448.50000000000006</v>
      </c>
      <c r="AG78" s="80">
        <f t="shared" si="29"/>
        <v>706.4</v>
      </c>
      <c r="AH78" s="46">
        <f t="shared" si="27"/>
        <v>629.20000000000005</v>
      </c>
      <c r="AI78" s="47">
        <f t="shared" si="28"/>
        <v>448.50000000000006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96.1</v>
      </c>
      <c r="C79" s="44">
        <v>96.1</v>
      </c>
      <c r="D79" s="44">
        <v>96.1</v>
      </c>
      <c r="E79" s="44">
        <v>96.1</v>
      </c>
      <c r="F79" s="44">
        <v>96.1</v>
      </c>
      <c r="G79" s="44">
        <v>86.1</v>
      </c>
      <c r="H79" s="44">
        <v>92.5</v>
      </c>
      <c r="I79" s="44">
        <v>96</v>
      </c>
      <c r="J79" s="44">
        <v>96</v>
      </c>
      <c r="K79" s="44">
        <v>96</v>
      </c>
      <c r="L79" s="44">
        <v>96</v>
      </c>
      <c r="M79" s="44">
        <v>96</v>
      </c>
      <c r="N79" s="44">
        <v>96</v>
      </c>
      <c r="O79" s="44">
        <v>91</v>
      </c>
      <c r="P79" s="44">
        <v>96</v>
      </c>
      <c r="Q79" s="44">
        <v>96</v>
      </c>
      <c r="R79" s="44">
        <v>96</v>
      </c>
      <c r="S79" s="44">
        <v>96</v>
      </c>
      <c r="T79" s="44">
        <v>96</v>
      </c>
      <c r="U79" s="44">
        <v>96</v>
      </c>
      <c r="V79" s="44">
        <v>96</v>
      </c>
      <c r="W79" s="44">
        <v>96</v>
      </c>
      <c r="X79" s="43" t="s">
        <v>414</v>
      </c>
      <c r="Y79" s="43" t="s">
        <v>414</v>
      </c>
      <c r="Z79" s="43" t="s">
        <v>414</v>
      </c>
      <c r="AA79" s="44">
        <v>96</v>
      </c>
      <c r="AB79" s="44">
        <v>96</v>
      </c>
      <c r="AC79" s="44">
        <v>96</v>
      </c>
      <c r="AD79" s="44">
        <v>96</v>
      </c>
      <c r="AE79" s="44">
        <v>96</v>
      </c>
      <c r="AF79" s="44">
        <v>96</v>
      </c>
      <c r="AG79" s="61">
        <v>144</v>
      </c>
      <c r="AH79" s="46">
        <f t="shared" si="27"/>
        <v>96.1</v>
      </c>
      <c r="AI79" s="47">
        <f t="shared" si="28"/>
        <v>86.1</v>
      </c>
      <c r="AK79" s="49"/>
      <c r="AY79" s="1" t="s">
        <v>99</v>
      </c>
      <c r="AZ79" s="82">
        <f>ROUND(C97,0)</f>
        <v>-531</v>
      </c>
      <c r="BA79" s="81">
        <f t="shared" ref="BA79:BD83" si="36">D97</f>
        <v>-526</v>
      </c>
      <c r="BB79" s="81">
        <f t="shared" si="36"/>
        <v>-545</v>
      </c>
      <c r="BC79" s="81">
        <f t="shared" si="36"/>
        <v>-520</v>
      </c>
      <c r="BD79" s="81">
        <f t="shared" si="36"/>
        <v>-520</v>
      </c>
      <c r="BE79" s="82">
        <f>I97</f>
        <v>-506</v>
      </c>
      <c r="BF79" s="82">
        <f>K97</f>
        <v>-430</v>
      </c>
      <c r="BG79" s="82">
        <f t="shared" ref="BG79:BP83" si="37">M97</f>
        <v>-420</v>
      </c>
      <c r="BH79" s="82">
        <f t="shared" si="37"/>
        <v>-420</v>
      </c>
      <c r="BI79" s="82">
        <f t="shared" si="37"/>
        <v>-309</v>
      </c>
      <c r="BJ79" s="82">
        <f t="shared" si="37"/>
        <v>-231</v>
      </c>
      <c r="BK79" s="82">
        <f t="shared" si="37"/>
        <v>-371</v>
      </c>
      <c r="BL79" s="82">
        <f t="shared" si="37"/>
        <v>-371</v>
      </c>
      <c r="BM79" s="82">
        <f t="shared" si="37"/>
        <v>-327</v>
      </c>
      <c r="BN79" s="82">
        <f t="shared" si="37"/>
        <v>-327</v>
      </c>
      <c r="BO79" s="82">
        <f t="shared" si="37"/>
        <v>-330</v>
      </c>
      <c r="BP79" s="82">
        <f t="shared" si="37"/>
        <v>-415</v>
      </c>
      <c r="BQ79" s="82" t="str">
        <f>X97</f>
        <v>p</v>
      </c>
      <c r="BR79" s="82" t="str">
        <f>Z97</f>
        <v>p</v>
      </c>
      <c r="BS79" s="81">
        <f>AB97</f>
        <v>-475</v>
      </c>
      <c r="BT79" s="81">
        <f t="shared" ref="BT79:BV83" si="38">AD97</f>
        <v>-447.96</v>
      </c>
      <c r="BU79" s="81">
        <f t="shared" si="38"/>
        <v>-447.96</v>
      </c>
      <c r="BV79" s="81">
        <f t="shared" si="38"/>
        <v>-447.96</v>
      </c>
      <c r="BW79" s="81">
        <f>B97</f>
        <v>-446</v>
      </c>
    </row>
    <row r="80" spans="1:88" x14ac:dyDescent="0.25">
      <c r="A80" s="63" t="s">
        <v>100</v>
      </c>
      <c r="B80" s="43">
        <v>60</v>
      </c>
      <c r="C80" s="43">
        <v>60</v>
      </c>
      <c r="D80" s="43">
        <v>60</v>
      </c>
      <c r="E80" s="43">
        <v>60</v>
      </c>
      <c r="F80" s="43">
        <v>60</v>
      </c>
      <c r="G80" s="43">
        <v>60</v>
      </c>
      <c r="H80" s="43">
        <v>60</v>
      </c>
      <c r="I80" s="43">
        <v>60</v>
      </c>
      <c r="J80" s="43">
        <v>60</v>
      </c>
      <c r="K80" s="43">
        <v>70.8</v>
      </c>
      <c r="L80" s="43">
        <v>70.8</v>
      </c>
      <c r="M80" s="43">
        <v>70.8</v>
      </c>
      <c r="N80" s="43">
        <v>70.8</v>
      </c>
      <c r="O80" s="43">
        <v>70.8</v>
      </c>
      <c r="P80" s="43">
        <v>70.8</v>
      </c>
      <c r="Q80" s="43">
        <v>69</v>
      </c>
      <c r="R80" s="43">
        <v>69</v>
      </c>
      <c r="S80" s="43">
        <v>69</v>
      </c>
      <c r="T80" s="43">
        <v>69</v>
      </c>
      <c r="U80" s="43">
        <v>69</v>
      </c>
      <c r="V80" s="43">
        <v>60</v>
      </c>
      <c r="W80" s="43">
        <v>60</v>
      </c>
      <c r="X80" s="43" t="s">
        <v>435</v>
      </c>
      <c r="Y80" s="43" t="s">
        <v>435</v>
      </c>
      <c r="Z80" s="43" t="s">
        <v>435</v>
      </c>
      <c r="AA80" s="43">
        <v>60</v>
      </c>
      <c r="AB80" s="43">
        <v>60</v>
      </c>
      <c r="AC80" s="43">
        <v>60</v>
      </c>
      <c r="AD80" s="43">
        <v>59</v>
      </c>
      <c r="AE80" s="43">
        <v>59</v>
      </c>
      <c r="AF80" s="43">
        <v>59</v>
      </c>
      <c r="AG80" s="64">
        <v>70</v>
      </c>
      <c r="AH80" s="46">
        <f t="shared" si="27"/>
        <v>70.8</v>
      </c>
      <c r="AI80" s="47">
        <f t="shared" si="28"/>
        <v>59</v>
      </c>
      <c r="AK80" s="49"/>
      <c r="AY80" s="1" t="s">
        <v>101</v>
      </c>
      <c r="AZ80" s="82">
        <f>ROUND(C98,0)</f>
        <v>0</v>
      </c>
      <c r="BA80" s="81">
        <f t="shared" si="36"/>
        <v>0</v>
      </c>
      <c r="BB80" s="81">
        <f t="shared" si="36"/>
        <v>0</v>
      </c>
      <c r="BC80" s="81">
        <f t="shared" si="36"/>
        <v>0</v>
      </c>
      <c r="BD80" s="81">
        <f t="shared" si="36"/>
        <v>0</v>
      </c>
      <c r="BE80" s="82">
        <f>I98</f>
        <v>0</v>
      </c>
      <c r="BF80" s="82">
        <f>K98</f>
        <v>0</v>
      </c>
      <c r="BG80" s="82">
        <f t="shared" si="37"/>
        <v>0</v>
      </c>
      <c r="BH80" s="82">
        <f t="shared" si="37"/>
        <v>0</v>
      </c>
      <c r="BI80" s="82">
        <f t="shared" si="37"/>
        <v>0</v>
      </c>
      <c r="BJ80" s="82">
        <f t="shared" si="37"/>
        <v>0</v>
      </c>
      <c r="BK80" s="82">
        <f t="shared" si="37"/>
        <v>0</v>
      </c>
      <c r="BL80" s="82">
        <f t="shared" si="37"/>
        <v>0</v>
      </c>
      <c r="BM80" s="82">
        <f t="shared" si="37"/>
        <v>0</v>
      </c>
      <c r="BN80" s="82">
        <f t="shared" si="37"/>
        <v>0</v>
      </c>
      <c r="BO80" s="82">
        <f t="shared" si="37"/>
        <v>0</v>
      </c>
      <c r="BP80" s="82">
        <f t="shared" si="37"/>
        <v>0</v>
      </c>
      <c r="BQ80" s="82" t="str">
        <f>X98</f>
        <v>s</v>
      </c>
      <c r="BR80" s="82" t="str">
        <f>Z98</f>
        <v>s</v>
      </c>
      <c r="BS80" s="81">
        <f>AB98</f>
        <v>0</v>
      </c>
      <c r="BT80" s="81">
        <f t="shared" si="38"/>
        <v>0</v>
      </c>
      <c r="BU80" s="81">
        <f t="shared" si="38"/>
        <v>0</v>
      </c>
      <c r="BV80" s="81">
        <f t="shared" si="38"/>
        <v>0</v>
      </c>
      <c r="BW80" s="81">
        <f>B98</f>
        <v>0</v>
      </c>
    </row>
    <row r="81" spans="1:75" x14ac:dyDescent="0.25">
      <c r="A81" s="63" t="s">
        <v>102</v>
      </c>
      <c r="B81" s="43">
        <v>66.5</v>
      </c>
      <c r="C81" s="43">
        <v>66.5</v>
      </c>
      <c r="D81" s="43">
        <v>66.5</v>
      </c>
      <c r="E81" s="43">
        <v>66.5</v>
      </c>
      <c r="F81" s="43">
        <v>66.5</v>
      </c>
      <c r="G81" s="43">
        <v>67.7</v>
      </c>
      <c r="H81" s="43">
        <v>67.7</v>
      </c>
      <c r="I81" s="43">
        <v>67.7</v>
      </c>
      <c r="J81" s="43">
        <v>67.7</v>
      </c>
      <c r="K81" s="43">
        <v>71.099999999999994</v>
      </c>
      <c r="L81" s="43">
        <v>71.099999999999994</v>
      </c>
      <c r="M81" s="43">
        <v>71.099999999999994</v>
      </c>
      <c r="N81" s="43">
        <v>71.099999999999994</v>
      </c>
      <c r="O81" s="43">
        <v>71.099999999999994</v>
      </c>
      <c r="P81" s="43">
        <v>71.099999999999994</v>
      </c>
      <c r="Q81" s="43">
        <v>71.099999999999994</v>
      </c>
      <c r="R81" s="43">
        <v>71.099999999999994</v>
      </c>
      <c r="S81" s="43">
        <v>71.099999999999994</v>
      </c>
      <c r="T81" s="43">
        <v>70.7</v>
      </c>
      <c r="U81" s="43">
        <v>70.7</v>
      </c>
      <c r="V81" s="43">
        <v>62</v>
      </c>
      <c r="W81" s="43">
        <v>62</v>
      </c>
      <c r="X81" s="43" t="s">
        <v>434</v>
      </c>
      <c r="Y81" s="43" t="s">
        <v>434</v>
      </c>
      <c r="Z81" s="43" t="s">
        <v>434</v>
      </c>
      <c r="AA81" s="43">
        <v>62</v>
      </c>
      <c r="AB81" s="43">
        <v>62</v>
      </c>
      <c r="AC81" s="43">
        <v>62</v>
      </c>
      <c r="AD81" s="43">
        <v>68.3</v>
      </c>
      <c r="AE81" s="43">
        <v>68.3</v>
      </c>
      <c r="AF81" s="43">
        <v>68.3</v>
      </c>
      <c r="AG81" s="64">
        <v>69</v>
      </c>
      <c r="AH81" s="46">
        <f t="shared" si="27"/>
        <v>71.099999999999994</v>
      </c>
      <c r="AI81" s="47">
        <f t="shared" si="28"/>
        <v>62</v>
      </c>
      <c r="AK81" s="49"/>
      <c r="AL81" s="83"/>
      <c r="AO81" s="83"/>
      <c r="AY81" s="1" t="s">
        <v>103</v>
      </c>
      <c r="AZ81" s="82">
        <f>ROUND(C99,0)</f>
        <v>73</v>
      </c>
      <c r="BA81" s="81">
        <f t="shared" si="36"/>
        <v>71.900000000000006</v>
      </c>
      <c r="BB81" s="81">
        <f t="shared" si="36"/>
        <v>69.2</v>
      </c>
      <c r="BC81" s="81">
        <f t="shared" si="36"/>
        <v>64</v>
      </c>
      <c r="BD81" s="81">
        <f t="shared" si="36"/>
        <v>65.099999999999994</v>
      </c>
      <c r="BE81" s="82">
        <f>I99</f>
        <v>59.3</v>
      </c>
      <c r="BF81" s="82">
        <f>K99</f>
        <v>56.3</v>
      </c>
      <c r="BG81" s="82">
        <f t="shared" si="37"/>
        <v>60.5</v>
      </c>
      <c r="BH81" s="82">
        <f t="shared" si="37"/>
        <v>60.5</v>
      </c>
      <c r="BI81" s="82">
        <f t="shared" si="37"/>
        <v>63.8</v>
      </c>
      <c r="BJ81" s="82">
        <f t="shared" si="37"/>
        <v>65</v>
      </c>
      <c r="BK81" s="82">
        <f t="shared" si="37"/>
        <v>63</v>
      </c>
      <c r="BL81" s="82">
        <f t="shared" si="37"/>
        <v>63</v>
      </c>
      <c r="BM81" s="82">
        <f t="shared" si="37"/>
        <v>0</v>
      </c>
      <c r="BN81" s="82">
        <f t="shared" si="37"/>
        <v>0</v>
      </c>
      <c r="BO81" s="82">
        <f t="shared" si="37"/>
        <v>62.4</v>
      </c>
      <c r="BP81" s="82">
        <f t="shared" si="37"/>
        <v>63.7</v>
      </c>
      <c r="BQ81" s="82" t="str">
        <f>X99</f>
        <v>c</v>
      </c>
      <c r="BR81" s="82" t="str">
        <f>Z99</f>
        <v>c</v>
      </c>
      <c r="BS81" s="81">
        <f>AB99</f>
        <v>33.6</v>
      </c>
      <c r="BT81" s="81">
        <f t="shared" si="38"/>
        <v>51.8</v>
      </c>
      <c r="BU81" s="81">
        <f t="shared" si="38"/>
        <v>51.8</v>
      </c>
      <c r="BV81" s="81">
        <f t="shared" si="38"/>
        <v>51.8</v>
      </c>
      <c r="BW81" s="81">
        <f>B99</f>
        <v>75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 t="s">
        <v>414</v>
      </c>
      <c r="Y82" s="43" t="s">
        <v>414</v>
      </c>
      <c r="Z82" s="43" t="s">
        <v>414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7"/>
        <v>58</v>
      </c>
      <c r="AI82" s="47">
        <f t="shared" si="28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19</v>
      </c>
      <c r="BA82" s="81">
        <f t="shared" si="36"/>
        <v>18.7</v>
      </c>
      <c r="BB82" s="81">
        <f t="shared" si="36"/>
        <v>19.2</v>
      </c>
      <c r="BC82" s="81">
        <f t="shared" si="36"/>
        <v>16</v>
      </c>
      <c r="BD82" s="81">
        <f t="shared" si="36"/>
        <v>0</v>
      </c>
      <c r="BE82" s="82">
        <f>I100</f>
        <v>0</v>
      </c>
      <c r="BF82" s="82">
        <f>K100</f>
        <v>0</v>
      </c>
      <c r="BG82" s="82">
        <f t="shared" si="37"/>
        <v>0</v>
      </c>
      <c r="BH82" s="82">
        <f t="shared" si="37"/>
        <v>0</v>
      </c>
      <c r="BI82" s="82">
        <f t="shared" si="37"/>
        <v>0</v>
      </c>
      <c r="BJ82" s="82">
        <f t="shared" si="37"/>
        <v>0</v>
      </c>
      <c r="BK82" s="82">
        <f t="shared" si="37"/>
        <v>0</v>
      </c>
      <c r="BL82" s="82">
        <f t="shared" si="37"/>
        <v>0</v>
      </c>
      <c r="BM82" s="82">
        <f t="shared" si="37"/>
        <v>16</v>
      </c>
      <c r="BN82" s="82">
        <f t="shared" si="37"/>
        <v>16</v>
      </c>
      <c r="BO82" s="82">
        <f t="shared" si="37"/>
        <v>18.600000000000001</v>
      </c>
      <c r="BP82" s="82">
        <f t="shared" si="37"/>
        <v>21.7</v>
      </c>
      <c r="BQ82" s="82" t="str">
        <f>X100</f>
        <v>p</v>
      </c>
      <c r="BR82" s="82" t="str">
        <f>Z100</f>
        <v>p</v>
      </c>
      <c r="BS82" s="81">
        <f>AB100</f>
        <v>18</v>
      </c>
      <c r="BT82" s="81">
        <f t="shared" si="38"/>
        <v>22.1</v>
      </c>
      <c r="BU82" s="81">
        <f t="shared" si="38"/>
        <v>22.1</v>
      </c>
      <c r="BV82" s="81">
        <f t="shared" si="38"/>
        <v>22.1</v>
      </c>
      <c r="BW82" s="81">
        <f>B100</f>
        <v>20</v>
      </c>
    </row>
    <row r="83" spans="1:75" x14ac:dyDescent="0.25">
      <c r="A83" s="63" t="s">
        <v>106</v>
      </c>
      <c r="B83" s="44">
        <v>15</v>
      </c>
      <c r="C83" s="44">
        <v>15</v>
      </c>
      <c r="D83" s="44">
        <v>15</v>
      </c>
      <c r="E83" s="44">
        <v>15</v>
      </c>
      <c r="F83" s="44">
        <v>15</v>
      </c>
      <c r="G83" s="44">
        <v>15</v>
      </c>
      <c r="H83" s="44">
        <v>15</v>
      </c>
      <c r="I83" s="44">
        <v>15</v>
      </c>
      <c r="J83" s="44">
        <v>15</v>
      </c>
      <c r="K83" s="44">
        <v>15</v>
      </c>
      <c r="L83" s="44">
        <v>15</v>
      </c>
      <c r="M83" s="44">
        <v>15</v>
      </c>
      <c r="N83" s="44">
        <v>15</v>
      </c>
      <c r="O83" s="44">
        <v>15</v>
      </c>
      <c r="P83" s="44">
        <v>15</v>
      </c>
      <c r="Q83" s="44">
        <v>15</v>
      </c>
      <c r="R83" s="44">
        <v>15</v>
      </c>
      <c r="S83" s="44">
        <v>15</v>
      </c>
      <c r="T83" s="44">
        <v>15</v>
      </c>
      <c r="U83" s="44">
        <v>15</v>
      </c>
      <c r="V83" s="44">
        <v>10.4</v>
      </c>
      <c r="W83" s="44">
        <v>10.4</v>
      </c>
      <c r="X83" s="43" t="s">
        <v>435</v>
      </c>
      <c r="Y83" s="43" t="s">
        <v>435</v>
      </c>
      <c r="Z83" s="43" t="s">
        <v>435</v>
      </c>
      <c r="AA83" s="44">
        <v>10.4</v>
      </c>
      <c r="AB83" s="44">
        <v>10.4</v>
      </c>
      <c r="AC83" s="44">
        <v>10.4</v>
      </c>
      <c r="AD83" s="44">
        <v>10.4</v>
      </c>
      <c r="AE83" s="44">
        <v>10.4</v>
      </c>
      <c r="AF83" s="44">
        <v>10.4</v>
      </c>
      <c r="AG83" s="64">
        <v>30</v>
      </c>
      <c r="AH83" s="46">
        <f t="shared" si="27"/>
        <v>15</v>
      </c>
      <c r="AI83" s="47">
        <f t="shared" si="28"/>
        <v>10.4</v>
      </c>
      <c r="AK83" s="49"/>
      <c r="AY83" s="1" t="s">
        <v>107</v>
      </c>
      <c r="AZ83" s="82">
        <f>ROUND(C101,0)</f>
        <v>0</v>
      </c>
      <c r="BA83" s="81">
        <f t="shared" si="36"/>
        <v>0</v>
      </c>
      <c r="BB83" s="81">
        <f t="shared" si="36"/>
        <v>0</v>
      </c>
      <c r="BC83" s="81">
        <f t="shared" si="36"/>
        <v>0</v>
      </c>
      <c r="BD83" s="81">
        <f t="shared" si="36"/>
        <v>56</v>
      </c>
      <c r="BE83" s="82">
        <f>I101</f>
        <v>50</v>
      </c>
      <c r="BF83" s="82">
        <f>K101</f>
        <v>62.8</v>
      </c>
      <c r="BG83" s="82">
        <f t="shared" si="37"/>
        <v>60.3</v>
      </c>
      <c r="BH83" s="82">
        <f t="shared" si="37"/>
        <v>60.3</v>
      </c>
      <c r="BI83" s="82">
        <f t="shared" si="37"/>
        <v>59.2</v>
      </c>
      <c r="BJ83" s="82">
        <f t="shared" si="37"/>
        <v>63</v>
      </c>
      <c r="BK83" s="82">
        <f t="shared" si="37"/>
        <v>63</v>
      </c>
      <c r="BL83" s="82">
        <f t="shared" si="37"/>
        <v>63</v>
      </c>
      <c r="BM83" s="82">
        <f t="shared" si="37"/>
        <v>65.8</v>
      </c>
      <c r="BN83" s="82">
        <f t="shared" si="37"/>
        <v>65.8</v>
      </c>
      <c r="BO83" s="82">
        <f t="shared" si="37"/>
        <v>63</v>
      </c>
      <c r="BP83" s="82">
        <f t="shared" si="37"/>
        <v>68.099999999999994</v>
      </c>
      <c r="BQ83" s="82" t="str">
        <f>X101</f>
        <v>s</v>
      </c>
      <c r="BR83" s="82" t="str">
        <f>Z101</f>
        <v>s</v>
      </c>
      <c r="BS83" s="81">
        <f>AB101</f>
        <v>0</v>
      </c>
      <c r="BT83" s="81">
        <f t="shared" si="38"/>
        <v>0</v>
      </c>
      <c r="BU83" s="81">
        <f t="shared" si="38"/>
        <v>0</v>
      </c>
      <c r="BV83" s="81">
        <f t="shared" si="38"/>
        <v>0</v>
      </c>
      <c r="BW83" s="81">
        <f>B101</f>
        <v>0</v>
      </c>
    </row>
    <row r="84" spans="1:75" x14ac:dyDescent="0.25">
      <c r="A84" s="63" t="s">
        <v>108</v>
      </c>
      <c r="B84" s="44">
        <v>0.4</v>
      </c>
      <c r="C84" s="44">
        <v>0.4</v>
      </c>
      <c r="D84" s="44">
        <v>0.4</v>
      </c>
      <c r="E84" s="44">
        <v>0.4</v>
      </c>
      <c r="F84" s="44">
        <v>0.4</v>
      </c>
      <c r="G84" s="44">
        <v>0.4</v>
      </c>
      <c r="H84" s="44">
        <v>0.4</v>
      </c>
      <c r="I84" s="44">
        <v>0.4</v>
      </c>
      <c r="J84" s="44">
        <v>0.4</v>
      </c>
      <c r="K84" s="44">
        <v>0.4</v>
      </c>
      <c r="L84" s="44">
        <v>0.4</v>
      </c>
      <c r="M84" s="44">
        <v>0.4</v>
      </c>
      <c r="N84" s="44">
        <v>0.4</v>
      </c>
      <c r="O84" s="44">
        <v>14</v>
      </c>
      <c r="P84" s="44">
        <v>15.3</v>
      </c>
      <c r="Q84" s="44">
        <v>15.8</v>
      </c>
      <c r="R84" s="44">
        <v>15.8</v>
      </c>
      <c r="S84" s="44">
        <v>15.8</v>
      </c>
      <c r="T84" s="44">
        <v>9.9</v>
      </c>
      <c r="U84" s="44">
        <v>5.9</v>
      </c>
      <c r="V84" s="44">
        <v>0</v>
      </c>
      <c r="W84" s="44">
        <v>0</v>
      </c>
      <c r="X84" s="43" t="s">
        <v>434</v>
      </c>
      <c r="Y84" s="43" t="s">
        <v>434</v>
      </c>
      <c r="Z84" s="43" t="s">
        <v>434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27"/>
        <v>15.8</v>
      </c>
      <c r="AI84" s="47">
        <f t="shared" si="28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9">M107</f>
        <v>0</v>
      </c>
      <c r="BH84" s="82">
        <f t="shared" si="39"/>
        <v>0</v>
      </c>
      <c r="BI84" s="82">
        <f t="shared" si="39"/>
        <v>0</v>
      </c>
      <c r="BJ84" s="82">
        <f t="shared" si="39"/>
        <v>0</v>
      </c>
      <c r="BK84" s="82">
        <f t="shared" si="39"/>
        <v>0</v>
      </c>
      <c r="BL84" s="82">
        <f t="shared" si="39"/>
        <v>0</v>
      </c>
      <c r="BM84" s="82">
        <f t="shared" si="39"/>
        <v>0</v>
      </c>
      <c r="BN84" s="82">
        <f t="shared" si="39"/>
        <v>0</v>
      </c>
      <c r="BO84" s="82">
        <f t="shared" si="39"/>
        <v>0</v>
      </c>
      <c r="BP84" s="82">
        <f t="shared" si="39"/>
        <v>0</v>
      </c>
      <c r="BQ84" s="82" t="str">
        <f>X107</f>
        <v>p</v>
      </c>
      <c r="BR84" s="82" t="str">
        <f>Z107</f>
        <v>p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12.9</v>
      </c>
      <c r="C85" s="43">
        <v>12.9</v>
      </c>
      <c r="D85" s="43">
        <v>12.9</v>
      </c>
      <c r="E85" s="43">
        <v>12.9</v>
      </c>
      <c r="F85" s="43">
        <v>12.9</v>
      </c>
      <c r="G85" s="43">
        <v>12.9</v>
      </c>
      <c r="H85" s="43">
        <v>12.9</v>
      </c>
      <c r="I85" s="43">
        <v>12.9</v>
      </c>
      <c r="J85" s="43">
        <v>12.9</v>
      </c>
      <c r="K85" s="43">
        <v>12.9</v>
      </c>
      <c r="L85" s="43">
        <v>12.9</v>
      </c>
      <c r="M85" s="43">
        <v>12.9</v>
      </c>
      <c r="N85" s="43">
        <v>12.9</v>
      </c>
      <c r="O85" s="43">
        <v>12.9</v>
      </c>
      <c r="P85" s="43">
        <v>12.9</v>
      </c>
      <c r="Q85" s="43">
        <v>12.9</v>
      </c>
      <c r="R85" s="43">
        <v>12.9</v>
      </c>
      <c r="S85" s="43">
        <v>12.9</v>
      </c>
      <c r="T85" s="43">
        <v>9.6</v>
      </c>
      <c r="U85" s="43">
        <v>9.6</v>
      </c>
      <c r="V85" s="43">
        <v>11.7</v>
      </c>
      <c r="W85" s="43">
        <v>11.7</v>
      </c>
      <c r="X85" s="43" t="s">
        <v>414</v>
      </c>
      <c r="Y85" s="43" t="s">
        <v>414</v>
      </c>
      <c r="Z85" s="43" t="s">
        <v>414</v>
      </c>
      <c r="AA85" s="43">
        <v>11.7</v>
      </c>
      <c r="AB85" s="43">
        <v>11.7</v>
      </c>
      <c r="AC85" s="43">
        <v>11.7</v>
      </c>
      <c r="AD85" s="43">
        <v>11.7</v>
      </c>
      <c r="AE85" s="43">
        <v>11.7</v>
      </c>
      <c r="AF85" s="43">
        <v>11.7</v>
      </c>
      <c r="AG85" s="64">
        <v>24</v>
      </c>
      <c r="AH85" s="46">
        <f t="shared" si="27"/>
        <v>12.9</v>
      </c>
      <c r="AI85" s="47">
        <f t="shared" si="28"/>
        <v>9.6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 t="s">
        <v>435</v>
      </c>
      <c r="Y86" s="43" t="s">
        <v>435</v>
      </c>
      <c r="Z86" s="43" t="s">
        <v>435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7"/>
        <v>0</v>
      </c>
      <c r="AI86" s="47">
        <f t="shared" si="28"/>
        <v>0</v>
      </c>
      <c r="AK86" s="49"/>
      <c r="AZ86" s="82">
        <f t="shared" ref="AZ86:BW91" si="40">VALUE(AZ79)</f>
        <v>-531</v>
      </c>
      <c r="BA86" s="82">
        <f t="shared" si="40"/>
        <v>-526</v>
      </c>
      <c r="BB86" s="82">
        <f t="shared" si="40"/>
        <v>-545</v>
      </c>
      <c r="BC86" s="82">
        <f t="shared" si="40"/>
        <v>-520</v>
      </c>
      <c r="BD86" s="82">
        <f t="shared" si="40"/>
        <v>-520</v>
      </c>
      <c r="BE86" s="82">
        <f t="shared" si="40"/>
        <v>-506</v>
      </c>
      <c r="BF86" s="82">
        <f t="shared" si="40"/>
        <v>-430</v>
      </c>
      <c r="BG86" s="82">
        <f t="shared" si="40"/>
        <v>-420</v>
      </c>
      <c r="BH86" s="82">
        <f t="shared" si="40"/>
        <v>-420</v>
      </c>
      <c r="BI86" s="82">
        <f t="shared" si="40"/>
        <v>-309</v>
      </c>
      <c r="BJ86" s="82">
        <f t="shared" si="40"/>
        <v>-231</v>
      </c>
      <c r="BK86" s="82">
        <f t="shared" si="40"/>
        <v>-371</v>
      </c>
      <c r="BL86" s="82">
        <f t="shared" si="40"/>
        <v>-371</v>
      </c>
      <c r="BM86" s="82">
        <f t="shared" si="40"/>
        <v>-327</v>
      </c>
      <c r="BN86" s="82">
        <f t="shared" si="40"/>
        <v>-327</v>
      </c>
      <c r="BO86" s="82">
        <f t="shared" si="40"/>
        <v>-330</v>
      </c>
      <c r="BP86" s="82">
        <f t="shared" si="40"/>
        <v>-415</v>
      </c>
      <c r="BQ86" s="82" t="e">
        <f t="shared" si="40"/>
        <v>#VALUE!</v>
      </c>
      <c r="BR86" s="82" t="e">
        <f t="shared" si="40"/>
        <v>#VALUE!</v>
      </c>
      <c r="BS86" s="82">
        <f t="shared" si="40"/>
        <v>-475</v>
      </c>
      <c r="BT86" s="82">
        <f t="shared" si="40"/>
        <v>-447.96</v>
      </c>
      <c r="BU86" s="82">
        <f t="shared" si="40"/>
        <v>-447.96</v>
      </c>
      <c r="BV86" s="82">
        <f t="shared" si="40"/>
        <v>-447.96</v>
      </c>
      <c r="BW86" s="82">
        <f t="shared" si="40"/>
        <v>-446</v>
      </c>
    </row>
    <row r="87" spans="1:75" x14ac:dyDescent="0.25">
      <c r="A87" s="63" t="s">
        <v>112</v>
      </c>
      <c r="B87" s="43">
        <v>11.3</v>
      </c>
      <c r="C87" s="43">
        <v>11.3</v>
      </c>
      <c r="D87" s="43">
        <v>11.3</v>
      </c>
      <c r="E87" s="43">
        <v>11.3</v>
      </c>
      <c r="F87" s="43">
        <v>11.3</v>
      </c>
      <c r="G87" s="43">
        <v>11.3</v>
      </c>
      <c r="H87" s="43">
        <v>11.3</v>
      </c>
      <c r="I87" s="43">
        <v>11.3</v>
      </c>
      <c r="J87" s="43">
        <v>11.3</v>
      </c>
      <c r="K87" s="43">
        <v>11.3</v>
      </c>
      <c r="L87" s="43">
        <v>11.3</v>
      </c>
      <c r="M87" s="43">
        <v>11.3</v>
      </c>
      <c r="N87" s="43">
        <v>11.3</v>
      </c>
      <c r="O87" s="43">
        <v>8.6</v>
      </c>
      <c r="P87" s="43">
        <v>8.6</v>
      </c>
      <c r="Q87" s="43">
        <v>8.6</v>
      </c>
      <c r="R87" s="43">
        <v>8.6</v>
      </c>
      <c r="S87" s="43">
        <v>8.6</v>
      </c>
      <c r="T87" s="43">
        <v>8.6</v>
      </c>
      <c r="U87" s="43">
        <v>8.6</v>
      </c>
      <c r="V87" s="43">
        <v>7.9</v>
      </c>
      <c r="W87" s="43">
        <v>7.9</v>
      </c>
      <c r="X87" s="43" t="s">
        <v>434</v>
      </c>
      <c r="Y87" s="43" t="s">
        <v>434</v>
      </c>
      <c r="Z87" s="43" t="s">
        <v>434</v>
      </c>
      <c r="AA87" s="43">
        <v>7.9</v>
      </c>
      <c r="AB87" s="43">
        <v>7.9</v>
      </c>
      <c r="AC87" s="43">
        <v>7.9</v>
      </c>
      <c r="AD87" s="43">
        <v>7.9</v>
      </c>
      <c r="AE87" s="43">
        <v>7.9</v>
      </c>
      <c r="AF87" s="43">
        <v>7.9</v>
      </c>
      <c r="AG87" s="64">
        <v>14.1</v>
      </c>
      <c r="AH87" s="46">
        <f t="shared" si="27"/>
        <v>11.3</v>
      </c>
      <c r="AI87" s="47">
        <f t="shared" si="28"/>
        <v>7.9</v>
      </c>
      <c r="AK87" s="49"/>
      <c r="AZ87" s="82">
        <f t="shared" si="40"/>
        <v>0</v>
      </c>
      <c r="BA87" s="82">
        <f t="shared" si="40"/>
        <v>0</v>
      </c>
      <c r="BB87" s="82">
        <f t="shared" si="40"/>
        <v>0</v>
      </c>
      <c r="BC87" s="82">
        <f t="shared" si="40"/>
        <v>0</v>
      </c>
      <c r="BD87" s="82">
        <f t="shared" si="40"/>
        <v>0</v>
      </c>
      <c r="BE87" s="82">
        <f t="shared" si="40"/>
        <v>0</v>
      </c>
      <c r="BF87" s="82">
        <f t="shared" si="40"/>
        <v>0</v>
      </c>
      <c r="BG87" s="82">
        <f t="shared" si="40"/>
        <v>0</v>
      </c>
      <c r="BH87" s="82">
        <f t="shared" si="40"/>
        <v>0</v>
      </c>
      <c r="BI87" s="82">
        <f t="shared" si="40"/>
        <v>0</v>
      </c>
      <c r="BJ87" s="82">
        <f t="shared" si="40"/>
        <v>0</v>
      </c>
      <c r="BK87" s="82">
        <f t="shared" si="40"/>
        <v>0</v>
      </c>
      <c r="BL87" s="82">
        <f t="shared" si="40"/>
        <v>0</v>
      </c>
      <c r="BM87" s="82">
        <f t="shared" si="40"/>
        <v>0</v>
      </c>
      <c r="BN87" s="82">
        <f t="shared" si="40"/>
        <v>0</v>
      </c>
      <c r="BO87" s="82">
        <f t="shared" si="40"/>
        <v>0</v>
      </c>
      <c r="BP87" s="82">
        <f t="shared" si="40"/>
        <v>0</v>
      </c>
      <c r="BQ87" s="82" t="e">
        <f t="shared" si="40"/>
        <v>#VALUE!</v>
      </c>
      <c r="BR87" s="82" t="e">
        <f t="shared" si="40"/>
        <v>#VALUE!</v>
      </c>
      <c r="BS87" s="82">
        <f t="shared" si="40"/>
        <v>0</v>
      </c>
      <c r="BT87" s="82">
        <f t="shared" si="40"/>
        <v>0</v>
      </c>
      <c r="BU87" s="82">
        <f t="shared" si="40"/>
        <v>0</v>
      </c>
      <c r="BV87" s="82">
        <f t="shared" si="40"/>
        <v>0</v>
      </c>
      <c r="BW87" s="82">
        <f t="shared" si="40"/>
        <v>0</v>
      </c>
    </row>
    <row r="88" spans="1:75" x14ac:dyDescent="0.25">
      <c r="A88" s="84" t="s">
        <v>113</v>
      </c>
      <c r="B88" s="43">
        <v>11.4</v>
      </c>
      <c r="C88" s="43">
        <v>11.4</v>
      </c>
      <c r="D88" s="43">
        <v>11.4</v>
      </c>
      <c r="E88" s="43">
        <v>11.4</v>
      </c>
      <c r="F88" s="43">
        <v>11.4</v>
      </c>
      <c r="G88" s="43">
        <v>11.4</v>
      </c>
      <c r="H88" s="43">
        <v>11.4</v>
      </c>
      <c r="I88" s="43">
        <v>11.4</v>
      </c>
      <c r="J88" s="43">
        <v>11.4</v>
      </c>
      <c r="K88" s="43">
        <v>11.4</v>
      </c>
      <c r="L88" s="43">
        <v>11.4</v>
      </c>
      <c r="M88" s="43">
        <v>11.4</v>
      </c>
      <c r="N88" s="43">
        <v>11.4</v>
      </c>
      <c r="O88" s="43">
        <v>13</v>
      </c>
      <c r="P88" s="43">
        <v>13</v>
      </c>
      <c r="Q88" s="43">
        <v>13</v>
      </c>
      <c r="R88" s="43">
        <v>13</v>
      </c>
      <c r="S88" s="43">
        <v>13</v>
      </c>
      <c r="T88" s="43">
        <v>8.6999999999999993</v>
      </c>
      <c r="U88" s="43">
        <v>8.6999999999999993</v>
      </c>
      <c r="V88" s="43">
        <v>11.8</v>
      </c>
      <c r="W88" s="43">
        <v>11.8</v>
      </c>
      <c r="X88" s="43" t="s">
        <v>414</v>
      </c>
      <c r="Y88" s="43" t="s">
        <v>414</v>
      </c>
      <c r="Z88" s="43" t="s">
        <v>414</v>
      </c>
      <c r="AA88" s="43">
        <v>11.8</v>
      </c>
      <c r="AB88" s="43">
        <v>11.8</v>
      </c>
      <c r="AC88" s="43">
        <v>11.8</v>
      </c>
      <c r="AD88" s="43">
        <v>11.8</v>
      </c>
      <c r="AE88" s="43">
        <v>11.8</v>
      </c>
      <c r="AF88" s="43">
        <v>11.8</v>
      </c>
      <c r="AG88" s="64">
        <v>14</v>
      </c>
      <c r="AH88" s="46">
        <f t="shared" si="27"/>
        <v>13</v>
      </c>
      <c r="AI88" s="47">
        <f t="shared" si="28"/>
        <v>8.6999999999999993</v>
      </c>
      <c r="AK88" s="49"/>
      <c r="AZ88" s="82">
        <f t="shared" si="40"/>
        <v>73</v>
      </c>
      <c r="BA88" s="82">
        <f t="shared" si="40"/>
        <v>71.900000000000006</v>
      </c>
      <c r="BB88" s="82">
        <f t="shared" si="40"/>
        <v>69.2</v>
      </c>
      <c r="BC88" s="82">
        <f t="shared" si="40"/>
        <v>64</v>
      </c>
      <c r="BD88" s="82">
        <f t="shared" si="40"/>
        <v>65.099999999999994</v>
      </c>
      <c r="BE88" s="82">
        <f t="shared" si="40"/>
        <v>59.3</v>
      </c>
      <c r="BF88" s="82">
        <f t="shared" si="40"/>
        <v>56.3</v>
      </c>
      <c r="BG88" s="82">
        <f t="shared" si="40"/>
        <v>60.5</v>
      </c>
      <c r="BH88" s="82">
        <f t="shared" si="40"/>
        <v>60.5</v>
      </c>
      <c r="BI88" s="82">
        <f t="shared" si="40"/>
        <v>63.8</v>
      </c>
      <c r="BJ88" s="82">
        <f t="shared" si="40"/>
        <v>65</v>
      </c>
      <c r="BK88" s="82">
        <f t="shared" si="40"/>
        <v>63</v>
      </c>
      <c r="BL88" s="82">
        <f t="shared" si="40"/>
        <v>63</v>
      </c>
      <c r="BM88" s="82">
        <f t="shared" si="40"/>
        <v>0</v>
      </c>
      <c r="BN88" s="82">
        <f t="shared" si="40"/>
        <v>0</v>
      </c>
      <c r="BO88" s="82">
        <f t="shared" si="40"/>
        <v>62.4</v>
      </c>
      <c r="BP88" s="82">
        <f t="shared" si="40"/>
        <v>63.7</v>
      </c>
      <c r="BQ88" s="82" t="e">
        <f t="shared" si="40"/>
        <v>#VALUE!</v>
      </c>
      <c r="BR88" s="82" t="e">
        <f t="shared" si="40"/>
        <v>#VALUE!</v>
      </c>
      <c r="BS88" s="82">
        <f t="shared" si="40"/>
        <v>33.6</v>
      </c>
      <c r="BT88" s="82">
        <f t="shared" si="40"/>
        <v>51.8</v>
      </c>
      <c r="BU88" s="82">
        <f t="shared" si="40"/>
        <v>51.8</v>
      </c>
      <c r="BV88" s="82">
        <f t="shared" si="40"/>
        <v>51.8</v>
      </c>
      <c r="BW88" s="82">
        <f t="shared" si="40"/>
        <v>75</v>
      </c>
    </row>
    <row r="89" spans="1:75" x14ac:dyDescent="0.25">
      <c r="A89" s="63" t="s">
        <v>114</v>
      </c>
      <c r="B89" s="43">
        <v>9.4</v>
      </c>
      <c r="C89" s="43">
        <v>9.4</v>
      </c>
      <c r="D89" s="43">
        <v>9.4</v>
      </c>
      <c r="E89" s="43">
        <v>9.4</v>
      </c>
      <c r="F89" s="43">
        <v>9.4</v>
      </c>
      <c r="G89" s="43">
        <v>9.4</v>
      </c>
      <c r="H89" s="43">
        <v>9.4</v>
      </c>
      <c r="I89" s="43">
        <v>9.4</v>
      </c>
      <c r="J89" s="43">
        <v>9.4</v>
      </c>
      <c r="K89" s="43">
        <v>9.4</v>
      </c>
      <c r="L89" s="43">
        <v>9.4</v>
      </c>
      <c r="M89" s="43">
        <v>9.4</v>
      </c>
      <c r="N89" s="43">
        <v>9.4</v>
      </c>
      <c r="O89" s="43">
        <v>9.4</v>
      </c>
      <c r="P89" s="43">
        <v>9.4</v>
      </c>
      <c r="Q89" s="43">
        <v>9.4</v>
      </c>
      <c r="R89" s="43">
        <v>9.4</v>
      </c>
      <c r="S89" s="43">
        <v>9.4</v>
      </c>
      <c r="T89" s="43">
        <v>9.4</v>
      </c>
      <c r="U89" s="43">
        <v>9.4</v>
      </c>
      <c r="V89" s="43">
        <v>9.4</v>
      </c>
      <c r="W89" s="43">
        <v>9.4</v>
      </c>
      <c r="X89" s="43" t="s">
        <v>435</v>
      </c>
      <c r="Y89" s="43" t="s">
        <v>435</v>
      </c>
      <c r="Z89" s="43" t="s">
        <v>435</v>
      </c>
      <c r="AA89" s="43">
        <v>9.4</v>
      </c>
      <c r="AB89" s="43">
        <v>9.4</v>
      </c>
      <c r="AC89" s="43">
        <v>9.4</v>
      </c>
      <c r="AD89" s="43">
        <v>9.4</v>
      </c>
      <c r="AE89" s="43">
        <v>9.4</v>
      </c>
      <c r="AF89" s="43">
        <v>9.4</v>
      </c>
      <c r="AG89" s="64">
        <v>10.050000000000001</v>
      </c>
      <c r="AH89" s="46">
        <f t="shared" si="27"/>
        <v>9.4</v>
      </c>
      <c r="AI89" s="47">
        <f t="shared" si="28"/>
        <v>9.4</v>
      </c>
      <c r="AK89" s="49"/>
      <c r="AZ89" s="82">
        <f t="shared" si="40"/>
        <v>19</v>
      </c>
      <c r="BA89" s="82">
        <f t="shared" si="40"/>
        <v>18.7</v>
      </c>
      <c r="BB89" s="82">
        <f t="shared" si="40"/>
        <v>19.2</v>
      </c>
      <c r="BC89" s="82">
        <f t="shared" si="40"/>
        <v>16</v>
      </c>
      <c r="BD89" s="82">
        <f t="shared" si="40"/>
        <v>0</v>
      </c>
      <c r="BE89" s="82">
        <f t="shared" si="40"/>
        <v>0</v>
      </c>
      <c r="BF89" s="82">
        <f t="shared" si="40"/>
        <v>0</v>
      </c>
      <c r="BG89" s="82">
        <f t="shared" si="40"/>
        <v>0</v>
      </c>
      <c r="BH89" s="82">
        <f t="shared" si="40"/>
        <v>0</v>
      </c>
      <c r="BI89" s="82">
        <f t="shared" si="40"/>
        <v>0</v>
      </c>
      <c r="BJ89" s="82">
        <f t="shared" si="40"/>
        <v>0</v>
      </c>
      <c r="BK89" s="82">
        <f t="shared" si="40"/>
        <v>0</v>
      </c>
      <c r="BL89" s="82">
        <f t="shared" si="40"/>
        <v>0</v>
      </c>
      <c r="BM89" s="82">
        <f t="shared" si="40"/>
        <v>16</v>
      </c>
      <c r="BN89" s="82">
        <f t="shared" si="40"/>
        <v>16</v>
      </c>
      <c r="BO89" s="82">
        <f t="shared" si="40"/>
        <v>18.600000000000001</v>
      </c>
      <c r="BP89" s="82">
        <f t="shared" si="40"/>
        <v>21.7</v>
      </c>
      <c r="BQ89" s="82" t="e">
        <f t="shared" si="40"/>
        <v>#VALUE!</v>
      </c>
      <c r="BR89" s="82" t="e">
        <f t="shared" si="40"/>
        <v>#VALUE!</v>
      </c>
      <c r="BS89" s="82">
        <f t="shared" si="40"/>
        <v>18</v>
      </c>
      <c r="BT89" s="82">
        <f t="shared" si="40"/>
        <v>22.1</v>
      </c>
      <c r="BU89" s="82">
        <f t="shared" si="40"/>
        <v>22.1</v>
      </c>
      <c r="BV89" s="82">
        <f t="shared" si="40"/>
        <v>22.1</v>
      </c>
      <c r="BW89" s="82">
        <f t="shared" si="40"/>
        <v>20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 t="s">
        <v>434</v>
      </c>
      <c r="Y90" s="43" t="s">
        <v>434</v>
      </c>
      <c r="Z90" s="43" t="s">
        <v>434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27"/>
        <v>2.2999999999999998</v>
      </c>
      <c r="AI90" s="47">
        <f t="shared" si="28"/>
        <v>2.2999999999999998</v>
      </c>
      <c r="AK90" s="49"/>
      <c r="AZ90" s="82">
        <f t="shared" si="40"/>
        <v>0</v>
      </c>
      <c r="BA90" s="82">
        <f t="shared" si="40"/>
        <v>0</v>
      </c>
      <c r="BB90" s="82">
        <f t="shared" si="40"/>
        <v>0</v>
      </c>
      <c r="BC90" s="82">
        <f t="shared" si="40"/>
        <v>0</v>
      </c>
      <c r="BD90" s="82">
        <f t="shared" si="40"/>
        <v>56</v>
      </c>
      <c r="BE90" s="82">
        <f t="shared" si="40"/>
        <v>50</v>
      </c>
      <c r="BF90" s="82">
        <f t="shared" si="40"/>
        <v>62.8</v>
      </c>
      <c r="BG90" s="82">
        <f t="shared" si="40"/>
        <v>60.3</v>
      </c>
      <c r="BH90" s="82">
        <f t="shared" si="40"/>
        <v>60.3</v>
      </c>
      <c r="BI90" s="82">
        <f t="shared" si="40"/>
        <v>59.2</v>
      </c>
      <c r="BJ90" s="82">
        <f t="shared" si="40"/>
        <v>63</v>
      </c>
      <c r="BK90" s="82">
        <f t="shared" si="40"/>
        <v>63</v>
      </c>
      <c r="BL90" s="82">
        <f t="shared" si="40"/>
        <v>63</v>
      </c>
      <c r="BM90" s="82">
        <f t="shared" si="40"/>
        <v>65.8</v>
      </c>
      <c r="BN90" s="82">
        <f t="shared" si="40"/>
        <v>65.8</v>
      </c>
      <c r="BO90" s="82">
        <f t="shared" si="40"/>
        <v>63</v>
      </c>
      <c r="BP90" s="82">
        <f t="shared" si="40"/>
        <v>68.099999999999994</v>
      </c>
      <c r="BQ90" s="82" t="e">
        <f t="shared" si="40"/>
        <v>#VALUE!</v>
      </c>
      <c r="BR90" s="82" t="e">
        <f t="shared" si="40"/>
        <v>#VALUE!</v>
      </c>
      <c r="BS90" s="82">
        <f t="shared" si="40"/>
        <v>0</v>
      </c>
      <c r="BT90" s="82">
        <f t="shared" si="40"/>
        <v>0</v>
      </c>
      <c r="BU90" s="82">
        <f t="shared" si="40"/>
        <v>0</v>
      </c>
      <c r="BV90" s="82">
        <f t="shared" si="40"/>
        <v>0</v>
      </c>
      <c r="BW90" s="82">
        <f t="shared" si="40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43" t="s">
        <v>434</v>
      </c>
      <c r="Y91" s="43" t="s">
        <v>434</v>
      </c>
      <c r="Z91" s="43" t="s">
        <v>434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7"/>
        <v>2</v>
      </c>
      <c r="AI91" s="47">
        <f t="shared" si="28"/>
        <v>2</v>
      </c>
      <c r="AK91" s="49"/>
      <c r="AZ91" s="82">
        <f t="shared" si="40"/>
        <v>0</v>
      </c>
      <c r="BA91" s="82">
        <f t="shared" si="40"/>
        <v>0</v>
      </c>
      <c r="BB91" s="82">
        <f t="shared" si="40"/>
        <v>0</v>
      </c>
      <c r="BC91" s="82">
        <f t="shared" si="40"/>
        <v>0</v>
      </c>
      <c r="BD91" s="82">
        <f t="shared" si="40"/>
        <v>0</v>
      </c>
      <c r="BE91" s="82">
        <f t="shared" si="40"/>
        <v>0</v>
      </c>
      <c r="BF91" s="82">
        <f t="shared" si="40"/>
        <v>0</v>
      </c>
      <c r="BG91" s="82">
        <f t="shared" si="40"/>
        <v>0</v>
      </c>
      <c r="BH91" s="82">
        <f t="shared" si="40"/>
        <v>0</v>
      </c>
      <c r="BI91" s="82">
        <f t="shared" si="40"/>
        <v>0</v>
      </c>
      <c r="BJ91" s="82">
        <f t="shared" si="40"/>
        <v>0</v>
      </c>
      <c r="BK91" s="82">
        <f t="shared" si="40"/>
        <v>0</v>
      </c>
      <c r="BL91" s="82">
        <f t="shared" si="40"/>
        <v>0</v>
      </c>
      <c r="BM91" s="82">
        <f t="shared" si="40"/>
        <v>0</v>
      </c>
      <c r="BN91" s="82">
        <f t="shared" si="40"/>
        <v>0</v>
      </c>
      <c r="BO91" s="82">
        <f t="shared" si="40"/>
        <v>0</v>
      </c>
      <c r="BP91" s="82">
        <f t="shared" si="40"/>
        <v>0</v>
      </c>
      <c r="BQ91" s="82" t="e">
        <f t="shared" si="40"/>
        <v>#VALUE!</v>
      </c>
      <c r="BR91" s="82" t="e">
        <f t="shared" si="40"/>
        <v>#VALUE!</v>
      </c>
      <c r="BS91" s="82">
        <f t="shared" si="40"/>
        <v>0</v>
      </c>
      <c r="BT91" s="82">
        <f t="shared" si="40"/>
        <v>0</v>
      </c>
      <c r="BU91" s="82">
        <f t="shared" si="40"/>
        <v>0</v>
      </c>
      <c r="BV91" s="82">
        <f t="shared" si="40"/>
        <v>0</v>
      </c>
      <c r="BW91" s="82">
        <f t="shared" si="40"/>
        <v>0</v>
      </c>
    </row>
    <row r="92" spans="1:75" ht="15.75" thickBot="1" x14ac:dyDescent="0.3">
      <c r="A92" s="87" t="s">
        <v>117</v>
      </c>
      <c r="B92" s="70">
        <f t="shared" ref="B92:AG92" si="41">SUM(B79:B91)</f>
        <v>345.29999999999995</v>
      </c>
      <c r="C92" s="70">
        <f t="shared" si="41"/>
        <v>345.29999999999995</v>
      </c>
      <c r="D92" s="70">
        <f t="shared" si="41"/>
        <v>345.29999999999995</v>
      </c>
      <c r="E92" s="70">
        <f t="shared" si="41"/>
        <v>345.29999999999995</v>
      </c>
      <c r="F92" s="70">
        <f t="shared" si="41"/>
        <v>345.29999999999995</v>
      </c>
      <c r="G92" s="70">
        <f t="shared" si="41"/>
        <v>336.49999999999994</v>
      </c>
      <c r="H92" s="70">
        <f t="shared" si="41"/>
        <v>342.89999999999992</v>
      </c>
      <c r="I92" s="70">
        <f t="shared" si="41"/>
        <v>346.39999999999992</v>
      </c>
      <c r="J92" s="70">
        <f t="shared" si="41"/>
        <v>346.39999999999992</v>
      </c>
      <c r="K92" s="70">
        <f t="shared" si="41"/>
        <v>360.59999999999991</v>
      </c>
      <c r="L92" s="70">
        <f t="shared" si="41"/>
        <v>360.59999999999991</v>
      </c>
      <c r="M92" s="70">
        <f t="shared" ref="M92:O92" si="42">SUM(M79:M91)</f>
        <v>360.59999999999991</v>
      </c>
      <c r="N92" s="70">
        <f t="shared" si="42"/>
        <v>360.59999999999991</v>
      </c>
      <c r="O92" s="70">
        <f t="shared" si="42"/>
        <v>368.09999999999997</v>
      </c>
      <c r="P92" s="70">
        <f t="shared" ref="P92:Q92" si="43">SUM(P79:P91)</f>
        <v>374.4</v>
      </c>
      <c r="Q92" s="70">
        <f t="shared" si="43"/>
        <v>373.1</v>
      </c>
      <c r="R92" s="70">
        <f t="shared" ref="R92" si="44">SUM(R79:R91)</f>
        <v>373.1</v>
      </c>
      <c r="S92" s="70">
        <f t="shared" si="41"/>
        <v>373.1</v>
      </c>
      <c r="T92" s="70">
        <f t="shared" si="41"/>
        <v>359.2</v>
      </c>
      <c r="U92" s="70">
        <f t="shared" si="41"/>
        <v>355.2</v>
      </c>
      <c r="V92" s="70">
        <f t="shared" si="41"/>
        <v>331.49999999999994</v>
      </c>
      <c r="W92" s="70">
        <f t="shared" ref="W92" si="45">SUM(W79:W91)</f>
        <v>331.49999999999994</v>
      </c>
      <c r="X92" s="43" t="s">
        <v>414</v>
      </c>
      <c r="Y92" s="43" t="s">
        <v>414</v>
      </c>
      <c r="Z92" s="43" t="s">
        <v>414</v>
      </c>
      <c r="AA92" s="70">
        <f t="shared" si="41"/>
        <v>331.49999999999994</v>
      </c>
      <c r="AB92" s="70">
        <f t="shared" ref="AB92:AC92" si="46">SUM(AB79:AB91)</f>
        <v>331.49999999999994</v>
      </c>
      <c r="AC92" s="70">
        <f t="shared" si="46"/>
        <v>331.49999999999994</v>
      </c>
      <c r="AD92" s="70">
        <f t="shared" si="41"/>
        <v>336.79999999999995</v>
      </c>
      <c r="AE92" s="70">
        <f t="shared" ref="AE92:AF92" si="47">SUM(AE79:AE91)</f>
        <v>336.79999999999995</v>
      </c>
      <c r="AF92" s="70">
        <f t="shared" si="47"/>
        <v>336.79999999999995</v>
      </c>
      <c r="AG92" s="80">
        <f t="shared" si="41"/>
        <v>489.91</v>
      </c>
      <c r="AH92" s="46">
        <f t="shared" si="27"/>
        <v>374.4</v>
      </c>
      <c r="AI92" s="47">
        <f t="shared" si="28"/>
        <v>331.49999999999994</v>
      </c>
      <c r="AK92" s="49"/>
      <c r="AY92" s="82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>
        <v>30</v>
      </c>
      <c r="N93" s="44">
        <v>30</v>
      </c>
      <c r="O93" s="44">
        <v>30</v>
      </c>
      <c r="P93" s="44">
        <v>30</v>
      </c>
      <c r="Q93" s="44">
        <v>50</v>
      </c>
      <c r="R93" s="44">
        <v>50</v>
      </c>
      <c r="S93" s="44">
        <v>50</v>
      </c>
      <c r="T93" s="44">
        <v>40</v>
      </c>
      <c r="U93" s="44">
        <v>50</v>
      </c>
      <c r="V93" s="44">
        <v>20</v>
      </c>
      <c r="W93" s="44">
        <v>20</v>
      </c>
      <c r="X93" s="43" t="s">
        <v>435</v>
      </c>
      <c r="Y93" s="43" t="s">
        <v>435</v>
      </c>
      <c r="Z93" s="43" t="s">
        <v>435</v>
      </c>
      <c r="AA93" s="44">
        <v>14</v>
      </c>
      <c r="AB93" s="44">
        <v>14</v>
      </c>
      <c r="AC93" s="44">
        <v>14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27"/>
        <v>50</v>
      </c>
      <c r="AI93" s="47">
        <f t="shared" si="28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>
        <v>15</v>
      </c>
      <c r="N94" s="43">
        <v>15</v>
      </c>
      <c r="O94" s="43">
        <v>15</v>
      </c>
      <c r="P94" s="43">
        <v>15</v>
      </c>
      <c r="Q94" s="43">
        <v>25</v>
      </c>
      <c r="R94" s="43">
        <v>25</v>
      </c>
      <c r="S94" s="43">
        <v>25</v>
      </c>
      <c r="T94" s="43">
        <v>25</v>
      </c>
      <c r="U94" s="43">
        <v>25</v>
      </c>
      <c r="V94" s="43">
        <v>15</v>
      </c>
      <c r="W94" s="43">
        <v>15</v>
      </c>
      <c r="X94" s="43" t="s">
        <v>434</v>
      </c>
      <c r="Y94" s="43" t="s">
        <v>434</v>
      </c>
      <c r="Z94" s="43" t="s">
        <v>434</v>
      </c>
      <c r="AA94" s="43">
        <v>7.5</v>
      </c>
      <c r="AB94" s="43">
        <v>7.5</v>
      </c>
      <c r="AC94" s="43">
        <v>7.5</v>
      </c>
      <c r="AD94" s="43">
        <v>0</v>
      </c>
      <c r="AE94" s="43">
        <v>0</v>
      </c>
      <c r="AF94" s="43">
        <v>0</v>
      </c>
      <c r="AG94" s="64">
        <v>32</v>
      </c>
      <c r="AH94" s="46">
        <f t="shared" si="27"/>
        <v>25</v>
      </c>
      <c r="AI94" s="47">
        <f t="shared" si="28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>
        <v>7</v>
      </c>
      <c r="N95" s="77">
        <v>7</v>
      </c>
      <c r="O95" s="77">
        <v>7</v>
      </c>
      <c r="P95" s="77">
        <v>7</v>
      </c>
      <c r="Q95" s="77">
        <v>10</v>
      </c>
      <c r="R95" s="77">
        <v>10</v>
      </c>
      <c r="S95" s="77">
        <v>10</v>
      </c>
      <c r="T95" s="77">
        <v>10</v>
      </c>
      <c r="U95" s="77">
        <v>10</v>
      </c>
      <c r="V95" s="77">
        <v>7</v>
      </c>
      <c r="W95" s="77">
        <v>7</v>
      </c>
      <c r="X95" s="43" t="s">
        <v>414</v>
      </c>
      <c r="Y95" s="43" t="s">
        <v>414</v>
      </c>
      <c r="Z95" s="43" t="s">
        <v>414</v>
      </c>
      <c r="AA95" s="77">
        <v>4</v>
      </c>
      <c r="AB95" s="77">
        <v>4</v>
      </c>
      <c r="AC95" s="77">
        <v>4</v>
      </c>
      <c r="AD95" s="77">
        <v>0</v>
      </c>
      <c r="AE95" s="77">
        <v>0</v>
      </c>
      <c r="AF95" s="77">
        <v>0</v>
      </c>
      <c r="AG95" s="78">
        <v>14</v>
      </c>
      <c r="AH95" s="46">
        <f t="shared" si="27"/>
        <v>10</v>
      </c>
      <c r="AI95" s="47">
        <f t="shared" si="28"/>
        <v>0</v>
      </c>
      <c r="AK95" s="49"/>
      <c r="AY95" s="82"/>
      <c r="BF95" s="81"/>
      <c r="BG95" s="82">
        <f t="array" ref="BG95:BL118">TRANSPOSE(AZ79:BW84)</f>
        <v>-531</v>
      </c>
      <c r="BH95" s="82">
        <v>0</v>
      </c>
      <c r="BI95" s="82">
        <v>73</v>
      </c>
      <c r="BJ95" s="82">
        <v>19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D96" si="48">B93+B94+B95</f>
        <v>0</v>
      </c>
      <c r="C96" s="70">
        <f t="shared" si="48"/>
        <v>0</v>
      </c>
      <c r="D96" s="70">
        <f t="shared" si="48"/>
        <v>0</v>
      </c>
      <c r="E96" s="70">
        <f t="shared" si="48"/>
        <v>0</v>
      </c>
      <c r="F96" s="70">
        <f t="shared" si="48"/>
        <v>0</v>
      </c>
      <c r="G96" s="70">
        <f t="shared" si="48"/>
        <v>0</v>
      </c>
      <c r="H96" s="70">
        <f t="shared" si="48"/>
        <v>0</v>
      </c>
      <c r="I96" s="70">
        <f t="shared" si="48"/>
        <v>0</v>
      </c>
      <c r="J96" s="70">
        <f t="shared" si="48"/>
        <v>0</v>
      </c>
      <c r="K96" s="70">
        <f t="shared" si="48"/>
        <v>0</v>
      </c>
      <c r="L96" s="70">
        <f t="shared" si="48"/>
        <v>0</v>
      </c>
      <c r="M96" s="70">
        <f t="shared" ref="M96:O96" si="49">M93+M94+M95</f>
        <v>52</v>
      </c>
      <c r="N96" s="70">
        <f t="shared" si="49"/>
        <v>52</v>
      </c>
      <c r="O96" s="70">
        <f t="shared" si="49"/>
        <v>52</v>
      </c>
      <c r="P96" s="70">
        <f t="shared" ref="P96:Q96" si="50">P93+P94+P95</f>
        <v>52</v>
      </c>
      <c r="Q96" s="70">
        <f t="shared" si="50"/>
        <v>85</v>
      </c>
      <c r="R96" s="70">
        <f t="shared" ref="R96" si="51">R93+R94+R95</f>
        <v>85</v>
      </c>
      <c r="S96" s="70">
        <f t="shared" si="48"/>
        <v>85</v>
      </c>
      <c r="T96" s="70">
        <f t="shared" si="48"/>
        <v>75</v>
      </c>
      <c r="U96" s="70">
        <f t="shared" si="48"/>
        <v>85</v>
      </c>
      <c r="V96" s="70">
        <f t="shared" si="48"/>
        <v>42</v>
      </c>
      <c r="W96" s="70">
        <f t="shared" ref="W96" si="52">W93+W94+W95</f>
        <v>42</v>
      </c>
      <c r="X96" s="43" t="s">
        <v>435</v>
      </c>
      <c r="Y96" s="43" t="s">
        <v>435</v>
      </c>
      <c r="Z96" s="43" t="s">
        <v>435</v>
      </c>
      <c r="AA96" s="70">
        <f t="shared" si="48"/>
        <v>25.5</v>
      </c>
      <c r="AB96" s="70">
        <f t="shared" si="48"/>
        <v>25.5</v>
      </c>
      <c r="AC96" s="70">
        <f t="shared" si="48"/>
        <v>25.5</v>
      </c>
      <c r="AD96" s="70">
        <f t="shared" si="48"/>
        <v>0</v>
      </c>
      <c r="AE96" s="70">
        <f t="shared" ref="AE96:AF96" si="53">AE93+AE94+AE95</f>
        <v>0</v>
      </c>
      <c r="AF96" s="70">
        <f t="shared" si="53"/>
        <v>0</v>
      </c>
      <c r="AG96" s="80">
        <f>SUM(AG93:AG95)</f>
        <v>106</v>
      </c>
      <c r="AH96" s="46">
        <f t="shared" si="27"/>
        <v>85</v>
      </c>
      <c r="AI96" s="47">
        <f t="shared" si="28"/>
        <v>0</v>
      </c>
      <c r="AK96" s="49"/>
      <c r="AY96" s="82"/>
      <c r="BF96" s="81"/>
      <c r="BG96" s="82">
        <v>-526</v>
      </c>
      <c r="BH96" s="82">
        <v>0</v>
      </c>
      <c r="BI96" s="82">
        <v>71.900000000000006</v>
      </c>
      <c r="BJ96" s="82">
        <v>18.7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-446</v>
      </c>
      <c r="C97" s="44">
        <v>-531</v>
      </c>
      <c r="D97" s="44">
        <v>-526</v>
      </c>
      <c r="E97" s="44">
        <v>-545</v>
      </c>
      <c r="F97" s="44">
        <v>-520</v>
      </c>
      <c r="G97" s="44">
        <v>-520</v>
      </c>
      <c r="H97" s="44">
        <v>-500</v>
      </c>
      <c r="I97" s="44">
        <v>-506</v>
      </c>
      <c r="J97" s="44">
        <v>-460</v>
      </c>
      <c r="K97" s="44">
        <v>-430</v>
      </c>
      <c r="L97" s="44">
        <v>-420</v>
      </c>
      <c r="M97" s="44">
        <v>-420</v>
      </c>
      <c r="N97" s="44">
        <v>-420</v>
      </c>
      <c r="O97" s="44">
        <v>-309</v>
      </c>
      <c r="P97" s="44">
        <v>-231</v>
      </c>
      <c r="Q97" s="44">
        <v>-371</v>
      </c>
      <c r="R97" s="44">
        <v>-371</v>
      </c>
      <c r="S97" s="44">
        <v>-327</v>
      </c>
      <c r="T97" s="44">
        <v>-327</v>
      </c>
      <c r="U97" s="44">
        <v>-330</v>
      </c>
      <c r="V97" s="44">
        <v>-415</v>
      </c>
      <c r="W97" s="44">
        <v>-415</v>
      </c>
      <c r="X97" s="43" t="s">
        <v>434</v>
      </c>
      <c r="Y97" s="43" t="s">
        <v>434</v>
      </c>
      <c r="Z97" s="43" t="s">
        <v>434</v>
      </c>
      <c r="AA97" s="44">
        <v>-291</v>
      </c>
      <c r="AB97" s="44">
        <v>-475</v>
      </c>
      <c r="AC97" s="44">
        <v>-412</v>
      </c>
      <c r="AD97" s="44">
        <v>-447.96</v>
      </c>
      <c r="AE97" s="44">
        <v>-447.96</v>
      </c>
      <c r="AF97" s="44">
        <v>-447.96</v>
      </c>
      <c r="AG97" s="61"/>
      <c r="AH97" s="46">
        <f t="shared" si="27"/>
        <v>-231</v>
      </c>
      <c r="AI97" s="47">
        <f t="shared" si="28"/>
        <v>-545</v>
      </c>
      <c r="AK97" s="49"/>
      <c r="AY97" s="82"/>
      <c r="BF97" s="81"/>
      <c r="BG97" s="82">
        <v>-545</v>
      </c>
      <c r="BH97" s="82">
        <v>0</v>
      </c>
      <c r="BI97" s="82">
        <v>69.2</v>
      </c>
      <c r="BJ97" s="82">
        <v>19.2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 t="s">
        <v>414</v>
      </c>
      <c r="Y98" s="43" t="s">
        <v>414</v>
      </c>
      <c r="Z98" s="43" t="s">
        <v>414</v>
      </c>
      <c r="AA98" s="43"/>
      <c r="AB98" s="43"/>
      <c r="AC98" s="43"/>
      <c r="AD98" s="43"/>
      <c r="AE98" s="43"/>
      <c r="AF98" s="43"/>
      <c r="AG98" s="64"/>
      <c r="AH98" s="46">
        <f t="shared" si="27"/>
        <v>0</v>
      </c>
      <c r="AI98" s="47">
        <f t="shared" si="28"/>
        <v>0</v>
      </c>
      <c r="AK98" s="49"/>
      <c r="AL98" s="88" t="s">
        <v>124</v>
      </c>
      <c r="AM98" s="88"/>
      <c r="AY98" s="82"/>
      <c r="BF98" s="82"/>
      <c r="BG98" s="82">
        <v>-520</v>
      </c>
      <c r="BH98" s="82">
        <v>0</v>
      </c>
      <c r="BI98" s="82">
        <v>64</v>
      </c>
      <c r="BJ98" s="82">
        <v>16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75</v>
      </c>
      <c r="C99" s="43">
        <v>73.099999999999994</v>
      </c>
      <c r="D99" s="43">
        <v>71.900000000000006</v>
      </c>
      <c r="E99" s="43">
        <v>69.2</v>
      </c>
      <c r="F99" s="43">
        <v>64</v>
      </c>
      <c r="G99" s="43">
        <v>65.099999999999994</v>
      </c>
      <c r="H99" s="43">
        <v>62</v>
      </c>
      <c r="I99" s="43">
        <v>59.3</v>
      </c>
      <c r="J99" s="43">
        <v>56</v>
      </c>
      <c r="K99" s="43">
        <v>56.3</v>
      </c>
      <c r="L99" s="43">
        <v>60.5</v>
      </c>
      <c r="M99" s="43">
        <v>60.5</v>
      </c>
      <c r="N99" s="43">
        <v>60.5</v>
      </c>
      <c r="O99" s="43">
        <v>63.8</v>
      </c>
      <c r="P99" s="43">
        <v>65</v>
      </c>
      <c r="Q99" s="43">
        <v>63</v>
      </c>
      <c r="R99" s="43">
        <v>63</v>
      </c>
      <c r="S99" s="43">
        <v>0</v>
      </c>
      <c r="T99" s="43">
        <v>0</v>
      </c>
      <c r="U99" s="43">
        <v>62.4</v>
      </c>
      <c r="V99" s="43">
        <v>63.7</v>
      </c>
      <c r="W99" s="43">
        <v>63.7</v>
      </c>
      <c r="X99" s="43" t="s">
        <v>435</v>
      </c>
      <c r="Y99" s="43" t="s">
        <v>435</v>
      </c>
      <c r="Z99" s="43" t="s">
        <v>435</v>
      </c>
      <c r="AA99" s="43">
        <v>30</v>
      </c>
      <c r="AB99" s="43">
        <v>33.6</v>
      </c>
      <c r="AC99" s="43">
        <v>48.8</v>
      </c>
      <c r="AD99" s="43">
        <v>51.8</v>
      </c>
      <c r="AE99" s="43">
        <v>51.8</v>
      </c>
      <c r="AF99" s="43">
        <v>51.8</v>
      </c>
      <c r="AG99" s="89"/>
      <c r="AH99" s="46">
        <f t="shared" si="27"/>
        <v>75</v>
      </c>
      <c r="AI99" s="47">
        <f t="shared" si="28"/>
        <v>0</v>
      </c>
      <c r="AK99" s="90"/>
      <c r="AL99" s="91"/>
      <c r="AM99" s="91"/>
      <c r="AN99" s="92"/>
      <c r="AY99" s="82"/>
      <c r="BF99" s="82"/>
      <c r="BG99" s="82">
        <v>-520</v>
      </c>
      <c r="BH99" s="82">
        <v>0</v>
      </c>
      <c r="BI99" s="82">
        <v>65.099999999999994</v>
      </c>
      <c r="BJ99" s="82">
        <v>0</v>
      </c>
      <c r="BK99" s="82">
        <v>56</v>
      </c>
      <c r="BL99" s="82">
        <v>0</v>
      </c>
    </row>
    <row r="100" spans="1:64" x14ac:dyDescent="0.25">
      <c r="A100" s="63" t="s">
        <v>126</v>
      </c>
      <c r="B100" s="43">
        <v>20</v>
      </c>
      <c r="C100" s="43">
        <v>19.100000000000001</v>
      </c>
      <c r="D100" s="43">
        <v>18.7</v>
      </c>
      <c r="E100" s="93">
        <v>19.2</v>
      </c>
      <c r="F100" s="93">
        <v>16</v>
      </c>
      <c r="G100" s="9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3">
        <v>0</v>
      </c>
      <c r="S100" s="93">
        <v>16</v>
      </c>
      <c r="T100" s="93">
        <v>16</v>
      </c>
      <c r="U100" s="93">
        <v>18.600000000000001</v>
      </c>
      <c r="V100" s="93">
        <v>21.7</v>
      </c>
      <c r="W100" s="93">
        <v>21.7</v>
      </c>
      <c r="X100" s="43" t="s">
        <v>434</v>
      </c>
      <c r="Y100" s="43" t="s">
        <v>434</v>
      </c>
      <c r="Z100" s="43" t="s">
        <v>434</v>
      </c>
      <c r="AA100" s="93">
        <v>17</v>
      </c>
      <c r="AB100" s="93">
        <v>18</v>
      </c>
      <c r="AC100" s="93">
        <v>21.8</v>
      </c>
      <c r="AD100" s="93">
        <v>22.1</v>
      </c>
      <c r="AE100" s="93">
        <v>22.1</v>
      </c>
      <c r="AF100" s="93">
        <v>22.1</v>
      </c>
      <c r="AG100" s="89"/>
      <c r="AH100" s="46">
        <f t="shared" si="27"/>
        <v>22.1</v>
      </c>
      <c r="AI100" s="47">
        <f t="shared" si="28"/>
        <v>0</v>
      </c>
      <c r="AK100" s="94" t="s">
        <v>127</v>
      </c>
      <c r="AL100" s="43"/>
      <c r="AM100" s="93"/>
      <c r="AN100" s="95"/>
      <c r="AY100" s="82"/>
      <c r="BF100" s="82"/>
      <c r="BG100" s="82">
        <v>-506</v>
      </c>
      <c r="BH100" s="82">
        <v>0</v>
      </c>
      <c r="BI100" s="82">
        <v>59.3</v>
      </c>
      <c r="BJ100" s="82">
        <v>0</v>
      </c>
      <c r="BK100" s="82">
        <v>50</v>
      </c>
      <c r="BL100" s="82">
        <v>0</v>
      </c>
    </row>
    <row r="101" spans="1:64" x14ac:dyDescent="0.25">
      <c r="A101" s="96" t="s">
        <v>128</v>
      </c>
      <c r="B101" s="44">
        <v>0</v>
      </c>
      <c r="C101" s="44"/>
      <c r="D101" s="44"/>
      <c r="E101" s="44"/>
      <c r="F101" s="44">
        <v>0</v>
      </c>
      <c r="G101" s="44">
        <v>56</v>
      </c>
      <c r="H101" s="44">
        <v>56</v>
      </c>
      <c r="I101" s="44">
        <v>50</v>
      </c>
      <c r="J101" s="44">
        <v>61.4</v>
      </c>
      <c r="K101" s="44">
        <v>62.8</v>
      </c>
      <c r="L101" s="44">
        <v>60.3</v>
      </c>
      <c r="M101" s="44">
        <v>60.3</v>
      </c>
      <c r="N101" s="44">
        <v>60.3</v>
      </c>
      <c r="O101" s="44">
        <v>59.2</v>
      </c>
      <c r="P101" s="44">
        <v>63</v>
      </c>
      <c r="Q101" s="44">
        <v>63</v>
      </c>
      <c r="R101" s="44">
        <v>63</v>
      </c>
      <c r="S101" s="44">
        <v>65.8</v>
      </c>
      <c r="T101" s="44">
        <v>65.8</v>
      </c>
      <c r="U101" s="44">
        <v>63</v>
      </c>
      <c r="V101" s="44">
        <v>68.099999999999994</v>
      </c>
      <c r="W101" s="44">
        <v>68.099999999999994</v>
      </c>
      <c r="X101" s="43" t="s">
        <v>414</v>
      </c>
      <c r="Y101" s="43" t="s">
        <v>414</v>
      </c>
      <c r="Z101" s="43" t="s">
        <v>414</v>
      </c>
      <c r="AA101" s="44">
        <v>0</v>
      </c>
      <c r="AB101" s="44">
        <v>0</v>
      </c>
      <c r="AC101" s="44"/>
      <c r="AD101" s="44"/>
      <c r="AE101" s="44"/>
      <c r="AF101" s="44"/>
      <c r="AG101" s="89"/>
      <c r="AH101" s="46">
        <f t="shared" si="27"/>
        <v>68.099999999999994</v>
      </c>
      <c r="AI101" s="47">
        <f t="shared" si="28"/>
        <v>0</v>
      </c>
      <c r="AK101" s="94" t="s">
        <v>129</v>
      </c>
      <c r="AL101" s="93"/>
      <c r="AM101" s="93"/>
      <c r="AN101" s="95"/>
      <c r="AY101" s="82"/>
      <c r="BF101" s="82"/>
      <c r="BG101" s="82">
        <v>-430</v>
      </c>
      <c r="BH101" s="82">
        <v>0</v>
      </c>
      <c r="BI101" s="82">
        <v>56.3</v>
      </c>
      <c r="BJ101" s="82">
        <v>0</v>
      </c>
      <c r="BK101" s="82">
        <v>62.8</v>
      </c>
      <c r="BL101" s="82">
        <v>0</v>
      </c>
    </row>
    <row r="102" spans="1:64" ht="15.75" thickBot="1" x14ac:dyDescent="0.3">
      <c r="A102" s="96" t="s">
        <v>130</v>
      </c>
      <c r="B102" s="97">
        <v>45</v>
      </c>
      <c r="C102" s="97">
        <v>64.099999999999994</v>
      </c>
      <c r="D102" s="97">
        <v>58.5</v>
      </c>
      <c r="E102" s="97">
        <v>60</v>
      </c>
      <c r="F102" s="97">
        <v>56</v>
      </c>
      <c r="G102" s="97">
        <v>55.7</v>
      </c>
      <c r="H102" s="97">
        <v>56.7</v>
      </c>
      <c r="I102" s="97">
        <v>44.2</v>
      </c>
      <c r="J102" s="97">
        <v>54</v>
      </c>
      <c r="K102" s="97">
        <v>50</v>
      </c>
      <c r="L102" s="97">
        <v>48.7</v>
      </c>
      <c r="M102" s="97">
        <v>48.7</v>
      </c>
      <c r="N102" s="97">
        <v>48.7</v>
      </c>
      <c r="O102" s="97">
        <v>65</v>
      </c>
      <c r="P102" s="97">
        <v>71</v>
      </c>
      <c r="Q102" s="97">
        <v>71</v>
      </c>
      <c r="R102" s="97">
        <v>71</v>
      </c>
      <c r="S102" s="97">
        <v>55</v>
      </c>
      <c r="T102" s="97">
        <v>55</v>
      </c>
      <c r="U102" s="97">
        <v>52.2</v>
      </c>
      <c r="V102" s="97">
        <v>47</v>
      </c>
      <c r="W102" s="97">
        <v>47</v>
      </c>
      <c r="X102" s="43" t="s">
        <v>435</v>
      </c>
      <c r="Y102" s="43" t="s">
        <v>435</v>
      </c>
      <c r="Z102" s="43" t="s">
        <v>435</v>
      </c>
      <c r="AA102" s="97">
        <v>52</v>
      </c>
      <c r="AB102" s="97">
        <v>60</v>
      </c>
      <c r="AC102" s="97">
        <v>58.6</v>
      </c>
      <c r="AD102" s="97">
        <v>60.4</v>
      </c>
      <c r="AE102" s="97">
        <v>60.4</v>
      </c>
      <c r="AF102" s="97">
        <v>60.4</v>
      </c>
      <c r="AG102" s="89"/>
      <c r="AH102" s="46">
        <f t="shared" si="27"/>
        <v>71</v>
      </c>
      <c r="AI102" s="47">
        <f t="shared" si="28"/>
        <v>44.2</v>
      </c>
      <c r="AK102" s="94"/>
      <c r="AL102" s="44"/>
      <c r="AM102" s="44"/>
      <c r="AN102" s="98"/>
      <c r="AY102" s="82"/>
      <c r="BF102" s="82"/>
      <c r="BG102" s="82">
        <v>-420</v>
      </c>
      <c r="BH102" s="82">
        <v>0</v>
      </c>
      <c r="BI102" s="82">
        <v>60.5</v>
      </c>
      <c r="BJ102" s="82">
        <v>0</v>
      </c>
      <c r="BK102" s="82">
        <v>60.3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43" t="s">
        <v>434</v>
      </c>
      <c r="Y103" s="43" t="s">
        <v>434</v>
      </c>
      <c r="Z103" s="43" t="s">
        <v>434</v>
      </c>
      <c r="AA103" s="97"/>
      <c r="AB103" s="97"/>
      <c r="AC103" s="97"/>
      <c r="AD103" s="97"/>
      <c r="AE103" s="97"/>
      <c r="AF103" s="97"/>
      <c r="AG103" s="89"/>
      <c r="AH103" s="46">
        <f t="shared" si="27"/>
        <v>0</v>
      </c>
      <c r="AI103" s="47">
        <f t="shared" si="28"/>
        <v>0</v>
      </c>
      <c r="AK103" s="94"/>
      <c r="AL103" s="97"/>
      <c r="AM103" s="99"/>
      <c r="AN103" s="262"/>
      <c r="AY103" s="82"/>
      <c r="BF103" s="82"/>
      <c r="BG103" s="82">
        <v>-420</v>
      </c>
      <c r="BH103" s="82">
        <v>0</v>
      </c>
      <c r="BI103" s="82">
        <v>60.5</v>
      </c>
      <c r="BJ103" s="82">
        <v>0</v>
      </c>
      <c r="BK103" s="82">
        <v>60.3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43" t="s">
        <v>414</v>
      </c>
      <c r="Y104" s="43" t="s">
        <v>414</v>
      </c>
      <c r="Z104" s="43" t="s">
        <v>414</v>
      </c>
      <c r="AA104" s="97"/>
      <c r="AB104" s="97"/>
      <c r="AC104" s="97"/>
      <c r="AD104" s="97"/>
      <c r="AE104" s="97"/>
      <c r="AF104" s="97"/>
      <c r="AG104" s="89"/>
      <c r="AH104" s="46">
        <f t="shared" si="27"/>
        <v>0</v>
      </c>
      <c r="AI104" s="47">
        <f t="shared" si="28"/>
        <v>0</v>
      </c>
      <c r="AK104" s="94"/>
      <c r="AL104" s="97"/>
      <c r="AM104" s="97"/>
      <c r="AN104" s="263"/>
      <c r="BF104" s="82"/>
      <c r="BG104" s="82">
        <v>-309</v>
      </c>
      <c r="BH104" s="82">
        <v>0</v>
      </c>
      <c r="BI104" s="82">
        <v>63.8</v>
      </c>
      <c r="BJ104" s="82">
        <v>0</v>
      </c>
      <c r="BK104" s="82">
        <v>59.2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43" t="s">
        <v>435</v>
      </c>
      <c r="Y105" s="43" t="s">
        <v>435</v>
      </c>
      <c r="Z105" s="43" t="s">
        <v>435</v>
      </c>
      <c r="AA105" s="97"/>
      <c r="AB105" s="97"/>
      <c r="AC105" s="97"/>
      <c r="AD105" s="97"/>
      <c r="AE105" s="97"/>
      <c r="AF105" s="97"/>
      <c r="AG105" s="89"/>
      <c r="AH105" s="46">
        <f t="shared" si="27"/>
        <v>0</v>
      </c>
      <c r="AI105" s="47">
        <f t="shared" si="28"/>
        <v>0</v>
      </c>
      <c r="AK105" s="100"/>
      <c r="AL105" s="101"/>
      <c r="AM105" s="101"/>
      <c r="AN105" s="102"/>
      <c r="BF105" s="82"/>
      <c r="BG105" s="82">
        <v>-231</v>
      </c>
      <c r="BH105" s="82">
        <v>0</v>
      </c>
      <c r="BI105" s="82">
        <v>65</v>
      </c>
      <c r="BJ105" s="82">
        <v>0</v>
      </c>
      <c r="BK105" s="82">
        <v>63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43" t="s">
        <v>434</v>
      </c>
      <c r="Y106" s="43" t="s">
        <v>434</v>
      </c>
      <c r="Z106" s="43" t="s">
        <v>434</v>
      </c>
      <c r="AA106" s="97"/>
      <c r="AB106" s="97"/>
      <c r="AC106" s="97"/>
      <c r="AD106" s="97"/>
      <c r="AE106" s="97"/>
      <c r="AF106" s="97"/>
      <c r="AG106" s="103"/>
      <c r="AH106" s="46">
        <f t="shared" si="27"/>
        <v>0</v>
      </c>
      <c r="AI106" s="47">
        <f t="shared" si="28"/>
        <v>0</v>
      </c>
      <c r="BF106" s="82"/>
      <c r="BG106" s="82">
        <v>-371</v>
      </c>
      <c r="BH106" s="82">
        <v>0</v>
      </c>
      <c r="BI106" s="82">
        <v>63</v>
      </c>
      <c r="BJ106" s="82">
        <v>0</v>
      </c>
      <c r="BK106" s="82">
        <v>63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43" t="s">
        <v>434</v>
      </c>
      <c r="Y107" s="43" t="s">
        <v>434</v>
      </c>
      <c r="Z107" s="43" t="s">
        <v>434</v>
      </c>
      <c r="AA107" s="97"/>
      <c r="AB107" s="97"/>
      <c r="AC107" s="97"/>
      <c r="AD107" s="97"/>
      <c r="AE107" s="97"/>
      <c r="AF107" s="97"/>
      <c r="AG107" s="103"/>
      <c r="AH107" s="46">
        <f t="shared" si="27"/>
        <v>0</v>
      </c>
      <c r="AI107" s="47">
        <f t="shared" si="28"/>
        <v>0</v>
      </c>
      <c r="BF107" s="82"/>
      <c r="BG107" s="82">
        <v>-371</v>
      </c>
      <c r="BH107" s="82">
        <v>0</v>
      </c>
      <c r="BI107" s="82">
        <v>63</v>
      </c>
      <c r="BJ107" s="82">
        <v>0</v>
      </c>
      <c r="BK107" s="82">
        <v>63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D108" si="54">SUMIF(B97:B107,"&gt;0")</f>
        <v>140</v>
      </c>
      <c r="C108" s="70">
        <f t="shared" si="54"/>
        <v>156.29999999999998</v>
      </c>
      <c r="D108" s="70">
        <f t="shared" si="54"/>
        <v>149.10000000000002</v>
      </c>
      <c r="E108" s="70">
        <f t="shared" si="54"/>
        <v>148.4</v>
      </c>
      <c r="F108" s="70">
        <f t="shared" si="54"/>
        <v>136</v>
      </c>
      <c r="G108" s="70">
        <f t="shared" si="54"/>
        <v>176.8</v>
      </c>
      <c r="H108" s="70">
        <f t="shared" si="54"/>
        <v>174.7</v>
      </c>
      <c r="I108" s="70">
        <f t="shared" si="54"/>
        <v>153.5</v>
      </c>
      <c r="J108" s="70">
        <f t="shared" si="54"/>
        <v>171.4</v>
      </c>
      <c r="K108" s="70">
        <f t="shared" si="54"/>
        <v>169.1</v>
      </c>
      <c r="L108" s="70">
        <f t="shared" si="54"/>
        <v>169.5</v>
      </c>
      <c r="M108" s="70">
        <f t="shared" ref="M108:O108" si="55">SUMIF(M97:M107,"&gt;0")</f>
        <v>169.5</v>
      </c>
      <c r="N108" s="70">
        <f t="shared" si="55"/>
        <v>169.5</v>
      </c>
      <c r="O108" s="70">
        <f t="shared" si="55"/>
        <v>188</v>
      </c>
      <c r="P108" s="70">
        <f t="shared" ref="P108:Q108" si="56">SUMIF(P97:P107,"&gt;0")</f>
        <v>199</v>
      </c>
      <c r="Q108" s="70">
        <f t="shared" si="56"/>
        <v>197</v>
      </c>
      <c r="R108" s="70">
        <f t="shared" ref="R108" si="57">SUMIF(R97:R107,"&gt;0")</f>
        <v>197</v>
      </c>
      <c r="S108" s="70">
        <f t="shared" si="54"/>
        <v>136.80000000000001</v>
      </c>
      <c r="T108" s="70">
        <f t="shared" si="54"/>
        <v>136.80000000000001</v>
      </c>
      <c r="U108" s="70">
        <f t="shared" si="54"/>
        <v>196.2</v>
      </c>
      <c r="V108" s="70">
        <f t="shared" si="54"/>
        <v>200.5</v>
      </c>
      <c r="W108" s="70">
        <f t="shared" si="54"/>
        <v>200.5</v>
      </c>
      <c r="X108" s="43" t="s">
        <v>414</v>
      </c>
      <c r="Y108" s="43" t="s">
        <v>414</v>
      </c>
      <c r="Z108" s="43" t="s">
        <v>414</v>
      </c>
      <c r="AA108" s="70">
        <f t="shared" si="54"/>
        <v>99</v>
      </c>
      <c r="AB108" s="70">
        <f t="shared" si="54"/>
        <v>111.6</v>
      </c>
      <c r="AC108" s="70">
        <f t="shared" si="54"/>
        <v>129.19999999999999</v>
      </c>
      <c r="AD108" s="70">
        <f t="shared" si="54"/>
        <v>134.30000000000001</v>
      </c>
      <c r="AE108" s="70">
        <f t="shared" ref="AE108:AF108" si="58">SUMIF(AE97:AE107,"&gt;0")</f>
        <v>134.30000000000001</v>
      </c>
      <c r="AF108" s="70">
        <f t="shared" si="58"/>
        <v>134.30000000000001</v>
      </c>
      <c r="AG108" s="104">
        <f>SUM(AG97:AG107)</f>
        <v>0</v>
      </c>
      <c r="AH108" s="46">
        <f t="shared" si="27"/>
        <v>200.5</v>
      </c>
      <c r="AI108" s="47">
        <f t="shared" si="28"/>
        <v>99</v>
      </c>
      <c r="AJ108" s="105">
        <f t="array" ref="AJ108">MIN(IF(B108:AF108&lt;&gt;0,B108:AF108))</f>
        <v>99</v>
      </c>
      <c r="BF108" s="82"/>
      <c r="BG108" s="82">
        <v>-327</v>
      </c>
      <c r="BH108" s="82">
        <v>0</v>
      </c>
      <c r="BI108" s="82">
        <v>0</v>
      </c>
      <c r="BJ108" s="82">
        <v>16</v>
      </c>
      <c r="BK108" s="82">
        <v>65.8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43" t="s">
        <v>435</v>
      </c>
      <c r="Y109" s="43" t="s">
        <v>435</v>
      </c>
      <c r="Z109" s="43" t="s">
        <v>435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7"/>
        <v>0</v>
      </c>
      <c r="AI109" s="47">
        <f t="shared" si="28"/>
        <v>0</v>
      </c>
      <c r="BF109" s="82"/>
      <c r="BG109" s="82">
        <v>-327</v>
      </c>
      <c r="BH109" s="82">
        <v>0</v>
      </c>
      <c r="BI109" s="82">
        <v>0</v>
      </c>
      <c r="BJ109" s="82">
        <v>16</v>
      </c>
      <c r="BK109" s="82">
        <v>65.8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43" t="s">
        <v>434</v>
      </c>
      <c r="Y110" s="43" t="s">
        <v>434</v>
      </c>
      <c r="Z110" s="43" t="s">
        <v>434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7"/>
        <v>0</v>
      </c>
      <c r="AI110" s="47">
        <f t="shared" si="28"/>
        <v>0</v>
      </c>
      <c r="BF110" s="82"/>
      <c r="BG110" s="82">
        <v>-330</v>
      </c>
      <c r="BH110" s="82">
        <v>0</v>
      </c>
      <c r="BI110" s="82">
        <v>62.4</v>
      </c>
      <c r="BJ110" s="82">
        <v>18.600000000000001</v>
      </c>
      <c r="BK110" s="82">
        <v>63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43" t="s">
        <v>414</v>
      </c>
      <c r="Y111" s="43" t="s">
        <v>414</v>
      </c>
      <c r="Z111" s="43" t="s">
        <v>414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7"/>
        <v>0</v>
      </c>
      <c r="AI111" s="47">
        <f t="shared" si="28"/>
        <v>0</v>
      </c>
      <c r="BF111" s="82"/>
      <c r="BG111" s="82">
        <v>-415</v>
      </c>
      <c r="BH111" s="82">
        <v>0</v>
      </c>
      <c r="BI111" s="82">
        <v>63.7</v>
      </c>
      <c r="BJ111" s="82">
        <v>21.7</v>
      </c>
      <c r="BK111" s="82">
        <v>68.099999999999994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43" t="s">
        <v>435</v>
      </c>
      <c r="Y112" s="43" t="s">
        <v>435</v>
      </c>
      <c r="Z112" s="43" t="s">
        <v>435</v>
      </c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7"/>
        <v>0</v>
      </c>
      <c r="AI112" s="47">
        <f t="shared" si="28"/>
        <v>0</v>
      </c>
      <c r="BF112" s="81"/>
      <c r="BG112" s="82" t="str">
        <v>p</v>
      </c>
      <c r="BH112" s="82" t="str">
        <v>s</v>
      </c>
      <c r="BI112" s="82" t="str">
        <v>c</v>
      </c>
      <c r="BJ112" s="82" t="str">
        <v>p</v>
      </c>
      <c r="BK112" s="82" t="str">
        <v>s</v>
      </c>
      <c r="BL112" s="82" t="str">
        <v>p</v>
      </c>
    </row>
    <row r="113" spans="1:64" ht="15.75" thickBot="1" x14ac:dyDescent="0.3">
      <c r="A113" s="87" t="s">
        <v>141</v>
      </c>
      <c r="B113" s="108">
        <f t="shared" ref="B113" si="59">B71+B78+B96+B92+B108+B112</f>
        <v>2218.1</v>
      </c>
      <c r="C113" s="108">
        <f t="shared" ref="C113:AG113" si="60">C71+C78+C96+C92+C108+C112</f>
        <v>2234.4</v>
      </c>
      <c r="D113" s="108">
        <f t="shared" si="60"/>
        <v>2184.6999999999998</v>
      </c>
      <c r="E113" s="108">
        <f t="shared" si="60"/>
        <v>2184</v>
      </c>
      <c r="F113" s="108">
        <f t="shared" si="60"/>
        <v>2071.6</v>
      </c>
      <c r="G113" s="108">
        <f t="shared" si="60"/>
        <v>2103.6</v>
      </c>
      <c r="H113" s="108">
        <f t="shared" si="60"/>
        <v>2107.8999999999996</v>
      </c>
      <c r="I113" s="108">
        <f t="shared" si="60"/>
        <v>2090.1999999999998</v>
      </c>
      <c r="J113" s="108">
        <f t="shared" si="60"/>
        <v>2138.1</v>
      </c>
      <c r="K113" s="108">
        <f t="shared" si="60"/>
        <v>2160</v>
      </c>
      <c r="L113" s="108">
        <f t="shared" si="60"/>
        <v>2162.3999999999996</v>
      </c>
      <c r="M113" s="108">
        <f t="shared" ref="M113:O113" si="61">M71+M78+M96+M92+M108+M112</f>
        <v>2214.3999999999996</v>
      </c>
      <c r="N113" s="108">
        <f t="shared" si="61"/>
        <v>2214.3999999999996</v>
      </c>
      <c r="O113" s="108">
        <f t="shared" si="61"/>
        <v>2140.8999999999996</v>
      </c>
      <c r="P113" s="108">
        <f t="shared" ref="P113:Q113" si="62">P71+P78+P96+P92+P108+P112</f>
        <v>2092.2999999999997</v>
      </c>
      <c r="Q113" s="108">
        <f t="shared" si="62"/>
        <v>2206.3999999999996</v>
      </c>
      <c r="R113" s="108">
        <f t="shared" ref="R113" si="63">R71+R78+R96+R92+R108+R112</f>
        <v>2206.3999999999996</v>
      </c>
      <c r="S113" s="108">
        <f t="shared" si="60"/>
        <v>2146.1999999999998</v>
      </c>
      <c r="T113" s="108">
        <f t="shared" si="60"/>
        <v>2086.6999999999998</v>
      </c>
      <c r="U113" s="108">
        <f t="shared" si="60"/>
        <v>2169.6</v>
      </c>
      <c r="V113" s="108">
        <f t="shared" si="60"/>
        <v>2065.1</v>
      </c>
      <c r="W113" s="108">
        <f t="shared" si="60"/>
        <v>2065.1</v>
      </c>
      <c r="X113" s="43" t="s">
        <v>434</v>
      </c>
      <c r="Y113" s="43" t="s">
        <v>434</v>
      </c>
      <c r="Z113" s="43" t="s">
        <v>434</v>
      </c>
      <c r="AA113" s="108">
        <f t="shared" si="60"/>
        <v>1947.1</v>
      </c>
      <c r="AB113" s="108">
        <f t="shared" si="60"/>
        <v>1959.6999999999998</v>
      </c>
      <c r="AC113" s="108">
        <f t="shared" si="60"/>
        <v>1977.3</v>
      </c>
      <c r="AD113" s="108">
        <f t="shared" si="60"/>
        <v>1888.8</v>
      </c>
      <c r="AE113" s="108">
        <f t="shared" ref="AE113:AF113" si="64">AE71+AE78+AE96+AE92+AE108+AE112</f>
        <v>1888.8</v>
      </c>
      <c r="AF113" s="108">
        <f t="shared" si="64"/>
        <v>1888.8</v>
      </c>
      <c r="AG113" s="80">
        <f t="shared" si="60"/>
        <v>3169.915</v>
      </c>
      <c r="AH113" s="46">
        <f t="shared" si="27"/>
        <v>2234.4</v>
      </c>
      <c r="AI113" s="47">
        <f t="shared" si="28"/>
        <v>1888.8</v>
      </c>
      <c r="BF113" s="81"/>
      <c r="BG113" s="82" t="str">
        <v>p</v>
      </c>
      <c r="BH113" s="82" t="str">
        <v>s</v>
      </c>
      <c r="BI113" s="82" t="str">
        <v>c</v>
      </c>
      <c r="BJ113" s="82" t="str">
        <v>p</v>
      </c>
      <c r="BK113" s="82" t="str">
        <v>s</v>
      </c>
      <c r="BL113" s="82" t="str">
        <v>p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43" t="s">
        <v>414</v>
      </c>
      <c r="Y114" s="43" t="s">
        <v>414</v>
      </c>
      <c r="Z114" s="43" t="s">
        <v>414</v>
      </c>
      <c r="AA114" s="110"/>
      <c r="AB114" s="110"/>
      <c r="AC114" s="110"/>
      <c r="AD114" s="110"/>
      <c r="AE114" s="110"/>
      <c r="AF114" s="110"/>
      <c r="AG114" s="104"/>
      <c r="AH114" s="46">
        <f t="shared" si="27"/>
        <v>0</v>
      </c>
      <c r="AI114" s="47">
        <f t="shared" si="28"/>
        <v>0</v>
      </c>
      <c r="BF114" s="81"/>
      <c r="BG114" s="82">
        <v>-475</v>
      </c>
      <c r="BH114" s="82">
        <v>0</v>
      </c>
      <c r="BI114" s="82">
        <v>33.6</v>
      </c>
      <c r="BJ114" s="82">
        <v>18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65">B113+B114</f>
        <v>2218.1</v>
      </c>
      <c r="C115" s="108">
        <f t="shared" ref="C115:AD115" si="66">C113+C114</f>
        <v>2234.4</v>
      </c>
      <c r="D115" s="108">
        <f t="shared" si="66"/>
        <v>2184.6999999999998</v>
      </c>
      <c r="E115" s="108">
        <f t="shared" si="66"/>
        <v>2184</v>
      </c>
      <c r="F115" s="108">
        <f t="shared" si="66"/>
        <v>2071.6</v>
      </c>
      <c r="G115" s="108">
        <f t="shared" si="66"/>
        <v>2103.6</v>
      </c>
      <c r="H115" s="108">
        <f t="shared" si="66"/>
        <v>2107.8999999999996</v>
      </c>
      <c r="I115" s="108">
        <f t="shared" si="66"/>
        <v>2090.1999999999998</v>
      </c>
      <c r="J115" s="108">
        <f t="shared" si="66"/>
        <v>2138.1</v>
      </c>
      <c r="K115" s="108">
        <f t="shared" si="66"/>
        <v>2160</v>
      </c>
      <c r="L115" s="108">
        <f t="shared" si="66"/>
        <v>2162.3999999999996</v>
      </c>
      <c r="M115" s="108">
        <f t="shared" ref="M115:O115" si="67">M113+M114</f>
        <v>2214.3999999999996</v>
      </c>
      <c r="N115" s="108">
        <f t="shared" si="67"/>
        <v>2214.3999999999996</v>
      </c>
      <c r="O115" s="108">
        <f t="shared" si="67"/>
        <v>2140.8999999999996</v>
      </c>
      <c r="P115" s="108">
        <f t="shared" ref="P115:Q115" si="68">P113+P114</f>
        <v>2092.2999999999997</v>
      </c>
      <c r="Q115" s="108">
        <f t="shared" si="68"/>
        <v>2206.3999999999996</v>
      </c>
      <c r="R115" s="108">
        <f t="shared" ref="R115" si="69">R113+R114</f>
        <v>2206.3999999999996</v>
      </c>
      <c r="S115" s="108">
        <f t="shared" si="66"/>
        <v>2146.1999999999998</v>
      </c>
      <c r="T115" s="108">
        <f t="shared" si="66"/>
        <v>2086.6999999999998</v>
      </c>
      <c r="U115" s="108">
        <f t="shared" si="66"/>
        <v>2169.6</v>
      </c>
      <c r="V115" s="108">
        <f t="shared" si="66"/>
        <v>2065.1</v>
      </c>
      <c r="W115" s="108">
        <f t="shared" si="66"/>
        <v>2065.1</v>
      </c>
      <c r="X115" s="43" t="s">
        <v>435</v>
      </c>
      <c r="Y115" s="43" t="s">
        <v>435</v>
      </c>
      <c r="Z115" s="43" t="s">
        <v>435</v>
      </c>
      <c r="AA115" s="108">
        <f t="shared" si="66"/>
        <v>1947.1</v>
      </c>
      <c r="AB115" s="108">
        <f t="shared" si="66"/>
        <v>1959.6999999999998</v>
      </c>
      <c r="AC115" s="108">
        <f t="shared" si="66"/>
        <v>1977.3</v>
      </c>
      <c r="AD115" s="108">
        <f t="shared" si="66"/>
        <v>1888.8</v>
      </c>
      <c r="AE115" s="108">
        <f t="shared" ref="AE115:AF115" si="70">AE113+AE114</f>
        <v>1888.8</v>
      </c>
      <c r="AF115" s="108">
        <f t="shared" si="70"/>
        <v>1888.8</v>
      </c>
      <c r="AG115" s="104">
        <f>AG112+AG108+AG96+AG92+AG71+AG114</f>
        <v>2463.5149999999999</v>
      </c>
      <c r="AH115" s="46">
        <f t="shared" si="27"/>
        <v>2234.4</v>
      </c>
      <c r="AI115" s="47">
        <f t="shared" si="28"/>
        <v>1888.8</v>
      </c>
      <c r="BF115" s="81"/>
      <c r="BG115" s="82">
        <v>-447.96</v>
      </c>
      <c r="BH115" s="82">
        <v>0</v>
      </c>
      <c r="BI115" s="82">
        <v>51.8</v>
      </c>
      <c r="BJ115" s="82">
        <v>22.1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71">B115-(B123)</f>
        <v>1772.1</v>
      </c>
      <c r="C116" s="108">
        <f t="shared" ref="C116:AD116" si="72">C115-(C123)</f>
        <v>1703.4</v>
      </c>
      <c r="D116" s="108">
        <f t="shared" si="72"/>
        <v>1658.6999999999998</v>
      </c>
      <c r="E116" s="108">
        <f t="shared" si="72"/>
        <v>1639</v>
      </c>
      <c r="F116" s="108">
        <f t="shared" si="72"/>
        <v>1551.6</v>
      </c>
      <c r="G116" s="108">
        <f t="shared" si="72"/>
        <v>1583.6</v>
      </c>
      <c r="H116" s="108">
        <f t="shared" si="72"/>
        <v>1607.8999999999996</v>
      </c>
      <c r="I116" s="108">
        <f t="shared" si="72"/>
        <v>1584.1999999999998</v>
      </c>
      <c r="J116" s="108">
        <f t="shared" si="72"/>
        <v>1678.1</v>
      </c>
      <c r="K116" s="108">
        <f t="shared" si="72"/>
        <v>1730</v>
      </c>
      <c r="L116" s="108">
        <f t="shared" si="72"/>
        <v>1742.3999999999996</v>
      </c>
      <c r="M116" s="108">
        <f t="shared" ref="M116:O116" si="73">M115-(M123)</f>
        <v>1794.3999999999996</v>
      </c>
      <c r="N116" s="108">
        <f t="shared" si="73"/>
        <v>1794.3999999999996</v>
      </c>
      <c r="O116" s="108">
        <f t="shared" si="73"/>
        <v>1831.8999999999996</v>
      </c>
      <c r="P116" s="108">
        <f t="shared" ref="P116:Q116" si="74">P115-(P123)</f>
        <v>1861.2999999999997</v>
      </c>
      <c r="Q116" s="108">
        <f t="shared" si="74"/>
        <v>1835.3999999999996</v>
      </c>
      <c r="R116" s="108">
        <f t="shared" ref="R116" si="75">R115-(R123)</f>
        <v>1835.3999999999996</v>
      </c>
      <c r="S116" s="108">
        <f t="shared" si="72"/>
        <v>1819.1999999999998</v>
      </c>
      <c r="T116" s="108">
        <f t="shared" si="72"/>
        <v>1759.6999999999998</v>
      </c>
      <c r="U116" s="108">
        <f t="shared" si="72"/>
        <v>1839.6</v>
      </c>
      <c r="V116" s="108">
        <f t="shared" si="72"/>
        <v>1650.1</v>
      </c>
      <c r="W116" s="108">
        <f t="shared" si="72"/>
        <v>1650.1</v>
      </c>
      <c r="X116" s="43" t="s">
        <v>434</v>
      </c>
      <c r="Y116" s="43" t="s">
        <v>434</v>
      </c>
      <c r="Z116" s="43" t="s">
        <v>434</v>
      </c>
      <c r="AA116" s="108">
        <f t="shared" si="72"/>
        <v>1656.1</v>
      </c>
      <c r="AB116" s="108">
        <f t="shared" si="72"/>
        <v>1484.6999999999998</v>
      </c>
      <c r="AC116" s="108">
        <f t="shared" si="72"/>
        <v>1565.3</v>
      </c>
      <c r="AD116" s="108">
        <f t="shared" si="72"/>
        <v>1440.84</v>
      </c>
      <c r="AE116" s="108">
        <f t="shared" ref="AE116:AF116" si="76">AE115-(AE123)</f>
        <v>1440.84</v>
      </c>
      <c r="AF116" s="108">
        <f t="shared" si="76"/>
        <v>1440.84</v>
      </c>
      <c r="AG116" s="104"/>
      <c r="AH116" s="46">
        <f t="shared" si="27"/>
        <v>1861.2999999999997</v>
      </c>
      <c r="AI116" s="47">
        <f t="shared" si="28"/>
        <v>1440.84</v>
      </c>
      <c r="BF116" s="81"/>
      <c r="BG116" s="82">
        <v>-447.96</v>
      </c>
      <c r="BH116" s="82">
        <v>0</v>
      </c>
      <c r="BI116" s="82">
        <v>51.8</v>
      </c>
      <c r="BJ116" s="82">
        <v>22.1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77">IF(B97&lt;0,B97*-1,0)</f>
        <v>446</v>
      </c>
      <c r="C117" s="93">
        <f t="shared" ref="C117:AD122" si="78">IF(C97&lt;0,C97*-1,0)</f>
        <v>531</v>
      </c>
      <c r="D117" s="93">
        <f t="shared" si="78"/>
        <v>526</v>
      </c>
      <c r="E117" s="93">
        <f t="shared" si="78"/>
        <v>545</v>
      </c>
      <c r="F117" s="93">
        <f t="shared" si="78"/>
        <v>520</v>
      </c>
      <c r="G117" s="93">
        <f t="shared" si="78"/>
        <v>520</v>
      </c>
      <c r="H117" s="93">
        <f t="shared" si="78"/>
        <v>500</v>
      </c>
      <c r="I117" s="93">
        <f t="shared" si="78"/>
        <v>506</v>
      </c>
      <c r="J117" s="93">
        <f t="shared" si="78"/>
        <v>460</v>
      </c>
      <c r="K117" s="93">
        <f t="shared" si="78"/>
        <v>430</v>
      </c>
      <c r="L117" s="93">
        <f t="shared" si="78"/>
        <v>420</v>
      </c>
      <c r="M117" s="93">
        <f t="shared" ref="M117:O117" si="79">IF(M97&lt;0,M97*-1,0)</f>
        <v>420</v>
      </c>
      <c r="N117" s="93">
        <f t="shared" si="79"/>
        <v>420</v>
      </c>
      <c r="O117" s="93">
        <f t="shared" si="79"/>
        <v>309</v>
      </c>
      <c r="P117" s="93">
        <f t="shared" ref="P117:Q117" si="80">IF(P97&lt;0,P97*-1,0)</f>
        <v>231</v>
      </c>
      <c r="Q117" s="93">
        <f t="shared" si="80"/>
        <v>371</v>
      </c>
      <c r="R117" s="93">
        <f t="shared" ref="R117" si="81">IF(R97&lt;0,R97*-1,0)</f>
        <v>371</v>
      </c>
      <c r="S117" s="93">
        <f t="shared" si="78"/>
        <v>327</v>
      </c>
      <c r="T117" s="93">
        <f t="shared" si="78"/>
        <v>327</v>
      </c>
      <c r="U117" s="93">
        <f t="shared" si="78"/>
        <v>330</v>
      </c>
      <c r="V117" s="93">
        <f t="shared" si="78"/>
        <v>415</v>
      </c>
      <c r="W117" s="93">
        <f t="shared" si="78"/>
        <v>415</v>
      </c>
      <c r="X117" s="43" t="s">
        <v>414</v>
      </c>
      <c r="Y117" s="43" t="s">
        <v>414</v>
      </c>
      <c r="Z117" s="43" t="s">
        <v>414</v>
      </c>
      <c r="AA117" s="93">
        <f t="shared" si="78"/>
        <v>291</v>
      </c>
      <c r="AB117" s="93">
        <f t="shared" si="78"/>
        <v>475</v>
      </c>
      <c r="AC117" s="93">
        <f t="shared" si="78"/>
        <v>412</v>
      </c>
      <c r="AD117" s="93">
        <f t="shared" si="78"/>
        <v>447.96</v>
      </c>
      <c r="AE117" s="93">
        <f t="shared" ref="AE117:AF117" si="82">IF(AE97&lt;0,AE97*-1,0)</f>
        <v>447.96</v>
      </c>
      <c r="AF117" s="93">
        <f t="shared" si="82"/>
        <v>447.96</v>
      </c>
      <c r="AG117" s="61"/>
      <c r="AH117" s="46">
        <f t="shared" si="27"/>
        <v>545</v>
      </c>
      <c r="AI117" s="47">
        <f t="shared" si="28"/>
        <v>231</v>
      </c>
      <c r="BG117" s="82">
        <v>-447.96</v>
      </c>
      <c r="BH117" s="82">
        <v>0</v>
      </c>
      <c r="BI117" s="82">
        <v>51.8</v>
      </c>
      <c r="BJ117" s="82">
        <v>22.1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77"/>
        <v>0</v>
      </c>
      <c r="C118" s="93">
        <f t="shared" si="78"/>
        <v>0</v>
      </c>
      <c r="D118" s="93">
        <f t="shared" si="78"/>
        <v>0</v>
      </c>
      <c r="E118" s="93">
        <f t="shared" si="78"/>
        <v>0</v>
      </c>
      <c r="F118" s="93">
        <f t="shared" si="78"/>
        <v>0</v>
      </c>
      <c r="G118" s="93">
        <f t="shared" si="78"/>
        <v>0</v>
      </c>
      <c r="H118" s="93">
        <f t="shared" si="78"/>
        <v>0</v>
      </c>
      <c r="I118" s="93">
        <f t="shared" si="78"/>
        <v>0</v>
      </c>
      <c r="J118" s="93">
        <f t="shared" si="78"/>
        <v>0</v>
      </c>
      <c r="K118" s="93">
        <f t="shared" si="78"/>
        <v>0</v>
      </c>
      <c r="L118" s="93">
        <f t="shared" si="78"/>
        <v>0</v>
      </c>
      <c r="M118" s="93">
        <f t="shared" ref="M118:O118" si="83">IF(M98&lt;0,M98*-1,0)</f>
        <v>0</v>
      </c>
      <c r="N118" s="93">
        <f t="shared" si="83"/>
        <v>0</v>
      </c>
      <c r="O118" s="93">
        <f t="shared" si="83"/>
        <v>0</v>
      </c>
      <c r="P118" s="93">
        <f t="shared" ref="P118:Q118" si="84">IF(P98&lt;0,P98*-1,0)</f>
        <v>0</v>
      </c>
      <c r="Q118" s="93">
        <f t="shared" si="84"/>
        <v>0</v>
      </c>
      <c r="R118" s="93">
        <f t="shared" ref="R118" si="85">IF(R98&lt;0,R98*-1,0)</f>
        <v>0</v>
      </c>
      <c r="S118" s="93">
        <f t="shared" si="78"/>
        <v>0</v>
      </c>
      <c r="T118" s="93">
        <f t="shared" si="78"/>
        <v>0</v>
      </c>
      <c r="U118" s="93">
        <f t="shared" si="78"/>
        <v>0</v>
      </c>
      <c r="V118" s="93">
        <f t="shared" si="78"/>
        <v>0</v>
      </c>
      <c r="W118" s="93">
        <f t="shared" si="78"/>
        <v>0</v>
      </c>
      <c r="X118" s="43" t="s">
        <v>435</v>
      </c>
      <c r="Y118" s="43" t="s">
        <v>435</v>
      </c>
      <c r="Z118" s="43" t="s">
        <v>435</v>
      </c>
      <c r="AA118" s="93">
        <f t="shared" si="78"/>
        <v>0</v>
      </c>
      <c r="AB118" s="93">
        <f t="shared" si="78"/>
        <v>0</v>
      </c>
      <c r="AC118" s="93">
        <f t="shared" si="78"/>
        <v>0</v>
      </c>
      <c r="AD118" s="93">
        <f t="shared" si="78"/>
        <v>0</v>
      </c>
      <c r="AE118" s="93">
        <f t="shared" ref="AE118:AF118" si="86">IF(AE98&lt;0,AE98*-1,0)</f>
        <v>0</v>
      </c>
      <c r="AF118" s="93">
        <f t="shared" si="86"/>
        <v>0</v>
      </c>
      <c r="AG118" s="64"/>
      <c r="AH118" s="46">
        <f t="shared" si="27"/>
        <v>0</v>
      </c>
      <c r="AI118" s="47">
        <f t="shared" si="28"/>
        <v>0</v>
      </c>
      <c r="AK118" s="49"/>
      <c r="BG118" s="82">
        <v>-446</v>
      </c>
      <c r="BH118" s="82">
        <v>0</v>
      </c>
      <c r="BI118" s="82">
        <v>75</v>
      </c>
      <c r="BJ118" s="82">
        <v>20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77"/>
        <v>0</v>
      </c>
      <c r="C119" s="93">
        <f t="shared" si="78"/>
        <v>0</v>
      </c>
      <c r="D119" s="93">
        <f t="shared" si="78"/>
        <v>0</v>
      </c>
      <c r="E119" s="93">
        <f t="shared" si="78"/>
        <v>0</v>
      </c>
      <c r="F119" s="93">
        <f t="shared" si="78"/>
        <v>0</v>
      </c>
      <c r="G119" s="93">
        <f t="shared" si="78"/>
        <v>0</v>
      </c>
      <c r="H119" s="93">
        <f t="shared" si="78"/>
        <v>0</v>
      </c>
      <c r="I119" s="93">
        <f t="shared" si="78"/>
        <v>0</v>
      </c>
      <c r="J119" s="93">
        <f t="shared" si="78"/>
        <v>0</v>
      </c>
      <c r="K119" s="93">
        <f t="shared" si="78"/>
        <v>0</v>
      </c>
      <c r="L119" s="93">
        <f t="shared" si="78"/>
        <v>0</v>
      </c>
      <c r="M119" s="93">
        <f t="shared" ref="M119:O119" si="87">IF(M99&lt;0,M99*-1,0)</f>
        <v>0</v>
      </c>
      <c r="N119" s="93">
        <f t="shared" si="87"/>
        <v>0</v>
      </c>
      <c r="O119" s="93">
        <f t="shared" si="87"/>
        <v>0</v>
      </c>
      <c r="P119" s="93">
        <f t="shared" ref="P119:Q119" si="88">IF(P99&lt;0,P99*-1,0)</f>
        <v>0</v>
      </c>
      <c r="Q119" s="93">
        <f t="shared" si="88"/>
        <v>0</v>
      </c>
      <c r="R119" s="93">
        <f t="shared" ref="R119" si="89">IF(R99&lt;0,R99*-1,0)</f>
        <v>0</v>
      </c>
      <c r="S119" s="93">
        <f t="shared" si="78"/>
        <v>0</v>
      </c>
      <c r="T119" s="93">
        <f t="shared" si="78"/>
        <v>0</v>
      </c>
      <c r="U119" s="93">
        <f t="shared" si="78"/>
        <v>0</v>
      </c>
      <c r="V119" s="93">
        <f t="shared" si="78"/>
        <v>0</v>
      </c>
      <c r="W119" s="93">
        <f t="shared" si="78"/>
        <v>0</v>
      </c>
      <c r="X119" s="43" t="s">
        <v>434</v>
      </c>
      <c r="Y119" s="43" t="s">
        <v>434</v>
      </c>
      <c r="Z119" s="43" t="s">
        <v>434</v>
      </c>
      <c r="AA119" s="93">
        <f t="shared" si="78"/>
        <v>0</v>
      </c>
      <c r="AB119" s="93">
        <f t="shared" si="78"/>
        <v>0</v>
      </c>
      <c r="AC119" s="93">
        <f t="shared" si="78"/>
        <v>0</v>
      </c>
      <c r="AD119" s="93">
        <f t="shared" si="78"/>
        <v>0</v>
      </c>
      <c r="AE119" s="93">
        <f t="shared" ref="AE119:AF119" si="90">IF(AE99&lt;0,AE99*-1,0)</f>
        <v>0</v>
      </c>
      <c r="AF119" s="93">
        <f t="shared" si="90"/>
        <v>0</v>
      </c>
      <c r="AG119" s="111"/>
      <c r="AH119" s="46">
        <f t="shared" si="27"/>
        <v>0</v>
      </c>
      <c r="AI119" s="47">
        <f t="shared" si="28"/>
        <v>0</v>
      </c>
    </row>
    <row r="120" spans="1:64" x14ac:dyDescent="0.25">
      <c r="A120" s="96" t="s">
        <v>126</v>
      </c>
      <c r="B120" s="93">
        <f t="shared" si="77"/>
        <v>0</v>
      </c>
      <c r="C120" s="93">
        <f t="shared" si="78"/>
        <v>0</v>
      </c>
      <c r="D120" s="93">
        <f t="shared" si="78"/>
        <v>0</v>
      </c>
      <c r="E120" s="93">
        <f t="shared" si="78"/>
        <v>0</v>
      </c>
      <c r="F120" s="93">
        <f t="shared" si="78"/>
        <v>0</v>
      </c>
      <c r="G120" s="93">
        <f t="shared" si="78"/>
        <v>0</v>
      </c>
      <c r="H120" s="93">
        <f t="shared" si="78"/>
        <v>0</v>
      </c>
      <c r="I120" s="93">
        <f t="shared" si="78"/>
        <v>0</v>
      </c>
      <c r="J120" s="93">
        <f t="shared" si="78"/>
        <v>0</v>
      </c>
      <c r="K120" s="93">
        <f t="shared" si="78"/>
        <v>0</v>
      </c>
      <c r="L120" s="93">
        <f t="shared" si="78"/>
        <v>0</v>
      </c>
      <c r="M120" s="93">
        <f t="shared" ref="M120:O120" si="91">IF(M100&lt;0,M100*-1,0)</f>
        <v>0</v>
      </c>
      <c r="N120" s="93">
        <f t="shared" si="91"/>
        <v>0</v>
      </c>
      <c r="O120" s="93">
        <f t="shared" si="91"/>
        <v>0</v>
      </c>
      <c r="P120" s="93">
        <f t="shared" ref="P120:Q120" si="92">IF(P100&lt;0,P100*-1,0)</f>
        <v>0</v>
      </c>
      <c r="Q120" s="93">
        <f t="shared" si="92"/>
        <v>0</v>
      </c>
      <c r="R120" s="93">
        <f t="shared" ref="R120" si="93">IF(R100&lt;0,R100*-1,0)</f>
        <v>0</v>
      </c>
      <c r="S120" s="93">
        <f t="shared" si="78"/>
        <v>0</v>
      </c>
      <c r="T120" s="93">
        <f t="shared" si="78"/>
        <v>0</v>
      </c>
      <c r="U120" s="93">
        <f t="shared" si="78"/>
        <v>0</v>
      </c>
      <c r="V120" s="93">
        <f t="shared" si="78"/>
        <v>0</v>
      </c>
      <c r="W120" s="93">
        <f t="shared" si="78"/>
        <v>0</v>
      </c>
      <c r="X120" s="43" t="s">
        <v>414</v>
      </c>
      <c r="Y120" s="43" t="s">
        <v>414</v>
      </c>
      <c r="Z120" s="43" t="s">
        <v>414</v>
      </c>
      <c r="AA120" s="93">
        <f t="shared" si="78"/>
        <v>0</v>
      </c>
      <c r="AB120" s="93">
        <f t="shared" si="78"/>
        <v>0</v>
      </c>
      <c r="AC120" s="93">
        <f t="shared" si="78"/>
        <v>0</v>
      </c>
      <c r="AD120" s="93">
        <f t="shared" si="78"/>
        <v>0</v>
      </c>
      <c r="AE120" s="93">
        <f t="shared" ref="AE120:AF120" si="94">IF(AE100&lt;0,AE100*-1,0)</f>
        <v>0</v>
      </c>
      <c r="AF120" s="93">
        <f t="shared" si="94"/>
        <v>0</v>
      </c>
      <c r="AG120" s="111"/>
      <c r="AH120" s="46">
        <f t="shared" si="27"/>
        <v>0</v>
      </c>
      <c r="AI120" s="47">
        <f t="shared" si="28"/>
        <v>0</v>
      </c>
    </row>
    <row r="121" spans="1:64" x14ac:dyDescent="0.25">
      <c r="A121" s="96" t="s">
        <v>128</v>
      </c>
      <c r="B121" s="93">
        <f t="shared" si="77"/>
        <v>0</v>
      </c>
      <c r="C121" s="93">
        <f t="shared" si="78"/>
        <v>0</v>
      </c>
      <c r="D121" s="93">
        <f t="shared" si="78"/>
        <v>0</v>
      </c>
      <c r="E121" s="93">
        <f t="shared" si="78"/>
        <v>0</v>
      </c>
      <c r="F121" s="93">
        <f t="shared" si="78"/>
        <v>0</v>
      </c>
      <c r="G121" s="93">
        <f t="shared" si="78"/>
        <v>0</v>
      </c>
      <c r="H121" s="93">
        <f t="shared" si="78"/>
        <v>0</v>
      </c>
      <c r="I121" s="93">
        <f t="shared" si="78"/>
        <v>0</v>
      </c>
      <c r="J121" s="93">
        <f t="shared" si="78"/>
        <v>0</v>
      </c>
      <c r="K121" s="93">
        <f t="shared" si="78"/>
        <v>0</v>
      </c>
      <c r="L121" s="93">
        <f t="shared" si="78"/>
        <v>0</v>
      </c>
      <c r="M121" s="93">
        <f t="shared" ref="M121:O121" si="95">IF(M101&lt;0,M101*-1,0)</f>
        <v>0</v>
      </c>
      <c r="N121" s="93">
        <f t="shared" si="95"/>
        <v>0</v>
      </c>
      <c r="O121" s="93">
        <f t="shared" si="95"/>
        <v>0</v>
      </c>
      <c r="P121" s="93">
        <f t="shared" ref="P121:Q121" si="96">IF(P101&lt;0,P101*-1,0)</f>
        <v>0</v>
      </c>
      <c r="Q121" s="93">
        <f t="shared" si="96"/>
        <v>0</v>
      </c>
      <c r="R121" s="93">
        <f t="shared" ref="R121" si="97">IF(R101&lt;0,R101*-1,0)</f>
        <v>0</v>
      </c>
      <c r="S121" s="93">
        <f t="shared" si="78"/>
        <v>0</v>
      </c>
      <c r="T121" s="93">
        <f t="shared" si="78"/>
        <v>0</v>
      </c>
      <c r="U121" s="93">
        <f t="shared" si="78"/>
        <v>0</v>
      </c>
      <c r="V121" s="93">
        <f t="shared" si="78"/>
        <v>0</v>
      </c>
      <c r="W121" s="93">
        <f t="shared" si="78"/>
        <v>0</v>
      </c>
      <c r="X121" s="43" t="s">
        <v>435</v>
      </c>
      <c r="Y121" s="43" t="s">
        <v>435</v>
      </c>
      <c r="Z121" s="43" t="s">
        <v>435</v>
      </c>
      <c r="AA121" s="93">
        <f t="shared" si="78"/>
        <v>0</v>
      </c>
      <c r="AB121" s="93">
        <f t="shared" si="78"/>
        <v>0</v>
      </c>
      <c r="AC121" s="93">
        <f t="shared" si="78"/>
        <v>0</v>
      </c>
      <c r="AD121" s="93">
        <f t="shared" si="78"/>
        <v>0</v>
      </c>
      <c r="AE121" s="93">
        <f t="shared" ref="AE121:AF121" si="98">IF(AE101&lt;0,AE101*-1,0)</f>
        <v>0</v>
      </c>
      <c r="AF121" s="93">
        <f t="shared" si="98"/>
        <v>0</v>
      </c>
      <c r="AG121" s="111"/>
      <c r="AH121" s="46">
        <f t="shared" si="27"/>
        <v>0</v>
      </c>
      <c r="AI121" s="47">
        <f t="shared" si="28"/>
        <v>0</v>
      </c>
    </row>
    <row r="122" spans="1:64" ht="15.75" thickBot="1" x14ac:dyDescent="0.3">
      <c r="A122" s="96" t="s">
        <v>130</v>
      </c>
      <c r="B122" s="93">
        <f t="shared" si="77"/>
        <v>0</v>
      </c>
      <c r="C122" s="93">
        <f t="shared" si="78"/>
        <v>0</v>
      </c>
      <c r="D122" s="93">
        <f t="shared" si="78"/>
        <v>0</v>
      </c>
      <c r="E122" s="93">
        <f t="shared" si="78"/>
        <v>0</v>
      </c>
      <c r="F122" s="93">
        <f t="shared" si="78"/>
        <v>0</v>
      </c>
      <c r="G122" s="93">
        <f t="shared" si="78"/>
        <v>0</v>
      </c>
      <c r="H122" s="93">
        <f t="shared" si="78"/>
        <v>0</v>
      </c>
      <c r="I122" s="93">
        <f t="shared" si="78"/>
        <v>0</v>
      </c>
      <c r="J122" s="93">
        <f t="shared" si="78"/>
        <v>0</v>
      </c>
      <c r="K122" s="93">
        <f t="shared" si="78"/>
        <v>0</v>
      </c>
      <c r="L122" s="93">
        <f t="shared" si="78"/>
        <v>0</v>
      </c>
      <c r="M122" s="93">
        <f t="shared" ref="M122:O122" si="99">IF(M102&lt;0,M102*-1,0)</f>
        <v>0</v>
      </c>
      <c r="N122" s="93">
        <f t="shared" si="99"/>
        <v>0</v>
      </c>
      <c r="O122" s="93">
        <f t="shared" si="99"/>
        <v>0</v>
      </c>
      <c r="P122" s="93">
        <f t="shared" ref="P122:Q122" si="100">IF(P102&lt;0,P102*-1,0)</f>
        <v>0</v>
      </c>
      <c r="Q122" s="93">
        <f t="shared" si="100"/>
        <v>0</v>
      </c>
      <c r="R122" s="93">
        <f t="shared" ref="R122" si="101">IF(R102&lt;0,R102*-1,0)</f>
        <v>0</v>
      </c>
      <c r="S122" s="93">
        <f t="shared" si="78"/>
        <v>0</v>
      </c>
      <c r="T122" s="93">
        <f t="shared" si="78"/>
        <v>0</v>
      </c>
      <c r="U122" s="93">
        <f t="shared" si="78"/>
        <v>0</v>
      </c>
      <c r="V122" s="93">
        <f t="shared" si="78"/>
        <v>0</v>
      </c>
      <c r="W122" s="93">
        <f t="shared" si="78"/>
        <v>0</v>
      </c>
      <c r="X122" s="43" t="s">
        <v>434</v>
      </c>
      <c r="Y122" s="43" t="s">
        <v>434</v>
      </c>
      <c r="Z122" s="43" t="s">
        <v>434</v>
      </c>
      <c r="AA122" s="93">
        <f t="shared" si="78"/>
        <v>0</v>
      </c>
      <c r="AB122" s="93">
        <f t="shared" si="78"/>
        <v>0</v>
      </c>
      <c r="AC122" s="93">
        <f t="shared" si="78"/>
        <v>0</v>
      </c>
      <c r="AD122" s="93">
        <f t="shared" si="78"/>
        <v>0</v>
      </c>
      <c r="AE122" s="93">
        <f t="shared" ref="AE122:AF122" si="102">IF(AE102&lt;0,AE102*-1,0)</f>
        <v>0</v>
      </c>
      <c r="AF122" s="93">
        <f t="shared" si="102"/>
        <v>0</v>
      </c>
      <c r="AG122" s="103"/>
      <c r="AH122" s="46">
        <f t="shared" si="27"/>
        <v>0</v>
      </c>
      <c r="AI122" s="47">
        <f t="shared" si="28"/>
        <v>0</v>
      </c>
    </row>
    <row r="123" spans="1:64" ht="15.75" thickBot="1" x14ac:dyDescent="0.3">
      <c r="A123" s="112" t="s">
        <v>145</v>
      </c>
      <c r="B123" s="70">
        <f t="shared" ref="B123" si="103">SUM(B117:B122)</f>
        <v>446</v>
      </c>
      <c r="C123" s="70">
        <f t="shared" ref="C123:AD123" si="104">SUM(C117:C122)</f>
        <v>531</v>
      </c>
      <c r="D123" s="70">
        <f t="shared" si="104"/>
        <v>526</v>
      </c>
      <c r="E123" s="70">
        <f t="shared" si="104"/>
        <v>545</v>
      </c>
      <c r="F123" s="70">
        <f t="shared" si="104"/>
        <v>520</v>
      </c>
      <c r="G123" s="70">
        <f t="shared" si="104"/>
        <v>520</v>
      </c>
      <c r="H123" s="70">
        <f t="shared" si="104"/>
        <v>500</v>
      </c>
      <c r="I123" s="70">
        <f t="shared" si="104"/>
        <v>506</v>
      </c>
      <c r="J123" s="70">
        <f t="shared" si="104"/>
        <v>460</v>
      </c>
      <c r="K123" s="70">
        <f t="shared" si="104"/>
        <v>430</v>
      </c>
      <c r="L123" s="70">
        <f t="shared" si="104"/>
        <v>420</v>
      </c>
      <c r="M123" s="70">
        <f t="shared" ref="M123:O123" si="105">SUM(M117:M122)</f>
        <v>420</v>
      </c>
      <c r="N123" s="70">
        <f t="shared" si="105"/>
        <v>420</v>
      </c>
      <c r="O123" s="70">
        <f t="shared" si="105"/>
        <v>309</v>
      </c>
      <c r="P123" s="70">
        <f t="shared" ref="P123:Q123" si="106">SUM(P117:P122)</f>
        <v>231</v>
      </c>
      <c r="Q123" s="70">
        <f t="shared" si="106"/>
        <v>371</v>
      </c>
      <c r="R123" s="70">
        <f t="shared" ref="R123" si="107">SUM(R117:R122)</f>
        <v>371</v>
      </c>
      <c r="S123" s="70">
        <f t="shared" si="104"/>
        <v>327</v>
      </c>
      <c r="T123" s="70">
        <f t="shared" si="104"/>
        <v>327</v>
      </c>
      <c r="U123" s="70">
        <f t="shared" si="104"/>
        <v>330</v>
      </c>
      <c r="V123" s="70">
        <f t="shared" si="104"/>
        <v>415</v>
      </c>
      <c r="W123" s="70">
        <f t="shared" si="104"/>
        <v>415</v>
      </c>
      <c r="X123" s="43" t="s">
        <v>434</v>
      </c>
      <c r="Y123" s="43" t="s">
        <v>434</v>
      </c>
      <c r="Z123" s="43" t="s">
        <v>434</v>
      </c>
      <c r="AA123" s="70">
        <f t="shared" si="104"/>
        <v>291</v>
      </c>
      <c r="AB123" s="70">
        <f t="shared" si="104"/>
        <v>475</v>
      </c>
      <c r="AC123" s="70">
        <f t="shared" si="104"/>
        <v>412</v>
      </c>
      <c r="AD123" s="70">
        <f t="shared" si="104"/>
        <v>447.96</v>
      </c>
      <c r="AE123" s="70">
        <f t="shared" ref="AE123:AF123" si="108">SUM(AE117:AE122)</f>
        <v>447.96</v>
      </c>
      <c r="AF123" s="70">
        <f t="shared" si="108"/>
        <v>447.96</v>
      </c>
      <c r="AG123" s="104"/>
      <c r="AH123" s="46">
        <f t="shared" si="27"/>
        <v>545</v>
      </c>
      <c r="AI123" s="47">
        <f t="shared" si="28"/>
        <v>231</v>
      </c>
      <c r="AJ123" s="105">
        <f t="array" ref="AJ123">MIN(IF(B123:AF123&lt;&gt;0,B123:AF123))</f>
        <v>231</v>
      </c>
    </row>
    <row r="124" spans="1:64" ht="15.75" thickBot="1" x14ac:dyDescent="0.3">
      <c r="A124" s="87" t="s">
        <v>146</v>
      </c>
      <c r="B124" s="70">
        <f t="shared" ref="B124" si="109">B108-B123</f>
        <v>-306</v>
      </c>
      <c r="C124" s="70">
        <f t="shared" ref="C124:AD124" si="110">C108-C123</f>
        <v>-374.70000000000005</v>
      </c>
      <c r="D124" s="70">
        <f t="shared" si="110"/>
        <v>-376.9</v>
      </c>
      <c r="E124" s="70">
        <f t="shared" si="110"/>
        <v>-396.6</v>
      </c>
      <c r="F124" s="70">
        <f t="shared" si="110"/>
        <v>-384</v>
      </c>
      <c r="G124" s="70">
        <f t="shared" si="110"/>
        <v>-343.2</v>
      </c>
      <c r="H124" s="70">
        <f t="shared" si="110"/>
        <v>-325.3</v>
      </c>
      <c r="I124" s="70">
        <f t="shared" si="110"/>
        <v>-352.5</v>
      </c>
      <c r="J124" s="70">
        <f t="shared" si="110"/>
        <v>-288.60000000000002</v>
      </c>
      <c r="K124" s="70">
        <f t="shared" si="110"/>
        <v>-260.89999999999998</v>
      </c>
      <c r="L124" s="70">
        <f t="shared" si="110"/>
        <v>-250.5</v>
      </c>
      <c r="M124" s="70">
        <f t="shared" ref="M124:O124" si="111">M108-M123</f>
        <v>-250.5</v>
      </c>
      <c r="N124" s="70">
        <f t="shared" si="111"/>
        <v>-250.5</v>
      </c>
      <c r="O124" s="70">
        <f t="shared" si="111"/>
        <v>-121</v>
      </c>
      <c r="P124" s="70">
        <f t="shared" ref="P124:Q124" si="112">P108-P123</f>
        <v>-32</v>
      </c>
      <c r="Q124" s="70">
        <f t="shared" si="112"/>
        <v>-174</v>
      </c>
      <c r="R124" s="70">
        <f t="shared" ref="R124" si="113">R108-R123</f>
        <v>-174</v>
      </c>
      <c r="S124" s="70">
        <f t="shared" si="110"/>
        <v>-190.2</v>
      </c>
      <c r="T124" s="70">
        <f t="shared" si="110"/>
        <v>-190.2</v>
      </c>
      <c r="U124" s="70">
        <f t="shared" si="110"/>
        <v>-133.80000000000001</v>
      </c>
      <c r="V124" s="70">
        <f t="shared" si="110"/>
        <v>-214.5</v>
      </c>
      <c r="W124" s="70">
        <f t="shared" si="110"/>
        <v>-214.5</v>
      </c>
      <c r="X124" s="43" t="s">
        <v>414</v>
      </c>
      <c r="Y124" s="43" t="s">
        <v>414</v>
      </c>
      <c r="Z124" s="43" t="s">
        <v>414</v>
      </c>
      <c r="AA124" s="70">
        <f t="shared" si="110"/>
        <v>-192</v>
      </c>
      <c r="AB124" s="70">
        <f t="shared" si="110"/>
        <v>-363.4</v>
      </c>
      <c r="AC124" s="70">
        <f t="shared" si="110"/>
        <v>-282.8</v>
      </c>
      <c r="AD124" s="70">
        <f t="shared" si="110"/>
        <v>-313.65999999999997</v>
      </c>
      <c r="AE124" s="70">
        <f t="shared" ref="AE124:AF124" si="114">AE108-AE123</f>
        <v>-313.65999999999997</v>
      </c>
      <c r="AF124" s="70">
        <f t="shared" si="114"/>
        <v>-313.65999999999997</v>
      </c>
      <c r="AG124" s="104"/>
      <c r="AH124" s="46">
        <f t="shared" si="27"/>
        <v>-32</v>
      </c>
      <c r="AI124" s="47">
        <f t="shared" si="28"/>
        <v>-396.6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43" t="s">
        <v>435</v>
      </c>
      <c r="Y125" s="43" t="s">
        <v>435</v>
      </c>
      <c r="Z125" s="43" t="s">
        <v>435</v>
      </c>
      <c r="AA125" s="114"/>
      <c r="AB125" s="114"/>
      <c r="AC125" s="114"/>
      <c r="AD125" s="114"/>
      <c r="AE125" s="114"/>
      <c r="AF125" s="114"/>
      <c r="AG125" s="115"/>
      <c r="AH125" s="46">
        <f t="shared" si="27"/>
        <v>0</v>
      </c>
      <c r="AI125" s="47">
        <f t="shared" si="28"/>
        <v>0</v>
      </c>
    </row>
    <row r="126" spans="1:64" x14ac:dyDescent="0.25">
      <c r="A126" s="116" t="s">
        <v>148</v>
      </c>
      <c r="B126" s="117">
        <v>50.02</v>
      </c>
      <c r="C126" s="117">
        <v>50.02</v>
      </c>
      <c r="D126" s="117">
        <v>50.02</v>
      </c>
      <c r="E126" s="117">
        <v>50.02</v>
      </c>
      <c r="F126" s="117">
        <v>50.02</v>
      </c>
      <c r="G126" s="117">
        <v>50.04</v>
      </c>
      <c r="H126" s="117">
        <v>49.96</v>
      </c>
      <c r="I126" s="117">
        <v>49.93</v>
      </c>
      <c r="J126" s="117">
        <v>49.96</v>
      </c>
      <c r="K126" s="117">
        <v>50.01</v>
      </c>
      <c r="L126" s="117">
        <v>49.92</v>
      </c>
      <c r="M126" s="117">
        <v>49.92</v>
      </c>
      <c r="N126" s="117">
        <v>49.92</v>
      </c>
      <c r="O126" s="117">
        <v>49.97</v>
      </c>
      <c r="P126" s="117">
        <v>50</v>
      </c>
      <c r="Q126" s="117">
        <v>50</v>
      </c>
      <c r="R126" s="117">
        <v>50</v>
      </c>
      <c r="S126" s="117">
        <v>50</v>
      </c>
      <c r="T126" s="117">
        <v>50.055999999999997</v>
      </c>
      <c r="U126" s="117">
        <v>50.021299999999997</v>
      </c>
      <c r="V126" s="117">
        <v>49.927999999999997</v>
      </c>
      <c r="W126" s="117">
        <v>49.927999999999997</v>
      </c>
      <c r="X126" s="43" t="s">
        <v>434</v>
      </c>
      <c r="Y126" s="43" t="s">
        <v>434</v>
      </c>
      <c r="Z126" s="43" t="s">
        <v>434</v>
      </c>
      <c r="AA126" s="117">
        <v>49.927999999999997</v>
      </c>
      <c r="AB126" s="117"/>
      <c r="AC126" s="117"/>
      <c r="AD126" s="117">
        <v>49.984000000000002</v>
      </c>
      <c r="AE126" s="117">
        <v>49.984000000000002</v>
      </c>
      <c r="AF126" s="117">
        <v>49.984000000000002</v>
      </c>
      <c r="AG126" s="118"/>
      <c r="AH126" s="46">
        <f t="shared" si="27"/>
        <v>50.055999999999997</v>
      </c>
      <c r="AI126" s="47">
        <f t="shared" si="28"/>
        <v>49.92</v>
      </c>
    </row>
    <row r="127" spans="1:64" x14ac:dyDescent="0.25">
      <c r="A127" s="119" t="s">
        <v>149</v>
      </c>
      <c r="B127" s="43">
        <v>133.80000000000001</v>
      </c>
      <c r="C127" s="43">
        <v>133.80000000000001</v>
      </c>
      <c r="D127" s="43">
        <v>133.80000000000001</v>
      </c>
      <c r="E127" s="43">
        <v>133.80000000000001</v>
      </c>
      <c r="F127" s="43">
        <v>133.80000000000001</v>
      </c>
      <c r="G127" s="43">
        <v>132.80000000000001</v>
      </c>
      <c r="H127" s="43">
        <v>132.30000000000001</v>
      </c>
      <c r="I127" s="43">
        <v>132</v>
      </c>
      <c r="J127" s="43">
        <v>130</v>
      </c>
      <c r="K127" s="43">
        <v>130</v>
      </c>
      <c r="L127" s="43">
        <v>129.80000000000001</v>
      </c>
      <c r="M127" s="43">
        <v>129.80000000000001</v>
      </c>
      <c r="N127" s="43">
        <v>129.80000000000001</v>
      </c>
      <c r="O127" s="43">
        <v>131.30000000000001</v>
      </c>
      <c r="P127" s="43">
        <v>131.30000000000001</v>
      </c>
      <c r="Q127" s="43">
        <v>131.30000000000001</v>
      </c>
      <c r="R127" s="43">
        <v>131.30000000000001</v>
      </c>
      <c r="S127" s="43">
        <v>131.30000000000001</v>
      </c>
      <c r="T127" s="43">
        <v>132.19999999999999</v>
      </c>
      <c r="U127" s="43">
        <v>133.5</v>
      </c>
      <c r="V127" s="43">
        <v>131</v>
      </c>
      <c r="W127" s="43">
        <v>131</v>
      </c>
      <c r="X127" s="43" t="s">
        <v>414</v>
      </c>
      <c r="Y127" s="43" t="s">
        <v>414</v>
      </c>
      <c r="Z127" s="43" t="s">
        <v>414</v>
      </c>
      <c r="AA127" s="43">
        <v>131</v>
      </c>
      <c r="AB127" s="43"/>
      <c r="AC127" s="43"/>
      <c r="AD127" s="43">
        <v>133.19999999999999</v>
      </c>
      <c r="AE127" s="43">
        <v>133.19999999999999</v>
      </c>
      <c r="AF127" s="43">
        <v>133.19999999999999</v>
      </c>
      <c r="AG127" s="120"/>
      <c r="AH127" s="46">
        <f t="shared" si="27"/>
        <v>133.80000000000001</v>
      </c>
      <c r="AI127" s="47">
        <f t="shared" si="28"/>
        <v>129.80000000000001</v>
      </c>
    </row>
    <row r="128" spans="1:64" x14ac:dyDescent="0.25">
      <c r="A128" s="119" t="s">
        <v>150</v>
      </c>
      <c r="B128" s="43">
        <v>129</v>
      </c>
      <c r="C128" s="43">
        <v>129</v>
      </c>
      <c r="D128" s="43">
        <v>129</v>
      </c>
      <c r="E128" s="43">
        <v>129</v>
      </c>
      <c r="F128" s="43">
        <v>129</v>
      </c>
      <c r="G128" s="43">
        <v>132.19999999999999</v>
      </c>
      <c r="H128" s="43">
        <v>132.6</v>
      </c>
      <c r="I128" s="43">
        <v>131</v>
      </c>
      <c r="J128" s="43">
        <v>129.4</v>
      </c>
      <c r="K128" s="43">
        <v>130.4</v>
      </c>
      <c r="L128" s="43">
        <v>129.69999999999999</v>
      </c>
      <c r="M128" s="43">
        <v>129.69999999999999</v>
      </c>
      <c r="N128" s="43">
        <v>129.69999999999999</v>
      </c>
      <c r="O128" s="43">
        <v>130.69999999999999</v>
      </c>
      <c r="P128" s="43">
        <v>130.69999999999999</v>
      </c>
      <c r="Q128" s="43">
        <v>130.69999999999999</v>
      </c>
      <c r="R128" s="43">
        <v>130.69999999999999</v>
      </c>
      <c r="S128" s="43">
        <v>130.69999999999999</v>
      </c>
      <c r="T128" s="43">
        <v>131.1</v>
      </c>
      <c r="U128" s="43">
        <v>131.4</v>
      </c>
      <c r="V128" s="43">
        <v>130.6</v>
      </c>
      <c r="W128" s="43">
        <v>130.6</v>
      </c>
      <c r="X128" s="43" t="s">
        <v>435</v>
      </c>
      <c r="Y128" s="43" t="s">
        <v>435</v>
      </c>
      <c r="Z128" s="43" t="s">
        <v>435</v>
      </c>
      <c r="AA128" s="43">
        <v>130.6</v>
      </c>
      <c r="AB128" s="43"/>
      <c r="AC128" s="43"/>
      <c r="AD128" s="43">
        <v>132.6</v>
      </c>
      <c r="AE128" s="43">
        <v>132.6</v>
      </c>
      <c r="AF128" s="43">
        <v>132.6</v>
      </c>
      <c r="AG128" s="120"/>
      <c r="AH128" s="46">
        <f t="shared" si="27"/>
        <v>132.6</v>
      </c>
      <c r="AI128" s="47">
        <f t="shared" si="28"/>
        <v>129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 t="s">
        <v>434</v>
      </c>
      <c r="Y129" s="43" t="s">
        <v>434</v>
      </c>
      <c r="Z129" s="43" t="s">
        <v>434</v>
      </c>
      <c r="AA129" s="43"/>
      <c r="AB129" s="43"/>
      <c r="AC129" s="43"/>
      <c r="AD129" s="43"/>
      <c r="AE129" s="43"/>
      <c r="AF129" s="43"/>
      <c r="AG129" s="120"/>
      <c r="AH129" s="46">
        <f t="shared" si="27"/>
        <v>0</v>
      </c>
      <c r="AI129" s="47">
        <f t="shared" si="28"/>
        <v>0</v>
      </c>
    </row>
    <row r="130" spans="1:35" x14ac:dyDescent="0.25">
      <c r="A130" s="119" t="s">
        <v>152</v>
      </c>
      <c r="B130" s="43">
        <v>134.1</v>
      </c>
      <c r="C130" s="43">
        <v>134.1</v>
      </c>
      <c r="D130" s="43">
        <v>134.1</v>
      </c>
      <c r="E130" s="43">
        <v>134.1</v>
      </c>
      <c r="F130" s="43">
        <v>134.1</v>
      </c>
      <c r="G130" s="43">
        <v>135.4</v>
      </c>
      <c r="H130" s="43">
        <v>134.6</v>
      </c>
      <c r="I130" s="43">
        <v>133.80000000000001</v>
      </c>
      <c r="J130" s="43">
        <v>132.5</v>
      </c>
      <c r="K130" s="43">
        <v>133.6</v>
      </c>
      <c r="L130" s="43">
        <v>133</v>
      </c>
      <c r="M130" s="43">
        <v>133</v>
      </c>
      <c r="N130" s="43">
        <v>133</v>
      </c>
      <c r="O130" s="43">
        <v>132.19999999999999</v>
      </c>
      <c r="P130" s="43">
        <v>132.19999999999999</v>
      </c>
      <c r="Q130" s="43">
        <v>132.19999999999999</v>
      </c>
      <c r="R130" s="43">
        <v>132.19999999999999</v>
      </c>
      <c r="S130" s="43">
        <v>132.19999999999999</v>
      </c>
      <c r="T130" s="43">
        <v>133</v>
      </c>
      <c r="U130" s="43">
        <v>133.19999999999999</v>
      </c>
      <c r="V130" s="43">
        <v>131.9</v>
      </c>
      <c r="W130" s="43">
        <v>131.9</v>
      </c>
      <c r="X130" s="43" t="s">
        <v>414</v>
      </c>
      <c r="Y130" s="43" t="s">
        <v>414</v>
      </c>
      <c r="Z130" s="43" t="s">
        <v>414</v>
      </c>
      <c r="AA130" s="43">
        <v>131.9</v>
      </c>
      <c r="AB130" s="43"/>
      <c r="AC130" s="43"/>
      <c r="AD130" s="43">
        <v>135.1</v>
      </c>
      <c r="AE130" s="43">
        <v>135.1</v>
      </c>
      <c r="AF130" s="43">
        <v>135.1</v>
      </c>
      <c r="AG130" s="120"/>
      <c r="AH130" s="46">
        <f t="shared" si="27"/>
        <v>135.4</v>
      </c>
      <c r="AI130" s="47">
        <f t="shared" si="28"/>
        <v>131.9</v>
      </c>
    </row>
    <row r="131" spans="1:35" x14ac:dyDescent="0.25">
      <c r="A131" s="121" t="s">
        <v>153</v>
      </c>
      <c r="B131" s="122">
        <v>136.5</v>
      </c>
      <c r="C131" s="122">
        <v>136.5</v>
      </c>
      <c r="D131" s="122">
        <v>136.5</v>
      </c>
      <c r="E131" s="122">
        <v>136.5</v>
      </c>
      <c r="F131" s="122">
        <v>136.5</v>
      </c>
      <c r="G131" s="122">
        <v>134.30000000000001</v>
      </c>
      <c r="H131" s="122">
        <v>134.1</v>
      </c>
      <c r="I131" s="122">
        <v>134.30000000000001</v>
      </c>
      <c r="J131" s="122">
        <v>130.19999999999999</v>
      </c>
      <c r="K131" s="122">
        <v>132.30000000000001</v>
      </c>
      <c r="L131" s="122">
        <v>131.9</v>
      </c>
      <c r="M131" s="122">
        <v>131.9</v>
      </c>
      <c r="N131" s="122">
        <v>131.9</v>
      </c>
      <c r="O131" s="122">
        <v>135.1</v>
      </c>
      <c r="P131" s="122">
        <v>135.1</v>
      </c>
      <c r="Q131" s="122">
        <v>135.1</v>
      </c>
      <c r="R131" s="122">
        <v>135.1</v>
      </c>
      <c r="S131" s="122">
        <v>135.1</v>
      </c>
      <c r="T131" s="122">
        <v>135.1</v>
      </c>
      <c r="U131" s="122">
        <v>136</v>
      </c>
      <c r="V131" s="122">
        <v>135.19999999999999</v>
      </c>
      <c r="W131" s="122">
        <v>135.19999999999999</v>
      </c>
      <c r="X131" s="43" t="s">
        <v>435</v>
      </c>
      <c r="Y131" s="43" t="s">
        <v>435</v>
      </c>
      <c r="Z131" s="43" t="s">
        <v>435</v>
      </c>
      <c r="AA131" s="122">
        <v>135.19999999999999</v>
      </c>
      <c r="AB131" s="122"/>
      <c r="AC131" s="122"/>
      <c r="AD131" s="122">
        <v>134.78</v>
      </c>
      <c r="AE131" s="122">
        <v>134.78</v>
      </c>
      <c r="AF131" s="122">
        <v>134.78</v>
      </c>
      <c r="AG131" s="123"/>
      <c r="AH131" s="46">
        <f t="shared" si="27"/>
        <v>136.5</v>
      </c>
      <c r="AI131" s="47">
        <f t="shared" si="28"/>
        <v>130.19999999999999</v>
      </c>
    </row>
    <row r="132" spans="1:35" x14ac:dyDescent="0.25">
      <c r="A132" s="119" t="s">
        <v>154</v>
      </c>
      <c r="B132" s="43">
        <v>130</v>
      </c>
      <c r="C132" s="43">
        <v>130</v>
      </c>
      <c r="D132" s="43">
        <v>130</v>
      </c>
      <c r="E132" s="43">
        <v>130</v>
      </c>
      <c r="F132" s="43">
        <v>130</v>
      </c>
      <c r="G132" s="43">
        <v>129.1</v>
      </c>
      <c r="H132" s="43">
        <v>130.30000000000001</v>
      </c>
      <c r="I132" s="43">
        <v>130.5</v>
      </c>
      <c r="J132" s="43">
        <v>117</v>
      </c>
      <c r="K132" s="43">
        <v>133</v>
      </c>
      <c r="L132" s="43">
        <v>115.6</v>
      </c>
      <c r="M132" s="43">
        <v>115.6</v>
      </c>
      <c r="N132" s="43">
        <v>115.6</v>
      </c>
      <c r="O132" s="43">
        <v>132</v>
      </c>
      <c r="P132" s="43">
        <v>132</v>
      </c>
      <c r="Q132" s="43">
        <v>132</v>
      </c>
      <c r="R132" s="43">
        <v>132</v>
      </c>
      <c r="S132" s="43">
        <v>132</v>
      </c>
      <c r="T132" s="43">
        <v>124</v>
      </c>
      <c r="U132" s="43">
        <v>125.8</v>
      </c>
      <c r="V132" s="43">
        <v>124.6</v>
      </c>
      <c r="W132" s="43">
        <v>124.6</v>
      </c>
      <c r="X132" s="43" t="s">
        <v>434</v>
      </c>
      <c r="Y132" s="43" t="s">
        <v>434</v>
      </c>
      <c r="Z132" s="43" t="s">
        <v>434</v>
      </c>
      <c r="AA132" s="43">
        <v>124.6</v>
      </c>
      <c r="AB132" s="43"/>
      <c r="AC132" s="43"/>
      <c r="AD132" s="43">
        <v>126</v>
      </c>
      <c r="AE132" s="43">
        <v>126</v>
      </c>
      <c r="AF132" s="43">
        <v>126</v>
      </c>
      <c r="AG132" s="120"/>
      <c r="AH132" s="46">
        <f t="shared" si="27"/>
        <v>133</v>
      </c>
      <c r="AI132" s="47">
        <f t="shared" si="28"/>
        <v>115.6</v>
      </c>
    </row>
    <row r="133" spans="1:35" ht="15.75" thickBot="1" x14ac:dyDescent="0.3">
      <c r="A133" s="119" t="s">
        <v>155</v>
      </c>
      <c r="B133" s="101">
        <v>66.099999999999994</v>
      </c>
      <c r="C133" s="101">
        <v>66.099999999999994</v>
      </c>
      <c r="D133" s="101">
        <v>66.099999999999994</v>
      </c>
      <c r="E133" s="101">
        <v>66.099999999999994</v>
      </c>
      <c r="F133" s="101">
        <v>66.099999999999994</v>
      </c>
      <c r="G133" s="101">
        <v>67.099999999999994</v>
      </c>
      <c r="H133" s="101">
        <v>67.2</v>
      </c>
      <c r="I133" s="101">
        <v>67.2</v>
      </c>
      <c r="J133" s="101">
        <v>65.599999999999994</v>
      </c>
      <c r="K133" s="101">
        <v>65.599999999999994</v>
      </c>
      <c r="L133" s="101">
        <v>65.599999999999994</v>
      </c>
      <c r="M133" s="101">
        <v>65.599999999999994</v>
      </c>
      <c r="N133" s="101">
        <v>65.599999999999994</v>
      </c>
      <c r="O133" s="101">
        <v>65.599999999999994</v>
      </c>
      <c r="P133" s="101">
        <v>65.599999999999994</v>
      </c>
      <c r="Q133" s="101">
        <v>65.599999999999994</v>
      </c>
      <c r="R133" s="101">
        <v>65.599999999999994</v>
      </c>
      <c r="S133" s="101">
        <v>65.599999999999994</v>
      </c>
      <c r="T133" s="101">
        <v>65.599999999999994</v>
      </c>
      <c r="U133" s="101">
        <v>65.599999999999994</v>
      </c>
      <c r="V133" s="101">
        <v>65.599999999999994</v>
      </c>
      <c r="W133" s="101">
        <v>65.599999999999994</v>
      </c>
      <c r="X133" s="43" t="s">
        <v>414</v>
      </c>
      <c r="Y133" s="43" t="s">
        <v>414</v>
      </c>
      <c r="Z133" s="43" t="s">
        <v>414</v>
      </c>
      <c r="AA133" s="101">
        <v>65.599999999999994</v>
      </c>
      <c r="AB133" s="101"/>
      <c r="AC133" s="101"/>
      <c r="AD133" s="101">
        <v>67.2</v>
      </c>
      <c r="AE133" s="101">
        <v>67.2</v>
      </c>
      <c r="AF133" s="101">
        <v>67.2</v>
      </c>
      <c r="AG133" s="124"/>
      <c r="AH133" s="46">
        <f t="shared" si="27"/>
        <v>67.2</v>
      </c>
      <c r="AI133" s="47">
        <f t="shared" si="28"/>
        <v>65.599999999999994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43" t="s">
        <v>435</v>
      </c>
      <c r="Y134" s="43" t="s">
        <v>435</v>
      </c>
      <c r="Z134" s="43" t="s">
        <v>435</v>
      </c>
      <c r="AA134" s="101"/>
      <c r="AB134" s="101"/>
      <c r="AC134" s="101"/>
      <c r="AD134" s="101"/>
      <c r="AE134" s="101"/>
      <c r="AF134" s="101"/>
      <c r="AG134" s="124"/>
      <c r="AH134" s="46">
        <f t="shared" si="27"/>
        <v>0</v>
      </c>
      <c r="AI134" s="47">
        <f t="shared" si="28"/>
        <v>0</v>
      </c>
    </row>
    <row r="135" spans="1:35" ht="15.75" thickBot="1" x14ac:dyDescent="0.3">
      <c r="A135" s="126" t="s">
        <v>157</v>
      </c>
      <c r="B135" s="114">
        <f t="shared" ref="B135" si="115">SUM(B26,B32,B45:B46,B82,B84:B85,B87,B89,B137:B142,B177,B183,B189,B198,B200,B212,B219,B222:B223,B230,B232,B234,B238:B240,B242:B244,B249,B255:B256,B258:B260,B161,B166)</f>
        <v>292.20000000000005</v>
      </c>
      <c r="C135" s="114">
        <f t="shared" ref="C135:L135" si="116">SUM(C26,C32,C45:C46,C82,C84:C85,C87,C89,C137:C142,C177,C183,C189,C198,C200,C212,C219,C222:C223,C230,C232,C234,C238:C240,C242:C244,C249,C255:C256,C258:C260,C161,C166)</f>
        <v>292.20000000000005</v>
      </c>
      <c r="D135" s="114">
        <f t="shared" si="116"/>
        <v>292.20000000000005</v>
      </c>
      <c r="E135" s="114">
        <f t="shared" si="116"/>
        <v>292.20000000000005</v>
      </c>
      <c r="F135" s="114">
        <f t="shared" si="116"/>
        <v>292.20000000000005</v>
      </c>
      <c r="G135" s="114">
        <f t="shared" si="116"/>
        <v>149.30000000000001</v>
      </c>
      <c r="H135" s="114">
        <f t="shared" si="116"/>
        <v>173.20000000000002</v>
      </c>
      <c r="I135" s="114">
        <f t="shared" si="116"/>
        <v>198.20000000000005</v>
      </c>
      <c r="J135" s="114">
        <f t="shared" si="116"/>
        <v>246.70000000000002</v>
      </c>
      <c r="K135" s="114">
        <f t="shared" si="116"/>
        <v>248.8</v>
      </c>
      <c r="L135" s="114">
        <f t="shared" si="116"/>
        <v>287.5</v>
      </c>
      <c r="M135" s="114">
        <f t="shared" ref="M135:O135" si="117">SUM(M26,M32,M45:M46,M82,M84:M85,M87,M89,M137:M142,M177,M183,M189,M198,M200,M212,M219,M222:M223,M230,M232,M234,M238:M240,M242:M244,M249,M255:M256,M258:M260,M161,M166)</f>
        <v>287.5</v>
      </c>
      <c r="N135" s="114">
        <f t="shared" si="117"/>
        <v>287.5</v>
      </c>
      <c r="O135" s="114">
        <f t="shared" si="117"/>
        <v>307.89999999999998</v>
      </c>
      <c r="P135" s="114">
        <f t="shared" ref="P135:Q135" si="118">SUM(P26,P32,P45:P46,P82,P84:P85,P87,P89,P137:P142,P177,P183,P189,P198,P200,P212,P219,P222:P223,P230,P232,P234,P238:P240,P242:P244,P249,P255:P256,P258:P260,P161,P166)</f>
        <v>319.53999999999996</v>
      </c>
      <c r="Q135" s="114">
        <f t="shared" si="118"/>
        <v>320.03999999999996</v>
      </c>
      <c r="R135" s="114">
        <f t="shared" ref="R135" si="119">SUM(R26,R32,R45:R46,R82,R84:R85,R87,R89,R137:R142,R177,R183,R189,R198,R200,R212,R219,R222:R223,R230,R232,R234,R238:R240,R242:R244,R249,R255:R256,R258:R260,R161,R166)</f>
        <v>320.03999999999996</v>
      </c>
      <c r="S135" s="114">
        <f t="shared" ref="S135:U135" si="120">SUM(S26,S32,S45:S46,S82,S84:S85,S87,S89,S137:S142,S177,S183,S189,S198,S200,S212,S219,S222:S223,S230,S232,S234,S238:S240,S242:S244,S249,S255:S256,S258:S260,S161,S166)</f>
        <v>320.03999999999996</v>
      </c>
      <c r="T135" s="114">
        <f t="shared" si="120"/>
        <v>292.04000000000002</v>
      </c>
      <c r="U135" s="114">
        <f t="shared" si="120"/>
        <v>330.44</v>
      </c>
      <c r="V135" s="114">
        <f t="shared" ref="V135:W135" si="121">SUM(V26,V32,V45:V46,V82,V84:V85,V87,V89,V137:V142,V177,V183,V189,V198,V200,V212,V219,V222:V223,V230,V232,V234,V238:V240,V242:V244,V249,V255:V256,V258:V260,V161,V166)</f>
        <v>272.04000000000002</v>
      </c>
      <c r="W135" s="114">
        <f t="shared" si="121"/>
        <v>272.04000000000002</v>
      </c>
      <c r="X135" s="43" t="s">
        <v>434</v>
      </c>
      <c r="Y135" s="43" t="s">
        <v>434</v>
      </c>
      <c r="Z135" s="43" t="s">
        <v>434</v>
      </c>
      <c r="AA135" s="114">
        <f t="shared" ref="AA135" si="122">SUM(AA26,AA32,AA45:AA46,AA82,AA84:AA85,AA87,AA89,AA137:AA142,AA177,AA183,AA189,AA198,AA200,AA212,AA219,AA222:AA223,AA230,AA232,AA234,AA238:AA240,AA242:AA244,AA249,AA255:AA256,AA258:AA260,AA161,AA166)</f>
        <v>272.04000000000002</v>
      </c>
      <c r="AB135" s="114">
        <f t="shared" ref="AB135:AD135" si="123">SUM(AB26,AB32,AB45:AB46,AB82,AB84:AB85,AB87,AB89,AB137:AB142,AB177,AB183,AB189,AB198,AB200,AB212,AB219,AB222:AB223,AB230,AB232,AB234,AB238:AB240,AB242:AB244,AB249,AB255:AB256,AB258:AB260,AB161,AB166)</f>
        <v>160.04</v>
      </c>
      <c r="AC135" s="114">
        <f t="shared" si="123"/>
        <v>160.04</v>
      </c>
      <c r="AD135" s="114">
        <f t="shared" si="123"/>
        <v>27.429999999999982</v>
      </c>
      <c r="AE135" s="114">
        <f t="shared" ref="AE135:AF135" si="124">SUM(AE26,AE32,AE45:AE46,AE82,AE84:AE85,AE87,AE89,AE137:AE142,AE177,AE183,AE189,AE198,AE200,AE212,AE219,AE222:AE223,AE230,AE232,AE234,AE238:AE240,AE242:AE244,AE249,AE255:AE256,AE258:AE260,AE161,AE166)</f>
        <v>27.429999999999982</v>
      </c>
      <c r="AF135" s="114">
        <f t="shared" si="124"/>
        <v>27.429999999999982</v>
      </c>
      <c r="AG135" s="127"/>
      <c r="AH135" s="46">
        <f t="shared" si="27"/>
        <v>330.44</v>
      </c>
      <c r="AI135" s="47">
        <f t="shared" si="28"/>
        <v>27.429999999999982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43" t="s">
        <v>414</v>
      </c>
      <c r="Y136" s="43" t="s">
        <v>414</v>
      </c>
      <c r="Z136" s="43" t="s">
        <v>414</v>
      </c>
      <c r="AA136" s="130"/>
      <c r="AB136" s="130"/>
      <c r="AC136" s="130"/>
      <c r="AD136" s="130"/>
      <c r="AE136" s="130"/>
      <c r="AF136" s="130"/>
      <c r="AG136" s="127"/>
      <c r="AH136" s="46">
        <f t="shared" si="27"/>
        <v>0</v>
      </c>
      <c r="AI136" s="47">
        <f t="shared" si="28"/>
        <v>0</v>
      </c>
    </row>
    <row r="137" spans="1:35" x14ac:dyDescent="0.25">
      <c r="A137" s="131" t="s">
        <v>159</v>
      </c>
      <c r="B137" s="132">
        <v>53</v>
      </c>
      <c r="C137" s="132">
        <v>53</v>
      </c>
      <c r="D137" s="132">
        <v>53</v>
      </c>
      <c r="E137" s="132">
        <v>53</v>
      </c>
      <c r="F137" s="132">
        <v>53</v>
      </c>
      <c r="G137" s="133">
        <v>54.5</v>
      </c>
      <c r="H137" s="133">
        <v>58</v>
      </c>
      <c r="I137" s="133">
        <v>60.4</v>
      </c>
      <c r="J137" s="133">
        <v>60</v>
      </c>
      <c r="K137" s="133">
        <v>60.1</v>
      </c>
      <c r="L137" s="133">
        <v>56.3</v>
      </c>
      <c r="M137" s="133">
        <v>56.3</v>
      </c>
      <c r="N137" s="133">
        <v>56.3</v>
      </c>
      <c r="O137" s="133">
        <v>61</v>
      </c>
      <c r="P137" s="133">
        <v>61</v>
      </c>
      <c r="Q137" s="133">
        <v>61</v>
      </c>
      <c r="R137" s="133">
        <v>61</v>
      </c>
      <c r="S137" s="133">
        <v>61</v>
      </c>
      <c r="T137" s="133">
        <v>60</v>
      </c>
      <c r="U137" s="133">
        <v>61.4</v>
      </c>
      <c r="V137" s="133">
        <v>74</v>
      </c>
      <c r="W137" s="133">
        <v>74</v>
      </c>
      <c r="X137" s="43" t="s">
        <v>435</v>
      </c>
      <c r="Y137" s="43" t="s">
        <v>435</v>
      </c>
      <c r="Z137" s="43" t="s">
        <v>435</v>
      </c>
      <c r="AA137" s="133">
        <v>74</v>
      </c>
      <c r="AB137" s="133"/>
      <c r="AC137" s="133"/>
      <c r="AD137" s="133">
        <v>46.4</v>
      </c>
      <c r="AE137" s="133">
        <v>46.4</v>
      </c>
      <c r="AF137" s="133">
        <v>46.4</v>
      </c>
      <c r="AG137" s="134">
        <v>75</v>
      </c>
      <c r="AH137" s="46">
        <f t="shared" si="27"/>
        <v>74</v>
      </c>
      <c r="AI137" s="47">
        <f t="shared" si="28"/>
        <v>46.4</v>
      </c>
    </row>
    <row r="138" spans="1:35" x14ac:dyDescent="0.25">
      <c r="A138" s="135" t="s">
        <v>160</v>
      </c>
      <c r="B138" s="132">
        <v>15</v>
      </c>
      <c r="C138" s="132">
        <v>15</v>
      </c>
      <c r="D138" s="132">
        <v>15</v>
      </c>
      <c r="E138" s="132">
        <v>15</v>
      </c>
      <c r="F138" s="132">
        <v>15</v>
      </c>
      <c r="G138" s="136">
        <v>10.4</v>
      </c>
      <c r="H138" s="136">
        <v>13.4</v>
      </c>
      <c r="I138" s="136">
        <v>21</v>
      </c>
      <c r="J138" s="136">
        <v>15.6</v>
      </c>
      <c r="K138" s="136">
        <v>12</v>
      </c>
      <c r="L138" s="136">
        <v>6.2</v>
      </c>
      <c r="M138" s="136">
        <v>6.2</v>
      </c>
      <c r="N138" s="136">
        <v>6.2</v>
      </c>
      <c r="O138" s="136">
        <v>15.1</v>
      </c>
      <c r="P138" s="136">
        <v>15.1</v>
      </c>
      <c r="Q138" s="136">
        <v>15.1</v>
      </c>
      <c r="R138" s="136">
        <v>15.1</v>
      </c>
      <c r="S138" s="136">
        <v>15.1</v>
      </c>
      <c r="T138" s="136">
        <v>9</v>
      </c>
      <c r="U138" s="136">
        <v>26</v>
      </c>
      <c r="V138" s="136">
        <v>30</v>
      </c>
      <c r="W138" s="136">
        <v>30</v>
      </c>
      <c r="X138" s="43" t="s">
        <v>434</v>
      </c>
      <c r="Y138" s="43" t="s">
        <v>434</v>
      </c>
      <c r="Z138" s="43" t="s">
        <v>434</v>
      </c>
      <c r="AA138" s="136">
        <v>30</v>
      </c>
      <c r="AB138" s="136"/>
      <c r="AC138" s="136"/>
      <c r="AD138" s="136">
        <v>33.799999999999997</v>
      </c>
      <c r="AE138" s="136">
        <v>33.799999999999997</v>
      </c>
      <c r="AF138" s="136">
        <v>33.799999999999997</v>
      </c>
      <c r="AG138" s="134">
        <v>240</v>
      </c>
      <c r="AH138" s="46">
        <f t="shared" si="27"/>
        <v>33.799999999999997</v>
      </c>
      <c r="AI138" s="47">
        <f t="shared" si="28"/>
        <v>6.2</v>
      </c>
    </row>
    <row r="139" spans="1:35" x14ac:dyDescent="0.25">
      <c r="A139" s="135" t="s">
        <v>161</v>
      </c>
      <c r="B139" s="132">
        <v>-52</v>
      </c>
      <c r="C139" s="132">
        <v>-52</v>
      </c>
      <c r="D139" s="132">
        <v>-52</v>
      </c>
      <c r="E139" s="132">
        <v>-52</v>
      </c>
      <c r="F139" s="132">
        <v>-52</v>
      </c>
      <c r="G139" s="136">
        <v>-67</v>
      </c>
      <c r="H139" s="136">
        <v>-62.4</v>
      </c>
      <c r="I139" s="136">
        <v>-56.6</v>
      </c>
      <c r="J139" s="136">
        <v>-53.1</v>
      </c>
      <c r="K139" s="136">
        <v>-51.5</v>
      </c>
      <c r="L139" s="136">
        <v>-53.7</v>
      </c>
      <c r="M139" s="136">
        <v>-53.7</v>
      </c>
      <c r="N139" s="136">
        <v>-53.7</v>
      </c>
      <c r="O139" s="136">
        <v>-50</v>
      </c>
      <c r="P139" s="136">
        <v>-50</v>
      </c>
      <c r="Q139" s="136">
        <v>-50</v>
      </c>
      <c r="R139" s="136">
        <v>-50</v>
      </c>
      <c r="S139" s="136">
        <v>-50</v>
      </c>
      <c r="T139" s="136">
        <v>-43</v>
      </c>
      <c r="U139" s="136">
        <v>-47.4</v>
      </c>
      <c r="V139" s="136">
        <v>-30</v>
      </c>
      <c r="W139" s="136">
        <v>-30</v>
      </c>
      <c r="X139" s="43" t="s">
        <v>434</v>
      </c>
      <c r="Y139" s="43" t="s">
        <v>434</v>
      </c>
      <c r="Z139" s="43" t="s">
        <v>434</v>
      </c>
      <c r="AA139" s="136">
        <v>-30</v>
      </c>
      <c r="AB139" s="136"/>
      <c r="AC139" s="136"/>
      <c r="AD139" s="136">
        <v>-20.2</v>
      </c>
      <c r="AE139" s="136">
        <v>-20.2</v>
      </c>
      <c r="AF139" s="136">
        <v>-20.2</v>
      </c>
      <c r="AG139" s="134">
        <v>240</v>
      </c>
      <c r="AH139" s="46">
        <f t="shared" ref="AH139:AH145" si="125">MAX(B139:AF139)</f>
        <v>-20.2</v>
      </c>
      <c r="AI139" s="47">
        <f t="shared" ref="AI139:AI145" si="126">MIN(B139:AF139)</f>
        <v>-67</v>
      </c>
    </row>
    <row r="140" spans="1:35" x14ac:dyDescent="0.25">
      <c r="A140" s="135" t="s">
        <v>162</v>
      </c>
      <c r="B140" s="132">
        <v>60</v>
      </c>
      <c r="C140" s="132">
        <v>60</v>
      </c>
      <c r="D140" s="132">
        <v>60</v>
      </c>
      <c r="E140" s="132">
        <v>60</v>
      </c>
      <c r="F140" s="132">
        <v>60</v>
      </c>
      <c r="G140" s="137">
        <v>64</v>
      </c>
      <c r="H140" s="137">
        <v>60</v>
      </c>
      <c r="I140" s="137">
        <v>54.2</v>
      </c>
      <c r="J140" s="137">
        <v>51</v>
      </c>
      <c r="K140" s="137">
        <v>50</v>
      </c>
      <c r="L140" s="137">
        <v>68.3</v>
      </c>
      <c r="M140" s="137">
        <v>68.3</v>
      </c>
      <c r="N140" s="137">
        <v>68.3</v>
      </c>
      <c r="O140" s="137">
        <v>73.099999999999994</v>
      </c>
      <c r="P140" s="137">
        <v>73.099999999999994</v>
      </c>
      <c r="Q140" s="137">
        <v>73.099999999999994</v>
      </c>
      <c r="R140" s="137">
        <v>73.099999999999994</v>
      </c>
      <c r="S140" s="137">
        <v>73.099999999999994</v>
      </c>
      <c r="T140" s="137">
        <v>58</v>
      </c>
      <c r="U140" s="137">
        <v>72</v>
      </c>
      <c r="V140" s="137">
        <v>44</v>
      </c>
      <c r="W140" s="137">
        <v>44</v>
      </c>
      <c r="X140" s="43" t="s">
        <v>414</v>
      </c>
      <c r="Y140" s="43" t="s">
        <v>414</v>
      </c>
      <c r="Z140" s="43" t="s">
        <v>414</v>
      </c>
      <c r="AA140" s="137">
        <v>44</v>
      </c>
      <c r="AB140" s="137"/>
      <c r="AC140" s="137"/>
      <c r="AD140" s="137">
        <v>25.3</v>
      </c>
      <c r="AE140" s="137">
        <v>25.3</v>
      </c>
      <c r="AF140" s="137">
        <v>25.3</v>
      </c>
      <c r="AG140" s="134"/>
      <c r="AH140" s="46">
        <f t="shared" si="125"/>
        <v>73.099999999999994</v>
      </c>
      <c r="AI140" s="47">
        <f t="shared" si="126"/>
        <v>25.3</v>
      </c>
    </row>
    <row r="141" spans="1:35" x14ac:dyDescent="0.25">
      <c r="A141" s="135" t="s">
        <v>163</v>
      </c>
      <c r="B141" s="132">
        <v>21</v>
      </c>
      <c r="C141" s="132">
        <v>21</v>
      </c>
      <c r="D141" s="132">
        <v>21</v>
      </c>
      <c r="E141" s="132">
        <v>21</v>
      </c>
      <c r="F141" s="132">
        <v>21</v>
      </c>
      <c r="G141" s="136">
        <v>-15.8</v>
      </c>
      <c r="H141" s="136">
        <v>-12</v>
      </c>
      <c r="I141" s="136">
        <v>-8</v>
      </c>
      <c r="J141" s="136">
        <v>-6</v>
      </c>
      <c r="K141" s="136">
        <v>-5</v>
      </c>
      <c r="L141" s="136">
        <v>14</v>
      </c>
      <c r="M141" s="136">
        <v>14</v>
      </c>
      <c r="N141" s="136">
        <v>14</v>
      </c>
      <c r="O141" s="136">
        <v>11.9</v>
      </c>
      <c r="P141" s="136">
        <v>11.9</v>
      </c>
      <c r="Q141" s="136">
        <v>11.9</v>
      </c>
      <c r="R141" s="136">
        <v>11.9</v>
      </c>
      <c r="S141" s="136">
        <v>11.9</v>
      </c>
      <c r="T141" s="136">
        <v>14</v>
      </c>
      <c r="U141" s="136">
        <v>19.899999999999999</v>
      </c>
      <c r="V141" s="136">
        <v>12</v>
      </c>
      <c r="W141" s="136">
        <v>12</v>
      </c>
      <c r="X141" s="43" t="s">
        <v>435</v>
      </c>
      <c r="Y141" s="43" t="s">
        <v>435</v>
      </c>
      <c r="Z141" s="43" t="s">
        <v>435</v>
      </c>
      <c r="AA141" s="136">
        <v>12</v>
      </c>
      <c r="AB141" s="136"/>
      <c r="AC141" s="136"/>
      <c r="AD141" s="136">
        <v>14.89</v>
      </c>
      <c r="AE141" s="136">
        <v>14.89</v>
      </c>
      <c r="AF141" s="136">
        <v>14.89</v>
      </c>
      <c r="AG141" s="134">
        <v>60</v>
      </c>
      <c r="AH141" s="46">
        <f t="shared" si="125"/>
        <v>21</v>
      </c>
      <c r="AI141" s="47">
        <f t="shared" si="126"/>
        <v>-15.8</v>
      </c>
    </row>
    <row r="142" spans="1:35" x14ac:dyDescent="0.25">
      <c r="A142" s="135" t="s">
        <v>164</v>
      </c>
      <c r="B142" s="132">
        <v>50</v>
      </c>
      <c r="C142" s="132">
        <v>50</v>
      </c>
      <c r="D142" s="132">
        <v>50</v>
      </c>
      <c r="E142" s="132">
        <v>50</v>
      </c>
      <c r="F142" s="132">
        <v>50</v>
      </c>
      <c r="G142" s="137">
        <v>-42</v>
      </c>
      <c r="H142" s="137">
        <v>-29</v>
      </c>
      <c r="I142" s="137">
        <v>-18</v>
      </c>
      <c r="J142" s="137">
        <v>34</v>
      </c>
      <c r="K142" s="137">
        <v>38</v>
      </c>
      <c r="L142" s="137">
        <v>51.2</v>
      </c>
      <c r="M142" s="137">
        <v>51.2</v>
      </c>
      <c r="N142" s="137">
        <v>51.2</v>
      </c>
      <c r="O142" s="137">
        <v>40.700000000000003</v>
      </c>
      <c r="P142" s="137">
        <v>40.700000000000003</v>
      </c>
      <c r="Q142" s="137">
        <v>40.700000000000003</v>
      </c>
      <c r="R142" s="137">
        <v>40.700000000000003</v>
      </c>
      <c r="S142" s="137">
        <v>40.700000000000003</v>
      </c>
      <c r="T142" s="137">
        <v>35</v>
      </c>
      <c r="U142" s="137">
        <v>34</v>
      </c>
      <c r="V142" s="137">
        <v>-18</v>
      </c>
      <c r="W142" s="137">
        <v>-18</v>
      </c>
      <c r="X142" s="43" t="s">
        <v>434</v>
      </c>
      <c r="Y142" s="43" t="s">
        <v>434</v>
      </c>
      <c r="Z142" s="43" t="s">
        <v>434</v>
      </c>
      <c r="AA142" s="137">
        <v>-18</v>
      </c>
      <c r="AB142" s="137"/>
      <c r="AC142" s="137"/>
      <c r="AD142" s="137">
        <v>-233.9</v>
      </c>
      <c r="AE142" s="137">
        <v>-233.9</v>
      </c>
      <c r="AF142" s="137">
        <v>-233.9</v>
      </c>
      <c r="AG142" s="138">
        <v>120</v>
      </c>
      <c r="AH142" s="46">
        <f t="shared" si="125"/>
        <v>51.2</v>
      </c>
      <c r="AI142" s="47">
        <f t="shared" si="126"/>
        <v>-233.9</v>
      </c>
    </row>
    <row r="143" spans="1:35" x14ac:dyDescent="0.25">
      <c r="A143" s="135" t="s">
        <v>427</v>
      </c>
      <c r="B143" s="132">
        <v>77</v>
      </c>
      <c r="C143" s="132">
        <v>77</v>
      </c>
      <c r="D143" s="132">
        <v>77</v>
      </c>
      <c r="E143" s="132">
        <v>77</v>
      </c>
      <c r="F143" s="132">
        <v>77</v>
      </c>
      <c r="G143" s="137">
        <v>30</v>
      </c>
      <c r="H143" s="137">
        <v>36</v>
      </c>
      <c r="I143" s="137">
        <v>41.4</v>
      </c>
      <c r="J143" s="137">
        <v>68</v>
      </c>
      <c r="K143" s="137">
        <v>71.400000000000006</v>
      </c>
      <c r="L143" s="137">
        <v>78</v>
      </c>
      <c r="M143" s="137">
        <v>78</v>
      </c>
      <c r="N143" s="137">
        <v>78</v>
      </c>
      <c r="O143" s="137">
        <v>72.599999999999994</v>
      </c>
      <c r="P143" s="137">
        <v>72.599999999999994</v>
      </c>
      <c r="Q143" s="137">
        <v>72.599999999999994</v>
      </c>
      <c r="R143" s="137">
        <v>72.599999999999994</v>
      </c>
      <c r="S143" s="137">
        <v>72.599999999999994</v>
      </c>
      <c r="T143" s="137">
        <v>70</v>
      </c>
      <c r="U143" s="137">
        <v>70.5</v>
      </c>
      <c r="V143" s="137">
        <v>46</v>
      </c>
      <c r="W143" s="137">
        <v>46</v>
      </c>
      <c r="X143" s="43" t="s">
        <v>414</v>
      </c>
      <c r="Y143" s="43" t="s">
        <v>414</v>
      </c>
      <c r="Z143" s="43" t="s">
        <v>414</v>
      </c>
      <c r="AA143" s="137">
        <v>46</v>
      </c>
      <c r="AB143" s="137"/>
      <c r="AC143" s="137"/>
      <c r="AD143" s="137">
        <v>-3</v>
      </c>
      <c r="AE143" s="137">
        <v>-3</v>
      </c>
      <c r="AF143" s="137">
        <v>-3</v>
      </c>
      <c r="AG143" s="138"/>
      <c r="AH143" s="46">
        <f t="shared" si="125"/>
        <v>78</v>
      </c>
      <c r="AI143" s="47">
        <f t="shared" si="126"/>
        <v>-3</v>
      </c>
    </row>
    <row r="144" spans="1:35" x14ac:dyDescent="0.25">
      <c r="A144" s="135" t="s">
        <v>166</v>
      </c>
      <c r="B144" s="132">
        <v>13</v>
      </c>
      <c r="C144" s="132">
        <v>13</v>
      </c>
      <c r="D144" s="132">
        <v>13</v>
      </c>
      <c r="E144" s="132">
        <v>13</v>
      </c>
      <c r="F144" s="132">
        <v>13</v>
      </c>
      <c r="G144" s="137">
        <v>-35.4</v>
      </c>
      <c r="H144" s="137">
        <v>-41</v>
      </c>
      <c r="I144" s="137">
        <v>-48</v>
      </c>
      <c r="J144" s="137">
        <v>-50</v>
      </c>
      <c r="K144" s="137">
        <v>-52.3</v>
      </c>
      <c r="L144" s="137">
        <v>-51.4</v>
      </c>
      <c r="M144" s="137">
        <v>-51.4</v>
      </c>
      <c r="N144" s="137">
        <v>-51.4</v>
      </c>
      <c r="O144" s="137">
        <v>-51.4</v>
      </c>
      <c r="P144" s="137">
        <v>-51.4</v>
      </c>
      <c r="Q144" s="137">
        <v>-51.4</v>
      </c>
      <c r="R144" s="137">
        <v>-51.4</v>
      </c>
      <c r="S144" s="137">
        <v>-51.4</v>
      </c>
      <c r="T144" s="137">
        <v>-4.0999999999999996</v>
      </c>
      <c r="U144" s="137">
        <v>-47.2</v>
      </c>
      <c r="V144" s="137">
        <v>-9.6</v>
      </c>
      <c r="W144" s="137">
        <v>-9.6</v>
      </c>
      <c r="X144" s="43" t="s">
        <v>435</v>
      </c>
      <c r="Y144" s="43" t="s">
        <v>435</v>
      </c>
      <c r="Z144" s="43" t="s">
        <v>435</v>
      </c>
      <c r="AA144" s="137">
        <v>-9.6</v>
      </c>
      <c r="AB144" s="137"/>
      <c r="AC144" s="137"/>
      <c r="AD144" s="137">
        <v>-59</v>
      </c>
      <c r="AE144" s="137">
        <v>-59</v>
      </c>
      <c r="AF144" s="137">
        <v>-59</v>
      </c>
      <c r="AG144" s="138"/>
      <c r="AH144" s="46">
        <f t="shared" si="125"/>
        <v>13</v>
      </c>
      <c r="AI144" s="47">
        <f t="shared" si="126"/>
        <v>-59</v>
      </c>
    </row>
    <row r="145" spans="1:38" x14ac:dyDescent="0.25">
      <c r="A145" s="135" t="s">
        <v>167</v>
      </c>
      <c r="B145" s="132">
        <v>0</v>
      </c>
      <c r="C145" s="132">
        <v>0</v>
      </c>
      <c r="D145" s="132">
        <v>0</v>
      </c>
      <c r="E145" s="132">
        <v>0</v>
      </c>
      <c r="F145" s="132">
        <v>0</v>
      </c>
      <c r="G145" s="137">
        <v>19</v>
      </c>
      <c r="H145" s="137">
        <v>21</v>
      </c>
      <c r="I145" s="137">
        <v>8.6</v>
      </c>
      <c r="J145" s="137">
        <v>12.2</v>
      </c>
      <c r="K145" s="137">
        <v>-24</v>
      </c>
      <c r="L145" s="137">
        <v>-16.100000000000001</v>
      </c>
      <c r="M145" s="137">
        <v>-16.100000000000001</v>
      </c>
      <c r="N145" s="137">
        <v>-16.100000000000001</v>
      </c>
      <c r="O145" s="137">
        <v>-5.5</v>
      </c>
      <c r="P145" s="137">
        <v>-5.5</v>
      </c>
      <c r="Q145" s="137">
        <v>-5.5</v>
      </c>
      <c r="R145" s="137">
        <v>-5.5</v>
      </c>
      <c r="S145" s="137">
        <v>-5.5</v>
      </c>
      <c r="T145" s="137">
        <v>-7.2</v>
      </c>
      <c r="U145" s="137">
        <v>47.4</v>
      </c>
      <c r="V145" s="137">
        <v>48</v>
      </c>
      <c r="W145" s="137">
        <v>48</v>
      </c>
      <c r="X145" s="43" t="s">
        <v>434</v>
      </c>
      <c r="Y145" s="43" t="s">
        <v>434</v>
      </c>
      <c r="Z145" s="43" t="s">
        <v>434</v>
      </c>
      <c r="AA145" s="137">
        <v>48</v>
      </c>
      <c r="AB145" s="137"/>
      <c r="AC145" s="137"/>
      <c r="AD145" s="137">
        <v>8.8000000000000007</v>
      </c>
      <c r="AE145" s="137">
        <v>8.8000000000000007</v>
      </c>
      <c r="AF145" s="137">
        <v>8.8000000000000007</v>
      </c>
      <c r="AG145" s="138"/>
      <c r="AH145" s="46">
        <f t="shared" si="125"/>
        <v>48</v>
      </c>
      <c r="AI145" s="47">
        <f t="shared" si="126"/>
        <v>-24</v>
      </c>
    </row>
    <row r="146" spans="1:38" x14ac:dyDescent="0.25">
      <c r="A146" s="135" t="s">
        <v>168</v>
      </c>
      <c r="B146" s="132">
        <v>-289</v>
      </c>
      <c r="C146" s="132">
        <v>-289</v>
      </c>
      <c r="D146" s="132">
        <v>-289</v>
      </c>
      <c r="E146" s="132">
        <v>-289</v>
      </c>
      <c r="F146" s="132">
        <v>-289</v>
      </c>
      <c r="G146" s="137">
        <v>-320</v>
      </c>
      <c r="H146" s="137">
        <v>-320</v>
      </c>
      <c r="I146" s="137">
        <v>-308</v>
      </c>
      <c r="J146" s="137">
        <v>-296</v>
      </c>
      <c r="K146" s="137">
        <v>-298</v>
      </c>
      <c r="L146" s="137">
        <v>-296</v>
      </c>
      <c r="M146" s="137">
        <v>-296</v>
      </c>
      <c r="N146" s="137">
        <v>-296</v>
      </c>
      <c r="O146" s="137">
        <v>-246</v>
      </c>
      <c r="P146" s="137">
        <v>-246</v>
      </c>
      <c r="Q146" s="137">
        <v>-246</v>
      </c>
      <c r="R146" s="137">
        <v>-246</v>
      </c>
      <c r="S146" s="137">
        <v>-246</v>
      </c>
      <c r="T146" s="137">
        <v>-272</v>
      </c>
      <c r="U146" s="137">
        <v>-248</v>
      </c>
      <c r="V146" s="137">
        <v>-248</v>
      </c>
      <c r="W146" s="137">
        <v>-248</v>
      </c>
      <c r="X146" s="43" t="s">
        <v>414</v>
      </c>
      <c r="Y146" s="43" t="s">
        <v>414</v>
      </c>
      <c r="Z146" s="43" t="s">
        <v>414</v>
      </c>
      <c r="AA146" s="137">
        <v>-248</v>
      </c>
      <c r="AB146" s="137"/>
      <c r="AC146" s="137"/>
      <c r="AD146" s="137">
        <v>-236.6</v>
      </c>
      <c r="AE146" s="137">
        <v>-236.6</v>
      </c>
      <c r="AF146" s="137">
        <v>-236.6</v>
      </c>
      <c r="AG146" s="138"/>
      <c r="AH146" s="46">
        <f t="shared" ref="AH146:AH158" si="127">MAX(B146:AF146)</f>
        <v>-236.6</v>
      </c>
      <c r="AI146" s="47">
        <f t="shared" ref="AI146:AI158" si="128">MIN(B146:AF146)</f>
        <v>-320</v>
      </c>
    </row>
    <row r="147" spans="1:38" x14ac:dyDescent="0.25">
      <c r="A147" s="135" t="s">
        <v>169</v>
      </c>
      <c r="B147" s="132">
        <v>24</v>
      </c>
      <c r="C147" s="132">
        <v>24</v>
      </c>
      <c r="D147" s="132">
        <v>24</v>
      </c>
      <c r="E147" s="132">
        <v>24</v>
      </c>
      <c r="F147" s="132">
        <v>24</v>
      </c>
      <c r="G147" s="137">
        <v>46.2</v>
      </c>
      <c r="H147" s="137">
        <v>42.7</v>
      </c>
      <c r="I147" s="137">
        <v>31.3</v>
      </c>
      <c r="J147" s="137">
        <v>24.4</v>
      </c>
      <c r="K147" s="137">
        <v>22.4</v>
      </c>
      <c r="L147" s="137">
        <v>23.4</v>
      </c>
      <c r="M147" s="137">
        <v>23.4</v>
      </c>
      <c r="N147" s="137">
        <v>23.4</v>
      </c>
      <c r="O147" s="137">
        <v>31.8</v>
      </c>
      <c r="P147" s="137">
        <v>31.8</v>
      </c>
      <c r="Q147" s="137">
        <v>31.8</v>
      </c>
      <c r="R147" s="137">
        <v>31.8</v>
      </c>
      <c r="S147" s="137">
        <v>31.8</v>
      </c>
      <c r="T147" s="137">
        <v>16</v>
      </c>
      <c r="U147" s="137">
        <v>-16.2</v>
      </c>
      <c r="V147" s="137">
        <v>-22</v>
      </c>
      <c r="W147" s="137">
        <v>-22</v>
      </c>
      <c r="X147" s="43" t="s">
        <v>435</v>
      </c>
      <c r="Y147" s="43" t="s">
        <v>435</v>
      </c>
      <c r="Z147" s="43" t="s">
        <v>435</v>
      </c>
      <c r="AA147" s="137">
        <v>-22</v>
      </c>
      <c r="AB147" s="137"/>
      <c r="AC147" s="137"/>
      <c r="AD147" s="137">
        <v>-11.5</v>
      </c>
      <c r="AE147" s="137">
        <v>-11.5</v>
      </c>
      <c r="AF147" s="137">
        <v>-11.5</v>
      </c>
      <c r="AG147" s="138"/>
      <c r="AH147" s="46">
        <f t="shared" si="127"/>
        <v>46.2</v>
      </c>
      <c r="AI147" s="47">
        <f t="shared" si="128"/>
        <v>-22</v>
      </c>
    </row>
    <row r="148" spans="1:38" x14ac:dyDescent="0.25">
      <c r="A148" s="135" t="s">
        <v>170</v>
      </c>
      <c r="B148" s="132">
        <v>-5.4</v>
      </c>
      <c r="C148" s="132">
        <v>-5.4</v>
      </c>
      <c r="D148" s="132">
        <v>-5.4</v>
      </c>
      <c r="E148" s="132">
        <v>-5.4</v>
      </c>
      <c r="F148" s="132">
        <v>-5.4</v>
      </c>
      <c r="G148" s="137">
        <v>-24</v>
      </c>
      <c r="H148" s="137">
        <v>-7</v>
      </c>
      <c r="I148" s="137">
        <v>-20.3</v>
      </c>
      <c r="J148" s="137">
        <v>-6.3</v>
      </c>
      <c r="K148" s="137">
        <v>-7</v>
      </c>
      <c r="L148" s="137">
        <v>-6</v>
      </c>
      <c r="M148" s="137">
        <v>-6</v>
      </c>
      <c r="N148" s="137">
        <v>-6</v>
      </c>
      <c r="O148" s="137">
        <v>-3.5</v>
      </c>
      <c r="P148" s="137">
        <v>-3.5</v>
      </c>
      <c r="Q148" s="137">
        <v>-3.5</v>
      </c>
      <c r="R148" s="137">
        <v>-3.5</v>
      </c>
      <c r="S148" s="137">
        <v>-3.5</v>
      </c>
      <c r="T148" s="137">
        <v>3.5</v>
      </c>
      <c r="U148" s="137">
        <v>3.5</v>
      </c>
      <c r="V148" s="137">
        <v>18.3</v>
      </c>
      <c r="W148" s="137">
        <v>18.3</v>
      </c>
      <c r="X148" s="43" t="s">
        <v>434</v>
      </c>
      <c r="Y148" s="43" t="s">
        <v>434</v>
      </c>
      <c r="Z148" s="43" t="s">
        <v>434</v>
      </c>
      <c r="AA148" s="137">
        <v>18.3</v>
      </c>
      <c r="AB148" s="137"/>
      <c r="AC148" s="137"/>
      <c r="AD148" s="137">
        <v>36.5</v>
      </c>
      <c r="AE148" s="137">
        <v>36.5</v>
      </c>
      <c r="AF148" s="137">
        <v>36.5</v>
      </c>
      <c r="AG148" s="134"/>
      <c r="AH148" s="46">
        <f t="shared" si="127"/>
        <v>36.5</v>
      </c>
      <c r="AI148" s="47">
        <f t="shared" si="128"/>
        <v>-24</v>
      </c>
    </row>
    <row r="149" spans="1:38" x14ac:dyDescent="0.25">
      <c r="A149" s="135" t="s">
        <v>428</v>
      </c>
      <c r="B149" s="132">
        <v>99</v>
      </c>
      <c r="C149" s="132">
        <v>99</v>
      </c>
      <c r="D149" s="132">
        <v>99</v>
      </c>
      <c r="E149" s="132">
        <v>99</v>
      </c>
      <c r="F149" s="132">
        <v>99</v>
      </c>
      <c r="G149" s="122">
        <v>216</v>
      </c>
      <c r="H149" s="122">
        <v>218.5</v>
      </c>
      <c r="I149" s="122">
        <v>226.3</v>
      </c>
      <c r="J149" s="122">
        <v>239</v>
      </c>
      <c r="K149" s="122">
        <v>233</v>
      </c>
      <c r="L149" s="122">
        <v>248</v>
      </c>
      <c r="M149" s="122">
        <v>248</v>
      </c>
      <c r="N149" s="122">
        <v>248</v>
      </c>
      <c r="O149" s="122">
        <v>226</v>
      </c>
      <c r="P149" s="122">
        <v>226</v>
      </c>
      <c r="Q149" s="122">
        <v>226</v>
      </c>
      <c r="R149" s="122">
        <v>226</v>
      </c>
      <c r="S149" s="122">
        <v>226</v>
      </c>
      <c r="T149" s="122">
        <v>115</v>
      </c>
      <c r="U149" s="122">
        <f>113.9*2</f>
        <v>227.8</v>
      </c>
      <c r="V149" s="122">
        <v>107</v>
      </c>
      <c r="W149" s="122">
        <v>107</v>
      </c>
      <c r="X149" s="43" t="s">
        <v>414</v>
      </c>
      <c r="Y149" s="43" t="s">
        <v>414</v>
      </c>
      <c r="Z149" s="43" t="s">
        <v>414</v>
      </c>
      <c r="AA149" s="122">
        <v>107</v>
      </c>
      <c r="AB149" s="122"/>
      <c r="AC149" s="122"/>
      <c r="AD149" s="122">
        <f>70.2+70</f>
        <v>140.19999999999999</v>
      </c>
      <c r="AE149" s="122">
        <f t="shared" ref="AE149:AF149" si="129">70.2+70</f>
        <v>140.19999999999999</v>
      </c>
      <c r="AF149" s="122">
        <f t="shared" si="129"/>
        <v>140.19999999999999</v>
      </c>
      <c r="AG149" s="134"/>
      <c r="AH149" s="46">
        <f t="shared" si="127"/>
        <v>248</v>
      </c>
      <c r="AI149" s="47">
        <f t="shared" si="128"/>
        <v>99</v>
      </c>
    </row>
    <row r="150" spans="1:38" x14ac:dyDescent="0.25">
      <c r="A150" s="135" t="s">
        <v>429</v>
      </c>
      <c r="B150" s="132">
        <v>31</v>
      </c>
      <c r="C150" s="132">
        <v>31</v>
      </c>
      <c r="D150" s="132">
        <v>31</v>
      </c>
      <c r="E150" s="132">
        <v>31</v>
      </c>
      <c r="F150" s="132">
        <v>31</v>
      </c>
      <c r="G150" s="122">
        <v>31.6</v>
      </c>
      <c r="H150" s="122">
        <v>31.2</v>
      </c>
      <c r="I150" s="122">
        <v>31</v>
      </c>
      <c r="J150" s="122">
        <v>30.8</v>
      </c>
      <c r="K150" s="122">
        <v>30.6</v>
      </c>
      <c r="L150" s="122">
        <v>32.6</v>
      </c>
      <c r="M150" s="122">
        <v>32.6</v>
      </c>
      <c r="N150" s="122">
        <v>32.6</v>
      </c>
      <c r="O150" s="122">
        <v>30.6</v>
      </c>
      <c r="P150" s="122">
        <v>30.6</v>
      </c>
      <c r="Q150" s="122">
        <v>30.6</v>
      </c>
      <c r="R150" s="122">
        <v>30.6</v>
      </c>
      <c r="S150" s="122">
        <v>30.6</v>
      </c>
      <c r="T150" s="122">
        <v>28.2</v>
      </c>
      <c r="U150" s="122">
        <v>28.2</v>
      </c>
      <c r="V150" s="122">
        <v>28.2</v>
      </c>
      <c r="W150" s="122">
        <v>28.2</v>
      </c>
      <c r="X150" s="43" t="s">
        <v>435</v>
      </c>
      <c r="Y150" s="43" t="s">
        <v>435</v>
      </c>
      <c r="Z150" s="43" t="s">
        <v>435</v>
      </c>
      <c r="AA150" s="122">
        <v>28.2</v>
      </c>
      <c r="AB150" s="122"/>
      <c r="AC150" s="122"/>
      <c r="AD150" s="122">
        <v>30.9</v>
      </c>
      <c r="AE150" s="122">
        <v>30.9</v>
      </c>
      <c r="AF150" s="122">
        <v>30.9</v>
      </c>
      <c r="AG150" s="134"/>
      <c r="AH150" s="46">
        <f t="shared" si="127"/>
        <v>32.6</v>
      </c>
      <c r="AI150" s="47">
        <f t="shared" si="128"/>
        <v>28.2</v>
      </c>
    </row>
    <row r="151" spans="1:38" ht="15.75" thickBot="1" x14ac:dyDescent="0.3">
      <c r="A151" s="139" t="s">
        <v>173</v>
      </c>
      <c r="B151" s="132">
        <v>7.6</v>
      </c>
      <c r="C151" s="132">
        <v>7.6</v>
      </c>
      <c r="D151" s="132">
        <v>7.6</v>
      </c>
      <c r="E151" s="132">
        <v>7.6</v>
      </c>
      <c r="F151" s="132">
        <v>7.6</v>
      </c>
      <c r="G151" s="122">
        <v>6.1</v>
      </c>
      <c r="H151" s="122">
        <v>6.2</v>
      </c>
      <c r="I151" s="122">
        <v>5.7</v>
      </c>
      <c r="J151" s="122">
        <v>7</v>
      </c>
      <c r="K151" s="122">
        <v>6.4</v>
      </c>
      <c r="L151" s="122">
        <v>7.8</v>
      </c>
      <c r="M151" s="122">
        <v>7.8</v>
      </c>
      <c r="N151" s="122">
        <v>7.8</v>
      </c>
      <c r="O151" s="122">
        <v>17.8</v>
      </c>
      <c r="P151" s="122">
        <v>17.8</v>
      </c>
      <c r="Q151" s="122">
        <v>17.8</v>
      </c>
      <c r="R151" s="122">
        <v>17.8</v>
      </c>
      <c r="S151" s="122">
        <v>17.8</v>
      </c>
      <c r="T151" s="122">
        <v>13.4</v>
      </c>
      <c r="U151" s="122">
        <v>9.8000000000000007</v>
      </c>
      <c r="V151" s="122">
        <v>2.5</v>
      </c>
      <c r="W151" s="122">
        <v>2.5</v>
      </c>
      <c r="X151" s="43" t="s">
        <v>434</v>
      </c>
      <c r="Y151" s="43" t="s">
        <v>434</v>
      </c>
      <c r="Z151" s="43" t="s">
        <v>434</v>
      </c>
      <c r="AA151" s="122">
        <v>2.5</v>
      </c>
      <c r="AB151" s="122"/>
      <c r="AC151" s="122"/>
      <c r="AD151" s="122">
        <v>3.4</v>
      </c>
      <c r="AE151" s="122">
        <v>3.4</v>
      </c>
      <c r="AF151" s="122">
        <v>3.4</v>
      </c>
      <c r="AG151" s="134"/>
      <c r="AH151" s="46">
        <f t="shared" si="127"/>
        <v>17.8</v>
      </c>
      <c r="AI151" s="47">
        <f t="shared" si="128"/>
        <v>2.5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51"/>
      <c r="AH152" s="46">
        <f t="shared" si="127"/>
        <v>0</v>
      </c>
      <c r="AI152" s="47">
        <f t="shared" si="128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55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>
        <v>1984.9</v>
      </c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6"/>
      <c r="AH153" s="46">
        <f t="shared" si="127"/>
        <v>1984.9</v>
      </c>
      <c r="AI153" s="47">
        <f t="shared" si="128"/>
        <v>1984.9</v>
      </c>
      <c r="AK153" s="187">
        <v>55</v>
      </c>
      <c r="AL153" s="137">
        <f>AK153*456/66</f>
        <v>380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27"/>
        <v>0</v>
      </c>
      <c r="AI154" s="47">
        <f t="shared" si="128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6"/>
      <c r="AH155" s="46">
        <f t="shared" si="127"/>
        <v>0</v>
      </c>
      <c r="AI155" s="47">
        <f t="shared" si="128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6"/>
      <c r="AH156" s="46">
        <f t="shared" si="127"/>
        <v>0</v>
      </c>
      <c r="AI156" s="47">
        <f t="shared" si="128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27"/>
        <v>0</v>
      </c>
      <c r="AI157" s="47">
        <f t="shared" si="128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27"/>
        <v>0</v>
      </c>
      <c r="AI158" s="47">
        <f t="shared" si="128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 t="str">
        <f t="shared" ref="B161:B166" si="130">A161</f>
        <v>PANAUTI(2.4)</v>
      </c>
      <c r="C161" s="159" t="str">
        <f t="shared" ref="C161:R166" si="131">B161</f>
        <v>PANAUTI(2.4)</v>
      </c>
      <c r="D161" s="159" t="str">
        <f t="shared" si="131"/>
        <v>PANAUTI(2.4)</v>
      </c>
      <c r="E161" s="159" t="str">
        <f t="shared" si="131"/>
        <v>PANAUTI(2.4)</v>
      </c>
      <c r="F161" s="159" t="str">
        <f t="shared" si="131"/>
        <v>PANAUTI(2.4)</v>
      </c>
      <c r="G161" s="159" t="str">
        <f t="shared" si="131"/>
        <v>PANAUTI(2.4)</v>
      </c>
      <c r="H161" s="159" t="str">
        <f t="shared" si="131"/>
        <v>PANAUTI(2.4)</v>
      </c>
      <c r="I161" s="159" t="str">
        <f t="shared" si="131"/>
        <v>PANAUTI(2.4)</v>
      </c>
      <c r="J161" s="159" t="str">
        <f t="shared" si="131"/>
        <v>PANAUTI(2.4)</v>
      </c>
      <c r="K161" s="159" t="str">
        <f t="shared" si="131"/>
        <v>PANAUTI(2.4)</v>
      </c>
      <c r="L161" s="159" t="str">
        <f t="shared" si="131"/>
        <v>PANAUTI(2.4)</v>
      </c>
      <c r="M161" s="159" t="str">
        <f t="shared" si="131"/>
        <v>PANAUTI(2.4)</v>
      </c>
      <c r="N161" s="159" t="str">
        <f t="shared" si="131"/>
        <v>PANAUTI(2.4)</v>
      </c>
      <c r="O161" s="159" t="str">
        <f t="shared" si="131"/>
        <v>PANAUTI(2.4)</v>
      </c>
      <c r="P161" s="159">
        <v>0.3</v>
      </c>
      <c r="Q161" s="159">
        <f t="shared" si="131"/>
        <v>0.3</v>
      </c>
      <c r="R161" s="159">
        <f t="shared" si="131"/>
        <v>0.3</v>
      </c>
      <c r="S161" s="159">
        <f t="shared" ref="S161:AD166" si="132">R161</f>
        <v>0.3</v>
      </c>
      <c r="T161" s="159">
        <f t="shared" si="132"/>
        <v>0.3</v>
      </c>
      <c r="U161" s="159">
        <f t="shared" si="132"/>
        <v>0.3</v>
      </c>
      <c r="V161" s="159">
        <f t="shared" si="132"/>
        <v>0.3</v>
      </c>
      <c r="W161" s="159">
        <f t="shared" si="132"/>
        <v>0.3</v>
      </c>
      <c r="X161" s="159">
        <f t="shared" si="132"/>
        <v>0.3</v>
      </c>
      <c r="Y161" s="159">
        <f t="shared" si="132"/>
        <v>0.3</v>
      </c>
      <c r="Z161" s="159">
        <f t="shared" si="132"/>
        <v>0.3</v>
      </c>
      <c r="AA161" s="159">
        <f t="shared" si="132"/>
        <v>0.3</v>
      </c>
      <c r="AB161" s="159">
        <f t="shared" si="132"/>
        <v>0.3</v>
      </c>
      <c r="AC161" s="159">
        <f t="shared" si="132"/>
        <v>0.3</v>
      </c>
      <c r="AD161" s="159">
        <f t="shared" si="132"/>
        <v>0.3</v>
      </c>
      <c r="AE161" s="159">
        <f t="shared" ref="AE161:AE166" si="133">AD161</f>
        <v>0.3</v>
      </c>
      <c r="AF161" s="159">
        <f t="shared" ref="AF161:AF166" si="134">AE161</f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 t="str">
        <f t="shared" si="130"/>
        <v>TATOPANI(2)</v>
      </c>
      <c r="C162" s="161" t="str">
        <f t="shared" si="131"/>
        <v>TATOPANI(2)</v>
      </c>
      <c r="D162" s="161" t="str">
        <f t="shared" si="131"/>
        <v>TATOPANI(2)</v>
      </c>
      <c r="E162" s="161" t="str">
        <f t="shared" si="131"/>
        <v>TATOPANI(2)</v>
      </c>
      <c r="F162" s="161" t="str">
        <f t="shared" si="131"/>
        <v>TATOPANI(2)</v>
      </c>
      <c r="G162" s="161" t="str">
        <f t="shared" si="131"/>
        <v>TATOPANI(2)</v>
      </c>
      <c r="H162" s="161" t="str">
        <f t="shared" si="131"/>
        <v>TATOPANI(2)</v>
      </c>
      <c r="I162" s="161" t="str">
        <f t="shared" si="131"/>
        <v>TATOPANI(2)</v>
      </c>
      <c r="J162" s="161" t="str">
        <f t="shared" si="131"/>
        <v>TATOPANI(2)</v>
      </c>
      <c r="K162" s="161" t="str">
        <f t="shared" si="131"/>
        <v>TATOPANI(2)</v>
      </c>
      <c r="L162" s="161" t="str">
        <f t="shared" si="131"/>
        <v>TATOPANI(2)</v>
      </c>
      <c r="M162" s="161" t="str">
        <f t="shared" si="131"/>
        <v>TATOPANI(2)</v>
      </c>
      <c r="N162" s="161" t="str">
        <f t="shared" si="131"/>
        <v>TATOPANI(2)</v>
      </c>
      <c r="O162" s="161" t="str">
        <f t="shared" si="131"/>
        <v>TATOPANI(2)</v>
      </c>
      <c r="P162" s="161">
        <v>0.4</v>
      </c>
      <c r="Q162" s="161">
        <f t="shared" si="131"/>
        <v>0.4</v>
      </c>
      <c r="R162" s="161">
        <f t="shared" si="131"/>
        <v>0.4</v>
      </c>
      <c r="S162" s="161">
        <f t="shared" si="132"/>
        <v>0.4</v>
      </c>
      <c r="T162" s="161">
        <f t="shared" si="132"/>
        <v>0.4</v>
      </c>
      <c r="U162" s="161">
        <f t="shared" si="132"/>
        <v>0.4</v>
      </c>
      <c r="V162" s="161">
        <f t="shared" si="132"/>
        <v>0.4</v>
      </c>
      <c r="W162" s="161">
        <f t="shared" si="132"/>
        <v>0.4</v>
      </c>
      <c r="X162" s="161">
        <f t="shared" si="132"/>
        <v>0.4</v>
      </c>
      <c r="Y162" s="161">
        <f t="shared" si="132"/>
        <v>0.4</v>
      </c>
      <c r="Z162" s="161">
        <f t="shared" si="132"/>
        <v>0.4</v>
      </c>
      <c r="AA162" s="161">
        <f t="shared" si="132"/>
        <v>0.4</v>
      </c>
      <c r="AB162" s="161">
        <f t="shared" si="132"/>
        <v>0.4</v>
      </c>
      <c r="AC162" s="161">
        <f t="shared" si="132"/>
        <v>0.4</v>
      </c>
      <c r="AD162" s="161">
        <f t="shared" si="132"/>
        <v>0.4</v>
      </c>
      <c r="AE162" s="161">
        <f t="shared" si="133"/>
        <v>0.4</v>
      </c>
      <c r="AF162" s="161">
        <f t="shared" si="134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 t="str">
        <f t="shared" si="130"/>
        <v>SETI(1.5)</v>
      </c>
      <c r="C163" s="161" t="str">
        <f t="shared" si="131"/>
        <v>SETI(1.5)</v>
      </c>
      <c r="D163" s="161" t="str">
        <f t="shared" si="131"/>
        <v>SETI(1.5)</v>
      </c>
      <c r="E163" s="161" t="str">
        <f t="shared" si="131"/>
        <v>SETI(1.5)</v>
      </c>
      <c r="F163" s="161" t="str">
        <f t="shared" si="131"/>
        <v>SETI(1.5)</v>
      </c>
      <c r="G163" s="161" t="str">
        <f t="shared" si="131"/>
        <v>SETI(1.5)</v>
      </c>
      <c r="H163" s="161" t="str">
        <f t="shared" si="131"/>
        <v>SETI(1.5)</v>
      </c>
      <c r="I163" s="161" t="str">
        <f t="shared" si="131"/>
        <v>SETI(1.5)</v>
      </c>
      <c r="J163" s="161" t="str">
        <f t="shared" si="131"/>
        <v>SETI(1.5)</v>
      </c>
      <c r="K163" s="161" t="str">
        <f t="shared" si="131"/>
        <v>SETI(1.5)</v>
      </c>
      <c r="L163" s="161" t="str">
        <f t="shared" si="131"/>
        <v>SETI(1.5)</v>
      </c>
      <c r="M163" s="161" t="str">
        <f t="shared" si="131"/>
        <v>SETI(1.5)</v>
      </c>
      <c r="N163" s="161" t="str">
        <f t="shared" si="131"/>
        <v>SETI(1.5)</v>
      </c>
      <c r="O163" s="161" t="str">
        <f t="shared" si="131"/>
        <v>SETI(1.5)</v>
      </c>
      <c r="P163" s="161">
        <v>1.5</v>
      </c>
      <c r="Q163" s="161">
        <f t="shared" si="131"/>
        <v>1.5</v>
      </c>
      <c r="R163" s="161">
        <f t="shared" si="131"/>
        <v>1.5</v>
      </c>
      <c r="S163" s="161">
        <f t="shared" si="132"/>
        <v>1.5</v>
      </c>
      <c r="T163" s="161">
        <f t="shared" si="132"/>
        <v>1.5</v>
      </c>
      <c r="U163" s="161">
        <f t="shared" si="132"/>
        <v>1.5</v>
      </c>
      <c r="V163" s="161">
        <f t="shared" si="132"/>
        <v>1.5</v>
      </c>
      <c r="W163" s="161">
        <f t="shared" si="132"/>
        <v>1.5</v>
      </c>
      <c r="X163" s="161">
        <f t="shared" si="132"/>
        <v>1.5</v>
      </c>
      <c r="Y163" s="161">
        <f t="shared" si="132"/>
        <v>1.5</v>
      </c>
      <c r="Z163" s="161">
        <f t="shared" si="132"/>
        <v>1.5</v>
      </c>
      <c r="AA163" s="161">
        <f t="shared" si="132"/>
        <v>1.5</v>
      </c>
      <c r="AB163" s="161">
        <f t="shared" si="132"/>
        <v>1.5</v>
      </c>
      <c r="AC163" s="161">
        <f t="shared" si="132"/>
        <v>1.5</v>
      </c>
      <c r="AD163" s="161">
        <f t="shared" si="132"/>
        <v>1.5</v>
      </c>
      <c r="AE163" s="161">
        <f t="shared" si="133"/>
        <v>1.5</v>
      </c>
      <c r="AF163" s="161">
        <f t="shared" si="134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 t="str">
        <f t="shared" si="130"/>
        <v>FEWA(1)</v>
      </c>
      <c r="C164" s="161" t="str">
        <f t="shared" si="131"/>
        <v>FEWA(1)</v>
      </c>
      <c r="D164" s="161" t="str">
        <f t="shared" si="131"/>
        <v>FEWA(1)</v>
      </c>
      <c r="E164" s="161" t="str">
        <f t="shared" si="131"/>
        <v>FEWA(1)</v>
      </c>
      <c r="F164" s="161" t="str">
        <f t="shared" si="131"/>
        <v>FEWA(1)</v>
      </c>
      <c r="G164" s="161" t="str">
        <f t="shared" si="131"/>
        <v>FEWA(1)</v>
      </c>
      <c r="H164" s="161" t="str">
        <f t="shared" si="131"/>
        <v>FEWA(1)</v>
      </c>
      <c r="I164" s="161" t="str">
        <f t="shared" si="131"/>
        <v>FEWA(1)</v>
      </c>
      <c r="J164" s="161" t="str">
        <f t="shared" si="131"/>
        <v>FEWA(1)</v>
      </c>
      <c r="K164" s="161" t="str">
        <f t="shared" si="131"/>
        <v>FEWA(1)</v>
      </c>
      <c r="L164" s="161" t="str">
        <f t="shared" si="131"/>
        <v>FEWA(1)</v>
      </c>
      <c r="M164" s="161" t="str">
        <f t="shared" si="131"/>
        <v>FEWA(1)</v>
      </c>
      <c r="N164" s="161" t="str">
        <f t="shared" si="131"/>
        <v>FEWA(1)</v>
      </c>
      <c r="O164" s="161" t="str">
        <f t="shared" si="131"/>
        <v>FEWA(1)</v>
      </c>
      <c r="P164" s="161">
        <v>0.3</v>
      </c>
      <c r="Q164" s="161">
        <f t="shared" si="131"/>
        <v>0.3</v>
      </c>
      <c r="R164" s="161">
        <f t="shared" si="131"/>
        <v>0.3</v>
      </c>
      <c r="S164" s="161">
        <f t="shared" si="132"/>
        <v>0.3</v>
      </c>
      <c r="T164" s="161">
        <f t="shared" si="132"/>
        <v>0.3</v>
      </c>
      <c r="U164" s="161">
        <f t="shared" si="132"/>
        <v>0.3</v>
      </c>
      <c r="V164" s="161">
        <f t="shared" si="132"/>
        <v>0.3</v>
      </c>
      <c r="W164" s="161">
        <f t="shared" si="132"/>
        <v>0.3</v>
      </c>
      <c r="X164" s="161">
        <f t="shared" si="132"/>
        <v>0.3</v>
      </c>
      <c r="Y164" s="161">
        <f t="shared" si="132"/>
        <v>0.3</v>
      </c>
      <c r="Z164" s="161">
        <f t="shared" si="132"/>
        <v>0.3</v>
      </c>
      <c r="AA164" s="161">
        <f t="shared" si="132"/>
        <v>0.3</v>
      </c>
      <c r="AB164" s="161">
        <f t="shared" si="132"/>
        <v>0.3</v>
      </c>
      <c r="AC164" s="161">
        <f t="shared" si="132"/>
        <v>0.3</v>
      </c>
      <c r="AD164" s="161">
        <f t="shared" si="132"/>
        <v>0.3</v>
      </c>
      <c r="AE164" s="161">
        <f t="shared" si="133"/>
        <v>0.3</v>
      </c>
      <c r="AF164" s="161">
        <f t="shared" si="134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 t="str">
        <f t="shared" si="130"/>
        <v>TINAU(1)</v>
      </c>
      <c r="C165" s="161" t="str">
        <f t="shared" si="131"/>
        <v>TINAU(1)</v>
      </c>
      <c r="D165" s="161" t="str">
        <f t="shared" si="131"/>
        <v>TINAU(1)</v>
      </c>
      <c r="E165" s="161" t="str">
        <f t="shared" si="131"/>
        <v>TINAU(1)</v>
      </c>
      <c r="F165" s="161" t="str">
        <f t="shared" si="131"/>
        <v>TINAU(1)</v>
      </c>
      <c r="G165" s="161" t="str">
        <f t="shared" si="131"/>
        <v>TINAU(1)</v>
      </c>
      <c r="H165" s="161" t="str">
        <f t="shared" si="131"/>
        <v>TINAU(1)</v>
      </c>
      <c r="I165" s="161" t="str">
        <f t="shared" si="131"/>
        <v>TINAU(1)</v>
      </c>
      <c r="J165" s="161" t="str">
        <f t="shared" si="131"/>
        <v>TINAU(1)</v>
      </c>
      <c r="K165" s="161" t="str">
        <f t="shared" si="131"/>
        <v>TINAU(1)</v>
      </c>
      <c r="L165" s="161" t="str">
        <f t="shared" si="131"/>
        <v>TINAU(1)</v>
      </c>
      <c r="M165" s="161" t="str">
        <f t="shared" si="131"/>
        <v>TINAU(1)</v>
      </c>
      <c r="N165" s="161" t="str">
        <f t="shared" si="131"/>
        <v>TINAU(1)</v>
      </c>
      <c r="O165" s="161" t="str">
        <f t="shared" si="131"/>
        <v>TINAU(1)</v>
      </c>
      <c r="P165" s="161">
        <v>0.4</v>
      </c>
      <c r="Q165" s="161">
        <f t="shared" si="131"/>
        <v>0.4</v>
      </c>
      <c r="R165" s="161">
        <f t="shared" si="131"/>
        <v>0.4</v>
      </c>
      <c r="S165" s="161">
        <f t="shared" si="132"/>
        <v>0.4</v>
      </c>
      <c r="T165" s="161">
        <f t="shared" si="132"/>
        <v>0.4</v>
      </c>
      <c r="U165" s="161">
        <f t="shared" si="132"/>
        <v>0.4</v>
      </c>
      <c r="V165" s="161">
        <f t="shared" si="132"/>
        <v>0.4</v>
      </c>
      <c r="W165" s="161">
        <f t="shared" si="132"/>
        <v>0.4</v>
      </c>
      <c r="X165" s="161">
        <f t="shared" si="132"/>
        <v>0.4</v>
      </c>
      <c r="Y165" s="161">
        <f t="shared" si="132"/>
        <v>0.4</v>
      </c>
      <c r="Z165" s="161">
        <f t="shared" si="132"/>
        <v>0.4</v>
      </c>
      <c r="AA165" s="161">
        <f t="shared" si="132"/>
        <v>0.4</v>
      </c>
      <c r="AB165" s="161">
        <f t="shared" si="132"/>
        <v>0.4</v>
      </c>
      <c r="AC165" s="161">
        <f t="shared" si="132"/>
        <v>0.4</v>
      </c>
      <c r="AD165" s="161">
        <f t="shared" si="132"/>
        <v>0.4</v>
      </c>
      <c r="AE165" s="161">
        <f t="shared" si="133"/>
        <v>0.4</v>
      </c>
      <c r="AF165" s="161">
        <f t="shared" si="134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 t="str">
        <f t="shared" si="130"/>
        <v>SUNDARIJAL(0.66)</v>
      </c>
      <c r="C166" s="164" t="str">
        <f t="shared" si="131"/>
        <v>SUNDARIJAL(0.66)</v>
      </c>
      <c r="D166" s="164" t="str">
        <f t="shared" si="131"/>
        <v>SUNDARIJAL(0.66)</v>
      </c>
      <c r="E166" s="164" t="str">
        <f t="shared" si="131"/>
        <v>SUNDARIJAL(0.66)</v>
      </c>
      <c r="F166" s="164" t="str">
        <f t="shared" si="131"/>
        <v>SUNDARIJAL(0.66)</v>
      </c>
      <c r="G166" s="164" t="str">
        <f t="shared" si="131"/>
        <v>SUNDARIJAL(0.66)</v>
      </c>
      <c r="H166" s="164" t="str">
        <f t="shared" si="131"/>
        <v>SUNDARIJAL(0.66)</v>
      </c>
      <c r="I166" s="164" t="str">
        <f t="shared" si="131"/>
        <v>SUNDARIJAL(0.66)</v>
      </c>
      <c r="J166" s="164" t="str">
        <f t="shared" si="131"/>
        <v>SUNDARIJAL(0.66)</v>
      </c>
      <c r="K166" s="164" t="str">
        <f t="shared" si="131"/>
        <v>SUNDARIJAL(0.66)</v>
      </c>
      <c r="L166" s="164" t="str">
        <f t="shared" si="131"/>
        <v>SUNDARIJAL(0.66)</v>
      </c>
      <c r="M166" s="164" t="str">
        <f t="shared" si="131"/>
        <v>SUNDARIJAL(0.66)</v>
      </c>
      <c r="N166" s="164" t="str">
        <f t="shared" si="131"/>
        <v>SUNDARIJAL(0.66)</v>
      </c>
      <c r="O166" s="164" t="str">
        <f t="shared" si="131"/>
        <v>SUNDARIJAL(0.66)</v>
      </c>
      <c r="P166" s="164">
        <v>0.64</v>
      </c>
      <c r="Q166" s="164">
        <f t="shared" si="131"/>
        <v>0.64</v>
      </c>
      <c r="R166" s="164">
        <f t="shared" si="131"/>
        <v>0.64</v>
      </c>
      <c r="S166" s="164">
        <f t="shared" si="132"/>
        <v>0.64</v>
      </c>
      <c r="T166" s="164">
        <f t="shared" si="132"/>
        <v>0.64</v>
      </c>
      <c r="U166" s="164">
        <f t="shared" si="132"/>
        <v>0.64</v>
      </c>
      <c r="V166" s="164">
        <f t="shared" si="132"/>
        <v>0.64</v>
      </c>
      <c r="W166" s="164">
        <f t="shared" si="132"/>
        <v>0.64</v>
      </c>
      <c r="X166" s="164">
        <f t="shared" si="132"/>
        <v>0.64</v>
      </c>
      <c r="Y166" s="164">
        <f t="shared" si="132"/>
        <v>0.64</v>
      </c>
      <c r="Z166" s="164">
        <f t="shared" si="132"/>
        <v>0.64</v>
      </c>
      <c r="AA166" s="164">
        <f t="shared" si="132"/>
        <v>0.64</v>
      </c>
      <c r="AB166" s="164">
        <f t="shared" si="132"/>
        <v>0.64</v>
      </c>
      <c r="AC166" s="164">
        <f t="shared" si="132"/>
        <v>0.64</v>
      </c>
      <c r="AD166" s="164">
        <f t="shared" si="132"/>
        <v>0.64</v>
      </c>
      <c r="AE166" s="164">
        <f t="shared" si="133"/>
        <v>0.64</v>
      </c>
      <c r="AF166" s="164">
        <f t="shared" si="134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f t="shared" ref="B167" si="135">SUM(B161:B166)</f>
        <v>0</v>
      </c>
      <c r="C167" s="167">
        <f t="shared" ref="C167:AG167" si="136">SUM(C161:C166)</f>
        <v>0</v>
      </c>
      <c r="D167" s="167">
        <f t="shared" si="136"/>
        <v>0</v>
      </c>
      <c r="E167" s="167">
        <f t="shared" si="136"/>
        <v>0</v>
      </c>
      <c r="F167" s="167">
        <f t="shared" si="136"/>
        <v>0</v>
      </c>
      <c r="G167" s="167">
        <f t="shared" si="136"/>
        <v>0</v>
      </c>
      <c r="H167" s="167">
        <f t="shared" si="136"/>
        <v>0</v>
      </c>
      <c r="I167" s="167">
        <f t="shared" si="136"/>
        <v>0</v>
      </c>
      <c r="J167" s="167">
        <f t="shared" si="136"/>
        <v>0</v>
      </c>
      <c r="K167" s="167">
        <f t="shared" si="136"/>
        <v>0</v>
      </c>
      <c r="L167" s="167">
        <f t="shared" si="136"/>
        <v>0</v>
      </c>
      <c r="M167" s="167">
        <f t="shared" si="136"/>
        <v>0</v>
      </c>
      <c r="N167" s="167">
        <f t="shared" si="136"/>
        <v>0</v>
      </c>
      <c r="O167" s="167">
        <f t="shared" si="136"/>
        <v>0</v>
      </c>
      <c r="P167" s="167">
        <v>3.54</v>
      </c>
      <c r="Q167" s="167">
        <f t="shared" si="136"/>
        <v>3.54</v>
      </c>
      <c r="R167" s="167">
        <f t="shared" si="136"/>
        <v>3.54</v>
      </c>
      <c r="S167" s="167">
        <f t="shared" si="136"/>
        <v>3.54</v>
      </c>
      <c r="T167" s="167">
        <f t="shared" si="136"/>
        <v>3.54</v>
      </c>
      <c r="U167" s="167">
        <f t="shared" si="136"/>
        <v>3.54</v>
      </c>
      <c r="V167" s="167">
        <f t="shared" si="136"/>
        <v>3.54</v>
      </c>
      <c r="W167" s="167">
        <f t="shared" si="136"/>
        <v>3.54</v>
      </c>
      <c r="X167" s="167">
        <f t="shared" si="136"/>
        <v>3.54</v>
      </c>
      <c r="Y167" s="167">
        <f t="shared" si="136"/>
        <v>3.54</v>
      </c>
      <c r="Z167" s="167">
        <f t="shared" si="136"/>
        <v>3.54</v>
      </c>
      <c r="AA167" s="167">
        <f t="shared" si="136"/>
        <v>3.54</v>
      </c>
      <c r="AB167" s="167">
        <f t="shared" si="136"/>
        <v>3.54</v>
      </c>
      <c r="AC167" s="167">
        <f t="shared" si="136"/>
        <v>3.54</v>
      </c>
      <c r="AD167" s="167">
        <f t="shared" si="136"/>
        <v>3.54</v>
      </c>
      <c r="AE167" s="167">
        <f t="shared" ref="AE167:AF167" si="137">SUM(AE161:AE166)</f>
        <v>3.54</v>
      </c>
      <c r="AF167" s="167">
        <f t="shared" si="137"/>
        <v>3.54</v>
      </c>
      <c r="AG167" s="168">
        <f t="shared" si="136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 t="str">
        <f t="shared" ref="B169:B232" si="138">A169</f>
        <v>Upper Mai Khola(9.98)</v>
      </c>
      <c r="C169" s="159" t="str">
        <f t="shared" ref="C169:R184" si="139">B169</f>
        <v>Upper Mai Khola(9.98)</v>
      </c>
      <c r="D169" s="159" t="str">
        <f t="shared" si="139"/>
        <v>Upper Mai Khola(9.98)</v>
      </c>
      <c r="E169" s="159" t="str">
        <f t="shared" si="139"/>
        <v>Upper Mai Khola(9.98)</v>
      </c>
      <c r="F169" s="159" t="str">
        <f t="shared" si="139"/>
        <v>Upper Mai Khola(9.98)</v>
      </c>
      <c r="G169" s="159" t="str">
        <f t="shared" si="139"/>
        <v>Upper Mai Khola(9.98)</v>
      </c>
      <c r="H169" s="159" t="str">
        <f t="shared" si="139"/>
        <v>Upper Mai Khola(9.98)</v>
      </c>
      <c r="I169" s="159" t="str">
        <f t="shared" si="139"/>
        <v>Upper Mai Khola(9.98)</v>
      </c>
      <c r="J169" s="159" t="str">
        <f t="shared" si="139"/>
        <v>Upper Mai Khola(9.98)</v>
      </c>
      <c r="K169" s="159" t="str">
        <f t="shared" si="139"/>
        <v>Upper Mai Khola(9.98)</v>
      </c>
      <c r="L169" s="159" t="str">
        <f t="shared" si="139"/>
        <v>Upper Mai Khola(9.98)</v>
      </c>
      <c r="M169" s="159" t="str">
        <f t="shared" si="139"/>
        <v>Upper Mai Khola(9.98)</v>
      </c>
      <c r="N169" s="159" t="str">
        <f t="shared" si="139"/>
        <v>Upper Mai Khola(9.98)</v>
      </c>
      <c r="O169" s="159" t="str">
        <f t="shared" si="139"/>
        <v>Upper Mai Khola(9.98)</v>
      </c>
      <c r="P169" s="159">
        <v>0</v>
      </c>
      <c r="Q169" s="159">
        <f t="shared" si="139"/>
        <v>0</v>
      </c>
      <c r="R169" s="159">
        <f t="shared" si="139"/>
        <v>0</v>
      </c>
      <c r="S169" s="159">
        <f t="shared" ref="S169:AD184" si="140">R169</f>
        <v>0</v>
      </c>
      <c r="T169" s="159">
        <f t="shared" si="140"/>
        <v>0</v>
      </c>
      <c r="U169" s="159">
        <f t="shared" si="140"/>
        <v>0</v>
      </c>
      <c r="V169" s="159">
        <f t="shared" si="140"/>
        <v>0</v>
      </c>
      <c r="W169" s="159">
        <f t="shared" si="140"/>
        <v>0</v>
      </c>
      <c r="X169" s="159">
        <f t="shared" si="140"/>
        <v>0</v>
      </c>
      <c r="Y169" s="159">
        <f t="shared" si="140"/>
        <v>0</v>
      </c>
      <c r="Z169" s="159">
        <f t="shared" si="140"/>
        <v>0</v>
      </c>
      <c r="AA169" s="159">
        <f t="shared" si="140"/>
        <v>0</v>
      </c>
      <c r="AB169" s="159">
        <f t="shared" si="140"/>
        <v>0</v>
      </c>
      <c r="AC169" s="159">
        <f t="shared" si="140"/>
        <v>0</v>
      </c>
      <c r="AD169" s="159">
        <f t="shared" si="140"/>
        <v>0</v>
      </c>
      <c r="AE169" s="159">
        <f t="shared" ref="AE169:AE232" si="141">AD169</f>
        <v>0</v>
      </c>
      <c r="AF169" s="159">
        <f t="shared" ref="AF169:AF232" si="142">AE169</f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 t="str">
        <f t="shared" si="138"/>
        <v>Kabeli B-1 Cascade(9.94)</v>
      </c>
      <c r="C170" s="161" t="str">
        <f t="shared" si="139"/>
        <v>Kabeli B-1 Cascade(9.94)</v>
      </c>
      <c r="D170" s="161" t="str">
        <f t="shared" si="139"/>
        <v>Kabeli B-1 Cascade(9.94)</v>
      </c>
      <c r="E170" s="161" t="str">
        <f t="shared" si="139"/>
        <v>Kabeli B-1 Cascade(9.94)</v>
      </c>
      <c r="F170" s="161" t="str">
        <f t="shared" si="139"/>
        <v>Kabeli B-1 Cascade(9.94)</v>
      </c>
      <c r="G170" s="161" t="str">
        <f t="shared" si="139"/>
        <v>Kabeli B-1 Cascade(9.94)</v>
      </c>
      <c r="H170" s="161" t="str">
        <f t="shared" si="139"/>
        <v>Kabeli B-1 Cascade(9.94)</v>
      </c>
      <c r="I170" s="161" t="str">
        <f t="shared" si="139"/>
        <v>Kabeli B-1 Cascade(9.94)</v>
      </c>
      <c r="J170" s="161" t="str">
        <f t="shared" si="139"/>
        <v>Kabeli B-1 Cascade(9.94)</v>
      </c>
      <c r="K170" s="161" t="str">
        <f t="shared" si="139"/>
        <v>Kabeli B-1 Cascade(9.94)</v>
      </c>
      <c r="L170" s="161" t="str">
        <f t="shared" si="139"/>
        <v>Kabeli B-1 Cascade(9.94)</v>
      </c>
      <c r="M170" s="161" t="str">
        <f t="shared" si="139"/>
        <v>Kabeli B-1 Cascade(9.94)</v>
      </c>
      <c r="N170" s="161" t="str">
        <f t="shared" si="139"/>
        <v>Kabeli B-1 Cascade(9.94)</v>
      </c>
      <c r="O170" s="161" t="str">
        <f t="shared" si="139"/>
        <v>Kabeli B-1 Cascade(9.94)</v>
      </c>
      <c r="P170" s="161">
        <v>0</v>
      </c>
      <c r="Q170" s="161">
        <f t="shared" si="139"/>
        <v>0</v>
      </c>
      <c r="R170" s="161">
        <f t="shared" si="139"/>
        <v>0</v>
      </c>
      <c r="S170" s="161">
        <f t="shared" si="140"/>
        <v>0</v>
      </c>
      <c r="T170" s="161">
        <f t="shared" si="140"/>
        <v>0</v>
      </c>
      <c r="U170" s="161">
        <f t="shared" si="140"/>
        <v>0</v>
      </c>
      <c r="V170" s="161">
        <f t="shared" si="140"/>
        <v>0</v>
      </c>
      <c r="W170" s="161">
        <f t="shared" si="140"/>
        <v>0</v>
      </c>
      <c r="X170" s="161">
        <f t="shared" si="140"/>
        <v>0</v>
      </c>
      <c r="Y170" s="161">
        <f t="shared" si="140"/>
        <v>0</v>
      </c>
      <c r="Z170" s="161">
        <f t="shared" si="140"/>
        <v>0</v>
      </c>
      <c r="AA170" s="161">
        <f t="shared" si="140"/>
        <v>0</v>
      </c>
      <c r="AB170" s="161">
        <f t="shared" si="140"/>
        <v>0</v>
      </c>
      <c r="AC170" s="161">
        <f t="shared" si="140"/>
        <v>0</v>
      </c>
      <c r="AD170" s="161">
        <f t="shared" si="140"/>
        <v>0</v>
      </c>
      <c r="AE170" s="161">
        <f t="shared" si="141"/>
        <v>0</v>
      </c>
      <c r="AF170" s="161">
        <f t="shared" si="142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 t="str">
        <f t="shared" si="138"/>
        <v>Iwa Khola(9.9)</v>
      </c>
      <c r="C171" s="161" t="str">
        <f t="shared" si="139"/>
        <v>Iwa Khola(9.9)</v>
      </c>
      <c r="D171" s="161" t="str">
        <f t="shared" si="139"/>
        <v>Iwa Khola(9.9)</v>
      </c>
      <c r="E171" s="161" t="str">
        <f t="shared" si="139"/>
        <v>Iwa Khola(9.9)</v>
      </c>
      <c r="F171" s="161" t="str">
        <f t="shared" si="139"/>
        <v>Iwa Khola(9.9)</v>
      </c>
      <c r="G171" s="161" t="str">
        <f t="shared" si="139"/>
        <v>Iwa Khola(9.9)</v>
      </c>
      <c r="H171" s="161" t="str">
        <f t="shared" si="139"/>
        <v>Iwa Khola(9.9)</v>
      </c>
      <c r="I171" s="161" t="str">
        <f t="shared" si="139"/>
        <v>Iwa Khola(9.9)</v>
      </c>
      <c r="J171" s="161" t="str">
        <f t="shared" si="139"/>
        <v>Iwa Khola(9.9)</v>
      </c>
      <c r="K171" s="161" t="str">
        <f t="shared" si="139"/>
        <v>Iwa Khola(9.9)</v>
      </c>
      <c r="L171" s="161" t="str">
        <f t="shared" si="139"/>
        <v>Iwa Khola(9.9)</v>
      </c>
      <c r="M171" s="161" t="str">
        <f t="shared" si="139"/>
        <v>Iwa Khola(9.9)</v>
      </c>
      <c r="N171" s="161" t="str">
        <f t="shared" si="139"/>
        <v>Iwa Khola(9.9)</v>
      </c>
      <c r="O171" s="161" t="str">
        <f t="shared" si="139"/>
        <v>Iwa Khola(9.9)</v>
      </c>
      <c r="P171" s="161">
        <v>0</v>
      </c>
      <c r="Q171" s="161">
        <f t="shared" si="139"/>
        <v>0</v>
      </c>
      <c r="R171" s="161">
        <f t="shared" si="139"/>
        <v>0</v>
      </c>
      <c r="S171" s="161">
        <f t="shared" si="140"/>
        <v>0</v>
      </c>
      <c r="T171" s="161">
        <f t="shared" si="140"/>
        <v>0</v>
      </c>
      <c r="U171" s="161">
        <f t="shared" si="140"/>
        <v>0</v>
      </c>
      <c r="V171" s="161">
        <f t="shared" si="140"/>
        <v>0</v>
      </c>
      <c r="W171" s="161">
        <f t="shared" si="140"/>
        <v>0</v>
      </c>
      <c r="X171" s="161">
        <f t="shared" si="140"/>
        <v>0</v>
      </c>
      <c r="Y171" s="161">
        <f t="shared" si="140"/>
        <v>0</v>
      </c>
      <c r="Z171" s="161">
        <f t="shared" si="140"/>
        <v>0</v>
      </c>
      <c r="AA171" s="161">
        <f t="shared" si="140"/>
        <v>0</v>
      </c>
      <c r="AB171" s="161">
        <f t="shared" si="140"/>
        <v>0</v>
      </c>
      <c r="AC171" s="161">
        <f t="shared" si="140"/>
        <v>0</v>
      </c>
      <c r="AD171" s="161">
        <f t="shared" si="140"/>
        <v>0</v>
      </c>
      <c r="AE171" s="161">
        <f t="shared" si="141"/>
        <v>0</v>
      </c>
      <c r="AF171" s="161">
        <f t="shared" si="142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 t="str">
        <f t="shared" si="138"/>
        <v>Sipring Khola(9.658)</v>
      </c>
      <c r="C172" s="161" t="str">
        <f t="shared" si="139"/>
        <v>Sipring Khola(9.658)</v>
      </c>
      <c r="D172" s="161" t="str">
        <f t="shared" si="139"/>
        <v>Sipring Khola(9.658)</v>
      </c>
      <c r="E172" s="161" t="str">
        <f t="shared" si="139"/>
        <v>Sipring Khola(9.658)</v>
      </c>
      <c r="F172" s="161" t="str">
        <f t="shared" si="139"/>
        <v>Sipring Khola(9.658)</v>
      </c>
      <c r="G172" s="161" t="str">
        <f t="shared" si="139"/>
        <v>Sipring Khola(9.658)</v>
      </c>
      <c r="H172" s="161" t="str">
        <f t="shared" si="139"/>
        <v>Sipring Khola(9.658)</v>
      </c>
      <c r="I172" s="161" t="str">
        <f t="shared" si="139"/>
        <v>Sipring Khola(9.658)</v>
      </c>
      <c r="J172" s="161" t="str">
        <f t="shared" si="139"/>
        <v>Sipring Khola(9.658)</v>
      </c>
      <c r="K172" s="161" t="str">
        <f t="shared" si="139"/>
        <v>Sipring Khola(9.658)</v>
      </c>
      <c r="L172" s="161" t="str">
        <f t="shared" si="139"/>
        <v>Sipring Khola(9.658)</v>
      </c>
      <c r="M172" s="161" t="str">
        <f t="shared" si="139"/>
        <v>Sipring Khola(9.658)</v>
      </c>
      <c r="N172" s="161" t="str">
        <f t="shared" si="139"/>
        <v>Sipring Khola(9.658)</v>
      </c>
      <c r="O172" s="161" t="str">
        <f t="shared" si="139"/>
        <v>Sipring Khola(9.658)</v>
      </c>
      <c r="P172" s="161">
        <v>0</v>
      </c>
      <c r="Q172" s="161">
        <f t="shared" si="139"/>
        <v>0</v>
      </c>
      <c r="R172" s="161">
        <f t="shared" si="139"/>
        <v>0</v>
      </c>
      <c r="S172" s="161">
        <f t="shared" si="140"/>
        <v>0</v>
      </c>
      <c r="T172" s="161">
        <f t="shared" si="140"/>
        <v>0</v>
      </c>
      <c r="U172" s="161">
        <f t="shared" si="140"/>
        <v>0</v>
      </c>
      <c r="V172" s="161">
        <f t="shared" si="140"/>
        <v>0</v>
      </c>
      <c r="W172" s="161">
        <f t="shared" si="140"/>
        <v>0</v>
      </c>
      <c r="X172" s="161">
        <f t="shared" si="140"/>
        <v>0</v>
      </c>
      <c r="Y172" s="161">
        <f t="shared" si="140"/>
        <v>0</v>
      </c>
      <c r="Z172" s="161">
        <f t="shared" si="140"/>
        <v>0</v>
      </c>
      <c r="AA172" s="161">
        <f t="shared" si="140"/>
        <v>0</v>
      </c>
      <c r="AB172" s="161">
        <f t="shared" si="140"/>
        <v>0</v>
      </c>
      <c r="AC172" s="161">
        <f t="shared" si="140"/>
        <v>0</v>
      </c>
      <c r="AD172" s="161">
        <f t="shared" si="140"/>
        <v>0</v>
      </c>
      <c r="AE172" s="161">
        <f t="shared" si="141"/>
        <v>0</v>
      </c>
      <c r="AF172" s="161">
        <f t="shared" si="142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 t="str">
        <f t="shared" si="138"/>
        <v>Super Mai 'A' (9.6)</v>
      </c>
      <c r="C173" s="161" t="str">
        <f t="shared" si="139"/>
        <v>Super Mai 'A' (9.6)</v>
      </c>
      <c r="D173" s="161" t="str">
        <f t="shared" si="139"/>
        <v>Super Mai 'A' (9.6)</v>
      </c>
      <c r="E173" s="161" t="str">
        <f t="shared" si="139"/>
        <v>Super Mai 'A' (9.6)</v>
      </c>
      <c r="F173" s="161" t="str">
        <f t="shared" si="139"/>
        <v>Super Mai 'A' (9.6)</v>
      </c>
      <c r="G173" s="161" t="str">
        <f t="shared" si="139"/>
        <v>Super Mai 'A' (9.6)</v>
      </c>
      <c r="H173" s="161" t="str">
        <f t="shared" si="139"/>
        <v>Super Mai 'A' (9.6)</v>
      </c>
      <c r="I173" s="161" t="str">
        <f t="shared" si="139"/>
        <v>Super Mai 'A' (9.6)</v>
      </c>
      <c r="J173" s="161" t="str">
        <f t="shared" si="139"/>
        <v>Super Mai 'A' (9.6)</v>
      </c>
      <c r="K173" s="161" t="str">
        <f t="shared" si="139"/>
        <v>Super Mai 'A' (9.6)</v>
      </c>
      <c r="L173" s="161" t="str">
        <f t="shared" si="139"/>
        <v>Super Mai 'A' (9.6)</v>
      </c>
      <c r="M173" s="161" t="str">
        <f t="shared" si="139"/>
        <v>Super Mai 'A' (9.6)</v>
      </c>
      <c r="N173" s="161" t="str">
        <f t="shared" si="139"/>
        <v>Super Mai 'A' (9.6)</v>
      </c>
      <c r="O173" s="161" t="str">
        <f t="shared" si="139"/>
        <v>Super Mai 'A' (9.6)</v>
      </c>
      <c r="P173" s="161">
        <v>0</v>
      </c>
      <c r="Q173" s="161">
        <f t="shared" si="139"/>
        <v>0</v>
      </c>
      <c r="R173" s="161">
        <f t="shared" si="139"/>
        <v>0</v>
      </c>
      <c r="S173" s="161">
        <f t="shared" si="140"/>
        <v>0</v>
      </c>
      <c r="T173" s="161">
        <f t="shared" si="140"/>
        <v>0</v>
      </c>
      <c r="U173" s="161">
        <f t="shared" si="140"/>
        <v>0</v>
      </c>
      <c r="V173" s="161">
        <f t="shared" si="140"/>
        <v>0</v>
      </c>
      <c r="W173" s="161">
        <f t="shared" si="140"/>
        <v>0</v>
      </c>
      <c r="X173" s="161">
        <f t="shared" si="140"/>
        <v>0</v>
      </c>
      <c r="Y173" s="161">
        <f t="shared" si="140"/>
        <v>0</v>
      </c>
      <c r="Z173" s="161">
        <f t="shared" si="140"/>
        <v>0</v>
      </c>
      <c r="AA173" s="161">
        <f t="shared" si="140"/>
        <v>0</v>
      </c>
      <c r="AB173" s="161">
        <f t="shared" si="140"/>
        <v>0</v>
      </c>
      <c r="AC173" s="161">
        <f t="shared" si="140"/>
        <v>0</v>
      </c>
      <c r="AD173" s="161">
        <f t="shared" si="140"/>
        <v>0</v>
      </c>
      <c r="AE173" s="161">
        <f t="shared" si="141"/>
        <v>0</v>
      </c>
      <c r="AF173" s="161">
        <f t="shared" si="142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 t="str">
        <f t="shared" si="138"/>
        <v>Mai Beni(9.51)</v>
      </c>
      <c r="C174" s="161" t="str">
        <f t="shared" si="139"/>
        <v>Mai Beni(9.51)</v>
      </c>
      <c r="D174" s="161" t="str">
        <f t="shared" si="139"/>
        <v>Mai Beni(9.51)</v>
      </c>
      <c r="E174" s="161" t="str">
        <f t="shared" si="139"/>
        <v>Mai Beni(9.51)</v>
      </c>
      <c r="F174" s="161" t="str">
        <f t="shared" si="139"/>
        <v>Mai Beni(9.51)</v>
      </c>
      <c r="G174" s="161" t="str">
        <f t="shared" si="139"/>
        <v>Mai Beni(9.51)</v>
      </c>
      <c r="H174" s="161" t="str">
        <f t="shared" si="139"/>
        <v>Mai Beni(9.51)</v>
      </c>
      <c r="I174" s="161" t="str">
        <f t="shared" si="139"/>
        <v>Mai Beni(9.51)</v>
      </c>
      <c r="J174" s="161" t="str">
        <f t="shared" si="139"/>
        <v>Mai Beni(9.51)</v>
      </c>
      <c r="K174" s="161" t="str">
        <f t="shared" si="139"/>
        <v>Mai Beni(9.51)</v>
      </c>
      <c r="L174" s="161" t="str">
        <f t="shared" si="139"/>
        <v>Mai Beni(9.51)</v>
      </c>
      <c r="M174" s="161" t="str">
        <f t="shared" si="139"/>
        <v>Mai Beni(9.51)</v>
      </c>
      <c r="N174" s="161" t="str">
        <f t="shared" si="139"/>
        <v>Mai Beni(9.51)</v>
      </c>
      <c r="O174" s="161" t="str">
        <f t="shared" si="139"/>
        <v>Mai Beni(9.51)</v>
      </c>
      <c r="P174" s="161">
        <v>0</v>
      </c>
      <c r="Q174" s="161">
        <f t="shared" si="139"/>
        <v>0</v>
      </c>
      <c r="R174" s="161">
        <f t="shared" si="139"/>
        <v>0</v>
      </c>
      <c r="S174" s="161">
        <f t="shared" si="140"/>
        <v>0</v>
      </c>
      <c r="T174" s="161">
        <f t="shared" si="140"/>
        <v>0</v>
      </c>
      <c r="U174" s="161">
        <f t="shared" si="140"/>
        <v>0</v>
      </c>
      <c r="V174" s="161">
        <f t="shared" si="140"/>
        <v>0</v>
      </c>
      <c r="W174" s="161">
        <f t="shared" si="140"/>
        <v>0</v>
      </c>
      <c r="X174" s="161">
        <f t="shared" si="140"/>
        <v>0</v>
      </c>
      <c r="Y174" s="161">
        <f t="shared" si="140"/>
        <v>0</v>
      </c>
      <c r="Z174" s="161">
        <f t="shared" si="140"/>
        <v>0</v>
      </c>
      <c r="AA174" s="161">
        <f t="shared" si="140"/>
        <v>0</v>
      </c>
      <c r="AB174" s="161">
        <f t="shared" si="140"/>
        <v>0</v>
      </c>
      <c r="AC174" s="161">
        <f t="shared" si="140"/>
        <v>0</v>
      </c>
      <c r="AD174" s="161">
        <f t="shared" si="140"/>
        <v>0</v>
      </c>
      <c r="AE174" s="161">
        <f t="shared" si="141"/>
        <v>0</v>
      </c>
      <c r="AF174" s="161">
        <f t="shared" si="142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 t="str">
        <f t="shared" si="138"/>
        <v>Andhi Khola(9.4)</v>
      </c>
      <c r="C175" s="161" t="str">
        <f t="shared" si="139"/>
        <v>Andhi Khola(9.4)</v>
      </c>
      <c r="D175" s="161" t="str">
        <f t="shared" si="139"/>
        <v>Andhi Khola(9.4)</v>
      </c>
      <c r="E175" s="161" t="str">
        <f t="shared" si="139"/>
        <v>Andhi Khola(9.4)</v>
      </c>
      <c r="F175" s="161" t="str">
        <f t="shared" si="139"/>
        <v>Andhi Khola(9.4)</v>
      </c>
      <c r="G175" s="161" t="str">
        <f t="shared" si="139"/>
        <v>Andhi Khola(9.4)</v>
      </c>
      <c r="H175" s="161" t="str">
        <f t="shared" si="139"/>
        <v>Andhi Khola(9.4)</v>
      </c>
      <c r="I175" s="161" t="str">
        <f t="shared" si="139"/>
        <v>Andhi Khola(9.4)</v>
      </c>
      <c r="J175" s="161" t="str">
        <f t="shared" si="139"/>
        <v>Andhi Khola(9.4)</v>
      </c>
      <c r="K175" s="161" t="str">
        <f t="shared" si="139"/>
        <v>Andhi Khola(9.4)</v>
      </c>
      <c r="L175" s="161" t="str">
        <f t="shared" si="139"/>
        <v>Andhi Khola(9.4)</v>
      </c>
      <c r="M175" s="161" t="str">
        <f t="shared" si="139"/>
        <v>Andhi Khola(9.4)</v>
      </c>
      <c r="N175" s="161" t="str">
        <f t="shared" si="139"/>
        <v>Andhi Khola(9.4)</v>
      </c>
      <c r="O175" s="161" t="str">
        <f t="shared" si="139"/>
        <v>Andhi Khola(9.4)</v>
      </c>
      <c r="P175" s="161">
        <v>0</v>
      </c>
      <c r="Q175" s="161">
        <f t="shared" si="139"/>
        <v>0</v>
      </c>
      <c r="R175" s="161">
        <f t="shared" si="139"/>
        <v>0</v>
      </c>
      <c r="S175" s="161">
        <f t="shared" si="140"/>
        <v>0</v>
      </c>
      <c r="T175" s="161">
        <f t="shared" si="140"/>
        <v>0</v>
      </c>
      <c r="U175" s="161">
        <f t="shared" si="140"/>
        <v>0</v>
      </c>
      <c r="V175" s="161">
        <f t="shared" si="140"/>
        <v>0</v>
      </c>
      <c r="W175" s="161">
        <f t="shared" si="140"/>
        <v>0</v>
      </c>
      <c r="X175" s="161">
        <f t="shared" si="140"/>
        <v>0</v>
      </c>
      <c r="Y175" s="161">
        <f t="shared" si="140"/>
        <v>0</v>
      </c>
      <c r="Z175" s="161">
        <f t="shared" si="140"/>
        <v>0</v>
      </c>
      <c r="AA175" s="161">
        <f t="shared" si="140"/>
        <v>0</v>
      </c>
      <c r="AB175" s="161">
        <f t="shared" si="140"/>
        <v>0</v>
      </c>
      <c r="AC175" s="161">
        <f t="shared" si="140"/>
        <v>0</v>
      </c>
      <c r="AD175" s="161">
        <f t="shared" si="140"/>
        <v>0</v>
      </c>
      <c r="AE175" s="161">
        <f t="shared" si="141"/>
        <v>0</v>
      </c>
      <c r="AF175" s="161">
        <f t="shared" si="142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 t="str">
        <f t="shared" si="138"/>
        <v>Rudi Khola A(8.8)</v>
      </c>
      <c r="C176" s="161" t="str">
        <f t="shared" si="139"/>
        <v>Rudi Khola A(8.8)</v>
      </c>
      <c r="D176" s="161" t="str">
        <f t="shared" si="139"/>
        <v>Rudi Khola A(8.8)</v>
      </c>
      <c r="E176" s="161" t="str">
        <f t="shared" si="139"/>
        <v>Rudi Khola A(8.8)</v>
      </c>
      <c r="F176" s="161" t="str">
        <f t="shared" si="139"/>
        <v>Rudi Khola A(8.8)</v>
      </c>
      <c r="G176" s="161" t="str">
        <f t="shared" si="139"/>
        <v>Rudi Khola A(8.8)</v>
      </c>
      <c r="H176" s="161" t="str">
        <f t="shared" si="139"/>
        <v>Rudi Khola A(8.8)</v>
      </c>
      <c r="I176" s="161" t="str">
        <f t="shared" si="139"/>
        <v>Rudi Khola A(8.8)</v>
      </c>
      <c r="J176" s="161" t="str">
        <f t="shared" si="139"/>
        <v>Rudi Khola A(8.8)</v>
      </c>
      <c r="K176" s="161" t="str">
        <f t="shared" si="139"/>
        <v>Rudi Khola A(8.8)</v>
      </c>
      <c r="L176" s="161" t="str">
        <f t="shared" si="139"/>
        <v>Rudi Khola A(8.8)</v>
      </c>
      <c r="M176" s="161" t="str">
        <f t="shared" si="139"/>
        <v>Rudi Khola A(8.8)</v>
      </c>
      <c r="N176" s="161" t="str">
        <f t="shared" si="139"/>
        <v>Rudi Khola A(8.8)</v>
      </c>
      <c r="O176" s="161" t="str">
        <f t="shared" si="139"/>
        <v>Rudi Khola A(8.8)</v>
      </c>
      <c r="P176" s="161">
        <v>0</v>
      </c>
      <c r="Q176" s="161">
        <f t="shared" si="139"/>
        <v>0</v>
      </c>
      <c r="R176" s="161">
        <f t="shared" si="139"/>
        <v>0</v>
      </c>
      <c r="S176" s="161">
        <f t="shared" si="140"/>
        <v>0</v>
      </c>
      <c r="T176" s="161">
        <f t="shared" si="140"/>
        <v>0</v>
      </c>
      <c r="U176" s="161">
        <f t="shared" si="140"/>
        <v>0</v>
      </c>
      <c r="V176" s="161">
        <f t="shared" si="140"/>
        <v>0</v>
      </c>
      <c r="W176" s="161">
        <f t="shared" si="140"/>
        <v>0</v>
      </c>
      <c r="X176" s="161">
        <f t="shared" si="140"/>
        <v>0</v>
      </c>
      <c r="Y176" s="161">
        <f t="shared" si="140"/>
        <v>0</v>
      </c>
      <c r="Z176" s="161">
        <f t="shared" si="140"/>
        <v>0</v>
      </c>
      <c r="AA176" s="161">
        <f t="shared" si="140"/>
        <v>0</v>
      </c>
      <c r="AB176" s="161">
        <f t="shared" si="140"/>
        <v>0</v>
      </c>
      <c r="AC176" s="161">
        <f t="shared" si="140"/>
        <v>0</v>
      </c>
      <c r="AD176" s="161">
        <f t="shared" si="140"/>
        <v>0</v>
      </c>
      <c r="AE176" s="161">
        <f t="shared" si="141"/>
        <v>0</v>
      </c>
      <c r="AF176" s="161">
        <f t="shared" si="142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 t="str">
        <f t="shared" si="138"/>
        <v>Naugadh gad Khola(8.5)</v>
      </c>
      <c r="C177" s="161" t="str">
        <f t="shared" si="139"/>
        <v>Naugadh gad Khola(8.5)</v>
      </c>
      <c r="D177" s="161" t="str">
        <f t="shared" si="139"/>
        <v>Naugadh gad Khola(8.5)</v>
      </c>
      <c r="E177" s="161" t="str">
        <f t="shared" si="139"/>
        <v>Naugadh gad Khola(8.5)</v>
      </c>
      <c r="F177" s="161" t="str">
        <f t="shared" si="139"/>
        <v>Naugadh gad Khola(8.5)</v>
      </c>
      <c r="G177" s="161" t="str">
        <f t="shared" si="139"/>
        <v>Naugadh gad Khola(8.5)</v>
      </c>
      <c r="H177" s="161" t="str">
        <f t="shared" si="139"/>
        <v>Naugadh gad Khola(8.5)</v>
      </c>
      <c r="I177" s="161" t="str">
        <f t="shared" si="139"/>
        <v>Naugadh gad Khola(8.5)</v>
      </c>
      <c r="J177" s="161" t="str">
        <f t="shared" si="139"/>
        <v>Naugadh gad Khola(8.5)</v>
      </c>
      <c r="K177" s="161" t="str">
        <f t="shared" si="139"/>
        <v>Naugadh gad Khola(8.5)</v>
      </c>
      <c r="L177" s="161" t="str">
        <f t="shared" si="139"/>
        <v>Naugadh gad Khola(8.5)</v>
      </c>
      <c r="M177" s="161" t="str">
        <f t="shared" si="139"/>
        <v>Naugadh gad Khola(8.5)</v>
      </c>
      <c r="N177" s="161" t="str">
        <f t="shared" si="139"/>
        <v>Naugadh gad Khola(8.5)</v>
      </c>
      <c r="O177" s="161" t="str">
        <f t="shared" si="139"/>
        <v>Naugadh gad Khola(8.5)</v>
      </c>
      <c r="P177" s="161">
        <v>0</v>
      </c>
      <c r="Q177" s="161">
        <f t="shared" si="139"/>
        <v>0</v>
      </c>
      <c r="R177" s="161">
        <f t="shared" si="139"/>
        <v>0</v>
      </c>
      <c r="S177" s="161">
        <f t="shared" si="140"/>
        <v>0</v>
      </c>
      <c r="T177" s="161">
        <f t="shared" si="140"/>
        <v>0</v>
      </c>
      <c r="U177" s="161">
        <f t="shared" si="140"/>
        <v>0</v>
      </c>
      <c r="V177" s="161">
        <f t="shared" si="140"/>
        <v>0</v>
      </c>
      <c r="W177" s="161">
        <f t="shared" si="140"/>
        <v>0</v>
      </c>
      <c r="X177" s="161">
        <f t="shared" si="140"/>
        <v>0</v>
      </c>
      <c r="Y177" s="161">
        <f t="shared" si="140"/>
        <v>0</v>
      </c>
      <c r="Z177" s="161">
        <f t="shared" si="140"/>
        <v>0</v>
      </c>
      <c r="AA177" s="161">
        <f t="shared" si="140"/>
        <v>0</v>
      </c>
      <c r="AB177" s="161">
        <f t="shared" si="140"/>
        <v>0</v>
      </c>
      <c r="AC177" s="161">
        <f t="shared" si="140"/>
        <v>0</v>
      </c>
      <c r="AD177" s="161">
        <f t="shared" si="140"/>
        <v>0</v>
      </c>
      <c r="AE177" s="161">
        <f t="shared" si="141"/>
        <v>0</v>
      </c>
      <c r="AF177" s="161">
        <f t="shared" si="142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 t="str">
        <f t="shared" si="138"/>
        <v>Butwal Solar Project(8.5)</v>
      </c>
      <c r="C178" s="161" t="str">
        <f t="shared" si="139"/>
        <v>Butwal Solar Project(8.5)</v>
      </c>
      <c r="D178" s="161" t="str">
        <f t="shared" si="139"/>
        <v>Butwal Solar Project(8.5)</v>
      </c>
      <c r="E178" s="161" t="str">
        <f t="shared" si="139"/>
        <v>Butwal Solar Project(8.5)</v>
      </c>
      <c r="F178" s="161" t="str">
        <f t="shared" si="139"/>
        <v>Butwal Solar Project(8.5)</v>
      </c>
      <c r="G178" s="161" t="str">
        <f t="shared" si="139"/>
        <v>Butwal Solar Project(8.5)</v>
      </c>
      <c r="H178" s="161" t="str">
        <f t="shared" si="139"/>
        <v>Butwal Solar Project(8.5)</v>
      </c>
      <c r="I178" s="161" t="str">
        <f t="shared" si="139"/>
        <v>Butwal Solar Project(8.5)</v>
      </c>
      <c r="J178" s="161" t="str">
        <f t="shared" si="139"/>
        <v>Butwal Solar Project(8.5)</v>
      </c>
      <c r="K178" s="161" t="str">
        <f t="shared" si="139"/>
        <v>Butwal Solar Project(8.5)</v>
      </c>
      <c r="L178" s="161" t="str">
        <f t="shared" si="139"/>
        <v>Butwal Solar Project(8.5)</v>
      </c>
      <c r="M178" s="161" t="str">
        <f t="shared" si="139"/>
        <v>Butwal Solar Project(8.5)</v>
      </c>
      <c r="N178" s="161" t="str">
        <f t="shared" si="139"/>
        <v>Butwal Solar Project(8.5)</v>
      </c>
      <c r="O178" s="161" t="str">
        <f t="shared" si="139"/>
        <v>Butwal Solar Project(8.5)</v>
      </c>
      <c r="P178" s="161">
        <v>0</v>
      </c>
      <c r="Q178" s="161">
        <f t="shared" si="139"/>
        <v>0</v>
      </c>
      <c r="R178" s="161">
        <f t="shared" si="139"/>
        <v>0</v>
      </c>
      <c r="S178" s="161">
        <f t="shared" si="140"/>
        <v>0</v>
      </c>
      <c r="T178" s="161">
        <f t="shared" si="140"/>
        <v>0</v>
      </c>
      <c r="U178" s="161">
        <f t="shared" si="140"/>
        <v>0</v>
      </c>
      <c r="V178" s="161">
        <f t="shared" si="140"/>
        <v>0</v>
      </c>
      <c r="W178" s="161">
        <f t="shared" si="140"/>
        <v>0</v>
      </c>
      <c r="X178" s="161">
        <f t="shared" si="140"/>
        <v>0</v>
      </c>
      <c r="Y178" s="161">
        <f t="shared" si="140"/>
        <v>0</v>
      </c>
      <c r="Z178" s="161">
        <f t="shared" si="140"/>
        <v>0</v>
      </c>
      <c r="AA178" s="161">
        <f t="shared" si="140"/>
        <v>0</v>
      </c>
      <c r="AB178" s="161">
        <f t="shared" si="140"/>
        <v>0</v>
      </c>
      <c r="AC178" s="161">
        <f t="shared" si="140"/>
        <v>0</v>
      </c>
      <c r="AD178" s="161">
        <f t="shared" si="140"/>
        <v>0</v>
      </c>
      <c r="AE178" s="161">
        <f t="shared" si="141"/>
        <v>0</v>
      </c>
      <c r="AF178" s="161">
        <f t="shared" si="142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 t="str">
        <f t="shared" si="138"/>
        <v>Upper Hewa Khola Small(8.5)</v>
      </c>
      <c r="C179" s="161" t="str">
        <f t="shared" si="139"/>
        <v>Upper Hewa Khola Small(8.5)</v>
      </c>
      <c r="D179" s="161" t="str">
        <f t="shared" si="139"/>
        <v>Upper Hewa Khola Small(8.5)</v>
      </c>
      <c r="E179" s="161" t="str">
        <f t="shared" si="139"/>
        <v>Upper Hewa Khola Small(8.5)</v>
      </c>
      <c r="F179" s="161" t="str">
        <f t="shared" si="139"/>
        <v>Upper Hewa Khola Small(8.5)</v>
      </c>
      <c r="G179" s="161" t="str">
        <f t="shared" si="139"/>
        <v>Upper Hewa Khola Small(8.5)</v>
      </c>
      <c r="H179" s="161" t="str">
        <f t="shared" si="139"/>
        <v>Upper Hewa Khola Small(8.5)</v>
      </c>
      <c r="I179" s="161" t="str">
        <f t="shared" si="139"/>
        <v>Upper Hewa Khola Small(8.5)</v>
      </c>
      <c r="J179" s="161" t="str">
        <f t="shared" si="139"/>
        <v>Upper Hewa Khola Small(8.5)</v>
      </c>
      <c r="K179" s="161" t="str">
        <f t="shared" si="139"/>
        <v>Upper Hewa Khola Small(8.5)</v>
      </c>
      <c r="L179" s="161" t="str">
        <f t="shared" si="139"/>
        <v>Upper Hewa Khola Small(8.5)</v>
      </c>
      <c r="M179" s="161" t="str">
        <f t="shared" si="139"/>
        <v>Upper Hewa Khola Small(8.5)</v>
      </c>
      <c r="N179" s="161" t="str">
        <f t="shared" si="139"/>
        <v>Upper Hewa Khola Small(8.5)</v>
      </c>
      <c r="O179" s="161" t="str">
        <f t="shared" si="139"/>
        <v>Upper Hewa Khola Small(8.5)</v>
      </c>
      <c r="P179" s="161">
        <v>0</v>
      </c>
      <c r="Q179" s="161">
        <f t="shared" si="139"/>
        <v>0</v>
      </c>
      <c r="R179" s="161">
        <f t="shared" si="139"/>
        <v>0</v>
      </c>
      <c r="S179" s="161">
        <f t="shared" si="140"/>
        <v>0</v>
      </c>
      <c r="T179" s="161">
        <f t="shared" si="140"/>
        <v>0</v>
      </c>
      <c r="U179" s="161">
        <f t="shared" si="140"/>
        <v>0</v>
      </c>
      <c r="V179" s="161">
        <f t="shared" si="140"/>
        <v>0</v>
      </c>
      <c r="W179" s="161">
        <f t="shared" si="140"/>
        <v>0</v>
      </c>
      <c r="X179" s="161">
        <f t="shared" si="140"/>
        <v>0</v>
      </c>
      <c r="Y179" s="161">
        <f t="shared" si="140"/>
        <v>0</v>
      </c>
      <c r="Z179" s="161">
        <f t="shared" si="140"/>
        <v>0</v>
      </c>
      <c r="AA179" s="161">
        <f t="shared" si="140"/>
        <v>0</v>
      </c>
      <c r="AB179" s="161">
        <f t="shared" si="140"/>
        <v>0</v>
      </c>
      <c r="AC179" s="161">
        <f t="shared" si="140"/>
        <v>0</v>
      </c>
      <c r="AD179" s="161">
        <f t="shared" si="140"/>
        <v>0</v>
      </c>
      <c r="AE179" s="161">
        <f t="shared" si="141"/>
        <v>0</v>
      </c>
      <c r="AF179" s="161">
        <f t="shared" si="142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 t="str">
        <f t="shared" si="138"/>
        <v>Ankhu Khola - 1(8.4)</v>
      </c>
      <c r="C180" s="161" t="str">
        <f t="shared" si="139"/>
        <v>Ankhu Khola - 1(8.4)</v>
      </c>
      <c r="D180" s="161" t="str">
        <f t="shared" si="139"/>
        <v>Ankhu Khola - 1(8.4)</v>
      </c>
      <c r="E180" s="161" t="str">
        <f t="shared" si="139"/>
        <v>Ankhu Khola - 1(8.4)</v>
      </c>
      <c r="F180" s="161" t="str">
        <f t="shared" si="139"/>
        <v>Ankhu Khola - 1(8.4)</v>
      </c>
      <c r="G180" s="161" t="str">
        <f t="shared" si="139"/>
        <v>Ankhu Khola - 1(8.4)</v>
      </c>
      <c r="H180" s="161" t="str">
        <f t="shared" si="139"/>
        <v>Ankhu Khola - 1(8.4)</v>
      </c>
      <c r="I180" s="161" t="str">
        <f t="shared" si="139"/>
        <v>Ankhu Khola - 1(8.4)</v>
      </c>
      <c r="J180" s="161" t="str">
        <f t="shared" si="139"/>
        <v>Ankhu Khola - 1(8.4)</v>
      </c>
      <c r="K180" s="161" t="str">
        <f t="shared" si="139"/>
        <v>Ankhu Khola - 1(8.4)</v>
      </c>
      <c r="L180" s="161" t="str">
        <f t="shared" si="139"/>
        <v>Ankhu Khola - 1(8.4)</v>
      </c>
      <c r="M180" s="161" t="str">
        <f t="shared" si="139"/>
        <v>Ankhu Khola - 1(8.4)</v>
      </c>
      <c r="N180" s="161" t="str">
        <f t="shared" si="139"/>
        <v>Ankhu Khola - 1(8.4)</v>
      </c>
      <c r="O180" s="161" t="str">
        <f t="shared" si="139"/>
        <v>Ankhu Khola - 1(8.4)</v>
      </c>
      <c r="P180" s="161">
        <v>0</v>
      </c>
      <c r="Q180" s="161">
        <f t="shared" si="139"/>
        <v>0</v>
      </c>
      <c r="R180" s="161">
        <f t="shared" si="139"/>
        <v>0</v>
      </c>
      <c r="S180" s="161">
        <f t="shared" si="140"/>
        <v>0</v>
      </c>
      <c r="T180" s="161">
        <f t="shared" si="140"/>
        <v>0</v>
      </c>
      <c r="U180" s="161">
        <f t="shared" si="140"/>
        <v>0</v>
      </c>
      <c r="V180" s="161">
        <f t="shared" si="140"/>
        <v>0</v>
      </c>
      <c r="W180" s="161">
        <f t="shared" si="140"/>
        <v>0</v>
      </c>
      <c r="X180" s="161">
        <f t="shared" si="140"/>
        <v>0</v>
      </c>
      <c r="Y180" s="161">
        <f t="shared" si="140"/>
        <v>0</v>
      </c>
      <c r="Z180" s="161">
        <f t="shared" si="140"/>
        <v>0</v>
      </c>
      <c r="AA180" s="161">
        <f t="shared" si="140"/>
        <v>0</v>
      </c>
      <c r="AB180" s="161">
        <f t="shared" si="140"/>
        <v>0</v>
      </c>
      <c r="AC180" s="161">
        <f t="shared" si="140"/>
        <v>0</v>
      </c>
      <c r="AD180" s="161">
        <f t="shared" si="140"/>
        <v>0</v>
      </c>
      <c r="AE180" s="161">
        <f t="shared" si="141"/>
        <v>0</v>
      </c>
      <c r="AF180" s="161">
        <f t="shared" si="142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 t="str">
        <f t="shared" si="138"/>
        <v>Mai sana Cascade(8)</v>
      </c>
      <c r="C181" s="161" t="str">
        <f t="shared" si="139"/>
        <v>Mai sana Cascade(8)</v>
      </c>
      <c r="D181" s="161" t="str">
        <f t="shared" si="139"/>
        <v>Mai sana Cascade(8)</v>
      </c>
      <c r="E181" s="161" t="str">
        <f t="shared" si="139"/>
        <v>Mai sana Cascade(8)</v>
      </c>
      <c r="F181" s="161" t="str">
        <f t="shared" si="139"/>
        <v>Mai sana Cascade(8)</v>
      </c>
      <c r="G181" s="161" t="str">
        <f t="shared" si="139"/>
        <v>Mai sana Cascade(8)</v>
      </c>
      <c r="H181" s="161" t="str">
        <f t="shared" si="139"/>
        <v>Mai sana Cascade(8)</v>
      </c>
      <c r="I181" s="161" t="str">
        <f t="shared" si="139"/>
        <v>Mai sana Cascade(8)</v>
      </c>
      <c r="J181" s="161" t="str">
        <f t="shared" si="139"/>
        <v>Mai sana Cascade(8)</v>
      </c>
      <c r="K181" s="161" t="str">
        <f t="shared" si="139"/>
        <v>Mai sana Cascade(8)</v>
      </c>
      <c r="L181" s="161" t="str">
        <f t="shared" si="139"/>
        <v>Mai sana Cascade(8)</v>
      </c>
      <c r="M181" s="161" t="str">
        <f t="shared" si="139"/>
        <v>Mai sana Cascade(8)</v>
      </c>
      <c r="N181" s="161" t="str">
        <f t="shared" si="139"/>
        <v>Mai sana Cascade(8)</v>
      </c>
      <c r="O181" s="161" t="str">
        <f t="shared" si="139"/>
        <v>Mai sana Cascade(8)</v>
      </c>
      <c r="P181" s="161">
        <v>0</v>
      </c>
      <c r="Q181" s="161">
        <f t="shared" si="139"/>
        <v>0</v>
      </c>
      <c r="R181" s="161">
        <f t="shared" si="139"/>
        <v>0</v>
      </c>
      <c r="S181" s="161">
        <f t="shared" si="140"/>
        <v>0</v>
      </c>
      <c r="T181" s="161">
        <f t="shared" si="140"/>
        <v>0</v>
      </c>
      <c r="U181" s="161">
        <f t="shared" si="140"/>
        <v>0</v>
      </c>
      <c r="V181" s="161">
        <f t="shared" si="140"/>
        <v>0</v>
      </c>
      <c r="W181" s="161">
        <f t="shared" si="140"/>
        <v>0</v>
      </c>
      <c r="X181" s="161">
        <f t="shared" si="140"/>
        <v>0</v>
      </c>
      <c r="Y181" s="161">
        <f t="shared" si="140"/>
        <v>0</v>
      </c>
      <c r="Z181" s="161">
        <f t="shared" si="140"/>
        <v>0</v>
      </c>
      <c r="AA181" s="161">
        <f t="shared" si="140"/>
        <v>0</v>
      </c>
      <c r="AB181" s="161">
        <f t="shared" si="140"/>
        <v>0</v>
      </c>
      <c r="AC181" s="161">
        <f t="shared" si="140"/>
        <v>0</v>
      </c>
      <c r="AD181" s="161">
        <f t="shared" si="140"/>
        <v>0</v>
      </c>
      <c r="AE181" s="161">
        <f t="shared" si="141"/>
        <v>0</v>
      </c>
      <c r="AF181" s="161">
        <f t="shared" si="142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 t="str">
        <f t="shared" si="138"/>
        <v>Upper Naugad Gad(8)</v>
      </c>
      <c r="C182" s="161" t="str">
        <f t="shared" si="139"/>
        <v>Upper Naugad Gad(8)</v>
      </c>
      <c r="D182" s="161" t="str">
        <f t="shared" si="139"/>
        <v>Upper Naugad Gad(8)</v>
      </c>
      <c r="E182" s="161" t="str">
        <f t="shared" si="139"/>
        <v>Upper Naugad Gad(8)</v>
      </c>
      <c r="F182" s="161" t="str">
        <f t="shared" si="139"/>
        <v>Upper Naugad Gad(8)</v>
      </c>
      <c r="G182" s="161" t="str">
        <f t="shared" si="139"/>
        <v>Upper Naugad Gad(8)</v>
      </c>
      <c r="H182" s="161" t="str">
        <f t="shared" si="139"/>
        <v>Upper Naugad Gad(8)</v>
      </c>
      <c r="I182" s="161" t="str">
        <f t="shared" si="139"/>
        <v>Upper Naugad Gad(8)</v>
      </c>
      <c r="J182" s="161" t="str">
        <f t="shared" si="139"/>
        <v>Upper Naugad Gad(8)</v>
      </c>
      <c r="K182" s="161" t="str">
        <f t="shared" si="139"/>
        <v>Upper Naugad Gad(8)</v>
      </c>
      <c r="L182" s="161" t="str">
        <f t="shared" si="139"/>
        <v>Upper Naugad Gad(8)</v>
      </c>
      <c r="M182" s="161" t="str">
        <f t="shared" si="139"/>
        <v>Upper Naugad Gad(8)</v>
      </c>
      <c r="N182" s="161" t="str">
        <f t="shared" si="139"/>
        <v>Upper Naugad Gad(8)</v>
      </c>
      <c r="O182" s="161" t="str">
        <f t="shared" si="139"/>
        <v>Upper Naugad Gad(8)</v>
      </c>
      <c r="P182" s="161">
        <v>0</v>
      </c>
      <c r="Q182" s="161">
        <f t="shared" si="139"/>
        <v>0</v>
      </c>
      <c r="R182" s="161">
        <f t="shared" si="139"/>
        <v>0</v>
      </c>
      <c r="S182" s="161">
        <f t="shared" si="140"/>
        <v>0</v>
      </c>
      <c r="T182" s="161">
        <f t="shared" si="140"/>
        <v>0</v>
      </c>
      <c r="U182" s="161">
        <f t="shared" si="140"/>
        <v>0</v>
      </c>
      <c r="V182" s="161">
        <f t="shared" si="140"/>
        <v>0</v>
      </c>
      <c r="W182" s="161">
        <f t="shared" si="140"/>
        <v>0</v>
      </c>
      <c r="X182" s="161">
        <f t="shared" si="140"/>
        <v>0</v>
      </c>
      <c r="Y182" s="161">
        <f t="shared" si="140"/>
        <v>0</v>
      </c>
      <c r="Z182" s="161">
        <f t="shared" si="140"/>
        <v>0</v>
      </c>
      <c r="AA182" s="161">
        <f t="shared" si="140"/>
        <v>0</v>
      </c>
      <c r="AB182" s="161">
        <f t="shared" si="140"/>
        <v>0</v>
      </c>
      <c r="AC182" s="161">
        <f t="shared" si="140"/>
        <v>0</v>
      </c>
      <c r="AD182" s="161">
        <f t="shared" si="140"/>
        <v>0</v>
      </c>
      <c r="AE182" s="161">
        <f t="shared" si="141"/>
        <v>0</v>
      </c>
      <c r="AF182" s="161">
        <f t="shared" si="142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 t="str">
        <f t="shared" si="138"/>
        <v>Taksar Pikhuwa(8)</v>
      </c>
      <c r="C183" s="161" t="str">
        <f t="shared" si="139"/>
        <v>Taksar Pikhuwa(8)</v>
      </c>
      <c r="D183" s="161" t="str">
        <f t="shared" si="139"/>
        <v>Taksar Pikhuwa(8)</v>
      </c>
      <c r="E183" s="161" t="str">
        <f t="shared" si="139"/>
        <v>Taksar Pikhuwa(8)</v>
      </c>
      <c r="F183" s="161" t="str">
        <f t="shared" si="139"/>
        <v>Taksar Pikhuwa(8)</v>
      </c>
      <c r="G183" s="161" t="str">
        <f t="shared" si="139"/>
        <v>Taksar Pikhuwa(8)</v>
      </c>
      <c r="H183" s="161" t="str">
        <f t="shared" si="139"/>
        <v>Taksar Pikhuwa(8)</v>
      </c>
      <c r="I183" s="161" t="str">
        <f t="shared" si="139"/>
        <v>Taksar Pikhuwa(8)</v>
      </c>
      <c r="J183" s="161" t="str">
        <f t="shared" si="139"/>
        <v>Taksar Pikhuwa(8)</v>
      </c>
      <c r="K183" s="161" t="str">
        <f t="shared" si="139"/>
        <v>Taksar Pikhuwa(8)</v>
      </c>
      <c r="L183" s="161" t="str">
        <f t="shared" si="139"/>
        <v>Taksar Pikhuwa(8)</v>
      </c>
      <c r="M183" s="161" t="str">
        <f t="shared" si="139"/>
        <v>Taksar Pikhuwa(8)</v>
      </c>
      <c r="N183" s="161" t="str">
        <f t="shared" si="139"/>
        <v>Taksar Pikhuwa(8)</v>
      </c>
      <c r="O183" s="161" t="str">
        <f t="shared" si="139"/>
        <v>Taksar Pikhuwa(8)</v>
      </c>
      <c r="P183" s="161">
        <v>0</v>
      </c>
      <c r="Q183" s="161">
        <f t="shared" si="139"/>
        <v>0</v>
      </c>
      <c r="R183" s="161">
        <f t="shared" si="139"/>
        <v>0</v>
      </c>
      <c r="S183" s="161">
        <f t="shared" si="140"/>
        <v>0</v>
      </c>
      <c r="T183" s="161">
        <f t="shared" si="140"/>
        <v>0</v>
      </c>
      <c r="U183" s="161">
        <f t="shared" si="140"/>
        <v>0</v>
      </c>
      <c r="V183" s="161">
        <f t="shared" si="140"/>
        <v>0</v>
      </c>
      <c r="W183" s="161">
        <f t="shared" si="140"/>
        <v>0</v>
      </c>
      <c r="X183" s="161">
        <f t="shared" si="140"/>
        <v>0</v>
      </c>
      <c r="Y183" s="161">
        <f t="shared" si="140"/>
        <v>0</v>
      </c>
      <c r="Z183" s="161">
        <f t="shared" si="140"/>
        <v>0</v>
      </c>
      <c r="AA183" s="161">
        <f t="shared" si="140"/>
        <v>0</v>
      </c>
      <c r="AB183" s="161">
        <f t="shared" si="140"/>
        <v>0</v>
      </c>
      <c r="AC183" s="161">
        <f t="shared" si="140"/>
        <v>0</v>
      </c>
      <c r="AD183" s="161">
        <f t="shared" si="140"/>
        <v>0</v>
      </c>
      <c r="AE183" s="161">
        <f t="shared" si="141"/>
        <v>0</v>
      </c>
      <c r="AF183" s="161">
        <f t="shared" si="142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 t="str">
        <f t="shared" si="138"/>
        <v>Super Mai(7.8)</v>
      </c>
      <c r="C184" s="161" t="str">
        <f t="shared" si="139"/>
        <v>Super Mai(7.8)</v>
      </c>
      <c r="D184" s="161" t="str">
        <f t="shared" si="139"/>
        <v>Super Mai(7.8)</v>
      </c>
      <c r="E184" s="161" t="str">
        <f t="shared" si="139"/>
        <v>Super Mai(7.8)</v>
      </c>
      <c r="F184" s="161" t="str">
        <f t="shared" si="139"/>
        <v>Super Mai(7.8)</v>
      </c>
      <c r="G184" s="161" t="str">
        <f t="shared" si="139"/>
        <v>Super Mai(7.8)</v>
      </c>
      <c r="H184" s="161" t="str">
        <f t="shared" si="139"/>
        <v>Super Mai(7.8)</v>
      </c>
      <c r="I184" s="161" t="str">
        <f t="shared" si="139"/>
        <v>Super Mai(7.8)</v>
      </c>
      <c r="J184" s="161" t="str">
        <f t="shared" si="139"/>
        <v>Super Mai(7.8)</v>
      </c>
      <c r="K184" s="161" t="str">
        <f t="shared" si="139"/>
        <v>Super Mai(7.8)</v>
      </c>
      <c r="L184" s="161" t="str">
        <f t="shared" si="139"/>
        <v>Super Mai(7.8)</v>
      </c>
      <c r="M184" s="161" t="str">
        <f t="shared" si="139"/>
        <v>Super Mai(7.8)</v>
      </c>
      <c r="N184" s="161" t="str">
        <f t="shared" si="139"/>
        <v>Super Mai(7.8)</v>
      </c>
      <c r="O184" s="161" t="str">
        <f t="shared" si="139"/>
        <v>Super Mai(7.8)</v>
      </c>
      <c r="P184" s="161">
        <v>0</v>
      </c>
      <c r="Q184" s="161">
        <f t="shared" si="139"/>
        <v>0</v>
      </c>
      <c r="R184" s="161">
        <f t="shared" ref="R184:AD199" si="143">Q184</f>
        <v>0</v>
      </c>
      <c r="S184" s="161">
        <f t="shared" si="143"/>
        <v>0</v>
      </c>
      <c r="T184" s="161">
        <f t="shared" si="143"/>
        <v>0</v>
      </c>
      <c r="U184" s="161">
        <f t="shared" si="143"/>
        <v>0</v>
      </c>
      <c r="V184" s="161">
        <f t="shared" si="143"/>
        <v>0</v>
      </c>
      <c r="W184" s="161">
        <f t="shared" si="143"/>
        <v>0</v>
      </c>
      <c r="X184" s="161">
        <f t="shared" si="143"/>
        <v>0</v>
      </c>
      <c r="Y184" s="161">
        <f t="shared" si="143"/>
        <v>0</v>
      </c>
      <c r="Z184" s="161">
        <f t="shared" si="143"/>
        <v>0</v>
      </c>
      <c r="AA184" s="161">
        <f t="shared" si="143"/>
        <v>0</v>
      </c>
      <c r="AB184" s="161">
        <f t="shared" si="140"/>
        <v>0</v>
      </c>
      <c r="AC184" s="161">
        <f t="shared" si="140"/>
        <v>0</v>
      </c>
      <c r="AD184" s="161">
        <f t="shared" si="143"/>
        <v>0</v>
      </c>
      <c r="AE184" s="161">
        <f t="shared" si="141"/>
        <v>0</v>
      </c>
      <c r="AF184" s="161">
        <f t="shared" si="142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 t="str">
        <f t="shared" si="138"/>
        <v>Jogmai(7.6)</v>
      </c>
      <c r="C185" s="161" t="str">
        <f t="shared" ref="C185:R200" si="144">B185</f>
        <v>Jogmai(7.6)</v>
      </c>
      <c r="D185" s="161" t="str">
        <f t="shared" si="144"/>
        <v>Jogmai(7.6)</v>
      </c>
      <c r="E185" s="161" t="str">
        <f t="shared" si="144"/>
        <v>Jogmai(7.6)</v>
      </c>
      <c r="F185" s="161" t="str">
        <f t="shared" si="144"/>
        <v>Jogmai(7.6)</v>
      </c>
      <c r="G185" s="161" t="str">
        <f t="shared" si="144"/>
        <v>Jogmai(7.6)</v>
      </c>
      <c r="H185" s="161" t="str">
        <f t="shared" si="144"/>
        <v>Jogmai(7.6)</v>
      </c>
      <c r="I185" s="161" t="str">
        <f t="shared" si="144"/>
        <v>Jogmai(7.6)</v>
      </c>
      <c r="J185" s="161" t="str">
        <f t="shared" si="144"/>
        <v>Jogmai(7.6)</v>
      </c>
      <c r="K185" s="161" t="str">
        <f t="shared" si="144"/>
        <v>Jogmai(7.6)</v>
      </c>
      <c r="L185" s="161" t="str">
        <f t="shared" si="144"/>
        <v>Jogmai(7.6)</v>
      </c>
      <c r="M185" s="161" t="str">
        <f t="shared" si="144"/>
        <v>Jogmai(7.6)</v>
      </c>
      <c r="N185" s="161" t="str">
        <f t="shared" si="144"/>
        <v>Jogmai(7.6)</v>
      </c>
      <c r="O185" s="161" t="str">
        <f t="shared" si="144"/>
        <v>Jogmai(7.6)</v>
      </c>
      <c r="P185" s="161">
        <v>0</v>
      </c>
      <c r="Q185" s="161">
        <f t="shared" si="144"/>
        <v>0</v>
      </c>
      <c r="R185" s="161">
        <f t="shared" si="144"/>
        <v>0</v>
      </c>
      <c r="S185" s="161">
        <f t="shared" si="143"/>
        <v>0</v>
      </c>
      <c r="T185" s="161">
        <f t="shared" si="143"/>
        <v>0</v>
      </c>
      <c r="U185" s="161">
        <f t="shared" si="143"/>
        <v>0</v>
      </c>
      <c r="V185" s="161">
        <f t="shared" si="143"/>
        <v>0</v>
      </c>
      <c r="W185" s="161">
        <f t="shared" si="143"/>
        <v>0</v>
      </c>
      <c r="X185" s="161">
        <f t="shared" si="143"/>
        <v>0</v>
      </c>
      <c r="Y185" s="161">
        <f t="shared" si="143"/>
        <v>0</v>
      </c>
      <c r="Z185" s="161">
        <f t="shared" si="143"/>
        <v>0</v>
      </c>
      <c r="AA185" s="161">
        <f t="shared" si="143"/>
        <v>0</v>
      </c>
      <c r="AB185" s="161">
        <f t="shared" si="143"/>
        <v>0</v>
      </c>
      <c r="AC185" s="161">
        <f t="shared" si="143"/>
        <v>0</v>
      </c>
      <c r="AD185" s="161">
        <f t="shared" si="143"/>
        <v>0</v>
      </c>
      <c r="AE185" s="161">
        <f t="shared" si="141"/>
        <v>0</v>
      </c>
      <c r="AF185" s="161">
        <f t="shared" si="142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 t="str">
        <f t="shared" si="138"/>
        <v>Indrawati - III (7.5)</v>
      </c>
      <c r="C186" s="161" t="str">
        <f t="shared" si="144"/>
        <v>Indrawati - III (7.5)</v>
      </c>
      <c r="D186" s="161" t="str">
        <f t="shared" si="144"/>
        <v>Indrawati - III (7.5)</v>
      </c>
      <c r="E186" s="161" t="str">
        <f t="shared" si="144"/>
        <v>Indrawati - III (7.5)</v>
      </c>
      <c r="F186" s="161" t="str">
        <f t="shared" si="144"/>
        <v>Indrawati - III (7.5)</v>
      </c>
      <c r="G186" s="161" t="str">
        <f t="shared" si="144"/>
        <v>Indrawati - III (7.5)</v>
      </c>
      <c r="H186" s="161" t="str">
        <f t="shared" si="144"/>
        <v>Indrawati - III (7.5)</v>
      </c>
      <c r="I186" s="161" t="str">
        <f t="shared" si="144"/>
        <v>Indrawati - III (7.5)</v>
      </c>
      <c r="J186" s="161" t="str">
        <f t="shared" si="144"/>
        <v>Indrawati - III (7.5)</v>
      </c>
      <c r="K186" s="161" t="str">
        <f t="shared" si="144"/>
        <v>Indrawati - III (7.5)</v>
      </c>
      <c r="L186" s="161" t="str">
        <f t="shared" si="144"/>
        <v>Indrawati - III (7.5)</v>
      </c>
      <c r="M186" s="161" t="str">
        <f t="shared" si="144"/>
        <v>Indrawati - III (7.5)</v>
      </c>
      <c r="N186" s="161" t="str">
        <f t="shared" si="144"/>
        <v>Indrawati - III (7.5)</v>
      </c>
      <c r="O186" s="161" t="str">
        <f t="shared" si="144"/>
        <v>Indrawati - III (7.5)</v>
      </c>
      <c r="P186" s="161">
        <v>0</v>
      </c>
      <c r="Q186" s="161">
        <f t="shared" si="144"/>
        <v>0</v>
      </c>
      <c r="R186" s="161">
        <f t="shared" si="144"/>
        <v>0</v>
      </c>
      <c r="S186" s="161">
        <f t="shared" si="143"/>
        <v>0</v>
      </c>
      <c r="T186" s="161">
        <f t="shared" si="143"/>
        <v>0</v>
      </c>
      <c r="U186" s="161">
        <f t="shared" si="143"/>
        <v>0</v>
      </c>
      <c r="V186" s="161">
        <f t="shared" si="143"/>
        <v>0</v>
      </c>
      <c r="W186" s="161">
        <f t="shared" si="143"/>
        <v>0</v>
      </c>
      <c r="X186" s="161">
        <f t="shared" si="143"/>
        <v>0</v>
      </c>
      <c r="Y186" s="161">
        <f t="shared" si="143"/>
        <v>0</v>
      </c>
      <c r="Z186" s="161">
        <f t="shared" si="143"/>
        <v>0</v>
      </c>
      <c r="AA186" s="161">
        <f t="shared" si="143"/>
        <v>0</v>
      </c>
      <c r="AB186" s="161">
        <f t="shared" si="143"/>
        <v>0</v>
      </c>
      <c r="AC186" s="161">
        <f t="shared" si="143"/>
        <v>0</v>
      </c>
      <c r="AD186" s="161">
        <f t="shared" si="143"/>
        <v>0</v>
      </c>
      <c r="AE186" s="161">
        <f t="shared" si="141"/>
        <v>0</v>
      </c>
      <c r="AF186" s="161">
        <f t="shared" si="142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 t="str">
        <f t="shared" si="138"/>
        <v>Upper Khorunga(7.5)</v>
      </c>
      <c r="C187" s="161" t="str">
        <f t="shared" si="144"/>
        <v>Upper Khorunga(7.5)</v>
      </c>
      <c r="D187" s="161" t="str">
        <f t="shared" si="144"/>
        <v>Upper Khorunga(7.5)</v>
      </c>
      <c r="E187" s="161" t="str">
        <f t="shared" si="144"/>
        <v>Upper Khorunga(7.5)</v>
      </c>
      <c r="F187" s="161" t="str">
        <f t="shared" si="144"/>
        <v>Upper Khorunga(7.5)</v>
      </c>
      <c r="G187" s="161" t="str">
        <f t="shared" si="144"/>
        <v>Upper Khorunga(7.5)</v>
      </c>
      <c r="H187" s="161" t="str">
        <f t="shared" si="144"/>
        <v>Upper Khorunga(7.5)</v>
      </c>
      <c r="I187" s="161" t="str">
        <f t="shared" si="144"/>
        <v>Upper Khorunga(7.5)</v>
      </c>
      <c r="J187" s="161" t="str">
        <f t="shared" si="144"/>
        <v>Upper Khorunga(7.5)</v>
      </c>
      <c r="K187" s="161" t="str">
        <f t="shared" si="144"/>
        <v>Upper Khorunga(7.5)</v>
      </c>
      <c r="L187" s="161" t="str">
        <f t="shared" si="144"/>
        <v>Upper Khorunga(7.5)</v>
      </c>
      <c r="M187" s="161" t="str">
        <f t="shared" si="144"/>
        <v>Upper Khorunga(7.5)</v>
      </c>
      <c r="N187" s="161" t="str">
        <f t="shared" si="144"/>
        <v>Upper Khorunga(7.5)</v>
      </c>
      <c r="O187" s="161" t="str">
        <f t="shared" si="144"/>
        <v>Upper Khorunga(7.5)</v>
      </c>
      <c r="P187" s="161">
        <v>0</v>
      </c>
      <c r="Q187" s="161">
        <f t="shared" si="144"/>
        <v>0</v>
      </c>
      <c r="R187" s="161">
        <f t="shared" si="144"/>
        <v>0</v>
      </c>
      <c r="S187" s="161">
        <f t="shared" si="143"/>
        <v>0</v>
      </c>
      <c r="T187" s="161">
        <f t="shared" si="143"/>
        <v>0</v>
      </c>
      <c r="U187" s="161">
        <f t="shared" si="143"/>
        <v>0</v>
      </c>
      <c r="V187" s="161">
        <f t="shared" si="143"/>
        <v>0</v>
      </c>
      <c r="W187" s="161">
        <f t="shared" si="143"/>
        <v>0</v>
      </c>
      <c r="X187" s="161">
        <f t="shared" si="143"/>
        <v>0</v>
      </c>
      <c r="Y187" s="161">
        <f t="shared" si="143"/>
        <v>0</v>
      </c>
      <c r="Z187" s="161">
        <f t="shared" si="143"/>
        <v>0</v>
      </c>
      <c r="AA187" s="161">
        <f t="shared" si="143"/>
        <v>0</v>
      </c>
      <c r="AB187" s="161">
        <f t="shared" si="143"/>
        <v>0</v>
      </c>
      <c r="AC187" s="161">
        <f t="shared" si="143"/>
        <v>0</v>
      </c>
      <c r="AD187" s="161">
        <f t="shared" si="143"/>
        <v>0</v>
      </c>
      <c r="AE187" s="161">
        <f t="shared" si="141"/>
        <v>0</v>
      </c>
      <c r="AF187" s="161">
        <f t="shared" si="142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 t="str">
        <f t="shared" si="138"/>
        <v>Mai Cascade(7)</v>
      </c>
      <c r="C188" s="161" t="str">
        <f t="shared" si="144"/>
        <v>Mai Cascade(7)</v>
      </c>
      <c r="D188" s="161" t="str">
        <f t="shared" si="144"/>
        <v>Mai Cascade(7)</v>
      </c>
      <c r="E188" s="161" t="str">
        <f t="shared" si="144"/>
        <v>Mai Cascade(7)</v>
      </c>
      <c r="F188" s="161" t="str">
        <f t="shared" si="144"/>
        <v>Mai Cascade(7)</v>
      </c>
      <c r="G188" s="161" t="str">
        <f t="shared" si="144"/>
        <v>Mai Cascade(7)</v>
      </c>
      <c r="H188" s="161" t="str">
        <f t="shared" si="144"/>
        <v>Mai Cascade(7)</v>
      </c>
      <c r="I188" s="161" t="str">
        <f t="shared" si="144"/>
        <v>Mai Cascade(7)</v>
      </c>
      <c r="J188" s="161" t="str">
        <f t="shared" si="144"/>
        <v>Mai Cascade(7)</v>
      </c>
      <c r="K188" s="161" t="str">
        <f t="shared" si="144"/>
        <v>Mai Cascade(7)</v>
      </c>
      <c r="L188" s="161" t="str">
        <f t="shared" si="144"/>
        <v>Mai Cascade(7)</v>
      </c>
      <c r="M188" s="161" t="str">
        <f t="shared" si="144"/>
        <v>Mai Cascade(7)</v>
      </c>
      <c r="N188" s="161" t="str">
        <f t="shared" si="144"/>
        <v>Mai Cascade(7)</v>
      </c>
      <c r="O188" s="161" t="str">
        <f t="shared" si="144"/>
        <v>Mai Cascade(7)</v>
      </c>
      <c r="P188" s="161">
        <v>0</v>
      </c>
      <c r="Q188" s="161">
        <f t="shared" si="144"/>
        <v>0</v>
      </c>
      <c r="R188" s="161">
        <f t="shared" si="144"/>
        <v>0</v>
      </c>
      <c r="S188" s="161">
        <f t="shared" si="143"/>
        <v>0</v>
      </c>
      <c r="T188" s="161">
        <f t="shared" si="143"/>
        <v>0</v>
      </c>
      <c r="U188" s="161">
        <f t="shared" si="143"/>
        <v>0</v>
      </c>
      <c r="V188" s="161">
        <f t="shared" si="143"/>
        <v>0</v>
      </c>
      <c r="W188" s="161">
        <f t="shared" si="143"/>
        <v>0</v>
      </c>
      <c r="X188" s="161">
        <f t="shared" si="143"/>
        <v>0</v>
      </c>
      <c r="Y188" s="161">
        <f t="shared" si="143"/>
        <v>0</v>
      </c>
      <c r="Z188" s="161">
        <f t="shared" si="143"/>
        <v>0</v>
      </c>
      <c r="AA188" s="161">
        <f t="shared" si="143"/>
        <v>0</v>
      </c>
      <c r="AB188" s="161">
        <f t="shared" si="143"/>
        <v>0</v>
      </c>
      <c r="AC188" s="161">
        <f t="shared" si="143"/>
        <v>0</v>
      </c>
      <c r="AD188" s="161">
        <f t="shared" si="143"/>
        <v>0</v>
      </c>
      <c r="AE188" s="161">
        <f t="shared" si="141"/>
        <v>0</v>
      </c>
      <c r="AF188" s="161">
        <f t="shared" si="142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 t="str">
        <f t="shared" si="138"/>
        <v>Molung Khola(7)</v>
      </c>
      <c r="C189" s="161" t="str">
        <f t="shared" si="144"/>
        <v>Molung Khola(7)</v>
      </c>
      <c r="D189" s="161" t="str">
        <f t="shared" si="144"/>
        <v>Molung Khola(7)</v>
      </c>
      <c r="E189" s="161" t="str">
        <f t="shared" si="144"/>
        <v>Molung Khola(7)</v>
      </c>
      <c r="F189" s="161" t="str">
        <f t="shared" si="144"/>
        <v>Molung Khola(7)</v>
      </c>
      <c r="G189" s="161" t="str">
        <f t="shared" si="144"/>
        <v>Molung Khola(7)</v>
      </c>
      <c r="H189" s="161" t="str">
        <f t="shared" si="144"/>
        <v>Molung Khola(7)</v>
      </c>
      <c r="I189" s="161" t="str">
        <f t="shared" si="144"/>
        <v>Molung Khola(7)</v>
      </c>
      <c r="J189" s="161" t="str">
        <f t="shared" si="144"/>
        <v>Molung Khola(7)</v>
      </c>
      <c r="K189" s="161" t="str">
        <f t="shared" si="144"/>
        <v>Molung Khola(7)</v>
      </c>
      <c r="L189" s="161" t="str">
        <f t="shared" si="144"/>
        <v>Molung Khola(7)</v>
      </c>
      <c r="M189" s="161" t="str">
        <f t="shared" si="144"/>
        <v>Molung Khola(7)</v>
      </c>
      <c r="N189" s="161" t="str">
        <f t="shared" si="144"/>
        <v>Molung Khola(7)</v>
      </c>
      <c r="O189" s="161" t="str">
        <f t="shared" si="144"/>
        <v>Molung Khola(7)</v>
      </c>
      <c r="P189" s="161">
        <v>0</v>
      </c>
      <c r="Q189" s="161">
        <f t="shared" si="144"/>
        <v>0</v>
      </c>
      <c r="R189" s="161">
        <f t="shared" si="144"/>
        <v>0</v>
      </c>
      <c r="S189" s="161">
        <f t="shared" si="143"/>
        <v>0</v>
      </c>
      <c r="T189" s="161">
        <f t="shared" si="143"/>
        <v>0</v>
      </c>
      <c r="U189" s="161">
        <f t="shared" si="143"/>
        <v>0</v>
      </c>
      <c r="V189" s="161">
        <f t="shared" si="143"/>
        <v>0</v>
      </c>
      <c r="W189" s="161">
        <f t="shared" si="143"/>
        <v>0</v>
      </c>
      <c r="X189" s="161">
        <f t="shared" si="143"/>
        <v>0</v>
      </c>
      <c r="Y189" s="161">
        <f t="shared" si="143"/>
        <v>0</v>
      </c>
      <c r="Z189" s="161">
        <f t="shared" si="143"/>
        <v>0</v>
      </c>
      <c r="AA189" s="161">
        <f t="shared" si="143"/>
        <v>0</v>
      </c>
      <c r="AB189" s="161">
        <f t="shared" si="143"/>
        <v>0</v>
      </c>
      <c r="AC189" s="161">
        <f t="shared" si="143"/>
        <v>0</v>
      </c>
      <c r="AD189" s="161">
        <f t="shared" si="143"/>
        <v>0</v>
      </c>
      <c r="AE189" s="161">
        <f t="shared" si="141"/>
        <v>0</v>
      </c>
      <c r="AF189" s="161">
        <f t="shared" si="142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 t="str">
        <f t="shared" si="138"/>
        <v>Upper Mardi(7)</v>
      </c>
      <c r="C190" s="161" t="str">
        <f t="shared" si="144"/>
        <v>Upper Mardi(7)</v>
      </c>
      <c r="D190" s="161" t="str">
        <f t="shared" si="144"/>
        <v>Upper Mardi(7)</v>
      </c>
      <c r="E190" s="161" t="str">
        <f t="shared" si="144"/>
        <v>Upper Mardi(7)</v>
      </c>
      <c r="F190" s="161" t="str">
        <f t="shared" si="144"/>
        <v>Upper Mardi(7)</v>
      </c>
      <c r="G190" s="161" t="str">
        <f t="shared" si="144"/>
        <v>Upper Mardi(7)</v>
      </c>
      <c r="H190" s="161" t="str">
        <f t="shared" si="144"/>
        <v>Upper Mardi(7)</v>
      </c>
      <c r="I190" s="161" t="str">
        <f t="shared" si="144"/>
        <v>Upper Mardi(7)</v>
      </c>
      <c r="J190" s="161" t="str">
        <f t="shared" si="144"/>
        <v>Upper Mardi(7)</v>
      </c>
      <c r="K190" s="161" t="str">
        <f t="shared" si="144"/>
        <v>Upper Mardi(7)</v>
      </c>
      <c r="L190" s="161" t="str">
        <f t="shared" si="144"/>
        <v>Upper Mardi(7)</v>
      </c>
      <c r="M190" s="161" t="str">
        <f t="shared" si="144"/>
        <v>Upper Mardi(7)</v>
      </c>
      <c r="N190" s="161" t="str">
        <f t="shared" si="144"/>
        <v>Upper Mardi(7)</v>
      </c>
      <c r="O190" s="161" t="str">
        <f t="shared" si="144"/>
        <v>Upper Mardi(7)</v>
      </c>
      <c r="P190" s="161">
        <v>0</v>
      </c>
      <c r="Q190" s="161">
        <f t="shared" si="144"/>
        <v>0</v>
      </c>
      <c r="R190" s="161">
        <f t="shared" si="144"/>
        <v>0</v>
      </c>
      <c r="S190" s="161">
        <f t="shared" si="143"/>
        <v>0</v>
      </c>
      <c r="T190" s="161">
        <f t="shared" si="143"/>
        <v>0</v>
      </c>
      <c r="U190" s="161">
        <f t="shared" si="143"/>
        <v>0</v>
      </c>
      <c r="V190" s="161">
        <f t="shared" si="143"/>
        <v>0</v>
      </c>
      <c r="W190" s="161">
        <f t="shared" si="143"/>
        <v>0</v>
      </c>
      <c r="X190" s="161">
        <f t="shared" si="143"/>
        <v>0</v>
      </c>
      <c r="Y190" s="161">
        <f t="shared" si="143"/>
        <v>0</v>
      </c>
      <c r="Z190" s="161">
        <f t="shared" si="143"/>
        <v>0</v>
      </c>
      <c r="AA190" s="161">
        <f t="shared" si="143"/>
        <v>0</v>
      </c>
      <c r="AB190" s="161">
        <f t="shared" si="143"/>
        <v>0</v>
      </c>
      <c r="AC190" s="161">
        <f t="shared" si="143"/>
        <v>0</v>
      </c>
      <c r="AD190" s="161">
        <f t="shared" si="143"/>
        <v>0</v>
      </c>
      <c r="AE190" s="161">
        <f t="shared" si="141"/>
        <v>0</v>
      </c>
      <c r="AF190" s="161">
        <f t="shared" si="142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 t="str">
        <f t="shared" si="138"/>
        <v>Upper Khimti II(7)</v>
      </c>
      <c r="C191" s="161" t="str">
        <f t="shared" si="144"/>
        <v>Upper Khimti II(7)</v>
      </c>
      <c r="D191" s="161" t="str">
        <f t="shared" si="144"/>
        <v>Upper Khimti II(7)</v>
      </c>
      <c r="E191" s="161" t="str">
        <f t="shared" si="144"/>
        <v>Upper Khimti II(7)</v>
      </c>
      <c r="F191" s="161" t="str">
        <f t="shared" si="144"/>
        <v>Upper Khimti II(7)</v>
      </c>
      <c r="G191" s="161" t="str">
        <f t="shared" si="144"/>
        <v>Upper Khimti II(7)</v>
      </c>
      <c r="H191" s="161" t="str">
        <f t="shared" si="144"/>
        <v>Upper Khimti II(7)</v>
      </c>
      <c r="I191" s="161" t="str">
        <f t="shared" si="144"/>
        <v>Upper Khimti II(7)</v>
      </c>
      <c r="J191" s="161" t="str">
        <f t="shared" si="144"/>
        <v>Upper Khimti II(7)</v>
      </c>
      <c r="K191" s="161" t="str">
        <f t="shared" si="144"/>
        <v>Upper Khimti II(7)</v>
      </c>
      <c r="L191" s="161" t="str">
        <f t="shared" si="144"/>
        <v>Upper Khimti II(7)</v>
      </c>
      <c r="M191" s="161" t="str">
        <f t="shared" si="144"/>
        <v>Upper Khimti II(7)</v>
      </c>
      <c r="N191" s="161" t="str">
        <f t="shared" si="144"/>
        <v>Upper Khimti II(7)</v>
      </c>
      <c r="O191" s="161" t="str">
        <f t="shared" si="144"/>
        <v>Upper Khimti II(7)</v>
      </c>
      <c r="P191" s="161">
        <v>0</v>
      </c>
      <c r="Q191" s="161">
        <f t="shared" si="144"/>
        <v>0</v>
      </c>
      <c r="R191" s="161">
        <f t="shared" si="144"/>
        <v>0</v>
      </c>
      <c r="S191" s="161">
        <f t="shared" si="143"/>
        <v>0</v>
      </c>
      <c r="T191" s="161">
        <f t="shared" si="143"/>
        <v>0</v>
      </c>
      <c r="U191" s="161">
        <f t="shared" si="143"/>
        <v>0</v>
      </c>
      <c r="V191" s="161">
        <f t="shared" si="143"/>
        <v>0</v>
      </c>
      <c r="W191" s="161">
        <f t="shared" si="143"/>
        <v>0</v>
      </c>
      <c r="X191" s="161">
        <f t="shared" si="143"/>
        <v>0</v>
      </c>
      <c r="Y191" s="161">
        <f t="shared" si="143"/>
        <v>0</v>
      </c>
      <c r="Z191" s="161">
        <f t="shared" si="143"/>
        <v>0</v>
      </c>
      <c r="AA191" s="161">
        <f t="shared" si="143"/>
        <v>0</v>
      </c>
      <c r="AB191" s="161">
        <f t="shared" si="143"/>
        <v>0</v>
      </c>
      <c r="AC191" s="161">
        <f t="shared" si="143"/>
        <v>0</v>
      </c>
      <c r="AD191" s="161">
        <f t="shared" si="143"/>
        <v>0</v>
      </c>
      <c r="AE191" s="161">
        <f t="shared" si="141"/>
        <v>0</v>
      </c>
      <c r="AF191" s="161">
        <f t="shared" si="142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 t="str">
        <f t="shared" si="138"/>
        <v>Rudi Khola B(6.6)</v>
      </c>
      <c r="C192" s="161" t="str">
        <f t="shared" si="144"/>
        <v>Rudi Khola B(6.6)</v>
      </c>
      <c r="D192" s="161" t="str">
        <f t="shared" si="144"/>
        <v>Rudi Khola B(6.6)</v>
      </c>
      <c r="E192" s="161" t="str">
        <f t="shared" si="144"/>
        <v>Rudi Khola B(6.6)</v>
      </c>
      <c r="F192" s="161" t="str">
        <f t="shared" si="144"/>
        <v>Rudi Khola B(6.6)</v>
      </c>
      <c r="G192" s="161" t="str">
        <f t="shared" si="144"/>
        <v>Rudi Khola B(6.6)</v>
      </c>
      <c r="H192" s="161" t="str">
        <f t="shared" si="144"/>
        <v>Rudi Khola B(6.6)</v>
      </c>
      <c r="I192" s="161" t="str">
        <f t="shared" si="144"/>
        <v>Rudi Khola B(6.6)</v>
      </c>
      <c r="J192" s="161" t="str">
        <f t="shared" si="144"/>
        <v>Rudi Khola B(6.6)</v>
      </c>
      <c r="K192" s="161" t="str">
        <f t="shared" si="144"/>
        <v>Rudi Khola B(6.6)</v>
      </c>
      <c r="L192" s="161" t="str">
        <f t="shared" si="144"/>
        <v>Rudi Khola B(6.6)</v>
      </c>
      <c r="M192" s="161" t="str">
        <f t="shared" si="144"/>
        <v>Rudi Khola B(6.6)</v>
      </c>
      <c r="N192" s="161" t="str">
        <f t="shared" si="144"/>
        <v>Rudi Khola B(6.6)</v>
      </c>
      <c r="O192" s="161" t="str">
        <f t="shared" si="144"/>
        <v>Rudi Khola B(6.6)</v>
      </c>
      <c r="P192" s="161">
        <v>0</v>
      </c>
      <c r="Q192" s="161">
        <f t="shared" si="144"/>
        <v>0</v>
      </c>
      <c r="R192" s="161">
        <f t="shared" si="144"/>
        <v>0</v>
      </c>
      <c r="S192" s="161">
        <f t="shared" si="143"/>
        <v>0</v>
      </c>
      <c r="T192" s="161">
        <f t="shared" si="143"/>
        <v>0</v>
      </c>
      <c r="U192" s="161">
        <f t="shared" si="143"/>
        <v>0</v>
      </c>
      <c r="V192" s="161">
        <f t="shared" si="143"/>
        <v>0</v>
      </c>
      <c r="W192" s="161">
        <f t="shared" si="143"/>
        <v>0</v>
      </c>
      <c r="X192" s="161">
        <f t="shared" si="143"/>
        <v>0</v>
      </c>
      <c r="Y192" s="161">
        <f t="shared" si="143"/>
        <v>0</v>
      </c>
      <c r="Z192" s="161">
        <f t="shared" si="143"/>
        <v>0</v>
      </c>
      <c r="AA192" s="161">
        <f t="shared" si="143"/>
        <v>0</v>
      </c>
      <c r="AB192" s="161">
        <f t="shared" si="143"/>
        <v>0</v>
      </c>
      <c r="AC192" s="161">
        <f t="shared" si="143"/>
        <v>0</v>
      </c>
      <c r="AD192" s="161">
        <f t="shared" si="143"/>
        <v>0</v>
      </c>
      <c r="AE192" s="161">
        <f t="shared" si="141"/>
        <v>0</v>
      </c>
      <c r="AF192" s="161">
        <f t="shared" si="142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 t="str">
        <f t="shared" si="138"/>
        <v>Sapsup Khola(6.6)</v>
      </c>
      <c r="C193" s="161" t="str">
        <f t="shared" si="144"/>
        <v>Sapsup Khola(6.6)</v>
      </c>
      <c r="D193" s="161" t="str">
        <f t="shared" si="144"/>
        <v>Sapsup Khola(6.6)</v>
      </c>
      <c r="E193" s="161" t="str">
        <f t="shared" si="144"/>
        <v>Sapsup Khola(6.6)</v>
      </c>
      <c r="F193" s="161" t="str">
        <f t="shared" si="144"/>
        <v>Sapsup Khola(6.6)</v>
      </c>
      <c r="G193" s="161" t="str">
        <f t="shared" si="144"/>
        <v>Sapsup Khola(6.6)</v>
      </c>
      <c r="H193" s="161" t="str">
        <f t="shared" si="144"/>
        <v>Sapsup Khola(6.6)</v>
      </c>
      <c r="I193" s="161" t="str">
        <f t="shared" si="144"/>
        <v>Sapsup Khola(6.6)</v>
      </c>
      <c r="J193" s="161" t="str">
        <f t="shared" si="144"/>
        <v>Sapsup Khola(6.6)</v>
      </c>
      <c r="K193" s="161" t="str">
        <f t="shared" si="144"/>
        <v>Sapsup Khola(6.6)</v>
      </c>
      <c r="L193" s="161" t="str">
        <f t="shared" si="144"/>
        <v>Sapsup Khola(6.6)</v>
      </c>
      <c r="M193" s="161" t="str">
        <f t="shared" si="144"/>
        <v>Sapsup Khola(6.6)</v>
      </c>
      <c r="N193" s="161" t="str">
        <f t="shared" si="144"/>
        <v>Sapsup Khola(6.6)</v>
      </c>
      <c r="O193" s="161" t="str">
        <f t="shared" si="144"/>
        <v>Sapsup Khola(6.6)</v>
      </c>
      <c r="P193" s="161">
        <v>0</v>
      </c>
      <c r="Q193" s="161">
        <f t="shared" si="144"/>
        <v>0</v>
      </c>
      <c r="R193" s="161">
        <f t="shared" si="144"/>
        <v>0</v>
      </c>
      <c r="S193" s="161">
        <f t="shared" si="143"/>
        <v>0</v>
      </c>
      <c r="T193" s="161">
        <f t="shared" si="143"/>
        <v>0</v>
      </c>
      <c r="U193" s="161">
        <f t="shared" si="143"/>
        <v>0</v>
      </c>
      <c r="V193" s="161">
        <f t="shared" si="143"/>
        <v>0</v>
      </c>
      <c r="W193" s="161">
        <f t="shared" si="143"/>
        <v>0</v>
      </c>
      <c r="X193" s="161">
        <f t="shared" si="143"/>
        <v>0</v>
      </c>
      <c r="Y193" s="161">
        <f t="shared" si="143"/>
        <v>0</v>
      </c>
      <c r="Z193" s="161">
        <f t="shared" si="143"/>
        <v>0</v>
      </c>
      <c r="AA193" s="161">
        <f t="shared" si="143"/>
        <v>0</v>
      </c>
      <c r="AB193" s="161">
        <f t="shared" si="143"/>
        <v>0</v>
      </c>
      <c r="AC193" s="161">
        <f t="shared" si="143"/>
        <v>0</v>
      </c>
      <c r="AD193" s="161">
        <f t="shared" si="143"/>
        <v>0</v>
      </c>
      <c r="AE193" s="161">
        <f t="shared" si="141"/>
        <v>0</v>
      </c>
      <c r="AF193" s="161">
        <f t="shared" si="142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 t="str">
        <f t="shared" si="138"/>
        <v>Suri Khola(6.4)</v>
      </c>
      <c r="C194" s="161" t="str">
        <f t="shared" si="144"/>
        <v>Suri Khola(6.4)</v>
      </c>
      <c r="D194" s="161" t="str">
        <f t="shared" si="144"/>
        <v>Suri Khola(6.4)</v>
      </c>
      <c r="E194" s="161" t="str">
        <f t="shared" si="144"/>
        <v>Suri Khola(6.4)</v>
      </c>
      <c r="F194" s="161" t="str">
        <f t="shared" si="144"/>
        <v>Suri Khola(6.4)</v>
      </c>
      <c r="G194" s="161" t="str">
        <f t="shared" si="144"/>
        <v>Suri Khola(6.4)</v>
      </c>
      <c r="H194" s="161" t="str">
        <f t="shared" si="144"/>
        <v>Suri Khola(6.4)</v>
      </c>
      <c r="I194" s="161" t="str">
        <f t="shared" si="144"/>
        <v>Suri Khola(6.4)</v>
      </c>
      <c r="J194" s="161" t="str">
        <f t="shared" si="144"/>
        <v>Suri Khola(6.4)</v>
      </c>
      <c r="K194" s="161" t="str">
        <f t="shared" si="144"/>
        <v>Suri Khola(6.4)</v>
      </c>
      <c r="L194" s="161" t="str">
        <f t="shared" si="144"/>
        <v>Suri Khola(6.4)</v>
      </c>
      <c r="M194" s="161" t="str">
        <f t="shared" si="144"/>
        <v>Suri Khola(6.4)</v>
      </c>
      <c r="N194" s="161" t="str">
        <f t="shared" si="144"/>
        <v>Suri Khola(6.4)</v>
      </c>
      <c r="O194" s="161" t="str">
        <f t="shared" si="144"/>
        <v>Suri Khola(6.4)</v>
      </c>
      <c r="P194" s="161">
        <v>0</v>
      </c>
      <c r="Q194" s="161">
        <f t="shared" si="144"/>
        <v>0</v>
      </c>
      <c r="R194" s="161">
        <f t="shared" si="144"/>
        <v>0</v>
      </c>
      <c r="S194" s="161">
        <f t="shared" si="143"/>
        <v>0</v>
      </c>
      <c r="T194" s="161">
        <f t="shared" si="143"/>
        <v>0</v>
      </c>
      <c r="U194" s="161">
        <f t="shared" si="143"/>
        <v>0</v>
      </c>
      <c r="V194" s="161">
        <f t="shared" si="143"/>
        <v>0</v>
      </c>
      <c r="W194" s="161">
        <f t="shared" si="143"/>
        <v>0</v>
      </c>
      <c r="X194" s="161">
        <f t="shared" si="143"/>
        <v>0</v>
      </c>
      <c r="Y194" s="161">
        <f t="shared" si="143"/>
        <v>0</v>
      </c>
      <c r="Z194" s="161">
        <f t="shared" si="143"/>
        <v>0</v>
      </c>
      <c r="AA194" s="161">
        <f t="shared" si="143"/>
        <v>0</v>
      </c>
      <c r="AB194" s="161">
        <f t="shared" si="143"/>
        <v>0</v>
      </c>
      <c r="AC194" s="161">
        <f t="shared" si="143"/>
        <v>0</v>
      </c>
      <c r="AD194" s="161">
        <f t="shared" si="143"/>
        <v>0</v>
      </c>
      <c r="AE194" s="161">
        <f t="shared" si="141"/>
        <v>0</v>
      </c>
      <c r="AF194" s="161">
        <f t="shared" si="142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 t="str">
        <f t="shared" si="138"/>
        <v>Lower Jogmai(6.2)</v>
      </c>
      <c r="C195" s="161" t="str">
        <f t="shared" si="144"/>
        <v>Lower Jogmai(6.2)</v>
      </c>
      <c r="D195" s="161" t="str">
        <f t="shared" si="144"/>
        <v>Lower Jogmai(6.2)</v>
      </c>
      <c r="E195" s="161" t="str">
        <f t="shared" si="144"/>
        <v>Lower Jogmai(6.2)</v>
      </c>
      <c r="F195" s="161" t="str">
        <f t="shared" si="144"/>
        <v>Lower Jogmai(6.2)</v>
      </c>
      <c r="G195" s="161" t="str">
        <f t="shared" si="144"/>
        <v>Lower Jogmai(6.2)</v>
      </c>
      <c r="H195" s="161" t="str">
        <f t="shared" si="144"/>
        <v>Lower Jogmai(6.2)</v>
      </c>
      <c r="I195" s="161" t="str">
        <f t="shared" si="144"/>
        <v>Lower Jogmai(6.2)</v>
      </c>
      <c r="J195" s="161" t="str">
        <f t="shared" si="144"/>
        <v>Lower Jogmai(6.2)</v>
      </c>
      <c r="K195" s="161" t="str">
        <f t="shared" si="144"/>
        <v>Lower Jogmai(6.2)</v>
      </c>
      <c r="L195" s="161" t="str">
        <f t="shared" si="144"/>
        <v>Lower Jogmai(6.2)</v>
      </c>
      <c r="M195" s="161" t="str">
        <f t="shared" si="144"/>
        <v>Lower Jogmai(6.2)</v>
      </c>
      <c r="N195" s="161" t="str">
        <f t="shared" si="144"/>
        <v>Lower Jogmai(6.2)</v>
      </c>
      <c r="O195" s="161" t="str">
        <f t="shared" si="144"/>
        <v>Lower Jogmai(6.2)</v>
      </c>
      <c r="P195" s="161">
        <v>0</v>
      </c>
      <c r="Q195" s="161">
        <f t="shared" si="144"/>
        <v>0</v>
      </c>
      <c r="R195" s="161">
        <f t="shared" si="144"/>
        <v>0</v>
      </c>
      <c r="S195" s="161">
        <f t="shared" si="143"/>
        <v>0</v>
      </c>
      <c r="T195" s="161">
        <f t="shared" si="143"/>
        <v>0</v>
      </c>
      <c r="U195" s="161">
        <f t="shared" si="143"/>
        <v>0</v>
      </c>
      <c r="V195" s="161">
        <f t="shared" si="143"/>
        <v>0</v>
      </c>
      <c r="W195" s="161">
        <f t="shared" si="143"/>
        <v>0</v>
      </c>
      <c r="X195" s="161">
        <f t="shared" si="143"/>
        <v>0</v>
      </c>
      <c r="Y195" s="161">
        <f t="shared" si="143"/>
        <v>0</v>
      </c>
      <c r="Z195" s="161">
        <f t="shared" si="143"/>
        <v>0</v>
      </c>
      <c r="AA195" s="161">
        <f t="shared" si="143"/>
        <v>0</v>
      </c>
      <c r="AB195" s="161">
        <f t="shared" si="143"/>
        <v>0</v>
      </c>
      <c r="AC195" s="161">
        <f t="shared" si="143"/>
        <v>0</v>
      </c>
      <c r="AD195" s="161">
        <f t="shared" si="143"/>
        <v>0</v>
      </c>
      <c r="AE195" s="161">
        <f t="shared" si="141"/>
        <v>0</v>
      </c>
      <c r="AF195" s="161">
        <f t="shared" si="142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 t="str">
        <f t="shared" si="138"/>
        <v>Daraudi Khola A(6)</v>
      </c>
      <c r="C196" s="161" t="str">
        <f t="shared" si="144"/>
        <v>Daraudi Khola A(6)</v>
      </c>
      <c r="D196" s="161" t="str">
        <f t="shared" si="144"/>
        <v>Daraudi Khola A(6)</v>
      </c>
      <c r="E196" s="161" t="str">
        <f t="shared" si="144"/>
        <v>Daraudi Khola A(6)</v>
      </c>
      <c r="F196" s="161" t="str">
        <f t="shared" si="144"/>
        <v>Daraudi Khola A(6)</v>
      </c>
      <c r="G196" s="161" t="str">
        <f t="shared" si="144"/>
        <v>Daraudi Khola A(6)</v>
      </c>
      <c r="H196" s="161" t="str">
        <f t="shared" si="144"/>
        <v>Daraudi Khola A(6)</v>
      </c>
      <c r="I196" s="161" t="str">
        <f t="shared" si="144"/>
        <v>Daraudi Khola A(6)</v>
      </c>
      <c r="J196" s="161" t="str">
        <f t="shared" si="144"/>
        <v>Daraudi Khola A(6)</v>
      </c>
      <c r="K196" s="161" t="str">
        <f t="shared" si="144"/>
        <v>Daraudi Khola A(6)</v>
      </c>
      <c r="L196" s="161" t="str">
        <f t="shared" si="144"/>
        <v>Daraudi Khola A(6)</v>
      </c>
      <c r="M196" s="161" t="str">
        <f t="shared" si="144"/>
        <v>Daraudi Khola A(6)</v>
      </c>
      <c r="N196" s="161" t="str">
        <f t="shared" si="144"/>
        <v>Daraudi Khola A(6)</v>
      </c>
      <c r="O196" s="161" t="str">
        <f t="shared" si="144"/>
        <v>Daraudi Khola A(6)</v>
      </c>
      <c r="P196" s="161">
        <v>0</v>
      </c>
      <c r="Q196" s="161">
        <f t="shared" si="144"/>
        <v>0</v>
      </c>
      <c r="R196" s="161">
        <f t="shared" si="144"/>
        <v>0</v>
      </c>
      <c r="S196" s="161">
        <f t="shared" si="143"/>
        <v>0</v>
      </c>
      <c r="T196" s="161">
        <f t="shared" si="143"/>
        <v>0</v>
      </c>
      <c r="U196" s="161">
        <f t="shared" si="143"/>
        <v>0</v>
      </c>
      <c r="V196" s="161">
        <f t="shared" si="143"/>
        <v>0</v>
      </c>
      <c r="W196" s="161">
        <f t="shared" si="143"/>
        <v>0</v>
      </c>
      <c r="X196" s="161">
        <f t="shared" si="143"/>
        <v>0</v>
      </c>
      <c r="Y196" s="161">
        <f t="shared" si="143"/>
        <v>0</v>
      </c>
      <c r="Z196" s="161">
        <f t="shared" si="143"/>
        <v>0</v>
      </c>
      <c r="AA196" s="161">
        <f t="shared" si="143"/>
        <v>0</v>
      </c>
      <c r="AB196" s="161">
        <f t="shared" si="143"/>
        <v>0</v>
      </c>
      <c r="AC196" s="161">
        <f t="shared" si="143"/>
        <v>0</v>
      </c>
      <c r="AD196" s="161">
        <f t="shared" si="143"/>
        <v>0</v>
      </c>
      <c r="AE196" s="161">
        <f t="shared" si="141"/>
        <v>0</v>
      </c>
      <c r="AF196" s="161">
        <f t="shared" si="142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 t="str">
        <f t="shared" si="138"/>
        <v>Upper Mai C(5.1)</v>
      </c>
      <c r="C197" s="161" t="str">
        <f t="shared" si="144"/>
        <v>Upper Mai C(5.1)</v>
      </c>
      <c r="D197" s="161" t="str">
        <f t="shared" si="144"/>
        <v>Upper Mai C(5.1)</v>
      </c>
      <c r="E197" s="161" t="str">
        <f t="shared" si="144"/>
        <v>Upper Mai C(5.1)</v>
      </c>
      <c r="F197" s="161" t="str">
        <f t="shared" si="144"/>
        <v>Upper Mai C(5.1)</v>
      </c>
      <c r="G197" s="161" t="str">
        <f t="shared" si="144"/>
        <v>Upper Mai C(5.1)</v>
      </c>
      <c r="H197" s="161" t="str">
        <f t="shared" si="144"/>
        <v>Upper Mai C(5.1)</v>
      </c>
      <c r="I197" s="161" t="str">
        <f t="shared" si="144"/>
        <v>Upper Mai C(5.1)</v>
      </c>
      <c r="J197" s="161" t="str">
        <f t="shared" si="144"/>
        <v>Upper Mai C(5.1)</v>
      </c>
      <c r="K197" s="161" t="str">
        <f t="shared" si="144"/>
        <v>Upper Mai C(5.1)</v>
      </c>
      <c r="L197" s="161" t="str">
        <f t="shared" si="144"/>
        <v>Upper Mai C(5.1)</v>
      </c>
      <c r="M197" s="161" t="str">
        <f t="shared" si="144"/>
        <v>Upper Mai C(5.1)</v>
      </c>
      <c r="N197" s="161" t="str">
        <f t="shared" si="144"/>
        <v>Upper Mai C(5.1)</v>
      </c>
      <c r="O197" s="161" t="str">
        <f t="shared" si="144"/>
        <v>Upper Mai C(5.1)</v>
      </c>
      <c r="P197" s="161">
        <v>0</v>
      </c>
      <c r="Q197" s="161">
        <f t="shared" si="144"/>
        <v>0</v>
      </c>
      <c r="R197" s="161">
        <f t="shared" si="144"/>
        <v>0</v>
      </c>
      <c r="S197" s="161">
        <f t="shared" si="143"/>
        <v>0</v>
      </c>
      <c r="T197" s="161">
        <f t="shared" si="143"/>
        <v>0</v>
      </c>
      <c r="U197" s="161">
        <f t="shared" si="143"/>
        <v>0</v>
      </c>
      <c r="V197" s="161">
        <f t="shared" si="143"/>
        <v>0</v>
      </c>
      <c r="W197" s="161">
        <f t="shared" si="143"/>
        <v>0</v>
      </c>
      <c r="X197" s="161">
        <f t="shared" si="143"/>
        <v>0</v>
      </c>
      <c r="Y197" s="161">
        <f t="shared" si="143"/>
        <v>0</v>
      </c>
      <c r="Z197" s="161">
        <f t="shared" si="143"/>
        <v>0</v>
      </c>
      <c r="AA197" s="161">
        <f t="shared" si="143"/>
        <v>0</v>
      </c>
      <c r="AB197" s="161">
        <f t="shared" si="143"/>
        <v>0</v>
      </c>
      <c r="AC197" s="161">
        <f t="shared" si="143"/>
        <v>0</v>
      </c>
      <c r="AD197" s="161">
        <f t="shared" si="143"/>
        <v>0</v>
      </c>
      <c r="AE197" s="161">
        <f t="shared" si="141"/>
        <v>0</v>
      </c>
      <c r="AF197" s="161">
        <f t="shared" si="142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 t="str">
        <f t="shared" si="138"/>
        <v>Tadi Khola (Thaprek)(5)</v>
      </c>
      <c r="C198" s="161" t="str">
        <f t="shared" si="144"/>
        <v>Tadi Khola (Thaprek)(5)</v>
      </c>
      <c r="D198" s="161" t="str">
        <f t="shared" si="144"/>
        <v>Tadi Khola (Thaprek)(5)</v>
      </c>
      <c r="E198" s="161" t="str">
        <f t="shared" si="144"/>
        <v>Tadi Khola (Thaprek)(5)</v>
      </c>
      <c r="F198" s="161" t="str">
        <f t="shared" si="144"/>
        <v>Tadi Khola (Thaprek)(5)</v>
      </c>
      <c r="G198" s="161" t="str">
        <f t="shared" si="144"/>
        <v>Tadi Khola (Thaprek)(5)</v>
      </c>
      <c r="H198" s="161" t="str">
        <f t="shared" si="144"/>
        <v>Tadi Khola (Thaprek)(5)</v>
      </c>
      <c r="I198" s="161" t="str">
        <f t="shared" si="144"/>
        <v>Tadi Khola (Thaprek)(5)</v>
      </c>
      <c r="J198" s="161" t="str">
        <f t="shared" si="144"/>
        <v>Tadi Khola (Thaprek)(5)</v>
      </c>
      <c r="K198" s="161" t="str">
        <f t="shared" si="144"/>
        <v>Tadi Khola (Thaprek)(5)</v>
      </c>
      <c r="L198" s="161" t="str">
        <f t="shared" si="144"/>
        <v>Tadi Khola (Thaprek)(5)</v>
      </c>
      <c r="M198" s="161" t="str">
        <f t="shared" si="144"/>
        <v>Tadi Khola (Thaprek)(5)</v>
      </c>
      <c r="N198" s="161" t="str">
        <f t="shared" si="144"/>
        <v>Tadi Khola (Thaprek)(5)</v>
      </c>
      <c r="O198" s="161" t="str">
        <f t="shared" si="144"/>
        <v>Tadi Khola (Thaprek)(5)</v>
      </c>
      <c r="P198" s="161">
        <v>0</v>
      </c>
      <c r="Q198" s="161">
        <f t="shared" si="144"/>
        <v>0</v>
      </c>
      <c r="R198" s="161">
        <f t="shared" si="144"/>
        <v>0</v>
      </c>
      <c r="S198" s="161">
        <f t="shared" si="143"/>
        <v>0</v>
      </c>
      <c r="T198" s="161">
        <f t="shared" si="143"/>
        <v>0</v>
      </c>
      <c r="U198" s="161">
        <f t="shared" si="143"/>
        <v>0</v>
      </c>
      <c r="V198" s="161">
        <f t="shared" si="143"/>
        <v>0</v>
      </c>
      <c r="W198" s="161">
        <f t="shared" si="143"/>
        <v>0</v>
      </c>
      <c r="X198" s="161">
        <f t="shared" si="143"/>
        <v>0</v>
      </c>
      <c r="Y198" s="161">
        <f t="shared" si="143"/>
        <v>0</v>
      </c>
      <c r="Z198" s="161">
        <f t="shared" si="143"/>
        <v>0</v>
      </c>
      <c r="AA198" s="161">
        <f t="shared" si="143"/>
        <v>0</v>
      </c>
      <c r="AB198" s="161">
        <f t="shared" si="143"/>
        <v>0</v>
      </c>
      <c r="AC198" s="161">
        <f t="shared" si="143"/>
        <v>0</v>
      </c>
      <c r="AD198" s="161">
        <f t="shared" si="143"/>
        <v>0</v>
      </c>
      <c r="AE198" s="161">
        <f t="shared" si="141"/>
        <v>0</v>
      </c>
      <c r="AF198" s="161">
        <f t="shared" si="142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 t="str">
        <f t="shared" si="138"/>
        <v>Mailung Khola(5)</v>
      </c>
      <c r="C199" s="161" t="str">
        <f t="shared" si="144"/>
        <v>Mailung Khola(5)</v>
      </c>
      <c r="D199" s="161" t="str">
        <f t="shared" si="144"/>
        <v>Mailung Khola(5)</v>
      </c>
      <c r="E199" s="161" t="str">
        <f t="shared" si="144"/>
        <v>Mailung Khola(5)</v>
      </c>
      <c r="F199" s="161" t="str">
        <f t="shared" si="144"/>
        <v>Mailung Khola(5)</v>
      </c>
      <c r="G199" s="161" t="str">
        <f t="shared" si="144"/>
        <v>Mailung Khola(5)</v>
      </c>
      <c r="H199" s="161" t="str">
        <f t="shared" si="144"/>
        <v>Mailung Khola(5)</v>
      </c>
      <c r="I199" s="161" t="str">
        <f t="shared" si="144"/>
        <v>Mailung Khola(5)</v>
      </c>
      <c r="J199" s="161" t="str">
        <f t="shared" si="144"/>
        <v>Mailung Khola(5)</v>
      </c>
      <c r="K199" s="161" t="str">
        <f t="shared" si="144"/>
        <v>Mailung Khola(5)</v>
      </c>
      <c r="L199" s="161" t="str">
        <f t="shared" si="144"/>
        <v>Mailung Khola(5)</v>
      </c>
      <c r="M199" s="161" t="str">
        <f t="shared" si="144"/>
        <v>Mailung Khola(5)</v>
      </c>
      <c r="N199" s="161" t="str">
        <f t="shared" si="144"/>
        <v>Mailung Khola(5)</v>
      </c>
      <c r="O199" s="161" t="str">
        <f t="shared" si="144"/>
        <v>Mailung Khola(5)</v>
      </c>
      <c r="P199" s="161">
        <v>0</v>
      </c>
      <c r="Q199" s="161">
        <f t="shared" si="144"/>
        <v>0</v>
      </c>
      <c r="R199" s="161">
        <f t="shared" si="144"/>
        <v>0</v>
      </c>
      <c r="S199" s="161">
        <f t="shared" si="143"/>
        <v>0</v>
      </c>
      <c r="T199" s="161">
        <f t="shared" si="143"/>
        <v>0</v>
      </c>
      <c r="U199" s="161">
        <f t="shared" si="143"/>
        <v>0</v>
      </c>
      <c r="V199" s="161">
        <f t="shared" si="143"/>
        <v>0</v>
      </c>
      <c r="W199" s="161">
        <f t="shared" si="143"/>
        <v>0</v>
      </c>
      <c r="X199" s="161">
        <f t="shared" si="143"/>
        <v>0</v>
      </c>
      <c r="Y199" s="161">
        <f t="shared" si="143"/>
        <v>0</v>
      </c>
      <c r="Z199" s="161">
        <f t="shared" si="143"/>
        <v>0</v>
      </c>
      <c r="AA199" s="161">
        <f t="shared" si="143"/>
        <v>0</v>
      </c>
      <c r="AB199" s="161">
        <f t="shared" si="143"/>
        <v>0</v>
      </c>
      <c r="AC199" s="161">
        <f t="shared" si="143"/>
        <v>0</v>
      </c>
      <c r="AD199" s="161">
        <f t="shared" si="143"/>
        <v>0</v>
      </c>
      <c r="AE199" s="161">
        <f t="shared" si="141"/>
        <v>0</v>
      </c>
      <c r="AF199" s="161">
        <f t="shared" si="142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 t="str">
        <f t="shared" si="138"/>
        <v>Upper Hugdi Khola(5)</v>
      </c>
      <c r="C200" s="161" t="str">
        <f t="shared" si="144"/>
        <v>Upper Hugdi Khola(5)</v>
      </c>
      <c r="D200" s="161" t="str">
        <f t="shared" si="144"/>
        <v>Upper Hugdi Khola(5)</v>
      </c>
      <c r="E200" s="161" t="str">
        <f t="shared" si="144"/>
        <v>Upper Hugdi Khola(5)</v>
      </c>
      <c r="F200" s="161" t="str">
        <f t="shared" si="144"/>
        <v>Upper Hugdi Khola(5)</v>
      </c>
      <c r="G200" s="161" t="str">
        <f t="shared" si="144"/>
        <v>Upper Hugdi Khola(5)</v>
      </c>
      <c r="H200" s="161" t="str">
        <f t="shared" si="144"/>
        <v>Upper Hugdi Khola(5)</v>
      </c>
      <c r="I200" s="161" t="str">
        <f t="shared" si="144"/>
        <v>Upper Hugdi Khola(5)</v>
      </c>
      <c r="J200" s="161" t="str">
        <f t="shared" si="144"/>
        <v>Upper Hugdi Khola(5)</v>
      </c>
      <c r="K200" s="161" t="str">
        <f t="shared" si="144"/>
        <v>Upper Hugdi Khola(5)</v>
      </c>
      <c r="L200" s="161" t="str">
        <f t="shared" si="144"/>
        <v>Upper Hugdi Khola(5)</v>
      </c>
      <c r="M200" s="161" t="str">
        <f t="shared" si="144"/>
        <v>Upper Hugdi Khola(5)</v>
      </c>
      <c r="N200" s="161" t="str">
        <f t="shared" si="144"/>
        <v>Upper Hugdi Khola(5)</v>
      </c>
      <c r="O200" s="161" t="str">
        <f t="shared" si="144"/>
        <v>Upper Hugdi Khola(5)</v>
      </c>
      <c r="P200" s="161">
        <v>0</v>
      </c>
      <c r="Q200" s="161">
        <f t="shared" si="144"/>
        <v>0</v>
      </c>
      <c r="R200" s="161">
        <f t="shared" ref="R200:AD215" si="145">Q200</f>
        <v>0</v>
      </c>
      <c r="S200" s="161">
        <f t="shared" si="145"/>
        <v>0</v>
      </c>
      <c r="T200" s="161">
        <f t="shared" si="145"/>
        <v>0</v>
      </c>
      <c r="U200" s="161">
        <f t="shared" si="145"/>
        <v>0</v>
      </c>
      <c r="V200" s="161">
        <f t="shared" si="145"/>
        <v>0</v>
      </c>
      <c r="W200" s="161">
        <f t="shared" si="145"/>
        <v>0</v>
      </c>
      <c r="X200" s="161">
        <f t="shared" si="145"/>
        <v>0</v>
      </c>
      <c r="Y200" s="161">
        <f t="shared" si="145"/>
        <v>0</v>
      </c>
      <c r="Z200" s="161">
        <f t="shared" si="145"/>
        <v>0</v>
      </c>
      <c r="AA200" s="161">
        <f t="shared" si="145"/>
        <v>0</v>
      </c>
      <c r="AB200" s="161">
        <f t="shared" si="145"/>
        <v>0</v>
      </c>
      <c r="AC200" s="161">
        <f t="shared" si="145"/>
        <v>0</v>
      </c>
      <c r="AD200" s="161">
        <f t="shared" si="145"/>
        <v>0</v>
      </c>
      <c r="AE200" s="161">
        <f t="shared" si="141"/>
        <v>0</v>
      </c>
      <c r="AF200" s="161">
        <f t="shared" si="14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 t="str">
        <f t="shared" si="138"/>
        <v>Pikhuwa Khola(5)</v>
      </c>
      <c r="C201" s="161" t="str">
        <f t="shared" ref="C201:R216" si="146">B201</f>
        <v>Pikhuwa Khola(5)</v>
      </c>
      <c r="D201" s="161" t="str">
        <f t="shared" si="146"/>
        <v>Pikhuwa Khola(5)</v>
      </c>
      <c r="E201" s="161" t="str">
        <f t="shared" si="146"/>
        <v>Pikhuwa Khola(5)</v>
      </c>
      <c r="F201" s="161" t="str">
        <f t="shared" si="146"/>
        <v>Pikhuwa Khola(5)</v>
      </c>
      <c r="G201" s="161" t="str">
        <f t="shared" si="146"/>
        <v>Pikhuwa Khola(5)</v>
      </c>
      <c r="H201" s="161" t="str">
        <f t="shared" si="146"/>
        <v>Pikhuwa Khola(5)</v>
      </c>
      <c r="I201" s="161" t="str">
        <f t="shared" si="146"/>
        <v>Pikhuwa Khola(5)</v>
      </c>
      <c r="J201" s="161" t="str">
        <f t="shared" si="146"/>
        <v>Pikhuwa Khola(5)</v>
      </c>
      <c r="K201" s="161" t="str">
        <f t="shared" si="146"/>
        <v>Pikhuwa Khola(5)</v>
      </c>
      <c r="L201" s="161" t="str">
        <f t="shared" si="146"/>
        <v>Pikhuwa Khola(5)</v>
      </c>
      <c r="M201" s="161" t="str">
        <f t="shared" si="146"/>
        <v>Pikhuwa Khola(5)</v>
      </c>
      <c r="N201" s="161" t="str">
        <f t="shared" si="146"/>
        <v>Pikhuwa Khola(5)</v>
      </c>
      <c r="O201" s="161" t="str">
        <f t="shared" si="146"/>
        <v>Pikhuwa Khola(5)</v>
      </c>
      <c r="P201" s="161">
        <v>0</v>
      </c>
      <c r="Q201" s="161">
        <f t="shared" si="146"/>
        <v>0</v>
      </c>
      <c r="R201" s="161">
        <f t="shared" si="146"/>
        <v>0</v>
      </c>
      <c r="S201" s="161">
        <f t="shared" si="145"/>
        <v>0</v>
      </c>
      <c r="T201" s="161">
        <f t="shared" si="145"/>
        <v>0</v>
      </c>
      <c r="U201" s="161">
        <f t="shared" si="145"/>
        <v>0</v>
      </c>
      <c r="V201" s="161">
        <f t="shared" si="145"/>
        <v>0</v>
      </c>
      <c r="W201" s="161">
        <f t="shared" si="145"/>
        <v>0</v>
      </c>
      <c r="X201" s="161">
        <f t="shared" si="145"/>
        <v>0</v>
      </c>
      <c r="Y201" s="161">
        <f t="shared" si="145"/>
        <v>0</v>
      </c>
      <c r="Z201" s="161">
        <f t="shared" si="145"/>
        <v>0</v>
      </c>
      <c r="AA201" s="161">
        <f t="shared" si="145"/>
        <v>0</v>
      </c>
      <c r="AB201" s="161">
        <f t="shared" si="145"/>
        <v>0</v>
      </c>
      <c r="AC201" s="161">
        <f t="shared" si="145"/>
        <v>0</v>
      </c>
      <c r="AD201" s="161">
        <f t="shared" si="145"/>
        <v>0</v>
      </c>
      <c r="AE201" s="161">
        <f t="shared" si="141"/>
        <v>0</v>
      </c>
      <c r="AF201" s="161">
        <f t="shared" si="14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 t="str">
        <f t="shared" si="138"/>
        <v>Ghalemdi Khola(5)</v>
      </c>
      <c r="C202" s="161" t="str">
        <f t="shared" si="146"/>
        <v>Ghalemdi Khola(5)</v>
      </c>
      <c r="D202" s="161" t="str">
        <f t="shared" si="146"/>
        <v>Ghalemdi Khola(5)</v>
      </c>
      <c r="E202" s="161" t="str">
        <f t="shared" si="146"/>
        <v>Ghalemdi Khola(5)</v>
      </c>
      <c r="F202" s="161" t="str">
        <f t="shared" si="146"/>
        <v>Ghalemdi Khola(5)</v>
      </c>
      <c r="G202" s="161" t="str">
        <f t="shared" si="146"/>
        <v>Ghalemdi Khola(5)</v>
      </c>
      <c r="H202" s="161" t="str">
        <f t="shared" si="146"/>
        <v>Ghalemdi Khola(5)</v>
      </c>
      <c r="I202" s="161" t="str">
        <f t="shared" si="146"/>
        <v>Ghalemdi Khola(5)</v>
      </c>
      <c r="J202" s="161" t="str">
        <f t="shared" si="146"/>
        <v>Ghalemdi Khola(5)</v>
      </c>
      <c r="K202" s="161" t="str">
        <f t="shared" si="146"/>
        <v>Ghalemdi Khola(5)</v>
      </c>
      <c r="L202" s="161" t="str">
        <f t="shared" si="146"/>
        <v>Ghalemdi Khola(5)</v>
      </c>
      <c r="M202" s="161" t="str">
        <f t="shared" si="146"/>
        <v>Ghalemdi Khola(5)</v>
      </c>
      <c r="N202" s="161" t="str">
        <f t="shared" si="146"/>
        <v>Ghalemdi Khola(5)</v>
      </c>
      <c r="O202" s="161" t="str">
        <f t="shared" si="146"/>
        <v>Ghalemdi Khola(5)</v>
      </c>
      <c r="P202" s="161">
        <v>0</v>
      </c>
      <c r="Q202" s="161">
        <f t="shared" si="146"/>
        <v>0</v>
      </c>
      <c r="R202" s="161">
        <f t="shared" si="146"/>
        <v>0</v>
      </c>
      <c r="S202" s="161">
        <f t="shared" si="145"/>
        <v>0</v>
      </c>
      <c r="T202" s="161">
        <f t="shared" si="145"/>
        <v>0</v>
      </c>
      <c r="U202" s="161">
        <f t="shared" si="145"/>
        <v>0</v>
      </c>
      <c r="V202" s="161">
        <f t="shared" si="145"/>
        <v>0</v>
      </c>
      <c r="W202" s="161">
        <f t="shared" si="145"/>
        <v>0</v>
      </c>
      <c r="X202" s="161">
        <f t="shared" si="145"/>
        <v>0</v>
      </c>
      <c r="Y202" s="161">
        <f t="shared" si="145"/>
        <v>0</v>
      </c>
      <c r="Z202" s="161">
        <f t="shared" si="145"/>
        <v>0</v>
      </c>
      <c r="AA202" s="161">
        <f t="shared" si="145"/>
        <v>0</v>
      </c>
      <c r="AB202" s="161">
        <f t="shared" si="145"/>
        <v>0</v>
      </c>
      <c r="AC202" s="161">
        <f t="shared" si="145"/>
        <v>0</v>
      </c>
      <c r="AD202" s="161">
        <f t="shared" si="145"/>
        <v>0</v>
      </c>
      <c r="AE202" s="161">
        <f t="shared" si="141"/>
        <v>0</v>
      </c>
      <c r="AF202" s="161">
        <f t="shared" si="14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 t="str">
        <f t="shared" si="138"/>
        <v>Ghatte Khola(5)</v>
      </c>
      <c r="C203" s="161" t="str">
        <f t="shared" si="146"/>
        <v>Ghatte Khola(5)</v>
      </c>
      <c r="D203" s="161" t="str">
        <f t="shared" si="146"/>
        <v>Ghatte Khola(5)</v>
      </c>
      <c r="E203" s="161" t="str">
        <f t="shared" si="146"/>
        <v>Ghatte Khola(5)</v>
      </c>
      <c r="F203" s="161" t="str">
        <f t="shared" si="146"/>
        <v>Ghatte Khola(5)</v>
      </c>
      <c r="G203" s="161" t="str">
        <f t="shared" si="146"/>
        <v>Ghatte Khola(5)</v>
      </c>
      <c r="H203" s="161" t="str">
        <f t="shared" si="146"/>
        <v>Ghatte Khola(5)</v>
      </c>
      <c r="I203" s="161" t="str">
        <f t="shared" si="146"/>
        <v>Ghatte Khola(5)</v>
      </c>
      <c r="J203" s="161" t="str">
        <f t="shared" si="146"/>
        <v>Ghatte Khola(5)</v>
      </c>
      <c r="K203" s="161" t="str">
        <f t="shared" si="146"/>
        <v>Ghatte Khola(5)</v>
      </c>
      <c r="L203" s="161" t="str">
        <f t="shared" si="146"/>
        <v>Ghatte Khola(5)</v>
      </c>
      <c r="M203" s="161" t="str">
        <f t="shared" si="146"/>
        <v>Ghatte Khola(5)</v>
      </c>
      <c r="N203" s="161" t="str">
        <f t="shared" si="146"/>
        <v>Ghatte Khola(5)</v>
      </c>
      <c r="O203" s="161" t="str">
        <f t="shared" si="146"/>
        <v>Ghatte Khola(5)</v>
      </c>
      <c r="P203" s="161">
        <v>0</v>
      </c>
      <c r="Q203" s="161">
        <f t="shared" si="146"/>
        <v>0</v>
      </c>
      <c r="R203" s="161">
        <f t="shared" si="146"/>
        <v>0</v>
      </c>
      <c r="S203" s="161">
        <f t="shared" si="145"/>
        <v>0</v>
      </c>
      <c r="T203" s="161">
        <f t="shared" si="145"/>
        <v>0</v>
      </c>
      <c r="U203" s="161">
        <f t="shared" si="145"/>
        <v>0</v>
      </c>
      <c r="V203" s="161">
        <f t="shared" si="145"/>
        <v>0</v>
      </c>
      <c r="W203" s="161">
        <f t="shared" si="145"/>
        <v>0</v>
      </c>
      <c r="X203" s="161">
        <f t="shared" si="145"/>
        <v>0</v>
      </c>
      <c r="Y203" s="161">
        <f t="shared" si="145"/>
        <v>0</v>
      </c>
      <c r="Z203" s="161">
        <f t="shared" si="145"/>
        <v>0</v>
      </c>
      <c r="AA203" s="161">
        <f t="shared" si="145"/>
        <v>0</v>
      </c>
      <c r="AB203" s="161">
        <f t="shared" si="145"/>
        <v>0</v>
      </c>
      <c r="AC203" s="161">
        <f t="shared" si="145"/>
        <v>0</v>
      </c>
      <c r="AD203" s="161">
        <f t="shared" si="145"/>
        <v>0</v>
      </c>
      <c r="AE203" s="161">
        <f t="shared" si="141"/>
        <v>0</v>
      </c>
      <c r="AF203" s="161">
        <f t="shared" si="14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 t="str">
        <f t="shared" si="138"/>
        <v>Belchautara Solar Project(5)</v>
      </c>
      <c r="C204" s="161" t="str">
        <f t="shared" si="146"/>
        <v>Belchautara Solar Project(5)</v>
      </c>
      <c r="D204" s="161" t="str">
        <f t="shared" si="146"/>
        <v>Belchautara Solar Project(5)</v>
      </c>
      <c r="E204" s="161" t="str">
        <f t="shared" si="146"/>
        <v>Belchautara Solar Project(5)</v>
      </c>
      <c r="F204" s="161" t="str">
        <f t="shared" si="146"/>
        <v>Belchautara Solar Project(5)</v>
      </c>
      <c r="G204" s="161" t="str">
        <f t="shared" si="146"/>
        <v>Belchautara Solar Project(5)</v>
      </c>
      <c r="H204" s="161" t="str">
        <f t="shared" si="146"/>
        <v>Belchautara Solar Project(5)</v>
      </c>
      <c r="I204" s="161" t="str">
        <f t="shared" si="146"/>
        <v>Belchautara Solar Project(5)</v>
      </c>
      <c r="J204" s="161" t="str">
        <f t="shared" si="146"/>
        <v>Belchautara Solar Project(5)</v>
      </c>
      <c r="K204" s="161" t="str">
        <f t="shared" si="146"/>
        <v>Belchautara Solar Project(5)</v>
      </c>
      <c r="L204" s="161" t="str">
        <f t="shared" si="146"/>
        <v>Belchautara Solar Project(5)</v>
      </c>
      <c r="M204" s="161" t="str">
        <f t="shared" si="146"/>
        <v>Belchautara Solar Project(5)</v>
      </c>
      <c r="N204" s="161" t="str">
        <f t="shared" si="146"/>
        <v>Belchautara Solar Project(5)</v>
      </c>
      <c r="O204" s="161" t="str">
        <f t="shared" si="146"/>
        <v>Belchautara Solar Project(5)</v>
      </c>
      <c r="P204" s="161">
        <v>0</v>
      </c>
      <c r="Q204" s="161">
        <f t="shared" si="146"/>
        <v>0</v>
      </c>
      <c r="R204" s="161">
        <f t="shared" si="146"/>
        <v>0</v>
      </c>
      <c r="S204" s="161">
        <f t="shared" si="145"/>
        <v>0</v>
      </c>
      <c r="T204" s="161">
        <f t="shared" si="145"/>
        <v>0</v>
      </c>
      <c r="U204" s="161">
        <f t="shared" si="145"/>
        <v>0</v>
      </c>
      <c r="V204" s="161">
        <f t="shared" si="145"/>
        <v>0</v>
      </c>
      <c r="W204" s="161">
        <f t="shared" si="145"/>
        <v>0</v>
      </c>
      <c r="X204" s="161">
        <f t="shared" si="145"/>
        <v>0</v>
      </c>
      <c r="Y204" s="161">
        <f t="shared" si="145"/>
        <v>0</v>
      </c>
      <c r="Z204" s="161">
        <f t="shared" si="145"/>
        <v>0</v>
      </c>
      <c r="AA204" s="161">
        <f t="shared" si="145"/>
        <v>0</v>
      </c>
      <c r="AB204" s="161">
        <f t="shared" si="145"/>
        <v>0</v>
      </c>
      <c r="AC204" s="161">
        <f t="shared" si="145"/>
        <v>0</v>
      </c>
      <c r="AD204" s="161">
        <f t="shared" si="145"/>
        <v>0</v>
      </c>
      <c r="AE204" s="161">
        <f t="shared" si="141"/>
        <v>0</v>
      </c>
      <c r="AF204" s="161">
        <f t="shared" si="14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 t="str">
        <f t="shared" si="138"/>
        <v>Lower Tadi(4.993)</v>
      </c>
      <c r="C205" s="161" t="str">
        <f t="shared" si="146"/>
        <v>Lower Tadi(4.993)</v>
      </c>
      <c r="D205" s="161" t="str">
        <f t="shared" si="146"/>
        <v>Lower Tadi(4.993)</v>
      </c>
      <c r="E205" s="161" t="str">
        <f t="shared" si="146"/>
        <v>Lower Tadi(4.993)</v>
      </c>
      <c r="F205" s="161" t="str">
        <f t="shared" si="146"/>
        <v>Lower Tadi(4.993)</v>
      </c>
      <c r="G205" s="161" t="str">
        <f t="shared" si="146"/>
        <v>Lower Tadi(4.993)</v>
      </c>
      <c r="H205" s="161" t="str">
        <f t="shared" si="146"/>
        <v>Lower Tadi(4.993)</v>
      </c>
      <c r="I205" s="161" t="str">
        <f t="shared" si="146"/>
        <v>Lower Tadi(4.993)</v>
      </c>
      <c r="J205" s="161" t="str">
        <f t="shared" si="146"/>
        <v>Lower Tadi(4.993)</v>
      </c>
      <c r="K205" s="161" t="str">
        <f t="shared" si="146"/>
        <v>Lower Tadi(4.993)</v>
      </c>
      <c r="L205" s="161" t="str">
        <f t="shared" si="146"/>
        <v>Lower Tadi(4.993)</v>
      </c>
      <c r="M205" s="161" t="str">
        <f t="shared" si="146"/>
        <v>Lower Tadi(4.993)</v>
      </c>
      <c r="N205" s="161" t="str">
        <f t="shared" si="146"/>
        <v>Lower Tadi(4.993)</v>
      </c>
      <c r="O205" s="161" t="str">
        <f t="shared" si="146"/>
        <v>Lower Tadi(4.993)</v>
      </c>
      <c r="P205" s="161">
        <v>0</v>
      </c>
      <c r="Q205" s="161">
        <f t="shared" si="146"/>
        <v>0</v>
      </c>
      <c r="R205" s="161">
        <f t="shared" si="146"/>
        <v>0</v>
      </c>
      <c r="S205" s="161">
        <f t="shared" si="145"/>
        <v>0</v>
      </c>
      <c r="T205" s="161">
        <f t="shared" si="145"/>
        <v>0</v>
      </c>
      <c r="U205" s="161">
        <f t="shared" si="145"/>
        <v>0</v>
      </c>
      <c r="V205" s="161">
        <f t="shared" si="145"/>
        <v>0</v>
      </c>
      <c r="W205" s="161">
        <f t="shared" si="145"/>
        <v>0</v>
      </c>
      <c r="X205" s="161">
        <f t="shared" si="145"/>
        <v>0</v>
      </c>
      <c r="Y205" s="161">
        <f t="shared" si="145"/>
        <v>0</v>
      </c>
      <c r="Z205" s="161">
        <f t="shared" si="145"/>
        <v>0</v>
      </c>
      <c r="AA205" s="161">
        <f t="shared" si="145"/>
        <v>0</v>
      </c>
      <c r="AB205" s="161">
        <f t="shared" si="145"/>
        <v>0</v>
      </c>
      <c r="AC205" s="161">
        <f t="shared" si="145"/>
        <v>0</v>
      </c>
      <c r="AD205" s="161">
        <f t="shared" si="145"/>
        <v>0</v>
      </c>
      <c r="AE205" s="161">
        <f t="shared" si="141"/>
        <v>0</v>
      </c>
      <c r="AF205" s="161">
        <f t="shared" si="14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 t="str">
        <f t="shared" si="138"/>
        <v>Richet Khola(4.98)</v>
      </c>
      <c r="C206" s="161" t="str">
        <f t="shared" si="146"/>
        <v>Richet Khola(4.98)</v>
      </c>
      <c r="D206" s="161" t="str">
        <f t="shared" si="146"/>
        <v>Richet Khola(4.98)</v>
      </c>
      <c r="E206" s="161" t="str">
        <f t="shared" si="146"/>
        <v>Richet Khola(4.98)</v>
      </c>
      <c r="F206" s="161" t="str">
        <f t="shared" si="146"/>
        <v>Richet Khola(4.98)</v>
      </c>
      <c r="G206" s="161" t="str">
        <f t="shared" si="146"/>
        <v>Richet Khola(4.98)</v>
      </c>
      <c r="H206" s="161" t="str">
        <f t="shared" si="146"/>
        <v>Richet Khola(4.98)</v>
      </c>
      <c r="I206" s="161" t="str">
        <f t="shared" si="146"/>
        <v>Richet Khola(4.98)</v>
      </c>
      <c r="J206" s="161" t="str">
        <f t="shared" si="146"/>
        <v>Richet Khola(4.98)</v>
      </c>
      <c r="K206" s="161" t="str">
        <f t="shared" si="146"/>
        <v>Richet Khola(4.98)</v>
      </c>
      <c r="L206" s="161" t="str">
        <f t="shared" si="146"/>
        <v>Richet Khola(4.98)</v>
      </c>
      <c r="M206" s="161" t="str">
        <f t="shared" si="146"/>
        <v>Richet Khola(4.98)</v>
      </c>
      <c r="N206" s="161" t="str">
        <f t="shared" si="146"/>
        <v>Richet Khola(4.98)</v>
      </c>
      <c r="O206" s="161" t="str">
        <f t="shared" si="146"/>
        <v>Richet Khola(4.98)</v>
      </c>
      <c r="P206" s="161">
        <v>0</v>
      </c>
      <c r="Q206" s="161">
        <f t="shared" si="146"/>
        <v>0</v>
      </c>
      <c r="R206" s="161">
        <f t="shared" si="146"/>
        <v>0</v>
      </c>
      <c r="S206" s="161">
        <f t="shared" si="145"/>
        <v>0</v>
      </c>
      <c r="T206" s="161">
        <f t="shared" si="145"/>
        <v>0</v>
      </c>
      <c r="U206" s="161">
        <f t="shared" si="145"/>
        <v>0</v>
      </c>
      <c r="V206" s="161">
        <f t="shared" si="145"/>
        <v>0</v>
      </c>
      <c r="W206" s="161">
        <f t="shared" si="145"/>
        <v>0</v>
      </c>
      <c r="X206" s="161">
        <f t="shared" si="145"/>
        <v>0</v>
      </c>
      <c r="Y206" s="161">
        <f t="shared" si="145"/>
        <v>0</v>
      </c>
      <c r="Z206" s="161">
        <f t="shared" si="145"/>
        <v>0</v>
      </c>
      <c r="AA206" s="161">
        <f t="shared" si="145"/>
        <v>0</v>
      </c>
      <c r="AB206" s="161">
        <f t="shared" si="145"/>
        <v>0</v>
      </c>
      <c r="AC206" s="161">
        <f t="shared" si="145"/>
        <v>0</v>
      </c>
      <c r="AD206" s="161">
        <f t="shared" si="145"/>
        <v>0</v>
      </c>
      <c r="AE206" s="161">
        <f t="shared" si="141"/>
        <v>0</v>
      </c>
      <c r="AF206" s="161">
        <f t="shared" si="14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 t="str">
        <f t="shared" si="138"/>
        <v>Siuri Khola(4.95)</v>
      </c>
      <c r="C207" s="161" t="str">
        <f t="shared" si="146"/>
        <v>Siuri Khola(4.95)</v>
      </c>
      <c r="D207" s="161" t="str">
        <f t="shared" si="146"/>
        <v>Siuri Khola(4.95)</v>
      </c>
      <c r="E207" s="161" t="str">
        <f t="shared" si="146"/>
        <v>Siuri Khola(4.95)</v>
      </c>
      <c r="F207" s="161" t="str">
        <f t="shared" si="146"/>
        <v>Siuri Khola(4.95)</v>
      </c>
      <c r="G207" s="161" t="str">
        <f t="shared" si="146"/>
        <v>Siuri Khola(4.95)</v>
      </c>
      <c r="H207" s="161" t="str">
        <f t="shared" si="146"/>
        <v>Siuri Khola(4.95)</v>
      </c>
      <c r="I207" s="161" t="str">
        <f t="shared" si="146"/>
        <v>Siuri Khola(4.95)</v>
      </c>
      <c r="J207" s="161" t="str">
        <f t="shared" si="146"/>
        <v>Siuri Khola(4.95)</v>
      </c>
      <c r="K207" s="161" t="str">
        <f t="shared" si="146"/>
        <v>Siuri Khola(4.95)</v>
      </c>
      <c r="L207" s="161" t="str">
        <f t="shared" si="146"/>
        <v>Siuri Khola(4.95)</v>
      </c>
      <c r="M207" s="161" t="str">
        <f t="shared" si="146"/>
        <v>Siuri Khola(4.95)</v>
      </c>
      <c r="N207" s="161" t="str">
        <f t="shared" si="146"/>
        <v>Siuri Khola(4.95)</v>
      </c>
      <c r="O207" s="161" t="str">
        <f t="shared" si="146"/>
        <v>Siuri Khola(4.95)</v>
      </c>
      <c r="P207" s="161">
        <v>0</v>
      </c>
      <c r="Q207" s="161">
        <f t="shared" si="146"/>
        <v>0</v>
      </c>
      <c r="R207" s="161">
        <f t="shared" si="146"/>
        <v>0</v>
      </c>
      <c r="S207" s="161">
        <f t="shared" si="145"/>
        <v>0</v>
      </c>
      <c r="T207" s="161">
        <f t="shared" si="145"/>
        <v>0</v>
      </c>
      <c r="U207" s="161">
        <f t="shared" si="145"/>
        <v>0</v>
      </c>
      <c r="V207" s="161">
        <f t="shared" si="145"/>
        <v>0</v>
      </c>
      <c r="W207" s="161">
        <f t="shared" si="145"/>
        <v>0</v>
      </c>
      <c r="X207" s="161">
        <f t="shared" si="145"/>
        <v>0</v>
      </c>
      <c r="Y207" s="161">
        <f t="shared" si="145"/>
        <v>0</v>
      </c>
      <c r="Z207" s="161">
        <f t="shared" si="145"/>
        <v>0</v>
      </c>
      <c r="AA207" s="161">
        <f t="shared" si="145"/>
        <v>0</v>
      </c>
      <c r="AB207" s="161">
        <f t="shared" si="145"/>
        <v>0</v>
      </c>
      <c r="AC207" s="161">
        <f t="shared" si="145"/>
        <v>0</v>
      </c>
      <c r="AD207" s="161">
        <f t="shared" si="145"/>
        <v>0</v>
      </c>
      <c r="AE207" s="161">
        <f t="shared" si="141"/>
        <v>0</v>
      </c>
      <c r="AF207" s="161">
        <f t="shared" si="14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 t="str">
        <f t="shared" si="138"/>
        <v>Phawa Khola(4.95)</v>
      </c>
      <c r="C208" s="161" t="str">
        <f t="shared" si="146"/>
        <v>Phawa Khola(4.95)</v>
      </c>
      <c r="D208" s="161" t="str">
        <f t="shared" si="146"/>
        <v>Phawa Khola(4.95)</v>
      </c>
      <c r="E208" s="161" t="str">
        <f t="shared" si="146"/>
        <v>Phawa Khola(4.95)</v>
      </c>
      <c r="F208" s="161" t="str">
        <f t="shared" si="146"/>
        <v>Phawa Khola(4.95)</v>
      </c>
      <c r="G208" s="161" t="str">
        <f t="shared" si="146"/>
        <v>Phawa Khola(4.95)</v>
      </c>
      <c r="H208" s="161" t="str">
        <f t="shared" si="146"/>
        <v>Phawa Khola(4.95)</v>
      </c>
      <c r="I208" s="161" t="str">
        <f t="shared" si="146"/>
        <v>Phawa Khola(4.95)</v>
      </c>
      <c r="J208" s="161" t="str">
        <f t="shared" si="146"/>
        <v>Phawa Khola(4.95)</v>
      </c>
      <c r="K208" s="161" t="str">
        <f t="shared" si="146"/>
        <v>Phawa Khola(4.95)</v>
      </c>
      <c r="L208" s="161" t="str">
        <f t="shared" si="146"/>
        <v>Phawa Khola(4.95)</v>
      </c>
      <c r="M208" s="161" t="str">
        <f t="shared" si="146"/>
        <v>Phawa Khola(4.95)</v>
      </c>
      <c r="N208" s="161" t="str">
        <f t="shared" si="146"/>
        <v>Phawa Khola(4.95)</v>
      </c>
      <c r="O208" s="161" t="str">
        <f t="shared" si="146"/>
        <v>Phawa Khola(4.95)</v>
      </c>
      <c r="P208" s="161">
        <v>0</v>
      </c>
      <c r="Q208" s="161">
        <f t="shared" si="146"/>
        <v>0</v>
      </c>
      <c r="R208" s="161">
        <f t="shared" si="146"/>
        <v>0</v>
      </c>
      <c r="S208" s="161">
        <f t="shared" si="145"/>
        <v>0</v>
      </c>
      <c r="T208" s="161">
        <f t="shared" si="145"/>
        <v>0</v>
      </c>
      <c r="U208" s="161">
        <f t="shared" si="145"/>
        <v>0</v>
      </c>
      <c r="V208" s="161">
        <f t="shared" si="145"/>
        <v>0</v>
      </c>
      <c r="W208" s="161">
        <f t="shared" si="145"/>
        <v>0</v>
      </c>
      <c r="X208" s="161">
        <f t="shared" si="145"/>
        <v>0</v>
      </c>
      <c r="Y208" s="161">
        <f t="shared" si="145"/>
        <v>0</v>
      </c>
      <c r="Z208" s="161">
        <f t="shared" si="145"/>
        <v>0</v>
      </c>
      <c r="AA208" s="161">
        <f t="shared" si="145"/>
        <v>0</v>
      </c>
      <c r="AB208" s="161">
        <f t="shared" si="145"/>
        <v>0</v>
      </c>
      <c r="AC208" s="161">
        <f t="shared" si="145"/>
        <v>0</v>
      </c>
      <c r="AD208" s="161">
        <f t="shared" si="145"/>
        <v>0</v>
      </c>
      <c r="AE208" s="161">
        <f t="shared" si="141"/>
        <v>0</v>
      </c>
      <c r="AF208" s="161">
        <f t="shared" si="14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 t="str">
        <f t="shared" si="138"/>
        <v>Mardi Khola(4.8)</v>
      </c>
      <c r="C209" s="161" t="str">
        <f t="shared" si="146"/>
        <v>Mardi Khola(4.8)</v>
      </c>
      <c r="D209" s="161" t="str">
        <f t="shared" si="146"/>
        <v>Mardi Khola(4.8)</v>
      </c>
      <c r="E209" s="161" t="str">
        <f t="shared" si="146"/>
        <v>Mardi Khola(4.8)</v>
      </c>
      <c r="F209" s="161" t="str">
        <f t="shared" si="146"/>
        <v>Mardi Khola(4.8)</v>
      </c>
      <c r="G209" s="161" t="str">
        <f t="shared" si="146"/>
        <v>Mardi Khola(4.8)</v>
      </c>
      <c r="H209" s="161" t="str">
        <f t="shared" si="146"/>
        <v>Mardi Khola(4.8)</v>
      </c>
      <c r="I209" s="161" t="str">
        <f t="shared" si="146"/>
        <v>Mardi Khola(4.8)</v>
      </c>
      <c r="J209" s="161" t="str">
        <f t="shared" si="146"/>
        <v>Mardi Khola(4.8)</v>
      </c>
      <c r="K209" s="161" t="str">
        <f t="shared" si="146"/>
        <v>Mardi Khola(4.8)</v>
      </c>
      <c r="L209" s="161" t="str">
        <f t="shared" si="146"/>
        <v>Mardi Khola(4.8)</v>
      </c>
      <c r="M209" s="161" t="str">
        <f t="shared" si="146"/>
        <v>Mardi Khola(4.8)</v>
      </c>
      <c r="N209" s="161" t="str">
        <f t="shared" si="146"/>
        <v>Mardi Khola(4.8)</v>
      </c>
      <c r="O209" s="161" t="str">
        <f t="shared" si="146"/>
        <v>Mardi Khola(4.8)</v>
      </c>
      <c r="P209" s="161">
        <v>0</v>
      </c>
      <c r="Q209" s="161">
        <f t="shared" si="146"/>
        <v>0</v>
      </c>
      <c r="R209" s="161">
        <f t="shared" si="146"/>
        <v>0</v>
      </c>
      <c r="S209" s="161">
        <f t="shared" si="145"/>
        <v>0</v>
      </c>
      <c r="T209" s="161">
        <f t="shared" si="145"/>
        <v>0</v>
      </c>
      <c r="U209" s="161">
        <f t="shared" si="145"/>
        <v>0</v>
      </c>
      <c r="V209" s="161">
        <f t="shared" si="145"/>
        <v>0</v>
      </c>
      <c r="W209" s="161">
        <f t="shared" si="145"/>
        <v>0</v>
      </c>
      <c r="X209" s="161">
        <f t="shared" si="145"/>
        <v>0</v>
      </c>
      <c r="Y209" s="161">
        <f t="shared" si="145"/>
        <v>0</v>
      </c>
      <c r="Z209" s="161">
        <f t="shared" si="145"/>
        <v>0</v>
      </c>
      <c r="AA209" s="161">
        <f t="shared" si="145"/>
        <v>0</v>
      </c>
      <c r="AB209" s="161">
        <f t="shared" si="145"/>
        <v>0</v>
      </c>
      <c r="AC209" s="161">
        <f t="shared" si="145"/>
        <v>0</v>
      </c>
      <c r="AD209" s="161">
        <f t="shared" si="145"/>
        <v>0</v>
      </c>
      <c r="AE209" s="161">
        <f t="shared" si="141"/>
        <v>0</v>
      </c>
      <c r="AF209" s="161">
        <f t="shared" si="14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 t="str">
        <f t="shared" si="138"/>
        <v>Padam Khola(4.8)</v>
      </c>
      <c r="C210" s="161" t="str">
        <f t="shared" si="146"/>
        <v>Padam Khola(4.8)</v>
      </c>
      <c r="D210" s="161" t="str">
        <f t="shared" si="146"/>
        <v>Padam Khola(4.8)</v>
      </c>
      <c r="E210" s="161" t="str">
        <f t="shared" si="146"/>
        <v>Padam Khola(4.8)</v>
      </c>
      <c r="F210" s="161" t="str">
        <f t="shared" si="146"/>
        <v>Padam Khola(4.8)</v>
      </c>
      <c r="G210" s="161" t="str">
        <f t="shared" si="146"/>
        <v>Padam Khola(4.8)</v>
      </c>
      <c r="H210" s="161" t="str">
        <f t="shared" si="146"/>
        <v>Padam Khola(4.8)</v>
      </c>
      <c r="I210" s="161" t="str">
        <f t="shared" si="146"/>
        <v>Padam Khola(4.8)</v>
      </c>
      <c r="J210" s="161" t="str">
        <f t="shared" si="146"/>
        <v>Padam Khola(4.8)</v>
      </c>
      <c r="K210" s="161" t="str">
        <f t="shared" si="146"/>
        <v>Padam Khola(4.8)</v>
      </c>
      <c r="L210" s="161" t="str">
        <f t="shared" si="146"/>
        <v>Padam Khola(4.8)</v>
      </c>
      <c r="M210" s="161" t="str">
        <f t="shared" si="146"/>
        <v>Padam Khola(4.8)</v>
      </c>
      <c r="N210" s="161" t="str">
        <f t="shared" si="146"/>
        <v>Padam Khola(4.8)</v>
      </c>
      <c r="O210" s="161" t="str">
        <f t="shared" si="146"/>
        <v>Padam Khola(4.8)</v>
      </c>
      <c r="P210" s="161">
        <v>0</v>
      </c>
      <c r="Q210" s="161">
        <f t="shared" si="146"/>
        <v>0</v>
      </c>
      <c r="R210" s="161">
        <f t="shared" si="146"/>
        <v>0</v>
      </c>
      <c r="S210" s="161">
        <f t="shared" si="145"/>
        <v>0</v>
      </c>
      <c r="T210" s="161">
        <f t="shared" si="145"/>
        <v>0</v>
      </c>
      <c r="U210" s="161">
        <f t="shared" si="145"/>
        <v>0</v>
      </c>
      <c r="V210" s="161">
        <f t="shared" si="145"/>
        <v>0</v>
      </c>
      <c r="W210" s="161">
        <f t="shared" si="145"/>
        <v>0</v>
      </c>
      <c r="X210" s="161">
        <f t="shared" si="145"/>
        <v>0</v>
      </c>
      <c r="Y210" s="161">
        <f t="shared" si="145"/>
        <v>0</v>
      </c>
      <c r="Z210" s="161">
        <f t="shared" si="145"/>
        <v>0</v>
      </c>
      <c r="AA210" s="161">
        <f t="shared" si="145"/>
        <v>0</v>
      </c>
      <c r="AB210" s="161">
        <f t="shared" si="145"/>
        <v>0</v>
      </c>
      <c r="AC210" s="161">
        <f t="shared" si="145"/>
        <v>0</v>
      </c>
      <c r="AD210" s="161">
        <f t="shared" si="145"/>
        <v>0</v>
      </c>
      <c r="AE210" s="161">
        <f t="shared" si="141"/>
        <v>0</v>
      </c>
      <c r="AF210" s="161">
        <f t="shared" si="14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 t="str">
        <f t="shared" si="138"/>
        <v>Mai Khola(4.5)</v>
      </c>
      <c r="C211" s="161" t="str">
        <f t="shared" si="146"/>
        <v>Mai Khola(4.5)</v>
      </c>
      <c r="D211" s="161" t="str">
        <f t="shared" si="146"/>
        <v>Mai Khola(4.5)</v>
      </c>
      <c r="E211" s="161" t="str">
        <f t="shared" si="146"/>
        <v>Mai Khola(4.5)</v>
      </c>
      <c r="F211" s="161" t="str">
        <f t="shared" si="146"/>
        <v>Mai Khola(4.5)</v>
      </c>
      <c r="G211" s="161" t="str">
        <f t="shared" si="146"/>
        <v>Mai Khola(4.5)</v>
      </c>
      <c r="H211" s="161" t="str">
        <f t="shared" si="146"/>
        <v>Mai Khola(4.5)</v>
      </c>
      <c r="I211" s="161" t="str">
        <f t="shared" si="146"/>
        <v>Mai Khola(4.5)</v>
      </c>
      <c r="J211" s="161" t="str">
        <f t="shared" si="146"/>
        <v>Mai Khola(4.5)</v>
      </c>
      <c r="K211" s="161" t="str">
        <f t="shared" si="146"/>
        <v>Mai Khola(4.5)</v>
      </c>
      <c r="L211" s="161" t="str">
        <f t="shared" si="146"/>
        <v>Mai Khola(4.5)</v>
      </c>
      <c r="M211" s="161" t="str">
        <f t="shared" si="146"/>
        <v>Mai Khola(4.5)</v>
      </c>
      <c r="N211" s="161" t="str">
        <f t="shared" si="146"/>
        <v>Mai Khola(4.5)</v>
      </c>
      <c r="O211" s="161" t="str">
        <f t="shared" si="146"/>
        <v>Mai Khola(4.5)</v>
      </c>
      <c r="P211" s="161">
        <v>0</v>
      </c>
      <c r="Q211" s="161">
        <f t="shared" si="146"/>
        <v>0</v>
      </c>
      <c r="R211" s="161">
        <f t="shared" si="146"/>
        <v>0</v>
      </c>
      <c r="S211" s="161">
        <f t="shared" si="145"/>
        <v>0</v>
      </c>
      <c r="T211" s="161">
        <f t="shared" si="145"/>
        <v>0</v>
      </c>
      <c r="U211" s="161">
        <f t="shared" si="145"/>
        <v>0</v>
      </c>
      <c r="V211" s="161">
        <f t="shared" si="145"/>
        <v>0</v>
      </c>
      <c r="W211" s="161">
        <f t="shared" si="145"/>
        <v>0</v>
      </c>
      <c r="X211" s="161">
        <f t="shared" si="145"/>
        <v>0</v>
      </c>
      <c r="Y211" s="161">
        <f t="shared" si="145"/>
        <v>0</v>
      </c>
      <c r="Z211" s="161">
        <f t="shared" si="145"/>
        <v>0</v>
      </c>
      <c r="AA211" s="161">
        <f t="shared" si="145"/>
        <v>0</v>
      </c>
      <c r="AB211" s="161">
        <f t="shared" si="145"/>
        <v>0</v>
      </c>
      <c r="AC211" s="161">
        <f t="shared" si="145"/>
        <v>0</v>
      </c>
      <c r="AD211" s="161">
        <f t="shared" si="145"/>
        <v>0</v>
      </c>
      <c r="AE211" s="161">
        <f t="shared" si="141"/>
        <v>0</v>
      </c>
      <c r="AF211" s="161">
        <f t="shared" si="14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 t="str">
        <f t="shared" si="138"/>
        <v>Bijayapur 2 Khola Small(4.5)</v>
      </c>
      <c r="C212" s="161" t="str">
        <f t="shared" si="146"/>
        <v>Bijayapur 2 Khola Small(4.5)</v>
      </c>
      <c r="D212" s="161" t="str">
        <f t="shared" si="146"/>
        <v>Bijayapur 2 Khola Small(4.5)</v>
      </c>
      <c r="E212" s="161" t="str">
        <f t="shared" si="146"/>
        <v>Bijayapur 2 Khola Small(4.5)</v>
      </c>
      <c r="F212" s="161" t="str">
        <f t="shared" si="146"/>
        <v>Bijayapur 2 Khola Small(4.5)</v>
      </c>
      <c r="G212" s="161" t="str">
        <f t="shared" si="146"/>
        <v>Bijayapur 2 Khola Small(4.5)</v>
      </c>
      <c r="H212" s="161" t="str">
        <f t="shared" si="146"/>
        <v>Bijayapur 2 Khola Small(4.5)</v>
      </c>
      <c r="I212" s="161" t="str">
        <f t="shared" si="146"/>
        <v>Bijayapur 2 Khola Small(4.5)</v>
      </c>
      <c r="J212" s="161" t="str">
        <f t="shared" si="146"/>
        <v>Bijayapur 2 Khola Small(4.5)</v>
      </c>
      <c r="K212" s="161" t="str">
        <f t="shared" si="146"/>
        <v>Bijayapur 2 Khola Small(4.5)</v>
      </c>
      <c r="L212" s="161" t="str">
        <f t="shared" si="146"/>
        <v>Bijayapur 2 Khola Small(4.5)</v>
      </c>
      <c r="M212" s="161" t="str">
        <f t="shared" si="146"/>
        <v>Bijayapur 2 Khola Small(4.5)</v>
      </c>
      <c r="N212" s="161" t="str">
        <f t="shared" si="146"/>
        <v>Bijayapur 2 Khola Small(4.5)</v>
      </c>
      <c r="O212" s="161" t="str">
        <f t="shared" si="146"/>
        <v>Bijayapur 2 Khola Small(4.5)</v>
      </c>
      <c r="P212" s="161">
        <v>0</v>
      </c>
      <c r="Q212" s="161">
        <f t="shared" si="146"/>
        <v>0</v>
      </c>
      <c r="R212" s="161">
        <f t="shared" si="146"/>
        <v>0</v>
      </c>
      <c r="S212" s="161">
        <f t="shared" si="145"/>
        <v>0</v>
      </c>
      <c r="T212" s="161">
        <f t="shared" si="145"/>
        <v>0</v>
      </c>
      <c r="U212" s="161">
        <f t="shared" si="145"/>
        <v>0</v>
      </c>
      <c r="V212" s="161">
        <f t="shared" si="145"/>
        <v>0</v>
      </c>
      <c r="W212" s="161">
        <f t="shared" si="145"/>
        <v>0</v>
      </c>
      <c r="X212" s="161">
        <f t="shared" si="145"/>
        <v>0</v>
      </c>
      <c r="Y212" s="161">
        <f t="shared" si="145"/>
        <v>0</v>
      </c>
      <c r="Z212" s="161">
        <f t="shared" si="145"/>
        <v>0</v>
      </c>
      <c r="AA212" s="161">
        <f t="shared" si="145"/>
        <v>0</v>
      </c>
      <c r="AB212" s="161">
        <f t="shared" si="145"/>
        <v>0</v>
      </c>
      <c r="AC212" s="161">
        <f t="shared" si="145"/>
        <v>0</v>
      </c>
      <c r="AD212" s="161">
        <f t="shared" si="145"/>
        <v>0</v>
      </c>
      <c r="AE212" s="161">
        <f t="shared" si="141"/>
        <v>0</v>
      </c>
      <c r="AF212" s="161">
        <f t="shared" si="14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 t="str">
        <f t="shared" si="138"/>
        <v>Hewa Khola(4.455)</v>
      </c>
      <c r="C213" s="161" t="str">
        <f t="shared" si="146"/>
        <v>Hewa Khola(4.455)</v>
      </c>
      <c r="D213" s="161" t="str">
        <f t="shared" si="146"/>
        <v>Hewa Khola(4.455)</v>
      </c>
      <c r="E213" s="161" t="str">
        <f t="shared" si="146"/>
        <v>Hewa Khola(4.455)</v>
      </c>
      <c r="F213" s="161" t="str">
        <f t="shared" si="146"/>
        <v>Hewa Khola(4.455)</v>
      </c>
      <c r="G213" s="161" t="str">
        <f t="shared" si="146"/>
        <v>Hewa Khola(4.455)</v>
      </c>
      <c r="H213" s="161" t="str">
        <f t="shared" si="146"/>
        <v>Hewa Khola(4.455)</v>
      </c>
      <c r="I213" s="161" t="str">
        <f t="shared" si="146"/>
        <v>Hewa Khola(4.455)</v>
      </c>
      <c r="J213" s="161" t="str">
        <f t="shared" si="146"/>
        <v>Hewa Khola(4.455)</v>
      </c>
      <c r="K213" s="161" t="str">
        <f t="shared" si="146"/>
        <v>Hewa Khola(4.455)</v>
      </c>
      <c r="L213" s="161" t="str">
        <f t="shared" si="146"/>
        <v>Hewa Khola(4.455)</v>
      </c>
      <c r="M213" s="161" t="str">
        <f t="shared" si="146"/>
        <v>Hewa Khola(4.455)</v>
      </c>
      <c r="N213" s="161" t="str">
        <f t="shared" si="146"/>
        <v>Hewa Khola(4.455)</v>
      </c>
      <c r="O213" s="161" t="str">
        <f t="shared" si="146"/>
        <v>Hewa Khola(4.455)</v>
      </c>
      <c r="P213" s="161">
        <v>0</v>
      </c>
      <c r="Q213" s="161">
        <f t="shared" si="146"/>
        <v>0</v>
      </c>
      <c r="R213" s="161">
        <f t="shared" si="146"/>
        <v>0</v>
      </c>
      <c r="S213" s="161">
        <f t="shared" si="145"/>
        <v>0</v>
      </c>
      <c r="T213" s="161">
        <f t="shared" si="145"/>
        <v>0</v>
      </c>
      <c r="U213" s="161">
        <f t="shared" si="145"/>
        <v>0</v>
      </c>
      <c r="V213" s="161">
        <f t="shared" si="145"/>
        <v>0</v>
      </c>
      <c r="W213" s="161">
        <f t="shared" si="145"/>
        <v>0</v>
      </c>
      <c r="X213" s="161">
        <f t="shared" si="145"/>
        <v>0</v>
      </c>
      <c r="Y213" s="161">
        <f t="shared" si="145"/>
        <v>0</v>
      </c>
      <c r="Z213" s="161">
        <f t="shared" si="145"/>
        <v>0</v>
      </c>
      <c r="AA213" s="161">
        <f t="shared" si="145"/>
        <v>0</v>
      </c>
      <c r="AB213" s="161">
        <f t="shared" si="145"/>
        <v>0</v>
      </c>
      <c r="AC213" s="161">
        <f t="shared" si="145"/>
        <v>0</v>
      </c>
      <c r="AD213" s="161">
        <f t="shared" si="145"/>
        <v>0</v>
      </c>
      <c r="AE213" s="161">
        <f t="shared" si="141"/>
        <v>0</v>
      </c>
      <c r="AF213" s="161">
        <f t="shared" si="14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 t="str">
        <f t="shared" si="138"/>
        <v>Bijayapur-1(4.41)</v>
      </c>
      <c r="C214" s="161" t="str">
        <f t="shared" si="146"/>
        <v>Bijayapur-1(4.41)</v>
      </c>
      <c r="D214" s="161" t="str">
        <f t="shared" si="146"/>
        <v>Bijayapur-1(4.41)</v>
      </c>
      <c r="E214" s="161" t="str">
        <f t="shared" si="146"/>
        <v>Bijayapur-1(4.41)</v>
      </c>
      <c r="F214" s="161" t="str">
        <f t="shared" si="146"/>
        <v>Bijayapur-1(4.41)</v>
      </c>
      <c r="G214" s="161" t="str">
        <f t="shared" si="146"/>
        <v>Bijayapur-1(4.41)</v>
      </c>
      <c r="H214" s="161" t="str">
        <f t="shared" si="146"/>
        <v>Bijayapur-1(4.41)</v>
      </c>
      <c r="I214" s="161" t="str">
        <f t="shared" si="146"/>
        <v>Bijayapur-1(4.41)</v>
      </c>
      <c r="J214" s="161" t="str">
        <f t="shared" si="146"/>
        <v>Bijayapur-1(4.41)</v>
      </c>
      <c r="K214" s="161" t="str">
        <f t="shared" si="146"/>
        <v>Bijayapur-1(4.41)</v>
      </c>
      <c r="L214" s="161" t="str">
        <f t="shared" si="146"/>
        <v>Bijayapur-1(4.41)</v>
      </c>
      <c r="M214" s="161" t="str">
        <f t="shared" si="146"/>
        <v>Bijayapur-1(4.41)</v>
      </c>
      <c r="N214" s="161" t="str">
        <f t="shared" si="146"/>
        <v>Bijayapur-1(4.41)</v>
      </c>
      <c r="O214" s="161" t="str">
        <f t="shared" si="146"/>
        <v>Bijayapur-1(4.41)</v>
      </c>
      <c r="P214" s="161">
        <v>0</v>
      </c>
      <c r="Q214" s="161">
        <f t="shared" si="146"/>
        <v>0</v>
      </c>
      <c r="R214" s="161">
        <f t="shared" si="146"/>
        <v>0</v>
      </c>
      <c r="S214" s="161">
        <f t="shared" si="145"/>
        <v>0</v>
      </c>
      <c r="T214" s="161">
        <f t="shared" si="145"/>
        <v>0</v>
      </c>
      <c r="U214" s="161">
        <f t="shared" si="145"/>
        <v>0</v>
      </c>
      <c r="V214" s="161">
        <f t="shared" si="145"/>
        <v>0</v>
      </c>
      <c r="W214" s="161">
        <f t="shared" si="145"/>
        <v>0</v>
      </c>
      <c r="X214" s="161">
        <f t="shared" si="145"/>
        <v>0</v>
      </c>
      <c r="Y214" s="161">
        <f t="shared" si="145"/>
        <v>0</v>
      </c>
      <c r="Z214" s="161">
        <f t="shared" si="145"/>
        <v>0</v>
      </c>
      <c r="AA214" s="161">
        <f t="shared" si="145"/>
        <v>0</v>
      </c>
      <c r="AB214" s="161">
        <f t="shared" si="145"/>
        <v>0</v>
      </c>
      <c r="AC214" s="161">
        <f t="shared" si="145"/>
        <v>0</v>
      </c>
      <c r="AD214" s="161">
        <f t="shared" si="145"/>
        <v>0</v>
      </c>
      <c r="AE214" s="161">
        <f t="shared" si="141"/>
        <v>0</v>
      </c>
      <c r="AF214" s="161">
        <f t="shared" si="14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 t="str">
        <f t="shared" si="138"/>
        <v>Radhi Khola(4.4)</v>
      </c>
      <c r="C215" s="161" t="str">
        <f t="shared" si="146"/>
        <v>Radhi Khola(4.4)</v>
      </c>
      <c r="D215" s="161" t="str">
        <f t="shared" si="146"/>
        <v>Radhi Khola(4.4)</v>
      </c>
      <c r="E215" s="161" t="str">
        <f t="shared" si="146"/>
        <v>Radhi Khola(4.4)</v>
      </c>
      <c r="F215" s="161" t="str">
        <f t="shared" si="146"/>
        <v>Radhi Khola(4.4)</v>
      </c>
      <c r="G215" s="161" t="str">
        <f t="shared" si="146"/>
        <v>Radhi Khola(4.4)</v>
      </c>
      <c r="H215" s="161" t="str">
        <f t="shared" si="146"/>
        <v>Radhi Khola(4.4)</v>
      </c>
      <c r="I215" s="161" t="str">
        <f t="shared" si="146"/>
        <v>Radhi Khola(4.4)</v>
      </c>
      <c r="J215" s="161" t="str">
        <f t="shared" si="146"/>
        <v>Radhi Khola(4.4)</v>
      </c>
      <c r="K215" s="161" t="str">
        <f t="shared" si="146"/>
        <v>Radhi Khola(4.4)</v>
      </c>
      <c r="L215" s="161" t="str">
        <f t="shared" si="146"/>
        <v>Radhi Khola(4.4)</v>
      </c>
      <c r="M215" s="161" t="str">
        <f t="shared" si="146"/>
        <v>Radhi Khola(4.4)</v>
      </c>
      <c r="N215" s="161" t="str">
        <f t="shared" si="146"/>
        <v>Radhi Khola(4.4)</v>
      </c>
      <c r="O215" s="161" t="str">
        <f t="shared" si="146"/>
        <v>Radhi Khola(4.4)</v>
      </c>
      <c r="P215" s="161">
        <v>0</v>
      </c>
      <c r="Q215" s="161">
        <f t="shared" si="146"/>
        <v>0</v>
      </c>
      <c r="R215" s="161">
        <f t="shared" si="146"/>
        <v>0</v>
      </c>
      <c r="S215" s="161">
        <f t="shared" si="145"/>
        <v>0</v>
      </c>
      <c r="T215" s="161">
        <f t="shared" si="145"/>
        <v>0</v>
      </c>
      <c r="U215" s="161">
        <f t="shared" si="145"/>
        <v>0</v>
      </c>
      <c r="V215" s="161">
        <f t="shared" si="145"/>
        <v>0</v>
      </c>
      <c r="W215" s="161">
        <f t="shared" si="145"/>
        <v>0</v>
      </c>
      <c r="X215" s="161">
        <f t="shared" si="145"/>
        <v>0</v>
      </c>
      <c r="Y215" s="161">
        <f t="shared" si="145"/>
        <v>0</v>
      </c>
      <c r="Z215" s="161">
        <f t="shared" si="145"/>
        <v>0</v>
      </c>
      <c r="AA215" s="161">
        <f t="shared" si="145"/>
        <v>0</v>
      </c>
      <c r="AB215" s="161">
        <f t="shared" si="145"/>
        <v>0</v>
      </c>
      <c r="AC215" s="161">
        <f t="shared" si="145"/>
        <v>0</v>
      </c>
      <c r="AD215" s="161">
        <f t="shared" si="145"/>
        <v>0</v>
      </c>
      <c r="AE215" s="161">
        <f t="shared" si="141"/>
        <v>0</v>
      </c>
      <c r="AF215" s="161">
        <f t="shared" si="14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 t="str">
        <f t="shared" si="138"/>
        <v>Tungun-Thosne(4.36)</v>
      </c>
      <c r="C216" s="161" t="str">
        <f t="shared" si="146"/>
        <v>Tungun-Thosne(4.36)</v>
      </c>
      <c r="D216" s="161" t="str">
        <f t="shared" si="146"/>
        <v>Tungun-Thosne(4.36)</v>
      </c>
      <c r="E216" s="161" t="str">
        <f t="shared" si="146"/>
        <v>Tungun-Thosne(4.36)</v>
      </c>
      <c r="F216" s="161" t="str">
        <f t="shared" si="146"/>
        <v>Tungun-Thosne(4.36)</v>
      </c>
      <c r="G216" s="161" t="str">
        <f t="shared" si="146"/>
        <v>Tungun-Thosne(4.36)</v>
      </c>
      <c r="H216" s="161" t="str">
        <f t="shared" si="146"/>
        <v>Tungun-Thosne(4.36)</v>
      </c>
      <c r="I216" s="161" t="str">
        <f t="shared" si="146"/>
        <v>Tungun-Thosne(4.36)</v>
      </c>
      <c r="J216" s="161" t="str">
        <f t="shared" si="146"/>
        <v>Tungun-Thosne(4.36)</v>
      </c>
      <c r="K216" s="161" t="str">
        <f t="shared" si="146"/>
        <v>Tungun-Thosne(4.36)</v>
      </c>
      <c r="L216" s="161" t="str">
        <f t="shared" si="146"/>
        <v>Tungun-Thosne(4.36)</v>
      </c>
      <c r="M216" s="161" t="str">
        <f t="shared" si="146"/>
        <v>Tungun-Thosne(4.36)</v>
      </c>
      <c r="N216" s="161" t="str">
        <f t="shared" si="146"/>
        <v>Tungun-Thosne(4.36)</v>
      </c>
      <c r="O216" s="161" t="str">
        <f t="shared" si="146"/>
        <v>Tungun-Thosne(4.36)</v>
      </c>
      <c r="P216" s="161">
        <v>0</v>
      </c>
      <c r="Q216" s="161">
        <f t="shared" si="146"/>
        <v>0</v>
      </c>
      <c r="R216" s="161">
        <f t="shared" ref="R216:AD231" si="147">Q216</f>
        <v>0</v>
      </c>
      <c r="S216" s="161">
        <f t="shared" si="147"/>
        <v>0</v>
      </c>
      <c r="T216" s="161">
        <f t="shared" si="147"/>
        <v>0</v>
      </c>
      <c r="U216" s="161">
        <f t="shared" si="147"/>
        <v>0</v>
      </c>
      <c r="V216" s="161">
        <f t="shared" si="147"/>
        <v>0</v>
      </c>
      <c r="W216" s="161">
        <f t="shared" si="147"/>
        <v>0</v>
      </c>
      <c r="X216" s="161">
        <f t="shared" si="147"/>
        <v>0</v>
      </c>
      <c r="Y216" s="161">
        <f t="shared" si="147"/>
        <v>0</v>
      </c>
      <c r="Z216" s="161">
        <f t="shared" si="147"/>
        <v>0</v>
      </c>
      <c r="AA216" s="161">
        <f t="shared" si="147"/>
        <v>0</v>
      </c>
      <c r="AB216" s="161">
        <f t="shared" si="147"/>
        <v>0</v>
      </c>
      <c r="AC216" s="161">
        <f t="shared" si="147"/>
        <v>0</v>
      </c>
      <c r="AD216" s="161">
        <f t="shared" si="147"/>
        <v>0</v>
      </c>
      <c r="AE216" s="161">
        <f t="shared" si="141"/>
        <v>0</v>
      </c>
      <c r="AF216" s="161">
        <f t="shared" si="142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 t="str">
        <f t="shared" si="138"/>
        <v>Baramchi Khola(4.2)</v>
      </c>
      <c r="C217" s="161" t="str">
        <f t="shared" ref="C217:R232" si="148">B217</f>
        <v>Baramchi Khola(4.2)</v>
      </c>
      <c r="D217" s="161" t="str">
        <f t="shared" si="148"/>
        <v>Baramchi Khola(4.2)</v>
      </c>
      <c r="E217" s="161" t="str">
        <f t="shared" si="148"/>
        <v>Baramchi Khola(4.2)</v>
      </c>
      <c r="F217" s="161" t="str">
        <f t="shared" si="148"/>
        <v>Baramchi Khola(4.2)</v>
      </c>
      <c r="G217" s="161" t="str">
        <f t="shared" si="148"/>
        <v>Baramchi Khola(4.2)</v>
      </c>
      <c r="H217" s="161" t="str">
        <f t="shared" si="148"/>
        <v>Baramchi Khola(4.2)</v>
      </c>
      <c r="I217" s="161" t="str">
        <f t="shared" si="148"/>
        <v>Baramchi Khola(4.2)</v>
      </c>
      <c r="J217" s="161" t="str">
        <f t="shared" si="148"/>
        <v>Baramchi Khola(4.2)</v>
      </c>
      <c r="K217" s="161" t="str">
        <f t="shared" si="148"/>
        <v>Baramchi Khola(4.2)</v>
      </c>
      <c r="L217" s="161" t="str">
        <f t="shared" si="148"/>
        <v>Baramchi Khola(4.2)</v>
      </c>
      <c r="M217" s="161" t="str">
        <f t="shared" si="148"/>
        <v>Baramchi Khola(4.2)</v>
      </c>
      <c r="N217" s="161" t="str">
        <f t="shared" si="148"/>
        <v>Baramchi Khola(4.2)</v>
      </c>
      <c r="O217" s="161" t="str">
        <f t="shared" si="148"/>
        <v>Baramchi Khola(4.2)</v>
      </c>
      <c r="P217" s="161">
        <v>0</v>
      </c>
      <c r="Q217" s="161">
        <f t="shared" si="148"/>
        <v>0</v>
      </c>
      <c r="R217" s="161">
        <f t="shared" si="148"/>
        <v>0</v>
      </c>
      <c r="S217" s="161">
        <f t="shared" si="147"/>
        <v>0</v>
      </c>
      <c r="T217" s="161">
        <f t="shared" si="147"/>
        <v>0</v>
      </c>
      <c r="U217" s="161">
        <f t="shared" si="147"/>
        <v>0</v>
      </c>
      <c r="V217" s="161">
        <f t="shared" si="147"/>
        <v>0</v>
      </c>
      <c r="W217" s="161">
        <f t="shared" si="147"/>
        <v>0</v>
      </c>
      <c r="X217" s="161">
        <f t="shared" si="147"/>
        <v>0</v>
      </c>
      <c r="Y217" s="161">
        <f t="shared" si="147"/>
        <v>0</v>
      </c>
      <c r="Z217" s="161">
        <f t="shared" si="147"/>
        <v>0</v>
      </c>
      <c r="AA217" s="161">
        <f t="shared" si="147"/>
        <v>0</v>
      </c>
      <c r="AB217" s="161">
        <f t="shared" si="147"/>
        <v>0</v>
      </c>
      <c r="AC217" s="161">
        <f t="shared" si="147"/>
        <v>0</v>
      </c>
      <c r="AD217" s="161">
        <f t="shared" si="147"/>
        <v>0</v>
      </c>
      <c r="AE217" s="161">
        <f t="shared" si="141"/>
        <v>0</v>
      </c>
      <c r="AF217" s="161">
        <f t="shared" si="142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 t="str">
        <f t="shared" si="138"/>
        <v>Khudi Khola(4)</v>
      </c>
      <c r="C218" s="161" t="str">
        <f t="shared" si="148"/>
        <v>Khudi Khola(4)</v>
      </c>
      <c r="D218" s="161" t="str">
        <f t="shared" si="148"/>
        <v>Khudi Khola(4)</v>
      </c>
      <c r="E218" s="161" t="str">
        <f t="shared" si="148"/>
        <v>Khudi Khola(4)</v>
      </c>
      <c r="F218" s="161" t="str">
        <f t="shared" si="148"/>
        <v>Khudi Khola(4)</v>
      </c>
      <c r="G218" s="161" t="str">
        <f t="shared" si="148"/>
        <v>Khudi Khola(4)</v>
      </c>
      <c r="H218" s="161" t="str">
        <f t="shared" si="148"/>
        <v>Khudi Khola(4)</v>
      </c>
      <c r="I218" s="161" t="str">
        <f t="shared" si="148"/>
        <v>Khudi Khola(4)</v>
      </c>
      <c r="J218" s="161" t="str">
        <f t="shared" si="148"/>
        <v>Khudi Khola(4)</v>
      </c>
      <c r="K218" s="161" t="str">
        <f t="shared" si="148"/>
        <v>Khudi Khola(4)</v>
      </c>
      <c r="L218" s="161" t="str">
        <f t="shared" si="148"/>
        <v>Khudi Khola(4)</v>
      </c>
      <c r="M218" s="161" t="str">
        <f t="shared" si="148"/>
        <v>Khudi Khola(4)</v>
      </c>
      <c r="N218" s="161" t="str">
        <f t="shared" si="148"/>
        <v>Khudi Khola(4)</v>
      </c>
      <c r="O218" s="161" t="str">
        <f t="shared" si="148"/>
        <v>Khudi Khola(4)</v>
      </c>
      <c r="P218" s="161">
        <v>0</v>
      </c>
      <c r="Q218" s="161">
        <f t="shared" si="148"/>
        <v>0</v>
      </c>
      <c r="R218" s="161">
        <f t="shared" si="148"/>
        <v>0</v>
      </c>
      <c r="S218" s="161">
        <f t="shared" si="147"/>
        <v>0</v>
      </c>
      <c r="T218" s="161">
        <f t="shared" si="147"/>
        <v>0</v>
      </c>
      <c r="U218" s="161">
        <f t="shared" si="147"/>
        <v>0</v>
      </c>
      <c r="V218" s="161">
        <f t="shared" si="147"/>
        <v>0</v>
      </c>
      <c r="W218" s="161">
        <f t="shared" si="147"/>
        <v>0</v>
      </c>
      <c r="X218" s="161">
        <f t="shared" si="147"/>
        <v>0</v>
      </c>
      <c r="Y218" s="161">
        <f t="shared" si="147"/>
        <v>0</v>
      </c>
      <c r="Z218" s="161">
        <f t="shared" si="147"/>
        <v>0</v>
      </c>
      <c r="AA218" s="161">
        <f t="shared" si="147"/>
        <v>0</v>
      </c>
      <c r="AB218" s="161">
        <f t="shared" si="147"/>
        <v>0</v>
      </c>
      <c r="AC218" s="161">
        <f t="shared" si="147"/>
        <v>0</v>
      </c>
      <c r="AD218" s="161">
        <f t="shared" si="147"/>
        <v>0</v>
      </c>
      <c r="AE218" s="161">
        <f t="shared" si="141"/>
        <v>0</v>
      </c>
      <c r="AF218" s="161">
        <f t="shared" si="142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 t="str">
        <f t="shared" si="138"/>
        <v>Sabha Khola(4)</v>
      </c>
      <c r="C219" s="161" t="str">
        <f t="shared" si="148"/>
        <v>Sabha Khola(4)</v>
      </c>
      <c r="D219" s="161" t="str">
        <f t="shared" si="148"/>
        <v>Sabha Khola(4)</v>
      </c>
      <c r="E219" s="161" t="str">
        <f t="shared" si="148"/>
        <v>Sabha Khola(4)</v>
      </c>
      <c r="F219" s="161" t="str">
        <f t="shared" si="148"/>
        <v>Sabha Khola(4)</v>
      </c>
      <c r="G219" s="161" t="str">
        <f t="shared" si="148"/>
        <v>Sabha Khola(4)</v>
      </c>
      <c r="H219" s="161" t="str">
        <f t="shared" si="148"/>
        <v>Sabha Khola(4)</v>
      </c>
      <c r="I219" s="161" t="str">
        <f t="shared" si="148"/>
        <v>Sabha Khola(4)</v>
      </c>
      <c r="J219" s="161" t="str">
        <f t="shared" si="148"/>
        <v>Sabha Khola(4)</v>
      </c>
      <c r="K219" s="161" t="str">
        <f t="shared" si="148"/>
        <v>Sabha Khola(4)</v>
      </c>
      <c r="L219" s="161" t="str">
        <f t="shared" si="148"/>
        <v>Sabha Khola(4)</v>
      </c>
      <c r="M219" s="161" t="str">
        <f t="shared" si="148"/>
        <v>Sabha Khola(4)</v>
      </c>
      <c r="N219" s="161" t="str">
        <f t="shared" si="148"/>
        <v>Sabha Khola(4)</v>
      </c>
      <c r="O219" s="161" t="str">
        <f t="shared" si="148"/>
        <v>Sabha Khola(4)</v>
      </c>
      <c r="P219" s="161">
        <v>0</v>
      </c>
      <c r="Q219" s="161">
        <f t="shared" si="148"/>
        <v>0</v>
      </c>
      <c r="R219" s="161">
        <f t="shared" si="148"/>
        <v>0</v>
      </c>
      <c r="S219" s="161">
        <f t="shared" si="147"/>
        <v>0</v>
      </c>
      <c r="T219" s="161">
        <f t="shared" si="147"/>
        <v>0</v>
      </c>
      <c r="U219" s="161">
        <f t="shared" si="147"/>
        <v>0</v>
      </c>
      <c r="V219" s="161">
        <f t="shared" si="147"/>
        <v>0</v>
      </c>
      <c r="W219" s="161">
        <f t="shared" si="147"/>
        <v>0</v>
      </c>
      <c r="X219" s="161">
        <f t="shared" si="147"/>
        <v>0</v>
      </c>
      <c r="Y219" s="161">
        <f t="shared" si="147"/>
        <v>0</v>
      </c>
      <c r="Z219" s="161">
        <f t="shared" si="147"/>
        <v>0</v>
      </c>
      <c r="AA219" s="161">
        <f t="shared" si="147"/>
        <v>0</v>
      </c>
      <c r="AB219" s="161">
        <f t="shared" si="147"/>
        <v>0</v>
      </c>
      <c r="AC219" s="161">
        <f t="shared" si="147"/>
        <v>0</v>
      </c>
      <c r="AD219" s="161">
        <f t="shared" si="147"/>
        <v>0</v>
      </c>
      <c r="AE219" s="161">
        <f t="shared" si="141"/>
        <v>0</v>
      </c>
      <c r="AF219" s="161">
        <f t="shared" si="142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 t="str">
        <f t="shared" si="138"/>
        <v>Puwa Khola -1 (4)</v>
      </c>
      <c r="C220" s="161" t="str">
        <f t="shared" si="148"/>
        <v>Puwa Khola -1 (4)</v>
      </c>
      <c r="D220" s="161" t="str">
        <f t="shared" si="148"/>
        <v>Puwa Khola -1 (4)</v>
      </c>
      <c r="E220" s="161" t="str">
        <f t="shared" si="148"/>
        <v>Puwa Khola -1 (4)</v>
      </c>
      <c r="F220" s="161" t="str">
        <f t="shared" si="148"/>
        <v>Puwa Khola -1 (4)</v>
      </c>
      <c r="G220" s="161" t="str">
        <f t="shared" si="148"/>
        <v>Puwa Khola -1 (4)</v>
      </c>
      <c r="H220" s="161" t="str">
        <f t="shared" si="148"/>
        <v>Puwa Khola -1 (4)</v>
      </c>
      <c r="I220" s="161" t="str">
        <f t="shared" si="148"/>
        <v>Puwa Khola -1 (4)</v>
      </c>
      <c r="J220" s="161" t="str">
        <f t="shared" si="148"/>
        <v>Puwa Khola -1 (4)</v>
      </c>
      <c r="K220" s="161" t="str">
        <f t="shared" si="148"/>
        <v>Puwa Khola -1 (4)</v>
      </c>
      <c r="L220" s="161" t="str">
        <f t="shared" si="148"/>
        <v>Puwa Khola -1 (4)</v>
      </c>
      <c r="M220" s="161" t="str">
        <f t="shared" si="148"/>
        <v>Puwa Khola -1 (4)</v>
      </c>
      <c r="N220" s="161" t="str">
        <f t="shared" si="148"/>
        <v>Puwa Khola -1 (4)</v>
      </c>
      <c r="O220" s="161" t="str">
        <f t="shared" si="148"/>
        <v>Puwa Khola -1 (4)</v>
      </c>
      <c r="P220" s="161">
        <v>0</v>
      </c>
      <c r="Q220" s="161">
        <f t="shared" si="148"/>
        <v>0</v>
      </c>
      <c r="R220" s="161">
        <f t="shared" si="148"/>
        <v>0</v>
      </c>
      <c r="S220" s="161">
        <f t="shared" si="147"/>
        <v>0</v>
      </c>
      <c r="T220" s="161">
        <f t="shared" si="147"/>
        <v>0</v>
      </c>
      <c r="U220" s="161">
        <f t="shared" si="147"/>
        <v>0</v>
      </c>
      <c r="V220" s="161">
        <f t="shared" si="147"/>
        <v>0</v>
      </c>
      <c r="W220" s="161">
        <f t="shared" si="147"/>
        <v>0</v>
      </c>
      <c r="X220" s="161">
        <f t="shared" si="147"/>
        <v>0</v>
      </c>
      <c r="Y220" s="161">
        <f t="shared" si="147"/>
        <v>0</v>
      </c>
      <c r="Z220" s="161">
        <f t="shared" si="147"/>
        <v>0</v>
      </c>
      <c r="AA220" s="161">
        <f t="shared" si="147"/>
        <v>0</v>
      </c>
      <c r="AB220" s="161">
        <f t="shared" si="147"/>
        <v>0</v>
      </c>
      <c r="AC220" s="161">
        <f t="shared" si="147"/>
        <v>0</v>
      </c>
      <c r="AD220" s="161">
        <f t="shared" si="147"/>
        <v>0</v>
      </c>
      <c r="AE220" s="161">
        <f t="shared" si="141"/>
        <v>0</v>
      </c>
      <c r="AF220" s="161">
        <f t="shared" si="142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 t="str">
        <f t="shared" si="138"/>
        <v>Sardi Khola(4)</v>
      </c>
      <c r="C221" s="161" t="str">
        <f t="shared" si="148"/>
        <v>Sardi Khola(4)</v>
      </c>
      <c r="D221" s="161" t="str">
        <f t="shared" si="148"/>
        <v>Sardi Khola(4)</v>
      </c>
      <c r="E221" s="161" t="str">
        <f t="shared" si="148"/>
        <v>Sardi Khola(4)</v>
      </c>
      <c r="F221" s="161" t="str">
        <f t="shared" si="148"/>
        <v>Sardi Khola(4)</v>
      </c>
      <c r="G221" s="161" t="str">
        <f t="shared" si="148"/>
        <v>Sardi Khola(4)</v>
      </c>
      <c r="H221" s="161" t="str">
        <f t="shared" si="148"/>
        <v>Sardi Khola(4)</v>
      </c>
      <c r="I221" s="161" t="str">
        <f t="shared" si="148"/>
        <v>Sardi Khola(4)</v>
      </c>
      <c r="J221" s="161" t="str">
        <f t="shared" si="148"/>
        <v>Sardi Khola(4)</v>
      </c>
      <c r="K221" s="161" t="str">
        <f t="shared" si="148"/>
        <v>Sardi Khola(4)</v>
      </c>
      <c r="L221" s="161" t="str">
        <f t="shared" si="148"/>
        <v>Sardi Khola(4)</v>
      </c>
      <c r="M221" s="161" t="str">
        <f t="shared" si="148"/>
        <v>Sardi Khola(4)</v>
      </c>
      <c r="N221" s="161" t="str">
        <f t="shared" si="148"/>
        <v>Sardi Khola(4)</v>
      </c>
      <c r="O221" s="161" t="str">
        <f t="shared" si="148"/>
        <v>Sardi Khola(4)</v>
      </c>
      <c r="P221" s="161">
        <v>0</v>
      </c>
      <c r="Q221" s="161">
        <f t="shared" si="148"/>
        <v>0</v>
      </c>
      <c r="R221" s="161">
        <f t="shared" si="148"/>
        <v>0</v>
      </c>
      <c r="S221" s="161">
        <f t="shared" si="147"/>
        <v>0</v>
      </c>
      <c r="T221" s="161">
        <f t="shared" si="147"/>
        <v>0</v>
      </c>
      <c r="U221" s="161">
        <f t="shared" si="147"/>
        <v>0</v>
      </c>
      <c r="V221" s="161">
        <f t="shared" si="147"/>
        <v>0</v>
      </c>
      <c r="W221" s="161">
        <f t="shared" si="147"/>
        <v>0</v>
      </c>
      <c r="X221" s="161">
        <f t="shared" si="147"/>
        <v>0</v>
      </c>
      <c r="Y221" s="161">
        <f t="shared" si="147"/>
        <v>0</v>
      </c>
      <c r="Z221" s="161">
        <f t="shared" si="147"/>
        <v>0</v>
      </c>
      <c r="AA221" s="161">
        <f t="shared" si="147"/>
        <v>0</v>
      </c>
      <c r="AB221" s="161">
        <f t="shared" si="147"/>
        <v>0</v>
      </c>
      <c r="AC221" s="161">
        <f t="shared" si="147"/>
        <v>0</v>
      </c>
      <c r="AD221" s="161">
        <f t="shared" si="147"/>
        <v>0</v>
      </c>
      <c r="AE221" s="161">
        <f t="shared" si="141"/>
        <v>0</v>
      </c>
      <c r="AF221" s="161">
        <f t="shared" si="142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 t="str">
        <f t="shared" si="138"/>
        <v>Chandranigahpur Solar Project(4)</v>
      </c>
      <c r="C222" s="161" t="str">
        <f t="shared" si="148"/>
        <v>Chandranigahpur Solar Project(4)</v>
      </c>
      <c r="D222" s="161" t="str">
        <f t="shared" si="148"/>
        <v>Chandranigahpur Solar Project(4)</v>
      </c>
      <c r="E222" s="161" t="str">
        <f t="shared" si="148"/>
        <v>Chandranigahpur Solar Project(4)</v>
      </c>
      <c r="F222" s="161" t="str">
        <f t="shared" si="148"/>
        <v>Chandranigahpur Solar Project(4)</v>
      </c>
      <c r="G222" s="161" t="str">
        <f t="shared" si="148"/>
        <v>Chandranigahpur Solar Project(4)</v>
      </c>
      <c r="H222" s="161" t="str">
        <f t="shared" si="148"/>
        <v>Chandranigahpur Solar Project(4)</v>
      </c>
      <c r="I222" s="161" t="str">
        <f t="shared" si="148"/>
        <v>Chandranigahpur Solar Project(4)</v>
      </c>
      <c r="J222" s="161" t="str">
        <f t="shared" si="148"/>
        <v>Chandranigahpur Solar Project(4)</v>
      </c>
      <c r="K222" s="161" t="str">
        <f t="shared" si="148"/>
        <v>Chandranigahpur Solar Project(4)</v>
      </c>
      <c r="L222" s="161" t="str">
        <f t="shared" si="148"/>
        <v>Chandranigahpur Solar Project(4)</v>
      </c>
      <c r="M222" s="161" t="str">
        <f t="shared" si="148"/>
        <v>Chandranigahpur Solar Project(4)</v>
      </c>
      <c r="N222" s="161" t="str">
        <f t="shared" si="148"/>
        <v>Chandranigahpur Solar Project(4)</v>
      </c>
      <c r="O222" s="161" t="str">
        <f t="shared" si="148"/>
        <v>Chandranigahpur Solar Project(4)</v>
      </c>
      <c r="P222" s="161">
        <v>0</v>
      </c>
      <c r="Q222" s="161">
        <f t="shared" si="148"/>
        <v>0</v>
      </c>
      <c r="R222" s="161">
        <f t="shared" si="148"/>
        <v>0</v>
      </c>
      <c r="S222" s="161">
        <f t="shared" si="147"/>
        <v>0</v>
      </c>
      <c r="T222" s="161">
        <f t="shared" si="147"/>
        <v>0</v>
      </c>
      <c r="U222" s="161">
        <f t="shared" si="147"/>
        <v>0</v>
      </c>
      <c r="V222" s="161">
        <f t="shared" si="147"/>
        <v>0</v>
      </c>
      <c r="W222" s="161">
        <f t="shared" si="147"/>
        <v>0</v>
      </c>
      <c r="X222" s="161">
        <f t="shared" si="147"/>
        <v>0</v>
      </c>
      <c r="Y222" s="161">
        <f t="shared" si="147"/>
        <v>0</v>
      </c>
      <c r="Z222" s="161">
        <f t="shared" si="147"/>
        <v>0</v>
      </c>
      <c r="AA222" s="161">
        <f t="shared" si="147"/>
        <v>0</v>
      </c>
      <c r="AB222" s="161">
        <f t="shared" si="147"/>
        <v>0</v>
      </c>
      <c r="AC222" s="161">
        <f t="shared" si="147"/>
        <v>0</v>
      </c>
      <c r="AD222" s="161">
        <f t="shared" si="147"/>
        <v>0</v>
      </c>
      <c r="AE222" s="161">
        <f t="shared" si="141"/>
        <v>0</v>
      </c>
      <c r="AF222" s="161">
        <f t="shared" si="142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 t="str">
        <f t="shared" si="138"/>
        <v>Upper Chhyangdi Khola(4)</v>
      </c>
      <c r="C223" s="161" t="str">
        <f t="shared" si="148"/>
        <v>Upper Chhyangdi Khola(4)</v>
      </c>
      <c r="D223" s="161" t="str">
        <f t="shared" si="148"/>
        <v>Upper Chhyangdi Khola(4)</v>
      </c>
      <c r="E223" s="161" t="str">
        <f t="shared" si="148"/>
        <v>Upper Chhyangdi Khola(4)</v>
      </c>
      <c r="F223" s="161" t="str">
        <f t="shared" si="148"/>
        <v>Upper Chhyangdi Khola(4)</v>
      </c>
      <c r="G223" s="161" t="str">
        <f t="shared" si="148"/>
        <v>Upper Chhyangdi Khola(4)</v>
      </c>
      <c r="H223" s="161" t="str">
        <f t="shared" si="148"/>
        <v>Upper Chhyangdi Khola(4)</v>
      </c>
      <c r="I223" s="161" t="str">
        <f t="shared" si="148"/>
        <v>Upper Chhyangdi Khola(4)</v>
      </c>
      <c r="J223" s="161" t="str">
        <f t="shared" si="148"/>
        <v>Upper Chhyangdi Khola(4)</v>
      </c>
      <c r="K223" s="161" t="str">
        <f t="shared" si="148"/>
        <v>Upper Chhyangdi Khola(4)</v>
      </c>
      <c r="L223" s="161" t="str">
        <f t="shared" si="148"/>
        <v>Upper Chhyangdi Khola(4)</v>
      </c>
      <c r="M223" s="161" t="str">
        <f t="shared" si="148"/>
        <v>Upper Chhyangdi Khola(4)</v>
      </c>
      <c r="N223" s="161" t="str">
        <f t="shared" si="148"/>
        <v>Upper Chhyangdi Khola(4)</v>
      </c>
      <c r="O223" s="161" t="str">
        <f t="shared" si="148"/>
        <v>Upper Chhyangdi Khola(4)</v>
      </c>
      <c r="P223" s="161">
        <v>0</v>
      </c>
      <c r="Q223" s="161">
        <f t="shared" si="148"/>
        <v>0</v>
      </c>
      <c r="R223" s="161">
        <f t="shared" si="148"/>
        <v>0</v>
      </c>
      <c r="S223" s="161">
        <f t="shared" si="147"/>
        <v>0</v>
      </c>
      <c r="T223" s="161">
        <f t="shared" si="147"/>
        <v>0</v>
      </c>
      <c r="U223" s="161">
        <f t="shared" si="147"/>
        <v>0</v>
      </c>
      <c r="V223" s="161">
        <f t="shared" si="147"/>
        <v>0</v>
      </c>
      <c r="W223" s="161">
        <f t="shared" si="147"/>
        <v>0</v>
      </c>
      <c r="X223" s="161">
        <f t="shared" si="147"/>
        <v>0</v>
      </c>
      <c r="Y223" s="161">
        <f t="shared" si="147"/>
        <v>0</v>
      </c>
      <c r="Z223" s="161">
        <f t="shared" si="147"/>
        <v>0</v>
      </c>
      <c r="AA223" s="161">
        <f t="shared" si="147"/>
        <v>0</v>
      </c>
      <c r="AB223" s="161">
        <f t="shared" si="147"/>
        <v>0</v>
      </c>
      <c r="AC223" s="161">
        <f t="shared" si="147"/>
        <v>0</v>
      </c>
      <c r="AD223" s="161">
        <f t="shared" si="147"/>
        <v>0</v>
      </c>
      <c r="AE223" s="161">
        <f t="shared" si="141"/>
        <v>0</v>
      </c>
      <c r="AF223" s="161">
        <f t="shared" si="142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 t="str">
        <f t="shared" si="138"/>
        <v>Super Mai Cascade(3.8)</v>
      </c>
      <c r="C224" s="161" t="str">
        <f t="shared" si="148"/>
        <v>Super Mai Cascade(3.8)</v>
      </c>
      <c r="D224" s="161" t="str">
        <f t="shared" si="148"/>
        <v>Super Mai Cascade(3.8)</v>
      </c>
      <c r="E224" s="161" t="str">
        <f t="shared" si="148"/>
        <v>Super Mai Cascade(3.8)</v>
      </c>
      <c r="F224" s="161" t="str">
        <f t="shared" si="148"/>
        <v>Super Mai Cascade(3.8)</v>
      </c>
      <c r="G224" s="161" t="str">
        <f t="shared" si="148"/>
        <v>Super Mai Cascade(3.8)</v>
      </c>
      <c r="H224" s="161" t="str">
        <f t="shared" si="148"/>
        <v>Super Mai Cascade(3.8)</v>
      </c>
      <c r="I224" s="161" t="str">
        <f t="shared" si="148"/>
        <v>Super Mai Cascade(3.8)</v>
      </c>
      <c r="J224" s="161" t="str">
        <f t="shared" si="148"/>
        <v>Super Mai Cascade(3.8)</v>
      </c>
      <c r="K224" s="161" t="str">
        <f t="shared" si="148"/>
        <v>Super Mai Cascade(3.8)</v>
      </c>
      <c r="L224" s="161" t="str">
        <f t="shared" si="148"/>
        <v>Super Mai Cascade(3.8)</v>
      </c>
      <c r="M224" s="161" t="str">
        <f t="shared" si="148"/>
        <v>Super Mai Cascade(3.8)</v>
      </c>
      <c r="N224" s="161" t="str">
        <f t="shared" si="148"/>
        <v>Super Mai Cascade(3.8)</v>
      </c>
      <c r="O224" s="161" t="str">
        <f t="shared" si="148"/>
        <v>Super Mai Cascade(3.8)</v>
      </c>
      <c r="P224" s="161">
        <v>0</v>
      </c>
      <c r="Q224" s="161">
        <f t="shared" si="148"/>
        <v>0</v>
      </c>
      <c r="R224" s="161">
        <f t="shared" si="148"/>
        <v>0</v>
      </c>
      <c r="S224" s="161">
        <f t="shared" si="147"/>
        <v>0</v>
      </c>
      <c r="T224" s="161">
        <f t="shared" si="147"/>
        <v>0</v>
      </c>
      <c r="U224" s="161">
        <f t="shared" si="147"/>
        <v>0</v>
      </c>
      <c r="V224" s="161">
        <f t="shared" si="147"/>
        <v>0</v>
      </c>
      <c r="W224" s="161">
        <f t="shared" si="147"/>
        <v>0</v>
      </c>
      <c r="X224" s="161">
        <f t="shared" si="147"/>
        <v>0</v>
      </c>
      <c r="Y224" s="161">
        <f t="shared" si="147"/>
        <v>0</v>
      </c>
      <c r="Z224" s="161">
        <f t="shared" si="147"/>
        <v>0</v>
      </c>
      <c r="AA224" s="161">
        <f t="shared" si="147"/>
        <v>0</v>
      </c>
      <c r="AB224" s="161">
        <f t="shared" si="147"/>
        <v>0</v>
      </c>
      <c r="AC224" s="161">
        <f t="shared" si="147"/>
        <v>0</v>
      </c>
      <c r="AD224" s="161">
        <f t="shared" si="147"/>
        <v>0</v>
      </c>
      <c r="AE224" s="161">
        <f t="shared" si="141"/>
        <v>0</v>
      </c>
      <c r="AF224" s="161">
        <f t="shared" si="142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 t="str">
        <f t="shared" si="138"/>
        <v>Dwari Khola(3.75)</v>
      </c>
      <c r="C225" s="161" t="str">
        <f t="shared" si="148"/>
        <v>Dwari Khola(3.75)</v>
      </c>
      <c r="D225" s="161" t="str">
        <f t="shared" si="148"/>
        <v>Dwari Khola(3.75)</v>
      </c>
      <c r="E225" s="161" t="str">
        <f t="shared" si="148"/>
        <v>Dwari Khola(3.75)</v>
      </c>
      <c r="F225" s="161" t="str">
        <f t="shared" si="148"/>
        <v>Dwari Khola(3.75)</v>
      </c>
      <c r="G225" s="161" t="str">
        <f t="shared" si="148"/>
        <v>Dwari Khola(3.75)</v>
      </c>
      <c r="H225" s="161" t="str">
        <f t="shared" si="148"/>
        <v>Dwari Khola(3.75)</v>
      </c>
      <c r="I225" s="161" t="str">
        <f t="shared" si="148"/>
        <v>Dwari Khola(3.75)</v>
      </c>
      <c r="J225" s="161" t="str">
        <f t="shared" si="148"/>
        <v>Dwari Khola(3.75)</v>
      </c>
      <c r="K225" s="161" t="str">
        <f t="shared" si="148"/>
        <v>Dwari Khola(3.75)</v>
      </c>
      <c r="L225" s="161" t="str">
        <f t="shared" si="148"/>
        <v>Dwari Khola(3.75)</v>
      </c>
      <c r="M225" s="161" t="str">
        <f t="shared" si="148"/>
        <v>Dwari Khola(3.75)</v>
      </c>
      <c r="N225" s="161" t="str">
        <f t="shared" si="148"/>
        <v>Dwari Khola(3.75)</v>
      </c>
      <c r="O225" s="161" t="str">
        <f t="shared" si="148"/>
        <v>Dwari Khola(3.75)</v>
      </c>
      <c r="P225" s="161">
        <v>0</v>
      </c>
      <c r="Q225" s="161">
        <f t="shared" si="148"/>
        <v>0</v>
      </c>
      <c r="R225" s="161">
        <f t="shared" si="148"/>
        <v>0</v>
      </c>
      <c r="S225" s="161">
        <f t="shared" si="147"/>
        <v>0</v>
      </c>
      <c r="T225" s="161">
        <f t="shared" si="147"/>
        <v>0</v>
      </c>
      <c r="U225" s="161">
        <f t="shared" si="147"/>
        <v>0</v>
      </c>
      <c r="V225" s="161">
        <f t="shared" si="147"/>
        <v>0</v>
      </c>
      <c r="W225" s="161">
        <f t="shared" si="147"/>
        <v>0</v>
      </c>
      <c r="X225" s="161">
        <f t="shared" si="147"/>
        <v>0</v>
      </c>
      <c r="Y225" s="161">
        <f t="shared" si="147"/>
        <v>0</v>
      </c>
      <c r="Z225" s="161">
        <f t="shared" si="147"/>
        <v>0</v>
      </c>
      <c r="AA225" s="161">
        <f t="shared" si="147"/>
        <v>0</v>
      </c>
      <c r="AB225" s="161">
        <f t="shared" si="147"/>
        <v>0</v>
      </c>
      <c r="AC225" s="161">
        <f t="shared" si="147"/>
        <v>0</v>
      </c>
      <c r="AD225" s="161">
        <f t="shared" si="147"/>
        <v>0</v>
      </c>
      <c r="AE225" s="161">
        <f t="shared" si="141"/>
        <v>0</v>
      </c>
      <c r="AF225" s="161">
        <f t="shared" si="142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 t="str">
        <f t="shared" si="138"/>
        <v>Charanawati  Khola(3.52)</v>
      </c>
      <c r="C226" s="161" t="str">
        <f t="shared" si="148"/>
        <v>Charanawati  Khola(3.52)</v>
      </c>
      <c r="D226" s="161" t="str">
        <f t="shared" si="148"/>
        <v>Charanawati  Khola(3.52)</v>
      </c>
      <c r="E226" s="161" t="str">
        <f t="shared" si="148"/>
        <v>Charanawati  Khola(3.52)</v>
      </c>
      <c r="F226" s="161" t="str">
        <f t="shared" si="148"/>
        <v>Charanawati  Khola(3.52)</v>
      </c>
      <c r="G226" s="161" t="str">
        <f t="shared" si="148"/>
        <v>Charanawati  Khola(3.52)</v>
      </c>
      <c r="H226" s="161" t="str">
        <f t="shared" si="148"/>
        <v>Charanawati  Khola(3.52)</v>
      </c>
      <c r="I226" s="161" t="str">
        <f t="shared" si="148"/>
        <v>Charanawati  Khola(3.52)</v>
      </c>
      <c r="J226" s="161" t="str">
        <f t="shared" si="148"/>
        <v>Charanawati  Khola(3.52)</v>
      </c>
      <c r="K226" s="161" t="str">
        <f t="shared" si="148"/>
        <v>Charanawati  Khola(3.52)</v>
      </c>
      <c r="L226" s="161" t="str">
        <f t="shared" si="148"/>
        <v>Charanawati  Khola(3.52)</v>
      </c>
      <c r="M226" s="161" t="str">
        <f t="shared" si="148"/>
        <v>Charanawati  Khola(3.52)</v>
      </c>
      <c r="N226" s="161" t="str">
        <f t="shared" si="148"/>
        <v>Charanawati  Khola(3.52)</v>
      </c>
      <c r="O226" s="161" t="str">
        <f t="shared" si="148"/>
        <v>Charanawati  Khola(3.52)</v>
      </c>
      <c r="P226" s="161">
        <v>0</v>
      </c>
      <c r="Q226" s="161">
        <f t="shared" si="148"/>
        <v>0</v>
      </c>
      <c r="R226" s="161">
        <f t="shared" si="148"/>
        <v>0</v>
      </c>
      <c r="S226" s="161">
        <f t="shared" si="147"/>
        <v>0</v>
      </c>
      <c r="T226" s="161">
        <f t="shared" si="147"/>
        <v>0</v>
      </c>
      <c r="U226" s="161">
        <f t="shared" si="147"/>
        <v>0</v>
      </c>
      <c r="V226" s="161">
        <f t="shared" si="147"/>
        <v>0</v>
      </c>
      <c r="W226" s="161">
        <f t="shared" si="147"/>
        <v>0</v>
      </c>
      <c r="X226" s="161">
        <f t="shared" si="147"/>
        <v>0</v>
      </c>
      <c r="Y226" s="161">
        <f t="shared" si="147"/>
        <v>0</v>
      </c>
      <c r="Z226" s="161">
        <f t="shared" si="147"/>
        <v>0</v>
      </c>
      <c r="AA226" s="161">
        <f t="shared" si="147"/>
        <v>0</v>
      </c>
      <c r="AB226" s="161">
        <f t="shared" si="147"/>
        <v>0</v>
      </c>
      <c r="AC226" s="161">
        <f t="shared" si="147"/>
        <v>0</v>
      </c>
      <c r="AD226" s="161">
        <f t="shared" si="147"/>
        <v>0</v>
      </c>
      <c r="AE226" s="161">
        <f t="shared" si="141"/>
        <v>0</v>
      </c>
      <c r="AF226" s="161">
        <f t="shared" si="142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 t="str">
        <f t="shared" si="138"/>
        <v>Kapadi Gad(3.33)</v>
      </c>
      <c r="C227" s="161" t="str">
        <f t="shared" si="148"/>
        <v>Kapadi Gad(3.33)</v>
      </c>
      <c r="D227" s="161" t="str">
        <f t="shared" si="148"/>
        <v>Kapadi Gad(3.33)</v>
      </c>
      <c r="E227" s="161" t="str">
        <f t="shared" si="148"/>
        <v>Kapadi Gad(3.33)</v>
      </c>
      <c r="F227" s="161" t="str">
        <f t="shared" si="148"/>
        <v>Kapadi Gad(3.33)</v>
      </c>
      <c r="G227" s="161" t="str">
        <f t="shared" si="148"/>
        <v>Kapadi Gad(3.33)</v>
      </c>
      <c r="H227" s="161" t="str">
        <f t="shared" si="148"/>
        <v>Kapadi Gad(3.33)</v>
      </c>
      <c r="I227" s="161" t="str">
        <f t="shared" si="148"/>
        <v>Kapadi Gad(3.33)</v>
      </c>
      <c r="J227" s="161" t="str">
        <f t="shared" si="148"/>
        <v>Kapadi Gad(3.33)</v>
      </c>
      <c r="K227" s="161" t="str">
        <f t="shared" si="148"/>
        <v>Kapadi Gad(3.33)</v>
      </c>
      <c r="L227" s="161" t="str">
        <f t="shared" si="148"/>
        <v>Kapadi Gad(3.33)</v>
      </c>
      <c r="M227" s="161" t="str">
        <f t="shared" si="148"/>
        <v>Kapadi Gad(3.33)</v>
      </c>
      <c r="N227" s="161" t="str">
        <f t="shared" si="148"/>
        <v>Kapadi Gad(3.33)</v>
      </c>
      <c r="O227" s="161" t="str">
        <f t="shared" si="148"/>
        <v>Kapadi Gad(3.33)</v>
      </c>
      <c r="P227" s="161">
        <v>0</v>
      </c>
      <c r="Q227" s="161">
        <f t="shared" si="148"/>
        <v>0</v>
      </c>
      <c r="R227" s="161">
        <f t="shared" si="148"/>
        <v>0</v>
      </c>
      <c r="S227" s="161">
        <f t="shared" si="147"/>
        <v>0</v>
      </c>
      <c r="T227" s="161">
        <f t="shared" si="147"/>
        <v>0</v>
      </c>
      <c r="U227" s="161">
        <f t="shared" si="147"/>
        <v>0</v>
      </c>
      <c r="V227" s="161">
        <f t="shared" si="147"/>
        <v>0</v>
      </c>
      <c r="W227" s="161">
        <f t="shared" si="147"/>
        <v>0</v>
      </c>
      <c r="X227" s="161">
        <f t="shared" si="147"/>
        <v>0</v>
      </c>
      <c r="Y227" s="161">
        <f t="shared" si="147"/>
        <v>0</v>
      </c>
      <c r="Z227" s="161">
        <f t="shared" si="147"/>
        <v>0</v>
      </c>
      <c r="AA227" s="161">
        <f t="shared" si="147"/>
        <v>0</v>
      </c>
      <c r="AB227" s="161">
        <f t="shared" si="147"/>
        <v>0</v>
      </c>
      <c r="AC227" s="161">
        <f t="shared" si="147"/>
        <v>0</v>
      </c>
      <c r="AD227" s="161">
        <f t="shared" si="147"/>
        <v>0</v>
      </c>
      <c r="AE227" s="161">
        <f t="shared" si="141"/>
        <v>0</v>
      </c>
      <c r="AF227" s="161">
        <f t="shared" si="142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 t="str">
        <f t="shared" si="138"/>
        <v>Piluwa Khola Small(3)</v>
      </c>
      <c r="C228" s="161" t="str">
        <f t="shared" si="148"/>
        <v>Piluwa Khola Small(3)</v>
      </c>
      <c r="D228" s="161" t="str">
        <f t="shared" si="148"/>
        <v>Piluwa Khola Small(3)</v>
      </c>
      <c r="E228" s="161" t="str">
        <f t="shared" si="148"/>
        <v>Piluwa Khola Small(3)</v>
      </c>
      <c r="F228" s="161" t="str">
        <f t="shared" si="148"/>
        <v>Piluwa Khola Small(3)</v>
      </c>
      <c r="G228" s="161" t="str">
        <f t="shared" si="148"/>
        <v>Piluwa Khola Small(3)</v>
      </c>
      <c r="H228" s="161" t="str">
        <f t="shared" si="148"/>
        <v>Piluwa Khola Small(3)</v>
      </c>
      <c r="I228" s="161" t="str">
        <f t="shared" si="148"/>
        <v>Piluwa Khola Small(3)</v>
      </c>
      <c r="J228" s="161" t="str">
        <f t="shared" si="148"/>
        <v>Piluwa Khola Small(3)</v>
      </c>
      <c r="K228" s="161" t="str">
        <f t="shared" si="148"/>
        <v>Piluwa Khola Small(3)</v>
      </c>
      <c r="L228" s="161" t="str">
        <f t="shared" si="148"/>
        <v>Piluwa Khola Small(3)</v>
      </c>
      <c r="M228" s="161" t="str">
        <f t="shared" si="148"/>
        <v>Piluwa Khola Small(3)</v>
      </c>
      <c r="N228" s="161" t="str">
        <f t="shared" si="148"/>
        <v>Piluwa Khola Small(3)</v>
      </c>
      <c r="O228" s="161" t="str">
        <f t="shared" si="148"/>
        <v>Piluwa Khola Small(3)</v>
      </c>
      <c r="P228" s="161">
        <v>0</v>
      </c>
      <c r="Q228" s="161">
        <f t="shared" si="148"/>
        <v>0</v>
      </c>
      <c r="R228" s="161">
        <f t="shared" si="148"/>
        <v>0</v>
      </c>
      <c r="S228" s="161">
        <f t="shared" si="147"/>
        <v>0</v>
      </c>
      <c r="T228" s="161">
        <f t="shared" si="147"/>
        <v>0</v>
      </c>
      <c r="U228" s="161">
        <f t="shared" si="147"/>
        <v>0</v>
      </c>
      <c r="V228" s="161">
        <f t="shared" si="147"/>
        <v>0</v>
      </c>
      <c r="W228" s="161">
        <f t="shared" si="147"/>
        <v>0</v>
      </c>
      <c r="X228" s="161">
        <f t="shared" si="147"/>
        <v>0</v>
      </c>
      <c r="Y228" s="161">
        <f t="shared" si="147"/>
        <v>0</v>
      </c>
      <c r="Z228" s="161">
        <f t="shared" si="147"/>
        <v>0</v>
      </c>
      <c r="AA228" s="161">
        <f t="shared" si="147"/>
        <v>0</v>
      </c>
      <c r="AB228" s="161">
        <f t="shared" si="147"/>
        <v>0</v>
      </c>
      <c r="AC228" s="161">
        <f t="shared" si="147"/>
        <v>0</v>
      </c>
      <c r="AD228" s="161">
        <f t="shared" si="147"/>
        <v>0</v>
      </c>
      <c r="AE228" s="161">
        <f t="shared" si="141"/>
        <v>0</v>
      </c>
      <c r="AF228" s="161">
        <f t="shared" si="142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 t="str">
        <f t="shared" si="138"/>
        <v>Chaku Khola(3)</v>
      </c>
      <c r="C229" s="161" t="str">
        <f t="shared" si="148"/>
        <v>Chaku Khola(3)</v>
      </c>
      <c r="D229" s="161" t="str">
        <f t="shared" si="148"/>
        <v>Chaku Khola(3)</v>
      </c>
      <c r="E229" s="161" t="str">
        <f t="shared" si="148"/>
        <v>Chaku Khola(3)</v>
      </c>
      <c r="F229" s="161" t="str">
        <f t="shared" si="148"/>
        <v>Chaku Khola(3)</v>
      </c>
      <c r="G229" s="161" t="str">
        <f t="shared" si="148"/>
        <v>Chaku Khola(3)</v>
      </c>
      <c r="H229" s="161" t="str">
        <f t="shared" si="148"/>
        <v>Chaku Khola(3)</v>
      </c>
      <c r="I229" s="161" t="str">
        <f t="shared" si="148"/>
        <v>Chaku Khola(3)</v>
      </c>
      <c r="J229" s="161" t="str">
        <f t="shared" si="148"/>
        <v>Chaku Khola(3)</v>
      </c>
      <c r="K229" s="161" t="str">
        <f t="shared" si="148"/>
        <v>Chaku Khola(3)</v>
      </c>
      <c r="L229" s="161" t="str">
        <f t="shared" si="148"/>
        <v>Chaku Khola(3)</v>
      </c>
      <c r="M229" s="161" t="str">
        <f t="shared" si="148"/>
        <v>Chaku Khola(3)</v>
      </c>
      <c r="N229" s="161" t="str">
        <f t="shared" si="148"/>
        <v>Chaku Khola(3)</v>
      </c>
      <c r="O229" s="161" t="str">
        <f t="shared" si="148"/>
        <v>Chaku Khola(3)</v>
      </c>
      <c r="P229" s="161">
        <v>0</v>
      </c>
      <c r="Q229" s="161">
        <f t="shared" si="148"/>
        <v>0</v>
      </c>
      <c r="R229" s="161">
        <f t="shared" si="148"/>
        <v>0</v>
      </c>
      <c r="S229" s="161">
        <f t="shared" si="147"/>
        <v>0</v>
      </c>
      <c r="T229" s="161">
        <f t="shared" si="147"/>
        <v>0</v>
      </c>
      <c r="U229" s="161">
        <f t="shared" si="147"/>
        <v>0</v>
      </c>
      <c r="V229" s="161">
        <f t="shared" si="147"/>
        <v>0</v>
      </c>
      <c r="W229" s="161">
        <f t="shared" si="147"/>
        <v>0</v>
      </c>
      <c r="X229" s="161">
        <f t="shared" si="147"/>
        <v>0</v>
      </c>
      <c r="Y229" s="161">
        <f t="shared" si="147"/>
        <v>0</v>
      </c>
      <c r="Z229" s="161">
        <f t="shared" si="147"/>
        <v>0</v>
      </c>
      <c r="AA229" s="161">
        <f t="shared" si="147"/>
        <v>0</v>
      </c>
      <c r="AB229" s="161">
        <f t="shared" si="147"/>
        <v>0</v>
      </c>
      <c r="AC229" s="161">
        <f t="shared" si="147"/>
        <v>0</v>
      </c>
      <c r="AD229" s="161">
        <f t="shared" si="147"/>
        <v>0</v>
      </c>
      <c r="AE229" s="161">
        <f t="shared" si="141"/>
        <v>0</v>
      </c>
      <c r="AF229" s="161">
        <f t="shared" si="142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 t="str">
        <f t="shared" si="138"/>
        <v>Bhairab Kunda(3)</v>
      </c>
      <c r="C230" s="161" t="str">
        <f t="shared" si="148"/>
        <v>Bhairab Kunda(3)</v>
      </c>
      <c r="D230" s="161" t="str">
        <f t="shared" si="148"/>
        <v>Bhairab Kunda(3)</v>
      </c>
      <c r="E230" s="161" t="str">
        <f t="shared" si="148"/>
        <v>Bhairab Kunda(3)</v>
      </c>
      <c r="F230" s="161" t="str">
        <f t="shared" si="148"/>
        <v>Bhairab Kunda(3)</v>
      </c>
      <c r="G230" s="161" t="str">
        <f t="shared" si="148"/>
        <v>Bhairab Kunda(3)</v>
      </c>
      <c r="H230" s="161" t="str">
        <f t="shared" si="148"/>
        <v>Bhairab Kunda(3)</v>
      </c>
      <c r="I230" s="161" t="str">
        <f t="shared" si="148"/>
        <v>Bhairab Kunda(3)</v>
      </c>
      <c r="J230" s="161" t="str">
        <f t="shared" si="148"/>
        <v>Bhairab Kunda(3)</v>
      </c>
      <c r="K230" s="161" t="str">
        <f t="shared" si="148"/>
        <v>Bhairab Kunda(3)</v>
      </c>
      <c r="L230" s="161" t="str">
        <f t="shared" si="148"/>
        <v>Bhairab Kunda(3)</v>
      </c>
      <c r="M230" s="161" t="str">
        <f t="shared" si="148"/>
        <v>Bhairab Kunda(3)</v>
      </c>
      <c r="N230" s="161" t="str">
        <f t="shared" si="148"/>
        <v>Bhairab Kunda(3)</v>
      </c>
      <c r="O230" s="161" t="str">
        <f t="shared" si="148"/>
        <v>Bhairab Kunda(3)</v>
      </c>
      <c r="P230" s="161">
        <v>0</v>
      </c>
      <c r="Q230" s="161">
        <f t="shared" si="148"/>
        <v>0</v>
      </c>
      <c r="R230" s="161">
        <f t="shared" si="148"/>
        <v>0</v>
      </c>
      <c r="S230" s="161">
        <f t="shared" si="147"/>
        <v>0</v>
      </c>
      <c r="T230" s="161">
        <f t="shared" si="147"/>
        <v>0</v>
      </c>
      <c r="U230" s="161">
        <f t="shared" si="147"/>
        <v>0</v>
      </c>
      <c r="V230" s="161">
        <f t="shared" si="147"/>
        <v>0</v>
      </c>
      <c r="W230" s="161">
        <f t="shared" si="147"/>
        <v>0</v>
      </c>
      <c r="X230" s="161">
        <f t="shared" si="147"/>
        <v>0</v>
      </c>
      <c r="Y230" s="161">
        <f t="shared" si="147"/>
        <v>0</v>
      </c>
      <c r="Z230" s="161">
        <f t="shared" si="147"/>
        <v>0</v>
      </c>
      <c r="AA230" s="161">
        <f t="shared" si="147"/>
        <v>0</v>
      </c>
      <c r="AB230" s="161">
        <f t="shared" si="147"/>
        <v>0</v>
      </c>
      <c r="AC230" s="161">
        <f t="shared" si="147"/>
        <v>0</v>
      </c>
      <c r="AD230" s="161">
        <f t="shared" si="147"/>
        <v>0</v>
      </c>
      <c r="AE230" s="161">
        <f t="shared" si="141"/>
        <v>0</v>
      </c>
      <c r="AF230" s="161">
        <f t="shared" si="142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 t="str">
        <f t="shared" si="138"/>
        <v>Upper Puwa -1(3)</v>
      </c>
      <c r="C231" s="161" t="str">
        <f t="shared" si="148"/>
        <v>Upper Puwa -1(3)</v>
      </c>
      <c r="D231" s="161" t="str">
        <f t="shared" si="148"/>
        <v>Upper Puwa -1(3)</v>
      </c>
      <c r="E231" s="161" t="str">
        <f t="shared" si="148"/>
        <v>Upper Puwa -1(3)</v>
      </c>
      <c r="F231" s="161" t="str">
        <f t="shared" si="148"/>
        <v>Upper Puwa -1(3)</v>
      </c>
      <c r="G231" s="161" t="str">
        <f t="shared" si="148"/>
        <v>Upper Puwa -1(3)</v>
      </c>
      <c r="H231" s="161" t="str">
        <f t="shared" si="148"/>
        <v>Upper Puwa -1(3)</v>
      </c>
      <c r="I231" s="161" t="str">
        <f t="shared" si="148"/>
        <v>Upper Puwa -1(3)</v>
      </c>
      <c r="J231" s="161" t="str">
        <f t="shared" si="148"/>
        <v>Upper Puwa -1(3)</v>
      </c>
      <c r="K231" s="161" t="str">
        <f t="shared" si="148"/>
        <v>Upper Puwa -1(3)</v>
      </c>
      <c r="L231" s="161" t="str">
        <f t="shared" si="148"/>
        <v>Upper Puwa -1(3)</v>
      </c>
      <c r="M231" s="161" t="str">
        <f t="shared" si="148"/>
        <v>Upper Puwa -1(3)</v>
      </c>
      <c r="N231" s="161" t="str">
        <f t="shared" si="148"/>
        <v>Upper Puwa -1(3)</v>
      </c>
      <c r="O231" s="161" t="str">
        <f t="shared" si="148"/>
        <v>Upper Puwa -1(3)</v>
      </c>
      <c r="P231" s="161">
        <v>0</v>
      </c>
      <c r="Q231" s="161">
        <f t="shared" si="148"/>
        <v>0</v>
      </c>
      <c r="R231" s="161">
        <f t="shared" si="148"/>
        <v>0</v>
      </c>
      <c r="S231" s="161">
        <f t="shared" si="147"/>
        <v>0</v>
      </c>
      <c r="T231" s="161">
        <f t="shared" si="147"/>
        <v>0</v>
      </c>
      <c r="U231" s="161">
        <f t="shared" si="147"/>
        <v>0</v>
      </c>
      <c r="V231" s="161">
        <f t="shared" si="147"/>
        <v>0</v>
      </c>
      <c r="W231" s="161">
        <f t="shared" si="147"/>
        <v>0</v>
      </c>
      <c r="X231" s="161">
        <f t="shared" si="147"/>
        <v>0</v>
      </c>
      <c r="Y231" s="161">
        <f t="shared" si="147"/>
        <v>0</v>
      </c>
      <c r="Z231" s="161">
        <f t="shared" si="147"/>
        <v>0</v>
      </c>
      <c r="AA231" s="161">
        <f t="shared" si="147"/>
        <v>0</v>
      </c>
      <c r="AB231" s="161">
        <f t="shared" si="147"/>
        <v>0</v>
      </c>
      <c r="AC231" s="161">
        <f t="shared" si="147"/>
        <v>0</v>
      </c>
      <c r="AD231" s="161">
        <f t="shared" si="147"/>
        <v>0</v>
      </c>
      <c r="AE231" s="161">
        <f t="shared" si="141"/>
        <v>0</v>
      </c>
      <c r="AF231" s="161">
        <f t="shared" si="142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 t="str">
        <f t="shared" si="138"/>
        <v>Midim Karapu(3)</v>
      </c>
      <c r="C232" s="161" t="str">
        <f t="shared" si="148"/>
        <v>Midim Karapu(3)</v>
      </c>
      <c r="D232" s="161" t="str">
        <f t="shared" si="148"/>
        <v>Midim Karapu(3)</v>
      </c>
      <c r="E232" s="161" t="str">
        <f t="shared" si="148"/>
        <v>Midim Karapu(3)</v>
      </c>
      <c r="F232" s="161" t="str">
        <f t="shared" si="148"/>
        <v>Midim Karapu(3)</v>
      </c>
      <c r="G232" s="161" t="str">
        <f t="shared" si="148"/>
        <v>Midim Karapu(3)</v>
      </c>
      <c r="H232" s="161" t="str">
        <f t="shared" si="148"/>
        <v>Midim Karapu(3)</v>
      </c>
      <c r="I232" s="161" t="str">
        <f t="shared" si="148"/>
        <v>Midim Karapu(3)</v>
      </c>
      <c r="J232" s="161" t="str">
        <f t="shared" si="148"/>
        <v>Midim Karapu(3)</v>
      </c>
      <c r="K232" s="161" t="str">
        <f t="shared" si="148"/>
        <v>Midim Karapu(3)</v>
      </c>
      <c r="L232" s="161" t="str">
        <f t="shared" si="148"/>
        <v>Midim Karapu(3)</v>
      </c>
      <c r="M232" s="161" t="str">
        <f t="shared" si="148"/>
        <v>Midim Karapu(3)</v>
      </c>
      <c r="N232" s="161" t="str">
        <f t="shared" si="148"/>
        <v>Midim Karapu(3)</v>
      </c>
      <c r="O232" s="161" t="str">
        <f t="shared" si="148"/>
        <v>Midim Karapu(3)</v>
      </c>
      <c r="P232" s="161">
        <v>0</v>
      </c>
      <c r="Q232" s="161">
        <f t="shared" si="148"/>
        <v>0</v>
      </c>
      <c r="R232" s="161">
        <f t="shared" ref="R232:AD247" si="149">Q232</f>
        <v>0</v>
      </c>
      <c r="S232" s="161">
        <f t="shared" si="149"/>
        <v>0</v>
      </c>
      <c r="T232" s="161">
        <f t="shared" si="149"/>
        <v>0</v>
      </c>
      <c r="U232" s="161">
        <f t="shared" si="149"/>
        <v>0</v>
      </c>
      <c r="V232" s="161">
        <f t="shared" si="149"/>
        <v>0</v>
      </c>
      <c r="W232" s="161">
        <f t="shared" si="149"/>
        <v>0</v>
      </c>
      <c r="X232" s="161">
        <f t="shared" si="149"/>
        <v>0</v>
      </c>
      <c r="Y232" s="161">
        <f t="shared" si="149"/>
        <v>0</v>
      </c>
      <c r="Z232" s="161">
        <f t="shared" si="149"/>
        <v>0</v>
      </c>
      <c r="AA232" s="161">
        <f t="shared" si="149"/>
        <v>0</v>
      </c>
      <c r="AB232" s="161">
        <f t="shared" si="149"/>
        <v>0</v>
      </c>
      <c r="AC232" s="161">
        <f t="shared" si="149"/>
        <v>0</v>
      </c>
      <c r="AD232" s="161">
        <f t="shared" si="149"/>
        <v>0</v>
      </c>
      <c r="AE232" s="161">
        <f t="shared" si="141"/>
        <v>0</v>
      </c>
      <c r="AF232" s="161">
        <f t="shared" si="142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 t="str">
        <f t="shared" ref="B233:B273" si="150">A233</f>
        <v>Upper Rawa(3)</v>
      </c>
      <c r="C233" s="161" t="str">
        <f t="shared" ref="C233:R248" si="151">B233</f>
        <v>Upper Rawa(3)</v>
      </c>
      <c r="D233" s="161" t="str">
        <f t="shared" si="151"/>
        <v>Upper Rawa(3)</v>
      </c>
      <c r="E233" s="161" t="str">
        <f t="shared" si="151"/>
        <v>Upper Rawa(3)</v>
      </c>
      <c r="F233" s="161" t="str">
        <f t="shared" si="151"/>
        <v>Upper Rawa(3)</v>
      </c>
      <c r="G233" s="161" t="str">
        <f t="shared" si="151"/>
        <v>Upper Rawa(3)</v>
      </c>
      <c r="H233" s="161" t="str">
        <f t="shared" si="151"/>
        <v>Upper Rawa(3)</v>
      </c>
      <c r="I233" s="161" t="str">
        <f t="shared" si="151"/>
        <v>Upper Rawa(3)</v>
      </c>
      <c r="J233" s="161" t="str">
        <f t="shared" si="151"/>
        <v>Upper Rawa(3)</v>
      </c>
      <c r="K233" s="161" t="str">
        <f t="shared" si="151"/>
        <v>Upper Rawa(3)</v>
      </c>
      <c r="L233" s="161" t="str">
        <f t="shared" si="151"/>
        <v>Upper Rawa(3)</v>
      </c>
      <c r="M233" s="161" t="str">
        <f t="shared" si="151"/>
        <v>Upper Rawa(3)</v>
      </c>
      <c r="N233" s="161" t="str">
        <f t="shared" si="151"/>
        <v>Upper Rawa(3)</v>
      </c>
      <c r="O233" s="161" t="str">
        <f t="shared" si="151"/>
        <v>Upper Rawa(3)</v>
      </c>
      <c r="P233" s="161">
        <v>0</v>
      </c>
      <c r="Q233" s="161">
        <f t="shared" si="151"/>
        <v>0</v>
      </c>
      <c r="R233" s="161">
        <f t="shared" si="151"/>
        <v>0</v>
      </c>
      <c r="S233" s="161">
        <f t="shared" si="149"/>
        <v>0</v>
      </c>
      <c r="T233" s="161">
        <f t="shared" si="149"/>
        <v>0</v>
      </c>
      <c r="U233" s="161">
        <f t="shared" si="149"/>
        <v>0</v>
      </c>
      <c r="V233" s="161">
        <f t="shared" si="149"/>
        <v>0</v>
      </c>
      <c r="W233" s="161">
        <f t="shared" si="149"/>
        <v>0</v>
      </c>
      <c r="X233" s="161">
        <f t="shared" si="149"/>
        <v>0</v>
      </c>
      <c r="Y233" s="161">
        <f t="shared" si="149"/>
        <v>0</v>
      </c>
      <c r="Z233" s="161">
        <f t="shared" si="149"/>
        <v>0</v>
      </c>
      <c r="AA233" s="161">
        <f t="shared" si="149"/>
        <v>0</v>
      </c>
      <c r="AB233" s="161">
        <f t="shared" si="149"/>
        <v>0</v>
      </c>
      <c r="AC233" s="161">
        <f t="shared" si="149"/>
        <v>0</v>
      </c>
      <c r="AD233" s="161">
        <f t="shared" si="149"/>
        <v>0</v>
      </c>
      <c r="AE233" s="161">
        <f t="shared" ref="AE233:AE273" si="152">AD233</f>
        <v>0</v>
      </c>
      <c r="AF233" s="161">
        <f t="shared" ref="AF233:AF273" si="153">AE233</f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 t="str">
        <f t="shared" si="150"/>
        <v>Everest Sugar and Chemical Industries Ltd.(3)</v>
      </c>
      <c r="C234" s="161" t="str">
        <f t="shared" si="151"/>
        <v>Everest Sugar and Chemical Industries Ltd.(3)</v>
      </c>
      <c r="D234" s="161" t="str">
        <f t="shared" si="151"/>
        <v>Everest Sugar and Chemical Industries Ltd.(3)</v>
      </c>
      <c r="E234" s="161" t="str">
        <f t="shared" si="151"/>
        <v>Everest Sugar and Chemical Industries Ltd.(3)</v>
      </c>
      <c r="F234" s="161" t="str">
        <f t="shared" si="151"/>
        <v>Everest Sugar and Chemical Industries Ltd.(3)</v>
      </c>
      <c r="G234" s="161" t="str">
        <f t="shared" si="151"/>
        <v>Everest Sugar and Chemical Industries Ltd.(3)</v>
      </c>
      <c r="H234" s="161" t="str">
        <f t="shared" si="151"/>
        <v>Everest Sugar and Chemical Industries Ltd.(3)</v>
      </c>
      <c r="I234" s="161" t="str">
        <f t="shared" si="151"/>
        <v>Everest Sugar and Chemical Industries Ltd.(3)</v>
      </c>
      <c r="J234" s="161" t="str">
        <f t="shared" si="151"/>
        <v>Everest Sugar and Chemical Industries Ltd.(3)</v>
      </c>
      <c r="K234" s="161" t="str">
        <f t="shared" si="151"/>
        <v>Everest Sugar and Chemical Industries Ltd.(3)</v>
      </c>
      <c r="L234" s="161" t="str">
        <f t="shared" si="151"/>
        <v>Everest Sugar and Chemical Industries Ltd.(3)</v>
      </c>
      <c r="M234" s="161" t="str">
        <f t="shared" si="151"/>
        <v>Everest Sugar and Chemical Industries Ltd.(3)</v>
      </c>
      <c r="N234" s="161" t="str">
        <f t="shared" si="151"/>
        <v>Everest Sugar and Chemical Industries Ltd.(3)</v>
      </c>
      <c r="O234" s="161" t="str">
        <f t="shared" si="151"/>
        <v>Everest Sugar and Chemical Industries Ltd.(3)</v>
      </c>
      <c r="P234" s="161">
        <v>0</v>
      </c>
      <c r="Q234" s="161">
        <f t="shared" si="151"/>
        <v>0</v>
      </c>
      <c r="R234" s="161">
        <f t="shared" si="151"/>
        <v>0</v>
      </c>
      <c r="S234" s="161">
        <f t="shared" si="149"/>
        <v>0</v>
      </c>
      <c r="T234" s="161">
        <f t="shared" si="149"/>
        <v>0</v>
      </c>
      <c r="U234" s="161">
        <f t="shared" si="149"/>
        <v>0</v>
      </c>
      <c r="V234" s="161">
        <f t="shared" si="149"/>
        <v>0</v>
      </c>
      <c r="W234" s="161">
        <f t="shared" si="149"/>
        <v>0</v>
      </c>
      <c r="X234" s="161">
        <f t="shared" si="149"/>
        <v>0</v>
      </c>
      <c r="Y234" s="161">
        <f t="shared" si="149"/>
        <v>0</v>
      </c>
      <c r="Z234" s="161">
        <f t="shared" si="149"/>
        <v>0</v>
      </c>
      <c r="AA234" s="161">
        <f t="shared" si="149"/>
        <v>0</v>
      </c>
      <c r="AB234" s="161">
        <f t="shared" si="149"/>
        <v>0</v>
      </c>
      <c r="AC234" s="161">
        <f t="shared" si="149"/>
        <v>0</v>
      </c>
      <c r="AD234" s="161">
        <f t="shared" si="149"/>
        <v>0</v>
      </c>
      <c r="AE234" s="161">
        <f t="shared" si="152"/>
        <v>0</v>
      </c>
      <c r="AF234" s="161">
        <f t="shared" si="15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 t="str">
        <f t="shared" si="150"/>
        <v>Indushankar Chini Udhyog Ltd.(3)</v>
      </c>
      <c r="C235" s="161" t="str">
        <f t="shared" si="151"/>
        <v>Indushankar Chini Udhyog Ltd.(3)</v>
      </c>
      <c r="D235" s="161" t="str">
        <f t="shared" si="151"/>
        <v>Indushankar Chini Udhyog Ltd.(3)</v>
      </c>
      <c r="E235" s="161" t="str">
        <f t="shared" si="151"/>
        <v>Indushankar Chini Udhyog Ltd.(3)</v>
      </c>
      <c r="F235" s="161" t="str">
        <f t="shared" si="151"/>
        <v>Indushankar Chini Udhyog Ltd.(3)</v>
      </c>
      <c r="G235" s="161" t="str">
        <f t="shared" si="151"/>
        <v>Indushankar Chini Udhyog Ltd.(3)</v>
      </c>
      <c r="H235" s="161" t="str">
        <f t="shared" si="151"/>
        <v>Indushankar Chini Udhyog Ltd.(3)</v>
      </c>
      <c r="I235" s="161" t="str">
        <f t="shared" si="151"/>
        <v>Indushankar Chini Udhyog Ltd.(3)</v>
      </c>
      <c r="J235" s="161" t="str">
        <f t="shared" si="151"/>
        <v>Indushankar Chini Udhyog Ltd.(3)</v>
      </c>
      <c r="K235" s="161" t="str">
        <f t="shared" si="151"/>
        <v>Indushankar Chini Udhyog Ltd.(3)</v>
      </c>
      <c r="L235" s="161" t="str">
        <f t="shared" si="151"/>
        <v>Indushankar Chini Udhyog Ltd.(3)</v>
      </c>
      <c r="M235" s="161" t="str">
        <f t="shared" si="151"/>
        <v>Indushankar Chini Udhyog Ltd.(3)</v>
      </c>
      <c r="N235" s="161" t="str">
        <f t="shared" si="151"/>
        <v>Indushankar Chini Udhyog Ltd.(3)</v>
      </c>
      <c r="O235" s="161" t="str">
        <f t="shared" si="151"/>
        <v>Indushankar Chini Udhyog Ltd.(3)</v>
      </c>
      <c r="P235" s="161">
        <v>0</v>
      </c>
      <c r="Q235" s="161">
        <f t="shared" si="151"/>
        <v>0</v>
      </c>
      <c r="R235" s="161">
        <f t="shared" si="151"/>
        <v>0</v>
      </c>
      <c r="S235" s="161">
        <f t="shared" si="149"/>
        <v>0</v>
      </c>
      <c r="T235" s="161">
        <f t="shared" si="149"/>
        <v>0</v>
      </c>
      <c r="U235" s="161">
        <f t="shared" si="149"/>
        <v>0</v>
      </c>
      <c r="V235" s="161">
        <f t="shared" si="149"/>
        <v>0</v>
      </c>
      <c r="W235" s="161">
        <f t="shared" si="149"/>
        <v>0</v>
      </c>
      <c r="X235" s="161">
        <f t="shared" si="149"/>
        <v>0</v>
      </c>
      <c r="Y235" s="161">
        <f t="shared" si="149"/>
        <v>0</v>
      </c>
      <c r="Z235" s="161">
        <f t="shared" si="149"/>
        <v>0</v>
      </c>
      <c r="AA235" s="161">
        <f t="shared" si="149"/>
        <v>0</v>
      </c>
      <c r="AB235" s="161">
        <f t="shared" si="149"/>
        <v>0</v>
      </c>
      <c r="AC235" s="161">
        <f t="shared" si="149"/>
        <v>0</v>
      </c>
      <c r="AD235" s="161">
        <f t="shared" si="149"/>
        <v>0</v>
      </c>
      <c r="AE235" s="161">
        <f t="shared" si="152"/>
        <v>0</v>
      </c>
      <c r="AF235" s="161">
        <f t="shared" si="15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 t="str">
        <f t="shared" si="150"/>
        <v>Dhalkebar Solar Project(3)</v>
      </c>
      <c r="C236" s="161" t="str">
        <f t="shared" si="151"/>
        <v>Dhalkebar Solar Project(3)</v>
      </c>
      <c r="D236" s="161" t="str">
        <f t="shared" si="151"/>
        <v>Dhalkebar Solar Project(3)</v>
      </c>
      <c r="E236" s="161" t="str">
        <f t="shared" si="151"/>
        <v>Dhalkebar Solar Project(3)</v>
      </c>
      <c r="F236" s="161" t="str">
        <f t="shared" si="151"/>
        <v>Dhalkebar Solar Project(3)</v>
      </c>
      <c r="G236" s="161" t="str">
        <f t="shared" si="151"/>
        <v>Dhalkebar Solar Project(3)</v>
      </c>
      <c r="H236" s="161" t="str">
        <f t="shared" si="151"/>
        <v>Dhalkebar Solar Project(3)</v>
      </c>
      <c r="I236" s="161" t="str">
        <f t="shared" si="151"/>
        <v>Dhalkebar Solar Project(3)</v>
      </c>
      <c r="J236" s="161" t="str">
        <f t="shared" si="151"/>
        <v>Dhalkebar Solar Project(3)</v>
      </c>
      <c r="K236" s="161" t="str">
        <f t="shared" si="151"/>
        <v>Dhalkebar Solar Project(3)</v>
      </c>
      <c r="L236" s="161" t="str">
        <f t="shared" si="151"/>
        <v>Dhalkebar Solar Project(3)</v>
      </c>
      <c r="M236" s="161" t="str">
        <f t="shared" si="151"/>
        <v>Dhalkebar Solar Project(3)</v>
      </c>
      <c r="N236" s="161" t="str">
        <f t="shared" si="151"/>
        <v>Dhalkebar Solar Project(3)</v>
      </c>
      <c r="O236" s="161" t="str">
        <f t="shared" si="151"/>
        <v>Dhalkebar Solar Project(3)</v>
      </c>
      <c r="P236" s="161">
        <v>0</v>
      </c>
      <c r="Q236" s="161">
        <f t="shared" si="151"/>
        <v>0</v>
      </c>
      <c r="R236" s="161">
        <f t="shared" si="151"/>
        <v>0</v>
      </c>
      <c r="S236" s="161">
        <f t="shared" si="149"/>
        <v>0</v>
      </c>
      <c r="T236" s="161">
        <f t="shared" si="149"/>
        <v>0</v>
      </c>
      <c r="U236" s="161">
        <f t="shared" si="149"/>
        <v>0</v>
      </c>
      <c r="V236" s="161">
        <f t="shared" si="149"/>
        <v>0</v>
      </c>
      <c r="W236" s="161">
        <f t="shared" si="149"/>
        <v>0</v>
      </c>
      <c r="X236" s="161">
        <f t="shared" si="149"/>
        <v>0</v>
      </c>
      <c r="Y236" s="161">
        <f t="shared" si="149"/>
        <v>0</v>
      </c>
      <c r="Z236" s="161">
        <f t="shared" si="149"/>
        <v>0</v>
      </c>
      <c r="AA236" s="161">
        <f t="shared" si="149"/>
        <v>0</v>
      </c>
      <c r="AB236" s="161">
        <f t="shared" si="149"/>
        <v>0</v>
      </c>
      <c r="AC236" s="161">
        <f t="shared" si="149"/>
        <v>0</v>
      </c>
      <c r="AD236" s="161">
        <f t="shared" si="149"/>
        <v>0</v>
      </c>
      <c r="AE236" s="161">
        <f t="shared" si="152"/>
        <v>0</v>
      </c>
      <c r="AF236" s="161">
        <f t="shared" si="15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 t="str">
        <f t="shared" si="150"/>
        <v>Chake Khola(2.83)</v>
      </c>
      <c r="C237" s="161" t="str">
        <f t="shared" si="151"/>
        <v>Chake Khola(2.83)</v>
      </c>
      <c r="D237" s="161" t="str">
        <f t="shared" si="151"/>
        <v>Chake Khola(2.83)</v>
      </c>
      <c r="E237" s="161" t="str">
        <f t="shared" si="151"/>
        <v>Chake Khola(2.83)</v>
      </c>
      <c r="F237" s="161" t="str">
        <f t="shared" si="151"/>
        <v>Chake Khola(2.83)</v>
      </c>
      <c r="G237" s="161" t="str">
        <f t="shared" si="151"/>
        <v>Chake Khola(2.83)</v>
      </c>
      <c r="H237" s="161" t="str">
        <f t="shared" si="151"/>
        <v>Chake Khola(2.83)</v>
      </c>
      <c r="I237" s="161" t="str">
        <f t="shared" si="151"/>
        <v>Chake Khola(2.83)</v>
      </c>
      <c r="J237" s="161" t="str">
        <f t="shared" si="151"/>
        <v>Chake Khola(2.83)</v>
      </c>
      <c r="K237" s="161" t="str">
        <f t="shared" si="151"/>
        <v>Chake Khola(2.83)</v>
      </c>
      <c r="L237" s="161" t="str">
        <f t="shared" si="151"/>
        <v>Chake Khola(2.83)</v>
      </c>
      <c r="M237" s="161" t="str">
        <f t="shared" si="151"/>
        <v>Chake Khola(2.83)</v>
      </c>
      <c r="N237" s="161" t="str">
        <f t="shared" si="151"/>
        <v>Chake Khola(2.83)</v>
      </c>
      <c r="O237" s="161" t="str">
        <f t="shared" si="151"/>
        <v>Chake Khola(2.83)</v>
      </c>
      <c r="P237" s="161">
        <v>0</v>
      </c>
      <c r="Q237" s="161">
        <f t="shared" si="151"/>
        <v>0</v>
      </c>
      <c r="R237" s="161">
        <f t="shared" si="151"/>
        <v>0</v>
      </c>
      <c r="S237" s="161">
        <f t="shared" si="149"/>
        <v>0</v>
      </c>
      <c r="T237" s="161">
        <f t="shared" si="149"/>
        <v>0</v>
      </c>
      <c r="U237" s="161">
        <f t="shared" si="149"/>
        <v>0</v>
      </c>
      <c r="V237" s="161">
        <f t="shared" si="149"/>
        <v>0</v>
      </c>
      <c r="W237" s="161">
        <f t="shared" si="149"/>
        <v>0</v>
      </c>
      <c r="X237" s="161">
        <f t="shared" si="149"/>
        <v>0</v>
      </c>
      <c r="Y237" s="161">
        <f t="shared" si="149"/>
        <v>0</v>
      </c>
      <c r="Z237" s="161">
        <f t="shared" si="149"/>
        <v>0</v>
      </c>
      <c r="AA237" s="161">
        <f t="shared" si="149"/>
        <v>0</v>
      </c>
      <c r="AB237" s="161">
        <f t="shared" si="149"/>
        <v>0</v>
      </c>
      <c r="AC237" s="161">
        <f t="shared" si="149"/>
        <v>0</v>
      </c>
      <c r="AD237" s="161">
        <f t="shared" si="149"/>
        <v>0</v>
      </c>
      <c r="AE237" s="161">
        <f t="shared" si="152"/>
        <v>0</v>
      </c>
      <c r="AF237" s="161">
        <f t="shared" si="15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 t="str">
        <f t="shared" si="150"/>
        <v>Sunkoshi Small(2.5)</v>
      </c>
      <c r="C238" s="161" t="str">
        <f t="shared" si="151"/>
        <v>Sunkoshi Small(2.5)</v>
      </c>
      <c r="D238" s="161" t="str">
        <f t="shared" si="151"/>
        <v>Sunkoshi Small(2.5)</v>
      </c>
      <c r="E238" s="161" t="str">
        <f t="shared" si="151"/>
        <v>Sunkoshi Small(2.5)</v>
      </c>
      <c r="F238" s="161" t="str">
        <f t="shared" si="151"/>
        <v>Sunkoshi Small(2.5)</v>
      </c>
      <c r="G238" s="161" t="str">
        <f t="shared" si="151"/>
        <v>Sunkoshi Small(2.5)</v>
      </c>
      <c r="H238" s="161" t="str">
        <f t="shared" si="151"/>
        <v>Sunkoshi Small(2.5)</v>
      </c>
      <c r="I238" s="161" t="str">
        <f t="shared" si="151"/>
        <v>Sunkoshi Small(2.5)</v>
      </c>
      <c r="J238" s="161" t="str">
        <f t="shared" si="151"/>
        <v>Sunkoshi Small(2.5)</v>
      </c>
      <c r="K238" s="161" t="str">
        <f t="shared" si="151"/>
        <v>Sunkoshi Small(2.5)</v>
      </c>
      <c r="L238" s="161" t="str">
        <f t="shared" si="151"/>
        <v>Sunkoshi Small(2.5)</v>
      </c>
      <c r="M238" s="161" t="str">
        <f t="shared" si="151"/>
        <v>Sunkoshi Small(2.5)</v>
      </c>
      <c r="N238" s="161" t="str">
        <f t="shared" si="151"/>
        <v>Sunkoshi Small(2.5)</v>
      </c>
      <c r="O238" s="161" t="str">
        <f t="shared" si="151"/>
        <v>Sunkoshi Small(2.5)</v>
      </c>
      <c r="P238" s="161">
        <v>0</v>
      </c>
      <c r="Q238" s="161">
        <f t="shared" si="151"/>
        <v>0</v>
      </c>
      <c r="R238" s="161">
        <f t="shared" si="151"/>
        <v>0</v>
      </c>
      <c r="S238" s="161">
        <f t="shared" si="149"/>
        <v>0</v>
      </c>
      <c r="T238" s="161">
        <f t="shared" si="149"/>
        <v>0</v>
      </c>
      <c r="U238" s="161">
        <f t="shared" si="149"/>
        <v>0</v>
      </c>
      <c r="V238" s="161">
        <f t="shared" si="149"/>
        <v>0</v>
      </c>
      <c r="W238" s="161">
        <f t="shared" si="149"/>
        <v>0</v>
      </c>
      <c r="X238" s="161">
        <f t="shared" si="149"/>
        <v>0</v>
      </c>
      <c r="Y238" s="161">
        <f t="shared" si="149"/>
        <v>0</v>
      </c>
      <c r="Z238" s="161">
        <f t="shared" si="149"/>
        <v>0</v>
      </c>
      <c r="AA238" s="161">
        <f t="shared" si="149"/>
        <v>0</v>
      </c>
      <c r="AB238" s="161">
        <f t="shared" si="149"/>
        <v>0</v>
      </c>
      <c r="AC238" s="161">
        <f t="shared" si="149"/>
        <v>0</v>
      </c>
      <c r="AD238" s="161">
        <f t="shared" si="149"/>
        <v>0</v>
      </c>
      <c r="AE238" s="161">
        <f t="shared" si="152"/>
        <v>0</v>
      </c>
      <c r="AF238" s="161">
        <f t="shared" si="15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 t="str">
        <f t="shared" si="150"/>
        <v>Daram Khola A(2.5)</v>
      </c>
      <c r="C239" s="161" t="str">
        <f t="shared" si="151"/>
        <v>Daram Khola A(2.5)</v>
      </c>
      <c r="D239" s="161" t="str">
        <f t="shared" si="151"/>
        <v>Daram Khola A(2.5)</v>
      </c>
      <c r="E239" s="161" t="str">
        <f t="shared" si="151"/>
        <v>Daram Khola A(2.5)</v>
      </c>
      <c r="F239" s="161" t="str">
        <f t="shared" si="151"/>
        <v>Daram Khola A(2.5)</v>
      </c>
      <c r="G239" s="161" t="str">
        <f t="shared" si="151"/>
        <v>Daram Khola A(2.5)</v>
      </c>
      <c r="H239" s="161" t="str">
        <f t="shared" si="151"/>
        <v>Daram Khola A(2.5)</v>
      </c>
      <c r="I239" s="161" t="str">
        <f t="shared" si="151"/>
        <v>Daram Khola A(2.5)</v>
      </c>
      <c r="J239" s="161" t="str">
        <f t="shared" si="151"/>
        <v>Daram Khola A(2.5)</v>
      </c>
      <c r="K239" s="161" t="str">
        <f t="shared" si="151"/>
        <v>Daram Khola A(2.5)</v>
      </c>
      <c r="L239" s="161" t="str">
        <f t="shared" si="151"/>
        <v>Daram Khola A(2.5)</v>
      </c>
      <c r="M239" s="161" t="str">
        <f t="shared" si="151"/>
        <v>Daram Khola A(2.5)</v>
      </c>
      <c r="N239" s="161" t="str">
        <f t="shared" si="151"/>
        <v>Daram Khola A(2.5)</v>
      </c>
      <c r="O239" s="161" t="str">
        <f t="shared" si="151"/>
        <v>Daram Khola A(2.5)</v>
      </c>
      <c r="P239" s="161">
        <v>0</v>
      </c>
      <c r="Q239" s="161">
        <f t="shared" si="151"/>
        <v>0</v>
      </c>
      <c r="R239" s="161">
        <f t="shared" si="151"/>
        <v>0</v>
      </c>
      <c r="S239" s="161">
        <f t="shared" si="149"/>
        <v>0</v>
      </c>
      <c r="T239" s="161">
        <f t="shared" si="149"/>
        <v>0</v>
      </c>
      <c r="U239" s="161">
        <f t="shared" si="149"/>
        <v>0</v>
      </c>
      <c r="V239" s="161">
        <f t="shared" si="149"/>
        <v>0</v>
      </c>
      <c r="W239" s="161">
        <f t="shared" si="149"/>
        <v>0</v>
      </c>
      <c r="X239" s="161">
        <f t="shared" si="149"/>
        <v>0</v>
      </c>
      <c r="Y239" s="161">
        <f t="shared" si="149"/>
        <v>0</v>
      </c>
      <c r="Z239" s="161">
        <f t="shared" si="149"/>
        <v>0</v>
      </c>
      <c r="AA239" s="161">
        <f t="shared" si="149"/>
        <v>0</v>
      </c>
      <c r="AB239" s="161">
        <f t="shared" si="149"/>
        <v>0</v>
      </c>
      <c r="AC239" s="161">
        <f t="shared" si="149"/>
        <v>0</v>
      </c>
      <c r="AD239" s="161">
        <f t="shared" si="149"/>
        <v>0</v>
      </c>
      <c r="AE239" s="161">
        <f t="shared" si="152"/>
        <v>0</v>
      </c>
      <c r="AF239" s="161">
        <f t="shared" si="15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 t="str">
        <f t="shared" si="150"/>
        <v>Ridi Khola(2.4)</v>
      </c>
      <c r="C240" s="161" t="str">
        <f t="shared" si="151"/>
        <v>Ridi Khola(2.4)</v>
      </c>
      <c r="D240" s="161" t="str">
        <f t="shared" si="151"/>
        <v>Ridi Khola(2.4)</v>
      </c>
      <c r="E240" s="161" t="str">
        <f t="shared" si="151"/>
        <v>Ridi Khola(2.4)</v>
      </c>
      <c r="F240" s="161" t="str">
        <f t="shared" si="151"/>
        <v>Ridi Khola(2.4)</v>
      </c>
      <c r="G240" s="161" t="str">
        <f t="shared" si="151"/>
        <v>Ridi Khola(2.4)</v>
      </c>
      <c r="H240" s="161" t="str">
        <f t="shared" si="151"/>
        <v>Ridi Khola(2.4)</v>
      </c>
      <c r="I240" s="161" t="str">
        <f t="shared" si="151"/>
        <v>Ridi Khola(2.4)</v>
      </c>
      <c r="J240" s="161" t="str">
        <f t="shared" si="151"/>
        <v>Ridi Khola(2.4)</v>
      </c>
      <c r="K240" s="161" t="str">
        <f t="shared" si="151"/>
        <v>Ridi Khola(2.4)</v>
      </c>
      <c r="L240" s="161" t="str">
        <f t="shared" si="151"/>
        <v>Ridi Khola(2.4)</v>
      </c>
      <c r="M240" s="161" t="str">
        <f t="shared" si="151"/>
        <v>Ridi Khola(2.4)</v>
      </c>
      <c r="N240" s="161" t="str">
        <f t="shared" si="151"/>
        <v>Ridi Khola(2.4)</v>
      </c>
      <c r="O240" s="161" t="str">
        <f t="shared" si="151"/>
        <v>Ridi Khola(2.4)</v>
      </c>
      <c r="P240" s="161">
        <v>0</v>
      </c>
      <c r="Q240" s="161">
        <f t="shared" si="151"/>
        <v>0</v>
      </c>
      <c r="R240" s="161">
        <f t="shared" si="151"/>
        <v>0</v>
      </c>
      <c r="S240" s="161">
        <f t="shared" si="149"/>
        <v>0</v>
      </c>
      <c r="T240" s="161">
        <f t="shared" si="149"/>
        <v>0</v>
      </c>
      <c r="U240" s="161">
        <f t="shared" si="149"/>
        <v>0</v>
      </c>
      <c r="V240" s="161">
        <f t="shared" si="149"/>
        <v>0</v>
      </c>
      <c r="W240" s="161">
        <f t="shared" si="149"/>
        <v>0</v>
      </c>
      <c r="X240" s="161">
        <f t="shared" si="149"/>
        <v>0</v>
      </c>
      <c r="Y240" s="161">
        <f t="shared" si="149"/>
        <v>0</v>
      </c>
      <c r="Z240" s="161">
        <f t="shared" si="149"/>
        <v>0</v>
      </c>
      <c r="AA240" s="161">
        <f t="shared" si="149"/>
        <v>0</v>
      </c>
      <c r="AB240" s="161">
        <f t="shared" si="149"/>
        <v>0</v>
      </c>
      <c r="AC240" s="161">
        <f t="shared" si="149"/>
        <v>0</v>
      </c>
      <c r="AD240" s="161">
        <f t="shared" si="149"/>
        <v>0</v>
      </c>
      <c r="AE240" s="161">
        <f t="shared" si="152"/>
        <v>0</v>
      </c>
      <c r="AF240" s="161">
        <f t="shared" si="15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 t="str">
        <f t="shared" si="150"/>
        <v>Upper Syange Khola(2.4)</v>
      </c>
      <c r="C241" s="161" t="str">
        <f t="shared" si="151"/>
        <v>Upper Syange Khola(2.4)</v>
      </c>
      <c r="D241" s="161" t="str">
        <f t="shared" si="151"/>
        <v>Upper Syange Khola(2.4)</v>
      </c>
      <c r="E241" s="161" t="str">
        <f t="shared" si="151"/>
        <v>Upper Syange Khola(2.4)</v>
      </c>
      <c r="F241" s="161" t="str">
        <f t="shared" si="151"/>
        <v>Upper Syange Khola(2.4)</v>
      </c>
      <c r="G241" s="161" t="str">
        <f t="shared" si="151"/>
        <v>Upper Syange Khola(2.4)</v>
      </c>
      <c r="H241" s="161" t="str">
        <f t="shared" si="151"/>
        <v>Upper Syange Khola(2.4)</v>
      </c>
      <c r="I241" s="161" t="str">
        <f t="shared" si="151"/>
        <v>Upper Syange Khola(2.4)</v>
      </c>
      <c r="J241" s="161" t="str">
        <f t="shared" si="151"/>
        <v>Upper Syange Khola(2.4)</v>
      </c>
      <c r="K241" s="161" t="str">
        <f t="shared" si="151"/>
        <v>Upper Syange Khola(2.4)</v>
      </c>
      <c r="L241" s="161" t="str">
        <f t="shared" si="151"/>
        <v>Upper Syange Khola(2.4)</v>
      </c>
      <c r="M241" s="161" t="str">
        <f t="shared" si="151"/>
        <v>Upper Syange Khola(2.4)</v>
      </c>
      <c r="N241" s="161" t="str">
        <f t="shared" si="151"/>
        <v>Upper Syange Khola(2.4)</v>
      </c>
      <c r="O241" s="161" t="str">
        <f t="shared" si="151"/>
        <v>Upper Syange Khola(2.4)</v>
      </c>
      <c r="P241" s="161">
        <v>0</v>
      </c>
      <c r="Q241" s="161">
        <f t="shared" si="151"/>
        <v>0</v>
      </c>
      <c r="R241" s="161">
        <f t="shared" si="151"/>
        <v>0</v>
      </c>
      <c r="S241" s="161">
        <f t="shared" si="149"/>
        <v>0</v>
      </c>
      <c r="T241" s="161">
        <f t="shared" si="149"/>
        <v>0</v>
      </c>
      <c r="U241" s="161">
        <f t="shared" si="149"/>
        <v>0</v>
      </c>
      <c r="V241" s="161">
        <f t="shared" si="149"/>
        <v>0</v>
      </c>
      <c r="W241" s="161">
        <f t="shared" si="149"/>
        <v>0</v>
      </c>
      <c r="X241" s="161">
        <f t="shared" si="149"/>
        <v>0</v>
      </c>
      <c r="Y241" s="161">
        <f t="shared" si="149"/>
        <v>0</v>
      </c>
      <c r="Z241" s="161">
        <f t="shared" si="149"/>
        <v>0</v>
      </c>
      <c r="AA241" s="161">
        <f t="shared" si="149"/>
        <v>0</v>
      </c>
      <c r="AB241" s="161">
        <f t="shared" si="149"/>
        <v>0</v>
      </c>
      <c r="AC241" s="161">
        <f t="shared" si="149"/>
        <v>0</v>
      </c>
      <c r="AD241" s="161">
        <f t="shared" si="149"/>
        <v>0</v>
      </c>
      <c r="AE241" s="161">
        <f t="shared" si="152"/>
        <v>0</v>
      </c>
      <c r="AF241" s="161">
        <f t="shared" si="15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 t="str">
        <f t="shared" si="150"/>
        <v>Jiri Khola Small(2.2)</v>
      </c>
      <c r="C242" s="161" t="str">
        <f t="shared" si="151"/>
        <v>Jiri Khola Small(2.2)</v>
      </c>
      <c r="D242" s="161" t="str">
        <f t="shared" si="151"/>
        <v>Jiri Khola Small(2.2)</v>
      </c>
      <c r="E242" s="161" t="str">
        <f t="shared" si="151"/>
        <v>Jiri Khola Small(2.2)</v>
      </c>
      <c r="F242" s="161" t="str">
        <f t="shared" si="151"/>
        <v>Jiri Khola Small(2.2)</v>
      </c>
      <c r="G242" s="161" t="str">
        <f t="shared" si="151"/>
        <v>Jiri Khola Small(2.2)</v>
      </c>
      <c r="H242" s="161" t="str">
        <f t="shared" si="151"/>
        <v>Jiri Khola Small(2.2)</v>
      </c>
      <c r="I242" s="161" t="str">
        <f t="shared" si="151"/>
        <v>Jiri Khola Small(2.2)</v>
      </c>
      <c r="J242" s="161" t="str">
        <f t="shared" si="151"/>
        <v>Jiri Khola Small(2.2)</v>
      </c>
      <c r="K242" s="161" t="str">
        <f t="shared" si="151"/>
        <v>Jiri Khola Small(2.2)</v>
      </c>
      <c r="L242" s="161" t="str">
        <f t="shared" si="151"/>
        <v>Jiri Khola Small(2.2)</v>
      </c>
      <c r="M242" s="161" t="str">
        <f t="shared" si="151"/>
        <v>Jiri Khola Small(2.2)</v>
      </c>
      <c r="N242" s="161" t="str">
        <f t="shared" si="151"/>
        <v>Jiri Khola Small(2.2)</v>
      </c>
      <c r="O242" s="161" t="str">
        <f t="shared" si="151"/>
        <v>Jiri Khola Small(2.2)</v>
      </c>
      <c r="P242" s="161">
        <v>0</v>
      </c>
      <c r="Q242" s="161">
        <f t="shared" si="151"/>
        <v>0</v>
      </c>
      <c r="R242" s="161">
        <f t="shared" si="151"/>
        <v>0</v>
      </c>
      <c r="S242" s="161">
        <f t="shared" si="149"/>
        <v>0</v>
      </c>
      <c r="T242" s="161">
        <f t="shared" si="149"/>
        <v>0</v>
      </c>
      <c r="U242" s="161">
        <f t="shared" si="149"/>
        <v>0</v>
      </c>
      <c r="V242" s="161">
        <f t="shared" si="149"/>
        <v>0</v>
      </c>
      <c r="W242" s="161">
        <f t="shared" si="149"/>
        <v>0</v>
      </c>
      <c r="X242" s="161">
        <f t="shared" si="149"/>
        <v>0</v>
      </c>
      <c r="Y242" s="161">
        <f t="shared" si="149"/>
        <v>0</v>
      </c>
      <c r="Z242" s="161">
        <f t="shared" si="149"/>
        <v>0</v>
      </c>
      <c r="AA242" s="161">
        <f t="shared" si="149"/>
        <v>0</v>
      </c>
      <c r="AB242" s="161">
        <f t="shared" si="149"/>
        <v>0</v>
      </c>
      <c r="AC242" s="161">
        <f t="shared" si="149"/>
        <v>0</v>
      </c>
      <c r="AD242" s="161">
        <f t="shared" si="149"/>
        <v>0</v>
      </c>
      <c r="AE242" s="161">
        <f t="shared" si="152"/>
        <v>0</v>
      </c>
      <c r="AF242" s="161">
        <f t="shared" si="15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 t="str">
        <f t="shared" si="150"/>
        <v>Chhandi(2)</v>
      </c>
      <c r="C243" s="161" t="str">
        <f t="shared" si="151"/>
        <v>Chhandi(2)</v>
      </c>
      <c r="D243" s="161" t="str">
        <f t="shared" si="151"/>
        <v>Chhandi(2)</v>
      </c>
      <c r="E243" s="161" t="str">
        <f t="shared" si="151"/>
        <v>Chhandi(2)</v>
      </c>
      <c r="F243" s="161" t="str">
        <f t="shared" si="151"/>
        <v>Chhandi(2)</v>
      </c>
      <c r="G243" s="161" t="str">
        <f t="shared" si="151"/>
        <v>Chhandi(2)</v>
      </c>
      <c r="H243" s="161" t="str">
        <f t="shared" si="151"/>
        <v>Chhandi(2)</v>
      </c>
      <c r="I243" s="161" t="str">
        <f t="shared" si="151"/>
        <v>Chhandi(2)</v>
      </c>
      <c r="J243" s="161" t="str">
        <f t="shared" si="151"/>
        <v>Chhandi(2)</v>
      </c>
      <c r="K243" s="161" t="str">
        <f t="shared" si="151"/>
        <v>Chhandi(2)</v>
      </c>
      <c r="L243" s="161" t="str">
        <f t="shared" si="151"/>
        <v>Chhandi(2)</v>
      </c>
      <c r="M243" s="161" t="str">
        <f t="shared" si="151"/>
        <v>Chhandi(2)</v>
      </c>
      <c r="N243" s="161" t="str">
        <f t="shared" si="151"/>
        <v>Chhandi(2)</v>
      </c>
      <c r="O243" s="161" t="str">
        <f t="shared" si="151"/>
        <v>Chhandi(2)</v>
      </c>
      <c r="P243" s="161">
        <v>0</v>
      </c>
      <c r="Q243" s="161">
        <f t="shared" si="151"/>
        <v>0</v>
      </c>
      <c r="R243" s="161">
        <f t="shared" si="151"/>
        <v>0</v>
      </c>
      <c r="S243" s="161">
        <f t="shared" si="149"/>
        <v>0</v>
      </c>
      <c r="T243" s="161">
        <f t="shared" si="149"/>
        <v>0</v>
      </c>
      <c r="U243" s="161">
        <f t="shared" si="149"/>
        <v>0</v>
      </c>
      <c r="V243" s="161">
        <f t="shared" si="149"/>
        <v>0</v>
      </c>
      <c r="W243" s="161">
        <f t="shared" si="149"/>
        <v>0</v>
      </c>
      <c r="X243" s="161">
        <f t="shared" si="149"/>
        <v>0</v>
      </c>
      <c r="Y243" s="161">
        <f t="shared" si="149"/>
        <v>0</v>
      </c>
      <c r="Z243" s="161">
        <f t="shared" si="149"/>
        <v>0</v>
      </c>
      <c r="AA243" s="161">
        <f t="shared" si="149"/>
        <v>0</v>
      </c>
      <c r="AB243" s="161">
        <f t="shared" si="149"/>
        <v>0</v>
      </c>
      <c r="AC243" s="161">
        <f t="shared" si="149"/>
        <v>0</v>
      </c>
      <c r="AD243" s="161">
        <f t="shared" si="149"/>
        <v>0</v>
      </c>
      <c r="AE243" s="161">
        <f t="shared" si="152"/>
        <v>0</v>
      </c>
      <c r="AF243" s="161">
        <f t="shared" si="15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 t="str">
        <f t="shared" si="150"/>
        <v>Jhyadi Khola(2)</v>
      </c>
      <c r="C244" s="161" t="str">
        <f t="shared" si="151"/>
        <v>Jhyadi Khola(2)</v>
      </c>
      <c r="D244" s="161" t="str">
        <f t="shared" si="151"/>
        <v>Jhyadi Khola(2)</v>
      </c>
      <c r="E244" s="161" t="str">
        <f t="shared" si="151"/>
        <v>Jhyadi Khola(2)</v>
      </c>
      <c r="F244" s="161" t="str">
        <f t="shared" si="151"/>
        <v>Jhyadi Khola(2)</v>
      </c>
      <c r="G244" s="161" t="str">
        <f t="shared" si="151"/>
        <v>Jhyadi Khola(2)</v>
      </c>
      <c r="H244" s="161" t="str">
        <f t="shared" si="151"/>
        <v>Jhyadi Khola(2)</v>
      </c>
      <c r="I244" s="161" t="str">
        <f t="shared" si="151"/>
        <v>Jhyadi Khola(2)</v>
      </c>
      <c r="J244" s="161" t="str">
        <f t="shared" si="151"/>
        <v>Jhyadi Khola(2)</v>
      </c>
      <c r="K244" s="161" t="str">
        <f t="shared" si="151"/>
        <v>Jhyadi Khola(2)</v>
      </c>
      <c r="L244" s="161" t="str">
        <f t="shared" si="151"/>
        <v>Jhyadi Khola(2)</v>
      </c>
      <c r="M244" s="161" t="str">
        <f t="shared" si="151"/>
        <v>Jhyadi Khola(2)</v>
      </c>
      <c r="N244" s="161" t="str">
        <f t="shared" si="151"/>
        <v>Jhyadi Khola(2)</v>
      </c>
      <c r="O244" s="161" t="str">
        <f t="shared" si="151"/>
        <v>Jhyadi Khola(2)</v>
      </c>
      <c r="P244" s="161">
        <v>0</v>
      </c>
      <c r="Q244" s="161">
        <f t="shared" si="151"/>
        <v>0</v>
      </c>
      <c r="R244" s="161">
        <f t="shared" si="151"/>
        <v>0</v>
      </c>
      <c r="S244" s="161">
        <f t="shared" si="149"/>
        <v>0</v>
      </c>
      <c r="T244" s="161">
        <f t="shared" si="149"/>
        <v>0</v>
      </c>
      <c r="U244" s="161">
        <f t="shared" si="149"/>
        <v>0</v>
      </c>
      <c r="V244" s="161">
        <f t="shared" si="149"/>
        <v>0</v>
      </c>
      <c r="W244" s="161">
        <f t="shared" si="149"/>
        <v>0</v>
      </c>
      <c r="X244" s="161">
        <f t="shared" si="149"/>
        <v>0</v>
      </c>
      <c r="Y244" s="161">
        <f t="shared" si="149"/>
        <v>0</v>
      </c>
      <c r="Z244" s="161">
        <f t="shared" si="149"/>
        <v>0</v>
      </c>
      <c r="AA244" s="161">
        <f t="shared" si="149"/>
        <v>0</v>
      </c>
      <c r="AB244" s="161">
        <f t="shared" si="149"/>
        <v>0</v>
      </c>
      <c r="AC244" s="161">
        <f t="shared" si="149"/>
        <v>0</v>
      </c>
      <c r="AD244" s="161">
        <f t="shared" si="149"/>
        <v>0</v>
      </c>
      <c r="AE244" s="161">
        <f t="shared" si="152"/>
        <v>0</v>
      </c>
      <c r="AF244" s="161">
        <f t="shared" si="15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 t="str">
        <f t="shared" si="150"/>
        <v>Khani Khola(2)</v>
      </c>
      <c r="C245" s="161" t="str">
        <f t="shared" si="151"/>
        <v>Khani Khola(2)</v>
      </c>
      <c r="D245" s="161" t="str">
        <f t="shared" si="151"/>
        <v>Khani Khola(2)</v>
      </c>
      <c r="E245" s="161" t="str">
        <f t="shared" si="151"/>
        <v>Khani Khola(2)</v>
      </c>
      <c r="F245" s="161" t="str">
        <f t="shared" si="151"/>
        <v>Khani Khola(2)</v>
      </c>
      <c r="G245" s="161" t="str">
        <f t="shared" si="151"/>
        <v>Khani Khola(2)</v>
      </c>
      <c r="H245" s="161" t="str">
        <f t="shared" si="151"/>
        <v>Khani Khola(2)</v>
      </c>
      <c r="I245" s="161" t="str">
        <f t="shared" si="151"/>
        <v>Khani Khola(2)</v>
      </c>
      <c r="J245" s="161" t="str">
        <f t="shared" si="151"/>
        <v>Khani Khola(2)</v>
      </c>
      <c r="K245" s="161" t="str">
        <f t="shared" si="151"/>
        <v>Khani Khola(2)</v>
      </c>
      <c r="L245" s="161" t="str">
        <f t="shared" si="151"/>
        <v>Khani Khola(2)</v>
      </c>
      <c r="M245" s="161" t="str">
        <f t="shared" si="151"/>
        <v>Khani Khola(2)</v>
      </c>
      <c r="N245" s="161" t="str">
        <f t="shared" si="151"/>
        <v>Khani Khola(2)</v>
      </c>
      <c r="O245" s="161" t="str">
        <f t="shared" si="151"/>
        <v>Khani Khola(2)</v>
      </c>
      <c r="P245" s="161">
        <v>0</v>
      </c>
      <c r="Q245" s="161">
        <f t="shared" si="151"/>
        <v>0</v>
      </c>
      <c r="R245" s="161">
        <f t="shared" si="151"/>
        <v>0</v>
      </c>
      <c r="S245" s="161">
        <f t="shared" si="149"/>
        <v>0</v>
      </c>
      <c r="T245" s="161">
        <f t="shared" si="149"/>
        <v>0</v>
      </c>
      <c r="U245" s="161">
        <f t="shared" si="149"/>
        <v>0</v>
      </c>
      <c r="V245" s="161">
        <f t="shared" si="149"/>
        <v>0</v>
      </c>
      <c r="W245" s="161">
        <f t="shared" si="149"/>
        <v>0</v>
      </c>
      <c r="X245" s="161">
        <f t="shared" si="149"/>
        <v>0</v>
      </c>
      <c r="Y245" s="161">
        <f t="shared" si="149"/>
        <v>0</v>
      </c>
      <c r="Z245" s="161">
        <f t="shared" si="149"/>
        <v>0</v>
      </c>
      <c r="AA245" s="161">
        <f t="shared" si="149"/>
        <v>0</v>
      </c>
      <c r="AB245" s="161">
        <f t="shared" si="149"/>
        <v>0</v>
      </c>
      <c r="AC245" s="161">
        <f t="shared" si="149"/>
        <v>0</v>
      </c>
      <c r="AD245" s="161">
        <f t="shared" si="149"/>
        <v>0</v>
      </c>
      <c r="AE245" s="161">
        <f t="shared" si="152"/>
        <v>0</v>
      </c>
      <c r="AF245" s="161">
        <f t="shared" si="15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 t="str">
        <f t="shared" si="150"/>
        <v>Middle Chaku(1.8)</v>
      </c>
      <c r="C246" s="161" t="str">
        <f t="shared" si="151"/>
        <v>Middle Chaku(1.8)</v>
      </c>
      <c r="D246" s="161" t="str">
        <f t="shared" si="151"/>
        <v>Middle Chaku(1.8)</v>
      </c>
      <c r="E246" s="161" t="str">
        <f t="shared" si="151"/>
        <v>Middle Chaku(1.8)</v>
      </c>
      <c r="F246" s="161" t="str">
        <f t="shared" si="151"/>
        <v>Middle Chaku(1.8)</v>
      </c>
      <c r="G246" s="161" t="str">
        <f t="shared" si="151"/>
        <v>Middle Chaku(1.8)</v>
      </c>
      <c r="H246" s="161" t="str">
        <f t="shared" si="151"/>
        <v>Middle Chaku(1.8)</v>
      </c>
      <c r="I246" s="161" t="str">
        <f t="shared" si="151"/>
        <v>Middle Chaku(1.8)</v>
      </c>
      <c r="J246" s="161" t="str">
        <f t="shared" si="151"/>
        <v>Middle Chaku(1.8)</v>
      </c>
      <c r="K246" s="161" t="str">
        <f t="shared" si="151"/>
        <v>Middle Chaku(1.8)</v>
      </c>
      <c r="L246" s="161" t="str">
        <f t="shared" si="151"/>
        <v>Middle Chaku(1.8)</v>
      </c>
      <c r="M246" s="161" t="str">
        <f t="shared" si="151"/>
        <v>Middle Chaku(1.8)</v>
      </c>
      <c r="N246" s="161" t="str">
        <f t="shared" si="151"/>
        <v>Middle Chaku(1.8)</v>
      </c>
      <c r="O246" s="161" t="str">
        <f t="shared" si="151"/>
        <v>Middle Chaku(1.8)</v>
      </c>
      <c r="P246" s="161">
        <v>0</v>
      </c>
      <c r="Q246" s="161">
        <f t="shared" si="151"/>
        <v>0</v>
      </c>
      <c r="R246" s="161">
        <f t="shared" si="151"/>
        <v>0</v>
      </c>
      <c r="S246" s="161">
        <f t="shared" si="149"/>
        <v>0</v>
      </c>
      <c r="T246" s="161">
        <f t="shared" si="149"/>
        <v>0</v>
      </c>
      <c r="U246" s="161">
        <f t="shared" si="149"/>
        <v>0</v>
      </c>
      <c r="V246" s="161">
        <f t="shared" si="149"/>
        <v>0</v>
      </c>
      <c r="W246" s="161">
        <f t="shared" si="149"/>
        <v>0</v>
      </c>
      <c r="X246" s="161">
        <f t="shared" si="149"/>
        <v>0</v>
      </c>
      <c r="Y246" s="161">
        <f t="shared" si="149"/>
        <v>0</v>
      </c>
      <c r="Z246" s="161">
        <f t="shared" si="149"/>
        <v>0</v>
      </c>
      <c r="AA246" s="161">
        <f t="shared" si="149"/>
        <v>0</v>
      </c>
      <c r="AB246" s="161">
        <f t="shared" si="149"/>
        <v>0</v>
      </c>
      <c r="AC246" s="161">
        <f t="shared" si="149"/>
        <v>0</v>
      </c>
      <c r="AD246" s="161">
        <f t="shared" si="149"/>
        <v>0</v>
      </c>
      <c r="AE246" s="161">
        <f t="shared" si="152"/>
        <v>0</v>
      </c>
      <c r="AF246" s="161">
        <f t="shared" si="15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 t="str">
        <f t="shared" si="150"/>
        <v>Lower Chaku Khola(1.8)</v>
      </c>
      <c r="C247" s="161" t="str">
        <f t="shared" si="151"/>
        <v>Lower Chaku Khola(1.8)</v>
      </c>
      <c r="D247" s="161" t="str">
        <f t="shared" si="151"/>
        <v>Lower Chaku Khola(1.8)</v>
      </c>
      <c r="E247" s="161" t="str">
        <f t="shared" si="151"/>
        <v>Lower Chaku Khola(1.8)</v>
      </c>
      <c r="F247" s="161" t="str">
        <f t="shared" si="151"/>
        <v>Lower Chaku Khola(1.8)</v>
      </c>
      <c r="G247" s="161" t="str">
        <f t="shared" si="151"/>
        <v>Lower Chaku Khola(1.8)</v>
      </c>
      <c r="H247" s="161" t="str">
        <f t="shared" si="151"/>
        <v>Lower Chaku Khola(1.8)</v>
      </c>
      <c r="I247" s="161" t="str">
        <f t="shared" si="151"/>
        <v>Lower Chaku Khola(1.8)</v>
      </c>
      <c r="J247" s="161" t="str">
        <f t="shared" si="151"/>
        <v>Lower Chaku Khola(1.8)</v>
      </c>
      <c r="K247" s="161" t="str">
        <f t="shared" si="151"/>
        <v>Lower Chaku Khola(1.8)</v>
      </c>
      <c r="L247" s="161" t="str">
        <f t="shared" si="151"/>
        <v>Lower Chaku Khola(1.8)</v>
      </c>
      <c r="M247" s="161" t="str">
        <f t="shared" si="151"/>
        <v>Lower Chaku Khola(1.8)</v>
      </c>
      <c r="N247" s="161" t="str">
        <f t="shared" si="151"/>
        <v>Lower Chaku Khola(1.8)</v>
      </c>
      <c r="O247" s="161" t="str">
        <f t="shared" si="151"/>
        <v>Lower Chaku Khola(1.8)</v>
      </c>
      <c r="P247" s="161">
        <v>0</v>
      </c>
      <c r="Q247" s="161">
        <f t="shared" si="151"/>
        <v>0</v>
      </c>
      <c r="R247" s="161">
        <f t="shared" si="151"/>
        <v>0</v>
      </c>
      <c r="S247" s="161">
        <f t="shared" si="149"/>
        <v>0</v>
      </c>
      <c r="T247" s="161">
        <f t="shared" si="149"/>
        <v>0</v>
      </c>
      <c r="U247" s="161">
        <f t="shared" si="149"/>
        <v>0</v>
      </c>
      <c r="V247" s="161">
        <f t="shared" si="149"/>
        <v>0</v>
      </c>
      <c r="W247" s="161">
        <f t="shared" si="149"/>
        <v>0</v>
      </c>
      <c r="X247" s="161">
        <f t="shared" si="149"/>
        <v>0</v>
      </c>
      <c r="Y247" s="161">
        <f t="shared" si="149"/>
        <v>0</v>
      </c>
      <c r="Z247" s="161">
        <f t="shared" si="149"/>
        <v>0</v>
      </c>
      <c r="AA247" s="161">
        <f t="shared" si="149"/>
        <v>0</v>
      </c>
      <c r="AB247" s="161">
        <f t="shared" si="149"/>
        <v>0</v>
      </c>
      <c r="AC247" s="161">
        <f t="shared" si="149"/>
        <v>0</v>
      </c>
      <c r="AD247" s="161">
        <f t="shared" si="149"/>
        <v>0</v>
      </c>
      <c r="AE247" s="161">
        <f t="shared" si="152"/>
        <v>0</v>
      </c>
      <c r="AF247" s="161">
        <f t="shared" si="15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 t="str">
        <f t="shared" si="150"/>
        <v>Thoppal Khola(1.65)</v>
      </c>
      <c r="C248" s="161" t="str">
        <f t="shared" si="151"/>
        <v>Thoppal Khola(1.65)</v>
      </c>
      <c r="D248" s="161" t="str">
        <f t="shared" si="151"/>
        <v>Thoppal Khola(1.65)</v>
      </c>
      <c r="E248" s="161" t="str">
        <f t="shared" si="151"/>
        <v>Thoppal Khola(1.65)</v>
      </c>
      <c r="F248" s="161" t="str">
        <f t="shared" si="151"/>
        <v>Thoppal Khola(1.65)</v>
      </c>
      <c r="G248" s="161" t="str">
        <f t="shared" si="151"/>
        <v>Thoppal Khola(1.65)</v>
      </c>
      <c r="H248" s="161" t="str">
        <f t="shared" si="151"/>
        <v>Thoppal Khola(1.65)</v>
      </c>
      <c r="I248" s="161" t="str">
        <f t="shared" si="151"/>
        <v>Thoppal Khola(1.65)</v>
      </c>
      <c r="J248" s="161" t="str">
        <f t="shared" si="151"/>
        <v>Thoppal Khola(1.65)</v>
      </c>
      <c r="K248" s="161" t="str">
        <f t="shared" si="151"/>
        <v>Thoppal Khola(1.65)</v>
      </c>
      <c r="L248" s="161" t="str">
        <f t="shared" si="151"/>
        <v>Thoppal Khola(1.65)</v>
      </c>
      <c r="M248" s="161" t="str">
        <f t="shared" si="151"/>
        <v>Thoppal Khola(1.65)</v>
      </c>
      <c r="N248" s="161" t="str">
        <f t="shared" si="151"/>
        <v>Thoppal Khola(1.65)</v>
      </c>
      <c r="O248" s="161" t="str">
        <f t="shared" si="151"/>
        <v>Thoppal Khola(1.65)</v>
      </c>
      <c r="P248" s="161">
        <v>0</v>
      </c>
      <c r="Q248" s="161">
        <f t="shared" si="151"/>
        <v>0</v>
      </c>
      <c r="R248" s="161">
        <f t="shared" ref="R248:AD263" si="154">Q248</f>
        <v>0</v>
      </c>
      <c r="S248" s="161">
        <f t="shared" si="154"/>
        <v>0</v>
      </c>
      <c r="T248" s="161">
        <f t="shared" si="154"/>
        <v>0</v>
      </c>
      <c r="U248" s="161">
        <f t="shared" si="154"/>
        <v>0</v>
      </c>
      <c r="V248" s="161">
        <f t="shared" si="154"/>
        <v>0</v>
      </c>
      <c r="W248" s="161">
        <f t="shared" si="154"/>
        <v>0</v>
      </c>
      <c r="X248" s="161">
        <f t="shared" si="154"/>
        <v>0</v>
      </c>
      <c r="Y248" s="161">
        <f t="shared" si="154"/>
        <v>0</v>
      </c>
      <c r="Z248" s="161">
        <f t="shared" si="154"/>
        <v>0</v>
      </c>
      <c r="AA248" s="161">
        <f t="shared" si="154"/>
        <v>0</v>
      </c>
      <c r="AB248" s="161">
        <f t="shared" si="154"/>
        <v>0</v>
      </c>
      <c r="AC248" s="161">
        <f t="shared" si="154"/>
        <v>0</v>
      </c>
      <c r="AD248" s="161">
        <f t="shared" si="154"/>
        <v>0</v>
      </c>
      <c r="AE248" s="161">
        <f t="shared" si="152"/>
        <v>0</v>
      </c>
      <c r="AF248" s="161">
        <f t="shared" si="153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 t="str">
        <f t="shared" si="150"/>
        <v>Theule Khola(1.5)</v>
      </c>
      <c r="C249" s="161" t="str">
        <f t="shared" ref="C249:R264" si="155">B249</f>
        <v>Theule Khola(1.5)</v>
      </c>
      <c r="D249" s="161" t="str">
        <f t="shared" si="155"/>
        <v>Theule Khola(1.5)</v>
      </c>
      <c r="E249" s="161" t="str">
        <f t="shared" si="155"/>
        <v>Theule Khola(1.5)</v>
      </c>
      <c r="F249" s="161" t="str">
        <f t="shared" si="155"/>
        <v>Theule Khola(1.5)</v>
      </c>
      <c r="G249" s="161" t="str">
        <f t="shared" si="155"/>
        <v>Theule Khola(1.5)</v>
      </c>
      <c r="H249" s="161" t="str">
        <f t="shared" si="155"/>
        <v>Theule Khola(1.5)</v>
      </c>
      <c r="I249" s="161" t="str">
        <f t="shared" si="155"/>
        <v>Theule Khola(1.5)</v>
      </c>
      <c r="J249" s="161" t="str">
        <f t="shared" si="155"/>
        <v>Theule Khola(1.5)</v>
      </c>
      <c r="K249" s="161" t="str">
        <f t="shared" si="155"/>
        <v>Theule Khola(1.5)</v>
      </c>
      <c r="L249" s="161" t="str">
        <f t="shared" si="155"/>
        <v>Theule Khola(1.5)</v>
      </c>
      <c r="M249" s="161" t="str">
        <f t="shared" si="155"/>
        <v>Theule Khola(1.5)</v>
      </c>
      <c r="N249" s="161" t="str">
        <f t="shared" si="155"/>
        <v>Theule Khola(1.5)</v>
      </c>
      <c r="O249" s="161" t="str">
        <f t="shared" si="155"/>
        <v>Theule Khola(1.5)</v>
      </c>
      <c r="P249" s="161">
        <v>0</v>
      </c>
      <c r="Q249" s="161">
        <f t="shared" si="155"/>
        <v>0</v>
      </c>
      <c r="R249" s="161">
        <f t="shared" si="154"/>
        <v>0</v>
      </c>
      <c r="S249" s="161">
        <f t="shared" si="154"/>
        <v>0</v>
      </c>
      <c r="T249" s="161">
        <f t="shared" si="154"/>
        <v>0</v>
      </c>
      <c r="U249" s="161">
        <f t="shared" si="154"/>
        <v>0</v>
      </c>
      <c r="V249" s="161">
        <f t="shared" si="154"/>
        <v>0</v>
      </c>
      <c r="W249" s="161">
        <f t="shared" si="154"/>
        <v>0</v>
      </c>
      <c r="X249" s="161">
        <f t="shared" si="154"/>
        <v>0</v>
      </c>
      <c r="Y249" s="161">
        <f t="shared" si="154"/>
        <v>0</v>
      </c>
      <c r="Z249" s="161">
        <f t="shared" si="154"/>
        <v>0</v>
      </c>
      <c r="AA249" s="161">
        <f t="shared" si="154"/>
        <v>0</v>
      </c>
      <c r="AB249" s="161">
        <f t="shared" si="154"/>
        <v>0</v>
      </c>
      <c r="AC249" s="161">
        <f t="shared" si="154"/>
        <v>0</v>
      </c>
      <c r="AD249" s="161">
        <f t="shared" si="154"/>
        <v>0</v>
      </c>
      <c r="AE249" s="161">
        <f t="shared" si="152"/>
        <v>0</v>
      </c>
      <c r="AF249" s="161">
        <f t="shared" si="153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 t="str">
        <f t="shared" si="150"/>
        <v>Dhalkebar Saurya Aayojana(1)</v>
      </c>
      <c r="C250" s="161" t="str">
        <f t="shared" si="155"/>
        <v>Dhalkebar Saurya Aayojana(1)</v>
      </c>
      <c r="D250" s="161" t="str">
        <f t="shared" si="155"/>
        <v>Dhalkebar Saurya Aayojana(1)</v>
      </c>
      <c r="E250" s="161" t="str">
        <f t="shared" si="155"/>
        <v>Dhalkebar Saurya Aayojana(1)</v>
      </c>
      <c r="F250" s="161" t="str">
        <f t="shared" si="155"/>
        <v>Dhalkebar Saurya Aayojana(1)</v>
      </c>
      <c r="G250" s="161" t="str">
        <f t="shared" si="155"/>
        <v>Dhalkebar Saurya Aayojana(1)</v>
      </c>
      <c r="H250" s="161" t="str">
        <f t="shared" si="155"/>
        <v>Dhalkebar Saurya Aayojana(1)</v>
      </c>
      <c r="I250" s="161" t="str">
        <f t="shared" si="155"/>
        <v>Dhalkebar Saurya Aayojana(1)</v>
      </c>
      <c r="J250" s="161" t="str">
        <f t="shared" si="155"/>
        <v>Dhalkebar Saurya Aayojana(1)</v>
      </c>
      <c r="K250" s="161" t="str">
        <f t="shared" si="155"/>
        <v>Dhalkebar Saurya Aayojana(1)</v>
      </c>
      <c r="L250" s="161" t="str">
        <f t="shared" si="155"/>
        <v>Dhalkebar Saurya Aayojana(1)</v>
      </c>
      <c r="M250" s="161" t="str">
        <f t="shared" si="155"/>
        <v>Dhalkebar Saurya Aayojana(1)</v>
      </c>
      <c r="N250" s="161" t="str">
        <f t="shared" si="155"/>
        <v>Dhalkebar Saurya Aayojana(1)</v>
      </c>
      <c r="O250" s="161" t="str">
        <f t="shared" si="155"/>
        <v>Dhalkebar Saurya Aayojana(1)</v>
      </c>
      <c r="P250" s="161">
        <v>0</v>
      </c>
      <c r="Q250" s="161">
        <f t="shared" si="155"/>
        <v>0</v>
      </c>
      <c r="R250" s="161">
        <f t="shared" si="155"/>
        <v>0</v>
      </c>
      <c r="S250" s="161">
        <f t="shared" si="154"/>
        <v>0</v>
      </c>
      <c r="T250" s="161">
        <f t="shared" si="154"/>
        <v>0</v>
      </c>
      <c r="U250" s="161">
        <f t="shared" si="154"/>
        <v>0</v>
      </c>
      <c r="V250" s="161">
        <f t="shared" si="154"/>
        <v>0</v>
      </c>
      <c r="W250" s="161">
        <f t="shared" si="154"/>
        <v>0</v>
      </c>
      <c r="X250" s="161">
        <f t="shared" si="154"/>
        <v>0</v>
      </c>
      <c r="Y250" s="161">
        <f t="shared" si="154"/>
        <v>0</v>
      </c>
      <c r="Z250" s="161">
        <f t="shared" si="154"/>
        <v>0</v>
      </c>
      <c r="AA250" s="161">
        <f t="shared" si="154"/>
        <v>0</v>
      </c>
      <c r="AB250" s="161">
        <f t="shared" si="154"/>
        <v>0</v>
      </c>
      <c r="AC250" s="161">
        <f t="shared" si="154"/>
        <v>0</v>
      </c>
      <c r="AD250" s="161">
        <f t="shared" si="154"/>
        <v>0</v>
      </c>
      <c r="AE250" s="161">
        <f t="shared" si="152"/>
        <v>0</v>
      </c>
      <c r="AF250" s="161">
        <f t="shared" si="153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 t="str">
        <f t="shared" si="150"/>
        <v>Suspa Bukhari(0.998)</v>
      </c>
      <c r="C251" s="161" t="str">
        <f t="shared" si="155"/>
        <v>Suspa Bukhari(0.998)</v>
      </c>
      <c r="D251" s="161" t="str">
        <f t="shared" si="155"/>
        <v>Suspa Bukhari(0.998)</v>
      </c>
      <c r="E251" s="161" t="str">
        <f t="shared" si="155"/>
        <v>Suspa Bukhari(0.998)</v>
      </c>
      <c r="F251" s="161" t="str">
        <f t="shared" si="155"/>
        <v>Suspa Bukhari(0.998)</v>
      </c>
      <c r="G251" s="161" t="str">
        <f t="shared" si="155"/>
        <v>Suspa Bukhari(0.998)</v>
      </c>
      <c r="H251" s="161" t="str">
        <f t="shared" si="155"/>
        <v>Suspa Bukhari(0.998)</v>
      </c>
      <c r="I251" s="161" t="str">
        <f t="shared" si="155"/>
        <v>Suspa Bukhari(0.998)</v>
      </c>
      <c r="J251" s="161" t="str">
        <f t="shared" si="155"/>
        <v>Suspa Bukhari(0.998)</v>
      </c>
      <c r="K251" s="161" t="str">
        <f t="shared" si="155"/>
        <v>Suspa Bukhari(0.998)</v>
      </c>
      <c r="L251" s="161" t="str">
        <f t="shared" si="155"/>
        <v>Suspa Bukhari(0.998)</v>
      </c>
      <c r="M251" s="161" t="str">
        <f t="shared" si="155"/>
        <v>Suspa Bukhari(0.998)</v>
      </c>
      <c r="N251" s="161" t="str">
        <f t="shared" si="155"/>
        <v>Suspa Bukhari(0.998)</v>
      </c>
      <c r="O251" s="161" t="str">
        <f t="shared" si="155"/>
        <v>Suspa Bukhari(0.998)</v>
      </c>
      <c r="P251" s="161">
        <v>0</v>
      </c>
      <c r="Q251" s="161">
        <f t="shared" si="155"/>
        <v>0</v>
      </c>
      <c r="R251" s="161">
        <f t="shared" si="155"/>
        <v>0</v>
      </c>
      <c r="S251" s="161">
        <f t="shared" si="154"/>
        <v>0</v>
      </c>
      <c r="T251" s="161">
        <f t="shared" si="154"/>
        <v>0</v>
      </c>
      <c r="U251" s="161">
        <f t="shared" si="154"/>
        <v>0</v>
      </c>
      <c r="V251" s="161">
        <f t="shared" si="154"/>
        <v>0</v>
      </c>
      <c r="W251" s="161">
        <f t="shared" si="154"/>
        <v>0</v>
      </c>
      <c r="X251" s="161">
        <f t="shared" si="154"/>
        <v>0</v>
      </c>
      <c r="Y251" s="161">
        <f t="shared" si="154"/>
        <v>0</v>
      </c>
      <c r="Z251" s="161">
        <f t="shared" si="154"/>
        <v>0</v>
      </c>
      <c r="AA251" s="161">
        <f t="shared" si="154"/>
        <v>0</v>
      </c>
      <c r="AB251" s="161">
        <f t="shared" si="154"/>
        <v>0</v>
      </c>
      <c r="AC251" s="161">
        <f t="shared" si="154"/>
        <v>0</v>
      </c>
      <c r="AD251" s="161">
        <f t="shared" si="154"/>
        <v>0</v>
      </c>
      <c r="AE251" s="161">
        <f t="shared" si="152"/>
        <v>0</v>
      </c>
      <c r="AF251" s="161">
        <f t="shared" si="153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 t="str">
        <f t="shared" si="150"/>
        <v>Lower Chhote Khola(0.997)</v>
      </c>
      <c r="C252" s="161" t="str">
        <f t="shared" si="155"/>
        <v>Lower Chhote Khola(0.997)</v>
      </c>
      <c r="D252" s="161" t="str">
        <f t="shared" si="155"/>
        <v>Lower Chhote Khola(0.997)</v>
      </c>
      <c r="E252" s="161" t="str">
        <f t="shared" si="155"/>
        <v>Lower Chhote Khola(0.997)</v>
      </c>
      <c r="F252" s="161" t="str">
        <f t="shared" si="155"/>
        <v>Lower Chhote Khola(0.997)</v>
      </c>
      <c r="G252" s="161" t="str">
        <f t="shared" si="155"/>
        <v>Lower Chhote Khola(0.997)</v>
      </c>
      <c r="H252" s="161" t="str">
        <f t="shared" si="155"/>
        <v>Lower Chhote Khola(0.997)</v>
      </c>
      <c r="I252" s="161" t="str">
        <f t="shared" si="155"/>
        <v>Lower Chhote Khola(0.997)</v>
      </c>
      <c r="J252" s="161" t="str">
        <f t="shared" si="155"/>
        <v>Lower Chhote Khola(0.997)</v>
      </c>
      <c r="K252" s="161" t="str">
        <f t="shared" si="155"/>
        <v>Lower Chhote Khola(0.997)</v>
      </c>
      <c r="L252" s="161" t="str">
        <f t="shared" si="155"/>
        <v>Lower Chhote Khola(0.997)</v>
      </c>
      <c r="M252" s="161" t="str">
        <f t="shared" si="155"/>
        <v>Lower Chhote Khola(0.997)</v>
      </c>
      <c r="N252" s="161" t="str">
        <f t="shared" si="155"/>
        <v>Lower Chhote Khola(0.997)</v>
      </c>
      <c r="O252" s="161" t="str">
        <f t="shared" si="155"/>
        <v>Lower Chhote Khola(0.997)</v>
      </c>
      <c r="P252" s="161">
        <v>0</v>
      </c>
      <c r="Q252" s="161">
        <f t="shared" si="155"/>
        <v>0</v>
      </c>
      <c r="R252" s="161">
        <f t="shared" si="155"/>
        <v>0</v>
      </c>
      <c r="S252" s="161">
        <f t="shared" si="154"/>
        <v>0</v>
      </c>
      <c r="T252" s="161">
        <f t="shared" si="154"/>
        <v>0</v>
      </c>
      <c r="U252" s="161">
        <f t="shared" si="154"/>
        <v>0</v>
      </c>
      <c r="V252" s="161">
        <f t="shared" si="154"/>
        <v>0</v>
      </c>
      <c r="W252" s="161">
        <f t="shared" si="154"/>
        <v>0</v>
      </c>
      <c r="X252" s="161">
        <f t="shared" si="154"/>
        <v>0</v>
      </c>
      <c r="Y252" s="161">
        <f t="shared" si="154"/>
        <v>0</v>
      </c>
      <c r="Z252" s="161">
        <f t="shared" si="154"/>
        <v>0</v>
      </c>
      <c r="AA252" s="161">
        <f t="shared" si="154"/>
        <v>0</v>
      </c>
      <c r="AB252" s="161">
        <f t="shared" si="154"/>
        <v>0</v>
      </c>
      <c r="AC252" s="161">
        <f t="shared" si="154"/>
        <v>0</v>
      </c>
      <c r="AD252" s="161">
        <f t="shared" si="154"/>
        <v>0</v>
      </c>
      <c r="AE252" s="161">
        <f t="shared" si="152"/>
        <v>0</v>
      </c>
      <c r="AF252" s="161">
        <f t="shared" si="153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 t="str">
        <f t="shared" si="150"/>
        <v>Hadi Khola Sunkoshi A(0.997)</v>
      </c>
      <c r="C253" s="161" t="str">
        <f t="shared" si="155"/>
        <v>Hadi Khola Sunkoshi A(0.997)</v>
      </c>
      <c r="D253" s="161" t="str">
        <f t="shared" si="155"/>
        <v>Hadi Khola Sunkoshi A(0.997)</v>
      </c>
      <c r="E253" s="161" t="str">
        <f t="shared" si="155"/>
        <v>Hadi Khola Sunkoshi A(0.997)</v>
      </c>
      <c r="F253" s="161" t="str">
        <f t="shared" si="155"/>
        <v>Hadi Khola Sunkoshi A(0.997)</v>
      </c>
      <c r="G253" s="161" t="str">
        <f t="shared" si="155"/>
        <v>Hadi Khola Sunkoshi A(0.997)</v>
      </c>
      <c r="H253" s="161" t="str">
        <f t="shared" si="155"/>
        <v>Hadi Khola Sunkoshi A(0.997)</v>
      </c>
      <c r="I253" s="161" t="str">
        <f t="shared" si="155"/>
        <v>Hadi Khola Sunkoshi A(0.997)</v>
      </c>
      <c r="J253" s="161" t="str">
        <f t="shared" si="155"/>
        <v>Hadi Khola Sunkoshi A(0.997)</v>
      </c>
      <c r="K253" s="161" t="str">
        <f t="shared" si="155"/>
        <v>Hadi Khola Sunkoshi A(0.997)</v>
      </c>
      <c r="L253" s="161" t="str">
        <f t="shared" si="155"/>
        <v>Hadi Khola Sunkoshi A(0.997)</v>
      </c>
      <c r="M253" s="161" t="str">
        <f t="shared" si="155"/>
        <v>Hadi Khola Sunkoshi A(0.997)</v>
      </c>
      <c r="N253" s="161" t="str">
        <f t="shared" si="155"/>
        <v>Hadi Khola Sunkoshi A(0.997)</v>
      </c>
      <c r="O253" s="161" t="str">
        <f t="shared" si="155"/>
        <v>Hadi Khola Sunkoshi A(0.997)</v>
      </c>
      <c r="P253" s="161">
        <v>0</v>
      </c>
      <c r="Q253" s="161">
        <f t="shared" si="155"/>
        <v>0</v>
      </c>
      <c r="R253" s="161">
        <f t="shared" si="155"/>
        <v>0</v>
      </c>
      <c r="S253" s="161">
        <f t="shared" si="154"/>
        <v>0</v>
      </c>
      <c r="T253" s="161">
        <f t="shared" si="154"/>
        <v>0</v>
      </c>
      <c r="U253" s="161">
        <f t="shared" si="154"/>
        <v>0</v>
      </c>
      <c r="V253" s="161">
        <f t="shared" si="154"/>
        <v>0</v>
      </c>
      <c r="W253" s="161">
        <f t="shared" si="154"/>
        <v>0</v>
      </c>
      <c r="X253" s="161">
        <f t="shared" si="154"/>
        <v>0</v>
      </c>
      <c r="Y253" s="161">
        <f t="shared" si="154"/>
        <v>0</v>
      </c>
      <c r="Z253" s="161">
        <f t="shared" si="154"/>
        <v>0</v>
      </c>
      <c r="AA253" s="161">
        <f t="shared" si="154"/>
        <v>0</v>
      </c>
      <c r="AB253" s="161">
        <f t="shared" si="154"/>
        <v>0</v>
      </c>
      <c r="AC253" s="161">
        <f t="shared" si="154"/>
        <v>0</v>
      </c>
      <c r="AD253" s="161">
        <f t="shared" si="154"/>
        <v>0</v>
      </c>
      <c r="AE253" s="161">
        <f t="shared" si="152"/>
        <v>0</v>
      </c>
      <c r="AF253" s="161">
        <f t="shared" si="153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 t="str">
        <f t="shared" si="150"/>
        <v>Pati Khola Small(0.996)</v>
      </c>
      <c r="C254" s="161" t="str">
        <f t="shared" si="155"/>
        <v>Pati Khola Small(0.996)</v>
      </c>
      <c r="D254" s="161" t="str">
        <f t="shared" si="155"/>
        <v>Pati Khola Small(0.996)</v>
      </c>
      <c r="E254" s="161" t="str">
        <f t="shared" si="155"/>
        <v>Pati Khola Small(0.996)</v>
      </c>
      <c r="F254" s="161" t="str">
        <f t="shared" si="155"/>
        <v>Pati Khola Small(0.996)</v>
      </c>
      <c r="G254" s="161" t="str">
        <f t="shared" si="155"/>
        <v>Pati Khola Small(0.996)</v>
      </c>
      <c r="H254" s="161" t="str">
        <f t="shared" si="155"/>
        <v>Pati Khola Small(0.996)</v>
      </c>
      <c r="I254" s="161" t="str">
        <f t="shared" si="155"/>
        <v>Pati Khola Small(0.996)</v>
      </c>
      <c r="J254" s="161" t="str">
        <f t="shared" si="155"/>
        <v>Pati Khola Small(0.996)</v>
      </c>
      <c r="K254" s="161" t="str">
        <f t="shared" si="155"/>
        <v>Pati Khola Small(0.996)</v>
      </c>
      <c r="L254" s="161" t="str">
        <f t="shared" si="155"/>
        <v>Pati Khola Small(0.996)</v>
      </c>
      <c r="M254" s="161" t="str">
        <f t="shared" si="155"/>
        <v>Pati Khola Small(0.996)</v>
      </c>
      <c r="N254" s="161" t="str">
        <f t="shared" si="155"/>
        <v>Pati Khola Small(0.996)</v>
      </c>
      <c r="O254" s="161" t="str">
        <f t="shared" si="155"/>
        <v>Pati Khola Small(0.996)</v>
      </c>
      <c r="P254" s="161">
        <v>0</v>
      </c>
      <c r="Q254" s="161">
        <f t="shared" si="155"/>
        <v>0</v>
      </c>
      <c r="R254" s="161">
        <f t="shared" si="155"/>
        <v>0</v>
      </c>
      <c r="S254" s="161">
        <f t="shared" si="154"/>
        <v>0</v>
      </c>
      <c r="T254" s="161">
        <f t="shared" si="154"/>
        <v>0</v>
      </c>
      <c r="U254" s="161">
        <f t="shared" si="154"/>
        <v>0</v>
      </c>
      <c r="V254" s="161">
        <f t="shared" si="154"/>
        <v>0</v>
      </c>
      <c r="W254" s="161">
        <f t="shared" si="154"/>
        <v>0</v>
      </c>
      <c r="X254" s="161">
        <f t="shared" si="154"/>
        <v>0</v>
      </c>
      <c r="Y254" s="161">
        <f t="shared" si="154"/>
        <v>0</v>
      </c>
      <c r="Z254" s="161">
        <f t="shared" si="154"/>
        <v>0</v>
      </c>
      <c r="AA254" s="161">
        <f t="shared" si="154"/>
        <v>0</v>
      </c>
      <c r="AB254" s="161">
        <f t="shared" si="154"/>
        <v>0</v>
      </c>
      <c r="AC254" s="161">
        <f t="shared" si="154"/>
        <v>0</v>
      </c>
      <c r="AD254" s="161">
        <f t="shared" si="154"/>
        <v>0</v>
      </c>
      <c r="AE254" s="161">
        <f t="shared" si="152"/>
        <v>0</v>
      </c>
      <c r="AF254" s="161">
        <f t="shared" si="153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 t="str">
        <f t="shared" si="150"/>
        <v>Miya Khola(0.996)</v>
      </c>
      <c r="C255" s="161" t="str">
        <f t="shared" si="155"/>
        <v>Miya Khola(0.996)</v>
      </c>
      <c r="D255" s="161" t="str">
        <f t="shared" si="155"/>
        <v>Miya Khola(0.996)</v>
      </c>
      <c r="E255" s="161" t="str">
        <f t="shared" si="155"/>
        <v>Miya Khola(0.996)</v>
      </c>
      <c r="F255" s="161" t="str">
        <f t="shared" si="155"/>
        <v>Miya Khola(0.996)</v>
      </c>
      <c r="G255" s="161" t="str">
        <f t="shared" si="155"/>
        <v>Miya Khola(0.996)</v>
      </c>
      <c r="H255" s="161" t="str">
        <f t="shared" si="155"/>
        <v>Miya Khola(0.996)</v>
      </c>
      <c r="I255" s="161" t="str">
        <f t="shared" si="155"/>
        <v>Miya Khola(0.996)</v>
      </c>
      <c r="J255" s="161" t="str">
        <f t="shared" si="155"/>
        <v>Miya Khola(0.996)</v>
      </c>
      <c r="K255" s="161" t="str">
        <f t="shared" si="155"/>
        <v>Miya Khola(0.996)</v>
      </c>
      <c r="L255" s="161" t="str">
        <f t="shared" si="155"/>
        <v>Miya Khola(0.996)</v>
      </c>
      <c r="M255" s="161" t="str">
        <f t="shared" si="155"/>
        <v>Miya Khola(0.996)</v>
      </c>
      <c r="N255" s="161" t="str">
        <f t="shared" si="155"/>
        <v>Miya Khola(0.996)</v>
      </c>
      <c r="O255" s="161" t="str">
        <f t="shared" si="155"/>
        <v>Miya Khola(0.996)</v>
      </c>
      <c r="P255" s="161">
        <v>0</v>
      </c>
      <c r="Q255" s="161">
        <f t="shared" si="155"/>
        <v>0</v>
      </c>
      <c r="R255" s="161">
        <f t="shared" si="155"/>
        <v>0</v>
      </c>
      <c r="S255" s="161">
        <f t="shared" si="154"/>
        <v>0</v>
      </c>
      <c r="T255" s="161">
        <f t="shared" si="154"/>
        <v>0</v>
      </c>
      <c r="U255" s="161">
        <f t="shared" si="154"/>
        <v>0</v>
      </c>
      <c r="V255" s="161">
        <f t="shared" si="154"/>
        <v>0</v>
      </c>
      <c r="W255" s="161">
        <f t="shared" si="154"/>
        <v>0</v>
      </c>
      <c r="X255" s="161">
        <f t="shared" si="154"/>
        <v>0</v>
      </c>
      <c r="Y255" s="161">
        <f t="shared" si="154"/>
        <v>0</v>
      </c>
      <c r="Z255" s="161">
        <f t="shared" si="154"/>
        <v>0</v>
      </c>
      <c r="AA255" s="161">
        <f t="shared" si="154"/>
        <v>0</v>
      </c>
      <c r="AB255" s="161">
        <f t="shared" si="154"/>
        <v>0</v>
      </c>
      <c r="AC255" s="161">
        <f t="shared" si="154"/>
        <v>0</v>
      </c>
      <c r="AD255" s="161">
        <f t="shared" si="154"/>
        <v>0</v>
      </c>
      <c r="AE255" s="161">
        <f t="shared" si="152"/>
        <v>0</v>
      </c>
      <c r="AF255" s="161">
        <f t="shared" si="153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 t="str">
        <f t="shared" si="150"/>
        <v>Jeuligad(0.996)</v>
      </c>
      <c r="C256" s="161" t="str">
        <f t="shared" si="155"/>
        <v>Jeuligad(0.996)</v>
      </c>
      <c r="D256" s="161" t="str">
        <f t="shared" si="155"/>
        <v>Jeuligad(0.996)</v>
      </c>
      <c r="E256" s="161" t="str">
        <f t="shared" si="155"/>
        <v>Jeuligad(0.996)</v>
      </c>
      <c r="F256" s="161" t="str">
        <f t="shared" si="155"/>
        <v>Jeuligad(0.996)</v>
      </c>
      <c r="G256" s="161" t="str">
        <f t="shared" si="155"/>
        <v>Jeuligad(0.996)</v>
      </c>
      <c r="H256" s="161" t="str">
        <f t="shared" si="155"/>
        <v>Jeuligad(0.996)</v>
      </c>
      <c r="I256" s="161" t="str">
        <f t="shared" si="155"/>
        <v>Jeuligad(0.996)</v>
      </c>
      <c r="J256" s="161" t="str">
        <f t="shared" si="155"/>
        <v>Jeuligad(0.996)</v>
      </c>
      <c r="K256" s="161" t="str">
        <f t="shared" si="155"/>
        <v>Jeuligad(0.996)</v>
      </c>
      <c r="L256" s="161" t="str">
        <f t="shared" si="155"/>
        <v>Jeuligad(0.996)</v>
      </c>
      <c r="M256" s="161" t="str">
        <f t="shared" si="155"/>
        <v>Jeuligad(0.996)</v>
      </c>
      <c r="N256" s="161" t="str">
        <f t="shared" si="155"/>
        <v>Jeuligad(0.996)</v>
      </c>
      <c r="O256" s="161" t="str">
        <f t="shared" si="155"/>
        <v>Jeuligad(0.996)</v>
      </c>
      <c r="P256" s="161">
        <v>0</v>
      </c>
      <c r="Q256" s="161">
        <f t="shared" si="155"/>
        <v>0</v>
      </c>
      <c r="R256" s="161">
        <f t="shared" si="155"/>
        <v>0</v>
      </c>
      <c r="S256" s="161">
        <f t="shared" si="154"/>
        <v>0</v>
      </c>
      <c r="T256" s="161">
        <f t="shared" si="154"/>
        <v>0</v>
      </c>
      <c r="U256" s="161">
        <f t="shared" si="154"/>
        <v>0</v>
      </c>
      <c r="V256" s="161">
        <f t="shared" si="154"/>
        <v>0</v>
      </c>
      <c r="W256" s="161">
        <f t="shared" si="154"/>
        <v>0</v>
      </c>
      <c r="X256" s="161">
        <f t="shared" si="154"/>
        <v>0</v>
      </c>
      <c r="Y256" s="161">
        <f t="shared" si="154"/>
        <v>0</v>
      </c>
      <c r="Z256" s="161">
        <f t="shared" si="154"/>
        <v>0</v>
      </c>
      <c r="AA256" s="161">
        <f t="shared" si="154"/>
        <v>0</v>
      </c>
      <c r="AB256" s="161">
        <f t="shared" si="154"/>
        <v>0</v>
      </c>
      <c r="AC256" s="161">
        <f t="shared" si="154"/>
        <v>0</v>
      </c>
      <c r="AD256" s="161">
        <f t="shared" si="154"/>
        <v>0</v>
      </c>
      <c r="AE256" s="161">
        <f t="shared" si="152"/>
        <v>0</v>
      </c>
      <c r="AF256" s="161">
        <f t="shared" si="153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 t="str">
        <f t="shared" si="150"/>
        <v>Pheme Khola(0.995)</v>
      </c>
      <c r="C257" s="161" t="str">
        <f t="shared" si="155"/>
        <v>Pheme Khola(0.995)</v>
      </c>
      <c r="D257" s="161" t="str">
        <f t="shared" si="155"/>
        <v>Pheme Khola(0.995)</v>
      </c>
      <c r="E257" s="161" t="str">
        <f t="shared" si="155"/>
        <v>Pheme Khola(0.995)</v>
      </c>
      <c r="F257" s="161" t="str">
        <f t="shared" si="155"/>
        <v>Pheme Khola(0.995)</v>
      </c>
      <c r="G257" s="161" t="str">
        <f t="shared" si="155"/>
        <v>Pheme Khola(0.995)</v>
      </c>
      <c r="H257" s="161" t="str">
        <f t="shared" si="155"/>
        <v>Pheme Khola(0.995)</v>
      </c>
      <c r="I257" s="161" t="str">
        <f t="shared" si="155"/>
        <v>Pheme Khola(0.995)</v>
      </c>
      <c r="J257" s="161" t="str">
        <f t="shared" si="155"/>
        <v>Pheme Khola(0.995)</v>
      </c>
      <c r="K257" s="161" t="str">
        <f t="shared" si="155"/>
        <v>Pheme Khola(0.995)</v>
      </c>
      <c r="L257" s="161" t="str">
        <f t="shared" si="155"/>
        <v>Pheme Khola(0.995)</v>
      </c>
      <c r="M257" s="161" t="str">
        <f t="shared" si="155"/>
        <v>Pheme Khola(0.995)</v>
      </c>
      <c r="N257" s="161" t="str">
        <f t="shared" si="155"/>
        <v>Pheme Khola(0.995)</v>
      </c>
      <c r="O257" s="161" t="str">
        <f t="shared" si="155"/>
        <v>Pheme Khola(0.995)</v>
      </c>
      <c r="P257" s="161">
        <v>0</v>
      </c>
      <c r="Q257" s="161">
        <f t="shared" si="155"/>
        <v>0</v>
      </c>
      <c r="R257" s="161">
        <f t="shared" si="155"/>
        <v>0</v>
      </c>
      <c r="S257" s="161">
        <f t="shared" si="154"/>
        <v>0</v>
      </c>
      <c r="T257" s="161">
        <f t="shared" si="154"/>
        <v>0</v>
      </c>
      <c r="U257" s="161">
        <f t="shared" si="154"/>
        <v>0</v>
      </c>
      <c r="V257" s="161">
        <f t="shared" si="154"/>
        <v>0</v>
      </c>
      <c r="W257" s="161">
        <f t="shared" si="154"/>
        <v>0</v>
      </c>
      <c r="X257" s="161">
        <f t="shared" si="154"/>
        <v>0</v>
      </c>
      <c r="Y257" s="161">
        <f t="shared" si="154"/>
        <v>0</v>
      </c>
      <c r="Z257" s="161">
        <f t="shared" si="154"/>
        <v>0</v>
      </c>
      <c r="AA257" s="161">
        <f t="shared" si="154"/>
        <v>0</v>
      </c>
      <c r="AB257" s="161">
        <f t="shared" si="154"/>
        <v>0</v>
      </c>
      <c r="AC257" s="161">
        <f t="shared" si="154"/>
        <v>0</v>
      </c>
      <c r="AD257" s="161">
        <f t="shared" si="154"/>
        <v>0</v>
      </c>
      <c r="AE257" s="161">
        <f t="shared" si="152"/>
        <v>0</v>
      </c>
      <c r="AF257" s="161">
        <f t="shared" si="153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 t="str">
        <f t="shared" si="150"/>
        <v>Chhote Khola(0.993)</v>
      </c>
      <c r="C258" s="161" t="str">
        <f t="shared" si="155"/>
        <v>Chhote Khola(0.993)</v>
      </c>
      <c r="D258" s="161" t="str">
        <f t="shared" si="155"/>
        <v>Chhote Khola(0.993)</v>
      </c>
      <c r="E258" s="161" t="str">
        <f t="shared" si="155"/>
        <v>Chhote Khola(0.993)</v>
      </c>
      <c r="F258" s="161" t="str">
        <f t="shared" si="155"/>
        <v>Chhote Khola(0.993)</v>
      </c>
      <c r="G258" s="161" t="str">
        <f t="shared" si="155"/>
        <v>Chhote Khola(0.993)</v>
      </c>
      <c r="H258" s="161" t="str">
        <f t="shared" si="155"/>
        <v>Chhote Khola(0.993)</v>
      </c>
      <c r="I258" s="161" t="str">
        <f t="shared" si="155"/>
        <v>Chhote Khola(0.993)</v>
      </c>
      <c r="J258" s="161" t="str">
        <f t="shared" si="155"/>
        <v>Chhote Khola(0.993)</v>
      </c>
      <c r="K258" s="161" t="str">
        <f t="shared" si="155"/>
        <v>Chhote Khola(0.993)</v>
      </c>
      <c r="L258" s="161" t="str">
        <f t="shared" si="155"/>
        <v>Chhote Khola(0.993)</v>
      </c>
      <c r="M258" s="161" t="str">
        <f t="shared" si="155"/>
        <v>Chhote Khola(0.993)</v>
      </c>
      <c r="N258" s="161" t="str">
        <f t="shared" si="155"/>
        <v>Chhote Khola(0.993)</v>
      </c>
      <c r="O258" s="161" t="str">
        <f t="shared" si="155"/>
        <v>Chhote Khola(0.993)</v>
      </c>
      <c r="P258" s="161">
        <v>0</v>
      </c>
      <c r="Q258" s="161">
        <f t="shared" si="155"/>
        <v>0</v>
      </c>
      <c r="R258" s="161">
        <f t="shared" si="155"/>
        <v>0</v>
      </c>
      <c r="S258" s="161">
        <f t="shared" si="154"/>
        <v>0</v>
      </c>
      <c r="T258" s="161">
        <f t="shared" si="154"/>
        <v>0</v>
      </c>
      <c r="U258" s="161">
        <f t="shared" si="154"/>
        <v>0</v>
      </c>
      <c r="V258" s="161">
        <f t="shared" si="154"/>
        <v>0</v>
      </c>
      <c r="W258" s="161">
        <f t="shared" si="154"/>
        <v>0</v>
      </c>
      <c r="X258" s="161">
        <f t="shared" si="154"/>
        <v>0</v>
      </c>
      <c r="Y258" s="161">
        <f t="shared" si="154"/>
        <v>0</v>
      </c>
      <c r="Z258" s="161">
        <f t="shared" si="154"/>
        <v>0</v>
      </c>
      <c r="AA258" s="161">
        <f t="shared" si="154"/>
        <v>0</v>
      </c>
      <c r="AB258" s="161">
        <f t="shared" si="154"/>
        <v>0</v>
      </c>
      <c r="AC258" s="161">
        <f t="shared" si="154"/>
        <v>0</v>
      </c>
      <c r="AD258" s="161">
        <f t="shared" si="154"/>
        <v>0</v>
      </c>
      <c r="AE258" s="161">
        <f t="shared" si="152"/>
        <v>0</v>
      </c>
      <c r="AF258" s="161">
        <f t="shared" si="153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 t="str">
        <f t="shared" si="150"/>
        <v>Upper Hadi Khola(0.991)</v>
      </c>
      <c r="C259" s="161" t="str">
        <f t="shared" si="155"/>
        <v>Upper Hadi Khola(0.991)</v>
      </c>
      <c r="D259" s="161" t="str">
        <f t="shared" si="155"/>
        <v>Upper Hadi Khola(0.991)</v>
      </c>
      <c r="E259" s="161" t="str">
        <f t="shared" si="155"/>
        <v>Upper Hadi Khola(0.991)</v>
      </c>
      <c r="F259" s="161" t="str">
        <f t="shared" si="155"/>
        <v>Upper Hadi Khola(0.991)</v>
      </c>
      <c r="G259" s="161" t="str">
        <f t="shared" si="155"/>
        <v>Upper Hadi Khola(0.991)</v>
      </c>
      <c r="H259" s="161" t="str">
        <f t="shared" si="155"/>
        <v>Upper Hadi Khola(0.991)</v>
      </c>
      <c r="I259" s="161" t="str">
        <f t="shared" si="155"/>
        <v>Upper Hadi Khola(0.991)</v>
      </c>
      <c r="J259" s="161" t="str">
        <f t="shared" si="155"/>
        <v>Upper Hadi Khola(0.991)</v>
      </c>
      <c r="K259" s="161" t="str">
        <f t="shared" si="155"/>
        <v>Upper Hadi Khola(0.991)</v>
      </c>
      <c r="L259" s="161" t="str">
        <f t="shared" si="155"/>
        <v>Upper Hadi Khola(0.991)</v>
      </c>
      <c r="M259" s="161" t="str">
        <f t="shared" si="155"/>
        <v>Upper Hadi Khola(0.991)</v>
      </c>
      <c r="N259" s="161" t="str">
        <f t="shared" si="155"/>
        <v>Upper Hadi Khola(0.991)</v>
      </c>
      <c r="O259" s="161" t="str">
        <f t="shared" si="155"/>
        <v>Upper Hadi Khola(0.991)</v>
      </c>
      <c r="P259" s="161">
        <v>0</v>
      </c>
      <c r="Q259" s="161">
        <f t="shared" si="155"/>
        <v>0</v>
      </c>
      <c r="R259" s="161">
        <f t="shared" si="155"/>
        <v>0</v>
      </c>
      <c r="S259" s="161">
        <f t="shared" si="154"/>
        <v>0</v>
      </c>
      <c r="T259" s="161">
        <f t="shared" si="154"/>
        <v>0</v>
      </c>
      <c r="U259" s="161">
        <f t="shared" si="154"/>
        <v>0</v>
      </c>
      <c r="V259" s="161">
        <f t="shared" si="154"/>
        <v>0</v>
      </c>
      <c r="W259" s="161">
        <f t="shared" si="154"/>
        <v>0</v>
      </c>
      <c r="X259" s="161">
        <f t="shared" si="154"/>
        <v>0</v>
      </c>
      <c r="Y259" s="161">
        <f t="shared" si="154"/>
        <v>0</v>
      </c>
      <c r="Z259" s="161">
        <f t="shared" si="154"/>
        <v>0</v>
      </c>
      <c r="AA259" s="161">
        <f t="shared" si="154"/>
        <v>0</v>
      </c>
      <c r="AB259" s="161">
        <f t="shared" si="154"/>
        <v>0</v>
      </c>
      <c r="AC259" s="161">
        <f t="shared" si="154"/>
        <v>0</v>
      </c>
      <c r="AD259" s="161">
        <f t="shared" si="154"/>
        <v>0</v>
      </c>
      <c r="AE259" s="161">
        <f t="shared" si="152"/>
        <v>0</v>
      </c>
      <c r="AF259" s="161">
        <f t="shared" si="153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 t="str">
        <f t="shared" si="150"/>
        <v>Lower Piluwa Small(0.99)</v>
      </c>
      <c r="C260" s="161" t="str">
        <f t="shared" si="155"/>
        <v>Lower Piluwa Small(0.99)</v>
      </c>
      <c r="D260" s="161" t="str">
        <f t="shared" si="155"/>
        <v>Lower Piluwa Small(0.99)</v>
      </c>
      <c r="E260" s="161" t="str">
        <f t="shared" si="155"/>
        <v>Lower Piluwa Small(0.99)</v>
      </c>
      <c r="F260" s="161" t="str">
        <f t="shared" si="155"/>
        <v>Lower Piluwa Small(0.99)</v>
      </c>
      <c r="G260" s="161" t="str">
        <f t="shared" si="155"/>
        <v>Lower Piluwa Small(0.99)</v>
      </c>
      <c r="H260" s="161" t="str">
        <f t="shared" si="155"/>
        <v>Lower Piluwa Small(0.99)</v>
      </c>
      <c r="I260" s="161" t="str">
        <f t="shared" si="155"/>
        <v>Lower Piluwa Small(0.99)</v>
      </c>
      <c r="J260" s="161" t="str">
        <f t="shared" si="155"/>
        <v>Lower Piluwa Small(0.99)</v>
      </c>
      <c r="K260" s="161" t="str">
        <f t="shared" si="155"/>
        <v>Lower Piluwa Small(0.99)</v>
      </c>
      <c r="L260" s="161" t="str">
        <f t="shared" si="155"/>
        <v>Lower Piluwa Small(0.99)</v>
      </c>
      <c r="M260" s="161" t="str">
        <f t="shared" si="155"/>
        <v>Lower Piluwa Small(0.99)</v>
      </c>
      <c r="N260" s="161" t="str">
        <f t="shared" si="155"/>
        <v>Lower Piluwa Small(0.99)</v>
      </c>
      <c r="O260" s="161" t="str">
        <f t="shared" si="155"/>
        <v>Lower Piluwa Small(0.99)</v>
      </c>
      <c r="P260" s="161">
        <v>0</v>
      </c>
      <c r="Q260" s="161">
        <f t="shared" si="155"/>
        <v>0</v>
      </c>
      <c r="R260" s="161">
        <f t="shared" si="155"/>
        <v>0</v>
      </c>
      <c r="S260" s="161">
        <f t="shared" si="154"/>
        <v>0</v>
      </c>
      <c r="T260" s="161">
        <f t="shared" si="154"/>
        <v>0</v>
      </c>
      <c r="U260" s="161">
        <f t="shared" si="154"/>
        <v>0</v>
      </c>
      <c r="V260" s="161">
        <f t="shared" si="154"/>
        <v>0</v>
      </c>
      <c r="W260" s="161">
        <f t="shared" si="154"/>
        <v>0</v>
      </c>
      <c r="X260" s="161">
        <f t="shared" si="154"/>
        <v>0</v>
      </c>
      <c r="Y260" s="161">
        <f t="shared" si="154"/>
        <v>0</v>
      </c>
      <c r="Z260" s="161">
        <f t="shared" si="154"/>
        <v>0</v>
      </c>
      <c r="AA260" s="161">
        <f t="shared" si="154"/>
        <v>0</v>
      </c>
      <c r="AB260" s="161">
        <f t="shared" si="154"/>
        <v>0</v>
      </c>
      <c r="AC260" s="161">
        <f t="shared" si="154"/>
        <v>0</v>
      </c>
      <c r="AD260" s="161">
        <f t="shared" si="154"/>
        <v>0</v>
      </c>
      <c r="AE260" s="161">
        <f t="shared" si="152"/>
        <v>0</v>
      </c>
      <c r="AF260" s="161">
        <f t="shared" si="153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 t="str">
        <f t="shared" si="150"/>
        <v>Seti-II(0.979)</v>
      </c>
      <c r="C261" s="161" t="str">
        <f t="shared" si="155"/>
        <v>Seti-II(0.979)</v>
      </c>
      <c r="D261" s="161" t="str">
        <f t="shared" si="155"/>
        <v>Seti-II(0.979)</v>
      </c>
      <c r="E261" s="161" t="str">
        <f t="shared" si="155"/>
        <v>Seti-II(0.979)</v>
      </c>
      <c r="F261" s="161" t="str">
        <f t="shared" si="155"/>
        <v>Seti-II(0.979)</v>
      </c>
      <c r="G261" s="161" t="str">
        <f t="shared" si="155"/>
        <v>Seti-II(0.979)</v>
      </c>
      <c r="H261" s="161" t="str">
        <f t="shared" si="155"/>
        <v>Seti-II(0.979)</v>
      </c>
      <c r="I261" s="161" t="str">
        <f t="shared" si="155"/>
        <v>Seti-II(0.979)</v>
      </c>
      <c r="J261" s="161" t="str">
        <f t="shared" si="155"/>
        <v>Seti-II(0.979)</v>
      </c>
      <c r="K261" s="161" t="str">
        <f t="shared" si="155"/>
        <v>Seti-II(0.979)</v>
      </c>
      <c r="L261" s="161" t="str">
        <f t="shared" si="155"/>
        <v>Seti-II(0.979)</v>
      </c>
      <c r="M261" s="161" t="str">
        <f t="shared" si="155"/>
        <v>Seti-II(0.979)</v>
      </c>
      <c r="N261" s="161" t="str">
        <f t="shared" si="155"/>
        <v>Seti-II(0.979)</v>
      </c>
      <c r="O261" s="161" t="str">
        <f t="shared" si="155"/>
        <v>Seti-II(0.979)</v>
      </c>
      <c r="P261" s="161">
        <v>0</v>
      </c>
      <c r="Q261" s="161">
        <f t="shared" si="155"/>
        <v>0</v>
      </c>
      <c r="R261" s="161">
        <f t="shared" si="155"/>
        <v>0</v>
      </c>
      <c r="S261" s="161">
        <f t="shared" si="154"/>
        <v>0</v>
      </c>
      <c r="T261" s="161">
        <f t="shared" si="154"/>
        <v>0</v>
      </c>
      <c r="U261" s="161">
        <f t="shared" si="154"/>
        <v>0</v>
      </c>
      <c r="V261" s="161">
        <f t="shared" si="154"/>
        <v>0</v>
      </c>
      <c r="W261" s="161">
        <f t="shared" si="154"/>
        <v>0</v>
      </c>
      <c r="X261" s="161">
        <f t="shared" si="154"/>
        <v>0</v>
      </c>
      <c r="Y261" s="161">
        <f t="shared" si="154"/>
        <v>0</v>
      </c>
      <c r="Z261" s="161">
        <f t="shared" si="154"/>
        <v>0</v>
      </c>
      <c r="AA261" s="161">
        <f t="shared" si="154"/>
        <v>0</v>
      </c>
      <c r="AB261" s="161">
        <f t="shared" si="154"/>
        <v>0</v>
      </c>
      <c r="AC261" s="161">
        <f t="shared" si="154"/>
        <v>0</v>
      </c>
      <c r="AD261" s="161">
        <f t="shared" si="154"/>
        <v>0</v>
      </c>
      <c r="AE261" s="161">
        <f t="shared" si="152"/>
        <v>0</v>
      </c>
      <c r="AF261" s="161">
        <f t="shared" si="153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 t="str">
        <f t="shared" si="150"/>
        <v>Bishnu Priya Solar Farm Project(0.96)</v>
      </c>
      <c r="C262" s="161" t="str">
        <f t="shared" si="155"/>
        <v>Bishnu Priya Solar Farm Project(0.96)</v>
      </c>
      <c r="D262" s="161" t="str">
        <f t="shared" si="155"/>
        <v>Bishnu Priya Solar Farm Project(0.96)</v>
      </c>
      <c r="E262" s="161" t="str">
        <f t="shared" si="155"/>
        <v>Bishnu Priya Solar Farm Project(0.96)</v>
      </c>
      <c r="F262" s="161" t="str">
        <f t="shared" si="155"/>
        <v>Bishnu Priya Solar Farm Project(0.96)</v>
      </c>
      <c r="G262" s="161" t="str">
        <f t="shared" si="155"/>
        <v>Bishnu Priya Solar Farm Project(0.96)</v>
      </c>
      <c r="H262" s="161" t="str">
        <f t="shared" si="155"/>
        <v>Bishnu Priya Solar Farm Project(0.96)</v>
      </c>
      <c r="I262" s="161" t="str">
        <f t="shared" si="155"/>
        <v>Bishnu Priya Solar Farm Project(0.96)</v>
      </c>
      <c r="J262" s="161" t="str">
        <f t="shared" si="155"/>
        <v>Bishnu Priya Solar Farm Project(0.96)</v>
      </c>
      <c r="K262" s="161" t="str">
        <f t="shared" si="155"/>
        <v>Bishnu Priya Solar Farm Project(0.96)</v>
      </c>
      <c r="L262" s="161" t="str">
        <f t="shared" si="155"/>
        <v>Bishnu Priya Solar Farm Project(0.96)</v>
      </c>
      <c r="M262" s="161" t="str">
        <f t="shared" si="155"/>
        <v>Bishnu Priya Solar Farm Project(0.96)</v>
      </c>
      <c r="N262" s="161" t="str">
        <f t="shared" si="155"/>
        <v>Bishnu Priya Solar Farm Project(0.96)</v>
      </c>
      <c r="O262" s="161" t="str">
        <f t="shared" si="155"/>
        <v>Bishnu Priya Solar Farm Project(0.96)</v>
      </c>
      <c r="P262" s="161">
        <v>0</v>
      </c>
      <c r="Q262" s="161">
        <f t="shared" si="155"/>
        <v>0</v>
      </c>
      <c r="R262" s="161">
        <f t="shared" si="155"/>
        <v>0</v>
      </c>
      <c r="S262" s="161">
        <f t="shared" si="154"/>
        <v>0</v>
      </c>
      <c r="T262" s="161">
        <f t="shared" si="154"/>
        <v>0</v>
      </c>
      <c r="U262" s="161">
        <f t="shared" si="154"/>
        <v>0</v>
      </c>
      <c r="V262" s="161">
        <f t="shared" si="154"/>
        <v>0</v>
      </c>
      <c r="W262" s="161">
        <f t="shared" si="154"/>
        <v>0</v>
      </c>
      <c r="X262" s="161">
        <f t="shared" si="154"/>
        <v>0</v>
      </c>
      <c r="Y262" s="161">
        <f t="shared" si="154"/>
        <v>0</v>
      </c>
      <c r="Z262" s="161">
        <f t="shared" si="154"/>
        <v>0</v>
      </c>
      <c r="AA262" s="161">
        <f t="shared" si="154"/>
        <v>0</v>
      </c>
      <c r="AB262" s="161">
        <f t="shared" si="154"/>
        <v>0</v>
      </c>
      <c r="AC262" s="161">
        <f t="shared" si="154"/>
        <v>0</v>
      </c>
      <c r="AD262" s="161">
        <f t="shared" si="154"/>
        <v>0</v>
      </c>
      <c r="AE262" s="161">
        <f t="shared" si="152"/>
        <v>0</v>
      </c>
      <c r="AF262" s="161">
        <f t="shared" si="153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 t="str">
        <f t="shared" si="150"/>
        <v>Sisne Khola Small(0.75)</v>
      </c>
      <c r="C263" s="161" t="str">
        <f t="shared" si="155"/>
        <v>Sisne Khola Small(0.75)</v>
      </c>
      <c r="D263" s="161" t="str">
        <f t="shared" si="155"/>
        <v>Sisne Khola Small(0.75)</v>
      </c>
      <c r="E263" s="161" t="str">
        <f t="shared" si="155"/>
        <v>Sisne Khola Small(0.75)</v>
      </c>
      <c r="F263" s="161" t="str">
        <f t="shared" si="155"/>
        <v>Sisne Khola Small(0.75)</v>
      </c>
      <c r="G263" s="161" t="str">
        <f t="shared" si="155"/>
        <v>Sisne Khola Small(0.75)</v>
      </c>
      <c r="H263" s="161" t="str">
        <f t="shared" si="155"/>
        <v>Sisne Khola Small(0.75)</v>
      </c>
      <c r="I263" s="161" t="str">
        <f t="shared" si="155"/>
        <v>Sisne Khola Small(0.75)</v>
      </c>
      <c r="J263" s="161" t="str">
        <f t="shared" si="155"/>
        <v>Sisne Khola Small(0.75)</v>
      </c>
      <c r="K263" s="161" t="str">
        <f t="shared" si="155"/>
        <v>Sisne Khola Small(0.75)</v>
      </c>
      <c r="L263" s="161" t="str">
        <f t="shared" si="155"/>
        <v>Sisne Khola Small(0.75)</v>
      </c>
      <c r="M263" s="161" t="str">
        <f t="shared" si="155"/>
        <v>Sisne Khola Small(0.75)</v>
      </c>
      <c r="N263" s="161" t="str">
        <f t="shared" si="155"/>
        <v>Sisne Khola Small(0.75)</v>
      </c>
      <c r="O263" s="161" t="str">
        <f t="shared" si="155"/>
        <v>Sisne Khola Small(0.75)</v>
      </c>
      <c r="P263" s="161">
        <v>0</v>
      </c>
      <c r="Q263" s="161">
        <f t="shared" si="155"/>
        <v>0</v>
      </c>
      <c r="R263" s="161">
        <f t="shared" si="155"/>
        <v>0</v>
      </c>
      <c r="S263" s="161">
        <f t="shared" si="154"/>
        <v>0</v>
      </c>
      <c r="T263" s="161">
        <f t="shared" si="154"/>
        <v>0</v>
      </c>
      <c r="U263" s="161">
        <f t="shared" si="154"/>
        <v>0</v>
      </c>
      <c r="V263" s="161">
        <f t="shared" si="154"/>
        <v>0</v>
      </c>
      <c r="W263" s="161">
        <f t="shared" si="154"/>
        <v>0</v>
      </c>
      <c r="X263" s="161">
        <f t="shared" si="154"/>
        <v>0</v>
      </c>
      <c r="Y263" s="161">
        <f t="shared" si="154"/>
        <v>0</v>
      </c>
      <c r="Z263" s="161">
        <f t="shared" si="154"/>
        <v>0</v>
      </c>
      <c r="AA263" s="161">
        <f t="shared" si="154"/>
        <v>0</v>
      </c>
      <c r="AB263" s="161">
        <f t="shared" si="154"/>
        <v>0</v>
      </c>
      <c r="AC263" s="161">
        <f t="shared" si="154"/>
        <v>0</v>
      </c>
      <c r="AD263" s="161">
        <f t="shared" si="154"/>
        <v>0</v>
      </c>
      <c r="AE263" s="161">
        <f t="shared" si="152"/>
        <v>0</v>
      </c>
      <c r="AF263" s="161">
        <f t="shared" si="153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 t="str">
        <f t="shared" si="150"/>
        <v>Solar(0.68)</v>
      </c>
      <c r="C264" s="161" t="str">
        <f t="shared" si="155"/>
        <v>Solar(0.68)</v>
      </c>
      <c r="D264" s="161" t="str">
        <f t="shared" si="155"/>
        <v>Solar(0.68)</v>
      </c>
      <c r="E264" s="161" t="str">
        <f t="shared" si="155"/>
        <v>Solar(0.68)</v>
      </c>
      <c r="F264" s="161" t="str">
        <f t="shared" si="155"/>
        <v>Solar(0.68)</v>
      </c>
      <c r="G264" s="161" t="str">
        <f t="shared" si="155"/>
        <v>Solar(0.68)</v>
      </c>
      <c r="H264" s="161" t="str">
        <f t="shared" si="155"/>
        <v>Solar(0.68)</v>
      </c>
      <c r="I264" s="161" t="str">
        <f t="shared" si="155"/>
        <v>Solar(0.68)</v>
      </c>
      <c r="J264" s="161" t="str">
        <f t="shared" si="155"/>
        <v>Solar(0.68)</v>
      </c>
      <c r="K264" s="161" t="str">
        <f t="shared" si="155"/>
        <v>Solar(0.68)</v>
      </c>
      <c r="L264" s="161" t="str">
        <f t="shared" si="155"/>
        <v>Solar(0.68)</v>
      </c>
      <c r="M264" s="161" t="str">
        <f t="shared" si="155"/>
        <v>Solar(0.68)</v>
      </c>
      <c r="N264" s="161" t="str">
        <f t="shared" si="155"/>
        <v>Solar(0.68)</v>
      </c>
      <c r="O264" s="161" t="str">
        <f t="shared" si="155"/>
        <v>Solar(0.68)</v>
      </c>
      <c r="P264" s="161">
        <v>0</v>
      </c>
      <c r="Q264" s="161">
        <f t="shared" si="155"/>
        <v>0</v>
      </c>
      <c r="R264" s="161">
        <f t="shared" si="155"/>
        <v>0</v>
      </c>
      <c r="S264" s="161">
        <f t="shared" ref="S264:AD273" si="156">R264</f>
        <v>0</v>
      </c>
      <c r="T264" s="161">
        <f t="shared" si="156"/>
        <v>0</v>
      </c>
      <c r="U264" s="161">
        <f t="shared" si="156"/>
        <v>0</v>
      </c>
      <c r="V264" s="161">
        <f t="shared" si="156"/>
        <v>0</v>
      </c>
      <c r="W264" s="161">
        <f t="shared" si="156"/>
        <v>0</v>
      </c>
      <c r="X264" s="161">
        <f t="shared" si="156"/>
        <v>0</v>
      </c>
      <c r="Y264" s="161">
        <f t="shared" si="156"/>
        <v>0</v>
      </c>
      <c r="Z264" s="161">
        <f t="shared" si="156"/>
        <v>0</v>
      </c>
      <c r="AA264" s="161">
        <f t="shared" si="156"/>
        <v>0</v>
      </c>
      <c r="AB264" s="161">
        <f t="shared" si="156"/>
        <v>0</v>
      </c>
      <c r="AC264" s="161">
        <f t="shared" si="156"/>
        <v>0</v>
      </c>
      <c r="AD264" s="161">
        <f t="shared" si="156"/>
        <v>0</v>
      </c>
      <c r="AE264" s="161">
        <f t="shared" si="152"/>
        <v>0</v>
      </c>
      <c r="AF264" s="161">
        <f t="shared" si="153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 t="str">
        <f t="shared" si="150"/>
        <v>Dhunge-Jiri(0.6)</v>
      </c>
      <c r="C265" s="161" t="str">
        <f t="shared" ref="C265:R273" si="157">B265</f>
        <v>Dhunge-Jiri(0.6)</v>
      </c>
      <c r="D265" s="161" t="str">
        <f t="shared" si="157"/>
        <v>Dhunge-Jiri(0.6)</v>
      </c>
      <c r="E265" s="161" t="str">
        <f t="shared" si="157"/>
        <v>Dhunge-Jiri(0.6)</v>
      </c>
      <c r="F265" s="161" t="str">
        <f t="shared" si="157"/>
        <v>Dhunge-Jiri(0.6)</v>
      </c>
      <c r="G265" s="161" t="str">
        <f t="shared" si="157"/>
        <v>Dhunge-Jiri(0.6)</v>
      </c>
      <c r="H265" s="161" t="str">
        <f t="shared" si="157"/>
        <v>Dhunge-Jiri(0.6)</v>
      </c>
      <c r="I265" s="161" t="str">
        <f t="shared" si="157"/>
        <v>Dhunge-Jiri(0.6)</v>
      </c>
      <c r="J265" s="161" t="str">
        <f t="shared" si="157"/>
        <v>Dhunge-Jiri(0.6)</v>
      </c>
      <c r="K265" s="161" t="str">
        <f t="shared" si="157"/>
        <v>Dhunge-Jiri(0.6)</v>
      </c>
      <c r="L265" s="161" t="str">
        <f t="shared" si="157"/>
        <v>Dhunge-Jiri(0.6)</v>
      </c>
      <c r="M265" s="161" t="str">
        <f t="shared" si="157"/>
        <v>Dhunge-Jiri(0.6)</v>
      </c>
      <c r="N265" s="161" t="str">
        <f t="shared" si="157"/>
        <v>Dhunge-Jiri(0.6)</v>
      </c>
      <c r="O265" s="161" t="str">
        <f t="shared" si="157"/>
        <v>Dhunge-Jiri(0.6)</v>
      </c>
      <c r="P265" s="161">
        <v>0</v>
      </c>
      <c r="Q265" s="161">
        <f t="shared" si="157"/>
        <v>0</v>
      </c>
      <c r="R265" s="161">
        <f t="shared" si="157"/>
        <v>0</v>
      </c>
      <c r="S265" s="161">
        <f t="shared" si="156"/>
        <v>0</v>
      </c>
      <c r="T265" s="161">
        <f t="shared" si="156"/>
        <v>0</v>
      </c>
      <c r="U265" s="161">
        <f t="shared" si="156"/>
        <v>0</v>
      </c>
      <c r="V265" s="161">
        <f t="shared" si="156"/>
        <v>0</v>
      </c>
      <c r="W265" s="161">
        <f t="shared" si="156"/>
        <v>0</v>
      </c>
      <c r="X265" s="161">
        <f t="shared" si="156"/>
        <v>0</v>
      </c>
      <c r="Y265" s="161">
        <f t="shared" si="156"/>
        <v>0</v>
      </c>
      <c r="Z265" s="161">
        <f t="shared" si="156"/>
        <v>0</v>
      </c>
      <c r="AA265" s="161">
        <f t="shared" si="156"/>
        <v>0</v>
      </c>
      <c r="AB265" s="161">
        <f t="shared" si="156"/>
        <v>0</v>
      </c>
      <c r="AC265" s="161">
        <f t="shared" si="156"/>
        <v>0</v>
      </c>
      <c r="AD265" s="161">
        <f t="shared" si="156"/>
        <v>0</v>
      </c>
      <c r="AE265" s="161">
        <f t="shared" si="152"/>
        <v>0</v>
      </c>
      <c r="AF265" s="161">
        <f t="shared" si="153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 t="str">
        <f t="shared" si="150"/>
        <v>Belkhu(0.518)</v>
      </c>
      <c r="C266" s="161" t="str">
        <f t="shared" si="157"/>
        <v>Belkhu(0.518)</v>
      </c>
      <c r="D266" s="161" t="str">
        <f t="shared" si="157"/>
        <v>Belkhu(0.518)</v>
      </c>
      <c r="E266" s="161" t="str">
        <f t="shared" si="157"/>
        <v>Belkhu(0.518)</v>
      </c>
      <c r="F266" s="161" t="str">
        <f t="shared" si="157"/>
        <v>Belkhu(0.518)</v>
      </c>
      <c r="G266" s="161" t="str">
        <f t="shared" si="157"/>
        <v>Belkhu(0.518)</v>
      </c>
      <c r="H266" s="161" t="str">
        <f t="shared" si="157"/>
        <v>Belkhu(0.518)</v>
      </c>
      <c r="I266" s="161" t="str">
        <f t="shared" si="157"/>
        <v>Belkhu(0.518)</v>
      </c>
      <c r="J266" s="161" t="str">
        <f t="shared" si="157"/>
        <v>Belkhu(0.518)</v>
      </c>
      <c r="K266" s="161" t="str">
        <f t="shared" si="157"/>
        <v>Belkhu(0.518)</v>
      </c>
      <c r="L266" s="161" t="str">
        <f t="shared" si="157"/>
        <v>Belkhu(0.518)</v>
      </c>
      <c r="M266" s="161" t="str">
        <f t="shared" si="157"/>
        <v>Belkhu(0.518)</v>
      </c>
      <c r="N266" s="161" t="str">
        <f t="shared" si="157"/>
        <v>Belkhu(0.518)</v>
      </c>
      <c r="O266" s="161" t="str">
        <f t="shared" si="157"/>
        <v>Belkhu(0.518)</v>
      </c>
      <c r="P266" s="161">
        <v>0</v>
      </c>
      <c r="Q266" s="161">
        <f t="shared" si="157"/>
        <v>0</v>
      </c>
      <c r="R266" s="161">
        <f t="shared" si="157"/>
        <v>0</v>
      </c>
      <c r="S266" s="161">
        <f t="shared" si="156"/>
        <v>0</v>
      </c>
      <c r="T266" s="161">
        <f t="shared" si="156"/>
        <v>0</v>
      </c>
      <c r="U266" s="161">
        <f t="shared" si="156"/>
        <v>0</v>
      </c>
      <c r="V266" s="161">
        <f t="shared" si="156"/>
        <v>0</v>
      </c>
      <c r="W266" s="161">
        <f t="shared" si="156"/>
        <v>0</v>
      </c>
      <c r="X266" s="161">
        <f t="shared" si="156"/>
        <v>0</v>
      </c>
      <c r="Y266" s="161">
        <f t="shared" si="156"/>
        <v>0</v>
      </c>
      <c r="Z266" s="161">
        <f t="shared" si="156"/>
        <v>0</v>
      </c>
      <c r="AA266" s="161">
        <f t="shared" si="156"/>
        <v>0</v>
      </c>
      <c r="AB266" s="161">
        <f t="shared" si="156"/>
        <v>0</v>
      </c>
      <c r="AC266" s="161">
        <f t="shared" si="156"/>
        <v>0</v>
      </c>
      <c r="AD266" s="161">
        <f t="shared" si="156"/>
        <v>0</v>
      </c>
      <c r="AE266" s="161">
        <f t="shared" si="152"/>
        <v>0</v>
      </c>
      <c r="AF266" s="161">
        <f t="shared" si="153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 t="str">
        <f t="shared" si="150"/>
        <v>Rairang Khola(0.5)</v>
      </c>
      <c r="C267" s="161" t="str">
        <f t="shared" si="157"/>
        <v>Rairang Khola(0.5)</v>
      </c>
      <c r="D267" s="161" t="str">
        <f t="shared" si="157"/>
        <v>Rairang Khola(0.5)</v>
      </c>
      <c r="E267" s="161" t="str">
        <f t="shared" si="157"/>
        <v>Rairang Khola(0.5)</v>
      </c>
      <c r="F267" s="161" t="str">
        <f t="shared" si="157"/>
        <v>Rairang Khola(0.5)</v>
      </c>
      <c r="G267" s="161" t="str">
        <f t="shared" si="157"/>
        <v>Rairang Khola(0.5)</v>
      </c>
      <c r="H267" s="161" t="str">
        <f t="shared" si="157"/>
        <v>Rairang Khola(0.5)</v>
      </c>
      <c r="I267" s="161" t="str">
        <f t="shared" si="157"/>
        <v>Rairang Khola(0.5)</v>
      </c>
      <c r="J267" s="161" t="str">
        <f t="shared" si="157"/>
        <v>Rairang Khola(0.5)</v>
      </c>
      <c r="K267" s="161" t="str">
        <f t="shared" si="157"/>
        <v>Rairang Khola(0.5)</v>
      </c>
      <c r="L267" s="161" t="str">
        <f t="shared" si="157"/>
        <v>Rairang Khola(0.5)</v>
      </c>
      <c r="M267" s="161" t="str">
        <f t="shared" si="157"/>
        <v>Rairang Khola(0.5)</v>
      </c>
      <c r="N267" s="161" t="str">
        <f t="shared" si="157"/>
        <v>Rairang Khola(0.5)</v>
      </c>
      <c r="O267" s="161" t="str">
        <f t="shared" si="157"/>
        <v>Rairang Khola(0.5)</v>
      </c>
      <c r="P267" s="161">
        <v>0</v>
      </c>
      <c r="Q267" s="161">
        <f t="shared" si="157"/>
        <v>0</v>
      </c>
      <c r="R267" s="161">
        <f t="shared" si="157"/>
        <v>0</v>
      </c>
      <c r="S267" s="161">
        <f t="shared" si="156"/>
        <v>0</v>
      </c>
      <c r="T267" s="161">
        <f t="shared" si="156"/>
        <v>0</v>
      </c>
      <c r="U267" s="161">
        <f t="shared" si="156"/>
        <v>0</v>
      </c>
      <c r="V267" s="161">
        <f t="shared" si="156"/>
        <v>0</v>
      </c>
      <c r="W267" s="161">
        <f t="shared" si="156"/>
        <v>0</v>
      </c>
      <c r="X267" s="161">
        <f t="shared" si="156"/>
        <v>0</v>
      </c>
      <c r="Y267" s="161">
        <f t="shared" si="156"/>
        <v>0</v>
      </c>
      <c r="Z267" s="161">
        <f t="shared" si="156"/>
        <v>0</v>
      </c>
      <c r="AA267" s="161">
        <f t="shared" si="156"/>
        <v>0</v>
      </c>
      <c r="AB267" s="161">
        <f t="shared" si="156"/>
        <v>0</v>
      </c>
      <c r="AC267" s="161">
        <f t="shared" si="156"/>
        <v>0</v>
      </c>
      <c r="AD267" s="161">
        <f t="shared" si="156"/>
        <v>0</v>
      </c>
      <c r="AE267" s="161">
        <f t="shared" si="152"/>
        <v>0</v>
      </c>
      <c r="AF267" s="161">
        <f t="shared" si="153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 t="str">
        <f t="shared" si="150"/>
        <v>Sali Nadi(0.25)</v>
      </c>
      <c r="C268" s="161" t="str">
        <f t="shared" si="157"/>
        <v>Sali Nadi(0.25)</v>
      </c>
      <c r="D268" s="161" t="str">
        <f t="shared" si="157"/>
        <v>Sali Nadi(0.25)</v>
      </c>
      <c r="E268" s="161" t="str">
        <f t="shared" si="157"/>
        <v>Sali Nadi(0.25)</v>
      </c>
      <c r="F268" s="161" t="str">
        <f t="shared" si="157"/>
        <v>Sali Nadi(0.25)</v>
      </c>
      <c r="G268" s="161" t="str">
        <f t="shared" si="157"/>
        <v>Sali Nadi(0.25)</v>
      </c>
      <c r="H268" s="161" t="str">
        <f t="shared" si="157"/>
        <v>Sali Nadi(0.25)</v>
      </c>
      <c r="I268" s="161" t="str">
        <f t="shared" si="157"/>
        <v>Sali Nadi(0.25)</v>
      </c>
      <c r="J268" s="161" t="str">
        <f t="shared" si="157"/>
        <v>Sali Nadi(0.25)</v>
      </c>
      <c r="K268" s="161" t="str">
        <f t="shared" si="157"/>
        <v>Sali Nadi(0.25)</v>
      </c>
      <c r="L268" s="161" t="str">
        <f t="shared" si="157"/>
        <v>Sali Nadi(0.25)</v>
      </c>
      <c r="M268" s="161" t="str">
        <f t="shared" si="157"/>
        <v>Sali Nadi(0.25)</v>
      </c>
      <c r="N268" s="161" t="str">
        <f t="shared" si="157"/>
        <v>Sali Nadi(0.25)</v>
      </c>
      <c r="O268" s="161" t="str">
        <f t="shared" si="157"/>
        <v>Sali Nadi(0.25)</v>
      </c>
      <c r="P268" s="161">
        <v>0</v>
      </c>
      <c r="Q268" s="161">
        <f t="shared" si="157"/>
        <v>0</v>
      </c>
      <c r="R268" s="161">
        <f t="shared" si="157"/>
        <v>0</v>
      </c>
      <c r="S268" s="161">
        <f t="shared" si="156"/>
        <v>0</v>
      </c>
      <c r="T268" s="161">
        <f t="shared" si="156"/>
        <v>0</v>
      </c>
      <c r="U268" s="161">
        <f t="shared" si="156"/>
        <v>0</v>
      </c>
      <c r="V268" s="161">
        <f t="shared" si="156"/>
        <v>0</v>
      </c>
      <c r="W268" s="161">
        <f t="shared" si="156"/>
        <v>0</v>
      </c>
      <c r="X268" s="161">
        <f t="shared" si="156"/>
        <v>0</v>
      </c>
      <c r="Y268" s="161">
        <f t="shared" si="156"/>
        <v>0</v>
      </c>
      <c r="Z268" s="161">
        <f t="shared" si="156"/>
        <v>0</v>
      </c>
      <c r="AA268" s="161">
        <f t="shared" si="156"/>
        <v>0</v>
      </c>
      <c r="AB268" s="161">
        <f t="shared" si="156"/>
        <v>0</v>
      </c>
      <c r="AC268" s="161">
        <f t="shared" si="156"/>
        <v>0</v>
      </c>
      <c r="AD268" s="161">
        <f t="shared" si="156"/>
        <v>0</v>
      </c>
      <c r="AE268" s="161">
        <f t="shared" si="152"/>
        <v>0</v>
      </c>
      <c r="AF268" s="161">
        <f t="shared" si="153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 t="str">
        <f t="shared" si="150"/>
        <v>Syange Khola(0.183)</v>
      </c>
      <c r="C269" s="161" t="str">
        <f t="shared" si="157"/>
        <v>Syange Khola(0.183)</v>
      </c>
      <c r="D269" s="161" t="str">
        <f t="shared" si="157"/>
        <v>Syange Khola(0.183)</v>
      </c>
      <c r="E269" s="161" t="str">
        <f t="shared" si="157"/>
        <v>Syange Khola(0.183)</v>
      </c>
      <c r="F269" s="161" t="str">
        <f t="shared" si="157"/>
        <v>Syange Khola(0.183)</v>
      </c>
      <c r="G269" s="161" t="str">
        <f t="shared" si="157"/>
        <v>Syange Khola(0.183)</v>
      </c>
      <c r="H269" s="161" t="str">
        <f t="shared" si="157"/>
        <v>Syange Khola(0.183)</v>
      </c>
      <c r="I269" s="161" t="str">
        <f t="shared" si="157"/>
        <v>Syange Khola(0.183)</v>
      </c>
      <c r="J269" s="161" t="str">
        <f t="shared" si="157"/>
        <v>Syange Khola(0.183)</v>
      </c>
      <c r="K269" s="161" t="str">
        <f t="shared" si="157"/>
        <v>Syange Khola(0.183)</v>
      </c>
      <c r="L269" s="161" t="str">
        <f t="shared" si="157"/>
        <v>Syange Khola(0.183)</v>
      </c>
      <c r="M269" s="161" t="str">
        <f t="shared" si="157"/>
        <v>Syange Khola(0.183)</v>
      </c>
      <c r="N269" s="161" t="str">
        <f t="shared" si="157"/>
        <v>Syange Khola(0.183)</v>
      </c>
      <c r="O269" s="161" t="str">
        <f t="shared" si="157"/>
        <v>Syange Khola(0.183)</v>
      </c>
      <c r="P269" s="161">
        <v>0</v>
      </c>
      <c r="Q269" s="161">
        <f t="shared" si="157"/>
        <v>0</v>
      </c>
      <c r="R269" s="161">
        <f t="shared" si="157"/>
        <v>0</v>
      </c>
      <c r="S269" s="161">
        <f t="shared" si="156"/>
        <v>0</v>
      </c>
      <c r="T269" s="161">
        <f t="shared" si="156"/>
        <v>0</v>
      </c>
      <c r="U269" s="161">
        <f t="shared" si="156"/>
        <v>0</v>
      </c>
      <c r="V269" s="161">
        <f t="shared" si="156"/>
        <v>0</v>
      </c>
      <c r="W269" s="161">
        <f t="shared" si="156"/>
        <v>0</v>
      </c>
      <c r="X269" s="161">
        <f t="shared" si="156"/>
        <v>0</v>
      </c>
      <c r="Y269" s="161">
        <f t="shared" si="156"/>
        <v>0</v>
      </c>
      <c r="Z269" s="161">
        <f t="shared" si="156"/>
        <v>0</v>
      </c>
      <c r="AA269" s="161">
        <f t="shared" si="156"/>
        <v>0</v>
      </c>
      <c r="AB269" s="161">
        <f t="shared" si="156"/>
        <v>0</v>
      </c>
      <c r="AC269" s="161">
        <f t="shared" si="156"/>
        <v>0</v>
      </c>
      <c r="AD269" s="161">
        <f t="shared" si="156"/>
        <v>0</v>
      </c>
      <c r="AE269" s="161">
        <f t="shared" si="152"/>
        <v>0</v>
      </c>
      <c r="AF269" s="161">
        <f t="shared" si="153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 t="str">
        <f t="shared" si="150"/>
        <v>Midim Khola(0.1)</v>
      </c>
      <c r="C270" s="161" t="str">
        <f t="shared" si="157"/>
        <v>Midim Khola(0.1)</v>
      </c>
      <c r="D270" s="161" t="str">
        <f t="shared" si="157"/>
        <v>Midim Khola(0.1)</v>
      </c>
      <c r="E270" s="161" t="str">
        <f t="shared" si="157"/>
        <v>Midim Khola(0.1)</v>
      </c>
      <c r="F270" s="161" t="str">
        <f t="shared" si="157"/>
        <v>Midim Khola(0.1)</v>
      </c>
      <c r="G270" s="161" t="str">
        <f t="shared" si="157"/>
        <v>Midim Khola(0.1)</v>
      </c>
      <c r="H270" s="161" t="str">
        <f t="shared" si="157"/>
        <v>Midim Khola(0.1)</v>
      </c>
      <c r="I270" s="161" t="str">
        <f t="shared" si="157"/>
        <v>Midim Khola(0.1)</v>
      </c>
      <c r="J270" s="161" t="str">
        <f t="shared" si="157"/>
        <v>Midim Khola(0.1)</v>
      </c>
      <c r="K270" s="161" t="str">
        <f t="shared" si="157"/>
        <v>Midim Khola(0.1)</v>
      </c>
      <c r="L270" s="161" t="str">
        <f t="shared" si="157"/>
        <v>Midim Khola(0.1)</v>
      </c>
      <c r="M270" s="161" t="str">
        <f t="shared" si="157"/>
        <v>Midim Khola(0.1)</v>
      </c>
      <c r="N270" s="161" t="str">
        <f t="shared" si="157"/>
        <v>Midim Khola(0.1)</v>
      </c>
      <c r="O270" s="161" t="str">
        <f t="shared" si="157"/>
        <v>Midim Khola(0.1)</v>
      </c>
      <c r="P270" s="161">
        <v>0</v>
      </c>
      <c r="Q270" s="161">
        <f t="shared" si="157"/>
        <v>0</v>
      </c>
      <c r="R270" s="161">
        <f t="shared" si="157"/>
        <v>0</v>
      </c>
      <c r="S270" s="161">
        <f t="shared" si="156"/>
        <v>0</v>
      </c>
      <c r="T270" s="161">
        <f t="shared" si="156"/>
        <v>0</v>
      </c>
      <c r="U270" s="161">
        <f t="shared" si="156"/>
        <v>0</v>
      </c>
      <c r="V270" s="161">
        <f t="shared" si="156"/>
        <v>0</v>
      </c>
      <c r="W270" s="161">
        <f t="shared" si="156"/>
        <v>0</v>
      </c>
      <c r="X270" s="161">
        <f t="shared" si="156"/>
        <v>0</v>
      </c>
      <c r="Y270" s="161">
        <f t="shared" si="156"/>
        <v>0</v>
      </c>
      <c r="Z270" s="161">
        <f t="shared" si="156"/>
        <v>0</v>
      </c>
      <c r="AA270" s="161">
        <f t="shared" si="156"/>
        <v>0</v>
      </c>
      <c r="AB270" s="161">
        <f t="shared" si="156"/>
        <v>0</v>
      </c>
      <c r="AC270" s="161">
        <f t="shared" si="156"/>
        <v>0</v>
      </c>
      <c r="AD270" s="161">
        <f t="shared" si="156"/>
        <v>0</v>
      </c>
      <c r="AE270" s="161">
        <f t="shared" si="152"/>
        <v>0</v>
      </c>
      <c r="AF270" s="161">
        <f t="shared" si="153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 t="str">
        <f t="shared" si="150"/>
        <v>Sobuwa Khola-2 MHP(0.09)</v>
      </c>
      <c r="C271" s="161" t="str">
        <f t="shared" si="157"/>
        <v>Sobuwa Khola-2 MHP(0.09)</v>
      </c>
      <c r="D271" s="161" t="str">
        <f t="shared" si="157"/>
        <v>Sobuwa Khola-2 MHP(0.09)</v>
      </c>
      <c r="E271" s="161" t="str">
        <f t="shared" si="157"/>
        <v>Sobuwa Khola-2 MHP(0.09)</v>
      </c>
      <c r="F271" s="161" t="str">
        <f t="shared" si="157"/>
        <v>Sobuwa Khola-2 MHP(0.09)</v>
      </c>
      <c r="G271" s="161" t="str">
        <f t="shared" si="157"/>
        <v>Sobuwa Khola-2 MHP(0.09)</v>
      </c>
      <c r="H271" s="161" t="str">
        <f t="shared" si="157"/>
        <v>Sobuwa Khola-2 MHP(0.09)</v>
      </c>
      <c r="I271" s="161" t="str">
        <f t="shared" si="157"/>
        <v>Sobuwa Khola-2 MHP(0.09)</v>
      </c>
      <c r="J271" s="161" t="str">
        <f t="shared" si="157"/>
        <v>Sobuwa Khola-2 MHP(0.09)</v>
      </c>
      <c r="K271" s="161" t="str">
        <f t="shared" si="157"/>
        <v>Sobuwa Khola-2 MHP(0.09)</v>
      </c>
      <c r="L271" s="161" t="str">
        <f t="shared" si="157"/>
        <v>Sobuwa Khola-2 MHP(0.09)</v>
      </c>
      <c r="M271" s="161" t="str">
        <f t="shared" si="157"/>
        <v>Sobuwa Khola-2 MHP(0.09)</v>
      </c>
      <c r="N271" s="161" t="str">
        <f t="shared" si="157"/>
        <v>Sobuwa Khola-2 MHP(0.09)</v>
      </c>
      <c r="O271" s="161" t="str">
        <f t="shared" si="157"/>
        <v>Sobuwa Khola-2 MHP(0.09)</v>
      </c>
      <c r="P271" s="161">
        <v>0</v>
      </c>
      <c r="Q271" s="161">
        <f t="shared" si="157"/>
        <v>0</v>
      </c>
      <c r="R271" s="161">
        <f t="shared" si="157"/>
        <v>0</v>
      </c>
      <c r="S271" s="161">
        <f t="shared" si="156"/>
        <v>0</v>
      </c>
      <c r="T271" s="161">
        <f t="shared" si="156"/>
        <v>0</v>
      </c>
      <c r="U271" s="161">
        <f t="shared" si="156"/>
        <v>0</v>
      </c>
      <c r="V271" s="161">
        <f t="shared" si="156"/>
        <v>0</v>
      </c>
      <c r="W271" s="161">
        <f t="shared" si="156"/>
        <v>0</v>
      </c>
      <c r="X271" s="161">
        <f t="shared" si="156"/>
        <v>0</v>
      </c>
      <c r="Y271" s="161">
        <f t="shared" si="156"/>
        <v>0</v>
      </c>
      <c r="Z271" s="161">
        <f t="shared" si="156"/>
        <v>0</v>
      </c>
      <c r="AA271" s="161">
        <f t="shared" si="156"/>
        <v>0</v>
      </c>
      <c r="AB271" s="161">
        <f t="shared" si="156"/>
        <v>0</v>
      </c>
      <c r="AC271" s="161">
        <f t="shared" si="156"/>
        <v>0</v>
      </c>
      <c r="AD271" s="161">
        <f t="shared" si="156"/>
        <v>0</v>
      </c>
      <c r="AE271" s="161">
        <f t="shared" si="152"/>
        <v>0</v>
      </c>
      <c r="AF271" s="161">
        <f t="shared" si="153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 t="str">
        <f t="shared" si="150"/>
        <v>Leguwa Khola(0.04)</v>
      </c>
      <c r="C272" s="161" t="str">
        <f t="shared" si="157"/>
        <v>Leguwa Khola(0.04)</v>
      </c>
      <c r="D272" s="161" t="str">
        <f t="shared" si="157"/>
        <v>Leguwa Khola(0.04)</v>
      </c>
      <c r="E272" s="161" t="str">
        <f t="shared" si="157"/>
        <v>Leguwa Khola(0.04)</v>
      </c>
      <c r="F272" s="161" t="str">
        <f t="shared" si="157"/>
        <v>Leguwa Khola(0.04)</v>
      </c>
      <c r="G272" s="161" t="str">
        <f t="shared" si="157"/>
        <v>Leguwa Khola(0.04)</v>
      </c>
      <c r="H272" s="161" t="str">
        <f t="shared" si="157"/>
        <v>Leguwa Khola(0.04)</v>
      </c>
      <c r="I272" s="161" t="str">
        <f t="shared" si="157"/>
        <v>Leguwa Khola(0.04)</v>
      </c>
      <c r="J272" s="161" t="str">
        <f t="shared" si="157"/>
        <v>Leguwa Khola(0.04)</v>
      </c>
      <c r="K272" s="161" t="str">
        <f t="shared" si="157"/>
        <v>Leguwa Khola(0.04)</v>
      </c>
      <c r="L272" s="161" t="str">
        <f t="shared" si="157"/>
        <v>Leguwa Khola(0.04)</v>
      </c>
      <c r="M272" s="161" t="str">
        <f t="shared" si="157"/>
        <v>Leguwa Khola(0.04)</v>
      </c>
      <c r="N272" s="161" t="str">
        <f t="shared" si="157"/>
        <v>Leguwa Khola(0.04)</v>
      </c>
      <c r="O272" s="161" t="str">
        <f t="shared" si="157"/>
        <v>Leguwa Khola(0.04)</v>
      </c>
      <c r="P272" s="161">
        <v>0</v>
      </c>
      <c r="Q272" s="161">
        <f t="shared" si="157"/>
        <v>0</v>
      </c>
      <c r="R272" s="161">
        <f t="shared" si="157"/>
        <v>0</v>
      </c>
      <c r="S272" s="161">
        <f t="shared" si="156"/>
        <v>0</v>
      </c>
      <c r="T272" s="161">
        <f t="shared" si="156"/>
        <v>0</v>
      </c>
      <c r="U272" s="161">
        <f t="shared" si="156"/>
        <v>0</v>
      </c>
      <c r="V272" s="161">
        <f t="shared" si="156"/>
        <v>0</v>
      </c>
      <c r="W272" s="161">
        <f t="shared" si="156"/>
        <v>0</v>
      </c>
      <c r="X272" s="161">
        <f t="shared" si="156"/>
        <v>0</v>
      </c>
      <c r="Y272" s="161">
        <f t="shared" si="156"/>
        <v>0</v>
      </c>
      <c r="Z272" s="161">
        <f t="shared" si="156"/>
        <v>0</v>
      </c>
      <c r="AA272" s="161">
        <f t="shared" si="156"/>
        <v>0</v>
      </c>
      <c r="AB272" s="161">
        <f t="shared" si="156"/>
        <v>0</v>
      </c>
      <c r="AC272" s="161">
        <f t="shared" si="156"/>
        <v>0</v>
      </c>
      <c r="AD272" s="161">
        <f t="shared" si="156"/>
        <v>0</v>
      </c>
      <c r="AE272" s="161">
        <f t="shared" si="152"/>
        <v>0</v>
      </c>
      <c r="AF272" s="161">
        <f t="shared" si="153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 t="str">
        <f t="shared" si="150"/>
        <v>Syauri Bhumey(0.023)</v>
      </c>
      <c r="C273" s="177" t="str">
        <f t="shared" si="157"/>
        <v>Syauri Bhumey(0.023)</v>
      </c>
      <c r="D273" s="177" t="str">
        <f t="shared" si="157"/>
        <v>Syauri Bhumey(0.023)</v>
      </c>
      <c r="E273" s="177" t="str">
        <f t="shared" si="157"/>
        <v>Syauri Bhumey(0.023)</v>
      </c>
      <c r="F273" s="177" t="str">
        <f t="shared" si="157"/>
        <v>Syauri Bhumey(0.023)</v>
      </c>
      <c r="G273" s="177" t="str">
        <f t="shared" si="157"/>
        <v>Syauri Bhumey(0.023)</v>
      </c>
      <c r="H273" s="177" t="str">
        <f t="shared" si="157"/>
        <v>Syauri Bhumey(0.023)</v>
      </c>
      <c r="I273" s="177" t="str">
        <f t="shared" si="157"/>
        <v>Syauri Bhumey(0.023)</v>
      </c>
      <c r="J273" s="177" t="str">
        <f t="shared" si="157"/>
        <v>Syauri Bhumey(0.023)</v>
      </c>
      <c r="K273" s="177" t="str">
        <f t="shared" si="157"/>
        <v>Syauri Bhumey(0.023)</v>
      </c>
      <c r="L273" s="177" t="str">
        <f t="shared" si="157"/>
        <v>Syauri Bhumey(0.023)</v>
      </c>
      <c r="M273" s="177" t="str">
        <f t="shared" si="157"/>
        <v>Syauri Bhumey(0.023)</v>
      </c>
      <c r="N273" s="177" t="str">
        <f t="shared" si="157"/>
        <v>Syauri Bhumey(0.023)</v>
      </c>
      <c r="O273" s="177" t="str">
        <f t="shared" si="157"/>
        <v>Syauri Bhumey(0.023)</v>
      </c>
      <c r="P273" s="177">
        <v>0</v>
      </c>
      <c r="Q273" s="177">
        <f t="shared" si="157"/>
        <v>0</v>
      </c>
      <c r="R273" s="177">
        <f t="shared" si="157"/>
        <v>0</v>
      </c>
      <c r="S273" s="177">
        <f t="shared" si="156"/>
        <v>0</v>
      </c>
      <c r="T273" s="177">
        <f t="shared" si="156"/>
        <v>0</v>
      </c>
      <c r="U273" s="177">
        <f t="shared" si="156"/>
        <v>0</v>
      </c>
      <c r="V273" s="177">
        <f t="shared" si="156"/>
        <v>0</v>
      </c>
      <c r="W273" s="177">
        <f t="shared" si="156"/>
        <v>0</v>
      </c>
      <c r="X273" s="177">
        <f t="shared" si="156"/>
        <v>0</v>
      </c>
      <c r="Y273" s="177">
        <f t="shared" si="156"/>
        <v>0</v>
      </c>
      <c r="Z273" s="177">
        <f t="shared" si="156"/>
        <v>0</v>
      </c>
      <c r="AA273" s="177">
        <f t="shared" si="156"/>
        <v>0</v>
      </c>
      <c r="AB273" s="177">
        <f t="shared" si="156"/>
        <v>0</v>
      </c>
      <c r="AC273" s="177">
        <f t="shared" si="156"/>
        <v>0</v>
      </c>
      <c r="AD273" s="177">
        <f t="shared" si="156"/>
        <v>0</v>
      </c>
      <c r="AE273" s="177">
        <f t="shared" si="152"/>
        <v>0</v>
      </c>
      <c r="AF273" s="177">
        <f t="shared" si="153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" si="158">SUM(B169:B273)</f>
        <v>0</v>
      </c>
      <c r="C274" s="180">
        <f t="shared" ref="C274:AG274" si="159">SUM(C169:C273)</f>
        <v>0</v>
      </c>
      <c r="D274" s="180">
        <f t="shared" si="159"/>
        <v>0</v>
      </c>
      <c r="E274" s="180">
        <f t="shared" si="159"/>
        <v>0</v>
      </c>
      <c r="F274" s="180">
        <f t="shared" si="159"/>
        <v>0</v>
      </c>
      <c r="G274" s="180">
        <f t="shared" si="159"/>
        <v>0</v>
      </c>
      <c r="H274" s="180">
        <f t="shared" si="159"/>
        <v>0</v>
      </c>
      <c r="I274" s="180">
        <f t="shared" si="159"/>
        <v>0</v>
      </c>
      <c r="J274" s="180">
        <f t="shared" si="159"/>
        <v>0</v>
      </c>
      <c r="K274" s="180">
        <f t="shared" si="159"/>
        <v>0</v>
      </c>
      <c r="L274" s="180">
        <f t="shared" si="159"/>
        <v>0</v>
      </c>
      <c r="M274" s="180">
        <f t="shared" si="159"/>
        <v>0</v>
      </c>
      <c r="N274" s="180">
        <f t="shared" si="159"/>
        <v>0</v>
      </c>
      <c r="O274" s="180">
        <f t="shared" si="159"/>
        <v>0</v>
      </c>
      <c r="P274" s="180">
        <v>0</v>
      </c>
      <c r="Q274" s="180">
        <f t="shared" si="159"/>
        <v>0</v>
      </c>
      <c r="R274" s="180">
        <f t="shared" si="159"/>
        <v>0</v>
      </c>
      <c r="S274" s="180">
        <f t="shared" si="159"/>
        <v>0</v>
      </c>
      <c r="T274" s="180">
        <f t="shared" si="159"/>
        <v>0</v>
      </c>
      <c r="U274" s="180">
        <f t="shared" si="159"/>
        <v>0</v>
      </c>
      <c r="V274" s="180">
        <f t="shared" si="159"/>
        <v>0</v>
      </c>
      <c r="W274" s="180">
        <f t="shared" si="159"/>
        <v>0</v>
      </c>
      <c r="X274" s="180">
        <f t="shared" si="159"/>
        <v>0</v>
      </c>
      <c r="Y274" s="180">
        <f t="shared" si="159"/>
        <v>0</v>
      </c>
      <c r="Z274" s="180">
        <f t="shared" si="159"/>
        <v>0</v>
      </c>
      <c r="AA274" s="180">
        <f t="shared" si="159"/>
        <v>0</v>
      </c>
      <c r="AB274" s="180">
        <f t="shared" si="159"/>
        <v>0</v>
      </c>
      <c r="AC274" s="180">
        <f t="shared" si="159"/>
        <v>0</v>
      </c>
      <c r="AD274" s="180">
        <f t="shared" si="159"/>
        <v>0</v>
      </c>
      <c r="AE274" s="180">
        <f t="shared" ref="AE274:AF274" si="160">SUM(AE169:AE273)</f>
        <v>0</v>
      </c>
      <c r="AF274" s="180">
        <f t="shared" si="160"/>
        <v>0</v>
      </c>
      <c r="AG274" s="182">
        <f t="shared" si="159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72 A108:A158 A74:A102">
    <cfRule type="expression" dxfId="2557" priority="55">
      <formula>$AH11=0</formula>
    </cfRule>
  </conditionalFormatting>
  <conditionalFormatting sqref="A101:A102">
    <cfRule type="expression" dxfId="2556" priority="223">
      <formula>$AH106=0</formula>
    </cfRule>
  </conditionalFormatting>
  <conditionalFormatting sqref="A103:A107">
    <cfRule type="expression" dxfId="2555" priority="171">
      <formula>$AH102=0</formula>
    </cfRule>
  </conditionalFormatting>
  <conditionalFormatting sqref="A160:A167">
    <cfRule type="expression" dxfId="2554" priority="224">
      <formula>$AH267=0</formula>
    </cfRule>
  </conditionalFormatting>
  <conditionalFormatting sqref="A168:A275">
    <cfRule type="expression" dxfId="2553" priority="94">
      <formula>$AH168=0</formula>
    </cfRule>
  </conditionalFormatting>
  <conditionalFormatting sqref="B8">
    <cfRule type="expression" dxfId="2552" priority="219">
      <formula>AND(C$9&gt;=14/24,C$9&lt;20/24)</formula>
    </cfRule>
    <cfRule type="expression" dxfId="2551" priority="220">
      <formula>AND(C$9&gt;=8/24,C$9&lt;14/24)</formula>
    </cfRule>
    <cfRule type="expression" dxfId="2550" priority="221">
      <formula>C$9&lt;8/24</formula>
    </cfRule>
    <cfRule type="expression" dxfId="2549" priority="222">
      <formula>C$9&gt;=20/24</formula>
    </cfRule>
  </conditionalFormatting>
  <conditionalFormatting sqref="B9:AF10 B113:B115 B117:B124 B76:D90 C97:O107 C109:O115 C134:O134 G126:O133 C90:P90 N93:P95 B93:O96 B108:O108 C117:W125 B72:W72 E76:W77 E79:W90 P126:W134 P93:W115 G137:W151 C152:AF152 C154:AF159 B153:AF153 AB126:AF134 AB137:AF151 AA117:AF125 AA93:AF115 AA11:AF13 AA79:AF90">
    <cfRule type="expression" dxfId="2548" priority="136">
      <formula>B$9&gt;=20/24</formula>
    </cfRule>
  </conditionalFormatting>
  <conditionalFormatting sqref="B9:AF10 B113:B115 B117:B124 B76:D90 C97:O107 C109:O115 C134:O134 G126:O133 C90:P90 N93:P95 B93:O96 B108:O108 C117:W125 B72:W72 E76:W77 E79:W90 P126:W134 P93:W115 G137:W151 C152:AF152 C154:AF159 B153:AF153 AB126:AF134 AB137:AF151 AA117:AF125 AA93:AF115 AA11:AF13 AA79:AF90">
    <cfRule type="expression" dxfId="2547" priority="137">
      <formula>AND(B$9&gt;=14/24,B$9&lt;20/24)</formula>
    </cfRule>
    <cfRule type="expression" dxfId="2546" priority="138">
      <formula>AND(B$9&gt;=8/24,B$9&lt;14/24)</formula>
    </cfRule>
    <cfRule type="expression" dxfId="2545" priority="139">
      <formula>B$9&lt;8/24</formula>
    </cfRule>
  </conditionalFormatting>
  <conditionalFormatting sqref="B29:W53 AA14:AF53">
    <cfRule type="expression" dxfId="2544" priority="79">
      <formula>B14&gt;$AG14*1</formula>
    </cfRule>
    <cfRule type="expression" dxfId="2543" priority="80">
      <formula>B$9&gt;=20/24</formula>
    </cfRule>
    <cfRule type="expression" dxfId="2542" priority="81">
      <formula>AND(B$9&gt;=14/24,B$9&lt;20/24)</formula>
    </cfRule>
    <cfRule type="expression" dxfId="2541" priority="82">
      <formula>AND(B$9&gt;=8/24,B$9&lt;14/24)</formula>
    </cfRule>
    <cfRule type="expression" dxfId="2540" priority="83">
      <formula>B$9&lt;8/24</formula>
    </cfRule>
  </conditionalFormatting>
  <conditionalFormatting sqref="B54:W68 AA54:AF68">
    <cfRule type="expression" dxfId="2539" priority="72">
      <formula>B$9&lt;8/24</formula>
    </cfRule>
  </conditionalFormatting>
  <conditionalFormatting sqref="B54:W70 AA54:AF70">
    <cfRule type="expression" dxfId="2538" priority="69">
      <formula>B$9&gt;=20/24</formula>
    </cfRule>
    <cfRule type="expression" dxfId="2537" priority="70">
      <formula>AND(B$9&gt;=14/24,B$9&lt;20/24)</formula>
    </cfRule>
    <cfRule type="expression" dxfId="2536" priority="71">
      <formula>AND(B$9&gt;=8/24,B$9&lt;14/24)</formula>
    </cfRule>
  </conditionalFormatting>
  <conditionalFormatting sqref="B63:W65 AA63:AF65">
    <cfRule type="expression" dxfId="2535" priority="73">
      <formula>B63&gt;$AG63</formula>
    </cfRule>
  </conditionalFormatting>
  <conditionalFormatting sqref="B69:W70 AA69:AF70">
    <cfRule type="expression" dxfId="2534" priority="144">
      <formula>B$9&lt;8/24</formula>
    </cfRule>
  </conditionalFormatting>
  <conditionalFormatting sqref="B72:W75">
    <cfRule type="expression" dxfId="2533" priority="60">
      <formula>B72&gt;$AG72*1</formula>
    </cfRule>
  </conditionalFormatting>
  <conditionalFormatting sqref="B73:W75">
    <cfRule type="expression" dxfId="2532" priority="61">
      <formula>B$9&gt;=20/24</formula>
    </cfRule>
    <cfRule type="expression" dxfId="2531" priority="62">
      <formula>AND(B$9&gt;=14/24,B$9&lt;20/24)</formula>
    </cfRule>
    <cfRule type="expression" dxfId="2530" priority="63">
      <formula>AND(B$9&gt;=8/24,B$9&lt;14/24)</formula>
    </cfRule>
    <cfRule type="expression" dxfId="2529" priority="64">
      <formula>B$9&lt;8/24</formula>
    </cfRule>
  </conditionalFormatting>
  <conditionalFormatting sqref="C161:AF167">
    <cfRule type="expression" dxfId="2528" priority="95">
      <formula>C$9&gt;=20/24</formula>
    </cfRule>
    <cfRule type="expression" dxfId="2527" priority="96">
      <formula>AND(C$9&gt;=14/24,C$9&lt;20/24)</formula>
    </cfRule>
    <cfRule type="expression" dxfId="2526" priority="97">
      <formula>AND(C$9&gt;=8/24,C$9&lt;14/24)</formula>
    </cfRule>
    <cfRule type="expression" dxfId="2525" priority="98">
      <formula>C$9&lt;8/24</formula>
    </cfRule>
  </conditionalFormatting>
  <conditionalFormatting sqref="C169:AF274">
    <cfRule type="expression" dxfId="2524" priority="56">
      <formula>C$9&gt;=20/24</formula>
    </cfRule>
    <cfRule type="expression" dxfId="2523" priority="57">
      <formula>AND(C$9&gt;=14/24,C$9&lt;20/24)</formula>
    </cfRule>
    <cfRule type="expression" dxfId="2522" priority="58">
      <formula>AND(C$9&gt;=8/24,C$9&lt;14/24)</formula>
    </cfRule>
    <cfRule type="expression" dxfId="2521" priority="59">
      <formula>C$9&lt;8/24</formula>
    </cfRule>
  </conditionalFormatting>
  <conditionalFormatting sqref="B71:W71 B69:W69 B76:W96 AG71 AG78 AG96 AA11:AF13 AA69:AF71 AA78:AF96">
    <cfRule type="expression" dxfId="2520" priority="135">
      <formula>B11&gt;$AG11*1</formula>
    </cfRule>
  </conditionalFormatting>
  <conditionalFormatting sqref="E79:W83">
    <cfRule type="expression" dxfId="2519" priority="145">
      <formula>E$9&gt;=20/24</formula>
    </cfRule>
    <cfRule type="expression" dxfId="2518" priority="146">
      <formula>AND(E$9&gt;=14/24,E$9&lt;20/24)</formula>
    </cfRule>
    <cfRule type="expression" dxfId="2517" priority="147">
      <formula>AND(E$9&gt;=8/24,E$9&lt;14/24)</formula>
    </cfRule>
    <cfRule type="expression" dxfId="2516" priority="148">
      <formula>E$9&lt;8/24</formula>
    </cfRule>
  </conditionalFormatting>
  <conditionalFormatting sqref="E84:W84">
    <cfRule type="expression" dxfId="2515" priority="140">
      <formula>E$9&gt;=20/24</formula>
    </cfRule>
    <cfRule type="expression" dxfId="2514" priority="141">
      <formula>AND(E$9&gt;=14/24,E$9&lt;20/24)</formula>
    </cfRule>
    <cfRule type="expression" dxfId="2513" priority="142">
      <formula>AND(E$9&gt;=8/24,E$9&lt;14/24)</formula>
    </cfRule>
    <cfRule type="expression" dxfId="2512" priority="143">
      <formula>E$9&lt;8/24</formula>
    </cfRule>
  </conditionalFormatting>
  <conditionalFormatting sqref="B78:W78 B72:W72 AA78:AF78">
    <cfRule type="expression" dxfId="2511" priority="155">
      <formula>B$9&gt;=20/24</formula>
    </cfRule>
    <cfRule type="expression" dxfId="2510" priority="156">
      <formula>AND(B$9&gt;=14/24,B$9&lt;20/24)</formula>
    </cfRule>
    <cfRule type="expression" dxfId="2509" priority="157">
      <formula>AND(B$9&gt;=8/24,B$9&lt;14/24)</formula>
    </cfRule>
    <cfRule type="expression" dxfId="2508" priority="158">
      <formula>B$9&lt;8/24</formula>
    </cfRule>
  </conditionalFormatting>
  <conditionalFormatting sqref="F79:W81">
    <cfRule type="expression" dxfId="2507" priority="163">
      <formula>F$9&gt;=20/24</formula>
    </cfRule>
    <cfRule type="expression" dxfId="2506" priority="164">
      <formula>AND(F$9&gt;=14/24,F$9&lt;20/24)</formula>
    </cfRule>
    <cfRule type="expression" dxfId="2505" priority="165">
      <formula>AND(F$9&gt;=8/24,F$9&lt;14/24)</formula>
    </cfRule>
    <cfRule type="expression" dxfId="2504" priority="166">
      <formula>F$9&lt;8/24</formula>
    </cfRule>
  </conditionalFormatting>
  <conditionalFormatting sqref="L84:W84 AA84:AF84">
    <cfRule type="expression" dxfId="2503" priority="159">
      <formula>L$9&gt;=20/24</formula>
    </cfRule>
    <cfRule type="expression" dxfId="2502" priority="160">
      <formula>AND(L$9&gt;=14/24,L$9&lt;20/24)</formula>
    </cfRule>
    <cfRule type="expression" dxfId="2501" priority="161">
      <formula>AND(L$9&gt;=8/24,L$9&lt;14/24)</formula>
    </cfRule>
    <cfRule type="expression" dxfId="2500" priority="162">
      <formula>L$9&lt;8/24</formula>
    </cfRule>
  </conditionalFormatting>
  <conditionalFormatting sqref="M8 S8 AB8">
    <cfRule type="expression" dxfId="2499" priority="212">
      <formula>AND(N$9&gt;=14/24,N$9&lt;20/24)</formula>
    </cfRule>
    <cfRule type="expression" dxfId="2498" priority="213">
      <formula>AND(N$9&gt;=8/24,N$9&lt;14/24)</formula>
    </cfRule>
    <cfRule type="expression" dxfId="2497" priority="214">
      <formula>N$9&lt;8/24</formula>
    </cfRule>
  </conditionalFormatting>
  <conditionalFormatting sqref="U79:W83 AA79:AF83">
    <cfRule type="expression" dxfId="2496" priority="167">
      <formula>U$9&gt;=20/24</formula>
    </cfRule>
    <cfRule type="expression" dxfId="2495" priority="168">
      <formula>AND(U$9&gt;=14/24,U$9&lt;20/24)</formula>
    </cfRule>
    <cfRule type="expression" dxfId="2494" priority="169">
      <formula>AND(U$9&gt;=8/24,U$9&lt;14/24)</formula>
    </cfRule>
    <cfRule type="expression" dxfId="2493" priority="170">
      <formula>U$9&lt;8/24</formula>
    </cfRule>
  </conditionalFormatting>
  <conditionalFormatting sqref="O3:P3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492" priority="211">
      <formula>N$9&gt;=20/24</formula>
    </cfRule>
  </conditionalFormatting>
  <conditionalFormatting sqref="S8">
    <cfRule type="expression" dxfId="2491" priority="202">
      <formula>U$9&gt;=20/24</formula>
    </cfRule>
    <cfRule type="expression" dxfId="2490" priority="203">
      <formula>AND(U$9&gt;=14/24,U$9&lt;20/24)</formula>
    </cfRule>
    <cfRule type="expression" dxfId="2489" priority="204">
      <formula>AND(U$9&gt;=8/24,U$9&lt;14/24)</formula>
    </cfRule>
    <cfRule type="expression" dxfId="2488" priority="205">
      <formula>U$9&lt;8/24</formula>
    </cfRule>
  </conditionalFormatting>
  <conditionalFormatting sqref="U79:W84 AA79:AF84">
    <cfRule type="expression" dxfId="2487" priority="89">
      <formula>U$9&gt;=20/24</formula>
    </cfRule>
    <cfRule type="expression" dxfId="2486" priority="90">
      <formula>AND(U$9&gt;=14/24,U$9&lt;20/24)</formula>
    </cfRule>
    <cfRule type="expression" dxfId="2485" priority="91">
      <formula>AND(U$9&gt;=8/24,U$9&lt;14/24)</formula>
    </cfRule>
    <cfRule type="expression" dxfId="2484" priority="92">
      <formula>U$9&lt;8/24</formula>
    </cfRule>
  </conditionalFormatting>
  <conditionalFormatting sqref="V3 AB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2483" priority="74">
      <formula>AA$9&gt;=20/24</formula>
    </cfRule>
    <cfRule type="expression" dxfId="2482" priority="75">
      <formula>AND(AA$9&gt;=14/24,AA$9&lt;20/24)</formula>
    </cfRule>
    <cfRule type="expression" dxfId="2481" priority="76">
      <formula>AND(AA$9&gt;=8/24,AA$9&lt;14/24)</formula>
    </cfRule>
    <cfRule type="expression" dxfId="2480" priority="77">
      <formula>AA$9&lt;8/24</formula>
    </cfRule>
  </conditionalFormatting>
  <conditionalFormatting sqref="B54:W62 B66:W70 AA66:AF69 AA54:AF62">
    <cfRule type="expression" dxfId="2479" priority="149">
      <formula>B54&gt;$AG54</formula>
    </cfRule>
  </conditionalFormatting>
  <conditionalFormatting sqref="AB8">
    <cfRule type="expression" dxfId="2478" priority="198">
      <formula>AD$9&gt;=20/24</formula>
    </cfRule>
    <cfRule type="expression" dxfId="2477" priority="199">
      <formula>AND(AD$9&gt;=14/24,AD$9&lt;20/24)</formula>
    </cfRule>
    <cfRule type="expression" dxfId="2476" priority="200">
      <formula>AND(AD$9&gt;=8/24,AD$9&lt;14/24)</formula>
    </cfRule>
    <cfRule type="expression" dxfId="2475" priority="201">
      <formula>AD$9&lt;8/24</formula>
    </cfRule>
  </conditionalFormatting>
  <conditionalFormatting sqref="AG78">
    <cfRule type="expression" dxfId="2474" priority="177">
      <formula>AG$9&gt;=20/24</formula>
    </cfRule>
    <cfRule type="expression" dxfId="2473" priority="178">
      <formula>AND(AG$9&gt;=14/24,AG$9&lt;20/24)</formula>
    </cfRule>
    <cfRule type="expression" dxfId="2472" priority="179">
      <formula>AND(AG$9&gt;=8/24,AG$9&lt;14/24)</formula>
    </cfRule>
    <cfRule type="expression" dxfId="2471" priority="180">
      <formula>AG$9&lt;8/24</formula>
    </cfRule>
  </conditionalFormatting>
  <conditionalFormatting sqref="AG91:AG92">
    <cfRule type="expression" dxfId="2470" priority="172">
      <formula>AG91&gt;$AG91</formula>
    </cfRule>
  </conditionalFormatting>
  <conditionalFormatting sqref="AG96">
    <cfRule type="expression" dxfId="2469" priority="173">
      <formula>AG$9&gt;=20/24</formula>
    </cfRule>
    <cfRule type="expression" dxfId="2468" priority="174">
      <formula>AND(AG$9&gt;=14/24,AG$9&lt;20/24)</formula>
    </cfRule>
    <cfRule type="expression" dxfId="2467" priority="175">
      <formula>AND(AG$9&gt;=8/24,AG$9&lt;14/24)</formula>
    </cfRule>
    <cfRule type="expression" dxfId="2466" priority="176">
      <formula>AG$9&lt;8/24</formula>
    </cfRule>
  </conditionalFormatting>
  <conditionalFormatting sqref="AG113">
    <cfRule type="expression" dxfId="2465" priority="194">
      <formula>AG$9&gt;=20/24</formula>
    </cfRule>
    <cfRule type="expression" dxfId="2464" priority="195">
      <formula>AND(AG$9&gt;=14/24,AG$9&lt;20/24)</formula>
    </cfRule>
    <cfRule type="expression" dxfId="2463" priority="196">
      <formula>AND(AG$9&gt;=8/24,AG$9&lt;14/24)</formula>
    </cfRule>
    <cfRule type="expression" dxfId="2462" priority="197">
      <formula>AG$9&lt;8/24</formula>
    </cfRule>
  </conditionalFormatting>
  <conditionalFormatting sqref="AH8:AI10">
    <cfRule type="expression" dxfId="2461" priority="85">
      <formula>AH$9&gt;=20/24</formula>
    </cfRule>
    <cfRule type="expression" dxfId="2460" priority="86">
      <formula>AND(AH$9&gt;=14/24,AH$9&lt;20/24)</formula>
    </cfRule>
    <cfRule type="expression" dxfId="2459" priority="87">
      <formula>AND(AH$9&gt;=8/24,AH$9&lt;14/24)</formula>
    </cfRule>
    <cfRule type="expression" dxfId="2458" priority="88">
      <formula>AH$9&lt;8/24</formula>
    </cfRule>
  </conditionalFormatting>
  <conditionalFormatting sqref="AL4:AL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9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457" priority="215">
      <formula>AJ$9&gt;=20/24</formula>
    </cfRule>
    <cfRule type="expression" dxfId="2456" priority="216">
      <formula>AND(AJ$9&gt;=14/24,AJ$9&lt;20/24)</formula>
    </cfRule>
    <cfRule type="expression" dxfId="2455" priority="217">
      <formula>AND(AJ$9&gt;=8/24,AJ$9&lt;14/24)</formula>
    </cfRule>
    <cfRule type="expression" dxfId="2454" priority="218">
      <formula>AJ$9&lt;8/24</formula>
    </cfRule>
  </conditionalFormatting>
  <conditionalFormatting sqref="AL99:AN99 AL105:AN105">
    <cfRule type="expression" dxfId="2453" priority="187">
      <formula>AL$9&gt;=20/24</formula>
    </cfRule>
    <cfRule type="expression" dxfId="2452" priority="188">
      <formula>AND(AL$9&gt;=14/24,AL$9&lt;20/24)</formula>
    </cfRule>
    <cfRule type="expression" dxfId="2451" priority="189">
      <formula>AND(AL$9&gt;=8/24,AL$9&lt;14/24)</formula>
    </cfRule>
    <cfRule type="expression" dxfId="2450" priority="190">
      <formula>AL$9&lt;8/24</formula>
    </cfRule>
  </conditionalFormatting>
  <conditionalFormatting sqref="AM15:AM21 AN16:AR21">
    <cfRule type="expression" dxfId="2449" priority="111">
      <formula>AX$9&gt;=20/24</formula>
    </cfRule>
    <cfRule type="expression" dxfId="2448" priority="112">
      <formula>AND(AX$9&gt;=14/24,AX$9&lt;20/24)</formula>
    </cfRule>
    <cfRule type="expression" dxfId="2447" priority="113">
      <formula>AND(AX$9&gt;=8/24,AX$9&lt;14/24)</formula>
    </cfRule>
    <cfRule type="expression" dxfId="2446" priority="114">
      <formula>AX$9&lt;8/24</formula>
    </cfRule>
  </conditionalFormatting>
  <conditionalFormatting sqref="AN100:AN103">
    <cfRule type="expression" dxfId="2445" priority="183">
      <formula>AN$9&gt;=20/24</formula>
    </cfRule>
    <cfRule type="expression" dxfId="2444" priority="184">
      <formula>AND(AN$9&gt;=14/24,AN$9&lt;20/24)</formula>
    </cfRule>
    <cfRule type="expression" dxfId="2443" priority="185">
      <formula>AND(AN$9&gt;=8/24,AN$9&lt;14/24)</formula>
    </cfRule>
    <cfRule type="expression" dxfId="2442" priority="186">
      <formula>AN$9&lt;8/24</formula>
    </cfRule>
  </conditionalFormatting>
  <conditionalFormatting sqref="AN15:AR15">
    <cfRule type="expression" dxfId="2441" priority="99">
      <formula>U$9&gt;=20/24</formula>
    </cfRule>
    <cfRule type="expression" dxfId="2440" priority="100">
      <formula>AND(U$9&gt;=14/24,U$9&lt;20/24)</formula>
    </cfRule>
    <cfRule type="expression" dxfId="2439" priority="101">
      <formula>AND(U$9&gt;=8/24,U$9&lt;14/24)</formula>
    </cfRule>
    <cfRule type="expression" dxfId="2438" priority="102">
      <formula>U$9&lt;8/24</formula>
    </cfRule>
  </conditionalFormatting>
  <conditionalFormatting sqref="AS15">
    <cfRule type="expression" dxfId="2437" priority="107">
      <formula>AA$9&gt;=20/24</formula>
    </cfRule>
    <cfRule type="expression" dxfId="2436" priority="108">
      <formula>AND(AA$9&gt;=14/24,AA$9&lt;20/24)</formula>
    </cfRule>
    <cfRule type="expression" dxfId="2435" priority="109">
      <formula>AND(AA$9&gt;=8/24,AA$9&lt;14/24)</formula>
    </cfRule>
    <cfRule type="expression" dxfId="2434" priority="110">
      <formula>AA$9&lt;8/24</formula>
    </cfRule>
  </conditionalFormatting>
  <conditionalFormatting sqref="AS16:AS21">
    <cfRule type="expression" dxfId="2433" priority="115">
      <formula>BE$9&gt;=20/24</formula>
    </cfRule>
    <cfRule type="expression" dxfId="2432" priority="116">
      <formula>AND(BE$9&gt;=14/24,BE$9&lt;20/24)</formula>
    </cfRule>
    <cfRule type="expression" dxfId="2431" priority="117">
      <formula>AND(BE$9&gt;=8/24,BE$9&lt;14/24)</formula>
    </cfRule>
    <cfRule type="expression" dxfId="2430" priority="118">
      <formula>BE$9&lt;8/24</formula>
    </cfRule>
  </conditionalFormatting>
  <conditionalFormatting sqref="AT15 AX15:BJ15">
    <cfRule type="expression" dxfId="2429" priority="119">
      <formula>AC$9&gt;=20/24</formula>
    </cfRule>
    <cfRule type="expression" dxfId="2428" priority="120">
      <formula>AND(AC$9&gt;=14/24,AC$9&lt;20/24)</formula>
    </cfRule>
    <cfRule type="expression" dxfId="2427" priority="121">
      <formula>AND(AC$9&gt;=8/24,AC$9&lt;14/24)</formula>
    </cfRule>
    <cfRule type="expression" dxfId="2426" priority="122">
      <formula>AC$9&lt;8/24</formula>
    </cfRule>
  </conditionalFormatting>
  <conditionalFormatting sqref="AT16:AT21">
    <cfRule type="expression" dxfId="2425" priority="123">
      <formula>BG$9&gt;=20/24</formula>
    </cfRule>
    <cfRule type="expression" dxfId="2424" priority="124">
      <formula>AND(BG$9&gt;=14/24,BG$9&lt;20/24)</formula>
    </cfRule>
    <cfRule type="expression" dxfId="2423" priority="125">
      <formula>AND(BG$9&gt;=8/24,BG$9&lt;14/24)</formula>
    </cfRule>
    <cfRule type="expression" dxfId="2422" priority="126">
      <formula>BG$9&lt;8/24</formula>
    </cfRule>
  </conditionalFormatting>
  <conditionalFormatting sqref="AU15:AV15">
    <cfRule type="expression" dxfId="2421" priority="127">
      <formula>AE$9&gt;=20/24</formula>
    </cfRule>
    <cfRule type="expression" dxfId="2420" priority="128">
      <formula>AND(AE$9&gt;=14/24,AE$9&lt;20/24)</formula>
    </cfRule>
    <cfRule type="expression" dxfId="2419" priority="129">
      <formula>AND(AE$9&gt;=8/24,AE$9&lt;14/24)</formula>
    </cfRule>
    <cfRule type="expression" dxfId="2418" priority="130">
      <formula>AE$9&lt;8/24</formula>
    </cfRule>
  </conditionalFormatting>
  <conditionalFormatting sqref="AU16:BJ21">
    <cfRule type="expression" dxfId="2417" priority="131">
      <formula>BI$9&gt;=20/24</formula>
    </cfRule>
    <cfRule type="expression" dxfId="2416" priority="132">
      <formula>AND(BI$9&gt;=14/24,BI$9&lt;20/24)</formula>
    </cfRule>
    <cfRule type="expression" dxfId="2415" priority="133">
      <formula>AND(BI$9&gt;=8/24,BI$9&lt;14/24)</formula>
    </cfRule>
    <cfRule type="expression" dxfId="2414" priority="134">
      <formula>BI$9&lt;8/24</formula>
    </cfRule>
  </conditionalFormatting>
  <conditionalFormatting sqref="AW15">
    <cfRule type="expression" dxfId="2413" priority="103">
      <formula>B$9&gt;=20/24</formula>
    </cfRule>
    <cfRule type="expression" dxfId="2412" priority="104">
      <formula>AND(B$9&gt;=14/24,B$9&lt;20/24)</formula>
    </cfRule>
    <cfRule type="expression" dxfId="2411" priority="105">
      <formula>AND(B$9&gt;=8/24,B$9&lt;14/24)</formula>
    </cfRule>
    <cfRule type="expression" dxfId="2410" priority="106">
      <formula>B$9&lt;8/24</formula>
    </cfRule>
  </conditionalFormatting>
  <conditionalFormatting sqref="A73">
    <cfRule type="expression" dxfId="2409" priority="54">
      <formula>$AH73=0</formula>
    </cfRule>
  </conditionalFormatting>
  <conditionalFormatting sqref="B97:B107 B137:B152 B109:B112 B125:B134 B154:B159 C126:F133 C137:F151 B11:Z13 X14:Z151">
    <cfRule type="expression" dxfId="2408" priority="50">
      <formula>B$9&gt;=20/24</formula>
    </cfRule>
  </conditionalFormatting>
  <conditionalFormatting sqref="B97:B107 B137:B152 B109:B112 B125:B134 B154:B159 C126:F133 C137:F151 B11:Z13 X14:Z151">
    <cfRule type="expression" dxfId="2407" priority="51">
      <formula>AND(B$9&gt;=14/24,B$9&lt;20/24)</formula>
    </cfRule>
    <cfRule type="expression" dxfId="2406" priority="52">
      <formula>AND(B$9&gt;=8/24,B$9&lt;14/24)</formula>
    </cfRule>
    <cfRule type="expression" dxfId="2405" priority="53">
      <formula>B$9&lt;8/24</formula>
    </cfRule>
  </conditionalFormatting>
  <conditionalFormatting sqref="B14:W28">
    <cfRule type="expression" dxfId="2404" priority="40">
      <formula>B14&gt;$AG14*1</formula>
    </cfRule>
    <cfRule type="expression" dxfId="2403" priority="41">
      <formula>B$9&gt;=20/24</formula>
    </cfRule>
    <cfRule type="expression" dxfId="2402" priority="42">
      <formula>AND(B$9&gt;=14/24,B$9&lt;20/24)</formula>
    </cfRule>
    <cfRule type="expression" dxfId="2401" priority="43">
      <formula>AND(B$9&gt;=8/24,B$9&lt;14/24)</formula>
    </cfRule>
    <cfRule type="expression" dxfId="2400" priority="44">
      <formula>B$9&lt;8/24</formula>
    </cfRule>
  </conditionalFormatting>
  <conditionalFormatting sqref="B161:B167">
    <cfRule type="expression" dxfId="2399" priority="45">
      <formula>B$9&gt;=20/24</formula>
    </cfRule>
    <cfRule type="expression" dxfId="2398" priority="46">
      <formula>AND(B$9&gt;=14/24,B$9&lt;20/24)</formula>
    </cfRule>
    <cfRule type="expression" dxfId="2397" priority="47">
      <formula>AND(B$9&gt;=8/24,B$9&lt;14/24)</formula>
    </cfRule>
    <cfRule type="expression" dxfId="2396" priority="48">
      <formula>B$9&lt;8/24</formula>
    </cfRule>
  </conditionalFormatting>
  <conditionalFormatting sqref="B169:B274">
    <cfRule type="expression" dxfId="2395" priority="36">
      <formula>B$9&gt;=20/24</formula>
    </cfRule>
    <cfRule type="expression" dxfId="2394" priority="37">
      <formula>AND(B$9&gt;=14/24,B$9&lt;20/24)</formula>
    </cfRule>
    <cfRule type="expression" dxfId="2393" priority="38">
      <formula>AND(B$9&gt;=8/24,B$9&lt;14/24)</formula>
    </cfRule>
    <cfRule type="expression" dxfId="2392" priority="39">
      <formula>B$9&lt;8/24</formula>
    </cfRule>
  </conditionalFormatting>
  <conditionalFormatting sqref="B11:Z13 X14:Z151">
    <cfRule type="expression" dxfId="2391" priority="49">
      <formula>B11&gt;$AG11*1</formula>
    </cfRule>
  </conditionalFormatting>
  <conditionalFormatting sqref="A153">
    <cfRule type="expression" dxfId="2390" priority="3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2389" priority="31">
      <formula>AL$9&gt;=20/24</formula>
    </cfRule>
  </conditionalFormatting>
  <conditionalFormatting sqref="AL153">
    <cfRule type="expression" dxfId="2388" priority="32">
      <formula>AND(AL$9&gt;=14/24,AL$9&lt;20/24)</formula>
    </cfRule>
    <cfRule type="expression" dxfId="2387" priority="33">
      <formula>AND(AL$9&gt;=8/24,AL$9&lt;14/24)</formula>
    </cfRule>
    <cfRule type="expression" dxfId="2386" priority="34">
      <formula>AL$9&lt;8/24</formula>
    </cfRule>
  </conditionalFormatting>
  <conditionalFormatting sqref="AA79:AF83">
    <cfRule type="expression" dxfId="2385" priority="23">
      <formula>AA$9&gt;=20/24</formula>
    </cfRule>
    <cfRule type="expression" dxfId="2384" priority="24">
      <formula>AND(AA$9&gt;=14/24,AA$9&lt;20/24)</formula>
    </cfRule>
    <cfRule type="expression" dxfId="2383" priority="25">
      <formula>AND(AA$9&gt;=8/24,AA$9&lt;14/24)</formula>
    </cfRule>
    <cfRule type="expression" dxfId="2382" priority="26">
      <formula>AA$9&lt;8/24</formula>
    </cfRule>
  </conditionalFormatting>
  <conditionalFormatting sqref="AA84:AF84">
    <cfRule type="expression" dxfId="2381" priority="19">
      <formula>AA$9&gt;=20/24</formula>
    </cfRule>
    <cfRule type="expression" dxfId="2380" priority="20">
      <formula>AND(AA$9&gt;=14/24,AA$9&lt;20/24)</formula>
    </cfRule>
    <cfRule type="expression" dxfId="2379" priority="21">
      <formula>AND(AA$9&gt;=8/24,AA$9&lt;14/24)</formula>
    </cfRule>
    <cfRule type="expression" dxfId="2378" priority="22">
      <formula>AA$9&lt;8/24</formula>
    </cfRule>
  </conditionalFormatting>
  <conditionalFormatting sqref="AA79:AF81">
    <cfRule type="expression" dxfId="2377" priority="27">
      <formula>AA$9&gt;=20/24</formula>
    </cfRule>
    <cfRule type="expression" dxfId="2376" priority="28">
      <formula>AND(AA$9&gt;=14/24,AA$9&lt;20/24)</formula>
    </cfRule>
    <cfRule type="expression" dxfId="2375" priority="29">
      <formula>AND(AA$9&gt;=8/24,AA$9&lt;14/24)</formula>
    </cfRule>
    <cfRule type="expression" dxfId="2374" priority="30">
      <formula>AA$9&lt;8/24</formula>
    </cfRule>
  </conditionalFormatting>
  <conditionalFormatting sqref="AA137:AA151 AA126:AA134">
    <cfRule type="expression" dxfId="2373" priority="15">
      <formula>AA$9&gt;=20/24</formula>
    </cfRule>
  </conditionalFormatting>
  <conditionalFormatting sqref="AA137:AA151 AA126:AA134">
    <cfRule type="expression" dxfId="2372" priority="16">
      <formula>AND(AA$9&gt;=14/24,AA$9&lt;20/24)</formula>
    </cfRule>
    <cfRule type="expression" dxfId="2371" priority="17">
      <formula>AND(AA$9&gt;=8/24,AA$9&lt;14/24)</formula>
    </cfRule>
    <cfRule type="expression" dxfId="2370" priority="18">
      <formula>AA$9&lt;8/24</formula>
    </cfRule>
  </conditionalFormatting>
  <conditionalFormatting sqref="AA72:AF72 AA76:AF77">
    <cfRule type="expression" dxfId="2369" priority="7">
      <formula>AA$9&gt;=20/24</formula>
    </cfRule>
  </conditionalFormatting>
  <conditionalFormatting sqref="AA72:AF72 AA76:AF77">
    <cfRule type="expression" dxfId="2368" priority="8">
      <formula>AND(AA$9&gt;=14/24,AA$9&lt;20/24)</formula>
    </cfRule>
    <cfRule type="expression" dxfId="2367" priority="9">
      <formula>AND(AA$9&gt;=8/24,AA$9&lt;14/24)</formula>
    </cfRule>
    <cfRule type="expression" dxfId="2366" priority="10">
      <formula>AA$9&lt;8/24</formula>
    </cfRule>
  </conditionalFormatting>
  <conditionalFormatting sqref="AA72:AF75">
    <cfRule type="expression" dxfId="2365" priority="1">
      <formula>AA72&gt;$AG72*1</formula>
    </cfRule>
  </conditionalFormatting>
  <conditionalFormatting sqref="AA73:AF75">
    <cfRule type="expression" dxfId="2364" priority="2">
      <formula>AA$9&gt;=20/24</formula>
    </cfRule>
    <cfRule type="expression" dxfId="2363" priority="3">
      <formula>AND(AA$9&gt;=14/24,AA$9&lt;20/24)</formula>
    </cfRule>
    <cfRule type="expression" dxfId="2362" priority="4">
      <formula>AND(AA$9&gt;=8/24,AA$9&lt;14/24)</formula>
    </cfRule>
    <cfRule type="expression" dxfId="2361" priority="5">
      <formula>AA$9&lt;8/24</formula>
    </cfRule>
  </conditionalFormatting>
  <conditionalFormatting sqref="AA76:AF77">
    <cfRule type="expression" dxfId="2360" priority="6">
      <formula>AA76&gt;$AG76*1</formula>
    </cfRule>
  </conditionalFormatting>
  <conditionalFormatting sqref="AA72:AF72">
    <cfRule type="expression" dxfId="2359" priority="11">
      <formula>AA$9&gt;=20/24</formula>
    </cfRule>
    <cfRule type="expression" dxfId="2358" priority="12">
      <formula>AND(AA$9&gt;=14/24,AA$9&lt;20/24)</formula>
    </cfRule>
    <cfRule type="expression" dxfId="2357" priority="13">
      <formula>AND(AA$9&gt;=8/24,AA$9&lt;14/24)</formula>
    </cfRule>
    <cfRule type="expression" dxfId="2356" priority="14">
      <formula>AA$9&lt;8/24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5" zoomScaleNormal="115" workbookViewId="0">
      <pane xSplit="1" ySplit="10" topLeftCell="B80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H95" sqref="H95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2080/10/12</v>
      </c>
      <c r="C4" s="250"/>
      <c r="D4" s="250"/>
      <c r="E4" s="251" t="str">
        <f ca="1">"2080/"&amp;"10/"&amp;INT(MID(CELL("filename",G6),FIND("]",CELL("filename",G6))+1,200))</f>
        <v>2080/10/12</v>
      </c>
      <c r="F4" s="251"/>
      <c r="G4" s="251"/>
      <c r="H4" s="251" t="str">
        <f ca="1">TEXT(E4,"dddd")</f>
        <v>Saturday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104.7</v>
      </c>
      <c r="C5" s="30">
        <f t="shared" si="0"/>
        <v>93.699999999999989</v>
      </c>
      <c r="D5" s="30">
        <f t="shared" si="0"/>
        <v>95.399999999999991</v>
      </c>
      <c r="E5" s="30">
        <f t="shared" si="0"/>
        <v>87</v>
      </c>
      <c r="F5" s="30">
        <f t="shared" si="0"/>
        <v>149</v>
      </c>
      <c r="G5" s="30">
        <f t="shared" si="0"/>
        <v>149</v>
      </c>
      <c r="H5" s="30">
        <f t="shared" si="0"/>
        <v>138.60000000000002</v>
      </c>
      <c r="I5" s="30">
        <f t="shared" si="0"/>
        <v>138.60000000000002</v>
      </c>
      <c r="J5" s="30">
        <f t="shared" si="0"/>
        <v>131.5</v>
      </c>
      <c r="K5" s="30">
        <f t="shared" si="0"/>
        <v>125.00000000000001</v>
      </c>
      <c r="L5" s="30">
        <f t="shared" si="0"/>
        <v>114.4</v>
      </c>
      <c r="M5" s="30">
        <f t="shared" si="0"/>
        <v>155.9</v>
      </c>
      <c r="N5" s="30">
        <f t="shared" si="0"/>
        <v>168</v>
      </c>
      <c r="O5" s="30">
        <f t="shared" si="0"/>
        <v>155</v>
      </c>
      <c r="P5" s="30">
        <f t="shared" si="0"/>
        <v>169</v>
      </c>
      <c r="Q5" s="30">
        <f t="shared" si="0"/>
        <v>160.39999999999998</v>
      </c>
      <c r="R5" s="30">
        <f t="shared" si="0"/>
        <v>159</v>
      </c>
      <c r="S5" s="30">
        <f t="shared" si="0"/>
        <v>150.1</v>
      </c>
      <c r="T5" s="30">
        <f t="shared" si="0"/>
        <v>147.30000000000001</v>
      </c>
      <c r="U5" s="30">
        <f t="shared" si="0"/>
        <v>155.4</v>
      </c>
      <c r="V5" s="30">
        <f t="shared" si="0"/>
        <v>145.1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123.2</v>
      </c>
      <c r="AB5" s="30">
        <f t="shared" si="0"/>
        <v>78.7</v>
      </c>
      <c r="AC5" s="30">
        <f t="shared" si="0"/>
        <v>84.9</v>
      </c>
      <c r="AD5" s="30">
        <f t="shared" si="0"/>
        <v>89.800000000000011</v>
      </c>
      <c r="AE5" s="30">
        <f t="shared" si="0"/>
        <v>93.199999999999989</v>
      </c>
      <c r="AF5" s="30">
        <f>B108</f>
        <v>103.9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Load=152</v>
      </c>
      <c r="B7" s="35">
        <f t="shared" ref="B7:AF7" si="1">B116</f>
        <v>1330.2000000000003</v>
      </c>
      <c r="C7" s="35">
        <f t="shared" si="1"/>
        <v>1536.4400000000003</v>
      </c>
      <c r="D7" s="35">
        <f t="shared" si="1"/>
        <v>1182.4000000000003</v>
      </c>
      <c r="E7" s="35">
        <f t="shared" si="1"/>
        <v>1207.6000000000001</v>
      </c>
      <c r="F7" s="35">
        <f t="shared" si="1"/>
        <v>1191.1000000000001</v>
      </c>
      <c r="G7" s="35">
        <f t="shared" si="1"/>
        <v>1144.3599999999997</v>
      </c>
      <c r="H7" s="35">
        <f>H116</f>
        <v>1161.8599999999999</v>
      </c>
      <c r="I7" s="35">
        <f t="shared" si="1"/>
        <v>1216.4799999999996</v>
      </c>
      <c r="J7" s="35">
        <f t="shared" si="1"/>
        <v>1289.2799999999995</v>
      </c>
      <c r="K7" s="35">
        <f t="shared" si="1"/>
        <v>1311.7799999999997</v>
      </c>
      <c r="L7" s="35">
        <f t="shared" si="1"/>
        <v>1332.7999999999997</v>
      </c>
      <c r="M7" s="35">
        <f t="shared" si="1"/>
        <v>1352.3999999999996</v>
      </c>
      <c r="N7" s="35">
        <f t="shared" si="1"/>
        <v>1455.7999999999997</v>
      </c>
      <c r="O7" s="35">
        <f t="shared" si="1"/>
        <v>1599.5999999999995</v>
      </c>
      <c r="P7" s="35">
        <f t="shared" si="1"/>
        <v>1535.1999999999994</v>
      </c>
      <c r="Q7" s="35">
        <f t="shared" si="1"/>
        <v>1570.5999999999995</v>
      </c>
      <c r="R7" s="35">
        <f t="shared" si="1"/>
        <v>1669.6299999999992</v>
      </c>
      <c r="S7" s="35">
        <f t="shared" si="1"/>
        <v>1654.7999999999995</v>
      </c>
      <c r="T7" s="35">
        <f t="shared" si="1"/>
        <v>1625.2999999999995</v>
      </c>
      <c r="U7" s="35">
        <f t="shared" si="1"/>
        <v>1710.3999999999994</v>
      </c>
      <c r="V7" s="35">
        <f t="shared" si="1"/>
        <v>1627.3999999999999</v>
      </c>
      <c r="W7" s="35">
        <f t="shared" si="1"/>
        <v>1611.4999999999995</v>
      </c>
      <c r="X7" s="35">
        <f t="shared" si="1"/>
        <v>152</v>
      </c>
      <c r="Y7" s="35">
        <f t="shared" si="1"/>
        <v>152</v>
      </c>
      <c r="Z7" s="35">
        <f t="shared" si="1"/>
        <v>152</v>
      </c>
      <c r="AA7" s="35">
        <f t="shared" si="1"/>
        <v>152</v>
      </c>
      <c r="AB7" s="35">
        <f>AB116</f>
        <v>1922.1999999999998</v>
      </c>
      <c r="AC7" s="35">
        <f t="shared" si="1"/>
        <v>1921.6999999999998</v>
      </c>
      <c r="AD7" s="35">
        <f t="shared" si="1"/>
        <v>1979.8999999999996</v>
      </c>
      <c r="AE7" s="35">
        <f t="shared" si="1"/>
        <v>1856.2999999999997</v>
      </c>
      <c r="AF7" s="35">
        <f t="shared" si="1"/>
        <v>1775.1999999999994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2238.3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1979.9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0" t="s">
        <v>19</v>
      </c>
      <c r="AI10" s="23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34.1</v>
      </c>
      <c r="C11" s="43">
        <v>34.1</v>
      </c>
      <c r="D11" s="43">
        <v>34.1</v>
      </c>
      <c r="E11" s="43">
        <v>34.1</v>
      </c>
      <c r="F11" s="43">
        <v>34.1</v>
      </c>
      <c r="G11" s="43">
        <v>30.2</v>
      </c>
      <c r="H11" s="43">
        <v>30.2</v>
      </c>
      <c r="I11" s="43">
        <v>35</v>
      </c>
      <c r="J11" s="43">
        <v>35</v>
      </c>
      <c r="K11" s="43">
        <v>26.1</v>
      </c>
      <c r="L11" s="43">
        <v>26.1</v>
      </c>
      <c r="M11" s="43">
        <v>26.1</v>
      </c>
      <c r="N11" s="43">
        <v>26.1</v>
      </c>
      <c r="O11" s="43">
        <v>37.6</v>
      </c>
      <c r="P11" s="43">
        <v>37.6</v>
      </c>
      <c r="Q11" s="43">
        <v>37.6</v>
      </c>
      <c r="R11" s="43">
        <v>37.6</v>
      </c>
      <c r="S11" s="43">
        <v>37.6</v>
      </c>
      <c r="T11" s="43">
        <v>37.6</v>
      </c>
      <c r="U11" s="43">
        <v>37.6</v>
      </c>
      <c r="V11" s="43">
        <v>37.6</v>
      </c>
      <c r="W11" s="43">
        <v>37.6</v>
      </c>
      <c r="X11" s="44"/>
      <c r="Y11" s="44"/>
      <c r="Z11" s="44"/>
      <c r="AA11" s="44"/>
      <c r="AB11" s="44">
        <v>37.6</v>
      </c>
      <c r="AC11" s="44">
        <v>37.6</v>
      </c>
      <c r="AD11" s="44">
        <v>37.6</v>
      </c>
      <c r="AE11" s="44">
        <v>37.6</v>
      </c>
      <c r="AF11" s="44">
        <v>37.6</v>
      </c>
      <c r="AG11" s="45">
        <v>86</v>
      </c>
      <c r="AH11" s="46">
        <f t="shared" ref="AH11:AH74" si="2">MAX(B11:AF11)</f>
        <v>37.6</v>
      </c>
      <c r="AI11" s="47">
        <f t="shared" ref="AI11:AI74" si="3">MIN(B11:AF11)</f>
        <v>26.1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32</v>
      </c>
      <c r="C12" s="43">
        <v>32</v>
      </c>
      <c r="D12" s="43">
        <v>32</v>
      </c>
      <c r="E12" s="43">
        <v>32</v>
      </c>
      <c r="F12" s="43">
        <v>32</v>
      </c>
      <c r="G12" s="43">
        <v>32.9</v>
      </c>
      <c r="H12" s="43">
        <v>32.9</v>
      </c>
      <c r="I12" s="43">
        <v>32.9</v>
      </c>
      <c r="J12" s="43">
        <v>32.9</v>
      </c>
      <c r="K12" s="43">
        <v>22</v>
      </c>
      <c r="L12" s="43">
        <v>22</v>
      </c>
      <c r="M12" s="43">
        <v>22</v>
      </c>
      <c r="N12" s="43">
        <v>22</v>
      </c>
      <c r="O12" s="43">
        <v>29.1</v>
      </c>
      <c r="P12" s="43">
        <v>29.1</v>
      </c>
      <c r="Q12" s="43">
        <v>29.1</v>
      </c>
      <c r="R12" s="43">
        <v>29.1</v>
      </c>
      <c r="S12" s="43">
        <v>29.1</v>
      </c>
      <c r="T12" s="43">
        <v>29.1</v>
      </c>
      <c r="U12" s="43">
        <v>29.1</v>
      </c>
      <c r="V12" s="43">
        <v>29.1</v>
      </c>
      <c r="W12" s="43">
        <v>29.1</v>
      </c>
      <c r="X12" s="44"/>
      <c r="Y12" s="44"/>
      <c r="Z12" s="44"/>
      <c r="AA12" s="44"/>
      <c r="AB12" s="44">
        <v>29.1</v>
      </c>
      <c r="AC12" s="44">
        <v>29.1</v>
      </c>
      <c r="AD12" s="44">
        <v>29.1</v>
      </c>
      <c r="AE12" s="44">
        <v>29.1</v>
      </c>
      <c r="AF12" s="44">
        <v>29.1</v>
      </c>
      <c r="AG12" s="48">
        <v>82</v>
      </c>
      <c r="AH12" s="46">
        <f t="shared" si="2"/>
        <v>32.9</v>
      </c>
      <c r="AI12" s="47">
        <f t="shared" si="3"/>
        <v>22</v>
      </c>
      <c r="AK12" s="49"/>
      <c r="AL12" s="50" t="str">
        <f ca="1">MID(CELL("filename",C7),FIND("]",CELL("filename",C7))+1,600)</f>
        <v>12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19.5</v>
      </c>
      <c r="C13" s="43">
        <v>19.5</v>
      </c>
      <c r="D13" s="43">
        <v>19.5</v>
      </c>
      <c r="E13" s="43">
        <v>19.5</v>
      </c>
      <c r="F13" s="43">
        <v>19.5</v>
      </c>
      <c r="G13" s="43">
        <v>15</v>
      </c>
      <c r="H13" s="43">
        <v>15</v>
      </c>
      <c r="I13" s="43">
        <v>15</v>
      </c>
      <c r="J13" s="43">
        <v>20</v>
      </c>
      <c r="K13" s="43">
        <v>25</v>
      </c>
      <c r="L13" s="43">
        <v>25</v>
      </c>
      <c r="M13" s="43">
        <v>25</v>
      </c>
      <c r="N13" s="43">
        <v>25</v>
      </c>
      <c r="O13" s="43">
        <v>42</v>
      </c>
      <c r="P13" s="43">
        <v>42</v>
      </c>
      <c r="Q13" s="43">
        <v>42</v>
      </c>
      <c r="R13" s="43">
        <v>42</v>
      </c>
      <c r="S13" s="43">
        <v>42</v>
      </c>
      <c r="T13" s="43">
        <v>42</v>
      </c>
      <c r="U13" s="43">
        <v>42</v>
      </c>
      <c r="V13" s="43">
        <v>42</v>
      </c>
      <c r="W13" s="43">
        <v>42</v>
      </c>
      <c r="X13" s="44"/>
      <c r="Y13" s="44"/>
      <c r="Z13" s="44"/>
      <c r="AA13" s="44"/>
      <c r="AB13" s="44">
        <v>42</v>
      </c>
      <c r="AC13" s="44">
        <v>42</v>
      </c>
      <c r="AD13" s="44">
        <v>42</v>
      </c>
      <c r="AE13" s="44">
        <v>42</v>
      </c>
      <c r="AF13" s="44">
        <v>42</v>
      </c>
      <c r="AG13" s="48">
        <v>78</v>
      </c>
      <c r="AH13" s="46">
        <f t="shared" si="2"/>
        <v>42</v>
      </c>
      <c r="AI13" s="47">
        <f t="shared" si="3"/>
        <v>15</v>
      </c>
      <c r="AK13" s="49"/>
      <c r="AL13" s="50" t="str">
        <f ca="1">"Daily Load Curve(Excluding of Export) of Nepal ("&amp;A4&amp;" "&amp;B4&amp;")"</f>
        <v>Daily Load Curve(Excluding of Export) of Nepal (Nepali Date: 2080/10/12)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32.1</v>
      </c>
      <c r="C14" s="43">
        <v>32.1</v>
      </c>
      <c r="D14" s="43">
        <v>32.1</v>
      </c>
      <c r="E14" s="43">
        <v>32.1</v>
      </c>
      <c r="F14" s="43">
        <v>32.1</v>
      </c>
      <c r="G14" s="43">
        <v>27.1</v>
      </c>
      <c r="H14" s="43">
        <v>27.1</v>
      </c>
      <c r="I14" s="43">
        <v>27.1</v>
      </c>
      <c r="J14" s="43">
        <v>27.1</v>
      </c>
      <c r="K14" s="43">
        <v>30</v>
      </c>
      <c r="L14" s="43">
        <v>30</v>
      </c>
      <c r="M14" s="43">
        <v>30</v>
      </c>
      <c r="N14" s="43">
        <v>30</v>
      </c>
      <c r="O14" s="43">
        <v>28.6</v>
      </c>
      <c r="P14" s="43">
        <v>28.6</v>
      </c>
      <c r="Q14" s="43">
        <v>28.6</v>
      </c>
      <c r="R14" s="43">
        <v>28.6</v>
      </c>
      <c r="S14" s="43">
        <v>28.6</v>
      </c>
      <c r="T14" s="43">
        <v>28.6</v>
      </c>
      <c r="U14" s="43">
        <v>28.6</v>
      </c>
      <c r="V14" s="43">
        <v>28.6</v>
      </c>
      <c r="W14" s="43">
        <v>28.6</v>
      </c>
      <c r="X14" s="44"/>
      <c r="Y14" s="44"/>
      <c r="Z14" s="44"/>
      <c r="AA14" s="44"/>
      <c r="AB14" s="44">
        <v>28.6</v>
      </c>
      <c r="AC14" s="44">
        <v>28.6</v>
      </c>
      <c r="AD14" s="44">
        <v>28.6</v>
      </c>
      <c r="AE14" s="44">
        <v>28.6</v>
      </c>
      <c r="AF14" s="44">
        <v>28.6</v>
      </c>
      <c r="AG14" s="48">
        <v>77</v>
      </c>
      <c r="AH14" s="46">
        <f t="shared" si="2"/>
        <v>32.1</v>
      </c>
      <c r="AI14" s="47">
        <f t="shared" si="3"/>
        <v>27.1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40.9</v>
      </c>
      <c r="C15" s="43">
        <v>40.9</v>
      </c>
      <c r="D15" s="43">
        <v>40.9</v>
      </c>
      <c r="E15" s="43">
        <v>40.9</v>
      </c>
      <c r="F15" s="43">
        <v>40.9</v>
      </c>
      <c r="G15" s="43">
        <v>40.799999999999997</v>
      </c>
      <c r="H15" s="43">
        <v>40.799999999999997</v>
      </c>
      <c r="I15" s="43">
        <v>45.8</v>
      </c>
      <c r="J15" s="43">
        <v>45.8</v>
      </c>
      <c r="K15" s="43">
        <v>45.8</v>
      </c>
      <c r="L15" s="43">
        <v>45.8</v>
      </c>
      <c r="M15" s="43">
        <v>45.8</v>
      </c>
      <c r="N15" s="43">
        <v>45.8</v>
      </c>
      <c r="O15" s="43">
        <v>73</v>
      </c>
      <c r="P15" s="43">
        <v>73</v>
      </c>
      <c r="Q15" s="43">
        <v>73</v>
      </c>
      <c r="R15" s="43">
        <v>73</v>
      </c>
      <c r="S15" s="43">
        <v>73</v>
      </c>
      <c r="T15" s="43">
        <v>73</v>
      </c>
      <c r="U15" s="43">
        <v>73</v>
      </c>
      <c r="V15" s="43">
        <v>73</v>
      </c>
      <c r="W15" s="43">
        <v>73</v>
      </c>
      <c r="X15" s="44"/>
      <c r="Y15" s="44"/>
      <c r="Z15" s="44"/>
      <c r="AA15" s="44"/>
      <c r="AB15" s="44">
        <v>73</v>
      </c>
      <c r="AC15" s="44">
        <v>73</v>
      </c>
      <c r="AD15" s="44">
        <v>73</v>
      </c>
      <c r="AE15" s="44">
        <v>73</v>
      </c>
      <c r="AF15" s="44">
        <v>73</v>
      </c>
      <c r="AG15" s="48">
        <v>73</v>
      </c>
      <c r="AH15" s="46">
        <f t="shared" si="2"/>
        <v>73</v>
      </c>
      <c r="AI15" s="47">
        <f t="shared" si="3"/>
        <v>40.799999999999997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36.4</v>
      </c>
      <c r="C16" s="43">
        <v>36.4</v>
      </c>
      <c r="D16" s="43">
        <v>36.4</v>
      </c>
      <c r="E16" s="43">
        <v>36.4</v>
      </c>
      <c r="F16" s="43">
        <v>36.4</v>
      </c>
      <c r="G16" s="43">
        <v>30.6</v>
      </c>
      <c r="H16" s="43">
        <v>30.6</v>
      </c>
      <c r="I16" s="43">
        <v>36.799999999999997</v>
      </c>
      <c r="J16" s="43">
        <v>30.6</v>
      </c>
      <c r="K16" s="43">
        <v>36.6</v>
      </c>
      <c r="L16" s="43">
        <v>36.6</v>
      </c>
      <c r="M16" s="43">
        <v>36.6</v>
      </c>
      <c r="N16" s="43">
        <v>36.6</v>
      </c>
      <c r="O16" s="43">
        <v>33.1</v>
      </c>
      <c r="P16" s="43">
        <v>33.1</v>
      </c>
      <c r="Q16" s="43">
        <v>33.1</v>
      </c>
      <c r="R16" s="43">
        <v>33.1</v>
      </c>
      <c r="S16" s="43">
        <v>33.1</v>
      </c>
      <c r="T16" s="43">
        <v>33.1</v>
      </c>
      <c r="U16" s="43">
        <v>33.1</v>
      </c>
      <c r="V16" s="43">
        <v>33.1</v>
      </c>
      <c r="W16" s="43">
        <v>33.1</v>
      </c>
      <c r="X16" s="44"/>
      <c r="Y16" s="44"/>
      <c r="Z16" s="44"/>
      <c r="AA16" s="44"/>
      <c r="AB16" s="44">
        <v>33.1</v>
      </c>
      <c r="AC16" s="44">
        <v>33.1</v>
      </c>
      <c r="AD16" s="44">
        <v>33.1</v>
      </c>
      <c r="AE16" s="44">
        <v>33.1</v>
      </c>
      <c r="AF16" s="44">
        <v>33.1</v>
      </c>
      <c r="AG16" s="48">
        <v>71</v>
      </c>
      <c r="AH16" s="46">
        <f t="shared" si="2"/>
        <v>36.799999999999997</v>
      </c>
      <c r="AI16" s="47">
        <f t="shared" si="3"/>
        <v>30.6</v>
      </c>
      <c r="AK16" s="49"/>
      <c r="AL16" s="52" t="s">
        <v>7</v>
      </c>
      <c r="AM16" s="57">
        <f t="shared" ref="AM16:AR16" si="4">B71</f>
        <v>914.60000000000014</v>
      </c>
      <c r="AN16" s="57">
        <f t="shared" si="4"/>
        <v>914.60000000000014</v>
      </c>
      <c r="AO16" s="57">
        <f t="shared" si="4"/>
        <v>914.60000000000014</v>
      </c>
      <c r="AP16" s="57">
        <f t="shared" si="4"/>
        <v>914.60000000000014</v>
      </c>
      <c r="AQ16" s="57">
        <f t="shared" si="4"/>
        <v>914.60000000000014</v>
      </c>
      <c r="AR16" s="57">
        <f t="shared" si="4"/>
        <v>838.87999999999988</v>
      </c>
      <c r="AS16" s="57">
        <f>I71</f>
        <v>860.19999999999982</v>
      </c>
      <c r="AT16" s="57">
        <f>K71</f>
        <v>900.39999999999975</v>
      </c>
      <c r="AU16" s="57">
        <f t="shared" ref="AU16:BD16" si="5">M71</f>
        <v>900.39999999999975</v>
      </c>
      <c r="AV16" s="57">
        <f t="shared" si="5"/>
        <v>900.39999999999975</v>
      </c>
      <c r="AW16" s="57">
        <f t="shared" si="5"/>
        <v>959.09999999999968</v>
      </c>
      <c r="AX16" s="57">
        <f t="shared" si="5"/>
        <v>959.09999999999968</v>
      </c>
      <c r="AY16" s="57">
        <f t="shared" si="5"/>
        <v>959.09999999999968</v>
      </c>
      <c r="AZ16" s="57">
        <f t="shared" si="5"/>
        <v>959.09999999999968</v>
      </c>
      <c r="BA16" s="57">
        <f t="shared" si="5"/>
        <v>959.09999999999968</v>
      </c>
      <c r="BB16" s="57">
        <f t="shared" si="5"/>
        <v>959.09999999999968</v>
      </c>
      <c r="BC16" s="57">
        <f t="shared" si="5"/>
        <v>959.09999999999968</v>
      </c>
      <c r="BD16" s="57">
        <f t="shared" si="5"/>
        <v>959.09999999999968</v>
      </c>
      <c r="BE16" s="58">
        <f>X71</f>
        <v>150</v>
      </c>
      <c r="BF16" s="58">
        <f>Z71</f>
        <v>150</v>
      </c>
      <c r="BG16" s="58">
        <f>AB71</f>
        <v>959.09999999999968</v>
      </c>
      <c r="BH16" s="58">
        <f>AD71</f>
        <v>959.09999999999968</v>
      </c>
      <c r="BI16" s="58">
        <f>AE71</f>
        <v>959.09999999999968</v>
      </c>
      <c r="BJ16" s="58">
        <f>AF71</f>
        <v>959.09999999999968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10.9</v>
      </c>
      <c r="C17" s="44">
        <v>10.9</v>
      </c>
      <c r="D17" s="44">
        <v>10.9</v>
      </c>
      <c r="E17" s="44">
        <v>10.9</v>
      </c>
      <c r="F17" s="44">
        <v>10.9</v>
      </c>
      <c r="G17" s="44">
        <v>13</v>
      </c>
      <c r="H17" s="44">
        <v>13</v>
      </c>
      <c r="I17" s="44">
        <v>15</v>
      </c>
      <c r="J17" s="44">
        <v>30.9</v>
      </c>
      <c r="K17" s="44">
        <v>30.9</v>
      </c>
      <c r="L17" s="44">
        <v>30.9</v>
      </c>
      <c r="M17" s="44">
        <v>30.9</v>
      </c>
      <c r="N17" s="44">
        <v>30.9</v>
      </c>
      <c r="O17" s="44">
        <v>32</v>
      </c>
      <c r="P17" s="44">
        <v>32</v>
      </c>
      <c r="Q17" s="44">
        <v>32</v>
      </c>
      <c r="R17" s="44">
        <v>32</v>
      </c>
      <c r="S17" s="44">
        <v>32</v>
      </c>
      <c r="T17" s="44">
        <v>32</v>
      </c>
      <c r="U17" s="44">
        <v>32</v>
      </c>
      <c r="V17" s="44">
        <v>32</v>
      </c>
      <c r="W17" s="44">
        <v>32</v>
      </c>
      <c r="X17" s="44"/>
      <c r="Y17" s="44"/>
      <c r="Z17" s="44"/>
      <c r="AA17" s="44"/>
      <c r="AB17" s="44">
        <v>32</v>
      </c>
      <c r="AC17" s="44">
        <v>32</v>
      </c>
      <c r="AD17" s="44">
        <v>32</v>
      </c>
      <c r="AE17" s="44">
        <v>32</v>
      </c>
      <c r="AF17" s="44">
        <v>32</v>
      </c>
      <c r="AG17" s="45">
        <v>54</v>
      </c>
      <c r="AH17" s="46">
        <f t="shared" si="2"/>
        <v>32</v>
      </c>
      <c r="AI17" s="47">
        <f t="shared" si="3"/>
        <v>10.9</v>
      </c>
      <c r="AK17" s="49"/>
      <c r="AL17" s="52" t="s">
        <v>29</v>
      </c>
      <c r="AM17" s="57">
        <f t="shared" ref="AM17:AR17" si="6">B78</f>
        <v>600</v>
      </c>
      <c r="AN17" s="57">
        <f t="shared" si="6"/>
        <v>602.20000000000005</v>
      </c>
      <c r="AO17" s="57">
        <f t="shared" si="6"/>
        <v>602.20000000000005</v>
      </c>
      <c r="AP17" s="57">
        <f t="shared" si="6"/>
        <v>602.19999999999993</v>
      </c>
      <c r="AQ17" s="57">
        <f t="shared" si="6"/>
        <v>602.19999999999993</v>
      </c>
      <c r="AR17" s="57">
        <f t="shared" si="6"/>
        <v>563.9</v>
      </c>
      <c r="AS17" s="57">
        <f>I78</f>
        <v>582.6</v>
      </c>
      <c r="AT17" s="57">
        <f>K78</f>
        <v>592.6</v>
      </c>
      <c r="AU17" s="57">
        <f t="shared" ref="AU17:BD17" si="7">M78</f>
        <v>662.59999999999991</v>
      </c>
      <c r="AV17" s="57">
        <f t="shared" si="7"/>
        <v>662.59999999999991</v>
      </c>
      <c r="AW17" s="57">
        <f t="shared" si="7"/>
        <v>663.59999999999991</v>
      </c>
      <c r="AX17" s="57">
        <f t="shared" si="7"/>
        <v>639.5999999999998</v>
      </c>
      <c r="AY17" s="57">
        <f t="shared" si="7"/>
        <v>639.5999999999998</v>
      </c>
      <c r="AZ17" s="57">
        <f t="shared" si="7"/>
        <v>639.5999999999998</v>
      </c>
      <c r="BA17" s="57">
        <f t="shared" si="7"/>
        <v>621.4</v>
      </c>
      <c r="BB17" s="57">
        <f t="shared" si="7"/>
        <v>614.9</v>
      </c>
      <c r="BC17" s="57">
        <f t="shared" si="7"/>
        <v>614.19999999999982</v>
      </c>
      <c r="BD17" s="57">
        <f t="shared" si="7"/>
        <v>530.1</v>
      </c>
      <c r="BE17" s="58">
        <f>X78</f>
        <v>0</v>
      </c>
      <c r="BF17" s="58">
        <f>Z78</f>
        <v>0</v>
      </c>
      <c r="BG17" s="58">
        <f>AB78</f>
        <v>515.79999999999995</v>
      </c>
      <c r="BH17" s="58">
        <f>AD78</f>
        <v>565.79999999999995</v>
      </c>
      <c r="BI17" s="58">
        <f>AE78</f>
        <v>626.9</v>
      </c>
      <c r="BJ17" s="58">
        <f>AF78</f>
        <v>626.9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20.5</v>
      </c>
      <c r="C18" s="44">
        <v>20.5</v>
      </c>
      <c r="D18" s="44">
        <v>20.5</v>
      </c>
      <c r="E18" s="44">
        <v>20.5</v>
      </c>
      <c r="F18" s="44">
        <v>20.5</v>
      </c>
      <c r="G18" s="44">
        <v>20</v>
      </c>
      <c r="H18" s="44">
        <v>20</v>
      </c>
      <c r="I18" s="44">
        <v>20</v>
      </c>
      <c r="J18" s="44">
        <v>18.600000000000001</v>
      </c>
      <c r="K18" s="44">
        <v>18.600000000000001</v>
      </c>
      <c r="L18" s="44">
        <v>18.600000000000001</v>
      </c>
      <c r="M18" s="44">
        <v>18.600000000000001</v>
      </c>
      <c r="N18" s="44">
        <v>18.600000000000001</v>
      </c>
      <c r="O18" s="44">
        <v>17.7</v>
      </c>
      <c r="P18" s="44">
        <v>17.7</v>
      </c>
      <c r="Q18" s="44">
        <v>17.7</v>
      </c>
      <c r="R18" s="44">
        <v>17.7</v>
      </c>
      <c r="S18" s="44">
        <v>17.7</v>
      </c>
      <c r="T18" s="44">
        <v>17.7</v>
      </c>
      <c r="U18" s="44">
        <v>17.7</v>
      </c>
      <c r="V18" s="44">
        <v>17.7</v>
      </c>
      <c r="W18" s="44">
        <v>17.7</v>
      </c>
      <c r="X18" s="44"/>
      <c r="Y18" s="44"/>
      <c r="Z18" s="44"/>
      <c r="AA18" s="44"/>
      <c r="AB18" s="44">
        <v>17.7</v>
      </c>
      <c r="AC18" s="44">
        <v>17.7</v>
      </c>
      <c r="AD18" s="44">
        <v>17.7</v>
      </c>
      <c r="AE18" s="44">
        <v>17.7</v>
      </c>
      <c r="AF18" s="44">
        <v>17.7</v>
      </c>
      <c r="AG18" s="48">
        <v>52.465000000000003</v>
      </c>
      <c r="AH18" s="46">
        <f t="shared" si="2"/>
        <v>20.5</v>
      </c>
      <c r="AI18" s="47">
        <f t="shared" si="3"/>
        <v>17.7</v>
      </c>
      <c r="AK18" s="49"/>
      <c r="AL18" s="52" t="s">
        <v>31</v>
      </c>
      <c r="AM18" s="57">
        <f t="shared" ref="AM18:AR18" si="8">B92</f>
        <v>362.7</v>
      </c>
      <c r="AN18" s="57">
        <f t="shared" si="8"/>
        <v>362.9</v>
      </c>
      <c r="AO18" s="57">
        <f t="shared" si="8"/>
        <v>362.9</v>
      </c>
      <c r="AP18" s="57">
        <f t="shared" si="8"/>
        <v>333.59999999999997</v>
      </c>
      <c r="AQ18" s="57">
        <f t="shared" si="8"/>
        <v>333.59999999999997</v>
      </c>
      <c r="AR18" s="57">
        <f t="shared" si="8"/>
        <v>350.07999999999993</v>
      </c>
      <c r="AS18" s="57">
        <f>I92</f>
        <v>350.07999999999993</v>
      </c>
      <c r="AT18" s="57">
        <f>K92</f>
        <v>350.07999999999993</v>
      </c>
      <c r="AU18" s="57">
        <f t="shared" ref="AU18:BD18" si="9">M92</f>
        <v>343</v>
      </c>
      <c r="AV18" s="57">
        <f t="shared" si="9"/>
        <v>357.9</v>
      </c>
      <c r="AW18" s="57">
        <f t="shared" si="9"/>
        <v>361.9</v>
      </c>
      <c r="AX18" s="57">
        <f t="shared" si="9"/>
        <v>361.5</v>
      </c>
      <c r="AY18" s="57">
        <f t="shared" si="9"/>
        <v>361.9</v>
      </c>
      <c r="AZ18" s="57">
        <f t="shared" si="9"/>
        <v>355.53</v>
      </c>
      <c r="BA18" s="57">
        <f t="shared" si="9"/>
        <v>359.5</v>
      </c>
      <c r="BB18" s="57">
        <f t="shared" si="9"/>
        <v>356.99999999999994</v>
      </c>
      <c r="BC18" s="57">
        <f t="shared" si="9"/>
        <v>351.59999999999997</v>
      </c>
      <c r="BD18" s="57">
        <f t="shared" si="9"/>
        <v>371.50000000000006</v>
      </c>
      <c r="BE18" s="58">
        <f>X92</f>
        <v>2</v>
      </c>
      <c r="BF18" s="58">
        <f>Z92</f>
        <v>2</v>
      </c>
      <c r="BG18" s="58">
        <f>AB92</f>
        <v>419.1</v>
      </c>
      <c r="BH18" s="58">
        <f>AD92</f>
        <v>419.1</v>
      </c>
      <c r="BI18" s="58">
        <f>AE92</f>
        <v>412.5</v>
      </c>
      <c r="BJ18" s="58">
        <f>AF92</f>
        <v>370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103.9</v>
      </c>
      <c r="AN19" s="57">
        <f t="shared" si="10"/>
        <v>104.7</v>
      </c>
      <c r="AO19" s="57">
        <f t="shared" si="10"/>
        <v>93.699999999999989</v>
      </c>
      <c r="AP19" s="57">
        <f t="shared" si="10"/>
        <v>95.399999999999991</v>
      </c>
      <c r="AQ19" s="57">
        <f t="shared" si="10"/>
        <v>87</v>
      </c>
      <c r="AR19" s="57">
        <f t="shared" si="10"/>
        <v>149</v>
      </c>
      <c r="AS19" s="57">
        <f>I108</f>
        <v>138.60000000000002</v>
      </c>
      <c r="AT19" s="57">
        <f>K108</f>
        <v>131.5</v>
      </c>
      <c r="AU19" s="57">
        <f t="shared" ref="AU19:BD19" si="11">M108</f>
        <v>114.4</v>
      </c>
      <c r="AV19" s="57">
        <f t="shared" si="11"/>
        <v>155.9</v>
      </c>
      <c r="AW19" s="57">
        <f t="shared" si="11"/>
        <v>168</v>
      </c>
      <c r="AX19" s="57">
        <f t="shared" si="11"/>
        <v>155</v>
      </c>
      <c r="AY19" s="57">
        <f t="shared" si="11"/>
        <v>169</v>
      </c>
      <c r="AZ19" s="57">
        <f t="shared" si="11"/>
        <v>160.39999999999998</v>
      </c>
      <c r="BA19" s="57">
        <f t="shared" si="11"/>
        <v>159</v>
      </c>
      <c r="BB19" s="57">
        <f t="shared" si="11"/>
        <v>150.1</v>
      </c>
      <c r="BC19" s="57">
        <f t="shared" si="11"/>
        <v>147.30000000000001</v>
      </c>
      <c r="BD19" s="57">
        <f t="shared" si="11"/>
        <v>155.4</v>
      </c>
      <c r="BE19" s="58">
        <f>X108</f>
        <v>0</v>
      </c>
      <c r="BF19" s="58">
        <f>Z108</f>
        <v>0</v>
      </c>
      <c r="BG19" s="58">
        <f>AB108</f>
        <v>123.2</v>
      </c>
      <c r="BH19" s="58">
        <f>AD108</f>
        <v>84.9</v>
      </c>
      <c r="BI19" s="58">
        <f>AE108</f>
        <v>89.800000000000011</v>
      </c>
      <c r="BJ19" s="58">
        <f>AF108</f>
        <v>93.199999999999989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40</v>
      </c>
      <c r="C20" s="44">
        <v>40</v>
      </c>
      <c r="D20" s="44">
        <v>40</v>
      </c>
      <c r="E20" s="44">
        <v>40</v>
      </c>
      <c r="F20" s="44">
        <v>40</v>
      </c>
      <c r="G20" s="44">
        <v>40</v>
      </c>
      <c r="H20" s="44">
        <v>20</v>
      </c>
      <c r="I20" s="44">
        <v>30</v>
      </c>
      <c r="J20" s="44">
        <v>40</v>
      </c>
      <c r="K20" s="44">
        <v>40</v>
      </c>
      <c r="L20" s="44">
        <v>40</v>
      </c>
      <c r="M20" s="44">
        <v>40</v>
      </c>
      <c r="N20" s="44">
        <v>40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/>
      <c r="Y20" s="44"/>
      <c r="Z20" s="44"/>
      <c r="AA20" s="44"/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20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32</v>
      </c>
      <c r="AV20" s="57">
        <f t="shared" si="13"/>
        <v>32</v>
      </c>
      <c r="AW20" s="57">
        <f t="shared" si="13"/>
        <v>32</v>
      </c>
      <c r="AX20" s="57">
        <f t="shared" si="13"/>
        <v>32</v>
      </c>
      <c r="AY20" s="57">
        <f t="shared" si="13"/>
        <v>32</v>
      </c>
      <c r="AZ20" s="57">
        <f t="shared" si="13"/>
        <v>32</v>
      </c>
      <c r="BA20" s="57">
        <f t="shared" si="13"/>
        <v>32</v>
      </c>
      <c r="BB20" s="57">
        <f t="shared" si="13"/>
        <v>32</v>
      </c>
      <c r="BC20" s="57">
        <f t="shared" si="13"/>
        <v>62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</v>
      </c>
      <c r="C21" s="44">
        <v>45</v>
      </c>
      <c r="D21" s="44">
        <v>45</v>
      </c>
      <c r="E21" s="44">
        <v>45</v>
      </c>
      <c r="F21" s="44">
        <v>45</v>
      </c>
      <c r="G21" s="44">
        <v>30</v>
      </c>
      <c r="H21" s="44">
        <v>30</v>
      </c>
      <c r="I21" s="44">
        <v>30</v>
      </c>
      <c r="J21" s="44">
        <v>30</v>
      </c>
      <c r="K21" s="44">
        <v>35</v>
      </c>
      <c r="L21" s="44">
        <v>35</v>
      </c>
      <c r="M21" s="44">
        <v>35</v>
      </c>
      <c r="N21" s="44">
        <v>35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/>
      <c r="Y21" s="44"/>
      <c r="Z21" s="44"/>
      <c r="AA21" s="44"/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45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150</v>
      </c>
      <c r="BH21" s="58">
        <f>AD114</f>
        <v>150</v>
      </c>
      <c r="BI21" s="58">
        <f>AE114</f>
        <v>150</v>
      </c>
      <c r="BJ21" s="58">
        <f>AF114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31</v>
      </c>
      <c r="H22" s="44">
        <v>31</v>
      </c>
      <c r="I22" s="44">
        <v>31</v>
      </c>
      <c r="J22" s="44">
        <v>31</v>
      </c>
      <c r="K22" s="44">
        <v>31</v>
      </c>
      <c r="L22" s="44">
        <v>31</v>
      </c>
      <c r="M22" s="44">
        <v>31</v>
      </c>
      <c r="N22" s="44">
        <v>31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>
        <v>30.6</v>
      </c>
      <c r="V22" s="44">
        <v>30.6</v>
      </c>
      <c r="W22" s="44">
        <v>30.6</v>
      </c>
      <c r="X22" s="44"/>
      <c r="Y22" s="44"/>
      <c r="Z22" s="44"/>
      <c r="AA22" s="44"/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31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1981.2000000000003</v>
      </c>
      <c r="AN22" s="60">
        <f t="shared" si="16"/>
        <v>1984.4000000000003</v>
      </c>
      <c r="AO22" s="60">
        <f t="shared" si="16"/>
        <v>1973.4000000000003</v>
      </c>
      <c r="AP22" s="60">
        <f t="shared" si="16"/>
        <v>1945.8000000000002</v>
      </c>
      <c r="AQ22" s="60">
        <f t="shared" si="16"/>
        <v>1937.4</v>
      </c>
      <c r="AR22" s="60">
        <f t="shared" si="16"/>
        <v>1901.8599999999997</v>
      </c>
      <c r="AS22" s="60">
        <f t="shared" si="16"/>
        <v>1931.4799999999996</v>
      </c>
      <c r="AT22" s="60">
        <f t="shared" si="16"/>
        <v>1974.5799999999997</v>
      </c>
      <c r="AU22" s="60">
        <f t="shared" si="16"/>
        <v>2052.3999999999996</v>
      </c>
      <c r="AV22" s="60">
        <f t="shared" si="16"/>
        <v>2108.7999999999997</v>
      </c>
      <c r="AW22" s="60">
        <f t="shared" si="16"/>
        <v>2184.5999999999995</v>
      </c>
      <c r="AX22" s="60">
        <f t="shared" si="16"/>
        <v>2147.1999999999994</v>
      </c>
      <c r="AY22" s="60">
        <f t="shared" si="16"/>
        <v>2161.5999999999995</v>
      </c>
      <c r="AZ22" s="60">
        <f t="shared" si="16"/>
        <v>2146.6299999999992</v>
      </c>
      <c r="BA22" s="60">
        <f t="shared" si="16"/>
        <v>2130.9999999999995</v>
      </c>
      <c r="BB22" s="60">
        <f t="shared" si="16"/>
        <v>2113.0999999999995</v>
      </c>
      <c r="BC22" s="60">
        <f t="shared" si="16"/>
        <v>2134.1999999999994</v>
      </c>
      <c r="BD22" s="60">
        <f t="shared" si="16"/>
        <v>2016.1</v>
      </c>
      <c r="BE22" s="60">
        <f t="shared" si="16"/>
        <v>152</v>
      </c>
      <c r="BF22" s="60">
        <f t="shared" si="16"/>
        <v>152</v>
      </c>
      <c r="BG22" s="60">
        <f t="shared" si="16"/>
        <v>2167.1999999999998</v>
      </c>
      <c r="BH22" s="60">
        <f t="shared" si="16"/>
        <v>2178.8999999999996</v>
      </c>
      <c r="BI22" s="60">
        <f t="shared" si="16"/>
        <v>2238.2999999999997</v>
      </c>
      <c r="BJ22" s="60">
        <f t="shared" si="16"/>
        <v>2199.1999999999994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22</v>
      </c>
      <c r="C23" s="44">
        <v>22</v>
      </c>
      <c r="D23" s="44">
        <v>22</v>
      </c>
      <c r="E23" s="44">
        <v>22</v>
      </c>
      <c r="F23" s="44">
        <v>22</v>
      </c>
      <c r="G23" s="44">
        <v>16</v>
      </c>
      <c r="H23" s="44">
        <v>16</v>
      </c>
      <c r="I23" s="44">
        <v>16</v>
      </c>
      <c r="J23" s="44">
        <v>20</v>
      </c>
      <c r="K23" s="44">
        <v>22</v>
      </c>
      <c r="L23" s="44">
        <v>22</v>
      </c>
      <c r="M23" s="44">
        <v>22</v>
      </c>
      <c r="N23" s="44">
        <v>22</v>
      </c>
      <c r="O23" s="44">
        <v>24</v>
      </c>
      <c r="P23" s="44">
        <v>24</v>
      </c>
      <c r="Q23" s="44">
        <v>24</v>
      </c>
      <c r="R23" s="44">
        <v>24</v>
      </c>
      <c r="S23" s="44">
        <v>24</v>
      </c>
      <c r="T23" s="44">
        <v>24</v>
      </c>
      <c r="U23" s="44">
        <v>24</v>
      </c>
      <c r="V23" s="44">
        <v>24</v>
      </c>
      <c r="W23" s="44">
        <v>24</v>
      </c>
      <c r="X23" s="44"/>
      <c r="Y23" s="44"/>
      <c r="Z23" s="44"/>
      <c r="AA23" s="44"/>
      <c r="AB23" s="44">
        <v>24</v>
      </c>
      <c r="AC23" s="44">
        <v>24</v>
      </c>
      <c r="AD23" s="44">
        <v>24</v>
      </c>
      <c r="AE23" s="44">
        <v>24</v>
      </c>
      <c r="AF23" s="44">
        <v>24</v>
      </c>
      <c r="AG23" s="48">
        <v>42</v>
      </c>
      <c r="AH23" s="46">
        <f t="shared" si="2"/>
        <v>24</v>
      </c>
      <c r="AI23" s="47">
        <f t="shared" si="3"/>
        <v>16</v>
      </c>
      <c r="AK23" s="49"/>
      <c r="AL23" s="59" t="s">
        <v>41</v>
      </c>
      <c r="AM23" s="60">
        <f t="shared" ref="AM23:AR23" si="17">B123*-1</f>
        <v>-651</v>
      </c>
      <c r="AN23" s="60">
        <f t="shared" si="17"/>
        <v>-447.96</v>
      </c>
      <c r="AO23" s="60">
        <f t="shared" si="17"/>
        <v>-791</v>
      </c>
      <c r="AP23" s="60">
        <f t="shared" si="17"/>
        <v>-738.2</v>
      </c>
      <c r="AQ23" s="60">
        <f t="shared" si="17"/>
        <v>-746.3</v>
      </c>
      <c r="AR23" s="60">
        <f t="shared" si="17"/>
        <v>-757.5</v>
      </c>
      <c r="AS23" s="60">
        <f>I123*-1</f>
        <v>-715</v>
      </c>
      <c r="AT23" s="60">
        <f>K123*-1</f>
        <v>-662.8</v>
      </c>
      <c r="AU23" s="60">
        <f t="shared" ref="AU23:BD23" si="18">M123*-1</f>
        <v>-700</v>
      </c>
      <c r="AV23" s="60">
        <f t="shared" si="18"/>
        <v>-653</v>
      </c>
      <c r="AW23" s="60">
        <f t="shared" si="18"/>
        <v>-585</v>
      </c>
      <c r="AX23" s="60">
        <f t="shared" si="18"/>
        <v>-612</v>
      </c>
      <c r="AY23" s="60">
        <f t="shared" si="18"/>
        <v>-591</v>
      </c>
      <c r="AZ23" s="60">
        <f t="shared" si="18"/>
        <v>-477</v>
      </c>
      <c r="BA23" s="60">
        <f t="shared" si="18"/>
        <v>-476.2</v>
      </c>
      <c r="BB23" s="60">
        <f t="shared" si="18"/>
        <v>-487.8</v>
      </c>
      <c r="BC23" s="60">
        <f t="shared" si="18"/>
        <v>-423.8</v>
      </c>
      <c r="BD23" s="60">
        <f t="shared" si="18"/>
        <v>-388.7</v>
      </c>
      <c r="BE23" s="60">
        <f>X123*-1</f>
        <v>0</v>
      </c>
      <c r="BF23" s="60">
        <f>Z123*-1</f>
        <v>0</v>
      </c>
      <c r="BG23" s="60">
        <f>AB123*-1</f>
        <v>-245</v>
      </c>
      <c r="BH23" s="60">
        <f>AD123*-1</f>
        <v>-199</v>
      </c>
      <c r="BI23" s="60">
        <f>AE123*-1</f>
        <v>-382</v>
      </c>
      <c r="BJ23" s="60">
        <f>AF123*-1</f>
        <v>-424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27.9</v>
      </c>
      <c r="C24" s="44">
        <v>27.9</v>
      </c>
      <c r="D24" s="44">
        <v>27.9</v>
      </c>
      <c r="E24" s="44">
        <v>27.9</v>
      </c>
      <c r="F24" s="44">
        <v>27.9</v>
      </c>
      <c r="G24" s="44">
        <v>25.8</v>
      </c>
      <c r="H24" s="44">
        <v>25.8</v>
      </c>
      <c r="I24" s="44">
        <v>25.8</v>
      </c>
      <c r="J24" s="44">
        <v>25.8</v>
      </c>
      <c r="K24" s="44">
        <v>25.8</v>
      </c>
      <c r="L24" s="44">
        <v>25.8</v>
      </c>
      <c r="M24" s="44">
        <v>25.8</v>
      </c>
      <c r="N24" s="44">
        <v>25.8</v>
      </c>
      <c r="O24" s="44">
        <v>25.8</v>
      </c>
      <c r="P24" s="44">
        <v>25.8</v>
      </c>
      <c r="Q24" s="44">
        <v>25.8</v>
      </c>
      <c r="R24" s="44">
        <v>25.8</v>
      </c>
      <c r="S24" s="44">
        <v>25.8</v>
      </c>
      <c r="T24" s="44">
        <v>25.8</v>
      </c>
      <c r="U24" s="44">
        <v>25.8</v>
      </c>
      <c r="V24" s="44">
        <v>25.8</v>
      </c>
      <c r="W24" s="44">
        <v>25.8</v>
      </c>
      <c r="X24" s="44"/>
      <c r="Y24" s="44"/>
      <c r="Z24" s="44"/>
      <c r="AA24" s="44"/>
      <c r="AB24" s="44">
        <v>25.8</v>
      </c>
      <c r="AC24" s="44">
        <v>25.8</v>
      </c>
      <c r="AD24" s="44">
        <v>25.8</v>
      </c>
      <c r="AE24" s="44">
        <v>25.8</v>
      </c>
      <c r="AF24" s="44">
        <v>25.8</v>
      </c>
      <c r="AG24" s="48">
        <v>40</v>
      </c>
      <c r="AH24" s="46">
        <f t="shared" si="2"/>
        <v>27.9</v>
      </c>
      <c r="AI24" s="47">
        <f t="shared" si="3"/>
        <v>25.8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20.3</v>
      </c>
      <c r="C25" s="44">
        <v>20.3</v>
      </c>
      <c r="D25" s="44">
        <v>20.3</v>
      </c>
      <c r="E25" s="44">
        <v>20.3</v>
      </c>
      <c r="F25" s="44">
        <v>20.3</v>
      </c>
      <c r="G25" s="44">
        <v>21.5</v>
      </c>
      <c r="H25" s="44">
        <v>21.5</v>
      </c>
      <c r="I25" s="44">
        <v>21.5</v>
      </c>
      <c r="J25" s="44">
        <v>21.5</v>
      </c>
      <c r="K25" s="44">
        <v>21.5</v>
      </c>
      <c r="L25" s="44">
        <v>21.5</v>
      </c>
      <c r="M25" s="44">
        <v>21.5</v>
      </c>
      <c r="N25" s="44">
        <v>21.5</v>
      </c>
      <c r="O25" s="44">
        <v>21.5</v>
      </c>
      <c r="P25" s="44">
        <v>21.5</v>
      </c>
      <c r="Q25" s="44">
        <v>21.5</v>
      </c>
      <c r="R25" s="44">
        <v>21.5</v>
      </c>
      <c r="S25" s="44">
        <v>21.5</v>
      </c>
      <c r="T25" s="44">
        <v>21.5</v>
      </c>
      <c r="U25" s="44">
        <v>21.5</v>
      </c>
      <c r="V25" s="44">
        <v>21.5</v>
      </c>
      <c r="W25" s="44">
        <v>21.5</v>
      </c>
      <c r="X25" s="44"/>
      <c r="Y25" s="44"/>
      <c r="Z25" s="44"/>
      <c r="AA25" s="44"/>
      <c r="AB25" s="44">
        <v>21.5</v>
      </c>
      <c r="AC25" s="44">
        <v>21.5</v>
      </c>
      <c r="AD25" s="44">
        <v>21.5</v>
      </c>
      <c r="AE25" s="44">
        <v>21.5</v>
      </c>
      <c r="AF25" s="44">
        <v>21.5</v>
      </c>
      <c r="AG25" s="48">
        <v>38.46</v>
      </c>
      <c r="AH25" s="46">
        <f t="shared" si="2"/>
        <v>21.5</v>
      </c>
      <c r="AI25" s="47">
        <f t="shared" si="3"/>
        <v>20.3</v>
      </c>
      <c r="AK25" s="49"/>
      <c r="AL25" s="59" t="s">
        <v>44</v>
      </c>
      <c r="AM25" s="60">
        <f t="shared" ref="AM25:BJ25" si="19">AM22+AM23</f>
        <v>1330.2000000000003</v>
      </c>
      <c r="AN25" s="60">
        <f t="shared" si="19"/>
        <v>1536.4400000000003</v>
      </c>
      <c r="AO25" s="60">
        <f t="shared" si="19"/>
        <v>1182.4000000000003</v>
      </c>
      <c r="AP25" s="60">
        <f t="shared" si="19"/>
        <v>1207.6000000000001</v>
      </c>
      <c r="AQ25" s="60">
        <f t="shared" si="19"/>
        <v>1191.1000000000001</v>
      </c>
      <c r="AR25" s="60">
        <f t="shared" si="19"/>
        <v>1144.3599999999997</v>
      </c>
      <c r="AS25" s="60">
        <f t="shared" si="19"/>
        <v>1216.4799999999996</v>
      </c>
      <c r="AT25" s="60">
        <f t="shared" si="19"/>
        <v>1311.7799999999997</v>
      </c>
      <c r="AU25" s="60">
        <f t="shared" si="19"/>
        <v>1352.3999999999996</v>
      </c>
      <c r="AV25" s="60">
        <f t="shared" si="19"/>
        <v>1455.7999999999997</v>
      </c>
      <c r="AW25" s="60">
        <f t="shared" si="19"/>
        <v>1599.5999999999995</v>
      </c>
      <c r="AX25" s="60">
        <f t="shared" si="19"/>
        <v>1535.1999999999994</v>
      </c>
      <c r="AY25" s="60">
        <f t="shared" si="19"/>
        <v>1570.5999999999995</v>
      </c>
      <c r="AZ25" s="60">
        <f t="shared" si="19"/>
        <v>1669.6299999999992</v>
      </c>
      <c r="BA25" s="60">
        <f t="shared" si="19"/>
        <v>1654.7999999999995</v>
      </c>
      <c r="BB25" s="60">
        <f t="shared" si="19"/>
        <v>1625.2999999999995</v>
      </c>
      <c r="BC25" s="60">
        <f t="shared" si="19"/>
        <v>1710.3999999999994</v>
      </c>
      <c r="BD25" s="60">
        <f t="shared" si="19"/>
        <v>1627.3999999999999</v>
      </c>
      <c r="BE25" s="60">
        <f t="shared" si="19"/>
        <v>152</v>
      </c>
      <c r="BF25" s="60">
        <f t="shared" si="19"/>
        <v>152</v>
      </c>
      <c r="BG25" s="60">
        <f t="shared" si="19"/>
        <v>1922.1999999999998</v>
      </c>
      <c r="BH25" s="60">
        <f t="shared" si="19"/>
        <v>1979.8999999999996</v>
      </c>
      <c r="BI25" s="60">
        <f t="shared" si="19"/>
        <v>1856.2999999999997</v>
      </c>
      <c r="BJ25" s="60">
        <f t="shared" si="19"/>
        <v>1775.1999999999994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19.100000000000001</v>
      </c>
      <c r="C26" s="44">
        <v>19.100000000000001</v>
      </c>
      <c r="D26" s="44">
        <v>19.100000000000001</v>
      </c>
      <c r="E26" s="44">
        <v>19.100000000000001</v>
      </c>
      <c r="F26" s="44">
        <v>19.100000000000001</v>
      </c>
      <c r="G26" s="44">
        <v>13.6</v>
      </c>
      <c r="H26" s="44">
        <v>13.6</v>
      </c>
      <c r="I26" s="44">
        <v>18.5</v>
      </c>
      <c r="J26" s="44">
        <v>18.5</v>
      </c>
      <c r="K26" s="44">
        <v>18.5</v>
      </c>
      <c r="L26" s="44">
        <v>18.5</v>
      </c>
      <c r="M26" s="44">
        <v>18.5</v>
      </c>
      <c r="N26" s="44">
        <v>18.5</v>
      </c>
      <c r="O26" s="44">
        <v>18.5</v>
      </c>
      <c r="P26" s="44">
        <v>18.5</v>
      </c>
      <c r="Q26" s="44">
        <v>18.5</v>
      </c>
      <c r="R26" s="44">
        <v>18.5</v>
      </c>
      <c r="S26" s="44">
        <v>18.5</v>
      </c>
      <c r="T26" s="44">
        <v>18.5</v>
      </c>
      <c r="U26" s="44">
        <v>18.5</v>
      </c>
      <c r="V26" s="44">
        <v>18.5</v>
      </c>
      <c r="W26" s="44">
        <v>18.5</v>
      </c>
      <c r="X26" s="44"/>
      <c r="Y26" s="44"/>
      <c r="Z26" s="44"/>
      <c r="AA26" s="44"/>
      <c r="AB26" s="44">
        <v>18.5</v>
      </c>
      <c r="AC26" s="44">
        <v>18.5</v>
      </c>
      <c r="AD26" s="44">
        <v>18.5</v>
      </c>
      <c r="AE26" s="44">
        <v>18.5</v>
      </c>
      <c r="AF26" s="44">
        <v>18.5</v>
      </c>
      <c r="AG26" s="61">
        <v>38</v>
      </c>
      <c r="AH26" s="46">
        <f t="shared" si="2"/>
        <v>19.100000000000001</v>
      </c>
      <c r="AI26" s="47">
        <f t="shared" si="3"/>
        <v>13.6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26.1</v>
      </c>
      <c r="C27" s="44">
        <v>26.1</v>
      </c>
      <c r="D27" s="44">
        <v>26.1</v>
      </c>
      <c r="E27" s="44">
        <v>26.1</v>
      </c>
      <c r="F27" s="44">
        <v>26.1</v>
      </c>
      <c r="G27" s="44">
        <v>20.58</v>
      </c>
      <c r="H27" s="44">
        <v>20.58</v>
      </c>
      <c r="I27" s="44">
        <v>25</v>
      </c>
      <c r="J27" s="44">
        <v>25</v>
      </c>
      <c r="K27" s="44">
        <v>25</v>
      </c>
      <c r="L27" s="44">
        <v>25</v>
      </c>
      <c r="M27" s="44">
        <v>25</v>
      </c>
      <c r="N27" s="44">
        <v>25</v>
      </c>
      <c r="O27" s="44">
        <v>25</v>
      </c>
      <c r="P27" s="44">
        <v>25</v>
      </c>
      <c r="Q27" s="44">
        <v>25</v>
      </c>
      <c r="R27" s="44">
        <v>25</v>
      </c>
      <c r="S27" s="44">
        <v>25</v>
      </c>
      <c r="T27" s="44">
        <v>25</v>
      </c>
      <c r="U27" s="44">
        <v>25</v>
      </c>
      <c r="V27" s="44">
        <v>25</v>
      </c>
      <c r="W27" s="44">
        <v>25</v>
      </c>
      <c r="X27" s="44"/>
      <c r="Y27" s="44"/>
      <c r="Z27" s="44"/>
      <c r="AA27" s="44"/>
      <c r="AB27" s="44">
        <v>25</v>
      </c>
      <c r="AC27" s="44">
        <v>25</v>
      </c>
      <c r="AD27" s="44">
        <v>25</v>
      </c>
      <c r="AE27" s="44">
        <v>25</v>
      </c>
      <c r="AF27" s="44">
        <v>25</v>
      </c>
      <c r="AG27" s="48">
        <v>36</v>
      </c>
      <c r="AH27" s="46">
        <f t="shared" si="2"/>
        <v>26.1</v>
      </c>
      <c r="AI27" s="47">
        <f t="shared" si="3"/>
        <v>20.58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31</v>
      </c>
      <c r="C28" s="44">
        <v>31</v>
      </c>
      <c r="D28" s="44">
        <v>31</v>
      </c>
      <c r="E28" s="44">
        <v>31</v>
      </c>
      <c r="F28" s="44">
        <v>31</v>
      </c>
      <c r="G28" s="44">
        <v>16</v>
      </c>
      <c r="H28" s="44">
        <v>16</v>
      </c>
      <c r="I28" s="44">
        <v>20</v>
      </c>
      <c r="J28" s="44">
        <v>30</v>
      </c>
      <c r="K28" s="44">
        <v>30</v>
      </c>
      <c r="L28" s="44">
        <v>30</v>
      </c>
      <c r="M28" s="44">
        <v>30</v>
      </c>
      <c r="N28" s="44">
        <v>30</v>
      </c>
      <c r="O28" s="44">
        <v>30</v>
      </c>
      <c r="P28" s="44">
        <v>30</v>
      </c>
      <c r="Q28" s="44">
        <v>30</v>
      </c>
      <c r="R28" s="44">
        <v>30</v>
      </c>
      <c r="S28" s="44">
        <v>30</v>
      </c>
      <c r="T28" s="44">
        <v>30</v>
      </c>
      <c r="U28" s="44">
        <v>30</v>
      </c>
      <c r="V28" s="44">
        <v>30</v>
      </c>
      <c r="W28" s="44">
        <v>30</v>
      </c>
      <c r="X28" s="44"/>
      <c r="Y28" s="44"/>
      <c r="Z28" s="44"/>
      <c r="AA28" s="44"/>
      <c r="AB28" s="44">
        <v>30</v>
      </c>
      <c r="AC28" s="44">
        <v>30</v>
      </c>
      <c r="AD28" s="44">
        <v>30</v>
      </c>
      <c r="AE28" s="44">
        <v>30</v>
      </c>
      <c r="AF28" s="44">
        <v>30</v>
      </c>
      <c r="AG28" s="48">
        <v>35.5</v>
      </c>
      <c r="AH28" s="46">
        <f t="shared" si="2"/>
        <v>31</v>
      </c>
      <c r="AI28" s="47">
        <f t="shared" si="3"/>
        <v>16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/>
      <c r="Y29" s="44"/>
      <c r="Z29" s="44"/>
      <c r="AA29" s="44"/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/>
      <c r="Y30" s="44"/>
      <c r="Z30" s="44"/>
      <c r="AA30" s="44"/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17</v>
      </c>
      <c r="C31" s="44">
        <v>17</v>
      </c>
      <c r="D31" s="44">
        <v>17</v>
      </c>
      <c r="E31" s="44">
        <v>17</v>
      </c>
      <c r="F31" s="44">
        <v>17</v>
      </c>
      <c r="G31" s="44">
        <v>13.2</v>
      </c>
      <c r="H31" s="44">
        <v>13.2</v>
      </c>
      <c r="I31" s="44">
        <v>13.2</v>
      </c>
      <c r="J31" s="44">
        <v>12.8</v>
      </c>
      <c r="K31" s="44">
        <v>12.8</v>
      </c>
      <c r="L31" s="44">
        <v>12.8</v>
      </c>
      <c r="M31" s="44">
        <v>12.8</v>
      </c>
      <c r="N31" s="44">
        <v>12.8</v>
      </c>
      <c r="O31" s="44">
        <v>12.8</v>
      </c>
      <c r="P31" s="44">
        <v>12.8</v>
      </c>
      <c r="Q31" s="44">
        <v>12.8</v>
      </c>
      <c r="R31" s="44">
        <v>12.8</v>
      </c>
      <c r="S31" s="44">
        <v>12.8</v>
      </c>
      <c r="T31" s="44">
        <v>12.8</v>
      </c>
      <c r="U31" s="44">
        <v>12.8</v>
      </c>
      <c r="V31" s="44">
        <v>12.8</v>
      </c>
      <c r="W31" s="44">
        <v>12.8</v>
      </c>
      <c r="X31" s="44"/>
      <c r="Y31" s="44"/>
      <c r="Z31" s="44"/>
      <c r="AA31" s="44"/>
      <c r="AB31" s="44">
        <v>12.8</v>
      </c>
      <c r="AC31" s="44">
        <v>12.8</v>
      </c>
      <c r="AD31" s="44">
        <v>12.8</v>
      </c>
      <c r="AE31" s="44">
        <v>12.8</v>
      </c>
      <c r="AF31" s="44">
        <v>12.8</v>
      </c>
      <c r="AG31" s="48">
        <v>29.04</v>
      </c>
      <c r="AH31" s="46">
        <f t="shared" si="2"/>
        <v>17</v>
      </c>
      <c r="AI31" s="47">
        <f t="shared" si="3"/>
        <v>12.8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15.2</v>
      </c>
      <c r="C32" s="44">
        <v>15.2</v>
      </c>
      <c r="D32" s="44">
        <v>15.2</v>
      </c>
      <c r="E32" s="44">
        <v>15.2</v>
      </c>
      <c r="F32" s="44">
        <v>15.2</v>
      </c>
      <c r="G32" s="44">
        <v>14.6</v>
      </c>
      <c r="H32" s="44">
        <v>14.6</v>
      </c>
      <c r="I32" s="44">
        <v>14.6</v>
      </c>
      <c r="J32" s="44">
        <v>14.6</v>
      </c>
      <c r="K32" s="44">
        <v>14.6</v>
      </c>
      <c r="L32" s="44">
        <v>14.6</v>
      </c>
      <c r="M32" s="44">
        <v>14.6</v>
      </c>
      <c r="N32" s="44">
        <v>14.6</v>
      </c>
      <c r="O32" s="44">
        <v>14.6</v>
      </c>
      <c r="P32" s="44">
        <v>14.6</v>
      </c>
      <c r="Q32" s="44">
        <v>14.6</v>
      </c>
      <c r="R32" s="44">
        <v>14.6</v>
      </c>
      <c r="S32" s="44">
        <v>14.6</v>
      </c>
      <c r="T32" s="44">
        <v>14.6</v>
      </c>
      <c r="U32" s="44">
        <v>14.6</v>
      </c>
      <c r="V32" s="44">
        <v>14.6</v>
      </c>
      <c r="W32" s="44">
        <v>14.6</v>
      </c>
      <c r="X32" s="44"/>
      <c r="Y32" s="44"/>
      <c r="Z32" s="44"/>
      <c r="AA32" s="44"/>
      <c r="AB32" s="44">
        <v>14.6</v>
      </c>
      <c r="AC32" s="44">
        <v>14.6</v>
      </c>
      <c r="AD32" s="44">
        <v>14.6</v>
      </c>
      <c r="AE32" s="44">
        <v>14.6</v>
      </c>
      <c r="AF32" s="44">
        <v>14.6</v>
      </c>
      <c r="AG32" s="48">
        <v>28.1</v>
      </c>
      <c r="AH32" s="46">
        <f t="shared" si="2"/>
        <v>15.2</v>
      </c>
      <c r="AI32" s="47">
        <f t="shared" si="3"/>
        <v>14.6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8.3000000000000007</v>
      </c>
      <c r="C33" s="44">
        <v>8.3000000000000007</v>
      </c>
      <c r="D33" s="44">
        <v>8.3000000000000007</v>
      </c>
      <c r="E33" s="44">
        <v>8.3000000000000007</v>
      </c>
      <c r="F33" s="44">
        <v>8.3000000000000007</v>
      </c>
      <c r="G33" s="44">
        <v>8.3000000000000007</v>
      </c>
      <c r="H33" s="44">
        <v>8.3000000000000007</v>
      </c>
      <c r="I33" s="44">
        <v>8.3000000000000007</v>
      </c>
      <c r="J33" s="44">
        <v>10.5</v>
      </c>
      <c r="K33" s="44">
        <v>10.5</v>
      </c>
      <c r="L33" s="44">
        <v>10.5</v>
      </c>
      <c r="M33" s="44">
        <v>10.5</v>
      </c>
      <c r="N33" s="44">
        <v>10.5</v>
      </c>
      <c r="O33" s="44">
        <v>10.5</v>
      </c>
      <c r="P33" s="44">
        <v>10.5</v>
      </c>
      <c r="Q33" s="44">
        <v>10.5</v>
      </c>
      <c r="R33" s="44">
        <v>10.5</v>
      </c>
      <c r="S33" s="44">
        <v>10.5</v>
      </c>
      <c r="T33" s="44">
        <v>10.5</v>
      </c>
      <c r="U33" s="44">
        <v>10.5</v>
      </c>
      <c r="V33" s="44">
        <v>10.5</v>
      </c>
      <c r="W33" s="44">
        <v>10.5</v>
      </c>
      <c r="X33" s="44"/>
      <c r="Y33" s="44"/>
      <c r="Z33" s="44"/>
      <c r="AA33" s="44"/>
      <c r="AB33" s="44">
        <v>10.5</v>
      </c>
      <c r="AC33" s="44">
        <v>10.5</v>
      </c>
      <c r="AD33" s="44">
        <v>10.5</v>
      </c>
      <c r="AE33" s="44">
        <v>10.5</v>
      </c>
      <c r="AF33" s="44">
        <v>10.5</v>
      </c>
      <c r="AG33" s="48">
        <v>27</v>
      </c>
      <c r="AH33" s="46">
        <f t="shared" si="2"/>
        <v>10.5</v>
      </c>
      <c r="AI33" s="47">
        <f t="shared" si="3"/>
        <v>8.3000000000000007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12.8</v>
      </c>
      <c r="H35" s="44">
        <v>12.8</v>
      </c>
      <c r="I35" s="44">
        <v>12.8</v>
      </c>
      <c r="J35" s="44">
        <v>12.8</v>
      </c>
      <c r="K35" s="44">
        <v>12.8</v>
      </c>
      <c r="L35" s="44">
        <v>12.8</v>
      </c>
      <c r="M35" s="44">
        <v>12.8</v>
      </c>
      <c r="N35" s="44">
        <v>12.8</v>
      </c>
      <c r="O35" s="44">
        <v>12.8</v>
      </c>
      <c r="P35" s="44">
        <v>12.8</v>
      </c>
      <c r="Q35" s="44">
        <v>12.8</v>
      </c>
      <c r="R35" s="44">
        <v>12.8</v>
      </c>
      <c r="S35" s="44">
        <v>12.8</v>
      </c>
      <c r="T35" s="44">
        <v>12.8</v>
      </c>
      <c r="U35" s="44">
        <v>12.8</v>
      </c>
      <c r="V35" s="44">
        <v>12.8</v>
      </c>
      <c r="W35" s="44">
        <v>12.8</v>
      </c>
      <c r="X35" s="44"/>
      <c r="Y35" s="44"/>
      <c r="Z35" s="44"/>
      <c r="AA35" s="44"/>
      <c r="AB35" s="44">
        <v>12.8</v>
      </c>
      <c r="AC35" s="44">
        <v>12.8</v>
      </c>
      <c r="AD35" s="44">
        <v>12.8</v>
      </c>
      <c r="AE35" s="44">
        <v>12.8</v>
      </c>
      <c r="AF35" s="44">
        <v>12.8</v>
      </c>
      <c r="AG35" s="48">
        <v>25</v>
      </c>
      <c r="AH35" s="46">
        <f t="shared" si="2"/>
        <v>12.9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>
        <v>10</v>
      </c>
      <c r="G36" s="44">
        <v>5</v>
      </c>
      <c r="H36" s="44">
        <v>5</v>
      </c>
      <c r="I36" s="44">
        <v>5</v>
      </c>
      <c r="J36" s="44">
        <v>5</v>
      </c>
      <c r="K36" s="44">
        <v>5</v>
      </c>
      <c r="L36" s="44">
        <v>5</v>
      </c>
      <c r="M36" s="44">
        <v>5</v>
      </c>
      <c r="N36" s="44">
        <v>5</v>
      </c>
      <c r="O36" s="44">
        <v>5</v>
      </c>
      <c r="P36" s="44">
        <v>5</v>
      </c>
      <c r="Q36" s="44">
        <v>5</v>
      </c>
      <c r="R36" s="44">
        <v>5</v>
      </c>
      <c r="S36" s="44">
        <v>5</v>
      </c>
      <c r="T36" s="44">
        <v>5</v>
      </c>
      <c r="U36" s="44">
        <v>5</v>
      </c>
      <c r="V36" s="44">
        <v>5</v>
      </c>
      <c r="W36" s="44">
        <v>5</v>
      </c>
      <c r="X36" s="44"/>
      <c r="Y36" s="44"/>
      <c r="Z36" s="44"/>
      <c r="AA36" s="44"/>
      <c r="AB36" s="44">
        <v>5</v>
      </c>
      <c r="AC36" s="44">
        <v>5</v>
      </c>
      <c r="AD36" s="44">
        <v>5</v>
      </c>
      <c r="AE36" s="44">
        <v>5</v>
      </c>
      <c r="AF36" s="44">
        <v>5</v>
      </c>
      <c r="AG36" s="48">
        <v>25</v>
      </c>
      <c r="AH36" s="46">
        <f t="shared" si="2"/>
        <v>10</v>
      </c>
      <c r="AI36" s="47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10.4</v>
      </c>
      <c r="C37" s="44">
        <v>10.4</v>
      </c>
      <c r="D37" s="44">
        <v>10.4</v>
      </c>
      <c r="E37" s="44">
        <v>10.4</v>
      </c>
      <c r="F37" s="44">
        <v>10.4</v>
      </c>
      <c r="G37" s="44">
        <v>10.8</v>
      </c>
      <c r="H37" s="44">
        <v>10.8</v>
      </c>
      <c r="I37" s="44">
        <v>10.8</v>
      </c>
      <c r="J37" s="44">
        <v>10.8</v>
      </c>
      <c r="K37" s="44">
        <v>10.8</v>
      </c>
      <c r="L37" s="44">
        <v>10.8</v>
      </c>
      <c r="M37" s="44">
        <v>10.8</v>
      </c>
      <c r="N37" s="44">
        <v>10.8</v>
      </c>
      <c r="O37" s="44">
        <v>10.8</v>
      </c>
      <c r="P37" s="44">
        <v>10.8</v>
      </c>
      <c r="Q37" s="44">
        <v>10.8</v>
      </c>
      <c r="R37" s="44">
        <v>10.8</v>
      </c>
      <c r="S37" s="44">
        <v>10.8</v>
      </c>
      <c r="T37" s="44">
        <v>10.8</v>
      </c>
      <c r="U37" s="44">
        <v>10.8</v>
      </c>
      <c r="V37" s="44">
        <v>10.8</v>
      </c>
      <c r="W37" s="44">
        <v>10.8</v>
      </c>
      <c r="X37" s="44"/>
      <c r="Y37" s="44"/>
      <c r="Z37" s="44"/>
      <c r="AA37" s="44"/>
      <c r="AB37" s="44">
        <v>10.8</v>
      </c>
      <c r="AC37" s="44">
        <v>10.8</v>
      </c>
      <c r="AD37" s="44">
        <v>10.8</v>
      </c>
      <c r="AE37" s="44">
        <v>10.8</v>
      </c>
      <c r="AF37" s="44">
        <v>10.8</v>
      </c>
      <c r="AG37" s="48">
        <v>25</v>
      </c>
      <c r="AH37" s="46">
        <f t="shared" si="2"/>
        <v>10.8</v>
      </c>
      <c r="AI37" s="47">
        <f t="shared" si="3"/>
        <v>10.4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v>10</v>
      </c>
      <c r="S38" s="44">
        <v>10</v>
      </c>
      <c r="T38" s="44">
        <v>10</v>
      </c>
      <c r="U38" s="44">
        <v>10</v>
      </c>
      <c r="V38" s="44">
        <v>10</v>
      </c>
      <c r="W38" s="44">
        <v>10</v>
      </c>
      <c r="X38" s="44"/>
      <c r="Y38" s="44"/>
      <c r="Z38" s="44"/>
      <c r="AA38" s="44"/>
      <c r="AB38" s="44">
        <v>10</v>
      </c>
      <c r="AC38" s="44">
        <v>10</v>
      </c>
      <c r="AD38" s="44">
        <v>10</v>
      </c>
      <c r="AE38" s="44">
        <v>10</v>
      </c>
      <c r="AF38" s="44">
        <v>10</v>
      </c>
      <c r="AG38" s="48">
        <v>25</v>
      </c>
      <c r="AH38" s="46">
        <f t="shared" si="2"/>
        <v>10.1</v>
      </c>
      <c r="AI38" s="47">
        <f t="shared" si="3"/>
        <v>10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9.1</v>
      </c>
      <c r="C39" s="44">
        <v>9.1</v>
      </c>
      <c r="D39" s="44">
        <v>9.1</v>
      </c>
      <c r="E39" s="44">
        <v>9.1</v>
      </c>
      <c r="F39" s="44">
        <v>9.1</v>
      </c>
      <c r="G39" s="44">
        <v>10.8</v>
      </c>
      <c r="H39" s="44">
        <v>10.8</v>
      </c>
      <c r="I39" s="44">
        <v>10.8</v>
      </c>
      <c r="J39" s="44">
        <v>10.8</v>
      </c>
      <c r="K39" s="44">
        <v>10.8</v>
      </c>
      <c r="L39" s="44">
        <v>10.8</v>
      </c>
      <c r="M39" s="44">
        <v>10.8</v>
      </c>
      <c r="N39" s="44">
        <v>10.8</v>
      </c>
      <c r="O39" s="44">
        <v>10.8</v>
      </c>
      <c r="P39" s="44">
        <v>10.8</v>
      </c>
      <c r="Q39" s="44">
        <v>10.8</v>
      </c>
      <c r="R39" s="44">
        <v>10.8</v>
      </c>
      <c r="S39" s="44">
        <v>10.8</v>
      </c>
      <c r="T39" s="44">
        <v>10.8</v>
      </c>
      <c r="U39" s="44">
        <v>10.8</v>
      </c>
      <c r="V39" s="44">
        <v>10.8</v>
      </c>
      <c r="W39" s="44">
        <v>10.8</v>
      </c>
      <c r="X39" s="44"/>
      <c r="Y39" s="44"/>
      <c r="Z39" s="44"/>
      <c r="AA39" s="44"/>
      <c r="AB39" s="44">
        <v>10.8</v>
      </c>
      <c r="AC39" s="44">
        <v>10.8</v>
      </c>
      <c r="AD39" s="44">
        <v>10.8</v>
      </c>
      <c r="AE39" s="44">
        <v>10.8</v>
      </c>
      <c r="AF39" s="44">
        <v>10.8</v>
      </c>
      <c r="AG39" s="48">
        <v>23.5</v>
      </c>
      <c r="AH39" s="46">
        <f t="shared" si="2"/>
        <v>10.8</v>
      </c>
      <c r="AI39" s="47">
        <f t="shared" si="3"/>
        <v>9.1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/>
      <c r="Y40" s="44"/>
      <c r="Z40" s="44"/>
      <c r="AA40" s="44"/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8</v>
      </c>
      <c r="H41" s="44">
        <v>8</v>
      </c>
      <c r="I41" s="44">
        <v>8</v>
      </c>
      <c r="J41" s="44">
        <v>8</v>
      </c>
      <c r="K41" s="44">
        <v>8</v>
      </c>
      <c r="L41" s="44">
        <v>8</v>
      </c>
      <c r="M41" s="44">
        <v>8</v>
      </c>
      <c r="N41" s="44">
        <v>8</v>
      </c>
      <c r="O41" s="44">
        <v>8</v>
      </c>
      <c r="P41" s="44">
        <v>8</v>
      </c>
      <c r="Q41" s="44">
        <v>8</v>
      </c>
      <c r="R41" s="44">
        <v>8</v>
      </c>
      <c r="S41" s="44">
        <v>8</v>
      </c>
      <c r="T41" s="44">
        <v>8</v>
      </c>
      <c r="U41" s="44">
        <v>8</v>
      </c>
      <c r="V41" s="44">
        <v>8</v>
      </c>
      <c r="W41" s="44">
        <v>8</v>
      </c>
      <c r="X41" s="44"/>
      <c r="Y41" s="44"/>
      <c r="Z41" s="44"/>
      <c r="AA41" s="44"/>
      <c r="AB41" s="44">
        <v>8</v>
      </c>
      <c r="AC41" s="44">
        <v>8</v>
      </c>
      <c r="AD41" s="44">
        <v>8</v>
      </c>
      <c r="AE41" s="44">
        <v>8</v>
      </c>
      <c r="AF41" s="44">
        <v>8</v>
      </c>
      <c r="AG41" s="48">
        <v>22.1</v>
      </c>
      <c r="AH41" s="46">
        <f t="shared" si="2"/>
        <v>9.5</v>
      </c>
      <c r="AI41" s="47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4.7</v>
      </c>
      <c r="C42" s="44">
        <v>4.7</v>
      </c>
      <c r="D42" s="44">
        <v>4.7</v>
      </c>
      <c r="E42" s="44">
        <v>4.7</v>
      </c>
      <c r="F42" s="44">
        <v>4.7</v>
      </c>
      <c r="G42" s="44">
        <v>15</v>
      </c>
      <c r="H42" s="44">
        <v>15</v>
      </c>
      <c r="I42" s="44">
        <v>15</v>
      </c>
      <c r="J42" s="44">
        <v>15</v>
      </c>
      <c r="K42" s="44">
        <v>15</v>
      </c>
      <c r="L42" s="44">
        <v>15</v>
      </c>
      <c r="M42" s="44">
        <v>15</v>
      </c>
      <c r="N42" s="44">
        <v>15</v>
      </c>
      <c r="O42" s="44">
        <v>15</v>
      </c>
      <c r="P42" s="44">
        <v>15</v>
      </c>
      <c r="Q42" s="44">
        <v>15</v>
      </c>
      <c r="R42" s="44">
        <v>15</v>
      </c>
      <c r="S42" s="44">
        <v>15</v>
      </c>
      <c r="T42" s="44">
        <v>15</v>
      </c>
      <c r="U42" s="44">
        <v>15</v>
      </c>
      <c r="V42" s="44">
        <v>15</v>
      </c>
      <c r="W42" s="44">
        <v>15</v>
      </c>
      <c r="X42" s="44"/>
      <c r="Y42" s="44"/>
      <c r="Z42" s="44"/>
      <c r="AA42" s="44"/>
      <c r="AB42" s="44">
        <v>15</v>
      </c>
      <c r="AC42" s="44">
        <v>15</v>
      </c>
      <c r="AD42" s="44">
        <v>15</v>
      </c>
      <c r="AE42" s="44">
        <v>15</v>
      </c>
      <c r="AF42" s="44">
        <v>15</v>
      </c>
      <c r="AG42" s="48">
        <v>22</v>
      </c>
      <c r="AH42" s="46">
        <f t="shared" si="2"/>
        <v>15</v>
      </c>
      <c r="AI42" s="47">
        <f t="shared" si="3"/>
        <v>4.7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/>
      <c r="Y43" s="44"/>
      <c r="Z43" s="44"/>
      <c r="AA43" s="44"/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/>
      <c r="Y44" s="44"/>
      <c r="Z44" s="44"/>
      <c r="AA44" s="44"/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15.1</v>
      </c>
      <c r="C45" s="44">
        <v>15.1</v>
      </c>
      <c r="D45" s="44">
        <v>15.1</v>
      </c>
      <c r="E45" s="44">
        <v>15.1</v>
      </c>
      <c r="F45" s="44">
        <v>15.1</v>
      </c>
      <c r="G45" s="44">
        <v>15.1</v>
      </c>
      <c r="H45" s="44">
        <v>15.1</v>
      </c>
      <c r="I45" s="44">
        <v>15.1</v>
      </c>
      <c r="J45" s="44">
        <v>15.1</v>
      </c>
      <c r="K45" s="44">
        <v>15.1</v>
      </c>
      <c r="L45" s="44">
        <v>15.1</v>
      </c>
      <c r="M45" s="44">
        <v>15.1</v>
      </c>
      <c r="N45" s="44">
        <v>15.1</v>
      </c>
      <c r="O45" s="44">
        <v>15.1</v>
      </c>
      <c r="P45" s="44">
        <v>15.1</v>
      </c>
      <c r="Q45" s="44">
        <v>15.1</v>
      </c>
      <c r="R45" s="44">
        <v>15.1</v>
      </c>
      <c r="S45" s="44">
        <v>15.1</v>
      </c>
      <c r="T45" s="44">
        <v>15.1</v>
      </c>
      <c r="U45" s="44">
        <v>15.1</v>
      </c>
      <c r="V45" s="44">
        <v>15.1</v>
      </c>
      <c r="W45" s="44">
        <v>15.1</v>
      </c>
      <c r="X45" s="44"/>
      <c r="Y45" s="44"/>
      <c r="Z45" s="44"/>
      <c r="AA45" s="44"/>
      <c r="AB45" s="44">
        <v>15.1</v>
      </c>
      <c r="AC45" s="44">
        <v>15.1</v>
      </c>
      <c r="AD45" s="44">
        <v>15.1</v>
      </c>
      <c r="AE45" s="44">
        <v>15.1</v>
      </c>
      <c r="AF45" s="44">
        <v>15.1</v>
      </c>
      <c r="AG45" s="48">
        <v>21.3</v>
      </c>
      <c r="AH45" s="46">
        <f t="shared" si="2"/>
        <v>15.1</v>
      </c>
      <c r="AI45" s="47">
        <f t="shared" si="3"/>
        <v>15.1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17.100000000000001</v>
      </c>
      <c r="C46" s="44">
        <v>17.100000000000001</v>
      </c>
      <c r="D46" s="44">
        <v>17.100000000000001</v>
      </c>
      <c r="E46" s="44">
        <v>17.100000000000001</v>
      </c>
      <c r="F46" s="44">
        <v>17.100000000000001</v>
      </c>
      <c r="G46" s="44">
        <v>14.5</v>
      </c>
      <c r="H46" s="44">
        <v>14.5</v>
      </c>
      <c r="I46" s="44">
        <v>14.5</v>
      </c>
      <c r="J46" s="44">
        <v>14.5</v>
      </c>
      <c r="K46" s="44">
        <v>14.5</v>
      </c>
      <c r="L46" s="44">
        <v>14.5</v>
      </c>
      <c r="M46" s="44">
        <v>14.5</v>
      </c>
      <c r="N46" s="44">
        <v>14.5</v>
      </c>
      <c r="O46" s="44">
        <v>14.5</v>
      </c>
      <c r="P46" s="44">
        <v>14.5</v>
      </c>
      <c r="Q46" s="44">
        <v>14.5</v>
      </c>
      <c r="R46" s="44">
        <v>14.5</v>
      </c>
      <c r="S46" s="44">
        <v>14.5</v>
      </c>
      <c r="T46" s="44">
        <v>14.5</v>
      </c>
      <c r="U46" s="44">
        <v>14.5</v>
      </c>
      <c r="V46" s="44">
        <v>14.5</v>
      </c>
      <c r="W46" s="44">
        <v>14.5</v>
      </c>
      <c r="X46" s="44"/>
      <c r="Y46" s="44"/>
      <c r="Z46" s="44"/>
      <c r="AA46" s="44"/>
      <c r="AB46" s="44">
        <v>14.5</v>
      </c>
      <c r="AC46" s="44">
        <v>14.5</v>
      </c>
      <c r="AD46" s="44">
        <v>14.5</v>
      </c>
      <c r="AE46" s="44">
        <v>14.5</v>
      </c>
      <c r="AF46" s="44">
        <v>14.5</v>
      </c>
      <c r="AG46" s="48">
        <v>20</v>
      </c>
      <c r="AH46" s="46">
        <f t="shared" si="2"/>
        <v>17.100000000000001</v>
      </c>
      <c r="AI46" s="47">
        <f t="shared" si="3"/>
        <v>14.5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6.5</v>
      </c>
      <c r="C47" s="44">
        <v>6.5</v>
      </c>
      <c r="D47" s="44">
        <v>6.5</v>
      </c>
      <c r="E47" s="44">
        <v>6.5</v>
      </c>
      <c r="F47" s="44">
        <v>6.5</v>
      </c>
      <c r="G47" s="44">
        <v>6.5</v>
      </c>
      <c r="H47" s="44">
        <v>6.5</v>
      </c>
      <c r="I47" s="44">
        <v>6.5</v>
      </c>
      <c r="J47" s="44">
        <v>6.5</v>
      </c>
      <c r="K47" s="44">
        <v>6.5</v>
      </c>
      <c r="L47" s="44">
        <v>6.5</v>
      </c>
      <c r="M47" s="44">
        <v>6.5</v>
      </c>
      <c r="N47" s="44">
        <v>6.5</v>
      </c>
      <c r="O47" s="44">
        <v>6.5</v>
      </c>
      <c r="P47" s="44">
        <v>6.5</v>
      </c>
      <c r="Q47" s="44">
        <v>6.5</v>
      </c>
      <c r="R47" s="44">
        <v>6.5</v>
      </c>
      <c r="S47" s="44">
        <v>6.5</v>
      </c>
      <c r="T47" s="44">
        <v>6.5</v>
      </c>
      <c r="U47" s="44">
        <v>6.5</v>
      </c>
      <c r="V47" s="44">
        <v>6.5</v>
      </c>
      <c r="W47" s="44">
        <v>6.5</v>
      </c>
      <c r="X47" s="44"/>
      <c r="Y47" s="44"/>
      <c r="Z47" s="44"/>
      <c r="AA47" s="44"/>
      <c r="AB47" s="44">
        <v>6.5</v>
      </c>
      <c r="AC47" s="44">
        <v>6.5</v>
      </c>
      <c r="AD47" s="44">
        <v>6.5</v>
      </c>
      <c r="AE47" s="44">
        <v>6.5</v>
      </c>
      <c r="AF47" s="44">
        <v>6.5</v>
      </c>
      <c r="AG47" s="48">
        <v>19.8</v>
      </c>
      <c r="AH47" s="46">
        <f t="shared" si="2"/>
        <v>6.5</v>
      </c>
      <c r="AI47" s="47">
        <f t="shared" si="3"/>
        <v>6.5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</v>
      </c>
      <c r="C48" s="44">
        <v>12</v>
      </c>
      <c r="D48" s="44">
        <v>12</v>
      </c>
      <c r="E48" s="44">
        <v>12</v>
      </c>
      <c r="F48" s="44">
        <v>12</v>
      </c>
      <c r="G48" s="44">
        <v>11.1</v>
      </c>
      <c r="H48" s="44">
        <v>11.1</v>
      </c>
      <c r="I48" s="44">
        <v>11.1</v>
      </c>
      <c r="J48" s="44">
        <v>11.1</v>
      </c>
      <c r="K48" s="44">
        <v>11.1</v>
      </c>
      <c r="L48" s="44">
        <v>11.1</v>
      </c>
      <c r="M48" s="44">
        <v>11.1</v>
      </c>
      <c r="N48" s="44">
        <v>11.1</v>
      </c>
      <c r="O48" s="44">
        <v>11.1</v>
      </c>
      <c r="P48" s="44">
        <v>11.1</v>
      </c>
      <c r="Q48" s="44">
        <v>11.1</v>
      </c>
      <c r="R48" s="44">
        <v>11.1</v>
      </c>
      <c r="S48" s="44">
        <v>11.1</v>
      </c>
      <c r="T48" s="44">
        <v>11.1</v>
      </c>
      <c r="U48" s="44">
        <v>11.1</v>
      </c>
      <c r="V48" s="44">
        <v>11.1</v>
      </c>
      <c r="W48" s="44">
        <v>11.1</v>
      </c>
      <c r="X48" s="44"/>
      <c r="Y48" s="44"/>
      <c r="Z48" s="44"/>
      <c r="AA48" s="44"/>
      <c r="AB48" s="44">
        <v>11.1</v>
      </c>
      <c r="AC48" s="44">
        <v>11.1</v>
      </c>
      <c r="AD48" s="44">
        <v>11.1</v>
      </c>
      <c r="AE48" s="44">
        <v>11.1</v>
      </c>
      <c r="AF48" s="44">
        <v>11.1</v>
      </c>
      <c r="AG48" s="48">
        <v>18</v>
      </c>
      <c r="AH48" s="46">
        <f t="shared" si="2"/>
        <v>12</v>
      </c>
      <c r="AI48" s="47">
        <f t="shared" si="3"/>
        <v>11.1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6.7</v>
      </c>
      <c r="C49" s="44">
        <v>6.7</v>
      </c>
      <c r="D49" s="44">
        <v>6.7</v>
      </c>
      <c r="E49" s="44">
        <v>6.7</v>
      </c>
      <c r="F49" s="44">
        <v>6.7</v>
      </c>
      <c r="G49" s="44">
        <v>6.8</v>
      </c>
      <c r="H49" s="44">
        <v>6.8</v>
      </c>
      <c r="I49" s="44">
        <v>6.8</v>
      </c>
      <c r="J49" s="44">
        <v>6.8</v>
      </c>
      <c r="K49" s="44">
        <v>6.8</v>
      </c>
      <c r="L49" s="44">
        <v>6.8</v>
      </c>
      <c r="M49" s="44">
        <v>6.8</v>
      </c>
      <c r="N49" s="44">
        <v>6.8</v>
      </c>
      <c r="O49" s="44">
        <v>6.8</v>
      </c>
      <c r="P49" s="44">
        <v>6.8</v>
      </c>
      <c r="Q49" s="44">
        <v>6.8</v>
      </c>
      <c r="R49" s="44">
        <v>6.8</v>
      </c>
      <c r="S49" s="44">
        <v>6.8</v>
      </c>
      <c r="T49" s="44">
        <v>6.8</v>
      </c>
      <c r="U49" s="44">
        <v>6.8</v>
      </c>
      <c r="V49" s="44">
        <v>6.8</v>
      </c>
      <c r="W49" s="44">
        <v>6.8</v>
      </c>
      <c r="X49" s="44"/>
      <c r="Y49" s="44"/>
      <c r="Z49" s="44"/>
      <c r="AA49" s="44"/>
      <c r="AB49" s="44">
        <v>6.8</v>
      </c>
      <c r="AC49" s="44">
        <v>6.8</v>
      </c>
      <c r="AD49" s="44">
        <v>6.8</v>
      </c>
      <c r="AE49" s="44">
        <v>6.8</v>
      </c>
      <c r="AF49" s="44">
        <v>6.8</v>
      </c>
      <c r="AG49" s="48">
        <v>15.33</v>
      </c>
      <c r="AH49" s="46">
        <f t="shared" si="2"/>
        <v>6.8</v>
      </c>
      <c r="AI49" s="47">
        <f t="shared" si="3"/>
        <v>6.7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/>
      <c r="Y50" s="44"/>
      <c r="Z50" s="44"/>
      <c r="AA50" s="44"/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9</v>
      </c>
      <c r="C51" s="44">
        <v>9</v>
      </c>
      <c r="D51" s="44">
        <v>9</v>
      </c>
      <c r="E51" s="44">
        <v>9</v>
      </c>
      <c r="F51" s="44">
        <v>9</v>
      </c>
      <c r="G51" s="44">
        <v>9</v>
      </c>
      <c r="H51" s="44">
        <v>9</v>
      </c>
      <c r="I51" s="44">
        <v>9</v>
      </c>
      <c r="J51" s="44">
        <v>9</v>
      </c>
      <c r="K51" s="44">
        <v>9</v>
      </c>
      <c r="L51" s="44">
        <v>9</v>
      </c>
      <c r="M51" s="44">
        <v>9</v>
      </c>
      <c r="N51" s="44">
        <v>9</v>
      </c>
      <c r="O51" s="44">
        <v>9</v>
      </c>
      <c r="P51" s="44">
        <v>9</v>
      </c>
      <c r="Q51" s="44">
        <v>9</v>
      </c>
      <c r="R51" s="44">
        <v>9</v>
      </c>
      <c r="S51" s="44">
        <v>9</v>
      </c>
      <c r="T51" s="44">
        <v>9</v>
      </c>
      <c r="U51" s="44">
        <v>9</v>
      </c>
      <c r="V51" s="44">
        <v>9</v>
      </c>
      <c r="W51" s="44">
        <v>9</v>
      </c>
      <c r="X51" s="44"/>
      <c r="Y51" s="44"/>
      <c r="Z51" s="44"/>
      <c r="AA51" s="44"/>
      <c r="AB51" s="44">
        <v>9</v>
      </c>
      <c r="AC51" s="44">
        <v>9</v>
      </c>
      <c r="AD51" s="44">
        <v>9</v>
      </c>
      <c r="AE51" s="44">
        <v>9</v>
      </c>
      <c r="AF51" s="44">
        <v>9</v>
      </c>
      <c r="AG51" s="48">
        <v>14.9</v>
      </c>
      <c r="AH51" s="46">
        <f t="shared" si="2"/>
        <v>9</v>
      </c>
      <c r="AI51" s="47">
        <f t="shared" si="3"/>
        <v>9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10.7</v>
      </c>
      <c r="C52" s="44">
        <v>10.7</v>
      </c>
      <c r="D52" s="44">
        <v>10.7</v>
      </c>
      <c r="E52" s="44">
        <v>10.7</v>
      </c>
      <c r="F52" s="44">
        <v>10.7</v>
      </c>
      <c r="G52" s="44">
        <v>10</v>
      </c>
      <c r="H52" s="44">
        <v>10</v>
      </c>
      <c r="I52" s="44">
        <v>10</v>
      </c>
      <c r="J52" s="44">
        <v>10</v>
      </c>
      <c r="K52" s="44">
        <v>10</v>
      </c>
      <c r="L52" s="44">
        <v>10</v>
      </c>
      <c r="M52" s="44">
        <v>10</v>
      </c>
      <c r="N52" s="44">
        <v>10</v>
      </c>
      <c r="O52" s="44">
        <v>10</v>
      </c>
      <c r="P52" s="44">
        <v>10</v>
      </c>
      <c r="Q52" s="44">
        <v>10</v>
      </c>
      <c r="R52" s="44">
        <v>10</v>
      </c>
      <c r="S52" s="44">
        <v>10</v>
      </c>
      <c r="T52" s="44">
        <v>10</v>
      </c>
      <c r="U52" s="44">
        <v>10</v>
      </c>
      <c r="V52" s="44">
        <v>10</v>
      </c>
      <c r="W52" s="44">
        <v>10</v>
      </c>
      <c r="X52" s="44"/>
      <c r="Y52" s="44"/>
      <c r="Z52" s="44"/>
      <c r="AA52" s="44"/>
      <c r="AB52" s="44">
        <v>10</v>
      </c>
      <c r="AC52" s="44">
        <v>10</v>
      </c>
      <c r="AD52" s="44">
        <v>10</v>
      </c>
      <c r="AE52" s="44">
        <v>10</v>
      </c>
      <c r="AF52" s="44">
        <v>10</v>
      </c>
      <c r="AG52" s="48">
        <v>14.3</v>
      </c>
      <c r="AH52" s="46">
        <f t="shared" si="2"/>
        <v>10.7</v>
      </c>
      <c r="AI52" s="47">
        <f t="shared" si="3"/>
        <v>10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5.4</v>
      </c>
      <c r="C53" s="44">
        <v>5.4</v>
      </c>
      <c r="D53" s="44">
        <v>5.4</v>
      </c>
      <c r="E53" s="44">
        <v>5.4</v>
      </c>
      <c r="F53" s="44">
        <v>5.4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/>
      <c r="Y53" s="44"/>
      <c r="Z53" s="44"/>
      <c r="AA53" s="44"/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5.4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/>
      <c r="Y54" s="44"/>
      <c r="Z54" s="44"/>
      <c r="AA54" s="44"/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/>
      <c r="Y55" s="44"/>
      <c r="Z55" s="44"/>
      <c r="AA55" s="44"/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/>
      <c r="Y56" s="44"/>
      <c r="Z56" s="44"/>
      <c r="AA56" s="44"/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2.2999999999999998</v>
      </c>
      <c r="H57" s="44">
        <v>2.2999999999999998</v>
      </c>
      <c r="I57" s="44">
        <v>2.2999999999999998</v>
      </c>
      <c r="J57" s="44">
        <v>2.2999999999999998</v>
      </c>
      <c r="K57" s="44">
        <v>2.2999999999999998</v>
      </c>
      <c r="L57" s="44">
        <v>2.2999999999999998</v>
      </c>
      <c r="M57" s="44">
        <v>2.2999999999999998</v>
      </c>
      <c r="N57" s="44">
        <v>2.2999999999999998</v>
      </c>
      <c r="O57" s="44">
        <v>2.2999999999999998</v>
      </c>
      <c r="P57" s="44">
        <v>2.2999999999999998</v>
      </c>
      <c r="Q57" s="44">
        <v>2.2999999999999998</v>
      </c>
      <c r="R57" s="44">
        <v>2.2999999999999998</v>
      </c>
      <c r="S57" s="44">
        <v>2.2999999999999998</v>
      </c>
      <c r="T57" s="44">
        <v>2.2999999999999998</v>
      </c>
      <c r="U57" s="44">
        <v>2.2999999999999998</v>
      </c>
      <c r="V57" s="44">
        <v>2.2999999999999998</v>
      </c>
      <c r="W57" s="44">
        <v>2.2999999999999998</v>
      </c>
      <c r="X57" s="44"/>
      <c r="Y57" s="44"/>
      <c r="Z57" s="44"/>
      <c r="AA57" s="44"/>
      <c r="AB57" s="44">
        <v>2.2999999999999998</v>
      </c>
      <c r="AC57" s="44">
        <v>2.2999999999999998</v>
      </c>
      <c r="AD57" s="44">
        <v>2.2999999999999998</v>
      </c>
      <c r="AE57" s="44">
        <v>2.2999999999999998</v>
      </c>
      <c r="AF57" s="44">
        <v>2.2999999999999998</v>
      </c>
      <c r="AG57" s="48">
        <v>12</v>
      </c>
      <c r="AH57" s="46">
        <f t="shared" si="2"/>
        <v>6</v>
      </c>
      <c r="AI57" s="47">
        <f t="shared" si="3"/>
        <v>2.2999999999999998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</v>
      </c>
      <c r="C58" s="44">
        <v>4</v>
      </c>
      <c r="D58" s="44">
        <v>4</v>
      </c>
      <c r="E58" s="44">
        <v>4</v>
      </c>
      <c r="F58" s="44">
        <v>4</v>
      </c>
      <c r="G58" s="44">
        <v>3.8</v>
      </c>
      <c r="H58" s="44">
        <v>3.8</v>
      </c>
      <c r="I58" s="44">
        <v>3.8</v>
      </c>
      <c r="J58" s="44">
        <v>3.8</v>
      </c>
      <c r="K58" s="44">
        <v>3.8</v>
      </c>
      <c r="L58" s="44">
        <v>3.8</v>
      </c>
      <c r="M58" s="44">
        <v>3.8</v>
      </c>
      <c r="N58" s="44">
        <v>3.8</v>
      </c>
      <c r="O58" s="44">
        <v>3.8</v>
      </c>
      <c r="P58" s="44">
        <v>3.8</v>
      </c>
      <c r="Q58" s="44">
        <v>3.8</v>
      </c>
      <c r="R58" s="44">
        <v>3.8</v>
      </c>
      <c r="S58" s="44">
        <v>3.8</v>
      </c>
      <c r="T58" s="44">
        <v>3.8</v>
      </c>
      <c r="U58" s="44">
        <v>3.8</v>
      </c>
      <c r="V58" s="44">
        <v>3.8</v>
      </c>
      <c r="W58" s="44">
        <v>3.8</v>
      </c>
      <c r="X58" s="44"/>
      <c r="Y58" s="44"/>
      <c r="Z58" s="44"/>
      <c r="AA58" s="44"/>
      <c r="AB58" s="44">
        <v>3.8</v>
      </c>
      <c r="AC58" s="44">
        <v>3.8</v>
      </c>
      <c r="AD58" s="44">
        <v>3.8</v>
      </c>
      <c r="AE58" s="44">
        <v>3.8</v>
      </c>
      <c r="AF58" s="44">
        <v>3.8</v>
      </c>
      <c r="AG58" s="48">
        <v>12</v>
      </c>
      <c r="AH58" s="46">
        <f t="shared" si="2"/>
        <v>4</v>
      </c>
      <c r="AI58" s="47">
        <f t="shared" si="3"/>
        <v>3.8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0.5</v>
      </c>
      <c r="C59" s="44">
        <v>0.5</v>
      </c>
      <c r="D59" s="44">
        <v>0.5</v>
      </c>
      <c r="E59" s="44">
        <v>0.5</v>
      </c>
      <c r="F59" s="44">
        <v>0.5</v>
      </c>
      <c r="G59" s="44">
        <v>0.5</v>
      </c>
      <c r="H59" s="44">
        <v>0.5</v>
      </c>
      <c r="I59" s="44">
        <v>0.5</v>
      </c>
      <c r="J59" s="44">
        <v>0.5</v>
      </c>
      <c r="K59" s="44">
        <v>0.5</v>
      </c>
      <c r="L59" s="44">
        <v>0.5</v>
      </c>
      <c r="M59" s="44">
        <v>0.5</v>
      </c>
      <c r="N59" s="44">
        <v>0.5</v>
      </c>
      <c r="O59" s="44">
        <v>0.5</v>
      </c>
      <c r="P59" s="44">
        <v>0.5</v>
      </c>
      <c r="Q59" s="44">
        <v>0.5</v>
      </c>
      <c r="R59" s="44">
        <v>0.5</v>
      </c>
      <c r="S59" s="44">
        <v>0.5</v>
      </c>
      <c r="T59" s="44">
        <v>0.5</v>
      </c>
      <c r="U59" s="44">
        <v>0.5</v>
      </c>
      <c r="V59" s="44">
        <v>0.5</v>
      </c>
      <c r="W59" s="44">
        <v>0.5</v>
      </c>
      <c r="X59" s="44"/>
      <c r="Y59" s="44"/>
      <c r="Z59" s="44"/>
      <c r="AA59" s="44"/>
      <c r="AB59" s="44">
        <v>0.5</v>
      </c>
      <c r="AC59" s="44">
        <v>0.5</v>
      </c>
      <c r="AD59" s="44">
        <v>0.5</v>
      </c>
      <c r="AE59" s="44">
        <v>0.5</v>
      </c>
      <c r="AF59" s="44">
        <v>0.5</v>
      </c>
      <c r="AG59" s="48">
        <v>12</v>
      </c>
      <c r="AH59" s="46">
        <f t="shared" si="2"/>
        <v>0.5</v>
      </c>
      <c r="AI59" s="47">
        <f t="shared" si="3"/>
        <v>0.5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/>
      <c r="Y60" s="44"/>
      <c r="Z60" s="44"/>
      <c r="AA60" s="44"/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7.1</v>
      </c>
      <c r="H61" s="44">
        <v>7.1</v>
      </c>
      <c r="I61" s="44">
        <v>7.1</v>
      </c>
      <c r="J61" s="44">
        <v>7.1</v>
      </c>
      <c r="K61" s="44">
        <v>7.1</v>
      </c>
      <c r="L61" s="44">
        <v>7.1</v>
      </c>
      <c r="M61" s="44">
        <v>7.1</v>
      </c>
      <c r="N61" s="44">
        <v>7.1</v>
      </c>
      <c r="O61" s="44">
        <v>7.1</v>
      </c>
      <c r="P61" s="44">
        <v>7.1</v>
      </c>
      <c r="Q61" s="44">
        <v>7.1</v>
      </c>
      <c r="R61" s="44">
        <v>7.1</v>
      </c>
      <c r="S61" s="44">
        <v>7.1</v>
      </c>
      <c r="T61" s="44">
        <v>7.1</v>
      </c>
      <c r="U61" s="44">
        <v>7.1</v>
      </c>
      <c r="V61" s="44">
        <v>7.1</v>
      </c>
      <c r="W61" s="44">
        <v>7.1</v>
      </c>
      <c r="X61" s="44"/>
      <c r="Y61" s="44"/>
      <c r="Z61" s="44"/>
      <c r="AA61" s="44"/>
      <c r="AB61" s="44">
        <v>7.1</v>
      </c>
      <c r="AC61" s="44">
        <v>7.1</v>
      </c>
      <c r="AD61" s="44">
        <v>7.1</v>
      </c>
      <c r="AE61" s="44">
        <v>7.1</v>
      </c>
      <c r="AF61" s="44">
        <v>7.1</v>
      </c>
      <c r="AG61" s="48">
        <v>12</v>
      </c>
      <c r="AH61" s="46">
        <f t="shared" si="2"/>
        <v>11.5</v>
      </c>
      <c r="AI61" s="47">
        <f t="shared" si="3"/>
        <v>7.1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/>
      <c r="Y62" s="44"/>
      <c r="Z62" s="44"/>
      <c r="AA62" s="44"/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/>
      <c r="Y63" s="44"/>
      <c r="Z63" s="44"/>
      <c r="AA63" s="44"/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/>
      <c r="Y64" s="44"/>
      <c r="Z64" s="44"/>
      <c r="AA64" s="44"/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/>
      <c r="Y65" s="44"/>
      <c r="Z65" s="44"/>
      <c r="AA65" s="44"/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/>
      <c r="Y66" s="44"/>
      <c r="Z66" s="44"/>
      <c r="AA66" s="44"/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3.8</v>
      </c>
      <c r="C67" s="44">
        <v>3.8</v>
      </c>
      <c r="D67" s="44">
        <v>3.8</v>
      </c>
      <c r="E67" s="44">
        <v>3.8</v>
      </c>
      <c r="F67" s="44">
        <v>3.8</v>
      </c>
      <c r="G67" s="44">
        <v>3.8</v>
      </c>
      <c r="H67" s="44">
        <v>3.8</v>
      </c>
      <c r="I67" s="44">
        <v>3.8</v>
      </c>
      <c r="J67" s="44">
        <v>3.8</v>
      </c>
      <c r="K67" s="44">
        <v>3.8</v>
      </c>
      <c r="L67" s="44">
        <v>3.8</v>
      </c>
      <c r="M67" s="44">
        <v>3.8</v>
      </c>
      <c r="N67" s="44">
        <v>3.8</v>
      </c>
      <c r="O67" s="44">
        <v>3.8</v>
      </c>
      <c r="P67" s="44">
        <v>3.8</v>
      </c>
      <c r="Q67" s="44">
        <v>3.8</v>
      </c>
      <c r="R67" s="44">
        <v>3.8</v>
      </c>
      <c r="S67" s="44">
        <v>3.8</v>
      </c>
      <c r="T67" s="44">
        <v>3.8</v>
      </c>
      <c r="U67" s="44">
        <v>3.8</v>
      </c>
      <c r="V67" s="44">
        <v>3.8</v>
      </c>
      <c r="W67" s="44">
        <v>3.8</v>
      </c>
      <c r="X67" s="44"/>
      <c r="Y67" s="44"/>
      <c r="Z67" s="44"/>
      <c r="AA67" s="44"/>
      <c r="AB67" s="44">
        <v>3.8</v>
      </c>
      <c r="AC67" s="44">
        <v>3.8</v>
      </c>
      <c r="AD67" s="44">
        <v>3.8</v>
      </c>
      <c r="AE67" s="44">
        <v>3.8</v>
      </c>
      <c r="AF67" s="44">
        <v>3.8</v>
      </c>
      <c r="AG67" s="61">
        <v>10</v>
      </c>
      <c r="AH67" s="46">
        <f t="shared" si="2"/>
        <v>3.8</v>
      </c>
      <c r="AI67" s="47">
        <f t="shared" si="3"/>
        <v>3.8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/>
      <c r="Y68" s="44"/>
      <c r="Z68" s="44"/>
      <c r="AA68" s="44"/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v>103.6</v>
      </c>
      <c r="C70" s="66">
        <v>103.6</v>
      </c>
      <c r="D70" s="66">
        <v>103.6</v>
      </c>
      <c r="E70" s="66">
        <v>103.6</v>
      </c>
      <c r="F70" s="66">
        <v>103.6</v>
      </c>
      <c r="G70" s="66">
        <f t="shared" ref="G70:W70" si="20">45.9+70</f>
        <v>115.9</v>
      </c>
      <c r="H70" s="66">
        <f t="shared" si="20"/>
        <v>115.9</v>
      </c>
      <c r="I70" s="66">
        <f t="shared" si="20"/>
        <v>115.9</v>
      </c>
      <c r="J70" s="66">
        <f t="shared" si="20"/>
        <v>115.9</v>
      </c>
      <c r="K70" s="66">
        <f t="shared" si="20"/>
        <v>115.9</v>
      </c>
      <c r="L70" s="66">
        <f t="shared" si="20"/>
        <v>115.9</v>
      </c>
      <c r="M70" s="66">
        <f t="shared" si="20"/>
        <v>115.9</v>
      </c>
      <c r="N70" s="66">
        <f t="shared" si="20"/>
        <v>115.9</v>
      </c>
      <c r="O70" s="66">
        <f t="shared" si="20"/>
        <v>115.9</v>
      </c>
      <c r="P70" s="66">
        <f t="shared" si="20"/>
        <v>115.9</v>
      </c>
      <c r="Q70" s="66">
        <f t="shared" si="20"/>
        <v>115.9</v>
      </c>
      <c r="R70" s="66">
        <f t="shared" si="20"/>
        <v>115.9</v>
      </c>
      <c r="S70" s="66">
        <f t="shared" si="20"/>
        <v>115.9</v>
      </c>
      <c r="T70" s="66">
        <f t="shared" si="20"/>
        <v>115.9</v>
      </c>
      <c r="U70" s="66">
        <f t="shared" si="20"/>
        <v>115.9</v>
      </c>
      <c r="V70" s="66">
        <f t="shared" si="20"/>
        <v>115.9</v>
      </c>
      <c r="W70" s="66">
        <f t="shared" si="20"/>
        <v>115.9</v>
      </c>
      <c r="X70" s="68"/>
      <c r="Y70" s="68"/>
      <c r="Z70" s="66"/>
      <c r="AA70" s="66"/>
      <c r="AB70" s="66">
        <f>45.9+70</f>
        <v>115.9</v>
      </c>
      <c r="AC70" s="66">
        <f>45.9+70</f>
        <v>115.9</v>
      </c>
      <c r="AD70" s="66">
        <f>45.9+70</f>
        <v>115.9</v>
      </c>
      <c r="AE70" s="66">
        <f>45.9+70</f>
        <v>115.9</v>
      </c>
      <c r="AF70" s="66">
        <f>45.9+70</f>
        <v>115.9</v>
      </c>
      <c r="AG70" s="64">
        <v>240</v>
      </c>
      <c r="AH70" s="46">
        <f t="shared" si="2"/>
        <v>115.9</v>
      </c>
      <c r="AI70" s="47">
        <f t="shared" si="3"/>
        <v>103.6</v>
      </c>
      <c r="AK70" s="49"/>
    </row>
    <row r="71" spans="1:88" ht="15.75" thickBot="1" x14ac:dyDescent="0.3">
      <c r="A71" s="69" t="s">
        <v>90</v>
      </c>
      <c r="B71" s="70">
        <f>SUM(B11:B69)</f>
        <v>914.60000000000014</v>
      </c>
      <c r="C71" s="70">
        <f>SUM(C11:C69)</f>
        <v>914.60000000000014</v>
      </c>
      <c r="D71" s="70">
        <f t="shared" ref="D71:AG71" si="21">SUM(D11:D69)</f>
        <v>914.60000000000014</v>
      </c>
      <c r="E71" s="70">
        <f t="shared" si="21"/>
        <v>914.60000000000014</v>
      </c>
      <c r="F71" s="70">
        <f t="shared" ref="F71" si="22">SUM(F11:F69)</f>
        <v>914.60000000000014</v>
      </c>
      <c r="G71" s="70">
        <f t="shared" si="21"/>
        <v>838.87999999999988</v>
      </c>
      <c r="H71" s="70">
        <f t="shared" ref="H71:I71" si="23">SUM(H11:H69)</f>
        <v>818.88</v>
      </c>
      <c r="I71" s="70">
        <f t="shared" si="23"/>
        <v>860.19999999999982</v>
      </c>
      <c r="J71" s="70">
        <f t="shared" ref="J71:K71" si="24">SUM(J11:J69)</f>
        <v>899.29999999999973</v>
      </c>
      <c r="K71" s="70">
        <f t="shared" si="24"/>
        <v>900.39999999999975</v>
      </c>
      <c r="L71" s="70">
        <f t="shared" si="21"/>
        <v>900.39999999999975</v>
      </c>
      <c r="M71" s="70">
        <f t="shared" ref="M71:N71" si="25">SUM(M11:M69)</f>
        <v>900.39999999999975</v>
      </c>
      <c r="N71" s="70">
        <f t="shared" si="25"/>
        <v>900.39999999999975</v>
      </c>
      <c r="O71" s="70">
        <f t="shared" ref="O71:P71" si="26">SUM(O11:O69)</f>
        <v>959.09999999999968</v>
      </c>
      <c r="P71" s="70">
        <f t="shared" si="26"/>
        <v>959.09999999999968</v>
      </c>
      <c r="Q71" s="70">
        <f t="shared" ref="Q71:R71" si="27">SUM(Q11:Q69)</f>
        <v>959.09999999999968</v>
      </c>
      <c r="R71" s="70">
        <f t="shared" si="27"/>
        <v>959.09999999999968</v>
      </c>
      <c r="S71" s="70">
        <f t="shared" ref="S71:T71" si="28">SUM(S11:S69)</f>
        <v>959.09999999999968</v>
      </c>
      <c r="T71" s="70">
        <f t="shared" si="28"/>
        <v>959.09999999999968</v>
      </c>
      <c r="U71" s="70">
        <f t="shared" ref="U71:V71" si="29">SUM(U11:U69)</f>
        <v>959.09999999999968</v>
      </c>
      <c r="V71" s="70">
        <f t="shared" si="29"/>
        <v>959.09999999999968</v>
      </c>
      <c r="W71" s="70">
        <f t="shared" ref="W71" si="30">SUM(W11:W69)</f>
        <v>959.09999999999968</v>
      </c>
      <c r="X71" s="70">
        <f t="shared" si="21"/>
        <v>150</v>
      </c>
      <c r="Y71" s="70">
        <f t="shared" si="21"/>
        <v>150</v>
      </c>
      <c r="Z71" s="70">
        <f t="shared" si="21"/>
        <v>150</v>
      </c>
      <c r="AA71" s="70">
        <f t="shared" si="21"/>
        <v>150</v>
      </c>
      <c r="AB71" s="70">
        <f t="shared" si="21"/>
        <v>959.09999999999968</v>
      </c>
      <c r="AC71" s="70">
        <f t="shared" si="21"/>
        <v>959.09999999999968</v>
      </c>
      <c r="AD71" s="70">
        <f t="shared" ref="AD71:AE71" si="31">SUM(AD11:AD69)</f>
        <v>959.09999999999968</v>
      </c>
      <c r="AE71" s="70">
        <f t="shared" si="31"/>
        <v>959.09999999999968</v>
      </c>
      <c r="AF71" s="70">
        <f t="shared" si="21"/>
        <v>959.09999999999968</v>
      </c>
      <c r="AG71" s="70">
        <f t="shared" si="21"/>
        <v>1812.2049999999999</v>
      </c>
      <c r="AH71" s="46">
        <f t="shared" si="2"/>
        <v>959.09999999999968</v>
      </c>
      <c r="AI71" s="47">
        <f t="shared" si="3"/>
        <v>150</v>
      </c>
      <c r="AK71" s="49"/>
    </row>
    <row r="72" spans="1:88" x14ac:dyDescent="0.25">
      <c r="A72" s="71" t="s">
        <v>91</v>
      </c>
      <c r="B72" s="44">
        <v>458</v>
      </c>
      <c r="C72" s="44">
        <v>458.3</v>
      </c>
      <c r="D72" s="44">
        <v>458.3</v>
      </c>
      <c r="E72" s="44">
        <v>458.7</v>
      </c>
      <c r="F72" s="44">
        <v>458.7</v>
      </c>
      <c r="G72" s="44">
        <v>433.9</v>
      </c>
      <c r="H72" s="44">
        <v>433.9</v>
      </c>
      <c r="I72" s="44">
        <v>433.9</v>
      </c>
      <c r="J72" s="44">
        <v>433.9</v>
      </c>
      <c r="K72" s="44">
        <v>433.9</v>
      </c>
      <c r="L72" s="44">
        <v>379.9</v>
      </c>
      <c r="M72" s="44">
        <v>457</v>
      </c>
      <c r="N72" s="44">
        <v>457</v>
      </c>
      <c r="O72" s="44">
        <v>458</v>
      </c>
      <c r="P72" s="44">
        <v>458</v>
      </c>
      <c r="Q72" s="44">
        <v>458</v>
      </c>
      <c r="R72" s="44">
        <v>458</v>
      </c>
      <c r="S72" s="44">
        <v>458.2</v>
      </c>
      <c r="T72" s="44">
        <v>458.2</v>
      </c>
      <c r="U72" s="44">
        <v>457.9</v>
      </c>
      <c r="V72" s="44">
        <v>351.2</v>
      </c>
      <c r="W72" s="44">
        <v>130</v>
      </c>
      <c r="X72" s="44"/>
      <c r="Y72" s="44"/>
      <c r="Z72" s="44"/>
      <c r="AA72" s="44"/>
      <c r="AB72" s="44">
        <v>350</v>
      </c>
      <c r="AC72" s="44">
        <v>380</v>
      </c>
      <c r="AD72" s="44">
        <v>400</v>
      </c>
      <c r="AE72" s="44">
        <v>458.1</v>
      </c>
      <c r="AF72" s="44">
        <v>458.1</v>
      </c>
      <c r="AG72" s="61">
        <v>456</v>
      </c>
      <c r="AH72" s="46">
        <f t="shared" si="2"/>
        <v>458.7</v>
      </c>
      <c r="AI72" s="47">
        <f t="shared" si="3"/>
        <v>130</v>
      </c>
      <c r="AK72" s="49"/>
    </row>
    <row r="73" spans="1:88" x14ac:dyDescent="0.25">
      <c r="A73" s="72" t="s">
        <v>92</v>
      </c>
      <c r="B73" s="43">
        <v>50.9</v>
      </c>
      <c r="C73" s="43">
        <v>50.9</v>
      </c>
      <c r="D73" s="43">
        <v>50.9</v>
      </c>
      <c r="E73" s="43">
        <v>50.9</v>
      </c>
      <c r="F73" s="43">
        <v>50.9</v>
      </c>
      <c r="G73" s="43">
        <v>51.3</v>
      </c>
      <c r="H73" s="43">
        <v>51.3</v>
      </c>
      <c r="I73" s="43">
        <v>70</v>
      </c>
      <c r="J73" s="43">
        <v>80</v>
      </c>
      <c r="K73" s="43">
        <v>80</v>
      </c>
      <c r="L73" s="43">
        <v>79.900000000000006</v>
      </c>
      <c r="M73" s="43">
        <v>102</v>
      </c>
      <c r="N73" s="43">
        <v>102</v>
      </c>
      <c r="O73" s="43">
        <v>102</v>
      </c>
      <c r="P73" s="43">
        <v>68.8</v>
      </c>
      <c r="Q73" s="43">
        <v>68.8</v>
      </c>
      <c r="R73" s="43">
        <v>68.8</v>
      </c>
      <c r="S73" s="43">
        <v>74.8</v>
      </c>
      <c r="T73" s="43">
        <v>67.900000000000006</v>
      </c>
      <c r="U73" s="43">
        <v>69</v>
      </c>
      <c r="V73" s="43">
        <v>89.8</v>
      </c>
      <c r="W73" s="43">
        <v>83.8</v>
      </c>
      <c r="X73" s="43"/>
      <c r="Y73" s="43"/>
      <c r="Z73" s="43"/>
      <c r="AA73" s="43"/>
      <c r="AB73" s="43">
        <v>77.900000000000006</v>
      </c>
      <c r="AC73" s="43">
        <v>77.900000000000006</v>
      </c>
      <c r="AD73" s="43">
        <v>77.900000000000006</v>
      </c>
      <c r="AE73" s="43">
        <v>80.900000000000006</v>
      </c>
      <c r="AF73" s="43">
        <v>80.900000000000006</v>
      </c>
      <c r="AG73" s="64">
        <v>111</v>
      </c>
      <c r="AH73" s="46">
        <f t="shared" si="2"/>
        <v>102</v>
      </c>
      <c r="AI73" s="47">
        <f t="shared" si="3"/>
        <v>50.9</v>
      </c>
      <c r="AK73" s="49"/>
    </row>
    <row r="74" spans="1:88" x14ac:dyDescent="0.25">
      <c r="A74" s="73" t="s">
        <v>93</v>
      </c>
      <c r="B74" s="43">
        <v>37.5</v>
      </c>
      <c r="C74" s="43">
        <v>39.4</v>
      </c>
      <c r="D74" s="43">
        <v>39.4</v>
      </c>
      <c r="E74" s="43">
        <v>39</v>
      </c>
      <c r="F74" s="43">
        <v>39</v>
      </c>
      <c r="G74" s="43">
        <v>25.1</v>
      </c>
      <c r="H74" s="43">
        <v>25.1</v>
      </c>
      <c r="I74" s="43">
        <v>25.1</v>
      </c>
      <c r="J74" s="43">
        <v>25.1</v>
      </c>
      <c r="K74" s="43">
        <v>25.1</v>
      </c>
      <c r="L74" s="43">
        <v>30.6</v>
      </c>
      <c r="M74" s="43">
        <v>30.6</v>
      </c>
      <c r="N74" s="43">
        <v>30.6</v>
      </c>
      <c r="O74" s="43">
        <v>30.6</v>
      </c>
      <c r="P74" s="43">
        <v>39.799999999999997</v>
      </c>
      <c r="Q74" s="43">
        <v>39.799999999999997</v>
      </c>
      <c r="R74" s="43">
        <v>39.799999999999997</v>
      </c>
      <c r="S74" s="43">
        <v>37.5</v>
      </c>
      <c r="T74" s="43">
        <v>37.700000000000003</v>
      </c>
      <c r="U74" s="43">
        <v>34.799999999999997</v>
      </c>
      <c r="V74" s="43">
        <v>36.200000000000003</v>
      </c>
      <c r="W74" s="43">
        <v>35.4</v>
      </c>
      <c r="X74" s="43"/>
      <c r="Y74" s="43"/>
      <c r="Z74" s="43"/>
      <c r="AA74" s="43"/>
      <c r="AB74" s="43">
        <v>34</v>
      </c>
      <c r="AC74" s="43">
        <v>34</v>
      </c>
      <c r="AD74" s="43">
        <v>34</v>
      </c>
      <c r="AE74" s="43">
        <v>34</v>
      </c>
      <c r="AF74" s="43">
        <v>34</v>
      </c>
      <c r="AG74" s="64">
        <v>60</v>
      </c>
      <c r="AH74" s="46">
        <f t="shared" si="2"/>
        <v>39.799999999999997</v>
      </c>
      <c r="AI74" s="47">
        <f t="shared" si="3"/>
        <v>25.1</v>
      </c>
      <c r="AK74" s="49"/>
    </row>
    <row r="75" spans="1:88" x14ac:dyDescent="0.25">
      <c r="A75" s="74" t="s">
        <v>94</v>
      </c>
      <c r="B75" s="43">
        <v>21.5</v>
      </c>
      <c r="C75" s="43">
        <v>21.5</v>
      </c>
      <c r="D75" s="43">
        <v>21.5</v>
      </c>
      <c r="E75" s="43">
        <v>21.5</v>
      </c>
      <c r="F75" s="43">
        <v>21.5</v>
      </c>
      <c r="G75" s="43">
        <v>21.5</v>
      </c>
      <c r="H75" s="43">
        <v>21.5</v>
      </c>
      <c r="I75" s="43">
        <v>21.5</v>
      </c>
      <c r="J75" s="43">
        <v>21.5</v>
      </c>
      <c r="K75" s="43">
        <v>21.5</v>
      </c>
      <c r="L75" s="43">
        <v>37.9</v>
      </c>
      <c r="M75" s="43">
        <v>37.9</v>
      </c>
      <c r="N75" s="43">
        <v>37.9</v>
      </c>
      <c r="O75" s="43">
        <v>37.9</v>
      </c>
      <c r="P75" s="43">
        <v>37.9</v>
      </c>
      <c r="Q75" s="43">
        <v>37.9</v>
      </c>
      <c r="R75" s="43">
        <v>37.9</v>
      </c>
      <c r="S75" s="43">
        <v>29.2</v>
      </c>
      <c r="T75" s="43">
        <v>29.4</v>
      </c>
      <c r="U75" s="43">
        <v>22.9</v>
      </c>
      <c r="V75" s="43">
        <v>25.6</v>
      </c>
      <c r="W75" s="43">
        <v>18.8</v>
      </c>
      <c r="X75" s="43"/>
      <c r="Y75" s="43"/>
      <c r="Z75" s="43"/>
      <c r="AA75" s="43"/>
      <c r="AB75" s="43">
        <v>23.9</v>
      </c>
      <c r="AC75" s="43">
        <v>23.9</v>
      </c>
      <c r="AD75" s="43">
        <v>23.9</v>
      </c>
      <c r="AE75" s="43">
        <v>23.9</v>
      </c>
      <c r="AF75" s="43">
        <v>23.9</v>
      </c>
      <c r="AG75" s="75">
        <v>42.5</v>
      </c>
      <c r="AH75" s="46">
        <f t="shared" ref="AH75:AH138" si="32">MAX(B75:AF75)</f>
        <v>37.9</v>
      </c>
      <c r="AI75" s="47">
        <f t="shared" ref="AI75:AI138" si="33">MIN(B75:AF75)</f>
        <v>18.8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8.9</v>
      </c>
      <c r="T76" s="43">
        <v>8.9</v>
      </c>
      <c r="U76" s="43">
        <v>22.3</v>
      </c>
      <c r="V76" s="43">
        <v>22.3</v>
      </c>
      <c r="W76" s="43">
        <v>22.3</v>
      </c>
      <c r="X76" s="43"/>
      <c r="Y76" s="43"/>
      <c r="Z76" s="43"/>
      <c r="AA76" s="43"/>
      <c r="AB76" s="43">
        <v>20.2</v>
      </c>
      <c r="AC76" s="43">
        <v>20.2</v>
      </c>
      <c r="AD76" s="43">
        <v>20.2</v>
      </c>
      <c r="AE76" s="43">
        <v>20.2</v>
      </c>
      <c r="AF76" s="43">
        <v>20.2</v>
      </c>
      <c r="AG76" s="75">
        <v>22.1</v>
      </c>
      <c r="AH76" s="46">
        <f t="shared" si="32"/>
        <v>22.3</v>
      </c>
      <c r="AI76" s="47">
        <f t="shared" si="33"/>
        <v>8.9</v>
      </c>
      <c r="AK76" s="49"/>
    </row>
    <row r="77" spans="1:88" ht="15.75" thickBot="1" x14ac:dyDescent="0.3">
      <c r="A77" s="76" t="s">
        <v>96</v>
      </c>
      <c r="B77" s="77">
        <v>9.9</v>
      </c>
      <c r="C77" s="77">
        <v>9.9</v>
      </c>
      <c r="D77" s="77">
        <v>9.9</v>
      </c>
      <c r="E77" s="77">
        <v>9.9</v>
      </c>
      <c r="F77" s="77">
        <v>9.9</v>
      </c>
      <c r="G77" s="77">
        <v>9.9</v>
      </c>
      <c r="H77" s="77">
        <v>9.9</v>
      </c>
      <c r="I77" s="77">
        <v>9.9</v>
      </c>
      <c r="J77" s="77">
        <v>9.9</v>
      </c>
      <c r="K77" s="77">
        <v>9.9</v>
      </c>
      <c r="L77" s="77">
        <v>12.8</v>
      </c>
      <c r="M77" s="77">
        <v>12.8</v>
      </c>
      <c r="N77" s="77">
        <v>12.8</v>
      </c>
      <c r="O77" s="77">
        <v>12.8</v>
      </c>
      <c r="P77" s="77">
        <v>12.8</v>
      </c>
      <c r="Q77" s="77">
        <v>12.8</v>
      </c>
      <c r="R77" s="77">
        <v>12.8</v>
      </c>
      <c r="S77" s="77">
        <v>12.8</v>
      </c>
      <c r="T77" s="77">
        <v>12.8</v>
      </c>
      <c r="U77" s="77">
        <v>7.3</v>
      </c>
      <c r="V77" s="77">
        <v>5</v>
      </c>
      <c r="W77" s="77">
        <v>5</v>
      </c>
      <c r="X77" s="77"/>
      <c r="Y77" s="77"/>
      <c r="Z77" s="77"/>
      <c r="AA77" s="77"/>
      <c r="AB77" s="77">
        <v>9.8000000000000007</v>
      </c>
      <c r="AC77" s="77">
        <v>9.8000000000000007</v>
      </c>
      <c r="AD77" s="77">
        <v>9.8000000000000007</v>
      </c>
      <c r="AE77" s="77">
        <v>9.8000000000000007</v>
      </c>
      <c r="AF77" s="77">
        <v>9.8000000000000007</v>
      </c>
      <c r="AG77" s="78">
        <v>14.8</v>
      </c>
      <c r="AH77" s="46">
        <f t="shared" si="32"/>
        <v>12.8</v>
      </c>
      <c r="AI77" s="47">
        <f t="shared" si="33"/>
        <v>5</v>
      </c>
      <c r="AK77" s="49"/>
    </row>
    <row r="78" spans="1:88" ht="15.75" thickBot="1" x14ac:dyDescent="0.3">
      <c r="A78" s="79" t="s">
        <v>97</v>
      </c>
      <c r="B78" s="70">
        <f>SUM(B72:B77)</f>
        <v>600</v>
      </c>
      <c r="C78" s="70">
        <f>SUM(C72:C77)</f>
        <v>602.20000000000005</v>
      </c>
      <c r="D78" s="70">
        <f t="shared" ref="D78:AG78" si="34">SUM(D72:D77)</f>
        <v>602.20000000000005</v>
      </c>
      <c r="E78" s="70">
        <f t="shared" si="34"/>
        <v>602.19999999999993</v>
      </c>
      <c r="F78" s="70">
        <f t="shared" ref="F78" si="35">SUM(F72:F77)</f>
        <v>602.19999999999993</v>
      </c>
      <c r="G78" s="70">
        <f t="shared" si="34"/>
        <v>563.9</v>
      </c>
      <c r="H78" s="70">
        <f t="shared" ref="H78:I78" si="36">SUM(H72:H77)</f>
        <v>563.9</v>
      </c>
      <c r="I78" s="70">
        <f t="shared" si="36"/>
        <v>582.6</v>
      </c>
      <c r="J78" s="70">
        <f t="shared" ref="J78:K78" si="37">SUM(J72:J77)</f>
        <v>592.6</v>
      </c>
      <c r="K78" s="70">
        <f t="shared" si="37"/>
        <v>592.6</v>
      </c>
      <c r="L78" s="70">
        <f t="shared" si="34"/>
        <v>563.39999999999986</v>
      </c>
      <c r="M78" s="70">
        <f t="shared" ref="M78:N78" si="38">SUM(M72:M77)</f>
        <v>662.59999999999991</v>
      </c>
      <c r="N78" s="70">
        <f t="shared" si="38"/>
        <v>662.59999999999991</v>
      </c>
      <c r="O78" s="70">
        <f t="shared" ref="O78:P78" si="39">SUM(O72:O77)</f>
        <v>663.59999999999991</v>
      </c>
      <c r="P78" s="70">
        <f t="shared" si="39"/>
        <v>639.5999999999998</v>
      </c>
      <c r="Q78" s="70">
        <f t="shared" ref="Q78:R78" si="40">SUM(Q72:Q77)</f>
        <v>639.5999999999998</v>
      </c>
      <c r="R78" s="70">
        <f t="shared" si="40"/>
        <v>639.5999999999998</v>
      </c>
      <c r="S78" s="70">
        <f t="shared" ref="S78:T78" si="41">SUM(S72:S77)</f>
        <v>621.4</v>
      </c>
      <c r="T78" s="70">
        <f t="shared" si="41"/>
        <v>614.9</v>
      </c>
      <c r="U78" s="70">
        <f t="shared" ref="U78:V78" si="42">SUM(U72:U77)</f>
        <v>614.19999999999982</v>
      </c>
      <c r="V78" s="70">
        <f t="shared" si="42"/>
        <v>530.1</v>
      </c>
      <c r="W78" s="70">
        <f t="shared" ref="W78" si="43">SUM(W72:W77)</f>
        <v>295.3</v>
      </c>
      <c r="X78" s="70">
        <f t="shared" si="34"/>
        <v>0</v>
      </c>
      <c r="Y78" s="70">
        <f t="shared" si="34"/>
        <v>0</v>
      </c>
      <c r="Z78" s="70">
        <f t="shared" si="34"/>
        <v>0</v>
      </c>
      <c r="AA78" s="70">
        <f t="shared" si="34"/>
        <v>0</v>
      </c>
      <c r="AB78" s="70">
        <f t="shared" si="34"/>
        <v>515.79999999999995</v>
      </c>
      <c r="AC78" s="70">
        <f t="shared" si="34"/>
        <v>545.79999999999995</v>
      </c>
      <c r="AD78" s="70">
        <f t="shared" ref="AD78:AE78" si="44">SUM(AD72:AD77)</f>
        <v>565.79999999999995</v>
      </c>
      <c r="AE78" s="70">
        <f t="shared" si="44"/>
        <v>626.9</v>
      </c>
      <c r="AF78" s="70">
        <f t="shared" si="34"/>
        <v>626.9</v>
      </c>
      <c r="AG78" s="80">
        <f t="shared" si="34"/>
        <v>706.4</v>
      </c>
      <c r="AH78" s="46">
        <f t="shared" si="32"/>
        <v>663.59999999999991</v>
      </c>
      <c r="AI78" s="47">
        <f t="shared" si="33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96</v>
      </c>
      <c r="N79" s="44">
        <v>96</v>
      </c>
      <c r="O79" s="44">
        <v>96</v>
      </c>
      <c r="P79" s="44">
        <v>96</v>
      </c>
      <c r="Q79" s="44">
        <v>96</v>
      </c>
      <c r="R79" s="44">
        <v>96</v>
      </c>
      <c r="S79" s="44">
        <v>96</v>
      </c>
      <c r="T79" s="44">
        <v>96.1</v>
      </c>
      <c r="U79" s="44">
        <v>96.1</v>
      </c>
      <c r="V79" s="44">
        <v>119.5</v>
      </c>
      <c r="W79" s="44">
        <v>131.30000000000001</v>
      </c>
      <c r="X79" s="44"/>
      <c r="Y79" s="44"/>
      <c r="Z79" s="44"/>
      <c r="AA79" s="44"/>
      <c r="AB79" s="44">
        <v>143.80000000000001</v>
      </c>
      <c r="AC79" s="44">
        <v>143.80000000000001</v>
      </c>
      <c r="AD79" s="44">
        <v>143.80000000000001</v>
      </c>
      <c r="AE79" s="44">
        <v>143.80000000000001</v>
      </c>
      <c r="AF79" s="44">
        <v>120</v>
      </c>
      <c r="AG79" s="61">
        <v>144</v>
      </c>
      <c r="AH79" s="46">
        <f t="shared" si="32"/>
        <v>143.80000000000001</v>
      </c>
      <c r="AI79" s="47">
        <f t="shared" si="33"/>
        <v>96</v>
      </c>
      <c r="AK79" s="49"/>
      <c r="AY79" s="1" t="s">
        <v>99</v>
      </c>
      <c r="AZ79" s="82">
        <f>ROUND(C97,0)</f>
        <v>-751</v>
      </c>
      <c r="BA79" s="81">
        <f t="shared" ref="BA79:BB83" si="45">D97</f>
        <v>-791</v>
      </c>
      <c r="BB79" s="81">
        <f t="shared" si="45"/>
        <v>-738.2</v>
      </c>
      <c r="BC79" s="81">
        <f t="shared" ref="BC79:BD83" si="46">F97</f>
        <v>-746.3</v>
      </c>
      <c r="BD79" s="81">
        <f t="shared" si="46"/>
        <v>-757.5</v>
      </c>
      <c r="BE79" s="82">
        <f>I97</f>
        <v>-715</v>
      </c>
      <c r="BF79" s="82">
        <f>K97</f>
        <v>-662.8</v>
      </c>
      <c r="BG79" s="82">
        <f t="shared" ref="BG79:BP83" si="47">M97</f>
        <v>-700</v>
      </c>
      <c r="BH79" s="82">
        <f t="shared" si="47"/>
        <v>-653</v>
      </c>
      <c r="BI79" s="82">
        <f t="shared" si="47"/>
        <v>-585</v>
      </c>
      <c r="BJ79" s="82">
        <f t="shared" si="47"/>
        <v>-612</v>
      </c>
      <c r="BK79" s="82">
        <f t="shared" si="47"/>
        <v>-591</v>
      </c>
      <c r="BL79" s="82">
        <f t="shared" si="47"/>
        <v>-477</v>
      </c>
      <c r="BM79" s="82">
        <f t="shared" si="47"/>
        <v>-476.2</v>
      </c>
      <c r="BN79" s="82">
        <f t="shared" si="47"/>
        <v>-487.8</v>
      </c>
      <c r="BO79" s="82">
        <f t="shared" si="47"/>
        <v>-423.8</v>
      </c>
      <c r="BP79" s="82">
        <f t="shared" si="47"/>
        <v>-388.7</v>
      </c>
      <c r="BQ79" s="82">
        <f>X97</f>
        <v>0</v>
      </c>
      <c r="BR79" s="82">
        <f>Z97</f>
        <v>0</v>
      </c>
      <c r="BS79" s="81">
        <f>AB97</f>
        <v>-245</v>
      </c>
      <c r="BT79" s="81">
        <f t="shared" ref="BT79:BV83" si="48">AD97</f>
        <v>-199</v>
      </c>
      <c r="BU79" s="81">
        <f t="shared" si="48"/>
        <v>-382</v>
      </c>
      <c r="BV79" s="81">
        <f t="shared" si="48"/>
        <v>-424</v>
      </c>
      <c r="BW79" s="81">
        <f>B97</f>
        <v>-651</v>
      </c>
    </row>
    <row r="80" spans="1:88" x14ac:dyDescent="0.25">
      <c r="A80" s="63" t="s">
        <v>100</v>
      </c>
      <c r="B80" s="43">
        <v>69.400000000000006</v>
      </c>
      <c r="C80" s="43">
        <v>69.2</v>
      </c>
      <c r="D80" s="43">
        <v>69.2</v>
      </c>
      <c r="E80" s="43">
        <v>61.1</v>
      </c>
      <c r="F80" s="43">
        <v>61.1</v>
      </c>
      <c r="G80" s="43">
        <v>70.400000000000006</v>
      </c>
      <c r="H80" s="43">
        <v>70.400000000000006</v>
      </c>
      <c r="I80" s="43">
        <v>70.400000000000006</v>
      </c>
      <c r="J80" s="43">
        <v>70.400000000000006</v>
      </c>
      <c r="K80" s="43">
        <v>70.400000000000006</v>
      </c>
      <c r="L80" s="43">
        <v>71</v>
      </c>
      <c r="M80" s="43">
        <v>71</v>
      </c>
      <c r="N80" s="43">
        <v>71</v>
      </c>
      <c r="O80" s="43">
        <v>71</v>
      </c>
      <c r="P80" s="43">
        <v>68</v>
      </c>
      <c r="Q80" s="43">
        <v>68</v>
      </c>
      <c r="R80" s="43">
        <v>68</v>
      </c>
      <c r="S80" s="43">
        <v>68.900000000000006</v>
      </c>
      <c r="T80" s="43">
        <v>69.099999999999994</v>
      </c>
      <c r="U80" s="43">
        <v>69.099999999999994</v>
      </c>
      <c r="V80" s="43">
        <v>69</v>
      </c>
      <c r="W80" s="43">
        <v>59.6</v>
      </c>
      <c r="X80" s="43"/>
      <c r="Y80" s="43"/>
      <c r="Z80" s="43"/>
      <c r="AA80" s="43"/>
      <c r="AB80" s="44">
        <v>69</v>
      </c>
      <c r="AC80" s="44">
        <v>69</v>
      </c>
      <c r="AD80" s="44">
        <v>69</v>
      </c>
      <c r="AE80" s="44">
        <v>69</v>
      </c>
      <c r="AF80" s="44">
        <v>51.4</v>
      </c>
      <c r="AG80" s="64">
        <v>70</v>
      </c>
      <c r="AH80" s="46">
        <f t="shared" si="32"/>
        <v>71</v>
      </c>
      <c r="AI80" s="47">
        <f t="shared" si="33"/>
        <v>51.4</v>
      </c>
      <c r="AK80" s="49"/>
      <c r="AY80" s="1" t="s">
        <v>101</v>
      </c>
      <c r="AZ80" s="82">
        <f>ROUND(C98,0)</f>
        <v>0</v>
      </c>
      <c r="BA80" s="81">
        <f t="shared" si="45"/>
        <v>0</v>
      </c>
      <c r="BB80" s="81">
        <f t="shared" si="45"/>
        <v>0</v>
      </c>
      <c r="BC80" s="81">
        <f t="shared" si="46"/>
        <v>0</v>
      </c>
      <c r="BD80" s="81">
        <f t="shared" si="46"/>
        <v>0</v>
      </c>
      <c r="BE80" s="82">
        <f>I98</f>
        <v>0</v>
      </c>
      <c r="BF80" s="82">
        <f>K98</f>
        <v>0</v>
      </c>
      <c r="BG80" s="82">
        <f t="shared" si="47"/>
        <v>0</v>
      </c>
      <c r="BH80" s="82">
        <f t="shared" si="47"/>
        <v>0</v>
      </c>
      <c r="BI80" s="82">
        <f t="shared" si="47"/>
        <v>0</v>
      </c>
      <c r="BJ80" s="82">
        <f t="shared" si="47"/>
        <v>0</v>
      </c>
      <c r="BK80" s="82">
        <f t="shared" si="47"/>
        <v>0</v>
      </c>
      <c r="BL80" s="82">
        <f t="shared" si="47"/>
        <v>0</v>
      </c>
      <c r="BM80" s="82">
        <f t="shared" si="47"/>
        <v>0</v>
      </c>
      <c r="BN80" s="82">
        <f t="shared" si="47"/>
        <v>0</v>
      </c>
      <c r="BO80" s="82">
        <f t="shared" si="47"/>
        <v>0</v>
      </c>
      <c r="BP80" s="82">
        <f t="shared" si="47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8"/>
        <v>0</v>
      </c>
      <c r="BU80" s="81">
        <f t="shared" si="48"/>
        <v>0</v>
      </c>
      <c r="BV80" s="81">
        <f t="shared" si="48"/>
        <v>0</v>
      </c>
      <c r="BW80" s="81">
        <f>B98</f>
        <v>0</v>
      </c>
    </row>
    <row r="81" spans="1:75" x14ac:dyDescent="0.25">
      <c r="A81" s="63" t="s">
        <v>102</v>
      </c>
      <c r="B81" s="43">
        <v>70.3</v>
      </c>
      <c r="C81" s="43">
        <v>70.7</v>
      </c>
      <c r="D81" s="43">
        <v>70.7</v>
      </c>
      <c r="E81" s="43">
        <v>62.8</v>
      </c>
      <c r="F81" s="43">
        <v>62.8</v>
      </c>
      <c r="G81" s="43">
        <v>71.400000000000006</v>
      </c>
      <c r="H81" s="43">
        <v>71.400000000000006</v>
      </c>
      <c r="I81" s="43">
        <v>71.400000000000006</v>
      </c>
      <c r="J81" s="43">
        <v>71.400000000000006</v>
      </c>
      <c r="K81" s="43">
        <v>71.400000000000006</v>
      </c>
      <c r="L81" s="43">
        <v>71.2</v>
      </c>
      <c r="M81" s="43">
        <v>71.2</v>
      </c>
      <c r="N81" s="43">
        <v>71.2</v>
      </c>
      <c r="O81" s="43">
        <v>71.2</v>
      </c>
      <c r="P81" s="43">
        <v>71.2</v>
      </c>
      <c r="Q81" s="43">
        <v>71.2</v>
      </c>
      <c r="R81" s="43">
        <v>71.2</v>
      </c>
      <c r="S81" s="43">
        <v>70.2</v>
      </c>
      <c r="T81" s="43">
        <v>70</v>
      </c>
      <c r="U81" s="43">
        <v>70.599999999999994</v>
      </c>
      <c r="V81" s="43">
        <v>70.099999999999994</v>
      </c>
      <c r="W81" s="43">
        <v>70.5</v>
      </c>
      <c r="X81" s="43"/>
      <c r="Y81" s="43"/>
      <c r="Z81" s="43"/>
      <c r="AA81" s="43"/>
      <c r="AB81" s="44">
        <v>70.599999999999994</v>
      </c>
      <c r="AC81" s="44">
        <v>70.599999999999994</v>
      </c>
      <c r="AD81" s="44">
        <v>70.599999999999994</v>
      </c>
      <c r="AE81" s="44">
        <v>70.599999999999994</v>
      </c>
      <c r="AF81" s="44">
        <v>69.5</v>
      </c>
      <c r="AG81" s="64">
        <v>69</v>
      </c>
      <c r="AH81" s="46">
        <f t="shared" si="32"/>
        <v>71.400000000000006</v>
      </c>
      <c r="AI81" s="47">
        <f t="shared" si="33"/>
        <v>62.8</v>
      </c>
      <c r="AK81" s="49"/>
      <c r="AL81" s="83"/>
      <c r="AO81" s="83"/>
      <c r="AY81" s="1" t="s">
        <v>103</v>
      </c>
      <c r="AZ81" s="82">
        <f>ROUND(C99,0)</f>
        <v>50</v>
      </c>
      <c r="BA81" s="81">
        <f t="shared" si="45"/>
        <v>46.8</v>
      </c>
      <c r="BB81" s="81">
        <f t="shared" si="45"/>
        <v>37.9</v>
      </c>
      <c r="BC81" s="81">
        <f t="shared" si="46"/>
        <v>35</v>
      </c>
      <c r="BD81" s="81">
        <f>H99</f>
        <v>39.6</v>
      </c>
      <c r="BE81" s="82">
        <f>I99</f>
        <v>37.1</v>
      </c>
      <c r="BF81" s="82">
        <f>K99</f>
        <v>40</v>
      </c>
      <c r="BG81" s="82">
        <f t="shared" si="47"/>
        <v>31.7</v>
      </c>
      <c r="BH81" s="82">
        <f t="shared" si="47"/>
        <v>43</v>
      </c>
      <c r="BI81" s="82">
        <f t="shared" si="47"/>
        <v>46</v>
      </c>
      <c r="BJ81" s="82">
        <f t="shared" si="47"/>
        <v>47</v>
      </c>
      <c r="BK81" s="82">
        <f t="shared" si="47"/>
        <v>52</v>
      </c>
      <c r="BL81" s="82">
        <f t="shared" si="47"/>
        <v>38.1</v>
      </c>
      <c r="BM81" s="82">
        <f t="shared" si="47"/>
        <v>38.799999999999997</v>
      </c>
      <c r="BN81" s="82">
        <f t="shared" si="47"/>
        <v>41</v>
      </c>
      <c r="BO81" s="82">
        <f t="shared" si="47"/>
        <v>35.9</v>
      </c>
      <c r="BP81" s="82">
        <f t="shared" si="47"/>
        <v>39.799999999999997</v>
      </c>
      <c r="BQ81" s="82">
        <f>X99</f>
        <v>0</v>
      </c>
      <c r="BR81" s="82">
        <f>Z99</f>
        <v>0</v>
      </c>
      <c r="BS81" s="81">
        <f>AB99</f>
        <v>46.1</v>
      </c>
      <c r="BT81" s="81">
        <f t="shared" si="48"/>
        <v>47.7</v>
      </c>
      <c r="BU81" s="81">
        <f t="shared" si="48"/>
        <v>48.7</v>
      </c>
      <c r="BV81" s="81">
        <f t="shared" si="48"/>
        <v>47.3</v>
      </c>
      <c r="BW81" s="81">
        <f>B99</f>
        <v>44.9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/>
      <c r="Y82" s="43"/>
      <c r="Z82" s="43"/>
      <c r="AA82" s="43"/>
      <c r="AB82" s="44">
        <v>58</v>
      </c>
      <c r="AC82" s="44">
        <v>58</v>
      </c>
      <c r="AD82" s="44">
        <v>58</v>
      </c>
      <c r="AE82" s="44">
        <v>58</v>
      </c>
      <c r="AF82" s="44">
        <v>58</v>
      </c>
      <c r="AG82" s="64">
        <v>60</v>
      </c>
      <c r="AH82" s="46">
        <f t="shared" si="32"/>
        <v>58</v>
      </c>
      <c r="AI82" s="47">
        <f t="shared" si="33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20</v>
      </c>
      <c r="BA82" s="81">
        <f t="shared" si="45"/>
        <v>8.5</v>
      </c>
      <c r="BB82" s="81">
        <f t="shared" si="45"/>
        <v>14.2</v>
      </c>
      <c r="BC82" s="81">
        <f t="shared" si="46"/>
        <v>17</v>
      </c>
      <c r="BD82" s="81">
        <f>H100</f>
        <v>18.100000000000001</v>
      </c>
      <c r="BE82" s="82">
        <f>I100</f>
        <v>17</v>
      </c>
      <c r="BF82" s="82">
        <f>K100</f>
        <v>0</v>
      </c>
      <c r="BG82" s="82">
        <f t="shared" si="47"/>
        <v>0</v>
      </c>
      <c r="BH82" s="82">
        <f t="shared" si="47"/>
        <v>0</v>
      </c>
      <c r="BI82" s="82">
        <f t="shared" si="47"/>
        <v>0</v>
      </c>
      <c r="BJ82" s="82">
        <f t="shared" si="47"/>
        <v>0</v>
      </c>
      <c r="BK82" s="82">
        <f t="shared" si="47"/>
        <v>0</v>
      </c>
      <c r="BL82" s="82">
        <f t="shared" si="47"/>
        <v>0</v>
      </c>
      <c r="BM82" s="82">
        <f t="shared" si="47"/>
        <v>0</v>
      </c>
      <c r="BN82" s="82">
        <f t="shared" si="47"/>
        <v>0</v>
      </c>
      <c r="BO82" s="82">
        <f t="shared" si="47"/>
        <v>0</v>
      </c>
      <c r="BP82" s="82">
        <f t="shared" si="47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8"/>
        <v>0</v>
      </c>
      <c r="BU82" s="81">
        <f t="shared" si="48"/>
        <v>0</v>
      </c>
      <c r="BV82" s="81">
        <f t="shared" si="48"/>
        <v>0</v>
      </c>
      <c r="BW82" s="81">
        <f>B100</f>
        <v>21.6</v>
      </c>
    </row>
    <row r="83" spans="1:75" x14ac:dyDescent="0.25">
      <c r="A83" s="63" t="s">
        <v>106</v>
      </c>
      <c r="B83" s="44">
        <v>27.8</v>
      </c>
      <c r="C83" s="44">
        <v>27.8</v>
      </c>
      <c r="D83" s="44">
        <v>27.8</v>
      </c>
      <c r="E83" s="44">
        <v>14.3</v>
      </c>
      <c r="F83" s="44">
        <v>14.3</v>
      </c>
      <c r="G83" s="44">
        <v>14.5</v>
      </c>
      <c r="H83" s="44">
        <v>14.5</v>
      </c>
      <c r="I83" s="44">
        <v>14.5</v>
      </c>
      <c r="J83" s="44">
        <v>14.5</v>
      </c>
      <c r="K83" s="44">
        <v>14.5</v>
      </c>
      <c r="L83" s="44">
        <v>0</v>
      </c>
      <c r="M83" s="44">
        <v>0</v>
      </c>
      <c r="N83" s="44">
        <v>14</v>
      </c>
      <c r="O83" s="44">
        <v>14</v>
      </c>
      <c r="P83" s="44">
        <v>14</v>
      </c>
      <c r="Q83" s="44">
        <v>14</v>
      </c>
      <c r="R83" s="44">
        <v>10</v>
      </c>
      <c r="S83" s="44">
        <v>10.199999999999999</v>
      </c>
      <c r="T83" s="44">
        <v>9.9</v>
      </c>
      <c r="U83" s="44">
        <v>10</v>
      </c>
      <c r="V83" s="44">
        <v>10.1</v>
      </c>
      <c r="W83" s="44">
        <v>10.3</v>
      </c>
      <c r="X83" s="43"/>
      <c r="Y83" s="43"/>
      <c r="Z83" s="43"/>
      <c r="AA83" s="43"/>
      <c r="AB83" s="44">
        <v>28.6</v>
      </c>
      <c r="AC83" s="44">
        <v>28.6</v>
      </c>
      <c r="AD83" s="44">
        <v>28.6</v>
      </c>
      <c r="AE83" s="44">
        <v>22</v>
      </c>
      <c r="AF83" s="44">
        <v>22</v>
      </c>
      <c r="AG83" s="64">
        <v>30</v>
      </c>
      <c r="AH83" s="46">
        <f t="shared" si="32"/>
        <v>28.6</v>
      </c>
      <c r="AI83" s="47">
        <f t="shared" si="33"/>
        <v>0</v>
      </c>
      <c r="AK83" s="49"/>
      <c r="AY83" s="1" t="s">
        <v>107</v>
      </c>
      <c r="AZ83" s="82">
        <f>ROUND(C101,0)</f>
        <v>0</v>
      </c>
      <c r="BA83" s="81">
        <f t="shared" si="45"/>
        <v>0</v>
      </c>
      <c r="BB83" s="81">
        <f t="shared" si="45"/>
        <v>0</v>
      </c>
      <c r="BC83" s="81">
        <f t="shared" si="46"/>
        <v>0</v>
      </c>
      <c r="BD83" s="81">
        <f>H101</f>
        <v>60.5</v>
      </c>
      <c r="BE83" s="82">
        <f>I101</f>
        <v>56.2</v>
      </c>
      <c r="BF83" s="82">
        <f>K101</f>
        <v>61</v>
      </c>
      <c r="BG83" s="82">
        <f t="shared" si="47"/>
        <v>51.7</v>
      </c>
      <c r="BH83" s="82">
        <f t="shared" si="47"/>
        <v>52.9</v>
      </c>
      <c r="BI83" s="82">
        <f t="shared" si="47"/>
        <v>53.9</v>
      </c>
      <c r="BJ83" s="82">
        <f t="shared" si="47"/>
        <v>46</v>
      </c>
      <c r="BK83" s="82">
        <f t="shared" si="47"/>
        <v>50</v>
      </c>
      <c r="BL83" s="82">
        <f t="shared" si="47"/>
        <v>59</v>
      </c>
      <c r="BM83" s="82">
        <f t="shared" si="47"/>
        <v>56.8</v>
      </c>
      <c r="BN83" s="82">
        <f t="shared" si="47"/>
        <v>48.3</v>
      </c>
      <c r="BO83" s="82">
        <f t="shared" si="47"/>
        <v>53.5</v>
      </c>
      <c r="BP83" s="82">
        <f t="shared" si="47"/>
        <v>54.5</v>
      </c>
      <c r="BQ83" s="82">
        <f>X101</f>
        <v>0</v>
      </c>
      <c r="BR83" s="82">
        <f>Z101</f>
        <v>0</v>
      </c>
      <c r="BS83" s="81">
        <f>AB101</f>
        <v>48.8</v>
      </c>
      <c r="BT83" s="81">
        <f t="shared" si="48"/>
        <v>0</v>
      </c>
      <c r="BU83" s="81">
        <f t="shared" si="48"/>
        <v>0</v>
      </c>
      <c r="BV83" s="81">
        <f t="shared" si="48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9.1</v>
      </c>
      <c r="N84" s="44">
        <v>10</v>
      </c>
      <c r="O84" s="44">
        <v>14</v>
      </c>
      <c r="P84" s="44">
        <v>16.600000000000001</v>
      </c>
      <c r="Q84" s="44">
        <v>17</v>
      </c>
      <c r="R84" s="44">
        <v>14.63</v>
      </c>
      <c r="S84" s="44">
        <v>13.3</v>
      </c>
      <c r="T84" s="44">
        <v>10.9</v>
      </c>
      <c r="U84" s="44">
        <v>5.4</v>
      </c>
      <c r="V84" s="44">
        <v>1.2</v>
      </c>
      <c r="W84" s="44">
        <v>0.3</v>
      </c>
      <c r="X84" s="43"/>
      <c r="Y84" s="43"/>
      <c r="Z84" s="43"/>
      <c r="AA84" s="43"/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2"/>
        <v>17</v>
      </c>
      <c r="AI84" s="47">
        <f t="shared" si="33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9">M107</f>
        <v>0</v>
      </c>
      <c r="BH84" s="82">
        <f t="shared" si="49"/>
        <v>0</v>
      </c>
      <c r="BI84" s="82">
        <f t="shared" si="49"/>
        <v>0</v>
      </c>
      <c r="BJ84" s="82">
        <f t="shared" si="49"/>
        <v>0</v>
      </c>
      <c r="BK84" s="82">
        <f t="shared" si="49"/>
        <v>0</v>
      </c>
      <c r="BL84" s="82">
        <f t="shared" si="49"/>
        <v>0</v>
      </c>
      <c r="BM84" s="82">
        <f t="shared" si="49"/>
        <v>0</v>
      </c>
      <c r="BN84" s="82">
        <f t="shared" si="49"/>
        <v>0</v>
      </c>
      <c r="BO84" s="82">
        <f t="shared" si="49"/>
        <v>0</v>
      </c>
      <c r="BP84" s="82">
        <f t="shared" si="49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9.9</v>
      </c>
      <c r="C85" s="43">
        <v>9.9</v>
      </c>
      <c r="D85" s="43">
        <v>9.9</v>
      </c>
      <c r="E85" s="43">
        <v>9.9</v>
      </c>
      <c r="F85" s="43">
        <v>9.9</v>
      </c>
      <c r="G85" s="43">
        <v>9.9</v>
      </c>
      <c r="H85" s="43">
        <v>9.9</v>
      </c>
      <c r="I85" s="43">
        <v>9.9</v>
      </c>
      <c r="J85" s="43">
        <v>9.9</v>
      </c>
      <c r="K85" s="43">
        <v>9.9</v>
      </c>
      <c r="L85" s="43">
        <v>8.9</v>
      </c>
      <c r="M85" s="43">
        <v>8.9</v>
      </c>
      <c r="N85" s="43">
        <v>8.9</v>
      </c>
      <c r="O85" s="43">
        <v>8.9</v>
      </c>
      <c r="P85" s="43">
        <v>8.9</v>
      </c>
      <c r="Q85" s="43">
        <v>8.9</v>
      </c>
      <c r="R85" s="43">
        <v>8.9</v>
      </c>
      <c r="S85" s="43">
        <v>11.5</v>
      </c>
      <c r="T85" s="43">
        <v>11.5</v>
      </c>
      <c r="U85" s="43">
        <v>11.7</v>
      </c>
      <c r="V85" s="43">
        <v>12.6</v>
      </c>
      <c r="W85" s="43">
        <v>12.5</v>
      </c>
      <c r="X85" s="43"/>
      <c r="Y85" s="43"/>
      <c r="Z85" s="43"/>
      <c r="AA85" s="43"/>
      <c r="AB85" s="43">
        <v>12.3</v>
      </c>
      <c r="AC85" s="43">
        <v>12.3</v>
      </c>
      <c r="AD85" s="43">
        <v>12.3</v>
      </c>
      <c r="AE85" s="43">
        <v>12.3</v>
      </c>
      <c r="AF85" s="43">
        <v>12.3</v>
      </c>
      <c r="AG85" s="64">
        <v>24</v>
      </c>
      <c r="AH85" s="46">
        <f t="shared" si="32"/>
        <v>12.6</v>
      </c>
      <c r="AI85" s="47">
        <f t="shared" si="33"/>
        <v>8.9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/>
      <c r="Y86" s="43"/>
      <c r="Z86" s="43"/>
      <c r="AA86" s="43"/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2"/>
        <v>0</v>
      </c>
      <c r="AI86" s="47">
        <f t="shared" si="33"/>
        <v>0</v>
      </c>
      <c r="AK86" s="49"/>
      <c r="AZ86" s="82">
        <f t="shared" ref="AZ86:BW91" si="50">VALUE(AZ79)</f>
        <v>-751</v>
      </c>
      <c r="BA86" s="82">
        <f t="shared" si="50"/>
        <v>-791</v>
      </c>
      <c r="BB86" s="82">
        <f t="shared" si="50"/>
        <v>-738.2</v>
      </c>
      <c r="BC86" s="82">
        <f t="shared" si="50"/>
        <v>-746.3</v>
      </c>
      <c r="BD86" s="82">
        <f t="shared" si="50"/>
        <v>-757.5</v>
      </c>
      <c r="BE86" s="82">
        <f t="shared" si="50"/>
        <v>-715</v>
      </c>
      <c r="BF86" s="82">
        <f t="shared" si="50"/>
        <v>-662.8</v>
      </c>
      <c r="BG86" s="82">
        <f t="shared" si="50"/>
        <v>-700</v>
      </c>
      <c r="BH86" s="82">
        <f t="shared" si="50"/>
        <v>-653</v>
      </c>
      <c r="BI86" s="82">
        <f t="shared" si="50"/>
        <v>-585</v>
      </c>
      <c r="BJ86" s="82">
        <f t="shared" si="50"/>
        <v>-612</v>
      </c>
      <c r="BK86" s="82">
        <f t="shared" si="50"/>
        <v>-591</v>
      </c>
      <c r="BL86" s="82">
        <f t="shared" si="50"/>
        <v>-477</v>
      </c>
      <c r="BM86" s="82">
        <f t="shared" si="50"/>
        <v>-476.2</v>
      </c>
      <c r="BN86" s="82">
        <f t="shared" si="50"/>
        <v>-487.8</v>
      </c>
      <c r="BO86" s="82">
        <f t="shared" si="50"/>
        <v>-423.8</v>
      </c>
      <c r="BP86" s="82">
        <f t="shared" si="50"/>
        <v>-388.7</v>
      </c>
      <c r="BQ86" s="82">
        <f t="shared" si="50"/>
        <v>0</v>
      </c>
      <c r="BR86" s="82">
        <f t="shared" si="50"/>
        <v>0</v>
      </c>
      <c r="BS86" s="82">
        <f t="shared" si="50"/>
        <v>-245</v>
      </c>
      <c r="BT86" s="82">
        <f t="shared" si="50"/>
        <v>-199</v>
      </c>
      <c r="BU86" s="82">
        <f t="shared" si="50"/>
        <v>-382</v>
      </c>
      <c r="BV86" s="82">
        <f t="shared" si="50"/>
        <v>-424</v>
      </c>
      <c r="BW86" s="82">
        <f t="shared" si="50"/>
        <v>-651</v>
      </c>
    </row>
    <row r="87" spans="1:75" x14ac:dyDescent="0.25">
      <c r="A87" s="63" t="s">
        <v>112</v>
      </c>
      <c r="B87" s="43">
        <v>4.3</v>
      </c>
      <c r="C87" s="43">
        <v>4.3</v>
      </c>
      <c r="D87" s="43">
        <v>4.3</v>
      </c>
      <c r="E87" s="43">
        <v>4.7</v>
      </c>
      <c r="F87" s="43">
        <v>4.7</v>
      </c>
      <c r="G87" s="43">
        <v>4.78</v>
      </c>
      <c r="H87" s="43">
        <v>4.78</v>
      </c>
      <c r="I87" s="43">
        <v>4.78</v>
      </c>
      <c r="J87" s="43">
        <v>4.78</v>
      </c>
      <c r="K87" s="43">
        <v>4.78</v>
      </c>
      <c r="L87" s="43">
        <v>3.5</v>
      </c>
      <c r="M87" s="43">
        <v>5.3</v>
      </c>
      <c r="N87" s="43">
        <v>5.3</v>
      </c>
      <c r="O87" s="43">
        <v>5.3</v>
      </c>
      <c r="P87" s="43">
        <v>5.3</v>
      </c>
      <c r="Q87" s="43">
        <v>5.3</v>
      </c>
      <c r="R87" s="43">
        <v>5.3</v>
      </c>
      <c r="S87" s="43">
        <v>9</v>
      </c>
      <c r="T87" s="43">
        <v>9</v>
      </c>
      <c r="U87" s="43">
        <v>8.1</v>
      </c>
      <c r="V87" s="43">
        <v>8.1999999999999993</v>
      </c>
      <c r="W87" s="43">
        <v>8.3000000000000007</v>
      </c>
      <c r="X87" s="43"/>
      <c r="Y87" s="43"/>
      <c r="Z87" s="43"/>
      <c r="AA87" s="43"/>
      <c r="AB87" s="43">
        <v>8.6</v>
      </c>
      <c r="AC87" s="43">
        <v>8.6</v>
      </c>
      <c r="AD87" s="43">
        <v>8.6</v>
      </c>
      <c r="AE87" s="43">
        <v>8.6</v>
      </c>
      <c r="AF87" s="43">
        <v>8.6</v>
      </c>
      <c r="AG87" s="64">
        <v>14.1</v>
      </c>
      <c r="AH87" s="46">
        <f t="shared" si="32"/>
        <v>9</v>
      </c>
      <c r="AI87" s="47">
        <f t="shared" si="33"/>
        <v>3.5</v>
      </c>
      <c r="AK87" s="49"/>
      <c r="AZ87" s="82">
        <f t="shared" si="50"/>
        <v>0</v>
      </c>
      <c r="BA87" s="82">
        <f t="shared" si="50"/>
        <v>0</v>
      </c>
      <c r="BB87" s="82">
        <f t="shared" si="50"/>
        <v>0</v>
      </c>
      <c r="BC87" s="82">
        <f t="shared" si="50"/>
        <v>0</v>
      </c>
      <c r="BD87" s="82">
        <f t="shared" si="50"/>
        <v>0</v>
      </c>
      <c r="BE87" s="82">
        <f t="shared" si="50"/>
        <v>0</v>
      </c>
      <c r="BF87" s="82">
        <f t="shared" si="50"/>
        <v>0</v>
      </c>
      <c r="BG87" s="82">
        <f t="shared" si="50"/>
        <v>0</v>
      </c>
      <c r="BH87" s="82">
        <f t="shared" si="50"/>
        <v>0</v>
      </c>
      <c r="BI87" s="82">
        <f t="shared" si="50"/>
        <v>0</v>
      </c>
      <c r="BJ87" s="82">
        <f t="shared" si="50"/>
        <v>0</v>
      </c>
      <c r="BK87" s="82">
        <f t="shared" si="50"/>
        <v>0</v>
      </c>
      <c r="BL87" s="82">
        <f t="shared" si="50"/>
        <v>0</v>
      </c>
      <c r="BM87" s="82">
        <f t="shared" si="50"/>
        <v>0</v>
      </c>
      <c r="BN87" s="82">
        <f t="shared" si="50"/>
        <v>0</v>
      </c>
      <c r="BO87" s="82">
        <f t="shared" si="50"/>
        <v>0</v>
      </c>
      <c r="BP87" s="82">
        <f t="shared" si="50"/>
        <v>0</v>
      </c>
      <c r="BQ87" s="82">
        <f t="shared" si="50"/>
        <v>0</v>
      </c>
      <c r="BR87" s="82">
        <f t="shared" si="50"/>
        <v>0</v>
      </c>
      <c r="BS87" s="82">
        <f t="shared" si="50"/>
        <v>0</v>
      </c>
      <c r="BT87" s="82">
        <f t="shared" si="50"/>
        <v>0</v>
      </c>
      <c r="BU87" s="82">
        <f t="shared" si="50"/>
        <v>0</v>
      </c>
      <c r="BV87" s="82">
        <f t="shared" si="50"/>
        <v>0</v>
      </c>
      <c r="BW87" s="82">
        <f t="shared" si="50"/>
        <v>0</v>
      </c>
    </row>
    <row r="88" spans="1:75" x14ac:dyDescent="0.25">
      <c r="A88" s="84" t="s">
        <v>113</v>
      </c>
      <c r="B88" s="43">
        <v>13.7</v>
      </c>
      <c r="C88" s="43">
        <v>13.7</v>
      </c>
      <c r="D88" s="43">
        <v>13.7</v>
      </c>
      <c r="E88" s="43">
        <v>13.5</v>
      </c>
      <c r="F88" s="43">
        <v>13.5</v>
      </c>
      <c r="G88" s="43">
        <v>11.2</v>
      </c>
      <c r="H88" s="43">
        <v>11.2</v>
      </c>
      <c r="I88" s="43">
        <v>11.2</v>
      </c>
      <c r="J88" s="43">
        <v>11.2</v>
      </c>
      <c r="K88" s="43">
        <v>11.2</v>
      </c>
      <c r="L88" s="43">
        <v>11.2</v>
      </c>
      <c r="M88" s="43">
        <v>9.5</v>
      </c>
      <c r="N88" s="43">
        <v>9.5</v>
      </c>
      <c r="O88" s="43">
        <v>9.5</v>
      </c>
      <c r="P88" s="43">
        <v>9.5</v>
      </c>
      <c r="Q88" s="43">
        <v>9.5</v>
      </c>
      <c r="R88" s="43">
        <v>9.5</v>
      </c>
      <c r="S88" s="43">
        <v>8.4</v>
      </c>
      <c r="T88" s="43">
        <v>8.5</v>
      </c>
      <c r="U88" s="43">
        <v>8.6</v>
      </c>
      <c r="V88" s="43">
        <v>8.8000000000000007</v>
      </c>
      <c r="W88" s="43">
        <v>8.8000000000000007</v>
      </c>
      <c r="X88" s="43"/>
      <c r="Y88" s="43"/>
      <c r="Z88" s="43"/>
      <c r="AA88" s="43"/>
      <c r="AB88" s="43">
        <v>14.2</v>
      </c>
      <c r="AC88" s="43">
        <v>14.2</v>
      </c>
      <c r="AD88" s="43">
        <v>14.2</v>
      </c>
      <c r="AE88" s="43">
        <v>14.2</v>
      </c>
      <c r="AF88" s="43">
        <v>14.2</v>
      </c>
      <c r="AG88" s="64">
        <v>14</v>
      </c>
      <c r="AH88" s="46">
        <f t="shared" si="32"/>
        <v>14.2</v>
      </c>
      <c r="AI88" s="47">
        <f t="shared" si="33"/>
        <v>8.4</v>
      </c>
      <c r="AK88" s="49"/>
      <c r="AZ88" s="82">
        <f t="shared" si="50"/>
        <v>50</v>
      </c>
      <c r="BA88" s="82">
        <f t="shared" si="50"/>
        <v>46.8</v>
      </c>
      <c r="BB88" s="82">
        <f t="shared" si="50"/>
        <v>37.9</v>
      </c>
      <c r="BC88" s="82">
        <f t="shared" si="50"/>
        <v>35</v>
      </c>
      <c r="BD88" s="82">
        <f t="shared" si="50"/>
        <v>39.6</v>
      </c>
      <c r="BE88" s="82">
        <f t="shared" si="50"/>
        <v>37.1</v>
      </c>
      <c r="BF88" s="82">
        <f t="shared" si="50"/>
        <v>40</v>
      </c>
      <c r="BG88" s="82">
        <f t="shared" si="50"/>
        <v>31.7</v>
      </c>
      <c r="BH88" s="82">
        <f t="shared" si="50"/>
        <v>43</v>
      </c>
      <c r="BI88" s="82">
        <f t="shared" si="50"/>
        <v>46</v>
      </c>
      <c r="BJ88" s="82">
        <f t="shared" si="50"/>
        <v>47</v>
      </c>
      <c r="BK88" s="82">
        <f t="shared" si="50"/>
        <v>52</v>
      </c>
      <c r="BL88" s="82">
        <f t="shared" si="50"/>
        <v>38.1</v>
      </c>
      <c r="BM88" s="82">
        <f t="shared" si="50"/>
        <v>38.799999999999997</v>
      </c>
      <c r="BN88" s="82">
        <f t="shared" si="50"/>
        <v>41</v>
      </c>
      <c r="BO88" s="82">
        <f t="shared" si="50"/>
        <v>35.9</v>
      </c>
      <c r="BP88" s="82">
        <f t="shared" si="50"/>
        <v>39.799999999999997</v>
      </c>
      <c r="BQ88" s="82">
        <f t="shared" si="50"/>
        <v>0</v>
      </c>
      <c r="BR88" s="82">
        <f t="shared" si="50"/>
        <v>0</v>
      </c>
      <c r="BS88" s="82">
        <f t="shared" si="50"/>
        <v>46.1</v>
      </c>
      <c r="BT88" s="82">
        <f t="shared" si="50"/>
        <v>47.7</v>
      </c>
      <c r="BU88" s="82">
        <f t="shared" si="50"/>
        <v>48.7</v>
      </c>
      <c r="BV88" s="82">
        <f t="shared" si="50"/>
        <v>47.3</v>
      </c>
      <c r="BW88" s="82">
        <f t="shared" si="50"/>
        <v>44.9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</v>
      </c>
      <c r="F89" s="43">
        <v>9</v>
      </c>
      <c r="G89" s="43">
        <v>8.9</v>
      </c>
      <c r="H89" s="43">
        <v>8.9</v>
      </c>
      <c r="I89" s="43">
        <v>8.9</v>
      </c>
      <c r="J89" s="43">
        <v>8.9</v>
      </c>
      <c r="K89" s="43">
        <v>8.9</v>
      </c>
      <c r="L89" s="43">
        <v>9</v>
      </c>
      <c r="M89" s="43">
        <v>9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>
        <v>9</v>
      </c>
      <c r="V89" s="43">
        <v>9</v>
      </c>
      <c r="W89" s="43">
        <v>9</v>
      </c>
      <c r="X89" s="43"/>
      <c r="Y89" s="43"/>
      <c r="Z89" s="43"/>
      <c r="AA89" s="43"/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2"/>
        <v>9</v>
      </c>
      <c r="AI89" s="47">
        <f t="shared" si="33"/>
        <v>8.9</v>
      </c>
      <c r="AK89" s="49"/>
      <c r="AZ89" s="82">
        <f t="shared" si="50"/>
        <v>20</v>
      </c>
      <c r="BA89" s="82">
        <f t="shared" si="50"/>
        <v>8.5</v>
      </c>
      <c r="BB89" s="82">
        <f t="shared" si="50"/>
        <v>14.2</v>
      </c>
      <c r="BC89" s="82">
        <f t="shared" si="50"/>
        <v>17</v>
      </c>
      <c r="BD89" s="82">
        <f t="shared" si="50"/>
        <v>18.100000000000001</v>
      </c>
      <c r="BE89" s="82">
        <f t="shared" si="50"/>
        <v>17</v>
      </c>
      <c r="BF89" s="82">
        <f t="shared" si="50"/>
        <v>0</v>
      </c>
      <c r="BG89" s="82">
        <f t="shared" si="50"/>
        <v>0</v>
      </c>
      <c r="BH89" s="82">
        <f t="shared" si="50"/>
        <v>0</v>
      </c>
      <c r="BI89" s="82">
        <f t="shared" si="50"/>
        <v>0</v>
      </c>
      <c r="BJ89" s="82">
        <f t="shared" si="50"/>
        <v>0</v>
      </c>
      <c r="BK89" s="82">
        <f t="shared" si="50"/>
        <v>0</v>
      </c>
      <c r="BL89" s="82">
        <f t="shared" si="50"/>
        <v>0</v>
      </c>
      <c r="BM89" s="82">
        <f t="shared" si="50"/>
        <v>0</v>
      </c>
      <c r="BN89" s="82">
        <f t="shared" si="50"/>
        <v>0</v>
      </c>
      <c r="BO89" s="82">
        <f t="shared" si="50"/>
        <v>0</v>
      </c>
      <c r="BP89" s="82">
        <f t="shared" si="50"/>
        <v>0</v>
      </c>
      <c r="BQ89" s="82">
        <f t="shared" si="50"/>
        <v>0</v>
      </c>
      <c r="BR89" s="82">
        <f t="shared" si="50"/>
        <v>0</v>
      </c>
      <c r="BS89" s="82">
        <f t="shared" si="50"/>
        <v>0</v>
      </c>
      <c r="BT89" s="82">
        <f t="shared" si="50"/>
        <v>0</v>
      </c>
      <c r="BU89" s="82">
        <f t="shared" si="50"/>
        <v>0</v>
      </c>
      <c r="BV89" s="82">
        <f t="shared" si="50"/>
        <v>0</v>
      </c>
      <c r="BW89" s="82">
        <f t="shared" si="50"/>
        <v>21.6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3</v>
      </c>
      <c r="H90" s="43">
        <v>3</v>
      </c>
      <c r="I90" s="43">
        <v>3</v>
      </c>
      <c r="J90" s="43">
        <v>3</v>
      </c>
      <c r="K90" s="43">
        <v>3</v>
      </c>
      <c r="L90" s="43">
        <v>3</v>
      </c>
      <c r="M90" s="43">
        <v>3</v>
      </c>
      <c r="N90" s="43">
        <v>3</v>
      </c>
      <c r="O90" s="43">
        <v>3</v>
      </c>
      <c r="P90" s="43">
        <v>3</v>
      </c>
      <c r="Q90" s="43">
        <v>3</v>
      </c>
      <c r="R90" s="43">
        <v>3</v>
      </c>
      <c r="S90" s="43">
        <v>3</v>
      </c>
      <c r="T90" s="43">
        <v>3</v>
      </c>
      <c r="U90" s="43">
        <v>3</v>
      </c>
      <c r="V90" s="43">
        <v>3</v>
      </c>
      <c r="W90" s="43">
        <v>3</v>
      </c>
      <c r="X90" s="43"/>
      <c r="Y90" s="43"/>
      <c r="Z90" s="43"/>
      <c r="AA90" s="43"/>
      <c r="AB90" s="43">
        <v>3</v>
      </c>
      <c r="AC90" s="43">
        <v>3</v>
      </c>
      <c r="AD90" s="43">
        <v>3</v>
      </c>
      <c r="AE90" s="43">
        <v>3</v>
      </c>
      <c r="AF90" s="43">
        <v>3</v>
      </c>
      <c r="AG90" s="64">
        <v>6.2</v>
      </c>
      <c r="AH90" s="46">
        <f t="shared" si="32"/>
        <v>3</v>
      </c>
      <c r="AI90" s="47">
        <f t="shared" si="33"/>
        <v>2.2999999999999998</v>
      </c>
      <c r="AK90" s="49"/>
      <c r="AZ90" s="82">
        <f t="shared" si="50"/>
        <v>0</v>
      </c>
      <c r="BA90" s="82">
        <f t="shared" si="50"/>
        <v>0</v>
      </c>
      <c r="BB90" s="82">
        <f t="shared" si="50"/>
        <v>0</v>
      </c>
      <c r="BC90" s="82">
        <f t="shared" si="50"/>
        <v>0</v>
      </c>
      <c r="BD90" s="82">
        <f t="shared" si="50"/>
        <v>60.5</v>
      </c>
      <c r="BE90" s="82">
        <f t="shared" si="50"/>
        <v>56.2</v>
      </c>
      <c r="BF90" s="82">
        <f t="shared" si="50"/>
        <v>61</v>
      </c>
      <c r="BG90" s="82">
        <f t="shared" si="50"/>
        <v>51.7</v>
      </c>
      <c r="BH90" s="82">
        <f t="shared" si="50"/>
        <v>52.9</v>
      </c>
      <c r="BI90" s="82">
        <f t="shared" si="50"/>
        <v>53.9</v>
      </c>
      <c r="BJ90" s="82">
        <f t="shared" si="50"/>
        <v>46</v>
      </c>
      <c r="BK90" s="82">
        <f t="shared" si="50"/>
        <v>50</v>
      </c>
      <c r="BL90" s="82">
        <f t="shared" si="50"/>
        <v>59</v>
      </c>
      <c r="BM90" s="82">
        <f t="shared" si="50"/>
        <v>56.8</v>
      </c>
      <c r="BN90" s="82">
        <f t="shared" si="50"/>
        <v>48.3</v>
      </c>
      <c r="BO90" s="82">
        <f t="shared" si="50"/>
        <v>53.5</v>
      </c>
      <c r="BP90" s="82">
        <f t="shared" si="50"/>
        <v>54.5</v>
      </c>
      <c r="BQ90" s="82">
        <f t="shared" si="50"/>
        <v>0</v>
      </c>
      <c r="BR90" s="82">
        <f t="shared" si="50"/>
        <v>0</v>
      </c>
      <c r="BS90" s="82">
        <f t="shared" si="50"/>
        <v>48.8</v>
      </c>
      <c r="BT90" s="82">
        <f t="shared" si="50"/>
        <v>0</v>
      </c>
      <c r="BU90" s="82">
        <f t="shared" si="50"/>
        <v>0</v>
      </c>
      <c r="BV90" s="82">
        <f t="shared" si="50"/>
        <v>0</v>
      </c>
      <c r="BW90" s="82">
        <f t="shared" si="50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2"/>
        <v>2</v>
      </c>
      <c r="AI91" s="47">
        <f t="shared" si="33"/>
        <v>2</v>
      </c>
      <c r="AK91" s="49"/>
      <c r="AZ91" s="82">
        <f t="shared" si="50"/>
        <v>0</v>
      </c>
      <c r="BA91" s="82">
        <f t="shared" si="50"/>
        <v>0</v>
      </c>
      <c r="BB91" s="82">
        <f t="shared" si="50"/>
        <v>0</v>
      </c>
      <c r="BC91" s="82">
        <f t="shared" si="50"/>
        <v>0</v>
      </c>
      <c r="BD91" s="82">
        <f t="shared" si="50"/>
        <v>0</v>
      </c>
      <c r="BE91" s="82">
        <f t="shared" si="50"/>
        <v>0</v>
      </c>
      <c r="BF91" s="82">
        <f t="shared" si="50"/>
        <v>0</v>
      </c>
      <c r="BG91" s="82">
        <f t="shared" si="50"/>
        <v>0</v>
      </c>
      <c r="BH91" s="82">
        <f t="shared" si="50"/>
        <v>0</v>
      </c>
      <c r="BI91" s="82">
        <f t="shared" si="50"/>
        <v>0</v>
      </c>
      <c r="BJ91" s="82">
        <f t="shared" si="50"/>
        <v>0</v>
      </c>
      <c r="BK91" s="82">
        <f t="shared" si="50"/>
        <v>0</v>
      </c>
      <c r="BL91" s="82">
        <f t="shared" si="50"/>
        <v>0</v>
      </c>
      <c r="BM91" s="82">
        <f t="shared" si="50"/>
        <v>0</v>
      </c>
      <c r="BN91" s="82">
        <f t="shared" si="50"/>
        <v>0</v>
      </c>
      <c r="BO91" s="82">
        <f t="shared" si="50"/>
        <v>0</v>
      </c>
      <c r="BP91" s="82">
        <f t="shared" si="50"/>
        <v>0</v>
      </c>
      <c r="BQ91" s="82">
        <f t="shared" si="50"/>
        <v>0</v>
      </c>
      <c r="BR91" s="82">
        <f t="shared" si="50"/>
        <v>0</v>
      </c>
      <c r="BS91" s="82">
        <f t="shared" si="50"/>
        <v>0</v>
      </c>
      <c r="BT91" s="82">
        <f t="shared" si="50"/>
        <v>0</v>
      </c>
      <c r="BU91" s="82">
        <f t="shared" si="50"/>
        <v>0</v>
      </c>
      <c r="BV91" s="82">
        <f t="shared" si="50"/>
        <v>0</v>
      </c>
      <c r="BW91" s="82">
        <f t="shared" si="50"/>
        <v>0</v>
      </c>
    </row>
    <row r="92" spans="1:75" ht="15.75" thickBot="1" x14ac:dyDescent="0.3">
      <c r="A92" s="87" t="s">
        <v>117</v>
      </c>
      <c r="B92" s="70">
        <f t="shared" ref="B92:AG92" si="51">SUM(B79:B91)</f>
        <v>362.7</v>
      </c>
      <c r="C92" s="70">
        <f t="shared" si="51"/>
        <v>362.9</v>
      </c>
      <c r="D92" s="70">
        <f t="shared" si="51"/>
        <v>362.9</v>
      </c>
      <c r="E92" s="70">
        <f t="shared" si="51"/>
        <v>333.59999999999997</v>
      </c>
      <c r="F92" s="70">
        <f t="shared" ref="F92" si="52">SUM(F79:F91)</f>
        <v>333.59999999999997</v>
      </c>
      <c r="G92" s="70">
        <f t="shared" si="51"/>
        <v>350.07999999999993</v>
      </c>
      <c r="H92" s="70">
        <f t="shared" ref="H92:I92" si="53">SUM(H79:H91)</f>
        <v>350.07999999999993</v>
      </c>
      <c r="I92" s="70">
        <f t="shared" si="53"/>
        <v>350.07999999999993</v>
      </c>
      <c r="J92" s="70">
        <f t="shared" ref="J92:K92" si="54">SUM(J79:J91)</f>
        <v>350.07999999999993</v>
      </c>
      <c r="K92" s="70">
        <f t="shared" si="54"/>
        <v>350.07999999999993</v>
      </c>
      <c r="L92" s="70">
        <f t="shared" si="51"/>
        <v>333.79999999999995</v>
      </c>
      <c r="M92" s="70">
        <f t="shared" ref="M92:N92" si="55">SUM(M79:M91)</f>
        <v>343</v>
      </c>
      <c r="N92" s="70">
        <f t="shared" si="55"/>
        <v>357.9</v>
      </c>
      <c r="O92" s="70">
        <f t="shared" ref="O92:P92" si="56">SUM(O79:O91)</f>
        <v>361.9</v>
      </c>
      <c r="P92" s="70">
        <f t="shared" si="56"/>
        <v>361.5</v>
      </c>
      <c r="Q92" s="70">
        <f t="shared" ref="Q92:R92" si="57">SUM(Q79:Q91)</f>
        <v>361.9</v>
      </c>
      <c r="R92" s="70">
        <f t="shared" si="57"/>
        <v>355.53</v>
      </c>
      <c r="S92" s="70">
        <f t="shared" ref="S92:T92" si="58">SUM(S79:S91)</f>
        <v>359.5</v>
      </c>
      <c r="T92" s="70">
        <f t="shared" si="58"/>
        <v>356.99999999999994</v>
      </c>
      <c r="U92" s="70">
        <f t="shared" ref="U92:V92" si="59">SUM(U79:U91)</f>
        <v>351.59999999999997</v>
      </c>
      <c r="V92" s="70">
        <f t="shared" si="59"/>
        <v>371.50000000000006</v>
      </c>
      <c r="W92" s="70">
        <f t="shared" ref="W92" si="60">SUM(W79:W91)</f>
        <v>373.6</v>
      </c>
      <c r="X92" s="70">
        <f t="shared" si="51"/>
        <v>2</v>
      </c>
      <c r="Y92" s="70">
        <f t="shared" si="51"/>
        <v>2</v>
      </c>
      <c r="Z92" s="70">
        <f t="shared" si="51"/>
        <v>2</v>
      </c>
      <c r="AA92" s="70">
        <f t="shared" si="51"/>
        <v>2</v>
      </c>
      <c r="AB92" s="70">
        <f t="shared" si="51"/>
        <v>419.1</v>
      </c>
      <c r="AC92" s="70">
        <f t="shared" si="51"/>
        <v>419.1</v>
      </c>
      <c r="AD92" s="70">
        <f t="shared" ref="AD92:AE92" si="61">SUM(AD79:AD91)</f>
        <v>419.1</v>
      </c>
      <c r="AE92" s="70">
        <f t="shared" si="61"/>
        <v>412.5</v>
      </c>
      <c r="AF92" s="70">
        <f t="shared" si="51"/>
        <v>370</v>
      </c>
      <c r="AG92" s="80">
        <f t="shared" si="51"/>
        <v>489.91</v>
      </c>
      <c r="AH92" s="46">
        <f t="shared" si="32"/>
        <v>419.1</v>
      </c>
      <c r="AI92" s="47">
        <f t="shared" si="33"/>
        <v>2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20</v>
      </c>
      <c r="N93" s="44">
        <v>20</v>
      </c>
      <c r="O93" s="44">
        <v>20</v>
      </c>
      <c r="P93" s="44">
        <v>20</v>
      </c>
      <c r="Q93" s="44">
        <v>20</v>
      </c>
      <c r="R93" s="44">
        <v>20</v>
      </c>
      <c r="S93" s="44">
        <v>20</v>
      </c>
      <c r="T93" s="44">
        <v>20</v>
      </c>
      <c r="U93" s="44">
        <v>45</v>
      </c>
      <c r="V93" s="44">
        <v>0</v>
      </c>
      <c r="W93" s="44">
        <v>0</v>
      </c>
      <c r="X93" s="44"/>
      <c r="Y93" s="44"/>
      <c r="Z93" s="44"/>
      <c r="AA93" s="44"/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32"/>
        <v>45</v>
      </c>
      <c r="AI93" s="47">
        <f t="shared" si="33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7</v>
      </c>
      <c r="N94" s="43">
        <v>7</v>
      </c>
      <c r="O94" s="43">
        <v>7</v>
      </c>
      <c r="P94" s="43">
        <v>7</v>
      </c>
      <c r="Q94" s="43">
        <v>7</v>
      </c>
      <c r="R94" s="43">
        <v>7</v>
      </c>
      <c r="S94" s="43">
        <v>7</v>
      </c>
      <c r="T94" s="43">
        <v>7</v>
      </c>
      <c r="U94" s="43">
        <v>12</v>
      </c>
      <c r="V94" s="43">
        <v>0</v>
      </c>
      <c r="W94" s="43">
        <v>0</v>
      </c>
      <c r="X94" s="43"/>
      <c r="Y94" s="43"/>
      <c r="Z94" s="43"/>
      <c r="AA94" s="43"/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4">
        <v>32</v>
      </c>
      <c r="AH94" s="46">
        <f t="shared" si="32"/>
        <v>12</v>
      </c>
      <c r="AI94" s="47">
        <f t="shared" si="33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5</v>
      </c>
      <c r="N95" s="77">
        <v>5</v>
      </c>
      <c r="O95" s="77">
        <v>5</v>
      </c>
      <c r="P95" s="77">
        <v>5</v>
      </c>
      <c r="Q95" s="77">
        <v>5</v>
      </c>
      <c r="R95" s="77">
        <v>5</v>
      </c>
      <c r="S95" s="77">
        <v>5</v>
      </c>
      <c r="T95" s="77">
        <v>5</v>
      </c>
      <c r="U95" s="77">
        <v>5</v>
      </c>
      <c r="V95" s="77">
        <v>0</v>
      </c>
      <c r="W95" s="77">
        <v>0</v>
      </c>
      <c r="X95" s="77"/>
      <c r="Y95" s="77"/>
      <c r="Z95" s="77"/>
      <c r="AA95" s="77"/>
      <c r="AB95" s="77">
        <v>0</v>
      </c>
      <c r="AC95" s="77">
        <v>0</v>
      </c>
      <c r="AD95" s="77">
        <v>0</v>
      </c>
      <c r="AE95" s="77">
        <v>0</v>
      </c>
      <c r="AF95" s="77">
        <v>0</v>
      </c>
      <c r="AG95" s="78">
        <v>14</v>
      </c>
      <c r="AH95" s="46">
        <f t="shared" si="32"/>
        <v>5</v>
      </c>
      <c r="AI95" s="47">
        <f t="shared" si="33"/>
        <v>0</v>
      </c>
      <c r="AK95" s="49"/>
      <c r="AY95" s="82"/>
      <c r="BF95" s="81"/>
      <c r="BG95" s="82">
        <f t="array" ref="BG95:BL118">TRANSPOSE(AZ79:BW84)</f>
        <v>-751</v>
      </c>
      <c r="BH95" s="82">
        <v>0</v>
      </c>
      <c r="BI95" s="82">
        <v>50</v>
      </c>
      <c r="BJ95" s="82">
        <v>20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62">B93+B94+B95</f>
        <v>0</v>
      </c>
      <c r="C96" s="70">
        <f t="shared" si="62"/>
        <v>0</v>
      </c>
      <c r="D96" s="70">
        <f t="shared" si="62"/>
        <v>0</v>
      </c>
      <c r="E96" s="70">
        <f t="shared" si="62"/>
        <v>0</v>
      </c>
      <c r="F96" s="70">
        <f t="shared" si="62"/>
        <v>0</v>
      </c>
      <c r="G96" s="70">
        <f t="shared" si="62"/>
        <v>0</v>
      </c>
      <c r="H96" s="70">
        <f t="shared" si="62"/>
        <v>0</v>
      </c>
      <c r="I96" s="70">
        <f t="shared" si="62"/>
        <v>0</v>
      </c>
      <c r="J96" s="70">
        <f t="shared" si="62"/>
        <v>0</v>
      </c>
      <c r="K96" s="70">
        <f t="shared" si="62"/>
        <v>0</v>
      </c>
      <c r="L96" s="70">
        <f t="shared" si="62"/>
        <v>0</v>
      </c>
      <c r="M96" s="70">
        <f t="shared" ref="M96:N96" si="63">M93+M94+M95</f>
        <v>32</v>
      </c>
      <c r="N96" s="70">
        <f t="shared" si="63"/>
        <v>32</v>
      </c>
      <c r="O96" s="70">
        <f t="shared" ref="O96:P96" si="64">O93+O94+O95</f>
        <v>32</v>
      </c>
      <c r="P96" s="70">
        <f t="shared" si="64"/>
        <v>32</v>
      </c>
      <c r="Q96" s="70">
        <f t="shared" ref="Q96:R96" si="65">Q93+Q94+Q95</f>
        <v>32</v>
      </c>
      <c r="R96" s="70">
        <f t="shared" si="65"/>
        <v>32</v>
      </c>
      <c r="S96" s="70">
        <f t="shared" ref="S96:T96" si="66">S93+S94+S95</f>
        <v>32</v>
      </c>
      <c r="T96" s="70">
        <f t="shared" si="66"/>
        <v>32</v>
      </c>
      <c r="U96" s="70">
        <f t="shared" ref="U96:V96" si="67">U93+U94+U95</f>
        <v>62</v>
      </c>
      <c r="V96" s="70">
        <f t="shared" si="67"/>
        <v>0</v>
      </c>
      <c r="W96" s="70">
        <f t="shared" ref="W96" si="68">W93+W94+W95</f>
        <v>0</v>
      </c>
      <c r="X96" s="70">
        <f t="shared" si="62"/>
        <v>0</v>
      </c>
      <c r="Y96" s="70">
        <f t="shared" si="62"/>
        <v>0</v>
      </c>
      <c r="Z96" s="70">
        <f t="shared" si="62"/>
        <v>0</v>
      </c>
      <c r="AA96" s="70">
        <f t="shared" si="62"/>
        <v>0</v>
      </c>
      <c r="AB96" s="70">
        <f t="shared" si="62"/>
        <v>0</v>
      </c>
      <c r="AC96" s="70">
        <f t="shared" si="62"/>
        <v>0</v>
      </c>
      <c r="AD96" s="70">
        <f t="shared" ref="AD96:AE96" si="69">AD93+AD94+AD95</f>
        <v>0</v>
      </c>
      <c r="AE96" s="70">
        <f t="shared" si="69"/>
        <v>0</v>
      </c>
      <c r="AF96" s="70">
        <f t="shared" si="62"/>
        <v>0</v>
      </c>
      <c r="AG96" s="80">
        <f>SUM(AG93:AG95)</f>
        <v>106</v>
      </c>
      <c r="AH96" s="46">
        <f t="shared" si="32"/>
        <v>62</v>
      </c>
      <c r="AI96" s="47">
        <f t="shared" si="33"/>
        <v>0</v>
      </c>
      <c r="AK96" s="49"/>
      <c r="AY96" s="82"/>
      <c r="BF96" s="81"/>
      <c r="BG96" s="82">
        <v>-791</v>
      </c>
      <c r="BH96" s="82">
        <v>0</v>
      </c>
      <c r="BI96" s="82">
        <v>46.8</v>
      </c>
      <c r="BJ96" s="82">
        <v>8.5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-651</v>
      </c>
      <c r="C97" s="44">
        <v>-751</v>
      </c>
      <c r="D97" s="44">
        <v>-791</v>
      </c>
      <c r="E97" s="44">
        <v>-738.2</v>
      </c>
      <c r="F97" s="44">
        <v>-746.3</v>
      </c>
      <c r="G97" s="44">
        <v>-757.5</v>
      </c>
      <c r="H97" s="44">
        <v>-720</v>
      </c>
      <c r="I97" s="44">
        <v>-715</v>
      </c>
      <c r="J97" s="44">
        <v>-691.3</v>
      </c>
      <c r="K97" s="44">
        <v>-662.8</v>
      </c>
      <c r="L97" s="44">
        <v>-589.79999999999995</v>
      </c>
      <c r="M97" s="44">
        <v>-700</v>
      </c>
      <c r="N97" s="44">
        <v>-653</v>
      </c>
      <c r="O97" s="44">
        <v>-585</v>
      </c>
      <c r="P97" s="44">
        <v>-612</v>
      </c>
      <c r="Q97" s="44">
        <v>-591</v>
      </c>
      <c r="R97" s="44">
        <v>-477</v>
      </c>
      <c r="S97" s="44">
        <v>-476.2</v>
      </c>
      <c r="T97" s="44">
        <v>-487.8</v>
      </c>
      <c r="U97" s="44">
        <v>-423.8</v>
      </c>
      <c r="V97" s="44">
        <v>-388.7</v>
      </c>
      <c r="W97" s="44">
        <v>-161.6</v>
      </c>
      <c r="X97" s="44"/>
      <c r="Y97" s="44"/>
      <c r="Z97" s="44"/>
      <c r="AA97" s="44"/>
      <c r="AB97" s="44">
        <v>-245</v>
      </c>
      <c r="AC97" s="44">
        <v>-231</v>
      </c>
      <c r="AD97" s="44">
        <v>-199</v>
      </c>
      <c r="AE97" s="44">
        <v>-382</v>
      </c>
      <c r="AF97" s="44">
        <v>-424</v>
      </c>
      <c r="AG97" s="61"/>
      <c r="AH97" s="46">
        <f t="shared" si="32"/>
        <v>-161.6</v>
      </c>
      <c r="AI97" s="47">
        <f t="shared" si="33"/>
        <v>-791</v>
      </c>
      <c r="AK97" s="49"/>
      <c r="AY97" s="82"/>
      <c r="BF97" s="81"/>
      <c r="BG97" s="82">
        <v>-738.2</v>
      </c>
      <c r="BH97" s="82">
        <v>0</v>
      </c>
      <c r="BI97" s="82">
        <v>37.9</v>
      </c>
      <c r="BJ97" s="82">
        <v>14.2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/>
      <c r="Y98" s="43"/>
      <c r="Z98" s="43"/>
      <c r="AA98" s="43"/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32"/>
        <v>0</v>
      </c>
      <c r="AI98" s="47">
        <f t="shared" si="33"/>
        <v>0</v>
      </c>
      <c r="AK98" s="49"/>
      <c r="AL98" s="88" t="s">
        <v>124</v>
      </c>
      <c r="AM98" s="88"/>
      <c r="AY98" s="82"/>
      <c r="BF98" s="82"/>
      <c r="BG98" s="82">
        <v>-746.3</v>
      </c>
      <c r="BH98" s="82">
        <v>0</v>
      </c>
      <c r="BI98" s="82">
        <v>35</v>
      </c>
      <c r="BJ98" s="82">
        <v>17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44.9</v>
      </c>
      <c r="C99" s="43">
        <v>50.2</v>
      </c>
      <c r="D99" s="43">
        <v>46.8</v>
      </c>
      <c r="E99" s="43">
        <v>37.9</v>
      </c>
      <c r="F99" s="43">
        <v>35</v>
      </c>
      <c r="G99" s="43">
        <v>39.6</v>
      </c>
      <c r="H99" s="43">
        <v>39.6</v>
      </c>
      <c r="I99" s="43">
        <v>37.1</v>
      </c>
      <c r="J99" s="43">
        <v>37.1</v>
      </c>
      <c r="K99" s="43">
        <v>40</v>
      </c>
      <c r="L99" s="43">
        <v>39.200000000000003</v>
      </c>
      <c r="M99" s="43">
        <v>31.7</v>
      </c>
      <c r="N99" s="43">
        <v>43</v>
      </c>
      <c r="O99" s="43">
        <v>46</v>
      </c>
      <c r="P99" s="43">
        <v>47</v>
      </c>
      <c r="Q99" s="43">
        <v>52</v>
      </c>
      <c r="R99" s="43">
        <v>38.1</v>
      </c>
      <c r="S99" s="43">
        <v>38.799999999999997</v>
      </c>
      <c r="T99" s="43">
        <v>41</v>
      </c>
      <c r="U99" s="43">
        <v>35.9</v>
      </c>
      <c r="V99" s="43">
        <v>39.799999999999997</v>
      </c>
      <c r="W99" s="43">
        <v>40.6</v>
      </c>
      <c r="X99" s="43"/>
      <c r="Y99" s="43"/>
      <c r="Z99" s="43"/>
      <c r="AA99" s="43"/>
      <c r="AB99" s="43">
        <v>46.1</v>
      </c>
      <c r="AC99" s="43">
        <v>46.5</v>
      </c>
      <c r="AD99" s="43">
        <v>47.7</v>
      </c>
      <c r="AE99" s="43">
        <v>48.7</v>
      </c>
      <c r="AF99" s="43">
        <v>47.3</v>
      </c>
      <c r="AG99" s="89"/>
      <c r="AH99" s="46">
        <f t="shared" si="32"/>
        <v>52</v>
      </c>
      <c r="AI99" s="47">
        <f t="shared" si="33"/>
        <v>31.7</v>
      </c>
      <c r="AK99" s="90"/>
      <c r="AL99" s="91"/>
      <c r="AM99" s="91"/>
      <c r="AN99" s="92"/>
      <c r="AY99" s="82"/>
      <c r="BF99" s="82"/>
      <c r="BG99" s="82">
        <v>-757.5</v>
      </c>
      <c r="BH99" s="82">
        <v>0</v>
      </c>
      <c r="BI99" s="82">
        <v>39.6</v>
      </c>
      <c r="BJ99" s="82">
        <v>18.100000000000001</v>
      </c>
      <c r="BK99" s="82">
        <v>60.5</v>
      </c>
      <c r="BL99" s="82">
        <v>0</v>
      </c>
    </row>
    <row r="100" spans="1:64" x14ac:dyDescent="0.25">
      <c r="A100" s="63" t="s">
        <v>126</v>
      </c>
      <c r="B100" s="43">
        <v>21.6</v>
      </c>
      <c r="C100" s="43">
        <v>20.3</v>
      </c>
      <c r="D100" s="43">
        <v>8.5</v>
      </c>
      <c r="E100" s="43">
        <v>14.2</v>
      </c>
      <c r="F100" s="93">
        <v>17</v>
      </c>
      <c r="G100" s="93">
        <v>18.100000000000001</v>
      </c>
      <c r="H100" s="93">
        <v>18.100000000000001</v>
      </c>
      <c r="I100" s="93">
        <v>17</v>
      </c>
      <c r="J100" s="93">
        <v>17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3"/>
      <c r="Y100" s="93"/>
      <c r="Z100" s="93"/>
      <c r="AA100" s="93"/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32"/>
        <v>21.6</v>
      </c>
      <c r="AI100" s="47">
        <f t="shared" si="33"/>
        <v>0</v>
      </c>
      <c r="AK100" s="94" t="s">
        <v>127</v>
      </c>
      <c r="AL100" s="43"/>
      <c r="AM100" s="93"/>
      <c r="AN100" s="95"/>
      <c r="AY100" s="82"/>
      <c r="BF100" s="82"/>
      <c r="BG100" s="82">
        <v>-715</v>
      </c>
      <c r="BH100" s="82">
        <v>0</v>
      </c>
      <c r="BI100" s="82">
        <v>37.1</v>
      </c>
      <c r="BJ100" s="82">
        <v>17</v>
      </c>
      <c r="BK100" s="82">
        <v>56.2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>
        <v>60.5</v>
      </c>
      <c r="H101" s="44">
        <v>60.5</v>
      </c>
      <c r="I101" s="44">
        <v>56.2</v>
      </c>
      <c r="J101" s="44">
        <v>56.2</v>
      </c>
      <c r="K101" s="44">
        <v>61</v>
      </c>
      <c r="L101" s="44">
        <v>52.1</v>
      </c>
      <c r="M101" s="44">
        <v>51.7</v>
      </c>
      <c r="N101" s="44">
        <v>52.9</v>
      </c>
      <c r="O101" s="44">
        <v>53.9</v>
      </c>
      <c r="P101" s="44">
        <v>46</v>
      </c>
      <c r="Q101" s="44">
        <v>50</v>
      </c>
      <c r="R101" s="44">
        <v>59</v>
      </c>
      <c r="S101" s="44">
        <v>56.8</v>
      </c>
      <c r="T101" s="44">
        <v>48.3</v>
      </c>
      <c r="U101" s="44">
        <v>53.5</v>
      </c>
      <c r="V101" s="44">
        <v>54.5</v>
      </c>
      <c r="W101" s="44">
        <v>54.6</v>
      </c>
      <c r="X101" s="44"/>
      <c r="Y101" s="44"/>
      <c r="Z101" s="44"/>
      <c r="AA101" s="44"/>
      <c r="AB101" s="44">
        <v>48.8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2"/>
        <v>61</v>
      </c>
      <c r="AI101" s="47">
        <f t="shared" si="33"/>
        <v>0</v>
      </c>
      <c r="AK101" s="94" t="s">
        <v>129</v>
      </c>
      <c r="AL101" s="93"/>
      <c r="AM101" s="93"/>
      <c r="AN101" s="95"/>
      <c r="AY101" s="82"/>
      <c r="BF101" s="82"/>
      <c r="BG101" s="82">
        <v>-662.8</v>
      </c>
      <c r="BH101" s="82">
        <v>0</v>
      </c>
      <c r="BI101" s="82">
        <v>40</v>
      </c>
      <c r="BJ101" s="82">
        <v>0</v>
      </c>
      <c r="BK101" s="82">
        <v>61</v>
      </c>
      <c r="BL101" s="82">
        <v>0</v>
      </c>
    </row>
    <row r="102" spans="1:64" ht="15.75" thickBot="1" x14ac:dyDescent="0.3">
      <c r="A102" s="96" t="s">
        <v>130</v>
      </c>
      <c r="B102" s="97">
        <v>37.4</v>
      </c>
      <c r="C102" s="97">
        <v>34.200000000000003</v>
      </c>
      <c r="D102" s="97">
        <v>38.4</v>
      </c>
      <c r="E102" s="97">
        <v>43.3</v>
      </c>
      <c r="F102" s="97">
        <v>35</v>
      </c>
      <c r="G102" s="97">
        <v>30.8</v>
      </c>
      <c r="H102" s="97">
        <v>30.8</v>
      </c>
      <c r="I102" s="97">
        <v>28.3</v>
      </c>
      <c r="J102" s="97">
        <v>28.3</v>
      </c>
      <c r="K102" s="97">
        <v>30.5</v>
      </c>
      <c r="L102" s="97">
        <v>33.700000000000003</v>
      </c>
      <c r="M102" s="97">
        <v>31</v>
      </c>
      <c r="N102" s="97">
        <v>60</v>
      </c>
      <c r="O102" s="97">
        <v>68.099999999999994</v>
      </c>
      <c r="P102" s="97">
        <v>62</v>
      </c>
      <c r="Q102" s="97">
        <v>67</v>
      </c>
      <c r="R102" s="97">
        <v>63.3</v>
      </c>
      <c r="S102" s="97">
        <v>63.4</v>
      </c>
      <c r="T102" s="97">
        <v>60.8</v>
      </c>
      <c r="U102" s="97">
        <v>57.9</v>
      </c>
      <c r="V102" s="97">
        <v>61.1</v>
      </c>
      <c r="W102" s="97">
        <v>49.9</v>
      </c>
      <c r="X102" s="97"/>
      <c r="Y102" s="97"/>
      <c r="Z102" s="97"/>
      <c r="AA102" s="97"/>
      <c r="AB102" s="97">
        <v>28.3</v>
      </c>
      <c r="AC102" s="97">
        <v>32.200000000000003</v>
      </c>
      <c r="AD102" s="97">
        <v>37.200000000000003</v>
      </c>
      <c r="AE102" s="97">
        <v>41.1</v>
      </c>
      <c r="AF102" s="97">
        <v>45.9</v>
      </c>
      <c r="AG102" s="89"/>
      <c r="AH102" s="46">
        <f t="shared" si="32"/>
        <v>68.099999999999994</v>
      </c>
      <c r="AI102" s="47">
        <f t="shared" si="33"/>
        <v>28.3</v>
      </c>
      <c r="AK102" s="94"/>
      <c r="AL102" s="44"/>
      <c r="AM102" s="44"/>
      <c r="AN102" s="98"/>
      <c r="AY102" s="82"/>
      <c r="BF102" s="82"/>
      <c r="BG102" s="82">
        <v>-700</v>
      </c>
      <c r="BH102" s="82">
        <v>0</v>
      </c>
      <c r="BI102" s="82">
        <v>31.7</v>
      </c>
      <c r="BJ102" s="82">
        <v>0</v>
      </c>
      <c r="BK102" s="82">
        <v>51.7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2"/>
        <v>0</v>
      </c>
      <c r="AI103" s="47">
        <f t="shared" si="33"/>
        <v>0</v>
      </c>
      <c r="AK103" s="94"/>
      <c r="AL103" s="97"/>
      <c r="AM103" s="99"/>
      <c r="AN103" s="262"/>
      <c r="AY103" s="82"/>
      <c r="BF103" s="82"/>
      <c r="BG103" s="82">
        <v>-653</v>
      </c>
      <c r="BH103" s="82">
        <v>0</v>
      </c>
      <c r="BI103" s="82">
        <v>43</v>
      </c>
      <c r="BJ103" s="82">
        <v>0</v>
      </c>
      <c r="BK103" s="82">
        <v>52.9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2"/>
        <v>0</v>
      </c>
      <c r="AI104" s="47">
        <f t="shared" si="33"/>
        <v>0</v>
      </c>
      <c r="AK104" s="94"/>
      <c r="AL104" s="97"/>
      <c r="AM104" s="97"/>
      <c r="AN104" s="263"/>
      <c r="BF104" s="82"/>
      <c r="BG104" s="82">
        <v>-585</v>
      </c>
      <c r="BH104" s="82">
        <v>0</v>
      </c>
      <c r="BI104" s="82">
        <v>46</v>
      </c>
      <c r="BJ104" s="82">
        <v>0</v>
      </c>
      <c r="BK104" s="82">
        <v>53.9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2"/>
        <v>0</v>
      </c>
      <c r="AI105" s="47">
        <f t="shared" si="33"/>
        <v>0</v>
      </c>
      <c r="AK105" s="100"/>
      <c r="AL105" s="101"/>
      <c r="AM105" s="101"/>
      <c r="AN105" s="102"/>
      <c r="BF105" s="82"/>
      <c r="BG105" s="82">
        <v>-612</v>
      </c>
      <c r="BH105" s="82">
        <v>0</v>
      </c>
      <c r="BI105" s="82">
        <v>47</v>
      </c>
      <c r="BJ105" s="82">
        <v>0</v>
      </c>
      <c r="BK105" s="82">
        <v>46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2"/>
        <v>0</v>
      </c>
      <c r="AI106" s="47">
        <f t="shared" si="33"/>
        <v>0</v>
      </c>
      <c r="BF106" s="82"/>
      <c r="BG106" s="82">
        <v>-591</v>
      </c>
      <c r="BH106" s="82">
        <v>0</v>
      </c>
      <c r="BI106" s="82">
        <v>52</v>
      </c>
      <c r="BJ106" s="82">
        <v>0</v>
      </c>
      <c r="BK106" s="82">
        <v>50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2"/>
        <v>0</v>
      </c>
      <c r="AI107" s="47">
        <f t="shared" si="33"/>
        <v>0</v>
      </c>
      <c r="BF107" s="82"/>
      <c r="BG107" s="82">
        <v>-477</v>
      </c>
      <c r="BH107" s="82">
        <v>0</v>
      </c>
      <c r="BI107" s="82">
        <v>38.1</v>
      </c>
      <c r="BJ107" s="82">
        <v>0</v>
      </c>
      <c r="BK107" s="82">
        <v>59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70">SUMIF(B97:B107,"&gt;0")</f>
        <v>103.9</v>
      </c>
      <c r="C108" s="70">
        <f t="shared" si="70"/>
        <v>104.7</v>
      </c>
      <c r="D108" s="70">
        <f>SUMIF(D97:D107,"&gt;0")</f>
        <v>93.699999999999989</v>
      </c>
      <c r="E108" s="70">
        <f>SUMIF(E97:E107,"&gt;0")</f>
        <v>95.399999999999991</v>
      </c>
      <c r="F108" s="70">
        <f t="shared" si="70"/>
        <v>87</v>
      </c>
      <c r="G108" s="70">
        <f t="shared" si="70"/>
        <v>149</v>
      </c>
      <c r="H108" s="70">
        <f t="shared" si="70"/>
        <v>149</v>
      </c>
      <c r="I108" s="70">
        <f t="shared" si="70"/>
        <v>138.60000000000002</v>
      </c>
      <c r="J108" s="70">
        <f t="shared" si="70"/>
        <v>138.60000000000002</v>
      </c>
      <c r="K108" s="70">
        <f t="shared" si="70"/>
        <v>131.5</v>
      </c>
      <c r="L108" s="70">
        <f t="shared" si="70"/>
        <v>125.00000000000001</v>
      </c>
      <c r="M108" s="70">
        <f t="shared" ref="M108:N108" si="71">SUMIF(M97:M107,"&gt;0")</f>
        <v>114.4</v>
      </c>
      <c r="N108" s="70">
        <f t="shared" si="71"/>
        <v>155.9</v>
      </c>
      <c r="O108" s="70">
        <f t="shared" ref="O108:P108" si="72">SUMIF(O97:O107,"&gt;0")</f>
        <v>168</v>
      </c>
      <c r="P108" s="70">
        <f t="shared" si="72"/>
        <v>155</v>
      </c>
      <c r="Q108" s="70">
        <f t="shared" si="70"/>
        <v>169</v>
      </c>
      <c r="R108" s="70">
        <f t="shared" ref="R108:S108" si="73">SUMIF(R97:R107,"&gt;0")</f>
        <v>160.39999999999998</v>
      </c>
      <c r="S108" s="70">
        <f t="shared" si="73"/>
        <v>159</v>
      </c>
      <c r="T108" s="70">
        <f t="shared" ref="T108:U108" si="74">SUMIF(T97:T107,"&gt;0")</f>
        <v>150.1</v>
      </c>
      <c r="U108" s="70">
        <f t="shared" si="74"/>
        <v>147.30000000000001</v>
      </c>
      <c r="V108" s="70">
        <f t="shared" ref="V108:W108" si="75">SUMIF(V97:V107,"&gt;0")</f>
        <v>155.4</v>
      </c>
      <c r="W108" s="70">
        <f t="shared" si="75"/>
        <v>145.1</v>
      </c>
      <c r="X108" s="70">
        <f t="shared" si="70"/>
        <v>0</v>
      </c>
      <c r="Y108" s="70">
        <f t="shared" si="70"/>
        <v>0</v>
      </c>
      <c r="Z108" s="70">
        <f t="shared" si="70"/>
        <v>0</v>
      </c>
      <c r="AA108" s="70">
        <f t="shared" si="70"/>
        <v>0</v>
      </c>
      <c r="AB108" s="70">
        <f t="shared" si="70"/>
        <v>123.2</v>
      </c>
      <c r="AC108" s="70">
        <f t="shared" si="70"/>
        <v>78.7</v>
      </c>
      <c r="AD108" s="70">
        <f t="shared" ref="AD108:AE108" si="76">SUMIF(AD97:AD107,"&gt;0")</f>
        <v>84.9</v>
      </c>
      <c r="AE108" s="70">
        <f t="shared" si="76"/>
        <v>89.800000000000011</v>
      </c>
      <c r="AF108" s="70">
        <f t="shared" si="70"/>
        <v>93.199999999999989</v>
      </c>
      <c r="AG108" s="104">
        <f>SUM(AG97:AG107)</f>
        <v>0</v>
      </c>
      <c r="AH108" s="46">
        <f t="shared" si="32"/>
        <v>169</v>
      </c>
      <c r="AI108" s="47">
        <f t="shared" si="33"/>
        <v>0</v>
      </c>
      <c r="AJ108" s="105">
        <f t="array" ref="AJ108">MIN(IF(B108:AF108&lt;&gt;0,B108:AF108))</f>
        <v>78.7</v>
      </c>
      <c r="BF108" s="82"/>
      <c r="BG108" s="82">
        <v>-476.2</v>
      </c>
      <c r="BH108" s="82">
        <v>0</v>
      </c>
      <c r="BI108" s="82">
        <v>38.799999999999997</v>
      </c>
      <c r="BJ108" s="82">
        <v>0</v>
      </c>
      <c r="BK108" s="82">
        <v>56.8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2"/>
        <v>0</v>
      </c>
      <c r="AI109" s="47">
        <f t="shared" si="33"/>
        <v>0</v>
      </c>
      <c r="BF109" s="82"/>
      <c r="BG109" s="82">
        <v>-487.8</v>
      </c>
      <c r="BH109" s="82">
        <v>0</v>
      </c>
      <c r="BI109" s="82">
        <v>41</v>
      </c>
      <c r="BJ109" s="82">
        <v>0</v>
      </c>
      <c r="BK109" s="82">
        <v>48.3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2"/>
        <v>0</v>
      </c>
      <c r="AI110" s="47">
        <f t="shared" si="33"/>
        <v>0</v>
      </c>
      <c r="BF110" s="82"/>
      <c r="BG110" s="82">
        <v>-423.8</v>
      </c>
      <c r="BH110" s="82">
        <v>0</v>
      </c>
      <c r="BI110" s="82">
        <v>35.9</v>
      </c>
      <c r="BJ110" s="82">
        <v>0</v>
      </c>
      <c r="BK110" s="82">
        <v>53.5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2"/>
        <v>0</v>
      </c>
      <c r="AI111" s="47">
        <f t="shared" si="33"/>
        <v>0</v>
      </c>
      <c r="BF111" s="82"/>
      <c r="BG111" s="82">
        <v>-388.7</v>
      </c>
      <c r="BH111" s="82">
        <v>0</v>
      </c>
      <c r="BI111" s="82">
        <v>39.799999999999997</v>
      </c>
      <c r="BJ111" s="82">
        <v>0</v>
      </c>
      <c r="BK111" s="82">
        <v>54.5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2"/>
        <v>0</v>
      </c>
      <c r="AI112" s="47">
        <f t="shared" si="33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77">B71+B78+B96+B92+B108+B112</f>
        <v>1981.2000000000003</v>
      </c>
      <c r="C113" s="108">
        <f t="shared" si="77"/>
        <v>1984.4000000000003</v>
      </c>
      <c r="D113" s="108">
        <f t="shared" si="77"/>
        <v>1973.4000000000003</v>
      </c>
      <c r="E113" s="108">
        <f t="shared" si="77"/>
        <v>1945.8000000000002</v>
      </c>
      <c r="F113" s="108">
        <f t="shared" si="77"/>
        <v>1937.4</v>
      </c>
      <c r="G113" s="108">
        <f t="shared" si="77"/>
        <v>1901.8599999999997</v>
      </c>
      <c r="H113" s="108">
        <f t="shared" si="77"/>
        <v>1881.86</v>
      </c>
      <c r="I113" s="108">
        <f t="shared" si="77"/>
        <v>1931.4799999999996</v>
      </c>
      <c r="J113" s="108">
        <f t="shared" si="77"/>
        <v>1980.5799999999995</v>
      </c>
      <c r="K113" s="108">
        <f t="shared" si="77"/>
        <v>1974.5799999999997</v>
      </c>
      <c r="L113" s="108">
        <f t="shared" si="77"/>
        <v>1922.5999999999997</v>
      </c>
      <c r="M113" s="108">
        <f t="shared" ref="M113:N113" si="78">M71+M78+M96+M92+M108+M112</f>
        <v>2052.3999999999996</v>
      </c>
      <c r="N113" s="108">
        <f t="shared" si="78"/>
        <v>2108.7999999999997</v>
      </c>
      <c r="O113" s="108">
        <f t="shared" ref="O113:P113" si="79">O71+O78+O96+O92+O108+O112</f>
        <v>2184.5999999999995</v>
      </c>
      <c r="P113" s="108">
        <f t="shared" si="79"/>
        <v>2147.1999999999994</v>
      </c>
      <c r="Q113" s="108">
        <f t="shared" si="77"/>
        <v>2161.5999999999995</v>
      </c>
      <c r="R113" s="108">
        <f t="shared" ref="R113:S113" si="80">R71+R78+R96+R92+R108+R112</f>
        <v>2146.6299999999992</v>
      </c>
      <c r="S113" s="108">
        <f t="shared" si="80"/>
        <v>2130.9999999999995</v>
      </c>
      <c r="T113" s="108">
        <f t="shared" ref="T113:U113" si="81">T71+T78+T96+T92+T108+T112</f>
        <v>2113.0999999999995</v>
      </c>
      <c r="U113" s="108">
        <f t="shared" si="81"/>
        <v>2134.1999999999994</v>
      </c>
      <c r="V113" s="108">
        <f t="shared" ref="V113:W113" si="82">V71+V78+V96+V92+V108+V112</f>
        <v>2016.1</v>
      </c>
      <c r="W113" s="108">
        <f t="shared" si="82"/>
        <v>1773.0999999999995</v>
      </c>
      <c r="X113" s="108">
        <f t="shared" si="77"/>
        <v>152</v>
      </c>
      <c r="Y113" s="108">
        <f t="shared" si="77"/>
        <v>152</v>
      </c>
      <c r="Z113" s="108">
        <f t="shared" si="77"/>
        <v>152</v>
      </c>
      <c r="AA113" s="108">
        <f t="shared" si="77"/>
        <v>152</v>
      </c>
      <c r="AB113" s="108">
        <f t="shared" si="77"/>
        <v>2017.1999999999996</v>
      </c>
      <c r="AC113" s="108">
        <f t="shared" si="77"/>
        <v>2002.6999999999996</v>
      </c>
      <c r="AD113" s="108">
        <f t="shared" ref="AD113:AE113" si="83">AD71+AD78+AD96+AD92+AD108+AD112</f>
        <v>2028.8999999999996</v>
      </c>
      <c r="AE113" s="108">
        <f t="shared" si="83"/>
        <v>2088.2999999999997</v>
      </c>
      <c r="AF113" s="108">
        <f t="shared" si="77"/>
        <v>2049.1999999999994</v>
      </c>
      <c r="AG113" s="80">
        <f t="shared" si="77"/>
        <v>3169.915</v>
      </c>
      <c r="AH113" s="46">
        <f t="shared" si="32"/>
        <v>2184.5999999999995</v>
      </c>
      <c r="AI113" s="47">
        <f t="shared" si="33"/>
        <v>152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>
        <v>150</v>
      </c>
      <c r="AC114" s="110">
        <v>150</v>
      </c>
      <c r="AD114" s="110">
        <v>150</v>
      </c>
      <c r="AE114" s="110">
        <v>150</v>
      </c>
      <c r="AF114" s="110">
        <v>150</v>
      </c>
      <c r="AG114" s="104"/>
      <c r="AH114" s="46">
        <f t="shared" si="32"/>
        <v>150</v>
      </c>
      <c r="AI114" s="47">
        <f t="shared" si="33"/>
        <v>150</v>
      </c>
      <c r="BF114" s="81"/>
      <c r="BG114" s="82">
        <v>-245</v>
      </c>
      <c r="BH114" s="82">
        <v>0</v>
      </c>
      <c r="BI114" s="82">
        <v>46.1</v>
      </c>
      <c r="BJ114" s="82">
        <v>0</v>
      </c>
      <c r="BK114" s="82">
        <v>48.8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1981.2000000000003</v>
      </c>
      <c r="C115" s="108">
        <f t="shared" ref="C115:AF115" si="84">C113+C114</f>
        <v>1984.4000000000003</v>
      </c>
      <c r="D115" s="108">
        <f t="shared" si="84"/>
        <v>1973.4000000000003</v>
      </c>
      <c r="E115" s="108">
        <f t="shared" si="84"/>
        <v>1945.8000000000002</v>
      </c>
      <c r="F115" s="108">
        <f t="shared" si="84"/>
        <v>1937.4</v>
      </c>
      <c r="G115" s="108">
        <f t="shared" si="84"/>
        <v>1901.8599999999997</v>
      </c>
      <c r="H115" s="108">
        <f t="shared" si="84"/>
        <v>1881.86</v>
      </c>
      <c r="I115" s="108">
        <f t="shared" si="84"/>
        <v>1931.4799999999996</v>
      </c>
      <c r="J115" s="108">
        <f t="shared" si="84"/>
        <v>1980.5799999999995</v>
      </c>
      <c r="K115" s="108">
        <f t="shared" si="84"/>
        <v>1974.5799999999997</v>
      </c>
      <c r="L115" s="108">
        <f t="shared" si="84"/>
        <v>1922.5999999999997</v>
      </c>
      <c r="M115" s="108">
        <f t="shared" ref="M115:N115" si="85">M113+M114</f>
        <v>2052.3999999999996</v>
      </c>
      <c r="N115" s="108">
        <f t="shared" si="85"/>
        <v>2108.7999999999997</v>
      </c>
      <c r="O115" s="108">
        <f t="shared" ref="O115:P115" si="86">O113+O114</f>
        <v>2184.5999999999995</v>
      </c>
      <c r="P115" s="108">
        <f t="shared" si="86"/>
        <v>2147.1999999999994</v>
      </c>
      <c r="Q115" s="108">
        <f t="shared" si="84"/>
        <v>2161.5999999999995</v>
      </c>
      <c r="R115" s="108">
        <f t="shared" ref="R115:S115" si="87">R113+R114</f>
        <v>2146.6299999999992</v>
      </c>
      <c r="S115" s="108">
        <f t="shared" si="87"/>
        <v>2130.9999999999995</v>
      </c>
      <c r="T115" s="108">
        <f t="shared" ref="T115:U115" si="88">T113+T114</f>
        <v>2113.0999999999995</v>
      </c>
      <c r="U115" s="108">
        <f t="shared" si="88"/>
        <v>2134.1999999999994</v>
      </c>
      <c r="V115" s="108">
        <f t="shared" ref="V115:W115" si="89">V113+V114</f>
        <v>2016.1</v>
      </c>
      <c r="W115" s="108">
        <f t="shared" si="89"/>
        <v>1773.0999999999995</v>
      </c>
      <c r="X115" s="108">
        <f t="shared" si="84"/>
        <v>152</v>
      </c>
      <c r="Y115" s="108">
        <f t="shared" si="84"/>
        <v>152</v>
      </c>
      <c r="Z115" s="108">
        <f t="shared" si="84"/>
        <v>152</v>
      </c>
      <c r="AA115" s="108">
        <f t="shared" si="84"/>
        <v>152</v>
      </c>
      <c r="AB115" s="108">
        <f t="shared" si="84"/>
        <v>2167.1999999999998</v>
      </c>
      <c r="AC115" s="108">
        <f t="shared" si="84"/>
        <v>2152.6999999999998</v>
      </c>
      <c r="AD115" s="108">
        <f t="shared" ref="AD115:AE115" si="90">AD113+AD114</f>
        <v>2178.8999999999996</v>
      </c>
      <c r="AE115" s="108">
        <f t="shared" si="90"/>
        <v>2238.2999999999997</v>
      </c>
      <c r="AF115" s="108">
        <f t="shared" si="84"/>
        <v>2199.1999999999994</v>
      </c>
      <c r="AG115" s="104">
        <f>AG112+AG108+AG96+AG92+AG71+AG114</f>
        <v>2463.5149999999999</v>
      </c>
      <c r="AH115" s="46">
        <f t="shared" si="32"/>
        <v>2238.2999999999997</v>
      </c>
      <c r="AI115" s="47">
        <f t="shared" si="33"/>
        <v>152</v>
      </c>
      <c r="BF115" s="81"/>
      <c r="BG115" s="82">
        <v>-199</v>
      </c>
      <c r="BH115" s="82">
        <v>0</v>
      </c>
      <c r="BI115" s="82">
        <v>47.7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1330.2000000000003</v>
      </c>
      <c r="C116" s="108">
        <f t="shared" ref="C116:W116" si="91">C115-(C123)</f>
        <v>1536.4400000000003</v>
      </c>
      <c r="D116" s="108">
        <f t="shared" si="91"/>
        <v>1182.4000000000003</v>
      </c>
      <c r="E116" s="108">
        <f t="shared" si="91"/>
        <v>1207.6000000000001</v>
      </c>
      <c r="F116" s="108">
        <f t="shared" si="91"/>
        <v>1191.1000000000001</v>
      </c>
      <c r="G116" s="108">
        <f t="shared" si="91"/>
        <v>1144.3599999999997</v>
      </c>
      <c r="H116" s="108">
        <f t="shared" si="91"/>
        <v>1161.8599999999999</v>
      </c>
      <c r="I116" s="108">
        <f t="shared" si="91"/>
        <v>1216.4799999999996</v>
      </c>
      <c r="J116" s="108">
        <f t="shared" si="91"/>
        <v>1289.2799999999995</v>
      </c>
      <c r="K116" s="108">
        <f t="shared" si="91"/>
        <v>1311.7799999999997</v>
      </c>
      <c r="L116" s="108">
        <f t="shared" si="91"/>
        <v>1332.7999999999997</v>
      </c>
      <c r="M116" s="108">
        <f t="shared" si="91"/>
        <v>1352.3999999999996</v>
      </c>
      <c r="N116" s="108">
        <f t="shared" si="91"/>
        <v>1455.7999999999997</v>
      </c>
      <c r="O116" s="108">
        <f t="shared" si="91"/>
        <v>1599.5999999999995</v>
      </c>
      <c r="P116" s="108">
        <f t="shared" si="91"/>
        <v>1535.1999999999994</v>
      </c>
      <c r="Q116" s="108">
        <f t="shared" si="91"/>
        <v>1570.5999999999995</v>
      </c>
      <c r="R116" s="108">
        <f t="shared" si="91"/>
        <v>1669.6299999999992</v>
      </c>
      <c r="S116" s="108">
        <f t="shared" si="91"/>
        <v>1654.7999999999995</v>
      </c>
      <c r="T116" s="108">
        <f t="shared" si="91"/>
        <v>1625.2999999999995</v>
      </c>
      <c r="U116" s="108">
        <f t="shared" si="91"/>
        <v>1710.3999999999994</v>
      </c>
      <c r="V116" s="108">
        <f t="shared" si="91"/>
        <v>1627.3999999999999</v>
      </c>
      <c r="W116" s="108">
        <f t="shared" si="91"/>
        <v>1611.4999999999995</v>
      </c>
      <c r="X116" s="108">
        <f t="shared" ref="X116:AF116" si="92">X115-(X123)</f>
        <v>152</v>
      </c>
      <c r="Y116" s="108">
        <f t="shared" si="92"/>
        <v>152</v>
      </c>
      <c r="Z116" s="108">
        <f t="shared" si="92"/>
        <v>152</v>
      </c>
      <c r="AA116" s="108">
        <f t="shared" si="92"/>
        <v>152</v>
      </c>
      <c r="AB116" s="108">
        <f t="shared" si="92"/>
        <v>1922.1999999999998</v>
      </c>
      <c r="AC116" s="108">
        <f t="shared" si="92"/>
        <v>1921.6999999999998</v>
      </c>
      <c r="AD116" s="108">
        <f t="shared" ref="AD116:AE116" si="93">AD115-(AD123)</f>
        <v>1979.8999999999996</v>
      </c>
      <c r="AE116" s="108">
        <f t="shared" si="93"/>
        <v>1856.2999999999997</v>
      </c>
      <c r="AF116" s="108">
        <f t="shared" si="92"/>
        <v>1775.1999999999994</v>
      </c>
      <c r="AG116" s="104"/>
      <c r="AH116" s="46">
        <f t="shared" si="32"/>
        <v>1979.8999999999996</v>
      </c>
      <c r="AI116" s="47">
        <f t="shared" si="33"/>
        <v>152</v>
      </c>
      <c r="BF116" s="81"/>
      <c r="BG116" s="82">
        <v>-382</v>
      </c>
      <c r="BH116" s="82">
        <v>0</v>
      </c>
      <c r="BI116" s="82">
        <v>48.7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AF122" si="94">IF(B97&lt;0,B97*-1,0)</f>
        <v>651</v>
      </c>
      <c r="C117" s="93">
        <v>447.96</v>
      </c>
      <c r="D117" s="93">
        <f t="shared" ref="D117:E122" si="95">IF(D97&lt;0,D97*-1,0)</f>
        <v>791</v>
      </c>
      <c r="E117" s="93">
        <f t="shared" si="95"/>
        <v>738.2</v>
      </c>
      <c r="F117" s="93">
        <f t="shared" si="94"/>
        <v>746.3</v>
      </c>
      <c r="G117" s="93">
        <f t="shared" si="94"/>
        <v>757.5</v>
      </c>
      <c r="H117" s="93">
        <f t="shared" si="94"/>
        <v>720</v>
      </c>
      <c r="I117" s="93">
        <f t="shared" si="94"/>
        <v>715</v>
      </c>
      <c r="J117" s="93">
        <f t="shared" si="94"/>
        <v>691.3</v>
      </c>
      <c r="K117" s="93">
        <f t="shared" si="94"/>
        <v>662.8</v>
      </c>
      <c r="L117" s="93">
        <f t="shared" si="94"/>
        <v>589.79999999999995</v>
      </c>
      <c r="M117" s="93">
        <f t="shared" ref="M117:N117" si="96">IF(M97&lt;0,M97*-1,0)</f>
        <v>700</v>
      </c>
      <c r="N117" s="93">
        <f t="shared" si="96"/>
        <v>653</v>
      </c>
      <c r="O117" s="93">
        <f t="shared" ref="O117:P117" si="97">IF(O97&lt;0,O97*-1,0)</f>
        <v>585</v>
      </c>
      <c r="P117" s="93">
        <f t="shared" si="97"/>
        <v>612</v>
      </c>
      <c r="Q117" s="93">
        <f t="shared" si="94"/>
        <v>591</v>
      </c>
      <c r="R117" s="93">
        <f t="shared" ref="R117:S117" si="98">IF(R97&lt;0,R97*-1,0)</f>
        <v>477</v>
      </c>
      <c r="S117" s="93">
        <f t="shared" si="98"/>
        <v>476.2</v>
      </c>
      <c r="T117" s="93">
        <f t="shared" ref="T117:U117" si="99">IF(T97&lt;0,T97*-1,0)</f>
        <v>487.8</v>
      </c>
      <c r="U117" s="93">
        <f t="shared" si="99"/>
        <v>423.8</v>
      </c>
      <c r="V117" s="93">
        <f t="shared" ref="V117:W117" si="100">IF(V97&lt;0,V97*-1,0)</f>
        <v>388.7</v>
      </c>
      <c r="W117" s="93">
        <f t="shared" si="100"/>
        <v>161.6</v>
      </c>
      <c r="X117" s="93">
        <f t="shared" si="94"/>
        <v>0</v>
      </c>
      <c r="Y117" s="93">
        <f t="shared" si="94"/>
        <v>0</v>
      </c>
      <c r="Z117" s="93">
        <f t="shared" si="94"/>
        <v>0</v>
      </c>
      <c r="AA117" s="93">
        <f t="shared" si="94"/>
        <v>0</v>
      </c>
      <c r="AB117" s="93">
        <f t="shared" si="94"/>
        <v>245</v>
      </c>
      <c r="AC117" s="93">
        <f t="shared" si="94"/>
        <v>231</v>
      </c>
      <c r="AD117" s="93">
        <f t="shared" ref="AD117:AE117" si="101">IF(AD97&lt;0,AD97*-1,0)</f>
        <v>199</v>
      </c>
      <c r="AE117" s="93">
        <f t="shared" si="101"/>
        <v>382</v>
      </c>
      <c r="AF117" s="93">
        <f t="shared" si="94"/>
        <v>424</v>
      </c>
      <c r="AG117" s="61"/>
      <c r="AH117" s="46">
        <f t="shared" si="32"/>
        <v>791</v>
      </c>
      <c r="AI117" s="47">
        <f t="shared" si="33"/>
        <v>0</v>
      </c>
      <c r="BG117" s="82">
        <v>-424</v>
      </c>
      <c r="BH117" s="82">
        <v>0</v>
      </c>
      <c r="BI117" s="82">
        <v>47.3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4"/>
        <v>0</v>
      </c>
      <c r="C118" s="93">
        <v>0</v>
      </c>
      <c r="D118" s="93">
        <f t="shared" si="95"/>
        <v>0</v>
      </c>
      <c r="E118" s="93">
        <f t="shared" si="95"/>
        <v>0</v>
      </c>
      <c r="F118" s="93">
        <f t="shared" si="94"/>
        <v>0</v>
      </c>
      <c r="G118" s="93">
        <f t="shared" si="94"/>
        <v>0</v>
      </c>
      <c r="H118" s="93">
        <f t="shared" si="94"/>
        <v>0</v>
      </c>
      <c r="I118" s="93">
        <f t="shared" si="94"/>
        <v>0</v>
      </c>
      <c r="J118" s="93">
        <f t="shared" si="94"/>
        <v>0</v>
      </c>
      <c r="K118" s="93">
        <f t="shared" si="94"/>
        <v>0</v>
      </c>
      <c r="L118" s="93">
        <f t="shared" si="94"/>
        <v>0</v>
      </c>
      <c r="M118" s="93">
        <f t="shared" ref="M118:N118" si="102">IF(M98&lt;0,M98*-1,0)</f>
        <v>0</v>
      </c>
      <c r="N118" s="93">
        <f t="shared" si="102"/>
        <v>0</v>
      </c>
      <c r="O118" s="93">
        <f t="shared" ref="O118:P118" si="103">IF(O98&lt;0,O98*-1,0)</f>
        <v>0</v>
      </c>
      <c r="P118" s="93">
        <f t="shared" si="103"/>
        <v>0</v>
      </c>
      <c r="Q118" s="93">
        <f t="shared" si="94"/>
        <v>0</v>
      </c>
      <c r="R118" s="93">
        <f t="shared" ref="R118:S118" si="104">IF(R98&lt;0,R98*-1,0)</f>
        <v>0</v>
      </c>
      <c r="S118" s="93">
        <f t="shared" si="104"/>
        <v>0</v>
      </c>
      <c r="T118" s="93">
        <f t="shared" ref="T118:U118" si="105">IF(T98&lt;0,T98*-1,0)</f>
        <v>0</v>
      </c>
      <c r="U118" s="93">
        <f t="shared" si="105"/>
        <v>0</v>
      </c>
      <c r="V118" s="93">
        <f t="shared" ref="V118:W118" si="106">IF(V98&lt;0,V98*-1,0)</f>
        <v>0</v>
      </c>
      <c r="W118" s="93">
        <f t="shared" si="106"/>
        <v>0</v>
      </c>
      <c r="X118" s="93">
        <f t="shared" si="94"/>
        <v>0</v>
      </c>
      <c r="Y118" s="93">
        <f t="shared" si="94"/>
        <v>0</v>
      </c>
      <c r="Z118" s="93">
        <f t="shared" si="94"/>
        <v>0</v>
      </c>
      <c r="AA118" s="93">
        <f t="shared" si="94"/>
        <v>0</v>
      </c>
      <c r="AB118" s="93">
        <f t="shared" si="94"/>
        <v>0</v>
      </c>
      <c r="AC118" s="93">
        <f t="shared" si="94"/>
        <v>0</v>
      </c>
      <c r="AD118" s="93">
        <f t="shared" ref="AD118:AE118" si="107">IF(AD98&lt;0,AD98*-1,0)</f>
        <v>0</v>
      </c>
      <c r="AE118" s="93">
        <f t="shared" si="107"/>
        <v>0</v>
      </c>
      <c r="AF118" s="93">
        <f t="shared" si="94"/>
        <v>0</v>
      </c>
      <c r="AG118" s="64"/>
      <c r="AH118" s="46">
        <f t="shared" si="32"/>
        <v>0</v>
      </c>
      <c r="AI118" s="47">
        <f t="shared" si="33"/>
        <v>0</v>
      </c>
      <c r="AK118" s="49"/>
      <c r="BG118" s="82">
        <v>-651</v>
      </c>
      <c r="BH118" s="82">
        <v>0</v>
      </c>
      <c r="BI118" s="82">
        <v>44.9</v>
      </c>
      <c r="BJ118" s="82">
        <v>21.6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4"/>
        <v>0</v>
      </c>
      <c r="C119" s="93">
        <v>0</v>
      </c>
      <c r="D119" s="93">
        <f t="shared" si="95"/>
        <v>0</v>
      </c>
      <c r="E119" s="93">
        <f t="shared" si="95"/>
        <v>0</v>
      </c>
      <c r="F119" s="93">
        <f t="shared" si="94"/>
        <v>0</v>
      </c>
      <c r="G119" s="93">
        <f>IF(H99&lt;0,H99*-1,0)</f>
        <v>0</v>
      </c>
      <c r="H119" s="93">
        <f t="shared" ref="H119:I119" si="108">IF(I99&lt;0,I99*-1,0)</f>
        <v>0</v>
      </c>
      <c r="I119" s="93">
        <f t="shared" si="108"/>
        <v>0</v>
      </c>
      <c r="J119" s="93">
        <f t="shared" si="94"/>
        <v>0</v>
      </c>
      <c r="K119" s="93">
        <f t="shared" si="94"/>
        <v>0</v>
      </c>
      <c r="L119" s="93">
        <f t="shared" si="94"/>
        <v>0</v>
      </c>
      <c r="M119" s="93">
        <f t="shared" ref="M119:N119" si="109">IF(M99&lt;0,M99*-1,0)</f>
        <v>0</v>
      </c>
      <c r="N119" s="93">
        <f t="shared" si="109"/>
        <v>0</v>
      </c>
      <c r="O119" s="93">
        <f t="shared" ref="O119:P119" si="110">IF(O99&lt;0,O99*-1,0)</f>
        <v>0</v>
      </c>
      <c r="P119" s="93">
        <f t="shared" si="110"/>
        <v>0</v>
      </c>
      <c r="Q119" s="93">
        <f t="shared" si="94"/>
        <v>0</v>
      </c>
      <c r="R119" s="93">
        <f t="shared" ref="R119:S119" si="111">IF(R99&lt;0,R99*-1,0)</f>
        <v>0</v>
      </c>
      <c r="S119" s="93">
        <f t="shared" si="111"/>
        <v>0</v>
      </c>
      <c r="T119" s="93">
        <f t="shared" ref="T119:U119" si="112">IF(T99&lt;0,T99*-1,0)</f>
        <v>0</v>
      </c>
      <c r="U119" s="93">
        <f t="shared" si="112"/>
        <v>0</v>
      </c>
      <c r="V119" s="93">
        <f t="shared" ref="V119:W119" si="113">IF(V99&lt;0,V99*-1,0)</f>
        <v>0</v>
      </c>
      <c r="W119" s="93">
        <f t="shared" si="113"/>
        <v>0</v>
      </c>
      <c r="X119" s="93">
        <f t="shared" si="94"/>
        <v>0</v>
      </c>
      <c r="Y119" s="93">
        <f t="shared" si="94"/>
        <v>0</v>
      </c>
      <c r="Z119" s="93">
        <f t="shared" si="94"/>
        <v>0</v>
      </c>
      <c r="AA119" s="93">
        <f t="shared" si="94"/>
        <v>0</v>
      </c>
      <c r="AB119" s="93">
        <f t="shared" si="94"/>
        <v>0</v>
      </c>
      <c r="AC119" s="93">
        <f t="shared" si="94"/>
        <v>0</v>
      </c>
      <c r="AD119" s="93">
        <f t="shared" ref="AD119:AE119" si="114">IF(AD99&lt;0,AD99*-1,0)</f>
        <v>0</v>
      </c>
      <c r="AE119" s="93">
        <f t="shared" si="114"/>
        <v>0</v>
      </c>
      <c r="AF119" s="93">
        <f t="shared" si="94"/>
        <v>0</v>
      </c>
      <c r="AG119" s="111"/>
      <c r="AH119" s="46">
        <f t="shared" si="32"/>
        <v>0</v>
      </c>
      <c r="AI119" s="47">
        <f t="shared" si="33"/>
        <v>0</v>
      </c>
    </row>
    <row r="120" spans="1:64" x14ac:dyDescent="0.25">
      <c r="A120" s="96" t="s">
        <v>126</v>
      </c>
      <c r="B120" s="93">
        <f t="shared" si="94"/>
        <v>0</v>
      </c>
      <c r="C120" s="93">
        <v>0</v>
      </c>
      <c r="D120" s="93">
        <f t="shared" si="95"/>
        <v>0</v>
      </c>
      <c r="E120" s="93">
        <f t="shared" si="95"/>
        <v>0</v>
      </c>
      <c r="F120" s="93">
        <f t="shared" si="94"/>
        <v>0</v>
      </c>
      <c r="G120" s="93">
        <f>IF(H100&lt;0,H100*-1,0)</f>
        <v>0</v>
      </c>
      <c r="H120" s="93">
        <f t="shared" ref="H120:I120" si="115">IF(I100&lt;0,I100*-1,0)</f>
        <v>0</v>
      </c>
      <c r="I120" s="93">
        <f t="shared" si="115"/>
        <v>0</v>
      </c>
      <c r="J120" s="93">
        <f t="shared" si="94"/>
        <v>0</v>
      </c>
      <c r="K120" s="93">
        <f t="shared" si="94"/>
        <v>0</v>
      </c>
      <c r="L120" s="93">
        <f t="shared" si="94"/>
        <v>0</v>
      </c>
      <c r="M120" s="93">
        <f t="shared" ref="M120:N120" si="116">IF(M100&lt;0,M100*-1,0)</f>
        <v>0</v>
      </c>
      <c r="N120" s="93">
        <f t="shared" si="116"/>
        <v>0</v>
      </c>
      <c r="O120" s="93">
        <f t="shared" ref="O120:P120" si="117">IF(O100&lt;0,O100*-1,0)</f>
        <v>0</v>
      </c>
      <c r="P120" s="93">
        <f t="shared" si="117"/>
        <v>0</v>
      </c>
      <c r="Q120" s="93">
        <f t="shared" si="94"/>
        <v>0</v>
      </c>
      <c r="R120" s="93">
        <f t="shared" ref="R120:S120" si="118">IF(R100&lt;0,R100*-1,0)</f>
        <v>0</v>
      </c>
      <c r="S120" s="93">
        <f t="shared" si="118"/>
        <v>0</v>
      </c>
      <c r="T120" s="93">
        <f t="shared" ref="T120:U120" si="119">IF(T100&lt;0,T100*-1,0)</f>
        <v>0</v>
      </c>
      <c r="U120" s="93">
        <f t="shared" si="119"/>
        <v>0</v>
      </c>
      <c r="V120" s="93">
        <f t="shared" ref="V120:W120" si="120">IF(V100&lt;0,V100*-1,0)</f>
        <v>0</v>
      </c>
      <c r="W120" s="93">
        <f t="shared" si="120"/>
        <v>0</v>
      </c>
      <c r="X120" s="93">
        <f t="shared" si="94"/>
        <v>0</v>
      </c>
      <c r="Y120" s="93">
        <f t="shared" si="94"/>
        <v>0</v>
      </c>
      <c r="Z120" s="93">
        <f t="shared" si="94"/>
        <v>0</v>
      </c>
      <c r="AA120" s="93">
        <f t="shared" si="94"/>
        <v>0</v>
      </c>
      <c r="AB120" s="93">
        <f t="shared" si="94"/>
        <v>0</v>
      </c>
      <c r="AC120" s="93">
        <f t="shared" si="94"/>
        <v>0</v>
      </c>
      <c r="AD120" s="93">
        <f t="shared" ref="AD120:AE120" si="121">IF(AD100&lt;0,AD100*-1,0)</f>
        <v>0</v>
      </c>
      <c r="AE120" s="93">
        <f t="shared" si="121"/>
        <v>0</v>
      </c>
      <c r="AF120" s="93">
        <f t="shared" si="94"/>
        <v>0</v>
      </c>
      <c r="AG120" s="111"/>
      <c r="AH120" s="46">
        <f t="shared" si="32"/>
        <v>0</v>
      </c>
      <c r="AI120" s="47">
        <f t="shared" si="33"/>
        <v>0</v>
      </c>
    </row>
    <row r="121" spans="1:64" x14ac:dyDescent="0.25">
      <c r="A121" s="96" t="s">
        <v>128</v>
      </c>
      <c r="B121" s="93">
        <f t="shared" si="94"/>
        <v>0</v>
      </c>
      <c r="C121" s="93">
        <v>0</v>
      </c>
      <c r="D121" s="93">
        <f t="shared" si="95"/>
        <v>0</v>
      </c>
      <c r="E121" s="93">
        <f t="shared" si="95"/>
        <v>0</v>
      </c>
      <c r="F121" s="93">
        <f t="shared" si="94"/>
        <v>0</v>
      </c>
      <c r="G121" s="93">
        <f>IF(H101&lt;0,H101*-1,0)</f>
        <v>0</v>
      </c>
      <c r="H121" s="93">
        <f t="shared" ref="H121:I121" si="122">IF(I101&lt;0,I101*-1,0)</f>
        <v>0</v>
      </c>
      <c r="I121" s="93">
        <f t="shared" si="122"/>
        <v>0</v>
      </c>
      <c r="J121" s="93">
        <f t="shared" si="94"/>
        <v>0</v>
      </c>
      <c r="K121" s="93">
        <f t="shared" si="94"/>
        <v>0</v>
      </c>
      <c r="L121" s="93">
        <f t="shared" si="94"/>
        <v>0</v>
      </c>
      <c r="M121" s="93">
        <f t="shared" ref="M121:N121" si="123">IF(M101&lt;0,M101*-1,0)</f>
        <v>0</v>
      </c>
      <c r="N121" s="93">
        <f t="shared" si="123"/>
        <v>0</v>
      </c>
      <c r="O121" s="93">
        <f t="shared" ref="O121:P121" si="124">IF(O101&lt;0,O101*-1,0)</f>
        <v>0</v>
      </c>
      <c r="P121" s="93">
        <f t="shared" si="124"/>
        <v>0</v>
      </c>
      <c r="Q121" s="93">
        <f t="shared" si="94"/>
        <v>0</v>
      </c>
      <c r="R121" s="93">
        <f t="shared" ref="R121:S121" si="125">IF(R101&lt;0,R101*-1,0)</f>
        <v>0</v>
      </c>
      <c r="S121" s="93">
        <f t="shared" si="125"/>
        <v>0</v>
      </c>
      <c r="T121" s="93">
        <f t="shared" ref="T121:U121" si="126">IF(T101&lt;0,T101*-1,0)</f>
        <v>0</v>
      </c>
      <c r="U121" s="93">
        <f t="shared" si="126"/>
        <v>0</v>
      </c>
      <c r="V121" s="93">
        <f t="shared" ref="V121:W121" si="127">IF(V101&lt;0,V101*-1,0)</f>
        <v>0</v>
      </c>
      <c r="W121" s="93">
        <f t="shared" si="127"/>
        <v>0</v>
      </c>
      <c r="X121" s="93">
        <f t="shared" si="94"/>
        <v>0</v>
      </c>
      <c r="Y121" s="93">
        <f t="shared" si="94"/>
        <v>0</v>
      </c>
      <c r="Z121" s="93">
        <f t="shared" si="94"/>
        <v>0</v>
      </c>
      <c r="AA121" s="93">
        <f t="shared" si="94"/>
        <v>0</v>
      </c>
      <c r="AB121" s="93">
        <f t="shared" si="94"/>
        <v>0</v>
      </c>
      <c r="AC121" s="93">
        <f t="shared" si="94"/>
        <v>0</v>
      </c>
      <c r="AD121" s="93">
        <f t="shared" ref="AD121:AE121" si="128">IF(AD101&lt;0,AD101*-1,0)</f>
        <v>0</v>
      </c>
      <c r="AE121" s="93">
        <f t="shared" si="128"/>
        <v>0</v>
      </c>
      <c r="AF121" s="93">
        <f t="shared" si="94"/>
        <v>0</v>
      </c>
      <c r="AG121" s="111"/>
      <c r="AH121" s="46">
        <f t="shared" si="32"/>
        <v>0</v>
      </c>
      <c r="AI121" s="47">
        <f t="shared" si="33"/>
        <v>0</v>
      </c>
    </row>
    <row r="122" spans="1:64" ht="15.75" thickBot="1" x14ac:dyDescent="0.3">
      <c r="A122" s="96" t="s">
        <v>130</v>
      </c>
      <c r="B122" s="93">
        <f t="shared" si="94"/>
        <v>0</v>
      </c>
      <c r="C122" s="93">
        <v>0</v>
      </c>
      <c r="D122" s="93">
        <f t="shared" si="95"/>
        <v>0</v>
      </c>
      <c r="E122" s="93">
        <f t="shared" si="95"/>
        <v>0</v>
      </c>
      <c r="F122" s="93">
        <f t="shared" si="94"/>
        <v>0</v>
      </c>
      <c r="G122" s="93">
        <f>IF(H102&lt;0,H102*-1,0)</f>
        <v>0</v>
      </c>
      <c r="H122" s="93">
        <f t="shared" ref="H122:I122" si="129">IF(I102&lt;0,I102*-1,0)</f>
        <v>0</v>
      </c>
      <c r="I122" s="93">
        <f t="shared" si="129"/>
        <v>0</v>
      </c>
      <c r="J122" s="93">
        <f t="shared" si="94"/>
        <v>0</v>
      </c>
      <c r="K122" s="93">
        <f t="shared" si="94"/>
        <v>0</v>
      </c>
      <c r="L122" s="93">
        <f t="shared" si="94"/>
        <v>0</v>
      </c>
      <c r="M122" s="93">
        <f t="shared" ref="M122:N122" si="130">IF(M102&lt;0,M102*-1,0)</f>
        <v>0</v>
      </c>
      <c r="N122" s="93">
        <f t="shared" si="130"/>
        <v>0</v>
      </c>
      <c r="O122" s="93">
        <f t="shared" ref="O122:P122" si="131">IF(O102&lt;0,O102*-1,0)</f>
        <v>0</v>
      </c>
      <c r="P122" s="93">
        <f t="shared" si="131"/>
        <v>0</v>
      </c>
      <c r="Q122" s="93">
        <f t="shared" si="94"/>
        <v>0</v>
      </c>
      <c r="R122" s="93">
        <f t="shared" ref="R122:S122" si="132">IF(R102&lt;0,R102*-1,0)</f>
        <v>0</v>
      </c>
      <c r="S122" s="93">
        <f t="shared" si="132"/>
        <v>0</v>
      </c>
      <c r="T122" s="93">
        <f t="shared" ref="T122:U122" si="133">IF(T102&lt;0,T102*-1,0)</f>
        <v>0</v>
      </c>
      <c r="U122" s="93">
        <f t="shared" si="133"/>
        <v>0</v>
      </c>
      <c r="V122" s="93">
        <f t="shared" ref="V122:W122" si="134">IF(V102&lt;0,V102*-1,0)</f>
        <v>0</v>
      </c>
      <c r="W122" s="93">
        <f t="shared" si="134"/>
        <v>0</v>
      </c>
      <c r="X122" s="93">
        <f t="shared" si="94"/>
        <v>0</v>
      </c>
      <c r="Y122" s="93">
        <f t="shared" si="94"/>
        <v>0</v>
      </c>
      <c r="Z122" s="93">
        <f t="shared" si="94"/>
        <v>0</v>
      </c>
      <c r="AA122" s="93">
        <f t="shared" si="94"/>
        <v>0</v>
      </c>
      <c r="AB122" s="93">
        <f t="shared" si="94"/>
        <v>0</v>
      </c>
      <c r="AC122" s="93">
        <f t="shared" si="94"/>
        <v>0</v>
      </c>
      <c r="AD122" s="93">
        <f t="shared" ref="AD122:AE122" si="135">IF(AD102&lt;0,AD102*-1,0)</f>
        <v>0</v>
      </c>
      <c r="AE122" s="93">
        <f t="shared" si="135"/>
        <v>0</v>
      </c>
      <c r="AF122" s="93">
        <f t="shared" si="94"/>
        <v>0</v>
      </c>
      <c r="AG122" s="103"/>
      <c r="AH122" s="46">
        <f t="shared" si="32"/>
        <v>0</v>
      </c>
      <c r="AI122" s="47">
        <f t="shared" si="33"/>
        <v>0</v>
      </c>
    </row>
    <row r="123" spans="1:64" ht="15.75" thickBot="1" x14ac:dyDescent="0.3">
      <c r="A123" s="112" t="s">
        <v>145</v>
      </c>
      <c r="B123" s="70">
        <f t="shared" ref="B123:AF123" si="136">SUM(B117:B122)</f>
        <v>651</v>
      </c>
      <c r="C123" s="70">
        <f t="shared" si="136"/>
        <v>447.96</v>
      </c>
      <c r="D123" s="70">
        <f t="shared" si="136"/>
        <v>791</v>
      </c>
      <c r="E123" s="70">
        <f t="shared" si="136"/>
        <v>738.2</v>
      </c>
      <c r="F123" s="70">
        <f t="shared" si="136"/>
        <v>746.3</v>
      </c>
      <c r="G123" s="70">
        <f t="shared" si="136"/>
        <v>757.5</v>
      </c>
      <c r="H123" s="70">
        <f t="shared" si="136"/>
        <v>720</v>
      </c>
      <c r="I123" s="70">
        <f t="shared" si="136"/>
        <v>715</v>
      </c>
      <c r="J123" s="70">
        <f t="shared" si="136"/>
        <v>691.3</v>
      </c>
      <c r="K123" s="70">
        <f t="shared" si="136"/>
        <v>662.8</v>
      </c>
      <c r="L123" s="70">
        <f t="shared" si="136"/>
        <v>589.79999999999995</v>
      </c>
      <c r="M123" s="70">
        <f t="shared" ref="M123:N123" si="137">SUM(M117:M122)</f>
        <v>700</v>
      </c>
      <c r="N123" s="70">
        <f t="shared" si="137"/>
        <v>653</v>
      </c>
      <c r="O123" s="70">
        <f t="shared" ref="O123:P123" si="138">SUM(O117:O122)</f>
        <v>585</v>
      </c>
      <c r="P123" s="70">
        <f t="shared" si="138"/>
        <v>612</v>
      </c>
      <c r="Q123" s="70">
        <f t="shared" si="136"/>
        <v>591</v>
      </c>
      <c r="R123" s="70">
        <f t="shared" ref="R123:S123" si="139">SUM(R117:R122)</f>
        <v>477</v>
      </c>
      <c r="S123" s="70">
        <f t="shared" si="139"/>
        <v>476.2</v>
      </c>
      <c r="T123" s="70">
        <f t="shared" ref="T123:U123" si="140">SUM(T117:T122)</f>
        <v>487.8</v>
      </c>
      <c r="U123" s="70">
        <f t="shared" si="140"/>
        <v>423.8</v>
      </c>
      <c r="V123" s="70">
        <f t="shared" ref="V123:W123" si="141">SUM(V117:V122)</f>
        <v>388.7</v>
      </c>
      <c r="W123" s="70">
        <f t="shared" si="141"/>
        <v>161.6</v>
      </c>
      <c r="X123" s="70">
        <f t="shared" si="136"/>
        <v>0</v>
      </c>
      <c r="Y123" s="70">
        <f t="shared" si="136"/>
        <v>0</v>
      </c>
      <c r="Z123" s="70">
        <f t="shared" si="136"/>
        <v>0</v>
      </c>
      <c r="AA123" s="70">
        <f t="shared" si="136"/>
        <v>0</v>
      </c>
      <c r="AB123" s="70">
        <f t="shared" si="136"/>
        <v>245</v>
      </c>
      <c r="AC123" s="70">
        <f t="shared" si="136"/>
        <v>231</v>
      </c>
      <c r="AD123" s="70">
        <f t="shared" ref="AD123:AE123" si="142">SUM(AD117:AD122)</f>
        <v>199</v>
      </c>
      <c r="AE123" s="70">
        <f t="shared" si="142"/>
        <v>382</v>
      </c>
      <c r="AF123" s="70">
        <f t="shared" si="136"/>
        <v>424</v>
      </c>
      <c r="AG123" s="104"/>
      <c r="AH123" s="46">
        <f t="shared" si="32"/>
        <v>791</v>
      </c>
      <c r="AI123" s="47">
        <f t="shared" si="33"/>
        <v>0</v>
      </c>
      <c r="AJ123" s="105">
        <f t="array" ref="AJ123">MIN(IF(B123:AF123&lt;&gt;0,B123:AF123))</f>
        <v>161.6</v>
      </c>
    </row>
    <row r="124" spans="1:64" ht="15.75" thickBot="1" x14ac:dyDescent="0.3">
      <c r="A124" s="87" t="s">
        <v>146</v>
      </c>
      <c r="B124" s="70">
        <f t="shared" ref="B124:AF124" si="143">B108-B123</f>
        <v>-547.1</v>
      </c>
      <c r="C124" s="70">
        <f t="shared" si="143"/>
        <v>-343.26</v>
      </c>
      <c r="D124" s="70">
        <f t="shared" si="143"/>
        <v>-697.3</v>
      </c>
      <c r="E124" s="70">
        <f t="shared" si="143"/>
        <v>-642.80000000000007</v>
      </c>
      <c r="F124" s="70">
        <f t="shared" si="143"/>
        <v>-659.3</v>
      </c>
      <c r="G124" s="70">
        <f t="shared" si="143"/>
        <v>-608.5</v>
      </c>
      <c r="H124" s="70">
        <f t="shared" si="143"/>
        <v>-571</v>
      </c>
      <c r="I124" s="70">
        <f t="shared" si="143"/>
        <v>-576.4</v>
      </c>
      <c r="J124" s="70">
        <f t="shared" si="143"/>
        <v>-552.69999999999993</v>
      </c>
      <c r="K124" s="70">
        <f t="shared" si="143"/>
        <v>-531.29999999999995</v>
      </c>
      <c r="L124" s="70">
        <f t="shared" si="143"/>
        <v>-464.79999999999995</v>
      </c>
      <c r="M124" s="70">
        <f t="shared" ref="M124:N124" si="144">M108-M123</f>
        <v>-585.6</v>
      </c>
      <c r="N124" s="70">
        <f t="shared" si="144"/>
        <v>-497.1</v>
      </c>
      <c r="O124" s="70">
        <f t="shared" ref="O124:P124" si="145">O108-O123</f>
        <v>-417</v>
      </c>
      <c r="P124" s="70">
        <f t="shared" si="145"/>
        <v>-457</v>
      </c>
      <c r="Q124" s="70">
        <f t="shared" si="143"/>
        <v>-422</v>
      </c>
      <c r="R124" s="70">
        <f t="shared" ref="R124:S124" si="146">R108-R123</f>
        <v>-316.60000000000002</v>
      </c>
      <c r="S124" s="70">
        <f t="shared" si="146"/>
        <v>-317.2</v>
      </c>
      <c r="T124" s="70">
        <f t="shared" ref="T124:U124" si="147">T108-T123</f>
        <v>-337.70000000000005</v>
      </c>
      <c r="U124" s="70">
        <f t="shared" si="147"/>
        <v>-276.5</v>
      </c>
      <c r="V124" s="70">
        <f t="shared" ref="V124:W124" si="148">V108-V123</f>
        <v>-233.29999999999998</v>
      </c>
      <c r="W124" s="70">
        <f t="shared" si="148"/>
        <v>-16.5</v>
      </c>
      <c r="X124" s="70">
        <f t="shared" si="143"/>
        <v>0</v>
      </c>
      <c r="Y124" s="70">
        <f t="shared" si="143"/>
        <v>0</v>
      </c>
      <c r="Z124" s="70">
        <f t="shared" si="143"/>
        <v>0</v>
      </c>
      <c r="AA124" s="70">
        <f t="shared" si="143"/>
        <v>0</v>
      </c>
      <c r="AB124" s="70">
        <f t="shared" si="143"/>
        <v>-121.8</v>
      </c>
      <c r="AC124" s="70">
        <f t="shared" si="143"/>
        <v>-152.30000000000001</v>
      </c>
      <c r="AD124" s="70">
        <f t="shared" ref="AD124:AE124" si="149">AD108-AD123</f>
        <v>-114.1</v>
      </c>
      <c r="AE124" s="70">
        <f t="shared" si="149"/>
        <v>-292.2</v>
      </c>
      <c r="AF124" s="70">
        <f t="shared" si="143"/>
        <v>-330.8</v>
      </c>
      <c r="AG124" s="104"/>
      <c r="AH124" s="46">
        <f t="shared" si="32"/>
        <v>0</v>
      </c>
      <c r="AI124" s="47">
        <f t="shared" si="33"/>
        <v>-697.3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2"/>
        <v>0</v>
      </c>
      <c r="AI125" s="47">
        <f t="shared" si="33"/>
        <v>0</v>
      </c>
    </row>
    <row r="126" spans="1:64" x14ac:dyDescent="0.25">
      <c r="A126" s="116" t="s">
        <v>148</v>
      </c>
      <c r="B126" s="117">
        <v>49.984000000000002</v>
      </c>
      <c r="C126" s="117">
        <v>49.984000000000002</v>
      </c>
      <c r="D126" s="117">
        <v>50.033999999999999</v>
      </c>
      <c r="E126" s="117">
        <v>50.045999999999999</v>
      </c>
      <c r="F126" s="117">
        <v>50.03</v>
      </c>
      <c r="G126" s="117">
        <v>50.02</v>
      </c>
      <c r="H126" s="117">
        <v>50.02</v>
      </c>
      <c r="I126" s="117">
        <v>50.02</v>
      </c>
      <c r="J126" s="117">
        <v>49.985999999999997</v>
      </c>
      <c r="K126" s="117">
        <v>50.045000000000002</v>
      </c>
      <c r="L126" s="117">
        <v>50.048999999999999</v>
      </c>
      <c r="M126" s="117">
        <v>50.11</v>
      </c>
      <c r="N126" s="117">
        <v>50.033000000000001</v>
      </c>
      <c r="O126" s="117">
        <v>50.033000000000001</v>
      </c>
      <c r="P126" s="117">
        <v>50</v>
      </c>
      <c r="Q126" s="117">
        <v>49.88</v>
      </c>
      <c r="R126" s="117">
        <v>50.091999999999999</v>
      </c>
      <c r="S126" s="117">
        <v>50.127000000000002</v>
      </c>
      <c r="T126" s="117">
        <v>49.994999999999997</v>
      </c>
      <c r="U126" s="117">
        <v>50.018000000000001</v>
      </c>
      <c r="V126" s="117">
        <v>49.982999999999997</v>
      </c>
      <c r="W126" s="117">
        <v>50.052</v>
      </c>
      <c r="X126" s="117"/>
      <c r="Y126" s="117"/>
      <c r="Z126" s="117"/>
      <c r="AA126" s="117"/>
      <c r="AB126" s="117">
        <v>50.027000000000001</v>
      </c>
      <c r="AC126" s="117">
        <v>49.982999999999997</v>
      </c>
      <c r="AD126" s="117">
        <v>49.962000000000003</v>
      </c>
      <c r="AE126" s="117">
        <v>50.03</v>
      </c>
      <c r="AF126" s="117">
        <v>50.045000000000002</v>
      </c>
      <c r="AG126" s="118"/>
      <c r="AH126" s="46">
        <f t="shared" si="32"/>
        <v>50.127000000000002</v>
      </c>
      <c r="AI126" s="47">
        <f t="shared" si="33"/>
        <v>49.88</v>
      </c>
    </row>
    <row r="127" spans="1:64" x14ac:dyDescent="0.25">
      <c r="A127" s="119" t="s">
        <v>149</v>
      </c>
      <c r="B127" s="43">
        <v>133.19999999999999</v>
      </c>
      <c r="C127" s="43">
        <v>133.19999999999999</v>
      </c>
      <c r="D127" s="43">
        <v>136.9</v>
      </c>
      <c r="E127" s="43">
        <v>137.1</v>
      </c>
      <c r="F127" s="43">
        <v>139.1</v>
      </c>
      <c r="G127" s="43">
        <v>138.5</v>
      </c>
      <c r="H127" s="43">
        <v>138.5</v>
      </c>
      <c r="I127" s="43">
        <v>138.5</v>
      </c>
      <c r="J127" s="43">
        <v>137.5</v>
      </c>
      <c r="K127" s="43">
        <v>137.5</v>
      </c>
      <c r="L127" s="43">
        <v>137.5</v>
      </c>
      <c r="M127" s="43">
        <v>137.5</v>
      </c>
      <c r="N127" s="43">
        <v>134.69999999999999</v>
      </c>
      <c r="O127" s="43">
        <v>134.69999999999999</v>
      </c>
      <c r="P127" s="43">
        <v>130.80000000000001</v>
      </c>
      <c r="Q127" s="43">
        <v>130.4</v>
      </c>
      <c r="R127" s="43">
        <v>130.69999999999999</v>
      </c>
      <c r="S127" s="43">
        <v>130.69999999999999</v>
      </c>
      <c r="T127" s="43">
        <v>130.5</v>
      </c>
      <c r="U127" s="43">
        <v>131.69999999999999</v>
      </c>
      <c r="V127" s="43">
        <v>132.1</v>
      </c>
      <c r="W127" s="43">
        <v>132.1</v>
      </c>
      <c r="X127" s="43"/>
      <c r="Y127" s="43"/>
      <c r="Z127" s="43"/>
      <c r="AA127" s="43"/>
      <c r="AB127" s="43">
        <v>132.1</v>
      </c>
      <c r="AC127" s="43">
        <v>132.1</v>
      </c>
      <c r="AD127" s="43">
        <v>131.5</v>
      </c>
      <c r="AE127" s="43">
        <v>131.5</v>
      </c>
      <c r="AF127" s="43">
        <v>133.5</v>
      </c>
      <c r="AG127" s="120"/>
      <c r="AH127" s="46">
        <f t="shared" si="32"/>
        <v>139.1</v>
      </c>
      <c r="AI127" s="47">
        <f t="shared" si="33"/>
        <v>130.4</v>
      </c>
    </row>
    <row r="128" spans="1:64" x14ac:dyDescent="0.25">
      <c r="A128" s="119" t="s">
        <v>150</v>
      </c>
      <c r="B128" s="43">
        <v>132.6</v>
      </c>
      <c r="C128" s="43">
        <v>132.6</v>
      </c>
      <c r="D128" s="43">
        <v>131.69999999999999</v>
      </c>
      <c r="E128" s="43">
        <v>131.6</v>
      </c>
      <c r="F128" s="43">
        <v>134.30000000000001</v>
      </c>
      <c r="G128" s="43">
        <v>133.80000000000001</v>
      </c>
      <c r="H128" s="43">
        <v>133.80000000000001</v>
      </c>
      <c r="I128" s="43">
        <v>133.80000000000001</v>
      </c>
      <c r="J128" s="43">
        <v>133.1</v>
      </c>
      <c r="K128" s="43">
        <v>133</v>
      </c>
      <c r="L128" s="43">
        <v>133.1</v>
      </c>
      <c r="M128" s="43">
        <v>133.1</v>
      </c>
      <c r="N128" s="43">
        <v>130.69999999999999</v>
      </c>
      <c r="O128" s="43">
        <v>130.69999999999999</v>
      </c>
      <c r="P128" s="43">
        <v>128.69999999999999</v>
      </c>
      <c r="Q128" s="43">
        <v>128.69999999999999</v>
      </c>
      <c r="R128" s="43">
        <v>12.7</v>
      </c>
      <c r="S128" s="43">
        <v>129.30000000000001</v>
      </c>
      <c r="T128" s="43">
        <v>126.8</v>
      </c>
      <c r="U128" s="43">
        <v>128.6</v>
      </c>
      <c r="V128" s="43">
        <v>129.5</v>
      </c>
      <c r="W128" s="43">
        <v>129.5</v>
      </c>
      <c r="X128" s="43"/>
      <c r="Y128" s="43"/>
      <c r="Z128" s="43"/>
      <c r="AA128" s="43"/>
      <c r="AB128" s="43">
        <v>129.5</v>
      </c>
      <c r="AC128" s="43">
        <v>129.5</v>
      </c>
      <c r="AD128" s="43">
        <v>131</v>
      </c>
      <c r="AE128" s="43">
        <v>131</v>
      </c>
      <c r="AF128" s="43">
        <v>131.69999999999999</v>
      </c>
      <c r="AG128" s="120"/>
      <c r="AH128" s="46">
        <f t="shared" si="32"/>
        <v>134.30000000000001</v>
      </c>
      <c r="AI128" s="47">
        <f t="shared" si="33"/>
        <v>12.7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2"/>
        <v>0</v>
      </c>
      <c r="AI129" s="47">
        <f t="shared" si="33"/>
        <v>0</v>
      </c>
    </row>
    <row r="130" spans="1:35" x14ac:dyDescent="0.25">
      <c r="A130" s="119" t="s">
        <v>152</v>
      </c>
      <c r="B130" s="43">
        <v>135.1</v>
      </c>
      <c r="C130" s="43">
        <v>135.1</v>
      </c>
      <c r="D130" s="43">
        <v>136.69999999999999</v>
      </c>
      <c r="E130" s="43">
        <v>136.6</v>
      </c>
      <c r="F130" s="43">
        <v>135.80000000000001</v>
      </c>
      <c r="G130" s="43">
        <v>136.5</v>
      </c>
      <c r="H130" s="43">
        <v>136.5</v>
      </c>
      <c r="I130" s="43">
        <v>136.5</v>
      </c>
      <c r="J130" s="43">
        <v>131.80000000000001</v>
      </c>
      <c r="K130" s="43">
        <v>132.30000000000001</v>
      </c>
      <c r="L130" s="43">
        <v>130.9</v>
      </c>
      <c r="M130" s="43">
        <v>130.9</v>
      </c>
      <c r="N130" s="43">
        <v>130.9</v>
      </c>
      <c r="O130" s="43">
        <v>130.9</v>
      </c>
      <c r="P130" s="43">
        <v>133.4</v>
      </c>
      <c r="Q130" s="43">
        <v>133.4</v>
      </c>
      <c r="R130" s="43">
        <v>133.6</v>
      </c>
      <c r="S130" s="43">
        <v>132</v>
      </c>
      <c r="T130" s="43">
        <v>132.4</v>
      </c>
      <c r="U130" s="43">
        <v>133.80000000000001</v>
      </c>
      <c r="V130" s="43">
        <v>132</v>
      </c>
      <c r="W130" s="43">
        <v>132</v>
      </c>
      <c r="X130" s="43"/>
      <c r="Y130" s="43"/>
      <c r="Z130" s="43"/>
      <c r="AA130" s="43"/>
      <c r="AB130" s="43">
        <v>132</v>
      </c>
      <c r="AC130" s="43">
        <v>132</v>
      </c>
      <c r="AD130" s="43">
        <v>133.4</v>
      </c>
      <c r="AE130" s="43">
        <v>133.4</v>
      </c>
      <c r="AF130" s="43">
        <v>133.4</v>
      </c>
      <c r="AG130" s="120"/>
      <c r="AH130" s="46">
        <f t="shared" si="32"/>
        <v>136.69999999999999</v>
      </c>
      <c r="AI130" s="47">
        <f t="shared" si="33"/>
        <v>130.9</v>
      </c>
    </row>
    <row r="131" spans="1:35" x14ac:dyDescent="0.25">
      <c r="A131" s="121" t="s">
        <v>153</v>
      </c>
      <c r="B131" s="122">
        <v>134.78</v>
      </c>
      <c r="C131" s="122">
        <v>134.78</v>
      </c>
      <c r="D131" s="122">
        <v>134.19999999999999</v>
      </c>
      <c r="E131" s="122">
        <v>133.19999999999999</v>
      </c>
      <c r="F131" s="122">
        <v>134.5</v>
      </c>
      <c r="G131" s="122">
        <v>134.4</v>
      </c>
      <c r="H131" s="122">
        <v>134.4</v>
      </c>
      <c r="I131" s="122">
        <v>134.4</v>
      </c>
      <c r="J131" s="122">
        <v>134</v>
      </c>
      <c r="K131" s="122">
        <v>131</v>
      </c>
      <c r="L131" s="122">
        <v>131.5</v>
      </c>
      <c r="M131" s="122">
        <v>131.5</v>
      </c>
      <c r="N131" s="122">
        <v>131</v>
      </c>
      <c r="O131" s="122">
        <v>131</v>
      </c>
      <c r="P131" s="122">
        <v>133.9</v>
      </c>
      <c r="Q131" s="122">
        <v>133.9</v>
      </c>
      <c r="R131" s="122">
        <v>136.30000000000001</v>
      </c>
      <c r="S131" s="122">
        <v>131.30000000000001</v>
      </c>
      <c r="T131" s="122">
        <v>133</v>
      </c>
      <c r="U131" s="122">
        <v>135.69999999999999</v>
      </c>
      <c r="V131" s="122">
        <v>133.30000000000001</v>
      </c>
      <c r="W131" s="122">
        <v>133.30000000000001</v>
      </c>
      <c r="X131" s="122"/>
      <c r="Y131" s="122"/>
      <c r="Z131" s="122"/>
      <c r="AA131" s="122"/>
      <c r="AB131" s="122">
        <v>133.30000000000001</v>
      </c>
      <c r="AC131" s="122">
        <v>133.30000000000001</v>
      </c>
      <c r="AD131" s="122">
        <v>133.30000000000001</v>
      </c>
      <c r="AE131" s="122">
        <v>133.30000000000001</v>
      </c>
      <c r="AF131" s="122">
        <v>133.30000000000001</v>
      </c>
      <c r="AG131" s="123"/>
      <c r="AH131" s="46">
        <f t="shared" si="32"/>
        <v>136.30000000000001</v>
      </c>
      <c r="AI131" s="47">
        <f t="shared" si="33"/>
        <v>131</v>
      </c>
    </row>
    <row r="132" spans="1:35" x14ac:dyDescent="0.25">
      <c r="A132" s="119" t="s">
        <v>154</v>
      </c>
      <c r="B132" s="43">
        <v>126</v>
      </c>
      <c r="C132" s="43">
        <v>126</v>
      </c>
      <c r="D132" s="43">
        <v>128.30000000000001</v>
      </c>
      <c r="E132" s="43">
        <v>126.3</v>
      </c>
      <c r="F132" s="43">
        <v>124</v>
      </c>
      <c r="G132" s="43">
        <v>125.4</v>
      </c>
      <c r="H132" s="43">
        <v>125.4</v>
      </c>
      <c r="I132" s="43">
        <v>125.4</v>
      </c>
      <c r="J132" s="43">
        <v>122</v>
      </c>
      <c r="K132" s="43">
        <v>134</v>
      </c>
      <c r="L132" s="43">
        <v>120.8</v>
      </c>
      <c r="M132" s="43">
        <v>120.8</v>
      </c>
      <c r="N132" s="43">
        <v>130.1</v>
      </c>
      <c r="O132" s="43">
        <v>130.1</v>
      </c>
      <c r="P132" s="43">
        <v>133.1</v>
      </c>
      <c r="Q132" s="43">
        <v>133.1</v>
      </c>
      <c r="R132" s="43">
        <v>129.78</v>
      </c>
      <c r="S132" s="43">
        <v>113.6</v>
      </c>
      <c r="T132" s="43">
        <v>117.2</v>
      </c>
      <c r="U132" s="43">
        <v>125.1</v>
      </c>
      <c r="V132" s="43">
        <v>122.7</v>
      </c>
      <c r="W132" s="43">
        <v>122.7</v>
      </c>
      <c r="X132" s="43"/>
      <c r="Y132" s="43"/>
      <c r="Z132" s="43"/>
      <c r="AA132" s="43"/>
      <c r="AB132" s="43">
        <v>122.7</v>
      </c>
      <c r="AC132" s="43">
        <v>122.7</v>
      </c>
      <c r="AD132" s="43">
        <v>128.9</v>
      </c>
      <c r="AE132" s="43">
        <v>128.9</v>
      </c>
      <c r="AF132" s="43">
        <v>128.9</v>
      </c>
      <c r="AG132" s="120"/>
      <c r="AH132" s="46">
        <f t="shared" si="32"/>
        <v>134</v>
      </c>
      <c r="AI132" s="47">
        <f t="shared" si="33"/>
        <v>113.6</v>
      </c>
    </row>
    <row r="133" spans="1:35" ht="15.75" thickBot="1" x14ac:dyDescent="0.3">
      <c r="A133" s="119" t="s">
        <v>155</v>
      </c>
      <c r="B133" s="101">
        <v>67.2</v>
      </c>
      <c r="C133" s="101">
        <v>67.2</v>
      </c>
      <c r="D133" s="101">
        <v>67.599999999999994</v>
      </c>
      <c r="E133" s="101">
        <v>67.599999999999994</v>
      </c>
      <c r="F133" s="101">
        <v>68.2</v>
      </c>
      <c r="G133" s="101">
        <v>68.2</v>
      </c>
      <c r="H133" s="101">
        <v>68.2</v>
      </c>
      <c r="I133" s="101">
        <v>68.2</v>
      </c>
      <c r="J133" s="101">
        <v>66.099999999999994</v>
      </c>
      <c r="K133" s="101">
        <v>66.099999999999994</v>
      </c>
      <c r="L133" s="101">
        <v>65</v>
      </c>
      <c r="M133" s="101">
        <v>65</v>
      </c>
      <c r="N133" s="101">
        <v>64.5</v>
      </c>
      <c r="O133" s="101">
        <v>64.5</v>
      </c>
      <c r="P133" s="101">
        <v>66.099999999999994</v>
      </c>
      <c r="Q133" s="101">
        <v>66.099999999999994</v>
      </c>
      <c r="R133" s="101">
        <v>66.099999999999994</v>
      </c>
      <c r="S133" s="101">
        <v>66.099999999999994</v>
      </c>
      <c r="T133" s="101">
        <v>66.099999999999994</v>
      </c>
      <c r="U133" s="101">
        <v>66.099999999999994</v>
      </c>
      <c r="V133" s="101">
        <v>66.099999999999994</v>
      </c>
      <c r="W133" s="101">
        <v>66.099999999999994</v>
      </c>
      <c r="X133" s="101"/>
      <c r="Y133" s="101"/>
      <c r="Z133" s="101"/>
      <c r="AA133" s="101"/>
      <c r="AB133" s="101">
        <v>66.099999999999994</v>
      </c>
      <c r="AC133" s="101">
        <v>66.099999999999994</v>
      </c>
      <c r="AD133" s="101">
        <v>66</v>
      </c>
      <c r="AE133" s="101">
        <v>66</v>
      </c>
      <c r="AF133" s="101">
        <v>66</v>
      </c>
      <c r="AG133" s="124"/>
      <c r="AH133" s="46">
        <f t="shared" si="32"/>
        <v>68.2</v>
      </c>
      <c r="AI133" s="47">
        <f t="shared" si="33"/>
        <v>64.5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2"/>
        <v>0</v>
      </c>
      <c r="AI134" s="47">
        <f t="shared" si="33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L135" si="150">SUM(C26,C32,C45:C46,C82,C84:C85,C87,C89,C137:C142,C177,C183,C189,C198,C200,C212,C219,C222:C223,C230,C232,C234,C238:C240,C242:C244,C249,C255:C256,C258:C260,C161,C166)</f>
        <v>150.84</v>
      </c>
      <c r="D135" s="114">
        <f t="shared" si="150"/>
        <v>145.06</v>
      </c>
      <c r="E135" s="114">
        <f t="shared" si="150"/>
        <v>139.13999999999999</v>
      </c>
      <c r="F135" s="114">
        <f t="shared" si="150"/>
        <v>186.34</v>
      </c>
      <c r="G135" s="114">
        <f t="shared" si="150"/>
        <v>183.92</v>
      </c>
      <c r="H135" s="114">
        <f t="shared" si="150"/>
        <v>183.92</v>
      </c>
      <c r="I135" s="114">
        <f t="shared" si="150"/>
        <v>188.82000000000002</v>
      </c>
      <c r="J135" s="114">
        <f t="shared" si="150"/>
        <v>234.42</v>
      </c>
      <c r="K135" s="114">
        <f t="shared" si="150"/>
        <v>223.92000000000002</v>
      </c>
      <c r="L135" s="114">
        <f t="shared" si="150"/>
        <v>248.94</v>
      </c>
      <c r="M135" s="114">
        <f t="shared" ref="M135:N135" si="151">SUM(M26,M32,M45:M46,M82,M84:M85,M87,M89,M137:M142,M177,M183,M189,M198,M200,M212,M219,M222:M223,M230,M232,M234,M238:M240,M242:M244,M249,M255:M256,M258:M260,M161,M166)</f>
        <v>259.84000000000003</v>
      </c>
      <c r="N135" s="114">
        <f t="shared" si="151"/>
        <v>296.74</v>
      </c>
      <c r="O135" s="114">
        <f t="shared" ref="O135:P135" si="152">SUM(O26,O32,O45:O46,O82,O84:O85,O87,O89,O137:O142,O177,O183,O189,O198,O200,O212,O219,O222:O223,O230,O232,O234,O238:O240,O242:O244,O249,O255:O256,O258:O260,O161,O166)</f>
        <v>300.74</v>
      </c>
      <c r="P135" s="114">
        <f t="shared" si="152"/>
        <v>291.04000000000002</v>
      </c>
      <c r="Q135" s="114">
        <f t="shared" ref="Q135:R135" si="153">SUM(Q26,Q32,Q45:Q46,Q82,Q84:Q85,Q87,Q89,Q137:Q142,Q177,Q183,Q189,Q198,Q200,Q212,Q219,Q222:Q223,Q230,Q232,Q234,Q238:Q240,Q242:Q244,Q249,Q255:Q256,Q258:Q260,Q161,Q166)</f>
        <v>291.44</v>
      </c>
      <c r="R135" s="114">
        <f t="shared" si="153"/>
        <v>290.37</v>
      </c>
      <c r="S135" s="114">
        <f t="shared" ref="S135:T135" si="154">SUM(S26,S32,S45:S46,S82,S84:S85,S87,S89,S137:S142,S177,S183,S189,S198,S200,S212,S219,S222:S223,S230,S232,S234,S238:S240,S242:S244,S249,S255:S256,S258:S260,S161,S166)</f>
        <v>294.14</v>
      </c>
      <c r="T135" s="114">
        <f t="shared" si="154"/>
        <v>301.24</v>
      </c>
      <c r="U135" s="114">
        <f t="shared" ref="U135:V135" si="155">SUM(U26,U32,U45:U46,U82,U84:U85,U87,U89,U137:U142,U177,U183,U189,U198,U200,U212,U219,U222:U223,U230,U232,U234,U238:U240,U242:U244,U249,U255:U256,U258:U260,U161,U166)</f>
        <v>341.64000000000004</v>
      </c>
      <c r="V135" s="114">
        <f t="shared" si="155"/>
        <v>331.74</v>
      </c>
      <c r="W135" s="114">
        <f t="shared" ref="W135" si="156">SUM(W26,W32,W45:W46,W82,W84:W85,W87,W89,W137:W142,W177,W183,W189,W198,W200,W212,W219,W222:W223,W230,W232,W234,W238:W240,W242:W244,W249,W255:W256,W258:W260,W161,W166)</f>
        <v>326.83999999999997</v>
      </c>
      <c r="X135" s="114">
        <f t="shared" ref="X135" si="157">SUM(X26,X32,X45:X46,X82,X84:X85,X87,X89,X137:X142,X177,X183,X189,X198,X200,X212,X219,X222:X223,X230,X232,X234,X238:X240,X242:X244,X249,X255:X256,X258:X260,X161,X166)</f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158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158"/>
        <v>317.24</v>
      </c>
      <c r="AC135" s="114">
        <f t="shared" si="158"/>
        <v>317.24</v>
      </c>
      <c r="AD135" s="114">
        <f t="shared" ref="AD135:AE135" si="159">SUM(AD26,AD32,AD45:AD46,AD82,AD84:AD85,AD87,AD89,AD137:AD142,AD177,AD183,AD189,AD198,AD200,AD212,AD219,AD222:AD223,AD230,AD232,AD234,AD238:AD240,AD242:AD244,AD249,AD255:AD256,AD258:AD260,AD161,AD166)</f>
        <v>301.83999999999997</v>
      </c>
      <c r="AE135" s="114">
        <f t="shared" si="159"/>
        <v>266.83999999999997</v>
      </c>
      <c r="AF135" s="114">
        <f t="shared" si="158"/>
        <v>227.03999999999994</v>
      </c>
      <c r="AG135" s="127"/>
      <c r="AH135" s="46">
        <f t="shared" si="32"/>
        <v>341.64000000000004</v>
      </c>
      <c r="AI135" s="47">
        <f t="shared" si="33"/>
        <v>0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2"/>
        <v>0</v>
      </c>
      <c r="AI136" s="47">
        <f t="shared" si="33"/>
        <v>0</v>
      </c>
    </row>
    <row r="137" spans="1:35" x14ac:dyDescent="0.25">
      <c r="A137" s="131" t="s">
        <v>159</v>
      </c>
      <c r="B137" s="132">
        <v>46.4</v>
      </c>
      <c r="C137" s="132">
        <v>46.4</v>
      </c>
      <c r="D137" s="132">
        <v>44.22</v>
      </c>
      <c r="E137" s="132">
        <v>43</v>
      </c>
      <c r="F137" s="133">
        <v>46.2</v>
      </c>
      <c r="G137" s="133">
        <v>49.2</v>
      </c>
      <c r="H137" s="133">
        <v>49.2</v>
      </c>
      <c r="I137" s="133">
        <v>49.2</v>
      </c>
      <c r="J137" s="133">
        <v>60</v>
      </c>
      <c r="K137" s="133">
        <v>56.3</v>
      </c>
      <c r="L137" s="133">
        <v>59.2</v>
      </c>
      <c r="M137" s="133">
        <v>59.2</v>
      </c>
      <c r="N137" s="133">
        <v>58.5</v>
      </c>
      <c r="O137" s="133">
        <v>58.5</v>
      </c>
      <c r="P137" s="133">
        <v>58.5</v>
      </c>
      <c r="Q137" s="133">
        <v>58.5</v>
      </c>
      <c r="R137" s="133">
        <v>57.5</v>
      </c>
      <c r="S137" s="133">
        <v>58.7</v>
      </c>
      <c r="T137" s="133">
        <v>57.1</v>
      </c>
      <c r="U137" s="133">
        <v>54.5</v>
      </c>
      <c r="V137" s="133">
        <v>65.900000000000006</v>
      </c>
      <c r="W137" s="133">
        <v>66.7</v>
      </c>
      <c r="X137" s="133"/>
      <c r="Y137" s="133"/>
      <c r="Z137" s="133"/>
      <c r="AA137" s="133"/>
      <c r="AB137" s="133">
        <v>65</v>
      </c>
      <c r="AC137" s="133">
        <v>65</v>
      </c>
      <c r="AD137" s="133">
        <v>68</v>
      </c>
      <c r="AE137" s="133">
        <v>68</v>
      </c>
      <c r="AF137" s="133">
        <v>69.900000000000006</v>
      </c>
      <c r="AG137" s="134">
        <v>75</v>
      </c>
      <c r="AH137" s="46">
        <f t="shared" si="32"/>
        <v>69.900000000000006</v>
      </c>
      <c r="AI137" s="47">
        <f t="shared" si="33"/>
        <v>43</v>
      </c>
    </row>
    <row r="138" spans="1:35" x14ac:dyDescent="0.25">
      <c r="A138" s="135" t="s">
        <v>160</v>
      </c>
      <c r="B138" s="132">
        <v>24.6</v>
      </c>
      <c r="C138" s="132">
        <v>24.6</v>
      </c>
      <c r="D138" s="132">
        <v>26.1</v>
      </c>
      <c r="E138" s="132">
        <v>22.1</v>
      </c>
      <c r="F138" s="136">
        <v>30.2</v>
      </c>
      <c r="G138" s="136">
        <v>31.2</v>
      </c>
      <c r="H138" s="136">
        <v>31.2</v>
      </c>
      <c r="I138" s="136">
        <v>31.2</v>
      </c>
      <c r="J138" s="136">
        <v>23.4</v>
      </c>
      <c r="K138" s="136">
        <v>19.3</v>
      </c>
      <c r="L138" s="136">
        <v>20.3</v>
      </c>
      <c r="M138" s="136">
        <v>20.3</v>
      </c>
      <c r="N138" s="136">
        <v>31.4</v>
      </c>
      <c r="O138" s="136">
        <v>31.4</v>
      </c>
      <c r="P138" s="136">
        <v>21</v>
      </c>
      <c r="Q138" s="136">
        <v>21</v>
      </c>
      <c r="R138" s="136">
        <v>22.1</v>
      </c>
      <c r="S138" s="136">
        <v>19.399999999999999</v>
      </c>
      <c r="T138" s="136">
        <v>15</v>
      </c>
      <c r="U138" s="136">
        <v>30.1</v>
      </c>
      <c r="V138" s="136">
        <v>46.5</v>
      </c>
      <c r="W138" s="136">
        <v>46.2</v>
      </c>
      <c r="X138" s="136"/>
      <c r="Y138" s="136"/>
      <c r="Z138" s="136"/>
      <c r="AA138" s="136"/>
      <c r="AB138" s="136">
        <v>46.2</v>
      </c>
      <c r="AC138" s="136">
        <v>46.2</v>
      </c>
      <c r="AD138" s="136">
        <v>46.2</v>
      </c>
      <c r="AE138" s="136">
        <v>46.2</v>
      </c>
      <c r="AF138" s="136">
        <v>63</v>
      </c>
      <c r="AG138" s="134">
        <v>240</v>
      </c>
      <c r="AH138" s="46">
        <f t="shared" si="32"/>
        <v>63</v>
      </c>
      <c r="AI138" s="47">
        <f t="shared" si="33"/>
        <v>15</v>
      </c>
    </row>
    <row r="139" spans="1:35" x14ac:dyDescent="0.25">
      <c r="A139" s="135" t="s">
        <v>161</v>
      </c>
      <c r="B139" s="132">
        <v>-44</v>
      </c>
      <c r="C139" s="132">
        <v>-44</v>
      </c>
      <c r="D139" s="132">
        <v>-46.7</v>
      </c>
      <c r="E139" s="132">
        <v>-46.4</v>
      </c>
      <c r="F139" s="136">
        <v>-45.5</v>
      </c>
      <c r="G139" s="136">
        <v>-50.6</v>
      </c>
      <c r="H139" s="136">
        <v>-50.6</v>
      </c>
      <c r="I139" s="136">
        <v>-50.6</v>
      </c>
      <c r="J139" s="136">
        <v>-39.299999999999997</v>
      </c>
      <c r="K139" s="136">
        <v>-38</v>
      </c>
      <c r="L139" s="136">
        <v>-38.799999999999997</v>
      </c>
      <c r="M139" s="136">
        <v>-38.799999999999997</v>
      </c>
      <c r="N139" s="136">
        <v>-44</v>
      </c>
      <c r="O139" s="136">
        <v>-44</v>
      </c>
      <c r="P139" s="136">
        <v>-50</v>
      </c>
      <c r="Q139" s="136">
        <v>-50</v>
      </c>
      <c r="R139" s="136">
        <v>-43.8</v>
      </c>
      <c r="S139" s="136">
        <v>-48.7</v>
      </c>
      <c r="T139" s="136">
        <v>-46.7</v>
      </c>
      <c r="U139" s="136">
        <v>-35.5</v>
      </c>
      <c r="V139" s="136">
        <v>-40.799999999999997</v>
      </c>
      <c r="W139" s="136">
        <v>-40.799999999999997</v>
      </c>
      <c r="X139" s="136"/>
      <c r="Y139" s="136"/>
      <c r="Z139" s="136"/>
      <c r="AA139" s="136"/>
      <c r="AB139" s="136">
        <v>-68</v>
      </c>
      <c r="AC139" s="136">
        <v>-68</v>
      </c>
      <c r="AD139" s="136">
        <v>-40.799999999999997</v>
      </c>
      <c r="AE139" s="136">
        <v>-40.799999999999997</v>
      </c>
      <c r="AF139" s="136">
        <v>-80.8</v>
      </c>
      <c r="AG139" s="134">
        <v>240</v>
      </c>
      <c r="AH139" s="46">
        <f t="shared" ref="AH139:AH145" si="160">MAX(B139:AF139)</f>
        <v>-35.5</v>
      </c>
      <c r="AI139" s="47">
        <f t="shared" ref="AI139:AI145" si="161">MIN(B139:AF139)</f>
        <v>-80.8</v>
      </c>
    </row>
    <row r="140" spans="1:35" x14ac:dyDescent="0.25">
      <c r="A140" s="135" t="s">
        <v>162</v>
      </c>
      <c r="B140" s="132">
        <v>43.1</v>
      </c>
      <c r="C140" s="132">
        <v>43.1</v>
      </c>
      <c r="D140" s="132">
        <v>44.3</v>
      </c>
      <c r="E140" s="132">
        <v>43.4</v>
      </c>
      <c r="F140" s="137">
        <v>42.8</v>
      </c>
      <c r="G140" s="137">
        <v>49.2</v>
      </c>
      <c r="H140" s="137">
        <v>49.2</v>
      </c>
      <c r="I140" s="137">
        <v>49.2</v>
      </c>
      <c r="J140" s="137">
        <v>37.1</v>
      </c>
      <c r="K140" s="137">
        <v>35.299999999999997</v>
      </c>
      <c r="L140" s="137">
        <v>35.6</v>
      </c>
      <c r="M140" s="137">
        <v>35.6</v>
      </c>
      <c r="N140" s="137">
        <v>42.3</v>
      </c>
      <c r="O140" s="137">
        <v>42.3</v>
      </c>
      <c r="P140" s="137">
        <v>59</v>
      </c>
      <c r="Q140" s="137">
        <v>59</v>
      </c>
      <c r="R140" s="137">
        <v>48</v>
      </c>
      <c r="S140" s="137">
        <v>52.6</v>
      </c>
      <c r="T140" s="137">
        <v>61</v>
      </c>
      <c r="U140" s="137">
        <v>67</v>
      </c>
      <c r="V140" s="137">
        <v>52</v>
      </c>
      <c r="W140" s="137">
        <v>44.2</v>
      </c>
      <c r="X140" s="137"/>
      <c r="Y140" s="137"/>
      <c r="Z140" s="137"/>
      <c r="AA140" s="137"/>
      <c r="AB140" s="137">
        <v>70</v>
      </c>
      <c r="AC140" s="137">
        <v>70</v>
      </c>
      <c r="AD140" s="137">
        <v>44.2</v>
      </c>
      <c r="AE140" s="137">
        <v>44.2</v>
      </c>
      <c r="AF140" s="137">
        <v>76.099999999999994</v>
      </c>
      <c r="AG140" s="134"/>
      <c r="AH140" s="46">
        <f t="shared" si="160"/>
        <v>76.099999999999994</v>
      </c>
      <c r="AI140" s="47">
        <f t="shared" si="161"/>
        <v>35.299999999999997</v>
      </c>
    </row>
    <row r="141" spans="1:35" x14ac:dyDescent="0.25">
      <c r="A141" s="135" t="s">
        <v>163</v>
      </c>
      <c r="B141" s="132">
        <v>0.5</v>
      </c>
      <c r="C141" s="132">
        <v>0.5</v>
      </c>
      <c r="D141" s="132">
        <v>-0.8</v>
      </c>
      <c r="E141" s="132">
        <v>-0.6</v>
      </c>
      <c r="F141" s="136">
        <v>1.6</v>
      </c>
      <c r="G141" s="136">
        <v>0.6</v>
      </c>
      <c r="H141" s="136">
        <v>0.6</v>
      </c>
      <c r="I141" s="136">
        <v>0.6</v>
      </c>
      <c r="J141" s="136">
        <v>10</v>
      </c>
      <c r="K141" s="136">
        <v>10.8</v>
      </c>
      <c r="L141" s="136">
        <v>12.7</v>
      </c>
      <c r="M141" s="136">
        <v>12.7</v>
      </c>
      <c r="N141" s="136">
        <v>19</v>
      </c>
      <c r="O141" s="136">
        <v>19</v>
      </c>
      <c r="P141" s="136">
        <v>19.600000000000001</v>
      </c>
      <c r="Q141" s="136">
        <v>19.600000000000001</v>
      </c>
      <c r="R141" s="136">
        <v>19.2</v>
      </c>
      <c r="S141" s="136">
        <v>17.5</v>
      </c>
      <c r="T141" s="136">
        <v>21.3</v>
      </c>
      <c r="U141" s="136">
        <v>31.6</v>
      </c>
      <c r="V141" s="136">
        <v>11.4</v>
      </c>
      <c r="W141" s="136">
        <v>12.7</v>
      </c>
      <c r="X141" s="136"/>
      <c r="Y141" s="136"/>
      <c r="Z141" s="136"/>
      <c r="AA141" s="136"/>
      <c r="AB141" s="136">
        <v>2.5</v>
      </c>
      <c r="AC141" s="136">
        <v>2.5</v>
      </c>
      <c r="AD141" s="136">
        <v>12.7</v>
      </c>
      <c r="AE141" s="136">
        <v>12.7</v>
      </c>
      <c r="AF141" s="136">
        <v>-2.1</v>
      </c>
      <c r="AG141" s="134">
        <v>60</v>
      </c>
      <c r="AH141" s="46">
        <f t="shared" si="160"/>
        <v>31.6</v>
      </c>
      <c r="AI141" s="47">
        <f t="shared" si="161"/>
        <v>-2.1</v>
      </c>
    </row>
    <row r="142" spans="1:35" x14ac:dyDescent="0.25">
      <c r="A142" s="135" t="s">
        <v>164</v>
      </c>
      <c r="B142" s="132">
        <v>-68.400000000000006</v>
      </c>
      <c r="C142" s="132">
        <v>-68.400000000000006</v>
      </c>
      <c r="D142" s="132">
        <v>-70.7</v>
      </c>
      <c r="E142" s="132">
        <v>-71.400000000000006</v>
      </c>
      <c r="F142" s="137">
        <v>-38</v>
      </c>
      <c r="G142" s="137">
        <v>-36</v>
      </c>
      <c r="H142" s="137">
        <v>-36</v>
      </c>
      <c r="I142" s="137">
        <v>-36</v>
      </c>
      <c r="J142" s="137">
        <v>-2</v>
      </c>
      <c r="K142" s="137">
        <v>-5</v>
      </c>
      <c r="L142" s="137">
        <v>16.899999999999999</v>
      </c>
      <c r="M142" s="137">
        <v>16.899999999999999</v>
      </c>
      <c r="N142" s="137">
        <v>34.700000000000003</v>
      </c>
      <c r="O142" s="137">
        <v>34.700000000000003</v>
      </c>
      <c r="P142" s="137">
        <v>21.5</v>
      </c>
      <c r="Q142" s="137">
        <v>21.5</v>
      </c>
      <c r="R142" s="137">
        <v>27.9</v>
      </c>
      <c r="S142" s="137">
        <v>30.2</v>
      </c>
      <c r="T142" s="137">
        <v>31.5</v>
      </c>
      <c r="U142" s="137">
        <v>38.1</v>
      </c>
      <c r="V142" s="137">
        <v>44.1</v>
      </c>
      <c r="W142" s="137">
        <v>46.1</v>
      </c>
      <c r="X142" s="137"/>
      <c r="Y142" s="137"/>
      <c r="Z142" s="137"/>
      <c r="AA142" s="137"/>
      <c r="AB142" s="137">
        <v>50</v>
      </c>
      <c r="AC142" s="137">
        <v>50</v>
      </c>
      <c r="AD142" s="137">
        <v>20</v>
      </c>
      <c r="AE142" s="137">
        <v>-15</v>
      </c>
      <c r="AF142" s="137">
        <v>-50.6</v>
      </c>
      <c r="AG142" s="138">
        <v>120</v>
      </c>
      <c r="AH142" s="46">
        <f t="shared" si="160"/>
        <v>50</v>
      </c>
      <c r="AI142" s="47">
        <f t="shared" si="161"/>
        <v>-71.400000000000006</v>
      </c>
    </row>
    <row r="143" spans="1:35" x14ac:dyDescent="0.25">
      <c r="A143" s="135" t="s">
        <v>427</v>
      </c>
      <c r="B143" s="132">
        <v>23.2</v>
      </c>
      <c r="C143" s="132">
        <v>23.2</v>
      </c>
      <c r="D143" s="132">
        <v>22.7</v>
      </c>
      <c r="E143" s="132">
        <v>21.2</v>
      </c>
      <c r="F143" s="137">
        <v>48</v>
      </c>
      <c r="G143" s="137">
        <v>52</v>
      </c>
      <c r="H143" s="137">
        <v>52</v>
      </c>
      <c r="I143" s="137">
        <v>52</v>
      </c>
      <c r="J143" s="137">
        <f>104</f>
        <v>104</v>
      </c>
      <c r="K143" s="137">
        <f>55*2</f>
        <v>110</v>
      </c>
      <c r="L143" s="137">
        <v>59.9</v>
      </c>
      <c r="M143" s="137">
        <v>59.9</v>
      </c>
      <c r="N143" s="137">
        <v>71</v>
      </c>
      <c r="O143" s="137">
        <v>71</v>
      </c>
      <c r="P143" s="137">
        <v>63</v>
      </c>
      <c r="Q143" s="137">
        <v>63</v>
      </c>
      <c r="R143" s="137">
        <v>64.5</v>
      </c>
      <c r="S143" s="137">
        <v>130.1</v>
      </c>
      <c r="T143" s="137">
        <v>131.19999999999999</v>
      </c>
      <c r="U143" s="137">
        <v>139.30000000000001</v>
      </c>
      <c r="V143" s="137">
        <v>144.69999999999999</v>
      </c>
      <c r="W143" s="137">
        <v>149.19999999999999</v>
      </c>
      <c r="X143" s="137"/>
      <c r="Y143" s="137"/>
      <c r="Z143" s="137"/>
      <c r="AA143" s="137"/>
      <c r="AB143" s="137">
        <v>40</v>
      </c>
      <c r="AC143" s="137">
        <v>40</v>
      </c>
      <c r="AD143" s="137">
        <v>46</v>
      </c>
      <c r="AE143" s="137">
        <v>26</v>
      </c>
      <c r="AF143" s="137">
        <v>25.6</v>
      </c>
      <c r="AG143" s="138"/>
      <c r="AH143" s="46">
        <f t="shared" si="160"/>
        <v>149.19999999999999</v>
      </c>
      <c r="AI143" s="47">
        <f t="shared" si="161"/>
        <v>21.2</v>
      </c>
    </row>
    <row r="144" spans="1:35" x14ac:dyDescent="0.25">
      <c r="A144" s="135" t="s">
        <v>166</v>
      </c>
      <c r="B144" s="132">
        <v>6.5</v>
      </c>
      <c r="C144" s="132">
        <v>6.5</v>
      </c>
      <c r="D144" s="132">
        <v>9.1999999999999993</v>
      </c>
      <c r="E144" s="132">
        <v>9.6999999999999993</v>
      </c>
      <c r="F144" s="137">
        <v>9.1</v>
      </c>
      <c r="G144" s="137">
        <v>8.8000000000000007</v>
      </c>
      <c r="H144" s="137">
        <v>8.8000000000000007</v>
      </c>
      <c r="I144" s="137">
        <v>8.8000000000000007</v>
      </c>
      <c r="J144" s="137">
        <v>-2</v>
      </c>
      <c r="K144" s="137">
        <v>-4</v>
      </c>
      <c r="L144" s="137">
        <v>-4.5</v>
      </c>
      <c r="M144" s="137">
        <v>-4.5</v>
      </c>
      <c r="N144" s="137">
        <v>-6.8</v>
      </c>
      <c r="O144" s="137">
        <v>-6.8</v>
      </c>
      <c r="P144" s="137">
        <v>-9.3000000000000007</v>
      </c>
      <c r="Q144" s="137">
        <v>-9.3000000000000007</v>
      </c>
      <c r="R144" s="137">
        <v>-5.0999999999999996</v>
      </c>
      <c r="S144" s="137">
        <v>-40.6</v>
      </c>
      <c r="T144" s="137">
        <v>-40.5</v>
      </c>
      <c r="U144" s="137">
        <v>-45</v>
      </c>
      <c r="V144" s="137">
        <v>-48.6</v>
      </c>
      <c r="W144" s="137">
        <v>-49.8</v>
      </c>
      <c r="X144" s="137"/>
      <c r="Y144" s="137"/>
      <c r="Z144" s="137"/>
      <c r="AA144" s="137"/>
      <c r="AB144" s="137">
        <v>-49.8</v>
      </c>
      <c r="AC144" s="137">
        <v>-49.8</v>
      </c>
      <c r="AD144" s="137">
        <v>-50</v>
      </c>
      <c r="AE144" s="137">
        <v>-58</v>
      </c>
      <c r="AF144" s="137">
        <v>-39.700000000000003</v>
      </c>
      <c r="AG144" s="138"/>
      <c r="AH144" s="46">
        <f t="shared" si="160"/>
        <v>9.6999999999999993</v>
      </c>
      <c r="AI144" s="47">
        <f t="shared" si="161"/>
        <v>-58</v>
      </c>
    </row>
    <row r="145" spans="1:39" x14ac:dyDescent="0.25">
      <c r="A145" s="135" t="s">
        <v>167</v>
      </c>
      <c r="B145" s="132">
        <v>-30.4</v>
      </c>
      <c r="C145" s="132">
        <v>-30.4</v>
      </c>
      <c r="D145" s="132">
        <v>-28</v>
      </c>
      <c r="E145" s="132">
        <v>-17</v>
      </c>
      <c r="F145" s="137">
        <v>16.2</v>
      </c>
      <c r="G145" s="137">
        <v>20.6</v>
      </c>
      <c r="H145" s="137">
        <v>20.6</v>
      </c>
      <c r="I145" s="137">
        <v>20.6</v>
      </c>
      <c r="J145" s="137">
        <v>-51.5</v>
      </c>
      <c r="K145" s="137">
        <v>-35</v>
      </c>
      <c r="L145" s="137">
        <v>-53.3</v>
      </c>
      <c r="M145" s="137">
        <v>-53.3</v>
      </c>
      <c r="N145" s="137">
        <v>-52</v>
      </c>
      <c r="O145" s="137">
        <v>-52</v>
      </c>
      <c r="P145" s="137">
        <v>-19</v>
      </c>
      <c r="Q145" s="137">
        <v>-19</v>
      </c>
      <c r="R145" s="137">
        <v>-21.4</v>
      </c>
      <c r="S145" s="137">
        <v>-33.799999999999997</v>
      </c>
      <c r="T145" s="137">
        <v>-18</v>
      </c>
      <c r="U145" s="137">
        <v>-17.100000000000001</v>
      </c>
      <c r="V145" s="137">
        <v>-7.7</v>
      </c>
      <c r="W145" s="137">
        <v>-12.5</v>
      </c>
      <c r="X145" s="137"/>
      <c r="Y145" s="137"/>
      <c r="Z145" s="137"/>
      <c r="AA145" s="137"/>
      <c r="AB145" s="137">
        <v>-12.5</v>
      </c>
      <c r="AC145" s="137">
        <v>-12.5</v>
      </c>
      <c r="AD145" s="137">
        <v>-12.5</v>
      </c>
      <c r="AE145" s="137">
        <v>-12.5</v>
      </c>
      <c r="AF145" s="137">
        <v>-23.8</v>
      </c>
      <c r="AG145" s="138"/>
      <c r="AH145" s="46">
        <f t="shared" si="160"/>
        <v>20.6</v>
      </c>
      <c r="AI145" s="47">
        <f t="shared" si="161"/>
        <v>-53.3</v>
      </c>
    </row>
    <row r="146" spans="1:39" x14ac:dyDescent="0.25">
      <c r="A146" s="135" t="s">
        <v>168</v>
      </c>
      <c r="B146" s="132">
        <v>-330.5</v>
      </c>
      <c r="C146" s="132">
        <v>-330.5</v>
      </c>
      <c r="D146" s="132">
        <v>-341.6</v>
      </c>
      <c r="E146" s="132">
        <v>-345.8</v>
      </c>
      <c r="F146" s="137">
        <v>-335</v>
      </c>
      <c r="G146" s="137">
        <v>-306.10000000000002</v>
      </c>
      <c r="H146" s="137">
        <v>-306.10000000000002</v>
      </c>
      <c r="I146" s="137">
        <v>-306.10000000000002</v>
      </c>
      <c r="J146" s="137">
        <v>-303.5</v>
      </c>
      <c r="K146" s="137">
        <v>-270.60000000000002</v>
      </c>
      <c r="L146" s="137">
        <v>-267.7</v>
      </c>
      <c r="M146" s="137">
        <v>-267.7</v>
      </c>
      <c r="N146" s="137">
        <v>-291</v>
      </c>
      <c r="O146" s="137">
        <v>-291</v>
      </c>
      <c r="P146" s="137">
        <v>-304</v>
      </c>
      <c r="Q146" s="137">
        <v>-304</v>
      </c>
      <c r="R146" s="137">
        <v>-304</v>
      </c>
      <c r="S146" s="137">
        <v>-295.7</v>
      </c>
      <c r="T146" s="137">
        <v>-583.5</v>
      </c>
      <c r="U146" s="137">
        <v>-580.5</v>
      </c>
      <c r="V146" s="137">
        <v>-488.7</v>
      </c>
      <c r="W146" s="137">
        <v>-281.89999999999998</v>
      </c>
      <c r="X146" s="137"/>
      <c r="Y146" s="137"/>
      <c r="Z146" s="137"/>
      <c r="AA146" s="137"/>
      <c r="AB146" s="137">
        <v>-281.89999999999998</v>
      </c>
      <c r="AC146" s="137">
        <v>-281.89999999999998</v>
      </c>
      <c r="AD146" s="137">
        <v>-308</v>
      </c>
      <c r="AE146" s="137">
        <v>-315</v>
      </c>
      <c r="AF146" s="137">
        <v>-344.6</v>
      </c>
      <c r="AG146" s="138"/>
      <c r="AH146" s="46">
        <f t="shared" ref="AH146:AH158" si="162">MAX(B146:AF146)</f>
        <v>-267.7</v>
      </c>
      <c r="AI146" s="47">
        <f t="shared" ref="AI146:AI158" si="163">MIN(B146:AF146)</f>
        <v>-583.5</v>
      </c>
    </row>
    <row r="147" spans="1:39" x14ac:dyDescent="0.25">
      <c r="A147" s="135" t="s">
        <v>169</v>
      </c>
      <c r="B147" s="132">
        <v>125</v>
      </c>
      <c r="C147" s="132">
        <v>125</v>
      </c>
      <c r="D147" s="132">
        <v>123.8</v>
      </c>
      <c r="E147" s="132">
        <v>119.4</v>
      </c>
      <c r="F147" s="137">
        <v>110</v>
      </c>
      <c r="G147" s="137">
        <v>105.4</v>
      </c>
      <c r="H147" s="137">
        <v>105.4</v>
      </c>
      <c r="I147" s="137">
        <v>105.4</v>
      </c>
      <c r="J147" s="137">
        <v>93.1</v>
      </c>
      <c r="K147" s="137">
        <v>93.1</v>
      </c>
      <c r="L147" s="137">
        <v>98.7</v>
      </c>
      <c r="M147" s="137">
        <v>98.7</v>
      </c>
      <c r="N147" s="137">
        <v>87.8</v>
      </c>
      <c r="O147" s="137">
        <v>87.8</v>
      </c>
      <c r="P147" s="137">
        <v>91</v>
      </c>
      <c r="Q147" s="137">
        <v>91</v>
      </c>
      <c r="R147" s="137">
        <v>91</v>
      </c>
      <c r="S147" s="137">
        <v>45.4</v>
      </c>
      <c r="T147" s="137">
        <v>52.4</v>
      </c>
      <c r="U147" s="137">
        <v>48.9</v>
      </c>
      <c r="V147" s="137">
        <v>56.9</v>
      </c>
      <c r="W147" s="137">
        <v>56.9</v>
      </c>
      <c r="X147" s="137"/>
      <c r="Y147" s="137"/>
      <c r="Z147" s="137"/>
      <c r="AA147" s="137"/>
      <c r="AB147" s="137">
        <v>56.9</v>
      </c>
      <c r="AC147" s="137">
        <v>56.9</v>
      </c>
      <c r="AD147" s="137">
        <v>56.9</v>
      </c>
      <c r="AE147" s="137">
        <v>56.9</v>
      </c>
      <c r="AF147" s="137">
        <v>52.8</v>
      </c>
      <c r="AG147" s="138"/>
      <c r="AH147" s="46">
        <f t="shared" si="162"/>
        <v>125</v>
      </c>
      <c r="AI147" s="47">
        <f t="shared" si="163"/>
        <v>45.4</v>
      </c>
    </row>
    <row r="148" spans="1:39" x14ac:dyDescent="0.25">
      <c r="A148" s="135" t="s">
        <v>170</v>
      </c>
      <c r="B148" s="132">
        <v>-18</v>
      </c>
      <c r="C148" s="132">
        <v>-18</v>
      </c>
      <c r="D148" s="132">
        <v>-18</v>
      </c>
      <c r="E148" s="132">
        <v>-20.3</v>
      </c>
      <c r="F148" s="137">
        <v>-25.5</v>
      </c>
      <c r="G148" s="137">
        <v>-24.2</v>
      </c>
      <c r="H148" s="137">
        <v>-24.2</v>
      </c>
      <c r="I148" s="137">
        <v>-24.2</v>
      </c>
      <c r="J148" s="137">
        <v>-15.6</v>
      </c>
      <c r="K148" s="137">
        <v>-15.6</v>
      </c>
      <c r="L148" s="137">
        <v>-19</v>
      </c>
      <c r="M148" s="137">
        <v>-19</v>
      </c>
      <c r="N148" s="137">
        <v>-23.4</v>
      </c>
      <c r="O148" s="137">
        <v>-23.4</v>
      </c>
      <c r="P148" s="137">
        <v>-23.4</v>
      </c>
      <c r="Q148" s="137">
        <v>-23.4</v>
      </c>
      <c r="R148" s="137">
        <v>-23.4</v>
      </c>
      <c r="S148" s="137">
        <v>5.9</v>
      </c>
      <c r="T148" s="137">
        <v>13.5</v>
      </c>
      <c r="U148" s="137">
        <v>1.1000000000000001</v>
      </c>
      <c r="V148" s="137">
        <v>13.7</v>
      </c>
      <c r="W148" s="137">
        <v>15.5</v>
      </c>
      <c r="X148" s="137"/>
      <c r="Y148" s="137"/>
      <c r="Z148" s="137"/>
      <c r="AA148" s="137"/>
      <c r="AB148" s="137">
        <v>12</v>
      </c>
      <c r="AC148" s="137">
        <v>12</v>
      </c>
      <c r="AD148" s="137">
        <v>15.5</v>
      </c>
      <c r="AE148" s="137">
        <v>15.5</v>
      </c>
      <c r="AF148" s="137">
        <v>6.1</v>
      </c>
      <c r="AG148" s="134"/>
      <c r="AH148" s="46">
        <f t="shared" si="162"/>
        <v>15.5</v>
      </c>
      <c r="AI148" s="47">
        <f t="shared" si="163"/>
        <v>-25.5</v>
      </c>
    </row>
    <row r="149" spans="1:39" x14ac:dyDescent="0.25">
      <c r="A149" s="135" t="s">
        <v>428</v>
      </c>
      <c r="B149" s="132">
        <v>140.19999999999999</v>
      </c>
      <c r="C149" s="132">
        <v>140.19999999999999</v>
      </c>
      <c r="D149" s="132">
        <v>-126.8</v>
      </c>
      <c r="E149" s="132">
        <v>131.30000000000001</v>
      </c>
      <c r="F149" s="122">
        <v>132</v>
      </c>
      <c r="G149" s="122">
        <f>73+71</f>
        <v>144</v>
      </c>
      <c r="H149" s="122">
        <f t="shared" ref="H149:I149" si="164">73+71</f>
        <v>144</v>
      </c>
      <c r="I149" s="122">
        <f t="shared" si="164"/>
        <v>144</v>
      </c>
      <c r="J149" s="122">
        <f>107+106</f>
        <v>213</v>
      </c>
      <c r="K149" s="122">
        <f>107+106</f>
        <v>213</v>
      </c>
      <c r="L149" s="122">
        <v>234.2</v>
      </c>
      <c r="M149" s="122">
        <v>234.2</v>
      </c>
      <c r="N149" s="122">
        <v>198</v>
      </c>
      <c r="O149" s="122">
        <v>198</v>
      </c>
      <c r="P149" s="122">
        <v>240</v>
      </c>
      <c r="Q149" s="122">
        <v>240</v>
      </c>
      <c r="R149" s="122">
        <v>240</v>
      </c>
      <c r="S149" s="122">
        <v>224.7</v>
      </c>
      <c r="T149" s="122">
        <v>226.1</v>
      </c>
      <c r="U149" s="122">
        <v>176.5</v>
      </c>
      <c r="V149" s="122">
        <v>175.7</v>
      </c>
      <c r="W149" s="122">
        <v>179.8</v>
      </c>
      <c r="X149" s="122"/>
      <c r="Y149" s="122"/>
      <c r="Z149" s="122"/>
      <c r="AA149" s="122"/>
      <c r="AB149" s="122">
        <v>165</v>
      </c>
      <c r="AC149" s="122">
        <v>165</v>
      </c>
      <c r="AD149" s="122">
        <v>179.8</v>
      </c>
      <c r="AE149" s="122">
        <v>179.8</v>
      </c>
      <c r="AF149" s="122">
        <v>158</v>
      </c>
      <c r="AG149" s="134"/>
      <c r="AH149" s="46">
        <f t="shared" si="162"/>
        <v>240</v>
      </c>
      <c r="AI149" s="47">
        <f t="shared" si="163"/>
        <v>-126.8</v>
      </c>
    </row>
    <row r="150" spans="1:39" x14ac:dyDescent="0.25">
      <c r="A150" s="135" t="s">
        <v>429</v>
      </c>
      <c r="B150" s="132">
        <v>30.9</v>
      </c>
      <c r="C150" s="132">
        <v>30.9</v>
      </c>
      <c r="D150" s="132">
        <v>31</v>
      </c>
      <c r="E150" s="132">
        <v>31</v>
      </c>
      <c r="F150" s="122">
        <v>30.8</v>
      </c>
      <c r="G150" s="122">
        <v>30.9</v>
      </c>
      <c r="H150" s="122">
        <v>30.9</v>
      </c>
      <c r="I150" s="122">
        <v>30.9</v>
      </c>
      <c r="J150" s="122">
        <v>28.2</v>
      </c>
      <c r="K150" s="122">
        <v>28.2</v>
      </c>
      <c r="L150" s="122">
        <v>27</v>
      </c>
      <c r="M150" s="122">
        <v>27</v>
      </c>
      <c r="N150" s="122">
        <v>27</v>
      </c>
      <c r="O150" s="122">
        <v>27</v>
      </c>
      <c r="P150" s="122">
        <v>27</v>
      </c>
      <c r="Q150" s="122">
        <v>27</v>
      </c>
      <c r="R150" s="122">
        <v>27</v>
      </c>
      <c r="S150" s="122">
        <v>29.1</v>
      </c>
      <c r="T150" s="122">
        <v>29.1</v>
      </c>
      <c r="U150" s="122">
        <v>31.1</v>
      </c>
      <c r="V150" s="122">
        <v>30.2</v>
      </c>
      <c r="W150" s="122">
        <v>30.4</v>
      </c>
      <c r="X150" s="122"/>
      <c r="Y150" s="122"/>
      <c r="Z150" s="122"/>
      <c r="AA150" s="122"/>
      <c r="AB150" s="122">
        <v>31</v>
      </c>
      <c r="AC150" s="122">
        <v>31</v>
      </c>
      <c r="AD150" s="122">
        <v>30.4</v>
      </c>
      <c r="AE150" s="122">
        <v>30.4</v>
      </c>
      <c r="AF150" s="122">
        <v>31</v>
      </c>
      <c r="AG150" s="134"/>
      <c r="AH150" s="46">
        <f t="shared" si="162"/>
        <v>31.1</v>
      </c>
      <c r="AI150" s="47">
        <f t="shared" si="163"/>
        <v>27</v>
      </c>
    </row>
    <row r="151" spans="1:39" ht="15.75" thickBot="1" x14ac:dyDescent="0.3">
      <c r="A151" s="139" t="s">
        <v>173</v>
      </c>
      <c r="B151" s="132">
        <v>3.4</v>
      </c>
      <c r="C151" s="132">
        <v>3.4</v>
      </c>
      <c r="D151" s="132">
        <v>6.4</v>
      </c>
      <c r="E151" s="132">
        <v>6.8</v>
      </c>
      <c r="F151" s="122">
        <v>6.3</v>
      </c>
      <c r="G151" s="122">
        <v>6.3</v>
      </c>
      <c r="H151" s="122">
        <v>6.3</v>
      </c>
      <c r="I151" s="122">
        <v>6.3</v>
      </c>
      <c r="J151" s="122">
        <v>5.3</v>
      </c>
      <c r="K151" s="122">
        <v>5.3</v>
      </c>
      <c r="L151" s="122">
        <v>10.9</v>
      </c>
      <c r="M151" s="122">
        <v>10.9</v>
      </c>
      <c r="N151" s="122">
        <v>13.5</v>
      </c>
      <c r="O151" s="122">
        <v>13.5</v>
      </c>
      <c r="P151" s="122">
        <v>20</v>
      </c>
      <c r="Q151" s="122">
        <v>20</v>
      </c>
      <c r="R151" s="122">
        <v>20</v>
      </c>
      <c r="S151" s="122">
        <v>16.7</v>
      </c>
      <c r="T151" s="122">
        <v>14.1</v>
      </c>
      <c r="U151" s="122">
        <v>9.1</v>
      </c>
      <c r="V151" s="122">
        <v>5.4</v>
      </c>
      <c r="W151" s="122">
        <v>6.9</v>
      </c>
      <c r="X151" s="122"/>
      <c r="Y151" s="122"/>
      <c r="Z151" s="122"/>
      <c r="AA151" s="122"/>
      <c r="AB151" s="122">
        <v>10</v>
      </c>
      <c r="AC151" s="122">
        <v>10</v>
      </c>
      <c r="AD151" s="122">
        <v>10.5</v>
      </c>
      <c r="AE151" s="122">
        <v>10.6</v>
      </c>
      <c r="AF151" s="122">
        <v>10.199999999999999</v>
      </c>
      <c r="AG151" s="134"/>
      <c r="AH151" s="46">
        <f t="shared" si="162"/>
        <v>20</v>
      </c>
      <c r="AI151" s="47">
        <f t="shared" si="163"/>
        <v>3.4</v>
      </c>
    </row>
    <row r="152" spans="1:39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62"/>
        <v>0</v>
      </c>
      <c r="AI152" s="47">
        <f>MIN(B152:AF152)</f>
        <v>0</v>
      </c>
      <c r="AL152" s="189" t="s">
        <v>300</v>
      </c>
    </row>
    <row r="153" spans="1:39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52.18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>
        <v>1982.8</v>
      </c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62"/>
        <v>1982.8</v>
      </c>
      <c r="AI153" s="47">
        <f t="shared" si="163"/>
        <v>1982.8</v>
      </c>
      <c r="AK153" s="187">
        <v>52.18</v>
      </c>
      <c r="AL153" s="137">
        <f>AK153*456/66</f>
        <v>360.51636363636362</v>
      </c>
    </row>
    <row r="154" spans="1:39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62"/>
        <v>0</v>
      </c>
      <c r="AI154" s="47">
        <f t="shared" si="163"/>
        <v>0</v>
      </c>
      <c r="AK154" s="187">
        <v>23.77</v>
      </c>
    </row>
    <row r="155" spans="1:39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62"/>
        <v>0</v>
      </c>
      <c r="AI155" s="47">
        <f t="shared" si="163"/>
        <v>0</v>
      </c>
      <c r="AK155" s="187"/>
    </row>
    <row r="156" spans="1:39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62"/>
        <v>0</v>
      </c>
      <c r="AI156" s="47">
        <f t="shared" si="163"/>
        <v>0</v>
      </c>
      <c r="AK156" s="187"/>
    </row>
    <row r="157" spans="1:39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>
        <v>886.3</v>
      </c>
      <c r="N157" s="148">
        <v>886.7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62"/>
        <v>886.7</v>
      </c>
      <c r="AI157" s="47">
        <f t="shared" si="163"/>
        <v>886.3</v>
      </c>
      <c r="AK157" s="187"/>
    </row>
    <row r="158" spans="1:39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62"/>
        <v>0</v>
      </c>
      <c r="AI158" s="47">
        <f t="shared" si="163"/>
        <v>0</v>
      </c>
      <c r="AK158" s="187">
        <v>7</v>
      </c>
      <c r="AM158" s="187">
        <f>360/6.9</f>
        <v>52.173913043478258</v>
      </c>
    </row>
    <row r="159" spans="1:39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9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W166" si="165">B161</f>
        <v>0.3</v>
      </c>
      <c r="D161" s="159">
        <f t="shared" si="165"/>
        <v>0.3</v>
      </c>
      <c r="E161" s="159">
        <f t="shared" si="165"/>
        <v>0.3</v>
      </c>
      <c r="F161" s="159">
        <f t="shared" si="165"/>
        <v>0.3</v>
      </c>
      <c r="G161" s="159">
        <f t="shared" si="165"/>
        <v>0.3</v>
      </c>
      <c r="H161" s="159">
        <f t="shared" si="165"/>
        <v>0.3</v>
      </c>
      <c r="I161" s="159">
        <f t="shared" si="165"/>
        <v>0.3</v>
      </c>
      <c r="J161" s="159">
        <f t="shared" si="165"/>
        <v>0.3</v>
      </c>
      <c r="K161" s="159">
        <f t="shared" si="165"/>
        <v>0.3</v>
      </c>
      <c r="L161" s="159">
        <f t="shared" si="165"/>
        <v>0.3</v>
      </c>
      <c r="M161" s="159">
        <f t="shared" si="165"/>
        <v>0.3</v>
      </c>
      <c r="N161" s="159">
        <f t="shared" si="165"/>
        <v>0.3</v>
      </c>
      <c r="O161" s="159">
        <f t="shared" si="165"/>
        <v>0.3</v>
      </c>
      <c r="P161" s="159">
        <f t="shared" si="165"/>
        <v>0.3</v>
      </c>
      <c r="Q161" s="159">
        <f t="shared" si="165"/>
        <v>0.3</v>
      </c>
      <c r="R161" s="159">
        <f t="shared" si="165"/>
        <v>0.3</v>
      </c>
      <c r="S161" s="159">
        <f t="shared" si="165"/>
        <v>0.3</v>
      </c>
      <c r="T161" s="159">
        <f t="shared" si="165"/>
        <v>0.3</v>
      </c>
      <c r="U161" s="159">
        <f t="shared" si="165"/>
        <v>0.3</v>
      </c>
      <c r="V161" s="159">
        <f t="shared" si="165"/>
        <v>0.3</v>
      </c>
      <c r="W161" s="159">
        <f t="shared" si="165"/>
        <v>0.3</v>
      </c>
      <c r="X161" s="159">
        <f t="shared" ref="X161:AF166" si="166">W161</f>
        <v>0.3</v>
      </c>
      <c r="Y161" s="159">
        <f t="shared" si="166"/>
        <v>0.3</v>
      </c>
      <c r="Z161" s="159">
        <f t="shared" si="166"/>
        <v>0.3</v>
      </c>
      <c r="AA161" s="159">
        <f t="shared" si="166"/>
        <v>0.3</v>
      </c>
      <c r="AB161" s="159">
        <f t="shared" si="166"/>
        <v>0.3</v>
      </c>
      <c r="AC161" s="159">
        <f t="shared" si="166"/>
        <v>0.3</v>
      </c>
      <c r="AD161" s="159">
        <f t="shared" si="166"/>
        <v>0.3</v>
      </c>
      <c r="AE161" s="159">
        <f t="shared" si="166"/>
        <v>0.3</v>
      </c>
      <c r="AF161" s="159">
        <f t="shared" si="16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65"/>
        <v>0.4</v>
      </c>
      <c r="D162" s="161">
        <f t="shared" si="165"/>
        <v>0.4</v>
      </c>
      <c r="E162" s="161">
        <f t="shared" si="165"/>
        <v>0.4</v>
      </c>
      <c r="F162" s="161">
        <f t="shared" si="165"/>
        <v>0.4</v>
      </c>
      <c r="G162" s="161">
        <f t="shared" si="165"/>
        <v>0.4</v>
      </c>
      <c r="H162" s="161">
        <f t="shared" si="165"/>
        <v>0.4</v>
      </c>
      <c r="I162" s="161">
        <f t="shared" si="165"/>
        <v>0.4</v>
      </c>
      <c r="J162" s="161">
        <f t="shared" si="165"/>
        <v>0.4</v>
      </c>
      <c r="K162" s="161">
        <f t="shared" si="165"/>
        <v>0.4</v>
      </c>
      <c r="L162" s="161">
        <f t="shared" si="165"/>
        <v>0.4</v>
      </c>
      <c r="M162" s="161">
        <f t="shared" si="165"/>
        <v>0.4</v>
      </c>
      <c r="N162" s="161">
        <f t="shared" si="165"/>
        <v>0.4</v>
      </c>
      <c r="O162" s="161">
        <f t="shared" si="165"/>
        <v>0.4</v>
      </c>
      <c r="P162" s="161">
        <f t="shared" si="165"/>
        <v>0.4</v>
      </c>
      <c r="Q162" s="161">
        <f t="shared" si="165"/>
        <v>0.4</v>
      </c>
      <c r="R162" s="161">
        <f t="shared" si="165"/>
        <v>0.4</v>
      </c>
      <c r="S162" s="161">
        <f t="shared" si="165"/>
        <v>0.4</v>
      </c>
      <c r="T162" s="161">
        <f t="shared" si="165"/>
        <v>0.4</v>
      </c>
      <c r="U162" s="161">
        <f t="shared" si="165"/>
        <v>0.4</v>
      </c>
      <c r="V162" s="161">
        <f t="shared" si="165"/>
        <v>0.4</v>
      </c>
      <c r="W162" s="161">
        <f t="shared" si="165"/>
        <v>0.4</v>
      </c>
      <c r="X162" s="161">
        <f t="shared" si="166"/>
        <v>0.4</v>
      </c>
      <c r="Y162" s="161">
        <f t="shared" si="166"/>
        <v>0.4</v>
      </c>
      <c r="Z162" s="161">
        <f t="shared" si="166"/>
        <v>0.4</v>
      </c>
      <c r="AA162" s="161">
        <f t="shared" si="166"/>
        <v>0.4</v>
      </c>
      <c r="AB162" s="161">
        <f t="shared" si="166"/>
        <v>0.4</v>
      </c>
      <c r="AC162" s="161">
        <f t="shared" si="166"/>
        <v>0.4</v>
      </c>
      <c r="AD162" s="161">
        <f t="shared" si="166"/>
        <v>0.4</v>
      </c>
      <c r="AE162" s="161">
        <f t="shared" si="166"/>
        <v>0.4</v>
      </c>
      <c r="AF162" s="161">
        <f t="shared" si="16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65"/>
        <v>1.5</v>
      </c>
      <c r="D163" s="161">
        <f t="shared" si="165"/>
        <v>1.5</v>
      </c>
      <c r="E163" s="161">
        <f t="shared" si="165"/>
        <v>1.5</v>
      </c>
      <c r="F163" s="161">
        <f t="shared" si="165"/>
        <v>1.5</v>
      </c>
      <c r="G163" s="161">
        <f t="shared" si="165"/>
        <v>1.5</v>
      </c>
      <c r="H163" s="161">
        <f t="shared" si="165"/>
        <v>1.5</v>
      </c>
      <c r="I163" s="161">
        <f t="shared" si="165"/>
        <v>1.5</v>
      </c>
      <c r="J163" s="161">
        <f t="shared" si="165"/>
        <v>1.5</v>
      </c>
      <c r="K163" s="161">
        <f t="shared" si="165"/>
        <v>1.5</v>
      </c>
      <c r="L163" s="161">
        <f t="shared" si="165"/>
        <v>1.5</v>
      </c>
      <c r="M163" s="161">
        <f t="shared" si="165"/>
        <v>1.5</v>
      </c>
      <c r="N163" s="161">
        <f t="shared" si="165"/>
        <v>1.5</v>
      </c>
      <c r="O163" s="161">
        <f t="shared" si="165"/>
        <v>1.5</v>
      </c>
      <c r="P163" s="161">
        <f t="shared" si="165"/>
        <v>1.5</v>
      </c>
      <c r="Q163" s="161">
        <f t="shared" si="165"/>
        <v>1.5</v>
      </c>
      <c r="R163" s="161">
        <f t="shared" si="165"/>
        <v>1.5</v>
      </c>
      <c r="S163" s="161">
        <f t="shared" si="165"/>
        <v>1.5</v>
      </c>
      <c r="T163" s="161">
        <f t="shared" si="165"/>
        <v>1.5</v>
      </c>
      <c r="U163" s="161">
        <f t="shared" si="165"/>
        <v>1.5</v>
      </c>
      <c r="V163" s="161">
        <f t="shared" si="165"/>
        <v>1.5</v>
      </c>
      <c r="W163" s="161">
        <f t="shared" si="165"/>
        <v>1.5</v>
      </c>
      <c r="X163" s="161">
        <f t="shared" si="166"/>
        <v>1.5</v>
      </c>
      <c r="Y163" s="161">
        <f t="shared" si="166"/>
        <v>1.5</v>
      </c>
      <c r="Z163" s="161">
        <f t="shared" si="166"/>
        <v>1.5</v>
      </c>
      <c r="AA163" s="161">
        <f t="shared" si="166"/>
        <v>1.5</v>
      </c>
      <c r="AB163" s="161">
        <f t="shared" si="166"/>
        <v>1.5</v>
      </c>
      <c r="AC163" s="161">
        <f t="shared" si="166"/>
        <v>1.5</v>
      </c>
      <c r="AD163" s="161">
        <f t="shared" si="166"/>
        <v>1.5</v>
      </c>
      <c r="AE163" s="161">
        <f t="shared" si="166"/>
        <v>1.5</v>
      </c>
      <c r="AF163" s="161">
        <f t="shared" si="16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65"/>
        <v>0.3</v>
      </c>
      <c r="D164" s="161">
        <f t="shared" si="165"/>
        <v>0.3</v>
      </c>
      <c r="E164" s="161">
        <f t="shared" si="165"/>
        <v>0.3</v>
      </c>
      <c r="F164" s="161">
        <f t="shared" si="165"/>
        <v>0.3</v>
      </c>
      <c r="G164" s="161">
        <f t="shared" si="165"/>
        <v>0.3</v>
      </c>
      <c r="H164" s="161">
        <f t="shared" si="165"/>
        <v>0.3</v>
      </c>
      <c r="I164" s="161">
        <f t="shared" si="165"/>
        <v>0.3</v>
      </c>
      <c r="J164" s="161">
        <f t="shared" si="165"/>
        <v>0.3</v>
      </c>
      <c r="K164" s="161">
        <f t="shared" si="165"/>
        <v>0.3</v>
      </c>
      <c r="L164" s="161">
        <f t="shared" si="165"/>
        <v>0.3</v>
      </c>
      <c r="M164" s="161">
        <f t="shared" si="165"/>
        <v>0.3</v>
      </c>
      <c r="N164" s="161">
        <f t="shared" si="165"/>
        <v>0.3</v>
      </c>
      <c r="O164" s="161">
        <f t="shared" si="165"/>
        <v>0.3</v>
      </c>
      <c r="P164" s="161">
        <f t="shared" si="165"/>
        <v>0.3</v>
      </c>
      <c r="Q164" s="161">
        <f t="shared" si="165"/>
        <v>0.3</v>
      </c>
      <c r="R164" s="161">
        <f t="shared" si="165"/>
        <v>0.3</v>
      </c>
      <c r="S164" s="161">
        <f t="shared" si="165"/>
        <v>0.3</v>
      </c>
      <c r="T164" s="161">
        <f t="shared" si="165"/>
        <v>0.3</v>
      </c>
      <c r="U164" s="161">
        <f t="shared" si="165"/>
        <v>0.3</v>
      </c>
      <c r="V164" s="161">
        <f t="shared" si="165"/>
        <v>0.3</v>
      </c>
      <c r="W164" s="161">
        <f t="shared" si="165"/>
        <v>0.3</v>
      </c>
      <c r="X164" s="161">
        <f t="shared" si="166"/>
        <v>0.3</v>
      </c>
      <c r="Y164" s="161">
        <f t="shared" si="166"/>
        <v>0.3</v>
      </c>
      <c r="Z164" s="161">
        <f t="shared" si="166"/>
        <v>0.3</v>
      </c>
      <c r="AA164" s="161">
        <f t="shared" si="166"/>
        <v>0.3</v>
      </c>
      <c r="AB164" s="161">
        <f t="shared" si="166"/>
        <v>0.3</v>
      </c>
      <c r="AC164" s="161">
        <f t="shared" si="166"/>
        <v>0.3</v>
      </c>
      <c r="AD164" s="161">
        <f t="shared" si="166"/>
        <v>0.3</v>
      </c>
      <c r="AE164" s="161">
        <f t="shared" si="166"/>
        <v>0.3</v>
      </c>
      <c r="AF164" s="161">
        <f t="shared" si="16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65"/>
        <v>0.4</v>
      </c>
      <c r="D165" s="161">
        <f t="shared" si="165"/>
        <v>0.4</v>
      </c>
      <c r="E165" s="161">
        <f t="shared" si="165"/>
        <v>0.4</v>
      </c>
      <c r="F165" s="161">
        <f t="shared" si="165"/>
        <v>0.4</v>
      </c>
      <c r="G165" s="161">
        <f t="shared" si="165"/>
        <v>0.4</v>
      </c>
      <c r="H165" s="161">
        <f t="shared" si="165"/>
        <v>0.4</v>
      </c>
      <c r="I165" s="161">
        <f t="shared" si="165"/>
        <v>0.4</v>
      </c>
      <c r="J165" s="161">
        <f t="shared" si="165"/>
        <v>0.4</v>
      </c>
      <c r="K165" s="161">
        <f t="shared" si="165"/>
        <v>0.4</v>
      </c>
      <c r="L165" s="161">
        <f t="shared" si="165"/>
        <v>0.4</v>
      </c>
      <c r="M165" s="161">
        <f t="shared" si="165"/>
        <v>0.4</v>
      </c>
      <c r="N165" s="161">
        <f t="shared" si="165"/>
        <v>0.4</v>
      </c>
      <c r="O165" s="161">
        <f t="shared" si="165"/>
        <v>0.4</v>
      </c>
      <c r="P165" s="161">
        <f t="shared" si="165"/>
        <v>0.4</v>
      </c>
      <c r="Q165" s="161">
        <f t="shared" si="165"/>
        <v>0.4</v>
      </c>
      <c r="R165" s="161">
        <f t="shared" si="165"/>
        <v>0.4</v>
      </c>
      <c r="S165" s="161">
        <f t="shared" si="165"/>
        <v>0.4</v>
      </c>
      <c r="T165" s="161">
        <f t="shared" si="165"/>
        <v>0.4</v>
      </c>
      <c r="U165" s="161">
        <f t="shared" si="165"/>
        <v>0.4</v>
      </c>
      <c r="V165" s="161">
        <f t="shared" si="165"/>
        <v>0.4</v>
      </c>
      <c r="W165" s="161">
        <f t="shared" si="165"/>
        <v>0.4</v>
      </c>
      <c r="X165" s="161">
        <f t="shared" si="166"/>
        <v>0.4</v>
      </c>
      <c r="Y165" s="161">
        <f t="shared" si="166"/>
        <v>0.4</v>
      </c>
      <c r="Z165" s="161">
        <f t="shared" si="166"/>
        <v>0.4</v>
      </c>
      <c r="AA165" s="161">
        <f t="shared" si="166"/>
        <v>0.4</v>
      </c>
      <c r="AB165" s="161">
        <f t="shared" si="166"/>
        <v>0.4</v>
      </c>
      <c r="AC165" s="161">
        <f t="shared" si="166"/>
        <v>0.4</v>
      </c>
      <c r="AD165" s="161">
        <f t="shared" si="166"/>
        <v>0.4</v>
      </c>
      <c r="AE165" s="161">
        <f t="shared" si="166"/>
        <v>0.4</v>
      </c>
      <c r="AF165" s="161">
        <f t="shared" si="16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65"/>
        <v>0.64</v>
      </c>
      <c r="D166" s="164">
        <f t="shared" si="165"/>
        <v>0.64</v>
      </c>
      <c r="E166" s="164">
        <f t="shared" si="165"/>
        <v>0.64</v>
      </c>
      <c r="F166" s="164">
        <f t="shared" si="165"/>
        <v>0.64</v>
      </c>
      <c r="G166" s="164">
        <f t="shared" si="165"/>
        <v>0.64</v>
      </c>
      <c r="H166" s="164">
        <f t="shared" si="165"/>
        <v>0.64</v>
      </c>
      <c r="I166" s="164">
        <f t="shared" si="165"/>
        <v>0.64</v>
      </c>
      <c r="J166" s="164">
        <f t="shared" si="165"/>
        <v>0.64</v>
      </c>
      <c r="K166" s="164">
        <f t="shared" si="165"/>
        <v>0.64</v>
      </c>
      <c r="L166" s="164">
        <f t="shared" si="165"/>
        <v>0.64</v>
      </c>
      <c r="M166" s="164">
        <f t="shared" si="165"/>
        <v>0.64</v>
      </c>
      <c r="N166" s="164">
        <f t="shared" si="165"/>
        <v>0.64</v>
      </c>
      <c r="O166" s="164">
        <f t="shared" si="165"/>
        <v>0.64</v>
      </c>
      <c r="P166" s="164">
        <f t="shared" si="165"/>
        <v>0.64</v>
      </c>
      <c r="Q166" s="164">
        <f t="shared" si="165"/>
        <v>0.64</v>
      </c>
      <c r="R166" s="164">
        <f t="shared" si="165"/>
        <v>0.64</v>
      </c>
      <c r="S166" s="164">
        <f t="shared" si="165"/>
        <v>0.64</v>
      </c>
      <c r="T166" s="164">
        <f t="shared" si="165"/>
        <v>0.64</v>
      </c>
      <c r="U166" s="164">
        <f t="shared" si="165"/>
        <v>0.64</v>
      </c>
      <c r="V166" s="164">
        <f t="shared" si="165"/>
        <v>0.64</v>
      </c>
      <c r="W166" s="164">
        <f t="shared" si="165"/>
        <v>0.64</v>
      </c>
      <c r="X166" s="164">
        <f t="shared" si="166"/>
        <v>0.64</v>
      </c>
      <c r="Y166" s="164">
        <f t="shared" si="166"/>
        <v>0.64</v>
      </c>
      <c r="Z166" s="164">
        <f t="shared" si="166"/>
        <v>0.64</v>
      </c>
      <c r="AA166" s="164">
        <f t="shared" si="166"/>
        <v>0.64</v>
      </c>
      <c r="AB166" s="164">
        <f t="shared" si="166"/>
        <v>0.64</v>
      </c>
      <c r="AC166" s="164">
        <f t="shared" si="166"/>
        <v>0.64</v>
      </c>
      <c r="AD166" s="164">
        <f t="shared" si="166"/>
        <v>0.64</v>
      </c>
      <c r="AE166" s="164">
        <f t="shared" si="166"/>
        <v>0.64</v>
      </c>
      <c r="AF166" s="164">
        <f t="shared" si="16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67">SUM(C161:C166)</f>
        <v>3.54</v>
      </c>
      <c r="D167" s="167">
        <f t="shared" si="167"/>
        <v>3.54</v>
      </c>
      <c r="E167" s="167">
        <f t="shared" si="167"/>
        <v>3.54</v>
      </c>
      <c r="F167" s="167">
        <f t="shared" si="167"/>
        <v>3.54</v>
      </c>
      <c r="G167" s="167">
        <f t="shared" si="167"/>
        <v>3.54</v>
      </c>
      <c r="H167" s="167">
        <f t="shared" si="167"/>
        <v>3.54</v>
      </c>
      <c r="I167" s="167">
        <f t="shared" si="167"/>
        <v>3.54</v>
      </c>
      <c r="J167" s="167">
        <f t="shared" si="167"/>
        <v>3.54</v>
      </c>
      <c r="K167" s="167">
        <f t="shared" si="167"/>
        <v>3.54</v>
      </c>
      <c r="L167" s="167">
        <f t="shared" si="167"/>
        <v>3.54</v>
      </c>
      <c r="M167" s="167">
        <f t="shared" si="167"/>
        <v>3.54</v>
      </c>
      <c r="N167" s="167">
        <f t="shared" si="167"/>
        <v>3.54</v>
      </c>
      <c r="O167" s="167">
        <f t="shared" si="167"/>
        <v>3.54</v>
      </c>
      <c r="P167" s="167">
        <f t="shared" si="167"/>
        <v>3.54</v>
      </c>
      <c r="Q167" s="167">
        <f t="shared" si="167"/>
        <v>3.54</v>
      </c>
      <c r="R167" s="167">
        <f t="shared" si="167"/>
        <v>3.54</v>
      </c>
      <c r="S167" s="167">
        <f t="shared" ref="S167:T167" si="168">SUM(S161:S166)</f>
        <v>3.54</v>
      </c>
      <c r="T167" s="167">
        <f t="shared" si="168"/>
        <v>3.54</v>
      </c>
      <c r="U167" s="167">
        <f t="shared" ref="U167:V167" si="169">SUM(U161:U166)</f>
        <v>3.54</v>
      </c>
      <c r="V167" s="167">
        <f t="shared" si="169"/>
        <v>3.54</v>
      </c>
      <c r="W167" s="167">
        <f t="shared" ref="W167" si="170">SUM(W161:W166)</f>
        <v>3.54</v>
      </c>
      <c r="X167" s="167">
        <f t="shared" si="167"/>
        <v>3.54</v>
      </c>
      <c r="Y167" s="167">
        <f t="shared" si="167"/>
        <v>3.54</v>
      </c>
      <c r="Z167" s="167">
        <f t="shared" si="167"/>
        <v>3.54</v>
      </c>
      <c r="AA167" s="167">
        <f t="shared" si="167"/>
        <v>3.54</v>
      </c>
      <c r="AB167" s="167">
        <f t="shared" si="167"/>
        <v>3.54</v>
      </c>
      <c r="AC167" s="167">
        <f t="shared" si="167"/>
        <v>3.54</v>
      </c>
      <c r="AD167" s="167">
        <f t="shared" si="167"/>
        <v>3.54</v>
      </c>
      <c r="AE167" s="167">
        <f t="shared" si="167"/>
        <v>3.54</v>
      </c>
      <c r="AF167" s="167">
        <f t="shared" si="167"/>
        <v>3.54</v>
      </c>
      <c r="AG167" s="168">
        <f t="shared" si="16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71">B169</f>
        <v>0</v>
      </c>
      <c r="D169" s="159">
        <f t="shared" si="171"/>
        <v>0</v>
      </c>
      <c r="E169" s="159">
        <f t="shared" si="171"/>
        <v>0</v>
      </c>
      <c r="F169" s="159">
        <f t="shared" si="171"/>
        <v>0</v>
      </c>
      <c r="G169" s="159">
        <f t="shared" si="171"/>
        <v>0</v>
      </c>
      <c r="H169" s="159">
        <f t="shared" si="171"/>
        <v>0</v>
      </c>
      <c r="I169" s="159">
        <f t="shared" si="171"/>
        <v>0</v>
      </c>
      <c r="J169" s="159">
        <f t="shared" si="171"/>
        <v>0</v>
      </c>
      <c r="K169" s="159">
        <f t="shared" si="171"/>
        <v>0</v>
      </c>
      <c r="L169" s="159">
        <f t="shared" si="171"/>
        <v>0</v>
      </c>
      <c r="M169" s="159">
        <f t="shared" si="171"/>
        <v>0</v>
      </c>
      <c r="N169" s="159">
        <f t="shared" si="171"/>
        <v>0</v>
      </c>
      <c r="O169" s="159">
        <f t="shared" si="171"/>
        <v>0</v>
      </c>
      <c r="P169" s="159">
        <f t="shared" si="171"/>
        <v>0</v>
      </c>
      <c r="Q169" s="159">
        <f t="shared" si="171"/>
        <v>0</v>
      </c>
      <c r="R169" s="159">
        <f t="shared" si="171"/>
        <v>0</v>
      </c>
      <c r="S169" s="159">
        <f t="shared" ref="S169:W184" si="172">R169</f>
        <v>0</v>
      </c>
      <c r="T169" s="159">
        <f t="shared" si="172"/>
        <v>0</v>
      </c>
      <c r="U169" s="159">
        <f t="shared" si="172"/>
        <v>0</v>
      </c>
      <c r="V169" s="159">
        <f t="shared" si="172"/>
        <v>0</v>
      </c>
      <c r="W169" s="159">
        <f t="shared" si="172"/>
        <v>0</v>
      </c>
      <c r="X169" s="159">
        <f t="shared" ref="X169:AF184" si="173">W169</f>
        <v>0</v>
      </c>
      <c r="Y169" s="159">
        <f t="shared" si="173"/>
        <v>0</v>
      </c>
      <c r="Z169" s="159">
        <f t="shared" si="173"/>
        <v>0</v>
      </c>
      <c r="AA169" s="159">
        <f t="shared" si="173"/>
        <v>0</v>
      </c>
      <c r="AB169" s="159">
        <f t="shared" si="173"/>
        <v>0</v>
      </c>
      <c r="AC169" s="159">
        <f t="shared" si="173"/>
        <v>0</v>
      </c>
      <c r="AD169" s="159">
        <f t="shared" si="173"/>
        <v>0</v>
      </c>
      <c r="AE169" s="159">
        <f t="shared" si="173"/>
        <v>0</v>
      </c>
      <c r="AF169" s="172">
        <f t="shared" si="173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71"/>
        <v>0</v>
      </c>
      <c r="D170" s="161">
        <f t="shared" si="171"/>
        <v>0</v>
      </c>
      <c r="E170" s="161">
        <f t="shared" si="171"/>
        <v>0</v>
      </c>
      <c r="F170" s="161">
        <f t="shared" si="171"/>
        <v>0</v>
      </c>
      <c r="G170" s="161">
        <f t="shared" si="171"/>
        <v>0</v>
      </c>
      <c r="H170" s="161">
        <f t="shared" si="171"/>
        <v>0</v>
      </c>
      <c r="I170" s="161">
        <f t="shared" si="171"/>
        <v>0</v>
      </c>
      <c r="J170" s="161">
        <f t="shared" si="171"/>
        <v>0</v>
      </c>
      <c r="K170" s="161">
        <f t="shared" si="171"/>
        <v>0</v>
      </c>
      <c r="L170" s="161">
        <f t="shared" si="171"/>
        <v>0</v>
      </c>
      <c r="M170" s="161">
        <f t="shared" si="171"/>
        <v>0</v>
      </c>
      <c r="N170" s="161">
        <f t="shared" si="171"/>
        <v>0</v>
      </c>
      <c r="O170" s="161">
        <f t="shared" si="171"/>
        <v>0</v>
      </c>
      <c r="P170" s="161">
        <f t="shared" si="171"/>
        <v>0</v>
      </c>
      <c r="Q170" s="161">
        <f t="shared" si="171"/>
        <v>0</v>
      </c>
      <c r="R170" s="161">
        <f t="shared" si="171"/>
        <v>0</v>
      </c>
      <c r="S170" s="161">
        <f t="shared" si="172"/>
        <v>0</v>
      </c>
      <c r="T170" s="161">
        <f t="shared" si="172"/>
        <v>0</v>
      </c>
      <c r="U170" s="161">
        <f t="shared" si="172"/>
        <v>0</v>
      </c>
      <c r="V170" s="161">
        <f t="shared" si="172"/>
        <v>0</v>
      </c>
      <c r="W170" s="161">
        <f t="shared" si="172"/>
        <v>0</v>
      </c>
      <c r="X170" s="161">
        <f t="shared" si="173"/>
        <v>0</v>
      </c>
      <c r="Y170" s="161">
        <f t="shared" si="173"/>
        <v>0</v>
      </c>
      <c r="Z170" s="161">
        <f t="shared" si="173"/>
        <v>0</v>
      </c>
      <c r="AA170" s="161">
        <f t="shared" si="173"/>
        <v>0</v>
      </c>
      <c r="AB170" s="161">
        <f t="shared" si="173"/>
        <v>0</v>
      </c>
      <c r="AC170" s="161">
        <f t="shared" si="173"/>
        <v>0</v>
      </c>
      <c r="AD170" s="161">
        <f t="shared" si="173"/>
        <v>0</v>
      </c>
      <c r="AE170" s="161">
        <f t="shared" si="173"/>
        <v>0</v>
      </c>
      <c r="AF170" s="174">
        <f t="shared" si="173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71"/>
        <v>0</v>
      </c>
      <c r="D171" s="161">
        <f t="shared" si="171"/>
        <v>0</v>
      </c>
      <c r="E171" s="161">
        <f t="shared" si="171"/>
        <v>0</v>
      </c>
      <c r="F171" s="161">
        <f t="shared" si="171"/>
        <v>0</v>
      </c>
      <c r="G171" s="161">
        <f t="shared" si="171"/>
        <v>0</v>
      </c>
      <c r="H171" s="161">
        <f t="shared" si="171"/>
        <v>0</v>
      </c>
      <c r="I171" s="161">
        <f t="shared" si="171"/>
        <v>0</v>
      </c>
      <c r="J171" s="161">
        <f t="shared" si="171"/>
        <v>0</v>
      </c>
      <c r="K171" s="161">
        <f t="shared" si="171"/>
        <v>0</v>
      </c>
      <c r="L171" s="161">
        <f t="shared" si="171"/>
        <v>0</v>
      </c>
      <c r="M171" s="161">
        <f t="shared" si="171"/>
        <v>0</v>
      </c>
      <c r="N171" s="161">
        <f t="shared" si="171"/>
        <v>0</v>
      </c>
      <c r="O171" s="161">
        <f t="shared" si="171"/>
        <v>0</v>
      </c>
      <c r="P171" s="161">
        <f t="shared" si="171"/>
        <v>0</v>
      </c>
      <c r="Q171" s="161">
        <f t="shared" si="171"/>
        <v>0</v>
      </c>
      <c r="R171" s="161">
        <f t="shared" si="171"/>
        <v>0</v>
      </c>
      <c r="S171" s="161">
        <f t="shared" si="172"/>
        <v>0</v>
      </c>
      <c r="T171" s="161">
        <f t="shared" si="172"/>
        <v>0</v>
      </c>
      <c r="U171" s="161">
        <f t="shared" si="172"/>
        <v>0</v>
      </c>
      <c r="V171" s="161">
        <f t="shared" si="172"/>
        <v>0</v>
      </c>
      <c r="W171" s="161">
        <f t="shared" si="172"/>
        <v>0</v>
      </c>
      <c r="X171" s="161">
        <f t="shared" si="173"/>
        <v>0</v>
      </c>
      <c r="Y171" s="161">
        <f t="shared" si="173"/>
        <v>0</v>
      </c>
      <c r="Z171" s="161">
        <f t="shared" si="173"/>
        <v>0</v>
      </c>
      <c r="AA171" s="161">
        <f t="shared" si="173"/>
        <v>0</v>
      </c>
      <c r="AB171" s="161">
        <f t="shared" si="173"/>
        <v>0</v>
      </c>
      <c r="AC171" s="161">
        <f t="shared" si="173"/>
        <v>0</v>
      </c>
      <c r="AD171" s="161">
        <f t="shared" si="173"/>
        <v>0</v>
      </c>
      <c r="AE171" s="161">
        <f t="shared" si="173"/>
        <v>0</v>
      </c>
      <c r="AF171" s="174">
        <f t="shared" si="173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71"/>
        <v>0</v>
      </c>
      <c r="D172" s="161">
        <f t="shared" si="171"/>
        <v>0</v>
      </c>
      <c r="E172" s="161">
        <f t="shared" si="171"/>
        <v>0</v>
      </c>
      <c r="F172" s="161">
        <f t="shared" si="171"/>
        <v>0</v>
      </c>
      <c r="G172" s="161">
        <f t="shared" si="171"/>
        <v>0</v>
      </c>
      <c r="H172" s="161">
        <f t="shared" si="171"/>
        <v>0</v>
      </c>
      <c r="I172" s="161">
        <f t="shared" si="171"/>
        <v>0</v>
      </c>
      <c r="J172" s="161">
        <f t="shared" si="171"/>
        <v>0</v>
      </c>
      <c r="K172" s="161">
        <f t="shared" si="171"/>
        <v>0</v>
      </c>
      <c r="L172" s="161">
        <f t="shared" si="171"/>
        <v>0</v>
      </c>
      <c r="M172" s="161">
        <f t="shared" si="171"/>
        <v>0</v>
      </c>
      <c r="N172" s="161">
        <f t="shared" si="171"/>
        <v>0</v>
      </c>
      <c r="O172" s="161">
        <f t="shared" si="171"/>
        <v>0</v>
      </c>
      <c r="P172" s="161">
        <f t="shared" si="171"/>
        <v>0</v>
      </c>
      <c r="Q172" s="161">
        <f t="shared" si="171"/>
        <v>0</v>
      </c>
      <c r="R172" s="161">
        <f t="shared" si="171"/>
        <v>0</v>
      </c>
      <c r="S172" s="161">
        <f t="shared" si="172"/>
        <v>0</v>
      </c>
      <c r="T172" s="161">
        <f t="shared" si="172"/>
        <v>0</v>
      </c>
      <c r="U172" s="161">
        <f t="shared" si="172"/>
        <v>0</v>
      </c>
      <c r="V172" s="161">
        <f t="shared" si="172"/>
        <v>0</v>
      </c>
      <c r="W172" s="161">
        <f t="shared" si="172"/>
        <v>0</v>
      </c>
      <c r="X172" s="161">
        <f t="shared" si="173"/>
        <v>0</v>
      </c>
      <c r="Y172" s="161">
        <f t="shared" si="173"/>
        <v>0</v>
      </c>
      <c r="Z172" s="161">
        <f t="shared" si="173"/>
        <v>0</v>
      </c>
      <c r="AA172" s="161">
        <f t="shared" si="173"/>
        <v>0</v>
      </c>
      <c r="AB172" s="161">
        <f t="shared" si="173"/>
        <v>0</v>
      </c>
      <c r="AC172" s="161">
        <f t="shared" si="173"/>
        <v>0</v>
      </c>
      <c r="AD172" s="161">
        <f t="shared" si="173"/>
        <v>0</v>
      </c>
      <c r="AE172" s="161">
        <f t="shared" si="173"/>
        <v>0</v>
      </c>
      <c r="AF172" s="174">
        <f t="shared" si="173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71"/>
        <v>0</v>
      </c>
      <c r="D173" s="161">
        <f t="shared" si="171"/>
        <v>0</v>
      </c>
      <c r="E173" s="161">
        <f t="shared" si="171"/>
        <v>0</v>
      </c>
      <c r="F173" s="161">
        <f t="shared" si="171"/>
        <v>0</v>
      </c>
      <c r="G173" s="161">
        <f t="shared" si="171"/>
        <v>0</v>
      </c>
      <c r="H173" s="161">
        <f t="shared" si="171"/>
        <v>0</v>
      </c>
      <c r="I173" s="161">
        <f t="shared" si="171"/>
        <v>0</v>
      </c>
      <c r="J173" s="161">
        <f t="shared" si="171"/>
        <v>0</v>
      </c>
      <c r="K173" s="161">
        <f t="shared" si="171"/>
        <v>0</v>
      </c>
      <c r="L173" s="161">
        <f t="shared" si="171"/>
        <v>0</v>
      </c>
      <c r="M173" s="161">
        <f t="shared" si="171"/>
        <v>0</v>
      </c>
      <c r="N173" s="161">
        <f t="shared" si="171"/>
        <v>0</v>
      </c>
      <c r="O173" s="161">
        <f t="shared" si="171"/>
        <v>0</v>
      </c>
      <c r="P173" s="161">
        <f t="shared" si="171"/>
        <v>0</v>
      </c>
      <c r="Q173" s="161">
        <f t="shared" si="171"/>
        <v>0</v>
      </c>
      <c r="R173" s="161">
        <f t="shared" si="171"/>
        <v>0</v>
      </c>
      <c r="S173" s="161">
        <f t="shared" si="172"/>
        <v>0</v>
      </c>
      <c r="T173" s="161">
        <f t="shared" si="172"/>
        <v>0</v>
      </c>
      <c r="U173" s="161">
        <f t="shared" si="172"/>
        <v>0</v>
      </c>
      <c r="V173" s="161">
        <f t="shared" si="172"/>
        <v>0</v>
      </c>
      <c r="W173" s="161">
        <f t="shared" si="172"/>
        <v>0</v>
      </c>
      <c r="X173" s="161">
        <f t="shared" si="173"/>
        <v>0</v>
      </c>
      <c r="Y173" s="161">
        <f t="shared" si="173"/>
        <v>0</v>
      </c>
      <c r="Z173" s="161">
        <f t="shared" si="173"/>
        <v>0</v>
      </c>
      <c r="AA173" s="161">
        <f t="shared" si="173"/>
        <v>0</v>
      </c>
      <c r="AB173" s="161">
        <f t="shared" si="173"/>
        <v>0</v>
      </c>
      <c r="AC173" s="161">
        <f t="shared" si="173"/>
        <v>0</v>
      </c>
      <c r="AD173" s="161">
        <f t="shared" si="173"/>
        <v>0</v>
      </c>
      <c r="AE173" s="161">
        <f t="shared" si="173"/>
        <v>0</v>
      </c>
      <c r="AF173" s="174">
        <f t="shared" si="173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71"/>
        <v>0</v>
      </c>
      <c r="D174" s="161">
        <f t="shared" si="171"/>
        <v>0</v>
      </c>
      <c r="E174" s="161">
        <f t="shared" si="171"/>
        <v>0</v>
      </c>
      <c r="F174" s="161">
        <f t="shared" si="171"/>
        <v>0</v>
      </c>
      <c r="G174" s="161">
        <f t="shared" si="171"/>
        <v>0</v>
      </c>
      <c r="H174" s="161">
        <f t="shared" si="171"/>
        <v>0</v>
      </c>
      <c r="I174" s="161">
        <f t="shared" si="171"/>
        <v>0</v>
      </c>
      <c r="J174" s="161">
        <f t="shared" si="171"/>
        <v>0</v>
      </c>
      <c r="K174" s="161">
        <f t="shared" si="171"/>
        <v>0</v>
      </c>
      <c r="L174" s="161">
        <f t="shared" si="171"/>
        <v>0</v>
      </c>
      <c r="M174" s="161">
        <f t="shared" si="171"/>
        <v>0</v>
      </c>
      <c r="N174" s="161">
        <f t="shared" si="171"/>
        <v>0</v>
      </c>
      <c r="O174" s="161">
        <f t="shared" si="171"/>
        <v>0</v>
      </c>
      <c r="P174" s="161">
        <f t="shared" si="171"/>
        <v>0</v>
      </c>
      <c r="Q174" s="161">
        <f t="shared" si="171"/>
        <v>0</v>
      </c>
      <c r="R174" s="161">
        <f t="shared" si="171"/>
        <v>0</v>
      </c>
      <c r="S174" s="161">
        <f t="shared" si="172"/>
        <v>0</v>
      </c>
      <c r="T174" s="161">
        <f t="shared" si="172"/>
        <v>0</v>
      </c>
      <c r="U174" s="161">
        <f t="shared" si="172"/>
        <v>0</v>
      </c>
      <c r="V174" s="161">
        <f t="shared" si="172"/>
        <v>0</v>
      </c>
      <c r="W174" s="161">
        <f t="shared" si="172"/>
        <v>0</v>
      </c>
      <c r="X174" s="161">
        <f t="shared" si="173"/>
        <v>0</v>
      </c>
      <c r="Y174" s="161">
        <f t="shared" si="173"/>
        <v>0</v>
      </c>
      <c r="Z174" s="161">
        <f t="shared" si="173"/>
        <v>0</v>
      </c>
      <c r="AA174" s="161">
        <f t="shared" si="173"/>
        <v>0</v>
      </c>
      <c r="AB174" s="161">
        <f t="shared" si="173"/>
        <v>0</v>
      </c>
      <c r="AC174" s="161">
        <f t="shared" si="173"/>
        <v>0</v>
      </c>
      <c r="AD174" s="161">
        <f t="shared" si="173"/>
        <v>0</v>
      </c>
      <c r="AE174" s="161">
        <f t="shared" si="173"/>
        <v>0</v>
      </c>
      <c r="AF174" s="174">
        <f t="shared" si="173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71"/>
        <v>0</v>
      </c>
      <c r="D175" s="161">
        <f t="shared" si="171"/>
        <v>0</v>
      </c>
      <c r="E175" s="161">
        <f t="shared" si="171"/>
        <v>0</v>
      </c>
      <c r="F175" s="161">
        <f t="shared" si="171"/>
        <v>0</v>
      </c>
      <c r="G175" s="161">
        <f t="shared" si="171"/>
        <v>0</v>
      </c>
      <c r="H175" s="161">
        <f t="shared" si="171"/>
        <v>0</v>
      </c>
      <c r="I175" s="161">
        <f t="shared" si="171"/>
        <v>0</v>
      </c>
      <c r="J175" s="161">
        <f t="shared" si="171"/>
        <v>0</v>
      </c>
      <c r="K175" s="161">
        <f t="shared" si="171"/>
        <v>0</v>
      </c>
      <c r="L175" s="161">
        <f t="shared" si="171"/>
        <v>0</v>
      </c>
      <c r="M175" s="161">
        <f t="shared" si="171"/>
        <v>0</v>
      </c>
      <c r="N175" s="161">
        <f t="shared" si="171"/>
        <v>0</v>
      </c>
      <c r="O175" s="161">
        <f t="shared" si="171"/>
        <v>0</v>
      </c>
      <c r="P175" s="161">
        <f t="shared" si="171"/>
        <v>0</v>
      </c>
      <c r="Q175" s="161">
        <f t="shared" si="171"/>
        <v>0</v>
      </c>
      <c r="R175" s="161">
        <f t="shared" si="171"/>
        <v>0</v>
      </c>
      <c r="S175" s="161">
        <f t="shared" si="172"/>
        <v>0</v>
      </c>
      <c r="T175" s="161">
        <f t="shared" si="172"/>
        <v>0</v>
      </c>
      <c r="U175" s="161">
        <f t="shared" si="172"/>
        <v>0</v>
      </c>
      <c r="V175" s="161">
        <f t="shared" si="172"/>
        <v>0</v>
      </c>
      <c r="W175" s="161">
        <f t="shared" si="172"/>
        <v>0</v>
      </c>
      <c r="X175" s="161">
        <f t="shared" si="173"/>
        <v>0</v>
      </c>
      <c r="Y175" s="161">
        <f t="shared" si="173"/>
        <v>0</v>
      </c>
      <c r="Z175" s="161">
        <f t="shared" si="173"/>
        <v>0</v>
      </c>
      <c r="AA175" s="161">
        <f t="shared" si="173"/>
        <v>0</v>
      </c>
      <c r="AB175" s="161">
        <f t="shared" si="173"/>
        <v>0</v>
      </c>
      <c r="AC175" s="161">
        <f t="shared" si="173"/>
        <v>0</v>
      </c>
      <c r="AD175" s="161">
        <f t="shared" si="173"/>
        <v>0</v>
      </c>
      <c r="AE175" s="161">
        <f t="shared" si="173"/>
        <v>0</v>
      </c>
      <c r="AF175" s="174">
        <f t="shared" si="173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71"/>
        <v>0</v>
      </c>
      <c r="D176" s="161">
        <f t="shared" si="171"/>
        <v>0</v>
      </c>
      <c r="E176" s="161">
        <f t="shared" si="171"/>
        <v>0</v>
      </c>
      <c r="F176" s="161">
        <f t="shared" si="171"/>
        <v>0</v>
      </c>
      <c r="G176" s="161">
        <f t="shared" si="171"/>
        <v>0</v>
      </c>
      <c r="H176" s="161">
        <f t="shared" si="171"/>
        <v>0</v>
      </c>
      <c r="I176" s="161">
        <f t="shared" si="171"/>
        <v>0</v>
      </c>
      <c r="J176" s="161">
        <f t="shared" si="171"/>
        <v>0</v>
      </c>
      <c r="K176" s="161">
        <f t="shared" si="171"/>
        <v>0</v>
      </c>
      <c r="L176" s="161">
        <f t="shared" si="171"/>
        <v>0</v>
      </c>
      <c r="M176" s="161">
        <f t="shared" si="171"/>
        <v>0</v>
      </c>
      <c r="N176" s="161">
        <f t="shared" si="171"/>
        <v>0</v>
      </c>
      <c r="O176" s="161">
        <f t="shared" si="171"/>
        <v>0</v>
      </c>
      <c r="P176" s="161">
        <f t="shared" si="171"/>
        <v>0</v>
      </c>
      <c r="Q176" s="161">
        <f t="shared" si="171"/>
        <v>0</v>
      </c>
      <c r="R176" s="161">
        <f t="shared" si="171"/>
        <v>0</v>
      </c>
      <c r="S176" s="161">
        <f t="shared" si="172"/>
        <v>0</v>
      </c>
      <c r="T176" s="161">
        <f t="shared" si="172"/>
        <v>0</v>
      </c>
      <c r="U176" s="161">
        <f t="shared" si="172"/>
        <v>0</v>
      </c>
      <c r="V176" s="161">
        <f t="shared" si="172"/>
        <v>0</v>
      </c>
      <c r="W176" s="161">
        <f t="shared" si="172"/>
        <v>0</v>
      </c>
      <c r="X176" s="161">
        <f t="shared" si="173"/>
        <v>0</v>
      </c>
      <c r="Y176" s="161">
        <f t="shared" si="173"/>
        <v>0</v>
      </c>
      <c r="Z176" s="161">
        <f t="shared" si="173"/>
        <v>0</v>
      </c>
      <c r="AA176" s="161">
        <f t="shared" si="173"/>
        <v>0</v>
      </c>
      <c r="AB176" s="161">
        <f t="shared" si="173"/>
        <v>0</v>
      </c>
      <c r="AC176" s="161">
        <f t="shared" si="173"/>
        <v>0</v>
      </c>
      <c r="AD176" s="161">
        <f t="shared" si="173"/>
        <v>0</v>
      </c>
      <c r="AE176" s="161">
        <f t="shared" si="173"/>
        <v>0</v>
      </c>
      <c r="AF176" s="174">
        <f t="shared" si="173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71"/>
        <v>0</v>
      </c>
      <c r="D177" s="161">
        <f t="shared" si="171"/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2"/>
        <v>0</v>
      </c>
      <c r="T177" s="161">
        <f t="shared" si="172"/>
        <v>0</v>
      </c>
      <c r="U177" s="161">
        <f t="shared" si="172"/>
        <v>0</v>
      </c>
      <c r="V177" s="161">
        <f t="shared" si="172"/>
        <v>0</v>
      </c>
      <c r="W177" s="161">
        <f t="shared" si="172"/>
        <v>0</v>
      </c>
      <c r="X177" s="161">
        <f t="shared" si="173"/>
        <v>0</v>
      </c>
      <c r="Y177" s="161">
        <f t="shared" si="173"/>
        <v>0</v>
      </c>
      <c r="Z177" s="161">
        <f t="shared" si="173"/>
        <v>0</v>
      </c>
      <c r="AA177" s="161">
        <f t="shared" si="173"/>
        <v>0</v>
      </c>
      <c r="AB177" s="161">
        <f t="shared" si="173"/>
        <v>0</v>
      </c>
      <c r="AC177" s="161">
        <f t="shared" si="173"/>
        <v>0</v>
      </c>
      <c r="AD177" s="161">
        <f t="shared" si="173"/>
        <v>0</v>
      </c>
      <c r="AE177" s="161">
        <f t="shared" si="173"/>
        <v>0</v>
      </c>
      <c r="AF177" s="174">
        <f t="shared" si="173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71"/>
        <v>0</v>
      </c>
      <c r="D178" s="161">
        <f t="shared" si="171"/>
        <v>0</v>
      </c>
      <c r="E178" s="161">
        <f t="shared" si="171"/>
        <v>0</v>
      </c>
      <c r="F178" s="161">
        <f t="shared" si="171"/>
        <v>0</v>
      </c>
      <c r="G178" s="161">
        <f t="shared" si="171"/>
        <v>0</v>
      </c>
      <c r="H178" s="161">
        <f t="shared" si="171"/>
        <v>0</v>
      </c>
      <c r="I178" s="161">
        <f t="shared" si="171"/>
        <v>0</v>
      </c>
      <c r="J178" s="161">
        <f t="shared" si="171"/>
        <v>0</v>
      </c>
      <c r="K178" s="161">
        <f t="shared" si="171"/>
        <v>0</v>
      </c>
      <c r="L178" s="161">
        <f t="shared" si="171"/>
        <v>0</v>
      </c>
      <c r="M178" s="161">
        <f t="shared" si="171"/>
        <v>0</v>
      </c>
      <c r="N178" s="161">
        <f t="shared" si="171"/>
        <v>0</v>
      </c>
      <c r="O178" s="161">
        <f t="shared" si="171"/>
        <v>0</v>
      </c>
      <c r="P178" s="161">
        <f t="shared" si="171"/>
        <v>0</v>
      </c>
      <c r="Q178" s="161">
        <f t="shared" si="171"/>
        <v>0</v>
      </c>
      <c r="R178" s="161">
        <f t="shared" si="171"/>
        <v>0</v>
      </c>
      <c r="S178" s="161">
        <f t="shared" si="172"/>
        <v>0</v>
      </c>
      <c r="T178" s="161">
        <f t="shared" si="172"/>
        <v>0</v>
      </c>
      <c r="U178" s="161">
        <f t="shared" si="172"/>
        <v>0</v>
      </c>
      <c r="V178" s="161">
        <f t="shared" si="172"/>
        <v>0</v>
      </c>
      <c r="W178" s="161">
        <f t="shared" si="172"/>
        <v>0</v>
      </c>
      <c r="X178" s="161">
        <f t="shared" si="173"/>
        <v>0</v>
      </c>
      <c r="Y178" s="161">
        <f t="shared" si="173"/>
        <v>0</v>
      </c>
      <c r="Z178" s="161">
        <f t="shared" si="173"/>
        <v>0</v>
      </c>
      <c r="AA178" s="161">
        <f t="shared" si="173"/>
        <v>0</v>
      </c>
      <c r="AB178" s="161">
        <f t="shared" si="173"/>
        <v>0</v>
      </c>
      <c r="AC178" s="161">
        <f t="shared" si="173"/>
        <v>0</v>
      </c>
      <c r="AD178" s="161">
        <f t="shared" si="173"/>
        <v>0</v>
      </c>
      <c r="AE178" s="161">
        <f t="shared" si="173"/>
        <v>0</v>
      </c>
      <c r="AF178" s="174">
        <f t="shared" si="173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71"/>
        <v>0</v>
      </c>
      <c r="D179" s="161">
        <f t="shared" si="171"/>
        <v>0</v>
      </c>
      <c r="E179" s="161">
        <f t="shared" si="171"/>
        <v>0</v>
      </c>
      <c r="F179" s="161">
        <f t="shared" si="171"/>
        <v>0</v>
      </c>
      <c r="G179" s="161">
        <f t="shared" si="171"/>
        <v>0</v>
      </c>
      <c r="H179" s="161">
        <f t="shared" si="171"/>
        <v>0</v>
      </c>
      <c r="I179" s="161">
        <f t="shared" si="171"/>
        <v>0</v>
      </c>
      <c r="J179" s="161">
        <f t="shared" si="171"/>
        <v>0</v>
      </c>
      <c r="K179" s="161">
        <f t="shared" si="171"/>
        <v>0</v>
      </c>
      <c r="L179" s="161">
        <f t="shared" si="171"/>
        <v>0</v>
      </c>
      <c r="M179" s="161">
        <f t="shared" si="171"/>
        <v>0</v>
      </c>
      <c r="N179" s="161">
        <f t="shared" si="171"/>
        <v>0</v>
      </c>
      <c r="O179" s="161">
        <f t="shared" si="171"/>
        <v>0</v>
      </c>
      <c r="P179" s="161">
        <f t="shared" si="171"/>
        <v>0</v>
      </c>
      <c r="Q179" s="161">
        <f t="shared" si="171"/>
        <v>0</v>
      </c>
      <c r="R179" s="161">
        <f t="shared" si="171"/>
        <v>0</v>
      </c>
      <c r="S179" s="161">
        <f t="shared" si="172"/>
        <v>0</v>
      </c>
      <c r="T179" s="161">
        <f t="shared" si="172"/>
        <v>0</v>
      </c>
      <c r="U179" s="161">
        <f t="shared" si="172"/>
        <v>0</v>
      </c>
      <c r="V179" s="161">
        <f t="shared" si="172"/>
        <v>0</v>
      </c>
      <c r="W179" s="161">
        <f t="shared" si="172"/>
        <v>0</v>
      </c>
      <c r="X179" s="161">
        <f t="shared" si="173"/>
        <v>0</v>
      </c>
      <c r="Y179" s="161">
        <f t="shared" si="173"/>
        <v>0</v>
      </c>
      <c r="Z179" s="161">
        <f t="shared" si="173"/>
        <v>0</v>
      </c>
      <c r="AA179" s="161">
        <f t="shared" si="173"/>
        <v>0</v>
      </c>
      <c r="AB179" s="161">
        <f t="shared" si="173"/>
        <v>0</v>
      </c>
      <c r="AC179" s="161">
        <f t="shared" si="173"/>
        <v>0</v>
      </c>
      <c r="AD179" s="161">
        <f t="shared" si="173"/>
        <v>0</v>
      </c>
      <c r="AE179" s="161">
        <f t="shared" si="173"/>
        <v>0</v>
      </c>
      <c r="AF179" s="174">
        <f t="shared" si="173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71"/>
        <v>0</v>
      </c>
      <c r="D180" s="161">
        <f t="shared" si="171"/>
        <v>0</v>
      </c>
      <c r="E180" s="161">
        <f t="shared" si="171"/>
        <v>0</v>
      </c>
      <c r="F180" s="161">
        <f t="shared" si="171"/>
        <v>0</v>
      </c>
      <c r="G180" s="161">
        <f t="shared" si="171"/>
        <v>0</v>
      </c>
      <c r="H180" s="161">
        <f t="shared" si="171"/>
        <v>0</v>
      </c>
      <c r="I180" s="161">
        <f t="shared" si="171"/>
        <v>0</v>
      </c>
      <c r="J180" s="161">
        <f t="shared" si="171"/>
        <v>0</v>
      </c>
      <c r="K180" s="161">
        <f t="shared" si="171"/>
        <v>0</v>
      </c>
      <c r="L180" s="161">
        <f t="shared" si="171"/>
        <v>0</v>
      </c>
      <c r="M180" s="161">
        <f t="shared" si="171"/>
        <v>0</v>
      </c>
      <c r="N180" s="161">
        <f t="shared" si="171"/>
        <v>0</v>
      </c>
      <c r="O180" s="161">
        <f t="shared" si="171"/>
        <v>0</v>
      </c>
      <c r="P180" s="161">
        <f t="shared" si="171"/>
        <v>0</v>
      </c>
      <c r="Q180" s="161">
        <f t="shared" si="171"/>
        <v>0</v>
      </c>
      <c r="R180" s="161">
        <f t="shared" si="171"/>
        <v>0</v>
      </c>
      <c r="S180" s="161">
        <f t="shared" si="172"/>
        <v>0</v>
      </c>
      <c r="T180" s="161">
        <f t="shared" si="172"/>
        <v>0</v>
      </c>
      <c r="U180" s="161">
        <f t="shared" si="172"/>
        <v>0</v>
      </c>
      <c r="V180" s="161">
        <f t="shared" si="172"/>
        <v>0</v>
      </c>
      <c r="W180" s="161">
        <f t="shared" si="172"/>
        <v>0</v>
      </c>
      <c r="X180" s="161">
        <f t="shared" si="173"/>
        <v>0</v>
      </c>
      <c r="Y180" s="161">
        <f t="shared" si="173"/>
        <v>0</v>
      </c>
      <c r="Z180" s="161">
        <f t="shared" si="173"/>
        <v>0</v>
      </c>
      <c r="AA180" s="161">
        <f t="shared" si="173"/>
        <v>0</v>
      </c>
      <c r="AB180" s="161">
        <f t="shared" si="173"/>
        <v>0</v>
      </c>
      <c r="AC180" s="161">
        <f t="shared" si="173"/>
        <v>0</v>
      </c>
      <c r="AD180" s="161">
        <f t="shared" si="173"/>
        <v>0</v>
      </c>
      <c r="AE180" s="161">
        <f t="shared" si="173"/>
        <v>0</v>
      </c>
      <c r="AF180" s="174">
        <f t="shared" si="173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71"/>
        <v>0</v>
      </c>
      <c r="D181" s="161">
        <f t="shared" si="171"/>
        <v>0</v>
      </c>
      <c r="E181" s="161">
        <f t="shared" si="171"/>
        <v>0</v>
      </c>
      <c r="F181" s="161">
        <f t="shared" si="171"/>
        <v>0</v>
      </c>
      <c r="G181" s="161">
        <f t="shared" si="171"/>
        <v>0</v>
      </c>
      <c r="H181" s="161">
        <f t="shared" si="171"/>
        <v>0</v>
      </c>
      <c r="I181" s="161">
        <f t="shared" si="171"/>
        <v>0</v>
      </c>
      <c r="J181" s="161">
        <f t="shared" si="171"/>
        <v>0</v>
      </c>
      <c r="K181" s="161">
        <f t="shared" si="171"/>
        <v>0</v>
      </c>
      <c r="L181" s="161">
        <f t="shared" si="171"/>
        <v>0</v>
      </c>
      <c r="M181" s="161">
        <f t="shared" si="171"/>
        <v>0</v>
      </c>
      <c r="N181" s="161">
        <f t="shared" si="171"/>
        <v>0</v>
      </c>
      <c r="O181" s="161">
        <f t="shared" si="171"/>
        <v>0</v>
      </c>
      <c r="P181" s="161">
        <f t="shared" si="171"/>
        <v>0</v>
      </c>
      <c r="Q181" s="161">
        <f t="shared" si="171"/>
        <v>0</v>
      </c>
      <c r="R181" s="161">
        <f t="shared" si="171"/>
        <v>0</v>
      </c>
      <c r="S181" s="161">
        <f t="shared" si="172"/>
        <v>0</v>
      </c>
      <c r="T181" s="161">
        <f t="shared" si="172"/>
        <v>0</v>
      </c>
      <c r="U181" s="161">
        <f t="shared" si="172"/>
        <v>0</v>
      </c>
      <c r="V181" s="161">
        <f t="shared" si="172"/>
        <v>0</v>
      </c>
      <c r="W181" s="161">
        <f t="shared" si="172"/>
        <v>0</v>
      </c>
      <c r="X181" s="161">
        <f t="shared" si="173"/>
        <v>0</v>
      </c>
      <c r="Y181" s="161">
        <f t="shared" si="173"/>
        <v>0</v>
      </c>
      <c r="Z181" s="161">
        <f t="shared" si="173"/>
        <v>0</v>
      </c>
      <c r="AA181" s="161">
        <f t="shared" si="173"/>
        <v>0</v>
      </c>
      <c r="AB181" s="161">
        <f t="shared" si="173"/>
        <v>0</v>
      </c>
      <c r="AC181" s="161">
        <f t="shared" si="173"/>
        <v>0</v>
      </c>
      <c r="AD181" s="161">
        <f t="shared" si="173"/>
        <v>0</v>
      </c>
      <c r="AE181" s="161">
        <f t="shared" si="173"/>
        <v>0</v>
      </c>
      <c r="AF181" s="174">
        <f t="shared" si="173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71"/>
        <v>0</v>
      </c>
      <c r="D182" s="161">
        <f t="shared" si="171"/>
        <v>0</v>
      </c>
      <c r="E182" s="161">
        <f t="shared" si="171"/>
        <v>0</v>
      </c>
      <c r="F182" s="161">
        <f t="shared" si="171"/>
        <v>0</v>
      </c>
      <c r="G182" s="161">
        <f t="shared" si="171"/>
        <v>0</v>
      </c>
      <c r="H182" s="161">
        <f t="shared" si="171"/>
        <v>0</v>
      </c>
      <c r="I182" s="161">
        <f t="shared" si="171"/>
        <v>0</v>
      </c>
      <c r="J182" s="161">
        <f t="shared" si="171"/>
        <v>0</v>
      </c>
      <c r="K182" s="161">
        <f t="shared" si="171"/>
        <v>0</v>
      </c>
      <c r="L182" s="161">
        <f t="shared" si="171"/>
        <v>0</v>
      </c>
      <c r="M182" s="161">
        <f t="shared" si="171"/>
        <v>0</v>
      </c>
      <c r="N182" s="161">
        <f t="shared" si="171"/>
        <v>0</v>
      </c>
      <c r="O182" s="161">
        <f t="shared" si="171"/>
        <v>0</v>
      </c>
      <c r="P182" s="161">
        <f t="shared" si="171"/>
        <v>0</v>
      </c>
      <c r="Q182" s="161">
        <f t="shared" si="171"/>
        <v>0</v>
      </c>
      <c r="R182" s="161">
        <f t="shared" si="171"/>
        <v>0</v>
      </c>
      <c r="S182" s="161">
        <f t="shared" si="172"/>
        <v>0</v>
      </c>
      <c r="T182" s="161">
        <f t="shared" si="172"/>
        <v>0</v>
      </c>
      <c r="U182" s="161">
        <f t="shared" si="172"/>
        <v>0</v>
      </c>
      <c r="V182" s="161">
        <f t="shared" si="172"/>
        <v>0</v>
      </c>
      <c r="W182" s="161">
        <f t="shared" si="172"/>
        <v>0</v>
      </c>
      <c r="X182" s="161">
        <f t="shared" si="173"/>
        <v>0</v>
      </c>
      <c r="Y182" s="161">
        <f t="shared" si="173"/>
        <v>0</v>
      </c>
      <c r="Z182" s="161">
        <f t="shared" si="173"/>
        <v>0</v>
      </c>
      <c r="AA182" s="161">
        <f t="shared" si="173"/>
        <v>0</v>
      </c>
      <c r="AB182" s="161">
        <f t="shared" si="173"/>
        <v>0</v>
      </c>
      <c r="AC182" s="161">
        <f t="shared" si="173"/>
        <v>0</v>
      </c>
      <c r="AD182" s="161">
        <f t="shared" si="173"/>
        <v>0</v>
      </c>
      <c r="AE182" s="161">
        <f t="shared" si="173"/>
        <v>0</v>
      </c>
      <c r="AF182" s="174">
        <f t="shared" si="173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71"/>
        <v>0</v>
      </c>
      <c r="D183" s="161">
        <f t="shared" si="171"/>
        <v>0</v>
      </c>
      <c r="E183" s="161">
        <f t="shared" si="171"/>
        <v>0</v>
      </c>
      <c r="F183" s="161">
        <f t="shared" si="171"/>
        <v>0</v>
      </c>
      <c r="G183" s="161">
        <f t="shared" si="171"/>
        <v>0</v>
      </c>
      <c r="H183" s="161">
        <f t="shared" si="171"/>
        <v>0</v>
      </c>
      <c r="I183" s="161">
        <f t="shared" si="171"/>
        <v>0</v>
      </c>
      <c r="J183" s="161">
        <f t="shared" si="171"/>
        <v>0</v>
      </c>
      <c r="K183" s="161">
        <f t="shared" si="171"/>
        <v>0</v>
      </c>
      <c r="L183" s="161">
        <f t="shared" si="171"/>
        <v>0</v>
      </c>
      <c r="M183" s="161">
        <f t="shared" si="171"/>
        <v>0</v>
      </c>
      <c r="N183" s="161">
        <f t="shared" si="171"/>
        <v>0</v>
      </c>
      <c r="O183" s="161">
        <f t="shared" si="171"/>
        <v>0</v>
      </c>
      <c r="P183" s="161">
        <f t="shared" si="171"/>
        <v>0</v>
      </c>
      <c r="Q183" s="161">
        <f t="shared" si="171"/>
        <v>0</v>
      </c>
      <c r="R183" s="161">
        <f t="shared" si="171"/>
        <v>0</v>
      </c>
      <c r="S183" s="161">
        <f t="shared" si="172"/>
        <v>0</v>
      </c>
      <c r="T183" s="161">
        <f t="shared" si="172"/>
        <v>0</v>
      </c>
      <c r="U183" s="161">
        <f t="shared" si="172"/>
        <v>0</v>
      </c>
      <c r="V183" s="161">
        <f t="shared" si="172"/>
        <v>0</v>
      </c>
      <c r="W183" s="161">
        <f t="shared" si="172"/>
        <v>0</v>
      </c>
      <c r="X183" s="161">
        <f t="shared" si="173"/>
        <v>0</v>
      </c>
      <c r="Y183" s="161">
        <f t="shared" si="173"/>
        <v>0</v>
      </c>
      <c r="Z183" s="161">
        <f t="shared" si="173"/>
        <v>0</v>
      </c>
      <c r="AA183" s="161">
        <f t="shared" si="173"/>
        <v>0</v>
      </c>
      <c r="AB183" s="161">
        <f t="shared" si="173"/>
        <v>0</v>
      </c>
      <c r="AC183" s="161">
        <f t="shared" si="173"/>
        <v>0</v>
      </c>
      <c r="AD183" s="161">
        <f t="shared" si="173"/>
        <v>0</v>
      </c>
      <c r="AE183" s="161">
        <f t="shared" si="173"/>
        <v>0</v>
      </c>
      <c r="AF183" s="174">
        <f t="shared" si="173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71"/>
        <v>0</v>
      </c>
      <c r="D184" s="161">
        <f t="shared" si="171"/>
        <v>0</v>
      </c>
      <c r="E184" s="161">
        <f t="shared" si="171"/>
        <v>0</v>
      </c>
      <c r="F184" s="161">
        <f t="shared" si="171"/>
        <v>0</v>
      </c>
      <c r="G184" s="161">
        <f t="shared" si="171"/>
        <v>0</v>
      </c>
      <c r="H184" s="161">
        <f t="shared" si="171"/>
        <v>0</v>
      </c>
      <c r="I184" s="161">
        <f t="shared" si="171"/>
        <v>0</v>
      </c>
      <c r="J184" s="161">
        <f t="shared" si="171"/>
        <v>0</v>
      </c>
      <c r="K184" s="161">
        <f t="shared" si="171"/>
        <v>0</v>
      </c>
      <c r="L184" s="161">
        <f t="shared" si="171"/>
        <v>0</v>
      </c>
      <c r="M184" s="161">
        <f t="shared" si="171"/>
        <v>0</v>
      </c>
      <c r="N184" s="161">
        <f t="shared" si="171"/>
        <v>0</v>
      </c>
      <c r="O184" s="161">
        <f t="shared" si="171"/>
        <v>0</v>
      </c>
      <c r="P184" s="161">
        <f t="shared" si="171"/>
        <v>0</v>
      </c>
      <c r="Q184" s="161">
        <f t="shared" si="171"/>
        <v>0</v>
      </c>
      <c r="R184" s="161">
        <f t="shared" ref="R184:AF199" si="174">Q184</f>
        <v>0</v>
      </c>
      <c r="S184" s="161">
        <f t="shared" si="174"/>
        <v>0</v>
      </c>
      <c r="T184" s="161">
        <f t="shared" si="174"/>
        <v>0</v>
      </c>
      <c r="U184" s="161">
        <f t="shared" si="172"/>
        <v>0</v>
      </c>
      <c r="V184" s="161">
        <f t="shared" si="172"/>
        <v>0</v>
      </c>
      <c r="W184" s="161">
        <f t="shared" si="172"/>
        <v>0</v>
      </c>
      <c r="X184" s="161">
        <f t="shared" si="174"/>
        <v>0</v>
      </c>
      <c r="Y184" s="161">
        <f t="shared" si="174"/>
        <v>0</v>
      </c>
      <c r="Z184" s="161">
        <f t="shared" si="174"/>
        <v>0</v>
      </c>
      <c r="AA184" s="161">
        <f t="shared" si="174"/>
        <v>0</v>
      </c>
      <c r="AB184" s="161">
        <f t="shared" si="173"/>
        <v>0</v>
      </c>
      <c r="AC184" s="161">
        <f t="shared" si="173"/>
        <v>0</v>
      </c>
      <c r="AD184" s="161">
        <f t="shared" si="174"/>
        <v>0</v>
      </c>
      <c r="AE184" s="161">
        <f t="shared" si="174"/>
        <v>0</v>
      </c>
      <c r="AF184" s="174">
        <f t="shared" si="174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75">B185</f>
        <v>0</v>
      </c>
      <c r="D185" s="161">
        <f t="shared" si="175"/>
        <v>0</v>
      </c>
      <c r="E185" s="161">
        <f t="shared" si="175"/>
        <v>0</v>
      </c>
      <c r="F185" s="161">
        <f t="shared" si="175"/>
        <v>0</v>
      </c>
      <c r="G185" s="161">
        <f t="shared" si="175"/>
        <v>0</v>
      </c>
      <c r="H185" s="161">
        <f t="shared" si="175"/>
        <v>0</v>
      </c>
      <c r="I185" s="161">
        <f t="shared" si="175"/>
        <v>0</v>
      </c>
      <c r="J185" s="161">
        <f t="shared" si="175"/>
        <v>0</v>
      </c>
      <c r="K185" s="161">
        <f t="shared" si="175"/>
        <v>0</v>
      </c>
      <c r="L185" s="161">
        <f t="shared" si="175"/>
        <v>0</v>
      </c>
      <c r="M185" s="161">
        <f t="shared" si="175"/>
        <v>0</v>
      </c>
      <c r="N185" s="161">
        <f t="shared" si="175"/>
        <v>0</v>
      </c>
      <c r="O185" s="161">
        <f t="shared" si="175"/>
        <v>0</v>
      </c>
      <c r="P185" s="161">
        <f t="shared" si="175"/>
        <v>0</v>
      </c>
      <c r="Q185" s="161">
        <f t="shared" si="175"/>
        <v>0</v>
      </c>
      <c r="R185" s="161">
        <f t="shared" si="175"/>
        <v>0</v>
      </c>
      <c r="S185" s="161">
        <f t="shared" si="174"/>
        <v>0</v>
      </c>
      <c r="T185" s="161">
        <f t="shared" si="174"/>
        <v>0</v>
      </c>
      <c r="U185" s="161">
        <f t="shared" ref="U185:W213" si="176">T185</f>
        <v>0</v>
      </c>
      <c r="V185" s="161">
        <f t="shared" si="176"/>
        <v>0</v>
      </c>
      <c r="W185" s="161">
        <f t="shared" si="176"/>
        <v>0</v>
      </c>
      <c r="X185" s="161">
        <f t="shared" si="174"/>
        <v>0</v>
      </c>
      <c r="Y185" s="161">
        <f t="shared" si="174"/>
        <v>0</v>
      </c>
      <c r="Z185" s="161">
        <f t="shared" si="174"/>
        <v>0</v>
      </c>
      <c r="AA185" s="161">
        <f t="shared" si="174"/>
        <v>0</v>
      </c>
      <c r="AB185" s="161">
        <f t="shared" si="174"/>
        <v>0</v>
      </c>
      <c r="AC185" s="161">
        <f t="shared" si="174"/>
        <v>0</v>
      </c>
      <c r="AD185" s="161">
        <f t="shared" si="174"/>
        <v>0</v>
      </c>
      <c r="AE185" s="161">
        <f t="shared" si="174"/>
        <v>0</v>
      </c>
      <c r="AF185" s="174">
        <f t="shared" si="174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75"/>
        <v>0</v>
      </c>
      <c r="D186" s="161">
        <f t="shared" si="175"/>
        <v>0</v>
      </c>
      <c r="E186" s="161">
        <f t="shared" si="175"/>
        <v>0</v>
      </c>
      <c r="F186" s="161">
        <f t="shared" si="175"/>
        <v>0</v>
      </c>
      <c r="G186" s="161">
        <f t="shared" si="175"/>
        <v>0</v>
      </c>
      <c r="H186" s="161">
        <f t="shared" si="175"/>
        <v>0</v>
      </c>
      <c r="I186" s="161">
        <f t="shared" si="175"/>
        <v>0</v>
      </c>
      <c r="J186" s="161">
        <f t="shared" si="175"/>
        <v>0</v>
      </c>
      <c r="K186" s="161">
        <f t="shared" si="175"/>
        <v>0</v>
      </c>
      <c r="L186" s="161">
        <f t="shared" si="175"/>
        <v>0</v>
      </c>
      <c r="M186" s="161">
        <f t="shared" si="175"/>
        <v>0</v>
      </c>
      <c r="N186" s="161">
        <f t="shared" si="175"/>
        <v>0</v>
      </c>
      <c r="O186" s="161">
        <f t="shared" si="175"/>
        <v>0</v>
      </c>
      <c r="P186" s="161">
        <f t="shared" si="175"/>
        <v>0</v>
      </c>
      <c r="Q186" s="161">
        <f t="shared" si="175"/>
        <v>0</v>
      </c>
      <c r="R186" s="161">
        <f t="shared" si="175"/>
        <v>0</v>
      </c>
      <c r="S186" s="161">
        <f t="shared" si="174"/>
        <v>0</v>
      </c>
      <c r="T186" s="161">
        <f t="shared" si="174"/>
        <v>0</v>
      </c>
      <c r="U186" s="161">
        <f t="shared" si="176"/>
        <v>0</v>
      </c>
      <c r="V186" s="161">
        <f t="shared" si="176"/>
        <v>0</v>
      </c>
      <c r="W186" s="161">
        <f t="shared" si="176"/>
        <v>0</v>
      </c>
      <c r="X186" s="161">
        <f t="shared" si="174"/>
        <v>0</v>
      </c>
      <c r="Y186" s="161">
        <f t="shared" si="174"/>
        <v>0</v>
      </c>
      <c r="Z186" s="161">
        <f t="shared" si="174"/>
        <v>0</v>
      </c>
      <c r="AA186" s="161">
        <f t="shared" si="174"/>
        <v>0</v>
      </c>
      <c r="AB186" s="161">
        <f t="shared" si="174"/>
        <v>0</v>
      </c>
      <c r="AC186" s="161">
        <f t="shared" si="174"/>
        <v>0</v>
      </c>
      <c r="AD186" s="161">
        <f t="shared" si="174"/>
        <v>0</v>
      </c>
      <c r="AE186" s="161">
        <f t="shared" si="174"/>
        <v>0</v>
      </c>
      <c r="AF186" s="174">
        <f t="shared" si="174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75"/>
        <v>0</v>
      </c>
      <c r="D187" s="161">
        <f t="shared" si="175"/>
        <v>0</v>
      </c>
      <c r="E187" s="161">
        <f t="shared" si="175"/>
        <v>0</v>
      </c>
      <c r="F187" s="161">
        <f t="shared" si="175"/>
        <v>0</v>
      </c>
      <c r="G187" s="161">
        <f t="shared" si="175"/>
        <v>0</v>
      </c>
      <c r="H187" s="161">
        <f t="shared" si="175"/>
        <v>0</v>
      </c>
      <c r="I187" s="161">
        <f t="shared" si="175"/>
        <v>0</v>
      </c>
      <c r="J187" s="161">
        <f t="shared" si="175"/>
        <v>0</v>
      </c>
      <c r="K187" s="161">
        <f t="shared" si="175"/>
        <v>0</v>
      </c>
      <c r="L187" s="161">
        <f t="shared" si="175"/>
        <v>0</v>
      </c>
      <c r="M187" s="161">
        <f t="shared" si="175"/>
        <v>0</v>
      </c>
      <c r="N187" s="161">
        <f t="shared" si="175"/>
        <v>0</v>
      </c>
      <c r="O187" s="161">
        <f t="shared" si="175"/>
        <v>0</v>
      </c>
      <c r="P187" s="161">
        <f t="shared" si="175"/>
        <v>0</v>
      </c>
      <c r="Q187" s="161">
        <f t="shared" si="175"/>
        <v>0</v>
      </c>
      <c r="R187" s="161">
        <f t="shared" si="175"/>
        <v>0</v>
      </c>
      <c r="S187" s="161">
        <f t="shared" si="174"/>
        <v>0</v>
      </c>
      <c r="T187" s="161">
        <f t="shared" si="174"/>
        <v>0</v>
      </c>
      <c r="U187" s="161">
        <f t="shared" si="176"/>
        <v>0</v>
      </c>
      <c r="V187" s="161">
        <f t="shared" si="176"/>
        <v>0</v>
      </c>
      <c r="W187" s="161">
        <f t="shared" si="176"/>
        <v>0</v>
      </c>
      <c r="X187" s="161">
        <f t="shared" si="174"/>
        <v>0</v>
      </c>
      <c r="Y187" s="161">
        <f t="shared" si="174"/>
        <v>0</v>
      </c>
      <c r="Z187" s="161">
        <f t="shared" si="174"/>
        <v>0</v>
      </c>
      <c r="AA187" s="161">
        <f t="shared" si="174"/>
        <v>0</v>
      </c>
      <c r="AB187" s="161">
        <f t="shared" si="174"/>
        <v>0</v>
      </c>
      <c r="AC187" s="161">
        <f t="shared" si="174"/>
        <v>0</v>
      </c>
      <c r="AD187" s="161">
        <f t="shared" si="174"/>
        <v>0</v>
      </c>
      <c r="AE187" s="161">
        <f t="shared" si="174"/>
        <v>0</v>
      </c>
      <c r="AF187" s="174">
        <f t="shared" si="174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75"/>
        <v>0</v>
      </c>
      <c r="D188" s="161">
        <f t="shared" si="175"/>
        <v>0</v>
      </c>
      <c r="E188" s="161">
        <f t="shared" si="175"/>
        <v>0</v>
      </c>
      <c r="F188" s="161">
        <f t="shared" si="175"/>
        <v>0</v>
      </c>
      <c r="G188" s="161">
        <f t="shared" si="175"/>
        <v>0</v>
      </c>
      <c r="H188" s="161">
        <f t="shared" si="175"/>
        <v>0</v>
      </c>
      <c r="I188" s="161">
        <f t="shared" si="175"/>
        <v>0</v>
      </c>
      <c r="J188" s="161">
        <f t="shared" si="175"/>
        <v>0</v>
      </c>
      <c r="K188" s="161">
        <f t="shared" si="175"/>
        <v>0</v>
      </c>
      <c r="L188" s="161">
        <f t="shared" si="175"/>
        <v>0</v>
      </c>
      <c r="M188" s="161">
        <f t="shared" si="175"/>
        <v>0</v>
      </c>
      <c r="N188" s="161">
        <f t="shared" si="175"/>
        <v>0</v>
      </c>
      <c r="O188" s="161">
        <f t="shared" si="175"/>
        <v>0</v>
      </c>
      <c r="P188" s="161">
        <f t="shared" si="175"/>
        <v>0</v>
      </c>
      <c r="Q188" s="161">
        <f t="shared" si="175"/>
        <v>0</v>
      </c>
      <c r="R188" s="161">
        <f t="shared" si="175"/>
        <v>0</v>
      </c>
      <c r="S188" s="161">
        <f t="shared" si="174"/>
        <v>0</v>
      </c>
      <c r="T188" s="161">
        <f t="shared" si="174"/>
        <v>0</v>
      </c>
      <c r="U188" s="161">
        <f t="shared" si="176"/>
        <v>0</v>
      </c>
      <c r="V188" s="161">
        <f t="shared" si="176"/>
        <v>0</v>
      </c>
      <c r="W188" s="161">
        <f t="shared" si="176"/>
        <v>0</v>
      </c>
      <c r="X188" s="161">
        <f t="shared" si="174"/>
        <v>0</v>
      </c>
      <c r="Y188" s="161">
        <f t="shared" si="174"/>
        <v>0</v>
      </c>
      <c r="Z188" s="161">
        <f t="shared" si="174"/>
        <v>0</v>
      </c>
      <c r="AA188" s="161">
        <f t="shared" si="174"/>
        <v>0</v>
      </c>
      <c r="AB188" s="161">
        <f t="shared" si="174"/>
        <v>0</v>
      </c>
      <c r="AC188" s="161">
        <f t="shared" si="174"/>
        <v>0</v>
      </c>
      <c r="AD188" s="161">
        <f t="shared" si="174"/>
        <v>0</v>
      </c>
      <c r="AE188" s="161">
        <f t="shared" si="174"/>
        <v>0</v>
      </c>
      <c r="AF188" s="174">
        <f t="shared" si="174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75"/>
        <v>0</v>
      </c>
      <c r="D189" s="161">
        <f t="shared" si="175"/>
        <v>0</v>
      </c>
      <c r="E189" s="161">
        <f t="shared" si="175"/>
        <v>0</v>
      </c>
      <c r="F189" s="161">
        <f t="shared" si="175"/>
        <v>0</v>
      </c>
      <c r="G189" s="161">
        <f t="shared" si="175"/>
        <v>0</v>
      </c>
      <c r="H189" s="161">
        <f t="shared" si="175"/>
        <v>0</v>
      </c>
      <c r="I189" s="161">
        <f t="shared" si="175"/>
        <v>0</v>
      </c>
      <c r="J189" s="161">
        <f t="shared" si="175"/>
        <v>0</v>
      </c>
      <c r="K189" s="161">
        <f t="shared" si="175"/>
        <v>0</v>
      </c>
      <c r="L189" s="161">
        <f t="shared" si="175"/>
        <v>0</v>
      </c>
      <c r="M189" s="161">
        <f t="shared" si="175"/>
        <v>0</v>
      </c>
      <c r="N189" s="161">
        <f t="shared" si="175"/>
        <v>0</v>
      </c>
      <c r="O189" s="161">
        <f t="shared" si="175"/>
        <v>0</v>
      </c>
      <c r="P189" s="161">
        <f t="shared" si="175"/>
        <v>0</v>
      </c>
      <c r="Q189" s="161">
        <f t="shared" si="175"/>
        <v>0</v>
      </c>
      <c r="R189" s="161">
        <f t="shared" si="175"/>
        <v>0</v>
      </c>
      <c r="S189" s="161">
        <f t="shared" si="174"/>
        <v>0</v>
      </c>
      <c r="T189" s="161">
        <f t="shared" si="174"/>
        <v>0</v>
      </c>
      <c r="U189" s="161">
        <f t="shared" si="176"/>
        <v>0</v>
      </c>
      <c r="V189" s="161">
        <f t="shared" si="176"/>
        <v>0</v>
      </c>
      <c r="W189" s="161">
        <f t="shared" si="176"/>
        <v>0</v>
      </c>
      <c r="X189" s="161">
        <f t="shared" si="174"/>
        <v>0</v>
      </c>
      <c r="Y189" s="161">
        <f t="shared" si="174"/>
        <v>0</v>
      </c>
      <c r="Z189" s="161">
        <f t="shared" si="174"/>
        <v>0</v>
      </c>
      <c r="AA189" s="161">
        <f t="shared" si="174"/>
        <v>0</v>
      </c>
      <c r="AB189" s="161">
        <f t="shared" si="174"/>
        <v>0</v>
      </c>
      <c r="AC189" s="161">
        <f t="shared" si="174"/>
        <v>0</v>
      </c>
      <c r="AD189" s="161">
        <f t="shared" si="174"/>
        <v>0</v>
      </c>
      <c r="AE189" s="161">
        <f t="shared" si="174"/>
        <v>0</v>
      </c>
      <c r="AF189" s="174">
        <f t="shared" si="174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75"/>
        <v>0</v>
      </c>
      <c r="D190" s="161">
        <f t="shared" si="175"/>
        <v>0</v>
      </c>
      <c r="E190" s="161">
        <f t="shared" si="175"/>
        <v>0</v>
      </c>
      <c r="F190" s="161">
        <f t="shared" si="175"/>
        <v>0</v>
      </c>
      <c r="G190" s="161">
        <f t="shared" si="175"/>
        <v>0</v>
      </c>
      <c r="H190" s="161">
        <f t="shared" si="175"/>
        <v>0</v>
      </c>
      <c r="I190" s="161">
        <f t="shared" si="175"/>
        <v>0</v>
      </c>
      <c r="J190" s="161">
        <f t="shared" si="175"/>
        <v>0</v>
      </c>
      <c r="K190" s="161">
        <f t="shared" si="175"/>
        <v>0</v>
      </c>
      <c r="L190" s="161">
        <f t="shared" si="175"/>
        <v>0</v>
      </c>
      <c r="M190" s="161">
        <f t="shared" si="175"/>
        <v>0</v>
      </c>
      <c r="N190" s="161">
        <f t="shared" si="175"/>
        <v>0</v>
      </c>
      <c r="O190" s="161">
        <f t="shared" si="175"/>
        <v>0</v>
      </c>
      <c r="P190" s="161">
        <f t="shared" si="175"/>
        <v>0</v>
      </c>
      <c r="Q190" s="161">
        <f t="shared" si="175"/>
        <v>0</v>
      </c>
      <c r="R190" s="161">
        <f t="shared" si="175"/>
        <v>0</v>
      </c>
      <c r="S190" s="161">
        <f t="shared" si="174"/>
        <v>0</v>
      </c>
      <c r="T190" s="161">
        <f t="shared" si="174"/>
        <v>0</v>
      </c>
      <c r="U190" s="161">
        <f t="shared" si="176"/>
        <v>0</v>
      </c>
      <c r="V190" s="161">
        <f t="shared" si="176"/>
        <v>0</v>
      </c>
      <c r="W190" s="161">
        <f t="shared" si="176"/>
        <v>0</v>
      </c>
      <c r="X190" s="161">
        <f t="shared" si="174"/>
        <v>0</v>
      </c>
      <c r="Y190" s="161">
        <f t="shared" si="174"/>
        <v>0</v>
      </c>
      <c r="Z190" s="161">
        <f t="shared" si="174"/>
        <v>0</v>
      </c>
      <c r="AA190" s="161">
        <f t="shared" si="174"/>
        <v>0</v>
      </c>
      <c r="AB190" s="161">
        <f t="shared" si="174"/>
        <v>0</v>
      </c>
      <c r="AC190" s="161">
        <f t="shared" si="174"/>
        <v>0</v>
      </c>
      <c r="AD190" s="161">
        <f t="shared" si="174"/>
        <v>0</v>
      </c>
      <c r="AE190" s="161">
        <f t="shared" si="174"/>
        <v>0</v>
      </c>
      <c r="AF190" s="174">
        <f t="shared" si="174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75"/>
        <v>0</v>
      </c>
      <c r="D191" s="161">
        <f t="shared" si="175"/>
        <v>0</v>
      </c>
      <c r="E191" s="161">
        <f t="shared" si="175"/>
        <v>0</v>
      </c>
      <c r="F191" s="161">
        <f t="shared" si="175"/>
        <v>0</v>
      </c>
      <c r="G191" s="161">
        <f t="shared" si="175"/>
        <v>0</v>
      </c>
      <c r="H191" s="161">
        <f t="shared" si="175"/>
        <v>0</v>
      </c>
      <c r="I191" s="161">
        <f t="shared" si="175"/>
        <v>0</v>
      </c>
      <c r="J191" s="161">
        <f t="shared" si="175"/>
        <v>0</v>
      </c>
      <c r="K191" s="161">
        <f t="shared" si="175"/>
        <v>0</v>
      </c>
      <c r="L191" s="161">
        <f t="shared" si="175"/>
        <v>0</v>
      </c>
      <c r="M191" s="161">
        <f t="shared" si="175"/>
        <v>0</v>
      </c>
      <c r="N191" s="161">
        <f t="shared" si="175"/>
        <v>0</v>
      </c>
      <c r="O191" s="161">
        <f t="shared" si="175"/>
        <v>0</v>
      </c>
      <c r="P191" s="161">
        <f t="shared" si="175"/>
        <v>0</v>
      </c>
      <c r="Q191" s="161">
        <f t="shared" si="175"/>
        <v>0</v>
      </c>
      <c r="R191" s="161">
        <f t="shared" si="175"/>
        <v>0</v>
      </c>
      <c r="S191" s="161">
        <f t="shared" si="174"/>
        <v>0</v>
      </c>
      <c r="T191" s="161">
        <f t="shared" si="174"/>
        <v>0</v>
      </c>
      <c r="U191" s="161">
        <f t="shared" si="176"/>
        <v>0</v>
      </c>
      <c r="V191" s="161">
        <f t="shared" si="176"/>
        <v>0</v>
      </c>
      <c r="W191" s="161">
        <f t="shared" si="176"/>
        <v>0</v>
      </c>
      <c r="X191" s="161">
        <f t="shared" si="174"/>
        <v>0</v>
      </c>
      <c r="Y191" s="161">
        <f t="shared" si="174"/>
        <v>0</v>
      </c>
      <c r="Z191" s="161">
        <f t="shared" si="174"/>
        <v>0</v>
      </c>
      <c r="AA191" s="161">
        <f t="shared" si="174"/>
        <v>0</v>
      </c>
      <c r="AB191" s="161">
        <f t="shared" si="174"/>
        <v>0</v>
      </c>
      <c r="AC191" s="161">
        <f t="shared" si="174"/>
        <v>0</v>
      </c>
      <c r="AD191" s="161">
        <f t="shared" si="174"/>
        <v>0</v>
      </c>
      <c r="AE191" s="161">
        <f t="shared" si="174"/>
        <v>0</v>
      </c>
      <c r="AF191" s="174">
        <f t="shared" si="174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75"/>
        <v>0</v>
      </c>
      <c r="D192" s="161">
        <f t="shared" si="175"/>
        <v>0</v>
      </c>
      <c r="E192" s="161">
        <f t="shared" si="175"/>
        <v>0</v>
      </c>
      <c r="F192" s="161">
        <f t="shared" si="175"/>
        <v>0</v>
      </c>
      <c r="G192" s="161">
        <f t="shared" si="175"/>
        <v>0</v>
      </c>
      <c r="H192" s="161">
        <f t="shared" si="175"/>
        <v>0</v>
      </c>
      <c r="I192" s="161">
        <f t="shared" si="175"/>
        <v>0</v>
      </c>
      <c r="J192" s="161">
        <f t="shared" si="175"/>
        <v>0</v>
      </c>
      <c r="K192" s="161">
        <f t="shared" si="175"/>
        <v>0</v>
      </c>
      <c r="L192" s="161">
        <f t="shared" si="175"/>
        <v>0</v>
      </c>
      <c r="M192" s="161">
        <f t="shared" si="175"/>
        <v>0</v>
      </c>
      <c r="N192" s="161">
        <f t="shared" si="175"/>
        <v>0</v>
      </c>
      <c r="O192" s="161">
        <f t="shared" si="175"/>
        <v>0</v>
      </c>
      <c r="P192" s="161">
        <f t="shared" si="175"/>
        <v>0</v>
      </c>
      <c r="Q192" s="161">
        <f t="shared" si="175"/>
        <v>0</v>
      </c>
      <c r="R192" s="161">
        <f t="shared" si="175"/>
        <v>0</v>
      </c>
      <c r="S192" s="161">
        <f t="shared" si="174"/>
        <v>0</v>
      </c>
      <c r="T192" s="161">
        <f t="shared" si="174"/>
        <v>0</v>
      </c>
      <c r="U192" s="161">
        <f t="shared" si="176"/>
        <v>0</v>
      </c>
      <c r="V192" s="161">
        <f t="shared" si="176"/>
        <v>0</v>
      </c>
      <c r="W192" s="161">
        <f t="shared" si="176"/>
        <v>0</v>
      </c>
      <c r="X192" s="161">
        <f t="shared" si="174"/>
        <v>0</v>
      </c>
      <c r="Y192" s="161">
        <f t="shared" si="174"/>
        <v>0</v>
      </c>
      <c r="Z192" s="161">
        <f t="shared" si="174"/>
        <v>0</v>
      </c>
      <c r="AA192" s="161">
        <f t="shared" si="174"/>
        <v>0</v>
      </c>
      <c r="AB192" s="161">
        <f t="shared" si="174"/>
        <v>0</v>
      </c>
      <c r="AC192" s="161">
        <f t="shared" si="174"/>
        <v>0</v>
      </c>
      <c r="AD192" s="161">
        <f t="shared" si="174"/>
        <v>0</v>
      </c>
      <c r="AE192" s="161">
        <f t="shared" si="174"/>
        <v>0</v>
      </c>
      <c r="AF192" s="174">
        <f t="shared" si="174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75"/>
        <v>0</v>
      </c>
      <c r="D193" s="161">
        <f t="shared" si="175"/>
        <v>0</v>
      </c>
      <c r="E193" s="161">
        <f t="shared" si="175"/>
        <v>0</v>
      </c>
      <c r="F193" s="161">
        <f t="shared" si="175"/>
        <v>0</v>
      </c>
      <c r="G193" s="161">
        <f t="shared" si="175"/>
        <v>0</v>
      </c>
      <c r="H193" s="161">
        <f t="shared" si="175"/>
        <v>0</v>
      </c>
      <c r="I193" s="161">
        <f t="shared" si="175"/>
        <v>0</v>
      </c>
      <c r="J193" s="161">
        <f t="shared" si="175"/>
        <v>0</v>
      </c>
      <c r="K193" s="161">
        <f t="shared" si="175"/>
        <v>0</v>
      </c>
      <c r="L193" s="161">
        <f t="shared" si="175"/>
        <v>0</v>
      </c>
      <c r="M193" s="161">
        <f t="shared" si="175"/>
        <v>0</v>
      </c>
      <c r="N193" s="161">
        <f t="shared" si="175"/>
        <v>0</v>
      </c>
      <c r="O193" s="161">
        <f t="shared" si="175"/>
        <v>0</v>
      </c>
      <c r="P193" s="161">
        <f t="shared" si="175"/>
        <v>0</v>
      </c>
      <c r="Q193" s="161">
        <f t="shared" si="175"/>
        <v>0</v>
      </c>
      <c r="R193" s="161">
        <f t="shared" si="175"/>
        <v>0</v>
      </c>
      <c r="S193" s="161">
        <f t="shared" si="174"/>
        <v>0</v>
      </c>
      <c r="T193" s="161">
        <f t="shared" si="174"/>
        <v>0</v>
      </c>
      <c r="U193" s="161">
        <f t="shared" si="176"/>
        <v>0</v>
      </c>
      <c r="V193" s="161">
        <f t="shared" si="176"/>
        <v>0</v>
      </c>
      <c r="W193" s="161">
        <f t="shared" si="176"/>
        <v>0</v>
      </c>
      <c r="X193" s="161">
        <f t="shared" si="174"/>
        <v>0</v>
      </c>
      <c r="Y193" s="161">
        <f t="shared" si="174"/>
        <v>0</v>
      </c>
      <c r="Z193" s="161">
        <f t="shared" si="174"/>
        <v>0</v>
      </c>
      <c r="AA193" s="161">
        <f t="shared" si="174"/>
        <v>0</v>
      </c>
      <c r="AB193" s="161">
        <f t="shared" si="174"/>
        <v>0</v>
      </c>
      <c r="AC193" s="161">
        <f t="shared" si="174"/>
        <v>0</v>
      </c>
      <c r="AD193" s="161">
        <f t="shared" si="174"/>
        <v>0</v>
      </c>
      <c r="AE193" s="161">
        <f t="shared" si="174"/>
        <v>0</v>
      </c>
      <c r="AF193" s="174">
        <f t="shared" si="174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75"/>
        <v>0</v>
      </c>
      <c r="D194" s="161">
        <f t="shared" si="175"/>
        <v>0</v>
      </c>
      <c r="E194" s="161">
        <f t="shared" si="175"/>
        <v>0</v>
      </c>
      <c r="F194" s="161">
        <f t="shared" si="175"/>
        <v>0</v>
      </c>
      <c r="G194" s="161">
        <f t="shared" si="175"/>
        <v>0</v>
      </c>
      <c r="H194" s="161">
        <f t="shared" si="175"/>
        <v>0</v>
      </c>
      <c r="I194" s="161">
        <f t="shared" si="175"/>
        <v>0</v>
      </c>
      <c r="J194" s="161">
        <f t="shared" si="175"/>
        <v>0</v>
      </c>
      <c r="K194" s="161">
        <f t="shared" si="175"/>
        <v>0</v>
      </c>
      <c r="L194" s="161">
        <f t="shared" si="175"/>
        <v>0</v>
      </c>
      <c r="M194" s="161">
        <f t="shared" si="175"/>
        <v>0</v>
      </c>
      <c r="N194" s="161">
        <f t="shared" si="175"/>
        <v>0</v>
      </c>
      <c r="O194" s="161">
        <f t="shared" si="175"/>
        <v>0</v>
      </c>
      <c r="P194" s="161">
        <f t="shared" si="175"/>
        <v>0</v>
      </c>
      <c r="Q194" s="161">
        <f t="shared" si="175"/>
        <v>0</v>
      </c>
      <c r="R194" s="161">
        <f t="shared" si="175"/>
        <v>0</v>
      </c>
      <c r="S194" s="161">
        <f t="shared" si="174"/>
        <v>0</v>
      </c>
      <c r="T194" s="161">
        <f t="shared" si="174"/>
        <v>0</v>
      </c>
      <c r="U194" s="161">
        <f t="shared" si="176"/>
        <v>0</v>
      </c>
      <c r="V194" s="161">
        <f t="shared" si="176"/>
        <v>0</v>
      </c>
      <c r="W194" s="161">
        <f t="shared" si="176"/>
        <v>0</v>
      </c>
      <c r="X194" s="161">
        <f t="shared" si="174"/>
        <v>0</v>
      </c>
      <c r="Y194" s="161">
        <f t="shared" si="174"/>
        <v>0</v>
      </c>
      <c r="Z194" s="161">
        <f t="shared" si="174"/>
        <v>0</v>
      </c>
      <c r="AA194" s="161">
        <f t="shared" si="174"/>
        <v>0</v>
      </c>
      <c r="AB194" s="161">
        <f t="shared" si="174"/>
        <v>0</v>
      </c>
      <c r="AC194" s="161">
        <f t="shared" si="174"/>
        <v>0</v>
      </c>
      <c r="AD194" s="161">
        <f t="shared" si="174"/>
        <v>0</v>
      </c>
      <c r="AE194" s="161">
        <f t="shared" si="174"/>
        <v>0</v>
      </c>
      <c r="AF194" s="174">
        <f t="shared" si="174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75"/>
        <v>0</v>
      </c>
      <c r="D195" s="161">
        <f t="shared" si="175"/>
        <v>0</v>
      </c>
      <c r="E195" s="161">
        <f t="shared" si="175"/>
        <v>0</v>
      </c>
      <c r="F195" s="161">
        <f t="shared" si="175"/>
        <v>0</v>
      </c>
      <c r="G195" s="161">
        <f t="shared" si="175"/>
        <v>0</v>
      </c>
      <c r="H195" s="161">
        <f t="shared" si="175"/>
        <v>0</v>
      </c>
      <c r="I195" s="161">
        <f t="shared" si="175"/>
        <v>0</v>
      </c>
      <c r="J195" s="161">
        <f t="shared" si="175"/>
        <v>0</v>
      </c>
      <c r="K195" s="161">
        <f t="shared" si="175"/>
        <v>0</v>
      </c>
      <c r="L195" s="161">
        <f t="shared" si="175"/>
        <v>0</v>
      </c>
      <c r="M195" s="161">
        <f t="shared" si="175"/>
        <v>0</v>
      </c>
      <c r="N195" s="161">
        <f t="shared" si="175"/>
        <v>0</v>
      </c>
      <c r="O195" s="161">
        <f t="shared" si="175"/>
        <v>0</v>
      </c>
      <c r="P195" s="161">
        <f t="shared" si="175"/>
        <v>0</v>
      </c>
      <c r="Q195" s="161">
        <f t="shared" si="175"/>
        <v>0</v>
      </c>
      <c r="R195" s="161">
        <f t="shared" si="175"/>
        <v>0</v>
      </c>
      <c r="S195" s="161">
        <f t="shared" si="174"/>
        <v>0</v>
      </c>
      <c r="T195" s="161">
        <f t="shared" si="174"/>
        <v>0</v>
      </c>
      <c r="U195" s="161">
        <f t="shared" si="176"/>
        <v>0</v>
      </c>
      <c r="V195" s="161">
        <f t="shared" si="176"/>
        <v>0</v>
      </c>
      <c r="W195" s="161">
        <f t="shared" si="176"/>
        <v>0</v>
      </c>
      <c r="X195" s="161">
        <f t="shared" si="174"/>
        <v>0</v>
      </c>
      <c r="Y195" s="161">
        <f t="shared" si="174"/>
        <v>0</v>
      </c>
      <c r="Z195" s="161">
        <f t="shared" si="174"/>
        <v>0</v>
      </c>
      <c r="AA195" s="161">
        <f t="shared" si="174"/>
        <v>0</v>
      </c>
      <c r="AB195" s="161">
        <f t="shared" si="174"/>
        <v>0</v>
      </c>
      <c r="AC195" s="161">
        <f t="shared" si="174"/>
        <v>0</v>
      </c>
      <c r="AD195" s="161">
        <f t="shared" si="174"/>
        <v>0</v>
      </c>
      <c r="AE195" s="161">
        <f t="shared" si="174"/>
        <v>0</v>
      </c>
      <c r="AF195" s="174">
        <f t="shared" si="174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75"/>
        <v>0</v>
      </c>
      <c r="D196" s="161">
        <f t="shared" si="175"/>
        <v>0</v>
      </c>
      <c r="E196" s="161">
        <f t="shared" si="175"/>
        <v>0</v>
      </c>
      <c r="F196" s="161">
        <f t="shared" si="175"/>
        <v>0</v>
      </c>
      <c r="G196" s="161">
        <f t="shared" si="175"/>
        <v>0</v>
      </c>
      <c r="H196" s="161">
        <f t="shared" si="175"/>
        <v>0</v>
      </c>
      <c r="I196" s="161">
        <f t="shared" si="175"/>
        <v>0</v>
      </c>
      <c r="J196" s="161">
        <f t="shared" si="175"/>
        <v>0</v>
      </c>
      <c r="K196" s="161">
        <f t="shared" si="175"/>
        <v>0</v>
      </c>
      <c r="L196" s="161">
        <f t="shared" si="175"/>
        <v>0</v>
      </c>
      <c r="M196" s="161">
        <f t="shared" si="175"/>
        <v>0</v>
      </c>
      <c r="N196" s="161">
        <f t="shared" si="175"/>
        <v>0</v>
      </c>
      <c r="O196" s="161">
        <f t="shared" si="175"/>
        <v>0</v>
      </c>
      <c r="P196" s="161">
        <f t="shared" si="175"/>
        <v>0</v>
      </c>
      <c r="Q196" s="161">
        <f t="shared" si="175"/>
        <v>0</v>
      </c>
      <c r="R196" s="161">
        <f t="shared" si="175"/>
        <v>0</v>
      </c>
      <c r="S196" s="161">
        <f t="shared" si="174"/>
        <v>0</v>
      </c>
      <c r="T196" s="161">
        <f t="shared" si="174"/>
        <v>0</v>
      </c>
      <c r="U196" s="161">
        <f t="shared" si="176"/>
        <v>0</v>
      </c>
      <c r="V196" s="161">
        <f t="shared" si="176"/>
        <v>0</v>
      </c>
      <c r="W196" s="161">
        <f t="shared" si="176"/>
        <v>0</v>
      </c>
      <c r="X196" s="161">
        <f t="shared" si="174"/>
        <v>0</v>
      </c>
      <c r="Y196" s="161">
        <f t="shared" si="174"/>
        <v>0</v>
      </c>
      <c r="Z196" s="161">
        <f t="shared" si="174"/>
        <v>0</v>
      </c>
      <c r="AA196" s="161">
        <f t="shared" si="174"/>
        <v>0</v>
      </c>
      <c r="AB196" s="161">
        <f t="shared" si="174"/>
        <v>0</v>
      </c>
      <c r="AC196" s="161">
        <f t="shared" si="174"/>
        <v>0</v>
      </c>
      <c r="AD196" s="161">
        <f t="shared" si="174"/>
        <v>0</v>
      </c>
      <c r="AE196" s="161">
        <f t="shared" si="174"/>
        <v>0</v>
      </c>
      <c r="AF196" s="174">
        <f t="shared" si="174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75"/>
        <v>0</v>
      </c>
      <c r="D197" s="161">
        <f t="shared" si="175"/>
        <v>0</v>
      </c>
      <c r="E197" s="161">
        <f t="shared" si="175"/>
        <v>0</v>
      </c>
      <c r="F197" s="161">
        <f t="shared" si="175"/>
        <v>0</v>
      </c>
      <c r="G197" s="161">
        <f t="shared" si="175"/>
        <v>0</v>
      </c>
      <c r="H197" s="161">
        <f t="shared" si="175"/>
        <v>0</v>
      </c>
      <c r="I197" s="161">
        <f t="shared" si="175"/>
        <v>0</v>
      </c>
      <c r="J197" s="161">
        <f t="shared" si="175"/>
        <v>0</v>
      </c>
      <c r="K197" s="161">
        <f t="shared" si="175"/>
        <v>0</v>
      </c>
      <c r="L197" s="161">
        <f t="shared" si="175"/>
        <v>0</v>
      </c>
      <c r="M197" s="161">
        <f t="shared" si="175"/>
        <v>0</v>
      </c>
      <c r="N197" s="161">
        <f t="shared" si="175"/>
        <v>0</v>
      </c>
      <c r="O197" s="161">
        <f t="shared" si="175"/>
        <v>0</v>
      </c>
      <c r="P197" s="161">
        <f t="shared" si="175"/>
        <v>0</v>
      </c>
      <c r="Q197" s="161">
        <f t="shared" si="175"/>
        <v>0</v>
      </c>
      <c r="R197" s="161">
        <f t="shared" si="175"/>
        <v>0</v>
      </c>
      <c r="S197" s="161">
        <f t="shared" si="174"/>
        <v>0</v>
      </c>
      <c r="T197" s="161">
        <f t="shared" si="174"/>
        <v>0</v>
      </c>
      <c r="U197" s="161">
        <f t="shared" si="176"/>
        <v>0</v>
      </c>
      <c r="V197" s="161">
        <f t="shared" si="176"/>
        <v>0</v>
      </c>
      <c r="W197" s="161">
        <f t="shared" si="176"/>
        <v>0</v>
      </c>
      <c r="X197" s="161">
        <f t="shared" si="174"/>
        <v>0</v>
      </c>
      <c r="Y197" s="161">
        <f t="shared" si="174"/>
        <v>0</v>
      </c>
      <c r="Z197" s="161">
        <f t="shared" si="174"/>
        <v>0</v>
      </c>
      <c r="AA197" s="161">
        <f t="shared" si="174"/>
        <v>0</v>
      </c>
      <c r="AB197" s="161">
        <f t="shared" si="174"/>
        <v>0</v>
      </c>
      <c r="AC197" s="161">
        <f t="shared" si="174"/>
        <v>0</v>
      </c>
      <c r="AD197" s="161">
        <f t="shared" si="174"/>
        <v>0</v>
      </c>
      <c r="AE197" s="161">
        <f t="shared" si="174"/>
        <v>0</v>
      </c>
      <c r="AF197" s="174">
        <f t="shared" si="174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75"/>
        <v>0</v>
      </c>
      <c r="D198" s="161">
        <f t="shared" si="175"/>
        <v>0</v>
      </c>
      <c r="E198" s="161">
        <f t="shared" si="175"/>
        <v>0</v>
      </c>
      <c r="F198" s="161">
        <f t="shared" si="175"/>
        <v>0</v>
      </c>
      <c r="G198" s="161">
        <f t="shared" si="175"/>
        <v>0</v>
      </c>
      <c r="H198" s="161">
        <f t="shared" si="175"/>
        <v>0</v>
      </c>
      <c r="I198" s="161">
        <f t="shared" si="175"/>
        <v>0</v>
      </c>
      <c r="J198" s="161">
        <f t="shared" si="175"/>
        <v>0</v>
      </c>
      <c r="K198" s="161">
        <f t="shared" si="175"/>
        <v>0</v>
      </c>
      <c r="L198" s="161">
        <f t="shared" si="175"/>
        <v>0</v>
      </c>
      <c r="M198" s="161">
        <f t="shared" si="175"/>
        <v>0</v>
      </c>
      <c r="N198" s="161">
        <f t="shared" si="175"/>
        <v>0</v>
      </c>
      <c r="O198" s="161">
        <f t="shared" si="175"/>
        <v>0</v>
      </c>
      <c r="P198" s="161">
        <f t="shared" si="175"/>
        <v>0</v>
      </c>
      <c r="Q198" s="161">
        <f t="shared" si="175"/>
        <v>0</v>
      </c>
      <c r="R198" s="161">
        <f t="shared" si="175"/>
        <v>0</v>
      </c>
      <c r="S198" s="161">
        <f t="shared" si="174"/>
        <v>0</v>
      </c>
      <c r="T198" s="161">
        <f t="shared" si="174"/>
        <v>0</v>
      </c>
      <c r="U198" s="161">
        <f t="shared" si="176"/>
        <v>0</v>
      </c>
      <c r="V198" s="161">
        <f t="shared" si="176"/>
        <v>0</v>
      </c>
      <c r="W198" s="161">
        <f t="shared" si="176"/>
        <v>0</v>
      </c>
      <c r="X198" s="161">
        <f t="shared" si="174"/>
        <v>0</v>
      </c>
      <c r="Y198" s="161">
        <f t="shared" si="174"/>
        <v>0</v>
      </c>
      <c r="Z198" s="161">
        <f t="shared" si="174"/>
        <v>0</v>
      </c>
      <c r="AA198" s="161">
        <f t="shared" si="174"/>
        <v>0</v>
      </c>
      <c r="AB198" s="161">
        <f t="shared" si="174"/>
        <v>0</v>
      </c>
      <c r="AC198" s="161">
        <f t="shared" si="174"/>
        <v>0</v>
      </c>
      <c r="AD198" s="161">
        <f t="shared" si="174"/>
        <v>0</v>
      </c>
      <c r="AE198" s="161">
        <f t="shared" si="174"/>
        <v>0</v>
      </c>
      <c r="AF198" s="174">
        <f t="shared" si="174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75"/>
        <v>0</v>
      </c>
      <c r="D199" s="161">
        <f t="shared" si="175"/>
        <v>0</v>
      </c>
      <c r="E199" s="161">
        <f t="shared" si="175"/>
        <v>0</v>
      </c>
      <c r="F199" s="161">
        <f t="shared" si="175"/>
        <v>0</v>
      </c>
      <c r="G199" s="161">
        <f t="shared" si="175"/>
        <v>0</v>
      </c>
      <c r="H199" s="161">
        <f t="shared" si="175"/>
        <v>0</v>
      </c>
      <c r="I199" s="161">
        <f t="shared" si="175"/>
        <v>0</v>
      </c>
      <c r="J199" s="161">
        <f t="shared" si="175"/>
        <v>0</v>
      </c>
      <c r="K199" s="161">
        <f t="shared" si="175"/>
        <v>0</v>
      </c>
      <c r="L199" s="161">
        <f t="shared" si="175"/>
        <v>0</v>
      </c>
      <c r="M199" s="161">
        <f t="shared" si="175"/>
        <v>0</v>
      </c>
      <c r="N199" s="161">
        <f t="shared" si="175"/>
        <v>0</v>
      </c>
      <c r="O199" s="161">
        <f t="shared" si="175"/>
        <v>0</v>
      </c>
      <c r="P199" s="161">
        <f t="shared" si="175"/>
        <v>0</v>
      </c>
      <c r="Q199" s="161">
        <f t="shared" si="175"/>
        <v>0</v>
      </c>
      <c r="R199" s="161">
        <f t="shared" si="175"/>
        <v>0</v>
      </c>
      <c r="S199" s="161">
        <f t="shared" si="174"/>
        <v>0</v>
      </c>
      <c r="T199" s="161">
        <f t="shared" si="174"/>
        <v>0</v>
      </c>
      <c r="U199" s="161">
        <f t="shared" si="176"/>
        <v>0</v>
      </c>
      <c r="V199" s="161">
        <f t="shared" si="176"/>
        <v>0</v>
      </c>
      <c r="W199" s="161">
        <f t="shared" si="176"/>
        <v>0</v>
      </c>
      <c r="X199" s="161">
        <f t="shared" si="174"/>
        <v>0</v>
      </c>
      <c r="Y199" s="161">
        <f t="shared" si="174"/>
        <v>0</v>
      </c>
      <c r="Z199" s="161">
        <f t="shared" si="174"/>
        <v>0</v>
      </c>
      <c r="AA199" s="161">
        <f t="shared" si="174"/>
        <v>0</v>
      </c>
      <c r="AB199" s="161">
        <f t="shared" si="174"/>
        <v>0</v>
      </c>
      <c r="AC199" s="161">
        <f t="shared" si="174"/>
        <v>0</v>
      </c>
      <c r="AD199" s="161">
        <f t="shared" si="174"/>
        <v>0</v>
      </c>
      <c r="AE199" s="161">
        <f t="shared" si="174"/>
        <v>0</v>
      </c>
      <c r="AF199" s="174">
        <f t="shared" si="174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75"/>
        <v>0</v>
      </c>
      <c r="D200" s="161">
        <f t="shared" si="175"/>
        <v>0</v>
      </c>
      <c r="E200" s="161">
        <f t="shared" si="175"/>
        <v>0</v>
      </c>
      <c r="F200" s="161">
        <f t="shared" si="175"/>
        <v>0</v>
      </c>
      <c r="G200" s="161">
        <f t="shared" si="175"/>
        <v>0</v>
      </c>
      <c r="H200" s="161">
        <f t="shared" si="175"/>
        <v>0</v>
      </c>
      <c r="I200" s="161">
        <f t="shared" si="175"/>
        <v>0</v>
      </c>
      <c r="J200" s="161">
        <f t="shared" si="175"/>
        <v>0</v>
      </c>
      <c r="K200" s="161">
        <f t="shared" si="175"/>
        <v>0</v>
      </c>
      <c r="L200" s="161">
        <f t="shared" si="175"/>
        <v>0</v>
      </c>
      <c r="M200" s="161">
        <f t="shared" si="175"/>
        <v>0</v>
      </c>
      <c r="N200" s="161">
        <f t="shared" si="175"/>
        <v>0</v>
      </c>
      <c r="O200" s="161">
        <f t="shared" si="175"/>
        <v>0</v>
      </c>
      <c r="P200" s="161">
        <f t="shared" si="175"/>
        <v>0</v>
      </c>
      <c r="Q200" s="161">
        <f t="shared" si="175"/>
        <v>0</v>
      </c>
      <c r="R200" s="161">
        <f t="shared" ref="R200:AF215" si="177">Q200</f>
        <v>0</v>
      </c>
      <c r="S200" s="161">
        <f t="shared" si="177"/>
        <v>0</v>
      </c>
      <c r="T200" s="161">
        <f t="shared" si="177"/>
        <v>0</v>
      </c>
      <c r="U200" s="161">
        <f t="shared" si="176"/>
        <v>0</v>
      </c>
      <c r="V200" s="161">
        <f t="shared" si="176"/>
        <v>0</v>
      </c>
      <c r="W200" s="161">
        <f t="shared" si="176"/>
        <v>0</v>
      </c>
      <c r="X200" s="161">
        <f t="shared" si="177"/>
        <v>0</v>
      </c>
      <c r="Y200" s="161">
        <f t="shared" si="177"/>
        <v>0</v>
      </c>
      <c r="Z200" s="161">
        <f t="shared" si="177"/>
        <v>0</v>
      </c>
      <c r="AA200" s="161">
        <f t="shared" si="177"/>
        <v>0</v>
      </c>
      <c r="AB200" s="161">
        <f t="shared" si="177"/>
        <v>0</v>
      </c>
      <c r="AC200" s="161">
        <f t="shared" si="177"/>
        <v>0</v>
      </c>
      <c r="AD200" s="161">
        <f t="shared" si="177"/>
        <v>0</v>
      </c>
      <c r="AE200" s="161">
        <f t="shared" si="177"/>
        <v>0</v>
      </c>
      <c r="AF200" s="174">
        <f t="shared" si="177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78">B201</f>
        <v>0</v>
      </c>
      <c r="D201" s="161">
        <f t="shared" si="178"/>
        <v>0</v>
      </c>
      <c r="E201" s="161">
        <f t="shared" si="178"/>
        <v>0</v>
      </c>
      <c r="F201" s="161">
        <f t="shared" si="178"/>
        <v>0</v>
      </c>
      <c r="G201" s="161">
        <f t="shared" si="178"/>
        <v>0</v>
      </c>
      <c r="H201" s="161">
        <f t="shared" si="178"/>
        <v>0</v>
      </c>
      <c r="I201" s="161">
        <f t="shared" si="178"/>
        <v>0</v>
      </c>
      <c r="J201" s="161">
        <f t="shared" si="178"/>
        <v>0</v>
      </c>
      <c r="K201" s="161">
        <f t="shared" si="178"/>
        <v>0</v>
      </c>
      <c r="L201" s="161">
        <f t="shared" si="178"/>
        <v>0</v>
      </c>
      <c r="M201" s="161">
        <f t="shared" si="178"/>
        <v>0</v>
      </c>
      <c r="N201" s="161">
        <f t="shared" si="178"/>
        <v>0</v>
      </c>
      <c r="O201" s="161">
        <f t="shared" si="178"/>
        <v>0</v>
      </c>
      <c r="P201" s="161">
        <f t="shared" si="178"/>
        <v>0</v>
      </c>
      <c r="Q201" s="161">
        <f t="shared" si="178"/>
        <v>0</v>
      </c>
      <c r="R201" s="161">
        <f t="shared" si="178"/>
        <v>0</v>
      </c>
      <c r="S201" s="161">
        <f t="shared" si="177"/>
        <v>0</v>
      </c>
      <c r="T201" s="161">
        <f t="shared" si="177"/>
        <v>0</v>
      </c>
      <c r="U201" s="161">
        <f t="shared" si="176"/>
        <v>0</v>
      </c>
      <c r="V201" s="161">
        <f t="shared" si="176"/>
        <v>0</v>
      </c>
      <c r="W201" s="161">
        <f t="shared" si="176"/>
        <v>0</v>
      </c>
      <c r="X201" s="161">
        <f t="shared" si="177"/>
        <v>0</v>
      </c>
      <c r="Y201" s="161">
        <f t="shared" si="177"/>
        <v>0</v>
      </c>
      <c r="Z201" s="161">
        <f t="shared" si="177"/>
        <v>0</v>
      </c>
      <c r="AA201" s="161">
        <f t="shared" si="177"/>
        <v>0</v>
      </c>
      <c r="AB201" s="161">
        <f t="shared" si="177"/>
        <v>0</v>
      </c>
      <c r="AC201" s="161">
        <f t="shared" si="177"/>
        <v>0</v>
      </c>
      <c r="AD201" s="161">
        <f t="shared" si="177"/>
        <v>0</v>
      </c>
      <c r="AE201" s="161">
        <f t="shared" si="177"/>
        <v>0</v>
      </c>
      <c r="AF201" s="174">
        <f t="shared" si="177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78"/>
        <v>0</v>
      </c>
      <c r="D202" s="161">
        <f t="shared" si="178"/>
        <v>0</v>
      </c>
      <c r="E202" s="161">
        <f t="shared" si="178"/>
        <v>0</v>
      </c>
      <c r="F202" s="161">
        <f t="shared" si="178"/>
        <v>0</v>
      </c>
      <c r="G202" s="161">
        <f t="shared" si="178"/>
        <v>0</v>
      </c>
      <c r="H202" s="161">
        <f t="shared" si="178"/>
        <v>0</v>
      </c>
      <c r="I202" s="161">
        <f t="shared" si="178"/>
        <v>0</v>
      </c>
      <c r="J202" s="161">
        <f t="shared" si="178"/>
        <v>0</v>
      </c>
      <c r="K202" s="161">
        <f t="shared" si="178"/>
        <v>0</v>
      </c>
      <c r="L202" s="161">
        <f t="shared" si="178"/>
        <v>0</v>
      </c>
      <c r="M202" s="161">
        <f t="shared" si="178"/>
        <v>0</v>
      </c>
      <c r="N202" s="161">
        <f t="shared" si="178"/>
        <v>0</v>
      </c>
      <c r="O202" s="161">
        <f t="shared" si="178"/>
        <v>0</v>
      </c>
      <c r="P202" s="161">
        <f t="shared" si="178"/>
        <v>0</v>
      </c>
      <c r="Q202" s="161">
        <f t="shared" si="178"/>
        <v>0</v>
      </c>
      <c r="R202" s="161">
        <f t="shared" si="178"/>
        <v>0</v>
      </c>
      <c r="S202" s="161">
        <f t="shared" si="177"/>
        <v>0</v>
      </c>
      <c r="T202" s="161">
        <f t="shared" si="177"/>
        <v>0</v>
      </c>
      <c r="U202" s="161">
        <f t="shared" si="176"/>
        <v>0</v>
      </c>
      <c r="V202" s="161">
        <f t="shared" si="176"/>
        <v>0</v>
      </c>
      <c r="W202" s="161">
        <f t="shared" si="176"/>
        <v>0</v>
      </c>
      <c r="X202" s="161">
        <f t="shared" si="177"/>
        <v>0</v>
      </c>
      <c r="Y202" s="161">
        <f t="shared" si="177"/>
        <v>0</v>
      </c>
      <c r="Z202" s="161">
        <f t="shared" si="177"/>
        <v>0</v>
      </c>
      <c r="AA202" s="161">
        <f t="shared" si="177"/>
        <v>0</v>
      </c>
      <c r="AB202" s="161">
        <f t="shared" si="177"/>
        <v>0</v>
      </c>
      <c r="AC202" s="161">
        <f t="shared" si="177"/>
        <v>0</v>
      </c>
      <c r="AD202" s="161">
        <f t="shared" si="177"/>
        <v>0</v>
      </c>
      <c r="AE202" s="161">
        <f t="shared" si="177"/>
        <v>0</v>
      </c>
      <c r="AF202" s="174">
        <f t="shared" si="177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78"/>
        <v>0</v>
      </c>
      <c r="D203" s="161">
        <f t="shared" si="178"/>
        <v>0</v>
      </c>
      <c r="E203" s="161">
        <f t="shared" si="178"/>
        <v>0</v>
      </c>
      <c r="F203" s="161">
        <f t="shared" si="178"/>
        <v>0</v>
      </c>
      <c r="G203" s="161">
        <f t="shared" si="178"/>
        <v>0</v>
      </c>
      <c r="H203" s="161">
        <f t="shared" si="178"/>
        <v>0</v>
      </c>
      <c r="I203" s="161">
        <f t="shared" si="178"/>
        <v>0</v>
      </c>
      <c r="J203" s="161">
        <f t="shared" si="178"/>
        <v>0</v>
      </c>
      <c r="K203" s="161">
        <f t="shared" si="178"/>
        <v>0</v>
      </c>
      <c r="L203" s="161">
        <f t="shared" si="178"/>
        <v>0</v>
      </c>
      <c r="M203" s="161">
        <f t="shared" si="178"/>
        <v>0</v>
      </c>
      <c r="N203" s="161">
        <f t="shared" si="178"/>
        <v>0</v>
      </c>
      <c r="O203" s="161">
        <f t="shared" si="178"/>
        <v>0</v>
      </c>
      <c r="P203" s="161">
        <f t="shared" si="178"/>
        <v>0</v>
      </c>
      <c r="Q203" s="161">
        <f t="shared" si="178"/>
        <v>0</v>
      </c>
      <c r="R203" s="161">
        <f t="shared" si="178"/>
        <v>0</v>
      </c>
      <c r="S203" s="161">
        <f t="shared" si="177"/>
        <v>0</v>
      </c>
      <c r="T203" s="161">
        <f t="shared" si="177"/>
        <v>0</v>
      </c>
      <c r="U203" s="161">
        <f t="shared" si="176"/>
        <v>0</v>
      </c>
      <c r="V203" s="161">
        <f t="shared" si="176"/>
        <v>0</v>
      </c>
      <c r="W203" s="161">
        <f t="shared" si="176"/>
        <v>0</v>
      </c>
      <c r="X203" s="161">
        <f t="shared" si="177"/>
        <v>0</v>
      </c>
      <c r="Y203" s="161">
        <f t="shared" si="177"/>
        <v>0</v>
      </c>
      <c r="Z203" s="161">
        <f t="shared" si="177"/>
        <v>0</v>
      </c>
      <c r="AA203" s="161">
        <f t="shared" si="177"/>
        <v>0</v>
      </c>
      <c r="AB203" s="161">
        <f t="shared" si="177"/>
        <v>0</v>
      </c>
      <c r="AC203" s="161">
        <f t="shared" si="177"/>
        <v>0</v>
      </c>
      <c r="AD203" s="161">
        <f t="shared" si="177"/>
        <v>0</v>
      </c>
      <c r="AE203" s="161">
        <f t="shared" si="177"/>
        <v>0</v>
      </c>
      <c r="AF203" s="174">
        <f t="shared" si="177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78"/>
        <v>0</v>
      </c>
      <c r="D204" s="161">
        <f t="shared" si="178"/>
        <v>0</v>
      </c>
      <c r="E204" s="161">
        <f t="shared" si="178"/>
        <v>0</v>
      </c>
      <c r="F204" s="161">
        <f t="shared" si="178"/>
        <v>0</v>
      </c>
      <c r="G204" s="161">
        <f t="shared" si="178"/>
        <v>0</v>
      </c>
      <c r="H204" s="161">
        <f t="shared" si="178"/>
        <v>0</v>
      </c>
      <c r="I204" s="161">
        <f t="shared" si="178"/>
        <v>0</v>
      </c>
      <c r="J204" s="161">
        <f t="shared" si="178"/>
        <v>0</v>
      </c>
      <c r="K204" s="161">
        <f t="shared" si="178"/>
        <v>0</v>
      </c>
      <c r="L204" s="161">
        <f t="shared" si="178"/>
        <v>0</v>
      </c>
      <c r="M204" s="161">
        <f t="shared" si="178"/>
        <v>0</v>
      </c>
      <c r="N204" s="161">
        <f t="shared" si="178"/>
        <v>0</v>
      </c>
      <c r="O204" s="161">
        <f t="shared" si="178"/>
        <v>0</v>
      </c>
      <c r="P204" s="161">
        <f t="shared" si="178"/>
        <v>0</v>
      </c>
      <c r="Q204" s="161">
        <f t="shared" si="178"/>
        <v>0</v>
      </c>
      <c r="R204" s="161">
        <f t="shared" si="178"/>
        <v>0</v>
      </c>
      <c r="S204" s="161">
        <f t="shared" si="177"/>
        <v>0</v>
      </c>
      <c r="T204" s="161">
        <f t="shared" si="177"/>
        <v>0</v>
      </c>
      <c r="U204" s="161">
        <f t="shared" si="176"/>
        <v>0</v>
      </c>
      <c r="V204" s="161">
        <f t="shared" si="176"/>
        <v>0</v>
      </c>
      <c r="W204" s="161">
        <f t="shared" si="176"/>
        <v>0</v>
      </c>
      <c r="X204" s="161">
        <f t="shared" si="177"/>
        <v>0</v>
      </c>
      <c r="Y204" s="161">
        <f t="shared" si="177"/>
        <v>0</v>
      </c>
      <c r="Z204" s="161">
        <f t="shared" si="177"/>
        <v>0</v>
      </c>
      <c r="AA204" s="161">
        <f t="shared" si="177"/>
        <v>0</v>
      </c>
      <c r="AB204" s="161">
        <f t="shared" si="177"/>
        <v>0</v>
      </c>
      <c r="AC204" s="161">
        <f t="shared" si="177"/>
        <v>0</v>
      </c>
      <c r="AD204" s="161">
        <f t="shared" si="177"/>
        <v>0</v>
      </c>
      <c r="AE204" s="161">
        <f t="shared" si="177"/>
        <v>0</v>
      </c>
      <c r="AF204" s="174">
        <f t="shared" si="177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78"/>
        <v>0</v>
      </c>
      <c r="D205" s="161">
        <f t="shared" si="178"/>
        <v>0</v>
      </c>
      <c r="E205" s="161">
        <f t="shared" si="178"/>
        <v>0</v>
      </c>
      <c r="F205" s="161">
        <f t="shared" si="178"/>
        <v>0</v>
      </c>
      <c r="G205" s="161">
        <f t="shared" si="178"/>
        <v>0</v>
      </c>
      <c r="H205" s="161">
        <f t="shared" si="178"/>
        <v>0</v>
      </c>
      <c r="I205" s="161">
        <f t="shared" si="178"/>
        <v>0</v>
      </c>
      <c r="J205" s="161">
        <f t="shared" si="178"/>
        <v>0</v>
      </c>
      <c r="K205" s="161">
        <f t="shared" si="178"/>
        <v>0</v>
      </c>
      <c r="L205" s="161">
        <f t="shared" si="178"/>
        <v>0</v>
      </c>
      <c r="M205" s="161">
        <f t="shared" si="178"/>
        <v>0</v>
      </c>
      <c r="N205" s="161">
        <f t="shared" si="178"/>
        <v>0</v>
      </c>
      <c r="O205" s="161">
        <f t="shared" si="178"/>
        <v>0</v>
      </c>
      <c r="P205" s="161">
        <f t="shared" si="178"/>
        <v>0</v>
      </c>
      <c r="Q205" s="161">
        <f t="shared" si="178"/>
        <v>0</v>
      </c>
      <c r="R205" s="161">
        <f t="shared" si="178"/>
        <v>0</v>
      </c>
      <c r="S205" s="161">
        <f t="shared" si="177"/>
        <v>0</v>
      </c>
      <c r="T205" s="161">
        <f t="shared" si="177"/>
        <v>0</v>
      </c>
      <c r="U205" s="161">
        <f t="shared" si="176"/>
        <v>0</v>
      </c>
      <c r="V205" s="161">
        <f t="shared" si="176"/>
        <v>0</v>
      </c>
      <c r="W205" s="161">
        <f t="shared" si="176"/>
        <v>0</v>
      </c>
      <c r="X205" s="161">
        <f t="shared" si="177"/>
        <v>0</v>
      </c>
      <c r="Y205" s="161">
        <f t="shared" si="177"/>
        <v>0</v>
      </c>
      <c r="Z205" s="161">
        <f t="shared" si="177"/>
        <v>0</v>
      </c>
      <c r="AA205" s="161">
        <f t="shared" si="177"/>
        <v>0</v>
      </c>
      <c r="AB205" s="161">
        <f t="shared" si="177"/>
        <v>0</v>
      </c>
      <c r="AC205" s="161">
        <f t="shared" si="177"/>
        <v>0</v>
      </c>
      <c r="AD205" s="161">
        <f t="shared" si="177"/>
        <v>0</v>
      </c>
      <c r="AE205" s="161">
        <f t="shared" si="177"/>
        <v>0</v>
      </c>
      <c r="AF205" s="174">
        <f t="shared" si="177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78"/>
        <v>0</v>
      </c>
      <c r="D206" s="161">
        <f t="shared" si="178"/>
        <v>0</v>
      </c>
      <c r="E206" s="161">
        <f t="shared" si="178"/>
        <v>0</v>
      </c>
      <c r="F206" s="161">
        <f t="shared" si="178"/>
        <v>0</v>
      </c>
      <c r="G206" s="161">
        <f t="shared" si="178"/>
        <v>0</v>
      </c>
      <c r="H206" s="161">
        <f t="shared" si="178"/>
        <v>0</v>
      </c>
      <c r="I206" s="161">
        <f t="shared" si="178"/>
        <v>0</v>
      </c>
      <c r="J206" s="161">
        <f t="shared" si="178"/>
        <v>0</v>
      </c>
      <c r="K206" s="161">
        <f t="shared" si="178"/>
        <v>0</v>
      </c>
      <c r="L206" s="161">
        <f t="shared" si="178"/>
        <v>0</v>
      </c>
      <c r="M206" s="161">
        <f t="shared" si="178"/>
        <v>0</v>
      </c>
      <c r="N206" s="161">
        <f t="shared" si="178"/>
        <v>0</v>
      </c>
      <c r="O206" s="161">
        <f t="shared" si="178"/>
        <v>0</v>
      </c>
      <c r="P206" s="161">
        <f t="shared" si="178"/>
        <v>0</v>
      </c>
      <c r="Q206" s="161">
        <f t="shared" si="178"/>
        <v>0</v>
      </c>
      <c r="R206" s="161">
        <f t="shared" si="178"/>
        <v>0</v>
      </c>
      <c r="S206" s="161">
        <f t="shared" si="177"/>
        <v>0</v>
      </c>
      <c r="T206" s="161">
        <f t="shared" si="177"/>
        <v>0</v>
      </c>
      <c r="U206" s="161">
        <f t="shared" si="176"/>
        <v>0</v>
      </c>
      <c r="V206" s="161">
        <f t="shared" si="176"/>
        <v>0</v>
      </c>
      <c r="W206" s="161">
        <f t="shared" si="176"/>
        <v>0</v>
      </c>
      <c r="X206" s="161">
        <f t="shared" si="177"/>
        <v>0</v>
      </c>
      <c r="Y206" s="161">
        <f t="shared" si="177"/>
        <v>0</v>
      </c>
      <c r="Z206" s="161">
        <f t="shared" si="177"/>
        <v>0</v>
      </c>
      <c r="AA206" s="161">
        <f t="shared" si="177"/>
        <v>0</v>
      </c>
      <c r="AB206" s="161">
        <f t="shared" si="177"/>
        <v>0</v>
      </c>
      <c r="AC206" s="161">
        <f t="shared" si="177"/>
        <v>0</v>
      </c>
      <c r="AD206" s="161">
        <f t="shared" si="177"/>
        <v>0</v>
      </c>
      <c r="AE206" s="161">
        <f t="shared" si="177"/>
        <v>0</v>
      </c>
      <c r="AF206" s="174">
        <f t="shared" si="177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78"/>
        <v>0</v>
      </c>
      <c r="D207" s="161">
        <f t="shared" si="178"/>
        <v>0</v>
      </c>
      <c r="E207" s="161">
        <f t="shared" si="178"/>
        <v>0</v>
      </c>
      <c r="F207" s="161">
        <f t="shared" si="178"/>
        <v>0</v>
      </c>
      <c r="G207" s="161">
        <f t="shared" si="178"/>
        <v>0</v>
      </c>
      <c r="H207" s="161">
        <f t="shared" si="178"/>
        <v>0</v>
      </c>
      <c r="I207" s="161">
        <f t="shared" si="178"/>
        <v>0</v>
      </c>
      <c r="J207" s="161">
        <f t="shared" si="178"/>
        <v>0</v>
      </c>
      <c r="K207" s="161">
        <f t="shared" si="178"/>
        <v>0</v>
      </c>
      <c r="L207" s="161">
        <f t="shared" si="178"/>
        <v>0</v>
      </c>
      <c r="M207" s="161">
        <f t="shared" si="178"/>
        <v>0</v>
      </c>
      <c r="N207" s="161">
        <f t="shared" si="178"/>
        <v>0</v>
      </c>
      <c r="O207" s="161">
        <f t="shared" si="178"/>
        <v>0</v>
      </c>
      <c r="P207" s="161">
        <f t="shared" si="178"/>
        <v>0</v>
      </c>
      <c r="Q207" s="161">
        <f t="shared" si="178"/>
        <v>0</v>
      </c>
      <c r="R207" s="161">
        <f t="shared" si="178"/>
        <v>0</v>
      </c>
      <c r="S207" s="161">
        <f t="shared" si="177"/>
        <v>0</v>
      </c>
      <c r="T207" s="161">
        <f t="shared" si="177"/>
        <v>0</v>
      </c>
      <c r="U207" s="161">
        <f t="shared" si="176"/>
        <v>0</v>
      </c>
      <c r="V207" s="161">
        <f t="shared" si="176"/>
        <v>0</v>
      </c>
      <c r="W207" s="161">
        <f t="shared" si="176"/>
        <v>0</v>
      </c>
      <c r="X207" s="161">
        <f t="shared" si="177"/>
        <v>0</v>
      </c>
      <c r="Y207" s="161">
        <f t="shared" si="177"/>
        <v>0</v>
      </c>
      <c r="Z207" s="161">
        <f t="shared" si="177"/>
        <v>0</v>
      </c>
      <c r="AA207" s="161">
        <f t="shared" si="177"/>
        <v>0</v>
      </c>
      <c r="AB207" s="161">
        <f t="shared" si="177"/>
        <v>0</v>
      </c>
      <c r="AC207" s="161">
        <f t="shared" si="177"/>
        <v>0</v>
      </c>
      <c r="AD207" s="161">
        <f t="shared" si="177"/>
        <v>0</v>
      </c>
      <c r="AE207" s="161">
        <f t="shared" si="177"/>
        <v>0</v>
      </c>
      <c r="AF207" s="174">
        <f t="shared" si="177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78"/>
        <v>0</v>
      </c>
      <c r="D208" s="161">
        <f t="shared" si="178"/>
        <v>0</v>
      </c>
      <c r="E208" s="161">
        <f t="shared" si="178"/>
        <v>0</v>
      </c>
      <c r="F208" s="161">
        <f t="shared" si="178"/>
        <v>0</v>
      </c>
      <c r="G208" s="161">
        <f t="shared" si="178"/>
        <v>0</v>
      </c>
      <c r="H208" s="161">
        <f t="shared" si="178"/>
        <v>0</v>
      </c>
      <c r="I208" s="161">
        <f t="shared" si="178"/>
        <v>0</v>
      </c>
      <c r="J208" s="161">
        <f t="shared" si="178"/>
        <v>0</v>
      </c>
      <c r="K208" s="161">
        <f t="shared" si="178"/>
        <v>0</v>
      </c>
      <c r="L208" s="161">
        <f t="shared" si="178"/>
        <v>0</v>
      </c>
      <c r="M208" s="161">
        <f t="shared" si="178"/>
        <v>0</v>
      </c>
      <c r="N208" s="161">
        <f t="shared" si="178"/>
        <v>0</v>
      </c>
      <c r="O208" s="161">
        <f t="shared" si="178"/>
        <v>0</v>
      </c>
      <c r="P208" s="161">
        <f t="shared" si="178"/>
        <v>0</v>
      </c>
      <c r="Q208" s="161">
        <f t="shared" si="178"/>
        <v>0</v>
      </c>
      <c r="R208" s="161">
        <f t="shared" si="178"/>
        <v>0</v>
      </c>
      <c r="S208" s="161">
        <f t="shared" si="177"/>
        <v>0</v>
      </c>
      <c r="T208" s="161">
        <f t="shared" si="177"/>
        <v>0</v>
      </c>
      <c r="U208" s="161">
        <f t="shared" si="176"/>
        <v>0</v>
      </c>
      <c r="V208" s="161">
        <f t="shared" si="176"/>
        <v>0</v>
      </c>
      <c r="W208" s="161">
        <f t="shared" si="176"/>
        <v>0</v>
      </c>
      <c r="X208" s="161">
        <f t="shared" si="177"/>
        <v>0</v>
      </c>
      <c r="Y208" s="161">
        <f t="shared" si="177"/>
        <v>0</v>
      </c>
      <c r="Z208" s="161">
        <f t="shared" si="177"/>
        <v>0</v>
      </c>
      <c r="AA208" s="161">
        <f t="shared" si="177"/>
        <v>0</v>
      </c>
      <c r="AB208" s="161">
        <f t="shared" si="177"/>
        <v>0</v>
      </c>
      <c r="AC208" s="161">
        <f t="shared" si="177"/>
        <v>0</v>
      </c>
      <c r="AD208" s="161">
        <f t="shared" si="177"/>
        <v>0</v>
      </c>
      <c r="AE208" s="161">
        <f t="shared" si="177"/>
        <v>0</v>
      </c>
      <c r="AF208" s="174">
        <f t="shared" si="177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78"/>
        <v>0</v>
      </c>
      <c r="D209" s="161">
        <f t="shared" si="178"/>
        <v>0</v>
      </c>
      <c r="E209" s="161">
        <f t="shared" si="178"/>
        <v>0</v>
      </c>
      <c r="F209" s="161">
        <f t="shared" si="178"/>
        <v>0</v>
      </c>
      <c r="G209" s="161">
        <f t="shared" si="178"/>
        <v>0</v>
      </c>
      <c r="H209" s="161">
        <f t="shared" si="178"/>
        <v>0</v>
      </c>
      <c r="I209" s="161">
        <f t="shared" si="178"/>
        <v>0</v>
      </c>
      <c r="J209" s="161">
        <f t="shared" si="178"/>
        <v>0</v>
      </c>
      <c r="K209" s="161">
        <f t="shared" si="178"/>
        <v>0</v>
      </c>
      <c r="L209" s="161">
        <f t="shared" si="178"/>
        <v>0</v>
      </c>
      <c r="M209" s="161">
        <f t="shared" si="178"/>
        <v>0</v>
      </c>
      <c r="N209" s="161">
        <f t="shared" si="178"/>
        <v>0</v>
      </c>
      <c r="O209" s="161">
        <f t="shared" si="178"/>
        <v>0</v>
      </c>
      <c r="P209" s="161">
        <f t="shared" si="178"/>
        <v>0</v>
      </c>
      <c r="Q209" s="161">
        <f t="shared" si="178"/>
        <v>0</v>
      </c>
      <c r="R209" s="161">
        <f t="shared" si="178"/>
        <v>0</v>
      </c>
      <c r="S209" s="161">
        <f t="shared" si="177"/>
        <v>0</v>
      </c>
      <c r="T209" s="161">
        <f t="shared" si="177"/>
        <v>0</v>
      </c>
      <c r="U209" s="161">
        <f t="shared" si="176"/>
        <v>0</v>
      </c>
      <c r="V209" s="161">
        <f t="shared" si="176"/>
        <v>0</v>
      </c>
      <c r="W209" s="161">
        <f t="shared" si="176"/>
        <v>0</v>
      </c>
      <c r="X209" s="161">
        <f t="shared" si="177"/>
        <v>0</v>
      </c>
      <c r="Y209" s="161">
        <f t="shared" si="177"/>
        <v>0</v>
      </c>
      <c r="Z209" s="161">
        <f t="shared" si="177"/>
        <v>0</v>
      </c>
      <c r="AA209" s="161">
        <f t="shared" si="177"/>
        <v>0</v>
      </c>
      <c r="AB209" s="161">
        <f t="shared" si="177"/>
        <v>0</v>
      </c>
      <c r="AC209" s="161">
        <f t="shared" si="177"/>
        <v>0</v>
      </c>
      <c r="AD209" s="161">
        <f t="shared" si="177"/>
        <v>0</v>
      </c>
      <c r="AE209" s="161">
        <f t="shared" si="177"/>
        <v>0</v>
      </c>
      <c r="AF209" s="174">
        <f t="shared" si="177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78"/>
        <v>0</v>
      </c>
      <c r="D210" s="161">
        <f t="shared" si="178"/>
        <v>0</v>
      </c>
      <c r="E210" s="161">
        <f t="shared" si="178"/>
        <v>0</v>
      </c>
      <c r="F210" s="161">
        <f t="shared" si="178"/>
        <v>0</v>
      </c>
      <c r="G210" s="161">
        <f t="shared" si="178"/>
        <v>0</v>
      </c>
      <c r="H210" s="161">
        <f t="shared" si="178"/>
        <v>0</v>
      </c>
      <c r="I210" s="161">
        <f t="shared" si="178"/>
        <v>0</v>
      </c>
      <c r="J210" s="161">
        <f t="shared" si="178"/>
        <v>0</v>
      </c>
      <c r="K210" s="161">
        <f t="shared" si="178"/>
        <v>0</v>
      </c>
      <c r="L210" s="161">
        <f t="shared" si="178"/>
        <v>0</v>
      </c>
      <c r="M210" s="161">
        <f t="shared" si="178"/>
        <v>0</v>
      </c>
      <c r="N210" s="161">
        <f t="shared" si="178"/>
        <v>0</v>
      </c>
      <c r="O210" s="161">
        <f t="shared" si="178"/>
        <v>0</v>
      </c>
      <c r="P210" s="161">
        <f t="shared" si="178"/>
        <v>0</v>
      </c>
      <c r="Q210" s="161">
        <f t="shared" si="178"/>
        <v>0</v>
      </c>
      <c r="R210" s="161">
        <f t="shared" si="178"/>
        <v>0</v>
      </c>
      <c r="S210" s="161">
        <f t="shared" si="177"/>
        <v>0</v>
      </c>
      <c r="T210" s="161">
        <f t="shared" si="177"/>
        <v>0</v>
      </c>
      <c r="U210" s="161">
        <f t="shared" si="176"/>
        <v>0</v>
      </c>
      <c r="V210" s="161">
        <f t="shared" si="176"/>
        <v>0</v>
      </c>
      <c r="W210" s="161">
        <f t="shared" si="176"/>
        <v>0</v>
      </c>
      <c r="X210" s="161">
        <f t="shared" si="177"/>
        <v>0</v>
      </c>
      <c r="Y210" s="161">
        <f t="shared" si="177"/>
        <v>0</v>
      </c>
      <c r="Z210" s="161">
        <f t="shared" si="177"/>
        <v>0</v>
      </c>
      <c r="AA210" s="161">
        <f t="shared" si="177"/>
        <v>0</v>
      </c>
      <c r="AB210" s="161">
        <f t="shared" si="177"/>
        <v>0</v>
      </c>
      <c r="AC210" s="161">
        <f t="shared" si="177"/>
        <v>0</v>
      </c>
      <c r="AD210" s="161">
        <f t="shared" si="177"/>
        <v>0</v>
      </c>
      <c r="AE210" s="161">
        <f t="shared" si="177"/>
        <v>0</v>
      </c>
      <c r="AF210" s="174">
        <f t="shared" si="177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78"/>
        <v>0</v>
      </c>
      <c r="D211" s="161">
        <f t="shared" si="178"/>
        <v>0</v>
      </c>
      <c r="E211" s="161">
        <f t="shared" si="178"/>
        <v>0</v>
      </c>
      <c r="F211" s="161">
        <f t="shared" si="178"/>
        <v>0</v>
      </c>
      <c r="G211" s="161">
        <f t="shared" si="178"/>
        <v>0</v>
      </c>
      <c r="H211" s="161">
        <f t="shared" si="178"/>
        <v>0</v>
      </c>
      <c r="I211" s="161">
        <f t="shared" si="178"/>
        <v>0</v>
      </c>
      <c r="J211" s="161">
        <f t="shared" si="178"/>
        <v>0</v>
      </c>
      <c r="K211" s="161">
        <f t="shared" si="178"/>
        <v>0</v>
      </c>
      <c r="L211" s="161">
        <f t="shared" si="178"/>
        <v>0</v>
      </c>
      <c r="M211" s="161">
        <f t="shared" si="178"/>
        <v>0</v>
      </c>
      <c r="N211" s="161">
        <f t="shared" si="178"/>
        <v>0</v>
      </c>
      <c r="O211" s="161">
        <f t="shared" si="178"/>
        <v>0</v>
      </c>
      <c r="P211" s="161">
        <f t="shared" si="178"/>
        <v>0</v>
      </c>
      <c r="Q211" s="161">
        <f t="shared" si="178"/>
        <v>0</v>
      </c>
      <c r="R211" s="161">
        <f t="shared" si="178"/>
        <v>0</v>
      </c>
      <c r="S211" s="161">
        <f t="shared" si="177"/>
        <v>0</v>
      </c>
      <c r="T211" s="161">
        <f t="shared" si="177"/>
        <v>0</v>
      </c>
      <c r="U211" s="161">
        <f t="shared" si="176"/>
        <v>0</v>
      </c>
      <c r="V211" s="161">
        <f t="shared" si="176"/>
        <v>0</v>
      </c>
      <c r="W211" s="161">
        <f t="shared" si="176"/>
        <v>0</v>
      </c>
      <c r="X211" s="161">
        <f t="shared" si="177"/>
        <v>0</v>
      </c>
      <c r="Y211" s="161">
        <f t="shared" si="177"/>
        <v>0</v>
      </c>
      <c r="Z211" s="161">
        <f t="shared" si="177"/>
        <v>0</v>
      </c>
      <c r="AA211" s="161">
        <f t="shared" si="177"/>
        <v>0</v>
      </c>
      <c r="AB211" s="161">
        <f t="shared" si="177"/>
        <v>0</v>
      </c>
      <c r="AC211" s="161">
        <f t="shared" si="177"/>
        <v>0</v>
      </c>
      <c r="AD211" s="161">
        <f t="shared" si="177"/>
        <v>0</v>
      </c>
      <c r="AE211" s="161">
        <f t="shared" si="177"/>
        <v>0</v>
      </c>
      <c r="AF211" s="174">
        <f t="shared" si="177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78"/>
        <v>0</v>
      </c>
      <c r="D212" s="161">
        <f t="shared" si="178"/>
        <v>0</v>
      </c>
      <c r="E212" s="161">
        <f t="shared" si="178"/>
        <v>0</v>
      </c>
      <c r="F212" s="161">
        <f t="shared" si="178"/>
        <v>0</v>
      </c>
      <c r="G212" s="161">
        <f t="shared" si="178"/>
        <v>0</v>
      </c>
      <c r="H212" s="161">
        <f t="shared" si="178"/>
        <v>0</v>
      </c>
      <c r="I212" s="161">
        <f t="shared" si="178"/>
        <v>0</v>
      </c>
      <c r="J212" s="161">
        <f t="shared" si="178"/>
        <v>0</v>
      </c>
      <c r="K212" s="161">
        <f t="shared" si="178"/>
        <v>0</v>
      </c>
      <c r="L212" s="161">
        <f t="shared" si="178"/>
        <v>0</v>
      </c>
      <c r="M212" s="161">
        <f t="shared" si="178"/>
        <v>0</v>
      </c>
      <c r="N212" s="161">
        <f t="shared" si="178"/>
        <v>0</v>
      </c>
      <c r="O212" s="161">
        <f t="shared" si="178"/>
        <v>0</v>
      </c>
      <c r="P212" s="161">
        <f t="shared" si="178"/>
        <v>0</v>
      </c>
      <c r="Q212" s="161">
        <f t="shared" si="178"/>
        <v>0</v>
      </c>
      <c r="R212" s="161">
        <f t="shared" si="178"/>
        <v>0</v>
      </c>
      <c r="S212" s="161">
        <f t="shared" si="177"/>
        <v>0</v>
      </c>
      <c r="T212" s="161">
        <f t="shared" si="177"/>
        <v>0</v>
      </c>
      <c r="U212" s="161">
        <f t="shared" si="176"/>
        <v>0</v>
      </c>
      <c r="V212" s="161">
        <f t="shared" si="176"/>
        <v>0</v>
      </c>
      <c r="W212" s="161">
        <f t="shared" si="176"/>
        <v>0</v>
      </c>
      <c r="X212" s="161">
        <f t="shared" si="177"/>
        <v>0</v>
      </c>
      <c r="Y212" s="161">
        <f t="shared" si="177"/>
        <v>0</v>
      </c>
      <c r="Z212" s="161">
        <f t="shared" si="177"/>
        <v>0</v>
      </c>
      <c r="AA212" s="161">
        <f t="shared" si="177"/>
        <v>0</v>
      </c>
      <c r="AB212" s="161">
        <f t="shared" si="177"/>
        <v>0</v>
      </c>
      <c r="AC212" s="161">
        <f t="shared" si="177"/>
        <v>0</v>
      </c>
      <c r="AD212" s="161">
        <f t="shared" si="177"/>
        <v>0</v>
      </c>
      <c r="AE212" s="161">
        <f t="shared" si="177"/>
        <v>0</v>
      </c>
      <c r="AF212" s="174">
        <f t="shared" si="177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78"/>
        <v>0</v>
      </c>
      <c r="D213" s="161">
        <f t="shared" si="178"/>
        <v>0</v>
      </c>
      <c r="E213" s="161">
        <f t="shared" si="178"/>
        <v>0</v>
      </c>
      <c r="F213" s="161">
        <f t="shared" si="178"/>
        <v>0</v>
      </c>
      <c r="G213" s="161">
        <f t="shared" si="178"/>
        <v>0</v>
      </c>
      <c r="H213" s="161">
        <f t="shared" si="178"/>
        <v>0</v>
      </c>
      <c r="I213" s="161">
        <f t="shared" si="178"/>
        <v>0</v>
      </c>
      <c r="J213" s="161">
        <f t="shared" si="178"/>
        <v>0</v>
      </c>
      <c r="K213" s="161">
        <f t="shared" si="178"/>
        <v>0</v>
      </c>
      <c r="L213" s="161">
        <f t="shared" si="178"/>
        <v>0</v>
      </c>
      <c r="M213" s="161">
        <f t="shared" si="178"/>
        <v>0</v>
      </c>
      <c r="N213" s="161">
        <f t="shared" si="178"/>
        <v>0</v>
      </c>
      <c r="O213" s="161">
        <f t="shared" si="178"/>
        <v>0</v>
      </c>
      <c r="P213" s="161">
        <f t="shared" si="178"/>
        <v>0</v>
      </c>
      <c r="Q213" s="161">
        <f t="shared" si="178"/>
        <v>0</v>
      </c>
      <c r="R213" s="161">
        <f t="shared" si="178"/>
        <v>0</v>
      </c>
      <c r="S213" s="161">
        <f t="shared" si="177"/>
        <v>0</v>
      </c>
      <c r="T213" s="161">
        <f t="shared" si="177"/>
        <v>0</v>
      </c>
      <c r="U213" s="161">
        <f t="shared" si="176"/>
        <v>0</v>
      </c>
      <c r="V213" s="161">
        <f t="shared" si="176"/>
        <v>0</v>
      </c>
      <c r="W213" s="161">
        <f t="shared" si="176"/>
        <v>0</v>
      </c>
      <c r="X213" s="161">
        <f t="shared" si="177"/>
        <v>0</v>
      </c>
      <c r="Y213" s="161">
        <f t="shared" si="177"/>
        <v>0</v>
      </c>
      <c r="Z213" s="161">
        <f t="shared" si="177"/>
        <v>0</v>
      </c>
      <c r="AA213" s="161">
        <f t="shared" si="177"/>
        <v>0</v>
      </c>
      <c r="AB213" s="161">
        <f t="shared" si="177"/>
        <v>0</v>
      </c>
      <c r="AC213" s="161">
        <f t="shared" si="177"/>
        <v>0</v>
      </c>
      <c r="AD213" s="161">
        <f t="shared" si="177"/>
        <v>0</v>
      </c>
      <c r="AE213" s="161">
        <f t="shared" si="177"/>
        <v>0</v>
      </c>
      <c r="AF213" s="174">
        <f t="shared" si="177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78"/>
        <v>0</v>
      </c>
      <c r="D214" s="161">
        <f t="shared" si="178"/>
        <v>0</v>
      </c>
      <c r="E214" s="161">
        <f t="shared" si="178"/>
        <v>0</v>
      </c>
      <c r="F214" s="161">
        <f t="shared" si="178"/>
        <v>0</v>
      </c>
      <c r="G214" s="161">
        <f t="shared" si="178"/>
        <v>0</v>
      </c>
      <c r="H214" s="161">
        <f t="shared" si="178"/>
        <v>0</v>
      </c>
      <c r="I214" s="161">
        <f t="shared" si="178"/>
        <v>0</v>
      </c>
      <c r="J214" s="161">
        <f t="shared" si="178"/>
        <v>0</v>
      </c>
      <c r="K214" s="161">
        <f t="shared" si="178"/>
        <v>0</v>
      </c>
      <c r="L214" s="161">
        <f t="shared" si="178"/>
        <v>0</v>
      </c>
      <c r="M214" s="161">
        <f t="shared" si="178"/>
        <v>0</v>
      </c>
      <c r="N214" s="161">
        <f t="shared" si="178"/>
        <v>0</v>
      </c>
      <c r="O214" s="161">
        <f t="shared" si="178"/>
        <v>0</v>
      </c>
      <c r="P214" s="161">
        <f t="shared" si="178"/>
        <v>0</v>
      </c>
      <c r="Q214" s="161">
        <f t="shared" si="178"/>
        <v>0</v>
      </c>
      <c r="R214" s="161">
        <f t="shared" si="178"/>
        <v>0</v>
      </c>
      <c r="S214" s="161">
        <f t="shared" si="177"/>
        <v>0</v>
      </c>
      <c r="T214" s="161">
        <f t="shared" ref="T214:W229" si="179">S214</f>
        <v>0</v>
      </c>
      <c r="U214" s="161">
        <f t="shared" si="179"/>
        <v>0</v>
      </c>
      <c r="V214" s="161">
        <f t="shared" si="179"/>
        <v>0</v>
      </c>
      <c r="W214" s="161">
        <f t="shared" si="179"/>
        <v>0</v>
      </c>
      <c r="X214" s="161">
        <f t="shared" si="177"/>
        <v>0</v>
      </c>
      <c r="Y214" s="161">
        <f t="shared" si="177"/>
        <v>0</v>
      </c>
      <c r="Z214" s="161">
        <f t="shared" si="177"/>
        <v>0</v>
      </c>
      <c r="AA214" s="161">
        <f t="shared" si="177"/>
        <v>0</v>
      </c>
      <c r="AB214" s="161">
        <f t="shared" si="177"/>
        <v>0</v>
      </c>
      <c r="AC214" s="161">
        <f t="shared" si="177"/>
        <v>0</v>
      </c>
      <c r="AD214" s="161">
        <f t="shared" si="177"/>
        <v>0</v>
      </c>
      <c r="AE214" s="161">
        <f t="shared" si="177"/>
        <v>0</v>
      </c>
      <c r="AF214" s="174">
        <f t="shared" si="177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78"/>
        <v>0</v>
      </c>
      <c r="D215" s="161">
        <f t="shared" si="178"/>
        <v>0</v>
      </c>
      <c r="E215" s="161">
        <f t="shared" si="178"/>
        <v>0</v>
      </c>
      <c r="F215" s="161">
        <f t="shared" si="178"/>
        <v>0</v>
      </c>
      <c r="G215" s="161">
        <f t="shared" si="178"/>
        <v>0</v>
      </c>
      <c r="H215" s="161">
        <f t="shared" si="178"/>
        <v>0</v>
      </c>
      <c r="I215" s="161">
        <f t="shared" si="178"/>
        <v>0</v>
      </c>
      <c r="J215" s="161">
        <f t="shared" si="178"/>
        <v>0</v>
      </c>
      <c r="K215" s="161">
        <f t="shared" si="178"/>
        <v>0</v>
      </c>
      <c r="L215" s="161">
        <f t="shared" si="178"/>
        <v>0</v>
      </c>
      <c r="M215" s="161">
        <f t="shared" si="178"/>
        <v>0</v>
      </c>
      <c r="N215" s="161">
        <f t="shared" si="178"/>
        <v>0</v>
      </c>
      <c r="O215" s="161">
        <f t="shared" si="178"/>
        <v>0</v>
      </c>
      <c r="P215" s="161">
        <f t="shared" si="178"/>
        <v>0</v>
      </c>
      <c r="Q215" s="161">
        <f t="shared" si="178"/>
        <v>0</v>
      </c>
      <c r="R215" s="161">
        <f t="shared" si="178"/>
        <v>0</v>
      </c>
      <c r="S215" s="161">
        <f t="shared" si="177"/>
        <v>0</v>
      </c>
      <c r="T215" s="161">
        <f t="shared" si="179"/>
        <v>0</v>
      </c>
      <c r="U215" s="161">
        <f t="shared" si="179"/>
        <v>0</v>
      </c>
      <c r="V215" s="161">
        <f t="shared" si="179"/>
        <v>0</v>
      </c>
      <c r="W215" s="161">
        <f t="shared" si="179"/>
        <v>0</v>
      </c>
      <c r="X215" s="161">
        <f t="shared" si="177"/>
        <v>0</v>
      </c>
      <c r="Y215" s="161">
        <f t="shared" si="177"/>
        <v>0</v>
      </c>
      <c r="Z215" s="161">
        <f t="shared" si="177"/>
        <v>0</v>
      </c>
      <c r="AA215" s="161">
        <f t="shared" si="177"/>
        <v>0</v>
      </c>
      <c r="AB215" s="161">
        <f t="shared" si="177"/>
        <v>0</v>
      </c>
      <c r="AC215" s="161">
        <f t="shared" si="177"/>
        <v>0</v>
      </c>
      <c r="AD215" s="161">
        <f t="shared" si="177"/>
        <v>0</v>
      </c>
      <c r="AE215" s="161">
        <f t="shared" si="177"/>
        <v>0</v>
      </c>
      <c r="AF215" s="174">
        <f t="shared" si="177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78"/>
        <v>0</v>
      </c>
      <c r="D216" s="161">
        <f t="shared" si="178"/>
        <v>0</v>
      </c>
      <c r="E216" s="161">
        <f t="shared" si="178"/>
        <v>0</v>
      </c>
      <c r="F216" s="161">
        <f t="shared" si="178"/>
        <v>0</v>
      </c>
      <c r="G216" s="161">
        <f t="shared" si="178"/>
        <v>0</v>
      </c>
      <c r="H216" s="161">
        <f t="shared" si="178"/>
        <v>0</v>
      </c>
      <c r="I216" s="161">
        <f t="shared" si="178"/>
        <v>0</v>
      </c>
      <c r="J216" s="161">
        <f t="shared" si="178"/>
        <v>0</v>
      </c>
      <c r="K216" s="161">
        <f t="shared" si="178"/>
        <v>0</v>
      </c>
      <c r="L216" s="161">
        <f t="shared" si="178"/>
        <v>0</v>
      </c>
      <c r="M216" s="161">
        <f t="shared" si="178"/>
        <v>0</v>
      </c>
      <c r="N216" s="161">
        <f t="shared" si="178"/>
        <v>0</v>
      </c>
      <c r="O216" s="161">
        <f t="shared" si="178"/>
        <v>0</v>
      </c>
      <c r="P216" s="161">
        <f t="shared" si="178"/>
        <v>0</v>
      </c>
      <c r="Q216" s="161">
        <f t="shared" si="178"/>
        <v>0</v>
      </c>
      <c r="R216" s="161">
        <f t="shared" ref="R216:AF231" si="180">Q216</f>
        <v>0</v>
      </c>
      <c r="S216" s="161">
        <f t="shared" si="180"/>
        <v>0</v>
      </c>
      <c r="T216" s="161">
        <f t="shared" si="180"/>
        <v>0</v>
      </c>
      <c r="U216" s="161">
        <f t="shared" si="179"/>
        <v>0</v>
      </c>
      <c r="V216" s="161">
        <f t="shared" si="179"/>
        <v>0</v>
      </c>
      <c r="W216" s="161">
        <f t="shared" si="179"/>
        <v>0</v>
      </c>
      <c r="X216" s="161">
        <f t="shared" si="180"/>
        <v>0</v>
      </c>
      <c r="Y216" s="161">
        <f t="shared" si="180"/>
        <v>0</v>
      </c>
      <c r="Z216" s="161">
        <f t="shared" si="180"/>
        <v>0</v>
      </c>
      <c r="AA216" s="161">
        <f t="shared" si="180"/>
        <v>0</v>
      </c>
      <c r="AB216" s="161">
        <f t="shared" si="180"/>
        <v>0</v>
      </c>
      <c r="AC216" s="161">
        <f t="shared" si="180"/>
        <v>0</v>
      </c>
      <c r="AD216" s="161">
        <f t="shared" si="180"/>
        <v>0</v>
      </c>
      <c r="AE216" s="161">
        <f t="shared" si="180"/>
        <v>0</v>
      </c>
      <c r="AF216" s="174">
        <f t="shared" si="180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81">B217</f>
        <v>0</v>
      </c>
      <c r="D217" s="161">
        <f t="shared" si="181"/>
        <v>0</v>
      </c>
      <c r="E217" s="161">
        <f t="shared" si="181"/>
        <v>0</v>
      </c>
      <c r="F217" s="161">
        <f t="shared" si="181"/>
        <v>0</v>
      </c>
      <c r="G217" s="161">
        <f t="shared" si="181"/>
        <v>0</v>
      </c>
      <c r="H217" s="161">
        <f t="shared" si="181"/>
        <v>0</v>
      </c>
      <c r="I217" s="161">
        <f t="shared" si="181"/>
        <v>0</v>
      </c>
      <c r="J217" s="161">
        <f t="shared" si="181"/>
        <v>0</v>
      </c>
      <c r="K217" s="161">
        <f t="shared" si="181"/>
        <v>0</v>
      </c>
      <c r="L217" s="161">
        <f t="shared" si="181"/>
        <v>0</v>
      </c>
      <c r="M217" s="161">
        <f t="shared" si="181"/>
        <v>0</v>
      </c>
      <c r="N217" s="161">
        <f t="shared" si="181"/>
        <v>0</v>
      </c>
      <c r="O217" s="161">
        <f t="shared" si="181"/>
        <v>0</v>
      </c>
      <c r="P217" s="161">
        <f t="shared" si="181"/>
        <v>0</v>
      </c>
      <c r="Q217" s="161">
        <f t="shared" si="181"/>
        <v>0</v>
      </c>
      <c r="R217" s="161">
        <f t="shared" si="181"/>
        <v>0</v>
      </c>
      <c r="S217" s="161">
        <f t="shared" si="180"/>
        <v>0</v>
      </c>
      <c r="T217" s="161">
        <f t="shared" si="180"/>
        <v>0</v>
      </c>
      <c r="U217" s="161">
        <f t="shared" si="179"/>
        <v>0</v>
      </c>
      <c r="V217" s="161">
        <f t="shared" si="179"/>
        <v>0</v>
      </c>
      <c r="W217" s="161">
        <f t="shared" si="179"/>
        <v>0</v>
      </c>
      <c r="X217" s="161">
        <f t="shared" si="180"/>
        <v>0</v>
      </c>
      <c r="Y217" s="161">
        <f t="shared" si="180"/>
        <v>0</v>
      </c>
      <c r="Z217" s="161">
        <f t="shared" si="180"/>
        <v>0</v>
      </c>
      <c r="AA217" s="161">
        <f t="shared" si="180"/>
        <v>0</v>
      </c>
      <c r="AB217" s="161">
        <f t="shared" si="180"/>
        <v>0</v>
      </c>
      <c r="AC217" s="161">
        <f t="shared" si="180"/>
        <v>0</v>
      </c>
      <c r="AD217" s="161">
        <f t="shared" si="180"/>
        <v>0</v>
      </c>
      <c r="AE217" s="161">
        <f t="shared" si="180"/>
        <v>0</v>
      </c>
      <c r="AF217" s="174">
        <f t="shared" si="180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81"/>
        <v>0</v>
      </c>
      <c r="D218" s="161">
        <f t="shared" si="181"/>
        <v>0</v>
      </c>
      <c r="E218" s="161">
        <f t="shared" si="181"/>
        <v>0</v>
      </c>
      <c r="F218" s="161">
        <f t="shared" si="181"/>
        <v>0</v>
      </c>
      <c r="G218" s="161">
        <f t="shared" si="181"/>
        <v>0</v>
      </c>
      <c r="H218" s="161">
        <f t="shared" si="181"/>
        <v>0</v>
      </c>
      <c r="I218" s="161">
        <f t="shared" si="181"/>
        <v>0</v>
      </c>
      <c r="J218" s="161">
        <f t="shared" si="181"/>
        <v>0</v>
      </c>
      <c r="K218" s="161">
        <f t="shared" si="181"/>
        <v>0</v>
      </c>
      <c r="L218" s="161">
        <f t="shared" si="181"/>
        <v>0</v>
      </c>
      <c r="M218" s="161">
        <f t="shared" si="181"/>
        <v>0</v>
      </c>
      <c r="N218" s="161">
        <f t="shared" si="181"/>
        <v>0</v>
      </c>
      <c r="O218" s="161">
        <f t="shared" si="181"/>
        <v>0</v>
      </c>
      <c r="P218" s="161">
        <f t="shared" si="181"/>
        <v>0</v>
      </c>
      <c r="Q218" s="161">
        <f t="shared" si="181"/>
        <v>0</v>
      </c>
      <c r="R218" s="161">
        <f t="shared" si="181"/>
        <v>0</v>
      </c>
      <c r="S218" s="161">
        <f t="shared" si="180"/>
        <v>0</v>
      </c>
      <c r="T218" s="161">
        <f t="shared" si="180"/>
        <v>0</v>
      </c>
      <c r="U218" s="161">
        <f t="shared" si="179"/>
        <v>0</v>
      </c>
      <c r="V218" s="161">
        <f t="shared" si="179"/>
        <v>0</v>
      </c>
      <c r="W218" s="161">
        <f t="shared" si="179"/>
        <v>0</v>
      </c>
      <c r="X218" s="161">
        <f t="shared" si="180"/>
        <v>0</v>
      </c>
      <c r="Y218" s="161">
        <f t="shared" si="180"/>
        <v>0</v>
      </c>
      <c r="Z218" s="161">
        <f t="shared" si="180"/>
        <v>0</v>
      </c>
      <c r="AA218" s="161">
        <f t="shared" si="180"/>
        <v>0</v>
      </c>
      <c r="AB218" s="161">
        <f t="shared" si="180"/>
        <v>0</v>
      </c>
      <c r="AC218" s="161">
        <f t="shared" si="180"/>
        <v>0</v>
      </c>
      <c r="AD218" s="161">
        <f t="shared" si="180"/>
        <v>0</v>
      </c>
      <c r="AE218" s="161">
        <f t="shared" si="180"/>
        <v>0</v>
      </c>
      <c r="AF218" s="174">
        <f t="shared" si="180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81"/>
        <v>0</v>
      </c>
      <c r="D219" s="161">
        <f t="shared" si="181"/>
        <v>0</v>
      </c>
      <c r="E219" s="161">
        <f t="shared" si="181"/>
        <v>0</v>
      </c>
      <c r="F219" s="161">
        <f t="shared" si="181"/>
        <v>0</v>
      </c>
      <c r="G219" s="161">
        <f t="shared" si="181"/>
        <v>0</v>
      </c>
      <c r="H219" s="161">
        <f t="shared" si="181"/>
        <v>0</v>
      </c>
      <c r="I219" s="161">
        <f t="shared" si="181"/>
        <v>0</v>
      </c>
      <c r="J219" s="161">
        <f t="shared" si="181"/>
        <v>0</v>
      </c>
      <c r="K219" s="161">
        <f t="shared" si="181"/>
        <v>0</v>
      </c>
      <c r="L219" s="161">
        <f t="shared" si="181"/>
        <v>0</v>
      </c>
      <c r="M219" s="161">
        <f t="shared" si="181"/>
        <v>0</v>
      </c>
      <c r="N219" s="161">
        <f t="shared" si="181"/>
        <v>0</v>
      </c>
      <c r="O219" s="161">
        <f t="shared" si="181"/>
        <v>0</v>
      </c>
      <c r="P219" s="161">
        <f t="shared" si="181"/>
        <v>0</v>
      </c>
      <c r="Q219" s="161">
        <f t="shared" si="181"/>
        <v>0</v>
      </c>
      <c r="R219" s="161">
        <f t="shared" si="181"/>
        <v>0</v>
      </c>
      <c r="S219" s="161">
        <f t="shared" si="180"/>
        <v>0</v>
      </c>
      <c r="T219" s="161">
        <f t="shared" si="180"/>
        <v>0</v>
      </c>
      <c r="U219" s="161">
        <f t="shared" si="179"/>
        <v>0</v>
      </c>
      <c r="V219" s="161">
        <f t="shared" si="179"/>
        <v>0</v>
      </c>
      <c r="W219" s="161">
        <f t="shared" si="179"/>
        <v>0</v>
      </c>
      <c r="X219" s="161">
        <f t="shared" si="180"/>
        <v>0</v>
      </c>
      <c r="Y219" s="161">
        <f t="shared" si="180"/>
        <v>0</v>
      </c>
      <c r="Z219" s="161">
        <f t="shared" si="180"/>
        <v>0</v>
      </c>
      <c r="AA219" s="161">
        <f t="shared" si="180"/>
        <v>0</v>
      </c>
      <c r="AB219" s="161">
        <f t="shared" si="180"/>
        <v>0</v>
      </c>
      <c r="AC219" s="161">
        <f t="shared" si="180"/>
        <v>0</v>
      </c>
      <c r="AD219" s="161">
        <f t="shared" si="180"/>
        <v>0</v>
      </c>
      <c r="AE219" s="161">
        <f t="shared" si="180"/>
        <v>0</v>
      </c>
      <c r="AF219" s="174">
        <f t="shared" si="180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81"/>
        <v>0</v>
      </c>
      <c r="D220" s="161">
        <f t="shared" si="181"/>
        <v>0</v>
      </c>
      <c r="E220" s="161">
        <f t="shared" si="181"/>
        <v>0</v>
      </c>
      <c r="F220" s="161">
        <f t="shared" si="181"/>
        <v>0</v>
      </c>
      <c r="G220" s="161">
        <f t="shared" si="181"/>
        <v>0</v>
      </c>
      <c r="H220" s="161">
        <f t="shared" si="181"/>
        <v>0</v>
      </c>
      <c r="I220" s="161">
        <f t="shared" si="181"/>
        <v>0</v>
      </c>
      <c r="J220" s="161">
        <f t="shared" si="181"/>
        <v>0</v>
      </c>
      <c r="K220" s="161">
        <f t="shared" si="181"/>
        <v>0</v>
      </c>
      <c r="L220" s="161">
        <f t="shared" si="181"/>
        <v>0</v>
      </c>
      <c r="M220" s="161">
        <f t="shared" si="181"/>
        <v>0</v>
      </c>
      <c r="N220" s="161">
        <f t="shared" si="181"/>
        <v>0</v>
      </c>
      <c r="O220" s="161">
        <f t="shared" si="181"/>
        <v>0</v>
      </c>
      <c r="P220" s="161">
        <f t="shared" si="181"/>
        <v>0</v>
      </c>
      <c r="Q220" s="161">
        <f t="shared" si="181"/>
        <v>0</v>
      </c>
      <c r="R220" s="161">
        <f t="shared" si="181"/>
        <v>0</v>
      </c>
      <c r="S220" s="161">
        <f t="shared" si="180"/>
        <v>0</v>
      </c>
      <c r="T220" s="161">
        <f t="shared" si="180"/>
        <v>0</v>
      </c>
      <c r="U220" s="161">
        <f t="shared" si="179"/>
        <v>0</v>
      </c>
      <c r="V220" s="161">
        <f t="shared" si="179"/>
        <v>0</v>
      </c>
      <c r="W220" s="161">
        <f t="shared" si="179"/>
        <v>0</v>
      </c>
      <c r="X220" s="161">
        <f t="shared" si="180"/>
        <v>0</v>
      </c>
      <c r="Y220" s="161">
        <f t="shared" si="180"/>
        <v>0</v>
      </c>
      <c r="Z220" s="161">
        <f t="shared" si="180"/>
        <v>0</v>
      </c>
      <c r="AA220" s="161">
        <f t="shared" si="180"/>
        <v>0</v>
      </c>
      <c r="AB220" s="161">
        <f t="shared" si="180"/>
        <v>0</v>
      </c>
      <c r="AC220" s="161">
        <f t="shared" si="180"/>
        <v>0</v>
      </c>
      <c r="AD220" s="161">
        <f t="shared" si="180"/>
        <v>0</v>
      </c>
      <c r="AE220" s="161">
        <f t="shared" si="180"/>
        <v>0</v>
      </c>
      <c r="AF220" s="174">
        <f t="shared" si="180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81"/>
        <v>0</v>
      </c>
      <c r="D221" s="161">
        <f t="shared" si="181"/>
        <v>0</v>
      </c>
      <c r="E221" s="161">
        <f t="shared" si="181"/>
        <v>0</v>
      </c>
      <c r="F221" s="161">
        <f t="shared" si="181"/>
        <v>0</v>
      </c>
      <c r="G221" s="161">
        <f t="shared" si="181"/>
        <v>0</v>
      </c>
      <c r="H221" s="161">
        <f t="shared" si="181"/>
        <v>0</v>
      </c>
      <c r="I221" s="161">
        <f t="shared" si="181"/>
        <v>0</v>
      </c>
      <c r="J221" s="161">
        <f t="shared" si="181"/>
        <v>0</v>
      </c>
      <c r="K221" s="161">
        <f t="shared" si="181"/>
        <v>0</v>
      </c>
      <c r="L221" s="161">
        <f t="shared" si="181"/>
        <v>0</v>
      </c>
      <c r="M221" s="161">
        <f t="shared" si="181"/>
        <v>0</v>
      </c>
      <c r="N221" s="161">
        <f t="shared" si="181"/>
        <v>0</v>
      </c>
      <c r="O221" s="161">
        <f t="shared" si="181"/>
        <v>0</v>
      </c>
      <c r="P221" s="161">
        <f t="shared" si="181"/>
        <v>0</v>
      </c>
      <c r="Q221" s="161">
        <f t="shared" si="181"/>
        <v>0</v>
      </c>
      <c r="R221" s="161">
        <f t="shared" si="181"/>
        <v>0</v>
      </c>
      <c r="S221" s="161">
        <f t="shared" si="180"/>
        <v>0</v>
      </c>
      <c r="T221" s="161">
        <f t="shared" si="180"/>
        <v>0</v>
      </c>
      <c r="U221" s="161">
        <f t="shared" si="179"/>
        <v>0</v>
      </c>
      <c r="V221" s="161">
        <f t="shared" si="179"/>
        <v>0</v>
      </c>
      <c r="W221" s="161">
        <f t="shared" si="179"/>
        <v>0</v>
      </c>
      <c r="X221" s="161">
        <f t="shared" si="180"/>
        <v>0</v>
      </c>
      <c r="Y221" s="161">
        <f t="shared" si="180"/>
        <v>0</v>
      </c>
      <c r="Z221" s="161">
        <f t="shared" si="180"/>
        <v>0</v>
      </c>
      <c r="AA221" s="161">
        <f t="shared" si="180"/>
        <v>0</v>
      </c>
      <c r="AB221" s="161">
        <f t="shared" si="180"/>
        <v>0</v>
      </c>
      <c r="AC221" s="161">
        <f t="shared" si="180"/>
        <v>0</v>
      </c>
      <c r="AD221" s="161">
        <f t="shared" si="180"/>
        <v>0</v>
      </c>
      <c r="AE221" s="161">
        <f t="shared" si="180"/>
        <v>0</v>
      </c>
      <c r="AF221" s="174">
        <f t="shared" si="180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81"/>
        <v>0</v>
      </c>
      <c r="D222" s="161">
        <f t="shared" si="181"/>
        <v>0</v>
      </c>
      <c r="E222" s="161">
        <f t="shared" si="181"/>
        <v>0</v>
      </c>
      <c r="F222" s="161">
        <f t="shared" si="181"/>
        <v>0</v>
      </c>
      <c r="G222" s="161">
        <f t="shared" si="181"/>
        <v>0</v>
      </c>
      <c r="H222" s="161">
        <f t="shared" si="181"/>
        <v>0</v>
      </c>
      <c r="I222" s="161">
        <f t="shared" si="181"/>
        <v>0</v>
      </c>
      <c r="J222" s="161">
        <f t="shared" si="181"/>
        <v>0</v>
      </c>
      <c r="K222" s="161">
        <f t="shared" si="181"/>
        <v>0</v>
      </c>
      <c r="L222" s="161">
        <f t="shared" si="181"/>
        <v>0</v>
      </c>
      <c r="M222" s="161">
        <f t="shared" si="181"/>
        <v>0</v>
      </c>
      <c r="N222" s="161">
        <f t="shared" si="181"/>
        <v>0</v>
      </c>
      <c r="O222" s="161">
        <f t="shared" si="181"/>
        <v>0</v>
      </c>
      <c r="P222" s="161">
        <f t="shared" si="181"/>
        <v>0</v>
      </c>
      <c r="Q222" s="161">
        <f t="shared" si="181"/>
        <v>0</v>
      </c>
      <c r="R222" s="161">
        <f t="shared" si="181"/>
        <v>0</v>
      </c>
      <c r="S222" s="161">
        <f t="shared" si="180"/>
        <v>0</v>
      </c>
      <c r="T222" s="161">
        <f t="shared" si="180"/>
        <v>0</v>
      </c>
      <c r="U222" s="161">
        <f t="shared" si="179"/>
        <v>0</v>
      </c>
      <c r="V222" s="161">
        <f t="shared" si="179"/>
        <v>0</v>
      </c>
      <c r="W222" s="161">
        <f t="shared" si="179"/>
        <v>0</v>
      </c>
      <c r="X222" s="161">
        <f t="shared" si="180"/>
        <v>0</v>
      </c>
      <c r="Y222" s="161">
        <f t="shared" si="180"/>
        <v>0</v>
      </c>
      <c r="Z222" s="161">
        <f t="shared" si="180"/>
        <v>0</v>
      </c>
      <c r="AA222" s="161">
        <f t="shared" si="180"/>
        <v>0</v>
      </c>
      <c r="AB222" s="161">
        <f t="shared" si="180"/>
        <v>0</v>
      </c>
      <c r="AC222" s="161">
        <f t="shared" si="180"/>
        <v>0</v>
      </c>
      <c r="AD222" s="161">
        <f t="shared" si="180"/>
        <v>0</v>
      </c>
      <c r="AE222" s="161">
        <f t="shared" si="180"/>
        <v>0</v>
      </c>
      <c r="AF222" s="174">
        <f t="shared" si="180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81"/>
        <v>0</v>
      </c>
      <c r="D223" s="161">
        <f t="shared" si="181"/>
        <v>0</v>
      </c>
      <c r="E223" s="161">
        <f t="shared" si="181"/>
        <v>0</v>
      </c>
      <c r="F223" s="161">
        <f t="shared" si="181"/>
        <v>0</v>
      </c>
      <c r="G223" s="161">
        <f t="shared" si="181"/>
        <v>0</v>
      </c>
      <c r="H223" s="161">
        <f t="shared" si="181"/>
        <v>0</v>
      </c>
      <c r="I223" s="161">
        <f t="shared" si="181"/>
        <v>0</v>
      </c>
      <c r="J223" s="161">
        <f t="shared" si="181"/>
        <v>0</v>
      </c>
      <c r="K223" s="161">
        <f t="shared" si="181"/>
        <v>0</v>
      </c>
      <c r="L223" s="161">
        <f t="shared" si="181"/>
        <v>0</v>
      </c>
      <c r="M223" s="161">
        <f t="shared" si="181"/>
        <v>0</v>
      </c>
      <c r="N223" s="161">
        <f t="shared" si="181"/>
        <v>0</v>
      </c>
      <c r="O223" s="161">
        <f t="shared" si="181"/>
        <v>0</v>
      </c>
      <c r="P223" s="161">
        <f t="shared" si="181"/>
        <v>0</v>
      </c>
      <c r="Q223" s="161">
        <f t="shared" si="181"/>
        <v>0</v>
      </c>
      <c r="R223" s="161">
        <f t="shared" si="181"/>
        <v>0</v>
      </c>
      <c r="S223" s="161">
        <f t="shared" si="180"/>
        <v>0</v>
      </c>
      <c r="T223" s="161">
        <f t="shared" si="180"/>
        <v>0</v>
      </c>
      <c r="U223" s="161">
        <f t="shared" si="179"/>
        <v>0</v>
      </c>
      <c r="V223" s="161">
        <f t="shared" si="179"/>
        <v>0</v>
      </c>
      <c r="W223" s="161">
        <f t="shared" si="179"/>
        <v>0</v>
      </c>
      <c r="X223" s="161">
        <f t="shared" si="180"/>
        <v>0</v>
      </c>
      <c r="Y223" s="161">
        <f t="shared" si="180"/>
        <v>0</v>
      </c>
      <c r="Z223" s="161">
        <f t="shared" si="180"/>
        <v>0</v>
      </c>
      <c r="AA223" s="161">
        <f t="shared" si="180"/>
        <v>0</v>
      </c>
      <c r="AB223" s="161">
        <f t="shared" si="180"/>
        <v>0</v>
      </c>
      <c r="AC223" s="161">
        <f t="shared" si="180"/>
        <v>0</v>
      </c>
      <c r="AD223" s="161">
        <f t="shared" si="180"/>
        <v>0</v>
      </c>
      <c r="AE223" s="161">
        <f t="shared" si="180"/>
        <v>0</v>
      </c>
      <c r="AF223" s="174">
        <f t="shared" si="180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81"/>
        <v>0</v>
      </c>
      <c r="D224" s="161">
        <f t="shared" si="181"/>
        <v>0</v>
      </c>
      <c r="E224" s="161">
        <f t="shared" si="181"/>
        <v>0</v>
      </c>
      <c r="F224" s="161">
        <f t="shared" si="181"/>
        <v>0</v>
      </c>
      <c r="G224" s="161">
        <f t="shared" si="181"/>
        <v>0</v>
      </c>
      <c r="H224" s="161">
        <f t="shared" si="181"/>
        <v>0</v>
      </c>
      <c r="I224" s="161">
        <f t="shared" si="181"/>
        <v>0</v>
      </c>
      <c r="J224" s="161">
        <f t="shared" si="181"/>
        <v>0</v>
      </c>
      <c r="K224" s="161">
        <f t="shared" si="181"/>
        <v>0</v>
      </c>
      <c r="L224" s="161">
        <f t="shared" si="181"/>
        <v>0</v>
      </c>
      <c r="M224" s="161">
        <f t="shared" si="181"/>
        <v>0</v>
      </c>
      <c r="N224" s="161">
        <f t="shared" si="181"/>
        <v>0</v>
      </c>
      <c r="O224" s="161">
        <f t="shared" si="181"/>
        <v>0</v>
      </c>
      <c r="P224" s="161">
        <f t="shared" si="181"/>
        <v>0</v>
      </c>
      <c r="Q224" s="161">
        <f t="shared" si="181"/>
        <v>0</v>
      </c>
      <c r="R224" s="161">
        <f t="shared" si="181"/>
        <v>0</v>
      </c>
      <c r="S224" s="161">
        <f t="shared" si="180"/>
        <v>0</v>
      </c>
      <c r="T224" s="161">
        <f t="shared" si="180"/>
        <v>0</v>
      </c>
      <c r="U224" s="161">
        <f t="shared" si="179"/>
        <v>0</v>
      </c>
      <c r="V224" s="161">
        <f t="shared" si="179"/>
        <v>0</v>
      </c>
      <c r="W224" s="161">
        <f t="shared" si="179"/>
        <v>0</v>
      </c>
      <c r="X224" s="161">
        <f t="shared" si="180"/>
        <v>0</v>
      </c>
      <c r="Y224" s="161">
        <f t="shared" si="180"/>
        <v>0</v>
      </c>
      <c r="Z224" s="161">
        <f t="shared" si="180"/>
        <v>0</v>
      </c>
      <c r="AA224" s="161">
        <f t="shared" si="180"/>
        <v>0</v>
      </c>
      <c r="AB224" s="161">
        <f t="shared" si="180"/>
        <v>0</v>
      </c>
      <c r="AC224" s="161">
        <f t="shared" si="180"/>
        <v>0</v>
      </c>
      <c r="AD224" s="161">
        <f t="shared" si="180"/>
        <v>0</v>
      </c>
      <c r="AE224" s="161">
        <f t="shared" si="180"/>
        <v>0</v>
      </c>
      <c r="AF224" s="174">
        <f t="shared" si="180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81"/>
        <v>0</v>
      </c>
      <c r="D225" s="161">
        <f t="shared" si="181"/>
        <v>0</v>
      </c>
      <c r="E225" s="161">
        <f t="shared" si="181"/>
        <v>0</v>
      </c>
      <c r="F225" s="161">
        <f t="shared" si="181"/>
        <v>0</v>
      </c>
      <c r="G225" s="161">
        <f t="shared" si="181"/>
        <v>0</v>
      </c>
      <c r="H225" s="161">
        <f t="shared" si="181"/>
        <v>0</v>
      </c>
      <c r="I225" s="161">
        <f t="shared" si="181"/>
        <v>0</v>
      </c>
      <c r="J225" s="161">
        <f t="shared" si="181"/>
        <v>0</v>
      </c>
      <c r="K225" s="161">
        <f t="shared" si="181"/>
        <v>0</v>
      </c>
      <c r="L225" s="161">
        <f t="shared" si="181"/>
        <v>0</v>
      </c>
      <c r="M225" s="161">
        <f t="shared" si="181"/>
        <v>0</v>
      </c>
      <c r="N225" s="161">
        <f t="shared" si="181"/>
        <v>0</v>
      </c>
      <c r="O225" s="161">
        <f t="shared" si="181"/>
        <v>0</v>
      </c>
      <c r="P225" s="161">
        <f t="shared" si="181"/>
        <v>0</v>
      </c>
      <c r="Q225" s="161">
        <f t="shared" si="181"/>
        <v>0</v>
      </c>
      <c r="R225" s="161">
        <f t="shared" si="181"/>
        <v>0</v>
      </c>
      <c r="S225" s="161">
        <f t="shared" si="180"/>
        <v>0</v>
      </c>
      <c r="T225" s="161">
        <f t="shared" si="180"/>
        <v>0</v>
      </c>
      <c r="U225" s="161">
        <f t="shared" si="179"/>
        <v>0</v>
      </c>
      <c r="V225" s="161">
        <f t="shared" si="179"/>
        <v>0</v>
      </c>
      <c r="W225" s="161">
        <f t="shared" si="179"/>
        <v>0</v>
      </c>
      <c r="X225" s="161">
        <f t="shared" si="180"/>
        <v>0</v>
      </c>
      <c r="Y225" s="161">
        <f t="shared" si="180"/>
        <v>0</v>
      </c>
      <c r="Z225" s="161">
        <f t="shared" si="180"/>
        <v>0</v>
      </c>
      <c r="AA225" s="161">
        <f t="shared" si="180"/>
        <v>0</v>
      </c>
      <c r="AB225" s="161">
        <f t="shared" si="180"/>
        <v>0</v>
      </c>
      <c r="AC225" s="161">
        <f t="shared" si="180"/>
        <v>0</v>
      </c>
      <c r="AD225" s="161">
        <f t="shared" si="180"/>
        <v>0</v>
      </c>
      <c r="AE225" s="161">
        <f t="shared" si="180"/>
        <v>0</v>
      </c>
      <c r="AF225" s="174">
        <f t="shared" si="180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81"/>
        <v>0</v>
      </c>
      <c r="D226" s="161">
        <f t="shared" si="181"/>
        <v>0</v>
      </c>
      <c r="E226" s="161">
        <f t="shared" si="181"/>
        <v>0</v>
      </c>
      <c r="F226" s="161">
        <f t="shared" si="181"/>
        <v>0</v>
      </c>
      <c r="G226" s="161">
        <f t="shared" si="181"/>
        <v>0</v>
      </c>
      <c r="H226" s="161">
        <f t="shared" si="181"/>
        <v>0</v>
      </c>
      <c r="I226" s="161">
        <f t="shared" si="181"/>
        <v>0</v>
      </c>
      <c r="J226" s="161">
        <f t="shared" si="181"/>
        <v>0</v>
      </c>
      <c r="K226" s="161">
        <f t="shared" si="181"/>
        <v>0</v>
      </c>
      <c r="L226" s="161">
        <f t="shared" si="181"/>
        <v>0</v>
      </c>
      <c r="M226" s="161">
        <f t="shared" si="181"/>
        <v>0</v>
      </c>
      <c r="N226" s="161">
        <f t="shared" si="181"/>
        <v>0</v>
      </c>
      <c r="O226" s="161">
        <f t="shared" si="181"/>
        <v>0</v>
      </c>
      <c r="P226" s="161">
        <f t="shared" si="181"/>
        <v>0</v>
      </c>
      <c r="Q226" s="161">
        <f t="shared" si="181"/>
        <v>0</v>
      </c>
      <c r="R226" s="161">
        <f t="shared" si="181"/>
        <v>0</v>
      </c>
      <c r="S226" s="161">
        <f t="shared" si="180"/>
        <v>0</v>
      </c>
      <c r="T226" s="161">
        <f t="shared" si="180"/>
        <v>0</v>
      </c>
      <c r="U226" s="161">
        <f t="shared" si="179"/>
        <v>0</v>
      </c>
      <c r="V226" s="161">
        <f t="shared" si="179"/>
        <v>0</v>
      </c>
      <c r="W226" s="161">
        <f t="shared" si="179"/>
        <v>0</v>
      </c>
      <c r="X226" s="161">
        <f t="shared" si="180"/>
        <v>0</v>
      </c>
      <c r="Y226" s="161">
        <f t="shared" si="180"/>
        <v>0</v>
      </c>
      <c r="Z226" s="161">
        <f t="shared" si="180"/>
        <v>0</v>
      </c>
      <c r="AA226" s="161">
        <f t="shared" si="180"/>
        <v>0</v>
      </c>
      <c r="AB226" s="161">
        <f t="shared" si="180"/>
        <v>0</v>
      </c>
      <c r="AC226" s="161">
        <f t="shared" si="180"/>
        <v>0</v>
      </c>
      <c r="AD226" s="161">
        <f t="shared" si="180"/>
        <v>0</v>
      </c>
      <c r="AE226" s="161">
        <f t="shared" si="180"/>
        <v>0</v>
      </c>
      <c r="AF226" s="174">
        <f t="shared" si="180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81"/>
        <v>0</v>
      </c>
      <c r="D227" s="161">
        <f t="shared" si="181"/>
        <v>0</v>
      </c>
      <c r="E227" s="161">
        <f t="shared" si="181"/>
        <v>0</v>
      </c>
      <c r="F227" s="161">
        <f t="shared" si="181"/>
        <v>0</v>
      </c>
      <c r="G227" s="161">
        <f t="shared" si="181"/>
        <v>0</v>
      </c>
      <c r="H227" s="161">
        <f t="shared" si="181"/>
        <v>0</v>
      </c>
      <c r="I227" s="161">
        <f t="shared" si="181"/>
        <v>0</v>
      </c>
      <c r="J227" s="161">
        <f t="shared" si="181"/>
        <v>0</v>
      </c>
      <c r="K227" s="161">
        <f t="shared" si="181"/>
        <v>0</v>
      </c>
      <c r="L227" s="161">
        <f t="shared" si="181"/>
        <v>0</v>
      </c>
      <c r="M227" s="161">
        <f t="shared" si="181"/>
        <v>0</v>
      </c>
      <c r="N227" s="161">
        <f t="shared" si="181"/>
        <v>0</v>
      </c>
      <c r="O227" s="161">
        <f t="shared" si="181"/>
        <v>0</v>
      </c>
      <c r="P227" s="161">
        <f t="shared" si="181"/>
        <v>0</v>
      </c>
      <c r="Q227" s="161">
        <f t="shared" si="181"/>
        <v>0</v>
      </c>
      <c r="R227" s="161">
        <f t="shared" si="181"/>
        <v>0</v>
      </c>
      <c r="S227" s="161">
        <f t="shared" si="180"/>
        <v>0</v>
      </c>
      <c r="T227" s="161">
        <f t="shared" si="180"/>
        <v>0</v>
      </c>
      <c r="U227" s="161">
        <f t="shared" si="179"/>
        <v>0</v>
      </c>
      <c r="V227" s="161">
        <f t="shared" si="179"/>
        <v>0</v>
      </c>
      <c r="W227" s="161">
        <f t="shared" si="179"/>
        <v>0</v>
      </c>
      <c r="X227" s="161">
        <f t="shared" si="180"/>
        <v>0</v>
      </c>
      <c r="Y227" s="161">
        <f t="shared" si="180"/>
        <v>0</v>
      </c>
      <c r="Z227" s="161">
        <f t="shared" si="180"/>
        <v>0</v>
      </c>
      <c r="AA227" s="161">
        <f t="shared" si="180"/>
        <v>0</v>
      </c>
      <c r="AB227" s="161">
        <f t="shared" si="180"/>
        <v>0</v>
      </c>
      <c r="AC227" s="161">
        <f t="shared" si="180"/>
        <v>0</v>
      </c>
      <c r="AD227" s="161">
        <f t="shared" si="180"/>
        <v>0</v>
      </c>
      <c r="AE227" s="161">
        <f t="shared" si="180"/>
        <v>0</v>
      </c>
      <c r="AF227" s="174">
        <f t="shared" si="180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81"/>
        <v>0</v>
      </c>
      <c r="D228" s="161">
        <f t="shared" si="181"/>
        <v>0</v>
      </c>
      <c r="E228" s="161">
        <f t="shared" si="181"/>
        <v>0</v>
      </c>
      <c r="F228" s="161">
        <f t="shared" si="181"/>
        <v>0</v>
      </c>
      <c r="G228" s="161">
        <f t="shared" si="181"/>
        <v>0</v>
      </c>
      <c r="H228" s="161">
        <f t="shared" si="181"/>
        <v>0</v>
      </c>
      <c r="I228" s="161">
        <f t="shared" si="181"/>
        <v>0</v>
      </c>
      <c r="J228" s="161">
        <f t="shared" si="181"/>
        <v>0</v>
      </c>
      <c r="K228" s="161">
        <f t="shared" si="181"/>
        <v>0</v>
      </c>
      <c r="L228" s="161">
        <f t="shared" si="181"/>
        <v>0</v>
      </c>
      <c r="M228" s="161">
        <f t="shared" si="181"/>
        <v>0</v>
      </c>
      <c r="N228" s="161">
        <f t="shared" si="181"/>
        <v>0</v>
      </c>
      <c r="O228" s="161">
        <f t="shared" si="181"/>
        <v>0</v>
      </c>
      <c r="P228" s="161">
        <f t="shared" si="181"/>
        <v>0</v>
      </c>
      <c r="Q228" s="161">
        <f t="shared" si="181"/>
        <v>0</v>
      </c>
      <c r="R228" s="161">
        <f t="shared" si="181"/>
        <v>0</v>
      </c>
      <c r="S228" s="161">
        <f t="shared" si="180"/>
        <v>0</v>
      </c>
      <c r="T228" s="161">
        <f t="shared" si="180"/>
        <v>0</v>
      </c>
      <c r="U228" s="161">
        <f t="shared" si="179"/>
        <v>0</v>
      </c>
      <c r="V228" s="161">
        <f t="shared" si="179"/>
        <v>0</v>
      </c>
      <c r="W228" s="161">
        <f t="shared" si="179"/>
        <v>0</v>
      </c>
      <c r="X228" s="161">
        <f t="shared" si="180"/>
        <v>0</v>
      </c>
      <c r="Y228" s="161">
        <f t="shared" si="180"/>
        <v>0</v>
      </c>
      <c r="Z228" s="161">
        <f t="shared" si="180"/>
        <v>0</v>
      </c>
      <c r="AA228" s="161">
        <f t="shared" si="180"/>
        <v>0</v>
      </c>
      <c r="AB228" s="161">
        <f t="shared" si="180"/>
        <v>0</v>
      </c>
      <c r="AC228" s="161">
        <f t="shared" si="180"/>
        <v>0</v>
      </c>
      <c r="AD228" s="161">
        <f t="shared" si="180"/>
        <v>0</v>
      </c>
      <c r="AE228" s="161">
        <f t="shared" si="180"/>
        <v>0</v>
      </c>
      <c r="AF228" s="174">
        <f t="shared" si="180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81"/>
        <v>0</v>
      </c>
      <c r="D229" s="161">
        <f t="shared" si="181"/>
        <v>0</v>
      </c>
      <c r="E229" s="161">
        <f t="shared" si="181"/>
        <v>0</v>
      </c>
      <c r="F229" s="161">
        <f t="shared" si="181"/>
        <v>0</v>
      </c>
      <c r="G229" s="161">
        <f t="shared" si="181"/>
        <v>0</v>
      </c>
      <c r="H229" s="161">
        <f t="shared" si="181"/>
        <v>0</v>
      </c>
      <c r="I229" s="161">
        <f t="shared" si="181"/>
        <v>0</v>
      </c>
      <c r="J229" s="161">
        <f t="shared" si="181"/>
        <v>0</v>
      </c>
      <c r="K229" s="161">
        <f t="shared" si="181"/>
        <v>0</v>
      </c>
      <c r="L229" s="161">
        <f t="shared" si="181"/>
        <v>0</v>
      </c>
      <c r="M229" s="161">
        <f t="shared" si="181"/>
        <v>0</v>
      </c>
      <c r="N229" s="161">
        <f t="shared" si="181"/>
        <v>0</v>
      </c>
      <c r="O229" s="161">
        <f t="shared" si="181"/>
        <v>0</v>
      </c>
      <c r="P229" s="161">
        <f t="shared" si="181"/>
        <v>0</v>
      </c>
      <c r="Q229" s="161">
        <f t="shared" si="181"/>
        <v>0</v>
      </c>
      <c r="R229" s="161">
        <f t="shared" si="181"/>
        <v>0</v>
      </c>
      <c r="S229" s="161">
        <f t="shared" si="180"/>
        <v>0</v>
      </c>
      <c r="T229" s="161">
        <f t="shared" si="180"/>
        <v>0</v>
      </c>
      <c r="U229" s="161">
        <f t="shared" si="179"/>
        <v>0</v>
      </c>
      <c r="V229" s="161">
        <f t="shared" si="179"/>
        <v>0</v>
      </c>
      <c r="W229" s="161">
        <f t="shared" si="179"/>
        <v>0</v>
      </c>
      <c r="X229" s="161">
        <f t="shared" si="180"/>
        <v>0</v>
      </c>
      <c r="Y229" s="161">
        <f t="shared" si="180"/>
        <v>0</v>
      </c>
      <c r="Z229" s="161">
        <f t="shared" si="180"/>
        <v>0</v>
      </c>
      <c r="AA229" s="161">
        <f t="shared" si="180"/>
        <v>0</v>
      </c>
      <c r="AB229" s="161">
        <f t="shared" si="180"/>
        <v>0</v>
      </c>
      <c r="AC229" s="161">
        <f t="shared" si="180"/>
        <v>0</v>
      </c>
      <c r="AD229" s="161">
        <f t="shared" si="180"/>
        <v>0</v>
      </c>
      <c r="AE229" s="161">
        <f t="shared" si="180"/>
        <v>0</v>
      </c>
      <c r="AF229" s="174">
        <f t="shared" si="180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81"/>
        <v>0</v>
      </c>
      <c r="D230" s="161">
        <f t="shared" si="181"/>
        <v>0</v>
      </c>
      <c r="E230" s="161">
        <f t="shared" si="181"/>
        <v>0</v>
      </c>
      <c r="F230" s="161">
        <f t="shared" si="181"/>
        <v>0</v>
      </c>
      <c r="G230" s="161">
        <f t="shared" si="181"/>
        <v>0</v>
      </c>
      <c r="H230" s="161">
        <f t="shared" si="181"/>
        <v>0</v>
      </c>
      <c r="I230" s="161">
        <f t="shared" si="181"/>
        <v>0</v>
      </c>
      <c r="J230" s="161">
        <f t="shared" si="181"/>
        <v>0</v>
      </c>
      <c r="K230" s="161">
        <f t="shared" si="181"/>
        <v>0</v>
      </c>
      <c r="L230" s="161">
        <f t="shared" si="181"/>
        <v>0</v>
      </c>
      <c r="M230" s="161">
        <f t="shared" si="181"/>
        <v>0</v>
      </c>
      <c r="N230" s="161">
        <f t="shared" si="181"/>
        <v>0</v>
      </c>
      <c r="O230" s="161">
        <f t="shared" si="181"/>
        <v>0</v>
      </c>
      <c r="P230" s="161">
        <f t="shared" si="181"/>
        <v>0</v>
      </c>
      <c r="Q230" s="161">
        <f t="shared" si="181"/>
        <v>0</v>
      </c>
      <c r="R230" s="161">
        <f t="shared" si="181"/>
        <v>0</v>
      </c>
      <c r="S230" s="161">
        <f t="shared" si="180"/>
        <v>0</v>
      </c>
      <c r="T230" s="161">
        <f t="shared" ref="T230:W231" si="182">S230</f>
        <v>0</v>
      </c>
      <c r="U230" s="161">
        <f t="shared" si="182"/>
        <v>0</v>
      </c>
      <c r="V230" s="161">
        <f t="shared" si="182"/>
        <v>0</v>
      </c>
      <c r="W230" s="161">
        <f t="shared" si="182"/>
        <v>0</v>
      </c>
      <c r="X230" s="161">
        <f t="shared" si="180"/>
        <v>0</v>
      </c>
      <c r="Y230" s="161">
        <f t="shared" si="180"/>
        <v>0</v>
      </c>
      <c r="Z230" s="161">
        <f t="shared" si="180"/>
        <v>0</v>
      </c>
      <c r="AA230" s="161">
        <f t="shared" si="180"/>
        <v>0</v>
      </c>
      <c r="AB230" s="161">
        <f t="shared" si="180"/>
        <v>0</v>
      </c>
      <c r="AC230" s="161">
        <f t="shared" si="180"/>
        <v>0</v>
      </c>
      <c r="AD230" s="161">
        <f t="shared" si="180"/>
        <v>0</v>
      </c>
      <c r="AE230" s="161">
        <f t="shared" si="180"/>
        <v>0</v>
      </c>
      <c r="AF230" s="174">
        <f t="shared" si="180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81"/>
        <v>0</v>
      </c>
      <c r="D231" s="161">
        <f t="shared" si="181"/>
        <v>0</v>
      </c>
      <c r="E231" s="161">
        <f t="shared" si="181"/>
        <v>0</v>
      </c>
      <c r="F231" s="161">
        <f t="shared" si="181"/>
        <v>0</v>
      </c>
      <c r="G231" s="161">
        <f t="shared" si="181"/>
        <v>0</v>
      </c>
      <c r="H231" s="161">
        <f t="shared" si="181"/>
        <v>0</v>
      </c>
      <c r="I231" s="161">
        <f t="shared" si="181"/>
        <v>0</v>
      </c>
      <c r="J231" s="161">
        <f t="shared" si="181"/>
        <v>0</v>
      </c>
      <c r="K231" s="161">
        <f t="shared" si="181"/>
        <v>0</v>
      </c>
      <c r="L231" s="161">
        <f t="shared" si="181"/>
        <v>0</v>
      </c>
      <c r="M231" s="161">
        <f t="shared" si="181"/>
        <v>0</v>
      </c>
      <c r="N231" s="161">
        <f t="shared" si="181"/>
        <v>0</v>
      </c>
      <c r="O231" s="161">
        <f t="shared" si="181"/>
        <v>0</v>
      </c>
      <c r="P231" s="161">
        <f t="shared" si="181"/>
        <v>0</v>
      </c>
      <c r="Q231" s="161">
        <f t="shared" si="181"/>
        <v>0</v>
      </c>
      <c r="R231" s="161">
        <f t="shared" si="181"/>
        <v>0</v>
      </c>
      <c r="S231" s="161">
        <f t="shared" si="180"/>
        <v>0</v>
      </c>
      <c r="T231" s="161">
        <f t="shared" si="182"/>
        <v>0</v>
      </c>
      <c r="U231" s="161">
        <f t="shared" si="182"/>
        <v>0</v>
      </c>
      <c r="V231" s="161">
        <f t="shared" si="182"/>
        <v>0</v>
      </c>
      <c r="W231" s="161">
        <f t="shared" si="182"/>
        <v>0</v>
      </c>
      <c r="X231" s="161">
        <f t="shared" si="180"/>
        <v>0</v>
      </c>
      <c r="Y231" s="161">
        <f t="shared" si="180"/>
        <v>0</v>
      </c>
      <c r="Z231" s="161">
        <f t="shared" si="180"/>
        <v>0</v>
      </c>
      <c r="AA231" s="161">
        <f t="shared" si="180"/>
        <v>0</v>
      </c>
      <c r="AB231" s="161">
        <f t="shared" si="180"/>
        <v>0</v>
      </c>
      <c r="AC231" s="161">
        <f t="shared" si="180"/>
        <v>0</v>
      </c>
      <c r="AD231" s="161">
        <f t="shared" si="180"/>
        <v>0</v>
      </c>
      <c r="AE231" s="161">
        <f t="shared" si="180"/>
        <v>0</v>
      </c>
      <c r="AF231" s="174">
        <f t="shared" si="180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81"/>
        <v>0</v>
      </c>
      <c r="D232" s="161">
        <f t="shared" si="181"/>
        <v>0</v>
      </c>
      <c r="E232" s="161">
        <f t="shared" si="181"/>
        <v>0</v>
      </c>
      <c r="F232" s="161">
        <f t="shared" si="181"/>
        <v>0</v>
      </c>
      <c r="G232" s="161">
        <f t="shared" si="181"/>
        <v>0</v>
      </c>
      <c r="H232" s="161">
        <f t="shared" si="181"/>
        <v>0</v>
      </c>
      <c r="I232" s="161">
        <f t="shared" si="181"/>
        <v>0</v>
      </c>
      <c r="J232" s="161">
        <f t="shared" si="181"/>
        <v>0</v>
      </c>
      <c r="K232" s="161">
        <f t="shared" si="181"/>
        <v>0</v>
      </c>
      <c r="L232" s="161">
        <f t="shared" si="181"/>
        <v>0</v>
      </c>
      <c r="M232" s="161">
        <f t="shared" si="181"/>
        <v>0</v>
      </c>
      <c r="N232" s="161">
        <f t="shared" si="181"/>
        <v>0</v>
      </c>
      <c r="O232" s="161">
        <f t="shared" si="181"/>
        <v>0</v>
      </c>
      <c r="P232" s="161">
        <f t="shared" si="181"/>
        <v>0</v>
      </c>
      <c r="Q232" s="161">
        <f t="shared" si="181"/>
        <v>0</v>
      </c>
      <c r="R232" s="161">
        <f t="shared" ref="R232:AF247" si="183">Q232</f>
        <v>0</v>
      </c>
      <c r="S232" s="161">
        <f t="shared" si="183"/>
        <v>0</v>
      </c>
      <c r="T232" s="161">
        <f t="shared" si="183"/>
        <v>0</v>
      </c>
      <c r="U232" s="161">
        <f t="shared" si="183"/>
        <v>0</v>
      </c>
      <c r="V232" s="161">
        <f t="shared" si="183"/>
        <v>0</v>
      </c>
      <c r="W232" s="161">
        <f t="shared" si="183"/>
        <v>0</v>
      </c>
      <c r="X232" s="161">
        <f t="shared" si="183"/>
        <v>0</v>
      </c>
      <c r="Y232" s="161">
        <f t="shared" si="183"/>
        <v>0</v>
      </c>
      <c r="Z232" s="161">
        <f t="shared" si="183"/>
        <v>0</v>
      </c>
      <c r="AA232" s="161">
        <f t="shared" si="183"/>
        <v>0</v>
      </c>
      <c r="AB232" s="161">
        <f t="shared" si="183"/>
        <v>0</v>
      </c>
      <c r="AC232" s="161">
        <f t="shared" si="183"/>
        <v>0</v>
      </c>
      <c r="AD232" s="161">
        <f t="shared" si="183"/>
        <v>0</v>
      </c>
      <c r="AE232" s="161">
        <f t="shared" si="183"/>
        <v>0</v>
      </c>
      <c r="AF232" s="174">
        <f t="shared" si="183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84">B233</f>
        <v>0</v>
      </c>
      <c r="D233" s="161">
        <f t="shared" si="184"/>
        <v>0</v>
      </c>
      <c r="E233" s="161">
        <f t="shared" si="184"/>
        <v>0</v>
      </c>
      <c r="F233" s="161">
        <f t="shared" si="184"/>
        <v>0</v>
      </c>
      <c r="G233" s="161">
        <f t="shared" si="184"/>
        <v>0</v>
      </c>
      <c r="H233" s="161">
        <f t="shared" si="184"/>
        <v>0</v>
      </c>
      <c r="I233" s="161">
        <f t="shared" si="184"/>
        <v>0</v>
      </c>
      <c r="J233" s="161">
        <f t="shared" si="184"/>
        <v>0</v>
      </c>
      <c r="K233" s="161">
        <f t="shared" si="184"/>
        <v>0</v>
      </c>
      <c r="L233" s="161">
        <f t="shared" si="184"/>
        <v>0</v>
      </c>
      <c r="M233" s="161">
        <f t="shared" si="184"/>
        <v>0</v>
      </c>
      <c r="N233" s="161">
        <f t="shared" si="184"/>
        <v>0</v>
      </c>
      <c r="O233" s="161">
        <f t="shared" si="184"/>
        <v>0</v>
      </c>
      <c r="P233" s="161">
        <f t="shared" si="184"/>
        <v>0</v>
      </c>
      <c r="Q233" s="161">
        <f t="shared" si="184"/>
        <v>0</v>
      </c>
      <c r="R233" s="161">
        <f t="shared" si="184"/>
        <v>0</v>
      </c>
      <c r="S233" s="161">
        <f t="shared" si="183"/>
        <v>0</v>
      </c>
      <c r="T233" s="161">
        <f t="shared" si="183"/>
        <v>0</v>
      </c>
      <c r="U233" s="161">
        <f t="shared" si="183"/>
        <v>0</v>
      </c>
      <c r="V233" s="161">
        <f t="shared" si="183"/>
        <v>0</v>
      </c>
      <c r="W233" s="161">
        <f t="shared" si="183"/>
        <v>0</v>
      </c>
      <c r="X233" s="161">
        <f t="shared" si="183"/>
        <v>0</v>
      </c>
      <c r="Y233" s="161">
        <f t="shared" si="183"/>
        <v>0</v>
      </c>
      <c r="Z233" s="161">
        <f t="shared" si="183"/>
        <v>0</v>
      </c>
      <c r="AA233" s="161">
        <f t="shared" si="183"/>
        <v>0</v>
      </c>
      <c r="AB233" s="161">
        <f t="shared" si="183"/>
        <v>0</v>
      </c>
      <c r="AC233" s="161">
        <f t="shared" si="183"/>
        <v>0</v>
      </c>
      <c r="AD233" s="161">
        <f t="shared" si="183"/>
        <v>0</v>
      </c>
      <c r="AE233" s="161">
        <f t="shared" si="183"/>
        <v>0</v>
      </c>
      <c r="AF233" s="174">
        <f t="shared" si="183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84"/>
        <v>0</v>
      </c>
      <c r="D234" s="161">
        <f t="shared" si="184"/>
        <v>0</v>
      </c>
      <c r="E234" s="161">
        <f t="shared" si="184"/>
        <v>0</v>
      </c>
      <c r="F234" s="161">
        <f t="shared" si="184"/>
        <v>0</v>
      </c>
      <c r="G234" s="161">
        <f t="shared" si="184"/>
        <v>0</v>
      </c>
      <c r="H234" s="161">
        <f t="shared" si="184"/>
        <v>0</v>
      </c>
      <c r="I234" s="161">
        <f t="shared" si="184"/>
        <v>0</v>
      </c>
      <c r="J234" s="161">
        <f t="shared" si="184"/>
        <v>0</v>
      </c>
      <c r="K234" s="161">
        <f t="shared" si="184"/>
        <v>0</v>
      </c>
      <c r="L234" s="161">
        <f t="shared" si="184"/>
        <v>0</v>
      </c>
      <c r="M234" s="161">
        <f t="shared" si="184"/>
        <v>0</v>
      </c>
      <c r="N234" s="161">
        <f t="shared" si="184"/>
        <v>0</v>
      </c>
      <c r="O234" s="161">
        <f t="shared" si="184"/>
        <v>0</v>
      </c>
      <c r="P234" s="161">
        <f t="shared" si="184"/>
        <v>0</v>
      </c>
      <c r="Q234" s="161">
        <f t="shared" si="184"/>
        <v>0</v>
      </c>
      <c r="R234" s="161">
        <f t="shared" si="184"/>
        <v>0</v>
      </c>
      <c r="S234" s="161">
        <f t="shared" si="183"/>
        <v>0</v>
      </c>
      <c r="T234" s="161">
        <f t="shared" si="183"/>
        <v>0</v>
      </c>
      <c r="U234" s="161">
        <f t="shared" si="183"/>
        <v>0</v>
      </c>
      <c r="V234" s="161">
        <f t="shared" si="183"/>
        <v>0</v>
      </c>
      <c r="W234" s="161">
        <f t="shared" si="183"/>
        <v>0</v>
      </c>
      <c r="X234" s="161">
        <f t="shared" si="183"/>
        <v>0</v>
      </c>
      <c r="Y234" s="161">
        <f t="shared" si="183"/>
        <v>0</v>
      </c>
      <c r="Z234" s="161">
        <f t="shared" si="183"/>
        <v>0</v>
      </c>
      <c r="AA234" s="161">
        <f t="shared" si="183"/>
        <v>0</v>
      </c>
      <c r="AB234" s="161">
        <f t="shared" si="183"/>
        <v>0</v>
      </c>
      <c r="AC234" s="161">
        <f t="shared" si="183"/>
        <v>0</v>
      </c>
      <c r="AD234" s="161">
        <f t="shared" si="183"/>
        <v>0</v>
      </c>
      <c r="AE234" s="161">
        <f t="shared" si="183"/>
        <v>0</v>
      </c>
      <c r="AF234" s="174">
        <f t="shared" si="18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84"/>
        <v>0</v>
      </c>
      <c r="D235" s="161">
        <f t="shared" si="184"/>
        <v>0</v>
      </c>
      <c r="E235" s="161">
        <f t="shared" si="184"/>
        <v>0</v>
      </c>
      <c r="F235" s="161">
        <f t="shared" si="184"/>
        <v>0</v>
      </c>
      <c r="G235" s="161">
        <f t="shared" si="184"/>
        <v>0</v>
      </c>
      <c r="H235" s="161">
        <f t="shared" si="184"/>
        <v>0</v>
      </c>
      <c r="I235" s="161">
        <f t="shared" si="184"/>
        <v>0</v>
      </c>
      <c r="J235" s="161">
        <f t="shared" si="184"/>
        <v>0</v>
      </c>
      <c r="K235" s="161">
        <f t="shared" si="184"/>
        <v>0</v>
      </c>
      <c r="L235" s="161">
        <f t="shared" si="184"/>
        <v>0</v>
      </c>
      <c r="M235" s="161">
        <f t="shared" si="184"/>
        <v>0</v>
      </c>
      <c r="N235" s="161">
        <f t="shared" si="184"/>
        <v>0</v>
      </c>
      <c r="O235" s="161">
        <f t="shared" si="184"/>
        <v>0</v>
      </c>
      <c r="P235" s="161">
        <f t="shared" si="184"/>
        <v>0</v>
      </c>
      <c r="Q235" s="161">
        <f t="shared" si="184"/>
        <v>0</v>
      </c>
      <c r="R235" s="161">
        <f t="shared" si="184"/>
        <v>0</v>
      </c>
      <c r="S235" s="161">
        <f t="shared" si="183"/>
        <v>0</v>
      </c>
      <c r="T235" s="161">
        <f t="shared" si="183"/>
        <v>0</v>
      </c>
      <c r="U235" s="161">
        <f t="shared" si="183"/>
        <v>0</v>
      </c>
      <c r="V235" s="161">
        <f t="shared" si="183"/>
        <v>0</v>
      </c>
      <c r="W235" s="161">
        <f t="shared" si="183"/>
        <v>0</v>
      </c>
      <c r="X235" s="161">
        <f t="shared" si="183"/>
        <v>0</v>
      </c>
      <c r="Y235" s="161">
        <f t="shared" si="183"/>
        <v>0</v>
      </c>
      <c r="Z235" s="161">
        <f t="shared" si="183"/>
        <v>0</v>
      </c>
      <c r="AA235" s="161">
        <f t="shared" si="183"/>
        <v>0</v>
      </c>
      <c r="AB235" s="161">
        <f t="shared" si="183"/>
        <v>0</v>
      </c>
      <c r="AC235" s="161">
        <f t="shared" si="183"/>
        <v>0</v>
      </c>
      <c r="AD235" s="161">
        <f t="shared" si="183"/>
        <v>0</v>
      </c>
      <c r="AE235" s="161">
        <f t="shared" si="183"/>
        <v>0</v>
      </c>
      <c r="AF235" s="174">
        <f t="shared" si="18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84"/>
        <v>0</v>
      </c>
      <c r="D236" s="161">
        <f t="shared" si="184"/>
        <v>0</v>
      </c>
      <c r="E236" s="161">
        <f t="shared" si="184"/>
        <v>0</v>
      </c>
      <c r="F236" s="161">
        <f t="shared" si="184"/>
        <v>0</v>
      </c>
      <c r="G236" s="161">
        <f t="shared" si="184"/>
        <v>0</v>
      </c>
      <c r="H236" s="161">
        <f t="shared" si="184"/>
        <v>0</v>
      </c>
      <c r="I236" s="161">
        <f t="shared" si="184"/>
        <v>0</v>
      </c>
      <c r="J236" s="161">
        <f t="shared" si="184"/>
        <v>0</v>
      </c>
      <c r="K236" s="161">
        <f t="shared" si="184"/>
        <v>0</v>
      </c>
      <c r="L236" s="161">
        <f t="shared" si="184"/>
        <v>0</v>
      </c>
      <c r="M236" s="161">
        <f t="shared" si="184"/>
        <v>0</v>
      </c>
      <c r="N236" s="161">
        <f t="shared" si="184"/>
        <v>0</v>
      </c>
      <c r="O236" s="161">
        <f t="shared" si="184"/>
        <v>0</v>
      </c>
      <c r="P236" s="161">
        <f t="shared" si="184"/>
        <v>0</v>
      </c>
      <c r="Q236" s="161">
        <f t="shared" si="184"/>
        <v>0</v>
      </c>
      <c r="R236" s="161">
        <f t="shared" si="184"/>
        <v>0</v>
      </c>
      <c r="S236" s="161">
        <f t="shared" si="183"/>
        <v>0</v>
      </c>
      <c r="T236" s="161">
        <f t="shared" si="183"/>
        <v>0</v>
      </c>
      <c r="U236" s="161">
        <f t="shared" si="183"/>
        <v>0</v>
      </c>
      <c r="V236" s="161">
        <f t="shared" si="183"/>
        <v>0</v>
      </c>
      <c r="W236" s="161">
        <f t="shared" si="183"/>
        <v>0</v>
      </c>
      <c r="X236" s="161">
        <f t="shared" si="183"/>
        <v>0</v>
      </c>
      <c r="Y236" s="161">
        <f t="shared" si="183"/>
        <v>0</v>
      </c>
      <c r="Z236" s="161">
        <f t="shared" si="183"/>
        <v>0</v>
      </c>
      <c r="AA236" s="161">
        <f t="shared" si="183"/>
        <v>0</v>
      </c>
      <c r="AB236" s="161">
        <f t="shared" si="183"/>
        <v>0</v>
      </c>
      <c r="AC236" s="161">
        <f t="shared" si="183"/>
        <v>0</v>
      </c>
      <c r="AD236" s="161">
        <f t="shared" si="183"/>
        <v>0</v>
      </c>
      <c r="AE236" s="161">
        <f t="shared" si="183"/>
        <v>0</v>
      </c>
      <c r="AF236" s="174">
        <f t="shared" si="18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84"/>
        <v>0</v>
      </c>
      <c r="D237" s="161">
        <f t="shared" si="184"/>
        <v>0</v>
      </c>
      <c r="E237" s="161">
        <f t="shared" si="184"/>
        <v>0</v>
      </c>
      <c r="F237" s="161">
        <f t="shared" si="184"/>
        <v>0</v>
      </c>
      <c r="G237" s="161">
        <f t="shared" si="184"/>
        <v>0</v>
      </c>
      <c r="H237" s="161">
        <f t="shared" si="184"/>
        <v>0</v>
      </c>
      <c r="I237" s="161">
        <f t="shared" si="184"/>
        <v>0</v>
      </c>
      <c r="J237" s="161">
        <f t="shared" si="184"/>
        <v>0</v>
      </c>
      <c r="K237" s="161">
        <f t="shared" si="184"/>
        <v>0</v>
      </c>
      <c r="L237" s="161">
        <f t="shared" si="184"/>
        <v>0</v>
      </c>
      <c r="M237" s="161">
        <f t="shared" si="184"/>
        <v>0</v>
      </c>
      <c r="N237" s="161">
        <f t="shared" si="184"/>
        <v>0</v>
      </c>
      <c r="O237" s="161">
        <f t="shared" si="184"/>
        <v>0</v>
      </c>
      <c r="P237" s="161">
        <f t="shared" si="184"/>
        <v>0</v>
      </c>
      <c r="Q237" s="161">
        <f t="shared" si="184"/>
        <v>0</v>
      </c>
      <c r="R237" s="161">
        <f t="shared" si="184"/>
        <v>0</v>
      </c>
      <c r="S237" s="161">
        <f t="shared" si="183"/>
        <v>0</v>
      </c>
      <c r="T237" s="161">
        <f t="shared" si="183"/>
        <v>0</v>
      </c>
      <c r="U237" s="161">
        <f t="shared" si="183"/>
        <v>0</v>
      </c>
      <c r="V237" s="161">
        <f t="shared" si="183"/>
        <v>0</v>
      </c>
      <c r="W237" s="161">
        <f t="shared" si="183"/>
        <v>0</v>
      </c>
      <c r="X237" s="161">
        <f t="shared" si="183"/>
        <v>0</v>
      </c>
      <c r="Y237" s="161">
        <f t="shared" si="183"/>
        <v>0</v>
      </c>
      <c r="Z237" s="161">
        <f t="shared" si="183"/>
        <v>0</v>
      </c>
      <c r="AA237" s="161">
        <f t="shared" si="183"/>
        <v>0</v>
      </c>
      <c r="AB237" s="161">
        <f t="shared" si="183"/>
        <v>0</v>
      </c>
      <c r="AC237" s="161">
        <f t="shared" si="183"/>
        <v>0</v>
      </c>
      <c r="AD237" s="161">
        <f t="shared" si="183"/>
        <v>0</v>
      </c>
      <c r="AE237" s="161">
        <f t="shared" si="183"/>
        <v>0</v>
      </c>
      <c r="AF237" s="174">
        <f t="shared" si="18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84"/>
        <v>0</v>
      </c>
      <c r="D238" s="161">
        <f t="shared" si="184"/>
        <v>0</v>
      </c>
      <c r="E238" s="161">
        <f t="shared" si="184"/>
        <v>0</v>
      </c>
      <c r="F238" s="161">
        <f t="shared" si="184"/>
        <v>0</v>
      </c>
      <c r="G238" s="161">
        <f t="shared" si="184"/>
        <v>0</v>
      </c>
      <c r="H238" s="161">
        <f t="shared" si="184"/>
        <v>0</v>
      </c>
      <c r="I238" s="161">
        <f t="shared" si="184"/>
        <v>0</v>
      </c>
      <c r="J238" s="161">
        <f t="shared" si="184"/>
        <v>0</v>
      </c>
      <c r="K238" s="161">
        <f t="shared" si="184"/>
        <v>0</v>
      </c>
      <c r="L238" s="161">
        <f t="shared" si="184"/>
        <v>0</v>
      </c>
      <c r="M238" s="161">
        <f t="shared" si="184"/>
        <v>0</v>
      </c>
      <c r="N238" s="161">
        <f t="shared" si="184"/>
        <v>0</v>
      </c>
      <c r="O238" s="161">
        <f t="shared" si="184"/>
        <v>0</v>
      </c>
      <c r="P238" s="161">
        <f t="shared" si="184"/>
        <v>0</v>
      </c>
      <c r="Q238" s="161">
        <f t="shared" si="184"/>
        <v>0</v>
      </c>
      <c r="R238" s="161">
        <f t="shared" si="184"/>
        <v>0</v>
      </c>
      <c r="S238" s="161">
        <f t="shared" si="183"/>
        <v>0</v>
      </c>
      <c r="T238" s="161">
        <f t="shared" si="183"/>
        <v>0</v>
      </c>
      <c r="U238" s="161">
        <f t="shared" si="183"/>
        <v>0</v>
      </c>
      <c r="V238" s="161">
        <f t="shared" si="183"/>
        <v>0</v>
      </c>
      <c r="W238" s="161">
        <f t="shared" si="183"/>
        <v>0</v>
      </c>
      <c r="X238" s="161">
        <f t="shared" si="183"/>
        <v>0</v>
      </c>
      <c r="Y238" s="161">
        <f t="shared" si="183"/>
        <v>0</v>
      </c>
      <c r="Z238" s="161">
        <f t="shared" si="183"/>
        <v>0</v>
      </c>
      <c r="AA238" s="161">
        <f t="shared" si="183"/>
        <v>0</v>
      </c>
      <c r="AB238" s="161">
        <f t="shared" si="183"/>
        <v>0</v>
      </c>
      <c r="AC238" s="161">
        <f t="shared" si="183"/>
        <v>0</v>
      </c>
      <c r="AD238" s="161">
        <f t="shared" si="183"/>
        <v>0</v>
      </c>
      <c r="AE238" s="161">
        <f t="shared" si="183"/>
        <v>0</v>
      </c>
      <c r="AF238" s="174">
        <f t="shared" si="18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84"/>
        <v>0</v>
      </c>
      <c r="D239" s="161">
        <f t="shared" si="184"/>
        <v>0</v>
      </c>
      <c r="E239" s="161">
        <f t="shared" si="184"/>
        <v>0</v>
      </c>
      <c r="F239" s="161">
        <f t="shared" si="184"/>
        <v>0</v>
      </c>
      <c r="G239" s="161">
        <f t="shared" si="184"/>
        <v>0</v>
      </c>
      <c r="H239" s="161">
        <f t="shared" si="184"/>
        <v>0</v>
      </c>
      <c r="I239" s="161">
        <f t="shared" si="184"/>
        <v>0</v>
      </c>
      <c r="J239" s="161">
        <f t="shared" si="184"/>
        <v>0</v>
      </c>
      <c r="K239" s="161">
        <f t="shared" si="184"/>
        <v>0</v>
      </c>
      <c r="L239" s="161">
        <f t="shared" si="184"/>
        <v>0</v>
      </c>
      <c r="M239" s="161">
        <f t="shared" si="184"/>
        <v>0</v>
      </c>
      <c r="N239" s="161">
        <f t="shared" si="184"/>
        <v>0</v>
      </c>
      <c r="O239" s="161">
        <f t="shared" si="184"/>
        <v>0</v>
      </c>
      <c r="P239" s="161">
        <f t="shared" si="184"/>
        <v>0</v>
      </c>
      <c r="Q239" s="161">
        <f t="shared" si="184"/>
        <v>0</v>
      </c>
      <c r="R239" s="161">
        <f t="shared" si="184"/>
        <v>0</v>
      </c>
      <c r="S239" s="161">
        <f t="shared" si="183"/>
        <v>0</v>
      </c>
      <c r="T239" s="161">
        <f t="shared" si="183"/>
        <v>0</v>
      </c>
      <c r="U239" s="161">
        <f t="shared" si="183"/>
        <v>0</v>
      </c>
      <c r="V239" s="161">
        <f t="shared" si="183"/>
        <v>0</v>
      </c>
      <c r="W239" s="161">
        <f t="shared" si="183"/>
        <v>0</v>
      </c>
      <c r="X239" s="161">
        <f t="shared" si="183"/>
        <v>0</v>
      </c>
      <c r="Y239" s="161">
        <f t="shared" si="183"/>
        <v>0</v>
      </c>
      <c r="Z239" s="161">
        <f t="shared" si="183"/>
        <v>0</v>
      </c>
      <c r="AA239" s="161">
        <f t="shared" si="183"/>
        <v>0</v>
      </c>
      <c r="AB239" s="161">
        <f t="shared" si="183"/>
        <v>0</v>
      </c>
      <c r="AC239" s="161">
        <f t="shared" si="183"/>
        <v>0</v>
      </c>
      <c r="AD239" s="161">
        <f t="shared" si="183"/>
        <v>0</v>
      </c>
      <c r="AE239" s="161">
        <f t="shared" si="183"/>
        <v>0</v>
      </c>
      <c r="AF239" s="174">
        <f t="shared" si="18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84"/>
        <v>0</v>
      </c>
      <c r="D240" s="161">
        <f t="shared" si="184"/>
        <v>0</v>
      </c>
      <c r="E240" s="161">
        <f t="shared" si="184"/>
        <v>0</v>
      </c>
      <c r="F240" s="161">
        <f t="shared" si="184"/>
        <v>0</v>
      </c>
      <c r="G240" s="161">
        <f t="shared" si="184"/>
        <v>0</v>
      </c>
      <c r="H240" s="161">
        <f t="shared" si="184"/>
        <v>0</v>
      </c>
      <c r="I240" s="161">
        <f t="shared" si="184"/>
        <v>0</v>
      </c>
      <c r="J240" s="161">
        <f t="shared" si="184"/>
        <v>0</v>
      </c>
      <c r="K240" s="161">
        <f t="shared" si="184"/>
        <v>0</v>
      </c>
      <c r="L240" s="161">
        <f t="shared" si="184"/>
        <v>0</v>
      </c>
      <c r="M240" s="161">
        <f t="shared" si="184"/>
        <v>0</v>
      </c>
      <c r="N240" s="161">
        <f t="shared" si="184"/>
        <v>0</v>
      </c>
      <c r="O240" s="161">
        <f t="shared" si="184"/>
        <v>0</v>
      </c>
      <c r="P240" s="161">
        <f t="shared" si="184"/>
        <v>0</v>
      </c>
      <c r="Q240" s="161">
        <f t="shared" si="184"/>
        <v>0</v>
      </c>
      <c r="R240" s="161">
        <f t="shared" si="184"/>
        <v>0</v>
      </c>
      <c r="S240" s="161">
        <f t="shared" si="183"/>
        <v>0</v>
      </c>
      <c r="T240" s="161">
        <f t="shared" si="183"/>
        <v>0</v>
      </c>
      <c r="U240" s="161">
        <f t="shared" si="183"/>
        <v>0</v>
      </c>
      <c r="V240" s="161">
        <f t="shared" si="183"/>
        <v>0</v>
      </c>
      <c r="W240" s="161">
        <f t="shared" si="183"/>
        <v>0</v>
      </c>
      <c r="X240" s="161">
        <f t="shared" si="183"/>
        <v>0</v>
      </c>
      <c r="Y240" s="161">
        <f t="shared" si="183"/>
        <v>0</v>
      </c>
      <c r="Z240" s="161">
        <f t="shared" si="183"/>
        <v>0</v>
      </c>
      <c r="AA240" s="161">
        <f t="shared" si="183"/>
        <v>0</v>
      </c>
      <c r="AB240" s="161">
        <f t="shared" si="183"/>
        <v>0</v>
      </c>
      <c r="AC240" s="161">
        <f t="shared" si="183"/>
        <v>0</v>
      </c>
      <c r="AD240" s="161">
        <f t="shared" si="183"/>
        <v>0</v>
      </c>
      <c r="AE240" s="161">
        <f t="shared" si="183"/>
        <v>0</v>
      </c>
      <c r="AF240" s="174">
        <f t="shared" si="18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84"/>
        <v>0</v>
      </c>
      <c r="D241" s="161">
        <f t="shared" si="184"/>
        <v>0</v>
      </c>
      <c r="E241" s="161">
        <f t="shared" si="184"/>
        <v>0</v>
      </c>
      <c r="F241" s="161">
        <f t="shared" si="184"/>
        <v>0</v>
      </c>
      <c r="G241" s="161">
        <f t="shared" si="184"/>
        <v>0</v>
      </c>
      <c r="H241" s="161">
        <f t="shared" si="184"/>
        <v>0</v>
      </c>
      <c r="I241" s="161">
        <f t="shared" si="184"/>
        <v>0</v>
      </c>
      <c r="J241" s="161">
        <f t="shared" si="184"/>
        <v>0</v>
      </c>
      <c r="K241" s="161">
        <f t="shared" si="184"/>
        <v>0</v>
      </c>
      <c r="L241" s="161">
        <f t="shared" si="184"/>
        <v>0</v>
      </c>
      <c r="M241" s="161">
        <f t="shared" si="184"/>
        <v>0</v>
      </c>
      <c r="N241" s="161">
        <f t="shared" si="184"/>
        <v>0</v>
      </c>
      <c r="O241" s="161">
        <f t="shared" si="184"/>
        <v>0</v>
      </c>
      <c r="P241" s="161">
        <f t="shared" si="184"/>
        <v>0</v>
      </c>
      <c r="Q241" s="161">
        <f t="shared" si="184"/>
        <v>0</v>
      </c>
      <c r="R241" s="161">
        <f t="shared" si="184"/>
        <v>0</v>
      </c>
      <c r="S241" s="161">
        <f t="shared" si="183"/>
        <v>0</v>
      </c>
      <c r="T241" s="161">
        <f t="shared" si="183"/>
        <v>0</v>
      </c>
      <c r="U241" s="161">
        <f t="shared" si="183"/>
        <v>0</v>
      </c>
      <c r="V241" s="161">
        <f t="shared" si="183"/>
        <v>0</v>
      </c>
      <c r="W241" s="161">
        <f t="shared" si="183"/>
        <v>0</v>
      </c>
      <c r="X241" s="161">
        <f t="shared" si="183"/>
        <v>0</v>
      </c>
      <c r="Y241" s="161">
        <f t="shared" si="183"/>
        <v>0</v>
      </c>
      <c r="Z241" s="161">
        <f t="shared" si="183"/>
        <v>0</v>
      </c>
      <c r="AA241" s="161">
        <f t="shared" si="183"/>
        <v>0</v>
      </c>
      <c r="AB241" s="161">
        <f t="shared" si="183"/>
        <v>0</v>
      </c>
      <c r="AC241" s="161">
        <f t="shared" si="183"/>
        <v>0</v>
      </c>
      <c r="AD241" s="161">
        <f t="shared" si="183"/>
        <v>0</v>
      </c>
      <c r="AE241" s="161">
        <f t="shared" si="183"/>
        <v>0</v>
      </c>
      <c r="AF241" s="174">
        <f t="shared" si="18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84"/>
        <v>0</v>
      </c>
      <c r="D242" s="161">
        <f t="shared" si="184"/>
        <v>0</v>
      </c>
      <c r="E242" s="161">
        <f t="shared" si="184"/>
        <v>0</v>
      </c>
      <c r="F242" s="161">
        <f t="shared" si="184"/>
        <v>0</v>
      </c>
      <c r="G242" s="161">
        <f t="shared" si="184"/>
        <v>0</v>
      </c>
      <c r="H242" s="161">
        <f t="shared" si="184"/>
        <v>0</v>
      </c>
      <c r="I242" s="161">
        <f t="shared" si="184"/>
        <v>0</v>
      </c>
      <c r="J242" s="161">
        <f t="shared" si="184"/>
        <v>0</v>
      </c>
      <c r="K242" s="161">
        <f t="shared" si="184"/>
        <v>0</v>
      </c>
      <c r="L242" s="161">
        <f t="shared" si="184"/>
        <v>0</v>
      </c>
      <c r="M242" s="161">
        <f t="shared" si="184"/>
        <v>0</v>
      </c>
      <c r="N242" s="161">
        <f t="shared" si="184"/>
        <v>0</v>
      </c>
      <c r="O242" s="161">
        <f t="shared" si="184"/>
        <v>0</v>
      </c>
      <c r="P242" s="161">
        <f t="shared" si="184"/>
        <v>0</v>
      </c>
      <c r="Q242" s="161">
        <f t="shared" si="184"/>
        <v>0</v>
      </c>
      <c r="R242" s="161">
        <f t="shared" si="184"/>
        <v>0</v>
      </c>
      <c r="S242" s="161">
        <f t="shared" si="183"/>
        <v>0</v>
      </c>
      <c r="T242" s="161">
        <f t="shared" si="183"/>
        <v>0</v>
      </c>
      <c r="U242" s="161">
        <f t="shared" si="183"/>
        <v>0</v>
      </c>
      <c r="V242" s="161">
        <f t="shared" si="183"/>
        <v>0</v>
      </c>
      <c r="W242" s="161">
        <f t="shared" si="183"/>
        <v>0</v>
      </c>
      <c r="X242" s="161">
        <f t="shared" si="183"/>
        <v>0</v>
      </c>
      <c r="Y242" s="161">
        <f t="shared" si="183"/>
        <v>0</v>
      </c>
      <c r="Z242" s="161">
        <f t="shared" si="183"/>
        <v>0</v>
      </c>
      <c r="AA242" s="161">
        <f t="shared" si="183"/>
        <v>0</v>
      </c>
      <c r="AB242" s="161">
        <f t="shared" si="183"/>
        <v>0</v>
      </c>
      <c r="AC242" s="161">
        <f t="shared" si="183"/>
        <v>0</v>
      </c>
      <c r="AD242" s="161">
        <f t="shared" si="183"/>
        <v>0</v>
      </c>
      <c r="AE242" s="161">
        <f t="shared" si="183"/>
        <v>0</v>
      </c>
      <c r="AF242" s="174">
        <f t="shared" si="18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84"/>
        <v>0</v>
      </c>
      <c r="D243" s="161">
        <f t="shared" si="184"/>
        <v>0</v>
      </c>
      <c r="E243" s="161">
        <f t="shared" si="184"/>
        <v>0</v>
      </c>
      <c r="F243" s="161">
        <f t="shared" si="184"/>
        <v>0</v>
      </c>
      <c r="G243" s="161">
        <f t="shared" si="184"/>
        <v>0</v>
      </c>
      <c r="H243" s="161">
        <f t="shared" si="184"/>
        <v>0</v>
      </c>
      <c r="I243" s="161">
        <f t="shared" si="184"/>
        <v>0</v>
      </c>
      <c r="J243" s="161">
        <f t="shared" si="184"/>
        <v>0</v>
      </c>
      <c r="K243" s="161">
        <f t="shared" si="184"/>
        <v>0</v>
      </c>
      <c r="L243" s="161">
        <f t="shared" si="184"/>
        <v>0</v>
      </c>
      <c r="M243" s="161">
        <f t="shared" si="184"/>
        <v>0</v>
      </c>
      <c r="N243" s="161">
        <f t="shared" si="184"/>
        <v>0</v>
      </c>
      <c r="O243" s="161">
        <f t="shared" si="184"/>
        <v>0</v>
      </c>
      <c r="P243" s="161">
        <f t="shared" si="184"/>
        <v>0</v>
      </c>
      <c r="Q243" s="161">
        <f t="shared" si="184"/>
        <v>0</v>
      </c>
      <c r="R243" s="161">
        <f t="shared" si="184"/>
        <v>0</v>
      </c>
      <c r="S243" s="161">
        <f t="shared" si="183"/>
        <v>0</v>
      </c>
      <c r="T243" s="161">
        <f t="shared" si="183"/>
        <v>0</v>
      </c>
      <c r="U243" s="161">
        <f t="shared" si="183"/>
        <v>0</v>
      </c>
      <c r="V243" s="161">
        <f t="shared" si="183"/>
        <v>0</v>
      </c>
      <c r="W243" s="161">
        <f t="shared" si="183"/>
        <v>0</v>
      </c>
      <c r="X243" s="161">
        <f t="shared" si="183"/>
        <v>0</v>
      </c>
      <c r="Y243" s="161">
        <f t="shared" si="183"/>
        <v>0</v>
      </c>
      <c r="Z243" s="161">
        <f t="shared" si="183"/>
        <v>0</v>
      </c>
      <c r="AA243" s="161">
        <f t="shared" si="183"/>
        <v>0</v>
      </c>
      <c r="AB243" s="161">
        <f t="shared" si="183"/>
        <v>0</v>
      </c>
      <c r="AC243" s="161">
        <f t="shared" si="183"/>
        <v>0</v>
      </c>
      <c r="AD243" s="161">
        <f t="shared" si="183"/>
        <v>0</v>
      </c>
      <c r="AE243" s="161">
        <f t="shared" si="183"/>
        <v>0</v>
      </c>
      <c r="AF243" s="174">
        <f t="shared" si="18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84"/>
        <v>0</v>
      </c>
      <c r="D244" s="161">
        <f t="shared" si="184"/>
        <v>0</v>
      </c>
      <c r="E244" s="161">
        <f t="shared" si="184"/>
        <v>0</v>
      </c>
      <c r="F244" s="161">
        <f t="shared" si="184"/>
        <v>0</v>
      </c>
      <c r="G244" s="161">
        <f t="shared" si="184"/>
        <v>0</v>
      </c>
      <c r="H244" s="161">
        <f t="shared" si="184"/>
        <v>0</v>
      </c>
      <c r="I244" s="161">
        <f t="shared" si="184"/>
        <v>0</v>
      </c>
      <c r="J244" s="161">
        <f t="shared" si="184"/>
        <v>0</v>
      </c>
      <c r="K244" s="161">
        <f t="shared" si="184"/>
        <v>0</v>
      </c>
      <c r="L244" s="161">
        <f t="shared" si="184"/>
        <v>0</v>
      </c>
      <c r="M244" s="161">
        <f t="shared" si="184"/>
        <v>0</v>
      </c>
      <c r="N244" s="161">
        <f t="shared" si="184"/>
        <v>0</v>
      </c>
      <c r="O244" s="161">
        <f t="shared" si="184"/>
        <v>0</v>
      </c>
      <c r="P244" s="161">
        <f t="shared" si="184"/>
        <v>0</v>
      </c>
      <c r="Q244" s="161">
        <f t="shared" si="184"/>
        <v>0</v>
      </c>
      <c r="R244" s="161">
        <f t="shared" si="184"/>
        <v>0</v>
      </c>
      <c r="S244" s="161">
        <f t="shared" si="183"/>
        <v>0</v>
      </c>
      <c r="T244" s="161">
        <f t="shared" si="183"/>
        <v>0</v>
      </c>
      <c r="U244" s="161">
        <f t="shared" si="183"/>
        <v>0</v>
      </c>
      <c r="V244" s="161">
        <f t="shared" si="183"/>
        <v>0</v>
      </c>
      <c r="W244" s="161">
        <f t="shared" si="183"/>
        <v>0</v>
      </c>
      <c r="X244" s="161">
        <f t="shared" si="183"/>
        <v>0</v>
      </c>
      <c r="Y244" s="161">
        <f t="shared" si="183"/>
        <v>0</v>
      </c>
      <c r="Z244" s="161">
        <f t="shared" si="183"/>
        <v>0</v>
      </c>
      <c r="AA244" s="161">
        <f t="shared" si="183"/>
        <v>0</v>
      </c>
      <c r="AB244" s="161">
        <f t="shared" si="183"/>
        <v>0</v>
      </c>
      <c r="AC244" s="161">
        <f t="shared" si="183"/>
        <v>0</v>
      </c>
      <c r="AD244" s="161">
        <f t="shared" si="183"/>
        <v>0</v>
      </c>
      <c r="AE244" s="161">
        <f t="shared" si="183"/>
        <v>0</v>
      </c>
      <c r="AF244" s="174">
        <f t="shared" si="18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84"/>
        <v>0</v>
      </c>
      <c r="D245" s="161">
        <f t="shared" si="184"/>
        <v>0</v>
      </c>
      <c r="E245" s="161">
        <f t="shared" si="184"/>
        <v>0</v>
      </c>
      <c r="F245" s="161">
        <f t="shared" si="184"/>
        <v>0</v>
      </c>
      <c r="G245" s="161">
        <f t="shared" si="184"/>
        <v>0</v>
      </c>
      <c r="H245" s="161">
        <f t="shared" si="184"/>
        <v>0</v>
      </c>
      <c r="I245" s="161">
        <f t="shared" si="184"/>
        <v>0</v>
      </c>
      <c r="J245" s="161">
        <f t="shared" si="184"/>
        <v>0</v>
      </c>
      <c r="K245" s="161">
        <f t="shared" si="184"/>
        <v>0</v>
      </c>
      <c r="L245" s="161">
        <f t="shared" si="184"/>
        <v>0</v>
      </c>
      <c r="M245" s="161">
        <f t="shared" si="184"/>
        <v>0</v>
      </c>
      <c r="N245" s="161">
        <f t="shared" si="184"/>
        <v>0</v>
      </c>
      <c r="O245" s="161">
        <f t="shared" si="184"/>
        <v>0</v>
      </c>
      <c r="P245" s="161">
        <f t="shared" si="184"/>
        <v>0</v>
      </c>
      <c r="Q245" s="161">
        <f t="shared" si="184"/>
        <v>0</v>
      </c>
      <c r="R245" s="161">
        <f t="shared" si="184"/>
        <v>0</v>
      </c>
      <c r="S245" s="161">
        <f t="shared" si="183"/>
        <v>0</v>
      </c>
      <c r="T245" s="161">
        <f t="shared" si="183"/>
        <v>0</v>
      </c>
      <c r="U245" s="161">
        <f t="shared" si="183"/>
        <v>0</v>
      </c>
      <c r="V245" s="161">
        <f t="shared" si="183"/>
        <v>0</v>
      </c>
      <c r="W245" s="161">
        <f t="shared" si="183"/>
        <v>0</v>
      </c>
      <c r="X245" s="161">
        <f t="shared" si="183"/>
        <v>0</v>
      </c>
      <c r="Y245" s="161">
        <f t="shared" si="183"/>
        <v>0</v>
      </c>
      <c r="Z245" s="161">
        <f t="shared" si="183"/>
        <v>0</v>
      </c>
      <c r="AA245" s="161">
        <f t="shared" si="183"/>
        <v>0</v>
      </c>
      <c r="AB245" s="161">
        <f t="shared" si="183"/>
        <v>0</v>
      </c>
      <c r="AC245" s="161">
        <f t="shared" si="183"/>
        <v>0</v>
      </c>
      <c r="AD245" s="161">
        <f t="shared" si="183"/>
        <v>0</v>
      </c>
      <c r="AE245" s="161">
        <f t="shared" si="183"/>
        <v>0</v>
      </c>
      <c r="AF245" s="174">
        <f t="shared" si="18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84"/>
        <v>0</v>
      </c>
      <c r="D246" s="161">
        <f t="shared" si="184"/>
        <v>0</v>
      </c>
      <c r="E246" s="161">
        <f t="shared" si="184"/>
        <v>0</v>
      </c>
      <c r="F246" s="161">
        <f t="shared" si="184"/>
        <v>0</v>
      </c>
      <c r="G246" s="161">
        <f t="shared" si="184"/>
        <v>0</v>
      </c>
      <c r="H246" s="161">
        <f t="shared" si="184"/>
        <v>0</v>
      </c>
      <c r="I246" s="161">
        <f t="shared" si="184"/>
        <v>0</v>
      </c>
      <c r="J246" s="161">
        <f t="shared" si="184"/>
        <v>0</v>
      </c>
      <c r="K246" s="161">
        <f t="shared" si="184"/>
        <v>0</v>
      </c>
      <c r="L246" s="161">
        <f t="shared" si="184"/>
        <v>0</v>
      </c>
      <c r="M246" s="161">
        <f t="shared" si="184"/>
        <v>0</v>
      </c>
      <c r="N246" s="161">
        <f t="shared" si="184"/>
        <v>0</v>
      </c>
      <c r="O246" s="161">
        <f t="shared" si="184"/>
        <v>0</v>
      </c>
      <c r="P246" s="161">
        <f t="shared" si="184"/>
        <v>0</v>
      </c>
      <c r="Q246" s="161">
        <f t="shared" si="184"/>
        <v>0</v>
      </c>
      <c r="R246" s="161">
        <f t="shared" si="184"/>
        <v>0</v>
      </c>
      <c r="S246" s="161">
        <f t="shared" si="183"/>
        <v>0</v>
      </c>
      <c r="T246" s="161">
        <f t="shared" ref="T246:T247" si="185">S246</f>
        <v>0</v>
      </c>
      <c r="U246" s="161">
        <f t="shared" si="183"/>
        <v>0</v>
      </c>
      <c r="V246" s="161">
        <f t="shared" si="183"/>
        <v>0</v>
      </c>
      <c r="W246" s="161">
        <f t="shared" si="183"/>
        <v>0</v>
      </c>
      <c r="X246" s="161">
        <f t="shared" si="183"/>
        <v>0</v>
      </c>
      <c r="Y246" s="161">
        <f t="shared" si="183"/>
        <v>0</v>
      </c>
      <c r="Z246" s="161">
        <f t="shared" si="183"/>
        <v>0</v>
      </c>
      <c r="AA246" s="161">
        <f t="shared" si="183"/>
        <v>0</v>
      </c>
      <c r="AB246" s="161">
        <f t="shared" si="183"/>
        <v>0</v>
      </c>
      <c r="AC246" s="161">
        <f t="shared" si="183"/>
        <v>0</v>
      </c>
      <c r="AD246" s="161">
        <f t="shared" si="183"/>
        <v>0</v>
      </c>
      <c r="AE246" s="161">
        <f t="shared" si="183"/>
        <v>0</v>
      </c>
      <c r="AF246" s="174">
        <f t="shared" si="18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84"/>
        <v>0</v>
      </c>
      <c r="D247" s="161">
        <f t="shared" si="184"/>
        <v>0</v>
      </c>
      <c r="E247" s="161">
        <f t="shared" si="184"/>
        <v>0</v>
      </c>
      <c r="F247" s="161">
        <f t="shared" si="184"/>
        <v>0</v>
      </c>
      <c r="G247" s="161">
        <f t="shared" si="184"/>
        <v>0</v>
      </c>
      <c r="H247" s="161">
        <f t="shared" si="184"/>
        <v>0</v>
      </c>
      <c r="I247" s="161">
        <f t="shared" si="184"/>
        <v>0</v>
      </c>
      <c r="J247" s="161">
        <f t="shared" si="184"/>
        <v>0</v>
      </c>
      <c r="K247" s="161">
        <f t="shared" si="184"/>
        <v>0</v>
      </c>
      <c r="L247" s="161">
        <f t="shared" si="184"/>
        <v>0</v>
      </c>
      <c r="M247" s="161">
        <f t="shared" si="184"/>
        <v>0</v>
      </c>
      <c r="N247" s="161">
        <f t="shared" si="184"/>
        <v>0</v>
      </c>
      <c r="O247" s="161">
        <f t="shared" si="184"/>
        <v>0</v>
      </c>
      <c r="P247" s="161">
        <f t="shared" si="184"/>
        <v>0</v>
      </c>
      <c r="Q247" s="161">
        <f t="shared" si="184"/>
        <v>0</v>
      </c>
      <c r="R247" s="161">
        <f t="shared" si="184"/>
        <v>0</v>
      </c>
      <c r="S247" s="161">
        <f t="shared" si="183"/>
        <v>0</v>
      </c>
      <c r="T247" s="161">
        <f t="shared" si="185"/>
        <v>0</v>
      </c>
      <c r="U247" s="161">
        <f t="shared" si="183"/>
        <v>0</v>
      </c>
      <c r="V247" s="161">
        <f t="shared" si="183"/>
        <v>0</v>
      </c>
      <c r="W247" s="161">
        <f t="shared" si="183"/>
        <v>0</v>
      </c>
      <c r="X247" s="161">
        <f t="shared" si="183"/>
        <v>0</v>
      </c>
      <c r="Y247" s="161">
        <f t="shared" si="183"/>
        <v>0</v>
      </c>
      <c r="Z247" s="161">
        <f t="shared" si="183"/>
        <v>0</v>
      </c>
      <c r="AA247" s="161">
        <f t="shared" si="183"/>
        <v>0</v>
      </c>
      <c r="AB247" s="161">
        <f t="shared" si="183"/>
        <v>0</v>
      </c>
      <c r="AC247" s="161">
        <f t="shared" si="183"/>
        <v>0</v>
      </c>
      <c r="AD247" s="161">
        <f t="shared" si="183"/>
        <v>0</v>
      </c>
      <c r="AE247" s="161">
        <f t="shared" si="183"/>
        <v>0</v>
      </c>
      <c r="AF247" s="174">
        <f t="shared" si="18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84"/>
        <v>0</v>
      </c>
      <c r="D248" s="161">
        <f t="shared" si="184"/>
        <v>0</v>
      </c>
      <c r="E248" s="161">
        <f t="shared" si="184"/>
        <v>0</v>
      </c>
      <c r="F248" s="161">
        <f t="shared" si="184"/>
        <v>0</v>
      </c>
      <c r="G248" s="161">
        <f t="shared" si="184"/>
        <v>0</v>
      </c>
      <c r="H248" s="161">
        <f t="shared" si="184"/>
        <v>0</v>
      </c>
      <c r="I248" s="161">
        <f t="shared" si="184"/>
        <v>0</v>
      </c>
      <c r="J248" s="161">
        <f t="shared" si="184"/>
        <v>0</v>
      </c>
      <c r="K248" s="161">
        <f t="shared" si="184"/>
        <v>0</v>
      </c>
      <c r="L248" s="161">
        <f t="shared" si="184"/>
        <v>0</v>
      </c>
      <c r="M248" s="161">
        <f t="shared" si="184"/>
        <v>0</v>
      </c>
      <c r="N248" s="161">
        <f t="shared" si="184"/>
        <v>0</v>
      </c>
      <c r="O248" s="161">
        <f t="shared" si="184"/>
        <v>0</v>
      </c>
      <c r="P248" s="161">
        <f t="shared" si="184"/>
        <v>0</v>
      </c>
      <c r="Q248" s="161">
        <f t="shared" si="184"/>
        <v>0</v>
      </c>
      <c r="R248" s="161">
        <f t="shared" ref="R248:AF263" si="186">Q248</f>
        <v>0</v>
      </c>
      <c r="S248" s="161">
        <f t="shared" si="186"/>
        <v>0</v>
      </c>
      <c r="T248" s="161">
        <f t="shared" si="186"/>
        <v>0</v>
      </c>
      <c r="U248" s="161">
        <f t="shared" si="186"/>
        <v>0</v>
      </c>
      <c r="V248" s="161">
        <f t="shared" si="186"/>
        <v>0</v>
      </c>
      <c r="W248" s="161">
        <f t="shared" si="186"/>
        <v>0</v>
      </c>
      <c r="X248" s="161">
        <f t="shared" si="186"/>
        <v>0</v>
      </c>
      <c r="Y248" s="161">
        <f t="shared" si="186"/>
        <v>0</v>
      </c>
      <c r="Z248" s="161">
        <f t="shared" si="186"/>
        <v>0</v>
      </c>
      <c r="AA248" s="161">
        <f t="shared" si="186"/>
        <v>0</v>
      </c>
      <c r="AB248" s="161">
        <f t="shared" si="186"/>
        <v>0</v>
      </c>
      <c r="AC248" s="161">
        <f t="shared" si="186"/>
        <v>0</v>
      </c>
      <c r="AD248" s="161">
        <f t="shared" si="186"/>
        <v>0</v>
      </c>
      <c r="AE248" s="161">
        <f t="shared" si="186"/>
        <v>0</v>
      </c>
      <c r="AF248" s="174">
        <f t="shared" si="186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87">B249</f>
        <v>0</v>
      </c>
      <c r="D249" s="161">
        <f t="shared" si="187"/>
        <v>0</v>
      </c>
      <c r="E249" s="161">
        <f t="shared" si="187"/>
        <v>0</v>
      </c>
      <c r="F249" s="161">
        <f t="shared" si="187"/>
        <v>0</v>
      </c>
      <c r="G249" s="161">
        <f t="shared" si="187"/>
        <v>0</v>
      </c>
      <c r="H249" s="161">
        <f t="shared" si="187"/>
        <v>0</v>
      </c>
      <c r="I249" s="161">
        <f t="shared" si="187"/>
        <v>0</v>
      </c>
      <c r="J249" s="161">
        <f t="shared" si="187"/>
        <v>0</v>
      </c>
      <c r="K249" s="161">
        <f t="shared" si="187"/>
        <v>0</v>
      </c>
      <c r="L249" s="161">
        <f t="shared" si="187"/>
        <v>0</v>
      </c>
      <c r="M249" s="161">
        <f t="shared" si="187"/>
        <v>0</v>
      </c>
      <c r="N249" s="161">
        <f t="shared" si="187"/>
        <v>0</v>
      </c>
      <c r="O249" s="161">
        <f t="shared" si="187"/>
        <v>0</v>
      </c>
      <c r="P249" s="161">
        <f t="shared" si="187"/>
        <v>0</v>
      </c>
      <c r="Q249" s="161">
        <f t="shared" si="187"/>
        <v>0</v>
      </c>
      <c r="R249" s="161">
        <f t="shared" si="186"/>
        <v>0</v>
      </c>
      <c r="S249" s="161">
        <f t="shared" si="186"/>
        <v>0</v>
      </c>
      <c r="T249" s="161">
        <f t="shared" si="186"/>
        <v>0</v>
      </c>
      <c r="U249" s="161">
        <f t="shared" si="186"/>
        <v>0</v>
      </c>
      <c r="V249" s="161">
        <f t="shared" si="186"/>
        <v>0</v>
      </c>
      <c r="W249" s="161">
        <f t="shared" si="186"/>
        <v>0</v>
      </c>
      <c r="X249" s="161">
        <f t="shared" si="186"/>
        <v>0</v>
      </c>
      <c r="Y249" s="161">
        <f t="shared" si="186"/>
        <v>0</v>
      </c>
      <c r="Z249" s="161">
        <f t="shared" si="186"/>
        <v>0</v>
      </c>
      <c r="AA249" s="161">
        <f t="shared" si="186"/>
        <v>0</v>
      </c>
      <c r="AB249" s="161">
        <f t="shared" si="186"/>
        <v>0</v>
      </c>
      <c r="AC249" s="161">
        <f t="shared" si="186"/>
        <v>0</v>
      </c>
      <c r="AD249" s="161">
        <f t="shared" si="186"/>
        <v>0</v>
      </c>
      <c r="AE249" s="161">
        <f t="shared" si="186"/>
        <v>0</v>
      </c>
      <c r="AF249" s="174">
        <f t="shared" si="186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87"/>
        <v>0</v>
      </c>
      <c r="D250" s="161">
        <f t="shared" si="187"/>
        <v>0</v>
      </c>
      <c r="E250" s="161">
        <f t="shared" si="187"/>
        <v>0</v>
      </c>
      <c r="F250" s="161">
        <f t="shared" si="187"/>
        <v>0</v>
      </c>
      <c r="G250" s="161">
        <f t="shared" si="187"/>
        <v>0</v>
      </c>
      <c r="H250" s="161">
        <f t="shared" si="187"/>
        <v>0</v>
      </c>
      <c r="I250" s="161">
        <f t="shared" si="187"/>
        <v>0</v>
      </c>
      <c r="J250" s="161">
        <f t="shared" si="187"/>
        <v>0</v>
      </c>
      <c r="K250" s="161">
        <f t="shared" si="187"/>
        <v>0</v>
      </c>
      <c r="L250" s="161">
        <f t="shared" si="187"/>
        <v>0</v>
      </c>
      <c r="M250" s="161">
        <f t="shared" si="187"/>
        <v>0</v>
      </c>
      <c r="N250" s="161">
        <f t="shared" si="187"/>
        <v>0</v>
      </c>
      <c r="O250" s="161">
        <f t="shared" si="187"/>
        <v>0</v>
      </c>
      <c r="P250" s="161">
        <f t="shared" si="187"/>
        <v>0</v>
      </c>
      <c r="Q250" s="161">
        <f t="shared" si="187"/>
        <v>0</v>
      </c>
      <c r="R250" s="161">
        <f t="shared" si="187"/>
        <v>0</v>
      </c>
      <c r="S250" s="161">
        <f t="shared" si="186"/>
        <v>0</v>
      </c>
      <c r="T250" s="161">
        <f t="shared" si="186"/>
        <v>0</v>
      </c>
      <c r="U250" s="161">
        <f t="shared" si="186"/>
        <v>0</v>
      </c>
      <c r="V250" s="161">
        <f t="shared" si="186"/>
        <v>0</v>
      </c>
      <c r="W250" s="161">
        <f t="shared" si="186"/>
        <v>0</v>
      </c>
      <c r="X250" s="161">
        <f t="shared" si="186"/>
        <v>0</v>
      </c>
      <c r="Y250" s="161">
        <f t="shared" si="186"/>
        <v>0</v>
      </c>
      <c r="Z250" s="161">
        <f t="shared" si="186"/>
        <v>0</v>
      </c>
      <c r="AA250" s="161">
        <f t="shared" si="186"/>
        <v>0</v>
      </c>
      <c r="AB250" s="161">
        <f t="shared" si="186"/>
        <v>0</v>
      </c>
      <c r="AC250" s="161">
        <f t="shared" si="186"/>
        <v>0</v>
      </c>
      <c r="AD250" s="161">
        <f t="shared" si="186"/>
        <v>0</v>
      </c>
      <c r="AE250" s="161">
        <f t="shared" si="186"/>
        <v>0</v>
      </c>
      <c r="AF250" s="174">
        <f t="shared" si="186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87"/>
        <v>0</v>
      </c>
      <c r="D251" s="161">
        <f t="shared" si="187"/>
        <v>0</v>
      </c>
      <c r="E251" s="161">
        <f t="shared" si="187"/>
        <v>0</v>
      </c>
      <c r="F251" s="161">
        <f t="shared" si="187"/>
        <v>0</v>
      </c>
      <c r="G251" s="161">
        <f t="shared" si="187"/>
        <v>0</v>
      </c>
      <c r="H251" s="161">
        <f t="shared" si="187"/>
        <v>0</v>
      </c>
      <c r="I251" s="161">
        <f t="shared" si="187"/>
        <v>0</v>
      </c>
      <c r="J251" s="161">
        <f t="shared" si="187"/>
        <v>0</v>
      </c>
      <c r="K251" s="161">
        <f t="shared" si="187"/>
        <v>0</v>
      </c>
      <c r="L251" s="161">
        <f t="shared" si="187"/>
        <v>0</v>
      </c>
      <c r="M251" s="161">
        <f t="shared" si="187"/>
        <v>0</v>
      </c>
      <c r="N251" s="161">
        <f t="shared" si="187"/>
        <v>0</v>
      </c>
      <c r="O251" s="161">
        <f t="shared" si="187"/>
        <v>0</v>
      </c>
      <c r="P251" s="161">
        <f t="shared" si="187"/>
        <v>0</v>
      </c>
      <c r="Q251" s="161">
        <f t="shared" si="187"/>
        <v>0</v>
      </c>
      <c r="R251" s="161">
        <f t="shared" si="187"/>
        <v>0</v>
      </c>
      <c r="S251" s="161">
        <f t="shared" si="186"/>
        <v>0</v>
      </c>
      <c r="T251" s="161">
        <f t="shared" si="186"/>
        <v>0</v>
      </c>
      <c r="U251" s="161">
        <f t="shared" si="186"/>
        <v>0</v>
      </c>
      <c r="V251" s="161">
        <f t="shared" si="186"/>
        <v>0</v>
      </c>
      <c r="W251" s="161">
        <f t="shared" si="186"/>
        <v>0</v>
      </c>
      <c r="X251" s="161">
        <f t="shared" si="186"/>
        <v>0</v>
      </c>
      <c r="Y251" s="161">
        <f t="shared" si="186"/>
        <v>0</v>
      </c>
      <c r="Z251" s="161">
        <f t="shared" si="186"/>
        <v>0</v>
      </c>
      <c r="AA251" s="161">
        <f t="shared" si="186"/>
        <v>0</v>
      </c>
      <c r="AB251" s="161">
        <f t="shared" si="186"/>
        <v>0</v>
      </c>
      <c r="AC251" s="161">
        <f t="shared" si="186"/>
        <v>0</v>
      </c>
      <c r="AD251" s="161">
        <f t="shared" si="186"/>
        <v>0</v>
      </c>
      <c r="AE251" s="161">
        <f t="shared" si="186"/>
        <v>0</v>
      </c>
      <c r="AF251" s="174">
        <f t="shared" si="186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87"/>
        <v>0</v>
      </c>
      <c r="D252" s="161">
        <f t="shared" si="187"/>
        <v>0</v>
      </c>
      <c r="E252" s="161">
        <f t="shared" si="187"/>
        <v>0</v>
      </c>
      <c r="F252" s="161">
        <f t="shared" si="187"/>
        <v>0</v>
      </c>
      <c r="G252" s="161">
        <f t="shared" si="187"/>
        <v>0</v>
      </c>
      <c r="H252" s="161">
        <f t="shared" si="187"/>
        <v>0</v>
      </c>
      <c r="I252" s="161">
        <f t="shared" si="187"/>
        <v>0</v>
      </c>
      <c r="J252" s="161">
        <f t="shared" si="187"/>
        <v>0</v>
      </c>
      <c r="K252" s="161">
        <f t="shared" si="187"/>
        <v>0</v>
      </c>
      <c r="L252" s="161">
        <f t="shared" si="187"/>
        <v>0</v>
      </c>
      <c r="M252" s="161">
        <f t="shared" si="187"/>
        <v>0</v>
      </c>
      <c r="N252" s="161">
        <f t="shared" si="187"/>
        <v>0</v>
      </c>
      <c r="O252" s="161">
        <f t="shared" si="187"/>
        <v>0</v>
      </c>
      <c r="P252" s="161">
        <f t="shared" si="187"/>
        <v>0</v>
      </c>
      <c r="Q252" s="161">
        <f t="shared" si="187"/>
        <v>0</v>
      </c>
      <c r="R252" s="161">
        <f t="shared" si="187"/>
        <v>0</v>
      </c>
      <c r="S252" s="161">
        <f t="shared" si="186"/>
        <v>0</v>
      </c>
      <c r="T252" s="161">
        <f t="shared" si="186"/>
        <v>0</v>
      </c>
      <c r="U252" s="161">
        <f t="shared" si="186"/>
        <v>0</v>
      </c>
      <c r="V252" s="161">
        <f t="shared" si="186"/>
        <v>0</v>
      </c>
      <c r="W252" s="161">
        <f t="shared" si="186"/>
        <v>0</v>
      </c>
      <c r="X252" s="161">
        <f t="shared" si="186"/>
        <v>0</v>
      </c>
      <c r="Y252" s="161">
        <f t="shared" si="186"/>
        <v>0</v>
      </c>
      <c r="Z252" s="161">
        <f t="shared" si="186"/>
        <v>0</v>
      </c>
      <c r="AA252" s="161">
        <f t="shared" si="186"/>
        <v>0</v>
      </c>
      <c r="AB252" s="161">
        <f t="shared" si="186"/>
        <v>0</v>
      </c>
      <c r="AC252" s="161">
        <f t="shared" si="186"/>
        <v>0</v>
      </c>
      <c r="AD252" s="161">
        <f t="shared" si="186"/>
        <v>0</v>
      </c>
      <c r="AE252" s="161">
        <f t="shared" si="186"/>
        <v>0</v>
      </c>
      <c r="AF252" s="174">
        <f t="shared" si="186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87"/>
        <v>0</v>
      </c>
      <c r="D253" s="161">
        <f t="shared" si="187"/>
        <v>0</v>
      </c>
      <c r="E253" s="161">
        <f t="shared" si="187"/>
        <v>0</v>
      </c>
      <c r="F253" s="161">
        <f t="shared" si="187"/>
        <v>0</v>
      </c>
      <c r="G253" s="161">
        <f t="shared" si="187"/>
        <v>0</v>
      </c>
      <c r="H253" s="161">
        <f t="shared" si="187"/>
        <v>0</v>
      </c>
      <c r="I253" s="161">
        <f t="shared" si="187"/>
        <v>0</v>
      </c>
      <c r="J253" s="161">
        <f t="shared" si="187"/>
        <v>0</v>
      </c>
      <c r="K253" s="161">
        <f t="shared" si="187"/>
        <v>0</v>
      </c>
      <c r="L253" s="161">
        <f t="shared" si="187"/>
        <v>0</v>
      </c>
      <c r="M253" s="161">
        <f t="shared" si="187"/>
        <v>0</v>
      </c>
      <c r="N253" s="161">
        <f t="shared" si="187"/>
        <v>0</v>
      </c>
      <c r="O253" s="161">
        <f t="shared" si="187"/>
        <v>0</v>
      </c>
      <c r="P253" s="161">
        <f t="shared" si="187"/>
        <v>0</v>
      </c>
      <c r="Q253" s="161">
        <f t="shared" si="187"/>
        <v>0</v>
      </c>
      <c r="R253" s="161">
        <f t="shared" si="187"/>
        <v>0</v>
      </c>
      <c r="S253" s="161">
        <f t="shared" si="186"/>
        <v>0</v>
      </c>
      <c r="T253" s="161">
        <f t="shared" si="186"/>
        <v>0</v>
      </c>
      <c r="U253" s="161">
        <f t="shared" si="186"/>
        <v>0</v>
      </c>
      <c r="V253" s="161">
        <f t="shared" si="186"/>
        <v>0</v>
      </c>
      <c r="W253" s="161">
        <f t="shared" si="186"/>
        <v>0</v>
      </c>
      <c r="X253" s="161">
        <f t="shared" si="186"/>
        <v>0</v>
      </c>
      <c r="Y253" s="161">
        <f t="shared" si="186"/>
        <v>0</v>
      </c>
      <c r="Z253" s="161">
        <f t="shared" si="186"/>
        <v>0</v>
      </c>
      <c r="AA253" s="161">
        <f t="shared" si="186"/>
        <v>0</v>
      </c>
      <c r="AB253" s="161">
        <f t="shared" si="186"/>
        <v>0</v>
      </c>
      <c r="AC253" s="161">
        <f t="shared" si="186"/>
        <v>0</v>
      </c>
      <c r="AD253" s="161">
        <f t="shared" si="186"/>
        <v>0</v>
      </c>
      <c r="AE253" s="161">
        <f t="shared" si="186"/>
        <v>0</v>
      </c>
      <c r="AF253" s="174">
        <f t="shared" si="186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87"/>
        <v>0</v>
      </c>
      <c r="D254" s="161">
        <f t="shared" si="187"/>
        <v>0</v>
      </c>
      <c r="E254" s="161">
        <f t="shared" si="187"/>
        <v>0</v>
      </c>
      <c r="F254" s="161">
        <f t="shared" si="187"/>
        <v>0</v>
      </c>
      <c r="G254" s="161">
        <f t="shared" si="187"/>
        <v>0</v>
      </c>
      <c r="H254" s="161">
        <f t="shared" si="187"/>
        <v>0</v>
      </c>
      <c r="I254" s="161">
        <f t="shared" si="187"/>
        <v>0</v>
      </c>
      <c r="J254" s="161">
        <f t="shared" si="187"/>
        <v>0</v>
      </c>
      <c r="K254" s="161">
        <f t="shared" si="187"/>
        <v>0</v>
      </c>
      <c r="L254" s="161">
        <f t="shared" si="187"/>
        <v>0</v>
      </c>
      <c r="M254" s="161">
        <f t="shared" si="187"/>
        <v>0</v>
      </c>
      <c r="N254" s="161">
        <f t="shared" si="187"/>
        <v>0</v>
      </c>
      <c r="O254" s="161">
        <f t="shared" si="187"/>
        <v>0</v>
      </c>
      <c r="P254" s="161">
        <f t="shared" si="187"/>
        <v>0</v>
      </c>
      <c r="Q254" s="161">
        <f t="shared" si="187"/>
        <v>0</v>
      </c>
      <c r="R254" s="161">
        <f t="shared" si="187"/>
        <v>0</v>
      </c>
      <c r="S254" s="161">
        <f t="shared" si="186"/>
        <v>0</v>
      </c>
      <c r="T254" s="161">
        <f t="shared" si="186"/>
        <v>0</v>
      </c>
      <c r="U254" s="161">
        <f t="shared" si="186"/>
        <v>0</v>
      </c>
      <c r="V254" s="161">
        <f t="shared" si="186"/>
        <v>0</v>
      </c>
      <c r="W254" s="161">
        <f t="shared" si="186"/>
        <v>0</v>
      </c>
      <c r="X254" s="161">
        <f t="shared" si="186"/>
        <v>0</v>
      </c>
      <c r="Y254" s="161">
        <f t="shared" si="186"/>
        <v>0</v>
      </c>
      <c r="Z254" s="161">
        <f t="shared" si="186"/>
        <v>0</v>
      </c>
      <c r="AA254" s="161">
        <f t="shared" si="186"/>
        <v>0</v>
      </c>
      <c r="AB254" s="161">
        <f t="shared" si="186"/>
        <v>0</v>
      </c>
      <c r="AC254" s="161">
        <f t="shared" si="186"/>
        <v>0</v>
      </c>
      <c r="AD254" s="161">
        <f t="shared" si="186"/>
        <v>0</v>
      </c>
      <c r="AE254" s="161">
        <f t="shared" si="186"/>
        <v>0</v>
      </c>
      <c r="AF254" s="174">
        <f t="shared" si="186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87"/>
        <v>0</v>
      </c>
      <c r="D255" s="161">
        <f t="shared" si="187"/>
        <v>0</v>
      </c>
      <c r="E255" s="161">
        <f t="shared" si="187"/>
        <v>0</v>
      </c>
      <c r="F255" s="161">
        <f t="shared" si="187"/>
        <v>0</v>
      </c>
      <c r="G255" s="161">
        <f t="shared" si="187"/>
        <v>0</v>
      </c>
      <c r="H255" s="161">
        <f t="shared" si="187"/>
        <v>0</v>
      </c>
      <c r="I255" s="161">
        <f t="shared" si="187"/>
        <v>0</v>
      </c>
      <c r="J255" s="161">
        <f t="shared" si="187"/>
        <v>0</v>
      </c>
      <c r="K255" s="161">
        <f t="shared" si="187"/>
        <v>0</v>
      </c>
      <c r="L255" s="161">
        <f t="shared" si="187"/>
        <v>0</v>
      </c>
      <c r="M255" s="161">
        <f t="shared" si="187"/>
        <v>0</v>
      </c>
      <c r="N255" s="161">
        <f t="shared" si="187"/>
        <v>0</v>
      </c>
      <c r="O255" s="161">
        <f t="shared" si="187"/>
        <v>0</v>
      </c>
      <c r="P255" s="161">
        <f t="shared" si="187"/>
        <v>0</v>
      </c>
      <c r="Q255" s="161">
        <f t="shared" si="187"/>
        <v>0</v>
      </c>
      <c r="R255" s="161">
        <f t="shared" si="187"/>
        <v>0</v>
      </c>
      <c r="S255" s="161">
        <f t="shared" si="186"/>
        <v>0</v>
      </c>
      <c r="T255" s="161">
        <f t="shared" si="186"/>
        <v>0</v>
      </c>
      <c r="U255" s="161">
        <f t="shared" si="186"/>
        <v>0</v>
      </c>
      <c r="V255" s="161">
        <f t="shared" si="186"/>
        <v>0</v>
      </c>
      <c r="W255" s="161">
        <f t="shared" si="186"/>
        <v>0</v>
      </c>
      <c r="X255" s="161">
        <f t="shared" si="186"/>
        <v>0</v>
      </c>
      <c r="Y255" s="161">
        <f t="shared" si="186"/>
        <v>0</v>
      </c>
      <c r="Z255" s="161">
        <f t="shared" si="186"/>
        <v>0</v>
      </c>
      <c r="AA255" s="161">
        <f t="shared" si="186"/>
        <v>0</v>
      </c>
      <c r="AB255" s="161">
        <f t="shared" si="186"/>
        <v>0</v>
      </c>
      <c r="AC255" s="161">
        <f t="shared" si="186"/>
        <v>0</v>
      </c>
      <c r="AD255" s="161">
        <f t="shared" si="186"/>
        <v>0</v>
      </c>
      <c r="AE255" s="161">
        <f t="shared" si="186"/>
        <v>0</v>
      </c>
      <c r="AF255" s="174">
        <f t="shared" si="186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87"/>
        <v>0</v>
      </c>
      <c r="D256" s="161">
        <f t="shared" si="187"/>
        <v>0</v>
      </c>
      <c r="E256" s="161">
        <f t="shared" si="187"/>
        <v>0</v>
      </c>
      <c r="F256" s="161">
        <f t="shared" si="187"/>
        <v>0</v>
      </c>
      <c r="G256" s="161">
        <f t="shared" si="187"/>
        <v>0</v>
      </c>
      <c r="H256" s="161">
        <f t="shared" si="187"/>
        <v>0</v>
      </c>
      <c r="I256" s="161">
        <f t="shared" si="187"/>
        <v>0</v>
      </c>
      <c r="J256" s="161">
        <f t="shared" si="187"/>
        <v>0</v>
      </c>
      <c r="K256" s="161">
        <f t="shared" si="187"/>
        <v>0</v>
      </c>
      <c r="L256" s="161">
        <f t="shared" si="187"/>
        <v>0</v>
      </c>
      <c r="M256" s="161">
        <f t="shared" si="187"/>
        <v>0</v>
      </c>
      <c r="N256" s="161">
        <f t="shared" si="187"/>
        <v>0</v>
      </c>
      <c r="O256" s="161">
        <f t="shared" si="187"/>
        <v>0</v>
      </c>
      <c r="P256" s="161">
        <f t="shared" si="187"/>
        <v>0</v>
      </c>
      <c r="Q256" s="161">
        <f t="shared" si="187"/>
        <v>0</v>
      </c>
      <c r="R256" s="161">
        <f t="shared" si="187"/>
        <v>0</v>
      </c>
      <c r="S256" s="161">
        <f t="shared" si="186"/>
        <v>0</v>
      </c>
      <c r="T256" s="161">
        <f t="shared" si="186"/>
        <v>0</v>
      </c>
      <c r="U256" s="161">
        <f t="shared" si="186"/>
        <v>0</v>
      </c>
      <c r="V256" s="161">
        <f t="shared" si="186"/>
        <v>0</v>
      </c>
      <c r="W256" s="161">
        <f t="shared" si="186"/>
        <v>0</v>
      </c>
      <c r="X256" s="161">
        <f t="shared" si="186"/>
        <v>0</v>
      </c>
      <c r="Y256" s="161">
        <f t="shared" si="186"/>
        <v>0</v>
      </c>
      <c r="Z256" s="161">
        <f t="shared" si="186"/>
        <v>0</v>
      </c>
      <c r="AA256" s="161">
        <f t="shared" si="186"/>
        <v>0</v>
      </c>
      <c r="AB256" s="161">
        <f t="shared" si="186"/>
        <v>0</v>
      </c>
      <c r="AC256" s="161">
        <f t="shared" si="186"/>
        <v>0</v>
      </c>
      <c r="AD256" s="161">
        <f t="shared" si="186"/>
        <v>0</v>
      </c>
      <c r="AE256" s="161">
        <f t="shared" si="186"/>
        <v>0</v>
      </c>
      <c r="AF256" s="174">
        <f t="shared" si="186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87"/>
        <v>0</v>
      </c>
      <c r="D257" s="161">
        <f t="shared" si="187"/>
        <v>0</v>
      </c>
      <c r="E257" s="161">
        <f t="shared" si="187"/>
        <v>0</v>
      </c>
      <c r="F257" s="161">
        <f t="shared" si="187"/>
        <v>0</v>
      </c>
      <c r="G257" s="161">
        <f t="shared" si="187"/>
        <v>0</v>
      </c>
      <c r="H257" s="161">
        <f t="shared" si="187"/>
        <v>0</v>
      </c>
      <c r="I257" s="161">
        <f t="shared" si="187"/>
        <v>0</v>
      </c>
      <c r="J257" s="161">
        <f t="shared" si="187"/>
        <v>0</v>
      </c>
      <c r="K257" s="161">
        <f t="shared" si="187"/>
        <v>0</v>
      </c>
      <c r="L257" s="161">
        <f t="shared" si="187"/>
        <v>0</v>
      </c>
      <c r="M257" s="161">
        <f t="shared" si="187"/>
        <v>0</v>
      </c>
      <c r="N257" s="161">
        <f t="shared" si="187"/>
        <v>0</v>
      </c>
      <c r="O257" s="161">
        <f t="shared" si="187"/>
        <v>0</v>
      </c>
      <c r="P257" s="161">
        <f t="shared" si="187"/>
        <v>0</v>
      </c>
      <c r="Q257" s="161">
        <f t="shared" si="187"/>
        <v>0</v>
      </c>
      <c r="R257" s="161">
        <f t="shared" si="187"/>
        <v>0</v>
      </c>
      <c r="S257" s="161">
        <f t="shared" si="186"/>
        <v>0</v>
      </c>
      <c r="T257" s="161">
        <f t="shared" si="186"/>
        <v>0</v>
      </c>
      <c r="U257" s="161">
        <f t="shared" si="186"/>
        <v>0</v>
      </c>
      <c r="V257" s="161">
        <f t="shared" si="186"/>
        <v>0</v>
      </c>
      <c r="W257" s="161">
        <f t="shared" si="186"/>
        <v>0</v>
      </c>
      <c r="X257" s="161">
        <f t="shared" si="186"/>
        <v>0</v>
      </c>
      <c r="Y257" s="161">
        <f t="shared" si="186"/>
        <v>0</v>
      </c>
      <c r="Z257" s="161">
        <f t="shared" si="186"/>
        <v>0</v>
      </c>
      <c r="AA257" s="161">
        <f t="shared" si="186"/>
        <v>0</v>
      </c>
      <c r="AB257" s="161">
        <f t="shared" si="186"/>
        <v>0</v>
      </c>
      <c r="AC257" s="161">
        <f t="shared" si="186"/>
        <v>0</v>
      </c>
      <c r="AD257" s="161">
        <f t="shared" si="186"/>
        <v>0</v>
      </c>
      <c r="AE257" s="161">
        <f t="shared" si="186"/>
        <v>0</v>
      </c>
      <c r="AF257" s="174">
        <f t="shared" si="186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87"/>
        <v>0</v>
      </c>
      <c r="D258" s="161">
        <f t="shared" si="187"/>
        <v>0</v>
      </c>
      <c r="E258" s="161">
        <f t="shared" si="187"/>
        <v>0</v>
      </c>
      <c r="F258" s="161">
        <f t="shared" si="187"/>
        <v>0</v>
      </c>
      <c r="G258" s="161">
        <f t="shared" si="187"/>
        <v>0</v>
      </c>
      <c r="H258" s="161">
        <f t="shared" si="187"/>
        <v>0</v>
      </c>
      <c r="I258" s="161">
        <f t="shared" si="187"/>
        <v>0</v>
      </c>
      <c r="J258" s="161">
        <f t="shared" si="187"/>
        <v>0</v>
      </c>
      <c r="K258" s="161">
        <f t="shared" si="187"/>
        <v>0</v>
      </c>
      <c r="L258" s="161">
        <f t="shared" si="187"/>
        <v>0</v>
      </c>
      <c r="M258" s="161">
        <f t="shared" si="187"/>
        <v>0</v>
      </c>
      <c r="N258" s="161">
        <f t="shared" si="187"/>
        <v>0</v>
      </c>
      <c r="O258" s="161">
        <f t="shared" si="187"/>
        <v>0</v>
      </c>
      <c r="P258" s="161">
        <f t="shared" si="187"/>
        <v>0</v>
      </c>
      <c r="Q258" s="161">
        <f t="shared" si="187"/>
        <v>0</v>
      </c>
      <c r="R258" s="161">
        <f t="shared" si="187"/>
        <v>0</v>
      </c>
      <c r="S258" s="161">
        <f t="shared" si="186"/>
        <v>0</v>
      </c>
      <c r="T258" s="161">
        <f t="shared" si="186"/>
        <v>0</v>
      </c>
      <c r="U258" s="161">
        <f t="shared" si="186"/>
        <v>0</v>
      </c>
      <c r="V258" s="161">
        <f t="shared" si="186"/>
        <v>0</v>
      </c>
      <c r="W258" s="161">
        <f t="shared" si="186"/>
        <v>0</v>
      </c>
      <c r="X258" s="161">
        <f t="shared" si="186"/>
        <v>0</v>
      </c>
      <c r="Y258" s="161">
        <f t="shared" si="186"/>
        <v>0</v>
      </c>
      <c r="Z258" s="161">
        <f t="shared" si="186"/>
        <v>0</v>
      </c>
      <c r="AA258" s="161">
        <f t="shared" si="186"/>
        <v>0</v>
      </c>
      <c r="AB258" s="161">
        <f t="shared" si="186"/>
        <v>0</v>
      </c>
      <c r="AC258" s="161">
        <f t="shared" si="186"/>
        <v>0</v>
      </c>
      <c r="AD258" s="161">
        <f t="shared" si="186"/>
        <v>0</v>
      </c>
      <c r="AE258" s="161">
        <f t="shared" si="186"/>
        <v>0</v>
      </c>
      <c r="AF258" s="174">
        <f t="shared" si="186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87"/>
        <v>0</v>
      </c>
      <c r="D259" s="161">
        <f t="shared" si="187"/>
        <v>0</v>
      </c>
      <c r="E259" s="161">
        <f t="shared" si="187"/>
        <v>0</v>
      </c>
      <c r="F259" s="161">
        <f t="shared" si="187"/>
        <v>0</v>
      </c>
      <c r="G259" s="161">
        <f t="shared" si="187"/>
        <v>0</v>
      </c>
      <c r="H259" s="161">
        <f t="shared" si="187"/>
        <v>0</v>
      </c>
      <c r="I259" s="161">
        <f t="shared" si="187"/>
        <v>0</v>
      </c>
      <c r="J259" s="161">
        <f t="shared" si="187"/>
        <v>0</v>
      </c>
      <c r="K259" s="161">
        <f t="shared" si="187"/>
        <v>0</v>
      </c>
      <c r="L259" s="161">
        <f t="shared" si="187"/>
        <v>0</v>
      </c>
      <c r="M259" s="161">
        <f t="shared" si="187"/>
        <v>0</v>
      </c>
      <c r="N259" s="161">
        <f t="shared" si="187"/>
        <v>0</v>
      </c>
      <c r="O259" s="161">
        <f t="shared" si="187"/>
        <v>0</v>
      </c>
      <c r="P259" s="161">
        <f t="shared" si="187"/>
        <v>0</v>
      </c>
      <c r="Q259" s="161">
        <f t="shared" si="187"/>
        <v>0</v>
      </c>
      <c r="R259" s="161">
        <f t="shared" si="187"/>
        <v>0</v>
      </c>
      <c r="S259" s="161">
        <f t="shared" si="186"/>
        <v>0</v>
      </c>
      <c r="T259" s="161">
        <f t="shared" si="186"/>
        <v>0</v>
      </c>
      <c r="U259" s="161">
        <f t="shared" si="186"/>
        <v>0</v>
      </c>
      <c r="V259" s="161">
        <f t="shared" si="186"/>
        <v>0</v>
      </c>
      <c r="W259" s="161">
        <f t="shared" si="186"/>
        <v>0</v>
      </c>
      <c r="X259" s="161">
        <f t="shared" si="186"/>
        <v>0</v>
      </c>
      <c r="Y259" s="161">
        <f t="shared" si="186"/>
        <v>0</v>
      </c>
      <c r="Z259" s="161">
        <f t="shared" si="186"/>
        <v>0</v>
      </c>
      <c r="AA259" s="161">
        <f t="shared" si="186"/>
        <v>0</v>
      </c>
      <c r="AB259" s="161">
        <f t="shared" si="186"/>
        <v>0</v>
      </c>
      <c r="AC259" s="161">
        <f t="shared" si="186"/>
        <v>0</v>
      </c>
      <c r="AD259" s="161">
        <f t="shared" si="186"/>
        <v>0</v>
      </c>
      <c r="AE259" s="161">
        <f t="shared" si="186"/>
        <v>0</v>
      </c>
      <c r="AF259" s="174">
        <f t="shared" si="186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87"/>
        <v>0</v>
      </c>
      <c r="D260" s="161">
        <f t="shared" si="187"/>
        <v>0</v>
      </c>
      <c r="E260" s="161">
        <f t="shared" si="187"/>
        <v>0</v>
      </c>
      <c r="F260" s="161">
        <f t="shared" si="187"/>
        <v>0</v>
      </c>
      <c r="G260" s="161">
        <f t="shared" si="187"/>
        <v>0</v>
      </c>
      <c r="H260" s="161">
        <f t="shared" si="187"/>
        <v>0</v>
      </c>
      <c r="I260" s="161">
        <f t="shared" si="187"/>
        <v>0</v>
      </c>
      <c r="J260" s="161">
        <f t="shared" si="187"/>
        <v>0</v>
      </c>
      <c r="K260" s="161">
        <f t="shared" si="187"/>
        <v>0</v>
      </c>
      <c r="L260" s="161">
        <f t="shared" si="187"/>
        <v>0</v>
      </c>
      <c r="M260" s="161">
        <f t="shared" si="187"/>
        <v>0</v>
      </c>
      <c r="N260" s="161">
        <f t="shared" si="187"/>
        <v>0</v>
      </c>
      <c r="O260" s="161">
        <f t="shared" si="187"/>
        <v>0</v>
      </c>
      <c r="P260" s="161">
        <f t="shared" si="187"/>
        <v>0</v>
      </c>
      <c r="Q260" s="161">
        <f t="shared" si="187"/>
        <v>0</v>
      </c>
      <c r="R260" s="161">
        <f t="shared" si="187"/>
        <v>0</v>
      </c>
      <c r="S260" s="161">
        <f t="shared" si="186"/>
        <v>0</v>
      </c>
      <c r="T260" s="161">
        <f t="shared" si="186"/>
        <v>0</v>
      </c>
      <c r="U260" s="161">
        <f t="shared" si="186"/>
        <v>0</v>
      </c>
      <c r="V260" s="161">
        <f t="shared" si="186"/>
        <v>0</v>
      </c>
      <c r="W260" s="161">
        <f t="shared" si="186"/>
        <v>0</v>
      </c>
      <c r="X260" s="161">
        <f t="shared" si="186"/>
        <v>0</v>
      </c>
      <c r="Y260" s="161">
        <f t="shared" si="186"/>
        <v>0</v>
      </c>
      <c r="Z260" s="161">
        <f t="shared" si="186"/>
        <v>0</v>
      </c>
      <c r="AA260" s="161">
        <f t="shared" si="186"/>
        <v>0</v>
      </c>
      <c r="AB260" s="161">
        <f t="shared" si="186"/>
        <v>0</v>
      </c>
      <c r="AC260" s="161">
        <f t="shared" si="186"/>
        <v>0</v>
      </c>
      <c r="AD260" s="161">
        <f t="shared" si="186"/>
        <v>0</v>
      </c>
      <c r="AE260" s="161">
        <f t="shared" si="186"/>
        <v>0</v>
      </c>
      <c r="AF260" s="174">
        <f t="shared" si="186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87"/>
        <v>0</v>
      </c>
      <c r="D261" s="161">
        <f t="shared" si="187"/>
        <v>0</v>
      </c>
      <c r="E261" s="161">
        <f t="shared" si="187"/>
        <v>0</v>
      </c>
      <c r="F261" s="161">
        <f t="shared" si="187"/>
        <v>0</v>
      </c>
      <c r="G261" s="161">
        <f t="shared" si="187"/>
        <v>0</v>
      </c>
      <c r="H261" s="161">
        <f t="shared" si="187"/>
        <v>0</v>
      </c>
      <c r="I261" s="161">
        <f t="shared" si="187"/>
        <v>0</v>
      </c>
      <c r="J261" s="161">
        <f t="shared" si="187"/>
        <v>0</v>
      </c>
      <c r="K261" s="161">
        <f t="shared" si="187"/>
        <v>0</v>
      </c>
      <c r="L261" s="161">
        <f t="shared" si="187"/>
        <v>0</v>
      </c>
      <c r="M261" s="161">
        <f t="shared" si="187"/>
        <v>0</v>
      </c>
      <c r="N261" s="161">
        <f t="shared" si="187"/>
        <v>0</v>
      </c>
      <c r="O261" s="161">
        <f t="shared" si="187"/>
        <v>0</v>
      </c>
      <c r="P261" s="161">
        <f t="shared" si="187"/>
        <v>0</v>
      </c>
      <c r="Q261" s="161">
        <f t="shared" si="187"/>
        <v>0</v>
      </c>
      <c r="R261" s="161">
        <f t="shared" si="187"/>
        <v>0</v>
      </c>
      <c r="S261" s="161">
        <f t="shared" si="186"/>
        <v>0</v>
      </c>
      <c r="T261" s="161">
        <f t="shared" si="186"/>
        <v>0</v>
      </c>
      <c r="U261" s="161">
        <f t="shared" si="186"/>
        <v>0</v>
      </c>
      <c r="V261" s="161">
        <f t="shared" ref="V261:W263" si="188">U261</f>
        <v>0</v>
      </c>
      <c r="W261" s="161">
        <f t="shared" si="188"/>
        <v>0</v>
      </c>
      <c r="X261" s="161">
        <f t="shared" si="186"/>
        <v>0</v>
      </c>
      <c r="Y261" s="161">
        <f t="shared" si="186"/>
        <v>0</v>
      </c>
      <c r="Z261" s="161">
        <f t="shared" si="186"/>
        <v>0</v>
      </c>
      <c r="AA261" s="161">
        <f t="shared" si="186"/>
        <v>0</v>
      </c>
      <c r="AB261" s="161">
        <f t="shared" si="186"/>
        <v>0</v>
      </c>
      <c r="AC261" s="161">
        <f t="shared" si="186"/>
        <v>0</v>
      </c>
      <c r="AD261" s="161">
        <f t="shared" si="186"/>
        <v>0</v>
      </c>
      <c r="AE261" s="161">
        <f t="shared" si="186"/>
        <v>0</v>
      </c>
      <c r="AF261" s="174">
        <f t="shared" si="186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87"/>
        <v>0</v>
      </c>
      <c r="D262" s="161">
        <f t="shared" si="187"/>
        <v>0</v>
      </c>
      <c r="E262" s="161">
        <f t="shared" si="187"/>
        <v>0</v>
      </c>
      <c r="F262" s="161">
        <f t="shared" si="187"/>
        <v>0</v>
      </c>
      <c r="G262" s="161">
        <f t="shared" si="187"/>
        <v>0</v>
      </c>
      <c r="H262" s="161">
        <f t="shared" si="187"/>
        <v>0</v>
      </c>
      <c r="I262" s="161">
        <f t="shared" si="187"/>
        <v>0</v>
      </c>
      <c r="J262" s="161">
        <f t="shared" si="187"/>
        <v>0</v>
      </c>
      <c r="K262" s="161">
        <f t="shared" si="187"/>
        <v>0</v>
      </c>
      <c r="L262" s="161">
        <f t="shared" si="187"/>
        <v>0</v>
      </c>
      <c r="M262" s="161">
        <f t="shared" si="187"/>
        <v>0</v>
      </c>
      <c r="N262" s="161">
        <f t="shared" si="187"/>
        <v>0</v>
      </c>
      <c r="O262" s="161">
        <f t="shared" si="187"/>
        <v>0</v>
      </c>
      <c r="P262" s="161">
        <f t="shared" si="187"/>
        <v>0</v>
      </c>
      <c r="Q262" s="161">
        <f t="shared" si="187"/>
        <v>0</v>
      </c>
      <c r="R262" s="161">
        <f t="shared" si="187"/>
        <v>0</v>
      </c>
      <c r="S262" s="161">
        <f t="shared" si="186"/>
        <v>0</v>
      </c>
      <c r="T262" s="161">
        <f t="shared" si="186"/>
        <v>0</v>
      </c>
      <c r="U262" s="161">
        <f t="shared" si="186"/>
        <v>0</v>
      </c>
      <c r="V262" s="161">
        <f t="shared" si="188"/>
        <v>0</v>
      </c>
      <c r="W262" s="161">
        <f t="shared" si="188"/>
        <v>0</v>
      </c>
      <c r="X262" s="161">
        <f t="shared" si="186"/>
        <v>0</v>
      </c>
      <c r="Y262" s="161">
        <f t="shared" si="186"/>
        <v>0</v>
      </c>
      <c r="Z262" s="161">
        <f t="shared" si="186"/>
        <v>0</v>
      </c>
      <c r="AA262" s="161">
        <f t="shared" si="186"/>
        <v>0</v>
      </c>
      <c r="AB262" s="161">
        <f t="shared" si="186"/>
        <v>0</v>
      </c>
      <c r="AC262" s="161">
        <f t="shared" si="186"/>
        <v>0</v>
      </c>
      <c r="AD262" s="161">
        <f t="shared" si="186"/>
        <v>0</v>
      </c>
      <c r="AE262" s="161">
        <f t="shared" si="186"/>
        <v>0</v>
      </c>
      <c r="AF262" s="174">
        <f t="shared" si="186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87"/>
        <v>0</v>
      </c>
      <c r="D263" s="161">
        <f t="shared" si="187"/>
        <v>0</v>
      </c>
      <c r="E263" s="161">
        <f t="shared" si="187"/>
        <v>0</v>
      </c>
      <c r="F263" s="161">
        <f t="shared" si="187"/>
        <v>0</v>
      </c>
      <c r="G263" s="161">
        <f t="shared" si="187"/>
        <v>0</v>
      </c>
      <c r="H263" s="161">
        <f t="shared" si="187"/>
        <v>0</v>
      </c>
      <c r="I263" s="161">
        <f t="shared" si="187"/>
        <v>0</v>
      </c>
      <c r="J263" s="161">
        <f t="shared" si="187"/>
        <v>0</v>
      </c>
      <c r="K263" s="161">
        <f t="shared" si="187"/>
        <v>0</v>
      </c>
      <c r="L263" s="161">
        <f t="shared" si="187"/>
        <v>0</v>
      </c>
      <c r="M263" s="161">
        <f t="shared" si="187"/>
        <v>0</v>
      </c>
      <c r="N263" s="161">
        <f t="shared" si="187"/>
        <v>0</v>
      </c>
      <c r="O263" s="161">
        <f t="shared" si="187"/>
        <v>0</v>
      </c>
      <c r="P263" s="161">
        <f t="shared" si="187"/>
        <v>0</v>
      </c>
      <c r="Q263" s="161">
        <f t="shared" si="187"/>
        <v>0</v>
      </c>
      <c r="R263" s="161">
        <f t="shared" si="187"/>
        <v>0</v>
      </c>
      <c r="S263" s="161">
        <f t="shared" si="186"/>
        <v>0</v>
      </c>
      <c r="T263" s="161">
        <f t="shared" si="186"/>
        <v>0</v>
      </c>
      <c r="U263" s="161">
        <f t="shared" si="186"/>
        <v>0</v>
      </c>
      <c r="V263" s="161">
        <f t="shared" si="188"/>
        <v>0</v>
      </c>
      <c r="W263" s="161">
        <f t="shared" si="188"/>
        <v>0</v>
      </c>
      <c r="X263" s="161">
        <f t="shared" si="186"/>
        <v>0</v>
      </c>
      <c r="Y263" s="161">
        <f t="shared" si="186"/>
        <v>0</v>
      </c>
      <c r="Z263" s="161">
        <f t="shared" si="186"/>
        <v>0</v>
      </c>
      <c r="AA263" s="161">
        <f t="shared" si="186"/>
        <v>0</v>
      </c>
      <c r="AB263" s="161">
        <f t="shared" si="186"/>
        <v>0</v>
      </c>
      <c r="AC263" s="161">
        <f t="shared" si="186"/>
        <v>0</v>
      </c>
      <c r="AD263" s="161">
        <f t="shared" si="186"/>
        <v>0</v>
      </c>
      <c r="AE263" s="161">
        <f t="shared" si="186"/>
        <v>0</v>
      </c>
      <c r="AF263" s="174">
        <f t="shared" si="186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87"/>
        <v>0</v>
      </c>
      <c r="D264" s="161">
        <f t="shared" si="187"/>
        <v>0</v>
      </c>
      <c r="E264" s="161">
        <f t="shared" si="187"/>
        <v>0</v>
      </c>
      <c r="F264" s="161">
        <f t="shared" si="187"/>
        <v>0</v>
      </c>
      <c r="G264" s="161">
        <f t="shared" si="187"/>
        <v>0</v>
      </c>
      <c r="H264" s="161">
        <f t="shared" si="187"/>
        <v>0</v>
      </c>
      <c r="I264" s="161">
        <f t="shared" si="187"/>
        <v>0</v>
      </c>
      <c r="J264" s="161">
        <f t="shared" si="187"/>
        <v>0</v>
      </c>
      <c r="K264" s="161">
        <f t="shared" si="187"/>
        <v>0</v>
      </c>
      <c r="L264" s="161">
        <f t="shared" si="187"/>
        <v>0</v>
      </c>
      <c r="M264" s="161">
        <f t="shared" si="187"/>
        <v>0</v>
      </c>
      <c r="N264" s="161">
        <f t="shared" si="187"/>
        <v>0</v>
      </c>
      <c r="O264" s="161">
        <f t="shared" si="187"/>
        <v>0</v>
      </c>
      <c r="P264" s="161">
        <f t="shared" si="187"/>
        <v>0</v>
      </c>
      <c r="Q264" s="161">
        <f t="shared" si="187"/>
        <v>0</v>
      </c>
      <c r="R264" s="161">
        <f t="shared" si="187"/>
        <v>0</v>
      </c>
      <c r="S264" s="161">
        <f t="shared" ref="S264:AF273" si="189">R264</f>
        <v>0</v>
      </c>
      <c r="T264" s="161">
        <f t="shared" si="189"/>
        <v>0</v>
      </c>
      <c r="U264" s="161">
        <f t="shared" si="189"/>
        <v>0</v>
      </c>
      <c r="V264" s="161">
        <f t="shared" si="189"/>
        <v>0</v>
      </c>
      <c r="W264" s="161">
        <f t="shared" si="189"/>
        <v>0</v>
      </c>
      <c r="X264" s="161">
        <f t="shared" si="189"/>
        <v>0</v>
      </c>
      <c r="Y264" s="161">
        <f t="shared" si="189"/>
        <v>0</v>
      </c>
      <c r="Z264" s="161">
        <f t="shared" si="189"/>
        <v>0</v>
      </c>
      <c r="AA264" s="161">
        <f t="shared" si="189"/>
        <v>0</v>
      </c>
      <c r="AB264" s="161">
        <f t="shared" si="189"/>
        <v>0</v>
      </c>
      <c r="AC264" s="161">
        <f t="shared" si="189"/>
        <v>0</v>
      </c>
      <c r="AD264" s="161">
        <f t="shared" si="189"/>
        <v>0</v>
      </c>
      <c r="AE264" s="161">
        <f t="shared" si="189"/>
        <v>0</v>
      </c>
      <c r="AF264" s="174">
        <f t="shared" si="189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90">B265</f>
        <v>0</v>
      </c>
      <c r="D265" s="161">
        <f t="shared" si="190"/>
        <v>0</v>
      </c>
      <c r="E265" s="161">
        <f t="shared" si="190"/>
        <v>0</v>
      </c>
      <c r="F265" s="161">
        <f t="shared" si="190"/>
        <v>0</v>
      </c>
      <c r="G265" s="161">
        <f t="shared" si="190"/>
        <v>0</v>
      </c>
      <c r="H265" s="161">
        <f t="shared" si="190"/>
        <v>0</v>
      </c>
      <c r="I265" s="161">
        <f t="shared" si="190"/>
        <v>0</v>
      </c>
      <c r="J265" s="161">
        <f t="shared" si="190"/>
        <v>0</v>
      </c>
      <c r="K265" s="161">
        <f t="shared" si="190"/>
        <v>0</v>
      </c>
      <c r="L265" s="161">
        <f t="shared" si="190"/>
        <v>0</v>
      </c>
      <c r="M265" s="161">
        <f t="shared" si="190"/>
        <v>0</v>
      </c>
      <c r="N265" s="161">
        <f t="shared" si="190"/>
        <v>0</v>
      </c>
      <c r="O265" s="161">
        <f t="shared" si="190"/>
        <v>0</v>
      </c>
      <c r="P265" s="161">
        <f t="shared" si="190"/>
        <v>0</v>
      </c>
      <c r="Q265" s="161">
        <f t="shared" si="190"/>
        <v>0</v>
      </c>
      <c r="R265" s="161">
        <f t="shared" si="190"/>
        <v>0</v>
      </c>
      <c r="S265" s="161">
        <f t="shared" si="189"/>
        <v>0</v>
      </c>
      <c r="T265" s="161">
        <f t="shared" si="189"/>
        <v>0</v>
      </c>
      <c r="U265" s="161">
        <f t="shared" si="189"/>
        <v>0</v>
      </c>
      <c r="V265" s="161">
        <f t="shared" si="189"/>
        <v>0</v>
      </c>
      <c r="W265" s="161">
        <f t="shared" si="189"/>
        <v>0</v>
      </c>
      <c r="X265" s="161">
        <f t="shared" si="189"/>
        <v>0</v>
      </c>
      <c r="Y265" s="161">
        <f t="shared" si="189"/>
        <v>0</v>
      </c>
      <c r="Z265" s="161">
        <f t="shared" si="189"/>
        <v>0</v>
      </c>
      <c r="AA265" s="161">
        <f t="shared" si="189"/>
        <v>0</v>
      </c>
      <c r="AB265" s="161">
        <f t="shared" si="189"/>
        <v>0</v>
      </c>
      <c r="AC265" s="161">
        <f t="shared" si="189"/>
        <v>0</v>
      </c>
      <c r="AD265" s="161">
        <f t="shared" si="189"/>
        <v>0</v>
      </c>
      <c r="AE265" s="161">
        <f t="shared" si="189"/>
        <v>0</v>
      </c>
      <c r="AF265" s="174">
        <f t="shared" si="189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90"/>
        <v>0</v>
      </c>
      <c r="D266" s="161">
        <f t="shared" si="190"/>
        <v>0</v>
      </c>
      <c r="E266" s="161">
        <f t="shared" si="190"/>
        <v>0</v>
      </c>
      <c r="F266" s="161">
        <f t="shared" si="190"/>
        <v>0</v>
      </c>
      <c r="G266" s="161">
        <f t="shared" si="190"/>
        <v>0</v>
      </c>
      <c r="H266" s="161">
        <f t="shared" si="190"/>
        <v>0</v>
      </c>
      <c r="I266" s="161">
        <f t="shared" si="190"/>
        <v>0</v>
      </c>
      <c r="J266" s="161">
        <f t="shared" si="190"/>
        <v>0</v>
      </c>
      <c r="K266" s="161">
        <f t="shared" si="190"/>
        <v>0</v>
      </c>
      <c r="L266" s="161">
        <f t="shared" si="190"/>
        <v>0</v>
      </c>
      <c r="M266" s="161">
        <f t="shared" si="190"/>
        <v>0</v>
      </c>
      <c r="N266" s="161">
        <f t="shared" si="190"/>
        <v>0</v>
      </c>
      <c r="O266" s="161">
        <f t="shared" si="190"/>
        <v>0</v>
      </c>
      <c r="P266" s="161">
        <f t="shared" si="190"/>
        <v>0</v>
      </c>
      <c r="Q266" s="161">
        <f t="shared" si="190"/>
        <v>0</v>
      </c>
      <c r="R266" s="161">
        <f t="shared" si="190"/>
        <v>0</v>
      </c>
      <c r="S266" s="161">
        <f t="shared" si="189"/>
        <v>0</v>
      </c>
      <c r="T266" s="161">
        <f t="shared" si="189"/>
        <v>0</v>
      </c>
      <c r="U266" s="161">
        <f t="shared" si="189"/>
        <v>0</v>
      </c>
      <c r="V266" s="161">
        <f t="shared" si="189"/>
        <v>0</v>
      </c>
      <c r="W266" s="161">
        <f t="shared" si="189"/>
        <v>0</v>
      </c>
      <c r="X266" s="161">
        <f t="shared" si="189"/>
        <v>0</v>
      </c>
      <c r="Y266" s="161">
        <f t="shared" si="189"/>
        <v>0</v>
      </c>
      <c r="Z266" s="161">
        <f t="shared" si="189"/>
        <v>0</v>
      </c>
      <c r="AA266" s="161">
        <f t="shared" si="189"/>
        <v>0</v>
      </c>
      <c r="AB266" s="161">
        <f t="shared" si="189"/>
        <v>0</v>
      </c>
      <c r="AC266" s="161">
        <f t="shared" si="189"/>
        <v>0</v>
      </c>
      <c r="AD266" s="161">
        <f t="shared" si="189"/>
        <v>0</v>
      </c>
      <c r="AE266" s="161">
        <f t="shared" si="189"/>
        <v>0</v>
      </c>
      <c r="AF266" s="174">
        <f t="shared" si="189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90"/>
        <v>0</v>
      </c>
      <c r="D267" s="161">
        <f t="shared" si="190"/>
        <v>0</v>
      </c>
      <c r="E267" s="161">
        <f t="shared" si="190"/>
        <v>0</v>
      </c>
      <c r="F267" s="161">
        <f t="shared" si="190"/>
        <v>0</v>
      </c>
      <c r="G267" s="161">
        <f t="shared" si="190"/>
        <v>0</v>
      </c>
      <c r="H267" s="161">
        <f t="shared" si="190"/>
        <v>0</v>
      </c>
      <c r="I267" s="161">
        <f t="shared" si="190"/>
        <v>0</v>
      </c>
      <c r="J267" s="161">
        <f t="shared" si="190"/>
        <v>0</v>
      </c>
      <c r="K267" s="161">
        <f t="shared" si="190"/>
        <v>0</v>
      </c>
      <c r="L267" s="161">
        <f t="shared" si="190"/>
        <v>0</v>
      </c>
      <c r="M267" s="161">
        <f t="shared" si="190"/>
        <v>0</v>
      </c>
      <c r="N267" s="161">
        <f t="shared" si="190"/>
        <v>0</v>
      </c>
      <c r="O267" s="161">
        <f t="shared" si="190"/>
        <v>0</v>
      </c>
      <c r="P267" s="161">
        <f t="shared" si="190"/>
        <v>0</v>
      </c>
      <c r="Q267" s="161">
        <f t="shared" si="190"/>
        <v>0</v>
      </c>
      <c r="R267" s="161">
        <f t="shared" si="190"/>
        <v>0</v>
      </c>
      <c r="S267" s="161">
        <f t="shared" si="189"/>
        <v>0</v>
      </c>
      <c r="T267" s="161">
        <f t="shared" si="189"/>
        <v>0</v>
      </c>
      <c r="U267" s="161">
        <f t="shared" si="189"/>
        <v>0</v>
      </c>
      <c r="V267" s="161">
        <f t="shared" si="189"/>
        <v>0</v>
      </c>
      <c r="W267" s="161">
        <f t="shared" si="189"/>
        <v>0</v>
      </c>
      <c r="X267" s="161">
        <f t="shared" si="189"/>
        <v>0</v>
      </c>
      <c r="Y267" s="161">
        <f t="shared" si="189"/>
        <v>0</v>
      </c>
      <c r="Z267" s="161">
        <f t="shared" si="189"/>
        <v>0</v>
      </c>
      <c r="AA267" s="161">
        <f t="shared" si="189"/>
        <v>0</v>
      </c>
      <c r="AB267" s="161">
        <f t="shared" si="189"/>
        <v>0</v>
      </c>
      <c r="AC267" s="161">
        <f t="shared" si="189"/>
        <v>0</v>
      </c>
      <c r="AD267" s="161">
        <f t="shared" si="189"/>
        <v>0</v>
      </c>
      <c r="AE267" s="161">
        <f t="shared" si="189"/>
        <v>0</v>
      </c>
      <c r="AF267" s="174">
        <f t="shared" si="189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90"/>
        <v>0</v>
      </c>
      <c r="D268" s="161">
        <f t="shared" si="190"/>
        <v>0</v>
      </c>
      <c r="E268" s="161">
        <f t="shared" si="190"/>
        <v>0</v>
      </c>
      <c r="F268" s="161">
        <f t="shared" si="190"/>
        <v>0</v>
      </c>
      <c r="G268" s="161">
        <f t="shared" si="190"/>
        <v>0</v>
      </c>
      <c r="H268" s="161">
        <f t="shared" si="190"/>
        <v>0</v>
      </c>
      <c r="I268" s="161">
        <f t="shared" si="190"/>
        <v>0</v>
      </c>
      <c r="J268" s="161">
        <f t="shared" si="190"/>
        <v>0</v>
      </c>
      <c r="K268" s="161">
        <f t="shared" si="190"/>
        <v>0</v>
      </c>
      <c r="L268" s="161">
        <f t="shared" si="190"/>
        <v>0</v>
      </c>
      <c r="M268" s="161">
        <f t="shared" si="190"/>
        <v>0</v>
      </c>
      <c r="N268" s="161">
        <f t="shared" si="190"/>
        <v>0</v>
      </c>
      <c r="O268" s="161">
        <f t="shared" si="190"/>
        <v>0</v>
      </c>
      <c r="P268" s="161">
        <f t="shared" si="190"/>
        <v>0</v>
      </c>
      <c r="Q268" s="161">
        <f t="shared" si="190"/>
        <v>0</v>
      </c>
      <c r="R268" s="161">
        <f t="shared" si="190"/>
        <v>0</v>
      </c>
      <c r="S268" s="161">
        <f t="shared" si="189"/>
        <v>0</v>
      </c>
      <c r="T268" s="161">
        <f t="shared" si="189"/>
        <v>0</v>
      </c>
      <c r="U268" s="161">
        <f t="shared" si="189"/>
        <v>0</v>
      </c>
      <c r="V268" s="161">
        <f t="shared" si="189"/>
        <v>0</v>
      </c>
      <c r="W268" s="161">
        <f t="shared" si="189"/>
        <v>0</v>
      </c>
      <c r="X268" s="161">
        <f t="shared" si="189"/>
        <v>0</v>
      </c>
      <c r="Y268" s="161">
        <f t="shared" si="189"/>
        <v>0</v>
      </c>
      <c r="Z268" s="161">
        <f t="shared" si="189"/>
        <v>0</v>
      </c>
      <c r="AA268" s="161">
        <f t="shared" si="189"/>
        <v>0</v>
      </c>
      <c r="AB268" s="161">
        <f t="shared" si="189"/>
        <v>0</v>
      </c>
      <c r="AC268" s="161">
        <f t="shared" si="189"/>
        <v>0</v>
      </c>
      <c r="AD268" s="161">
        <f t="shared" si="189"/>
        <v>0</v>
      </c>
      <c r="AE268" s="161">
        <f t="shared" si="189"/>
        <v>0</v>
      </c>
      <c r="AF268" s="174">
        <f t="shared" si="189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90"/>
        <v>0</v>
      </c>
      <c r="D269" s="161">
        <f t="shared" si="190"/>
        <v>0</v>
      </c>
      <c r="E269" s="161">
        <f t="shared" si="190"/>
        <v>0</v>
      </c>
      <c r="F269" s="161">
        <f t="shared" si="190"/>
        <v>0</v>
      </c>
      <c r="G269" s="161">
        <f t="shared" si="190"/>
        <v>0</v>
      </c>
      <c r="H269" s="161">
        <f t="shared" si="190"/>
        <v>0</v>
      </c>
      <c r="I269" s="161">
        <f t="shared" si="190"/>
        <v>0</v>
      </c>
      <c r="J269" s="161">
        <f t="shared" si="190"/>
        <v>0</v>
      </c>
      <c r="K269" s="161">
        <f t="shared" si="190"/>
        <v>0</v>
      </c>
      <c r="L269" s="161">
        <f t="shared" si="190"/>
        <v>0</v>
      </c>
      <c r="M269" s="161">
        <f t="shared" si="190"/>
        <v>0</v>
      </c>
      <c r="N269" s="161">
        <f t="shared" si="190"/>
        <v>0</v>
      </c>
      <c r="O269" s="161">
        <f t="shared" si="190"/>
        <v>0</v>
      </c>
      <c r="P269" s="161">
        <f t="shared" si="190"/>
        <v>0</v>
      </c>
      <c r="Q269" s="161">
        <f t="shared" si="190"/>
        <v>0</v>
      </c>
      <c r="R269" s="161">
        <f t="shared" si="190"/>
        <v>0</v>
      </c>
      <c r="S269" s="161">
        <f t="shared" si="189"/>
        <v>0</v>
      </c>
      <c r="T269" s="161">
        <f t="shared" si="189"/>
        <v>0</v>
      </c>
      <c r="U269" s="161">
        <f t="shared" si="189"/>
        <v>0</v>
      </c>
      <c r="V269" s="161">
        <f t="shared" si="189"/>
        <v>0</v>
      </c>
      <c r="W269" s="161">
        <f t="shared" si="189"/>
        <v>0</v>
      </c>
      <c r="X269" s="161">
        <f t="shared" si="189"/>
        <v>0</v>
      </c>
      <c r="Y269" s="161">
        <f t="shared" si="189"/>
        <v>0</v>
      </c>
      <c r="Z269" s="161">
        <f t="shared" si="189"/>
        <v>0</v>
      </c>
      <c r="AA269" s="161">
        <f t="shared" si="189"/>
        <v>0</v>
      </c>
      <c r="AB269" s="161">
        <f t="shared" si="189"/>
        <v>0</v>
      </c>
      <c r="AC269" s="161">
        <f t="shared" si="189"/>
        <v>0</v>
      </c>
      <c r="AD269" s="161">
        <f t="shared" si="189"/>
        <v>0</v>
      </c>
      <c r="AE269" s="161">
        <f t="shared" si="189"/>
        <v>0</v>
      </c>
      <c r="AF269" s="174">
        <f t="shared" si="189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90"/>
        <v>0</v>
      </c>
      <c r="D270" s="161">
        <f t="shared" si="190"/>
        <v>0</v>
      </c>
      <c r="E270" s="161">
        <f t="shared" si="190"/>
        <v>0</v>
      </c>
      <c r="F270" s="161">
        <f t="shared" si="190"/>
        <v>0</v>
      </c>
      <c r="G270" s="161">
        <f t="shared" si="190"/>
        <v>0</v>
      </c>
      <c r="H270" s="161">
        <f t="shared" si="190"/>
        <v>0</v>
      </c>
      <c r="I270" s="161">
        <f t="shared" si="190"/>
        <v>0</v>
      </c>
      <c r="J270" s="161">
        <f t="shared" si="190"/>
        <v>0</v>
      </c>
      <c r="K270" s="161">
        <f t="shared" si="190"/>
        <v>0</v>
      </c>
      <c r="L270" s="161">
        <f t="shared" si="190"/>
        <v>0</v>
      </c>
      <c r="M270" s="161">
        <f t="shared" si="190"/>
        <v>0</v>
      </c>
      <c r="N270" s="161">
        <f t="shared" si="190"/>
        <v>0</v>
      </c>
      <c r="O270" s="161">
        <f t="shared" si="190"/>
        <v>0</v>
      </c>
      <c r="P270" s="161">
        <f t="shared" si="190"/>
        <v>0</v>
      </c>
      <c r="Q270" s="161">
        <f t="shared" si="190"/>
        <v>0</v>
      </c>
      <c r="R270" s="161">
        <f t="shared" si="190"/>
        <v>0</v>
      </c>
      <c r="S270" s="161">
        <f t="shared" si="189"/>
        <v>0</v>
      </c>
      <c r="T270" s="161">
        <f t="shared" si="189"/>
        <v>0</v>
      </c>
      <c r="U270" s="161">
        <f t="shared" si="189"/>
        <v>0</v>
      </c>
      <c r="V270" s="161">
        <f t="shared" si="189"/>
        <v>0</v>
      </c>
      <c r="W270" s="161">
        <f t="shared" si="189"/>
        <v>0</v>
      </c>
      <c r="X270" s="161">
        <f t="shared" si="189"/>
        <v>0</v>
      </c>
      <c r="Y270" s="161">
        <f t="shared" si="189"/>
        <v>0</v>
      </c>
      <c r="Z270" s="161">
        <f t="shared" si="189"/>
        <v>0</v>
      </c>
      <c r="AA270" s="161">
        <f t="shared" si="189"/>
        <v>0</v>
      </c>
      <c r="AB270" s="161">
        <f t="shared" si="189"/>
        <v>0</v>
      </c>
      <c r="AC270" s="161">
        <f t="shared" si="189"/>
        <v>0</v>
      </c>
      <c r="AD270" s="161">
        <f t="shared" si="189"/>
        <v>0</v>
      </c>
      <c r="AE270" s="161">
        <f t="shared" si="189"/>
        <v>0</v>
      </c>
      <c r="AF270" s="174">
        <f t="shared" si="189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90"/>
        <v>0</v>
      </c>
      <c r="D271" s="161">
        <f t="shared" si="190"/>
        <v>0</v>
      </c>
      <c r="E271" s="161">
        <f t="shared" si="190"/>
        <v>0</v>
      </c>
      <c r="F271" s="161">
        <f t="shared" si="190"/>
        <v>0</v>
      </c>
      <c r="G271" s="161">
        <f t="shared" si="190"/>
        <v>0</v>
      </c>
      <c r="H271" s="161">
        <f t="shared" si="190"/>
        <v>0</v>
      </c>
      <c r="I271" s="161">
        <f t="shared" si="190"/>
        <v>0</v>
      </c>
      <c r="J271" s="161">
        <f t="shared" si="190"/>
        <v>0</v>
      </c>
      <c r="K271" s="161">
        <f t="shared" si="190"/>
        <v>0</v>
      </c>
      <c r="L271" s="161">
        <f t="shared" si="190"/>
        <v>0</v>
      </c>
      <c r="M271" s="161">
        <f t="shared" si="190"/>
        <v>0</v>
      </c>
      <c r="N271" s="161">
        <f t="shared" si="190"/>
        <v>0</v>
      </c>
      <c r="O271" s="161">
        <f t="shared" si="190"/>
        <v>0</v>
      </c>
      <c r="P271" s="161">
        <f t="shared" si="190"/>
        <v>0</v>
      </c>
      <c r="Q271" s="161">
        <f t="shared" si="190"/>
        <v>0</v>
      </c>
      <c r="R271" s="161">
        <f t="shared" si="190"/>
        <v>0</v>
      </c>
      <c r="S271" s="161">
        <f t="shared" si="189"/>
        <v>0</v>
      </c>
      <c r="T271" s="161">
        <f t="shared" si="189"/>
        <v>0</v>
      </c>
      <c r="U271" s="161">
        <f t="shared" si="189"/>
        <v>0</v>
      </c>
      <c r="V271" s="161">
        <f t="shared" si="189"/>
        <v>0</v>
      </c>
      <c r="W271" s="161">
        <f t="shared" si="189"/>
        <v>0</v>
      </c>
      <c r="X271" s="161">
        <f t="shared" si="189"/>
        <v>0</v>
      </c>
      <c r="Y271" s="161">
        <f t="shared" si="189"/>
        <v>0</v>
      </c>
      <c r="Z271" s="161">
        <f t="shared" si="189"/>
        <v>0</v>
      </c>
      <c r="AA271" s="161">
        <f t="shared" si="189"/>
        <v>0</v>
      </c>
      <c r="AB271" s="161">
        <f t="shared" si="189"/>
        <v>0</v>
      </c>
      <c r="AC271" s="161">
        <f t="shared" si="189"/>
        <v>0</v>
      </c>
      <c r="AD271" s="161">
        <f t="shared" si="189"/>
        <v>0</v>
      </c>
      <c r="AE271" s="161">
        <f t="shared" si="189"/>
        <v>0</v>
      </c>
      <c r="AF271" s="174">
        <f t="shared" si="189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90"/>
        <v>0</v>
      </c>
      <c r="D272" s="161">
        <f t="shared" si="190"/>
        <v>0</v>
      </c>
      <c r="E272" s="161">
        <f t="shared" si="190"/>
        <v>0</v>
      </c>
      <c r="F272" s="161">
        <f t="shared" si="190"/>
        <v>0</v>
      </c>
      <c r="G272" s="161">
        <f t="shared" si="190"/>
        <v>0</v>
      </c>
      <c r="H272" s="161">
        <f t="shared" si="190"/>
        <v>0</v>
      </c>
      <c r="I272" s="161">
        <f t="shared" si="190"/>
        <v>0</v>
      </c>
      <c r="J272" s="161">
        <f t="shared" si="190"/>
        <v>0</v>
      </c>
      <c r="K272" s="161">
        <f t="shared" si="190"/>
        <v>0</v>
      </c>
      <c r="L272" s="161">
        <f t="shared" si="190"/>
        <v>0</v>
      </c>
      <c r="M272" s="161">
        <f t="shared" si="190"/>
        <v>0</v>
      </c>
      <c r="N272" s="161">
        <f t="shared" si="190"/>
        <v>0</v>
      </c>
      <c r="O272" s="161">
        <f t="shared" si="190"/>
        <v>0</v>
      </c>
      <c r="P272" s="161">
        <f t="shared" si="190"/>
        <v>0</v>
      </c>
      <c r="Q272" s="161">
        <f t="shared" si="190"/>
        <v>0</v>
      </c>
      <c r="R272" s="161">
        <f t="shared" si="190"/>
        <v>0</v>
      </c>
      <c r="S272" s="161">
        <f t="shared" si="189"/>
        <v>0</v>
      </c>
      <c r="T272" s="161">
        <f t="shared" si="189"/>
        <v>0</v>
      </c>
      <c r="U272" s="161">
        <f t="shared" si="189"/>
        <v>0</v>
      </c>
      <c r="V272" s="161">
        <f t="shared" si="189"/>
        <v>0</v>
      </c>
      <c r="W272" s="161">
        <f t="shared" si="189"/>
        <v>0</v>
      </c>
      <c r="X272" s="161">
        <f t="shared" si="189"/>
        <v>0</v>
      </c>
      <c r="Y272" s="161">
        <f t="shared" si="189"/>
        <v>0</v>
      </c>
      <c r="Z272" s="161">
        <f t="shared" si="189"/>
        <v>0</v>
      </c>
      <c r="AA272" s="161">
        <f t="shared" si="189"/>
        <v>0</v>
      </c>
      <c r="AB272" s="161">
        <f t="shared" si="189"/>
        <v>0</v>
      </c>
      <c r="AC272" s="161">
        <f t="shared" si="189"/>
        <v>0</v>
      </c>
      <c r="AD272" s="161">
        <f t="shared" si="189"/>
        <v>0</v>
      </c>
      <c r="AE272" s="161">
        <f t="shared" si="189"/>
        <v>0</v>
      </c>
      <c r="AF272" s="174">
        <f t="shared" si="189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90"/>
        <v>0</v>
      </c>
      <c r="D273" s="177">
        <f t="shared" si="190"/>
        <v>0</v>
      </c>
      <c r="E273" s="177">
        <f t="shared" si="190"/>
        <v>0</v>
      </c>
      <c r="F273" s="177">
        <f t="shared" si="190"/>
        <v>0</v>
      </c>
      <c r="G273" s="177">
        <f t="shared" si="190"/>
        <v>0</v>
      </c>
      <c r="H273" s="177">
        <f t="shared" si="190"/>
        <v>0</v>
      </c>
      <c r="I273" s="177">
        <f t="shared" si="190"/>
        <v>0</v>
      </c>
      <c r="J273" s="177">
        <f t="shared" si="190"/>
        <v>0</v>
      </c>
      <c r="K273" s="177">
        <f t="shared" si="190"/>
        <v>0</v>
      </c>
      <c r="L273" s="177">
        <f t="shared" si="190"/>
        <v>0</v>
      </c>
      <c r="M273" s="177">
        <f t="shared" si="190"/>
        <v>0</v>
      </c>
      <c r="N273" s="177">
        <f t="shared" si="190"/>
        <v>0</v>
      </c>
      <c r="O273" s="177">
        <f t="shared" si="190"/>
        <v>0</v>
      </c>
      <c r="P273" s="177">
        <f t="shared" si="190"/>
        <v>0</v>
      </c>
      <c r="Q273" s="177">
        <f t="shared" si="190"/>
        <v>0</v>
      </c>
      <c r="R273" s="177">
        <f t="shared" si="190"/>
        <v>0</v>
      </c>
      <c r="S273" s="177">
        <f t="shared" si="189"/>
        <v>0</v>
      </c>
      <c r="T273" s="177">
        <f t="shared" si="189"/>
        <v>0</v>
      </c>
      <c r="U273" s="177">
        <f t="shared" si="189"/>
        <v>0</v>
      </c>
      <c r="V273" s="177">
        <f t="shared" si="189"/>
        <v>0</v>
      </c>
      <c r="W273" s="177">
        <f t="shared" si="189"/>
        <v>0</v>
      </c>
      <c r="X273" s="177">
        <f t="shared" si="189"/>
        <v>0</v>
      </c>
      <c r="Y273" s="177">
        <f t="shared" si="189"/>
        <v>0</v>
      </c>
      <c r="Z273" s="177">
        <f t="shared" si="189"/>
        <v>0</v>
      </c>
      <c r="AA273" s="177">
        <f t="shared" si="189"/>
        <v>0</v>
      </c>
      <c r="AB273" s="177">
        <f t="shared" si="189"/>
        <v>0</v>
      </c>
      <c r="AC273" s="177">
        <f t="shared" si="189"/>
        <v>0</v>
      </c>
      <c r="AD273" s="177">
        <f t="shared" si="189"/>
        <v>0</v>
      </c>
      <c r="AE273" s="177">
        <f t="shared" si="189"/>
        <v>0</v>
      </c>
      <c r="AF273" s="178">
        <f t="shared" si="189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91">SUM(B169:B273)</f>
        <v>0</v>
      </c>
      <c r="C274" s="180">
        <f t="shared" si="191"/>
        <v>0</v>
      </c>
      <c r="D274" s="180">
        <f t="shared" si="191"/>
        <v>0</v>
      </c>
      <c r="E274" s="180">
        <f t="shared" si="191"/>
        <v>0</v>
      </c>
      <c r="F274" s="180">
        <f t="shared" si="191"/>
        <v>0</v>
      </c>
      <c r="G274" s="180">
        <f t="shared" si="191"/>
        <v>0</v>
      </c>
      <c r="H274" s="180">
        <f t="shared" si="191"/>
        <v>0</v>
      </c>
      <c r="I274" s="180">
        <f t="shared" si="191"/>
        <v>0</v>
      </c>
      <c r="J274" s="180">
        <f t="shared" si="191"/>
        <v>0</v>
      </c>
      <c r="K274" s="180">
        <f t="shared" si="191"/>
        <v>0</v>
      </c>
      <c r="L274" s="180">
        <f t="shared" si="191"/>
        <v>0</v>
      </c>
      <c r="M274" s="180">
        <f t="shared" si="191"/>
        <v>0</v>
      </c>
      <c r="N274" s="180">
        <f t="shared" si="191"/>
        <v>0</v>
      </c>
      <c r="O274" s="180">
        <f t="shared" si="191"/>
        <v>0</v>
      </c>
      <c r="P274" s="180">
        <f t="shared" si="191"/>
        <v>0</v>
      </c>
      <c r="Q274" s="180">
        <f t="shared" si="191"/>
        <v>0</v>
      </c>
      <c r="R274" s="180">
        <f t="shared" si="191"/>
        <v>0</v>
      </c>
      <c r="S274" s="180">
        <f t="shared" si="191"/>
        <v>0</v>
      </c>
      <c r="T274" s="180">
        <f t="shared" ref="T274" si="192">SUM(T169:T273)</f>
        <v>0</v>
      </c>
      <c r="U274" s="180">
        <f t="shared" si="191"/>
        <v>0</v>
      </c>
      <c r="V274" s="180">
        <f t="shared" si="191"/>
        <v>0</v>
      </c>
      <c r="W274" s="180">
        <f t="shared" ref="W274" si="193">SUM(W169:W273)</f>
        <v>0</v>
      </c>
      <c r="X274" s="180">
        <f t="shared" si="191"/>
        <v>0</v>
      </c>
      <c r="Y274" s="180">
        <f t="shared" si="191"/>
        <v>0</v>
      </c>
      <c r="Z274" s="180">
        <f t="shared" si="191"/>
        <v>0</v>
      </c>
      <c r="AA274" s="180">
        <f t="shared" si="191"/>
        <v>0</v>
      </c>
      <c r="AB274" s="180">
        <f t="shared" si="191"/>
        <v>0</v>
      </c>
      <c r="AC274" s="180">
        <f t="shared" si="191"/>
        <v>0</v>
      </c>
      <c r="AD274" s="180">
        <f t="shared" si="191"/>
        <v>0</v>
      </c>
      <c r="AE274" s="180">
        <f t="shared" si="191"/>
        <v>0</v>
      </c>
      <c r="AF274" s="181">
        <f t="shared" si="191"/>
        <v>0</v>
      </c>
      <c r="AG274" s="182">
        <f t="shared" si="191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2355" priority="25">
      <formula>$AH11=0</formula>
    </cfRule>
  </conditionalFormatting>
  <conditionalFormatting sqref="A101:A102">
    <cfRule type="expression" dxfId="2354" priority="193">
      <formula>$AH106=0</formula>
    </cfRule>
  </conditionalFormatting>
  <conditionalFormatting sqref="A103:A107">
    <cfRule type="expression" dxfId="2353" priority="141">
      <formula>$AH102=0</formula>
    </cfRule>
  </conditionalFormatting>
  <conditionalFormatting sqref="A160:A167">
    <cfRule type="expression" dxfId="2352" priority="194">
      <formula>$AH267=0</formula>
    </cfRule>
  </conditionalFormatting>
  <conditionalFormatting sqref="A168:A275">
    <cfRule type="expression" dxfId="2351" priority="64">
      <formula>$AH168=0</formula>
    </cfRule>
  </conditionalFormatting>
  <conditionalFormatting sqref="B8">
    <cfRule type="expression" dxfId="2350" priority="189">
      <formula>AND(C$9&gt;=14/24,C$9&lt;20/24)</formula>
    </cfRule>
    <cfRule type="expression" dxfId="2349" priority="190">
      <formula>AND(C$9&gt;=8/24,C$9&lt;14/24)</formula>
    </cfRule>
    <cfRule type="expression" dxfId="2348" priority="191">
      <formula>C$9&lt;8/24</formula>
    </cfRule>
    <cfRule type="expression" dxfId="2347" priority="192">
      <formula>C$9&gt;=20/24</formula>
    </cfRule>
  </conditionalFormatting>
  <conditionalFormatting sqref="B9:AF10 B113:B115 C109:L115 B108:L108 B117:B124 C154:R159 B153:R153 B76:D90 E79:F90 C97:K98 C103:K107 I99:K102 C99:F102 B93:L96 L97:L107 C137:R152 C11:AA13 B72:W72 G82:W90 AB12:AF13 E76:AF77 X85:AF90 M93:AF115 C117:AF134 S137:AF159">
    <cfRule type="expression" dxfId="2346" priority="106">
      <formula>B$9&gt;=20/24</formula>
    </cfRule>
  </conditionalFormatting>
  <conditionalFormatting sqref="B9:AF10 B113:B115 C109:L115 B108:L108 B117:B124 C154:R159 B153:R153 B76:D90 E79:F90 C97:K98 C103:K107 I99:K102 C99:F102 B93:L96 L97:L107 C137:R152 C11:AA13 B72:W72 G82:W90 AB12:AF13 E76:AF77 X85:AF90 M93:AF115 C117:AF134 S137:AF159">
    <cfRule type="expression" dxfId="2345" priority="107">
      <formula>AND(B$9&gt;=14/24,B$9&lt;20/24)</formula>
    </cfRule>
    <cfRule type="expression" dxfId="2344" priority="108">
      <formula>AND(B$9&gt;=8/24,B$9&lt;14/24)</formula>
    </cfRule>
    <cfRule type="expression" dxfId="2343" priority="109">
      <formula>B$9&lt;8/24</formula>
    </cfRule>
  </conditionalFormatting>
  <conditionalFormatting sqref="B29:C53 C14:G20 D22:G53 C22:C28 B21:G21 H14:AF53">
    <cfRule type="expression" dxfId="2342" priority="49">
      <formula>B14&gt;$AG14*1</formula>
    </cfRule>
    <cfRule type="expression" dxfId="2341" priority="50">
      <formula>B$9&gt;=20/24</formula>
    </cfRule>
    <cfRule type="expression" dxfId="2340" priority="51">
      <formula>AND(B$9&gt;=14/24,B$9&lt;20/24)</formula>
    </cfRule>
    <cfRule type="expression" dxfId="2339" priority="52">
      <formula>AND(B$9&gt;=8/24,B$9&lt;14/24)</formula>
    </cfRule>
    <cfRule type="expression" dxfId="2338" priority="53">
      <formula>B$9&lt;8/24</formula>
    </cfRule>
  </conditionalFormatting>
  <conditionalFormatting sqref="B54:AF68">
    <cfRule type="expression" dxfId="2337" priority="42">
      <formula>B$9&lt;8/24</formula>
    </cfRule>
  </conditionalFormatting>
  <conditionalFormatting sqref="B54:AF70">
    <cfRule type="expression" dxfId="2336" priority="39">
      <formula>B$9&gt;=20/24</formula>
    </cfRule>
    <cfRule type="expression" dxfId="2335" priority="40">
      <formula>AND(B$9&gt;=14/24,B$9&lt;20/24)</formula>
    </cfRule>
    <cfRule type="expression" dxfId="2334" priority="41">
      <formula>AND(B$9&gt;=8/24,B$9&lt;14/24)</formula>
    </cfRule>
  </conditionalFormatting>
  <conditionalFormatting sqref="B63:AF65">
    <cfRule type="expression" dxfId="2333" priority="43">
      <formula>B63&gt;$AG63</formula>
    </cfRule>
  </conditionalFormatting>
  <conditionalFormatting sqref="B69:AF70">
    <cfRule type="expression" dxfId="2332" priority="114">
      <formula>B$9&lt;8/24</formula>
    </cfRule>
  </conditionalFormatting>
  <conditionalFormatting sqref="B72:AF75">
    <cfRule type="expression" dxfId="2331" priority="30">
      <formula>B72&gt;$AG72*1</formula>
    </cfRule>
  </conditionalFormatting>
  <conditionalFormatting sqref="B73:AF75">
    <cfRule type="expression" dxfId="2330" priority="31">
      <formula>B$9&gt;=20/24</formula>
    </cfRule>
    <cfRule type="expression" dxfId="2329" priority="32">
      <formula>AND(B$9&gt;=14/24,B$9&lt;20/24)</formula>
    </cfRule>
    <cfRule type="expression" dxfId="2328" priority="33">
      <formula>AND(B$9&gt;=8/24,B$9&lt;14/24)</formula>
    </cfRule>
    <cfRule type="expression" dxfId="2327" priority="34">
      <formula>B$9&lt;8/24</formula>
    </cfRule>
  </conditionalFormatting>
  <conditionalFormatting sqref="C161:AF167">
    <cfRule type="expression" dxfId="2326" priority="65">
      <formula>C$9&gt;=20/24</formula>
    </cfRule>
    <cfRule type="expression" dxfId="2325" priority="66">
      <formula>AND(C$9&gt;=14/24,C$9&lt;20/24)</formula>
    </cfRule>
    <cfRule type="expression" dxfId="2324" priority="67">
      <formula>AND(C$9&gt;=8/24,C$9&lt;14/24)</formula>
    </cfRule>
    <cfRule type="expression" dxfId="2323" priority="68">
      <formula>C$9&lt;8/24</formula>
    </cfRule>
  </conditionalFormatting>
  <conditionalFormatting sqref="C169:AF274">
    <cfRule type="expression" dxfId="2322" priority="26">
      <formula>C$9&gt;=20/24</formula>
    </cfRule>
    <cfRule type="expression" dxfId="2321" priority="27">
      <formula>AND(C$9&gt;=14/24,C$9&lt;20/24)</formula>
    </cfRule>
    <cfRule type="expression" dxfId="2320" priority="28">
      <formula>AND(C$9&gt;=8/24,C$9&lt;14/24)</formula>
    </cfRule>
    <cfRule type="expression" dxfId="2319" priority="29">
      <formula>C$9&lt;8/24</formula>
    </cfRule>
  </conditionalFormatting>
  <conditionalFormatting sqref="AA70 B71:AC71 B69:AA69 C11:AA13 AB69:AC70 AF71:AG71 AF96:AG96 AF78:AG78 B76:AE96 AD69:AE71 AF69:AF70 AB12:AF13 AF76:AF77 AC88:AF88 AF79:AF95">
    <cfRule type="expression" dxfId="2318" priority="105">
      <formula>B11&gt;$AG11*1</formula>
    </cfRule>
  </conditionalFormatting>
  <conditionalFormatting sqref="G79:W83">
    <cfRule type="expression" dxfId="2317" priority="115">
      <formula>G$9&gt;=20/24</formula>
    </cfRule>
    <cfRule type="expression" dxfId="2316" priority="116">
      <formula>AND(G$9&gt;=14/24,G$9&lt;20/24)</formula>
    </cfRule>
    <cfRule type="expression" dxfId="2315" priority="117">
      <formula>AND(G$9&gt;=8/24,G$9&lt;14/24)</formula>
    </cfRule>
    <cfRule type="expression" dxfId="2314" priority="118">
      <formula>G$9&lt;8/24</formula>
    </cfRule>
  </conditionalFormatting>
  <conditionalFormatting sqref="G84:W84">
    <cfRule type="expression" dxfId="2313" priority="110">
      <formula>G$9&gt;=20/24</formula>
    </cfRule>
    <cfRule type="expression" dxfId="2312" priority="111">
      <formula>AND(G$9&gt;=14/24,G$9&lt;20/24)</formula>
    </cfRule>
    <cfRule type="expression" dxfId="2311" priority="112">
      <formula>AND(G$9&gt;=8/24,G$9&lt;14/24)</formula>
    </cfRule>
    <cfRule type="expression" dxfId="2310" priority="113">
      <formula>G$9&lt;8/24</formula>
    </cfRule>
  </conditionalFormatting>
  <conditionalFormatting sqref="E78:AF78 B72:AF72 G76:AF77">
    <cfRule type="expression" dxfId="2309" priority="125">
      <formula>B$9&gt;=20/24</formula>
    </cfRule>
    <cfRule type="expression" dxfId="2308" priority="126">
      <formula>AND(B$9&gt;=14/24,B$9&lt;20/24)</formula>
    </cfRule>
    <cfRule type="expression" dxfId="2307" priority="127">
      <formula>AND(B$9&gt;=8/24,B$9&lt;14/24)</formula>
    </cfRule>
    <cfRule type="expression" dxfId="2306" priority="128">
      <formula>B$9&lt;8/24</formula>
    </cfRule>
  </conditionalFormatting>
  <conditionalFormatting sqref="G73:AF75">
    <cfRule type="expression" dxfId="2305" priority="35">
      <formula>G$9&gt;=20/24</formula>
    </cfRule>
    <cfRule type="expression" dxfId="2304" priority="36">
      <formula>AND(G$9&gt;=14/24,G$9&lt;20/24)</formula>
    </cfRule>
    <cfRule type="expression" dxfId="2303" priority="37">
      <formula>AND(G$9&gt;=8/24,G$9&lt;14/24)</formula>
    </cfRule>
    <cfRule type="expression" dxfId="2302" priority="38">
      <formula>G$9&lt;8/24</formula>
    </cfRule>
  </conditionalFormatting>
  <conditionalFormatting sqref="G79:W81">
    <cfRule type="expression" dxfId="2301" priority="133">
      <formula>G$9&gt;=20/24</formula>
    </cfRule>
    <cfRule type="expression" dxfId="2300" priority="134">
      <formula>AND(G$9&gt;=14/24,G$9&lt;20/24)</formula>
    </cfRule>
    <cfRule type="expression" dxfId="2299" priority="135">
      <formula>AND(G$9&gt;=8/24,G$9&lt;14/24)</formula>
    </cfRule>
    <cfRule type="expression" dxfId="2298" priority="136">
      <formula>G$9&lt;8/24</formula>
    </cfRule>
  </conditionalFormatting>
  <conditionalFormatting sqref="X84:AF84">
    <cfRule type="expression" dxfId="2297" priority="129">
      <formula>X$9&gt;=20/24</formula>
    </cfRule>
    <cfRule type="expression" dxfId="2296" priority="130">
      <formula>AND(X$9&gt;=14/24,X$9&lt;20/24)</formula>
    </cfRule>
    <cfRule type="expression" dxfId="2295" priority="131">
      <formula>AND(X$9&gt;=8/24,X$9&lt;14/24)</formula>
    </cfRule>
    <cfRule type="expression" dxfId="2294" priority="132">
      <formula>X$9&lt;8/24</formula>
    </cfRule>
  </conditionalFormatting>
  <conditionalFormatting sqref="M8 S8 AB8">
    <cfRule type="expression" dxfId="2293" priority="182">
      <formula>AND(N$9&gt;=14/24,N$9&lt;20/24)</formula>
    </cfRule>
    <cfRule type="expression" dxfId="2292" priority="183">
      <formula>AND(N$9&gt;=8/24,N$9&lt;14/24)</formula>
    </cfRule>
    <cfRule type="expression" dxfId="2291" priority="184">
      <formula>N$9&lt;8/24</formula>
    </cfRule>
  </conditionalFormatting>
  <conditionalFormatting sqref="X79:Y83 Z80:AA83">
    <cfRule type="expression" dxfId="2290" priority="137">
      <formula>X$9&gt;=20/24</formula>
    </cfRule>
    <cfRule type="expression" dxfId="2289" priority="138">
      <formula>AND(X$9&gt;=14/24,X$9&lt;20/24)</formula>
    </cfRule>
    <cfRule type="expression" dxfId="2288" priority="139">
      <formula>AND(X$9&gt;=8/24,X$9&lt;14/24)</formula>
    </cfRule>
    <cfRule type="expression" dxfId="2287" priority="140">
      <formula>X$9&lt;8/24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86" priority="181">
      <formula>N$9&gt;=20/24</formula>
    </cfRule>
  </conditionalFormatting>
  <conditionalFormatting sqref="S8">
    <cfRule type="expression" dxfId="2285" priority="172">
      <formula>U$9&gt;=20/24</formula>
    </cfRule>
    <cfRule type="expression" dxfId="2284" priority="173">
      <formula>AND(U$9&gt;=14/24,U$9&lt;20/24)</formula>
    </cfRule>
    <cfRule type="expression" dxfId="2283" priority="174">
      <formula>AND(U$9&gt;=8/24,U$9&lt;14/24)</formula>
    </cfRule>
    <cfRule type="expression" dxfId="2282" priority="175">
      <formula>U$9&lt;8/24</formula>
    </cfRule>
  </conditionalFormatting>
  <conditionalFormatting sqref="X79:AF84">
    <cfRule type="expression" dxfId="2281" priority="59">
      <formula>X$9&gt;=20/24</formula>
    </cfRule>
    <cfRule type="expression" dxfId="2280" priority="60">
      <formula>AND(X$9&gt;=14/24,X$9&lt;20/24)</formula>
    </cfRule>
    <cfRule type="expression" dxfId="2279" priority="61">
      <formula>AND(X$9&gt;=8/24,X$9&lt;14/24)</formula>
    </cfRule>
    <cfRule type="expression" dxfId="2278" priority="62">
      <formula>X$9&lt;8/24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2277" priority="44">
      <formula>Y$9&gt;=20/24</formula>
    </cfRule>
    <cfRule type="expression" dxfId="2276" priority="45">
      <formula>AND(Y$9&gt;=14/24,Y$9&lt;20/24)</formula>
    </cfRule>
    <cfRule type="expression" dxfId="2275" priority="46">
      <formula>AND(Y$9&gt;=8/24,Y$9&lt;14/24)</formula>
    </cfRule>
    <cfRule type="expression" dxfId="2274" priority="47">
      <formula>Y$9&lt;8/24</formula>
    </cfRule>
  </conditionalFormatting>
  <conditionalFormatting sqref="Z69:Z70">
    <cfRule type="expression" dxfId="2273" priority="124">
      <formula>Z69&gt;$AG69</formula>
    </cfRule>
  </conditionalFormatting>
  <conditionalFormatting sqref="B66:Y70 Z66:AF69 AB11:AF11 B54:AF62">
    <cfRule type="expression" dxfId="2272" priority="119">
      <formula>B11&gt;$AG11</formula>
    </cfRule>
  </conditionalFormatting>
  <conditionalFormatting sqref="AB8">
    <cfRule type="expression" dxfId="2271" priority="168">
      <formula>AD$9&gt;=20/24</formula>
    </cfRule>
    <cfRule type="expression" dxfId="2270" priority="169">
      <formula>AND(AD$9&gt;=14/24,AD$9&lt;20/24)</formula>
    </cfRule>
    <cfRule type="expression" dxfId="2269" priority="170">
      <formula>AND(AD$9&gt;=8/24,AD$9&lt;14/24)</formula>
    </cfRule>
    <cfRule type="expression" dxfId="2268" priority="171">
      <formula>AD$9&lt;8/24</formula>
    </cfRule>
  </conditionalFormatting>
  <conditionalFormatting sqref="AB11:AF11">
    <cfRule type="expression" dxfId="2267" priority="120">
      <formula>AB$9&gt;=20/24</formula>
    </cfRule>
    <cfRule type="expression" dxfId="2266" priority="121">
      <formula>AND(AB$9&gt;=14/24,AB$9&lt;20/24)</formula>
    </cfRule>
    <cfRule type="expression" dxfId="2265" priority="122">
      <formula>AND(AB$9&gt;=8/24,AB$9&lt;14/24)</formula>
    </cfRule>
    <cfRule type="expression" dxfId="2264" priority="123">
      <formula>AB$9&lt;8/24</formula>
    </cfRule>
  </conditionalFormatting>
  <conditionalFormatting sqref="AG78">
    <cfRule type="expression" dxfId="2263" priority="147">
      <formula>AG$9&gt;=20/24</formula>
    </cfRule>
    <cfRule type="expression" dxfId="2262" priority="148">
      <formula>AND(AG$9&gt;=14/24,AG$9&lt;20/24)</formula>
    </cfRule>
    <cfRule type="expression" dxfId="2261" priority="149">
      <formula>AND(AG$9&gt;=8/24,AG$9&lt;14/24)</formula>
    </cfRule>
    <cfRule type="expression" dxfId="2260" priority="150">
      <formula>AG$9&lt;8/24</formula>
    </cfRule>
  </conditionalFormatting>
  <conditionalFormatting sqref="AG91:AG92">
    <cfRule type="expression" dxfId="2259" priority="142">
      <formula>AG91&gt;$AG91</formula>
    </cfRule>
  </conditionalFormatting>
  <conditionalFormatting sqref="AG96">
    <cfRule type="expression" dxfId="2258" priority="143">
      <formula>AG$9&gt;=20/24</formula>
    </cfRule>
    <cfRule type="expression" dxfId="2257" priority="144">
      <formula>AND(AG$9&gt;=14/24,AG$9&lt;20/24)</formula>
    </cfRule>
    <cfRule type="expression" dxfId="2256" priority="145">
      <formula>AND(AG$9&gt;=8/24,AG$9&lt;14/24)</formula>
    </cfRule>
    <cfRule type="expression" dxfId="2255" priority="146">
      <formula>AG$9&lt;8/24</formula>
    </cfRule>
  </conditionalFormatting>
  <conditionalFormatting sqref="AG113">
    <cfRule type="expression" dxfId="2254" priority="164">
      <formula>AG$9&gt;=20/24</formula>
    </cfRule>
    <cfRule type="expression" dxfId="2253" priority="165">
      <formula>AND(AG$9&gt;=14/24,AG$9&lt;20/24)</formula>
    </cfRule>
    <cfRule type="expression" dxfId="2252" priority="166">
      <formula>AND(AG$9&gt;=8/24,AG$9&lt;14/24)</formula>
    </cfRule>
    <cfRule type="expression" dxfId="2251" priority="167">
      <formula>AG$9&lt;8/24</formula>
    </cfRule>
  </conditionalFormatting>
  <conditionalFormatting sqref="AH8:AI10">
    <cfRule type="expression" dxfId="2250" priority="55">
      <formula>AH$9&gt;=20/24</formula>
    </cfRule>
    <cfRule type="expression" dxfId="2249" priority="56">
      <formula>AND(AH$9&gt;=14/24,AH$9&lt;20/24)</formula>
    </cfRule>
    <cfRule type="expression" dxfId="2248" priority="57">
      <formula>AND(AH$9&gt;=8/24,AH$9&lt;14/24)</formula>
    </cfRule>
    <cfRule type="expression" dxfId="2247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246" priority="185">
      <formula>AJ$9&gt;=20/24</formula>
    </cfRule>
    <cfRule type="expression" dxfId="2245" priority="186">
      <formula>AND(AJ$9&gt;=14/24,AJ$9&lt;20/24)</formula>
    </cfRule>
    <cfRule type="expression" dxfId="2244" priority="187">
      <formula>AND(AJ$9&gt;=8/24,AJ$9&lt;14/24)</formula>
    </cfRule>
    <cfRule type="expression" dxfId="2243" priority="188">
      <formula>AJ$9&lt;8/24</formula>
    </cfRule>
  </conditionalFormatting>
  <conditionalFormatting sqref="AL99:AN99 AL105:AN105">
    <cfRule type="expression" dxfId="2242" priority="157">
      <formula>AL$9&gt;=20/24</formula>
    </cfRule>
    <cfRule type="expression" dxfId="2241" priority="158">
      <formula>AND(AL$9&gt;=14/24,AL$9&lt;20/24)</formula>
    </cfRule>
    <cfRule type="expression" dxfId="2240" priority="159">
      <formula>AND(AL$9&gt;=8/24,AL$9&lt;14/24)</formula>
    </cfRule>
    <cfRule type="expression" dxfId="2239" priority="160">
      <formula>AL$9&lt;8/24</formula>
    </cfRule>
  </conditionalFormatting>
  <conditionalFormatting sqref="AM15:AM21 AN16:AR21">
    <cfRule type="expression" dxfId="2238" priority="81">
      <formula>AX$9&gt;=20/24</formula>
    </cfRule>
    <cfRule type="expression" dxfId="2237" priority="82">
      <formula>AND(AX$9&gt;=14/24,AX$9&lt;20/24)</formula>
    </cfRule>
    <cfRule type="expression" dxfId="2236" priority="83">
      <formula>AND(AX$9&gt;=8/24,AX$9&lt;14/24)</formula>
    </cfRule>
    <cfRule type="expression" dxfId="2235" priority="84">
      <formula>AX$9&lt;8/24</formula>
    </cfRule>
  </conditionalFormatting>
  <conditionalFormatting sqref="AN100:AN103">
    <cfRule type="expression" dxfId="2234" priority="153">
      <formula>AN$9&gt;=20/24</formula>
    </cfRule>
    <cfRule type="expression" dxfId="2233" priority="154">
      <formula>AND(AN$9&gt;=14/24,AN$9&lt;20/24)</formula>
    </cfRule>
    <cfRule type="expression" dxfId="2232" priority="155">
      <formula>AND(AN$9&gt;=8/24,AN$9&lt;14/24)</formula>
    </cfRule>
    <cfRule type="expression" dxfId="2231" priority="156">
      <formula>AN$9&lt;8/24</formula>
    </cfRule>
  </conditionalFormatting>
  <conditionalFormatting sqref="AN15:AR15">
    <cfRule type="expression" dxfId="2230" priority="69">
      <formula>U$9&gt;=20/24</formula>
    </cfRule>
    <cfRule type="expression" dxfId="2229" priority="70">
      <formula>AND(U$9&gt;=14/24,U$9&lt;20/24)</formula>
    </cfRule>
    <cfRule type="expression" dxfId="2228" priority="71">
      <formula>AND(U$9&gt;=8/24,U$9&lt;14/24)</formula>
    </cfRule>
    <cfRule type="expression" dxfId="2227" priority="72">
      <formula>U$9&lt;8/24</formula>
    </cfRule>
  </conditionalFormatting>
  <conditionalFormatting sqref="AS15">
    <cfRule type="expression" dxfId="2226" priority="77">
      <formula>AA$9&gt;=20/24</formula>
    </cfRule>
    <cfRule type="expression" dxfId="2225" priority="78">
      <formula>AND(AA$9&gt;=14/24,AA$9&lt;20/24)</formula>
    </cfRule>
    <cfRule type="expression" dxfId="2224" priority="79">
      <formula>AND(AA$9&gt;=8/24,AA$9&lt;14/24)</formula>
    </cfRule>
    <cfRule type="expression" dxfId="2223" priority="80">
      <formula>AA$9&lt;8/24</formula>
    </cfRule>
  </conditionalFormatting>
  <conditionalFormatting sqref="AS16:AS21">
    <cfRule type="expression" dxfId="2222" priority="85">
      <formula>BE$9&gt;=20/24</formula>
    </cfRule>
    <cfRule type="expression" dxfId="2221" priority="86">
      <formula>AND(BE$9&gt;=14/24,BE$9&lt;20/24)</formula>
    </cfRule>
    <cfRule type="expression" dxfId="2220" priority="87">
      <formula>AND(BE$9&gt;=8/24,BE$9&lt;14/24)</formula>
    </cfRule>
    <cfRule type="expression" dxfId="2219" priority="88">
      <formula>BE$9&lt;8/24</formula>
    </cfRule>
  </conditionalFormatting>
  <conditionalFormatting sqref="AT15 AX15:BJ15">
    <cfRule type="expression" dxfId="2218" priority="89">
      <formula>AC$9&gt;=20/24</formula>
    </cfRule>
    <cfRule type="expression" dxfId="2217" priority="90">
      <formula>AND(AC$9&gt;=14/24,AC$9&lt;20/24)</formula>
    </cfRule>
    <cfRule type="expression" dxfId="2216" priority="91">
      <formula>AND(AC$9&gt;=8/24,AC$9&lt;14/24)</formula>
    </cfRule>
    <cfRule type="expression" dxfId="2215" priority="92">
      <formula>AC$9&lt;8/24</formula>
    </cfRule>
  </conditionalFormatting>
  <conditionalFormatting sqref="AT16:AT21">
    <cfRule type="expression" dxfId="2214" priority="93">
      <formula>BG$9&gt;=20/24</formula>
    </cfRule>
    <cfRule type="expression" dxfId="2213" priority="94">
      <formula>AND(BG$9&gt;=14/24,BG$9&lt;20/24)</formula>
    </cfRule>
    <cfRule type="expression" dxfId="2212" priority="95">
      <formula>AND(BG$9&gt;=8/24,BG$9&lt;14/24)</formula>
    </cfRule>
    <cfRule type="expression" dxfId="2211" priority="96">
      <formula>BG$9&lt;8/24</formula>
    </cfRule>
  </conditionalFormatting>
  <conditionalFormatting sqref="AU15:AV15">
    <cfRule type="expression" dxfId="2210" priority="97">
      <formula>AE$9&gt;=20/24</formula>
    </cfRule>
    <cfRule type="expression" dxfId="2209" priority="98">
      <formula>AND(AE$9&gt;=14/24,AE$9&lt;20/24)</formula>
    </cfRule>
    <cfRule type="expression" dxfId="2208" priority="99">
      <formula>AND(AE$9&gt;=8/24,AE$9&lt;14/24)</formula>
    </cfRule>
    <cfRule type="expression" dxfId="2207" priority="100">
      <formula>AE$9&lt;8/24</formula>
    </cfRule>
  </conditionalFormatting>
  <conditionalFormatting sqref="AU16:BJ21">
    <cfRule type="expression" dxfId="2206" priority="101">
      <formula>BI$9&gt;=20/24</formula>
    </cfRule>
    <cfRule type="expression" dxfId="2205" priority="102">
      <formula>AND(BI$9&gt;=14/24,BI$9&lt;20/24)</formula>
    </cfRule>
    <cfRule type="expression" dxfId="2204" priority="103">
      <formula>AND(BI$9&gt;=8/24,BI$9&lt;14/24)</formula>
    </cfRule>
    <cfRule type="expression" dxfId="2203" priority="104">
      <formula>BI$9&lt;8/24</formula>
    </cfRule>
  </conditionalFormatting>
  <conditionalFormatting sqref="AW15">
    <cfRule type="expression" dxfId="2202" priority="73">
      <formula>B$9&gt;=20/24</formula>
    </cfRule>
    <cfRule type="expression" dxfId="2201" priority="74">
      <formula>AND(B$9&gt;=14/24,B$9&lt;20/24)</formula>
    </cfRule>
    <cfRule type="expression" dxfId="2200" priority="75">
      <formula>AND(B$9&gt;=8/24,B$9&lt;14/24)</formula>
    </cfRule>
    <cfRule type="expression" dxfId="2199" priority="76">
      <formula>B$9&lt;8/24</formula>
    </cfRule>
  </conditionalFormatting>
  <conditionalFormatting sqref="A73">
    <cfRule type="expression" dxfId="2198" priority="24">
      <formula>$AH73=0</formula>
    </cfRule>
  </conditionalFormatting>
  <conditionalFormatting sqref="B11:B13 B97:B107 B137:B152 B109:B112 B125:B134 B154:B159">
    <cfRule type="expression" dxfId="2197" priority="20">
      <formula>B$9&gt;=20/24</formula>
    </cfRule>
  </conditionalFormatting>
  <conditionalFormatting sqref="B11:B13 B97:B107 B137:B152 B109:B112 B125:B134 B154:B159">
    <cfRule type="expression" dxfId="2196" priority="21">
      <formula>AND(B$9&gt;=14/24,B$9&lt;20/24)</formula>
    </cfRule>
    <cfRule type="expression" dxfId="2195" priority="22">
      <formula>AND(B$9&gt;=8/24,B$9&lt;14/24)</formula>
    </cfRule>
    <cfRule type="expression" dxfId="2194" priority="23">
      <formula>B$9&lt;8/24</formula>
    </cfRule>
  </conditionalFormatting>
  <conditionalFormatting sqref="B14:B20 B22:B28">
    <cfRule type="expression" dxfId="2193" priority="10">
      <formula>B14&gt;$AG14*1</formula>
    </cfRule>
    <cfRule type="expression" dxfId="2192" priority="11">
      <formula>B$9&gt;=20/24</formula>
    </cfRule>
    <cfRule type="expression" dxfId="2191" priority="12">
      <formula>AND(B$9&gt;=14/24,B$9&lt;20/24)</formula>
    </cfRule>
    <cfRule type="expression" dxfId="2190" priority="13">
      <formula>AND(B$9&gt;=8/24,B$9&lt;14/24)</formula>
    </cfRule>
    <cfRule type="expression" dxfId="2189" priority="14">
      <formula>B$9&lt;8/24</formula>
    </cfRule>
  </conditionalFormatting>
  <conditionalFormatting sqref="B161:B167">
    <cfRule type="expression" dxfId="2188" priority="15">
      <formula>B$9&gt;=20/24</formula>
    </cfRule>
    <cfRule type="expression" dxfId="2187" priority="16">
      <formula>AND(B$9&gt;=14/24,B$9&lt;20/24)</formula>
    </cfRule>
    <cfRule type="expression" dxfId="2186" priority="17">
      <formula>AND(B$9&gt;=8/24,B$9&lt;14/24)</formula>
    </cfRule>
    <cfRule type="expression" dxfId="2185" priority="18">
      <formula>B$9&lt;8/24</formula>
    </cfRule>
  </conditionalFormatting>
  <conditionalFormatting sqref="B169:B274">
    <cfRule type="expression" dxfId="2184" priority="6">
      <formula>B$9&gt;=20/24</formula>
    </cfRule>
    <cfRule type="expression" dxfId="2183" priority="7">
      <formula>AND(B$9&gt;=14/24,B$9&lt;20/24)</formula>
    </cfRule>
    <cfRule type="expression" dxfId="2182" priority="8">
      <formula>AND(B$9&gt;=8/24,B$9&lt;14/24)</formula>
    </cfRule>
    <cfRule type="expression" dxfId="2181" priority="9">
      <formula>B$9&lt;8/24</formula>
    </cfRule>
  </conditionalFormatting>
  <conditionalFormatting sqref="B11:B13">
    <cfRule type="expression" dxfId="2180" priority="19">
      <formula>B11&gt;$AG11*1</formula>
    </cfRule>
  </conditionalFormatting>
  <conditionalFormatting sqref="A153">
    <cfRule type="expression" dxfId="2179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2178" priority="1">
      <formula>AL$9&gt;=20/24</formula>
    </cfRule>
  </conditionalFormatting>
  <conditionalFormatting sqref="AL153">
    <cfRule type="expression" dxfId="2177" priority="2">
      <formula>AND(AL$9&gt;=14/24,AL$9&lt;20/24)</formula>
    </cfRule>
    <cfRule type="expression" dxfId="2176" priority="3">
      <formula>AND(AL$9&gt;=8/24,AL$9&lt;14/24)</formula>
    </cfRule>
    <cfRule type="expression" dxfId="2175" priority="4">
      <formula>AL$9&lt;8/24</formula>
    </cfRule>
  </conditionalFormatting>
  <conditionalFormatting sqref="G99:H102">
    <cfRule type="expression" dxfId="2174" priority="270">
      <formula>F$9&gt;=20/24</formula>
    </cfRule>
  </conditionalFormatting>
  <conditionalFormatting sqref="G99:H102">
    <cfRule type="expression" dxfId="2173" priority="274">
      <formula>AND(F$9&gt;=14/24,F$9&lt;20/24)</formula>
    </cfRule>
    <cfRule type="expression" dxfId="2172" priority="275">
      <formula>AND(F$9&gt;=8/24,F$9&lt;14/24)</formula>
    </cfRule>
    <cfRule type="expression" dxfId="2171" priority="276">
      <formula>F$9&lt;8/24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5" zoomScaleNormal="115" zoomScaleSheetLayoutView="80" workbookViewId="0">
      <pane xSplit="1" ySplit="10" topLeftCell="Q83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B105" sqref="AB105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2080/10/13</v>
      </c>
      <c r="C4" s="250"/>
      <c r="D4" s="250"/>
      <c r="E4" s="251" t="str">
        <f ca="1">"2080/"&amp;"10/"&amp;INT(MID(CELL("filename",G6),FIND("]",CELL("filename",G6))+1,200))</f>
        <v>2080/10/13</v>
      </c>
      <c r="F4" s="251"/>
      <c r="G4" s="251"/>
      <c r="H4" s="251" t="str">
        <f ca="1">TEXT(E4,"dddd")</f>
        <v>Sunday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93.6</v>
      </c>
      <c r="C5" s="30">
        <f t="shared" si="0"/>
        <v>55.6</v>
      </c>
      <c r="D5" s="30">
        <f t="shared" si="0"/>
        <v>38.5</v>
      </c>
      <c r="E5" s="30">
        <f t="shared" si="0"/>
        <v>47</v>
      </c>
      <c r="F5" s="30">
        <f t="shared" si="0"/>
        <v>88.7</v>
      </c>
      <c r="G5" s="30">
        <f t="shared" si="0"/>
        <v>117.1</v>
      </c>
      <c r="H5" s="30">
        <f t="shared" si="0"/>
        <v>116.5</v>
      </c>
      <c r="I5" s="30">
        <f t="shared" si="0"/>
        <v>105.9</v>
      </c>
      <c r="J5" s="30">
        <f t="shared" si="0"/>
        <v>113.4</v>
      </c>
      <c r="K5" s="30">
        <f t="shared" si="0"/>
        <v>0</v>
      </c>
      <c r="L5" s="30">
        <f t="shared" si="0"/>
        <v>128.87</v>
      </c>
      <c r="M5" s="30">
        <f t="shared" si="0"/>
        <v>139.1</v>
      </c>
      <c r="N5" s="30">
        <f t="shared" si="0"/>
        <v>139.60000000000002</v>
      </c>
      <c r="O5" s="30">
        <f t="shared" si="0"/>
        <v>120.5</v>
      </c>
      <c r="P5" s="30">
        <f t="shared" si="0"/>
        <v>178.2</v>
      </c>
      <c r="Q5" s="30">
        <f t="shared" si="0"/>
        <v>169</v>
      </c>
      <c r="R5" s="30">
        <f t="shared" si="0"/>
        <v>163.1</v>
      </c>
      <c r="S5" s="30">
        <f t="shared" si="0"/>
        <v>162.39999999999998</v>
      </c>
      <c r="T5" s="30">
        <f t="shared" si="0"/>
        <v>168.3</v>
      </c>
      <c r="U5" s="30">
        <f t="shared" si="0"/>
        <v>158.1</v>
      </c>
      <c r="V5" s="30">
        <f t="shared" si="0"/>
        <v>169.3</v>
      </c>
      <c r="W5" s="30">
        <f t="shared" si="0"/>
        <v>164.2</v>
      </c>
      <c r="X5" s="30">
        <f t="shared" si="0"/>
        <v>138.80000000000001</v>
      </c>
      <c r="Y5" s="30">
        <f t="shared" si="0"/>
        <v>128.30000000000001</v>
      </c>
      <c r="Z5" s="30">
        <f t="shared" si="0"/>
        <v>132</v>
      </c>
      <c r="AA5" s="30">
        <f>AB108</f>
        <v>126.9</v>
      </c>
      <c r="AB5" s="30">
        <f t="shared" si="0"/>
        <v>73.2</v>
      </c>
      <c r="AC5" s="30">
        <f t="shared" si="0"/>
        <v>70</v>
      </c>
      <c r="AD5" s="30">
        <f t="shared" si="0"/>
        <v>70</v>
      </c>
      <c r="AE5" s="30">
        <f t="shared" si="0"/>
        <v>70</v>
      </c>
      <c r="AF5" s="30">
        <f>B108</f>
        <v>98.7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Load=1319</v>
      </c>
      <c r="B7" s="35">
        <f t="shared" ref="B7:AF7" si="1">B116</f>
        <v>1747.3000000000002</v>
      </c>
      <c r="C7" s="35">
        <f t="shared" si="1"/>
        <v>1629.4999999999998</v>
      </c>
      <c r="D7" s="35">
        <f t="shared" si="1"/>
        <v>1449.9</v>
      </c>
      <c r="E7" s="35">
        <f t="shared" si="1"/>
        <v>1563.2</v>
      </c>
      <c r="F7" s="35">
        <f t="shared" si="1"/>
        <v>1318.5</v>
      </c>
      <c r="G7" s="35">
        <f t="shared" si="1"/>
        <v>1339.9</v>
      </c>
      <c r="H7" s="35">
        <f t="shared" si="1"/>
        <v>1388</v>
      </c>
      <c r="I7" s="35">
        <f t="shared" si="1"/>
        <v>1396.1</v>
      </c>
      <c r="J7" s="35">
        <f t="shared" si="1"/>
        <v>1498.5800000000002</v>
      </c>
      <c r="K7" s="35">
        <f t="shared" si="1"/>
        <v>1534.0800000000002</v>
      </c>
      <c r="L7" s="35">
        <f t="shared" si="1"/>
        <v>1837.68</v>
      </c>
      <c r="M7" s="35">
        <f t="shared" si="1"/>
        <v>1579.1699999999998</v>
      </c>
      <c r="N7" s="35">
        <f t="shared" si="1"/>
        <v>1668</v>
      </c>
      <c r="O7" s="35">
        <f t="shared" si="1"/>
        <v>1670.9</v>
      </c>
      <c r="P7" s="35">
        <f t="shared" si="1"/>
        <v>1695.1</v>
      </c>
      <c r="Q7" s="35">
        <f t="shared" si="1"/>
        <v>1692.1</v>
      </c>
      <c r="R7" s="35">
        <f t="shared" si="1"/>
        <v>1706.7999999999995</v>
      </c>
      <c r="S7" s="35">
        <f t="shared" si="1"/>
        <v>1749.2</v>
      </c>
      <c r="T7" s="35">
        <f t="shared" si="1"/>
        <v>1824.1999999999998</v>
      </c>
      <c r="U7" s="35">
        <f t="shared" si="1"/>
        <v>1684.7</v>
      </c>
      <c r="V7" s="35">
        <f t="shared" si="1"/>
        <v>1629.8</v>
      </c>
      <c r="W7" s="35">
        <f t="shared" si="1"/>
        <v>1647.6</v>
      </c>
      <c r="X7" s="35">
        <f t="shared" si="1"/>
        <v>1533.1000000000001</v>
      </c>
      <c r="Y7" s="35">
        <f t="shared" si="1"/>
        <v>1621.8</v>
      </c>
      <c r="Z7" s="35">
        <f t="shared" si="1"/>
        <v>1710.1000000000004</v>
      </c>
      <c r="AA7" s="35">
        <f t="shared" si="1"/>
        <v>1915.7699999999995</v>
      </c>
      <c r="AB7" s="35">
        <f>AB116</f>
        <v>1861.4699999999998</v>
      </c>
      <c r="AC7" s="35">
        <f t="shared" si="1"/>
        <v>1842.9699999999998</v>
      </c>
      <c r="AD7" s="35">
        <f t="shared" si="1"/>
        <v>1799.7699999999998</v>
      </c>
      <c r="AE7" s="35">
        <f t="shared" si="1"/>
        <v>1787.0699999999997</v>
      </c>
      <c r="AF7" s="35">
        <f t="shared" si="1"/>
        <v>1729.7699999999998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2218.47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1861.47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0" t="s">
        <v>19</v>
      </c>
      <c r="AI10" s="23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30.6</v>
      </c>
      <c r="C11" s="43">
        <v>30.6</v>
      </c>
      <c r="D11" s="43">
        <v>30.6</v>
      </c>
      <c r="E11" s="43">
        <v>30.6</v>
      </c>
      <c r="F11" s="43">
        <v>32.5</v>
      </c>
      <c r="G11" s="43">
        <v>32.5</v>
      </c>
      <c r="H11" s="43">
        <v>32.5</v>
      </c>
      <c r="I11" s="43">
        <v>32.5</v>
      </c>
      <c r="J11" s="43">
        <v>32.5</v>
      </c>
      <c r="K11" s="43">
        <v>32.5</v>
      </c>
      <c r="L11" s="43">
        <v>32.5</v>
      </c>
      <c r="M11" s="43">
        <v>32.5</v>
      </c>
      <c r="N11" s="43">
        <v>32.5</v>
      </c>
      <c r="O11" s="43">
        <v>32.5</v>
      </c>
      <c r="P11" s="43">
        <v>30.1</v>
      </c>
      <c r="Q11" s="43">
        <v>30.1</v>
      </c>
      <c r="R11" s="43">
        <v>30.1</v>
      </c>
      <c r="S11" s="43">
        <v>30.1</v>
      </c>
      <c r="T11" s="43">
        <v>30.1</v>
      </c>
      <c r="U11" s="43">
        <v>30.1</v>
      </c>
      <c r="V11" s="43">
        <v>30.1</v>
      </c>
      <c r="W11" s="43">
        <v>30.1</v>
      </c>
      <c r="X11" s="43">
        <v>30.1</v>
      </c>
      <c r="Y11" s="43">
        <v>30.1</v>
      </c>
      <c r="Z11" s="43">
        <v>30.1</v>
      </c>
      <c r="AA11" s="44">
        <v>21.1</v>
      </c>
      <c r="AB11" s="44">
        <v>30</v>
      </c>
      <c r="AC11" s="44">
        <v>30</v>
      </c>
      <c r="AD11" s="44">
        <v>30</v>
      </c>
      <c r="AE11" s="44">
        <v>30</v>
      </c>
      <c r="AF11" s="44">
        <v>30</v>
      </c>
      <c r="AG11" s="45">
        <v>86</v>
      </c>
      <c r="AH11" s="46">
        <f t="shared" ref="AH11:AH74" si="2">MAX(B11:AF11)</f>
        <v>32.5</v>
      </c>
      <c r="AI11" s="47">
        <f t="shared" ref="AI11:AI74" si="3">MIN(B11:AF11)</f>
        <v>21.1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26</v>
      </c>
      <c r="C12" s="43">
        <v>26</v>
      </c>
      <c r="D12" s="43">
        <v>26</v>
      </c>
      <c r="E12" s="43">
        <v>26</v>
      </c>
      <c r="F12" s="43">
        <v>26</v>
      </c>
      <c r="G12" s="43">
        <v>26</v>
      </c>
      <c r="H12" s="43">
        <v>26</v>
      </c>
      <c r="I12" s="43">
        <v>26</v>
      </c>
      <c r="J12" s="43">
        <v>26</v>
      </c>
      <c r="K12" s="43">
        <v>26</v>
      </c>
      <c r="L12" s="43">
        <v>26</v>
      </c>
      <c r="M12" s="43">
        <v>26</v>
      </c>
      <c r="N12" s="43">
        <v>26</v>
      </c>
      <c r="O12" s="43">
        <v>26</v>
      </c>
      <c r="P12" s="43">
        <v>26</v>
      </c>
      <c r="Q12" s="43">
        <v>26</v>
      </c>
      <c r="R12" s="43">
        <v>26</v>
      </c>
      <c r="S12" s="43">
        <v>26</v>
      </c>
      <c r="T12" s="43">
        <v>26</v>
      </c>
      <c r="U12" s="43">
        <v>26</v>
      </c>
      <c r="V12" s="43">
        <v>26</v>
      </c>
      <c r="W12" s="43">
        <v>26</v>
      </c>
      <c r="X12" s="43">
        <v>26</v>
      </c>
      <c r="Y12" s="43">
        <v>26</v>
      </c>
      <c r="Z12" s="43">
        <v>26</v>
      </c>
      <c r="AA12" s="44">
        <v>23.9</v>
      </c>
      <c r="AB12" s="44">
        <v>23.9</v>
      </c>
      <c r="AC12" s="44">
        <v>23.9</v>
      </c>
      <c r="AD12" s="44">
        <v>23.9</v>
      </c>
      <c r="AE12" s="44">
        <v>23.9</v>
      </c>
      <c r="AF12" s="44">
        <v>23.9</v>
      </c>
      <c r="AG12" s="48">
        <v>82</v>
      </c>
      <c r="AH12" s="46">
        <f t="shared" si="2"/>
        <v>26</v>
      </c>
      <c r="AI12" s="47">
        <f t="shared" si="3"/>
        <v>23.9</v>
      </c>
      <c r="AK12" s="49"/>
      <c r="AL12" s="50" t="str">
        <f ca="1">MID(CELL("filename",C7),FIND("]",CELL("filename",C7))+1,600)</f>
        <v>13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15.2</v>
      </c>
      <c r="C13" s="43">
        <v>15.2</v>
      </c>
      <c r="D13" s="43">
        <v>15.2</v>
      </c>
      <c r="E13" s="43">
        <v>15.2</v>
      </c>
      <c r="F13" s="43">
        <v>15.2</v>
      </c>
      <c r="G13" s="43">
        <v>15.2</v>
      </c>
      <c r="H13" s="43">
        <v>15.2</v>
      </c>
      <c r="I13" s="43">
        <v>15.2</v>
      </c>
      <c r="J13" s="43">
        <v>15.2</v>
      </c>
      <c r="K13" s="43">
        <v>15.2</v>
      </c>
      <c r="L13" s="43">
        <v>15.2</v>
      </c>
      <c r="M13" s="43">
        <v>15.2</v>
      </c>
      <c r="N13" s="43">
        <v>15.2</v>
      </c>
      <c r="O13" s="43">
        <v>15.2</v>
      </c>
      <c r="P13" s="43">
        <v>24.8</v>
      </c>
      <c r="Q13" s="43">
        <v>24.8</v>
      </c>
      <c r="R13" s="43">
        <v>24.8</v>
      </c>
      <c r="S13" s="43">
        <v>24.8</v>
      </c>
      <c r="T13" s="43">
        <v>24.8</v>
      </c>
      <c r="U13" s="43">
        <v>24.8</v>
      </c>
      <c r="V13" s="43">
        <v>24.8</v>
      </c>
      <c r="W13" s="43">
        <v>24.8</v>
      </c>
      <c r="X13" s="43">
        <v>24.8</v>
      </c>
      <c r="Y13" s="43">
        <v>24.8</v>
      </c>
      <c r="Z13" s="43">
        <v>24.8</v>
      </c>
      <c r="AA13" s="44">
        <v>52.8</v>
      </c>
      <c r="AB13" s="44">
        <v>52.8</v>
      </c>
      <c r="AC13" s="44">
        <v>52.8</v>
      </c>
      <c r="AD13" s="44">
        <v>52.8</v>
      </c>
      <c r="AE13" s="44">
        <v>52.8</v>
      </c>
      <c r="AF13" s="44">
        <v>20.5</v>
      </c>
      <c r="AG13" s="48">
        <v>78</v>
      </c>
      <c r="AH13" s="46">
        <f t="shared" si="2"/>
        <v>52.8</v>
      </c>
      <c r="AI13" s="47">
        <f t="shared" si="3"/>
        <v>15.2</v>
      </c>
      <c r="AK13" s="49"/>
      <c r="AL13" s="50" t="str">
        <f ca="1">"Daily Load Curve(Excluding of Export) of Nepal ("&amp;A4&amp;" "&amp;B4&amp;")"</f>
        <v>Daily Load Curve(Excluding of Export) of Nepal (Nepali Date: 2080/10/13)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32.1</v>
      </c>
      <c r="C14" s="43">
        <v>32.1</v>
      </c>
      <c r="D14" s="43">
        <v>32.1</v>
      </c>
      <c r="E14" s="43">
        <v>32.1</v>
      </c>
      <c r="F14" s="43">
        <v>28.1</v>
      </c>
      <c r="G14" s="43">
        <v>28.1</v>
      </c>
      <c r="H14" s="43">
        <v>28.1</v>
      </c>
      <c r="I14" s="43">
        <v>28.1</v>
      </c>
      <c r="J14" s="43">
        <v>28.1</v>
      </c>
      <c r="K14" s="43">
        <v>28.1</v>
      </c>
      <c r="L14" s="43">
        <v>28.1</v>
      </c>
      <c r="M14" s="43">
        <v>28.1</v>
      </c>
      <c r="N14" s="43">
        <v>28.1</v>
      </c>
      <c r="O14" s="43">
        <v>28.1</v>
      </c>
      <c r="P14" s="43">
        <v>26.8</v>
      </c>
      <c r="Q14" s="43">
        <v>26.8</v>
      </c>
      <c r="R14" s="43">
        <v>26.8</v>
      </c>
      <c r="S14" s="43">
        <v>26.8</v>
      </c>
      <c r="T14" s="43">
        <v>26.8</v>
      </c>
      <c r="U14" s="43">
        <v>26.8</v>
      </c>
      <c r="V14" s="43">
        <v>26.8</v>
      </c>
      <c r="W14" s="43">
        <v>26.8</v>
      </c>
      <c r="X14" s="43">
        <v>26.8</v>
      </c>
      <c r="Y14" s="43">
        <v>26.8</v>
      </c>
      <c r="Z14" s="43">
        <v>26.8</v>
      </c>
      <c r="AA14" s="44">
        <v>27</v>
      </c>
      <c r="AB14" s="44">
        <v>27</v>
      </c>
      <c r="AC14" s="44">
        <v>27</v>
      </c>
      <c r="AD14" s="44">
        <v>27</v>
      </c>
      <c r="AE14" s="44">
        <v>27</v>
      </c>
      <c r="AF14" s="44">
        <v>27</v>
      </c>
      <c r="AG14" s="48">
        <v>77</v>
      </c>
      <c r="AH14" s="46">
        <f t="shared" si="2"/>
        <v>32.1</v>
      </c>
      <c r="AI14" s="47">
        <f t="shared" si="3"/>
        <v>26.8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73.5</v>
      </c>
      <c r="C15" s="43">
        <v>73.5</v>
      </c>
      <c r="D15" s="43">
        <v>73.5</v>
      </c>
      <c r="E15" s="43">
        <v>73.5</v>
      </c>
      <c r="F15" s="43">
        <v>73.599999999999994</v>
      </c>
      <c r="G15" s="43">
        <v>73.599999999999994</v>
      </c>
      <c r="H15" s="43">
        <v>73.599999999999994</v>
      </c>
      <c r="I15" s="43">
        <v>73.599999999999994</v>
      </c>
      <c r="J15" s="43">
        <v>73.599999999999994</v>
      </c>
      <c r="K15" s="43">
        <v>73.599999999999994</v>
      </c>
      <c r="L15" s="43">
        <v>73.599999999999994</v>
      </c>
      <c r="M15" s="43">
        <v>73.599999999999994</v>
      </c>
      <c r="N15" s="43">
        <v>73.599999999999994</v>
      </c>
      <c r="O15" s="43">
        <v>73.599999999999994</v>
      </c>
      <c r="P15" s="43">
        <v>73.7</v>
      </c>
      <c r="Q15" s="43">
        <v>73.7</v>
      </c>
      <c r="R15" s="43">
        <v>73.7</v>
      </c>
      <c r="S15" s="43">
        <v>73.7</v>
      </c>
      <c r="T15" s="43">
        <v>73.7</v>
      </c>
      <c r="U15" s="43">
        <v>73.7</v>
      </c>
      <c r="V15" s="43">
        <v>73.7</v>
      </c>
      <c r="W15" s="43">
        <v>73.7</v>
      </c>
      <c r="X15" s="43">
        <v>73.7</v>
      </c>
      <c r="Y15" s="43">
        <v>73.7</v>
      </c>
      <c r="Z15" s="43">
        <v>73.7</v>
      </c>
      <c r="AA15" s="44">
        <v>73.599999999999994</v>
      </c>
      <c r="AB15" s="44">
        <v>73.599999999999994</v>
      </c>
      <c r="AC15" s="44">
        <v>73.599999999999994</v>
      </c>
      <c r="AD15" s="44">
        <v>73.599999999999994</v>
      </c>
      <c r="AE15" s="44">
        <v>73.599999999999994</v>
      </c>
      <c r="AF15" s="44">
        <v>73.599999999999994</v>
      </c>
      <c r="AG15" s="48">
        <v>73</v>
      </c>
      <c r="AH15" s="46">
        <f t="shared" si="2"/>
        <v>73.7</v>
      </c>
      <c r="AI15" s="47">
        <f t="shared" si="3"/>
        <v>73.5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21.9</v>
      </c>
      <c r="C16" s="43">
        <v>21.9</v>
      </c>
      <c r="D16" s="43">
        <v>21.9</v>
      </c>
      <c r="E16" s="43">
        <v>21.9</v>
      </c>
      <c r="F16" s="43">
        <v>21.9</v>
      </c>
      <c r="G16" s="43">
        <v>21.9</v>
      </c>
      <c r="H16" s="43">
        <v>21.9</v>
      </c>
      <c r="I16" s="43">
        <v>21.9</v>
      </c>
      <c r="J16" s="43">
        <v>21.9</v>
      </c>
      <c r="K16" s="43">
        <v>21.9</v>
      </c>
      <c r="L16" s="43">
        <v>21.9</v>
      </c>
      <c r="M16" s="43">
        <v>21.9</v>
      </c>
      <c r="N16" s="43">
        <v>21.9</v>
      </c>
      <c r="O16" s="43">
        <v>21.9</v>
      </c>
      <c r="P16" s="43">
        <v>29.6</v>
      </c>
      <c r="Q16" s="43">
        <v>29.6</v>
      </c>
      <c r="R16" s="43">
        <v>29.6</v>
      </c>
      <c r="S16" s="43">
        <v>29.6</v>
      </c>
      <c r="T16" s="43">
        <v>29.6</v>
      </c>
      <c r="U16" s="43">
        <v>29.6</v>
      </c>
      <c r="V16" s="43">
        <v>29.6</v>
      </c>
      <c r="W16" s="43">
        <v>29.6</v>
      </c>
      <c r="X16" s="43">
        <v>29.6</v>
      </c>
      <c r="Y16" s="43">
        <v>29.6</v>
      </c>
      <c r="Z16" s="43">
        <v>29.6</v>
      </c>
      <c r="AA16" s="44">
        <v>40.4</v>
      </c>
      <c r="AB16" s="44">
        <v>38</v>
      </c>
      <c r="AC16" s="44">
        <v>34</v>
      </c>
      <c r="AD16" s="44">
        <v>34</v>
      </c>
      <c r="AE16" s="44">
        <v>34</v>
      </c>
      <c r="AF16" s="44">
        <v>34</v>
      </c>
      <c r="AG16" s="48">
        <v>71</v>
      </c>
      <c r="AH16" s="46">
        <f t="shared" si="2"/>
        <v>40.4</v>
      </c>
      <c r="AI16" s="47">
        <f t="shared" si="3"/>
        <v>21.9</v>
      </c>
      <c r="AK16" s="49"/>
      <c r="AL16" s="52" t="s">
        <v>7</v>
      </c>
      <c r="AM16" s="57">
        <f t="shared" ref="AM16:AR16" si="4">B71</f>
        <v>899.5</v>
      </c>
      <c r="AN16" s="57">
        <f t="shared" si="4"/>
        <v>899.5</v>
      </c>
      <c r="AO16" s="57">
        <f t="shared" si="4"/>
        <v>899.5</v>
      </c>
      <c r="AP16" s="57">
        <f t="shared" si="4"/>
        <v>899.5</v>
      </c>
      <c r="AQ16" s="57">
        <f t="shared" si="4"/>
        <v>897.5</v>
      </c>
      <c r="AR16" s="57">
        <f t="shared" si="4"/>
        <v>897.5</v>
      </c>
      <c r="AS16" s="57">
        <f>I71</f>
        <v>897.5</v>
      </c>
      <c r="AT16" s="57">
        <f>K71</f>
        <v>897.5</v>
      </c>
      <c r="AU16" s="57">
        <f t="shared" ref="AU16:BD16" si="5">M71</f>
        <v>897.5</v>
      </c>
      <c r="AV16" s="57">
        <f t="shared" si="5"/>
        <v>897.5</v>
      </c>
      <c r="AW16" s="57">
        <f t="shared" si="5"/>
        <v>897.5</v>
      </c>
      <c r="AX16" s="57">
        <f t="shared" si="5"/>
        <v>925.3</v>
      </c>
      <c r="AY16" s="57">
        <f t="shared" si="5"/>
        <v>925.3</v>
      </c>
      <c r="AZ16" s="57">
        <f t="shared" si="5"/>
        <v>925.3</v>
      </c>
      <c r="BA16" s="57">
        <f t="shared" si="5"/>
        <v>925.3</v>
      </c>
      <c r="BB16" s="57">
        <f t="shared" si="5"/>
        <v>925.3</v>
      </c>
      <c r="BC16" s="57">
        <f t="shared" si="5"/>
        <v>925.3</v>
      </c>
      <c r="BD16" s="57">
        <f t="shared" si="5"/>
        <v>925.3</v>
      </c>
      <c r="BE16" s="58">
        <f>X71</f>
        <v>925.3</v>
      </c>
      <c r="BF16" s="58">
        <f>Z71</f>
        <v>925.3</v>
      </c>
      <c r="BG16" s="58">
        <f>AB71</f>
        <v>1031.0699999999997</v>
      </c>
      <c r="BH16" s="58">
        <f>AD71</f>
        <v>1030.0699999999997</v>
      </c>
      <c r="BI16" s="58">
        <f>AE71</f>
        <v>1030.0699999999997</v>
      </c>
      <c r="BJ16" s="58">
        <f>AF71</f>
        <v>997.76999999999975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18</v>
      </c>
      <c r="C17" s="44">
        <v>18</v>
      </c>
      <c r="D17" s="44">
        <v>18</v>
      </c>
      <c r="E17" s="44">
        <v>18</v>
      </c>
      <c r="F17" s="44">
        <v>18</v>
      </c>
      <c r="G17" s="44">
        <v>18</v>
      </c>
      <c r="H17" s="44">
        <v>18</v>
      </c>
      <c r="I17" s="44">
        <v>18</v>
      </c>
      <c r="J17" s="44">
        <v>18</v>
      </c>
      <c r="K17" s="44">
        <v>18</v>
      </c>
      <c r="L17" s="44">
        <v>18</v>
      </c>
      <c r="M17" s="44">
        <v>18</v>
      </c>
      <c r="N17" s="44">
        <v>18</v>
      </c>
      <c r="O17" s="44">
        <v>18</v>
      </c>
      <c r="P17" s="44">
        <v>29</v>
      </c>
      <c r="Q17" s="44">
        <v>29</v>
      </c>
      <c r="R17" s="44">
        <v>29</v>
      </c>
      <c r="S17" s="44">
        <v>29</v>
      </c>
      <c r="T17" s="44">
        <v>29</v>
      </c>
      <c r="U17" s="44">
        <v>29</v>
      </c>
      <c r="V17" s="44">
        <v>29</v>
      </c>
      <c r="W17" s="44">
        <v>29</v>
      </c>
      <c r="X17" s="44">
        <v>29</v>
      </c>
      <c r="Y17" s="44">
        <v>29</v>
      </c>
      <c r="Z17" s="44">
        <v>29</v>
      </c>
      <c r="AA17" s="44">
        <v>31.8</v>
      </c>
      <c r="AB17" s="44">
        <v>33</v>
      </c>
      <c r="AC17" s="44">
        <v>33</v>
      </c>
      <c r="AD17" s="44">
        <v>33</v>
      </c>
      <c r="AE17" s="44">
        <v>33</v>
      </c>
      <c r="AF17" s="44">
        <v>33</v>
      </c>
      <c r="AG17" s="45">
        <v>54</v>
      </c>
      <c r="AH17" s="46">
        <f t="shared" si="2"/>
        <v>33</v>
      </c>
      <c r="AI17" s="47">
        <f t="shared" si="3"/>
        <v>18</v>
      </c>
      <c r="AK17" s="49"/>
      <c r="AL17" s="52" t="s">
        <v>29</v>
      </c>
      <c r="AM17" s="57">
        <f t="shared" ref="AM17:AR17" si="6">B78</f>
        <v>623.5</v>
      </c>
      <c r="AN17" s="57">
        <f t="shared" si="6"/>
        <v>576.6</v>
      </c>
      <c r="AO17" s="57">
        <f t="shared" si="6"/>
        <v>598.20000000000005</v>
      </c>
      <c r="AP17" s="57">
        <f t="shared" si="6"/>
        <v>619.20000000000005</v>
      </c>
      <c r="AQ17" s="57">
        <f t="shared" si="6"/>
        <v>394</v>
      </c>
      <c r="AR17" s="57">
        <f t="shared" si="6"/>
        <v>448.7</v>
      </c>
      <c r="AS17" s="57">
        <f>I78</f>
        <v>464</v>
      </c>
      <c r="AT17" s="57">
        <f>K78</f>
        <v>575.20000000000005</v>
      </c>
      <c r="AU17" s="57">
        <f t="shared" ref="AU17:BD17" si="7">M78</f>
        <v>419.3</v>
      </c>
      <c r="AV17" s="57">
        <f t="shared" si="7"/>
        <v>628.70000000000005</v>
      </c>
      <c r="AW17" s="57">
        <f t="shared" si="7"/>
        <v>633.09999999999991</v>
      </c>
      <c r="AX17" s="57">
        <f t="shared" si="7"/>
        <v>632.79999999999984</v>
      </c>
      <c r="AY17" s="57">
        <f t="shared" si="7"/>
        <v>622.89999999999986</v>
      </c>
      <c r="AZ17" s="57">
        <f t="shared" si="7"/>
        <v>623.99999999999989</v>
      </c>
      <c r="BA17" s="57">
        <f t="shared" si="7"/>
        <v>605.79999999999995</v>
      </c>
      <c r="BB17" s="57">
        <f t="shared" si="7"/>
        <v>609.99999999999989</v>
      </c>
      <c r="BC17" s="57">
        <f t="shared" si="7"/>
        <v>413.2</v>
      </c>
      <c r="BD17" s="57">
        <f t="shared" si="7"/>
        <v>389.40000000000003</v>
      </c>
      <c r="BE17" s="58">
        <f>X78</f>
        <v>319.90000000000003</v>
      </c>
      <c r="BF17" s="58">
        <f>Z78</f>
        <v>576.6</v>
      </c>
      <c r="BG17" s="58">
        <f>AB78</f>
        <v>548.20000000000005</v>
      </c>
      <c r="BH17" s="58">
        <f>AD78</f>
        <v>626.70000000000005</v>
      </c>
      <c r="BI17" s="58">
        <f>AE78</f>
        <v>626.70000000000005</v>
      </c>
      <c r="BJ17" s="58">
        <f>AF78</f>
        <v>630.99999999999989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20.5</v>
      </c>
      <c r="C18" s="44">
        <v>20.5</v>
      </c>
      <c r="D18" s="44">
        <v>20.5</v>
      </c>
      <c r="E18" s="44">
        <v>20.5</v>
      </c>
      <c r="F18" s="44">
        <v>20.5</v>
      </c>
      <c r="G18" s="44">
        <v>20.5</v>
      </c>
      <c r="H18" s="44">
        <v>20.5</v>
      </c>
      <c r="I18" s="44">
        <v>20.5</v>
      </c>
      <c r="J18" s="44">
        <v>20.5</v>
      </c>
      <c r="K18" s="44">
        <v>20.5</v>
      </c>
      <c r="L18" s="44">
        <v>20.5</v>
      </c>
      <c r="M18" s="44">
        <v>20.5</v>
      </c>
      <c r="N18" s="44">
        <v>20.5</v>
      </c>
      <c r="O18" s="44">
        <v>20.5</v>
      </c>
      <c r="P18" s="44">
        <v>16.7</v>
      </c>
      <c r="Q18" s="44">
        <v>16.7</v>
      </c>
      <c r="R18" s="44">
        <v>16.7</v>
      </c>
      <c r="S18" s="44">
        <v>16.7</v>
      </c>
      <c r="T18" s="44">
        <v>16.7</v>
      </c>
      <c r="U18" s="44">
        <v>16.7</v>
      </c>
      <c r="V18" s="44">
        <v>16.7</v>
      </c>
      <c r="W18" s="44">
        <v>16.7</v>
      </c>
      <c r="X18" s="44">
        <v>16.7</v>
      </c>
      <c r="Y18" s="44">
        <v>16.7</v>
      </c>
      <c r="Z18" s="44">
        <v>16.7</v>
      </c>
      <c r="AA18" s="44">
        <v>16.7</v>
      </c>
      <c r="AB18" s="44">
        <v>16.7</v>
      </c>
      <c r="AC18" s="44">
        <v>16.7</v>
      </c>
      <c r="AD18" s="44">
        <v>16.7</v>
      </c>
      <c r="AE18" s="44">
        <v>16.7</v>
      </c>
      <c r="AF18" s="44">
        <v>16.7</v>
      </c>
      <c r="AG18" s="48">
        <v>52.465000000000003</v>
      </c>
      <c r="AH18" s="46">
        <f t="shared" si="2"/>
        <v>20.5</v>
      </c>
      <c r="AI18" s="47">
        <f t="shared" si="3"/>
        <v>16.7</v>
      </c>
      <c r="AK18" s="49"/>
      <c r="AL18" s="52" t="s">
        <v>31</v>
      </c>
      <c r="AM18" s="57">
        <f t="shared" ref="AM18:AR18" si="8">B92</f>
        <v>390.6</v>
      </c>
      <c r="AN18" s="57">
        <f t="shared" si="8"/>
        <v>394.8</v>
      </c>
      <c r="AO18" s="57">
        <f t="shared" si="8"/>
        <v>366.6</v>
      </c>
      <c r="AP18" s="57">
        <f t="shared" si="8"/>
        <v>378</v>
      </c>
      <c r="AQ18" s="57">
        <f t="shared" si="8"/>
        <v>378</v>
      </c>
      <c r="AR18" s="57">
        <f t="shared" si="8"/>
        <v>346.3</v>
      </c>
      <c r="AS18" s="57">
        <f>I92</f>
        <v>346.7</v>
      </c>
      <c r="AT18" s="57">
        <f>K92</f>
        <v>389.97999999999996</v>
      </c>
      <c r="AU18" s="57">
        <f t="shared" ref="AU18:BD18" si="9">M92</f>
        <v>389.3</v>
      </c>
      <c r="AV18" s="57">
        <f t="shared" si="9"/>
        <v>411.70000000000005</v>
      </c>
      <c r="AW18" s="57">
        <f t="shared" si="9"/>
        <v>407.7</v>
      </c>
      <c r="AX18" s="57">
        <f t="shared" si="9"/>
        <v>365.7</v>
      </c>
      <c r="AY18" s="57">
        <f t="shared" si="9"/>
        <v>367.2999999999999</v>
      </c>
      <c r="AZ18" s="57">
        <f t="shared" si="9"/>
        <v>367.79999999999995</v>
      </c>
      <c r="BA18" s="57">
        <f t="shared" si="9"/>
        <v>363.2</v>
      </c>
      <c r="BB18" s="57">
        <f t="shared" si="9"/>
        <v>362.49999999999994</v>
      </c>
      <c r="BC18" s="57">
        <f t="shared" si="9"/>
        <v>358.20000000000005</v>
      </c>
      <c r="BD18" s="57">
        <f t="shared" si="9"/>
        <v>339.7</v>
      </c>
      <c r="BE18" s="58">
        <f>X92</f>
        <v>337</v>
      </c>
      <c r="BF18" s="58">
        <f>Z92</f>
        <v>383.4</v>
      </c>
      <c r="BG18" s="58">
        <f>AB92</f>
        <v>402.3</v>
      </c>
      <c r="BH18" s="58">
        <f>AD92</f>
        <v>402.3</v>
      </c>
      <c r="BI18" s="58">
        <f>AE92</f>
        <v>402.3</v>
      </c>
      <c r="BJ18" s="58">
        <f>AF92</f>
        <v>395.8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98.7</v>
      </c>
      <c r="AN19" s="57">
        <f t="shared" si="10"/>
        <v>93.6</v>
      </c>
      <c r="AO19" s="57">
        <f t="shared" si="10"/>
        <v>55.6</v>
      </c>
      <c r="AP19" s="57">
        <f t="shared" si="10"/>
        <v>38.5</v>
      </c>
      <c r="AQ19" s="57">
        <f t="shared" si="10"/>
        <v>47</v>
      </c>
      <c r="AR19" s="57">
        <f t="shared" si="10"/>
        <v>88.7</v>
      </c>
      <c r="AS19" s="57">
        <f>I108</f>
        <v>116.5</v>
      </c>
      <c r="AT19" s="57">
        <f>K108</f>
        <v>113.4</v>
      </c>
      <c r="AU19" s="57">
        <f t="shared" ref="AU19:BD19" si="11">M108</f>
        <v>128.87</v>
      </c>
      <c r="AV19" s="57">
        <f t="shared" si="11"/>
        <v>139.1</v>
      </c>
      <c r="AW19" s="57">
        <f t="shared" si="11"/>
        <v>139.60000000000002</v>
      </c>
      <c r="AX19" s="57">
        <f t="shared" si="11"/>
        <v>120.5</v>
      </c>
      <c r="AY19" s="57">
        <f t="shared" si="11"/>
        <v>178.2</v>
      </c>
      <c r="AZ19" s="57">
        <f t="shared" si="11"/>
        <v>169</v>
      </c>
      <c r="BA19" s="57">
        <f t="shared" si="11"/>
        <v>163.1</v>
      </c>
      <c r="BB19" s="57">
        <f t="shared" si="11"/>
        <v>162.39999999999998</v>
      </c>
      <c r="BC19" s="57">
        <f t="shared" si="11"/>
        <v>168.3</v>
      </c>
      <c r="BD19" s="57">
        <f t="shared" si="11"/>
        <v>158.1</v>
      </c>
      <c r="BE19" s="58">
        <f>X108</f>
        <v>164.2</v>
      </c>
      <c r="BF19" s="58">
        <f>Z108</f>
        <v>128.30000000000001</v>
      </c>
      <c r="BG19" s="58">
        <f>AB108</f>
        <v>126.9</v>
      </c>
      <c r="BH19" s="58">
        <f>AD108</f>
        <v>70</v>
      </c>
      <c r="BI19" s="58">
        <f>AE108</f>
        <v>70</v>
      </c>
      <c r="BJ19" s="58">
        <f>AF108</f>
        <v>70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51</v>
      </c>
      <c r="BC20" s="57">
        <f t="shared" si="13"/>
        <v>62</v>
      </c>
      <c r="BD20" s="57">
        <f t="shared" si="13"/>
        <v>62</v>
      </c>
      <c r="BE20" s="58">
        <f>X96</f>
        <v>31</v>
      </c>
      <c r="BF20" s="58">
        <f>Z96</f>
        <v>62</v>
      </c>
      <c r="BG20" s="58">
        <f>AB96</f>
        <v>40</v>
      </c>
      <c r="BH20" s="58">
        <f>AD96</f>
        <v>40</v>
      </c>
      <c r="BI20" s="58">
        <f>AE96</f>
        <v>40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40</v>
      </c>
      <c r="C21" s="44">
        <v>40</v>
      </c>
      <c r="D21" s="44">
        <v>40</v>
      </c>
      <c r="E21" s="44">
        <v>40</v>
      </c>
      <c r="F21" s="44">
        <v>40</v>
      </c>
      <c r="G21" s="44">
        <v>40</v>
      </c>
      <c r="H21" s="44">
        <v>40</v>
      </c>
      <c r="I21" s="44">
        <v>40</v>
      </c>
      <c r="J21" s="44">
        <v>40</v>
      </c>
      <c r="K21" s="44">
        <v>40</v>
      </c>
      <c r="L21" s="44">
        <v>40</v>
      </c>
      <c r="M21" s="44">
        <v>40</v>
      </c>
      <c r="N21" s="44">
        <v>40</v>
      </c>
      <c r="O21" s="44">
        <v>40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42</v>
      </c>
      <c r="AC21" s="44">
        <v>42</v>
      </c>
      <c r="AD21" s="44">
        <v>45</v>
      </c>
      <c r="AE21" s="44">
        <v>45</v>
      </c>
      <c r="AF21" s="44">
        <v>45</v>
      </c>
      <c r="AG21" s="48">
        <v>45</v>
      </c>
      <c r="AH21" s="46">
        <f t="shared" si="2"/>
        <v>45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150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70</v>
      </c>
      <c r="BH21" s="58">
        <f>AD114</f>
        <v>40</v>
      </c>
      <c r="BI21" s="58">
        <f>AE114</f>
        <v>30</v>
      </c>
      <c r="BJ21" s="58">
        <f>AF114</f>
        <v>30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15</v>
      </c>
      <c r="C22" s="44">
        <v>15</v>
      </c>
      <c r="D22" s="44">
        <v>15</v>
      </c>
      <c r="E22" s="44">
        <v>15</v>
      </c>
      <c r="F22" s="44">
        <v>15</v>
      </c>
      <c r="G22" s="44">
        <v>15</v>
      </c>
      <c r="H22" s="44">
        <v>15</v>
      </c>
      <c r="I22" s="44">
        <v>15</v>
      </c>
      <c r="J22" s="44">
        <v>15</v>
      </c>
      <c r="K22" s="44">
        <v>15</v>
      </c>
      <c r="L22" s="44">
        <v>15</v>
      </c>
      <c r="M22" s="44">
        <v>15</v>
      </c>
      <c r="N22" s="44">
        <v>15</v>
      </c>
      <c r="O22" s="44">
        <v>15</v>
      </c>
      <c r="P22" s="44">
        <v>15</v>
      </c>
      <c r="Q22" s="44">
        <v>15</v>
      </c>
      <c r="R22" s="44">
        <v>15</v>
      </c>
      <c r="S22" s="44">
        <v>15</v>
      </c>
      <c r="T22" s="44">
        <v>15</v>
      </c>
      <c r="U22" s="44">
        <v>15</v>
      </c>
      <c r="V22" s="44">
        <v>15</v>
      </c>
      <c r="W22" s="44">
        <v>15</v>
      </c>
      <c r="X22" s="44">
        <v>15</v>
      </c>
      <c r="Y22" s="44">
        <v>15</v>
      </c>
      <c r="Z22" s="44">
        <v>15</v>
      </c>
      <c r="AA22" s="44">
        <v>29</v>
      </c>
      <c r="AB22" s="44">
        <v>29</v>
      </c>
      <c r="AC22" s="44">
        <v>29</v>
      </c>
      <c r="AD22" s="44">
        <v>29</v>
      </c>
      <c r="AE22" s="44">
        <v>29</v>
      </c>
      <c r="AF22" s="44">
        <v>29</v>
      </c>
      <c r="AG22" s="48">
        <v>44</v>
      </c>
      <c r="AH22" s="46">
        <f t="shared" si="2"/>
        <v>29</v>
      </c>
      <c r="AI22" s="47">
        <f t="shared" si="3"/>
        <v>15</v>
      </c>
      <c r="AK22" s="49"/>
      <c r="AL22" s="59" t="s">
        <v>39</v>
      </c>
      <c r="AM22" s="60">
        <f t="shared" ref="AM22:BJ22" si="16">SUM(AM16:AM21)</f>
        <v>2162.3000000000002</v>
      </c>
      <c r="AN22" s="60">
        <f t="shared" si="16"/>
        <v>1964.4999999999998</v>
      </c>
      <c r="AO22" s="60">
        <f t="shared" si="16"/>
        <v>1919.9</v>
      </c>
      <c r="AP22" s="60">
        <f t="shared" si="16"/>
        <v>1935.2</v>
      </c>
      <c r="AQ22" s="60">
        <f t="shared" si="16"/>
        <v>1716.5</v>
      </c>
      <c r="AR22" s="60">
        <f t="shared" si="16"/>
        <v>1781.2</v>
      </c>
      <c r="AS22" s="60">
        <f t="shared" si="16"/>
        <v>1824.7</v>
      </c>
      <c r="AT22" s="60">
        <f t="shared" si="16"/>
        <v>1976.0800000000002</v>
      </c>
      <c r="AU22" s="60">
        <f t="shared" si="16"/>
        <v>1834.9699999999998</v>
      </c>
      <c r="AV22" s="60">
        <f t="shared" si="16"/>
        <v>2077</v>
      </c>
      <c r="AW22" s="60">
        <f t="shared" si="16"/>
        <v>2077.9</v>
      </c>
      <c r="AX22" s="60">
        <f t="shared" si="16"/>
        <v>2044.3</v>
      </c>
      <c r="AY22" s="60">
        <f t="shared" si="16"/>
        <v>2093.6999999999998</v>
      </c>
      <c r="AZ22" s="60">
        <f t="shared" si="16"/>
        <v>2086.0999999999995</v>
      </c>
      <c r="BA22" s="60">
        <f t="shared" si="16"/>
        <v>2057.4</v>
      </c>
      <c r="BB22" s="60">
        <f t="shared" si="16"/>
        <v>2111.1999999999998</v>
      </c>
      <c r="BC22" s="60">
        <f t="shared" si="16"/>
        <v>1927</v>
      </c>
      <c r="BD22" s="60">
        <f t="shared" si="16"/>
        <v>1874.5</v>
      </c>
      <c r="BE22" s="60">
        <f t="shared" si="16"/>
        <v>1777.4</v>
      </c>
      <c r="BF22" s="60">
        <f t="shared" si="16"/>
        <v>2075.6000000000004</v>
      </c>
      <c r="BG22" s="60">
        <f t="shared" si="16"/>
        <v>2218.4699999999998</v>
      </c>
      <c r="BH22" s="60">
        <f t="shared" si="16"/>
        <v>2209.0699999999997</v>
      </c>
      <c r="BI22" s="60">
        <f t="shared" si="16"/>
        <v>2199.0699999999997</v>
      </c>
      <c r="BJ22" s="60">
        <f t="shared" si="16"/>
        <v>2124.5699999999997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15</v>
      </c>
      <c r="C23" s="44">
        <v>15</v>
      </c>
      <c r="D23" s="44">
        <v>15</v>
      </c>
      <c r="E23" s="44">
        <v>15</v>
      </c>
      <c r="F23" s="44">
        <v>15</v>
      </c>
      <c r="G23" s="44">
        <v>15</v>
      </c>
      <c r="H23" s="44">
        <v>15</v>
      </c>
      <c r="I23" s="44">
        <v>15</v>
      </c>
      <c r="J23" s="44">
        <v>15</v>
      </c>
      <c r="K23" s="44">
        <v>15</v>
      </c>
      <c r="L23" s="44">
        <v>15</v>
      </c>
      <c r="M23" s="44">
        <v>15</v>
      </c>
      <c r="N23" s="44">
        <v>15</v>
      </c>
      <c r="O23" s="44">
        <v>15</v>
      </c>
      <c r="P23" s="44">
        <v>20</v>
      </c>
      <c r="Q23" s="44">
        <v>20</v>
      </c>
      <c r="R23" s="44">
        <v>20</v>
      </c>
      <c r="S23" s="44">
        <v>20</v>
      </c>
      <c r="T23" s="44">
        <v>20</v>
      </c>
      <c r="U23" s="44">
        <v>20</v>
      </c>
      <c r="V23" s="44">
        <v>20</v>
      </c>
      <c r="W23" s="44">
        <v>20</v>
      </c>
      <c r="X23" s="44">
        <v>20</v>
      </c>
      <c r="Y23" s="44">
        <v>20</v>
      </c>
      <c r="Z23" s="44">
        <v>20</v>
      </c>
      <c r="AA23" s="44">
        <v>25</v>
      </c>
      <c r="AB23" s="44">
        <v>23</v>
      </c>
      <c r="AC23" s="44">
        <v>23</v>
      </c>
      <c r="AD23" s="44">
        <v>23</v>
      </c>
      <c r="AE23" s="44">
        <v>23</v>
      </c>
      <c r="AF23" s="44">
        <v>23</v>
      </c>
      <c r="AG23" s="48">
        <v>42</v>
      </c>
      <c r="AH23" s="46">
        <f t="shared" si="2"/>
        <v>25</v>
      </c>
      <c r="AI23" s="47">
        <f t="shared" si="3"/>
        <v>15</v>
      </c>
      <c r="AK23" s="49"/>
      <c r="AL23" s="59" t="s">
        <v>41</v>
      </c>
      <c r="AM23" s="60">
        <f t="shared" ref="AM23:AR23" si="17">B123*-1</f>
        <v>-415</v>
      </c>
      <c r="AN23" s="60">
        <f t="shared" si="17"/>
        <v>-335</v>
      </c>
      <c r="AO23" s="60">
        <f t="shared" si="17"/>
        <v>-470</v>
      </c>
      <c r="AP23" s="60">
        <f t="shared" si="17"/>
        <v>-372</v>
      </c>
      <c r="AQ23" s="60">
        <f t="shared" si="17"/>
        <v>-398</v>
      </c>
      <c r="AR23" s="60">
        <f t="shared" si="17"/>
        <v>-441.3</v>
      </c>
      <c r="AS23" s="60">
        <f>I123*-1</f>
        <v>-428.6</v>
      </c>
      <c r="AT23" s="60">
        <f>K123*-1</f>
        <v>-442</v>
      </c>
      <c r="AU23" s="60">
        <f t="shared" ref="AU23:BD23" si="18">M123*-1</f>
        <v>-255.8</v>
      </c>
      <c r="AV23" s="60">
        <f t="shared" si="18"/>
        <v>-409</v>
      </c>
      <c r="AW23" s="60">
        <f t="shared" si="18"/>
        <v>-407</v>
      </c>
      <c r="AX23" s="60">
        <f t="shared" si="18"/>
        <v>-349.2</v>
      </c>
      <c r="AY23" s="60">
        <f t="shared" si="18"/>
        <v>-401.6</v>
      </c>
      <c r="AZ23" s="60">
        <f t="shared" si="18"/>
        <v>-379.3</v>
      </c>
      <c r="BA23" s="60">
        <f t="shared" si="18"/>
        <v>-308.2</v>
      </c>
      <c r="BB23" s="60">
        <f t="shared" si="18"/>
        <v>-287</v>
      </c>
      <c r="BC23" s="60">
        <f t="shared" si="18"/>
        <v>-242.3</v>
      </c>
      <c r="BD23" s="60">
        <f t="shared" si="18"/>
        <v>-244.7</v>
      </c>
      <c r="BE23" s="60">
        <f>X123*-1</f>
        <v>-244.3</v>
      </c>
      <c r="BF23" s="60">
        <f>Z123*-1</f>
        <v>-365.5</v>
      </c>
      <c r="BG23" s="60">
        <f>AB123*-1</f>
        <v>-357</v>
      </c>
      <c r="BH23" s="60">
        <f>AD123*-1</f>
        <v>-409.3</v>
      </c>
      <c r="BI23" s="60">
        <f>AE123*-1</f>
        <v>-412</v>
      </c>
      <c r="BJ23" s="60">
        <f>AF123*-1</f>
        <v>-394.8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25.8</v>
      </c>
      <c r="C24" s="44">
        <v>25.8</v>
      </c>
      <c r="D24" s="44">
        <v>25.8</v>
      </c>
      <c r="E24" s="44">
        <v>25.8</v>
      </c>
      <c r="F24" s="44">
        <v>25.8</v>
      </c>
      <c r="G24" s="44">
        <v>25.8</v>
      </c>
      <c r="H24" s="44">
        <v>25.8</v>
      </c>
      <c r="I24" s="44">
        <v>25.8</v>
      </c>
      <c r="J24" s="44">
        <v>25.8</v>
      </c>
      <c r="K24" s="44">
        <v>25.8</v>
      </c>
      <c r="L24" s="44">
        <v>25.8</v>
      </c>
      <c r="M24" s="44">
        <v>25.8</v>
      </c>
      <c r="N24" s="44">
        <v>25.8</v>
      </c>
      <c r="O24" s="44">
        <v>25.8</v>
      </c>
      <c r="P24" s="44">
        <v>22</v>
      </c>
      <c r="Q24" s="44">
        <v>22</v>
      </c>
      <c r="R24" s="44">
        <v>22</v>
      </c>
      <c r="S24" s="44">
        <v>22</v>
      </c>
      <c r="T24" s="44">
        <v>22</v>
      </c>
      <c r="U24" s="44">
        <v>22</v>
      </c>
      <c r="V24" s="44">
        <v>22</v>
      </c>
      <c r="W24" s="44">
        <v>22</v>
      </c>
      <c r="X24" s="44">
        <v>22</v>
      </c>
      <c r="Y24" s="44">
        <v>22</v>
      </c>
      <c r="Z24" s="44">
        <v>22</v>
      </c>
      <c r="AA24" s="44">
        <v>26.2</v>
      </c>
      <c r="AB24" s="44">
        <v>31.5</v>
      </c>
      <c r="AC24" s="44">
        <v>31.5</v>
      </c>
      <c r="AD24" s="44">
        <v>31.5</v>
      </c>
      <c r="AE24" s="44">
        <v>31.5</v>
      </c>
      <c r="AF24" s="44">
        <v>31.5</v>
      </c>
      <c r="AG24" s="48">
        <v>40</v>
      </c>
      <c r="AH24" s="46">
        <f t="shared" si="2"/>
        <v>31.5</v>
      </c>
      <c r="AI24" s="47">
        <f t="shared" si="3"/>
        <v>22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17.2</v>
      </c>
      <c r="C25" s="44">
        <v>17.2</v>
      </c>
      <c r="D25" s="44">
        <v>17.2</v>
      </c>
      <c r="E25" s="44">
        <v>17.2</v>
      </c>
      <c r="F25" s="44">
        <v>17.2</v>
      </c>
      <c r="G25" s="44">
        <v>17.2</v>
      </c>
      <c r="H25" s="44">
        <v>17.2</v>
      </c>
      <c r="I25" s="44">
        <v>17.2</v>
      </c>
      <c r="J25" s="44">
        <v>17.2</v>
      </c>
      <c r="K25" s="44">
        <v>17.2</v>
      </c>
      <c r="L25" s="44">
        <v>17.2</v>
      </c>
      <c r="M25" s="44">
        <v>17.2</v>
      </c>
      <c r="N25" s="44">
        <v>17.2</v>
      </c>
      <c r="O25" s="44">
        <v>17.2</v>
      </c>
      <c r="P25" s="44">
        <v>16.7</v>
      </c>
      <c r="Q25" s="44">
        <v>16.7</v>
      </c>
      <c r="R25" s="44">
        <v>16.7</v>
      </c>
      <c r="S25" s="44">
        <v>16.7</v>
      </c>
      <c r="T25" s="44">
        <v>16.7</v>
      </c>
      <c r="U25" s="44">
        <v>16.7</v>
      </c>
      <c r="V25" s="44">
        <v>16.7</v>
      </c>
      <c r="W25" s="44">
        <v>16.7</v>
      </c>
      <c r="X25" s="44">
        <v>16.7</v>
      </c>
      <c r="Y25" s="44">
        <v>16.7</v>
      </c>
      <c r="Z25" s="44">
        <v>16.7</v>
      </c>
      <c r="AA25" s="44">
        <v>15.3</v>
      </c>
      <c r="AB25" s="44">
        <v>27.3</v>
      </c>
      <c r="AC25" s="44">
        <v>27.3</v>
      </c>
      <c r="AD25" s="44">
        <v>27.3</v>
      </c>
      <c r="AE25" s="44">
        <v>27.3</v>
      </c>
      <c r="AF25" s="44">
        <v>27.3</v>
      </c>
      <c r="AG25" s="48">
        <v>38.46</v>
      </c>
      <c r="AH25" s="46">
        <f t="shared" si="2"/>
        <v>27.3</v>
      </c>
      <c r="AI25" s="47">
        <f t="shared" si="3"/>
        <v>15.3</v>
      </c>
      <c r="AK25" s="49"/>
      <c r="AL25" s="59" t="s">
        <v>44</v>
      </c>
      <c r="AM25" s="60">
        <f t="shared" ref="AM25:BJ25" si="19">AM22+AM23</f>
        <v>1747.3000000000002</v>
      </c>
      <c r="AN25" s="60">
        <f t="shared" si="19"/>
        <v>1629.4999999999998</v>
      </c>
      <c r="AO25" s="60">
        <f t="shared" si="19"/>
        <v>1449.9</v>
      </c>
      <c r="AP25" s="60">
        <f t="shared" si="19"/>
        <v>1563.2</v>
      </c>
      <c r="AQ25" s="60">
        <f t="shared" si="19"/>
        <v>1318.5</v>
      </c>
      <c r="AR25" s="60">
        <f t="shared" si="19"/>
        <v>1339.9</v>
      </c>
      <c r="AS25" s="60">
        <f t="shared" si="19"/>
        <v>1396.1</v>
      </c>
      <c r="AT25" s="60">
        <f t="shared" si="19"/>
        <v>1534.0800000000002</v>
      </c>
      <c r="AU25" s="60">
        <f t="shared" si="19"/>
        <v>1579.1699999999998</v>
      </c>
      <c r="AV25" s="60">
        <f t="shared" si="19"/>
        <v>1668</v>
      </c>
      <c r="AW25" s="60">
        <f t="shared" si="19"/>
        <v>1670.9</v>
      </c>
      <c r="AX25" s="60">
        <f t="shared" si="19"/>
        <v>1695.1</v>
      </c>
      <c r="AY25" s="60">
        <f t="shared" si="19"/>
        <v>1692.1</v>
      </c>
      <c r="AZ25" s="60">
        <f t="shared" si="19"/>
        <v>1706.7999999999995</v>
      </c>
      <c r="BA25" s="60">
        <f t="shared" si="19"/>
        <v>1749.2</v>
      </c>
      <c r="BB25" s="60">
        <f t="shared" si="19"/>
        <v>1824.1999999999998</v>
      </c>
      <c r="BC25" s="60">
        <f t="shared" si="19"/>
        <v>1684.7</v>
      </c>
      <c r="BD25" s="60">
        <f t="shared" si="19"/>
        <v>1629.8</v>
      </c>
      <c r="BE25" s="60">
        <f t="shared" si="19"/>
        <v>1533.1000000000001</v>
      </c>
      <c r="BF25" s="60">
        <f t="shared" si="19"/>
        <v>1710.1000000000004</v>
      </c>
      <c r="BG25" s="60">
        <f t="shared" si="19"/>
        <v>1861.4699999999998</v>
      </c>
      <c r="BH25" s="60">
        <f t="shared" si="19"/>
        <v>1799.7699999999998</v>
      </c>
      <c r="BI25" s="60">
        <f t="shared" si="19"/>
        <v>1787.0699999999997</v>
      </c>
      <c r="BJ25" s="60">
        <f t="shared" si="19"/>
        <v>1729.7699999999998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13.6</v>
      </c>
      <c r="C26" s="44">
        <v>13.6</v>
      </c>
      <c r="D26" s="44">
        <v>13.6</v>
      </c>
      <c r="E26" s="44">
        <v>13.6</v>
      </c>
      <c r="F26" s="44">
        <v>13.6</v>
      </c>
      <c r="G26" s="44">
        <v>13.6</v>
      </c>
      <c r="H26" s="44">
        <v>13.6</v>
      </c>
      <c r="I26" s="44">
        <v>13.6</v>
      </c>
      <c r="J26" s="44">
        <v>13.6</v>
      </c>
      <c r="K26" s="44">
        <v>13.6</v>
      </c>
      <c r="L26" s="44">
        <v>13.6</v>
      </c>
      <c r="M26" s="44">
        <v>13.6</v>
      </c>
      <c r="N26" s="44">
        <v>13.6</v>
      </c>
      <c r="O26" s="44">
        <v>13.6</v>
      </c>
      <c r="P26" s="44">
        <v>15.1</v>
      </c>
      <c r="Q26" s="44">
        <v>15.1</v>
      </c>
      <c r="R26" s="44">
        <v>15.1</v>
      </c>
      <c r="S26" s="44">
        <v>15.1</v>
      </c>
      <c r="T26" s="44">
        <v>15.1</v>
      </c>
      <c r="U26" s="44">
        <v>15.1</v>
      </c>
      <c r="V26" s="44">
        <v>15.1</v>
      </c>
      <c r="W26" s="44">
        <v>15.1</v>
      </c>
      <c r="X26" s="44">
        <v>15.1</v>
      </c>
      <c r="Y26" s="44">
        <v>15.1</v>
      </c>
      <c r="Z26" s="44">
        <v>15.1</v>
      </c>
      <c r="AA26" s="44">
        <v>22.1</v>
      </c>
      <c r="AB26" s="44">
        <v>19</v>
      </c>
      <c r="AC26" s="44">
        <v>19</v>
      </c>
      <c r="AD26" s="44">
        <v>19</v>
      </c>
      <c r="AE26" s="44">
        <v>19</v>
      </c>
      <c r="AF26" s="44">
        <v>19</v>
      </c>
      <c r="AG26" s="61">
        <v>38</v>
      </c>
      <c r="AH26" s="46">
        <f t="shared" si="2"/>
        <v>22.1</v>
      </c>
      <c r="AI26" s="47">
        <f t="shared" si="3"/>
        <v>13.6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24.8</v>
      </c>
      <c r="C27" s="44">
        <v>24.8</v>
      </c>
      <c r="D27" s="44">
        <v>24.8</v>
      </c>
      <c r="E27" s="44">
        <v>24.8</v>
      </c>
      <c r="F27" s="44">
        <v>24.8</v>
      </c>
      <c r="G27" s="44">
        <v>24.8</v>
      </c>
      <c r="H27" s="44">
        <v>24.8</v>
      </c>
      <c r="I27" s="44">
        <v>24.8</v>
      </c>
      <c r="J27" s="44">
        <v>24.8</v>
      </c>
      <c r="K27" s="44">
        <v>24.8</v>
      </c>
      <c r="L27" s="44">
        <v>24.8</v>
      </c>
      <c r="M27" s="44">
        <v>24.8</v>
      </c>
      <c r="N27" s="44">
        <v>24.8</v>
      </c>
      <c r="O27" s="44">
        <v>24.8</v>
      </c>
      <c r="P27" s="44">
        <v>21.7</v>
      </c>
      <c r="Q27" s="44">
        <v>21.7</v>
      </c>
      <c r="R27" s="44">
        <v>21.7</v>
      </c>
      <c r="S27" s="44">
        <v>21.7</v>
      </c>
      <c r="T27" s="44">
        <v>21.7</v>
      </c>
      <c r="U27" s="44">
        <v>21.7</v>
      </c>
      <c r="V27" s="44">
        <v>21.7</v>
      </c>
      <c r="W27" s="44">
        <v>21.7</v>
      </c>
      <c r="X27" s="44">
        <v>21.7</v>
      </c>
      <c r="Y27" s="44">
        <v>21.7</v>
      </c>
      <c r="Z27" s="44">
        <v>21.7</v>
      </c>
      <c r="AA27" s="44">
        <v>21.4</v>
      </c>
      <c r="AB27" s="44">
        <v>21.4</v>
      </c>
      <c r="AC27" s="44">
        <v>21.4</v>
      </c>
      <c r="AD27" s="44">
        <v>21.4</v>
      </c>
      <c r="AE27" s="44">
        <v>21.4</v>
      </c>
      <c r="AF27" s="44">
        <v>21.4</v>
      </c>
      <c r="AG27" s="48">
        <v>36</v>
      </c>
      <c r="AH27" s="46">
        <f t="shared" si="2"/>
        <v>24.8</v>
      </c>
      <c r="AI27" s="47">
        <f t="shared" si="3"/>
        <v>21.4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8</v>
      </c>
      <c r="C28" s="44">
        <v>8</v>
      </c>
      <c r="D28" s="44">
        <v>8</v>
      </c>
      <c r="E28" s="44">
        <v>8</v>
      </c>
      <c r="F28" s="44">
        <v>8</v>
      </c>
      <c r="G28" s="44">
        <v>8</v>
      </c>
      <c r="H28" s="44">
        <v>8</v>
      </c>
      <c r="I28" s="44">
        <v>8</v>
      </c>
      <c r="J28" s="44">
        <v>8</v>
      </c>
      <c r="K28" s="44">
        <v>8</v>
      </c>
      <c r="L28" s="44">
        <v>8</v>
      </c>
      <c r="M28" s="44">
        <v>8</v>
      </c>
      <c r="N28" s="44">
        <v>8</v>
      </c>
      <c r="O28" s="44">
        <v>8</v>
      </c>
      <c r="P28" s="44">
        <v>24.9</v>
      </c>
      <c r="Q28" s="44">
        <v>24.9</v>
      </c>
      <c r="R28" s="44">
        <v>24.9</v>
      </c>
      <c r="S28" s="44">
        <v>24.9</v>
      </c>
      <c r="T28" s="44">
        <v>24.9</v>
      </c>
      <c r="U28" s="44">
        <v>24.9</v>
      </c>
      <c r="V28" s="44">
        <v>24.9</v>
      </c>
      <c r="W28" s="44">
        <v>24.9</v>
      </c>
      <c r="X28" s="44">
        <v>24.9</v>
      </c>
      <c r="Y28" s="44">
        <v>24.9</v>
      </c>
      <c r="Z28" s="44">
        <v>24.9</v>
      </c>
      <c r="AA28" s="44">
        <v>33</v>
      </c>
      <c r="AB28" s="44">
        <v>33</v>
      </c>
      <c r="AC28" s="44">
        <v>33</v>
      </c>
      <c r="AD28" s="44">
        <v>33</v>
      </c>
      <c r="AE28" s="44">
        <v>33</v>
      </c>
      <c r="AF28" s="44">
        <v>33</v>
      </c>
      <c r="AG28" s="48">
        <v>35.5</v>
      </c>
      <c r="AH28" s="46">
        <f t="shared" si="2"/>
        <v>33</v>
      </c>
      <c r="AI28" s="47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13.2</v>
      </c>
      <c r="O31" s="44">
        <v>13.2</v>
      </c>
      <c r="P31" s="44">
        <v>12</v>
      </c>
      <c r="Q31" s="44">
        <v>12</v>
      </c>
      <c r="R31" s="44">
        <v>12</v>
      </c>
      <c r="S31" s="44">
        <v>12</v>
      </c>
      <c r="T31" s="44">
        <v>12</v>
      </c>
      <c r="U31" s="44">
        <v>12</v>
      </c>
      <c r="V31" s="44">
        <v>12</v>
      </c>
      <c r="W31" s="44">
        <v>12</v>
      </c>
      <c r="X31" s="44">
        <v>12</v>
      </c>
      <c r="Y31" s="44">
        <v>12</v>
      </c>
      <c r="Z31" s="44">
        <v>12</v>
      </c>
      <c r="AA31" s="44">
        <v>12</v>
      </c>
      <c r="AB31" s="44">
        <v>12</v>
      </c>
      <c r="AC31" s="44">
        <v>12</v>
      </c>
      <c r="AD31" s="44">
        <v>12</v>
      </c>
      <c r="AE31" s="44">
        <v>12</v>
      </c>
      <c r="AF31" s="44">
        <v>12</v>
      </c>
      <c r="AG31" s="48">
        <v>29.04</v>
      </c>
      <c r="AH31" s="46">
        <f t="shared" si="2"/>
        <v>13.2</v>
      </c>
      <c r="AI31" s="47">
        <f t="shared" si="3"/>
        <v>12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13.2</v>
      </c>
      <c r="C32" s="44">
        <v>13.2</v>
      </c>
      <c r="D32" s="44">
        <v>13.2</v>
      </c>
      <c r="E32" s="44">
        <v>13.2</v>
      </c>
      <c r="F32" s="44">
        <v>13.2</v>
      </c>
      <c r="G32" s="44">
        <v>13.2</v>
      </c>
      <c r="H32" s="44">
        <v>13.2</v>
      </c>
      <c r="I32" s="44">
        <v>13.2</v>
      </c>
      <c r="J32" s="44">
        <v>13.2</v>
      </c>
      <c r="K32" s="44">
        <v>13.2</v>
      </c>
      <c r="L32" s="44">
        <v>13.2</v>
      </c>
      <c r="M32" s="44">
        <v>13.2</v>
      </c>
      <c r="N32" s="44">
        <v>13.2</v>
      </c>
      <c r="O32" s="44">
        <v>13.2</v>
      </c>
      <c r="P32" s="44">
        <v>12.2</v>
      </c>
      <c r="Q32" s="44">
        <v>12.2</v>
      </c>
      <c r="R32" s="44">
        <v>12.2</v>
      </c>
      <c r="S32" s="44">
        <v>12.2</v>
      </c>
      <c r="T32" s="44">
        <v>12.2</v>
      </c>
      <c r="U32" s="44">
        <v>12.2</v>
      </c>
      <c r="V32" s="44">
        <v>12.2</v>
      </c>
      <c r="W32" s="44">
        <v>12.2</v>
      </c>
      <c r="X32" s="44">
        <v>12.2</v>
      </c>
      <c r="Y32" s="44">
        <v>12.2</v>
      </c>
      <c r="Z32" s="44">
        <v>12.2</v>
      </c>
      <c r="AA32" s="44">
        <v>11.77</v>
      </c>
      <c r="AB32" s="44">
        <v>11.77</v>
      </c>
      <c r="AC32" s="44">
        <v>11.77</v>
      </c>
      <c r="AD32" s="44">
        <v>11.77</v>
      </c>
      <c r="AE32" s="44">
        <v>11.77</v>
      </c>
      <c r="AF32" s="44">
        <v>11.77</v>
      </c>
      <c r="AG32" s="48">
        <v>28.1</v>
      </c>
      <c r="AH32" s="46">
        <f t="shared" si="2"/>
        <v>13.2</v>
      </c>
      <c r="AI32" s="47">
        <f t="shared" si="3"/>
        <v>11.77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8.5</v>
      </c>
      <c r="C33" s="44">
        <v>8.5</v>
      </c>
      <c r="D33" s="44">
        <v>8.5</v>
      </c>
      <c r="E33" s="44">
        <v>8.5</v>
      </c>
      <c r="F33" s="44">
        <v>8.5</v>
      </c>
      <c r="G33" s="44">
        <v>8.5</v>
      </c>
      <c r="H33" s="44">
        <v>8.5</v>
      </c>
      <c r="I33" s="44">
        <v>8.5</v>
      </c>
      <c r="J33" s="44">
        <v>8.5</v>
      </c>
      <c r="K33" s="44">
        <v>8.5</v>
      </c>
      <c r="L33" s="44">
        <v>8.5</v>
      </c>
      <c r="M33" s="44">
        <v>8.5</v>
      </c>
      <c r="N33" s="44">
        <v>8.5</v>
      </c>
      <c r="O33" s="44">
        <v>8.5</v>
      </c>
      <c r="P33" s="44">
        <v>18.7</v>
      </c>
      <c r="Q33" s="44">
        <v>18.7</v>
      </c>
      <c r="R33" s="44">
        <v>18.7</v>
      </c>
      <c r="S33" s="44">
        <v>18.7</v>
      </c>
      <c r="T33" s="44">
        <v>18.7</v>
      </c>
      <c r="U33" s="44">
        <v>18.7</v>
      </c>
      <c r="V33" s="44">
        <v>18.7</v>
      </c>
      <c r="W33" s="44">
        <v>18.7</v>
      </c>
      <c r="X33" s="44">
        <v>18.7</v>
      </c>
      <c r="Y33" s="44">
        <v>18.7</v>
      </c>
      <c r="Z33" s="44">
        <v>18.7</v>
      </c>
      <c r="AA33" s="44">
        <v>13.7</v>
      </c>
      <c r="AB33" s="44">
        <v>13.7</v>
      </c>
      <c r="AC33" s="44">
        <v>13.7</v>
      </c>
      <c r="AD33" s="44">
        <v>13.7</v>
      </c>
      <c r="AE33" s="44">
        <v>13.7</v>
      </c>
      <c r="AF33" s="44">
        <v>13.7</v>
      </c>
      <c r="AG33" s="48">
        <v>27</v>
      </c>
      <c r="AH33" s="46">
        <f t="shared" si="2"/>
        <v>18.7</v>
      </c>
      <c r="AI33" s="47">
        <f t="shared" si="3"/>
        <v>8.5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12.5</v>
      </c>
      <c r="Q35" s="44">
        <v>12.5</v>
      </c>
      <c r="R35" s="44">
        <v>12.5</v>
      </c>
      <c r="S35" s="44">
        <v>12.5</v>
      </c>
      <c r="T35" s="44">
        <v>12.5</v>
      </c>
      <c r="U35" s="44">
        <v>12.5</v>
      </c>
      <c r="V35" s="44">
        <v>12.5</v>
      </c>
      <c r="W35" s="44">
        <v>12.5</v>
      </c>
      <c r="X35" s="44">
        <v>12.5</v>
      </c>
      <c r="Y35" s="44">
        <v>12.5</v>
      </c>
      <c r="Z35" s="44">
        <v>12.5</v>
      </c>
      <c r="AA35" s="44">
        <v>14.5</v>
      </c>
      <c r="AB35" s="44">
        <v>14.5</v>
      </c>
      <c r="AC35" s="44">
        <v>14.5</v>
      </c>
      <c r="AD35" s="44">
        <v>14.5</v>
      </c>
      <c r="AE35" s="44">
        <v>14.5</v>
      </c>
      <c r="AF35" s="44">
        <v>14.5</v>
      </c>
      <c r="AG35" s="48">
        <v>25</v>
      </c>
      <c r="AH35" s="46">
        <f t="shared" si="2"/>
        <v>14.5</v>
      </c>
      <c r="AI35" s="47">
        <f t="shared" si="3"/>
        <v>12.5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5</v>
      </c>
      <c r="C36" s="44">
        <v>5</v>
      </c>
      <c r="D36" s="44">
        <v>5</v>
      </c>
      <c r="E36" s="44">
        <v>5</v>
      </c>
      <c r="F36" s="44">
        <v>5</v>
      </c>
      <c r="G36" s="44">
        <v>5</v>
      </c>
      <c r="H36" s="44">
        <v>5</v>
      </c>
      <c r="I36" s="44">
        <v>5</v>
      </c>
      <c r="J36" s="44">
        <v>5</v>
      </c>
      <c r="K36" s="44">
        <v>5</v>
      </c>
      <c r="L36" s="44">
        <v>5</v>
      </c>
      <c r="M36" s="44">
        <v>5</v>
      </c>
      <c r="N36" s="44">
        <v>5</v>
      </c>
      <c r="O36" s="44">
        <v>5</v>
      </c>
      <c r="P36" s="44">
        <v>5</v>
      </c>
      <c r="Q36" s="44">
        <v>5</v>
      </c>
      <c r="R36" s="44">
        <v>5</v>
      </c>
      <c r="S36" s="44">
        <v>5</v>
      </c>
      <c r="T36" s="44">
        <v>5</v>
      </c>
      <c r="U36" s="44">
        <v>5</v>
      </c>
      <c r="V36" s="44">
        <v>5</v>
      </c>
      <c r="W36" s="44">
        <v>5</v>
      </c>
      <c r="X36" s="44">
        <v>5</v>
      </c>
      <c r="Y36" s="44">
        <v>5</v>
      </c>
      <c r="Z36" s="44">
        <v>5</v>
      </c>
      <c r="AA36" s="44">
        <v>7</v>
      </c>
      <c r="AB36" s="44">
        <v>7</v>
      </c>
      <c r="AC36" s="44">
        <v>7</v>
      </c>
      <c r="AD36" s="44">
        <v>7</v>
      </c>
      <c r="AE36" s="44">
        <v>7</v>
      </c>
      <c r="AF36" s="44">
        <v>7</v>
      </c>
      <c r="AG36" s="48">
        <v>25</v>
      </c>
      <c r="AH36" s="46">
        <f t="shared" si="2"/>
        <v>7</v>
      </c>
      <c r="AI36" s="47">
        <f t="shared" si="3"/>
        <v>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7.7</v>
      </c>
      <c r="C37" s="44">
        <v>7.7</v>
      </c>
      <c r="D37" s="44">
        <v>7.7</v>
      </c>
      <c r="E37" s="44">
        <v>7.7</v>
      </c>
      <c r="F37" s="44">
        <v>7.7</v>
      </c>
      <c r="G37" s="44">
        <v>7.7</v>
      </c>
      <c r="H37" s="44">
        <v>7.7</v>
      </c>
      <c r="I37" s="44">
        <v>7.7</v>
      </c>
      <c r="J37" s="44">
        <v>7.7</v>
      </c>
      <c r="K37" s="44">
        <v>7.7</v>
      </c>
      <c r="L37" s="44">
        <v>7.7</v>
      </c>
      <c r="M37" s="44">
        <v>7.7</v>
      </c>
      <c r="N37" s="44">
        <v>7.7</v>
      </c>
      <c r="O37" s="44">
        <v>7.7</v>
      </c>
      <c r="P37" s="44">
        <v>15.2</v>
      </c>
      <c r="Q37" s="44">
        <v>15.2</v>
      </c>
      <c r="R37" s="44">
        <v>15.2</v>
      </c>
      <c r="S37" s="44">
        <v>15.2</v>
      </c>
      <c r="T37" s="44">
        <v>15.2</v>
      </c>
      <c r="U37" s="44">
        <v>15.2</v>
      </c>
      <c r="V37" s="44">
        <v>15.2</v>
      </c>
      <c r="W37" s="44">
        <v>15.2</v>
      </c>
      <c r="X37" s="44">
        <v>15.2</v>
      </c>
      <c r="Y37" s="44">
        <v>15.2</v>
      </c>
      <c r="Z37" s="44">
        <v>15.2</v>
      </c>
      <c r="AA37" s="44">
        <v>18</v>
      </c>
      <c r="AB37" s="44">
        <v>18</v>
      </c>
      <c r="AC37" s="44">
        <v>18</v>
      </c>
      <c r="AD37" s="44">
        <v>18</v>
      </c>
      <c r="AE37" s="44">
        <v>18</v>
      </c>
      <c r="AF37" s="44">
        <v>18</v>
      </c>
      <c r="AG37" s="48">
        <v>25</v>
      </c>
      <c r="AH37" s="46">
        <f t="shared" si="2"/>
        <v>18</v>
      </c>
      <c r="AI37" s="47">
        <f t="shared" si="3"/>
        <v>7.7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15</v>
      </c>
      <c r="C38" s="44">
        <v>15</v>
      </c>
      <c r="D38" s="44">
        <v>15</v>
      </c>
      <c r="E38" s="44">
        <v>15</v>
      </c>
      <c r="F38" s="44">
        <v>15</v>
      </c>
      <c r="G38" s="44">
        <v>15</v>
      </c>
      <c r="H38" s="44">
        <v>15</v>
      </c>
      <c r="I38" s="44">
        <v>15</v>
      </c>
      <c r="J38" s="44">
        <v>15</v>
      </c>
      <c r="K38" s="44">
        <v>15</v>
      </c>
      <c r="L38" s="44">
        <v>15</v>
      </c>
      <c r="M38" s="44">
        <v>15</v>
      </c>
      <c r="N38" s="44">
        <v>15</v>
      </c>
      <c r="O38" s="44">
        <v>15</v>
      </c>
      <c r="P38" s="44">
        <v>10.1</v>
      </c>
      <c r="Q38" s="44">
        <v>10.1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10.1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9.6999999999999993</v>
      </c>
      <c r="C39" s="44">
        <v>9.6999999999999993</v>
      </c>
      <c r="D39" s="44">
        <v>9.6999999999999993</v>
      </c>
      <c r="E39" s="44">
        <v>9.6999999999999993</v>
      </c>
      <c r="F39" s="44">
        <v>9.6999999999999993</v>
      </c>
      <c r="G39" s="44">
        <v>9.6999999999999993</v>
      </c>
      <c r="H39" s="44">
        <v>9.6999999999999993</v>
      </c>
      <c r="I39" s="44">
        <v>9.6999999999999993</v>
      </c>
      <c r="J39" s="44">
        <v>9.6999999999999993</v>
      </c>
      <c r="K39" s="44">
        <v>9.6999999999999993</v>
      </c>
      <c r="L39" s="44">
        <v>9.6999999999999993</v>
      </c>
      <c r="M39" s="44">
        <v>9.6999999999999993</v>
      </c>
      <c r="N39" s="44">
        <v>9.6999999999999993</v>
      </c>
      <c r="O39" s="44">
        <v>9.6999999999999993</v>
      </c>
      <c r="P39" s="44">
        <v>9</v>
      </c>
      <c r="Q39" s="44">
        <v>9</v>
      </c>
      <c r="R39" s="44">
        <v>9</v>
      </c>
      <c r="S39" s="44">
        <v>9</v>
      </c>
      <c r="T39" s="44">
        <v>9</v>
      </c>
      <c r="U39" s="44">
        <v>9</v>
      </c>
      <c r="V39" s="44">
        <v>9</v>
      </c>
      <c r="W39" s="44">
        <v>9</v>
      </c>
      <c r="X39" s="44">
        <v>9</v>
      </c>
      <c r="Y39" s="44">
        <v>9</v>
      </c>
      <c r="Z39" s="44">
        <v>9</v>
      </c>
      <c r="AA39" s="44">
        <v>8.1999999999999993</v>
      </c>
      <c r="AB39" s="44">
        <v>8.1999999999999993</v>
      </c>
      <c r="AC39" s="44">
        <v>8.1999999999999993</v>
      </c>
      <c r="AD39" s="44">
        <v>8.1999999999999993</v>
      </c>
      <c r="AE39" s="44">
        <v>8.1999999999999993</v>
      </c>
      <c r="AF39" s="44">
        <v>8.1999999999999993</v>
      </c>
      <c r="AG39" s="48">
        <v>23.5</v>
      </c>
      <c r="AH39" s="46">
        <f t="shared" si="2"/>
        <v>9.6999999999999993</v>
      </c>
      <c r="AI39" s="47">
        <f t="shared" si="3"/>
        <v>8.1999999999999993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8</v>
      </c>
      <c r="C41" s="44">
        <v>8</v>
      </c>
      <c r="D41" s="44">
        <v>8</v>
      </c>
      <c r="E41" s="44">
        <v>8</v>
      </c>
      <c r="F41" s="44">
        <v>8</v>
      </c>
      <c r="G41" s="44">
        <v>8</v>
      </c>
      <c r="H41" s="44">
        <v>8</v>
      </c>
      <c r="I41" s="44">
        <v>8</v>
      </c>
      <c r="J41" s="44">
        <v>8</v>
      </c>
      <c r="K41" s="44">
        <v>8</v>
      </c>
      <c r="L41" s="44">
        <v>8</v>
      </c>
      <c r="M41" s="44">
        <v>8</v>
      </c>
      <c r="N41" s="44">
        <v>8</v>
      </c>
      <c r="O41" s="44">
        <v>8</v>
      </c>
      <c r="P41" s="44">
        <v>8</v>
      </c>
      <c r="Q41" s="44">
        <v>8</v>
      </c>
      <c r="R41" s="44">
        <v>8</v>
      </c>
      <c r="S41" s="44">
        <v>8</v>
      </c>
      <c r="T41" s="44">
        <v>8</v>
      </c>
      <c r="U41" s="44">
        <v>8</v>
      </c>
      <c r="V41" s="44">
        <v>8</v>
      </c>
      <c r="W41" s="44">
        <v>8</v>
      </c>
      <c r="X41" s="44">
        <v>8</v>
      </c>
      <c r="Y41" s="44">
        <v>8</v>
      </c>
      <c r="Z41" s="44">
        <v>8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15</v>
      </c>
      <c r="C42" s="44">
        <v>15</v>
      </c>
      <c r="D42" s="44">
        <v>15</v>
      </c>
      <c r="E42" s="44">
        <v>15</v>
      </c>
      <c r="F42" s="44">
        <v>15</v>
      </c>
      <c r="G42" s="44">
        <v>15</v>
      </c>
      <c r="H42" s="44">
        <v>15</v>
      </c>
      <c r="I42" s="44">
        <v>15</v>
      </c>
      <c r="J42" s="44">
        <v>15</v>
      </c>
      <c r="K42" s="44">
        <v>15</v>
      </c>
      <c r="L42" s="44">
        <v>15</v>
      </c>
      <c r="M42" s="44">
        <v>15</v>
      </c>
      <c r="N42" s="44">
        <v>15</v>
      </c>
      <c r="O42" s="44">
        <v>15</v>
      </c>
      <c r="P42" s="44">
        <v>7.9</v>
      </c>
      <c r="Q42" s="44">
        <v>7.9</v>
      </c>
      <c r="R42" s="44">
        <v>7.9</v>
      </c>
      <c r="S42" s="44">
        <v>7.9</v>
      </c>
      <c r="T42" s="44">
        <v>7.9</v>
      </c>
      <c r="U42" s="44">
        <v>7.9</v>
      </c>
      <c r="V42" s="44">
        <v>7.9</v>
      </c>
      <c r="W42" s="44">
        <v>7.9</v>
      </c>
      <c r="X42" s="44">
        <v>7.9</v>
      </c>
      <c r="Y42" s="44">
        <v>7.9</v>
      </c>
      <c r="Z42" s="44">
        <v>7.9</v>
      </c>
      <c r="AA42" s="44">
        <v>8.3000000000000007</v>
      </c>
      <c r="AB42" s="44">
        <v>8.3000000000000007</v>
      </c>
      <c r="AC42" s="44">
        <v>8.3000000000000007</v>
      </c>
      <c r="AD42" s="44">
        <v>8.3000000000000007</v>
      </c>
      <c r="AE42" s="44">
        <v>8.3000000000000007</v>
      </c>
      <c r="AF42" s="44">
        <v>8.3000000000000007</v>
      </c>
      <c r="AG42" s="48">
        <v>22</v>
      </c>
      <c r="AH42" s="46">
        <f t="shared" si="2"/>
        <v>15</v>
      </c>
      <c r="AI42" s="47">
        <f t="shared" si="3"/>
        <v>7.9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15.1</v>
      </c>
      <c r="C45" s="44">
        <v>15.1</v>
      </c>
      <c r="D45" s="44">
        <v>15.1</v>
      </c>
      <c r="E45" s="44">
        <v>15.1</v>
      </c>
      <c r="F45" s="44">
        <v>15.1</v>
      </c>
      <c r="G45" s="44">
        <v>15.1</v>
      </c>
      <c r="H45" s="44">
        <v>15.1</v>
      </c>
      <c r="I45" s="44">
        <v>15.1</v>
      </c>
      <c r="J45" s="44">
        <v>15.1</v>
      </c>
      <c r="K45" s="44">
        <v>15.1</v>
      </c>
      <c r="L45" s="44">
        <v>15.1</v>
      </c>
      <c r="M45" s="44">
        <v>15.1</v>
      </c>
      <c r="N45" s="44">
        <v>15.1</v>
      </c>
      <c r="O45" s="44">
        <v>15.1</v>
      </c>
      <c r="P45" s="44">
        <v>15.4</v>
      </c>
      <c r="Q45" s="44">
        <v>15.4</v>
      </c>
      <c r="R45" s="44">
        <v>15.4</v>
      </c>
      <c r="S45" s="44">
        <v>15.4</v>
      </c>
      <c r="T45" s="44">
        <v>15.4</v>
      </c>
      <c r="U45" s="44">
        <v>15.4</v>
      </c>
      <c r="V45" s="44">
        <v>15.4</v>
      </c>
      <c r="W45" s="44">
        <v>15.4</v>
      </c>
      <c r="X45" s="44">
        <v>15.4</v>
      </c>
      <c r="Y45" s="44">
        <v>15.4</v>
      </c>
      <c r="Z45" s="44">
        <v>15.4</v>
      </c>
      <c r="AA45" s="44">
        <v>15.4</v>
      </c>
      <c r="AB45" s="44">
        <v>15.4</v>
      </c>
      <c r="AC45" s="44">
        <v>15.4</v>
      </c>
      <c r="AD45" s="44">
        <v>15.4</v>
      </c>
      <c r="AE45" s="44">
        <v>15.4</v>
      </c>
      <c r="AF45" s="44">
        <v>15.4</v>
      </c>
      <c r="AG45" s="48">
        <v>21.3</v>
      </c>
      <c r="AH45" s="46">
        <f t="shared" si="2"/>
        <v>15.4</v>
      </c>
      <c r="AI45" s="47">
        <f t="shared" si="3"/>
        <v>15.1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14.5</v>
      </c>
      <c r="C46" s="44">
        <v>14.5</v>
      </c>
      <c r="D46" s="44">
        <v>14.5</v>
      </c>
      <c r="E46" s="44">
        <v>14.5</v>
      </c>
      <c r="F46" s="44">
        <v>14.5</v>
      </c>
      <c r="G46" s="44">
        <v>14.5</v>
      </c>
      <c r="H46" s="44">
        <v>14.5</v>
      </c>
      <c r="I46" s="44">
        <v>14.5</v>
      </c>
      <c r="J46" s="44">
        <v>14.5</v>
      </c>
      <c r="K46" s="44">
        <v>14.5</v>
      </c>
      <c r="L46" s="44">
        <v>14.5</v>
      </c>
      <c r="M46" s="44">
        <v>14.5</v>
      </c>
      <c r="N46" s="44">
        <v>14.5</v>
      </c>
      <c r="O46" s="44">
        <v>14.5</v>
      </c>
      <c r="P46" s="44">
        <v>12.9</v>
      </c>
      <c r="Q46" s="44">
        <v>12.9</v>
      </c>
      <c r="R46" s="44">
        <v>12.9</v>
      </c>
      <c r="S46" s="44">
        <v>12.9</v>
      </c>
      <c r="T46" s="44">
        <v>12.9</v>
      </c>
      <c r="U46" s="44">
        <v>12.9</v>
      </c>
      <c r="V46" s="44">
        <v>12.9</v>
      </c>
      <c r="W46" s="44">
        <v>12.9</v>
      </c>
      <c r="X46" s="44">
        <v>12.9</v>
      </c>
      <c r="Y46" s="44">
        <v>12.9</v>
      </c>
      <c r="Z46" s="44">
        <v>12.9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14.5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6.5</v>
      </c>
      <c r="C47" s="44">
        <v>6.5</v>
      </c>
      <c r="D47" s="44">
        <v>6.5</v>
      </c>
      <c r="E47" s="44">
        <v>6.5</v>
      </c>
      <c r="F47" s="44">
        <v>6.5</v>
      </c>
      <c r="G47" s="44">
        <v>6.5</v>
      </c>
      <c r="H47" s="44">
        <v>6.5</v>
      </c>
      <c r="I47" s="44">
        <v>6.5</v>
      </c>
      <c r="J47" s="44">
        <v>6.5</v>
      </c>
      <c r="K47" s="44">
        <v>6.5</v>
      </c>
      <c r="L47" s="44">
        <v>6.5</v>
      </c>
      <c r="M47" s="44">
        <v>6.5</v>
      </c>
      <c r="N47" s="44">
        <v>6.5</v>
      </c>
      <c r="O47" s="44">
        <v>6.5</v>
      </c>
      <c r="P47" s="44">
        <v>6.5</v>
      </c>
      <c r="Q47" s="44">
        <v>6.5</v>
      </c>
      <c r="R47" s="44">
        <v>6.5</v>
      </c>
      <c r="S47" s="44">
        <v>6.5</v>
      </c>
      <c r="T47" s="44">
        <v>6.5</v>
      </c>
      <c r="U47" s="44">
        <v>6.5</v>
      </c>
      <c r="V47" s="44">
        <v>6.5</v>
      </c>
      <c r="W47" s="44">
        <v>6.5</v>
      </c>
      <c r="X47" s="44">
        <v>6.5</v>
      </c>
      <c r="Y47" s="44">
        <v>6.5</v>
      </c>
      <c r="Z47" s="44">
        <v>6.5</v>
      </c>
      <c r="AA47" s="44">
        <v>5.5</v>
      </c>
      <c r="AB47" s="44">
        <v>5.5</v>
      </c>
      <c r="AC47" s="44">
        <v>5.5</v>
      </c>
      <c r="AD47" s="44">
        <v>5.5</v>
      </c>
      <c r="AE47" s="44">
        <v>5.5</v>
      </c>
      <c r="AF47" s="44">
        <v>5.5</v>
      </c>
      <c r="AG47" s="48">
        <v>19.8</v>
      </c>
      <c r="AH47" s="46">
        <f t="shared" si="2"/>
        <v>6.5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11.1</v>
      </c>
      <c r="C48" s="44">
        <v>11.1</v>
      </c>
      <c r="D48" s="44">
        <v>11.1</v>
      </c>
      <c r="E48" s="44">
        <v>11.1</v>
      </c>
      <c r="F48" s="44">
        <v>11.1</v>
      </c>
      <c r="G48" s="44">
        <v>11.1</v>
      </c>
      <c r="H48" s="44">
        <v>11.1</v>
      </c>
      <c r="I48" s="44">
        <v>11.1</v>
      </c>
      <c r="J48" s="44">
        <v>11.1</v>
      </c>
      <c r="K48" s="44">
        <v>11.1</v>
      </c>
      <c r="L48" s="44">
        <v>11.1</v>
      </c>
      <c r="M48" s="44">
        <v>11.1</v>
      </c>
      <c r="N48" s="44">
        <v>11.1</v>
      </c>
      <c r="O48" s="44">
        <v>11.1</v>
      </c>
      <c r="P48" s="44">
        <v>9.9</v>
      </c>
      <c r="Q48" s="44">
        <v>9.9</v>
      </c>
      <c r="R48" s="44">
        <v>9.9</v>
      </c>
      <c r="S48" s="44">
        <v>9.9</v>
      </c>
      <c r="T48" s="44">
        <v>9.9</v>
      </c>
      <c r="U48" s="44">
        <v>9.9</v>
      </c>
      <c r="V48" s="44">
        <v>9.9</v>
      </c>
      <c r="W48" s="44">
        <v>9.9</v>
      </c>
      <c r="X48" s="44">
        <v>9.9</v>
      </c>
      <c r="Y48" s="44">
        <v>9.9</v>
      </c>
      <c r="Z48" s="44">
        <v>9.9</v>
      </c>
      <c r="AA48" s="44">
        <v>10</v>
      </c>
      <c r="AB48" s="44">
        <v>10</v>
      </c>
      <c r="AC48" s="44">
        <v>10</v>
      </c>
      <c r="AD48" s="44">
        <v>10</v>
      </c>
      <c r="AE48" s="44">
        <v>10</v>
      </c>
      <c r="AF48" s="44">
        <v>10</v>
      </c>
      <c r="AG48" s="48">
        <v>18</v>
      </c>
      <c r="AH48" s="46">
        <f t="shared" si="2"/>
        <v>11.1</v>
      </c>
      <c r="AI48" s="47">
        <f t="shared" si="3"/>
        <v>9.9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6.8</v>
      </c>
      <c r="C49" s="44">
        <v>6.8</v>
      </c>
      <c r="D49" s="44">
        <v>6.8</v>
      </c>
      <c r="E49" s="44">
        <v>6.8</v>
      </c>
      <c r="F49" s="44">
        <v>6.8</v>
      </c>
      <c r="G49" s="44">
        <v>6.8</v>
      </c>
      <c r="H49" s="44">
        <v>6.8</v>
      </c>
      <c r="I49" s="44">
        <v>6.8</v>
      </c>
      <c r="J49" s="44">
        <v>6.8</v>
      </c>
      <c r="K49" s="44">
        <v>6.8</v>
      </c>
      <c r="L49" s="44">
        <v>6.8</v>
      </c>
      <c r="M49" s="44">
        <v>6.8</v>
      </c>
      <c r="N49" s="44">
        <v>6.8</v>
      </c>
      <c r="O49" s="44">
        <v>6.8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5.5</v>
      </c>
      <c r="AB49" s="44">
        <v>5.5</v>
      </c>
      <c r="AC49" s="44">
        <v>5.5</v>
      </c>
      <c r="AD49" s="44">
        <v>5.5</v>
      </c>
      <c r="AE49" s="44">
        <v>5.5</v>
      </c>
      <c r="AF49" s="44">
        <v>5.5</v>
      </c>
      <c r="AG49" s="48">
        <v>15.33</v>
      </c>
      <c r="AH49" s="46">
        <f t="shared" si="2"/>
        <v>6.8</v>
      </c>
      <c r="AI49" s="47">
        <f t="shared" si="3"/>
        <v>5.5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9</v>
      </c>
      <c r="C51" s="44">
        <v>9</v>
      </c>
      <c r="D51" s="44">
        <v>9</v>
      </c>
      <c r="E51" s="44">
        <v>9</v>
      </c>
      <c r="F51" s="44">
        <v>9</v>
      </c>
      <c r="G51" s="44">
        <v>9</v>
      </c>
      <c r="H51" s="44">
        <v>9</v>
      </c>
      <c r="I51" s="44">
        <v>9</v>
      </c>
      <c r="J51" s="44">
        <v>9</v>
      </c>
      <c r="K51" s="44">
        <v>9</v>
      </c>
      <c r="L51" s="44">
        <v>9</v>
      </c>
      <c r="M51" s="44">
        <v>9</v>
      </c>
      <c r="N51" s="44">
        <v>9</v>
      </c>
      <c r="O51" s="44">
        <v>9</v>
      </c>
      <c r="P51" s="44">
        <v>9</v>
      </c>
      <c r="Q51" s="44">
        <v>9</v>
      </c>
      <c r="R51" s="44">
        <v>9</v>
      </c>
      <c r="S51" s="44">
        <v>9</v>
      </c>
      <c r="T51" s="44">
        <v>9</v>
      </c>
      <c r="U51" s="44">
        <v>9</v>
      </c>
      <c r="V51" s="44">
        <v>9</v>
      </c>
      <c r="W51" s="44">
        <v>9</v>
      </c>
      <c r="X51" s="44">
        <v>9</v>
      </c>
      <c r="Y51" s="44">
        <v>9</v>
      </c>
      <c r="Z51" s="44">
        <v>9</v>
      </c>
      <c r="AA51" s="44">
        <v>7.8</v>
      </c>
      <c r="AB51" s="44">
        <v>7.8</v>
      </c>
      <c r="AC51" s="44">
        <v>7.8</v>
      </c>
      <c r="AD51" s="44">
        <v>7.8</v>
      </c>
      <c r="AE51" s="44">
        <v>7.8</v>
      </c>
      <c r="AF51" s="44">
        <v>7.8</v>
      </c>
      <c r="AG51" s="48">
        <v>14.9</v>
      </c>
      <c r="AH51" s="46">
        <f t="shared" si="2"/>
        <v>9</v>
      </c>
      <c r="AI51" s="47">
        <f t="shared" si="3"/>
        <v>7.8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</v>
      </c>
      <c r="C52" s="44">
        <v>10</v>
      </c>
      <c r="D52" s="44">
        <v>10</v>
      </c>
      <c r="E52" s="44">
        <v>10</v>
      </c>
      <c r="F52" s="44">
        <v>10</v>
      </c>
      <c r="G52" s="44">
        <v>10</v>
      </c>
      <c r="H52" s="44">
        <v>10</v>
      </c>
      <c r="I52" s="44">
        <v>10</v>
      </c>
      <c r="J52" s="44">
        <v>10</v>
      </c>
      <c r="K52" s="44">
        <v>10</v>
      </c>
      <c r="L52" s="44">
        <v>10</v>
      </c>
      <c r="M52" s="44">
        <v>10</v>
      </c>
      <c r="N52" s="44">
        <v>10</v>
      </c>
      <c r="O52" s="44">
        <v>10</v>
      </c>
      <c r="P52" s="44">
        <v>8</v>
      </c>
      <c r="Q52" s="44">
        <v>8</v>
      </c>
      <c r="R52" s="44">
        <v>8</v>
      </c>
      <c r="S52" s="44">
        <v>8</v>
      </c>
      <c r="T52" s="44">
        <v>8</v>
      </c>
      <c r="U52" s="44">
        <v>8</v>
      </c>
      <c r="V52" s="44">
        <v>8</v>
      </c>
      <c r="W52" s="44">
        <v>8</v>
      </c>
      <c r="X52" s="44">
        <v>8</v>
      </c>
      <c r="Y52" s="44">
        <v>8</v>
      </c>
      <c r="Z52" s="44">
        <v>8</v>
      </c>
      <c r="AA52" s="44">
        <v>9.4</v>
      </c>
      <c r="AB52" s="44">
        <v>9.4</v>
      </c>
      <c r="AC52" s="44">
        <v>9.4</v>
      </c>
      <c r="AD52" s="44">
        <v>9.4</v>
      </c>
      <c r="AE52" s="44">
        <v>9.4</v>
      </c>
      <c r="AF52" s="44">
        <v>9.4</v>
      </c>
      <c r="AG52" s="48">
        <v>14.3</v>
      </c>
      <c r="AH52" s="46">
        <f t="shared" si="2"/>
        <v>10</v>
      </c>
      <c r="AI52" s="47">
        <f t="shared" si="3"/>
        <v>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9.4</v>
      </c>
      <c r="C53" s="44">
        <v>9.4</v>
      </c>
      <c r="D53" s="44">
        <v>9.4</v>
      </c>
      <c r="E53" s="44">
        <v>9.4</v>
      </c>
      <c r="F53" s="44">
        <v>9.4</v>
      </c>
      <c r="G53" s="44">
        <v>9.4</v>
      </c>
      <c r="H53" s="44">
        <v>9.4</v>
      </c>
      <c r="I53" s="44">
        <v>9.4</v>
      </c>
      <c r="J53" s="44">
        <v>9.4</v>
      </c>
      <c r="K53" s="44">
        <v>9.4</v>
      </c>
      <c r="L53" s="44">
        <v>9.4</v>
      </c>
      <c r="M53" s="44">
        <v>9.4</v>
      </c>
      <c r="N53" s="44">
        <v>9.4</v>
      </c>
      <c r="O53" s="44">
        <v>9.4</v>
      </c>
      <c r="P53" s="44">
        <v>6.2</v>
      </c>
      <c r="Q53" s="44">
        <v>6.2</v>
      </c>
      <c r="R53" s="44">
        <v>6.2</v>
      </c>
      <c r="S53" s="44">
        <v>6.2</v>
      </c>
      <c r="T53" s="44">
        <v>6.2</v>
      </c>
      <c r="U53" s="44">
        <v>6.2</v>
      </c>
      <c r="V53" s="44">
        <v>6.2</v>
      </c>
      <c r="W53" s="44">
        <v>6.2</v>
      </c>
      <c r="X53" s="44">
        <v>6.2</v>
      </c>
      <c r="Y53" s="44">
        <v>6.2</v>
      </c>
      <c r="Z53" s="44">
        <v>6.2</v>
      </c>
      <c r="AA53" s="44">
        <v>5.8</v>
      </c>
      <c r="AB53" s="44">
        <v>5.8</v>
      </c>
      <c r="AC53" s="44">
        <v>5.8</v>
      </c>
      <c r="AD53" s="44">
        <v>5.8</v>
      </c>
      <c r="AE53" s="44">
        <v>5.8</v>
      </c>
      <c r="AF53" s="44">
        <v>5.8</v>
      </c>
      <c r="AG53" s="48">
        <v>14</v>
      </c>
      <c r="AH53" s="46">
        <f t="shared" si="2"/>
        <v>9.4</v>
      </c>
      <c r="AI53" s="47">
        <f t="shared" si="3"/>
        <v>5.8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15.4</v>
      </c>
      <c r="Q54" s="44">
        <v>15.4</v>
      </c>
      <c r="R54" s="44">
        <v>15.4</v>
      </c>
      <c r="S54" s="44">
        <v>15.4</v>
      </c>
      <c r="T54" s="44">
        <v>15.4</v>
      </c>
      <c r="U54" s="44">
        <v>15.4</v>
      </c>
      <c r="V54" s="44">
        <v>15.4</v>
      </c>
      <c r="W54" s="44">
        <v>15.4</v>
      </c>
      <c r="X54" s="44">
        <v>15.4</v>
      </c>
      <c r="Y54" s="44">
        <v>15.4</v>
      </c>
      <c r="Z54" s="44">
        <v>15.4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15.4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13</v>
      </c>
      <c r="C55" s="44">
        <v>13</v>
      </c>
      <c r="D55" s="44">
        <v>13</v>
      </c>
      <c r="E55" s="44">
        <v>13</v>
      </c>
      <c r="F55" s="44">
        <v>13</v>
      </c>
      <c r="G55" s="44">
        <v>13</v>
      </c>
      <c r="H55" s="44">
        <v>13</v>
      </c>
      <c r="I55" s="44">
        <v>13</v>
      </c>
      <c r="J55" s="44">
        <v>13</v>
      </c>
      <c r="K55" s="44">
        <v>13</v>
      </c>
      <c r="L55" s="44">
        <v>13</v>
      </c>
      <c r="M55" s="44">
        <v>13</v>
      </c>
      <c r="N55" s="44">
        <v>13</v>
      </c>
      <c r="O55" s="44">
        <v>13</v>
      </c>
      <c r="P55" s="44">
        <v>13</v>
      </c>
      <c r="Q55" s="44">
        <v>13</v>
      </c>
      <c r="R55" s="44">
        <v>13</v>
      </c>
      <c r="S55" s="44">
        <v>13</v>
      </c>
      <c r="T55" s="44">
        <v>13</v>
      </c>
      <c r="U55" s="44">
        <v>13</v>
      </c>
      <c r="V55" s="44">
        <v>13</v>
      </c>
      <c r="W55" s="44">
        <v>13</v>
      </c>
      <c r="X55" s="44">
        <v>13</v>
      </c>
      <c r="Y55" s="44">
        <v>13</v>
      </c>
      <c r="Z55" s="44">
        <v>13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13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2.2999999999999998</v>
      </c>
      <c r="C57" s="44">
        <v>2.2999999999999998</v>
      </c>
      <c r="D57" s="44">
        <v>2.2999999999999998</v>
      </c>
      <c r="E57" s="44">
        <v>2.2999999999999998</v>
      </c>
      <c r="F57" s="44">
        <v>2.2999999999999998</v>
      </c>
      <c r="G57" s="44">
        <v>2.2999999999999998</v>
      </c>
      <c r="H57" s="44">
        <v>2.2999999999999998</v>
      </c>
      <c r="I57" s="44">
        <v>2.2999999999999998</v>
      </c>
      <c r="J57" s="44">
        <v>2.2999999999999998</v>
      </c>
      <c r="K57" s="44">
        <v>2.2999999999999998</v>
      </c>
      <c r="L57" s="44">
        <v>2.2999999999999998</v>
      </c>
      <c r="M57" s="44">
        <v>2.2999999999999998</v>
      </c>
      <c r="N57" s="44">
        <v>2.2999999999999998</v>
      </c>
      <c r="O57" s="44">
        <v>2.2999999999999998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2.2999999999999998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3.8</v>
      </c>
      <c r="C58" s="44">
        <v>3.8</v>
      </c>
      <c r="D58" s="44">
        <v>3.8</v>
      </c>
      <c r="E58" s="44">
        <v>3.8</v>
      </c>
      <c r="F58" s="44">
        <v>3.8</v>
      </c>
      <c r="G58" s="44">
        <v>3.8</v>
      </c>
      <c r="H58" s="44">
        <v>3.8</v>
      </c>
      <c r="I58" s="44">
        <v>3.8</v>
      </c>
      <c r="J58" s="44">
        <v>3.8</v>
      </c>
      <c r="K58" s="44">
        <v>3.8</v>
      </c>
      <c r="L58" s="44">
        <v>3.8</v>
      </c>
      <c r="M58" s="44">
        <v>3.8</v>
      </c>
      <c r="N58" s="44">
        <v>3.8</v>
      </c>
      <c r="O58" s="44">
        <v>3.8</v>
      </c>
      <c r="P58" s="44">
        <v>3.8</v>
      </c>
      <c r="Q58" s="44">
        <v>3.8</v>
      </c>
      <c r="R58" s="44">
        <v>3.8</v>
      </c>
      <c r="S58" s="44">
        <v>3.8</v>
      </c>
      <c r="T58" s="44">
        <v>3.8</v>
      </c>
      <c r="U58" s="44">
        <v>3.8</v>
      </c>
      <c r="V58" s="44">
        <v>3.8</v>
      </c>
      <c r="W58" s="44">
        <v>3.8</v>
      </c>
      <c r="X58" s="44">
        <v>3.8</v>
      </c>
      <c r="Y58" s="44">
        <v>3.8</v>
      </c>
      <c r="Z58" s="44">
        <v>3.8</v>
      </c>
      <c r="AA58" s="44">
        <v>3.4</v>
      </c>
      <c r="AB58" s="44">
        <v>3.4</v>
      </c>
      <c r="AC58" s="44">
        <v>3.4</v>
      </c>
      <c r="AD58" s="44">
        <v>3.4</v>
      </c>
      <c r="AE58" s="44">
        <v>3.4</v>
      </c>
      <c r="AF58" s="44">
        <v>3.4</v>
      </c>
      <c r="AG58" s="48">
        <v>12</v>
      </c>
      <c r="AH58" s="46">
        <f t="shared" si="2"/>
        <v>3.8</v>
      </c>
      <c r="AI58" s="47">
        <f t="shared" si="3"/>
        <v>3.4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</v>
      </c>
      <c r="C60" s="44">
        <v>12</v>
      </c>
      <c r="D60" s="44">
        <v>12</v>
      </c>
      <c r="E60" s="44">
        <v>12</v>
      </c>
      <c r="F60" s="44">
        <v>12</v>
      </c>
      <c r="G60" s="44">
        <v>12</v>
      </c>
      <c r="H60" s="44">
        <v>12</v>
      </c>
      <c r="I60" s="44">
        <v>12</v>
      </c>
      <c r="J60" s="44">
        <v>12</v>
      </c>
      <c r="K60" s="44">
        <v>12</v>
      </c>
      <c r="L60" s="44">
        <v>12</v>
      </c>
      <c r="M60" s="44">
        <v>12</v>
      </c>
      <c r="N60" s="44">
        <v>12</v>
      </c>
      <c r="O60" s="44">
        <v>12</v>
      </c>
      <c r="P60" s="44">
        <v>12</v>
      </c>
      <c r="Q60" s="44">
        <v>12</v>
      </c>
      <c r="R60" s="44">
        <v>12</v>
      </c>
      <c r="S60" s="44">
        <v>12</v>
      </c>
      <c r="T60" s="44">
        <v>12</v>
      </c>
      <c r="U60" s="44">
        <v>12</v>
      </c>
      <c r="V60" s="44">
        <v>12</v>
      </c>
      <c r="W60" s="44">
        <v>12</v>
      </c>
      <c r="X60" s="44">
        <v>12</v>
      </c>
      <c r="Y60" s="44">
        <v>12</v>
      </c>
      <c r="Z60" s="44">
        <v>12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8">
        <v>12</v>
      </c>
      <c r="AH60" s="46">
        <f t="shared" si="2"/>
        <v>12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7.1</v>
      </c>
      <c r="C61" s="44">
        <v>7.1</v>
      </c>
      <c r="D61" s="44">
        <v>7.1</v>
      </c>
      <c r="E61" s="44">
        <v>7.1</v>
      </c>
      <c r="F61" s="44">
        <v>7.1</v>
      </c>
      <c r="G61" s="44">
        <v>7.1</v>
      </c>
      <c r="H61" s="44">
        <v>7.1</v>
      </c>
      <c r="I61" s="44">
        <v>7.1</v>
      </c>
      <c r="J61" s="44">
        <v>7.1</v>
      </c>
      <c r="K61" s="44">
        <v>7.1</v>
      </c>
      <c r="L61" s="44">
        <v>7.1</v>
      </c>
      <c r="M61" s="44">
        <v>7.1</v>
      </c>
      <c r="N61" s="44">
        <v>7.1</v>
      </c>
      <c r="O61" s="44">
        <v>7.1</v>
      </c>
      <c r="P61" s="44">
        <v>7.1</v>
      </c>
      <c r="Q61" s="44">
        <v>7.1</v>
      </c>
      <c r="R61" s="44">
        <v>7.1</v>
      </c>
      <c r="S61" s="44">
        <v>7.1</v>
      </c>
      <c r="T61" s="44">
        <v>7.1</v>
      </c>
      <c r="U61" s="44">
        <v>7.1</v>
      </c>
      <c r="V61" s="44">
        <v>7.1</v>
      </c>
      <c r="W61" s="44">
        <v>7.1</v>
      </c>
      <c r="X61" s="44">
        <v>7.1</v>
      </c>
      <c r="Y61" s="44">
        <v>7.1</v>
      </c>
      <c r="Z61" s="44">
        <v>7.1</v>
      </c>
      <c r="AA61" s="44">
        <v>6.5</v>
      </c>
      <c r="AB61" s="44">
        <v>6.5</v>
      </c>
      <c r="AC61" s="44">
        <v>6.5</v>
      </c>
      <c r="AD61" s="44">
        <v>6.5</v>
      </c>
      <c r="AE61" s="44">
        <v>6.5</v>
      </c>
      <c r="AF61" s="44">
        <v>6.5</v>
      </c>
      <c r="AG61" s="48">
        <v>12</v>
      </c>
      <c r="AH61" s="46">
        <f t="shared" si="2"/>
        <v>7.1</v>
      </c>
      <c r="AI61" s="47">
        <f t="shared" si="3"/>
        <v>6.5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5.5</v>
      </c>
      <c r="AB63" s="44">
        <v>5.5</v>
      </c>
      <c r="AC63" s="44">
        <v>5.5</v>
      </c>
      <c r="AD63" s="44">
        <v>5.5</v>
      </c>
      <c r="AE63" s="44">
        <v>5.5</v>
      </c>
      <c r="AF63" s="44">
        <v>5.5</v>
      </c>
      <c r="AG63" s="48">
        <v>11</v>
      </c>
      <c r="AH63" s="46">
        <f t="shared" si="2"/>
        <v>5.5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2.1</v>
      </c>
      <c r="C65" s="44">
        <v>2.1</v>
      </c>
      <c r="D65" s="44">
        <v>2.1</v>
      </c>
      <c r="E65" s="44">
        <v>2.1</v>
      </c>
      <c r="F65" s="44">
        <v>2.1</v>
      </c>
      <c r="G65" s="44">
        <v>2.1</v>
      </c>
      <c r="H65" s="44">
        <v>2.1</v>
      </c>
      <c r="I65" s="44">
        <v>2.1</v>
      </c>
      <c r="J65" s="44">
        <v>2.1</v>
      </c>
      <c r="K65" s="44">
        <v>2.1</v>
      </c>
      <c r="L65" s="44">
        <v>2.1</v>
      </c>
      <c r="M65" s="44">
        <v>2.1</v>
      </c>
      <c r="N65" s="44">
        <v>2.1</v>
      </c>
      <c r="O65" s="44">
        <v>2.1</v>
      </c>
      <c r="P65" s="44">
        <v>2.1</v>
      </c>
      <c r="Q65" s="44">
        <v>2.1</v>
      </c>
      <c r="R65" s="44">
        <v>2.1</v>
      </c>
      <c r="S65" s="44">
        <v>2.1</v>
      </c>
      <c r="T65" s="44">
        <v>2.1</v>
      </c>
      <c r="U65" s="44">
        <v>2.1</v>
      </c>
      <c r="V65" s="44">
        <v>2.1</v>
      </c>
      <c r="W65" s="44">
        <v>2.1</v>
      </c>
      <c r="X65" s="44">
        <v>2.1</v>
      </c>
      <c r="Y65" s="44">
        <v>2.1</v>
      </c>
      <c r="Z65" s="44">
        <v>2.1</v>
      </c>
      <c r="AA65" s="44">
        <v>2.1</v>
      </c>
      <c r="AB65" s="44">
        <v>2.1</v>
      </c>
      <c r="AC65" s="44">
        <v>2.1</v>
      </c>
      <c r="AD65" s="44">
        <v>2.1</v>
      </c>
      <c r="AE65" s="44">
        <v>2.1</v>
      </c>
      <c r="AF65" s="44">
        <v>2.1</v>
      </c>
      <c r="AG65" s="48">
        <v>10.7</v>
      </c>
      <c r="AH65" s="46">
        <f t="shared" si="2"/>
        <v>2.1</v>
      </c>
      <c r="AI65" s="47">
        <f t="shared" si="3"/>
        <v>2.1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6.3</v>
      </c>
      <c r="AB66" s="44">
        <v>6.3</v>
      </c>
      <c r="AC66" s="44">
        <v>6.3</v>
      </c>
      <c r="AD66" s="44">
        <v>6.3</v>
      </c>
      <c r="AE66" s="44">
        <v>6.3</v>
      </c>
      <c r="AF66" s="44">
        <v>6.3</v>
      </c>
      <c r="AG66" s="62">
        <v>10.3</v>
      </c>
      <c r="AH66" s="46">
        <f t="shared" si="2"/>
        <v>6.3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13</v>
      </c>
      <c r="C67" s="44">
        <v>13</v>
      </c>
      <c r="D67" s="44">
        <v>13</v>
      </c>
      <c r="E67" s="44">
        <v>13</v>
      </c>
      <c r="F67" s="44">
        <v>13</v>
      </c>
      <c r="G67" s="44">
        <v>13</v>
      </c>
      <c r="H67" s="44">
        <v>13</v>
      </c>
      <c r="I67" s="44">
        <v>13</v>
      </c>
      <c r="J67" s="44">
        <v>13</v>
      </c>
      <c r="K67" s="44">
        <v>13</v>
      </c>
      <c r="L67" s="44">
        <v>13</v>
      </c>
      <c r="M67" s="44">
        <v>13</v>
      </c>
      <c r="N67" s="44">
        <v>13</v>
      </c>
      <c r="O67" s="44">
        <v>13</v>
      </c>
      <c r="P67" s="44">
        <v>12.9</v>
      </c>
      <c r="Q67" s="44">
        <v>12.9</v>
      </c>
      <c r="R67" s="44">
        <v>12.9</v>
      </c>
      <c r="S67" s="44">
        <v>12.9</v>
      </c>
      <c r="T67" s="44">
        <v>12.9</v>
      </c>
      <c r="U67" s="44">
        <v>12.9</v>
      </c>
      <c r="V67" s="44">
        <v>12.9</v>
      </c>
      <c r="W67" s="44">
        <v>12.9</v>
      </c>
      <c r="X67" s="44">
        <v>12.9</v>
      </c>
      <c r="Y67" s="44">
        <v>12.9</v>
      </c>
      <c r="Z67" s="44">
        <v>12.9</v>
      </c>
      <c r="AA67" s="44">
        <v>4</v>
      </c>
      <c r="AB67" s="44">
        <v>4</v>
      </c>
      <c r="AC67" s="44">
        <v>4</v>
      </c>
      <c r="AD67" s="44">
        <v>4</v>
      </c>
      <c r="AE67" s="44">
        <v>4</v>
      </c>
      <c r="AF67" s="44">
        <v>4</v>
      </c>
      <c r="AG67" s="61">
        <v>10</v>
      </c>
      <c r="AH67" s="46">
        <f t="shared" si="2"/>
        <v>13</v>
      </c>
      <c r="AI67" s="47">
        <f t="shared" si="3"/>
        <v>4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>53.2+68.3</f>
        <v>121.5</v>
      </c>
      <c r="C70" s="66">
        <f t="shared" ref="C70:E70" si="20">53.2+68.3</f>
        <v>121.5</v>
      </c>
      <c r="D70" s="66">
        <f t="shared" si="20"/>
        <v>121.5</v>
      </c>
      <c r="E70" s="66">
        <f t="shared" si="20"/>
        <v>121.5</v>
      </c>
      <c r="F70" s="66">
        <f>53.4+68.4</f>
        <v>121.80000000000001</v>
      </c>
      <c r="G70" s="66">
        <f>54.1+68.9</f>
        <v>123</v>
      </c>
      <c r="H70" s="66">
        <f>54.1+68.9</f>
        <v>123</v>
      </c>
      <c r="I70" s="66">
        <f>53.5+67.6</f>
        <v>121.1</v>
      </c>
      <c r="J70" s="66">
        <f>52.3+66.4</f>
        <v>118.7</v>
      </c>
      <c r="K70" s="66">
        <f>48.6+63.3</f>
        <v>111.9</v>
      </c>
      <c r="L70" s="66">
        <f t="shared" ref="L70:Z70" si="21">45+60</f>
        <v>105</v>
      </c>
      <c r="M70" s="66">
        <f t="shared" si="21"/>
        <v>105</v>
      </c>
      <c r="N70" s="66">
        <f t="shared" si="21"/>
        <v>105</v>
      </c>
      <c r="O70" s="66">
        <f t="shared" si="21"/>
        <v>105</v>
      </c>
      <c r="P70" s="66">
        <f t="shared" si="21"/>
        <v>105</v>
      </c>
      <c r="Q70" s="66">
        <f t="shared" si="21"/>
        <v>105</v>
      </c>
      <c r="R70" s="66">
        <f t="shared" si="21"/>
        <v>105</v>
      </c>
      <c r="S70" s="66">
        <f t="shared" si="21"/>
        <v>105</v>
      </c>
      <c r="T70" s="66">
        <f t="shared" si="21"/>
        <v>105</v>
      </c>
      <c r="U70" s="66">
        <f t="shared" si="21"/>
        <v>105</v>
      </c>
      <c r="V70" s="66">
        <f t="shared" si="21"/>
        <v>105</v>
      </c>
      <c r="W70" s="66">
        <f t="shared" si="21"/>
        <v>105</v>
      </c>
      <c r="X70" s="66">
        <f t="shared" si="21"/>
        <v>105</v>
      </c>
      <c r="Y70" s="66">
        <f t="shared" si="21"/>
        <v>105</v>
      </c>
      <c r="Z70" s="66">
        <f t="shared" si="21"/>
        <v>105</v>
      </c>
      <c r="AA70" s="66">
        <f>50.8+60.2</f>
        <v>111</v>
      </c>
      <c r="AB70" s="66">
        <f>50.8+60.2</f>
        <v>111</v>
      </c>
      <c r="AC70" s="66">
        <f>50.8+60.2</f>
        <v>111</v>
      </c>
      <c r="AD70" s="66">
        <f>50.8+60.2</f>
        <v>111</v>
      </c>
      <c r="AE70" s="66">
        <f t="shared" ref="AE70:AF70" si="22">50.8+60.2</f>
        <v>111</v>
      </c>
      <c r="AF70" s="66">
        <f t="shared" si="22"/>
        <v>111</v>
      </c>
      <c r="AG70" s="64">
        <v>240</v>
      </c>
      <c r="AH70" s="46">
        <f t="shared" si="2"/>
        <v>123</v>
      </c>
      <c r="AI70" s="47">
        <f t="shared" si="3"/>
        <v>105</v>
      </c>
      <c r="AK70" s="49"/>
    </row>
    <row r="71" spans="1:88" ht="15.75" thickBot="1" x14ac:dyDescent="0.3">
      <c r="A71" s="69" t="s">
        <v>90</v>
      </c>
      <c r="B71" s="70">
        <f t="shared" ref="B71" si="23">SUM(B11:B69)</f>
        <v>899.5</v>
      </c>
      <c r="C71" s="70">
        <f>SUM(C11:C69)</f>
        <v>899.5</v>
      </c>
      <c r="D71" s="70">
        <f t="shared" ref="D71:AG71" si="24">SUM(D11:D69)</f>
        <v>899.5</v>
      </c>
      <c r="E71" s="70">
        <f t="shared" si="24"/>
        <v>899.5</v>
      </c>
      <c r="F71" s="70">
        <f t="shared" si="24"/>
        <v>897.5</v>
      </c>
      <c r="G71" s="70">
        <f t="shared" si="24"/>
        <v>897.5</v>
      </c>
      <c r="H71" s="70">
        <f t="shared" si="24"/>
        <v>897.5</v>
      </c>
      <c r="I71" s="70">
        <f t="shared" si="24"/>
        <v>897.5</v>
      </c>
      <c r="J71" s="70">
        <f t="shared" si="24"/>
        <v>897.5</v>
      </c>
      <c r="K71" s="70">
        <f t="shared" si="24"/>
        <v>897.5</v>
      </c>
      <c r="L71" s="70">
        <f t="shared" si="24"/>
        <v>897.5</v>
      </c>
      <c r="M71" s="70">
        <f t="shared" ref="M71:N71" si="25">SUM(M11:M69)</f>
        <v>897.5</v>
      </c>
      <c r="N71" s="70">
        <f t="shared" si="25"/>
        <v>897.5</v>
      </c>
      <c r="O71" s="70">
        <f t="shared" si="24"/>
        <v>897.5</v>
      </c>
      <c r="P71" s="70">
        <f t="shared" si="24"/>
        <v>925.3</v>
      </c>
      <c r="Q71" s="70">
        <f t="shared" si="24"/>
        <v>925.3</v>
      </c>
      <c r="R71" s="70">
        <f t="shared" si="24"/>
        <v>925.3</v>
      </c>
      <c r="S71" s="70">
        <f t="shared" ref="S71:T71" si="26">SUM(S11:S69)</f>
        <v>925.3</v>
      </c>
      <c r="T71" s="70">
        <f t="shared" si="26"/>
        <v>925.3</v>
      </c>
      <c r="U71" s="70">
        <f t="shared" ref="U71:V71" si="27">SUM(U11:U69)</f>
        <v>925.3</v>
      </c>
      <c r="V71" s="70">
        <f t="shared" si="27"/>
        <v>925.3</v>
      </c>
      <c r="W71" s="70">
        <f t="shared" ref="W71:X71" si="28">SUM(W11:W69)</f>
        <v>925.3</v>
      </c>
      <c r="X71" s="70">
        <f t="shared" si="28"/>
        <v>925.3</v>
      </c>
      <c r="Y71" s="70">
        <f t="shared" ref="Y71:Z71" si="29">SUM(Y11:Y69)</f>
        <v>925.3</v>
      </c>
      <c r="Z71" s="70">
        <f t="shared" si="29"/>
        <v>925.3</v>
      </c>
      <c r="AA71" s="70">
        <f>SUM(AA11:AA69)</f>
        <v>993.16999999999973</v>
      </c>
      <c r="AB71" s="70">
        <f>SUM(AB11:AB69)</f>
        <v>1031.0699999999997</v>
      </c>
      <c r="AC71" s="70">
        <f>SUM(AC11:AC69)</f>
        <v>1027.0699999999997</v>
      </c>
      <c r="AD71" s="70">
        <f>SUM(AD11:AD69)</f>
        <v>1030.0699999999997</v>
      </c>
      <c r="AE71" s="70">
        <f t="shared" ref="AE71:AF71" si="30">SUM(AE11:AE69)</f>
        <v>1030.0699999999997</v>
      </c>
      <c r="AF71" s="70">
        <f t="shared" si="30"/>
        <v>997.76999999999975</v>
      </c>
      <c r="AG71" s="70">
        <f t="shared" si="24"/>
        <v>1812.2049999999999</v>
      </c>
      <c r="AH71" s="46">
        <f t="shared" si="2"/>
        <v>1031.0699999999997</v>
      </c>
      <c r="AI71" s="47">
        <f t="shared" si="3"/>
        <v>897.5</v>
      </c>
      <c r="AK71" s="49"/>
    </row>
    <row r="72" spans="1:88" x14ac:dyDescent="0.25">
      <c r="A72" s="71" t="s">
        <v>91</v>
      </c>
      <c r="B72" s="44">
        <v>458.1</v>
      </c>
      <c r="C72" s="44">
        <v>458.1</v>
      </c>
      <c r="D72" s="44">
        <v>458.1</v>
      </c>
      <c r="E72" s="44">
        <v>458.1</v>
      </c>
      <c r="F72" s="44">
        <v>223</v>
      </c>
      <c r="G72" s="44">
        <v>290</v>
      </c>
      <c r="H72" s="44">
        <v>302</v>
      </c>
      <c r="I72" s="44">
        <v>302</v>
      </c>
      <c r="J72" s="44">
        <v>381.2</v>
      </c>
      <c r="K72" s="44">
        <v>422</v>
      </c>
      <c r="L72" s="44">
        <v>403</v>
      </c>
      <c r="M72" s="44">
        <v>253.4</v>
      </c>
      <c r="N72" s="44">
        <v>458.1</v>
      </c>
      <c r="O72" s="44">
        <v>457.9</v>
      </c>
      <c r="P72" s="44">
        <v>457.9</v>
      </c>
      <c r="Q72" s="44">
        <v>458.3</v>
      </c>
      <c r="R72" s="44">
        <v>458</v>
      </c>
      <c r="S72" s="44">
        <v>440.1</v>
      </c>
      <c r="T72" s="44">
        <v>440</v>
      </c>
      <c r="U72" s="44">
        <v>253.3</v>
      </c>
      <c r="V72" s="44">
        <v>229.1</v>
      </c>
      <c r="W72" s="44">
        <v>193.1</v>
      </c>
      <c r="X72" s="44">
        <v>145</v>
      </c>
      <c r="Y72" s="44">
        <v>253.5</v>
      </c>
      <c r="Z72" s="44">
        <v>404.1</v>
      </c>
      <c r="AA72" s="44">
        <v>404.5</v>
      </c>
      <c r="AB72" s="44">
        <v>379.7</v>
      </c>
      <c r="AC72" s="44">
        <v>403.9</v>
      </c>
      <c r="AD72" s="44">
        <v>458.2</v>
      </c>
      <c r="AE72" s="44">
        <v>458.2</v>
      </c>
      <c r="AF72" s="44">
        <v>458.2</v>
      </c>
      <c r="AG72" s="61">
        <v>456</v>
      </c>
      <c r="AH72" s="46">
        <f t="shared" si="2"/>
        <v>458.3</v>
      </c>
      <c r="AI72" s="47">
        <f t="shared" si="3"/>
        <v>145</v>
      </c>
      <c r="AK72" s="49"/>
    </row>
    <row r="73" spans="1:88" x14ac:dyDescent="0.25">
      <c r="A73" s="72" t="s">
        <v>92</v>
      </c>
      <c r="B73" s="43">
        <v>80.900000000000006</v>
      </c>
      <c r="C73" s="43">
        <v>34</v>
      </c>
      <c r="D73" s="43">
        <v>60</v>
      </c>
      <c r="E73" s="43">
        <v>80</v>
      </c>
      <c r="F73" s="43">
        <v>90.5</v>
      </c>
      <c r="G73" s="43">
        <v>80.7</v>
      </c>
      <c r="H73" s="43">
        <v>80.7</v>
      </c>
      <c r="I73" s="43">
        <v>83.8</v>
      </c>
      <c r="J73" s="43">
        <v>83.8</v>
      </c>
      <c r="K73" s="43">
        <v>75</v>
      </c>
      <c r="L73" s="43">
        <v>75</v>
      </c>
      <c r="M73" s="43">
        <v>74.900000000000006</v>
      </c>
      <c r="N73" s="43">
        <v>77.900000000000006</v>
      </c>
      <c r="O73" s="43">
        <v>80.900000000000006</v>
      </c>
      <c r="P73" s="43">
        <v>81</v>
      </c>
      <c r="Q73" s="43">
        <v>73</v>
      </c>
      <c r="R73" s="43">
        <v>73</v>
      </c>
      <c r="S73" s="43">
        <v>73</v>
      </c>
      <c r="T73" s="43">
        <v>77</v>
      </c>
      <c r="U73" s="43">
        <v>68</v>
      </c>
      <c r="V73" s="43">
        <v>69</v>
      </c>
      <c r="W73" s="43">
        <v>80</v>
      </c>
      <c r="X73" s="43">
        <v>74.900000000000006</v>
      </c>
      <c r="Y73" s="43">
        <v>69</v>
      </c>
      <c r="Z73" s="43">
        <v>71.8</v>
      </c>
      <c r="AA73" s="43">
        <v>71.900000000000006</v>
      </c>
      <c r="AB73" s="43">
        <v>71.900000000000006</v>
      </c>
      <c r="AC73" s="43">
        <v>71.900000000000006</v>
      </c>
      <c r="AD73" s="43">
        <v>71.900000000000006</v>
      </c>
      <c r="AE73" s="43">
        <v>71.900000000000006</v>
      </c>
      <c r="AF73" s="43">
        <v>83.9</v>
      </c>
      <c r="AG73" s="64">
        <v>111</v>
      </c>
      <c r="AH73" s="46">
        <f t="shared" si="2"/>
        <v>90.5</v>
      </c>
      <c r="AI73" s="47">
        <f t="shared" si="3"/>
        <v>34</v>
      </c>
      <c r="AK73" s="49"/>
    </row>
    <row r="74" spans="1:88" x14ac:dyDescent="0.25">
      <c r="A74" s="73" t="s">
        <v>93</v>
      </c>
      <c r="B74" s="43">
        <v>34</v>
      </c>
      <c r="C74" s="43">
        <v>34</v>
      </c>
      <c r="D74" s="43">
        <v>35</v>
      </c>
      <c r="E74" s="43">
        <v>35</v>
      </c>
      <c r="F74" s="43">
        <v>34.6</v>
      </c>
      <c r="G74" s="43">
        <v>32.1</v>
      </c>
      <c r="H74" s="43">
        <v>32.1</v>
      </c>
      <c r="I74" s="43">
        <v>29.2</v>
      </c>
      <c r="J74" s="43">
        <v>29.2</v>
      </c>
      <c r="K74" s="43">
        <v>29.2</v>
      </c>
      <c r="L74" s="43">
        <v>29.2</v>
      </c>
      <c r="M74" s="43">
        <v>36</v>
      </c>
      <c r="N74" s="43">
        <v>37.200000000000003</v>
      </c>
      <c r="O74" s="43">
        <v>38.200000000000003</v>
      </c>
      <c r="P74" s="43">
        <v>37.9</v>
      </c>
      <c r="Q74" s="43">
        <v>35.5</v>
      </c>
      <c r="R74" s="43">
        <v>36.9</v>
      </c>
      <c r="S74" s="43">
        <v>36.6</v>
      </c>
      <c r="T74" s="43">
        <v>37</v>
      </c>
      <c r="U74" s="43">
        <v>35.9</v>
      </c>
      <c r="V74" s="43">
        <v>35.1</v>
      </c>
      <c r="W74" s="43">
        <v>35.299999999999997</v>
      </c>
      <c r="X74" s="43">
        <v>35.200000000000003</v>
      </c>
      <c r="Y74" s="43">
        <v>36.299999999999997</v>
      </c>
      <c r="Z74" s="43">
        <v>37.200000000000003</v>
      </c>
      <c r="AA74" s="43">
        <v>34.200000000000003</v>
      </c>
      <c r="AB74" s="43">
        <v>33</v>
      </c>
      <c r="AC74" s="43">
        <v>33</v>
      </c>
      <c r="AD74" s="43">
        <v>33</v>
      </c>
      <c r="AE74" s="43">
        <v>33</v>
      </c>
      <c r="AF74" s="43">
        <v>33</v>
      </c>
      <c r="AG74" s="64">
        <v>60</v>
      </c>
      <c r="AH74" s="46">
        <f t="shared" si="2"/>
        <v>38.200000000000003</v>
      </c>
      <c r="AI74" s="47">
        <f t="shared" si="3"/>
        <v>29.2</v>
      </c>
      <c r="AK74" s="49"/>
    </row>
    <row r="75" spans="1:88" x14ac:dyDescent="0.25">
      <c r="A75" s="74" t="s">
        <v>94</v>
      </c>
      <c r="B75" s="43">
        <v>20.399999999999999</v>
      </c>
      <c r="C75" s="43">
        <v>20.399999999999999</v>
      </c>
      <c r="D75" s="43">
        <v>15</v>
      </c>
      <c r="E75" s="43">
        <v>16</v>
      </c>
      <c r="F75" s="43">
        <v>15.8</v>
      </c>
      <c r="G75" s="43">
        <v>15.8</v>
      </c>
      <c r="H75" s="43">
        <v>15.8</v>
      </c>
      <c r="I75" s="43">
        <v>18.8</v>
      </c>
      <c r="J75" s="43">
        <v>18.8</v>
      </c>
      <c r="K75" s="43">
        <v>18.8</v>
      </c>
      <c r="L75" s="43">
        <v>18.8</v>
      </c>
      <c r="M75" s="43">
        <v>24.8</v>
      </c>
      <c r="N75" s="43">
        <v>25.2</v>
      </c>
      <c r="O75" s="43">
        <v>25.8</v>
      </c>
      <c r="P75" s="43">
        <v>25.8</v>
      </c>
      <c r="Q75" s="43">
        <v>25.9</v>
      </c>
      <c r="R75" s="43">
        <v>25.9</v>
      </c>
      <c r="S75" s="43">
        <v>25.9</v>
      </c>
      <c r="T75" s="43">
        <v>25.9</v>
      </c>
      <c r="U75" s="43">
        <v>25.9</v>
      </c>
      <c r="V75" s="43">
        <v>25.9</v>
      </c>
      <c r="W75" s="43">
        <v>26.7</v>
      </c>
      <c r="X75" s="43">
        <v>32.700000000000003</v>
      </c>
      <c r="Y75" s="43">
        <v>31.9</v>
      </c>
      <c r="Z75" s="43">
        <v>31</v>
      </c>
      <c r="AA75" s="43">
        <v>31</v>
      </c>
      <c r="AB75" s="43">
        <v>31.1</v>
      </c>
      <c r="AC75" s="43">
        <v>31.1</v>
      </c>
      <c r="AD75" s="43">
        <v>31.1</v>
      </c>
      <c r="AE75" s="43">
        <v>31.1</v>
      </c>
      <c r="AF75" s="43">
        <v>25.8</v>
      </c>
      <c r="AG75" s="75">
        <v>42.5</v>
      </c>
      <c r="AH75" s="46">
        <f t="shared" ref="AH75:AH138" si="31">MAX(B75:AF75)</f>
        <v>32.700000000000003</v>
      </c>
      <c r="AI75" s="47">
        <f t="shared" ref="AI75:AI138" si="32">MIN(B75:AF75)</f>
        <v>15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22.3</v>
      </c>
      <c r="V76" s="43">
        <v>22.3</v>
      </c>
      <c r="W76" s="43">
        <v>22.3</v>
      </c>
      <c r="X76" s="43">
        <v>22.3</v>
      </c>
      <c r="Y76" s="43">
        <v>22.3</v>
      </c>
      <c r="Z76" s="43">
        <v>22.3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1"/>
        <v>22.3</v>
      </c>
      <c r="AI76" s="47">
        <f t="shared" si="32"/>
        <v>22.2</v>
      </c>
      <c r="AK76" s="49"/>
    </row>
    <row r="77" spans="1:88" ht="15.75" thickBot="1" x14ac:dyDescent="0.3">
      <c r="A77" s="76" t="s">
        <v>96</v>
      </c>
      <c r="B77" s="77">
        <v>7.9</v>
      </c>
      <c r="C77" s="77">
        <v>7.9</v>
      </c>
      <c r="D77" s="77">
        <v>7.9</v>
      </c>
      <c r="E77" s="77">
        <v>7.9</v>
      </c>
      <c r="F77" s="77">
        <v>7.9</v>
      </c>
      <c r="G77" s="77">
        <v>7.9</v>
      </c>
      <c r="H77" s="77">
        <v>7.9</v>
      </c>
      <c r="I77" s="77">
        <v>8</v>
      </c>
      <c r="J77" s="77">
        <v>8</v>
      </c>
      <c r="K77" s="77">
        <v>8</v>
      </c>
      <c r="L77" s="77">
        <v>8</v>
      </c>
      <c r="M77" s="77">
        <v>7.9</v>
      </c>
      <c r="N77" s="77">
        <v>8</v>
      </c>
      <c r="O77" s="77">
        <v>8</v>
      </c>
      <c r="P77" s="77">
        <v>7.9</v>
      </c>
      <c r="Q77" s="77">
        <v>7.9</v>
      </c>
      <c r="R77" s="77">
        <v>7.9</v>
      </c>
      <c r="S77" s="77">
        <v>7.9</v>
      </c>
      <c r="T77" s="77">
        <v>7.8</v>
      </c>
      <c r="U77" s="77">
        <v>7.8</v>
      </c>
      <c r="V77" s="77">
        <v>8</v>
      </c>
      <c r="W77" s="77">
        <v>9.9</v>
      </c>
      <c r="X77" s="77">
        <v>9.8000000000000007</v>
      </c>
      <c r="Y77" s="77">
        <v>10.199999999999999</v>
      </c>
      <c r="Z77" s="77">
        <v>10.199999999999999</v>
      </c>
      <c r="AA77" s="77">
        <v>10.199999999999999</v>
      </c>
      <c r="AB77" s="77">
        <v>10.199999999999999</v>
      </c>
      <c r="AC77" s="77">
        <v>10.199999999999999</v>
      </c>
      <c r="AD77" s="77">
        <v>10.199999999999999</v>
      </c>
      <c r="AE77" s="77">
        <v>10.199999999999999</v>
      </c>
      <c r="AF77" s="77">
        <v>7.8</v>
      </c>
      <c r="AG77" s="78">
        <v>14.8</v>
      </c>
      <c r="AH77" s="46">
        <f t="shared" si="31"/>
        <v>10.199999999999999</v>
      </c>
      <c r="AI77" s="47">
        <f t="shared" si="32"/>
        <v>7.8</v>
      </c>
      <c r="AK77" s="49"/>
    </row>
    <row r="78" spans="1:88" ht="15.75" thickBot="1" x14ac:dyDescent="0.3">
      <c r="A78" s="79" t="s">
        <v>97</v>
      </c>
      <c r="B78" s="70">
        <f t="shared" ref="B78:C78" si="33">SUM(B72:B77)</f>
        <v>623.5</v>
      </c>
      <c r="C78" s="70">
        <f t="shared" si="33"/>
        <v>576.6</v>
      </c>
      <c r="D78" s="70">
        <f t="shared" ref="D78:E78" si="34">SUM(D72:D77)</f>
        <v>598.20000000000005</v>
      </c>
      <c r="E78" s="70">
        <f t="shared" si="34"/>
        <v>619.20000000000005</v>
      </c>
      <c r="F78" s="70">
        <f t="shared" ref="F78:AG78" si="35">SUM(F72:F77)</f>
        <v>394</v>
      </c>
      <c r="G78" s="70">
        <f t="shared" si="35"/>
        <v>448.7</v>
      </c>
      <c r="H78" s="70">
        <f t="shared" si="35"/>
        <v>460.7</v>
      </c>
      <c r="I78" s="70">
        <f t="shared" si="35"/>
        <v>464</v>
      </c>
      <c r="J78" s="70">
        <f t="shared" si="35"/>
        <v>543.20000000000005</v>
      </c>
      <c r="K78" s="70">
        <f t="shared" si="35"/>
        <v>575.20000000000005</v>
      </c>
      <c r="L78" s="70">
        <f t="shared" si="35"/>
        <v>556.20000000000005</v>
      </c>
      <c r="M78" s="70">
        <f t="shared" ref="M78:N78" si="36">SUM(M72:M77)</f>
        <v>419.3</v>
      </c>
      <c r="N78" s="70">
        <f t="shared" si="36"/>
        <v>628.70000000000005</v>
      </c>
      <c r="O78" s="70">
        <f t="shared" si="35"/>
        <v>633.09999999999991</v>
      </c>
      <c r="P78" s="70">
        <f t="shared" si="35"/>
        <v>632.79999999999984</v>
      </c>
      <c r="Q78" s="70">
        <f t="shared" si="35"/>
        <v>622.89999999999986</v>
      </c>
      <c r="R78" s="70">
        <f t="shared" si="35"/>
        <v>623.99999999999989</v>
      </c>
      <c r="S78" s="70">
        <f t="shared" ref="S78:T78" si="37">SUM(S72:S77)</f>
        <v>605.79999999999995</v>
      </c>
      <c r="T78" s="70">
        <f t="shared" si="37"/>
        <v>609.99999999999989</v>
      </c>
      <c r="U78" s="70">
        <f t="shared" ref="U78:V78" si="38">SUM(U72:U77)</f>
        <v>413.2</v>
      </c>
      <c r="V78" s="70">
        <f t="shared" si="38"/>
        <v>389.40000000000003</v>
      </c>
      <c r="W78" s="70">
        <f t="shared" ref="W78:X78" si="39">SUM(W72:W77)</f>
        <v>367.3</v>
      </c>
      <c r="X78" s="70">
        <f t="shared" si="39"/>
        <v>319.90000000000003</v>
      </c>
      <c r="Y78" s="70">
        <f t="shared" ref="Y78:Z78" si="40">SUM(Y72:Y77)</f>
        <v>423.2</v>
      </c>
      <c r="Z78" s="70">
        <f t="shared" si="40"/>
        <v>576.6</v>
      </c>
      <c r="AA78" s="70">
        <f>SUM(AA72:AA77)</f>
        <v>574.09999999999991</v>
      </c>
      <c r="AB78" s="70">
        <f t="shared" si="35"/>
        <v>548.20000000000005</v>
      </c>
      <c r="AC78" s="70">
        <f t="shared" ref="AC78" si="41">SUM(AC72:AC77)</f>
        <v>572.4</v>
      </c>
      <c r="AD78" s="70">
        <f t="shared" si="35"/>
        <v>626.70000000000005</v>
      </c>
      <c r="AE78" s="70">
        <f t="shared" ref="AE78:AF78" si="42">SUM(AE72:AE77)</f>
        <v>626.70000000000005</v>
      </c>
      <c r="AF78" s="70">
        <f t="shared" si="42"/>
        <v>630.99999999999989</v>
      </c>
      <c r="AG78" s="80">
        <f t="shared" si="35"/>
        <v>706.4</v>
      </c>
      <c r="AH78" s="46">
        <f t="shared" si="31"/>
        <v>633.09999999999991</v>
      </c>
      <c r="AI78" s="47">
        <f t="shared" si="32"/>
        <v>319.90000000000003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140</v>
      </c>
      <c r="C79" s="44">
        <v>144</v>
      </c>
      <c r="D79" s="44">
        <v>144</v>
      </c>
      <c r="E79" s="44">
        <v>144</v>
      </c>
      <c r="F79" s="44">
        <v>144</v>
      </c>
      <c r="G79" s="44">
        <v>144</v>
      </c>
      <c r="H79" s="44">
        <v>144</v>
      </c>
      <c r="I79" s="44">
        <v>144</v>
      </c>
      <c r="J79" s="44">
        <v>144</v>
      </c>
      <c r="K79" s="44">
        <v>144</v>
      </c>
      <c r="L79" s="44">
        <v>144</v>
      </c>
      <c r="M79" s="44">
        <v>144</v>
      </c>
      <c r="N79" s="44">
        <v>144.1</v>
      </c>
      <c r="O79" s="44">
        <v>144.9</v>
      </c>
      <c r="P79" s="44">
        <v>96.1</v>
      </c>
      <c r="Q79" s="44">
        <v>96.2</v>
      </c>
      <c r="R79" s="44">
        <v>96.1</v>
      </c>
      <c r="S79" s="44">
        <v>96.1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143.69999999999999</v>
      </c>
      <c r="AA79" s="44">
        <v>144.1</v>
      </c>
      <c r="AB79" s="44">
        <v>144.1</v>
      </c>
      <c r="AC79" s="44">
        <v>144.1</v>
      </c>
      <c r="AD79" s="44">
        <v>144.1</v>
      </c>
      <c r="AE79" s="44">
        <v>144.1</v>
      </c>
      <c r="AF79" s="44">
        <v>144.1</v>
      </c>
      <c r="AG79" s="61">
        <v>144</v>
      </c>
      <c r="AH79" s="46">
        <f t="shared" si="31"/>
        <v>144.9</v>
      </c>
      <c r="AI79" s="47">
        <f t="shared" si="32"/>
        <v>96</v>
      </c>
      <c r="AK79" s="49"/>
      <c r="AY79" s="1" t="s">
        <v>99</v>
      </c>
      <c r="AZ79" s="82">
        <f>ROUND(C97,0)</f>
        <v>-335</v>
      </c>
      <c r="BA79" s="81">
        <f t="shared" ref="BA79:BD83" si="43">D97</f>
        <v>-470</v>
      </c>
      <c r="BB79" s="81">
        <f t="shared" si="43"/>
        <v>-372</v>
      </c>
      <c r="BC79" s="81">
        <f t="shared" si="43"/>
        <v>-398</v>
      </c>
      <c r="BD79" s="81">
        <f t="shared" si="43"/>
        <v>-441.3</v>
      </c>
      <c r="BE79" s="82">
        <f>I97</f>
        <v>-428.6</v>
      </c>
      <c r="BF79" s="82">
        <f>K97</f>
        <v>-442</v>
      </c>
      <c r="BG79" s="82">
        <f t="shared" ref="BG79:BP83" si="44">M97</f>
        <v>-255.8</v>
      </c>
      <c r="BH79" s="82">
        <f t="shared" si="44"/>
        <v>-409</v>
      </c>
      <c r="BI79" s="82">
        <f t="shared" si="44"/>
        <v>-407</v>
      </c>
      <c r="BJ79" s="82">
        <f t="shared" si="44"/>
        <v>-349.2</v>
      </c>
      <c r="BK79" s="82">
        <f t="shared" si="44"/>
        <v>-401.6</v>
      </c>
      <c r="BL79" s="82">
        <f t="shared" si="44"/>
        <v>-379.3</v>
      </c>
      <c r="BM79" s="82">
        <f t="shared" si="44"/>
        <v>-308.2</v>
      </c>
      <c r="BN79" s="82">
        <f t="shared" si="44"/>
        <v>-287</v>
      </c>
      <c r="BO79" s="82">
        <f t="shared" si="44"/>
        <v>-242.3</v>
      </c>
      <c r="BP79" s="82">
        <f t="shared" si="44"/>
        <v>-244.7</v>
      </c>
      <c r="BQ79" s="82">
        <f>X97</f>
        <v>-244.3</v>
      </c>
      <c r="BR79" s="82">
        <f>Z97</f>
        <v>-365.5</v>
      </c>
      <c r="BS79" s="81">
        <f>AB97</f>
        <v>-357</v>
      </c>
      <c r="BT79" s="81">
        <f t="shared" ref="BT79:BV83" si="45">AD97</f>
        <v>-409.3</v>
      </c>
      <c r="BU79" s="81">
        <f t="shared" si="45"/>
        <v>-412</v>
      </c>
      <c r="BV79" s="81">
        <f t="shared" si="45"/>
        <v>-394.8</v>
      </c>
      <c r="BW79" s="81">
        <f>B97</f>
        <v>-415</v>
      </c>
    </row>
    <row r="80" spans="1:88" x14ac:dyDescent="0.25">
      <c r="A80" s="63" t="s">
        <v>100</v>
      </c>
      <c r="B80" s="43">
        <v>60</v>
      </c>
      <c r="C80" s="43">
        <v>60</v>
      </c>
      <c r="D80" s="43">
        <v>60</v>
      </c>
      <c r="E80" s="43">
        <v>55.3</v>
      </c>
      <c r="F80" s="43">
        <v>55.3</v>
      </c>
      <c r="G80" s="43">
        <v>49.7</v>
      </c>
      <c r="H80" s="43">
        <v>49.7</v>
      </c>
      <c r="I80" s="43">
        <v>49.7</v>
      </c>
      <c r="J80" s="43">
        <v>71</v>
      </c>
      <c r="K80" s="43">
        <v>71</v>
      </c>
      <c r="L80" s="43">
        <v>65</v>
      </c>
      <c r="M80" s="43">
        <v>64.2</v>
      </c>
      <c r="N80" s="43">
        <v>70.5</v>
      </c>
      <c r="O80" s="43">
        <v>70.5</v>
      </c>
      <c r="P80" s="43">
        <v>70.400000000000006</v>
      </c>
      <c r="Q80" s="43">
        <v>70.099999999999994</v>
      </c>
      <c r="R80" s="43">
        <v>70.099999999999994</v>
      </c>
      <c r="S80" s="43">
        <v>70</v>
      </c>
      <c r="T80" s="43">
        <v>70</v>
      </c>
      <c r="U80" s="43">
        <v>69.900000000000006</v>
      </c>
      <c r="V80" s="43">
        <v>55</v>
      </c>
      <c r="W80" s="43">
        <v>55.3</v>
      </c>
      <c r="X80" s="43">
        <v>55.3</v>
      </c>
      <c r="Y80" s="43">
        <v>55.2</v>
      </c>
      <c r="Z80" s="43">
        <v>55.3</v>
      </c>
      <c r="AA80" s="43">
        <v>67.3</v>
      </c>
      <c r="AB80" s="43">
        <v>67.3</v>
      </c>
      <c r="AC80" s="43">
        <v>67.3</v>
      </c>
      <c r="AD80" s="43">
        <v>67.3</v>
      </c>
      <c r="AE80" s="43">
        <v>67.3</v>
      </c>
      <c r="AF80" s="43">
        <v>67.3</v>
      </c>
      <c r="AG80" s="64">
        <v>70</v>
      </c>
      <c r="AH80" s="46">
        <f t="shared" si="31"/>
        <v>71</v>
      </c>
      <c r="AI80" s="47">
        <f t="shared" si="32"/>
        <v>49.7</v>
      </c>
      <c r="AK80" s="49"/>
      <c r="AY80" s="1" t="s">
        <v>101</v>
      </c>
      <c r="AZ80" s="82">
        <f>ROUND(C98,0)</f>
        <v>0</v>
      </c>
      <c r="BA80" s="81">
        <f t="shared" si="43"/>
        <v>0</v>
      </c>
      <c r="BB80" s="81">
        <f t="shared" si="43"/>
        <v>0</v>
      </c>
      <c r="BC80" s="81">
        <f t="shared" si="43"/>
        <v>0</v>
      </c>
      <c r="BD80" s="81">
        <f t="shared" si="43"/>
        <v>0</v>
      </c>
      <c r="BE80" s="82">
        <f>I98</f>
        <v>17.3</v>
      </c>
      <c r="BF80" s="82">
        <f>K98</f>
        <v>17.899999999999999</v>
      </c>
      <c r="BG80" s="82">
        <f t="shared" si="44"/>
        <v>3.5</v>
      </c>
      <c r="BH80" s="82">
        <f t="shared" si="44"/>
        <v>3.7</v>
      </c>
      <c r="BI80" s="82">
        <f t="shared" si="44"/>
        <v>4.0999999999999996</v>
      </c>
      <c r="BJ80" s="82">
        <f t="shared" si="44"/>
        <v>4.2</v>
      </c>
      <c r="BK80" s="82">
        <f t="shared" si="44"/>
        <v>0</v>
      </c>
      <c r="BL80" s="82">
        <f t="shared" si="44"/>
        <v>0</v>
      </c>
      <c r="BM80" s="82">
        <f t="shared" si="44"/>
        <v>0</v>
      </c>
      <c r="BN80" s="82">
        <f t="shared" si="44"/>
        <v>0</v>
      </c>
      <c r="BO80" s="82">
        <f t="shared" si="44"/>
        <v>0</v>
      </c>
      <c r="BP80" s="82">
        <f t="shared" si="44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5"/>
        <v>0</v>
      </c>
      <c r="BU80" s="81">
        <f t="shared" si="45"/>
        <v>0</v>
      </c>
      <c r="BV80" s="81">
        <f t="shared" si="45"/>
        <v>0</v>
      </c>
      <c r="BW80" s="81">
        <f>B98</f>
        <v>0</v>
      </c>
    </row>
    <row r="81" spans="1:75" x14ac:dyDescent="0.25">
      <c r="A81" s="63" t="s">
        <v>102</v>
      </c>
      <c r="B81" s="43">
        <v>69.5</v>
      </c>
      <c r="C81" s="43">
        <v>69.5</v>
      </c>
      <c r="D81" s="43">
        <v>51</v>
      </c>
      <c r="E81" s="43">
        <v>60</v>
      </c>
      <c r="F81" s="43">
        <v>60</v>
      </c>
      <c r="G81" s="43">
        <v>49.9</v>
      </c>
      <c r="H81" s="43">
        <v>49.9</v>
      </c>
      <c r="I81" s="43">
        <v>49.9</v>
      </c>
      <c r="J81" s="43">
        <v>70.400000000000006</v>
      </c>
      <c r="K81" s="43">
        <v>70.400000000000006</v>
      </c>
      <c r="L81" s="43">
        <v>70.400000000000006</v>
      </c>
      <c r="M81" s="43">
        <v>61.5</v>
      </c>
      <c r="N81" s="43">
        <v>70.8</v>
      </c>
      <c r="O81" s="43">
        <v>62.6</v>
      </c>
      <c r="P81" s="43">
        <v>69.5</v>
      </c>
      <c r="Q81" s="43">
        <v>71.099999999999994</v>
      </c>
      <c r="R81" s="43">
        <v>71.5</v>
      </c>
      <c r="S81" s="43">
        <v>71.400000000000006</v>
      </c>
      <c r="T81" s="43">
        <v>71.5</v>
      </c>
      <c r="U81" s="43">
        <v>71.3</v>
      </c>
      <c r="V81" s="43">
        <v>71.599999999999994</v>
      </c>
      <c r="W81" s="43">
        <v>71.599999999999994</v>
      </c>
      <c r="X81" s="43">
        <v>71.5</v>
      </c>
      <c r="Y81" s="43">
        <v>71.5</v>
      </c>
      <c r="Z81" s="43">
        <v>71.099999999999994</v>
      </c>
      <c r="AA81" s="43">
        <v>71.2</v>
      </c>
      <c r="AB81" s="43">
        <v>71.2</v>
      </c>
      <c r="AC81" s="43">
        <v>71.2</v>
      </c>
      <c r="AD81" s="43">
        <v>71.2</v>
      </c>
      <c r="AE81" s="43">
        <v>71.2</v>
      </c>
      <c r="AF81" s="43">
        <v>71.2</v>
      </c>
      <c r="AG81" s="64">
        <v>69</v>
      </c>
      <c r="AH81" s="46">
        <f t="shared" si="31"/>
        <v>71.599999999999994</v>
      </c>
      <c r="AI81" s="47">
        <f t="shared" si="32"/>
        <v>49.9</v>
      </c>
      <c r="AK81" s="49"/>
      <c r="AL81" s="83"/>
      <c r="AO81" s="83"/>
      <c r="AY81" s="1" t="s">
        <v>103</v>
      </c>
      <c r="AZ81" s="82">
        <f>ROUND(C99,0)</f>
        <v>46</v>
      </c>
      <c r="BA81" s="81">
        <f t="shared" si="43"/>
        <v>10.6</v>
      </c>
      <c r="BB81" s="81">
        <f t="shared" si="43"/>
        <v>0</v>
      </c>
      <c r="BC81" s="81">
        <f t="shared" si="43"/>
        <v>11.2</v>
      </c>
      <c r="BD81" s="81">
        <f t="shared" si="43"/>
        <v>10.6</v>
      </c>
      <c r="BE81" s="82">
        <f>I99</f>
        <v>9.8000000000000007</v>
      </c>
      <c r="BF81" s="82">
        <f>K99</f>
        <v>14.9</v>
      </c>
      <c r="BG81" s="82">
        <f t="shared" si="44"/>
        <v>22</v>
      </c>
      <c r="BH81" s="82">
        <f t="shared" si="44"/>
        <v>20.3</v>
      </c>
      <c r="BI81" s="82">
        <f t="shared" si="44"/>
        <v>22</v>
      </c>
      <c r="BJ81" s="82">
        <f t="shared" si="44"/>
        <v>22</v>
      </c>
      <c r="BK81" s="82">
        <f t="shared" si="44"/>
        <v>28.4</v>
      </c>
      <c r="BL81" s="82">
        <f t="shared" si="44"/>
        <v>31</v>
      </c>
      <c r="BM81" s="82">
        <f t="shared" si="44"/>
        <v>30.3</v>
      </c>
      <c r="BN81" s="82">
        <f t="shared" si="44"/>
        <v>32.799999999999997</v>
      </c>
      <c r="BO81" s="82">
        <f t="shared" si="44"/>
        <v>35.299999999999997</v>
      </c>
      <c r="BP81" s="82">
        <f t="shared" si="44"/>
        <v>29.4</v>
      </c>
      <c r="BQ81" s="82">
        <f>X99</f>
        <v>32.4</v>
      </c>
      <c r="BR81" s="82">
        <f>Z99</f>
        <v>0</v>
      </c>
      <c r="BS81" s="81">
        <f>AB99</f>
        <v>0</v>
      </c>
      <c r="BT81" s="81">
        <f t="shared" si="45"/>
        <v>0</v>
      </c>
      <c r="BU81" s="81">
        <f t="shared" si="45"/>
        <v>0</v>
      </c>
      <c r="BV81" s="81">
        <f t="shared" si="45"/>
        <v>0</v>
      </c>
      <c r="BW81" s="81">
        <f>B99</f>
        <v>47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50</v>
      </c>
      <c r="E82" s="43">
        <v>60</v>
      </c>
      <c r="F82" s="43">
        <v>60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1"/>
        <v>60</v>
      </c>
      <c r="AI82" s="47">
        <f t="shared" si="32"/>
        <v>50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3"/>
        <v>0</v>
      </c>
      <c r="BB82" s="81">
        <f t="shared" si="43"/>
        <v>0</v>
      </c>
      <c r="BC82" s="81">
        <f t="shared" si="43"/>
        <v>0</v>
      </c>
      <c r="BD82" s="81">
        <f t="shared" si="43"/>
        <v>0</v>
      </c>
      <c r="BE82" s="82">
        <f>I100</f>
        <v>0</v>
      </c>
      <c r="BF82" s="82">
        <f>K100</f>
        <v>0</v>
      </c>
      <c r="BG82" s="82">
        <f t="shared" si="44"/>
        <v>0</v>
      </c>
      <c r="BH82" s="82">
        <f t="shared" si="44"/>
        <v>0</v>
      </c>
      <c r="BI82" s="82">
        <f t="shared" si="44"/>
        <v>0</v>
      </c>
      <c r="BJ82" s="82">
        <f t="shared" si="44"/>
        <v>0</v>
      </c>
      <c r="BK82" s="82">
        <f t="shared" si="44"/>
        <v>13.6</v>
      </c>
      <c r="BL82" s="82">
        <f t="shared" si="44"/>
        <v>12.3</v>
      </c>
      <c r="BM82" s="82">
        <f t="shared" si="44"/>
        <v>12.7</v>
      </c>
      <c r="BN82" s="82">
        <f t="shared" si="44"/>
        <v>15.3</v>
      </c>
      <c r="BO82" s="82">
        <f t="shared" si="44"/>
        <v>17.2</v>
      </c>
      <c r="BP82" s="82">
        <f t="shared" si="44"/>
        <v>17</v>
      </c>
      <c r="BQ82" s="82">
        <f>X100</f>
        <v>18.899999999999999</v>
      </c>
      <c r="BR82" s="82">
        <f>Z100</f>
        <v>19.5</v>
      </c>
      <c r="BS82" s="81">
        <f>AB100</f>
        <v>16.399999999999999</v>
      </c>
      <c r="BT82" s="81">
        <f t="shared" si="45"/>
        <v>17.7</v>
      </c>
      <c r="BU82" s="81">
        <f t="shared" si="45"/>
        <v>17.7</v>
      </c>
      <c r="BV82" s="81">
        <f t="shared" si="45"/>
        <v>17.7</v>
      </c>
      <c r="BW82" s="81">
        <f>B100</f>
        <v>0</v>
      </c>
    </row>
    <row r="83" spans="1:75" x14ac:dyDescent="0.25">
      <c r="A83" s="63" t="s">
        <v>106</v>
      </c>
      <c r="B83" s="44">
        <v>14</v>
      </c>
      <c r="C83" s="44">
        <v>14</v>
      </c>
      <c r="D83" s="44">
        <v>14</v>
      </c>
      <c r="E83" s="44">
        <v>14</v>
      </c>
      <c r="F83" s="44">
        <v>14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14.1</v>
      </c>
      <c r="N83" s="44">
        <v>14.1</v>
      </c>
      <c r="O83" s="44">
        <v>14.1</v>
      </c>
      <c r="P83" s="44">
        <v>14.3</v>
      </c>
      <c r="Q83" s="44">
        <v>14.4</v>
      </c>
      <c r="R83" s="44">
        <v>14.4</v>
      </c>
      <c r="S83" s="44">
        <v>14.4</v>
      </c>
      <c r="T83" s="44">
        <v>14.4</v>
      </c>
      <c r="U83" s="44">
        <v>14.3</v>
      </c>
      <c r="V83" s="44">
        <v>14.3</v>
      </c>
      <c r="W83" s="44">
        <v>14.3</v>
      </c>
      <c r="X83" s="44">
        <v>14.3</v>
      </c>
      <c r="Y83" s="44">
        <v>14.8</v>
      </c>
      <c r="Z83" s="44">
        <v>15</v>
      </c>
      <c r="AA83" s="43">
        <v>14.9</v>
      </c>
      <c r="AB83" s="43">
        <v>20.8</v>
      </c>
      <c r="AC83" s="43">
        <v>20.8</v>
      </c>
      <c r="AD83" s="43">
        <v>20.8</v>
      </c>
      <c r="AE83" s="43">
        <v>20.8</v>
      </c>
      <c r="AF83" s="43">
        <v>14.3</v>
      </c>
      <c r="AG83" s="64">
        <v>30</v>
      </c>
      <c r="AH83" s="46">
        <f t="shared" si="31"/>
        <v>20.8</v>
      </c>
      <c r="AI83" s="47">
        <f t="shared" si="32"/>
        <v>0</v>
      </c>
      <c r="AK83" s="49"/>
      <c r="AY83" s="1" t="s">
        <v>107</v>
      </c>
      <c r="AZ83" s="82">
        <f>ROUND(C101,0)</f>
        <v>0</v>
      </c>
      <c r="BA83" s="81">
        <f t="shared" si="43"/>
        <v>0</v>
      </c>
      <c r="BB83" s="81">
        <f t="shared" si="43"/>
        <v>0</v>
      </c>
      <c r="BC83" s="81">
        <f t="shared" si="43"/>
        <v>0</v>
      </c>
      <c r="BD83" s="81">
        <f t="shared" si="43"/>
        <v>46.5</v>
      </c>
      <c r="BE83" s="82">
        <f>I101</f>
        <v>52.1</v>
      </c>
      <c r="BF83" s="82">
        <f>K101</f>
        <v>48.1</v>
      </c>
      <c r="BG83" s="82">
        <f t="shared" si="44"/>
        <v>48.77</v>
      </c>
      <c r="BH83" s="82">
        <f t="shared" si="44"/>
        <v>55.3</v>
      </c>
      <c r="BI83" s="82">
        <f t="shared" si="44"/>
        <v>49.7</v>
      </c>
      <c r="BJ83" s="82">
        <f t="shared" si="44"/>
        <v>51.2</v>
      </c>
      <c r="BK83" s="82">
        <f t="shared" si="44"/>
        <v>62.5</v>
      </c>
      <c r="BL83" s="82">
        <f t="shared" si="44"/>
        <v>57.2</v>
      </c>
      <c r="BM83" s="82">
        <f t="shared" si="44"/>
        <v>63.8</v>
      </c>
      <c r="BN83" s="82">
        <f t="shared" si="44"/>
        <v>60.6</v>
      </c>
      <c r="BO83" s="82">
        <f t="shared" si="44"/>
        <v>61.9</v>
      </c>
      <c r="BP83" s="82">
        <f t="shared" si="44"/>
        <v>64.3</v>
      </c>
      <c r="BQ83" s="82">
        <f>X101</f>
        <v>64</v>
      </c>
      <c r="BR83" s="82">
        <f>Z101</f>
        <v>59.9</v>
      </c>
      <c r="BS83" s="81">
        <f>AB101</f>
        <v>55.1</v>
      </c>
      <c r="BT83" s="81">
        <f t="shared" si="45"/>
        <v>0</v>
      </c>
      <c r="BU83" s="81">
        <f t="shared" si="45"/>
        <v>0</v>
      </c>
      <c r="BV83" s="81">
        <f t="shared" si="45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0.4</v>
      </c>
      <c r="I84" s="44">
        <v>0.4</v>
      </c>
      <c r="J84" s="44">
        <v>1.88</v>
      </c>
      <c r="K84" s="44">
        <v>1.88</v>
      </c>
      <c r="L84" s="44">
        <v>1.88</v>
      </c>
      <c r="M84" s="44">
        <v>6</v>
      </c>
      <c r="N84" s="44">
        <v>12.1</v>
      </c>
      <c r="O84" s="44">
        <v>15.7</v>
      </c>
      <c r="P84" s="44">
        <v>16.600000000000001</v>
      </c>
      <c r="Q84" s="44">
        <v>16.7</v>
      </c>
      <c r="R84" s="44">
        <v>16.399999999999999</v>
      </c>
      <c r="S84" s="44">
        <v>12.8</v>
      </c>
      <c r="T84" s="44">
        <v>10.7</v>
      </c>
      <c r="U84" s="44">
        <v>6.3</v>
      </c>
      <c r="V84" s="44">
        <v>2.9</v>
      </c>
      <c r="W84" s="44">
        <v>1.6</v>
      </c>
      <c r="X84" s="44">
        <v>0.8</v>
      </c>
      <c r="Y84" s="44">
        <v>0.3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1"/>
        <v>16.7</v>
      </c>
      <c r="AI84" s="47">
        <f t="shared" si="3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6">M107</f>
        <v>0</v>
      </c>
      <c r="BH84" s="82">
        <f t="shared" si="46"/>
        <v>0</v>
      </c>
      <c r="BI84" s="82">
        <f t="shared" si="46"/>
        <v>0</v>
      </c>
      <c r="BJ84" s="82">
        <f t="shared" si="46"/>
        <v>0</v>
      </c>
      <c r="BK84" s="82">
        <f t="shared" si="46"/>
        <v>0</v>
      </c>
      <c r="BL84" s="82">
        <f t="shared" si="46"/>
        <v>0</v>
      </c>
      <c r="BM84" s="82">
        <f t="shared" si="46"/>
        <v>0</v>
      </c>
      <c r="BN84" s="82">
        <f t="shared" si="46"/>
        <v>0</v>
      </c>
      <c r="BO84" s="82">
        <f t="shared" si="46"/>
        <v>0</v>
      </c>
      <c r="BP84" s="82">
        <f t="shared" si="46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12.3</v>
      </c>
      <c r="C85" s="43">
        <v>11.2</v>
      </c>
      <c r="D85" s="43">
        <v>11.2</v>
      </c>
      <c r="E85" s="43">
        <v>11.2</v>
      </c>
      <c r="F85" s="43">
        <v>11.2</v>
      </c>
      <c r="G85" s="43">
        <v>11.2</v>
      </c>
      <c r="H85" s="43">
        <v>11.2</v>
      </c>
      <c r="I85" s="43">
        <v>11.2</v>
      </c>
      <c r="J85" s="43">
        <v>11.2</v>
      </c>
      <c r="K85" s="43">
        <v>11.2</v>
      </c>
      <c r="L85" s="43">
        <v>11.2</v>
      </c>
      <c r="M85" s="43">
        <v>9.6999999999999993</v>
      </c>
      <c r="N85" s="43">
        <v>9.9</v>
      </c>
      <c r="O85" s="43">
        <v>9.9</v>
      </c>
      <c r="P85" s="43">
        <v>9.9</v>
      </c>
      <c r="Q85" s="43">
        <v>9.9</v>
      </c>
      <c r="R85" s="43">
        <v>10.3</v>
      </c>
      <c r="S85" s="43">
        <v>10.3</v>
      </c>
      <c r="T85" s="43">
        <v>10.3</v>
      </c>
      <c r="U85" s="43">
        <v>10.3</v>
      </c>
      <c r="V85" s="43">
        <v>10.3</v>
      </c>
      <c r="W85" s="43">
        <v>10.4</v>
      </c>
      <c r="X85" s="43">
        <v>10.3</v>
      </c>
      <c r="Y85" s="43">
        <v>10.3</v>
      </c>
      <c r="Z85" s="43">
        <v>10.4</v>
      </c>
      <c r="AA85" s="43">
        <v>11.4</v>
      </c>
      <c r="AB85" s="43">
        <v>11.3</v>
      </c>
      <c r="AC85" s="43">
        <v>11.3</v>
      </c>
      <c r="AD85" s="43">
        <v>11.3</v>
      </c>
      <c r="AE85" s="43">
        <v>11.3</v>
      </c>
      <c r="AF85" s="43">
        <v>11.3</v>
      </c>
      <c r="AG85" s="64">
        <v>24</v>
      </c>
      <c r="AH85" s="46">
        <f t="shared" si="31"/>
        <v>12.3</v>
      </c>
      <c r="AI85" s="47">
        <f t="shared" si="32"/>
        <v>9.6999999999999993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1"/>
        <v>0</v>
      </c>
      <c r="AI86" s="47">
        <f t="shared" si="32"/>
        <v>0</v>
      </c>
      <c r="AK86" s="49"/>
      <c r="AZ86" s="82">
        <f t="shared" ref="AZ86:BW91" si="47">VALUE(AZ79)</f>
        <v>-335</v>
      </c>
      <c r="BA86" s="82">
        <f t="shared" si="47"/>
        <v>-470</v>
      </c>
      <c r="BB86" s="82">
        <f t="shared" si="47"/>
        <v>-372</v>
      </c>
      <c r="BC86" s="82">
        <f t="shared" si="47"/>
        <v>-398</v>
      </c>
      <c r="BD86" s="82">
        <f t="shared" si="47"/>
        <v>-441.3</v>
      </c>
      <c r="BE86" s="82">
        <f t="shared" si="47"/>
        <v>-428.6</v>
      </c>
      <c r="BF86" s="82">
        <f t="shared" si="47"/>
        <v>-442</v>
      </c>
      <c r="BG86" s="82">
        <f t="shared" si="47"/>
        <v>-255.8</v>
      </c>
      <c r="BH86" s="82">
        <f t="shared" si="47"/>
        <v>-409</v>
      </c>
      <c r="BI86" s="82">
        <f t="shared" si="47"/>
        <v>-407</v>
      </c>
      <c r="BJ86" s="82">
        <f t="shared" si="47"/>
        <v>-349.2</v>
      </c>
      <c r="BK86" s="82">
        <f t="shared" si="47"/>
        <v>-401.6</v>
      </c>
      <c r="BL86" s="82">
        <f t="shared" si="47"/>
        <v>-379.3</v>
      </c>
      <c r="BM86" s="82">
        <f t="shared" si="47"/>
        <v>-308.2</v>
      </c>
      <c r="BN86" s="82">
        <f t="shared" si="47"/>
        <v>-287</v>
      </c>
      <c r="BO86" s="82">
        <f t="shared" si="47"/>
        <v>-242.3</v>
      </c>
      <c r="BP86" s="82">
        <f t="shared" si="47"/>
        <v>-244.7</v>
      </c>
      <c r="BQ86" s="82">
        <f t="shared" si="47"/>
        <v>-244.3</v>
      </c>
      <c r="BR86" s="82">
        <f t="shared" si="47"/>
        <v>-365.5</v>
      </c>
      <c r="BS86" s="82">
        <f t="shared" si="47"/>
        <v>-357</v>
      </c>
      <c r="BT86" s="82">
        <f t="shared" si="47"/>
        <v>-409.3</v>
      </c>
      <c r="BU86" s="82">
        <f t="shared" si="47"/>
        <v>-412</v>
      </c>
      <c r="BV86" s="82">
        <f t="shared" si="47"/>
        <v>-394.8</v>
      </c>
      <c r="BW86" s="82">
        <f t="shared" si="47"/>
        <v>-415</v>
      </c>
    </row>
    <row r="87" spans="1:75" x14ac:dyDescent="0.25">
      <c r="A87" s="63" t="s">
        <v>112</v>
      </c>
      <c r="B87" s="43">
        <v>8.6</v>
      </c>
      <c r="C87" s="43">
        <v>10</v>
      </c>
      <c r="D87" s="43">
        <v>10</v>
      </c>
      <c r="E87" s="43">
        <v>10</v>
      </c>
      <c r="F87" s="43">
        <v>10</v>
      </c>
      <c r="G87" s="43">
        <v>10</v>
      </c>
      <c r="H87" s="43">
        <v>10</v>
      </c>
      <c r="I87" s="43">
        <v>10</v>
      </c>
      <c r="J87" s="43">
        <v>10</v>
      </c>
      <c r="K87" s="43">
        <v>10</v>
      </c>
      <c r="L87" s="43">
        <v>10</v>
      </c>
      <c r="M87" s="43">
        <v>6.9</v>
      </c>
      <c r="N87" s="43">
        <v>7.3</v>
      </c>
      <c r="O87" s="43">
        <v>7.3</v>
      </c>
      <c r="P87" s="43">
        <v>6.2</v>
      </c>
      <c r="Q87" s="43">
        <v>6.2</v>
      </c>
      <c r="R87" s="43">
        <v>6.3</v>
      </c>
      <c r="S87" s="43">
        <v>6.6</v>
      </c>
      <c r="T87" s="43">
        <v>8</v>
      </c>
      <c r="U87" s="43">
        <v>8.6</v>
      </c>
      <c r="V87" s="43">
        <v>8.1999999999999993</v>
      </c>
      <c r="W87" s="43">
        <v>7.3</v>
      </c>
      <c r="X87" s="43">
        <v>7.4</v>
      </c>
      <c r="Y87" s="43">
        <v>6.6</v>
      </c>
      <c r="Z87" s="43">
        <v>6.6</v>
      </c>
      <c r="AA87" s="43">
        <v>6.1</v>
      </c>
      <c r="AB87" s="43">
        <v>7</v>
      </c>
      <c r="AC87" s="43">
        <v>7</v>
      </c>
      <c r="AD87" s="43">
        <v>7</v>
      </c>
      <c r="AE87" s="43">
        <v>7</v>
      </c>
      <c r="AF87" s="43">
        <v>7</v>
      </c>
      <c r="AG87" s="64">
        <v>14.1</v>
      </c>
      <c r="AH87" s="46">
        <f t="shared" si="31"/>
        <v>10</v>
      </c>
      <c r="AI87" s="47">
        <f t="shared" si="32"/>
        <v>6.1</v>
      </c>
      <c r="AK87" s="49"/>
      <c r="AZ87" s="82">
        <f t="shared" si="47"/>
        <v>0</v>
      </c>
      <c r="BA87" s="82">
        <f t="shared" si="47"/>
        <v>0</v>
      </c>
      <c r="BB87" s="82">
        <f t="shared" si="47"/>
        <v>0</v>
      </c>
      <c r="BC87" s="82">
        <f t="shared" si="47"/>
        <v>0</v>
      </c>
      <c r="BD87" s="82">
        <f t="shared" si="47"/>
        <v>0</v>
      </c>
      <c r="BE87" s="82">
        <f t="shared" si="47"/>
        <v>17.3</v>
      </c>
      <c r="BF87" s="82">
        <f t="shared" si="47"/>
        <v>17.899999999999999</v>
      </c>
      <c r="BG87" s="82">
        <f t="shared" si="47"/>
        <v>3.5</v>
      </c>
      <c r="BH87" s="82">
        <f t="shared" si="47"/>
        <v>3.7</v>
      </c>
      <c r="BI87" s="82">
        <f t="shared" si="47"/>
        <v>4.0999999999999996</v>
      </c>
      <c r="BJ87" s="82">
        <f t="shared" si="47"/>
        <v>4.2</v>
      </c>
      <c r="BK87" s="82">
        <f t="shared" si="47"/>
        <v>0</v>
      </c>
      <c r="BL87" s="82">
        <f t="shared" si="47"/>
        <v>0</v>
      </c>
      <c r="BM87" s="82">
        <f t="shared" si="47"/>
        <v>0</v>
      </c>
      <c r="BN87" s="82">
        <f t="shared" si="47"/>
        <v>0</v>
      </c>
      <c r="BO87" s="82">
        <f t="shared" si="47"/>
        <v>0</v>
      </c>
      <c r="BP87" s="82">
        <f t="shared" si="47"/>
        <v>0</v>
      </c>
      <c r="BQ87" s="82">
        <f t="shared" si="47"/>
        <v>0</v>
      </c>
      <c r="BR87" s="82">
        <f t="shared" si="47"/>
        <v>0</v>
      </c>
      <c r="BS87" s="82">
        <f t="shared" si="47"/>
        <v>0</v>
      </c>
      <c r="BT87" s="82">
        <f t="shared" si="47"/>
        <v>0</v>
      </c>
      <c r="BU87" s="82">
        <f t="shared" si="47"/>
        <v>0</v>
      </c>
      <c r="BV87" s="82">
        <f t="shared" si="47"/>
        <v>0</v>
      </c>
      <c r="BW87" s="82">
        <f t="shared" si="47"/>
        <v>0</v>
      </c>
    </row>
    <row r="88" spans="1:75" x14ac:dyDescent="0.25">
      <c r="A88" s="84" t="s">
        <v>113</v>
      </c>
      <c r="B88" s="43">
        <v>14.2</v>
      </c>
      <c r="C88" s="43">
        <v>14</v>
      </c>
      <c r="D88" s="43">
        <v>12.3</v>
      </c>
      <c r="E88" s="43">
        <v>12.3</v>
      </c>
      <c r="F88" s="43">
        <v>12.3</v>
      </c>
      <c r="G88" s="43">
        <v>12.3</v>
      </c>
      <c r="H88" s="43">
        <v>12.3</v>
      </c>
      <c r="I88" s="43">
        <v>12.3</v>
      </c>
      <c r="J88" s="43">
        <v>12.3</v>
      </c>
      <c r="K88" s="43">
        <v>12.3</v>
      </c>
      <c r="L88" s="43">
        <v>12.3</v>
      </c>
      <c r="M88" s="43">
        <v>10.6</v>
      </c>
      <c r="N88" s="43">
        <v>10.6</v>
      </c>
      <c r="O88" s="43">
        <v>10.4</v>
      </c>
      <c r="P88" s="43">
        <v>10.3</v>
      </c>
      <c r="Q88" s="43">
        <v>10.3</v>
      </c>
      <c r="R88" s="43">
        <v>10.3</v>
      </c>
      <c r="S88" s="43">
        <v>9.1999999999999993</v>
      </c>
      <c r="T88" s="43">
        <v>9.1999999999999993</v>
      </c>
      <c r="U88" s="43">
        <v>9.1</v>
      </c>
      <c r="V88" s="43">
        <v>9</v>
      </c>
      <c r="W88" s="43">
        <v>9</v>
      </c>
      <c r="X88" s="43">
        <v>9</v>
      </c>
      <c r="Y88" s="43">
        <v>9</v>
      </c>
      <c r="Z88" s="43">
        <v>8.9</v>
      </c>
      <c r="AA88" s="43">
        <v>9</v>
      </c>
      <c r="AB88" s="43">
        <v>9.1999999999999993</v>
      </c>
      <c r="AC88" s="43">
        <v>9.1999999999999993</v>
      </c>
      <c r="AD88" s="43">
        <v>9.1999999999999993</v>
      </c>
      <c r="AE88" s="43">
        <v>9.1999999999999993</v>
      </c>
      <c r="AF88" s="43">
        <v>9.1999999999999993</v>
      </c>
      <c r="AG88" s="64">
        <v>14</v>
      </c>
      <c r="AH88" s="46">
        <f t="shared" si="31"/>
        <v>14.2</v>
      </c>
      <c r="AI88" s="47">
        <f t="shared" si="32"/>
        <v>8.9</v>
      </c>
      <c r="AK88" s="49"/>
      <c r="AZ88" s="82">
        <f t="shared" si="47"/>
        <v>46</v>
      </c>
      <c r="BA88" s="82">
        <f t="shared" si="47"/>
        <v>10.6</v>
      </c>
      <c r="BB88" s="82">
        <f t="shared" si="47"/>
        <v>0</v>
      </c>
      <c r="BC88" s="82">
        <f t="shared" si="47"/>
        <v>11.2</v>
      </c>
      <c r="BD88" s="82">
        <f t="shared" si="47"/>
        <v>10.6</v>
      </c>
      <c r="BE88" s="82">
        <f t="shared" si="47"/>
        <v>9.8000000000000007</v>
      </c>
      <c r="BF88" s="82">
        <f t="shared" si="47"/>
        <v>14.9</v>
      </c>
      <c r="BG88" s="82">
        <f t="shared" si="47"/>
        <v>22</v>
      </c>
      <c r="BH88" s="82">
        <f t="shared" si="47"/>
        <v>20.3</v>
      </c>
      <c r="BI88" s="82">
        <f t="shared" si="47"/>
        <v>22</v>
      </c>
      <c r="BJ88" s="82">
        <f t="shared" si="47"/>
        <v>22</v>
      </c>
      <c r="BK88" s="82">
        <f t="shared" si="47"/>
        <v>28.4</v>
      </c>
      <c r="BL88" s="82">
        <f t="shared" si="47"/>
        <v>31</v>
      </c>
      <c r="BM88" s="82">
        <f t="shared" si="47"/>
        <v>30.3</v>
      </c>
      <c r="BN88" s="82">
        <f t="shared" si="47"/>
        <v>32.799999999999997</v>
      </c>
      <c r="BO88" s="82">
        <f t="shared" si="47"/>
        <v>35.299999999999997</v>
      </c>
      <c r="BP88" s="82">
        <f t="shared" si="47"/>
        <v>29.4</v>
      </c>
      <c r="BQ88" s="82">
        <f t="shared" si="47"/>
        <v>32.4</v>
      </c>
      <c r="BR88" s="82">
        <f t="shared" si="47"/>
        <v>0</v>
      </c>
      <c r="BS88" s="82">
        <f t="shared" si="47"/>
        <v>0</v>
      </c>
      <c r="BT88" s="82">
        <f t="shared" si="47"/>
        <v>0</v>
      </c>
      <c r="BU88" s="82">
        <f t="shared" si="47"/>
        <v>0</v>
      </c>
      <c r="BV88" s="82">
        <f t="shared" si="47"/>
        <v>0</v>
      </c>
      <c r="BW88" s="82">
        <f t="shared" si="47"/>
        <v>47</v>
      </c>
    </row>
    <row r="89" spans="1:75" x14ac:dyDescent="0.25">
      <c r="A89" s="63" t="s">
        <v>114</v>
      </c>
      <c r="B89" s="43">
        <v>9</v>
      </c>
      <c r="C89" s="43">
        <v>9.1</v>
      </c>
      <c r="D89" s="43">
        <v>9.1</v>
      </c>
      <c r="E89" s="43">
        <v>6.2</v>
      </c>
      <c r="F89" s="43">
        <v>6.2</v>
      </c>
      <c r="G89" s="43">
        <v>6.2</v>
      </c>
      <c r="H89" s="43">
        <v>6.2</v>
      </c>
      <c r="I89" s="43">
        <v>6.2</v>
      </c>
      <c r="J89" s="43">
        <v>6.2</v>
      </c>
      <c r="K89" s="43">
        <v>6.2</v>
      </c>
      <c r="L89" s="43">
        <v>6.2</v>
      </c>
      <c r="M89" s="43">
        <v>9.3000000000000007</v>
      </c>
      <c r="N89" s="43">
        <v>9.3000000000000007</v>
      </c>
      <c r="O89" s="43">
        <v>9.3000000000000007</v>
      </c>
      <c r="P89" s="43">
        <v>9.4</v>
      </c>
      <c r="Q89" s="43">
        <v>9.4</v>
      </c>
      <c r="R89" s="43">
        <v>9.4</v>
      </c>
      <c r="S89" s="43">
        <v>9.4</v>
      </c>
      <c r="T89" s="43">
        <v>9.4</v>
      </c>
      <c r="U89" s="43">
        <v>9.4</v>
      </c>
      <c r="V89" s="43">
        <v>9.4</v>
      </c>
      <c r="W89" s="43">
        <v>9.4</v>
      </c>
      <c r="X89" s="43">
        <v>9.4</v>
      </c>
      <c r="Y89" s="43">
        <v>9.4</v>
      </c>
      <c r="Z89" s="43">
        <v>9.4</v>
      </c>
      <c r="AA89" s="43">
        <v>9.1</v>
      </c>
      <c r="AB89" s="43">
        <v>9.1</v>
      </c>
      <c r="AC89" s="43">
        <v>9.1</v>
      </c>
      <c r="AD89" s="43">
        <v>9.1</v>
      </c>
      <c r="AE89" s="43">
        <v>9.1</v>
      </c>
      <c r="AF89" s="43">
        <v>9.1</v>
      </c>
      <c r="AG89" s="64">
        <v>10.050000000000001</v>
      </c>
      <c r="AH89" s="46">
        <f t="shared" si="31"/>
        <v>9.4</v>
      </c>
      <c r="AI89" s="47">
        <f t="shared" si="32"/>
        <v>6.2</v>
      </c>
      <c r="AK89" s="49"/>
      <c r="AZ89" s="82">
        <f t="shared" si="47"/>
        <v>0</v>
      </c>
      <c r="BA89" s="82">
        <f t="shared" si="47"/>
        <v>0</v>
      </c>
      <c r="BB89" s="82">
        <f t="shared" si="47"/>
        <v>0</v>
      </c>
      <c r="BC89" s="82">
        <f t="shared" si="47"/>
        <v>0</v>
      </c>
      <c r="BD89" s="82">
        <f t="shared" si="47"/>
        <v>0</v>
      </c>
      <c r="BE89" s="82">
        <f t="shared" si="47"/>
        <v>0</v>
      </c>
      <c r="BF89" s="82">
        <f t="shared" si="47"/>
        <v>0</v>
      </c>
      <c r="BG89" s="82">
        <f t="shared" si="47"/>
        <v>0</v>
      </c>
      <c r="BH89" s="82">
        <f t="shared" si="47"/>
        <v>0</v>
      </c>
      <c r="BI89" s="82">
        <f t="shared" si="47"/>
        <v>0</v>
      </c>
      <c r="BJ89" s="82">
        <f t="shared" si="47"/>
        <v>0</v>
      </c>
      <c r="BK89" s="82">
        <f t="shared" si="47"/>
        <v>13.6</v>
      </c>
      <c r="BL89" s="82">
        <f t="shared" si="47"/>
        <v>12.3</v>
      </c>
      <c r="BM89" s="82">
        <f t="shared" si="47"/>
        <v>12.7</v>
      </c>
      <c r="BN89" s="82">
        <f t="shared" si="47"/>
        <v>15.3</v>
      </c>
      <c r="BO89" s="82">
        <f t="shared" si="47"/>
        <v>17.2</v>
      </c>
      <c r="BP89" s="82">
        <f t="shared" si="47"/>
        <v>17</v>
      </c>
      <c r="BQ89" s="82">
        <f t="shared" si="47"/>
        <v>18.899999999999999</v>
      </c>
      <c r="BR89" s="82">
        <f t="shared" si="47"/>
        <v>19.5</v>
      </c>
      <c r="BS89" s="82">
        <f t="shared" si="47"/>
        <v>16.399999999999999</v>
      </c>
      <c r="BT89" s="82">
        <f t="shared" si="47"/>
        <v>17.7</v>
      </c>
      <c r="BU89" s="82">
        <f t="shared" si="47"/>
        <v>17.7</v>
      </c>
      <c r="BV89" s="82">
        <f t="shared" si="47"/>
        <v>17.7</v>
      </c>
      <c r="BW89" s="82">
        <f t="shared" si="47"/>
        <v>0</v>
      </c>
    </row>
    <row r="90" spans="1:75" x14ac:dyDescent="0.25">
      <c r="A90" s="63" t="s">
        <v>115</v>
      </c>
      <c r="B90" s="43">
        <v>3</v>
      </c>
      <c r="C90" s="43">
        <v>3</v>
      </c>
      <c r="D90" s="43">
        <v>3</v>
      </c>
      <c r="E90" s="43">
        <v>3</v>
      </c>
      <c r="F90" s="43">
        <v>3</v>
      </c>
      <c r="G90" s="43">
        <v>3</v>
      </c>
      <c r="H90" s="43">
        <v>3</v>
      </c>
      <c r="I90" s="43">
        <v>3</v>
      </c>
      <c r="J90" s="43">
        <v>3</v>
      </c>
      <c r="K90" s="43">
        <v>3</v>
      </c>
      <c r="L90" s="43">
        <v>3</v>
      </c>
      <c r="M90" s="43">
        <v>3</v>
      </c>
      <c r="N90" s="43">
        <v>3</v>
      </c>
      <c r="O90" s="43">
        <v>3</v>
      </c>
      <c r="P90" s="43">
        <v>3</v>
      </c>
      <c r="Q90" s="43">
        <v>3</v>
      </c>
      <c r="R90" s="43">
        <v>3</v>
      </c>
      <c r="S90" s="43">
        <v>3</v>
      </c>
      <c r="T90" s="43">
        <v>3</v>
      </c>
      <c r="U90" s="43">
        <v>3</v>
      </c>
      <c r="V90" s="43">
        <v>3</v>
      </c>
      <c r="W90" s="43">
        <v>3</v>
      </c>
      <c r="X90" s="43">
        <v>3</v>
      </c>
      <c r="Y90" s="43">
        <v>3</v>
      </c>
      <c r="Z90" s="43">
        <v>3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31"/>
        <v>3</v>
      </c>
      <c r="AI90" s="47">
        <f t="shared" si="32"/>
        <v>2.2999999999999998</v>
      </c>
      <c r="AK90" s="49"/>
      <c r="AZ90" s="82">
        <f t="shared" si="47"/>
        <v>0</v>
      </c>
      <c r="BA90" s="82">
        <f t="shared" si="47"/>
        <v>0</v>
      </c>
      <c r="BB90" s="82">
        <f t="shared" si="47"/>
        <v>0</v>
      </c>
      <c r="BC90" s="82">
        <f t="shared" si="47"/>
        <v>0</v>
      </c>
      <c r="BD90" s="82">
        <f t="shared" si="47"/>
        <v>46.5</v>
      </c>
      <c r="BE90" s="82">
        <f t="shared" si="47"/>
        <v>52.1</v>
      </c>
      <c r="BF90" s="82">
        <f t="shared" si="47"/>
        <v>48.1</v>
      </c>
      <c r="BG90" s="82">
        <f t="shared" si="47"/>
        <v>48.77</v>
      </c>
      <c r="BH90" s="82">
        <f t="shared" si="47"/>
        <v>55.3</v>
      </c>
      <c r="BI90" s="82">
        <f t="shared" si="47"/>
        <v>49.7</v>
      </c>
      <c r="BJ90" s="82">
        <f t="shared" si="47"/>
        <v>51.2</v>
      </c>
      <c r="BK90" s="82">
        <f t="shared" si="47"/>
        <v>62.5</v>
      </c>
      <c r="BL90" s="82">
        <f t="shared" si="47"/>
        <v>57.2</v>
      </c>
      <c r="BM90" s="82">
        <f t="shared" si="47"/>
        <v>63.8</v>
      </c>
      <c r="BN90" s="82">
        <f t="shared" si="47"/>
        <v>60.6</v>
      </c>
      <c r="BO90" s="82">
        <f t="shared" si="47"/>
        <v>61.9</v>
      </c>
      <c r="BP90" s="82">
        <f t="shared" si="47"/>
        <v>64.3</v>
      </c>
      <c r="BQ90" s="82">
        <f t="shared" si="47"/>
        <v>64</v>
      </c>
      <c r="BR90" s="82">
        <f t="shared" si="47"/>
        <v>59.9</v>
      </c>
      <c r="BS90" s="82">
        <f t="shared" si="47"/>
        <v>55.1</v>
      </c>
      <c r="BT90" s="82">
        <f t="shared" si="47"/>
        <v>0</v>
      </c>
      <c r="BU90" s="82">
        <f t="shared" si="47"/>
        <v>0</v>
      </c>
      <c r="BV90" s="82">
        <f t="shared" si="47"/>
        <v>0</v>
      </c>
      <c r="BW90" s="82">
        <f t="shared" si="47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1"/>
        <v>2</v>
      </c>
      <c r="AI91" s="47">
        <f t="shared" si="32"/>
        <v>2</v>
      </c>
      <c r="AK91" s="49"/>
      <c r="AZ91" s="82">
        <f t="shared" si="47"/>
        <v>0</v>
      </c>
      <c r="BA91" s="82">
        <f t="shared" si="47"/>
        <v>0</v>
      </c>
      <c r="BB91" s="82">
        <f t="shared" si="47"/>
        <v>0</v>
      </c>
      <c r="BC91" s="82">
        <f t="shared" si="47"/>
        <v>0</v>
      </c>
      <c r="BD91" s="82">
        <f t="shared" si="47"/>
        <v>0</v>
      </c>
      <c r="BE91" s="82">
        <f t="shared" si="47"/>
        <v>0</v>
      </c>
      <c r="BF91" s="82">
        <f t="shared" si="47"/>
        <v>0</v>
      </c>
      <c r="BG91" s="82">
        <f t="shared" si="47"/>
        <v>0</v>
      </c>
      <c r="BH91" s="82">
        <f t="shared" si="47"/>
        <v>0</v>
      </c>
      <c r="BI91" s="82">
        <f t="shared" si="47"/>
        <v>0</v>
      </c>
      <c r="BJ91" s="82">
        <f t="shared" si="47"/>
        <v>0</v>
      </c>
      <c r="BK91" s="82">
        <f t="shared" si="47"/>
        <v>0</v>
      </c>
      <c r="BL91" s="82">
        <f t="shared" si="47"/>
        <v>0</v>
      </c>
      <c r="BM91" s="82">
        <f t="shared" si="47"/>
        <v>0</v>
      </c>
      <c r="BN91" s="82">
        <f t="shared" si="47"/>
        <v>0</v>
      </c>
      <c r="BO91" s="82">
        <f t="shared" si="47"/>
        <v>0</v>
      </c>
      <c r="BP91" s="82">
        <f t="shared" si="47"/>
        <v>0</v>
      </c>
      <c r="BQ91" s="82">
        <f t="shared" si="47"/>
        <v>0</v>
      </c>
      <c r="BR91" s="82">
        <f t="shared" si="47"/>
        <v>0</v>
      </c>
      <c r="BS91" s="82">
        <f t="shared" si="47"/>
        <v>0</v>
      </c>
      <c r="BT91" s="82">
        <f t="shared" si="47"/>
        <v>0</v>
      </c>
      <c r="BU91" s="82">
        <f t="shared" si="47"/>
        <v>0</v>
      </c>
      <c r="BV91" s="82">
        <f t="shared" si="47"/>
        <v>0</v>
      </c>
      <c r="BW91" s="82">
        <f t="shared" si="47"/>
        <v>0</v>
      </c>
    </row>
    <row r="92" spans="1:75" ht="15.75" thickBot="1" x14ac:dyDescent="0.3">
      <c r="A92" s="87" t="s">
        <v>117</v>
      </c>
      <c r="B92" s="70">
        <f t="shared" ref="B92" si="48">SUM(B79:B91)</f>
        <v>390.6</v>
      </c>
      <c r="C92" s="70">
        <f t="shared" ref="C92:AG92" si="49">SUM(C79:C91)</f>
        <v>394.8</v>
      </c>
      <c r="D92" s="70">
        <f t="shared" si="49"/>
        <v>366.6</v>
      </c>
      <c r="E92" s="70">
        <f t="shared" si="49"/>
        <v>378</v>
      </c>
      <c r="F92" s="70">
        <f t="shared" si="49"/>
        <v>378</v>
      </c>
      <c r="G92" s="70">
        <f t="shared" si="49"/>
        <v>346.3</v>
      </c>
      <c r="H92" s="70">
        <f t="shared" si="49"/>
        <v>346.7</v>
      </c>
      <c r="I92" s="70">
        <f t="shared" si="49"/>
        <v>346.7</v>
      </c>
      <c r="J92" s="70">
        <f t="shared" si="49"/>
        <v>389.97999999999996</v>
      </c>
      <c r="K92" s="70">
        <f t="shared" si="49"/>
        <v>389.97999999999996</v>
      </c>
      <c r="L92" s="70">
        <f t="shared" si="49"/>
        <v>383.97999999999996</v>
      </c>
      <c r="M92" s="70">
        <f t="shared" ref="M92:N92" si="50">SUM(M79:M91)</f>
        <v>389.3</v>
      </c>
      <c r="N92" s="70">
        <f t="shared" si="50"/>
        <v>411.70000000000005</v>
      </c>
      <c r="O92" s="70">
        <f t="shared" si="49"/>
        <v>407.7</v>
      </c>
      <c r="P92" s="70">
        <f t="shared" si="49"/>
        <v>365.7</v>
      </c>
      <c r="Q92" s="70">
        <f t="shared" si="49"/>
        <v>367.2999999999999</v>
      </c>
      <c r="R92" s="70">
        <f t="shared" si="49"/>
        <v>367.79999999999995</v>
      </c>
      <c r="S92" s="70">
        <f t="shared" ref="S92:T92" si="51">SUM(S79:S91)</f>
        <v>363.2</v>
      </c>
      <c r="T92" s="70">
        <f t="shared" si="51"/>
        <v>362.49999999999994</v>
      </c>
      <c r="U92" s="70">
        <f t="shared" ref="U92:V92" si="52">SUM(U79:U91)</f>
        <v>358.20000000000005</v>
      </c>
      <c r="V92" s="70">
        <f t="shared" si="52"/>
        <v>339.7</v>
      </c>
      <c r="W92" s="70">
        <f t="shared" ref="W92:X92" si="53">SUM(W79:W91)</f>
        <v>337.9</v>
      </c>
      <c r="X92" s="70">
        <f t="shared" si="53"/>
        <v>337</v>
      </c>
      <c r="Y92" s="70">
        <f t="shared" ref="Y92:Z92" si="54">SUM(Y79:Y91)</f>
        <v>336.1</v>
      </c>
      <c r="Z92" s="70">
        <f t="shared" si="54"/>
        <v>383.4</v>
      </c>
      <c r="AA92" s="70">
        <f>SUM(AA79:AA91)</f>
        <v>395.4</v>
      </c>
      <c r="AB92" s="70">
        <f t="shared" si="49"/>
        <v>402.3</v>
      </c>
      <c r="AC92" s="70">
        <f t="shared" ref="AC92" si="55">SUM(AC79:AC91)</f>
        <v>402.3</v>
      </c>
      <c r="AD92" s="70">
        <f t="shared" si="49"/>
        <v>402.3</v>
      </c>
      <c r="AE92" s="70">
        <f t="shared" ref="AE92:AF92" si="56">SUM(AE79:AE91)</f>
        <v>402.3</v>
      </c>
      <c r="AF92" s="70">
        <f t="shared" si="56"/>
        <v>395.8</v>
      </c>
      <c r="AG92" s="80">
        <f t="shared" si="49"/>
        <v>489.91</v>
      </c>
      <c r="AH92" s="46">
        <f t="shared" si="31"/>
        <v>411.70000000000005</v>
      </c>
      <c r="AI92" s="47">
        <f t="shared" si="32"/>
        <v>336.1</v>
      </c>
      <c r="AK92" s="49"/>
      <c r="AY92" s="82"/>
    </row>
    <row r="93" spans="1:75" x14ac:dyDescent="0.25">
      <c r="A93" s="42" t="s">
        <v>118</v>
      </c>
      <c r="B93" s="44">
        <v>0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>
        <v>30</v>
      </c>
      <c r="U93" s="44">
        <v>40</v>
      </c>
      <c r="V93" s="44">
        <v>40</v>
      </c>
      <c r="W93" s="44">
        <v>40</v>
      </c>
      <c r="X93" s="44">
        <v>20</v>
      </c>
      <c r="Y93" s="44">
        <v>20</v>
      </c>
      <c r="Z93" s="44">
        <v>40</v>
      </c>
      <c r="AA93" s="44">
        <v>25</v>
      </c>
      <c r="AB93" s="44">
        <v>25</v>
      </c>
      <c r="AC93" s="44">
        <v>25</v>
      </c>
      <c r="AD93" s="44">
        <v>25</v>
      </c>
      <c r="AE93" s="44">
        <v>25</v>
      </c>
      <c r="AF93" s="44">
        <v>0</v>
      </c>
      <c r="AG93" s="61">
        <v>60</v>
      </c>
      <c r="AH93" s="46">
        <f t="shared" si="31"/>
        <v>40</v>
      </c>
      <c r="AI93" s="47">
        <f t="shared" si="3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>
        <v>14</v>
      </c>
      <c r="U94" s="43">
        <v>15</v>
      </c>
      <c r="V94" s="43">
        <v>15</v>
      </c>
      <c r="W94" s="43">
        <v>15</v>
      </c>
      <c r="X94" s="43">
        <v>7</v>
      </c>
      <c r="Y94" s="43">
        <v>7</v>
      </c>
      <c r="Z94" s="43">
        <v>15</v>
      </c>
      <c r="AA94" s="43">
        <v>10</v>
      </c>
      <c r="AB94" s="43">
        <v>10</v>
      </c>
      <c r="AC94" s="43">
        <v>10</v>
      </c>
      <c r="AD94" s="43">
        <v>10</v>
      </c>
      <c r="AE94" s="43">
        <v>10</v>
      </c>
      <c r="AF94" s="43">
        <v>0</v>
      </c>
      <c r="AG94" s="64">
        <v>32</v>
      </c>
      <c r="AH94" s="46">
        <f t="shared" si="31"/>
        <v>15</v>
      </c>
      <c r="AI94" s="47">
        <f t="shared" si="3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>
        <v>7</v>
      </c>
      <c r="U95" s="77">
        <v>7</v>
      </c>
      <c r="V95" s="77">
        <v>7</v>
      </c>
      <c r="W95" s="77">
        <v>7</v>
      </c>
      <c r="X95" s="77">
        <v>4</v>
      </c>
      <c r="Y95" s="77">
        <v>4</v>
      </c>
      <c r="Z95" s="77">
        <v>7</v>
      </c>
      <c r="AA95" s="77">
        <v>5</v>
      </c>
      <c r="AB95" s="77">
        <v>5</v>
      </c>
      <c r="AC95" s="77">
        <v>5</v>
      </c>
      <c r="AD95" s="77">
        <v>5</v>
      </c>
      <c r="AE95" s="77">
        <v>5</v>
      </c>
      <c r="AF95" s="77">
        <v>0</v>
      </c>
      <c r="AG95" s="78">
        <v>14</v>
      </c>
      <c r="AH95" s="46">
        <f t="shared" si="31"/>
        <v>7</v>
      </c>
      <c r="AI95" s="47">
        <f t="shared" si="32"/>
        <v>0</v>
      </c>
      <c r="AK95" s="49"/>
      <c r="AY95" s="82"/>
      <c r="BF95" s="81"/>
      <c r="BG95" s="82">
        <f t="array" ref="BG95:BL118">TRANSPOSE(AZ79:BW84)</f>
        <v>-335</v>
      </c>
      <c r="BH95" s="82">
        <v>0</v>
      </c>
      <c r="BI95" s="82">
        <v>46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57">B93+B94+B95</f>
        <v>0</v>
      </c>
      <c r="C96" s="70">
        <f t="shared" ref="C96:AD96" si="58">C93+C94+C95</f>
        <v>0</v>
      </c>
      <c r="D96" s="70">
        <f t="shared" si="58"/>
        <v>0</v>
      </c>
      <c r="E96" s="70">
        <f t="shared" si="58"/>
        <v>0</v>
      </c>
      <c r="F96" s="70">
        <f t="shared" si="58"/>
        <v>0</v>
      </c>
      <c r="G96" s="70">
        <f t="shared" si="58"/>
        <v>0</v>
      </c>
      <c r="H96" s="70">
        <f t="shared" si="58"/>
        <v>0</v>
      </c>
      <c r="I96" s="70">
        <f t="shared" si="58"/>
        <v>0</v>
      </c>
      <c r="J96" s="70">
        <f t="shared" si="58"/>
        <v>0</v>
      </c>
      <c r="K96" s="70">
        <f t="shared" si="58"/>
        <v>0</v>
      </c>
      <c r="L96" s="70">
        <f t="shared" si="58"/>
        <v>0</v>
      </c>
      <c r="M96" s="70">
        <f t="shared" ref="M96:N96" si="59">M93+M94+M95</f>
        <v>0</v>
      </c>
      <c r="N96" s="70">
        <f t="shared" si="59"/>
        <v>0</v>
      </c>
      <c r="O96" s="70">
        <f t="shared" si="58"/>
        <v>0</v>
      </c>
      <c r="P96" s="70">
        <f t="shared" si="58"/>
        <v>0</v>
      </c>
      <c r="Q96" s="70">
        <f t="shared" si="58"/>
        <v>0</v>
      </c>
      <c r="R96" s="70">
        <f t="shared" si="58"/>
        <v>0</v>
      </c>
      <c r="S96" s="70">
        <f t="shared" ref="S96:T96" si="60">S93+S94+S95</f>
        <v>0</v>
      </c>
      <c r="T96" s="70">
        <f t="shared" si="60"/>
        <v>51</v>
      </c>
      <c r="U96" s="70">
        <f t="shared" ref="U96:V96" si="61">U93+U94+U95</f>
        <v>62</v>
      </c>
      <c r="V96" s="70">
        <f t="shared" si="61"/>
        <v>62</v>
      </c>
      <c r="W96" s="70">
        <f t="shared" ref="W96:X96" si="62">W93+W94+W95</f>
        <v>62</v>
      </c>
      <c r="X96" s="70">
        <f t="shared" si="62"/>
        <v>31</v>
      </c>
      <c r="Y96" s="70">
        <f t="shared" ref="Y96:Z96" si="63">Y93+Y94+Y95</f>
        <v>31</v>
      </c>
      <c r="Z96" s="70">
        <f t="shared" si="63"/>
        <v>62</v>
      </c>
      <c r="AA96" s="70">
        <f>AA93+AA94+AA95</f>
        <v>40</v>
      </c>
      <c r="AB96" s="70">
        <f t="shared" si="58"/>
        <v>40</v>
      </c>
      <c r="AC96" s="70">
        <f t="shared" ref="AC96" si="64">AC93+AC94+AC95</f>
        <v>40</v>
      </c>
      <c r="AD96" s="70">
        <f t="shared" si="58"/>
        <v>40</v>
      </c>
      <c r="AE96" s="70">
        <f t="shared" ref="AE96:AF96" si="65">AE93+AE94+AE95</f>
        <v>40</v>
      </c>
      <c r="AF96" s="70">
        <f t="shared" si="65"/>
        <v>0</v>
      </c>
      <c r="AG96" s="80">
        <f>SUM(AG93:AG95)</f>
        <v>106</v>
      </c>
      <c r="AH96" s="46">
        <f t="shared" si="31"/>
        <v>62</v>
      </c>
      <c r="AI96" s="47">
        <f t="shared" si="32"/>
        <v>0</v>
      </c>
      <c r="AK96" s="49"/>
      <c r="AY96" s="82"/>
      <c r="BF96" s="81"/>
      <c r="BG96" s="82">
        <v>-470</v>
      </c>
      <c r="BH96" s="82">
        <v>0</v>
      </c>
      <c r="BI96" s="82">
        <v>10.6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-415</v>
      </c>
      <c r="C97" s="44">
        <v>-335</v>
      </c>
      <c r="D97" s="44">
        <v>-470</v>
      </c>
      <c r="E97" s="44">
        <v>-372</v>
      </c>
      <c r="F97" s="44">
        <v>-398</v>
      </c>
      <c r="G97" s="44">
        <v>-441.3</v>
      </c>
      <c r="H97" s="44">
        <v>-434</v>
      </c>
      <c r="I97" s="44">
        <v>-428.6</v>
      </c>
      <c r="J97" s="44">
        <v>-438</v>
      </c>
      <c r="K97" s="44">
        <v>-442</v>
      </c>
      <c r="L97" s="44"/>
      <c r="M97" s="44">
        <v>-255.8</v>
      </c>
      <c r="N97" s="44">
        <v>-409</v>
      </c>
      <c r="O97" s="44">
        <v>-407</v>
      </c>
      <c r="P97" s="44">
        <v>-349.2</v>
      </c>
      <c r="Q97" s="44">
        <v>-401.6</v>
      </c>
      <c r="R97" s="44">
        <v>-379.3</v>
      </c>
      <c r="S97" s="44">
        <v>-308.2</v>
      </c>
      <c r="T97" s="44">
        <v>-287</v>
      </c>
      <c r="U97" s="44">
        <v>-242.3</v>
      </c>
      <c r="V97" s="44">
        <v>-244.7</v>
      </c>
      <c r="W97" s="44">
        <v>-214.2</v>
      </c>
      <c r="X97" s="44">
        <v>-244.3</v>
      </c>
      <c r="Y97" s="44">
        <v>-232.6</v>
      </c>
      <c r="Z97" s="44">
        <v>-365.5</v>
      </c>
      <c r="AA97" s="44">
        <v>-298.89999999999998</v>
      </c>
      <c r="AB97" s="44">
        <v>-357</v>
      </c>
      <c r="AC97" s="44">
        <v>-332</v>
      </c>
      <c r="AD97" s="44">
        <v>-409.3</v>
      </c>
      <c r="AE97" s="44">
        <v>-412</v>
      </c>
      <c r="AF97" s="44">
        <v>-394.8</v>
      </c>
      <c r="AG97" s="61"/>
      <c r="AH97" s="46">
        <f t="shared" si="31"/>
        <v>-214.2</v>
      </c>
      <c r="AI97" s="47">
        <f t="shared" si="32"/>
        <v>-470</v>
      </c>
      <c r="AK97" s="49"/>
      <c r="AY97" s="82"/>
      <c r="BF97" s="81"/>
      <c r="BG97" s="82">
        <v>-372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/>
      <c r="E98" s="43"/>
      <c r="F98" s="43"/>
      <c r="G98" s="43"/>
      <c r="H98" s="43">
        <v>13.9</v>
      </c>
      <c r="I98" s="43">
        <v>17.3</v>
      </c>
      <c r="J98" s="43">
        <v>18.399999999999999</v>
      </c>
      <c r="K98" s="43">
        <v>17.899999999999999</v>
      </c>
      <c r="L98" s="43"/>
      <c r="M98" s="43">
        <v>3.5</v>
      </c>
      <c r="N98" s="43">
        <v>3.7</v>
      </c>
      <c r="O98" s="43">
        <v>4.0999999999999996</v>
      </c>
      <c r="P98" s="43">
        <v>4.2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31"/>
        <v>18.399999999999999</v>
      </c>
      <c r="AI98" s="47">
        <f t="shared" si="32"/>
        <v>0</v>
      </c>
      <c r="AK98" s="49"/>
      <c r="AL98" s="88" t="s">
        <v>124</v>
      </c>
      <c r="AM98" s="88"/>
      <c r="AY98" s="82"/>
      <c r="BF98" s="82"/>
      <c r="BG98" s="82">
        <v>-398</v>
      </c>
      <c r="BH98" s="82">
        <v>0</v>
      </c>
      <c r="BI98" s="82">
        <v>11.2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47</v>
      </c>
      <c r="C99" s="43">
        <v>46</v>
      </c>
      <c r="D99" s="43">
        <v>10.6</v>
      </c>
      <c r="E99" s="43">
        <v>0</v>
      </c>
      <c r="F99" s="43">
        <v>11.2</v>
      </c>
      <c r="G99" s="43">
        <v>10.6</v>
      </c>
      <c r="H99" s="43">
        <v>11</v>
      </c>
      <c r="I99" s="43">
        <v>9.8000000000000007</v>
      </c>
      <c r="J99" s="43">
        <v>10.199999999999999</v>
      </c>
      <c r="K99" s="43">
        <v>14.9</v>
      </c>
      <c r="L99" s="43"/>
      <c r="M99" s="43">
        <v>22</v>
      </c>
      <c r="N99" s="43">
        <v>20.3</v>
      </c>
      <c r="O99" s="43">
        <v>22</v>
      </c>
      <c r="P99" s="43">
        <v>22</v>
      </c>
      <c r="Q99" s="43">
        <v>28.4</v>
      </c>
      <c r="R99" s="43">
        <v>31</v>
      </c>
      <c r="S99" s="43">
        <v>30.3</v>
      </c>
      <c r="T99" s="43">
        <v>32.799999999999997</v>
      </c>
      <c r="U99" s="43">
        <v>35.299999999999997</v>
      </c>
      <c r="V99" s="43">
        <v>29.4</v>
      </c>
      <c r="W99" s="43">
        <v>35.1</v>
      </c>
      <c r="X99" s="43">
        <v>32.4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31"/>
        <v>47</v>
      </c>
      <c r="AI99" s="47">
        <f t="shared" si="32"/>
        <v>0</v>
      </c>
      <c r="AK99" s="90"/>
      <c r="AL99" s="91"/>
      <c r="AM99" s="91"/>
      <c r="AN99" s="92"/>
      <c r="AY99" s="82"/>
      <c r="BF99" s="82"/>
      <c r="BG99" s="82">
        <v>-441.3</v>
      </c>
      <c r="BH99" s="82">
        <v>0</v>
      </c>
      <c r="BI99" s="82">
        <v>10.6</v>
      </c>
      <c r="BJ99" s="82">
        <v>0</v>
      </c>
      <c r="BK99" s="82">
        <v>46.5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>
        <v>13.6</v>
      </c>
      <c r="R100" s="93">
        <v>12.3</v>
      </c>
      <c r="S100" s="93">
        <v>12.7</v>
      </c>
      <c r="T100" s="93">
        <v>15.3</v>
      </c>
      <c r="U100" s="93">
        <v>17.2</v>
      </c>
      <c r="V100" s="93">
        <v>17</v>
      </c>
      <c r="W100" s="93">
        <v>18.600000000000001</v>
      </c>
      <c r="X100" s="93">
        <v>18.899999999999999</v>
      </c>
      <c r="Y100" s="93">
        <v>20.100000000000001</v>
      </c>
      <c r="Z100" s="93">
        <v>19.5</v>
      </c>
      <c r="AA100" s="93">
        <v>18</v>
      </c>
      <c r="AB100" s="93">
        <v>16.399999999999999</v>
      </c>
      <c r="AC100" s="93">
        <v>19.100000000000001</v>
      </c>
      <c r="AD100" s="93">
        <v>17.7</v>
      </c>
      <c r="AE100" s="93">
        <v>17.7</v>
      </c>
      <c r="AF100" s="93">
        <v>17.7</v>
      </c>
      <c r="AG100" s="89"/>
      <c r="AH100" s="46">
        <f t="shared" si="31"/>
        <v>20.100000000000001</v>
      </c>
      <c r="AI100" s="47">
        <f t="shared" si="32"/>
        <v>0</v>
      </c>
      <c r="AK100" s="94" t="s">
        <v>127</v>
      </c>
      <c r="AL100" s="43"/>
      <c r="AM100" s="93"/>
      <c r="AN100" s="95"/>
      <c r="AY100" s="82"/>
      <c r="BF100" s="82"/>
      <c r="BG100" s="82">
        <v>-428.6</v>
      </c>
      <c r="BH100" s="82">
        <v>17.3</v>
      </c>
      <c r="BI100" s="82">
        <v>9.8000000000000007</v>
      </c>
      <c r="BJ100" s="82">
        <v>0</v>
      </c>
      <c r="BK100" s="82">
        <v>52.1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/>
      <c r="E101" s="44"/>
      <c r="F101" s="44"/>
      <c r="G101" s="44">
        <v>46.5</v>
      </c>
      <c r="H101" s="44">
        <v>53.2</v>
      </c>
      <c r="I101" s="44">
        <v>52.1</v>
      </c>
      <c r="J101" s="44">
        <v>41.1</v>
      </c>
      <c r="K101" s="44">
        <v>48.1</v>
      </c>
      <c r="L101" s="44"/>
      <c r="M101" s="44">
        <v>48.77</v>
      </c>
      <c r="N101" s="44">
        <v>55.3</v>
      </c>
      <c r="O101" s="44">
        <v>49.7</v>
      </c>
      <c r="P101" s="44">
        <v>51.2</v>
      </c>
      <c r="Q101" s="44">
        <v>62.5</v>
      </c>
      <c r="R101" s="44">
        <v>57.2</v>
      </c>
      <c r="S101" s="44">
        <v>63.8</v>
      </c>
      <c r="T101" s="44">
        <v>60.6</v>
      </c>
      <c r="U101" s="44">
        <v>61.9</v>
      </c>
      <c r="V101" s="44">
        <v>64.3</v>
      </c>
      <c r="W101" s="44">
        <v>65.5</v>
      </c>
      <c r="X101" s="44">
        <v>64</v>
      </c>
      <c r="Y101" s="44">
        <v>63.9</v>
      </c>
      <c r="Z101" s="44">
        <v>59.9</v>
      </c>
      <c r="AA101" s="44">
        <v>60.8</v>
      </c>
      <c r="AB101" s="44">
        <v>55.1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1"/>
        <v>65.5</v>
      </c>
      <c r="AI101" s="47">
        <f t="shared" si="32"/>
        <v>0</v>
      </c>
      <c r="AK101" s="94" t="s">
        <v>129</v>
      </c>
      <c r="AL101" s="93"/>
      <c r="AM101" s="93"/>
      <c r="AN101" s="95"/>
      <c r="AY101" s="82"/>
      <c r="BF101" s="82"/>
      <c r="BG101" s="82">
        <v>-442</v>
      </c>
      <c r="BH101" s="82">
        <v>17.899999999999999</v>
      </c>
      <c r="BI101" s="82">
        <v>14.9</v>
      </c>
      <c r="BJ101" s="82">
        <v>0</v>
      </c>
      <c r="BK101" s="82">
        <v>48.1</v>
      </c>
      <c r="BL101" s="82">
        <v>0</v>
      </c>
    </row>
    <row r="102" spans="1:64" ht="15.75" thickBot="1" x14ac:dyDescent="0.3">
      <c r="A102" s="96" t="s">
        <v>130</v>
      </c>
      <c r="B102" s="97">
        <v>51.7</v>
      </c>
      <c r="C102" s="97">
        <v>47.6</v>
      </c>
      <c r="D102" s="97">
        <v>45</v>
      </c>
      <c r="E102" s="97">
        <v>38.5</v>
      </c>
      <c r="F102" s="97">
        <v>35.799999999999997</v>
      </c>
      <c r="G102" s="97">
        <v>31.6</v>
      </c>
      <c r="H102" s="97">
        <v>39</v>
      </c>
      <c r="I102" s="97">
        <v>37.299999999999997</v>
      </c>
      <c r="J102" s="97">
        <v>36.200000000000003</v>
      </c>
      <c r="K102" s="97">
        <v>32.5</v>
      </c>
      <c r="L102" s="97"/>
      <c r="M102" s="97">
        <v>54.6</v>
      </c>
      <c r="N102" s="97">
        <v>59.8</v>
      </c>
      <c r="O102" s="97">
        <v>63.8</v>
      </c>
      <c r="P102" s="97">
        <v>43.1</v>
      </c>
      <c r="Q102" s="97">
        <v>73.7</v>
      </c>
      <c r="R102" s="97">
        <v>68.5</v>
      </c>
      <c r="S102" s="97">
        <v>56.3</v>
      </c>
      <c r="T102" s="97">
        <v>53.7</v>
      </c>
      <c r="U102" s="97">
        <v>53.9</v>
      </c>
      <c r="V102" s="97">
        <v>47.4</v>
      </c>
      <c r="W102" s="97">
        <v>50.1</v>
      </c>
      <c r="X102" s="97">
        <v>48.9</v>
      </c>
      <c r="Y102" s="97">
        <v>54.8</v>
      </c>
      <c r="Z102" s="97">
        <v>48.9</v>
      </c>
      <c r="AA102" s="97">
        <v>53.2</v>
      </c>
      <c r="AB102" s="97">
        <v>55.4</v>
      </c>
      <c r="AC102" s="97">
        <v>54.1</v>
      </c>
      <c r="AD102" s="97">
        <v>52.3</v>
      </c>
      <c r="AE102" s="97">
        <v>52.3</v>
      </c>
      <c r="AF102" s="97">
        <v>52.3</v>
      </c>
      <c r="AG102" s="89"/>
      <c r="AH102" s="46">
        <f t="shared" si="31"/>
        <v>73.7</v>
      </c>
      <c r="AI102" s="47">
        <f t="shared" si="32"/>
        <v>31.6</v>
      </c>
      <c r="AK102" s="94"/>
      <c r="AL102" s="44"/>
      <c r="AM102" s="44"/>
      <c r="AN102" s="98"/>
      <c r="AY102" s="82"/>
      <c r="BF102" s="82"/>
      <c r="BG102" s="82">
        <v>-255.8</v>
      </c>
      <c r="BH102" s="82">
        <v>3.5</v>
      </c>
      <c r="BI102" s="82">
        <v>22</v>
      </c>
      <c r="BJ102" s="82">
        <v>0</v>
      </c>
      <c r="BK102" s="82">
        <v>48.77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1"/>
        <v>0</v>
      </c>
      <c r="AI103" s="47">
        <f t="shared" si="32"/>
        <v>0</v>
      </c>
      <c r="AK103" s="94"/>
      <c r="AL103" s="97"/>
      <c r="AM103" s="99"/>
      <c r="AN103" s="262"/>
      <c r="AY103" s="82"/>
      <c r="BF103" s="82"/>
      <c r="BG103" s="82">
        <v>-409</v>
      </c>
      <c r="BH103" s="82">
        <v>3.7</v>
      </c>
      <c r="BI103" s="82">
        <v>20.3</v>
      </c>
      <c r="BJ103" s="82">
        <v>0</v>
      </c>
      <c r="BK103" s="82">
        <v>55.3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1"/>
        <v>0</v>
      </c>
      <c r="AI104" s="47">
        <f t="shared" si="32"/>
        <v>0</v>
      </c>
      <c r="AK104" s="94"/>
      <c r="AL104" s="97"/>
      <c r="AM104" s="97"/>
      <c r="AN104" s="263"/>
      <c r="BF104" s="82"/>
      <c r="BG104" s="82">
        <v>-407</v>
      </c>
      <c r="BH104" s="82">
        <v>4.0999999999999996</v>
      </c>
      <c r="BI104" s="82">
        <v>22</v>
      </c>
      <c r="BJ104" s="82">
        <v>0</v>
      </c>
      <c r="BK104" s="82">
        <v>49.7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1"/>
        <v>0</v>
      </c>
      <c r="AI105" s="47">
        <f t="shared" si="32"/>
        <v>0</v>
      </c>
      <c r="AK105" s="100"/>
      <c r="AL105" s="101"/>
      <c r="AM105" s="101"/>
      <c r="AN105" s="102"/>
      <c r="BF105" s="82"/>
      <c r="BG105" s="82">
        <v>-349.2</v>
      </c>
      <c r="BH105" s="82">
        <v>4.2</v>
      </c>
      <c r="BI105" s="82">
        <v>22</v>
      </c>
      <c r="BJ105" s="82">
        <v>0</v>
      </c>
      <c r="BK105" s="82">
        <v>51.2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1"/>
        <v>0</v>
      </c>
      <c r="AI106" s="47">
        <f t="shared" si="32"/>
        <v>0</v>
      </c>
      <c r="BF106" s="82"/>
      <c r="BG106" s="82">
        <v>-401.6</v>
      </c>
      <c r="BH106" s="82">
        <v>0</v>
      </c>
      <c r="BI106" s="82">
        <v>28.4</v>
      </c>
      <c r="BJ106" s="82">
        <v>13.6</v>
      </c>
      <c r="BK106" s="82">
        <v>62.5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1"/>
        <v>0</v>
      </c>
      <c r="AI107" s="47">
        <f t="shared" si="32"/>
        <v>0</v>
      </c>
      <c r="BF107" s="82"/>
      <c r="BG107" s="82">
        <v>-379.3</v>
      </c>
      <c r="BH107" s="82">
        <v>0</v>
      </c>
      <c r="BI107" s="82">
        <v>31</v>
      </c>
      <c r="BJ107" s="82">
        <v>12.3</v>
      </c>
      <c r="BK107" s="82">
        <v>57.2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66">SUMIF(B97:B107,"&gt;0")</f>
        <v>98.7</v>
      </c>
      <c r="C108" s="70">
        <f t="shared" ref="C108:AD108" si="67">SUMIF(C97:C107,"&gt;0")</f>
        <v>93.6</v>
      </c>
      <c r="D108" s="70">
        <f t="shared" si="67"/>
        <v>55.6</v>
      </c>
      <c r="E108" s="70">
        <f t="shared" si="67"/>
        <v>38.5</v>
      </c>
      <c r="F108" s="70">
        <f t="shared" si="67"/>
        <v>47</v>
      </c>
      <c r="G108" s="70">
        <f t="shared" si="67"/>
        <v>88.7</v>
      </c>
      <c r="H108" s="70">
        <f t="shared" si="67"/>
        <v>117.1</v>
      </c>
      <c r="I108" s="70">
        <f t="shared" si="67"/>
        <v>116.5</v>
      </c>
      <c r="J108" s="70">
        <f t="shared" si="67"/>
        <v>105.9</v>
      </c>
      <c r="K108" s="70">
        <f t="shared" si="67"/>
        <v>113.4</v>
      </c>
      <c r="L108" s="70">
        <f t="shared" si="67"/>
        <v>0</v>
      </c>
      <c r="M108" s="70">
        <f t="shared" ref="M108:N108" si="68">SUMIF(M97:M107,"&gt;0")</f>
        <v>128.87</v>
      </c>
      <c r="N108" s="70">
        <f t="shared" si="68"/>
        <v>139.1</v>
      </c>
      <c r="O108" s="70">
        <f t="shared" si="67"/>
        <v>139.60000000000002</v>
      </c>
      <c r="P108" s="70">
        <f t="shared" si="67"/>
        <v>120.5</v>
      </c>
      <c r="Q108" s="70">
        <f t="shared" si="67"/>
        <v>178.2</v>
      </c>
      <c r="R108" s="70">
        <f t="shared" si="67"/>
        <v>169</v>
      </c>
      <c r="S108" s="70">
        <f t="shared" ref="S108:T108" si="69">SUMIF(S97:S107,"&gt;0")</f>
        <v>163.1</v>
      </c>
      <c r="T108" s="70">
        <f t="shared" si="69"/>
        <v>162.39999999999998</v>
      </c>
      <c r="U108" s="70">
        <f t="shared" ref="U108:V108" si="70">SUMIF(U97:U107,"&gt;0")</f>
        <v>168.3</v>
      </c>
      <c r="V108" s="70">
        <f t="shared" si="70"/>
        <v>158.1</v>
      </c>
      <c r="W108" s="70">
        <f t="shared" ref="W108:X108" si="71">SUMIF(W97:W107,"&gt;0")</f>
        <v>169.3</v>
      </c>
      <c r="X108" s="70">
        <f t="shared" si="71"/>
        <v>164.2</v>
      </c>
      <c r="Y108" s="70">
        <f t="shared" ref="Y108:Z108" si="72">SUMIF(Y97:Y107,"&gt;0")</f>
        <v>138.80000000000001</v>
      </c>
      <c r="Z108" s="70">
        <f t="shared" si="72"/>
        <v>128.30000000000001</v>
      </c>
      <c r="AA108" s="70">
        <f>SUMIF(AA97:AA107,"&gt;0")</f>
        <v>132</v>
      </c>
      <c r="AB108" s="70">
        <f t="shared" si="67"/>
        <v>126.9</v>
      </c>
      <c r="AC108" s="70">
        <f t="shared" ref="AC108" si="73">SUMIF(AC97:AC107,"&gt;0")</f>
        <v>73.2</v>
      </c>
      <c r="AD108" s="70">
        <f t="shared" si="67"/>
        <v>70</v>
      </c>
      <c r="AE108" s="70">
        <f t="shared" ref="AE108:AF108" si="74">SUMIF(AE97:AE107,"&gt;0")</f>
        <v>70</v>
      </c>
      <c r="AF108" s="70">
        <f t="shared" si="74"/>
        <v>70</v>
      </c>
      <c r="AG108" s="104">
        <f>SUM(AG97:AG107)</f>
        <v>0</v>
      </c>
      <c r="AH108" s="46">
        <f t="shared" si="31"/>
        <v>178.2</v>
      </c>
      <c r="AI108" s="47">
        <f t="shared" si="32"/>
        <v>0</v>
      </c>
      <c r="AJ108" s="105">
        <f t="array" ref="AJ108">MIN(IF(B108:AF108&lt;&gt;0,B108:AF108))</f>
        <v>38.5</v>
      </c>
      <c r="BF108" s="82"/>
      <c r="BG108" s="82">
        <v>-308.2</v>
      </c>
      <c r="BH108" s="82">
        <v>0</v>
      </c>
      <c r="BI108" s="82">
        <v>30.3</v>
      </c>
      <c r="BJ108" s="82">
        <v>12.7</v>
      </c>
      <c r="BK108" s="82">
        <v>63.8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1"/>
        <v>0</v>
      </c>
      <c r="AI109" s="47">
        <f t="shared" si="32"/>
        <v>0</v>
      </c>
      <c r="BF109" s="82"/>
      <c r="BG109" s="82">
        <v>-287</v>
      </c>
      <c r="BH109" s="82">
        <v>0</v>
      </c>
      <c r="BI109" s="82">
        <v>32.799999999999997</v>
      </c>
      <c r="BJ109" s="82">
        <v>15.3</v>
      </c>
      <c r="BK109" s="82">
        <v>60.6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1"/>
        <v>0</v>
      </c>
      <c r="AI110" s="47">
        <f t="shared" si="32"/>
        <v>0</v>
      </c>
      <c r="BF110" s="82"/>
      <c r="BG110" s="82">
        <v>-242.3</v>
      </c>
      <c r="BH110" s="82">
        <v>0</v>
      </c>
      <c r="BI110" s="82">
        <v>35.299999999999997</v>
      </c>
      <c r="BJ110" s="82">
        <v>17.2</v>
      </c>
      <c r="BK110" s="82">
        <v>61.9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1"/>
        <v>0</v>
      </c>
      <c r="AI111" s="47">
        <f t="shared" si="32"/>
        <v>0</v>
      </c>
      <c r="BF111" s="82"/>
      <c r="BG111" s="82">
        <v>-244.7</v>
      </c>
      <c r="BH111" s="82">
        <v>0</v>
      </c>
      <c r="BI111" s="82">
        <v>29.4</v>
      </c>
      <c r="BJ111" s="82">
        <v>17</v>
      </c>
      <c r="BK111" s="82">
        <v>64.3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1"/>
        <v>0</v>
      </c>
      <c r="AI112" s="47">
        <f t="shared" si="32"/>
        <v>0</v>
      </c>
      <c r="BF112" s="81"/>
      <c r="BG112" s="82">
        <v>-244.3</v>
      </c>
      <c r="BH112" s="82">
        <v>0</v>
      </c>
      <c r="BI112" s="82">
        <v>32.4</v>
      </c>
      <c r="BJ112" s="82">
        <v>18.899999999999999</v>
      </c>
      <c r="BK112" s="82">
        <v>64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75">B71+B78+B96+B92+B108+B112</f>
        <v>2012.3</v>
      </c>
      <c r="C113" s="108">
        <f t="shared" ref="C113:AG113" si="76">C71+C78+C96+C92+C108+C112</f>
        <v>1964.4999999999998</v>
      </c>
      <c r="D113" s="108">
        <f t="shared" si="76"/>
        <v>1919.9</v>
      </c>
      <c r="E113" s="108">
        <f t="shared" si="76"/>
        <v>1935.2</v>
      </c>
      <c r="F113" s="108">
        <f t="shared" si="76"/>
        <v>1716.5</v>
      </c>
      <c r="G113" s="108">
        <f t="shared" si="76"/>
        <v>1781.2</v>
      </c>
      <c r="H113" s="108">
        <f t="shared" si="76"/>
        <v>1822</v>
      </c>
      <c r="I113" s="108">
        <f t="shared" si="76"/>
        <v>1824.7</v>
      </c>
      <c r="J113" s="108">
        <f t="shared" si="76"/>
        <v>1936.5800000000002</v>
      </c>
      <c r="K113" s="108">
        <f t="shared" si="76"/>
        <v>1976.0800000000002</v>
      </c>
      <c r="L113" s="108">
        <f t="shared" si="76"/>
        <v>1837.68</v>
      </c>
      <c r="M113" s="108">
        <f t="shared" ref="M113:N113" si="77">M71+M78+M96+M92+M108+M112</f>
        <v>1834.9699999999998</v>
      </c>
      <c r="N113" s="108">
        <f t="shared" si="77"/>
        <v>2077</v>
      </c>
      <c r="O113" s="108">
        <f t="shared" si="76"/>
        <v>2077.9</v>
      </c>
      <c r="P113" s="108">
        <f t="shared" si="76"/>
        <v>2044.3</v>
      </c>
      <c r="Q113" s="108">
        <f t="shared" si="76"/>
        <v>2093.6999999999998</v>
      </c>
      <c r="R113" s="108">
        <f t="shared" si="76"/>
        <v>2086.0999999999995</v>
      </c>
      <c r="S113" s="108">
        <f t="shared" ref="S113:T113" si="78">S71+S78+S96+S92+S108+S112</f>
        <v>2057.4</v>
      </c>
      <c r="T113" s="108">
        <f t="shared" si="78"/>
        <v>2111.1999999999998</v>
      </c>
      <c r="U113" s="108">
        <f t="shared" ref="U113:V113" si="79">U71+U78+U96+U92+U108+U112</f>
        <v>1927</v>
      </c>
      <c r="V113" s="108">
        <f t="shared" si="79"/>
        <v>1874.5</v>
      </c>
      <c r="W113" s="108">
        <f t="shared" ref="W113:X113" si="80">W71+W78+W96+W92+W108+W112</f>
        <v>1861.8</v>
      </c>
      <c r="X113" s="108">
        <f t="shared" si="80"/>
        <v>1777.4</v>
      </c>
      <c r="Y113" s="108">
        <f t="shared" ref="Y113:Z113" si="81">Y71+Y78+Y96+Y92+Y108+Y112</f>
        <v>1854.3999999999999</v>
      </c>
      <c r="Z113" s="108">
        <f t="shared" si="81"/>
        <v>2075.6000000000004</v>
      </c>
      <c r="AA113" s="108">
        <f>AA71+AA78+AA96+AA92+AA108+AA112</f>
        <v>2134.6699999999996</v>
      </c>
      <c r="AB113" s="108">
        <f t="shared" si="76"/>
        <v>2148.4699999999998</v>
      </c>
      <c r="AC113" s="108">
        <f t="shared" ref="AC113" si="82">AC71+AC78+AC96+AC92+AC108+AC112</f>
        <v>2114.9699999999998</v>
      </c>
      <c r="AD113" s="108">
        <f t="shared" si="76"/>
        <v>2169.0699999999997</v>
      </c>
      <c r="AE113" s="108">
        <f t="shared" ref="AE113:AF113" si="83">AE71+AE78+AE96+AE92+AE108+AE112</f>
        <v>2169.0699999999997</v>
      </c>
      <c r="AF113" s="108">
        <f t="shared" si="83"/>
        <v>2094.5699999999997</v>
      </c>
      <c r="AG113" s="80">
        <f t="shared" si="76"/>
        <v>3169.915</v>
      </c>
      <c r="AH113" s="46">
        <f t="shared" si="31"/>
        <v>2169.0699999999997</v>
      </c>
      <c r="AI113" s="47">
        <f t="shared" si="32"/>
        <v>1716.5</v>
      </c>
      <c r="BF113" s="81"/>
      <c r="BG113" s="82">
        <v>-365.5</v>
      </c>
      <c r="BH113" s="82">
        <v>0</v>
      </c>
      <c r="BI113" s="82">
        <v>0</v>
      </c>
      <c r="BJ113" s="82">
        <v>19.5</v>
      </c>
      <c r="BK113" s="82">
        <v>59.9</v>
      </c>
      <c r="BL113" s="82">
        <v>0</v>
      </c>
    </row>
    <row r="114" spans="1:64" ht="15.75" thickBot="1" x14ac:dyDescent="0.3">
      <c r="A114" s="109" t="s">
        <v>142</v>
      </c>
      <c r="B114" s="110">
        <v>150</v>
      </c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80</v>
      </c>
      <c r="AB114" s="110">
        <v>70</v>
      </c>
      <c r="AC114" s="110">
        <v>60</v>
      </c>
      <c r="AD114" s="110">
        <v>40</v>
      </c>
      <c r="AE114" s="110">
        <v>30</v>
      </c>
      <c r="AF114" s="110">
        <v>30</v>
      </c>
      <c r="AG114" s="104"/>
      <c r="AH114" s="46">
        <f t="shared" si="31"/>
        <v>150</v>
      </c>
      <c r="AI114" s="47">
        <f t="shared" si="32"/>
        <v>30</v>
      </c>
      <c r="BF114" s="81"/>
      <c r="BG114" s="82">
        <v>-357</v>
      </c>
      <c r="BH114" s="82">
        <v>0</v>
      </c>
      <c r="BI114" s="82">
        <v>0</v>
      </c>
      <c r="BJ114" s="82">
        <v>16.399999999999999</v>
      </c>
      <c r="BK114" s="82">
        <v>55.1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84">B113+B114</f>
        <v>2162.3000000000002</v>
      </c>
      <c r="C115" s="108">
        <f t="shared" ref="C115:AD115" si="85">C113+C114</f>
        <v>1964.4999999999998</v>
      </c>
      <c r="D115" s="108">
        <f t="shared" si="85"/>
        <v>1919.9</v>
      </c>
      <c r="E115" s="108">
        <f t="shared" si="85"/>
        <v>1935.2</v>
      </c>
      <c r="F115" s="108">
        <f t="shared" si="85"/>
        <v>1716.5</v>
      </c>
      <c r="G115" s="108">
        <f t="shared" si="85"/>
        <v>1781.2</v>
      </c>
      <c r="H115" s="108">
        <f t="shared" si="85"/>
        <v>1822</v>
      </c>
      <c r="I115" s="108">
        <f t="shared" si="85"/>
        <v>1824.7</v>
      </c>
      <c r="J115" s="108">
        <f t="shared" si="85"/>
        <v>1936.5800000000002</v>
      </c>
      <c r="K115" s="108">
        <f t="shared" si="85"/>
        <v>1976.0800000000002</v>
      </c>
      <c r="L115" s="108">
        <f t="shared" si="85"/>
        <v>1837.68</v>
      </c>
      <c r="M115" s="108">
        <f t="shared" ref="M115:N115" si="86">M113+M114</f>
        <v>1834.9699999999998</v>
      </c>
      <c r="N115" s="108">
        <f t="shared" si="86"/>
        <v>2077</v>
      </c>
      <c r="O115" s="108">
        <f t="shared" si="85"/>
        <v>2077.9</v>
      </c>
      <c r="P115" s="108">
        <f t="shared" si="85"/>
        <v>2044.3</v>
      </c>
      <c r="Q115" s="108">
        <f t="shared" si="85"/>
        <v>2093.6999999999998</v>
      </c>
      <c r="R115" s="108">
        <f t="shared" si="85"/>
        <v>2086.0999999999995</v>
      </c>
      <c r="S115" s="108">
        <f t="shared" ref="S115:T115" si="87">S113+S114</f>
        <v>2057.4</v>
      </c>
      <c r="T115" s="108">
        <f t="shared" si="87"/>
        <v>2111.1999999999998</v>
      </c>
      <c r="U115" s="108">
        <f t="shared" ref="U115:V115" si="88">U113+U114</f>
        <v>1927</v>
      </c>
      <c r="V115" s="108">
        <f t="shared" si="88"/>
        <v>1874.5</v>
      </c>
      <c r="W115" s="108">
        <f t="shared" ref="W115:X115" si="89">W113+W114</f>
        <v>1861.8</v>
      </c>
      <c r="X115" s="108">
        <f t="shared" si="89"/>
        <v>1777.4</v>
      </c>
      <c r="Y115" s="108">
        <f t="shared" ref="Y115:Z115" si="90">Y113+Y114</f>
        <v>1854.3999999999999</v>
      </c>
      <c r="Z115" s="108">
        <f t="shared" si="90"/>
        <v>2075.6000000000004</v>
      </c>
      <c r="AA115" s="108">
        <f>AA113+AA114</f>
        <v>2214.6699999999996</v>
      </c>
      <c r="AB115" s="108">
        <f t="shared" si="85"/>
        <v>2218.4699999999998</v>
      </c>
      <c r="AC115" s="108">
        <f t="shared" ref="AC115" si="91">AC113+AC114</f>
        <v>2174.9699999999998</v>
      </c>
      <c r="AD115" s="108">
        <f t="shared" si="85"/>
        <v>2209.0699999999997</v>
      </c>
      <c r="AE115" s="108">
        <f t="shared" ref="AE115:AF115" si="92">AE113+AE114</f>
        <v>2199.0699999999997</v>
      </c>
      <c r="AF115" s="108">
        <f t="shared" si="92"/>
        <v>2124.5699999999997</v>
      </c>
      <c r="AG115" s="104">
        <f>AG112+AG108+AG96+AG92+AG71+AG114</f>
        <v>2463.5149999999999</v>
      </c>
      <c r="AH115" s="46">
        <f t="shared" si="31"/>
        <v>2218.4699999999998</v>
      </c>
      <c r="AI115" s="47">
        <f t="shared" si="32"/>
        <v>1716.5</v>
      </c>
      <c r="BF115" s="81"/>
      <c r="BG115" s="82">
        <v>-409.3</v>
      </c>
      <c r="BH115" s="82">
        <v>0</v>
      </c>
      <c r="BI115" s="82">
        <v>0</v>
      </c>
      <c r="BJ115" s="82">
        <v>17.7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93">B115-(B123)</f>
        <v>1747.3000000000002</v>
      </c>
      <c r="C116" s="108">
        <f t="shared" ref="C116:AD116" si="94">C115-(C123)</f>
        <v>1629.4999999999998</v>
      </c>
      <c r="D116" s="108">
        <f t="shared" si="94"/>
        <v>1449.9</v>
      </c>
      <c r="E116" s="108">
        <f t="shared" si="94"/>
        <v>1563.2</v>
      </c>
      <c r="F116" s="108">
        <f t="shared" si="94"/>
        <v>1318.5</v>
      </c>
      <c r="G116" s="108">
        <f t="shared" si="94"/>
        <v>1339.9</v>
      </c>
      <c r="H116" s="108">
        <f t="shared" si="94"/>
        <v>1388</v>
      </c>
      <c r="I116" s="108">
        <f t="shared" si="94"/>
        <v>1396.1</v>
      </c>
      <c r="J116" s="108">
        <f t="shared" si="94"/>
        <v>1498.5800000000002</v>
      </c>
      <c r="K116" s="108">
        <f t="shared" si="94"/>
        <v>1534.0800000000002</v>
      </c>
      <c r="L116" s="108">
        <f t="shared" si="94"/>
        <v>1837.68</v>
      </c>
      <c r="M116" s="108">
        <f t="shared" ref="M116:N116" si="95">M115-(M123)</f>
        <v>1579.1699999999998</v>
      </c>
      <c r="N116" s="108">
        <f t="shared" si="95"/>
        <v>1668</v>
      </c>
      <c r="O116" s="108">
        <f t="shared" si="94"/>
        <v>1670.9</v>
      </c>
      <c r="P116" s="108">
        <f t="shared" si="94"/>
        <v>1695.1</v>
      </c>
      <c r="Q116" s="108">
        <f t="shared" si="94"/>
        <v>1692.1</v>
      </c>
      <c r="R116" s="108">
        <f t="shared" si="94"/>
        <v>1706.7999999999995</v>
      </c>
      <c r="S116" s="108">
        <f t="shared" ref="S116:T116" si="96">S115-(S123)</f>
        <v>1749.2</v>
      </c>
      <c r="T116" s="108">
        <f t="shared" si="96"/>
        <v>1824.1999999999998</v>
      </c>
      <c r="U116" s="108">
        <f t="shared" ref="U116:V116" si="97">U115-(U123)</f>
        <v>1684.7</v>
      </c>
      <c r="V116" s="108">
        <f t="shared" si="97"/>
        <v>1629.8</v>
      </c>
      <c r="W116" s="108">
        <f t="shared" ref="W116:X116" si="98">W115-(W123)</f>
        <v>1647.6</v>
      </c>
      <c r="X116" s="108">
        <f t="shared" si="98"/>
        <v>1533.1000000000001</v>
      </c>
      <c r="Y116" s="108">
        <f t="shared" ref="Y116:Z116" si="99">Y115-(Y123)</f>
        <v>1621.8</v>
      </c>
      <c r="Z116" s="108">
        <f t="shared" si="99"/>
        <v>1710.1000000000004</v>
      </c>
      <c r="AA116" s="108">
        <f>AA115-(AA123)</f>
        <v>1915.7699999999995</v>
      </c>
      <c r="AB116" s="108">
        <f t="shared" si="94"/>
        <v>1861.4699999999998</v>
      </c>
      <c r="AC116" s="108">
        <f t="shared" ref="AC116" si="100">AC115-(AC123)</f>
        <v>1842.9699999999998</v>
      </c>
      <c r="AD116" s="108">
        <f t="shared" si="94"/>
        <v>1799.7699999999998</v>
      </c>
      <c r="AE116" s="108">
        <f t="shared" ref="AE116:AF116" si="101">AE115-(AE123)</f>
        <v>1787.0699999999997</v>
      </c>
      <c r="AF116" s="108">
        <f t="shared" si="101"/>
        <v>1729.7699999999998</v>
      </c>
      <c r="AG116" s="104"/>
      <c r="AH116" s="46">
        <f t="shared" si="31"/>
        <v>1915.7699999999995</v>
      </c>
      <c r="AI116" s="47">
        <f t="shared" si="32"/>
        <v>1318.5</v>
      </c>
      <c r="BF116" s="81"/>
      <c r="BG116" s="82">
        <v>-412</v>
      </c>
      <c r="BH116" s="82">
        <v>0</v>
      </c>
      <c r="BI116" s="82">
        <v>0</v>
      </c>
      <c r="BJ116" s="82">
        <v>17.7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102">IF(B97&lt;0,B97*-1,0)</f>
        <v>415</v>
      </c>
      <c r="C117" s="93">
        <f t="shared" ref="C117:AD122" si="103">IF(C97&lt;0,C97*-1,0)</f>
        <v>335</v>
      </c>
      <c r="D117" s="93">
        <f t="shared" si="103"/>
        <v>470</v>
      </c>
      <c r="E117" s="93">
        <f t="shared" si="103"/>
        <v>372</v>
      </c>
      <c r="F117" s="93">
        <f t="shared" si="103"/>
        <v>398</v>
      </c>
      <c r="G117" s="93">
        <f t="shared" si="103"/>
        <v>441.3</v>
      </c>
      <c r="H117" s="93">
        <f t="shared" si="103"/>
        <v>434</v>
      </c>
      <c r="I117" s="93">
        <f t="shared" si="103"/>
        <v>428.6</v>
      </c>
      <c r="J117" s="93">
        <f t="shared" si="103"/>
        <v>438</v>
      </c>
      <c r="K117" s="93">
        <f t="shared" si="103"/>
        <v>442</v>
      </c>
      <c r="L117" s="93">
        <f t="shared" si="103"/>
        <v>0</v>
      </c>
      <c r="M117" s="93">
        <f t="shared" ref="M117:N117" si="104">IF(M97&lt;0,M97*-1,0)</f>
        <v>255.8</v>
      </c>
      <c r="N117" s="93">
        <f t="shared" si="104"/>
        <v>409</v>
      </c>
      <c r="O117" s="93">
        <f t="shared" si="103"/>
        <v>407</v>
      </c>
      <c r="P117" s="93">
        <f t="shared" si="103"/>
        <v>349.2</v>
      </c>
      <c r="Q117" s="93">
        <f t="shared" si="103"/>
        <v>401.6</v>
      </c>
      <c r="R117" s="93">
        <f t="shared" si="103"/>
        <v>379.3</v>
      </c>
      <c r="S117" s="93">
        <f t="shared" ref="S117:T117" si="105">IF(S97&lt;0,S97*-1,0)</f>
        <v>308.2</v>
      </c>
      <c r="T117" s="93">
        <f t="shared" si="105"/>
        <v>287</v>
      </c>
      <c r="U117" s="93">
        <f t="shared" ref="U117:V117" si="106">IF(U97&lt;0,U97*-1,0)</f>
        <v>242.3</v>
      </c>
      <c r="V117" s="93">
        <f t="shared" si="106"/>
        <v>244.7</v>
      </c>
      <c r="W117" s="93">
        <f t="shared" ref="W117:X117" si="107">IF(W97&lt;0,W97*-1,0)</f>
        <v>214.2</v>
      </c>
      <c r="X117" s="93">
        <f t="shared" si="107"/>
        <v>244.3</v>
      </c>
      <c r="Y117" s="93">
        <f t="shared" ref="Y117:AA122" si="108">IF(Y97&lt;0,Y97*-1,0)</f>
        <v>232.6</v>
      </c>
      <c r="Z117" s="93">
        <f t="shared" si="108"/>
        <v>365.5</v>
      </c>
      <c r="AA117" s="93">
        <f t="shared" si="108"/>
        <v>298.89999999999998</v>
      </c>
      <c r="AB117" s="93">
        <f t="shared" si="103"/>
        <v>357</v>
      </c>
      <c r="AC117" s="93">
        <f t="shared" ref="AC117" si="109">IF(AC97&lt;0,AC97*-1,0)</f>
        <v>332</v>
      </c>
      <c r="AD117" s="93">
        <f t="shared" si="103"/>
        <v>409.3</v>
      </c>
      <c r="AE117" s="93">
        <f t="shared" ref="AE117:AF117" si="110">IF(AE97&lt;0,AE97*-1,0)</f>
        <v>412</v>
      </c>
      <c r="AF117" s="93">
        <f t="shared" si="110"/>
        <v>394.8</v>
      </c>
      <c r="AG117" s="61"/>
      <c r="AH117" s="46">
        <f t="shared" si="31"/>
        <v>470</v>
      </c>
      <c r="AI117" s="47">
        <f t="shared" si="32"/>
        <v>0</v>
      </c>
      <c r="BG117" s="82">
        <v>-394.8</v>
      </c>
      <c r="BH117" s="82">
        <v>0</v>
      </c>
      <c r="BI117" s="82">
        <v>0</v>
      </c>
      <c r="BJ117" s="82">
        <v>17.7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02"/>
        <v>0</v>
      </c>
      <c r="C118" s="93">
        <f t="shared" si="103"/>
        <v>0</v>
      </c>
      <c r="D118" s="93">
        <f t="shared" si="103"/>
        <v>0</v>
      </c>
      <c r="E118" s="93">
        <f t="shared" si="103"/>
        <v>0</v>
      </c>
      <c r="F118" s="93">
        <f t="shared" si="103"/>
        <v>0</v>
      </c>
      <c r="G118" s="93">
        <f t="shared" si="103"/>
        <v>0</v>
      </c>
      <c r="H118" s="93">
        <f t="shared" si="103"/>
        <v>0</v>
      </c>
      <c r="I118" s="93">
        <f t="shared" si="103"/>
        <v>0</v>
      </c>
      <c r="J118" s="93">
        <f t="shared" si="103"/>
        <v>0</v>
      </c>
      <c r="K118" s="93">
        <f t="shared" si="103"/>
        <v>0</v>
      </c>
      <c r="L118" s="93">
        <f t="shared" si="103"/>
        <v>0</v>
      </c>
      <c r="M118" s="93">
        <f t="shared" ref="M118:N118" si="111">IF(M98&lt;0,M98*-1,0)</f>
        <v>0</v>
      </c>
      <c r="N118" s="93">
        <f t="shared" si="111"/>
        <v>0</v>
      </c>
      <c r="O118" s="93">
        <f t="shared" si="103"/>
        <v>0</v>
      </c>
      <c r="P118" s="93">
        <f t="shared" si="103"/>
        <v>0</v>
      </c>
      <c r="Q118" s="93">
        <f t="shared" si="103"/>
        <v>0</v>
      </c>
      <c r="R118" s="93">
        <f t="shared" si="103"/>
        <v>0</v>
      </c>
      <c r="S118" s="93">
        <f t="shared" ref="S118:T118" si="112">IF(S98&lt;0,S98*-1,0)</f>
        <v>0</v>
      </c>
      <c r="T118" s="93">
        <f t="shared" si="112"/>
        <v>0</v>
      </c>
      <c r="U118" s="93">
        <f t="shared" ref="U118:V118" si="113">IF(U98&lt;0,U98*-1,0)</f>
        <v>0</v>
      </c>
      <c r="V118" s="93">
        <f t="shared" si="113"/>
        <v>0</v>
      </c>
      <c r="W118" s="93">
        <f t="shared" ref="W118:X118" si="114">IF(W98&lt;0,W98*-1,0)</f>
        <v>0</v>
      </c>
      <c r="X118" s="93">
        <f t="shared" si="114"/>
        <v>0</v>
      </c>
      <c r="Y118" s="93">
        <f t="shared" ref="Y118:Z118" si="115">IF(Y98&lt;0,Y98*-1,0)</f>
        <v>0</v>
      </c>
      <c r="Z118" s="93">
        <f t="shared" si="115"/>
        <v>0</v>
      </c>
      <c r="AA118" s="93">
        <f t="shared" si="108"/>
        <v>0</v>
      </c>
      <c r="AB118" s="93">
        <f t="shared" si="103"/>
        <v>0</v>
      </c>
      <c r="AC118" s="93">
        <f t="shared" ref="AC118" si="116">IF(AC98&lt;0,AC98*-1,0)</f>
        <v>0</v>
      </c>
      <c r="AD118" s="93">
        <f t="shared" si="103"/>
        <v>0</v>
      </c>
      <c r="AE118" s="93">
        <f t="shared" ref="AE118:AF118" si="117">IF(AE98&lt;0,AE98*-1,0)</f>
        <v>0</v>
      </c>
      <c r="AF118" s="93">
        <f t="shared" si="117"/>
        <v>0</v>
      </c>
      <c r="AG118" s="64"/>
      <c r="AH118" s="46">
        <f t="shared" si="31"/>
        <v>0</v>
      </c>
      <c r="AI118" s="47">
        <f t="shared" si="32"/>
        <v>0</v>
      </c>
      <c r="AK118" s="49"/>
      <c r="BG118" s="82">
        <v>-415</v>
      </c>
      <c r="BH118" s="82">
        <v>0</v>
      </c>
      <c r="BI118" s="82">
        <v>47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02"/>
        <v>0</v>
      </c>
      <c r="C119" s="93">
        <f t="shared" si="103"/>
        <v>0</v>
      </c>
      <c r="D119" s="93">
        <f t="shared" si="103"/>
        <v>0</v>
      </c>
      <c r="E119" s="93">
        <f t="shared" si="103"/>
        <v>0</v>
      </c>
      <c r="F119" s="93">
        <f t="shared" si="103"/>
        <v>0</v>
      </c>
      <c r="G119" s="93">
        <f t="shared" si="103"/>
        <v>0</v>
      </c>
      <c r="H119" s="93">
        <f t="shared" si="103"/>
        <v>0</v>
      </c>
      <c r="I119" s="93">
        <f t="shared" si="103"/>
        <v>0</v>
      </c>
      <c r="J119" s="93">
        <f t="shared" si="103"/>
        <v>0</v>
      </c>
      <c r="K119" s="93">
        <f t="shared" si="103"/>
        <v>0</v>
      </c>
      <c r="L119" s="93">
        <f t="shared" si="103"/>
        <v>0</v>
      </c>
      <c r="M119" s="93">
        <f t="shared" ref="M119:N119" si="118">IF(M99&lt;0,M99*-1,0)</f>
        <v>0</v>
      </c>
      <c r="N119" s="93">
        <f t="shared" si="118"/>
        <v>0</v>
      </c>
      <c r="O119" s="93">
        <f t="shared" si="103"/>
        <v>0</v>
      </c>
      <c r="P119" s="93">
        <f t="shared" si="103"/>
        <v>0</v>
      </c>
      <c r="Q119" s="93">
        <f t="shared" si="103"/>
        <v>0</v>
      </c>
      <c r="R119" s="93">
        <f t="shared" si="103"/>
        <v>0</v>
      </c>
      <c r="S119" s="93">
        <f t="shared" ref="S119:T119" si="119">IF(S99&lt;0,S99*-1,0)</f>
        <v>0</v>
      </c>
      <c r="T119" s="93">
        <f t="shared" si="119"/>
        <v>0</v>
      </c>
      <c r="U119" s="93">
        <f t="shared" ref="U119:V119" si="120">IF(U99&lt;0,U99*-1,0)</f>
        <v>0</v>
      </c>
      <c r="V119" s="93">
        <f t="shared" si="120"/>
        <v>0</v>
      </c>
      <c r="W119" s="93">
        <f t="shared" ref="W119:X119" si="121">IF(W99&lt;0,W99*-1,0)</f>
        <v>0</v>
      </c>
      <c r="X119" s="93">
        <f t="shared" si="121"/>
        <v>0</v>
      </c>
      <c r="Y119" s="93">
        <f t="shared" ref="Y119:Z119" si="122">IF(Y99&lt;0,Y99*-1,0)</f>
        <v>0</v>
      </c>
      <c r="Z119" s="93">
        <f t="shared" si="122"/>
        <v>0</v>
      </c>
      <c r="AA119" s="93">
        <f t="shared" si="108"/>
        <v>0</v>
      </c>
      <c r="AB119" s="93">
        <f t="shared" si="103"/>
        <v>0</v>
      </c>
      <c r="AC119" s="93">
        <f t="shared" ref="AC119" si="123">IF(AC99&lt;0,AC99*-1,0)</f>
        <v>0</v>
      </c>
      <c r="AD119" s="93">
        <f t="shared" si="103"/>
        <v>0</v>
      </c>
      <c r="AE119" s="93">
        <f t="shared" ref="AE119:AF119" si="124">IF(AE99&lt;0,AE99*-1,0)</f>
        <v>0</v>
      </c>
      <c r="AF119" s="93">
        <f t="shared" si="124"/>
        <v>0</v>
      </c>
      <c r="AG119" s="111"/>
      <c r="AH119" s="46">
        <f t="shared" si="31"/>
        <v>0</v>
      </c>
      <c r="AI119" s="47">
        <f t="shared" si="32"/>
        <v>0</v>
      </c>
    </row>
    <row r="120" spans="1:64" x14ac:dyDescent="0.25">
      <c r="A120" s="96" t="s">
        <v>126</v>
      </c>
      <c r="B120" s="93">
        <f t="shared" si="102"/>
        <v>0</v>
      </c>
      <c r="C120" s="93">
        <f t="shared" si="103"/>
        <v>0</v>
      </c>
      <c r="D120" s="93">
        <f t="shared" si="103"/>
        <v>0</v>
      </c>
      <c r="E120" s="93">
        <f t="shared" si="103"/>
        <v>0</v>
      </c>
      <c r="F120" s="93">
        <f t="shared" si="103"/>
        <v>0</v>
      </c>
      <c r="G120" s="93">
        <f t="shared" si="103"/>
        <v>0</v>
      </c>
      <c r="H120" s="93">
        <f t="shared" si="103"/>
        <v>0</v>
      </c>
      <c r="I120" s="93">
        <f t="shared" si="103"/>
        <v>0</v>
      </c>
      <c r="J120" s="93">
        <f t="shared" si="103"/>
        <v>0</v>
      </c>
      <c r="K120" s="93">
        <f t="shared" si="103"/>
        <v>0</v>
      </c>
      <c r="L120" s="93">
        <f t="shared" si="103"/>
        <v>0</v>
      </c>
      <c r="M120" s="93">
        <f t="shared" ref="M120:N120" si="125">IF(M100&lt;0,M100*-1,0)</f>
        <v>0</v>
      </c>
      <c r="N120" s="93">
        <f t="shared" si="125"/>
        <v>0</v>
      </c>
      <c r="O120" s="93">
        <f t="shared" si="103"/>
        <v>0</v>
      </c>
      <c r="P120" s="93">
        <f t="shared" si="103"/>
        <v>0</v>
      </c>
      <c r="Q120" s="93">
        <f t="shared" si="103"/>
        <v>0</v>
      </c>
      <c r="R120" s="93">
        <f t="shared" si="103"/>
        <v>0</v>
      </c>
      <c r="S120" s="93">
        <f t="shared" ref="S120:T120" si="126">IF(S100&lt;0,S100*-1,0)</f>
        <v>0</v>
      </c>
      <c r="T120" s="93">
        <f t="shared" si="126"/>
        <v>0</v>
      </c>
      <c r="U120" s="93">
        <f t="shared" ref="U120:V120" si="127">IF(U100&lt;0,U100*-1,0)</f>
        <v>0</v>
      </c>
      <c r="V120" s="93">
        <f t="shared" si="127"/>
        <v>0</v>
      </c>
      <c r="W120" s="93">
        <f t="shared" ref="W120:X120" si="128">IF(W100&lt;0,W100*-1,0)</f>
        <v>0</v>
      </c>
      <c r="X120" s="93">
        <f t="shared" si="128"/>
        <v>0</v>
      </c>
      <c r="Y120" s="93">
        <f t="shared" ref="Y120:Z120" si="129">IF(Y100&lt;0,Y100*-1,0)</f>
        <v>0</v>
      </c>
      <c r="Z120" s="93">
        <f t="shared" si="129"/>
        <v>0</v>
      </c>
      <c r="AA120" s="93">
        <f t="shared" si="108"/>
        <v>0</v>
      </c>
      <c r="AB120" s="93">
        <f t="shared" si="103"/>
        <v>0</v>
      </c>
      <c r="AC120" s="93">
        <f t="shared" ref="AC120" si="130">IF(AC100&lt;0,AC100*-1,0)</f>
        <v>0</v>
      </c>
      <c r="AD120" s="93">
        <f t="shared" si="103"/>
        <v>0</v>
      </c>
      <c r="AE120" s="93">
        <f t="shared" ref="AE120:AF120" si="131">IF(AE100&lt;0,AE100*-1,0)</f>
        <v>0</v>
      </c>
      <c r="AF120" s="93">
        <f t="shared" si="131"/>
        <v>0</v>
      </c>
      <c r="AG120" s="111"/>
      <c r="AH120" s="46">
        <f t="shared" si="31"/>
        <v>0</v>
      </c>
      <c r="AI120" s="47">
        <f t="shared" si="32"/>
        <v>0</v>
      </c>
    </row>
    <row r="121" spans="1:64" x14ac:dyDescent="0.25">
      <c r="A121" s="96" t="s">
        <v>128</v>
      </c>
      <c r="B121" s="93">
        <f t="shared" si="102"/>
        <v>0</v>
      </c>
      <c r="C121" s="93">
        <f t="shared" si="103"/>
        <v>0</v>
      </c>
      <c r="D121" s="93">
        <f t="shared" si="103"/>
        <v>0</v>
      </c>
      <c r="E121" s="93">
        <f t="shared" si="103"/>
        <v>0</v>
      </c>
      <c r="F121" s="93">
        <f t="shared" si="103"/>
        <v>0</v>
      </c>
      <c r="G121" s="93">
        <f t="shared" si="103"/>
        <v>0</v>
      </c>
      <c r="H121" s="93">
        <f t="shared" si="103"/>
        <v>0</v>
      </c>
      <c r="I121" s="93">
        <f t="shared" si="103"/>
        <v>0</v>
      </c>
      <c r="J121" s="93">
        <f t="shared" si="103"/>
        <v>0</v>
      </c>
      <c r="K121" s="93">
        <f t="shared" si="103"/>
        <v>0</v>
      </c>
      <c r="L121" s="93">
        <f t="shared" si="103"/>
        <v>0</v>
      </c>
      <c r="M121" s="93">
        <f t="shared" ref="M121:N121" si="132">IF(M101&lt;0,M101*-1,0)</f>
        <v>0</v>
      </c>
      <c r="N121" s="93">
        <f t="shared" si="132"/>
        <v>0</v>
      </c>
      <c r="O121" s="93">
        <f t="shared" si="103"/>
        <v>0</v>
      </c>
      <c r="P121" s="93">
        <f t="shared" si="103"/>
        <v>0</v>
      </c>
      <c r="Q121" s="93">
        <f t="shared" si="103"/>
        <v>0</v>
      </c>
      <c r="R121" s="93">
        <f t="shared" si="103"/>
        <v>0</v>
      </c>
      <c r="S121" s="93">
        <f t="shared" ref="S121:T121" si="133">IF(S101&lt;0,S101*-1,0)</f>
        <v>0</v>
      </c>
      <c r="T121" s="93">
        <f t="shared" si="133"/>
        <v>0</v>
      </c>
      <c r="U121" s="93">
        <f t="shared" ref="U121:V121" si="134">IF(U101&lt;0,U101*-1,0)</f>
        <v>0</v>
      </c>
      <c r="V121" s="93">
        <f t="shared" si="134"/>
        <v>0</v>
      </c>
      <c r="W121" s="93">
        <f t="shared" ref="W121:X121" si="135">IF(W101&lt;0,W101*-1,0)</f>
        <v>0</v>
      </c>
      <c r="X121" s="93">
        <f t="shared" si="135"/>
        <v>0</v>
      </c>
      <c r="Y121" s="93">
        <f t="shared" ref="Y121:Z121" si="136">IF(Y101&lt;0,Y101*-1,0)</f>
        <v>0</v>
      </c>
      <c r="Z121" s="93">
        <f t="shared" si="136"/>
        <v>0</v>
      </c>
      <c r="AA121" s="93">
        <f t="shared" si="108"/>
        <v>0</v>
      </c>
      <c r="AB121" s="93">
        <f t="shared" si="103"/>
        <v>0</v>
      </c>
      <c r="AC121" s="93">
        <f t="shared" ref="AC121" si="137">IF(AC101&lt;0,AC101*-1,0)</f>
        <v>0</v>
      </c>
      <c r="AD121" s="93">
        <f t="shared" si="103"/>
        <v>0</v>
      </c>
      <c r="AE121" s="93">
        <f t="shared" ref="AE121:AF121" si="138">IF(AE101&lt;0,AE101*-1,0)</f>
        <v>0</v>
      </c>
      <c r="AF121" s="93">
        <f t="shared" si="138"/>
        <v>0</v>
      </c>
      <c r="AG121" s="111"/>
      <c r="AH121" s="46">
        <f t="shared" si="31"/>
        <v>0</v>
      </c>
      <c r="AI121" s="47">
        <f t="shared" si="32"/>
        <v>0</v>
      </c>
    </row>
    <row r="122" spans="1:64" ht="15.75" thickBot="1" x14ac:dyDescent="0.3">
      <c r="A122" s="96" t="s">
        <v>130</v>
      </c>
      <c r="B122" s="93">
        <f t="shared" si="102"/>
        <v>0</v>
      </c>
      <c r="C122" s="93">
        <f t="shared" si="103"/>
        <v>0</v>
      </c>
      <c r="D122" s="93">
        <f t="shared" si="103"/>
        <v>0</v>
      </c>
      <c r="E122" s="93">
        <f t="shared" si="103"/>
        <v>0</v>
      </c>
      <c r="F122" s="93">
        <f t="shared" si="103"/>
        <v>0</v>
      </c>
      <c r="G122" s="93">
        <f t="shared" si="103"/>
        <v>0</v>
      </c>
      <c r="H122" s="93">
        <f t="shared" si="103"/>
        <v>0</v>
      </c>
      <c r="I122" s="93">
        <f t="shared" si="103"/>
        <v>0</v>
      </c>
      <c r="J122" s="93">
        <f t="shared" si="103"/>
        <v>0</v>
      </c>
      <c r="K122" s="93">
        <f t="shared" si="103"/>
        <v>0</v>
      </c>
      <c r="L122" s="93">
        <f t="shared" si="103"/>
        <v>0</v>
      </c>
      <c r="M122" s="93">
        <f t="shared" ref="M122:N122" si="139">IF(M102&lt;0,M102*-1,0)</f>
        <v>0</v>
      </c>
      <c r="N122" s="93">
        <f t="shared" si="139"/>
        <v>0</v>
      </c>
      <c r="O122" s="93">
        <f t="shared" si="103"/>
        <v>0</v>
      </c>
      <c r="P122" s="93">
        <f t="shared" si="103"/>
        <v>0</v>
      </c>
      <c r="Q122" s="93">
        <f t="shared" si="103"/>
        <v>0</v>
      </c>
      <c r="R122" s="93">
        <f t="shared" si="103"/>
        <v>0</v>
      </c>
      <c r="S122" s="93">
        <f t="shared" ref="S122:T122" si="140">IF(S102&lt;0,S102*-1,0)</f>
        <v>0</v>
      </c>
      <c r="T122" s="93">
        <f t="shared" si="140"/>
        <v>0</v>
      </c>
      <c r="U122" s="93">
        <f t="shared" ref="U122:V122" si="141">IF(U102&lt;0,U102*-1,0)</f>
        <v>0</v>
      </c>
      <c r="V122" s="93">
        <f t="shared" si="141"/>
        <v>0</v>
      </c>
      <c r="W122" s="93">
        <f t="shared" ref="W122:X122" si="142">IF(W102&lt;0,W102*-1,0)</f>
        <v>0</v>
      </c>
      <c r="X122" s="93">
        <f t="shared" si="142"/>
        <v>0</v>
      </c>
      <c r="Y122" s="93">
        <f t="shared" ref="Y122:Z122" si="143">IF(Y102&lt;0,Y102*-1,0)</f>
        <v>0</v>
      </c>
      <c r="Z122" s="93">
        <f t="shared" si="143"/>
        <v>0</v>
      </c>
      <c r="AA122" s="93">
        <f t="shared" si="108"/>
        <v>0</v>
      </c>
      <c r="AB122" s="93">
        <f t="shared" si="103"/>
        <v>0</v>
      </c>
      <c r="AC122" s="93">
        <f t="shared" ref="AC122" si="144">IF(AC102&lt;0,AC102*-1,0)</f>
        <v>0</v>
      </c>
      <c r="AD122" s="93">
        <f t="shared" si="103"/>
        <v>0</v>
      </c>
      <c r="AE122" s="93">
        <f t="shared" ref="AE122:AF122" si="145">IF(AE102&lt;0,AE102*-1,0)</f>
        <v>0</v>
      </c>
      <c r="AF122" s="93">
        <f t="shared" si="145"/>
        <v>0</v>
      </c>
      <c r="AG122" s="103"/>
      <c r="AH122" s="46">
        <f t="shared" si="31"/>
        <v>0</v>
      </c>
      <c r="AI122" s="47">
        <f t="shared" si="32"/>
        <v>0</v>
      </c>
    </row>
    <row r="123" spans="1:64" ht="15.75" thickBot="1" x14ac:dyDescent="0.3">
      <c r="A123" s="112" t="s">
        <v>145</v>
      </c>
      <c r="B123" s="70">
        <f t="shared" ref="B123" si="146">SUM(B117:B122)</f>
        <v>415</v>
      </c>
      <c r="C123" s="70">
        <f t="shared" ref="C123:AD123" si="147">SUM(C117:C122)</f>
        <v>335</v>
      </c>
      <c r="D123" s="70">
        <f t="shared" si="147"/>
        <v>470</v>
      </c>
      <c r="E123" s="70">
        <f t="shared" si="147"/>
        <v>372</v>
      </c>
      <c r="F123" s="70">
        <f t="shared" si="147"/>
        <v>398</v>
      </c>
      <c r="G123" s="70">
        <f t="shared" si="147"/>
        <v>441.3</v>
      </c>
      <c r="H123" s="70">
        <f t="shared" si="147"/>
        <v>434</v>
      </c>
      <c r="I123" s="70">
        <f t="shared" si="147"/>
        <v>428.6</v>
      </c>
      <c r="J123" s="70">
        <f t="shared" si="147"/>
        <v>438</v>
      </c>
      <c r="K123" s="70">
        <f t="shared" si="147"/>
        <v>442</v>
      </c>
      <c r="L123" s="70">
        <f t="shared" si="147"/>
        <v>0</v>
      </c>
      <c r="M123" s="70">
        <f t="shared" ref="M123:N123" si="148">SUM(M117:M122)</f>
        <v>255.8</v>
      </c>
      <c r="N123" s="70">
        <f t="shared" si="148"/>
        <v>409</v>
      </c>
      <c r="O123" s="70">
        <f t="shared" si="147"/>
        <v>407</v>
      </c>
      <c r="P123" s="70">
        <f t="shared" si="147"/>
        <v>349.2</v>
      </c>
      <c r="Q123" s="70">
        <f t="shared" si="147"/>
        <v>401.6</v>
      </c>
      <c r="R123" s="70">
        <f t="shared" si="147"/>
        <v>379.3</v>
      </c>
      <c r="S123" s="70">
        <f t="shared" ref="S123:T123" si="149">SUM(S117:S122)</f>
        <v>308.2</v>
      </c>
      <c r="T123" s="70">
        <f t="shared" si="149"/>
        <v>287</v>
      </c>
      <c r="U123" s="70">
        <f t="shared" ref="U123:V123" si="150">SUM(U117:U122)</f>
        <v>242.3</v>
      </c>
      <c r="V123" s="70">
        <f t="shared" si="150"/>
        <v>244.7</v>
      </c>
      <c r="W123" s="70">
        <f t="shared" ref="W123:X123" si="151">SUM(W117:W122)</f>
        <v>214.2</v>
      </c>
      <c r="X123" s="70">
        <f t="shared" si="151"/>
        <v>244.3</v>
      </c>
      <c r="Y123" s="70">
        <f t="shared" ref="Y123:Z123" si="152">SUM(Y117:Y122)</f>
        <v>232.6</v>
      </c>
      <c r="Z123" s="70">
        <f t="shared" si="152"/>
        <v>365.5</v>
      </c>
      <c r="AA123" s="70">
        <f>SUM(AA117:AA122)</f>
        <v>298.89999999999998</v>
      </c>
      <c r="AB123" s="70">
        <f t="shared" si="147"/>
        <v>357</v>
      </c>
      <c r="AC123" s="70">
        <f t="shared" ref="AC123" si="153">SUM(AC117:AC122)</f>
        <v>332</v>
      </c>
      <c r="AD123" s="70">
        <f t="shared" si="147"/>
        <v>409.3</v>
      </c>
      <c r="AE123" s="70">
        <f t="shared" ref="AE123:AF123" si="154">SUM(AE117:AE122)</f>
        <v>412</v>
      </c>
      <c r="AF123" s="70">
        <f t="shared" si="154"/>
        <v>394.8</v>
      </c>
      <c r="AG123" s="104"/>
      <c r="AH123" s="46">
        <f t="shared" si="31"/>
        <v>470</v>
      </c>
      <c r="AI123" s="47">
        <f t="shared" si="32"/>
        <v>0</v>
      </c>
      <c r="AJ123" s="105">
        <f t="array" ref="AJ123">MIN(IF(B123:AF123&lt;&gt;0,B123:AF123))</f>
        <v>214.2</v>
      </c>
    </row>
    <row r="124" spans="1:64" ht="15.75" thickBot="1" x14ac:dyDescent="0.3">
      <c r="A124" s="87" t="s">
        <v>146</v>
      </c>
      <c r="B124" s="70">
        <f t="shared" ref="B124" si="155">B108-B123</f>
        <v>-316.3</v>
      </c>
      <c r="C124" s="70">
        <f t="shared" ref="C124:AD124" si="156">C108-C123</f>
        <v>-241.4</v>
      </c>
      <c r="D124" s="70">
        <f t="shared" si="156"/>
        <v>-414.4</v>
      </c>
      <c r="E124" s="70">
        <f t="shared" si="156"/>
        <v>-333.5</v>
      </c>
      <c r="F124" s="70">
        <f t="shared" si="156"/>
        <v>-351</v>
      </c>
      <c r="G124" s="70">
        <f t="shared" si="156"/>
        <v>-352.6</v>
      </c>
      <c r="H124" s="70">
        <f t="shared" si="156"/>
        <v>-316.89999999999998</v>
      </c>
      <c r="I124" s="70">
        <f t="shared" si="156"/>
        <v>-312.10000000000002</v>
      </c>
      <c r="J124" s="70">
        <f t="shared" si="156"/>
        <v>-332.1</v>
      </c>
      <c r="K124" s="70">
        <f t="shared" si="156"/>
        <v>-328.6</v>
      </c>
      <c r="L124" s="70">
        <f t="shared" si="156"/>
        <v>0</v>
      </c>
      <c r="M124" s="70">
        <f t="shared" ref="M124:N124" si="157">M108-M123</f>
        <v>-126.93</v>
      </c>
      <c r="N124" s="70">
        <f t="shared" si="157"/>
        <v>-269.89999999999998</v>
      </c>
      <c r="O124" s="70">
        <f t="shared" si="156"/>
        <v>-267.39999999999998</v>
      </c>
      <c r="P124" s="70">
        <f t="shared" si="156"/>
        <v>-228.7</v>
      </c>
      <c r="Q124" s="70">
        <f t="shared" si="156"/>
        <v>-223.40000000000003</v>
      </c>
      <c r="R124" s="70">
        <f t="shared" si="156"/>
        <v>-210.3</v>
      </c>
      <c r="S124" s="70">
        <f t="shared" ref="S124:T124" si="158">S108-S123</f>
        <v>-145.1</v>
      </c>
      <c r="T124" s="70">
        <f t="shared" si="158"/>
        <v>-124.60000000000002</v>
      </c>
      <c r="U124" s="70">
        <f t="shared" ref="U124:V124" si="159">U108-U123</f>
        <v>-74</v>
      </c>
      <c r="V124" s="70">
        <f t="shared" si="159"/>
        <v>-86.6</v>
      </c>
      <c r="W124" s="70">
        <f t="shared" ref="W124:X124" si="160">W108-W123</f>
        <v>-44.899999999999977</v>
      </c>
      <c r="X124" s="70">
        <f t="shared" si="160"/>
        <v>-80.100000000000023</v>
      </c>
      <c r="Y124" s="70">
        <f t="shared" ref="Y124:Z124" si="161">Y108-Y123</f>
        <v>-93.799999999999983</v>
      </c>
      <c r="Z124" s="70">
        <f t="shared" si="161"/>
        <v>-237.2</v>
      </c>
      <c r="AA124" s="70">
        <f>AA108-AA123</f>
        <v>-166.89999999999998</v>
      </c>
      <c r="AB124" s="70">
        <f t="shared" si="156"/>
        <v>-230.1</v>
      </c>
      <c r="AC124" s="70">
        <f t="shared" ref="AC124" si="162">AC108-AC123</f>
        <v>-258.8</v>
      </c>
      <c r="AD124" s="70">
        <f t="shared" si="156"/>
        <v>-339.3</v>
      </c>
      <c r="AE124" s="70">
        <f t="shared" ref="AE124:AF124" si="163">AE108-AE123</f>
        <v>-342</v>
      </c>
      <c r="AF124" s="70">
        <f t="shared" si="163"/>
        <v>-324.8</v>
      </c>
      <c r="AG124" s="104"/>
      <c r="AH124" s="46">
        <f t="shared" si="31"/>
        <v>0</v>
      </c>
      <c r="AI124" s="47">
        <f t="shared" si="32"/>
        <v>-414.4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1"/>
        <v>0</v>
      </c>
      <c r="AI125" s="47">
        <f t="shared" si="32"/>
        <v>0</v>
      </c>
    </row>
    <row r="126" spans="1:64" x14ac:dyDescent="0.25">
      <c r="A126" s="116" t="s">
        <v>148</v>
      </c>
      <c r="B126" s="117">
        <v>50.029000000000003</v>
      </c>
      <c r="C126" s="117">
        <v>50.005000000000003</v>
      </c>
      <c r="D126" s="117">
        <v>50.005000000000003</v>
      </c>
      <c r="E126" s="117">
        <v>50.005000000000003</v>
      </c>
      <c r="F126" s="117">
        <v>49.976999999999997</v>
      </c>
      <c r="G126" s="117">
        <v>49.976999999999997</v>
      </c>
      <c r="H126" s="117">
        <v>50.023000000000003</v>
      </c>
      <c r="I126" s="117">
        <v>50.023000000000003</v>
      </c>
      <c r="J126" s="117">
        <v>49.936999999999998</v>
      </c>
      <c r="K126" s="117">
        <v>49.936999999999998</v>
      </c>
      <c r="L126" s="117">
        <v>49.936999999999998</v>
      </c>
      <c r="M126" s="117">
        <v>50.03</v>
      </c>
      <c r="N126" s="117">
        <v>49.966000000000001</v>
      </c>
      <c r="O126" s="117">
        <v>50.005000000000003</v>
      </c>
      <c r="P126" s="117">
        <v>49.959000000000003</v>
      </c>
      <c r="Q126" s="117">
        <v>50.018000000000001</v>
      </c>
      <c r="R126" s="117">
        <v>49.951000000000001</v>
      </c>
      <c r="S126" s="117">
        <v>49.975000000000001</v>
      </c>
      <c r="T126" s="117">
        <v>50</v>
      </c>
      <c r="U126" s="117">
        <v>49.966999999999999</v>
      </c>
      <c r="V126" s="117">
        <v>50.045999999999999</v>
      </c>
      <c r="W126" s="117">
        <v>49.98</v>
      </c>
      <c r="X126" s="117">
        <v>50.015999999999998</v>
      </c>
      <c r="Y126" s="117">
        <v>50.066000000000003</v>
      </c>
      <c r="Z126" s="117">
        <v>50.09</v>
      </c>
      <c r="AA126" s="117">
        <v>50.006</v>
      </c>
      <c r="AB126" s="117">
        <v>50.054000000000002</v>
      </c>
      <c r="AC126" s="117">
        <v>50.021000000000001</v>
      </c>
      <c r="AD126" s="117">
        <v>50.042999999999999</v>
      </c>
      <c r="AE126" s="117">
        <v>50.000999999999998</v>
      </c>
      <c r="AF126" s="117">
        <v>49.951999999999998</v>
      </c>
      <c r="AG126" s="118"/>
      <c r="AH126" s="46">
        <f t="shared" si="31"/>
        <v>50.09</v>
      </c>
      <c r="AI126" s="47">
        <f t="shared" si="32"/>
        <v>49.936999999999998</v>
      </c>
    </row>
    <row r="127" spans="1:64" x14ac:dyDescent="0.25">
      <c r="A127" s="119" t="s">
        <v>149</v>
      </c>
      <c r="B127" s="43">
        <v>134</v>
      </c>
      <c r="C127" s="43">
        <v>133.80000000000001</v>
      </c>
      <c r="D127" s="43">
        <v>133.80000000000001</v>
      </c>
      <c r="E127" s="43">
        <v>133.80000000000001</v>
      </c>
      <c r="F127" s="43">
        <v>134.6</v>
      </c>
      <c r="G127" s="43">
        <v>134.6</v>
      </c>
      <c r="H127" s="43">
        <v>134</v>
      </c>
      <c r="I127" s="43">
        <v>134</v>
      </c>
      <c r="J127" s="43">
        <v>131.9</v>
      </c>
      <c r="K127" s="43">
        <v>131.9</v>
      </c>
      <c r="L127" s="43">
        <v>131.9</v>
      </c>
      <c r="M127" s="43">
        <v>132.1</v>
      </c>
      <c r="N127" s="43">
        <v>128.80000000000001</v>
      </c>
      <c r="O127" s="43">
        <v>130.9</v>
      </c>
      <c r="P127" s="43">
        <v>130.80000000000001</v>
      </c>
      <c r="Q127" s="43">
        <v>131.1</v>
      </c>
      <c r="R127" s="43">
        <v>132.4</v>
      </c>
      <c r="S127" s="43">
        <v>128.80000000000001</v>
      </c>
      <c r="T127" s="43">
        <v>130.1</v>
      </c>
      <c r="U127" s="43">
        <v>130.1</v>
      </c>
      <c r="V127" s="43">
        <v>132.4</v>
      </c>
      <c r="W127" s="43">
        <v>132.80000000000001</v>
      </c>
      <c r="X127" s="43">
        <v>132.6</v>
      </c>
      <c r="Y127" s="43">
        <v>131.5</v>
      </c>
      <c r="Z127" s="43">
        <v>131.5</v>
      </c>
      <c r="AA127" s="43">
        <v>129.80000000000001</v>
      </c>
      <c r="AB127" s="43">
        <v>132.1</v>
      </c>
      <c r="AC127" s="43">
        <v>132.1</v>
      </c>
      <c r="AD127" s="43">
        <v>132.1</v>
      </c>
      <c r="AE127" s="43">
        <v>132.1</v>
      </c>
      <c r="AF127" s="43">
        <v>131.69999999999999</v>
      </c>
      <c r="AG127" s="120"/>
      <c r="AH127" s="46">
        <f t="shared" si="31"/>
        <v>134.6</v>
      </c>
      <c r="AI127" s="47">
        <f t="shared" si="32"/>
        <v>128.80000000000001</v>
      </c>
    </row>
    <row r="128" spans="1:64" x14ac:dyDescent="0.25">
      <c r="A128" s="119" t="s">
        <v>150</v>
      </c>
      <c r="B128" s="43">
        <v>132.19999999999999</v>
      </c>
      <c r="C128" s="43">
        <v>131.19999999999999</v>
      </c>
      <c r="D128" s="43">
        <v>131.19999999999999</v>
      </c>
      <c r="E128" s="43">
        <v>131.19999999999999</v>
      </c>
      <c r="F128" s="43">
        <v>131.69999999999999</v>
      </c>
      <c r="G128" s="43">
        <v>131.69999999999999</v>
      </c>
      <c r="H128" s="43">
        <v>131.69999999999999</v>
      </c>
      <c r="I128" s="43">
        <v>131.69999999999999</v>
      </c>
      <c r="J128" s="43">
        <v>129.5</v>
      </c>
      <c r="K128" s="43">
        <v>129.5</v>
      </c>
      <c r="L128" s="43">
        <v>129.5</v>
      </c>
      <c r="M128" s="43">
        <v>131.1</v>
      </c>
      <c r="N128" s="43">
        <v>129.6</v>
      </c>
      <c r="O128" s="43">
        <v>130</v>
      </c>
      <c r="P128" s="43">
        <v>130</v>
      </c>
      <c r="Q128" s="43">
        <v>129.9</v>
      </c>
      <c r="R128" s="43">
        <v>130.9</v>
      </c>
      <c r="S128" s="43">
        <v>127</v>
      </c>
      <c r="T128" s="43">
        <v>128.4</v>
      </c>
      <c r="U128" s="43">
        <v>128.4</v>
      </c>
      <c r="V128" s="43">
        <v>130.69999999999999</v>
      </c>
      <c r="W128" s="43">
        <v>130.69999999999999</v>
      </c>
      <c r="X128" s="43">
        <v>130.69999999999999</v>
      </c>
      <c r="Y128" s="43">
        <v>130.19999999999999</v>
      </c>
      <c r="Z128" s="43">
        <v>130.19999999999999</v>
      </c>
      <c r="AA128" s="43">
        <v>128.5</v>
      </c>
      <c r="AB128" s="43">
        <v>132.4</v>
      </c>
      <c r="AC128" s="43">
        <v>132.4</v>
      </c>
      <c r="AD128" s="43">
        <v>132.4</v>
      </c>
      <c r="AE128" s="43">
        <v>132.4</v>
      </c>
      <c r="AF128" s="43">
        <v>130.4</v>
      </c>
      <c r="AG128" s="120"/>
      <c r="AH128" s="46">
        <f t="shared" si="31"/>
        <v>132.4</v>
      </c>
      <c r="AI128" s="47">
        <f t="shared" si="32"/>
        <v>127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>
        <v>0</v>
      </c>
      <c r="U129" s="43">
        <v>0</v>
      </c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1"/>
        <v>0</v>
      </c>
      <c r="AI129" s="47">
        <f t="shared" si="32"/>
        <v>0</v>
      </c>
    </row>
    <row r="130" spans="1:35" x14ac:dyDescent="0.25">
      <c r="A130" s="119" t="s">
        <v>152</v>
      </c>
      <c r="B130" s="43">
        <v>134.30000000000001</v>
      </c>
      <c r="C130" s="43">
        <v>134.30000000000001</v>
      </c>
      <c r="D130" s="43">
        <v>134.30000000000001</v>
      </c>
      <c r="E130" s="43">
        <v>134.30000000000001</v>
      </c>
      <c r="F130" s="43">
        <v>137.1</v>
      </c>
      <c r="G130" s="43">
        <v>137.1</v>
      </c>
      <c r="H130" s="43">
        <v>134.6</v>
      </c>
      <c r="I130" s="43">
        <v>134.6</v>
      </c>
      <c r="J130" s="43">
        <v>131.5</v>
      </c>
      <c r="K130" s="43">
        <v>131.5</v>
      </c>
      <c r="L130" s="43">
        <v>131.5</v>
      </c>
      <c r="M130" s="43">
        <v>131.69999999999999</v>
      </c>
      <c r="N130" s="43">
        <v>130.5</v>
      </c>
      <c r="O130" s="43">
        <v>132.6</v>
      </c>
      <c r="P130" s="43">
        <v>132.19999999999999</v>
      </c>
      <c r="Q130" s="43">
        <v>132</v>
      </c>
      <c r="R130" s="43">
        <v>131.4</v>
      </c>
      <c r="S130" s="43">
        <v>132.19999999999999</v>
      </c>
      <c r="T130" s="43">
        <v>133.30000000000001</v>
      </c>
      <c r="U130" s="43">
        <v>133.30000000000001</v>
      </c>
      <c r="V130" s="43">
        <v>133.69999999999999</v>
      </c>
      <c r="W130" s="43">
        <v>133.69999999999999</v>
      </c>
      <c r="X130" s="43">
        <v>133.9</v>
      </c>
      <c r="Y130" s="43">
        <v>134.1</v>
      </c>
      <c r="Z130" s="43">
        <v>134.1</v>
      </c>
      <c r="AA130" s="43">
        <v>133.4</v>
      </c>
      <c r="AB130" s="43">
        <v>133.4</v>
      </c>
      <c r="AC130" s="43">
        <v>133.4</v>
      </c>
      <c r="AD130" s="43">
        <v>133.4</v>
      </c>
      <c r="AE130" s="43">
        <v>133.4</v>
      </c>
      <c r="AF130" s="43">
        <v>135.9</v>
      </c>
      <c r="AG130" s="120"/>
      <c r="AH130" s="46">
        <f t="shared" si="31"/>
        <v>137.1</v>
      </c>
      <c r="AI130" s="47">
        <f t="shared" si="32"/>
        <v>130.5</v>
      </c>
    </row>
    <row r="131" spans="1:35" x14ac:dyDescent="0.25">
      <c r="A131" s="121" t="s">
        <v>153</v>
      </c>
      <c r="B131" s="122">
        <v>133.5</v>
      </c>
      <c r="C131" s="122">
        <v>135.9</v>
      </c>
      <c r="D131" s="122">
        <v>135.9</v>
      </c>
      <c r="E131" s="122">
        <v>135.9</v>
      </c>
      <c r="F131" s="122">
        <v>135</v>
      </c>
      <c r="G131" s="122">
        <v>135</v>
      </c>
      <c r="H131" s="122">
        <v>131.30000000000001</v>
      </c>
      <c r="I131" s="122">
        <v>131.30000000000001</v>
      </c>
      <c r="J131" s="122">
        <v>135.1</v>
      </c>
      <c r="K131" s="122">
        <v>135.1</v>
      </c>
      <c r="L131" s="122">
        <v>135.1</v>
      </c>
      <c r="M131" s="122">
        <v>134.80000000000001</v>
      </c>
      <c r="N131" s="122">
        <v>133.19999999999999</v>
      </c>
      <c r="O131" s="122">
        <v>132.9</v>
      </c>
      <c r="P131" s="122">
        <v>133.80000000000001</v>
      </c>
      <c r="Q131" s="122">
        <v>135.6</v>
      </c>
      <c r="R131" s="122">
        <v>132.9</v>
      </c>
      <c r="S131" s="122">
        <v>132.19999999999999</v>
      </c>
      <c r="T131" s="122">
        <v>133.69999999999999</v>
      </c>
      <c r="U131" s="122">
        <v>133.69999999999999</v>
      </c>
      <c r="V131" s="122">
        <v>136.4</v>
      </c>
      <c r="W131" s="122">
        <v>132.5</v>
      </c>
      <c r="X131" s="122">
        <v>135.5</v>
      </c>
      <c r="Y131" s="122">
        <v>134.9</v>
      </c>
      <c r="Z131" s="122">
        <v>134.9</v>
      </c>
      <c r="AA131" s="122">
        <v>134.6</v>
      </c>
      <c r="AB131" s="122">
        <v>132.1</v>
      </c>
      <c r="AC131" s="122">
        <v>132.1</v>
      </c>
      <c r="AD131" s="122">
        <v>132.1</v>
      </c>
      <c r="AE131" s="122">
        <v>132.1</v>
      </c>
      <c r="AF131" s="122">
        <v>130.5</v>
      </c>
      <c r="AG131" s="123"/>
      <c r="AH131" s="46">
        <f t="shared" si="31"/>
        <v>136.4</v>
      </c>
      <c r="AI131" s="47">
        <f t="shared" si="32"/>
        <v>130.5</v>
      </c>
    </row>
    <row r="132" spans="1:35" x14ac:dyDescent="0.25">
      <c r="A132" s="119" t="s">
        <v>154</v>
      </c>
      <c r="B132" s="43">
        <v>125.8</v>
      </c>
      <c r="C132" s="43">
        <v>131</v>
      </c>
      <c r="D132" s="43">
        <v>131</v>
      </c>
      <c r="E132" s="43">
        <v>131</v>
      </c>
      <c r="F132" s="43">
        <v>127.9</v>
      </c>
      <c r="G132" s="43">
        <v>127.9</v>
      </c>
      <c r="H132" s="43">
        <v>123.3</v>
      </c>
      <c r="I132" s="43">
        <v>123.3</v>
      </c>
      <c r="J132" s="43">
        <v>125.3</v>
      </c>
      <c r="K132" s="43">
        <v>125.3</v>
      </c>
      <c r="L132" s="43">
        <v>125.3</v>
      </c>
      <c r="M132" s="43">
        <v>131.19999999999999</v>
      </c>
      <c r="N132" s="43">
        <v>131</v>
      </c>
      <c r="O132" s="43">
        <v>129.80000000000001</v>
      </c>
      <c r="P132" s="43">
        <v>128.6</v>
      </c>
      <c r="Q132" s="43">
        <v>139</v>
      </c>
      <c r="R132" s="43">
        <v>129.6</v>
      </c>
      <c r="S132" s="43">
        <v>116.2</v>
      </c>
      <c r="T132" s="43">
        <v>120.2</v>
      </c>
      <c r="U132" s="43">
        <v>112.3</v>
      </c>
      <c r="V132" s="43">
        <v>128.6</v>
      </c>
      <c r="W132" s="43">
        <v>116.4</v>
      </c>
      <c r="X132" s="43">
        <v>124.4</v>
      </c>
      <c r="Y132" s="43">
        <v>126.1</v>
      </c>
      <c r="Z132" s="43">
        <v>126.1</v>
      </c>
      <c r="AA132" s="43">
        <v>125.3</v>
      </c>
      <c r="AB132" s="43">
        <v>119.6</v>
      </c>
      <c r="AC132" s="43">
        <v>119.6</v>
      </c>
      <c r="AD132" s="43">
        <v>119.6</v>
      </c>
      <c r="AE132" s="43">
        <v>119.6</v>
      </c>
      <c r="AF132" s="43">
        <v>118.2</v>
      </c>
      <c r="AG132" s="120"/>
      <c r="AH132" s="46">
        <f t="shared" si="31"/>
        <v>139</v>
      </c>
      <c r="AI132" s="47">
        <f t="shared" si="32"/>
        <v>112.3</v>
      </c>
    </row>
    <row r="133" spans="1:35" ht="15.75" thickBot="1" x14ac:dyDescent="0.3">
      <c r="A133" s="119" t="s">
        <v>155</v>
      </c>
      <c r="B133" s="101">
        <v>66</v>
      </c>
      <c r="C133" s="101">
        <v>66</v>
      </c>
      <c r="D133" s="101">
        <v>66</v>
      </c>
      <c r="E133" s="101">
        <v>66</v>
      </c>
      <c r="F133" s="101">
        <v>67.599999999999994</v>
      </c>
      <c r="G133" s="101">
        <v>67.599999999999994</v>
      </c>
      <c r="H133" s="101">
        <v>67.599999999999994</v>
      </c>
      <c r="I133" s="101">
        <v>67.599999999999994</v>
      </c>
      <c r="J133" s="101">
        <v>66</v>
      </c>
      <c r="K133" s="101">
        <v>66</v>
      </c>
      <c r="L133" s="101">
        <v>66</v>
      </c>
      <c r="M133" s="101">
        <v>64.900000000000006</v>
      </c>
      <c r="N133" s="101">
        <v>64.099999999999994</v>
      </c>
      <c r="O133" s="101">
        <v>65.599999999999994</v>
      </c>
      <c r="P133" s="101">
        <v>64.900000000000006</v>
      </c>
      <c r="Q133" s="101">
        <v>65.099999999999994</v>
      </c>
      <c r="R133" s="101">
        <v>64.7</v>
      </c>
      <c r="S133" s="101">
        <v>64.7</v>
      </c>
      <c r="T133" s="101">
        <v>66.2</v>
      </c>
      <c r="U133" s="101">
        <v>66.2</v>
      </c>
      <c r="V133" s="101">
        <v>66.2</v>
      </c>
      <c r="W133" s="101">
        <v>66.2</v>
      </c>
      <c r="X133" s="101">
        <v>66.2</v>
      </c>
      <c r="Y133" s="101">
        <v>66.2</v>
      </c>
      <c r="Z133" s="101">
        <v>66.2</v>
      </c>
      <c r="AA133" s="101">
        <v>66.2</v>
      </c>
      <c r="AB133" s="101">
        <v>66.2</v>
      </c>
      <c r="AC133" s="101">
        <v>66.2</v>
      </c>
      <c r="AD133" s="101">
        <v>66.2</v>
      </c>
      <c r="AE133" s="101">
        <v>66.2</v>
      </c>
      <c r="AF133" s="101">
        <v>67.8</v>
      </c>
      <c r="AG133" s="124"/>
      <c r="AH133" s="46">
        <f t="shared" si="31"/>
        <v>67.8</v>
      </c>
      <c r="AI133" s="47">
        <f t="shared" si="32"/>
        <v>64.099999999999994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31"/>
        <v>0</v>
      </c>
      <c r="AI134" s="47">
        <f t="shared" si="32"/>
        <v>0</v>
      </c>
    </row>
    <row r="135" spans="1:35" ht="15.75" thickBot="1" x14ac:dyDescent="0.3">
      <c r="A135" s="126" t="s">
        <v>157</v>
      </c>
      <c r="B135" s="114">
        <f t="shared" ref="B135" si="164">SUM(B26,B32,B45:B46,B82,B84:B85,B87,B89,B137:B142,B177,B183,B189,B198,B200,B212,B219,B222:B223,B230,B232,B234,B238:B240,B242:B244,B249,B255:B256,B258:B260,B161,B166)</f>
        <v>202.53999999999996</v>
      </c>
      <c r="C135" s="114">
        <f t="shared" ref="C135:O135" si="165">SUM(C26,C32,C45:C46,C82,C84:C85,C87,C89,C137:C142,C177,C183,C189,C198,C200,C212,C219,C222:C223,C230,C232,C234,C238:C240,C242:C244,C249,C255:C256,C258:C260,C161,C166)</f>
        <v>229.74</v>
      </c>
      <c r="D135" s="114">
        <f t="shared" ref="D135:E135" si="166">SUM(D26,D32,D45:D46,D82,D84:D85,D87,D89,D137:D142,D177,D183,D189,D198,D200,D212,D219,D222:D223,D230,D232,D234,D238:D240,D242:D244,D249,D255:D256,D258:D260,D161,D166)</f>
        <v>221.74</v>
      </c>
      <c r="E135" s="114">
        <f t="shared" si="166"/>
        <v>228.84</v>
      </c>
      <c r="F135" s="114">
        <f t="shared" si="165"/>
        <v>224.64000000000001</v>
      </c>
      <c r="G135" s="114">
        <f t="shared" si="165"/>
        <v>276.74</v>
      </c>
      <c r="H135" s="114">
        <f t="shared" si="165"/>
        <v>283.53999999999996</v>
      </c>
      <c r="I135" s="114">
        <f t="shared" si="165"/>
        <v>283.53999999999996</v>
      </c>
      <c r="J135" s="114">
        <f t="shared" si="165"/>
        <v>338.91999999999996</v>
      </c>
      <c r="K135" s="114">
        <f t="shared" si="165"/>
        <v>338.91999999999996</v>
      </c>
      <c r="L135" s="114">
        <f t="shared" si="165"/>
        <v>338.91999999999996</v>
      </c>
      <c r="M135" s="114">
        <f t="shared" ref="M135:N135" si="167">SUM(M26,M32,M45:M46,M82,M84:M85,M87,M89,M137:M142,M177,M183,M189,M198,M200,M212,M219,M222:M223,M230,M232,M234,M238:M240,M242:M244,M249,M255:M256,M258:M260,M161,M166)</f>
        <v>343.84000000000003</v>
      </c>
      <c r="N135" s="114">
        <f t="shared" si="167"/>
        <v>358.44</v>
      </c>
      <c r="O135" s="114">
        <f t="shared" si="165"/>
        <v>298.23999999999995</v>
      </c>
      <c r="P135" s="114">
        <v>42</v>
      </c>
      <c r="Q135" s="114">
        <f t="shared" ref="Q135:R135" si="168">SUM(Q26,Q32,Q45:Q46,Q82,Q84:Q85,Q87,Q89,Q137:Q142,Q177,Q183,Q189,Q198,Q200,Q212,Q219,Q222:Q223,Q230,Q232,Q234,Q238:Q240,Q242:Q244,Q249,Q255:Q256,Q258:Q260,Q161,Q166)</f>
        <v>292.24</v>
      </c>
      <c r="R135" s="114">
        <f t="shared" si="168"/>
        <v>286.34000000000003</v>
      </c>
      <c r="S135" s="114">
        <f t="shared" ref="S135:T135" si="169">SUM(S26,S32,S45:S46,S82,S84:S85,S87,S89,S137:S142,S177,S183,S189,S198,S200,S212,S219,S222:S223,S230,S232,S234,S238:S240,S242:S244,S249,S255:S256,S258:S260,S161,S166)</f>
        <v>276.53999999999996</v>
      </c>
      <c r="T135" s="114">
        <f t="shared" si="169"/>
        <v>288.54000000000002</v>
      </c>
      <c r="U135" s="114">
        <f t="shared" ref="U135:V135" si="170">SUM(U26,U32,U45:U46,U82,U84:U85,U87,U89,U137:U142,U177,U183,U189,U198,U200,U212,U219,U222:U223,U230,U232,U234,U238:U240,U242:U244,U249,U255:U256,U258:U260,U161,U166)</f>
        <v>316.24</v>
      </c>
      <c r="V135" s="114">
        <f t="shared" si="170"/>
        <v>312.14000000000004</v>
      </c>
      <c r="W135" s="114">
        <f t="shared" ref="W135:X135" si="171">SUM(W26,W32,W45:W46,W82,W84:W85,W87,W89,W137:W142,W177,W183,W189,W198,W200,W212,W219,W222:W223,W230,W232,W234,W238:W240,W242:W244,W249,W255:W256,W258:W260,W161,W166)</f>
        <v>317.14</v>
      </c>
      <c r="X135" s="114">
        <f t="shared" si="171"/>
        <v>998.04</v>
      </c>
      <c r="Y135" s="114">
        <f t="shared" ref="Y135:Z135" si="172">SUM(Y26,Y32,Y45:Y46,Y82,Y84:Y85,Y87,Y89,Y137:Y142,Y177,Y183,Y189,Y198,Y200,Y212,Y219,Y222:Y223,Y230,Y232,Y234,Y238:Y240,Y242:Y244,Y249,Y255:Y256,Y258:Y260,Y161,Y166)</f>
        <v>303.23999999999995</v>
      </c>
      <c r="Z135" s="114">
        <f t="shared" si="172"/>
        <v>371.34</v>
      </c>
      <c r="AA135" s="114">
        <v>469</v>
      </c>
      <c r="AB135" s="114">
        <f t="shared" ref="AB135:AD135" si="173">SUM(AB26,AB32,AB45:AB46,AB82,AB84:AB85,AB87,AB89,AB137:AB142,AB177,AB183,AB189,AB198,AB200,AB212,AB219,AB222:AB223,AB230,AB232,AB234,AB238:AB240,AB242:AB244,AB249,AB255:AB256,AB258:AB260,AB161,AB166)</f>
        <v>307.41000000000003</v>
      </c>
      <c r="AC135" s="114">
        <f t="shared" ref="AC135" si="174">SUM(AC26,AC32,AC45:AC46,AC82,AC84:AC85,AC87,AC89,AC137:AC142,AC177,AC183,AC189,AC198,AC200,AC212,AC219,AC222:AC223,AC230,AC232,AC234,AC238:AC240,AC242:AC244,AC249,AC255:AC256,AC258:AC260,AC161,AC166)</f>
        <v>309.41000000000003</v>
      </c>
      <c r="AD135" s="114">
        <f t="shared" si="173"/>
        <v>187.00999999999996</v>
      </c>
      <c r="AE135" s="114">
        <f t="shared" ref="AE135:AF135" si="175">SUM(AE26,AE32,AE45:AE46,AE82,AE84:AE85,AE87,AE89,AE137:AE142,AE177,AE183,AE189,AE198,AE200,AE212,AE219,AE222:AE223,AE230,AE232,AE234,AE238:AE240,AE242:AE244,AE249,AE255:AE256,AE258:AE260,AE161,AE166)</f>
        <v>187.00999999999996</v>
      </c>
      <c r="AF135" s="114">
        <f t="shared" si="175"/>
        <v>77.309999999999974</v>
      </c>
      <c r="AG135" s="127"/>
      <c r="AH135" s="46">
        <f t="shared" si="31"/>
        <v>998.04</v>
      </c>
      <c r="AI135" s="47">
        <f t="shared" si="32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1"/>
        <v>0</v>
      </c>
      <c r="AI136" s="47">
        <f t="shared" si="32"/>
        <v>0</v>
      </c>
    </row>
    <row r="137" spans="1:35" x14ac:dyDescent="0.25">
      <c r="A137" s="131" t="s">
        <v>159</v>
      </c>
      <c r="B137" s="132">
        <v>62.5</v>
      </c>
      <c r="C137" s="132">
        <v>64</v>
      </c>
      <c r="D137" s="132">
        <v>64</v>
      </c>
      <c r="E137" s="132">
        <v>64</v>
      </c>
      <c r="F137" s="132">
        <v>60.6</v>
      </c>
      <c r="G137" s="132">
        <v>73</v>
      </c>
      <c r="H137" s="132">
        <v>71</v>
      </c>
      <c r="I137" s="132">
        <v>71</v>
      </c>
      <c r="J137" s="132">
        <v>82.1</v>
      </c>
      <c r="K137" s="132">
        <v>82.1</v>
      </c>
      <c r="L137" s="132">
        <v>82.1</v>
      </c>
      <c r="M137" s="133">
        <v>83.5</v>
      </c>
      <c r="N137" s="133">
        <v>93</v>
      </c>
      <c r="O137" s="133">
        <v>67.7</v>
      </c>
      <c r="P137" s="133">
        <v>55.8</v>
      </c>
      <c r="Q137" s="133">
        <v>71.7</v>
      </c>
      <c r="R137" s="133">
        <v>70.099999999999994</v>
      </c>
      <c r="S137" s="133">
        <v>54.5</v>
      </c>
      <c r="T137" s="133">
        <v>48.5</v>
      </c>
      <c r="U137" s="133">
        <v>61.3</v>
      </c>
      <c r="V137" s="133">
        <v>56.4</v>
      </c>
      <c r="W137" s="133">
        <v>51.6</v>
      </c>
      <c r="X137" s="133">
        <v>57.3</v>
      </c>
      <c r="Y137" s="133">
        <v>61.6</v>
      </c>
      <c r="Z137" s="133">
        <v>71.2</v>
      </c>
      <c r="AA137" s="133">
        <v>67.2</v>
      </c>
      <c r="AB137" s="133">
        <v>56.2</v>
      </c>
      <c r="AC137" s="133">
        <v>56.2</v>
      </c>
      <c r="AD137" s="133">
        <v>53</v>
      </c>
      <c r="AE137" s="133">
        <v>53</v>
      </c>
      <c r="AF137" s="133">
        <v>47.6</v>
      </c>
      <c r="AG137" s="134">
        <v>75</v>
      </c>
      <c r="AH137" s="46">
        <f t="shared" si="31"/>
        <v>93</v>
      </c>
      <c r="AI137" s="47">
        <f t="shared" si="32"/>
        <v>47.6</v>
      </c>
    </row>
    <row r="138" spans="1:35" x14ac:dyDescent="0.25">
      <c r="A138" s="135" t="s">
        <v>160</v>
      </c>
      <c r="B138" s="132">
        <v>52.4</v>
      </c>
      <c r="C138" s="132">
        <v>26</v>
      </c>
      <c r="D138" s="132">
        <v>26</v>
      </c>
      <c r="E138" s="132">
        <v>26</v>
      </c>
      <c r="F138" s="132">
        <v>46.6</v>
      </c>
      <c r="G138" s="132">
        <v>61</v>
      </c>
      <c r="H138" s="132">
        <v>61.2</v>
      </c>
      <c r="I138" s="132">
        <v>61.2</v>
      </c>
      <c r="J138" s="132">
        <v>80</v>
      </c>
      <c r="K138" s="132">
        <v>80</v>
      </c>
      <c r="L138" s="132">
        <v>80</v>
      </c>
      <c r="M138" s="136">
        <v>42.8</v>
      </c>
      <c r="N138" s="136">
        <v>52.9</v>
      </c>
      <c r="O138" s="136">
        <v>29</v>
      </c>
      <c r="P138" s="136">
        <v>15.3</v>
      </c>
      <c r="Q138" s="136">
        <v>26.7</v>
      </c>
      <c r="R138" s="136">
        <v>24.1</v>
      </c>
      <c r="S138" s="136">
        <v>22.7</v>
      </c>
      <c r="T138" s="136">
        <v>10.8</v>
      </c>
      <c r="U138" s="136">
        <v>28.6</v>
      </c>
      <c r="V138" s="136">
        <v>28.4</v>
      </c>
      <c r="W138" s="136">
        <v>19.600000000000001</v>
      </c>
      <c r="X138" s="136">
        <v>29.4</v>
      </c>
      <c r="Y138" s="136">
        <v>41</v>
      </c>
      <c r="Z138" s="136">
        <v>54.4</v>
      </c>
      <c r="AA138" s="136">
        <v>45.3</v>
      </c>
      <c r="AB138" s="136">
        <v>25</v>
      </c>
      <c r="AC138" s="136">
        <v>27</v>
      </c>
      <c r="AD138" s="136">
        <v>25.1</v>
      </c>
      <c r="AE138" s="136">
        <v>25.1</v>
      </c>
      <c r="AF138" s="136">
        <v>24.8</v>
      </c>
      <c r="AG138" s="134">
        <v>240</v>
      </c>
      <c r="AH138" s="46">
        <f t="shared" si="31"/>
        <v>80</v>
      </c>
      <c r="AI138" s="47">
        <f t="shared" si="32"/>
        <v>10.8</v>
      </c>
    </row>
    <row r="139" spans="1:35" x14ac:dyDescent="0.25">
      <c r="A139" s="135" t="s">
        <v>161</v>
      </c>
      <c r="B139" s="132">
        <v>-73.900000000000006</v>
      </c>
      <c r="C139" s="132">
        <v>-81</v>
      </c>
      <c r="D139" s="132">
        <v>-81</v>
      </c>
      <c r="E139" s="132">
        <v>-81</v>
      </c>
      <c r="F139" s="132">
        <v>-81.5</v>
      </c>
      <c r="G139" s="132">
        <v>-78.099999999999994</v>
      </c>
      <c r="H139" s="132">
        <v>-70.599999999999994</v>
      </c>
      <c r="I139" s="132">
        <v>-70.599999999999994</v>
      </c>
      <c r="J139" s="132">
        <v>-63</v>
      </c>
      <c r="K139" s="132">
        <v>-63</v>
      </c>
      <c r="L139" s="132">
        <v>-63</v>
      </c>
      <c r="M139" s="136">
        <v>-75</v>
      </c>
      <c r="N139" s="136">
        <v>-84</v>
      </c>
      <c r="O139" s="136">
        <v>-42.3</v>
      </c>
      <c r="P139" s="136">
        <v>-28.4</v>
      </c>
      <c r="Q139" s="136">
        <v>-45.1</v>
      </c>
      <c r="R139" s="136">
        <v>-42.6</v>
      </c>
      <c r="S139" s="136">
        <v>-23.2</v>
      </c>
      <c r="T139" s="136">
        <v>-18.399999999999999</v>
      </c>
      <c r="U139" s="136">
        <v>-45.7</v>
      </c>
      <c r="V139" s="136">
        <v>-45.2</v>
      </c>
      <c r="W139" s="136">
        <v>-61.3</v>
      </c>
      <c r="X139" s="136">
        <v>-67.5</v>
      </c>
      <c r="Y139" s="136">
        <v>-69.5</v>
      </c>
      <c r="Z139" s="136">
        <v>-78.2</v>
      </c>
      <c r="AA139" s="136">
        <v>-60.2</v>
      </c>
      <c r="AB139" s="136">
        <v>-64.3</v>
      </c>
      <c r="AC139" s="136">
        <v>-64.3</v>
      </c>
      <c r="AD139" s="136">
        <v>-78</v>
      </c>
      <c r="AE139" s="136">
        <v>-78</v>
      </c>
      <c r="AF139" s="136">
        <v>-88.1</v>
      </c>
      <c r="AG139" s="134">
        <v>240</v>
      </c>
      <c r="AH139" s="46">
        <f t="shared" ref="AH139:AH145" si="176">MAX(B139:AF139)</f>
        <v>-18.399999999999999</v>
      </c>
      <c r="AI139" s="47">
        <f t="shared" ref="AI139:AI145" si="177">MIN(B139:AF139)</f>
        <v>-88.1</v>
      </c>
    </row>
    <row r="140" spans="1:35" x14ac:dyDescent="0.25">
      <c r="A140" s="135" t="s">
        <v>162</v>
      </c>
      <c r="B140" s="132">
        <v>71.099999999999994</v>
      </c>
      <c r="C140" s="132">
        <v>82</v>
      </c>
      <c r="D140" s="132">
        <v>82</v>
      </c>
      <c r="E140" s="132">
        <v>82</v>
      </c>
      <c r="F140" s="132">
        <v>78.3</v>
      </c>
      <c r="G140" s="132">
        <v>75</v>
      </c>
      <c r="H140" s="132">
        <v>68.8</v>
      </c>
      <c r="I140" s="132">
        <v>68.8</v>
      </c>
      <c r="J140" s="132">
        <v>60.2</v>
      </c>
      <c r="K140" s="132">
        <v>60.2</v>
      </c>
      <c r="L140" s="132">
        <v>60.2</v>
      </c>
      <c r="M140" s="137">
        <v>71.099999999999994</v>
      </c>
      <c r="N140" s="137">
        <v>80.099999999999994</v>
      </c>
      <c r="O140" s="137">
        <v>40.5</v>
      </c>
      <c r="P140" s="137">
        <v>26.7</v>
      </c>
      <c r="Q140" s="137">
        <v>43.1</v>
      </c>
      <c r="R140" s="137">
        <v>40.5</v>
      </c>
      <c r="S140" s="137">
        <v>21.7</v>
      </c>
      <c r="T140" s="137">
        <v>33.200000000000003</v>
      </c>
      <c r="U140" s="137">
        <v>62</v>
      </c>
      <c r="V140" s="137">
        <v>62.4</v>
      </c>
      <c r="W140" s="137">
        <v>78.900000000000006</v>
      </c>
      <c r="X140" s="137">
        <v>777.6</v>
      </c>
      <c r="Y140" s="137">
        <v>75.599999999999994</v>
      </c>
      <c r="Z140" s="137">
        <v>87.8</v>
      </c>
      <c r="AA140" s="137">
        <v>71</v>
      </c>
      <c r="AB140" s="137">
        <v>74.8</v>
      </c>
      <c r="AC140" s="137">
        <v>74.8</v>
      </c>
      <c r="AD140" s="137">
        <v>80</v>
      </c>
      <c r="AE140" s="137">
        <v>80</v>
      </c>
      <c r="AF140" s="137">
        <v>0</v>
      </c>
      <c r="AG140" s="134"/>
      <c r="AH140" s="46">
        <f t="shared" si="176"/>
        <v>777.6</v>
      </c>
      <c r="AI140" s="47">
        <f t="shared" si="177"/>
        <v>0</v>
      </c>
    </row>
    <row r="141" spans="1:35" x14ac:dyDescent="0.25">
      <c r="A141" s="135" t="s">
        <v>163</v>
      </c>
      <c r="B141" s="132">
        <v>-1.3</v>
      </c>
      <c r="C141" s="132">
        <v>1.1000000000000001</v>
      </c>
      <c r="D141" s="132">
        <v>1.1000000000000001</v>
      </c>
      <c r="E141" s="132">
        <v>1.1000000000000001</v>
      </c>
      <c r="F141" s="132">
        <v>0.3</v>
      </c>
      <c r="G141" s="132">
        <v>2.4</v>
      </c>
      <c r="H141" s="132">
        <v>4.5</v>
      </c>
      <c r="I141" s="132">
        <v>4.5</v>
      </c>
      <c r="J141" s="132">
        <v>11.3</v>
      </c>
      <c r="K141" s="132">
        <v>11.3</v>
      </c>
      <c r="L141" s="132">
        <v>11.3</v>
      </c>
      <c r="M141" s="136">
        <v>4.2</v>
      </c>
      <c r="N141" s="136">
        <v>0.9</v>
      </c>
      <c r="O141" s="136">
        <v>10.4</v>
      </c>
      <c r="P141" s="136">
        <v>13.2</v>
      </c>
      <c r="Q141" s="136">
        <v>8.5</v>
      </c>
      <c r="R141" s="136">
        <v>8.8000000000000007</v>
      </c>
      <c r="S141" s="136">
        <v>12.8</v>
      </c>
      <c r="T141" s="136">
        <v>29.3</v>
      </c>
      <c r="U141" s="136">
        <v>29.3</v>
      </c>
      <c r="V141" s="136">
        <v>28.7</v>
      </c>
      <c r="W141" s="136">
        <v>25.2</v>
      </c>
      <c r="X141" s="136">
        <v>13.3</v>
      </c>
      <c r="Y141" s="136">
        <v>10.7</v>
      </c>
      <c r="Z141" s="136">
        <v>24.3</v>
      </c>
      <c r="AA141" s="136">
        <v>21</v>
      </c>
      <c r="AB141" s="136">
        <v>16.8</v>
      </c>
      <c r="AC141" s="136">
        <v>16.8</v>
      </c>
      <c r="AD141" s="136">
        <v>-6.9</v>
      </c>
      <c r="AE141" s="136">
        <v>-6.9</v>
      </c>
      <c r="AF141" s="136">
        <v>-7.4</v>
      </c>
      <c r="AG141" s="134">
        <v>60</v>
      </c>
      <c r="AH141" s="46">
        <f t="shared" si="176"/>
        <v>29.3</v>
      </c>
      <c r="AI141" s="47">
        <f t="shared" si="177"/>
        <v>-7.4</v>
      </c>
    </row>
    <row r="142" spans="1:35" x14ac:dyDescent="0.25">
      <c r="A142" s="135" t="s">
        <v>164</v>
      </c>
      <c r="B142" s="132">
        <v>-53.5</v>
      </c>
      <c r="C142" s="132">
        <v>-8</v>
      </c>
      <c r="D142" s="132">
        <v>-8</v>
      </c>
      <c r="E142" s="132">
        <v>-8</v>
      </c>
      <c r="F142" s="132">
        <v>-24.4</v>
      </c>
      <c r="G142" s="132">
        <v>0.7</v>
      </c>
      <c r="H142" s="132">
        <v>5.5</v>
      </c>
      <c r="I142" s="132">
        <v>5.5</v>
      </c>
      <c r="J142" s="132">
        <v>23.7</v>
      </c>
      <c r="K142" s="132">
        <v>23.7</v>
      </c>
      <c r="L142" s="132">
        <v>23.7</v>
      </c>
      <c r="M142" s="137">
        <v>70</v>
      </c>
      <c r="N142" s="137">
        <v>61.6</v>
      </c>
      <c r="O142" s="137">
        <v>35.4</v>
      </c>
      <c r="P142" s="137">
        <v>35.200000000000003</v>
      </c>
      <c r="Q142" s="137">
        <v>30.6</v>
      </c>
      <c r="R142" s="137">
        <v>28.5</v>
      </c>
      <c r="S142" s="137">
        <v>34.4</v>
      </c>
      <c r="T142" s="137">
        <v>32.200000000000003</v>
      </c>
      <c r="U142" s="137">
        <v>31.6</v>
      </c>
      <c r="V142" s="137">
        <v>36.1</v>
      </c>
      <c r="W142" s="137">
        <v>59.9</v>
      </c>
      <c r="X142" s="137">
        <v>45.5</v>
      </c>
      <c r="Y142" s="137">
        <v>42.7</v>
      </c>
      <c r="Z142" s="137">
        <v>70.900000000000006</v>
      </c>
      <c r="AA142" s="137">
        <v>89.54</v>
      </c>
      <c r="AB142" s="137">
        <v>55.1</v>
      </c>
      <c r="AC142" s="137">
        <v>55.1</v>
      </c>
      <c r="AD142" s="137">
        <v>-30</v>
      </c>
      <c r="AE142" s="137">
        <v>-30</v>
      </c>
      <c r="AF142" s="137">
        <v>-43.4</v>
      </c>
      <c r="AG142" s="138">
        <v>120</v>
      </c>
      <c r="AH142" s="46">
        <f t="shared" si="176"/>
        <v>89.54</v>
      </c>
      <c r="AI142" s="47">
        <f t="shared" si="177"/>
        <v>-53.5</v>
      </c>
    </row>
    <row r="143" spans="1:35" x14ac:dyDescent="0.25">
      <c r="A143" s="135" t="s">
        <v>427</v>
      </c>
      <c r="B143" s="132">
        <v>24.4</v>
      </c>
      <c r="C143" s="132">
        <v>24.4</v>
      </c>
      <c r="D143" s="132">
        <v>24.4</v>
      </c>
      <c r="E143" s="132">
        <v>24.4</v>
      </c>
      <c r="F143" s="132">
        <v>23.4</v>
      </c>
      <c r="G143" s="132">
        <v>36.200000000000003</v>
      </c>
      <c r="H143" s="132">
        <v>38.799999999999997</v>
      </c>
      <c r="I143" s="132">
        <v>38.799999999999997</v>
      </c>
      <c r="J143" s="132">
        <v>47</v>
      </c>
      <c r="K143" s="132">
        <v>47</v>
      </c>
      <c r="L143" s="132">
        <v>47</v>
      </c>
      <c r="M143" s="137">
        <v>70.900000000000006</v>
      </c>
      <c r="N143" s="137">
        <v>66.5</v>
      </c>
      <c r="O143" s="137">
        <v>52.8</v>
      </c>
      <c r="P143" s="137">
        <v>52.1</v>
      </c>
      <c r="Q143" s="137">
        <v>49.7</v>
      </c>
      <c r="R143" s="137">
        <v>48.6</v>
      </c>
      <c r="S143" s="137">
        <v>100.8</v>
      </c>
      <c r="T143" s="137">
        <v>99.4</v>
      </c>
      <c r="U143" s="137">
        <v>99.1</v>
      </c>
      <c r="V143" s="137">
        <v>101.3</v>
      </c>
      <c r="W143" s="137">
        <v>136.80000000000001</v>
      </c>
      <c r="X143" s="137">
        <v>138.4</v>
      </c>
      <c r="Y143" s="137">
        <v>147.80000000000001</v>
      </c>
      <c r="Z143" s="137">
        <v>173.2</v>
      </c>
      <c r="AA143" s="137">
        <v>191.6</v>
      </c>
      <c r="AB143" s="137">
        <v>80.3</v>
      </c>
      <c r="AC143" s="137">
        <v>80.3</v>
      </c>
      <c r="AD143" s="137">
        <v>60</v>
      </c>
      <c r="AE143" s="137">
        <v>60</v>
      </c>
      <c r="AF143" s="137">
        <v>29.9</v>
      </c>
      <c r="AG143" s="138"/>
      <c r="AH143" s="46">
        <f t="shared" si="176"/>
        <v>191.6</v>
      </c>
      <c r="AI143" s="47">
        <f t="shared" si="177"/>
        <v>23.4</v>
      </c>
    </row>
    <row r="144" spans="1:35" x14ac:dyDescent="0.25">
      <c r="A144" s="135" t="s">
        <v>166</v>
      </c>
      <c r="B144" s="132">
        <v>-38.1</v>
      </c>
      <c r="C144" s="132">
        <v>9.8000000000000007</v>
      </c>
      <c r="D144" s="132">
        <v>9.8000000000000007</v>
      </c>
      <c r="E144" s="132">
        <v>9.8000000000000007</v>
      </c>
      <c r="F144" s="132">
        <v>-31.2</v>
      </c>
      <c r="G144" s="132">
        <v>-52.1</v>
      </c>
      <c r="H144" s="132">
        <v>-56</v>
      </c>
      <c r="I144" s="132">
        <v>-56</v>
      </c>
      <c r="J144" s="132">
        <v>-73</v>
      </c>
      <c r="K144" s="132">
        <v>-73</v>
      </c>
      <c r="L144" s="132">
        <v>-73</v>
      </c>
      <c r="M144" s="137">
        <v>-1.5</v>
      </c>
      <c r="N144" s="137">
        <v>-1.3</v>
      </c>
      <c r="O144" s="137">
        <v>-5.9</v>
      </c>
      <c r="P144" s="137">
        <v>-7.3</v>
      </c>
      <c r="Q144" s="137">
        <v>-5.5</v>
      </c>
      <c r="R144" s="137">
        <v>-5.3</v>
      </c>
      <c r="S144" s="137">
        <v>-65</v>
      </c>
      <c r="T144" s="137">
        <v>-66.8</v>
      </c>
      <c r="U144" s="137">
        <v>-72.8</v>
      </c>
      <c r="V144" s="137">
        <v>-74</v>
      </c>
      <c r="W144" s="137">
        <v>-41.8</v>
      </c>
      <c r="X144" s="137">
        <v>-44.3</v>
      </c>
      <c r="Y144" s="137">
        <v>-47.4</v>
      </c>
      <c r="Z144" s="137">
        <v>-53.1</v>
      </c>
      <c r="AA144" s="137">
        <v>-60.5</v>
      </c>
      <c r="AB144" s="137">
        <v>-51.2</v>
      </c>
      <c r="AC144" s="137">
        <v>-51.2</v>
      </c>
      <c r="AD144" s="137">
        <v>-40</v>
      </c>
      <c r="AE144" s="137">
        <v>-40</v>
      </c>
      <c r="AF144" s="137">
        <v>-50.6</v>
      </c>
      <c r="AG144" s="138"/>
      <c r="AH144" s="46">
        <f t="shared" si="176"/>
        <v>9.8000000000000007</v>
      </c>
      <c r="AI144" s="47">
        <f t="shared" si="177"/>
        <v>-74</v>
      </c>
    </row>
    <row r="145" spans="1:38" x14ac:dyDescent="0.25">
      <c r="A145" s="135" t="s">
        <v>167</v>
      </c>
      <c r="B145" s="132">
        <v>-29.9</v>
      </c>
      <c r="C145" s="132">
        <v>-16</v>
      </c>
      <c r="D145" s="132">
        <v>-16</v>
      </c>
      <c r="E145" s="132">
        <v>-16</v>
      </c>
      <c r="F145" s="132">
        <v>4.4000000000000004</v>
      </c>
      <c r="G145" s="132">
        <v>-7.2</v>
      </c>
      <c r="H145" s="132">
        <v>-26.8</v>
      </c>
      <c r="I145" s="132">
        <v>-26.8</v>
      </c>
      <c r="J145" s="132">
        <v>-37</v>
      </c>
      <c r="K145" s="132">
        <v>-37</v>
      </c>
      <c r="L145" s="132">
        <v>-37</v>
      </c>
      <c r="M145" s="137">
        <v>-21.3</v>
      </c>
      <c r="N145" s="137">
        <v>-32.6</v>
      </c>
      <c r="O145" s="137">
        <v>27.5</v>
      </c>
      <c r="P145" s="137">
        <v>-64.5</v>
      </c>
      <c r="Q145" s="137">
        <v>-43.5</v>
      </c>
      <c r="R145" s="137">
        <v>-49.6</v>
      </c>
      <c r="S145" s="137">
        <v>-68.5</v>
      </c>
      <c r="T145" s="137">
        <v>-59.2</v>
      </c>
      <c r="U145" s="137">
        <v>-12</v>
      </c>
      <c r="V145" s="137">
        <v>-15.6</v>
      </c>
      <c r="W145" s="137">
        <v>12.6</v>
      </c>
      <c r="X145" s="137">
        <v>22.7</v>
      </c>
      <c r="Y145" s="137">
        <v>8.6999999999999993</v>
      </c>
      <c r="Z145" s="137">
        <v>33.1</v>
      </c>
      <c r="AA145" s="137">
        <v>0</v>
      </c>
      <c r="AB145" s="137">
        <v>0</v>
      </c>
      <c r="AC145" s="137">
        <v>0</v>
      </c>
      <c r="AD145" s="137">
        <v>12</v>
      </c>
      <c r="AE145" s="137">
        <v>12</v>
      </c>
      <c r="AF145" s="137">
        <v>-42.5</v>
      </c>
      <c r="AG145" s="138"/>
      <c r="AH145" s="46">
        <f t="shared" si="176"/>
        <v>33.1</v>
      </c>
      <c r="AI145" s="47">
        <f t="shared" si="177"/>
        <v>-68.5</v>
      </c>
    </row>
    <row r="146" spans="1:38" x14ac:dyDescent="0.25">
      <c r="A146" s="135" t="s">
        <v>168</v>
      </c>
      <c r="B146" s="132">
        <v>-345.8</v>
      </c>
      <c r="C146" s="132">
        <v>-299</v>
      </c>
      <c r="D146" s="132">
        <v>-299</v>
      </c>
      <c r="E146" s="132">
        <v>-299</v>
      </c>
      <c r="F146" s="132">
        <v>-221.1</v>
      </c>
      <c r="G146" s="132">
        <v>-241.1</v>
      </c>
      <c r="H146" s="132">
        <v>-239.3</v>
      </c>
      <c r="I146" s="132">
        <v>-239.3</v>
      </c>
      <c r="J146" s="132">
        <v>-271.7</v>
      </c>
      <c r="K146" s="132">
        <v>-271.7</v>
      </c>
      <c r="L146" s="132">
        <v>-271.7</v>
      </c>
      <c r="M146" s="137">
        <v>-182.3</v>
      </c>
      <c r="N146" s="137">
        <v>-284.60000000000002</v>
      </c>
      <c r="O146" s="137">
        <v>-298.39999999999998</v>
      </c>
      <c r="P146" s="137">
        <v>-286.10000000000002</v>
      </c>
      <c r="Q146" s="137">
        <v>-292.89999999999998</v>
      </c>
      <c r="R146" s="137">
        <v>-294.8</v>
      </c>
      <c r="S146" s="137">
        <v>-284.89999999999998</v>
      </c>
      <c r="T146" s="137">
        <v>-287.2</v>
      </c>
      <c r="U146" s="137">
        <v>-195.8</v>
      </c>
      <c r="V146" s="137">
        <v>-180</v>
      </c>
      <c r="W146" s="137">
        <v>-158.80000000000001</v>
      </c>
      <c r="X146" s="137">
        <v>-128</v>
      </c>
      <c r="Y146" s="137">
        <v>-191.8</v>
      </c>
      <c r="Z146" s="137">
        <v>-251.8</v>
      </c>
      <c r="AA146" s="137">
        <v>-509.6</v>
      </c>
      <c r="AB146" s="137">
        <v>-257.10000000000002</v>
      </c>
      <c r="AC146" s="137">
        <v>-257.10000000000002</v>
      </c>
      <c r="AD146" s="137">
        <v>-330</v>
      </c>
      <c r="AE146" s="137">
        <v>-330</v>
      </c>
      <c r="AF146" s="137">
        <v>-335.3</v>
      </c>
      <c r="AG146" s="138"/>
      <c r="AH146" s="46">
        <f t="shared" ref="AH146:AH158" si="178">MAX(B146:AF146)</f>
        <v>-128</v>
      </c>
      <c r="AI146" s="47">
        <f t="shared" ref="AI146:AI158" si="179">MIN(B146:AF146)</f>
        <v>-509.6</v>
      </c>
    </row>
    <row r="147" spans="1:38" x14ac:dyDescent="0.25">
      <c r="A147" s="135" t="s">
        <v>169</v>
      </c>
      <c r="B147" s="132">
        <v>51.8</v>
      </c>
      <c r="C147" s="132">
        <v>50</v>
      </c>
      <c r="D147" s="132">
        <v>50</v>
      </c>
      <c r="E147" s="132">
        <v>50</v>
      </c>
      <c r="F147" s="132">
        <v>77.8</v>
      </c>
      <c r="G147" s="132">
        <v>68.599999999999994</v>
      </c>
      <c r="H147" s="132">
        <v>73.7</v>
      </c>
      <c r="I147" s="132">
        <v>73.7</v>
      </c>
      <c r="J147" s="132">
        <v>67.2</v>
      </c>
      <c r="K147" s="132">
        <v>67.2</v>
      </c>
      <c r="L147" s="132">
        <v>67.2</v>
      </c>
      <c r="M147" s="137">
        <v>39.4</v>
      </c>
      <c r="N147" s="137">
        <v>40.700000000000003</v>
      </c>
      <c r="O147" s="137">
        <v>29.3</v>
      </c>
      <c r="P147" s="137">
        <v>35.1</v>
      </c>
      <c r="Q147" s="137">
        <v>36</v>
      </c>
      <c r="R147" s="137">
        <v>26.9</v>
      </c>
      <c r="S147" s="137">
        <v>26.2</v>
      </c>
      <c r="T147" s="137">
        <v>26.7</v>
      </c>
      <c r="U147" s="137">
        <v>30.5</v>
      </c>
      <c r="V147" s="137">
        <v>21.1</v>
      </c>
      <c r="W147" s="137">
        <v>24.9</v>
      </c>
      <c r="X147" s="137">
        <v>24.5</v>
      </c>
      <c r="Y147" s="137">
        <v>14.2</v>
      </c>
      <c r="Z147" s="137">
        <v>16.399999999999999</v>
      </c>
      <c r="AA147" s="137">
        <v>21.5</v>
      </c>
      <c r="AB147" s="137">
        <v>32.1</v>
      </c>
      <c r="AC147" s="137">
        <v>32.1</v>
      </c>
      <c r="AD147" s="137">
        <v>45</v>
      </c>
      <c r="AE147" s="137">
        <v>45</v>
      </c>
      <c r="AF147" s="137">
        <v>47.2</v>
      </c>
      <c r="AG147" s="138"/>
      <c r="AH147" s="46">
        <f t="shared" si="178"/>
        <v>77.8</v>
      </c>
      <c r="AI147" s="47">
        <f t="shared" si="179"/>
        <v>14.2</v>
      </c>
    </row>
    <row r="148" spans="1:38" x14ac:dyDescent="0.25">
      <c r="A148" s="135" t="s">
        <v>170</v>
      </c>
      <c r="B148" s="132">
        <v>5.8</v>
      </c>
      <c r="C148" s="132">
        <v>-10.5</v>
      </c>
      <c r="D148" s="132">
        <v>-10.5</v>
      </c>
      <c r="E148" s="132">
        <v>-10.5</v>
      </c>
      <c r="F148" s="132">
        <v>1.5</v>
      </c>
      <c r="G148" s="132">
        <v>20</v>
      </c>
      <c r="H148" s="132">
        <v>21</v>
      </c>
      <c r="I148" s="132">
        <v>21</v>
      </c>
      <c r="J148" s="132">
        <v>18.399999999999999</v>
      </c>
      <c r="K148" s="132">
        <v>18.399999999999999</v>
      </c>
      <c r="L148" s="132">
        <v>18.399999999999999</v>
      </c>
      <c r="M148" s="137">
        <v>-13.2</v>
      </c>
      <c r="N148" s="137">
        <v>-9.6999999999999993</v>
      </c>
      <c r="O148" s="137">
        <v>-14.9</v>
      </c>
      <c r="P148" s="137">
        <v>-12.1</v>
      </c>
      <c r="Q148" s="137">
        <v>-12.1</v>
      </c>
      <c r="R148" s="137">
        <v>-12.5</v>
      </c>
      <c r="S148" s="137">
        <v>8</v>
      </c>
      <c r="T148" s="137">
        <v>2.8</v>
      </c>
      <c r="U148" s="137">
        <v>6.9</v>
      </c>
      <c r="V148" s="137">
        <v>8.3000000000000007</v>
      </c>
      <c r="W148" s="137">
        <v>11.9</v>
      </c>
      <c r="X148" s="137">
        <v>22.6</v>
      </c>
      <c r="Y148" s="137">
        <v>11.3</v>
      </c>
      <c r="Z148" s="137">
        <v>1.7</v>
      </c>
      <c r="AA148" s="137">
        <v>1.7</v>
      </c>
      <c r="AB148" s="137">
        <v>-2.8</v>
      </c>
      <c r="AC148" s="137">
        <v>-2.8</v>
      </c>
      <c r="AD148" s="137">
        <v>0.8</v>
      </c>
      <c r="AE148" s="137">
        <v>0.8</v>
      </c>
      <c r="AF148" s="137">
        <v>0.6</v>
      </c>
      <c r="AG148" s="134"/>
      <c r="AH148" s="46">
        <f t="shared" si="178"/>
        <v>22.6</v>
      </c>
      <c r="AI148" s="47">
        <f t="shared" si="179"/>
        <v>-14.9</v>
      </c>
    </row>
    <row r="149" spans="1:38" x14ac:dyDescent="0.25">
      <c r="A149" s="135" t="s">
        <v>428</v>
      </c>
      <c r="B149" s="132">
        <v>158</v>
      </c>
      <c r="C149" s="132">
        <v>78</v>
      </c>
      <c r="D149" s="132">
        <v>78</v>
      </c>
      <c r="E149" s="132">
        <v>78</v>
      </c>
      <c r="F149" s="132">
        <f>83.2*2</f>
        <v>166.4</v>
      </c>
      <c r="G149" s="132">
        <f>86.9*2</f>
        <v>173.8</v>
      </c>
      <c r="H149" s="132">
        <f>86.8*2</f>
        <v>173.6</v>
      </c>
      <c r="I149" s="132">
        <f t="shared" ref="I149" si="180">86.8*2</f>
        <v>173.6</v>
      </c>
      <c r="J149" s="132">
        <f>91.6*2</f>
        <v>183.2</v>
      </c>
      <c r="K149" s="132">
        <f t="shared" ref="K149:L149" si="181">91.6*2</f>
        <v>183.2</v>
      </c>
      <c r="L149" s="132">
        <f t="shared" si="181"/>
        <v>183.2</v>
      </c>
      <c r="M149" s="122">
        <v>184.5</v>
      </c>
      <c r="N149" s="122">
        <v>184.6</v>
      </c>
      <c r="O149" s="122">
        <v>188</v>
      </c>
      <c r="P149" s="122">
        <v>188.2</v>
      </c>
      <c r="Q149" s="122">
        <v>193.4</v>
      </c>
      <c r="R149" s="122">
        <v>193.9</v>
      </c>
      <c r="S149" s="122">
        <v>192.8</v>
      </c>
      <c r="T149" s="122">
        <v>193.8</v>
      </c>
      <c r="U149" s="122">
        <v>221.5</v>
      </c>
      <c r="V149" s="122">
        <v>220.4</v>
      </c>
      <c r="W149" s="122">
        <v>218.8</v>
      </c>
      <c r="X149" s="122">
        <v>232</v>
      </c>
      <c r="Y149" s="122">
        <v>225.8</v>
      </c>
      <c r="Z149" s="122">
        <v>233.9</v>
      </c>
      <c r="AA149" s="122">
        <v>236.4</v>
      </c>
      <c r="AB149" s="122">
        <v>235</v>
      </c>
      <c r="AC149" s="122">
        <v>235</v>
      </c>
      <c r="AD149" s="122">
        <v>228</v>
      </c>
      <c r="AE149" s="122">
        <v>228</v>
      </c>
      <c r="AF149" s="122">
        <v>172</v>
      </c>
      <c r="AG149" s="134"/>
      <c r="AH149" s="46">
        <f t="shared" si="178"/>
        <v>236.4</v>
      </c>
      <c r="AI149" s="47">
        <f t="shared" si="179"/>
        <v>78</v>
      </c>
    </row>
    <row r="150" spans="1:38" ht="15.75" thickBot="1" x14ac:dyDescent="0.3">
      <c r="A150" s="135" t="s">
        <v>429</v>
      </c>
      <c r="B150" s="132">
        <v>31</v>
      </c>
      <c r="C150" s="132">
        <v>31</v>
      </c>
      <c r="D150" s="132">
        <v>31</v>
      </c>
      <c r="E150" s="132">
        <v>31</v>
      </c>
      <c r="F150" s="132">
        <v>30</v>
      </c>
      <c r="G150" s="132">
        <v>30.7</v>
      </c>
      <c r="H150" s="132">
        <v>30.7</v>
      </c>
      <c r="I150" s="132">
        <v>30.7</v>
      </c>
      <c r="J150" s="132">
        <v>6</v>
      </c>
      <c r="K150" s="132">
        <v>6</v>
      </c>
      <c r="L150" s="132">
        <v>6</v>
      </c>
      <c r="M150" s="122">
        <v>29.2</v>
      </c>
      <c r="N150" s="122">
        <v>27.6</v>
      </c>
      <c r="O150" s="122">
        <v>27.8</v>
      </c>
      <c r="P150" s="122">
        <v>28.4</v>
      </c>
      <c r="Q150" s="122">
        <v>28.8</v>
      </c>
      <c r="R150" s="122">
        <v>28.8</v>
      </c>
      <c r="S150" s="122">
        <v>28.3</v>
      </c>
      <c r="T150" s="122">
        <v>28.2</v>
      </c>
      <c r="U150" s="122">
        <v>28.3</v>
      </c>
      <c r="V150" s="122">
        <v>28.4</v>
      </c>
      <c r="W150" s="122">
        <v>28.6</v>
      </c>
      <c r="X150" s="122">
        <v>28.9</v>
      </c>
      <c r="Y150" s="122">
        <v>28.3</v>
      </c>
      <c r="Z150" s="122">
        <v>28.8</v>
      </c>
      <c r="AA150" s="122">
        <v>27.8</v>
      </c>
      <c r="AB150" s="122">
        <v>28.1</v>
      </c>
      <c r="AC150" s="122">
        <v>28.1</v>
      </c>
      <c r="AD150" s="122">
        <v>28.1</v>
      </c>
      <c r="AE150" s="122">
        <v>28.1</v>
      </c>
      <c r="AF150" s="122">
        <v>30.1</v>
      </c>
      <c r="AG150" s="134"/>
      <c r="AH150" s="46">
        <f t="shared" si="178"/>
        <v>31</v>
      </c>
      <c r="AI150" s="47">
        <f t="shared" si="179"/>
        <v>6</v>
      </c>
    </row>
    <row r="151" spans="1:38" ht="15.75" thickBot="1" x14ac:dyDescent="0.3">
      <c r="A151" s="139" t="s">
        <v>173</v>
      </c>
      <c r="B151" s="132">
        <v>9.1999999999999993</v>
      </c>
      <c r="C151" s="132">
        <v>9.1999999999999993</v>
      </c>
      <c r="D151" s="132">
        <v>9.1999999999999993</v>
      </c>
      <c r="E151" s="132">
        <v>9.1999999999999993</v>
      </c>
      <c r="F151" s="132">
        <v>8.3000000000000007</v>
      </c>
      <c r="G151" s="132">
        <v>6.77</v>
      </c>
      <c r="H151" s="132">
        <v>6.77</v>
      </c>
      <c r="I151" s="132">
        <v>6.77</v>
      </c>
      <c r="J151" s="132">
        <v>6.6</v>
      </c>
      <c r="K151" s="132">
        <v>6.6</v>
      </c>
      <c r="L151" s="132">
        <v>6.6</v>
      </c>
      <c r="M151" s="122">
        <v>10.199999999999999</v>
      </c>
      <c r="N151" s="122">
        <v>16</v>
      </c>
      <c r="O151" s="122">
        <v>19.2</v>
      </c>
      <c r="P151" s="122">
        <v>18.899999999999999</v>
      </c>
      <c r="Q151" s="122">
        <v>20.100000000000001</v>
      </c>
      <c r="R151" s="122">
        <v>18.600000000000001</v>
      </c>
      <c r="S151" s="122">
        <v>14.9</v>
      </c>
      <c r="T151" s="122">
        <v>13.4</v>
      </c>
      <c r="U151" s="122">
        <v>6.9</v>
      </c>
      <c r="V151" s="122">
        <v>6.4</v>
      </c>
      <c r="W151" s="122">
        <v>5.3</v>
      </c>
      <c r="X151" s="122">
        <v>5.6</v>
      </c>
      <c r="Y151" s="122">
        <v>2.6</v>
      </c>
      <c r="Z151" s="122">
        <v>1.9</v>
      </c>
      <c r="AA151" s="142">
        <v>0.7</v>
      </c>
      <c r="AB151" s="122">
        <v>1.5</v>
      </c>
      <c r="AC151" s="122">
        <v>1.5</v>
      </c>
      <c r="AD151" s="122">
        <v>1.5</v>
      </c>
      <c r="AE151" s="122">
        <v>1.5</v>
      </c>
      <c r="AF151" s="122">
        <v>5.5</v>
      </c>
      <c r="AG151" s="134"/>
      <c r="AH151" s="46">
        <f t="shared" si="178"/>
        <v>20.100000000000001</v>
      </c>
      <c r="AI151" s="47">
        <f t="shared" si="179"/>
        <v>0.7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78"/>
        <v>0</v>
      </c>
      <c r="AI152" s="47">
        <f t="shared" si="179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56.4 m3/s, Drain Time: 10.64 Hrs)</v>
      </c>
      <c r="B153" s="144"/>
      <c r="C153" s="144"/>
      <c r="D153" s="144">
        <v>1984.6</v>
      </c>
      <c r="E153" s="144"/>
      <c r="F153" s="144">
        <v>1985.7</v>
      </c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>
        <v>1984.04</v>
      </c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78"/>
        <v>1985.7</v>
      </c>
      <c r="AI153" s="47">
        <f t="shared" si="179"/>
        <v>1984.04</v>
      </c>
      <c r="AK153" s="187">
        <v>56.4</v>
      </c>
      <c r="AL153" s="137">
        <f>AK153*456/66</f>
        <v>389.67272727272723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78"/>
        <v>0</v>
      </c>
      <c r="AI154" s="47">
        <f t="shared" si="179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>
        <v>625.07000000000005</v>
      </c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78"/>
        <v>625.07000000000005</v>
      </c>
      <c r="AI155" s="47">
        <f t="shared" si="179"/>
        <v>625.07000000000005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78"/>
        <v>0</v>
      </c>
      <c r="AI156" s="47">
        <f t="shared" si="179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78"/>
        <v>0</v>
      </c>
      <c r="AI157" s="47">
        <f t="shared" si="179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78"/>
        <v>0</v>
      </c>
      <c r="AI158" s="47">
        <f t="shared" si="179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Z166" si="182">B161</f>
        <v>0.3</v>
      </c>
      <c r="D161" s="159">
        <f t="shared" si="182"/>
        <v>0.3</v>
      </c>
      <c r="E161" s="159">
        <f t="shared" si="182"/>
        <v>0.3</v>
      </c>
      <c r="F161" s="159">
        <f t="shared" si="182"/>
        <v>0.3</v>
      </c>
      <c r="G161" s="159">
        <f t="shared" si="182"/>
        <v>0.3</v>
      </c>
      <c r="H161" s="159">
        <f t="shared" si="182"/>
        <v>0.3</v>
      </c>
      <c r="I161" s="159">
        <f t="shared" si="182"/>
        <v>0.3</v>
      </c>
      <c r="J161" s="159">
        <f t="shared" si="182"/>
        <v>0.3</v>
      </c>
      <c r="K161" s="159">
        <f t="shared" si="182"/>
        <v>0.3</v>
      </c>
      <c r="L161" s="159">
        <f t="shared" si="182"/>
        <v>0.3</v>
      </c>
      <c r="M161" s="159">
        <f t="shared" si="182"/>
        <v>0.3</v>
      </c>
      <c r="N161" s="159">
        <f t="shared" si="182"/>
        <v>0.3</v>
      </c>
      <c r="O161" s="159">
        <f t="shared" si="182"/>
        <v>0.3</v>
      </c>
      <c r="P161" s="159">
        <f t="shared" si="182"/>
        <v>0.3</v>
      </c>
      <c r="Q161" s="159">
        <f t="shared" si="182"/>
        <v>0.3</v>
      </c>
      <c r="R161" s="159">
        <f t="shared" si="182"/>
        <v>0.3</v>
      </c>
      <c r="S161" s="159">
        <f t="shared" si="182"/>
        <v>0.3</v>
      </c>
      <c r="T161" s="159">
        <f t="shared" si="182"/>
        <v>0.3</v>
      </c>
      <c r="U161" s="159">
        <f t="shared" si="182"/>
        <v>0.3</v>
      </c>
      <c r="V161" s="159">
        <f t="shared" si="182"/>
        <v>0.3</v>
      </c>
      <c r="W161" s="159">
        <f t="shared" si="182"/>
        <v>0.3</v>
      </c>
      <c r="X161" s="159">
        <f t="shared" si="182"/>
        <v>0.3</v>
      </c>
      <c r="Y161" s="159">
        <f t="shared" si="182"/>
        <v>0.3</v>
      </c>
      <c r="Z161" s="159">
        <f t="shared" si="182"/>
        <v>0.3</v>
      </c>
      <c r="AA161" s="159">
        <f t="shared" ref="W161:AF166" si="183">Z161</f>
        <v>0.3</v>
      </c>
      <c r="AB161" s="159">
        <f t="shared" si="183"/>
        <v>0.3</v>
      </c>
      <c r="AC161" s="159">
        <f t="shared" si="183"/>
        <v>0.3</v>
      </c>
      <c r="AD161" s="159">
        <f t="shared" si="183"/>
        <v>0.3</v>
      </c>
      <c r="AE161" s="159">
        <f t="shared" si="183"/>
        <v>0.3</v>
      </c>
      <c r="AF161" s="159">
        <f t="shared" si="183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82"/>
        <v>0.4</v>
      </c>
      <c r="D162" s="161">
        <f t="shared" si="182"/>
        <v>0.4</v>
      </c>
      <c r="E162" s="161">
        <f t="shared" si="182"/>
        <v>0.4</v>
      </c>
      <c r="F162" s="161">
        <f t="shared" si="182"/>
        <v>0.4</v>
      </c>
      <c r="G162" s="161">
        <f t="shared" si="182"/>
        <v>0.4</v>
      </c>
      <c r="H162" s="161">
        <f t="shared" si="182"/>
        <v>0.4</v>
      </c>
      <c r="I162" s="161">
        <f t="shared" si="182"/>
        <v>0.4</v>
      </c>
      <c r="J162" s="161">
        <f t="shared" si="182"/>
        <v>0.4</v>
      </c>
      <c r="K162" s="161">
        <f t="shared" si="182"/>
        <v>0.4</v>
      </c>
      <c r="L162" s="161">
        <f t="shared" si="182"/>
        <v>0.4</v>
      </c>
      <c r="M162" s="161">
        <f t="shared" si="182"/>
        <v>0.4</v>
      </c>
      <c r="N162" s="161">
        <f t="shared" si="182"/>
        <v>0.4</v>
      </c>
      <c r="O162" s="161">
        <f t="shared" si="182"/>
        <v>0.4</v>
      </c>
      <c r="P162" s="161">
        <f t="shared" si="182"/>
        <v>0.4</v>
      </c>
      <c r="Q162" s="161">
        <f t="shared" si="182"/>
        <v>0.4</v>
      </c>
      <c r="R162" s="161">
        <f t="shared" si="182"/>
        <v>0.4</v>
      </c>
      <c r="S162" s="161">
        <f t="shared" si="182"/>
        <v>0.4</v>
      </c>
      <c r="T162" s="161">
        <f t="shared" si="182"/>
        <v>0.4</v>
      </c>
      <c r="U162" s="161">
        <f t="shared" si="182"/>
        <v>0.4</v>
      </c>
      <c r="V162" s="161">
        <f t="shared" si="182"/>
        <v>0.4</v>
      </c>
      <c r="W162" s="161">
        <f t="shared" si="182"/>
        <v>0.4</v>
      </c>
      <c r="X162" s="161">
        <f t="shared" si="182"/>
        <v>0.4</v>
      </c>
      <c r="Y162" s="161">
        <f t="shared" si="182"/>
        <v>0.4</v>
      </c>
      <c r="Z162" s="161">
        <f t="shared" si="182"/>
        <v>0.4</v>
      </c>
      <c r="AA162" s="161">
        <f t="shared" si="183"/>
        <v>0.4</v>
      </c>
      <c r="AB162" s="161">
        <f t="shared" si="183"/>
        <v>0.4</v>
      </c>
      <c r="AC162" s="161">
        <f t="shared" si="183"/>
        <v>0.4</v>
      </c>
      <c r="AD162" s="161">
        <f t="shared" si="183"/>
        <v>0.4</v>
      </c>
      <c r="AE162" s="161">
        <f t="shared" si="183"/>
        <v>0.4</v>
      </c>
      <c r="AF162" s="161">
        <f t="shared" si="183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82"/>
        <v>1.5</v>
      </c>
      <c r="D163" s="161">
        <f t="shared" si="182"/>
        <v>1.5</v>
      </c>
      <c r="E163" s="161">
        <f t="shared" si="182"/>
        <v>1.5</v>
      </c>
      <c r="F163" s="161">
        <f t="shared" si="182"/>
        <v>1.5</v>
      </c>
      <c r="G163" s="161">
        <f t="shared" si="182"/>
        <v>1.5</v>
      </c>
      <c r="H163" s="161">
        <f t="shared" si="182"/>
        <v>1.5</v>
      </c>
      <c r="I163" s="161">
        <f t="shared" si="182"/>
        <v>1.5</v>
      </c>
      <c r="J163" s="161">
        <f t="shared" si="182"/>
        <v>1.5</v>
      </c>
      <c r="K163" s="161">
        <f t="shared" si="182"/>
        <v>1.5</v>
      </c>
      <c r="L163" s="161">
        <f t="shared" si="182"/>
        <v>1.5</v>
      </c>
      <c r="M163" s="161">
        <f t="shared" si="182"/>
        <v>1.5</v>
      </c>
      <c r="N163" s="161">
        <f t="shared" si="182"/>
        <v>1.5</v>
      </c>
      <c r="O163" s="161">
        <f t="shared" si="182"/>
        <v>1.5</v>
      </c>
      <c r="P163" s="161">
        <f t="shared" si="182"/>
        <v>1.5</v>
      </c>
      <c r="Q163" s="161">
        <f t="shared" si="182"/>
        <v>1.5</v>
      </c>
      <c r="R163" s="161">
        <f t="shared" si="182"/>
        <v>1.5</v>
      </c>
      <c r="S163" s="161">
        <f t="shared" si="182"/>
        <v>1.5</v>
      </c>
      <c r="T163" s="161">
        <f t="shared" si="182"/>
        <v>1.5</v>
      </c>
      <c r="U163" s="161">
        <f t="shared" si="182"/>
        <v>1.5</v>
      </c>
      <c r="V163" s="161">
        <f t="shared" si="182"/>
        <v>1.5</v>
      </c>
      <c r="W163" s="161">
        <f t="shared" si="182"/>
        <v>1.5</v>
      </c>
      <c r="X163" s="161">
        <f t="shared" si="182"/>
        <v>1.5</v>
      </c>
      <c r="Y163" s="161">
        <f t="shared" si="182"/>
        <v>1.5</v>
      </c>
      <c r="Z163" s="161">
        <f t="shared" si="182"/>
        <v>1.5</v>
      </c>
      <c r="AA163" s="161">
        <f t="shared" si="183"/>
        <v>1.5</v>
      </c>
      <c r="AB163" s="161">
        <f t="shared" si="183"/>
        <v>1.5</v>
      </c>
      <c r="AC163" s="161">
        <f t="shared" si="183"/>
        <v>1.5</v>
      </c>
      <c r="AD163" s="161">
        <f t="shared" si="183"/>
        <v>1.5</v>
      </c>
      <c r="AE163" s="161">
        <f t="shared" si="183"/>
        <v>1.5</v>
      </c>
      <c r="AF163" s="161">
        <f t="shared" si="183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82"/>
        <v>0.3</v>
      </c>
      <c r="D164" s="161">
        <f t="shared" si="182"/>
        <v>0.3</v>
      </c>
      <c r="E164" s="161">
        <f t="shared" si="182"/>
        <v>0.3</v>
      </c>
      <c r="F164" s="161">
        <f t="shared" si="182"/>
        <v>0.3</v>
      </c>
      <c r="G164" s="161">
        <f t="shared" si="182"/>
        <v>0.3</v>
      </c>
      <c r="H164" s="161">
        <f t="shared" si="182"/>
        <v>0.3</v>
      </c>
      <c r="I164" s="161">
        <f t="shared" si="182"/>
        <v>0.3</v>
      </c>
      <c r="J164" s="161">
        <f t="shared" si="182"/>
        <v>0.3</v>
      </c>
      <c r="K164" s="161">
        <f t="shared" si="182"/>
        <v>0.3</v>
      </c>
      <c r="L164" s="161">
        <f t="shared" si="182"/>
        <v>0.3</v>
      </c>
      <c r="M164" s="161">
        <f t="shared" si="182"/>
        <v>0.3</v>
      </c>
      <c r="N164" s="161">
        <f t="shared" si="182"/>
        <v>0.3</v>
      </c>
      <c r="O164" s="161">
        <f t="shared" si="182"/>
        <v>0.3</v>
      </c>
      <c r="P164" s="161">
        <f t="shared" si="182"/>
        <v>0.3</v>
      </c>
      <c r="Q164" s="161">
        <f t="shared" si="182"/>
        <v>0.3</v>
      </c>
      <c r="R164" s="161">
        <f t="shared" si="182"/>
        <v>0.3</v>
      </c>
      <c r="S164" s="161">
        <f t="shared" si="182"/>
        <v>0.3</v>
      </c>
      <c r="T164" s="161">
        <f t="shared" si="182"/>
        <v>0.3</v>
      </c>
      <c r="U164" s="161">
        <f t="shared" si="182"/>
        <v>0.3</v>
      </c>
      <c r="V164" s="161">
        <f t="shared" si="182"/>
        <v>0.3</v>
      </c>
      <c r="W164" s="161">
        <f t="shared" si="183"/>
        <v>0.3</v>
      </c>
      <c r="X164" s="161">
        <f t="shared" si="183"/>
        <v>0.3</v>
      </c>
      <c r="Y164" s="161">
        <f t="shared" si="183"/>
        <v>0.3</v>
      </c>
      <c r="Z164" s="161">
        <f t="shared" si="183"/>
        <v>0.3</v>
      </c>
      <c r="AA164" s="161">
        <f t="shared" si="183"/>
        <v>0.3</v>
      </c>
      <c r="AB164" s="161">
        <f t="shared" si="183"/>
        <v>0.3</v>
      </c>
      <c r="AC164" s="161">
        <f t="shared" si="183"/>
        <v>0.3</v>
      </c>
      <c r="AD164" s="161">
        <f t="shared" si="183"/>
        <v>0.3</v>
      </c>
      <c r="AE164" s="161">
        <f t="shared" si="183"/>
        <v>0.3</v>
      </c>
      <c r="AF164" s="161">
        <f t="shared" si="183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82"/>
        <v>0.4</v>
      </c>
      <c r="D165" s="161">
        <f t="shared" si="182"/>
        <v>0.4</v>
      </c>
      <c r="E165" s="161">
        <f t="shared" si="182"/>
        <v>0.4</v>
      </c>
      <c r="F165" s="161">
        <f t="shared" si="182"/>
        <v>0.4</v>
      </c>
      <c r="G165" s="161">
        <f t="shared" si="182"/>
        <v>0.4</v>
      </c>
      <c r="H165" s="161">
        <f t="shared" si="182"/>
        <v>0.4</v>
      </c>
      <c r="I165" s="161">
        <f t="shared" si="182"/>
        <v>0.4</v>
      </c>
      <c r="J165" s="161">
        <f t="shared" si="182"/>
        <v>0.4</v>
      </c>
      <c r="K165" s="161">
        <f t="shared" si="182"/>
        <v>0.4</v>
      </c>
      <c r="L165" s="161">
        <f t="shared" si="182"/>
        <v>0.4</v>
      </c>
      <c r="M165" s="161">
        <f t="shared" si="182"/>
        <v>0.4</v>
      </c>
      <c r="N165" s="161">
        <f t="shared" si="182"/>
        <v>0.4</v>
      </c>
      <c r="O165" s="161">
        <f t="shared" si="182"/>
        <v>0.4</v>
      </c>
      <c r="P165" s="161">
        <f t="shared" si="182"/>
        <v>0.4</v>
      </c>
      <c r="Q165" s="161">
        <f t="shared" si="182"/>
        <v>0.4</v>
      </c>
      <c r="R165" s="161">
        <f t="shared" si="182"/>
        <v>0.4</v>
      </c>
      <c r="S165" s="161">
        <f t="shared" si="182"/>
        <v>0.4</v>
      </c>
      <c r="T165" s="161">
        <f t="shared" si="182"/>
        <v>0.4</v>
      </c>
      <c r="U165" s="161">
        <f t="shared" si="182"/>
        <v>0.4</v>
      </c>
      <c r="V165" s="161">
        <f t="shared" si="182"/>
        <v>0.4</v>
      </c>
      <c r="W165" s="161">
        <f t="shared" si="183"/>
        <v>0.4</v>
      </c>
      <c r="X165" s="161">
        <f t="shared" si="183"/>
        <v>0.4</v>
      </c>
      <c r="Y165" s="161">
        <f t="shared" si="183"/>
        <v>0.4</v>
      </c>
      <c r="Z165" s="161">
        <f t="shared" si="183"/>
        <v>0.4</v>
      </c>
      <c r="AA165" s="161">
        <f t="shared" si="183"/>
        <v>0.4</v>
      </c>
      <c r="AB165" s="161">
        <f t="shared" si="183"/>
        <v>0.4</v>
      </c>
      <c r="AC165" s="161">
        <f t="shared" si="183"/>
        <v>0.4</v>
      </c>
      <c r="AD165" s="161">
        <f t="shared" si="183"/>
        <v>0.4</v>
      </c>
      <c r="AE165" s="161">
        <f t="shared" si="183"/>
        <v>0.4</v>
      </c>
      <c r="AF165" s="161">
        <f t="shared" si="183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82"/>
        <v>0.64</v>
      </c>
      <c r="D166" s="164">
        <f t="shared" si="182"/>
        <v>0.64</v>
      </c>
      <c r="E166" s="164">
        <f t="shared" si="182"/>
        <v>0.64</v>
      </c>
      <c r="F166" s="164">
        <f t="shared" si="182"/>
        <v>0.64</v>
      </c>
      <c r="G166" s="164">
        <f t="shared" si="182"/>
        <v>0.64</v>
      </c>
      <c r="H166" s="164">
        <f t="shared" si="182"/>
        <v>0.64</v>
      </c>
      <c r="I166" s="164">
        <f t="shared" si="182"/>
        <v>0.64</v>
      </c>
      <c r="J166" s="164">
        <f t="shared" si="182"/>
        <v>0.64</v>
      </c>
      <c r="K166" s="164">
        <f t="shared" si="182"/>
        <v>0.64</v>
      </c>
      <c r="L166" s="164">
        <f t="shared" si="182"/>
        <v>0.64</v>
      </c>
      <c r="M166" s="164">
        <f t="shared" si="182"/>
        <v>0.64</v>
      </c>
      <c r="N166" s="164">
        <f t="shared" si="182"/>
        <v>0.64</v>
      </c>
      <c r="O166" s="164">
        <f t="shared" si="182"/>
        <v>0.64</v>
      </c>
      <c r="P166" s="164">
        <f t="shared" si="182"/>
        <v>0.64</v>
      </c>
      <c r="Q166" s="164">
        <f t="shared" si="182"/>
        <v>0.64</v>
      </c>
      <c r="R166" s="164">
        <f t="shared" si="182"/>
        <v>0.64</v>
      </c>
      <c r="S166" s="164">
        <f t="shared" si="182"/>
        <v>0.64</v>
      </c>
      <c r="T166" s="164">
        <f t="shared" si="182"/>
        <v>0.64</v>
      </c>
      <c r="U166" s="164">
        <f t="shared" si="182"/>
        <v>0.64</v>
      </c>
      <c r="V166" s="164">
        <f t="shared" si="182"/>
        <v>0.64</v>
      </c>
      <c r="W166" s="164">
        <f t="shared" si="183"/>
        <v>0.64</v>
      </c>
      <c r="X166" s="164">
        <f t="shared" si="183"/>
        <v>0.64</v>
      </c>
      <c r="Y166" s="164">
        <f t="shared" si="183"/>
        <v>0.64</v>
      </c>
      <c r="Z166" s="164">
        <f t="shared" si="183"/>
        <v>0.64</v>
      </c>
      <c r="AA166" s="164">
        <f t="shared" si="183"/>
        <v>0.64</v>
      </c>
      <c r="AB166" s="164">
        <f t="shared" si="183"/>
        <v>0.64</v>
      </c>
      <c r="AC166" s="164">
        <f t="shared" si="183"/>
        <v>0.64</v>
      </c>
      <c r="AD166" s="164">
        <f t="shared" si="183"/>
        <v>0.64</v>
      </c>
      <c r="AE166" s="164">
        <f t="shared" si="183"/>
        <v>0.64</v>
      </c>
      <c r="AF166" s="164">
        <f t="shared" si="183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84">SUM(C161:C166)</f>
        <v>3.54</v>
      </c>
      <c r="D167" s="167">
        <f t="shared" si="184"/>
        <v>3.54</v>
      </c>
      <c r="E167" s="167">
        <f t="shared" si="184"/>
        <v>3.54</v>
      </c>
      <c r="F167" s="167">
        <f t="shared" si="184"/>
        <v>3.54</v>
      </c>
      <c r="G167" s="167">
        <f t="shared" si="184"/>
        <v>3.54</v>
      </c>
      <c r="H167" s="167">
        <f t="shared" si="184"/>
        <v>3.54</v>
      </c>
      <c r="I167" s="167">
        <f t="shared" si="184"/>
        <v>3.54</v>
      </c>
      <c r="J167" s="167">
        <f t="shared" si="184"/>
        <v>3.54</v>
      </c>
      <c r="K167" s="167">
        <f t="shared" si="184"/>
        <v>3.54</v>
      </c>
      <c r="L167" s="167">
        <f t="shared" si="184"/>
        <v>3.54</v>
      </c>
      <c r="M167" s="167">
        <f t="shared" ref="M167:N167" si="185">SUM(M161:M166)</f>
        <v>3.54</v>
      </c>
      <c r="N167" s="167">
        <f t="shared" si="185"/>
        <v>3.54</v>
      </c>
      <c r="O167" s="167">
        <f t="shared" si="184"/>
        <v>3.54</v>
      </c>
      <c r="P167" s="167">
        <f t="shared" si="184"/>
        <v>3.54</v>
      </c>
      <c r="Q167" s="167">
        <f t="shared" si="184"/>
        <v>3.54</v>
      </c>
      <c r="R167" s="167">
        <f t="shared" si="184"/>
        <v>3.54</v>
      </c>
      <c r="S167" s="167">
        <f t="shared" ref="S167:T167" si="186">SUM(S161:S166)</f>
        <v>3.54</v>
      </c>
      <c r="T167" s="167">
        <f t="shared" si="186"/>
        <v>3.54</v>
      </c>
      <c r="U167" s="167">
        <f t="shared" ref="U167:V167" si="187">SUM(U161:U166)</f>
        <v>3.54</v>
      </c>
      <c r="V167" s="167">
        <f t="shared" si="187"/>
        <v>3.54</v>
      </c>
      <c r="W167" s="167">
        <f t="shared" si="184"/>
        <v>3.54</v>
      </c>
      <c r="X167" s="167">
        <f t="shared" ref="X167:Y167" si="188">SUM(X161:X166)</f>
        <v>3.54</v>
      </c>
      <c r="Y167" s="167">
        <f t="shared" si="188"/>
        <v>3.54</v>
      </c>
      <c r="Z167" s="167">
        <f t="shared" ref="Z167" si="189">SUM(Z161:Z166)</f>
        <v>3.54</v>
      </c>
      <c r="AA167" s="167">
        <f t="shared" si="184"/>
        <v>3.54</v>
      </c>
      <c r="AB167" s="167">
        <f t="shared" si="184"/>
        <v>3.54</v>
      </c>
      <c r="AC167" s="167">
        <f t="shared" si="184"/>
        <v>3.54</v>
      </c>
      <c r="AD167" s="167">
        <f t="shared" si="184"/>
        <v>3.54</v>
      </c>
      <c r="AE167" s="167">
        <f t="shared" si="184"/>
        <v>3.54</v>
      </c>
      <c r="AF167" s="167">
        <f t="shared" si="184"/>
        <v>3.54</v>
      </c>
      <c r="AG167" s="168">
        <f t="shared" si="184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U184" si="190">B169</f>
        <v>0</v>
      </c>
      <c r="D169" s="159">
        <f t="shared" si="190"/>
        <v>0</v>
      </c>
      <c r="E169" s="159">
        <f t="shared" si="190"/>
        <v>0</v>
      </c>
      <c r="F169" s="159">
        <f t="shared" si="190"/>
        <v>0</v>
      </c>
      <c r="G169" s="159">
        <f t="shared" si="190"/>
        <v>0</v>
      </c>
      <c r="H169" s="159">
        <f t="shared" si="190"/>
        <v>0</v>
      </c>
      <c r="I169" s="159">
        <f t="shared" si="190"/>
        <v>0</v>
      </c>
      <c r="J169" s="159">
        <f t="shared" si="190"/>
        <v>0</v>
      </c>
      <c r="K169" s="159">
        <f t="shared" si="190"/>
        <v>0</v>
      </c>
      <c r="L169" s="159">
        <f t="shared" si="190"/>
        <v>0</v>
      </c>
      <c r="M169" s="159">
        <f t="shared" ref="M169:N232" si="191">L169</f>
        <v>0</v>
      </c>
      <c r="N169" s="159">
        <f t="shared" si="191"/>
        <v>0</v>
      </c>
      <c r="O169" s="159">
        <f t="shared" si="190"/>
        <v>0</v>
      </c>
      <c r="P169" s="159">
        <f t="shared" si="190"/>
        <v>0</v>
      </c>
      <c r="Q169" s="159">
        <f t="shared" si="190"/>
        <v>0</v>
      </c>
      <c r="R169" s="159">
        <f t="shared" si="190"/>
        <v>0</v>
      </c>
      <c r="S169" s="159">
        <f t="shared" si="190"/>
        <v>0</v>
      </c>
      <c r="T169" s="159">
        <f t="shared" si="190"/>
        <v>0</v>
      </c>
      <c r="U169" s="159">
        <f t="shared" si="190"/>
        <v>0</v>
      </c>
      <c r="V169" s="159">
        <f t="shared" ref="V169:V170" si="192">U169</f>
        <v>0</v>
      </c>
      <c r="W169" s="159">
        <f t="shared" ref="W169:AF184" si="193">V169</f>
        <v>0</v>
      </c>
      <c r="X169" s="159">
        <f t="shared" si="193"/>
        <v>0</v>
      </c>
      <c r="Y169" s="159">
        <f t="shared" si="193"/>
        <v>0</v>
      </c>
      <c r="Z169" s="159">
        <f t="shared" si="193"/>
        <v>0</v>
      </c>
      <c r="AA169" s="159">
        <f t="shared" si="193"/>
        <v>0</v>
      </c>
      <c r="AB169" s="159">
        <f t="shared" si="193"/>
        <v>0</v>
      </c>
      <c r="AC169" s="159">
        <f t="shared" si="193"/>
        <v>0</v>
      </c>
      <c r="AD169" s="159">
        <f t="shared" si="193"/>
        <v>0</v>
      </c>
      <c r="AE169" s="159">
        <f t="shared" si="193"/>
        <v>0</v>
      </c>
      <c r="AF169" s="172">
        <f t="shared" si="193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90"/>
        <v>0</v>
      </c>
      <c r="D170" s="161">
        <f t="shared" si="190"/>
        <v>0</v>
      </c>
      <c r="E170" s="161">
        <f t="shared" si="190"/>
        <v>0</v>
      </c>
      <c r="F170" s="161">
        <f t="shared" si="190"/>
        <v>0</v>
      </c>
      <c r="G170" s="161">
        <f t="shared" si="190"/>
        <v>0</v>
      </c>
      <c r="H170" s="161">
        <f t="shared" si="190"/>
        <v>0</v>
      </c>
      <c r="I170" s="161">
        <f t="shared" si="190"/>
        <v>0</v>
      </c>
      <c r="J170" s="161">
        <f t="shared" si="190"/>
        <v>0</v>
      </c>
      <c r="K170" s="161">
        <f t="shared" si="190"/>
        <v>0</v>
      </c>
      <c r="L170" s="161">
        <f t="shared" si="190"/>
        <v>0</v>
      </c>
      <c r="M170" s="161">
        <f t="shared" si="191"/>
        <v>0</v>
      </c>
      <c r="N170" s="161">
        <f t="shared" si="191"/>
        <v>0</v>
      </c>
      <c r="O170" s="161">
        <f t="shared" si="190"/>
        <v>0</v>
      </c>
      <c r="P170" s="161">
        <f t="shared" si="190"/>
        <v>0</v>
      </c>
      <c r="Q170" s="161">
        <f t="shared" si="190"/>
        <v>0</v>
      </c>
      <c r="R170" s="161">
        <f t="shared" si="190"/>
        <v>0</v>
      </c>
      <c r="S170" s="161">
        <f t="shared" si="190"/>
        <v>0</v>
      </c>
      <c r="T170" s="161">
        <f t="shared" si="190"/>
        <v>0</v>
      </c>
      <c r="U170" s="161">
        <f t="shared" si="190"/>
        <v>0</v>
      </c>
      <c r="V170" s="161">
        <f t="shared" si="192"/>
        <v>0</v>
      </c>
      <c r="W170" s="161">
        <f t="shared" si="193"/>
        <v>0</v>
      </c>
      <c r="X170" s="161">
        <f t="shared" si="193"/>
        <v>0</v>
      </c>
      <c r="Y170" s="161">
        <f t="shared" si="193"/>
        <v>0</v>
      </c>
      <c r="Z170" s="161">
        <f t="shared" si="193"/>
        <v>0</v>
      </c>
      <c r="AA170" s="161">
        <f t="shared" si="193"/>
        <v>0</v>
      </c>
      <c r="AB170" s="161">
        <f t="shared" si="193"/>
        <v>0</v>
      </c>
      <c r="AC170" s="161">
        <f t="shared" si="193"/>
        <v>0</v>
      </c>
      <c r="AD170" s="161">
        <f t="shared" si="193"/>
        <v>0</v>
      </c>
      <c r="AE170" s="161">
        <f t="shared" si="193"/>
        <v>0</v>
      </c>
      <c r="AF170" s="174">
        <f t="shared" si="193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90"/>
        <v>0</v>
      </c>
      <c r="D171" s="161">
        <f t="shared" si="190"/>
        <v>0</v>
      </c>
      <c r="E171" s="161">
        <f t="shared" si="190"/>
        <v>0</v>
      </c>
      <c r="F171" s="161">
        <f t="shared" si="190"/>
        <v>0</v>
      </c>
      <c r="G171" s="161">
        <f t="shared" si="190"/>
        <v>0</v>
      </c>
      <c r="H171" s="161">
        <f t="shared" si="190"/>
        <v>0</v>
      </c>
      <c r="I171" s="161">
        <f t="shared" si="190"/>
        <v>0</v>
      </c>
      <c r="J171" s="161">
        <f t="shared" si="190"/>
        <v>0</v>
      </c>
      <c r="K171" s="161">
        <f t="shared" si="190"/>
        <v>0</v>
      </c>
      <c r="L171" s="161">
        <f t="shared" si="190"/>
        <v>0</v>
      </c>
      <c r="M171" s="161">
        <f t="shared" si="191"/>
        <v>0</v>
      </c>
      <c r="N171" s="161">
        <f t="shared" si="191"/>
        <v>0</v>
      </c>
      <c r="O171" s="161">
        <f t="shared" si="190"/>
        <v>0</v>
      </c>
      <c r="P171" s="161">
        <f t="shared" si="190"/>
        <v>0</v>
      </c>
      <c r="Q171" s="161">
        <f t="shared" si="190"/>
        <v>0</v>
      </c>
      <c r="R171" s="161">
        <f t="shared" si="190"/>
        <v>0</v>
      </c>
      <c r="S171" s="161">
        <f t="shared" si="190"/>
        <v>0</v>
      </c>
      <c r="T171" s="161">
        <f t="shared" si="190"/>
        <v>0</v>
      </c>
      <c r="U171" s="161">
        <f t="shared" ref="U171:V183" si="194">T171</f>
        <v>0</v>
      </c>
      <c r="V171" s="161">
        <f t="shared" si="194"/>
        <v>0</v>
      </c>
      <c r="W171" s="161">
        <f t="shared" si="193"/>
        <v>0</v>
      </c>
      <c r="X171" s="161">
        <f t="shared" si="193"/>
        <v>0</v>
      </c>
      <c r="Y171" s="161">
        <f t="shared" si="193"/>
        <v>0</v>
      </c>
      <c r="Z171" s="161">
        <f t="shared" si="193"/>
        <v>0</v>
      </c>
      <c r="AA171" s="161">
        <f t="shared" si="193"/>
        <v>0</v>
      </c>
      <c r="AB171" s="161">
        <f t="shared" si="193"/>
        <v>0</v>
      </c>
      <c r="AC171" s="161">
        <f t="shared" si="193"/>
        <v>0</v>
      </c>
      <c r="AD171" s="161">
        <f t="shared" si="193"/>
        <v>0</v>
      </c>
      <c r="AE171" s="161">
        <f t="shared" si="193"/>
        <v>0</v>
      </c>
      <c r="AF171" s="174">
        <f t="shared" si="193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90"/>
        <v>0</v>
      </c>
      <c r="D172" s="161">
        <f t="shared" si="190"/>
        <v>0</v>
      </c>
      <c r="E172" s="161">
        <f t="shared" si="190"/>
        <v>0</v>
      </c>
      <c r="F172" s="161">
        <f t="shared" si="190"/>
        <v>0</v>
      </c>
      <c r="G172" s="161">
        <f t="shared" si="190"/>
        <v>0</v>
      </c>
      <c r="H172" s="161">
        <f t="shared" si="190"/>
        <v>0</v>
      </c>
      <c r="I172" s="161">
        <f t="shared" si="190"/>
        <v>0</v>
      </c>
      <c r="J172" s="161">
        <f t="shared" si="190"/>
        <v>0</v>
      </c>
      <c r="K172" s="161">
        <f t="shared" si="190"/>
        <v>0</v>
      </c>
      <c r="L172" s="161">
        <f t="shared" si="190"/>
        <v>0</v>
      </c>
      <c r="M172" s="161">
        <f t="shared" si="191"/>
        <v>0</v>
      </c>
      <c r="N172" s="161">
        <f t="shared" si="191"/>
        <v>0</v>
      </c>
      <c r="O172" s="161">
        <f t="shared" si="190"/>
        <v>0</v>
      </c>
      <c r="P172" s="161">
        <f t="shared" si="190"/>
        <v>0</v>
      </c>
      <c r="Q172" s="161">
        <f t="shared" si="190"/>
        <v>0</v>
      </c>
      <c r="R172" s="161">
        <f t="shared" si="190"/>
        <v>0</v>
      </c>
      <c r="S172" s="161">
        <f t="shared" si="190"/>
        <v>0</v>
      </c>
      <c r="T172" s="161">
        <f t="shared" si="190"/>
        <v>0</v>
      </c>
      <c r="U172" s="161">
        <f t="shared" si="194"/>
        <v>0</v>
      </c>
      <c r="V172" s="161">
        <f t="shared" si="194"/>
        <v>0</v>
      </c>
      <c r="W172" s="161">
        <f t="shared" si="193"/>
        <v>0</v>
      </c>
      <c r="X172" s="161">
        <f t="shared" si="193"/>
        <v>0</v>
      </c>
      <c r="Y172" s="161">
        <f t="shared" si="193"/>
        <v>0</v>
      </c>
      <c r="Z172" s="161">
        <f t="shared" si="193"/>
        <v>0</v>
      </c>
      <c r="AA172" s="161">
        <f t="shared" si="193"/>
        <v>0</v>
      </c>
      <c r="AB172" s="161">
        <f t="shared" si="193"/>
        <v>0</v>
      </c>
      <c r="AC172" s="161">
        <f t="shared" si="193"/>
        <v>0</v>
      </c>
      <c r="AD172" s="161">
        <f t="shared" si="193"/>
        <v>0</v>
      </c>
      <c r="AE172" s="161">
        <f t="shared" si="193"/>
        <v>0</v>
      </c>
      <c r="AF172" s="174">
        <f t="shared" si="193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90"/>
        <v>0</v>
      </c>
      <c r="D173" s="161">
        <f t="shared" si="190"/>
        <v>0</v>
      </c>
      <c r="E173" s="161">
        <f t="shared" si="190"/>
        <v>0</v>
      </c>
      <c r="F173" s="161">
        <f t="shared" si="190"/>
        <v>0</v>
      </c>
      <c r="G173" s="161">
        <f t="shared" si="190"/>
        <v>0</v>
      </c>
      <c r="H173" s="161">
        <f t="shared" si="190"/>
        <v>0</v>
      </c>
      <c r="I173" s="161">
        <f t="shared" si="190"/>
        <v>0</v>
      </c>
      <c r="J173" s="161">
        <f t="shared" si="190"/>
        <v>0</v>
      </c>
      <c r="K173" s="161">
        <f t="shared" si="190"/>
        <v>0</v>
      </c>
      <c r="L173" s="161">
        <f t="shared" si="190"/>
        <v>0</v>
      </c>
      <c r="M173" s="161">
        <f t="shared" si="191"/>
        <v>0</v>
      </c>
      <c r="N173" s="161">
        <f t="shared" si="191"/>
        <v>0</v>
      </c>
      <c r="O173" s="161">
        <f t="shared" si="190"/>
        <v>0</v>
      </c>
      <c r="P173" s="161">
        <f t="shared" si="190"/>
        <v>0</v>
      </c>
      <c r="Q173" s="161">
        <f t="shared" si="190"/>
        <v>0</v>
      </c>
      <c r="R173" s="161">
        <f t="shared" si="190"/>
        <v>0</v>
      </c>
      <c r="S173" s="161">
        <f t="shared" si="190"/>
        <v>0</v>
      </c>
      <c r="T173" s="161">
        <f t="shared" si="190"/>
        <v>0</v>
      </c>
      <c r="U173" s="161">
        <f t="shared" si="194"/>
        <v>0</v>
      </c>
      <c r="V173" s="161">
        <f t="shared" si="194"/>
        <v>0</v>
      </c>
      <c r="W173" s="161">
        <f t="shared" si="193"/>
        <v>0</v>
      </c>
      <c r="X173" s="161">
        <f t="shared" si="193"/>
        <v>0</v>
      </c>
      <c r="Y173" s="161">
        <f t="shared" si="193"/>
        <v>0</v>
      </c>
      <c r="Z173" s="161">
        <f t="shared" si="193"/>
        <v>0</v>
      </c>
      <c r="AA173" s="161">
        <f t="shared" si="193"/>
        <v>0</v>
      </c>
      <c r="AB173" s="161">
        <f t="shared" si="193"/>
        <v>0</v>
      </c>
      <c r="AC173" s="161">
        <f t="shared" si="193"/>
        <v>0</v>
      </c>
      <c r="AD173" s="161">
        <f t="shared" si="193"/>
        <v>0</v>
      </c>
      <c r="AE173" s="161">
        <f t="shared" si="193"/>
        <v>0</v>
      </c>
      <c r="AF173" s="174">
        <f t="shared" si="193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90"/>
        <v>0</v>
      </c>
      <c r="D174" s="161">
        <f t="shared" si="190"/>
        <v>0</v>
      </c>
      <c r="E174" s="161">
        <f t="shared" si="190"/>
        <v>0</v>
      </c>
      <c r="F174" s="161">
        <f t="shared" si="190"/>
        <v>0</v>
      </c>
      <c r="G174" s="161">
        <f t="shared" si="190"/>
        <v>0</v>
      </c>
      <c r="H174" s="161">
        <f t="shared" si="190"/>
        <v>0</v>
      </c>
      <c r="I174" s="161">
        <f t="shared" si="190"/>
        <v>0</v>
      </c>
      <c r="J174" s="161">
        <f t="shared" si="190"/>
        <v>0</v>
      </c>
      <c r="K174" s="161">
        <f t="shared" si="190"/>
        <v>0</v>
      </c>
      <c r="L174" s="161">
        <f t="shared" si="190"/>
        <v>0</v>
      </c>
      <c r="M174" s="161">
        <f t="shared" si="191"/>
        <v>0</v>
      </c>
      <c r="N174" s="161">
        <f t="shared" si="191"/>
        <v>0</v>
      </c>
      <c r="O174" s="161">
        <f t="shared" si="190"/>
        <v>0</v>
      </c>
      <c r="P174" s="161">
        <f t="shared" si="190"/>
        <v>0</v>
      </c>
      <c r="Q174" s="161">
        <f t="shared" si="190"/>
        <v>0</v>
      </c>
      <c r="R174" s="161">
        <f t="shared" si="190"/>
        <v>0</v>
      </c>
      <c r="S174" s="161">
        <f t="shared" si="190"/>
        <v>0</v>
      </c>
      <c r="T174" s="161">
        <f t="shared" si="190"/>
        <v>0</v>
      </c>
      <c r="U174" s="161">
        <f t="shared" si="194"/>
        <v>0</v>
      </c>
      <c r="V174" s="161">
        <f t="shared" si="194"/>
        <v>0</v>
      </c>
      <c r="W174" s="161">
        <f t="shared" si="193"/>
        <v>0</v>
      </c>
      <c r="X174" s="161">
        <f t="shared" si="193"/>
        <v>0</v>
      </c>
      <c r="Y174" s="161">
        <f t="shared" si="193"/>
        <v>0</v>
      </c>
      <c r="Z174" s="161">
        <f t="shared" si="193"/>
        <v>0</v>
      </c>
      <c r="AA174" s="161">
        <f t="shared" si="193"/>
        <v>0</v>
      </c>
      <c r="AB174" s="161">
        <f t="shared" si="193"/>
        <v>0</v>
      </c>
      <c r="AC174" s="161">
        <f t="shared" si="193"/>
        <v>0</v>
      </c>
      <c r="AD174" s="161">
        <f t="shared" si="193"/>
        <v>0</v>
      </c>
      <c r="AE174" s="161">
        <f t="shared" si="193"/>
        <v>0</v>
      </c>
      <c r="AF174" s="174">
        <f t="shared" si="193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90"/>
        <v>0</v>
      </c>
      <c r="D175" s="161">
        <f t="shared" si="190"/>
        <v>0</v>
      </c>
      <c r="E175" s="161">
        <f t="shared" si="190"/>
        <v>0</v>
      </c>
      <c r="F175" s="161">
        <f t="shared" si="190"/>
        <v>0</v>
      </c>
      <c r="G175" s="161">
        <f t="shared" si="190"/>
        <v>0</v>
      </c>
      <c r="H175" s="161">
        <f t="shared" si="190"/>
        <v>0</v>
      </c>
      <c r="I175" s="161">
        <f t="shared" si="190"/>
        <v>0</v>
      </c>
      <c r="J175" s="161">
        <f t="shared" si="190"/>
        <v>0</v>
      </c>
      <c r="K175" s="161">
        <f t="shared" si="190"/>
        <v>0</v>
      </c>
      <c r="L175" s="161">
        <f t="shared" si="190"/>
        <v>0</v>
      </c>
      <c r="M175" s="161">
        <f t="shared" si="191"/>
        <v>0</v>
      </c>
      <c r="N175" s="161">
        <f t="shared" si="191"/>
        <v>0</v>
      </c>
      <c r="O175" s="161">
        <f t="shared" si="190"/>
        <v>0</v>
      </c>
      <c r="P175" s="161">
        <f t="shared" si="190"/>
        <v>0</v>
      </c>
      <c r="Q175" s="161">
        <f t="shared" si="190"/>
        <v>0</v>
      </c>
      <c r="R175" s="161">
        <f t="shared" si="190"/>
        <v>0</v>
      </c>
      <c r="S175" s="161">
        <f t="shared" si="190"/>
        <v>0</v>
      </c>
      <c r="T175" s="161">
        <f t="shared" si="190"/>
        <v>0</v>
      </c>
      <c r="U175" s="161">
        <f t="shared" si="194"/>
        <v>0</v>
      </c>
      <c r="V175" s="161">
        <f t="shared" si="194"/>
        <v>0</v>
      </c>
      <c r="W175" s="161">
        <f t="shared" si="193"/>
        <v>0</v>
      </c>
      <c r="X175" s="161">
        <f t="shared" si="193"/>
        <v>0</v>
      </c>
      <c r="Y175" s="161">
        <f t="shared" si="193"/>
        <v>0</v>
      </c>
      <c r="Z175" s="161">
        <f t="shared" si="193"/>
        <v>0</v>
      </c>
      <c r="AA175" s="161">
        <f t="shared" si="193"/>
        <v>0</v>
      </c>
      <c r="AB175" s="161">
        <f t="shared" si="193"/>
        <v>0</v>
      </c>
      <c r="AC175" s="161">
        <f t="shared" si="193"/>
        <v>0</v>
      </c>
      <c r="AD175" s="161">
        <f t="shared" si="193"/>
        <v>0</v>
      </c>
      <c r="AE175" s="161">
        <f t="shared" si="193"/>
        <v>0</v>
      </c>
      <c r="AF175" s="174">
        <f t="shared" si="193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90"/>
        <v>0</v>
      </c>
      <c r="D176" s="161">
        <f t="shared" si="190"/>
        <v>0</v>
      </c>
      <c r="E176" s="161">
        <f t="shared" si="190"/>
        <v>0</v>
      </c>
      <c r="F176" s="161">
        <f t="shared" si="190"/>
        <v>0</v>
      </c>
      <c r="G176" s="161">
        <f t="shared" si="190"/>
        <v>0</v>
      </c>
      <c r="H176" s="161">
        <f t="shared" si="190"/>
        <v>0</v>
      </c>
      <c r="I176" s="161">
        <f t="shared" si="190"/>
        <v>0</v>
      </c>
      <c r="J176" s="161">
        <f t="shared" si="190"/>
        <v>0</v>
      </c>
      <c r="K176" s="161">
        <f t="shared" si="190"/>
        <v>0</v>
      </c>
      <c r="L176" s="161">
        <f t="shared" si="190"/>
        <v>0</v>
      </c>
      <c r="M176" s="161">
        <f t="shared" si="191"/>
        <v>0</v>
      </c>
      <c r="N176" s="161">
        <f t="shared" si="191"/>
        <v>0</v>
      </c>
      <c r="O176" s="161">
        <f t="shared" si="190"/>
        <v>0</v>
      </c>
      <c r="P176" s="161">
        <f t="shared" si="190"/>
        <v>0</v>
      </c>
      <c r="Q176" s="161">
        <f t="shared" si="190"/>
        <v>0</v>
      </c>
      <c r="R176" s="161">
        <f t="shared" si="190"/>
        <v>0</v>
      </c>
      <c r="S176" s="161">
        <f t="shared" si="190"/>
        <v>0</v>
      </c>
      <c r="T176" s="161">
        <f t="shared" si="190"/>
        <v>0</v>
      </c>
      <c r="U176" s="161">
        <f t="shared" si="194"/>
        <v>0</v>
      </c>
      <c r="V176" s="161">
        <f t="shared" si="194"/>
        <v>0</v>
      </c>
      <c r="W176" s="161">
        <f t="shared" si="193"/>
        <v>0</v>
      </c>
      <c r="X176" s="161">
        <f t="shared" si="193"/>
        <v>0</v>
      </c>
      <c r="Y176" s="161">
        <f t="shared" si="193"/>
        <v>0</v>
      </c>
      <c r="Z176" s="161">
        <f t="shared" si="193"/>
        <v>0</v>
      </c>
      <c r="AA176" s="161">
        <f t="shared" si="193"/>
        <v>0</v>
      </c>
      <c r="AB176" s="161">
        <f t="shared" si="193"/>
        <v>0</v>
      </c>
      <c r="AC176" s="161">
        <f t="shared" si="193"/>
        <v>0</v>
      </c>
      <c r="AD176" s="161">
        <f t="shared" si="193"/>
        <v>0</v>
      </c>
      <c r="AE176" s="161">
        <f t="shared" si="193"/>
        <v>0</v>
      </c>
      <c r="AF176" s="174">
        <f t="shared" si="193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90"/>
        <v>0</v>
      </c>
      <c r="D177" s="161">
        <f t="shared" si="190"/>
        <v>0</v>
      </c>
      <c r="E177" s="161">
        <f t="shared" si="190"/>
        <v>0</v>
      </c>
      <c r="F177" s="161">
        <f t="shared" si="190"/>
        <v>0</v>
      </c>
      <c r="G177" s="161">
        <f t="shared" si="190"/>
        <v>0</v>
      </c>
      <c r="H177" s="161">
        <f t="shared" si="190"/>
        <v>0</v>
      </c>
      <c r="I177" s="161">
        <f t="shared" si="190"/>
        <v>0</v>
      </c>
      <c r="J177" s="161">
        <f t="shared" si="190"/>
        <v>0</v>
      </c>
      <c r="K177" s="161">
        <f t="shared" si="190"/>
        <v>0</v>
      </c>
      <c r="L177" s="161">
        <f t="shared" si="190"/>
        <v>0</v>
      </c>
      <c r="M177" s="161">
        <f t="shared" si="191"/>
        <v>0</v>
      </c>
      <c r="N177" s="161">
        <f t="shared" si="191"/>
        <v>0</v>
      </c>
      <c r="O177" s="161">
        <f t="shared" si="190"/>
        <v>0</v>
      </c>
      <c r="P177" s="161">
        <f t="shared" si="190"/>
        <v>0</v>
      </c>
      <c r="Q177" s="161">
        <f t="shared" si="190"/>
        <v>0</v>
      </c>
      <c r="R177" s="161">
        <f t="shared" si="190"/>
        <v>0</v>
      </c>
      <c r="S177" s="161">
        <f t="shared" si="190"/>
        <v>0</v>
      </c>
      <c r="T177" s="161">
        <f t="shared" si="190"/>
        <v>0</v>
      </c>
      <c r="U177" s="161">
        <f t="shared" si="194"/>
        <v>0</v>
      </c>
      <c r="V177" s="161">
        <f t="shared" si="194"/>
        <v>0</v>
      </c>
      <c r="W177" s="161">
        <f t="shared" si="193"/>
        <v>0</v>
      </c>
      <c r="X177" s="161">
        <f t="shared" si="193"/>
        <v>0</v>
      </c>
      <c r="Y177" s="161">
        <f t="shared" si="193"/>
        <v>0</v>
      </c>
      <c r="Z177" s="161">
        <f t="shared" si="193"/>
        <v>0</v>
      </c>
      <c r="AA177" s="161">
        <f t="shared" si="193"/>
        <v>0</v>
      </c>
      <c r="AB177" s="161">
        <f t="shared" si="193"/>
        <v>0</v>
      </c>
      <c r="AC177" s="161">
        <f t="shared" si="193"/>
        <v>0</v>
      </c>
      <c r="AD177" s="161">
        <f t="shared" si="193"/>
        <v>0</v>
      </c>
      <c r="AE177" s="161">
        <f t="shared" si="193"/>
        <v>0</v>
      </c>
      <c r="AF177" s="174">
        <f t="shared" si="193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90"/>
        <v>0</v>
      </c>
      <c r="D178" s="161">
        <f t="shared" si="190"/>
        <v>0</v>
      </c>
      <c r="E178" s="161">
        <f t="shared" si="190"/>
        <v>0</v>
      </c>
      <c r="F178" s="161">
        <f t="shared" si="190"/>
        <v>0</v>
      </c>
      <c r="G178" s="161">
        <f t="shared" si="190"/>
        <v>0</v>
      </c>
      <c r="H178" s="161">
        <f t="shared" si="190"/>
        <v>0</v>
      </c>
      <c r="I178" s="161">
        <f t="shared" si="190"/>
        <v>0</v>
      </c>
      <c r="J178" s="161">
        <f t="shared" si="190"/>
        <v>0</v>
      </c>
      <c r="K178" s="161">
        <f t="shared" si="190"/>
        <v>0</v>
      </c>
      <c r="L178" s="161">
        <f t="shared" si="190"/>
        <v>0</v>
      </c>
      <c r="M178" s="161">
        <f t="shared" si="191"/>
        <v>0</v>
      </c>
      <c r="N178" s="161">
        <f t="shared" si="191"/>
        <v>0</v>
      </c>
      <c r="O178" s="161">
        <f t="shared" si="190"/>
        <v>0</v>
      </c>
      <c r="P178" s="161">
        <f t="shared" si="190"/>
        <v>0</v>
      </c>
      <c r="Q178" s="161">
        <f t="shared" si="190"/>
        <v>0</v>
      </c>
      <c r="R178" s="161">
        <f t="shared" si="190"/>
        <v>0</v>
      </c>
      <c r="S178" s="161">
        <f t="shared" si="190"/>
        <v>0</v>
      </c>
      <c r="T178" s="161">
        <f t="shared" si="190"/>
        <v>0</v>
      </c>
      <c r="U178" s="161">
        <f t="shared" si="194"/>
        <v>0</v>
      </c>
      <c r="V178" s="161">
        <f t="shared" si="194"/>
        <v>0</v>
      </c>
      <c r="W178" s="161">
        <f t="shared" si="193"/>
        <v>0</v>
      </c>
      <c r="X178" s="161">
        <f t="shared" si="193"/>
        <v>0</v>
      </c>
      <c r="Y178" s="161">
        <f t="shared" si="193"/>
        <v>0</v>
      </c>
      <c r="Z178" s="161">
        <f t="shared" si="193"/>
        <v>0</v>
      </c>
      <c r="AA178" s="161">
        <f t="shared" si="193"/>
        <v>0</v>
      </c>
      <c r="AB178" s="161">
        <f t="shared" si="193"/>
        <v>0</v>
      </c>
      <c r="AC178" s="161">
        <f t="shared" si="193"/>
        <v>0</v>
      </c>
      <c r="AD178" s="161">
        <f t="shared" si="193"/>
        <v>0</v>
      </c>
      <c r="AE178" s="161">
        <f t="shared" si="193"/>
        <v>0</v>
      </c>
      <c r="AF178" s="174">
        <f t="shared" si="193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90"/>
        <v>0</v>
      </c>
      <c r="D179" s="161">
        <f t="shared" si="190"/>
        <v>0</v>
      </c>
      <c r="E179" s="161">
        <f t="shared" si="190"/>
        <v>0</v>
      </c>
      <c r="F179" s="161">
        <f t="shared" si="190"/>
        <v>0</v>
      </c>
      <c r="G179" s="161">
        <f t="shared" si="190"/>
        <v>0</v>
      </c>
      <c r="H179" s="161">
        <f t="shared" si="190"/>
        <v>0</v>
      </c>
      <c r="I179" s="161">
        <f t="shared" si="190"/>
        <v>0</v>
      </c>
      <c r="J179" s="161">
        <f t="shared" si="190"/>
        <v>0</v>
      </c>
      <c r="K179" s="161">
        <f t="shared" si="190"/>
        <v>0</v>
      </c>
      <c r="L179" s="161">
        <f t="shared" si="190"/>
        <v>0</v>
      </c>
      <c r="M179" s="161">
        <f t="shared" si="191"/>
        <v>0</v>
      </c>
      <c r="N179" s="161">
        <f t="shared" si="191"/>
        <v>0</v>
      </c>
      <c r="O179" s="161">
        <f t="shared" si="190"/>
        <v>0</v>
      </c>
      <c r="P179" s="161">
        <f t="shared" si="190"/>
        <v>0</v>
      </c>
      <c r="Q179" s="161">
        <f t="shared" si="190"/>
        <v>0</v>
      </c>
      <c r="R179" s="161">
        <f t="shared" si="190"/>
        <v>0</v>
      </c>
      <c r="S179" s="161">
        <f t="shared" si="190"/>
        <v>0</v>
      </c>
      <c r="T179" s="161">
        <f t="shared" si="190"/>
        <v>0</v>
      </c>
      <c r="U179" s="161">
        <f t="shared" si="194"/>
        <v>0</v>
      </c>
      <c r="V179" s="161">
        <f t="shared" si="194"/>
        <v>0</v>
      </c>
      <c r="W179" s="161">
        <f t="shared" si="193"/>
        <v>0</v>
      </c>
      <c r="X179" s="161">
        <f t="shared" si="193"/>
        <v>0</v>
      </c>
      <c r="Y179" s="161">
        <f t="shared" si="193"/>
        <v>0</v>
      </c>
      <c r="Z179" s="161">
        <f t="shared" si="193"/>
        <v>0</v>
      </c>
      <c r="AA179" s="161">
        <f t="shared" si="193"/>
        <v>0</v>
      </c>
      <c r="AB179" s="161">
        <f t="shared" si="193"/>
        <v>0</v>
      </c>
      <c r="AC179" s="161">
        <f t="shared" si="193"/>
        <v>0</v>
      </c>
      <c r="AD179" s="161">
        <f t="shared" si="193"/>
        <v>0</v>
      </c>
      <c r="AE179" s="161">
        <f t="shared" si="193"/>
        <v>0</v>
      </c>
      <c r="AF179" s="174">
        <f t="shared" si="193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90"/>
        <v>0</v>
      </c>
      <c r="D180" s="161">
        <f t="shared" si="190"/>
        <v>0</v>
      </c>
      <c r="E180" s="161">
        <f t="shared" si="190"/>
        <v>0</v>
      </c>
      <c r="F180" s="161">
        <f t="shared" si="190"/>
        <v>0</v>
      </c>
      <c r="G180" s="161">
        <f t="shared" si="190"/>
        <v>0</v>
      </c>
      <c r="H180" s="161">
        <f t="shared" si="190"/>
        <v>0</v>
      </c>
      <c r="I180" s="161">
        <f t="shared" si="190"/>
        <v>0</v>
      </c>
      <c r="J180" s="161">
        <f t="shared" si="190"/>
        <v>0</v>
      </c>
      <c r="K180" s="161">
        <f t="shared" si="190"/>
        <v>0</v>
      </c>
      <c r="L180" s="161">
        <f t="shared" si="190"/>
        <v>0</v>
      </c>
      <c r="M180" s="161">
        <f t="shared" si="191"/>
        <v>0</v>
      </c>
      <c r="N180" s="161">
        <f t="shared" si="191"/>
        <v>0</v>
      </c>
      <c r="O180" s="161">
        <f t="shared" si="190"/>
        <v>0</v>
      </c>
      <c r="P180" s="161">
        <f t="shared" si="190"/>
        <v>0</v>
      </c>
      <c r="Q180" s="161">
        <f t="shared" si="190"/>
        <v>0</v>
      </c>
      <c r="R180" s="161">
        <f t="shared" si="190"/>
        <v>0</v>
      </c>
      <c r="S180" s="161">
        <f t="shared" si="190"/>
        <v>0</v>
      </c>
      <c r="T180" s="161">
        <f t="shared" si="190"/>
        <v>0</v>
      </c>
      <c r="U180" s="161">
        <f t="shared" si="194"/>
        <v>0</v>
      </c>
      <c r="V180" s="161">
        <f t="shared" si="194"/>
        <v>0</v>
      </c>
      <c r="W180" s="161">
        <f t="shared" si="193"/>
        <v>0</v>
      </c>
      <c r="X180" s="161">
        <f t="shared" si="193"/>
        <v>0</v>
      </c>
      <c r="Y180" s="161">
        <f t="shared" si="193"/>
        <v>0</v>
      </c>
      <c r="Z180" s="161">
        <f t="shared" si="193"/>
        <v>0</v>
      </c>
      <c r="AA180" s="161">
        <f t="shared" si="193"/>
        <v>0</v>
      </c>
      <c r="AB180" s="161">
        <f t="shared" si="193"/>
        <v>0</v>
      </c>
      <c r="AC180" s="161">
        <f t="shared" si="193"/>
        <v>0</v>
      </c>
      <c r="AD180" s="161">
        <f t="shared" si="193"/>
        <v>0</v>
      </c>
      <c r="AE180" s="161">
        <f t="shared" si="193"/>
        <v>0</v>
      </c>
      <c r="AF180" s="174">
        <f t="shared" si="193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90"/>
        <v>0</v>
      </c>
      <c r="D181" s="161">
        <f t="shared" si="190"/>
        <v>0</v>
      </c>
      <c r="E181" s="161">
        <f t="shared" si="190"/>
        <v>0</v>
      </c>
      <c r="F181" s="161">
        <f t="shared" si="190"/>
        <v>0</v>
      </c>
      <c r="G181" s="161">
        <f t="shared" si="190"/>
        <v>0</v>
      </c>
      <c r="H181" s="161">
        <f t="shared" si="190"/>
        <v>0</v>
      </c>
      <c r="I181" s="161">
        <f t="shared" si="190"/>
        <v>0</v>
      </c>
      <c r="J181" s="161">
        <f t="shared" si="190"/>
        <v>0</v>
      </c>
      <c r="K181" s="161">
        <f t="shared" si="190"/>
        <v>0</v>
      </c>
      <c r="L181" s="161">
        <f t="shared" si="190"/>
        <v>0</v>
      </c>
      <c r="M181" s="161">
        <f t="shared" si="191"/>
        <v>0</v>
      </c>
      <c r="N181" s="161">
        <f t="shared" si="191"/>
        <v>0</v>
      </c>
      <c r="O181" s="161">
        <f t="shared" si="190"/>
        <v>0</v>
      </c>
      <c r="P181" s="161">
        <f t="shared" si="190"/>
        <v>0</v>
      </c>
      <c r="Q181" s="161">
        <f t="shared" si="190"/>
        <v>0</v>
      </c>
      <c r="R181" s="161">
        <f t="shared" si="190"/>
        <v>0</v>
      </c>
      <c r="S181" s="161">
        <f t="shared" si="190"/>
        <v>0</v>
      </c>
      <c r="T181" s="161">
        <f t="shared" si="190"/>
        <v>0</v>
      </c>
      <c r="U181" s="161">
        <f t="shared" si="194"/>
        <v>0</v>
      </c>
      <c r="V181" s="161">
        <f t="shared" si="194"/>
        <v>0</v>
      </c>
      <c r="W181" s="161">
        <f t="shared" si="193"/>
        <v>0</v>
      </c>
      <c r="X181" s="161">
        <f t="shared" si="193"/>
        <v>0</v>
      </c>
      <c r="Y181" s="161">
        <f t="shared" si="193"/>
        <v>0</v>
      </c>
      <c r="Z181" s="161">
        <f t="shared" si="193"/>
        <v>0</v>
      </c>
      <c r="AA181" s="161">
        <f t="shared" si="193"/>
        <v>0</v>
      </c>
      <c r="AB181" s="161">
        <f t="shared" si="193"/>
        <v>0</v>
      </c>
      <c r="AC181" s="161">
        <f t="shared" si="193"/>
        <v>0</v>
      </c>
      <c r="AD181" s="161">
        <f t="shared" si="193"/>
        <v>0</v>
      </c>
      <c r="AE181" s="161">
        <f t="shared" si="193"/>
        <v>0</v>
      </c>
      <c r="AF181" s="174">
        <f t="shared" si="193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90"/>
        <v>0</v>
      </c>
      <c r="D182" s="161">
        <f t="shared" si="190"/>
        <v>0</v>
      </c>
      <c r="E182" s="161">
        <f t="shared" si="190"/>
        <v>0</v>
      </c>
      <c r="F182" s="161">
        <f t="shared" si="190"/>
        <v>0</v>
      </c>
      <c r="G182" s="161">
        <f t="shared" si="190"/>
        <v>0</v>
      </c>
      <c r="H182" s="161">
        <f t="shared" si="190"/>
        <v>0</v>
      </c>
      <c r="I182" s="161">
        <f t="shared" si="190"/>
        <v>0</v>
      </c>
      <c r="J182" s="161">
        <f t="shared" si="190"/>
        <v>0</v>
      </c>
      <c r="K182" s="161">
        <f t="shared" si="190"/>
        <v>0</v>
      </c>
      <c r="L182" s="161">
        <f t="shared" si="190"/>
        <v>0</v>
      </c>
      <c r="M182" s="161">
        <f t="shared" si="191"/>
        <v>0</v>
      </c>
      <c r="N182" s="161">
        <f t="shared" si="191"/>
        <v>0</v>
      </c>
      <c r="O182" s="161">
        <f t="shared" si="190"/>
        <v>0</v>
      </c>
      <c r="P182" s="161">
        <f t="shared" si="190"/>
        <v>0</v>
      </c>
      <c r="Q182" s="161">
        <f t="shared" si="190"/>
        <v>0</v>
      </c>
      <c r="R182" s="161">
        <f t="shared" si="190"/>
        <v>0</v>
      </c>
      <c r="S182" s="161">
        <f t="shared" si="190"/>
        <v>0</v>
      </c>
      <c r="T182" s="161">
        <f t="shared" si="190"/>
        <v>0</v>
      </c>
      <c r="U182" s="161">
        <f t="shared" si="194"/>
        <v>0</v>
      </c>
      <c r="V182" s="161">
        <f t="shared" si="194"/>
        <v>0</v>
      </c>
      <c r="W182" s="161">
        <f t="shared" si="193"/>
        <v>0</v>
      </c>
      <c r="X182" s="161">
        <f t="shared" si="193"/>
        <v>0</v>
      </c>
      <c r="Y182" s="161">
        <f t="shared" si="193"/>
        <v>0</v>
      </c>
      <c r="Z182" s="161">
        <f t="shared" si="193"/>
        <v>0</v>
      </c>
      <c r="AA182" s="161">
        <f t="shared" si="193"/>
        <v>0</v>
      </c>
      <c r="AB182" s="161">
        <f t="shared" si="193"/>
        <v>0</v>
      </c>
      <c r="AC182" s="161">
        <f t="shared" si="193"/>
        <v>0</v>
      </c>
      <c r="AD182" s="161">
        <f t="shared" si="193"/>
        <v>0</v>
      </c>
      <c r="AE182" s="161">
        <f t="shared" si="193"/>
        <v>0</v>
      </c>
      <c r="AF182" s="174">
        <f t="shared" si="193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90"/>
        <v>0</v>
      </c>
      <c r="D183" s="161">
        <f t="shared" si="190"/>
        <v>0</v>
      </c>
      <c r="E183" s="161">
        <f t="shared" si="190"/>
        <v>0</v>
      </c>
      <c r="F183" s="161">
        <f t="shared" si="190"/>
        <v>0</v>
      </c>
      <c r="G183" s="161">
        <f t="shared" si="190"/>
        <v>0</v>
      </c>
      <c r="H183" s="161">
        <f t="shared" si="190"/>
        <v>0</v>
      </c>
      <c r="I183" s="161">
        <f t="shared" si="190"/>
        <v>0</v>
      </c>
      <c r="J183" s="161">
        <f t="shared" si="190"/>
        <v>0</v>
      </c>
      <c r="K183" s="161">
        <f t="shared" si="190"/>
        <v>0</v>
      </c>
      <c r="L183" s="161">
        <f t="shared" si="190"/>
        <v>0</v>
      </c>
      <c r="M183" s="161">
        <f t="shared" si="191"/>
        <v>0</v>
      </c>
      <c r="N183" s="161">
        <f t="shared" si="191"/>
        <v>0</v>
      </c>
      <c r="O183" s="161">
        <f t="shared" si="190"/>
        <v>0</v>
      </c>
      <c r="P183" s="161">
        <f t="shared" si="190"/>
        <v>0</v>
      </c>
      <c r="Q183" s="161">
        <f t="shared" si="190"/>
        <v>0</v>
      </c>
      <c r="R183" s="161">
        <f t="shared" si="190"/>
        <v>0</v>
      </c>
      <c r="S183" s="161">
        <f t="shared" si="190"/>
        <v>0</v>
      </c>
      <c r="T183" s="161">
        <f t="shared" si="190"/>
        <v>0</v>
      </c>
      <c r="U183" s="161">
        <f t="shared" si="194"/>
        <v>0</v>
      </c>
      <c r="V183" s="161">
        <f t="shared" si="194"/>
        <v>0</v>
      </c>
      <c r="W183" s="161">
        <f t="shared" si="193"/>
        <v>0</v>
      </c>
      <c r="X183" s="161">
        <f t="shared" si="193"/>
        <v>0</v>
      </c>
      <c r="Y183" s="161">
        <f t="shared" si="193"/>
        <v>0</v>
      </c>
      <c r="Z183" s="161">
        <f t="shared" si="193"/>
        <v>0</v>
      </c>
      <c r="AA183" s="161">
        <f t="shared" si="193"/>
        <v>0</v>
      </c>
      <c r="AB183" s="161">
        <f t="shared" si="193"/>
        <v>0</v>
      </c>
      <c r="AC183" s="161">
        <f t="shared" si="193"/>
        <v>0</v>
      </c>
      <c r="AD183" s="161">
        <f t="shared" si="193"/>
        <v>0</v>
      </c>
      <c r="AE183" s="161">
        <f t="shared" si="193"/>
        <v>0</v>
      </c>
      <c r="AF183" s="174">
        <f t="shared" si="193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90"/>
        <v>0</v>
      </c>
      <c r="D184" s="161">
        <f t="shared" si="190"/>
        <v>0</v>
      </c>
      <c r="E184" s="161">
        <f t="shared" si="190"/>
        <v>0</v>
      </c>
      <c r="F184" s="161">
        <f t="shared" si="190"/>
        <v>0</v>
      </c>
      <c r="G184" s="161">
        <f t="shared" si="190"/>
        <v>0</v>
      </c>
      <c r="H184" s="161">
        <f t="shared" si="190"/>
        <v>0</v>
      </c>
      <c r="I184" s="161">
        <f t="shared" si="190"/>
        <v>0</v>
      </c>
      <c r="J184" s="161">
        <f t="shared" si="190"/>
        <v>0</v>
      </c>
      <c r="K184" s="161">
        <f t="shared" si="190"/>
        <v>0</v>
      </c>
      <c r="L184" s="161">
        <f t="shared" si="190"/>
        <v>0</v>
      </c>
      <c r="M184" s="161">
        <f t="shared" si="191"/>
        <v>0</v>
      </c>
      <c r="N184" s="161">
        <f t="shared" si="191"/>
        <v>0</v>
      </c>
      <c r="O184" s="161">
        <f t="shared" si="190"/>
        <v>0</v>
      </c>
      <c r="P184" s="161">
        <f t="shared" si="190"/>
        <v>0</v>
      </c>
      <c r="Q184" s="161">
        <f t="shared" si="190"/>
        <v>0</v>
      </c>
      <c r="R184" s="161">
        <f t="shared" ref="R184:AF199" si="195">Q184</f>
        <v>0</v>
      </c>
      <c r="S184" s="161">
        <f t="shared" si="195"/>
        <v>0</v>
      </c>
      <c r="T184" s="161">
        <f t="shared" si="195"/>
        <v>0</v>
      </c>
      <c r="U184" s="161">
        <f t="shared" si="195"/>
        <v>0</v>
      </c>
      <c r="V184" s="161">
        <f t="shared" si="195"/>
        <v>0</v>
      </c>
      <c r="W184" s="161">
        <f t="shared" si="195"/>
        <v>0</v>
      </c>
      <c r="X184" s="161">
        <f t="shared" si="195"/>
        <v>0</v>
      </c>
      <c r="Y184" s="161">
        <f t="shared" si="195"/>
        <v>0</v>
      </c>
      <c r="Z184" s="161">
        <f t="shared" si="195"/>
        <v>0</v>
      </c>
      <c r="AA184" s="161">
        <f t="shared" si="195"/>
        <v>0</v>
      </c>
      <c r="AB184" s="161">
        <f t="shared" si="193"/>
        <v>0</v>
      </c>
      <c r="AC184" s="161">
        <f t="shared" si="193"/>
        <v>0</v>
      </c>
      <c r="AD184" s="161">
        <f t="shared" si="195"/>
        <v>0</v>
      </c>
      <c r="AE184" s="161">
        <f t="shared" si="195"/>
        <v>0</v>
      </c>
      <c r="AF184" s="174">
        <f t="shared" si="195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U200" si="196">B185</f>
        <v>0</v>
      </c>
      <c r="D185" s="161">
        <f t="shared" si="196"/>
        <v>0</v>
      </c>
      <c r="E185" s="161">
        <f t="shared" si="196"/>
        <v>0</v>
      </c>
      <c r="F185" s="161">
        <f t="shared" si="196"/>
        <v>0</v>
      </c>
      <c r="G185" s="161">
        <f t="shared" si="196"/>
        <v>0</v>
      </c>
      <c r="H185" s="161">
        <f t="shared" si="196"/>
        <v>0</v>
      </c>
      <c r="I185" s="161">
        <f t="shared" si="196"/>
        <v>0</v>
      </c>
      <c r="J185" s="161">
        <f t="shared" si="196"/>
        <v>0</v>
      </c>
      <c r="K185" s="161">
        <f t="shared" si="196"/>
        <v>0</v>
      </c>
      <c r="L185" s="161">
        <f t="shared" si="196"/>
        <v>0</v>
      </c>
      <c r="M185" s="161">
        <f t="shared" si="191"/>
        <v>0</v>
      </c>
      <c r="N185" s="161">
        <f t="shared" si="191"/>
        <v>0</v>
      </c>
      <c r="O185" s="161">
        <f t="shared" si="196"/>
        <v>0</v>
      </c>
      <c r="P185" s="161">
        <f t="shared" si="196"/>
        <v>0</v>
      </c>
      <c r="Q185" s="161">
        <f t="shared" si="196"/>
        <v>0</v>
      </c>
      <c r="R185" s="161">
        <f t="shared" si="196"/>
        <v>0</v>
      </c>
      <c r="S185" s="161">
        <f t="shared" si="196"/>
        <v>0</v>
      </c>
      <c r="T185" s="161">
        <f t="shared" si="196"/>
        <v>0</v>
      </c>
      <c r="U185" s="161">
        <f t="shared" si="196"/>
        <v>0</v>
      </c>
      <c r="V185" s="161">
        <f t="shared" si="195"/>
        <v>0</v>
      </c>
      <c r="W185" s="161">
        <f t="shared" si="195"/>
        <v>0</v>
      </c>
      <c r="X185" s="161">
        <f t="shared" si="195"/>
        <v>0</v>
      </c>
      <c r="Y185" s="161">
        <f t="shared" si="195"/>
        <v>0</v>
      </c>
      <c r="Z185" s="161">
        <f t="shared" si="195"/>
        <v>0</v>
      </c>
      <c r="AA185" s="161">
        <f t="shared" si="195"/>
        <v>0</v>
      </c>
      <c r="AB185" s="161">
        <f t="shared" si="195"/>
        <v>0</v>
      </c>
      <c r="AC185" s="161">
        <f t="shared" si="195"/>
        <v>0</v>
      </c>
      <c r="AD185" s="161">
        <f t="shared" si="195"/>
        <v>0</v>
      </c>
      <c r="AE185" s="161">
        <f t="shared" si="195"/>
        <v>0</v>
      </c>
      <c r="AF185" s="174">
        <f t="shared" si="195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96"/>
        <v>0</v>
      </c>
      <c r="D186" s="161">
        <f t="shared" si="196"/>
        <v>0</v>
      </c>
      <c r="E186" s="161">
        <f t="shared" si="196"/>
        <v>0</v>
      </c>
      <c r="F186" s="161">
        <f t="shared" si="196"/>
        <v>0</v>
      </c>
      <c r="G186" s="161">
        <f t="shared" si="196"/>
        <v>0</v>
      </c>
      <c r="H186" s="161">
        <f t="shared" si="196"/>
        <v>0</v>
      </c>
      <c r="I186" s="161">
        <f t="shared" si="196"/>
        <v>0</v>
      </c>
      <c r="J186" s="161">
        <f t="shared" si="196"/>
        <v>0</v>
      </c>
      <c r="K186" s="161">
        <f t="shared" si="196"/>
        <v>0</v>
      </c>
      <c r="L186" s="161">
        <f t="shared" si="196"/>
        <v>0</v>
      </c>
      <c r="M186" s="161">
        <f t="shared" si="191"/>
        <v>0</v>
      </c>
      <c r="N186" s="161">
        <f t="shared" si="191"/>
        <v>0</v>
      </c>
      <c r="O186" s="161">
        <f t="shared" si="196"/>
        <v>0</v>
      </c>
      <c r="P186" s="161">
        <f t="shared" si="196"/>
        <v>0</v>
      </c>
      <c r="Q186" s="161">
        <f t="shared" si="196"/>
        <v>0</v>
      </c>
      <c r="R186" s="161">
        <f t="shared" si="196"/>
        <v>0</v>
      </c>
      <c r="S186" s="161">
        <f t="shared" si="196"/>
        <v>0</v>
      </c>
      <c r="T186" s="161">
        <f t="shared" si="196"/>
        <v>0</v>
      </c>
      <c r="U186" s="161">
        <f t="shared" si="196"/>
        <v>0</v>
      </c>
      <c r="V186" s="161">
        <f t="shared" si="195"/>
        <v>0</v>
      </c>
      <c r="W186" s="161">
        <f t="shared" si="195"/>
        <v>0</v>
      </c>
      <c r="X186" s="161">
        <f t="shared" si="195"/>
        <v>0</v>
      </c>
      <c r="Y186" s="161">
        <f t="shared" si="195"/>
        <v>0</v>
      </c>
      <c r="Z186" s="161">
        <f t="shared" si="195"/>
        <v>0</v>
      </c>
      <c r="AA186" s="161">
        <f t="shared" si="195"/>
        <v>0</v>
      </c>
      <c r="AB186" s="161">
        <f t="shared" si="195"/>
        <v>0</v>
      </c>
      <c r="AC186" s="161">
        <f t="shared" si="195"/>
        <v>0</v>
      </c>
      <c r="AD186" s="161">
        <f t="shared" si="195"/>
        <v>0</v>
      </c>
      <c r="AE186" s="161">
        <f t="shared" si="195"/>
        <v>0</v>
      </c>
      <c r="AF186" s="174">
        <f t="shared" si="195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96"/>
        <v>0</v>
      </c>
      <c r="D187" s="161">
        <f t="shared" si="196"/>
        <v>0</v>
      </c>
      <c r="E187" s="161">
        <f t="shared" si="196"/>
        <v>0</v>
      </c>
      <c r="F187" s="161">
        <f t="shared" si="196"/>
        <v>0</v>
      </c>
      <c r="G187" s="161">
        <f t="shared" si="196"/>
        <v>0</v>
      </c>
      <c r="H187" s="161">
        <f t="shared" si="196"/>
        <v>0</v>
      </c>
      <c r="I187" s="161">
        <f t="shared" si="196"/>
        <v>0</v>
      </c>
      <c r="J187" s="161">
        <f t="shared" si="196"/>
        <v>0</v>
      </c>
      <c r="K187" s="161">
        <f t="shared" si="196"/>
        <v>0</v>
      </c>
      <c r="L187" s="161">
        <f t="shared" si="196"/>
        <v>0</v>
      </c>
      <c r="M187" s="161">
        <f t="shared" si="191"/>
        <v>0</v>
      </c>
      <c r="N187" s="161">
        <f t="shared" si="191"/>
        <v>0</v>
      </c>
      <c r="O187" s="161">
        <f t="shared" si="196"/>
        <v>0</v>
      </c>
      <c r="P187" s="161">
        <f t="shared" si="196"/>
        <v>0</v>
      </c>
      <c r="Q187" s="161">
        <f t="shared" si="196"/>
        <v>0</v>
      </c>
      <c r="R187" s="161">
        <f t="shared" si="196"/>
        <v>0</v>
      </c>
      <c r="S187" s="161">
        <f t="shared" si="196"/>
        <v>0</v>
      </c>
      <c r="T187" s="161">
        <f t="shared" si="196"/>
        <v>0</v>
      </c>
      <c r="U187" s="161">
        <f t="shared" ref="U187:V199" si="197">T187</f>
        <v>0</v>
      </c>
      <c r="V187" s="161">
        <f t="shared" si="197"/>
        <v>0</v>
      </c>
      <c r="W187" s="161">
        <f t="shared" si="195"/>
        <v>0</v>
      </c>
      <c r="X187" s="161">
        <f t="shared" si="195"/>
        <v>0</v>
      </c>
      <c r="Y187" s="161">
        <f t="shared" si="195"/>
        <v>0</v>
      </c>
      <c r="Z187" s="161">
        <f t="shared" si="195"/>
        <v>0</v>
      </c>
      <c r="AA187" s="161">
        <f t="shared" si="195"/>
        <v>0</v>
      </c>
      <c r="AB187" s="161">
        <f t="shared" si="195"/>
        <v>0</v>
      </c>
      <c r="AC187" s="161">
        <f t="shared" si="195"/>
        <v>0</v>
      </c>
      <c r="AD187" s="161">
        <f t="shared" si="195"/>
        <v>0</v>
      </c>
      <c r="AE187" s="161">
        <f t="shared" si="195"/>
        <v>0</v>
      </c>
      <c r="AF187" s="174">
        <f t="shared" si="195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96"/>
        <v>0</v>
      </c>
      <c r="D188" s="161">
        <f t="shared" si="196"/>
        <v>0</v>
      </c>
      <c r="E188" s="161">
        <f t="shared" si="196"/>
        <v>0</v>
      </c>
      <c r="F188" s="161">
        <f t="shared" si="196"/>
        <v>0</v>
      </c>
      <c r="G188" s="161">
        <f t="shared" si="196"/>
        <v>0</v>
      </c>
      <c r="H188" s="161">
        <f t="shared" si="196"/>
        <v>0</v>
      </c>
      <c r="I188" s="161">
        <f t="shared" si="196"/>
        <v>0</v>
      </c>
      <c r="J188" s="161">
        <f t="shared" si="196"/>
        <v>0</v>
      </c>
      <c r="K188" s="161">
        <f t="shared" si="196"/>
        <v>0</v>
      </c>
      <c r="L188" s="161">
        <f t="shared" si="196"/>
        <v>0</v>
      </c>
      <c r="M188" s="161">
        <f t="shared" si="191"/>
        <v>0</v>
      </c>
      <c r="N188" s="161">
        <f t="shared" si="191"/>
        <v>0</v>
      </c>
      <c r="O188" s="161">
        <f t="shared" si="196"/>
        <v>0</v>
      </c>
      <c r="P188" s="161">
        <f t="shared" si="196"/>
        <v>0</v>
      </c>
      <c r="Q188" s="161">
        <f t="shared" si="196"/>
        <v>0</v>
      </c>
      <c r="R188" s="161">
        <f t="shared" si="196"/>
        <v>0</v>
      </c>
      <c r="S188" s="161">
        <f t="shared" si="196"/>
        <v>0</v>
      </c>
      <c r="T188" s="161">
        <f t="shared" si="196"/>
        <v>0</v>
      </c>
      <c r="U188" s="161">
        <f t="shared" si="197"/>
        <v>0</v>
      </c>
      <c r="V188" s="161">
        <f t="shared" si="197"/>
        <v>0</v>
      </c>
      <c r="W188" s="161">
        <f t="shared" si="195"/>
        <v>0</v>
      </c>
      <c r="X188" s="161">
        <f t="shared" si="195"/>
        <v>0</v>
      </c>
      <c r="Y188" s="161">
        <f t="shared" si="195"/>
        <v>0</v>
      </c>
      <c r="Z188" s="161">
        <f t="shared" si="195"/>
        <v>0</v>
      </c>
      <c r="AA188" s="161">
        <f t="shared" si="195"/>
        <v>0</v>
      </c>
      <c r="AB188" s="161">
        <f t="shared" si="195"/>
        <v>0</v>
      </c>
      <c r="AC188" s="161">
        <f t="shared" si="195"/>
        <v>0</v>
      </c>
      <c r="AD188" s="161">
        <f t="shared" si="195"/>
        <v>0</v>
      </c>
      <c r="AE188" s="161">
        <f t="shared" si="195"/>
        <v>0</v>
      </c>
      <c r="AF188" s="174">
        <f t="shared" si="195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96"/>
        <v>0</v>
      </c>
      <c r="D189" s="161">
        <f t="shared" si="196"/>
        <v>0</v>
      </c>
      <c r="E189" s="161">
        <f t="shared" si="196"/>
        <v>0</v>
      </c>
      <c r="F189" s="161">
        <f t="shared" si="196"/>
        <v>0</v>
      </c>
      <c r="G189" s="161">
        <f t="shared" si="196"/>
        <v>0</v>
      </c>
      <c r="H189" s="161">
        <f t="shared" si="196"/>
        <v>0</v>
      </c>
      <c r="I189" s="161">
        <f t="shared" si="196"/>
        <v>0</v>
      </c>
      <c r="J189" s="161">
        <f t="shared" si="196"/>
        <v>0</v>
      </c>
      <c r="K189" s="161">
        <f t="shared" si="196"/>
        <v>0</v>
      </c>
      <c r="L189" s="161">
        <f t="shared" si="196"/>
        <v>0</v>
      </c>
      <c r="M189" s="161">
        <f t="shared" si="191"/>
        <v>0</v>
      </c>
      <c r="N189" s="161">
        <f t="shared" si="191"/>
        <v>0</v>
      </c>
      <c r="O189" s="161">
        <f t="shared" si="196"/>
        <v>0</v>
      </c>
      <c r="P189" s="161">
        <f t="shared" si="196"/>
        <v>0</v>
      </c>
      <c r="Q189" s="161">
        <f t="shared" si="196"/>
        <v>0</v>
      </c>
      <c r="R189" s="161">
        <f t="shared" si="196"/>
        <v>0</v>
      </c>
      <c r="S189" s="161">
        <f t="shared" si="196"/>
        <v>0</v>
      </c>
      <c r="T189" s="161">
        <f t="shared" si="196"/>
        <v>0</v>
      </c>
      <c r="U189" s="161">
        <f t="shared" si="197"/>
        <v>0</v>
      </c>
      <c r="V189" s="161">
        <f t="shared" si="197"/>
        <v>0</v>
      </c>
      <c r="W189" s="161">
        <f t="shared" si="195"/>
        <v>0</v>
      </c>
      <c r="X189" s="161">
        <f t="shared" si="195"/>
        <v>0</v>
      </c>
      <c r="Y189" s="161">
        <f t="shared" si="195"/>
        <v>0</v>
      </c>
      <c r="Z189" s="161">
        <f t="shared" si="195"/>
        <v>0</v>
      </c>
      <c r="AA189" s="161">
        <f t="shared" si="195"/>
        <v>0</v>
      </c>
      <c r="AB189" s="161">
        <f t="shared" si="195"/>
        <v>0</v>
      </c>
      <c r="AC189" s="161">
        <f t="shared" si="195"/>
        <v>0</v>
      </c>
      <c r="AD189" s="161">
        <f t="shared" si="195"/>
        <v>0</v>
      </c>
      <c r="AE189" s="161">
        <f t="shared" si="195"/>
        <v>0</v>
      </c>
      <c r="AF189" s="174">
        <f t="shared" si="195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96"/>
        <v>0</v>
      </c>
      <c r="D190" s="161">
        <f t="shared" si="196"/>
        <v>0</v>
      </c>
      <c r="E190" s="161">
        <f t="shared" si="196"/>
        <v>0</v>
      </c>
      <c r="F190" s="161">
        <f t="shared" si="196"/>
        <v>0</v>
      </c>
      <c r="G190" s="161">
        <f t="shared" si="196"/>
        <v>0</v>
      </c>
      <c r="H190" s="161">
        <f t="shared" si="196"/>
        <v>0</v>
      </c>
      <c r="I190" s="161">
        <f t="shared" si="196"/>
        <v>0</v>
      </c>
      <c r="J190" s="161">
        <f t="shared" si="196"/>
        <v>0</v>
      </c>
      <c r="K190" s="161">
        <f t="shared" si="196"/>
        <v>0</v>
      </c>
      <c r="L190" s="161">
        <f t="shared" si="196"/>
        <v>0</v>
      </c>
      <c r="M190" s="161">
        <f t="shared" si="191"/>
        <v>0</v>
      </c>
      <c r="N190" s="161">
        <f t="shared" si="191"/>
        <v>0</v>
      </c>
      <c r="O190" s="161">
        <f t="shared" si="196"/>
        <v>0</v>
      </c>
      <c r="P190" s="161">
        <f t="shared" si="196"/>
        <v>0</v>
      </c>
      <c r="Q190" s="161">
        <f t="shared" si="196"/>
        <v>0</v>
      </c>
      <c r="R190" s="161">
        <f t="shared" si="196"/>
        <v>0</v>
      </c>
      <c r="S190" s="161">
        <f t="shared" si="196"/>
        <v>0</v>
      </c>
      <c r="T190" s="161">
        <f t="shared" si="196"/>
        <v>0</v>
      </c>
      <c r="U190" s="161">
        <f t="shared" si="197"/>
        <v>0</v>
      </c>
      <c r="V190" s="161">
        <f t="shared" si="197"/>
        <v>0</v>
      </c>
      <c r="W190" s="161">
        <f t="shared" si="195"/>
        <v>0</v>
      </c>
      <c r="X190" s="161">
        <f t="shared" si="195"/>
        <v>0</v>
      </c>
      <c r="Y190" s="161">
        <f t="shared" si="195"/>
        <v>0</v>
      </c>
      <c r="Z190" s="161">
        <f t="shared" si="195"/>
        <v>0</v>
      </c>
      <c r="AA190" s="161">
        <f t="shared" si="195"/>
        <v>0</v>
      </c>
      <c r="AB190" s="161">
        <f t="shared" si="195"/>
        <v>0</v>
      </c>
      <c r="AC190" s="161">
        <f t="shared" si="195"/>
        <v>0</v>
      </c>
      <c r="AD190" s="161">
        <f t="shared" si="195"/>
        <v>0</v>
      </c>
      <c r="AE190" s="161">
        <f t="shared" si="195"/>
        <v>0</v>
      </c>
      <c r="AF190" s="174">
        <f t="shared" si="195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96"/>
        <v>0</v>
      </c>
      <c r="D191" s="161">
        <f t="shared" si="196"/>
        <v>0</v>
      </c>
      <c r="E191" s="161">
        <f t="shared" si="196"/>
        <v>0</v>
      </c>
      <c r="F191" s="161">
        <f t="shared" si="196"/>
        <v>0</v>
      </c>
      <c r="G191" s="161">
        <f t="shared" si="196"/>
        <v>0</v>
      </c>
      <c r="H191" s="161">
        <f t="shared" si="196"/>
        <v>0</v>
      </c>
      <c r="I191" s="161">
        <f t="shared" si="196"/>
        <v>0</v>
      </c>
      <c r="J191" s="161">
        <f t="shared" si="196"/>
        <v>0</v>
      </c>
      <c r="K191" s="161">
        <f t="shared" si="196"/>
        <v>0</v>
      </c>
      <c r="L191" s="161">
        <f t="shared" si="196"/>
        <v>0</v>
      </c>
      <c r="M191" s="161">
        <f t="shared" si="191"/>
        <v>0</v>
      </c>
      <c r="N191" s="161">
        <f t="shared" si="191"/>
        <v>0</v>
      </c>
      <c r="O191" s="161">
        <f t="shared" si="196"/>
        <v>0</v>
      </c>
      <c r="P191" s="161">
        <f t="shared" si="196"/>
        <v>0</v>
      </c>
      <c r="Q191" s="161">
        <f t="shared" si="196"/>
        <v>0</v>
      </c>
      <c r="R191" s="161">
        <f t="shared" si="196"/>
        <v>0</v>
      </c>
      <c r="S191" s="161">
        <f t="shared" si="196"/>
        <v>0</v>
      </c>
      <c r="T191" s="161">
        <f t="shared" si="196"/>
        <v>0</v>
      </c>
      <c r="U191" s="161">
        <f t="shared" si="197"/>
        <v>0</v>
      </c>
      <c r="V191" s="161">
        <f t="shared" si="197"/>
        <v>0</v>
      </c>
      <c r="W191" s="161">
        <f t="shared" si="195"/>
        <v>0</v>
      </c>
      <c r="X191" s="161">
        <f t="shared" si="195"/>
        <v>0</v>
      </c>
      <c r="Y191" s="161">
        <f t="shared" si="195"/>
        <v>0</v>
      </c>
      <c r="Z191" s="161">
        <f t="shared" si="195"/>
        <v>0</v>
      </c>
      <c r="AA191" s="161">
        <f t="shared" si="195"/>
        <v>0</v>
      </c>
      <c r="AB191" s="161">
        <f t="shared" si="195"/>
        <v>0</v>
      </c>
      <c r="AC191" s="161">
        <f t="shared" si="195"/>
        <v>0</v>
      </c>
      <c r="AD191" s="161">
        <f t="shared" si="195"/>
        <v>0</v>
      </c>
      <c r="AE191" s="161">
        <f t="shared" si="195"/>
        <v>0</v>
      </c>
      <c r="AF191" s="174">
        <f t="shared" si="195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96"/>
        <v>0</v>
      </c>
      <c r="D192" s="161">
        <f t="shared" si="196"/>
        <v>0</v>
      </c>
      <c r="E192" s="161">
        <f t="shared" si="196"/>
        <v>0</v>
      </c>
      <c r="F192" s="161">
        <f t="shared" si="196"/>
        <v>0</v>
      </c>
      <c r="G192" s="161">
        <f t="shared" si="196"/>
        <v>0</v>
      </c>
      <c r="H192" s="161">
        <f t="shared" si="196"/>
        <v>0</v>
      </c>
      <c r="I192" s="161">
        <f t="shared" si="196"/>
        <v>0</v>
      </c>
      <c r="J192" s="161">
        <f t="shared" si="196"/>
        <v>0</v>
      </c>
      <c r="K192" s="161">
        <f t="shared" si="196"/>
        <v>0</v>
      </c>
      <c r="L192" s="161">
        <f t="shared" si="196"/>
        <v>0</v>
      </c>
      <c r="M192" s="161">
        <f t="shared" si="191"/>
        <v>0</v>
      </c>
      <c r="N192" s="161">
        <f t="shared" si="191"/>
        <v>0</v>
      </c>
      <c r="O192" s="161">
        <f t="shared" si="196"/>
        <v>0</v>
      </c>
      <c r="P192" s="161">
        <f t="shared" si="196"/>
        <v>0</v>
      </c>
      <c r="Q192" s="161">
        <f t="shared" si="196"/>
        <v>0</v>
      </c>
      <c r="R192" s="161">
        <f t="shared" si="196"/>
        <v>0</v>
      </c>
      <c r="S192" s="161">
        <f t="shared" si="196"/>
        <v>0</v>
      </c>
      <c r="T192" s="161">
        <f t="shared" si="196"/>
        <v>0</v>
      </c>
      <c r="U192" s="161">
        <f t="shared" si="197"/>
        <v>0</v>
      </c>
      <c r="V192" s="161">
        <f t="shared" si="197"/>
        <v>0</v>
      </c>
      <c r="W192" s="161">
        <f t="shared" si="195"/>
        <v>0</v>
      </c>
      <c r="X192" s="161">
        <f t="shared" si="195"/>
        <v>0</v>
      </c>
      <c r="Y192" s="161">
        <f t="shared" si="195"/>
        <v>0</v>
      </c>
      <c r="Z192" s="161">
        <f t="shared" si="195"/>
        <v>0</v>
      </c>
      <c r="AA192" s="161">
        <f t="shared" si="195"/>
        <v>0</v>
      </c>
      <c r="AB192" s="161">
        <f t="shared" si="195"/>
        <v>0</v>
      </c>
      <c r="AC192" s="161">
        <f t="shared" si="195"/>
        <v>0</v>
      </c>
      <c r="AD192" s="161">
        <f t="shared" si="195"/>
        <v>0</v>
      </c>
      <c r="AE192" s="161">
        <f t="shared" si="195"/>
        <v>0</v>
      </c>
      <c r="AF192" s="174">
        <f t="shared" si="195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96"/>
        <v>0</v>
      </c>
      <c r="D193" s="161">
        <f t="shared" si="196"/>
        <v>0</v>
      </c>
      <c r="E193" s="161">
        <f t="shared" si="196"/>
        <v>0</v>
      </c>
      <c r="F193" s="161">
        <f t="shared" si="196"/>
        <v>0</v>
      </c>
      <c r="G193" s="161">
        <f t="shared" si="196"/>
        <v>0</v>
      </c>
      <c r="H193" s="161">
        <f t="shared" si="196"/>
        <v>0</v>
      </c>
      <c r="I193" s="161">
        <f t="shared" si="196"/>
        <v>0</v>
      </c>
      <c r="J193" s="161">
        <f t="shared" si="196"/>
        <v>0</v>
      </c>
      <c r="K193" s="161">
        <f t="shared" si="196"/>
        <v>0</v>
      </c>
      <c r="L193" s="161">
        <f t="shared" si="196"/>
        <v>0</v>
      </c>
      <c r="M193" s="161">
        <f t="shared" si="191"/>
        <v>0</v>
      </c>
      <c r="N193" s="161">
        <f t="shared" si="191"/>
        <v>0</v>
      </c>
      <c r="O193" s="161">
        <f t="shared" si="196"/>
        <v>0</v>
      </c>
      <c r="P193" s="161">
        <f t="shared" si="196"/>
        <v>0</v>
      </c>
      <c r="Q193" s="161">
        <f t="shared" si="196"/>
        <v>0</v>
      </c>
      <c r="R193" s="161">
        <f t="shared" si="196"/>
        <v>0</v>
      </c>
      <c r="S193" s="161">
        <f t="shared" si="196"/>
        <v>0</v>
      </c>
      <c r="T193" s="161">
        <f t="shared" si="196"/>
        <v>0</v>
      </c>
      <c r="U193" s="161">
        <f t="shared" si="197"/>
        <v>0</v>
      </c>
      <c r="V193" s="161">
        <f t="shared" si="197"/>
        <v>0</v>
      </c>
      <c r="W193" s="161">
        <f t="shared" si="195"/>
        <v>0</v>
      </c>
      <c r="X193" s="161">
        <f t="shared" si="195"/>
        <v>0</v>
      </c>
      <c r="Y193" s="161">
        <f t="shared" si="195"/>
        <v>0</v>
      </c>
      <c r="Z193" s="161">
        <f t="shared" si="195"/>
        <v>0</v>
      </c>
      <c r="AA193" s="161">
        <f t="shared" si="195"/>
        <v>0</v>
      </c>
      <c r="AB193" s="161">
        <f t="shared" si="195"/>
        <v>0</v>
      </c>
      <c r="AC193" s="161">
        <f t="shared" si="195"/>
        <v>0</v>
      </c>
      <c r="AD193" s="161">
        <f t="shared" si="195"/>
        <v>0</v>
      </c>
      <c r="AE193" s="161">
        <f t="shared" si="195"/>
        <v>0</v>
      </c>
      <c r="AF193" s="174">
        <f t="shared" si="195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96"/>
        <v>0</v>
      </c>
      <c r="D194" s="161">
        <f t="shared" si="196"/>
        <v>0</v>
      </c>
      <c r="E194" s="161">
        <f t="shared" si="196"/>
        <v>0</v>
      </c>
      <c r="F194" s="161">
        <f t="shared" si="196"/>
        <v>0</v>
      </c>
      <c r="G194" s="161">
        <f t="shared" si="196"/>
        <v>0</v>
      </c>
      <c r="H194" s="161">
        <f t="shared" si="196"/>
        <v>0</v>
      </c>
      <c r="I194" s="161">
        <f t="shared" si="196"/>
        <v>0</v>
      </c>
      <c r="J194" s="161">
        <f t="shared" si="196"/>
        <v>0</v>
      </c>
      <c r="K194" s="161">
        <f t="shared" si="196"/>
        <v>0</v>
      </c>
      <c r="L194" s="161">
        <f t="shared" si="196"/>
        <v>0</v>
      </c>
      <c r="M194" s="161">
        <f t="shared" si="191"/>
        <v>0</v>
      </c>
      <c r="N194" s="161">
        <f t="shared" si="191"/>
        <v>0</v>
      </c>
      <c r="O194" s="161">
        <f t="shared" si="196"/>
        <v>0</v>
      </c>
      <c r="P194" s="161">
        <f t="shared" si="196"/>
        <v>0</v>
      </c>
      <c r="Q194" s="161">
        <f t="shared" si="196"/>
        <v>0</v>
      </c>
      <c r="R194" s="161">
        <f t="shared" si="196"/>
        <v>0</v>
      </c>
      <c r="S194" s="161">
        <f t="shared" si="196"/>
        <v>0</v>
      </c>
      <c r="T194" s="161">
        <f t="shared" si="196"/>
        <v>0</v>
      </c>
      <c r="U194" s="161">
        <f t="shared" si="197"/>
        <v>0</v>
      </c>
      <c r="V194" s="161">
        <f t="shared" si="197"/>
        <v>0</v>
      </c>
      <c r="W194" s="161">
        <f t="shared" si="195"/>
        <v>0</v>
      </c>
      <c r="X194" s="161">
        <f t="shared" si="195"/>
        <v>0</v>
      </c>
      <c r="Y194" s="161">
        <f t="shared" si="195"/>
        <v>0</v>
      </c>
      <c r="Z194" s="161">
        <f t="shared" si="195"/>
        <v>0</v>
      </c>
      <c r="AA194" s="161">
        <f t="shared" si="195"/>
        <v>0</v>
      </c>
      <c r="AB194" s="161">
        <f t="shared" si="195"/>
        <v>0</v>
      </c>
      <c r="AC194" s="161">
        <f t="shared" si="195"/>
        <v>0</v>
      </c>
      <c r="AD194" s="161">
        <f t="shared" si="195"/>
        <v>0</v>
      </c>
      <c r="AE194" s="161">
        <f t="shared" si="195"/>
        <v>0</v>
      </c>
      <c r="AF194" s="174">
        <f t="shared" si="195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96"/>
        <v>0</v>
      </c>
      <c r="D195" s="161">
        <f t="shared" si="196"/>
        <v>0</v>
      </c>
      <c r="E195" s="161">
        <f t="shared" si="196"/>
        <v>0</v>
      </c>
      <c r="F195" s="161">
        <f t="shared" si="196"/>
        <v>0</v>
      </c>
      <c r="G195" s="161">
        <f t="shared" si="196"/>
        <v>0</v>
      </c>
      <c r="H195" s="161">
        <f t="shared" si="196"/>
        <v>0</v>
      </c>
      <c r="I195" s="161">
        <f t="shared" si="196"/>
        <v>0</v>
      </c>
      <c r="J195" s="161">
        <f t="shared" si="196"/>
        <v>0</v>
      </c>
      <c r="K195" s="161">
        <f t="shared" si="196"/>
        <v>0</v>
      </c>
      <c r="L195" s="161">
        <f t="shared" si="196"/>
        <v>0</v>
      </c>
      <c r="M195" s="161">
        <f t="shared" si="191"/>
        <v>0</v>
      </c>
      <c r="N195" s="161">
        <f t="shared" si="191"/>
        <v>0</v>
      </c>
      <c r="O195" s="161">
        <f t="shared" si="196"/>
        <v>0</v>
      </c>
      <c r="P195" s="161">
        <f t="shared" si="196"/>
        <v>0</v>
      </c>
      <c r="Q195" s="161">
        <f t="shared" si="196"/>
        <v>0</v>
      </c>
      <c r="R195" s="161">
        <f t="shared" si="196"/>
        <v>0</v>
      </c>
      <c r="S195" s="161">
        <f t="shared" si="196"/>
        <v>0</v>
      </c>
      <c r="T195" s="161">
        <f t="shared" si="196"/>
        <v>0</v>
      </c>
      <c r="U195" s="161">
        <f t="shared" si="197"/>
        <v>0</v>
      </c>
      <c r="V195" s="161">
        <f t="shared" si="197"/>
        <v>0</v>
      </c>
      <c r="W195" s="161">
        <f t="shared" si="195"/>
        <v>0</v>
      </c>
      <c r="X195" s="161">
        <f t="shared" si="195"/>
        <v>0</v>
      </c>
      <c r="Y195" s="161">
        <f t="shared" si="195"/>
        <v>0</v>
      </c>
      <c r="Z195" s="161">
        <f t="shared" si="195"/>
        <v>0</v>
      </c>
      <c r="AA195" s="161">
        <f t="shared" si="195"/>
        <v>0</v>
      </c>
      <c r="AB195" s="161">
        <f t="shared" si="195"/>
        <v>0</v>
      </c>
      <c r="AC195" s="161">
        <f t="shared" si="195"/>
        <v>0</v>
      </c>
      <c r="AD195" s="161">
        <f t="shared" si="195"/>
        <v>0</v>
      </c>
      <c r="AE195" s="161">
        <f t="shared" si="195"/>
        <v>0</v>
      </c>
      <c r="AF195" s="174">
        <f t="shared" si="195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96"/>
        <v>0</v>
      </c>
      <c r="D196" s="161">
        <f t="shared" si="196"/>
        <v>0</v>
      </c>
      <c r="E196" s="161">
        <f t="shared" si="196"/>
        <v>0</v>
      </c>
      <c r="F196" s="161">
        <f t="shared" si="196"/>
        <v>0</v>
      </c>
      <c r="G196" s="161">
        <f t="shared" si="196"/>
        <v>0</v>
      </c>
      <c r="H196" s="161">
        <f t="shared" si="196"/>
        <v>0</v>
      </c>
      <c r="I196" s="161">
        <f t="shared" si="196"/>
        <v>0</v>
      </c>
      <c r="J196" s="161">
        <f t="shared" si="196"/>
        <v>0</v>
      </c>
      <c r="K196" s="161">
        <f t="shared" si="196"/>
        <v>0</v>
      </c>
      <c r="L196" s="161">
        <f t="shared" si="196"/>
        <v>0</v>
      </c>
      <c r="M196" s="161">
        <f t="shared" si="191"/>
        <v>0</v>
      </c>
      <c r="N196" s="161">
        <f t="shared" si="191"/>
        <v>0</v>
      </c>
      <c r="O196" s="161">
        <f t="shared" si="196"/>
        <v>0</v>
      </c>
      <c r="P196" s="161">
        <f t="shared" si="196"/>
        <v>0</v>
      </c>
      <c r="Q196" s="161">
        <f t="shared" si="196"/>
        <v>0</v>
      </c>
      <c r="R196" s="161">
        <f t="shared" si="196"/>
        <v>0</v>
      </c>
      <c r="S196" s="161">
        <f t="shared" si="196"/>
        <v>0</v>
      </c>
      <c r="T196" s="161">
        <f t="shared" si="196"/>
        <v>0</v>
      </c>
      <c r="U196" s="161">
        <f t="shared" si="197"/>
        <v>0</v>
      </c>
      <c r="V196" s="161">
        <f t="shared" si="197"/>
        <v>0</v>
      </c>
      <c r="W196" s="161">
        <f t="shared" si="195"/>
        <v>0</v>
      </c>
      <c r="X196" s="161">
        <f t="shared" si="195"/>
        <v>0</v>
      </c>
      <c r="Y196" s="161">
        <f t="shared" si="195"/>
        <v>0</v>
      </c>
      <c r="Z196" s="161">
        <f t="shared" si="195"/>
        <v>0</v>
      </c>
      <c r="AA196" s="161">
        <f t="shared" si="195"/>
        <v>0</v>
      </c>
      <c r="AB196" s="161">
        <f t="shared" si="195"/>
        <v>0</v>
      </c>
      <c r="AC196" s="161">
        <f t="shared" si="195"/>
        <v>0</v>
      </c>
      <c r="AD196" s="161">
        <f t="shared" si="195"/>
        <v>0</v>
      </c>
      <c r="AE196" s="161">
        <f t="shared" si="195"/>
        <v>0</v>
      </c>
      <c r="AF196" s="174">
        <f t="shared" si="195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96"/>
        <v>0</v>
      </c>
      <c r="D197" s="161">
        <f t="shared" si="196"/>
        <v>0</v>
      </c>
      <c r="E197" s="161">
        <f t="shared" si="196"/>
        <v>0</v>
      </c>
      <c r="F197" s="161">
        <f t="shared" si="196"/>
        <v>0</v>
      </c>
      <c r="G197" s="161">
        <f t="shared" si="196"/>
        <v>0</v>
      </c>
      <c r="H197" s="161">
        <f t="shared" si="196"/>
        <v>0</v>
      </c>
      <c r="I197" s="161">
        <f t="shared" si="196"/>
        <v>0</v>
      </c>
      <c r="J197" s="161">
        <f t="shared" si="196"/>
        <v>0</v>
      </c>
      <c r="K197" s="161">
        <f t="shared" si="196"/>
        <v>0</v>
      </c>
      <c r="L197" s="161">
        <f t="shared" si="196"/>
        <v>0</v>
      </c>
      <c r="M197" s="161">
        <f t="shared" si="191"/>
        <v>0</v>
      </c>
      <c r="N197" s="161">
        <f t="shared" si="191"/>
        <v>0</v>
      </c>
      <c r="O197" s="161">
        <f t="shared" si="196"/>
        <v>0</v>
      </c>
      <c r="P197" s="161">
        <f t="shared" si="196"/>
        <v>0</v>
      </c>
      <c r="Q197" s="161">
        <f t="shared" si="196"/>
        <v>0</v>
      </c>
      <c r="R197" s="161">
        <f t="shared" si="196"/>
        <v>0</v>
      </c>
      <c r="S197" s="161">
        <f t="shared" si="196"/>
        <v>0</v>
      </c>
      <c r="T197" s="161">
        <f t="shared" si="196"/>
        <v>0</v>
      </c>
      <c r="U197" s="161">
        <f t="shared" si="197"/>
        <v>0</v>
      </c>
      <c r="V197" s="161">
        <f t="shared" si="197"/>
        <v>0</v>
      </c>
      <c r="W197" s="161">
        <f t="shared" si="195"/>
        <v>0</v>
      </c>
      <c r="X197" s="161">
        <f t="shared" si="195"/>
        <v>0</v>
      </c>
      <c r="Y197" s="161">
        <f t="shared" si="195"/>
        <v>0</v>
      </c>
      <c r="Z197" s="161">
        <f t="shared" si="195"/>
        <v>0</v>
      </c>
      <c r="AA197" s="161">
        <f t="shared" si="195"/>
        <v>0</v>
      </c>
      <c r="AB197" s="161">
        <f t="shared" si="195"/>
        <v>0</v>
      </c>
      <c r="AC197" s="161">
        <f t="shared" si="195"/>
        <v>0</v>
      </c>
      <c r="AD197" s="161">
        <f t="shared" si="195"/>
        <v>0</v>
      </c>
      <c r="AE197" s="161">
        <f t="shared" si="195"/>
        <v>0</v>
      </c>
      <c r="AF197" s="174">
        <f t="shared" si="195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96"/>
        <v>0</v>
      </c>
      <c r="D198" s="161">
        <f t="shared" si="196"/>
        <v>0</v>
      </c>
      <c r="E198" s="161">
        <f t="shared" si="196"/>
        <v>0</v>
      </c>
      <c r="F198" s="161">
        <f t="shared" si="196"/>
        <v>0</v>
      </c>
      <c r="G198" s="161">
        <f t="shared" si="196"/>
        <v>0</v>
      </c>
      <c r="H198" s="161">
        <f t="shared" si="196"/>
        <v>0</v>
      </c>
      <c r="I198" s="161">
        <f t="shared" si="196"/>
        <v>0</v>
      </c>
      <c r="J198" s="161">
        <f t="shared" si="196"/>
        <v>0</v>
      </c>
      <c r="K198" s="161">
        <f t="shared" si="196"/>
        <v>0</v>
      </c>
      <c r="L198" s="161">
        <f t="shared" si="196"/>
        <v>0</v>
      </c>
      <c r="M198" s="161">
        <f t="shared" si="191"/>
        <v>0</v>
      </c>
      <c r="N198" s="161">
        <f t="shared" si="191"/>
        <v>0</v>
      </c>
      <c r="O198" s="161">
        <f t="shared" si="196"/>
        <v>0</v>
      </c>
      <c r="P198" s="161">
        <f t="shared" si="196"/>
        <v>0</v>
      </c>
      <c r="Q198" s="161">
        <f t="shared" si="196"/>
        <v>0</v>
      </c>
      <c r="R198" s="161">
        <f t="shared" si="196"/>
        <v>0</v>
      </c>
      <c r="S198" s="161">
        <f t="shared" si="196"/>
        <v>0</v>
      </c>
      <c r="T198" s="161">
        <f t="shared" si="196"/>
        <v>0</v>
      </c>
      <c r="U198" s="161">
        <f t="shared" si="197"/>
        <v>0</v>
      </c>
      <c r="V198" s="161">
        <f t="shared" si="197"/>
        <v>0</v>
      </c>
      <c r="W198" s="161">
        <f t="shared" si="195"/>
        <v>0</v>
      </c>
      <c r="X198" s="161">
        <f t="shared" si="195"/>
        <v>0</v>
      </c>
      <c r="Y198" s="161">
        <f t="shared" si="195"/>
        <v>0</v>
      </c>
      <c r="Z198" s="161">
        <f t="shared" si="195"/>
        <v>0</v>
      </c>
      <c r="AA198" s="161">
        <f t="shared" si="195"/>
        <v>0</v>
      </c>
      <c r="AB198" s="161">
        <f t="shared" si="195"/>
        <v>0</v>
      </c>
      <c r="AC198" s="161">
        <f t="shared" si="195"/>
        <v>0</v>
      </c>
      <c r="AD198" s="161">
        <f t="shared" si="195"/>
        <v>0</v>
      </c>
      <c r="AE198" s="161">
        <f t="shared" si="195"/>
        <v>0</v>
      </c>
      <c r="AF198" s="174">
        <f t="shared" si="195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96"/>
        <v>0</v>
      </c>
      <c r="D199" s="161">
        <f t="shared" si="196"/>
        <v>0</v>
      </c>
      <c r="E199" s="161">
        <f t="shared" si="196"/>
        <v>0</v>
      </c>
      <c r="F199" s="161">
        <f t="shared" si="196"/>
        <v>0</v>
      </c>
      <c r="G199" s="161">
        <f t="shared" si="196"/>
        <v>0</v>
      </c>
      <c r="H199" s="161">
        <f t="shared" si="196"/>
        <v>0</v>
      </c>
      <c r="I199" s="161">
        <f t="shared" si="196"/>
        <v>0</v>
      </c>
      <c r="J199" s="161">
        <f t="shared" si="196"/>
        <v>0</v>
      </c>
      <c r="K199" s="161">
        <f t="shared" si="196"/>
        <v>0</v>
      </c>
      <c r="L199" s="161">
        <f t="shared" si="196"/>
        <v>0</v>
      </c>
      <c r="M199" s="161">
        <f t="shared" si="191"/>
        <v>0</v>
      </c>
      <c r="N199" s="161">
        <f t="shared" si="191"/>
        <v>0</v>
      </c>
      <c r="O199" s="161">
        <f t="shared" si="196"/>
        <v>0</v>
      </c>
      <c r="P199" s="161">
        <f t="shared" si="196"/>
        <v>0</v>
      </c>
      <c r="Q199" s="161">
        <f t="shared" si="196"/>
        <v>0</v>
      </c>
      <c r="R199" s="161">
        <f t="shared" si="196"/>
        <v>0</v>
      </c>
      <c r="S199" s="161">
        <f t="shared" si="196"/>
        <v>0</v>
      </c>
      <c r="T199" s="161">
        <f t="shared" si="196"/>
        <v>0</v>
      </c>
      <c r="U199" s="161">
        <f t="shared" si="197"/>
        <v>0</v>
      </c>
      <c r="V199" s="161">
        <f t="shared" si="197"/>
        <v>0</v>
      </c>
      <c r="W199" s="161">
        <f t="shared" si="195"/>
        <v>0</v>
      </c>
      <c r="X199" s="161">
        <f t="shared" si="195"/>
        <v>0</v>
      </c>
      <c r="Y199" s="161">
        <f t="shared" si="195"/>
        <v>0</v>
      </c>
      <c r="Z199" s="161">
        <f t="shared" si="195"/>
        <v>0</v>
      </c>
      <c r="AA199" s="161">
        <f t="shared" si="195"/>
        <v>0</v>
      </c>
      <c r="AB199" s="161">
        <f t="shared" si="195"/>
        <v>0</v>
      </c>
      <c r="AC199" s="161">
        <f t="shared" si="195"/>
        <v>0</v>
      </c>
      <c r="AD199" s="161">
        <f t="shared" si="195"/>
        <v>0</v>
      </c>
      <c r="AE199" s="161">
        <f t="shared" si="195"/>
        <v>0</v>
      </c>
      <c r="AF199" s="174">
        <f t="shared" si="195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96"/>
        <v>0</v>
      </c>
      <c r="D200" s="161">
        <f t="shared" si="196"/>
        <v>0</v>
      </c>
      <c r="E200" s="161">
        <f t="shared" si="196"/>
        <v>0</v>
      </c>
      <c r="F200" s="161">
        <f t="shared" si="196"/>
        <v>0</v>
      </c>
      <c r="G200" s="161">
        <f t="shared" si="196"/>
        <v>0</v>
      </c>
      <c r="H200" s="161">
        <f t="shared" si="196"/>
        <v>0</v>
      </c>
      <c r="I200" s="161">
        <f t="shared" si="196"/>
        <v>0</v>
      </c>
      <c r="J200" s="161">
        <f t="shared" si="196"/>
        <v>0</v>
      </c>
      <c r="K200" s="161">
        <f t="shared" si="196"/>
        <v>0</v>
      </c>
      <c r="L200" s="161">
        <f t="shared" si="196"/>
        <v>0</v>
      </c>
      <c r="M200" s="161">
        <f t="shared" si="191"/>
        <v>0</v>
      </c>
      <c r="N200" s="161">
        <f t="shared" si="191"/>
        <v>0</v>
      </c>
      <c r="O200" s="161">
        <f t="shared" si="196"/>
        <v>0</v>
      </c>
      <c r="P200" s="161">
        <f t="shared" si="196"/>
        <v>0</v>
      </c>
      <c r="Q200" s="161">
        <f t="shared" si="196"/>
        <v>0</v>
      </c>
      <c r="R200" s="161">
        <f t="shared" ref="R200:AF215" si="198">Q200</f>
        <v>0</v>
      </c>
      <c r="S200" s="161">
        <f t="shared" si="198"/>
        <v>0</v>
      </c>
      <c r="T200" s="161">
        <f t="shared" si="198"/>
        <v>0</v>
      </c>
      <c r="U200" s="161">
        <f t="shared" si="198"/>
        <v>0</v>
      </c>
      <c r="V200" s="161">
        <f t="shared" si="198"/>
        <v>0</v>
      </c>
      <c r="W200" s="161">
        <f t="shared" si="198"/>
        <v>0</v>
      </c>
      <c r="X200" s="161">
        <f t="shared" si="198"/>
        <v>0</v>
      </c>
      <c r="Y200" s="161">
        <f t="shared" si="198"/>
        <v>0</v>
      </c>
      <c r="Z200" s="161">
        <f t="shared" si="198"/>
        <v>0</v>
      </c>
      <c r="AA200" s="161">
        <f t="shared" si="198"/>
        <v>0</v>
      </c>
      <c r="AB200" s="161">
        <f t="shared" si="198"/>
        <v>0</v>
      </c>
      <c r="AC200" s="161">
        <f t="shared" si="198"/>
        <v>0</v>
      </c>
      <c r="AD200" s="161">
        <f t="shared" si="198"/>
        <v>0</v>
      </c>
      <c r="AE200" s="161">
        <f t="shared" si="198"/>
        <v>0</v>
      </c>
      <c r="AF200" s="174">
        <f t="shared" si="198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U216" si="199">B201</f>
        <v>0</v>
      </c>
      <c r="D201" s="161">
        <f t="shared" si="199"/>
        <v>0</v>
      </c>
      <c r="E201" s="161">
        <f t="shared" si="199"/>
        <v>0</v>
      </c>
      <c r="F201" s="161">
        <f t="shared" si="199"/>
        <v>0</v>
      </c>
      <c r="G201" s="161">
        <f t="shared" si="199"/>
        <v>0</v>
      </c>
      <c r="H201" s="161">
        <f t="shared" si="199"/>
        <v>0</v>
      </c>
      <c r="I201" s="161">
        <f t="shared" si="199"/>
        <v>0</v>
      </c>
      <c r="J201" s="161">
        <f t="shared" si="199"/>
        <v>0</v>
      </c>
      <c r="K201" s="161">
        <f t="shared" si="199"/>
        <v>0</v>
      </c>
      <c r="L201" s="161">
        <f t="shared" si="199"/>
        <v>0</v>
      </c>
      <c r="M201" s="161">
        <f t="shared" si="191"/>
        <v>0</v>
      </c>
      <c r="N201" s="161">
        <f t="shared" si="191"/>
        <v>0</v>
      </c>
      <c r="O201" s="161">
        <f t="shared" si="199"/>
        <v>0</v>
      </c>
      <c r="P201" s="161">
        <f t="shared" si="199"/>
        <v>0</v>
      </c>
      <c r="Q201" s="161">
        <f t="shared" si="199"/>
        <v>0</v>
      </c>
      <c r="R201" s="161">
        <f t="shared" si="199"/>
        <v>0</v>
      </c>
      <c r="S201" s="161">
        <f t="shared" si="199"/>
        <v>0</v>
      </c>
      <c r="T201" s="161">
        <f t="shared" si="199"/>
        <v>0</v>
      </c>
      <c r="U201" s="161">
        <f t="shared" si="199"/>
        <v>0</v>
      </c>
      <c r="V201" s="161">
        <f t="shared" si="198"/>
        <v>0</v>
      </c>
      <c r="W201" s="161">
        <f t="shared" si="198"/>
        <v>0</v>
      </c>
      <c r="X201" s="161">
        <f t="shared" si="198"/>
        <v>0</v>
      </c>
      <c r="Y201" s="161">
        <f t="shared" si="198"/>
        <v>0</v>
      </c>
      <c r="Z201" s="161">
        <f t="shared" si="198"/>
        <v>0</v>
      </c>
      <c r="AA201" s="161">
        <f t="shared" si="198"/>
        <v>0</v>
      </c>
      <c r="AB201" s="161">
        <f t="shared" si="198"/>
        <v>0</v>
      </c>
      <c r="AC201" s="161">
        <f t="shared" si="198"/>
        <v>0</v>
      </c>
      <c r="AD201" s="161">
        <f t="shared" si="198"/>
        <v>0</v>
      </c>
      <c r="AE201" s="161">
        <f t="shared" si="198"/>
        <v>0</v>
      </c>
      <c r="AF201" s="174">
        <f t="shared" si="198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99"/>
        <v>0</v>
      </c>
      <c r="D202" s="161">
        <f t="shared" si="199"/>
        <v>0</v>
      </c>
      <c r="E202" s="161">
        <f t="shared" si="199"/>
        <v>0</v>
      </c>
      <c r="F202" s="161">
        <f t="shared" si="199"/>
        <v>0</v>
      </c>
      <c r="G202" s="161">
        <f t="shared" si="199"/>
        <v>0</v>
      </c>
      <c r="H202" s="161">
        <f t="shared" si="199"/>
        <v>0</v>
      </c>
      <c r="I202" s="161">
        <f t="shared" si="199"/>
        <v>0</v>
      </c>
      <c r="J202" s="161">
        <f t="shared" si="199"/>
        <v>0</v>
      </c>
      <c r="K202" s="161">
        <f t="shared" si="199"/>
        <v>0</v>
      </c>
      <c r="L202" s="161">
        <f t="shared" si="199"/>
        <v>0</v>
      </c>
      <c r="M202" s="161">
        <f t="shared" si="191"/>
        <v>0</v>
      </c>
      <c r="N202" s="161">
        <f t="shared" si="191"/>
        <v>0</v>
      </c>
      <c r="O202" s="161">
        <f t="shared" si="199"/>
        <v>0</v>
      </c>
      <c r="P202" s="161">
        <f t="shared" si="199"/>
        <v>0</v>
      </c>
      <c r="Q202" s="161">
        <f t="shared" si="199"/>
        <v>0</v>
      </c>
      <c r="R202" s="161">
        <f t="shared" si="199"/>
        <v>0</v>
      </c>
      <c r="S202" s="161">
        <f t="shared" si="199"/>
        <v>0</v>
      </c>
      <c r="T202" s="161">
        <f t="shared" si="199"/>
        <v>0</v>
      </c>
      <c r="U202" s="161">
        <f t="shared" si="199"/>
        <v>0</v>
      </c>
      <c r="V202" s="161">
        <f t="shared" si="198"/>
        <v>0</v>
      </c>
      <c r="W202" s="161">
        <f t="shared" si="198"/>
        <v>0</v>
      </c>
      <c r="X202" s="161">
        <f t="shared" si="198"/>
        <v>0</v>
      </c>
      <c r="Y202" s="161">
        <f t="shared" si="198"/>
        <v>0</v>
      </c>
      <c r="Z202" s="161">
        <f t="shared" si="198"/>
        <v>0</v>
      </c>
      <c r="AA202" s="161">
        <f t="shared" si="198"/>
        <v>0</v>
      </c>
      <c r="AB202" s="161">
        <f t="shared" si="198"/>
        <v>0</v>
      </c>
      <c r="AC202" s="161">
        <f t="shared" si="198"/>
        <v>0</v>
      </c>
      <c r="AD202" s="161">
        <f t="shared" si="198"/>
        <v>0</v>
      </c>
      <c r="AE202" s="161">
        <f t="shared" si="198"/>
        <v>0</v>
      </c>
      <c r="AF202" s="174">
        <f t="shared" si="198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99"/>
        <v>0</v>
      </c>
      <c r="D203" s="161">
        <f t="shared" si="199"/>
        <v>0</v>
      </c>
      <c r="E203" s="161">
        <f t="shared" si="199"/>
        <v>0</v>
      </c>
      <c r="F203" s="161">
        <f t="shared" si="199"/>
        <v>0</v>
      </c>
      <c r="G203" s="161">
        <f t="shared" si="199"/>
        <v>0</v>
      </c>
      <c r="H203" s="161">
        <f t="shared" si="199"/>
        <v>0</v>
      </c>
      <c r="I203" s="161">
        <f t="shared" si="199"/>
        <v>0</v>
      </c>
      <c r="J203" s="161">
        <f t="shared" si="199"/>
        <v>0</v>
      </c>
      <c r="K203" s="161">
        <f t="shared" si="199"/>
        <v>0</v>
      </c>
      <c r="L203" s="161">
        <f t="shared" si="199"/>
        <v>0</v>
      </c>
      <c r="M203" s="161">
        <f t="shared" si="191"/>
        <v>0</v>
      </c>
      <c r="N203" s="161">
        <f t="shared" si="191"/>
        <v>0</v>
      </c>
      <c r="O203" s="161">
        <f t="shared" si="199"/>
        <v>0</v>
      </c>
      <c r="P203" s="161">
        <f t="shared" si="199"/>
        <v>0</v>
      </c>
      <c r="Q203" s="161">
        <f t="shared" si="199"/>
        <v>0</v>
      </c>
      <c r="R203" s="161">
        <f t="shared" si="199"/>
        <v>0</v>
      </c>
      <c r="S203" s="161">
        <f t="shared" si="199"/>
        <v>0</v>
      </c>
      <c r="T203" s="161">
        <f t="shared" si="199"/>
        <v>0</v>
      </c>
      <c r="U203" s="161">
        <f t="shared" ref="U203:V215" si="200">T203</f>
        <v>0</v>
      </c>
      <c r="V203" s="161">
        <f t="shared" si="200"/>
        <v>0</v>
      </c>
      <c r="W203" s="161">
        <f t="shared" si="198"/>
        <v>0</v>
      </c>
      <c r="X203" s="161">
        <f t="shared" si="198"/>
        <v>0</v>
      </c>
      <c r="Y203" s="161">
        <f t="shared" si="198"/>
        <v>0</v>
      </c>
      <c r="Z203" s="161">
        <f t="shared" si="198"/>
        <v>0</v>
      </c>
      <c r="AA203" s="161">
        <f t="shared" si="198"/>
        <v>0</v>
      </c>
      <c r="AB203" s="161">
        <f t="shared" si="198"/>
        <v>0</v>
      </c>
      <c r="AC203" s="161">
        <f t="shared" si="198"/>
        <v>0</v>
      </c>
      <c r="AD203" s="161">
        <f t="shared" si="198"/>
        <v>0</v>
      </c>
      <c r="AE203" s="161">
        <f t="shared" si="198"/>
        <v>0</v>
      </c>
      <c r="AF203" s="174">
        <f t="shared" si="198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99"/>
        <v>0</v>
      </c>
      <c r="D204" s="161">
        <f t="shared" si="199"/>
        <v>0</v>
      </c>
      <c r="E204" s="161">
        <f t="shared" si="199"/>
        <v>0</v>
      </c>
      <c r="F204" s="161">
        <f t="shared" si="199"/>
        <v>0</v>
      </c>
      <c r="G204" s="161">
        <f t="shared" si="199"/>
        <v>0</v>
      </c>
      <c r="H204" s="161">
        <f t="shared" si="199"/>
        <v>0</v>
      </c>
      <c r="I204" s="161">
        <f t="shared" si="199"/>
        <v>0</v>
      </c>
      <c r="J204" s="161">
        <f t="shared" si="199"/>
        <v>0</v>
      </c>
      <c r="K204" s="161">
        <f t="shared" si="199"/>
        <v>0</v>
      </c>
      <c r="L204" s="161">
        <f t="shared" si="199"/>
        <v>0</v>
      </c>
      <c r="M204" s="161">
        <f t="shared" si="191"/>
        <v>0</v>
      </c>
      <c r="N204" s="161">
        <f t="shared" si="191"/>
        <v>0</v>
      </c>
      <c r="O204" s="161">
        <f t="shared" si="199"/>
        <v>0</v>
      </c>
      <c r="P204" s="161">
        <f t="shared" si="199"/>
        <v>0</v>
      </c>
      <c r="Q204" s="161">
        <f t="shared" si="199"/>
        <v>0</v>
      </c>
      <c r="R204" s="161">
        <f t="shared" si="199"/>
        <v>0</v>
      </c>
      <c r="S204" s="161">
        <f t="shared" si="199"/>
        <v>0</v>
      </c>
      <c r="T204" s="161">
        <f t="shared" si="199"/>
        <v>0</v>
      </c>
      <c r="U204" s="161">
        <f t="shared" si="200"/>
        <v>0</v>
      </c>
      <c r="V204" s="161">
        <f t="shared" si="200"/>
        <v>0</v>
      </c>
      <c r="W204" s="161">
        <f t="shared" si="198"/>
        <v>0</v>
      </c>
      <c r="X204" s="161">
        <f t="shared" si="198"/>
        <v>0</v>
      </c>
      <c r="Y204" s="161">
        <f t="shared" si="198"/>
        <v>0</v>
      </c>
      <c r="Z204" s="161">
        <f t="shared" si="198"/>
        <v>0</v>
      </c>
      <c r="AA204" s="161">
        <f t="shared" si="198"/>
        <v>0</v>
      </c>
      <c r="AB204" s="161">
        <f t="shared" si="198"/>
        <v>0</v>
      </c>
      <c r="AC204" s="161">
        <f t="shared" si="198"/>
        <v>0</v>
      </c>
      <c r="AD204" s="161">
        <f t="shared" si="198"/>
        <v>0</v>
      </c>
      <c r="AE204" s="161">
        <f t="shared" si="198"/>
        <v>0</v>
      </c>
      <c r="AF204" s="174">
        <f t="shared" si="198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99"/>
        <v>0</v>
      </c>
      <c r="D205" s="161">
        <f t="shared" si="199"/>
        <v>0</v>
      </c>
      <c r="E205" s="161">
        <f t="shared" si="199"/>
        <v>0</v>
      </c>
      <c r="F205" s="161">
        <f t="shared" si="199"/>
        <v>0</v>
      </c>
      <c r="G205" s="161">
        <f t="shared" si="199"/>
        <v>0</v>
      </c>
      <c r="H205" s="161">
        <f t="shared" si="199"/>
        <v>0</v>
      </c>
      <c r="I205" s="161">
        <f t="shared" si="199"/>
        <v>0</v>
      </c>
      <c r="J205" s="161">
        <f t="shared" si="199"/>
        <v>0</v>
      </c>
      <c r="K205" s="161">
        <f t="shared" si="199"/>
        <v>0</v>
      </c>
      <c r="L205" s="161">
        <f t="shared" si="199"/>
        <v>0</v>
      </c>
      <c r="M205" s="161">
        <f t="shared" si="191"/>
        <v>0</v>
      </c>
      <c r="N205" s="161">
        <f t="shared" si="191"/>
        <v>0</v>
      </c>
      <c r="O205" s="161">
        <f t="shared" si="199"/>
        <v>0</v>
      </c>
      <c r="P205" s="161">
        <f t="shared" si="199"/>
        <v>0</v>
      </c>
      <c r="Q205" s="161">
        <f t="shared" si="199"/>
        <v>0</v>
      </c>
      <c r="R205" s="161">
        <f t="shared" si="199"/>
        <v>0</v>
      </c>
      <c r="S205" s="161">
        <f t="shared" si="199"/>
        <v>0</v>
      </c>
      <c r="T205" s="161">
        <f t="shared" si="199"/>
        <v>0</v>
      </c>
      <c r="U205" s="161">
        <f t="shared" si="200"/>
        <v>0</v>
      </c>
      <c r="V205" s="161">
        <f t="shared" si="200"/>
        <v>0</v>
      </c>
      <c r="W205" s="161">
        <f t="shared" si="198"/>
        <v>0</v>
      </c>
      <c r="X205" s="161">
        <f t="shared" si="198"/>
        <v>0</v>
      </c>
      <c r="Y205" s="161">
        <f t="shared" si="198"/>
        <v>0</v>
      </c>
      <c r="Z205" s="161">
        <f t="shared" si="198"/>
        <v>0</v>
      </c>
      <c r="AA205" s="161">
        <f t="shared" si="198"/>
        <v>0</v>
      </c>
      <c r="AB205" s="161">
        <f t="shared" si="198"/>
        <v>0</v>
      </c>
      <c r="AC205" s="161">
        <f t="shared" si="198"/>
        <v>0</v>
      </c>
      <c r="AD205" s="161">
        <f t="shared" si="198"/>
        <v>0</v>
      </c>
      <c r="AE205" s="161">
        <f t="shared" si="198"/>
        <v>0</v>
      </c>
      <c r="AF205" s="174">
        <f t="shared" si="198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99"/>
        <v>0</v>
      </c>
      <c r="D206" s="161">
        <f t="shared" si="199"/>
        <v>0</v>
      </c>
      <c r="E206" s="161">
        <f t="shared" si="199"/>
        <v>0</v>
      </c>
      <c r="F206" s="161">
        <f t="shared" si="199"/>
        <v>0</v>
      </c>
      <c r="G206" s="161">
        <f t="shared" si="199"/>
        <v>0</v>
      </c>
      <c r="H206" s="161">
        <f t="shared" si="199"/>
        <v>0</v>
      </c>
      <c r="I206" s="161">
        <f t="shared" si="199"/>
        <v>0</v>
      </c>
      <c r="J206" s="161">
        <f t="shared" si="199"/>
        <v>0</v>
      </c>
      <c r="K206" s="161">
        <f t="shared" si="199"/>
        <v>0</v>
      </c>
      <c r="L206" s="161">
        <f t="shared" si="199"/>
        <v>0</v>
      </c>
      <c r="M206" s="161">
        <f t="shared" si="191"/>
        <v>0</v>
      </c>
      <c r="N206" s="161">
        <f t="shared" si="191"/>
        <v>0</v>
      </c>
      <c r="O206" s="161">
        <f t="shared" si="199"/>
        <v>0</v>
      </c>
      <c r="P206" s="161">
        <f t="shared" si="199"/>
        <v>0</v>
      </c>
      <c r="Q206" s="161">
        <f t="shared" si="199"/>
        <v>0</v>
      </c>
      <c r="R206" s="161">
        <f t="shared" si="199"/>
        <v>0</v>
      </c>
      <c r="S206" s="161">
        <f t="shared" si="199"/>
        <v>0</v>
      </c>
      <c r="T206" s="161">
        <f t="shared" si="199"/>
        <v>0</v>
      </c>
      <c r="U206" s="161">
        <f t="shared" si="200"/>
        <v>0</v>
      </c>
      <c r="V206" s="161">
        <f t="shared" si="200"/>
        <v>0</v>
      </c>
      <c r="W206" s="161">
        <f t="shared" si="198"/>
        <v>0</v>
      </c>
      <c r="X206" s="161">
        <f t="shared" si="198"/>
        <v>0</v>
      </c>
      <c r="Y206" s="161">
        <f t="shared" si="198"/>
        <v>0</v>
      </c>
      <c r="Z206" s="161">
        <f t="shared" si="198"/>
        <v>0</v>
      </c>
      <c r="AA206" s="161">
        <f t="shared" si="198"/>
        <v>0</v>
      </c>
      <c r="AB206" s="161">
        <f t="shared" si="198"/>
        <v>0</v>
      </c>
      <c r="AC206" s="161">
        <f t="shared" si="198"/>
        <v>0</v>
      </c>
      <c r="AD206" s="161">
        <f t="shared" si="198"/>
        <v>0</v>
      </c>
      <c r="AE206" s="161">
        <f t="shared" si="198"/>
        <v>0</v>
      </c>
      <c r="AF206" s="174">
        <f t="shared" si="198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99"/>
        <v>0</v>
      </c>
      <c r="D207" s="161">
        <f t="shared" si="199"/>
        <v>0</v>
      </c>
      <c r="E207" s="161">
        <f t="shared" si="199"/>
        <v>0</v>
      </c>
      <c r="F207" s="161">
        <f t="shared" si="199"/>
        <v>0</v>
      </c>
      <c r="G207" s="161">
        <f t="shared" si="199"/>
        <v>0</v>
      </c>
      <c r="H207" s="161">
        <f t="shared" si="199"/>
        <v>0</v>
      </c>
      <c r="I207" s="161">
        <f t="shared" si="199"/>
        <v>0</v>
      </c>
      <c r="J207" s="161">
        <f t="shared" si="199"/>
        <v>0</v>
      </c>
      <c r="K207" s="161">
        <f t="shared" si="199"/>
        <v>0</v>
      </c>
      <c r="L207" s="161">
        <f t="shared" si="199"/>
        <v>0</v>
      </c>
      <c r="M207" s="161">
        <f t="shared" si="191"/>
        <v>0</v>
      </c>
      <c r="N207" s="161">
        <f t="shared" si="191"/>
        <v>0</v>
      </c>
      <c r="O207" s="161">
        <f t="shared" si="199"/>
        <v>0</v>
      </c>
      <c r="P207" s="161">
        <f t="shared" si="199"/>
        <v>0</v>
      </c>
      <c r="Q207" s="161">
        <f t="shared" si="199"/>
        <v>0</v>
      </c>
      <c r="R207" s="161">
        <f t="shared" si="199"/>
        <v>0</v>
      </c>
      <c r="S207" s="161">
        <f t="shared" si="199"/>
        <v>0</v>
      </c>
      <c r="T207" s="161">
        <f t="shared" si="199"/>
        <v>0</v>
      </c>
      <c r="U207" s="161">
        <f t="shared" si="200"/>
        <v>0</v>
      </c>
      <c r="V207" s="161">
        <f t="shared" si="200"/>
        <v>0</v>
      </c>
      <c r="W207" s="161">
        <f t="shared" si="198"/>
        <v>0</v>
      </c>
      <c r="X207" s="161">
        <f t="shared" si="198"/>
        <v>0</v>
      </c>
      <c r="Y207" s="161">
        <f t="shared" si="198"/>
        <v>0</v>
      </c>
      <c r="Z207" s="161">
        <f t="shared" si="198"/>
        <v>0</v>
      </c>
      <c r="AA207" s="161">
        <f t="shared" si="198"/>
        <v>0</v>
      </c>
      <c r="AB207" s="161">
        <f t="shared" si="198"/>
        <v>0</v>
      </c>
      <c r="AC207" s="161">
        <f t="shared" si="198"/>
        <v>0</v>
      </c>
      <c r="AD207" s="161">
        <f t="shared" si="198"/>
        <v>0</v>
      </c>
      <c r="AE207" s="161">
        <f t="shared" si="198"/>
        <v>0</v>
      </c>
      <c r="AF207" s="174">
        <f t="shared" si="198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99"/>
        <v>0</v>
      </c>
      <c r="D208" s="161">
        <f t="shared" si="199"/>
        <v>0</v>
      </c>
      <c r="E208" s="161">
        <f t="shared" si="199"/>
        <v>0</v>
      </c>
      <c r="F208" s="161">
        <f t="shared" si="199"/>
        <v>0</v>
      </c>
      <c r="G208" s="161">
        <f t="shared" si="199"/>
        <v>0</v>
      </c>
      <c r="H208" s="161">
        <f t="shared" si="199"/>
        <v>0</v>
      </c>
      <c r="I208" s="161">
        <f t="shared" si="199"/>
        <v>0</v>
      </c>
      <c r="J208" s="161">
        <f t="shared" si="199"/>
        <v>0</v>
      </c>
      <c r="K208" s="161">
        <f t="shared" si="199"/>
        <v>0</v>
      </c>
      <c r="L208" s="161">
        <f t="shared" si="199"/>
        <v>0</v>
      </c>
      <c r="M208" s="161">
        <f t="shared" si="191"/>
        <v>0</v>
      </c>
      <c r="N208" s="161">
        <f t="shared" si="191"/>
        <v>0</v>
      </c>
      <c r="O208" s="161">
        <f t="shared" si="199"/>
        <v>0</v>
      </c>
      <c r="P208" s="161">
        <f t="shared" si="199"/>
        <v>0</v>
      </c>
      <c r="Q208" s="161">
        <f t="shared" si="199"/>
        <v>0</v>
      </c>
      <c r="R208" s="161">
        <f t="shared" si="199"/>
        <v>0</v>
      </c>
      <c r="S208" s="161">
        <f t="shared" si="199"/>
        <v>0</v>
      </c>
      <c r="T208" s="161">
        <f t="shared" si="199"/>
        <v>0</v>
      </c>
      <c r="U208" s="161">
        <f t="shared" si="200"/>
        <v>0</v>
      </c>
      <c r="V208" s="161">
        <f t="shared" si="200"/>
        <v>0</v>
      </c>
      <c r="W208" s="161">
        <f t="shared" si="198"/>
        <v>0</v>
      </c>
      <c r="X208" s="161">
        <f t="shared" si="198"/>
        <v>0</v>
      </c>
      <c r="Y208" s="161">
        <f t="shared" si="198"/>
        <v>0</v>
      </c>
      <c r="Z208" s="161">
        <f t="shared" si="198"/>
        <v>0</v>
      </c>
      <c r="AA208" s="161">
        <f t="shared" si="198"/>
        <v>0</v>
      </c>
      <c r="AB208" s="161">
        <f t="shared" si="198"/>
        <v>0</v>
      </c>
      <c r="AC208" s="161">
        <f t="shared" si="198"/>
        <v>0</v>
      </c>
      <c r="AD208" s="161">
        <f t="shared" si="198"/>
        <v>0</v>
      </c>
      <c r="AE208" s="161">
        <f t="shared" si="198"/>
        <v>0</v>
      </c>
      <c r="AF208" s="174">
        <f t="shared" si="198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99"/>
        <v>0</v>
      </c>
      <c r="D209" s="161">
        <f t="shared" si="199"/>
        <v>0</v>
      </c>
      <c r="E209" s="161">
        <f t="shared" si="199"/>
        <v>0</v>
      </c>
      <c r="F209" s="161">
        <f t="shared" si="199"/>
        <v>0</v>
      </c>
      <c r="G209" s="161">
        <f t="shared" si="199"/>
        <v>0</v>
      </c>
      <c r="H209" s="161">
        <f t="shared" si="199"/>
        <v>0</v>
      </c>
      <c r="I209" s="161">
        <f t="shared" si="199"/>
        <v>0</v>
      </c>
      <c r="J209" s="161">
        <f t="shared" si="199"/>
        <v>0</v>
      </c>
      <c r="K209" s="161">
        <f t="shared" si="199"/>
        <v>0</v>
      </c>
      <c r="L209" s="161">
        <f t="shared" si="199"/>
        <v>0</v>
      </c>
      <c r="M209" s="161">
        <f t="shared" si="191"/>
        <v>0</v>
      </c>
      <c r="N209" s="161">
        <f t="shared" si="191"/>
        <v>0</v>
      </c>
      <c r="O209" s="161">
        <f t="shared" si="199"/>
        <v>0</v>
      </c>
      <c r="P209" s="161">
        <f t="shared" si="199"/>
        <v>0</v>
      </c>
      <c r="Q209" s="161">
        <f t="shared" si="199"/>
        <v>0</v>
      </c>
      <c r="R209" s="161">
        <f t="shared" si="199"/>
        <v>0</v>
      </c>
      <c r="S209" s="161">
        <f t="shared" si="199"/>
        <v>0</v>
      </c>
      <c r="T209" s="161">
        <f t="shared" si="199"/>
        <v>0</v>
      </c>
      <c r="U209" s="161">
        <f t="shared" si="200"/>
        <v>0</v>
      </c>
      <c r="V209" s="161">
        <f t="shared" si="200"/>
        <v>0</v>
      </c>
      <c r="W209" s="161">
        <f t="shared" si="198"/>
        <v>0</v>
      </c>
      <c r="X209" s="161">
        <f t="shared" si="198"/>
        <v>0</v>
      </c>
      <c r="Y209" s="161">
        <f t="shared" si="198"/>
        <v>0</v>
      </c>
      <c r="Z209" s="161">
        <f t="shared" si="198"/>
        <v>0</v>
      </c>
      <c r="AA209" s="161">
        <f t="shared" si="198"/>
        <v>0</v>
      </c>
      <c r="AB209" s="161">
        <f t="shared" si="198"/>
        <v>0</v>
      </c>
      <c r="AC209" s="161">
        <f t="shared" si="198"/>
        <v>0</v>
      </c>
      <c r="AD209" s="161">
        <f t="shared" si="198"/>
        <v>0</v>
      </c>
      <c r="AE209" s="161">
        <f t="shared" si="198"/>
        <v>0</v>
      </c>
      <c r="AF209" s="174">
        <f t="shared" si="198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99"/>
        <v>0</v>
      </c>
      <c r="D210" s="161">
        <f t="shared" si="199"/>
        <v>0</v>
      </c>
      <c r="E210" s="161">
        <f t="shared" si="199"/>
        <v>0</v>
      </c>
      <c r="F210" s="161">
        <f t="shared" si="199"/>
        <v>0</v>
      </c>
      <c r="G210" s="161">
        <f t="shared" si="199"/>
        <v>0</v>
      </c>
      <c r="H210" s="161">
        <f t="shared" si="199"/>
        <v>0</v>
      </c>
      <c r="I210" s="161">
        <f t="shared" si="199"/>
        <v>0</v>
      </c>
      <c r="J210" s="161">
        <f t="shared" si="199"/>
        <v>0</v>
      </c>
      <c r="K210" s="161">
        <f t="shared" si="199"/>
        <v>0</v>
      </c>
      <c r="L210" s="161">
        <f t="shared" si="199"/>
        <v>0</v>
      </c>
      <c r="M210" s="161">
        <f t="shared" si="191"/>
        <v>0</v>
      </c>
      <c r="N210" s="161">
        <f t="shared" si="191"/>
        <v>0</v>
      </c>
      <c r="O210" s="161">
        <f t="shared" si="199"/>
        <v>0</v>
      </c>
      <c r="P210" s="161">
        <f t="shared" si="199"/>
        <v>0</v>
      </c>
      <c r="Q210" s="161">
        <f t="shared" si="199"/>
        <v>0</v>
      </c>
      <c r="R210" s="161">
        <f t="shared" si="199"/>
        <v>0</v>
      </c>
      <c r="S210" s="161">
        <f t="shared" si="199"/>
        <v>0</v>
      </c>
      <c r="T210" s="161">
        <f t="shared" si="199"/>
        <v>0</v>
      </c>
      <c r="U210" s="161">
        <f t="shared" si="200"/>
        <v>0</v>
      </c>
      <c r="V210" s="161">
        <f t="shared" si="200"/>
        <v>0</v>
      </c>
      <c r="W210" s="161">
        <f t="shared" si="198"/>
        <v>0</v>
      </c>
      <c r="X210" s="161">
        <f t="shared" si="198"/>
        <v>0</v>
      </c>
      <c r="Y210" s="161">
        <f t="shared" si="198"/>
        <v>0</v>
      </c>
      <c r="Z210" s="161">
        <f t="shared" si="198"/>
        <v>0</v>
      </c>
      <c r="AA210" s="161">
        <f t="shared" si="198"/>
        <v>0</v>
      </c>
      <c r="AB210" s="161">
        <f t="shared" si="198"/>
        <v>0</v>
      </c>
      <c r="AC210" s="161">
        <f t="shared" si="198"/>
        <v>0</v>
      </c>
      <c r="AD210" s="161">
        <f t="shared" si="198"/>
        <v>0</v>
      </c>
      <c r="AE210" s="161">
        <f t="shared" si="198"/>
        <v>0</v>
      </c>
      <c r="AF210" s="174">
        <f t="shared" si="198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99"/>
        <v>0</v>
      </c>
      <c r="D211" s="161">
        <f t="shared" si="199"/>
        <v>0</v>
      </c>
      <c r="E211" s="161">
        <f t="shared" si="199"/>
        <v>0</v>
      </c>
      <c r="F211" s="161">
        <f t="shared" si="199"/>
        <v>0</v>
      </c>
      <c r="G211" s="161">
        <f t="shared" si="199"/>
        <v>0</v>
      </c>
      <c r="H211" s="161">
        <f t="shared" si="199"/>
        <v>0</v>
      </c>
      <c r="I211" s="161">
        <f t="shared" si="199"/>
        <v>0</v>
      </c>
      <c r="J211" s="161">
        <f t="shared" si="199"/>
        <v>0</v>
      </c>
      <c r="K211" s="161">
        <f t="shared" si="199"/>
        <v>0</v>
      </c>
      <c r="L211" s="161">
        <f t="shared" si="199"/>
        <v>0</v>
      </c>
      <c r="M211" s="161">
        <f t="shared" si="191"/>
        <v>0</v>
      </c>
      <c r="N211" s="161">
        <f t="shared" si="191"/>
        <v>0</v>
      </c>
      <c r="O211" s="161">
        <f t="shared" si="199"/>
        <v>0</v>
      </c>
      <c r="P211" s="161">
        <f t="shared" si="199"/>
        <v>0</v>
      </c>
      <c r="Q211" s="161">
        <f t="shared" si="199"/>
        <v>0</v>
      </c>
      <c r="R211" s="161">
        <f t="shared" si="199"/>
        <v>0</v>
      </c>
      <c r="S211" s="161">
        <f t="shared" si="199"/>
        <v>0</v>
      </c>
      <c r="T211" s="161">
        <f t="shared" si="199"/>
        <v>0</v>
      </c>
      <c r="U211" s="161">
        <f t="shared" si="200"/>
        <v>0</v>
      </c>
      <c r="V211" s="161">
        <f t="shared" si="200"/>
        <v>0</v>
      </c>
      <c r="W211" s="161">
        <f t="shared" si="198"/>
        <v>0</v>
      </c>
      <c r="X211" s="161">
        <f t="shared" si="198"/>
        <v>0</v>
      </c>
      <c r="Y211" s="161">
        <f t="shared" si="198"/>
        <v>0</v>
      </c>
      <c r="Z211" s="161">
        <f t="shared" si="198"/>
        <v>0</v>
      </c>
      <c r="AA211" s="161">
        <f t="shared" si="198"/>
        <v>0</v>
      </c>
      <c r="AB211" s="161">
        <f t="shared" si="198"/>
        <v>0</v>
      </c>
      <c r="AC211" s="161">
        <f t="shared" si="198"/>
        <v>0</v>
      </c>
      <c r="AD211" s="161">
        <f t="shared" si="198"/>
        <v>0</v>
      </c>
      <c r="AE211" s="161">
        <f t="shared" si="198"/>
        <v>0</v>
      </c>
      <c r="AF211" s="174">
        <f t="shared" si="198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99"/>
        <v>0</v>
      </c>
      <c r="D212" s="161">
        <f t="shared" si="199"/>
        <v>0</v>
      </c>
      <c r="E212" s="161">
        <f t="shared" si="199"/>
        <v>0</v>
      </c>
      <c r="F212" s="161">
        <f t="shared" si="199"/>
        <v>0</v>
      </c>
      <c r="G212" s="161">
        <f t="shared" si="199"/>
        <v>0</v>
      </c>
      <c r="H212" s="161">
        <f t="shared" si="199"/>
        <v>0</v>
      </c>
      <c r="I212" s="161">
        <f t="shared" si="199"/>
        <v>0</v>
      </c>
      <c r="J212" s="161">
        <f t="shared" si="199"/>
        <v>0</v>
      </c>
      <c r="K212" s="161">
        <f t="shared" si="199"/>
        <v>0</v>
      </c>
      <c r="L212" s="161">
        <f t="shared" si="199"/>
        <v>0</v>
      </c>
      <c r="M212" s="161">
        <f t="shared" si="191"/>
        <v>0</v>
      </c>
      <c r="N212" s="161">
        <f t="shared" si="191"/>
        <v>0</v>
      </c>
      <c r="O212" s="161">
        <f t="shared" si="199"/>
        <v>0</v>
      </c>
      <c r="P212" s="161">
        <f t="shared" si="199"/>
        <v>0</v>
      </c>
      <c r="Q212" s="161">
        <f t="shared" si="199"/>
        <v>0</v>
      </c>
      <c r="R212" s="161">
        <f t="shared" si="199"/>
        <v>0</v>
      </c>
      <c r="S212" s="161">
        <f t="shared" si="199"/>
        <v>0</v>
      </c>
      <c r="T212" s="161">
        <f t="shared" si="199"/>
        <v>0</v>
      </c>
      <c r="U212" s="161">
        <f t="shared" si="200"/>
        <v>0</v>
      </c>
      <c r="V212" s="161">
        <f t="shared" si="200"/>
        <v>0</v>
      </c>
      <c r="W212" s="161">
        <f t="shared" si="198"/>
        <v>0</v>
      </c>
      <c r="X212" s="161">
        <f t="shared" si="198"/>
        <v>0</v>
      </c>
      <c r="Y212" s="161">
        <f t="shared" si="198"/>
        <v>0</v>
      </c>
      <c r="Z212" s="161">
        <f t="shared" si="198"/>
        <v>0</v>
      </c>
      <c r="AA212" s="161">
        <f t="shared" si="198"/>
        <v>0</v>
      </c>
      <c r="AB212" s="161">
        <f t="shared" si="198"/>
        <v>0</v>
      </c>
      <c r="AC212" s="161">
        <f t="shared" si="198"/>
        <v>0</v>
      </c>
      <c r="AD212" s="161">
        <f t="shared" si="198"/>
        <v>0</v>
      </c>
      <c r="AE212" s="161">
        <f t="shared" si="198"/>
        <v>0</v>
      </c>
      <c r="AF212" s="174">
        <f t="shared" si="198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99"/>
        <v>0</v>
      </c>
      <c r="D213" s="161">
        <f t="shared" si="199"/>
        <v>0</v>
      </c>
      <c r="E213" s="161">
        <f t="shared" si="199"/>
        <v>0</v>
      </c>
      <c r="F213" s="161">
        <f t="shared" si="199"/>
        <v>0</v>
      </c>
      <c r="G213" s="161">
        <f t="shared" si="199"/>
        <v>0</v>
      </c>
      <c r="H213" s="161">
        <f t="shared" si="199"/>
        <v>0</v>
      </c>
      <c r="I213" s="161">
        <f t="shared" si="199"/>
        <v>0</v>
      </c>
      <c r="J213" s="161">
        <f t="shared" si="199"/>
        <v>0</v>
      </c>
      <c r="K213" s="161">
        <f t="shared" si="199"/>
        <v>0</v>
      </c>
      <c r="L213" s="161">
        <f t="shared" si="199"/>
        <v>0</v>
      </c>
      <c r="M213" s="161">
        <f t="shared" si="191"/>
        <v>0</v>
      </c>
      <c r="N213" s="161">
        <f t="shared" si="191"/>
        <v>0</v>
      </c>
      <c r="O213" s="161">
        <f t="shared" si="199"/>
        <v>0</v>
      </c>
      <c r="P213" s="161">
        <f t="shared" si="199"/>
        <v>0</v>
      </c>
      <c r="Q213" s="161">
        <f t="shared" si="199"/>
        <v>0</v>
      </c>
      <c r="R213" s="161">
        <f t="shared" si="199"/>
        <v>0</v>
      </c>
      <c r="S213" s="161">
        <f t="shared" si="199"/>
        <v>0</v>
      </c>
      <c r="T213" s="161">
        <f t="shared" si="199"/>
        <v>0</v>
      </c>
      <c r="U213" s="161">
        <f t="shared" si="200"/>
        <v>0</v>
      </c>
      <c r="V213" s="161">
        <f t="shared" si="200"/>
        <v>0</v>
      </c>
      <c r="W213" s="161">
        <f t="shared" si="198"/>
        <v>0</v>
      </c>
      <c r="X213" s="161">
        <f t="shared" si="198"/>
        <v>0</v>
      </c>
      <c r="Y213" s="161">
        <f t="shared" si="198"/>
        <v>0</v>
      </c>
      <c r="Z213" s="161">
        <f t="shared" si="198"/>
        <v>0</v>
      </c>
      <c r="AA213" s="161">
        <f t="shared" si="198"/>
        <v>0</v>
      </c>
      <c r="AB213" s="161">
        <f t="shared" si="198"/>
        <v>0</v>
      </c>
      <c r="AC213" s="161">
        <f t="shared" si="198"/>
        <v>0</v>
      </c>
      <c r="AD213" s="161">
        <f t="shared" si="198"/>
        <v>0</v>
      </c>
      <c r="AE213" s="161">
        <f t="shared" si="198"/>
        <v>0</v>
      </c>
      <c r="AF213" s="174">
        <f t="shared" si="198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99"/>
        <v>0</v>
      </c>
      <c r="D214" s="161">
        <f t="shared" si="199"/>
        <v>0</v>
      </c>
      <c r="E214" s="161">
        <f t="shared" si="199"/>
        <v>0</v>
      </c>
      <c r="F214" s="161">
        <f t="shared" si="199"/>
        <v>0</v>
      </c>
      <c r="G214" s="161">
        <f t="shared" si="199"/>
        <v>0</v>
      </c>
      <c r="H214" s="161">
        <f t="shared" si="199"/>
        <v>0</v>
      </c>
      <c r="I214" s="161">
        <f t="shared" si="199"/>
        <v>0</v>
      </c>
      <c r="J214" s="161">
        <f t="shared" si="199"/>
        <v>0</v>
      </c>
      <c r="K214" s="161">
        <f t="shared" si="199"/>
        <v>0</v>
      </c>
      <c r="L214" s="161">
        <f t="shared" si="199"/>
        <v>0</v>
      </c>
      <c r="M214" s="161">
        <f t="shared" si="191"/>
        <v>0</v>
      </c>
      <c r="N214" s="161">
        <f t="shared" si="191"/>
        <v>0</v>
      </c>
      <c r="O214" s="161">
        <f t="shared" si="199"/>
        <v>0</v>
      </c>
      <c r="P214" s="161">
        <f t="shared" si="199"/>
        <v>0</v>
      </c>
      <c r="Q214" s="161">
        <f t="shared" si="199"/>
        <v>0</v>
      </c>
      <c r="R214" s="161">
        <f t="shared" si="199"/>
        <v>0</v>
      </c>
      <c r="S214" s="161">
        <f t="shared" si="199"/>
        <v>0</v>
      </c>
      <c r="T214" s="161">
        <f t="shared" si="199"/>
        <v>0</v>
      </c>
      <c r="U214" s="161">
        <f t="shared" si="200"/>
        <v>0</v>
      </c>
      <c r="V214" s="161">
        <f t="shared" si="200"/>
        <v>0</v>
      </c>
      <c r="W214" s="161">
        <f t="shared" si="198"/>
        <v>0</v>
      </c>
      <c r="X214" s="161">
        <f t="shared" si="198"/>
        <v>0</v>
      </c>
      <c r="Y214" s="161">
        <f t="shared" si="198"/>
        <v>0</v>
      </c>
      <c r="Z214" s="161">
        <f t="shared" si="198"/>
        <v>0</v>
      </c>
      <c r="AA214" s="161">
        <f t="shared" si="198"/>
        <v>0</v>
      </c>
      <c r="AB214" s="161">
        <f t="shared" si="198"/>
        <v>0</v>
      </c>
      <c r="AC214" s="161">
        <f t="shared" si="198"/>
        <v>0</v>
      </c>
      <c r="AD214" s="161">
        <f t="shared" si="198"/>
        <v>0</v>
      </c>
      <c r="AE214" s="161">
        <f t="shared" si="198"/>
        <v>0</v>
      </c>
      <c r="AF214" s="174">
        <f t="shared" si="198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99"/>
        <v>0</v>
      </c>
      <c r="D215" s="161">
        <f t="shared" si="199"/>
        <v>0</v>
      </c>
      <c r="E215" s="161">
        <f t="shared" si="199"/>
        <v>0</v>
      </c>
      <c r="F215" s="161">
        <f t="shared" si="199"/>
        <v>0</v>
      </c>
      <c r="G215" s="161">
        <f t="shared" si="199"/>
        <v>0</v>
      </c>
      <c r="H215" s="161">
        <f t="shared" si="199"/>
        <v>0</v>
      </c>
      <c r="I215" s="161">
        <f t="shared" si="199"/>
        <v>0</v>
      </c>
      <c r="J215" s="161">
        <f t="shared" si="199"/>
        <v>0</v>
      </c>
      <c r="K215" s="161">
        <f t="shared" si="199"/>
        <v>0</v>
      </c>
      <c r="L215" s="161">
        <f t="shared" si="199"/>
        <v>0</v>
      </c>
      <c r="M215" s="161">
        <f t="shared" si="191"/>
        <v>0</v>
      </c>
      <c r="N215" s="161">
        <f t="shared" si="191"/>
        <v>0</v>
      </c>
      <c r="O215" s="161">
        <f t="shared" si="199"/>
        <v>0</v>
      </c>
      <c r="P215" s="161">
        <f t="shared" si="199"/>
        <v>0</v>
      </c>
      <c r="Q215" s="161">
        <f t="shared" si="199"/>
        <v>0</v>
      </c>
      <c r="R215" s="161">
        <f t="shared" si="199"/>
        <v>0</v>
      </c>
      <c r="S215" s="161">
        <f t="shared" si="199"/>
        <v>0</v>
      </c>
      <c r="T215" s="161">
        <f t="shared" si="199"/>
        <v>0</v>
      </c>
      <c r="U215" s="161">
        <f t="shared" si="200"/>
        <v>0</v>
      </c>
      <c r="V215" s="161">
        <f t="shared" si="200"/>
        <v>0</v>
      </c>
      <c r="W215" s="161">
        <f t="shared" si="198"/>
        <v>0</v>
      </c>
      <c r="X215" s="161">
        <f t="shared" si="198"/>
        <v>0</v>
      </c>
      <c r="Y215" s="161">
        <f t="shared" si="198"/>
        <v>0</v>
      </c>
      <c r="Z215" s="161">
        <f t="shared" si="198"/>
        <v>0</v>
      </c>
      <c r="AA215" s="161">
        <f t="shared" si="198"/>
        <v>0</v>
      </c>
      <c r="AB215" s="161">
        <f t="shared" si="198"/>
        <v>0</v>
      </c>
      <c r="AC215" s="161">
        <f t="shared" si="198"/>
        <v>0</v>
      </c>
      <c r="AD215" s="161">
        <f t="shared" si="198"/>
        <v>0</v>
      </c>
      <c r="AE215" s="161">
        <f t="shared" si="198"/>
        <v>0</v>
      </c>
      <c r="AF215" s="174">
        <f t="shared" si="198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99"/>
        <v>0</v>
      </c>
      <c r="D216" s="161">
        <f t="shared" si="199"/>
        <v>0</v>
      </c>
      <c r="E216" s="161">
        <f t="shared" si="199"/>
        <v>0</v>
      </c>
      <c r="F216" s="161">
        <f t="shared" si="199"/>
        <v>0</v>
      </c>
      <c r="G216" s="161">
        <f t="shared" si="199"/>
        <v>0</v>
      </c>
      <c r="H216" s="161">
        <f t="shared" si="199"/>
        <v>0</v>
      </c>
      <c r="I216" s="161">
        <f t="shared" si="199"/>
        <v>0</v>
      </c>
      <c r="J216" s="161">
        <f t="shared" si="199"/>
        <v>0</v>
      </c>
      <c r="K216" s="161">
        <f t="shared" si="199"/>
        <v>0</v>
      </c>
      <c r="L216" s="161">
        <f t="shared" si="199"/>
        <v>0</v>
      </c>
      <c r="M216" s="161">
        <f t="shared" si="191"/>
        <v>0</v>
      </c>
      <c r="N216" s="161">
        <f t="shared" si="191"/>
        <v>0</v>
      </c>
      <c r="O216" s="161">
        <f t="shared" si="199"/>
        <v>0</v>
      </c>
      <c r="P216" s="161">
        <f t="shared" si="199"/>
        <v>0</v>
      </c>
      <c r="Q216" s="161">
        <f t="shared" si="199"/>
        <v>0</v>
      </c>
      <c r="R216" s="161">
        <f t="shared" ref="R216:AF231" si="201">Q216</f>
        <v>0</v>
      </c>
      <c r="S216" s="161">
        <f t="shared" si="201"/>
        <v>0</v>
      </c>
      <c r="T216" s="161">
        <f t="shared" si="201"/>
        <v>0</v>
      </c>
      <c r="U216" s="161">
        <f t="shared" si="201"/>
        <v>0</v>
      </c>
      <c r="V216" s="161">
        <f t="shared" si="201"/>
        <v>0</v>
      </c>
      <c r="W216" s="161">
        <f t="shared" si="201"/>
        <v>0</v>
      </c>
      <c r="X216" s="161">
        <f t="shared" si="201"/>
        <v>0</v>
      </c>
      <c r="Y216" s="161">
        <f t="shared" si="201"/>
        <v>0</v>
      </c>
      <c r="Z216" s="161">
        <f t="shared" si="201"/>
        <v>0</v>
      </c>
      <c r="AA216" s="161">
        <f t="shared" si="201"/>
        <v>0</v>
      </c>
      <c r="AB216" s="161">
        <f t="shared" si="201"/>
        <v>0</v>
      </c>
      <c r="AC216" s="161">
        <f t="shared" si="201"/>
        <v>0</v>
      </c>
      <c r="AD216" s="161">
        <f t="shared" si="201"/>
        <v>0</v>
      </c>
      <c r="AE216" s="161">
        <f t="shared" si="201"/>
        <v>0</v>
      </c>
      <c r="AF216" s="174">
        <f t="shared" si="201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U232" si="202">B217</f>
        <v>0</v>
      </c>
      <c r="D217" s="161">
        <f t="shared" si="202"/>
        <v>0</v>
      </c>
      <c r="E217" s="161">
        <f t="shared" si="202"/>
        <v>0</v>
      </c>
      <c r="F217" s="161">
        <f t="shared" si="202"/>
        <v>0</v>
      </c>
      <c r="G217" s="161">
        <f t="shared" si="202"/>
        <v>0</v>
      </c>
      <c r="H217" s="161">
        <f t="shared" si="202"/>
        <v>0</v>
      </c>
      <c r="I217" s="161">
        <f t="shared" si="202"/>
        <v>0</v>
      </c>
      <c r="J217" s="161">
        <f t="shared" si="202"/>
        <v>0</v>
      </c>
      <c r="K217" s="161">
        <f t="shared" si="202"/>
        <v>0</v>
      </c>
      <c r="L217" s="161">
        <f t="shared" si="202"/>
        <v>0</v>
      </c>
      <c r="M217" s="161">
        <f t="shared" si="191"/>
        <v>0</v>
      </c>
      <c r="N217" s="161">
        <f t="shared" si="191"/>
        <v>0</v>
      </c>
      <c r="O217" s="161">
        <f t="shared" si="202"/>
        <v>0</v>
      </c>
      <c r="P217" s="161">
        <f t="shared" si="202"/>
        <v>0</v>
      </c>
      <c r="Q217" s="161">
        <f t="shared" si="202"/>
        <v>0</v>
      </c>
      <c r="R217" s="161">
        <f t="shared" si="202"/>
        <v>0</v>
      </c>
      <c r="S217" s="161">
        <f t="shared" si="202"/>
        <v>0</v>
      </c>
      <c r="T217" s="161">
        <f t="shared" si="202"/>
        <v>0</v>
      </c>
      <c r="U217" s="161">
        <f t="shared" si="202"/>
        <v>0</v>
      </c>
      <c r="V217" s="161">
        <f t="shared" si="201"/>
        <v>0</v>
      </c>
      <c r="W217" s="161">
        <f t="shared" si="201"/>
        <v>0</v>
      </c>
      <c r="X217" s="161">
        <f t="shared" si="201"/>
        <v>0</v>
      </c>
      <c r="Y217" s="161">
        <f t="shared" si="201"/>
        <v>0</v>
      </c>
      <c r="Z217" s="161">
        <f t="shared" si="201"/>
        <v>0</v>
      </c>
      <c r="AA217" s="161">
        <f t="shared" si="201"/>
        <v>0</v>
      </c>
      <c r="AB217" s="161">
        <f t="shared" si="201"/>
        <v>0</v>
      </c>
      <c r="AC217" s="161">
        <f t="shared" si="201"/>
        <v>0</v>
      </c>
      <c r="AD217" s="161">
        <f t="shared" si="201"/>
        <v>0</v>
      </c>
      <c r="AE217" s="161">
        <f t="shared" si="201"/>
        <v>0</v>
      </c>
      <c r="AF217" s="174">
        <f t="shared" si="201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02"/>
        <v>0</v>
      </c>
      <c r="D218" s="161">
        <f t="shared" si="202"/>
        <v>0</v>
      </c>
      <c r="E218" s="161">
        <f t="shared" si="202"/>
        <v>0</v>
      </c>
      <c r="F218" s="161">
        <f t="shared" si="202"/>
        <v>0</v>
      </c>
      <c r="G218" s="161">
        <f t="shared" si="202"/>
        <v>0</v>
      </c>
      <c r="H218" s="161">
        <f t="shared" si="202"/>
        <v>0</v>
      </c>
      <c r="I218" s="161">
        <f t="shared" si="202"/>
        <v>0</v>
      </c>
      <c r="J218" s="161">
        <f t="shared" si="202"/>
        <v>0</v>
      </c>
      <c r="K218" s="161">
        <f t="shared" si="202"/>
        <v>0</v>
      </c>
      <c r="L218" s="161">
        <f t="shared" si="202"/>
        <v>0</v>
      </c>
      <c r="M218" s="161">
        <f t="shared" si="191"/>
        <v>0</v>
      </c>
      <c r="N218" s="161">
        <f t="shared" si="191"/>
        <v>0</v>
      </c>
      <c r="O218" s="161">
        <f t="shared" si="202"/>
        <v>0</v>
      </c>
      <c r="P218" s="161">
        <f t="shared" si="202"/>
        <v>0</v>
      </c>
      <c r="Q218" s="161">
        <f t="shared" si="202"/>
        <v>0</v>
      </c>
      <c r="R218" s="161">
        <f t="shared" si="202"/>
        <v>0</v>
      </c>
      <c r="S218" s="161">
        <f t="shared" si="202"/>
        <v>0</v>
      </c>
      <c r="T218" s="161">
        <f t="shared" si="202"/>
        <v>0</v>
      </c>
      <c r="U218" s="161">
        <f t="shared" si="202"/>
        <v>0</v>
      </c>
      <c r="V218" s="161">
        <f t="shared" si="201"/>
        <v>0</v>
      </c>
      <c r="W218" s="161">
        <f t="shared" si="201"/>
        <v>0</v>
      </c>
      <c r="X218" s="161">
        <f t="shared" si="201"/>
        <v>0</v>
      </c>
      <c r="Y218" s="161">
        <f t="shared" si="201"/>
        <v>0</v>
      </c>
      <c r="Z218" s="161">
        <f t="shared" si="201"/>
        <v>0</v>
      </c>
      <c r="AA218" s="161">
        <f t="shared" si="201"/>
        <v>0</v>
      </c>
      <c r="AB218" s="161">
        <f t="shared" si="201"/>
        <v>0</v>
      </c>
      <c r="AC218" s="161">
        <f t="shared" si="201"/>
        <v>0</v>
      </c>
      <c r="AD218" s="161">
        <f t="shared" si="201"/>
        <v>0</v>
      </c>
      <c r="AE218" s="161">
        <f t="shared" si="201"/>
        <v>0</v>
      </c>
      <c r="AF218" s="174">
        <f t="shared" si="201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02"/>
        <v>0</v>
      </c>
      <c r="D219" s="161">
        <f t="shared" si="202"/>
        <v>0</v>
      </c>
      <c r="E219" s="161">
        <f t="shared" si="202"/>
        <v>0</v>
      </c>
      <c r="F219" s="161">
        <f t="shared" si="202"/>
        <v>0</v>
      </c>
      <c r="G219" s="161">
        <f t="shared" si="202"/>
        <v>0</v>
      </c>
      <c r="H219" s="161">
        <f t="shared" si="202"/>
        <v>0</v>
      </c>
      <c r="I219" s="161">
        <f t="shared" si="202"/>
        <v>0</v>
      </c>
      <c r="J219" s="161">
        <f t="shared" si="202"/>
        <v>0</v>
      </c>
      <c r="K219" s="161">
        <f t="shared" si="202"/>
        <v>0</v>
      </c>
      <c r="L219" s="161">
        <f t="shared" si="202"/>
        <v>0</v>
      </c>
      <c r="M219" s="161">
        <f t="shared" si="191"/>
        <v>0</v>
      </c>
      <c r="N219" s="161">
        <f t="shared" si="191"/>
        <v>0</v>
      </c>
      <c r="O219" s="161">
        <f t="shared" si="202"/>
        <v>0</v>
      </c>
      <c r="P219" s="161">
        <f t="shared" si="202"/>
        <v>0</v>
      </c>
      <c r="Q219" s="161">
        <f t="shared" si="202"/>
        <v>0</v>
      </c>
      <c r="R219" s="161">
        <f t="shared" si="202"/>
        <v>0</v>
      </c>
      <c r="S219" s="161">
        <f t="shared" si="202"/>
        <v>0</v>
      </c>
      <c r="T219" s="161">
        <f t="shared" si="202"/>
        <v>0</v>
      </c>
      <c r="U219" s="161">
        <f t="shared" si="202"/>
        <v>0</v>
      </c>
      <c r="V219" s="161">
        <f t="shared" si="201"/>
        <v>0</v>
      </c>
      <c r="W219" s="161">
        <f t="shared" si="201"/>
        <v>0</v>
      </c>
      <c r="X219" s="161">
        <f t="shared" si="201"/>
        <v>0</v>
      </c>
      <c r="Y219" s="161">
        <f t="shared" si="201"/>
        <v>0</v>
      </c>
      <c r="Z219" s="161">
        <f t="shared" si="201"/>
        <v>0</v>
      </c>
      <c r="AA219" s="161">
        <f t="shared" si="201"/>
        <v>0</v>
      </c>
      <c r="AB219" s="161">
        <f t="shared" si="201"/>
        <v>0</v>
      </c>
      <c r="AC219" s="161">
        <f t="shared" si="201"/>
        <v>0</v>
      </c>
      <c r="AD219" s="161">
        <f t="shared" si="201"/>
        <v>0</v>
      </c>
      <c r="AE219" s="161">
        <f t="shared" si="201"/>
        <v>0</v>
      </c>
      <c r="AF219" s="174">
        <f t="shared" si="201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02"/>
        <v>0</v>
      </c>
      <c r="D220" s="161">
        <f t="shared" si="202"/>
        <v>0</v>
      </c>
      <c r="E220" s="161">
        <f t="shared" si="202"/>
        <v>0</v>
      </c>
      <c r="F220" s="161">
        <f t="shared" si="202"/>
        <v>0</v>
      </c>
      <c r="G220" s="161">
        <f t="shared" si="202"/>
        <v>0</v>
      </c>
      <c r="H220" s="161">
        <f t="shared" si="202"/>
        <v>0</v>
      </c>
      <c r="I220" s="161">
        <f t="shared" si="202"/>
        <v>0</v>
      </c>
      <c r="J220" s="161">
        <f t="shared" si="202"/>
        <v>0</v>
      </c>
      <c r="K220" s="161">
        <f t="shared" si="202"/>
        <v>0</v>
      </c>
      <c r="L220" s="161">
        <f t="shared" si="202"/>
        <v>0</v>
      </c>
      <c r="M220" s="161">
        <f t="shared" si="191"/>
        <v>0</v>
      </c>
      <c r="N220" s="161">
        <f t="shared" si="191"/>
        <v>0</v>
      </c>
      <c r="O220" s="161">
        <f t="shared" si="202"/>
        <v>0</v>
      </c>
      <c r="P220" s="161">
        <f t="shared" si="202"/>
        <v>0</v>
      </c>
      <c r="Q220" s="161">
        <f t="shared" si="202"/>
        <v>0</v>
      </c>
      <c r="R220" s="161">
        <f t="shared" si="202"/>
        <v>0</v>
      </c>
      <c r="S220" s="161">
        <f t="shared" si="202"/>
        <v>0</v>
      </c>
      <c r="T220" s="161">
        <f t="shared" si="202"/>
        <v>0</v>
      </c>
      <c r="U220" s="161">
        <f t="shared" si="202"/>
        <v>0</v>
      </c>
      <c r="V220" s="161">
        <f t="shared" si="201"/>
        <v>0</v>
      </c>
      <c r="W220" s="161">
        <f t="shared" si="201"/>
        <v>0</v>
      </c>
      <c r="X220" s="161">
        <f t="shared" si="201"/>
        <v>0</v>
      </c>
      <c r="Y220" s="161">
        <f t="shared" si="201"/>
        <v>0</v>
      </c>
      <c r="Z220" s="161">
        <f t="shared" si="201"/>
        <v>0</v>
      </c>
      <c r="AA220" s="161">
        <f t="shared" si="201"/>
        <v>0</v>
      </c>
      <c r="AB220" s="161">
        <f t="shared" si="201"/>
        <v>0</v>
      </c>
      <c r="AC220" s="161">
        <f t="shared" si="201"/>
        <v>0</v>
      </c>
      <c r="AD220" s="161">
        <f t="shared" si="201"/>
        <v>0</v>
      </c>
      <c r="AE220" s="161">
        <f t="shared" si="201"/>
        <v>0</v>
      </c>
      <c r="AF220" s="174">
        <f t="shared" si="201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02"/>
        <v>0</v>
      </c>
      <c r="D221" s="161">
        <f t="shared" si="202"/>
        <v>0</v>
      </c>
      <c r="E221" s="161">
        <f t="shared" si="202"/>
        <v>0</v>
      </c>
      <c r="F221" s="161">
        <f t="shared" si="202"/>
        <v>0</v>
      </c>
      <c r="G221" s="161">
        <f t="shared" si="202"/>
        <v>0</v>
      </c>
      <c r="H221" s="161">
        <f t="shared" si="202"/>
        <v>0</v>
      </c>
      <c r="I221" s="161">
        <f t="shared" si="202"/>
        <v>0</v>
      </c>
      <c r="J221" s="161">
        <f t="shared" si="202"/>
        <v>0</v>
      </c>
      <c r="K221" s="161">
        <f t="shared" si="202"/>
        <v>0</v>
      </c>
      <c r="L221" s="161">
        <f t="shared" si="202"/>
        <v>0</v>
      </c>
      <c r="M221" s="161">
        <f t="shared" si="191"/>
        <v>0</v>
      </c>
      <c r="N221" s="161">
        <f t="shared" si="191"/>
        <v>0</v>
      </c>
      <c r="O221" s="161">
        <f t="shared" si="202"/>
        <v>0</v>
      </c>
      <c r="P221" s="161">
        <f t="shared" si="202"/>
        <v>0</v>
      </c>
      <c r="Q221" s="161">
        <f t="shared" si="202"/>
        <v>0</v>
      </c>
      <c r="R221" s="161">
        <f t="shared" si="202"/>
        <v>0</v>
      </c>
      <c r="S221" s="161">
        <f t="shared" si="202"/>
        <v>0</v>
      </c>
      <c r="T221" s="161">
        <f t="shared" si="202"/>
        <v>0</v>
      </c>
      <c r="U221" s="161">
        <f t="shared" si="202"/>
        <v>0</v>
      </c>
      <c r="V221" s="161">
        <f t="shared" si="201"/>
        <v>0</v>
      </c>
      <c r="W221" s="161">
        <f t="shared" si="201"/>
        <v>0</v>
      </c>
      <c r="X221" s="161">
        <f t="shared" si="201"/>
        <v>0</v>
      </c>
      <c r="Y221" s="161">
        <f t="shared" si="201"/>
        <v>0</v>
      </c>
      <c r="Z221" s="161">
        <f t="shared" si="201"/>
        <v>0</v>
      </c>
      <c r="AA221" s="161">
        <f t="shared" si="201"/>
        <v>0</v>
      </c>
      <c r="AB221" s="161">
        <f t="shared" si="201"/>
        <v>0</v>
      </c>
      <c r="AC221" s="161">
        <f t="shared" si="201"/>
        <v>0</v>
      </c>
      <c r="AD221" s="161">
        <f t="shared" si="201"/>
        <v>0</v>
      </c>
      <c r="AE221" s="161">
        <f t="shared" si="201"/>
        <v>0</v>
      </c>
      <c r="AF221" s="174">
        <f t="shared" si="201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02"/>
        <v>0</v>
      </c>
      <c r="D222" s="161">
        <f t="shared" si="202"/>
        <v>0</v>
      </c>
      <c r="E222" s="161">
        <f t="shared" si="202"/>
        <v>0</v>
      </c>
      <c r="F222" s="161">
        <f t="shared" si="202"/>
        <v>0</v>
      </c>
      <c r="G222" s="161">
        <f t="shared" si="202"/>
        <v>0</v>
      </c>
      <c r="H222" s="161">
        <f t="shared" si="202"/>
        <v>0</v>
      </c>
      <c r="I222" s="161">
        <f t="shared" si="202"/>
        <v>0</v>
      </c>
      <c r="J222" s="161">
        <f t="shared" si="202"/>
        <v>0</v>
      </c>
      <c r="K222" s="161">
        <f t="shared" si="202"/>
        <v>0</v>
      </c>
      <c r="L222" s="161">
        <f t="shared" si="202"/>
        <v>0</v>
      </c>
      <c r="M222" s="161">
        <f t="shared" si="191"/>
        <v>0</v>
      </c>
      <c r="N222" s="161">
        <f t="shared" si="191"/>
        <v>0</v>
      </c>
      <c r="O222" s="161">
        <f t="shared" si="202"/>
        <v>0</v>
      </c>
      <c r="P222" s="161">
        <f t="shared" si="202"/>
        <v>0</v>
      </c>
      <c r="Q222" s="161">
        <f t="shared" si="202"/>
        <v>0</v>
      </c>
      <c r="R222" s="161">
        <f t="shared" si="202"/>
        <v>0</v>
      </c>
      <c r="S222" s="161">
        <f t="shared" si="202"/>
        <v>0</v>
      </c>
      <c r="T222" s="161">
        <f t="shared" si="202"/>
        <v>0</v>
      </c>
      <c r="U222" s="161">
        <f t="shared" si="202"/>
        <v>0</v>
      </c>
      <c r="V222" s="161">
        <f t="shared" si="201"/>
        <v>0</v>
      </c>
      <c r="W222" s="161">
        <f t="shared" si="201"/>
        <v>0</v>
      </c>
      <c r="X222" s="161">
        <f t="shared" si="201"/>
        <v>0</v>
      </c>
      <c r="Y222" s="161">
        <f t="shared" si="201"/>
        <v>0</v>
      </c>
      <c r="Z222" s="161">
        <f t="shared" si="201"/>
        <v>0</v>
      </c>
      <c r="AA222" s="161">
        <f t="shared" si="201"/>
        <v>0</v>
      </c>
      <c r="AB222" s="161">
        <f t="shared" si="201"/>
        <v>0</v>
      </c>
      <c r="AC222" s="161">
        <f t="shared" si="201"/>
        <v>0</v>
      </c>
      <c r="AD222" s="161">
        <f t="shared" si="201"/>
        <v>0</v>
      </c>
      <c r="AE222" s="161">
        <f t="shared" si="201"/>
        <v>0</v>
      </c>
      <c r="AF222" s="174">
        <f t="shared" si="201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02"/>
        <v>0</v>
      </c>
      <c r="D223" s="161">
        <f t="shared" si="202"/>
        <v>0</v>
      </c>
      <c r="E223" s="161">
        <f t="shared" si="202"/>
        <v>0</v>
      </c>
      <c r="F223" s="161">
        <f t="shared" si="202"/>
        <v>0</v>
      </c>
      <c r="G223" s="161">
        <f t="shared" si="202"/>
        <v>0</v>
      </c>
      <c r="H223" s="161">
        <f t="shared" si="202"/>
        <v>0</v>
      </c>
      <c r="I223" s="161">
        <f t="shared" si="202"/>
        <v>0</v>
      </c>
      <c r="J223" s="161">
        <f t="shared" si="202"/>
        <v>0</v>
      </c>
      <c r="K223" s="161">
        <f t="shared" si="202"/>
        <v>0</v>
      </c>
      <c r="L223" s="161">
        <f t="shared" si="202"/>
        <v>0</v>
      </c>
      <c r="M223" s="161">
        <f t="shared" si="191"/>
        <v>0</v>
      </c>
      <c r="N223" s="161">
        <f t="shared" si="191"/>
        <v>0</v>
      </c>
      <c r="O223" s="161">
        <f t="shared" si="202"/>
        <v>0</v>
      </c>
      <c r="P223" s="161">
        <f t="shared" si="202"/>
        <v>0</v>
      </c>
      <c r="Q223" s="161">
        <f t="shared" si="202"/>
        <v>0</v>
      </c>
      <c r="R223" s="161">
        <f t="shared" si="202"/>
        <v>0</v>
      </c>
      <c r="S223" s="161">
        <f t="shared" si="202"/>
        <v>0</v>
      </c>
      <c r="T223" s="161">
        <f t="shared" si="202"/>
        <v>0</v>
      </c>
      <c r="U223" s="161">
        <f t="shared" si="202"/>
        <v>0</v>
      </c>
      <c r="V223" s="161">
        <f t="shared" si="201"/>
        <v>0</v>
      </c>
      <c r="W223" s="161">
        <f t="shared" si="201"/>
        <v>0</v>
      </c>
      <c r="X223" s="161">
        <f t="shared" si="201"/>
        <v>0</v>
      </c>
      <c r="Y223" s="161">
        <f t="shared" si="201"/>
        <v>0</v>
      </c>
      <c r="Z223" s="161">
        <f t="shared" si="201"/>
        <v>0</v>
      </c>
      <c r="AA223" s="161">
        <f t="shared" si="201"/>
        <v>0</v>
      </c>
      <c r="AB223" s="161">
        <f t="shared" si="201"/>
        <v>0</v>
      </c>
      <c r="AC223" s="161">
        <f t="shared" si="201"/>
        <v>0</v>
      </c>
      <c r="AD223" s="161">
        <f t="shared" si="201"/>
        <v>0</v>
      </c>
      <c r="AE223" s="161">
        <f t="shared" si="201"/>
        <v>0</v>
      </c>
      <c r="AF223" s="174">
        <f t="shared" si="201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02"/>
        <v>0</v>
      </c>
      <c r="D224" s="161">
        <f t="shared" si="202"/>
        <v>0</v>
      </c>
      <c r="E224" s="161">
        <f t="shared" si="202"/>
        <v>0</v>
      </c>
      <c r="F224" s="161">
        <f t="shared" si="202"/>
        <v>0</v>
      </c>
      <c r="G224" s="161">
        <f t="shared" si="202"/>
        <v>0</v>
      </c>
      <c r="H224" s="161">
        <f t="shared" si="202"/>
        <v>0</v>
      </c>
      <c r="I224" s="161">
        <f t="shared" si="202"/>
        <v>0</v>
      </c>
      <c r="J224" s="161">
        <f t="shared" si="202"/>
        <v>0</v>
      </c>
      <c r="K224" s="161">
        <f t="shared" si="202"/>
        <v>0</v>
      </c>
      <c r="L224" s="161">
        <f t="shared" si="202"/>
        <v>0</v>
      </c>
      <c r="M224" s="161">
        <f t="shared" si="191"/>
        <v>0</v>
      </c>
      <c r="N224" s="161">
        <f t="shared" si="191"/>
        <v>0</v>
      </c>
      <c r="O224" s="161">
        <f t="shared" si="202"/>
        <v>0</v>
      </c>
      <c r="P224" s="161">
        <f t="shared" si="202"/>
        <v>0</v>
      </c>
      <c r="Q224" s="161">
        <f t="shared" si="202"/>
        <v>0</v>
      </c>
      <c r="R224" s="161">
        <f t="shared" si="202"/>
        <v>0</v>
      </c>
      <c r="S224" s="161">
        <f t="shared" si="202"/>
        <v>0</v>
      </c>
      <c r="T224" s="161">
        <f t="shared" si="202"/>
        <v>0</v>
      </c>
      <c r="U224" s="161">
        <f t="shared" si="202"/>
        <v>0</v>
      </c>
      <c r="V224" s="161">
        <f t="shared" si="201"/>
        <v>0</v>
      </c>
      <c r="W224" s="161">
        <f t="shared" si="201"/>
        <v>0</v>
      </c>
      <c r="X224" s="161">
        <f t="shared" si="201"/>
        <v>0</v>
      </c>
      <c r="Y224" s="161">
        <f t="shared" si="201"/>
        <v>0</v>
      </c>
      <c r="Z224" s="161">
        <f t="shared" si="201"/>
        <v>0</v>
      </c>
      <c r="AA224" s="161">
        <f t="shared" si="201"/>
        <v>0</v>
      </c>
      <c r="AB224" s="161">
        <f t="shared" si="201"/>
        <v>0</v>
      </c>
      <c r="AC224" s="161">
        <f t="shared" si="201"/>
        <v>0</v>
      </c>
      <c r="AD224" s="161">
        <f t="shared" si="201"/>
        <v>0</v>
      </c>
      <c r="AE224" s="161">
        <f t="shared" si="201"/>
        <v>0</v>
      </c>
      <c r="AF224" s="174">
        <f t="shared" si="201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02"/>
        <v>0</v>
      </c>
      <c r="D225" s="161">
        <f t="shared" si="202"/>
        <v>0</v>
      </c>
      <c r="E225" s="161">
        <f t="shared" si="202"/>
        <v>0</v>
      </c>
      <c r="F225" s="161">
        <f t="shared" si="202"/>
        <v>0</v>
      </c>
      <c r="G225" s="161">
        <f t="shared" si="202"/>
        <v>0</v>
      </c>
      <c r="H225" s="161">
        <f t="shared" si="202"/>
        <v>0</v>
      </c>
      <c r="I225" s="161">
        <f t="shared" si="202"/>
        <v>0</v>
      </c>
      <c r="J225" s="161">
        <f t="shared" si="202"/>
        <v>0</v>
      </c>
      <c r="K225" s="161">
        <f t="shared" si="202"/>
        <v>0</v>
      </c>
      <c r="L225" s="161">
        <f t="shared" si="202"/>
        <v>0</v>
      </c>
      <c r="M225" s="161">
        <f t="shared" si="191"/>
        <v>0</v>
      </c>
      <c r="N225" s="161">
        <f t="shared" si="191"/>
        <v>0</v>
      </c>
      <c r="O225" s="161">
        <f t="shared" si="202"/>
        <v>0</v>
      </c>
      <c r="P225" s="161">
        <f t="shared" si="202"/>
        <v>0</v>
      </c>
      <c r="Q225" s="161">
        <f t="shared" si="202"/>
        <v>0</v>
      </c>
      <c r="R225" s="161">
        <f t="shared" si="202"/>
        <v>0</v>
      </c>
      <c r="S225" s="161">
        <f t="shared" si="202"/>
        <v>0</v>
      </c>
      <c r="T225" s="161">
        <f t="shared" si="202"/>
        <v>0</v>
      </c>
      <c r="U225" s="161">
        <f t="shared" ref="U225:V225" si="203">T225</f>
        <v>0</v>
      </c>
      <c r="V225" s="161">
        <f t="shared" si="203"/>
        <v>0</v>
      </c>
      <c r="W225" s="161">
        <f t="shared" si="201"/>
        <v>0</v>
      </c>
      <c r="X225" s="161">
        <f t="shared" si="201"/>
        <v>0</v>
      </c>
      <c r="Y225" s="161">
        <f t="shared" si="201"/>
        <v>0</v>
      </c>
      <c r="Z225" s="161">
        <f t="shared" si="201"/>
        <v>0</v>
      </c>
      <c r="AA225" s="161">
        <f t="shared" si="201"/>
        <v>0</v>
      </c>
      <c r="AB225" s="161">
        <f t="shared" si="201"/>
        <v>0</v>
      </c>
      <c r="AC225" s="161">
        <f t="shared" si="201"/>
        <v>0</v>
      </c>
      <c r="AD225" s="161">
        <f t="shared" si="201"/>
        <v>0</v>
      </c>
      <c r="AE225" s="161">
        <f t="shared" si="201"/>
        <v>0</v>
      </c>
      <c r="AF225" s="174">
        <f t="shared" si="201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02"/>
        <v>0</v>
      </c>
      <c r="D226" s="161">
        <f t="shared" si="202"/>
        <v>0</v>
      </c>
      <c r="E226" s="161">
        <f t="shared" si="202"/>
        <v>0</v>
      </c>
      <c r="F226" s="161">
        <f t="shared" si="202"/>
        <v>0</v>
      </c>
      <c r="G226" s="161">
        <f t="shared" si="202"/>
        <v>0</v>
      </c>
      <c r="H226" s="161">
        <f t="shared" si="202"/>
        <v>0</v>
      </c>
      <c r="I226" s="161">
        <f t="shared" si="202"/>
        <v>0</v>
      </c>
      <c r="J226" s="161">
        <f t="shared" si="202"/>
        <v>0</v>
      </c>
      <c r="K226" s="161">
        <f t="shared" si="202"/>
        <v>0</v>
      </c>
      <c r="L226" s="161">
        <f t="shared" si="202"/>
        <v>0</v>
      </c>
      <c r="M226" s="161">
        <f t="shared" si="191"/>
        <v>0</v>
      </c>
      <c r="N226" s="161">
        <f t="shared" si="191"/>
        <v>0</v>
      </c>
      <c r="O226" s="161">
        <f t="shared" si="202"/>
        <v>0</v>
      </c>
      <c r="P226" s="161">
        <f t="shared" si="202"/>
        <v>0</v>
      </c>
      <c r="Q226" s="161">
        <f t="shared" si="202"/>
        <v>0</v>
      </c>
      <c r="R226" s="161">
        <f t="shared" si="202"/>
        <v>0</v>
      </c>
      <c r="S226" s="161">
        <f t="shared" si="202"/>
        <v>0</v>
      </c>
      <c r="T226" s="161">
        <f t="shared" si="201"/>
        <v>0</v>
      </c>
      <c r="U226" s="161">
        <f t="shared" si="201"/>
        <v>0</v>
      </c>
      <c r="V226" s="161">
        <f t="shared" si="201"/>
        <v>0</v>
      </c>
      <c r="W226" s="161">
        <f t="shared" si="201"/>
        <v>0</v>
      </c>
      <c r="X226" s="161">
        <f t="shared" si="201"/>
        <v>0</v>
      </c>
      <c r="Y226" s="161">
        <f t="shared" si="201"/>
        <v>0</v>
      </c>
      <c r="Z226" s="161">
        <f t="shared" si="201"/>
        <v>0</v>
      </c>
      <c r="AA226" s="161">
        <f t="shared" si="201"/>
        <v>0</v>
      </c>
      <c r="AB226" s="161">
        <f t="shared" si="201"/>
        <v>0</v>
      </c>
      <c r="AC226" s="161">
        <f t="shared" si="201"/>
        <v>0</v>
      </c>
      <c r="AD226" s="161">
        <f t="shared" si="201"/>
        <v>0</v>
      </c>
      <c r="AE226" s="161">
        <f t="shared" si="201"/>
        <v>0</v>
      </c>
      <c r="AF226" s="174">
        <f t="shared" si="201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02"/>
        <v>0</v>
      </c>
      <c r="D227" s="161">
        <f t="shared" si="202"/>
        <v>0</v>
      </c>
      <c r="E227" s="161">
        <f t="shared" si="202"/>
        <v>0</v>
      </c>
      <c r="F227" s="161">
        <f t="shared" si="202"/>
        <v>0</v>
      </c>
      <c r="G227" s="161">
        <f t="shared" si="202"/>
        <v>0</v>
      </c>
      <c r="H227" s="161">
        <f t="shared" si="202"/>
        <v>0</v>
      </c>
      <c r="I227" s="161">
        <f t="shared" si="202"/>
        <v>0</v>
      </c>
      <c r="J227" s="161">
        <f t="shared" si="202"/>
        <v>0</v>
      </c>
      <c r="K227" s="161">
        <f t="shared" si="202"/>
        <v>0</v>
      </c>
      <c r="L227" s="161">
        <f t="shared" si="202"/>
        <v>0</v>
      </c>
      <c r="M227" s="161">
        <f t="shared" si="191"/>
        <v>0</v>
      </c>
      <c r="N227" s="161">
        <f t="shared" si="191"/>
        <v>0</v>
      </c>
      <c r="O227" s="161">
        <f t="shared" si="202"/>
        <v>0</v>
      </c>
      <c r="P227" s="161">
        <f t="shared" si="202"/>
        <v>0</v>
      </c>
      <c r="Q227" s="161">
        <f t="shared" si="202"/>
        <v>0</v>
      </c>
      <c r="R227" s="161">
        <f t="shared" si="202"/>
        <v>0</v>
      </c>
      <c r="S227" s="161">
        <f t="shared" si="202"/>
        <v>0</v>
      </c>
      <c r="T227" s="161">
        <f t="shared" si="201"/>
        <v>0</v>
      </c>
      <c r="U227" s="161">
        <f t="shared" si="201"/>
        <v>0</v>
      </c>
      <c r="V227" s="161">
        <f t="shared" si="201"/>
        <v>0</v>
      </c>
      <c r="W227" s="161">
        <f t="shared" si="201"/>
        <v>0</v>
      </c>
      <c r="X227" s="161">
        <f t="shared" si="201"/>
        <v>0</v>
      </c>
      <c r="Y227" s="161">
        <f t="shared" si="201"/>
        <v>0</v>
      </c>
      <c r="Z227" s="161">
        <f t="shared" si="201"/>
        <v>0</v>
      </c>
      <c r="AA227" s="161">
        <f t="shared" si="201"/>
        <v>0</v>
      </c>
      <c r="AB227" s="161">
        <f t="shared" si="201"/>
        <v>0</v>
      </c>
      <c r="AC227" s="161">
        <f t="shared" si="201"/>
        <v>0</v>
      </c>
      <c r="AD227" s="161">
        <f t="shared" si="201"/>
        <v>0</v>
      </c>
      <c r="AE227" s="161">
        <f t="shared" si="201"/>
        <v>0</v>
      </c>
      <c r="AF227" s="174">
        <f t="shared" si="201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02"/>
        <v>0</v>
      </c>
      <c r="D228" s="161">
        <f t="shared" si="202"/>
        <v>0</v>
      </c>
      <c r="E228" s="161">
        <f t="shared" si="202"/>
        <v>0</v>
      </c>
      <c r="F228" s="161">
        <f t="shared" si="202"/>
        <v>0</v>
      </c>
      <c r="G228" s="161">
        <f t="shared" si="202"/>
        <v>0</v>
      </c>
      <c r="H228" s="161">
        <f t="shared" si="202"/>
        <v>0</v>
      </c>
      <c r="I228" s="161">
        <f t="shared" si="202"/>
        <v>0</v>
      </c>
      <c r="J228" s="161">
        <f t="shared" si="202"/>
        <v>0</v>
      </c>
      <c r="K228" s="161">
        <f t="shared" si="202"/>
        <v>0</v>
      </c>
      <c r="L228" s="161">
        <f t="shared" si="202"/>
        <v>0</v>
      </c>
      <c r="M228" s="161">
        <f t="shared" si="191"/>
        <v>0</v>
      </c>
      <c r="N228" s="161">
        <f t="shared" si="191"/>
        <v>0</v>
      </c>
      <c r="O228" s="161">
        <f t="shared" si="202"/>
        <v>0</v>
      </c>
      <c r="P228" s="161">
        <f t="shared" si="202"/>
        <v>0</v>
      </c>
      <c r="Q228" s="161">
        <f t="shared" si="202"/>
        <v>0</v>
      </c>
      <c r="R228" s="161">
        <f t="shared" si="202"/>
        <v>0</v>
      </c>
      <c r="S228" s="161">
        <f t="shared" si="202"/>
        <v>0</v>
      </c>
      <c r="T228" s="161">
        <f t="shared" si="201"/>
        <v>0</v>
      </c>
      <c r="U228" s="161">
        <f t="shared" si="201"/>
        <v>0</v>
      </c>
      <c r="V228" s="161">
        <f t="shared" si="201"/>
        <v>0</v>
      </c>
      <c r="W228" s="161">
        <f t="shared" si="201"/>
        <v>0</v>
      </c>
      <c r="X228" s="161">
        <f t="shared" si="201"/>
        <v>0</v>
      </c>
      <c r="Y228" s="161">
        <f t="shared" si="201"/>
        <v>0</v>
      </c>
      <c r="Z228" s="161">
        <f t="shared" si="201"/>
        <v>0</v>
      </c>
      <c r="AA228" s="161">
        <f t="shared" si="201"/>
        <v>0</v>
      </c>
      <c r="AB228" s="161">
        <f t="shared" si="201"/>
        <v>0</v>
      </c>
      <c r="AC228" s="161">
        <f t="shared" si="201"/>
        <v>0</v>
      </c>
      <c r="AD228" s="161">
        <f t="shared" si="201"/>
        <v>0</v>
      </c>
      <c r="AE228" s="161">
        <f t="shared" si="201"/>
        <v>0</v>
      </c>
      <c r="AF228" s="174">
        <f t="shared" si="201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02"/>
        <v>0</v>
      </c>
      <c r="D229" s="161">
        <f t="shared" si="202"/>
        <v>0</v>
      </c>
      <c r="E229" s="161">
        <f t="shared" si="202"/>
        <v>0</v>
      </c>
      <c r="F229" s="161">
        <f t="shared" si="202"/>
        <v>0</v>
      </c>
      <c r="G229" s="161">
        <f t="shared" si="202"/>
        <v>0</v>
      </c>
      <c r="H229" s="161">
        <f t="shared" si="202"/>
        <v>0</v>
      </c>
      <c r="I229" s="161">
        <f t="shared" si="202"/>
        <v>0</v>
      </c>
      <c r="J229" s="161">
        <f t="shared" si="202"/>
        <v>0</v>
      </c>
      <c r="K229" s="161">
        <f t="shared" si="202"/>
        <v>0</v>
      </c>
      <c r="L229" s="161">
        <f t="shared" si="202"/>
        <v>0</v>
      </c>
      <c r="M229" s="161">
        <f t="shared" si="191"/>
        <v>0</v>
      </c>
      <c r="N229" s="161">
        <f t="shared" si="191"/>
        <v>0</v>
      </c>
      <c r="O229" s="161">
        <f t="shared" si="202"/>
        <v>0</v>
      </c>
      <c r="P229" s="161">
        <f t="shared" si="202"/>
        <v>0</v>
      </c>
      <c r="Q229" s="161">
        <f t="shared" si="202"/>
        <v>0</v>
      </c>
      <c r="R229" s="161">
        <f t="shared" si="202"/>
        <v>0</v>
      </c>
      <c r="S229" s="161">
        <f t="shared" si="202"/>
        <v>0</v>
      </c>
      <c r="T229" s="161">
        <f t="shared" si="201"/>
        <v>0</v>
      </c>
      <c r="U229" s="161">
        <f t="shared" si="201"/>
        <v>0</v>
      </c>
      <c r="V229" s="161">
        <f t="shared" si="201"/>
        <v>0</v>
      </c>
      <c r="W229" s="161">
        <f t="shared" si="201"/>
        <v>0</v>
      </c>
      <c r="X229" s="161">
        <f t="shared" si="201"/>
        <v>0</v>
      </c>
      <c r="Y229" s="161">
        <f t="shared" si="201"/>
        <v>0</v>
      </c>
      <c r="Z229" s="161">
        <f t="shared" si="201"/>
        <v>0</v>
      </c>
      <c r="AA229" s="161">
        <f t="shared" si="201"/>
        <v>0</v>
      </c>
      <c r="AB229" s="161">
        <f t="shared" si="201"/>
        <v>0</v>
      </c>
      <c r="AC229" s="161">
        <f t="shared" si="201"/>
        <v>0</v>
      </c>
      <c r="AD229" s="161">
        <f t="shared" si="201"/>
        <v>0</v>
      </c>
      <c r="AE229" s="161">
        <f t="shared" si="201"/>
        <v>0</v>
      </c>
      <c r="AF229" s="174">
        <f t="shared" si="201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02"/>
        <v>0</v>
      </c>
      <c r="D230" s="161">
        <f t="shared" si="202"/>
        <v>0</v>
      </c>
      <c r="E230" s="161">
        <f t="shared" si="202"/>
        <v>0</v>
      </c>
      <c r="F230" s="161">
        <f t="shared" si="202"/>
        <v>0</v>
      </c>
      <c r="G230" s="161">
        <f t="shared" si="202"/>
        <v>0</v>
      </c>
      <c r="H230" s="161">
        <f t="shared" si="202"/>
        <v>0</v>
      </c>
      <c r="I230" s="161">
        <f t="shared" si="202"/>
        <v>0</v>
      </c>
      <c r="J230" s="161">
        <f t="shared" si="202"/>
        <v>0</v>
      </c>
      <c r="K230" s="161">
        <f t="shared" si="202"/>
        <v>0</v>
      </c>
      <c r="L230" s="161">
        <f t="shared" si="202"/>
        <v>0</v>
      </c>
      <c r="M230" s="161">
        <f t="shared" si="191"/>
        <v>0</v>
      </c>
      <c r="N230" s="161">
        <f t="shared" si="191"/>
        <v>0</v>
      </c>
      <c r="O230" s="161">
        <f t="shared" si="202"/>
        <v>0</v>
      </c>
      <c r="P230" s="161">
        <f t="shared" si="202"/>
        <v>0</v>
      </c>
      <c r="Q230" s="161">
        <f t="shared" si="202"/>
        <v>0</v>
      </c>
      <c r="R230" s="161">
        <f t="shared" si="202"/>
        <v>0</v>
      </c>
      <c r="S230" s="161">
        <f t="shared" si="202"/>
        <v>0</v>
      </c>
      <c r="T230" s="161">
        <f t="shared" si="201"/>
        <v>0</v>
      </c>
      <c r="U230" s="161">
        <f t="shared" si="201"/>
        <v>0</v>
      </c>
      <c r="V230" s="161">
        <f t="shared" si="201"/>
        <v>0</v>
      </c>
      <c r="W230" s="161">
        <f t="shared" si="201"/>
        <v>0</v>
      </c>
      <c r="X230" s="161">
        <f t="shared" si="201"/>
        <v>0</v>
      </c>
      <c r="Y230" s="161">
        <f t="shared" si="201"/>
        <v>0</v>
      </c>
      <c r="Z230" s="161">
        <f t="shared" si="201"/>
        <v>0</v>
      </c>
      <c r="AA230" s="161">
        <f t="shared" si="201"/>
        <v>0</v>
      </c>
      <c r="AB230" s="161">
        <f t="shared" si="201"/>
        <v>0</v>
      </c>
      <c r="AC230" s="161">
        <f t="shared" si="201"/>
        <v>0</v>
      </c>
      <c r="AD230" s="161">
        <f t="shared" si="201"/>
        <v>0</v>
      </c>
      <c r="AE230" s="161">
        <f t="shared" si="201"/>
        <v>0</v>
      </c>
      <c r="AF230" s="174">
        <f t="shared" si="201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02"/>
        <v>0</v>
      </c>
      <c r="D231" s="161">
        <f t="shared" si="202"/>
        <v>0</v>
      </c>
      <c r="E231" s="161">
        <f t="shared" si="202"/>
        <v>0</v>
      </c>
      <c r="F231" s="161">
        <f t="shared" si="202"/>
        <v>0</v>
      </c>
      <c r="G231" s="161">
        <f t="shared" si="202"/>
        <v>0</v>
      </c>
      <c r="H231" s="161">
        <f t="shared" si="202"/>
        <v>0</v>
      </c>
      <c r="I231" s="161">
        <f t="shared" si="202"/>
        <v>0</v>
      </c>
      <c r="J231" s="161">
        <f t="shared" si="202"/>
        <v>0</v>
      </c>
      <c r="K231" s="161">
        <f t="shared" si="202"/>
        <v>0</v>
      </c>
      <c r="L231" s="161">
        <f t="shared" si="202"/>
        <v>0</v>
      </c>
      <c r="M231" s="161">
        <f t="shared" si="191"/>
        <v>0</v>
      </c>
      <c r="N231" s="161">
        <f t="shared" si="191"/>
        <v>0</v>
      </c>
      <c r="O231" s="161">
        <f t="shared" si="202"/>
        <v>0</v>
      </c>
      <c r="P231" s="161">
        <f t="shared" si="202"/>
        <v>0</v>
      </c>
      <c r="Q231" s="161">
        <f t="shared" si="202"/>
        <v>0</v>
      </c>
      <c r="R231" s="161">
        <f t="shared" si="202"/>
        <v>0</v>
      </c>
      <c r="S231" s="161">
        <f t="shared" si="202"/>
        <v>0</v>
      </c>
      <c r="T231" s="161">
        <f t="shared" si="201"/>
        <v>0</v>
      </c>
      <c r="U231" s="161">
        <f t="shared" si="201"/>
        <v>0</v>
      </c>
      <c r="V231" s="161">
        <f t="shared" si="201"/>
        <v>0</v>
      </c>
      <c r="W231" s="161">
        <f t="shared" si="201"/>
        <v>0</v>
      </c>
      <c r="X231" s="161">
        <f t="shared" si="201"/>
        <v>0</v>
      </c>
      <c r="Y231" s="161">
        <f t="shared" si="201"/>
        <v>0</v>
      </c>
      <c r="Z231" s="161">
        <f t="shared" si="201"/>
        <v>0</v>
      </c>
      <c r="AA231" s="161">
        <f t="shared" si="201"/>
        <v>0</v>
      </c>
      <c r="AB231" s="161">
        <f t="shared" si="201"/>
        <v>0</v>
      </c>
      <c r="AC231" s="161">
        <f t="shared" si="201"/>
        <v>0</v>
      </c>
      <c r="AD231" s="161">
        <f t="shared" si="201"/>
        <v>0</v>
      </c>
      <c r="AE231" s="161">
        <f t="shared" si="201"/>
        <v>0</v>
      </c>
      <c r="AF231" s="174">
        <f t="shared" si="201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02"/>
        <v>0</v>
      </c>
      <c r="D232" s="161">
        <f t="shared" si="202"/>
        <v>0</v>
      </c>
      <c r="E232" s="161">
        <f t="shared" si="202"/>
        <v>0</v>
      </c>
      <c r="F232" s="161">
        <f t="shared" si="202"/>
        <v>0</v>
      </c>
      <c r="G232" s="161">
        <f t="shared" si="202"/>
        <v>0</v>
      </c>
      <c r="H232" s="161">
        <f t="shared" si="202"/>
        <v>0</v>
      </c>
      <c r="I232" s="161">
        <f t="shared" si="202"/>
        <v>0</v>
      </c>
      <c r="J232" s="161">
        <f t="shared" si="202"/>
        <v>0</v>
      </c>
      <c r="K232" s="161">
        <f t="shared" si="202"/>
        <v>0</v>
      </c>
      <c r="L232" s="161">
        <f t="shared" si="202"/>
        <v>0</v>
      </c>
      <c r="M232" s="161">
        <f t="shared" si="191"/>
        <v>0</v>
      </c>
      <c r="N232" s="161">
        <f t="shared" si="191"/>
        <v>0</v>
      </c>
      <c r="O232" s="161">
        <f t="shared" si="202"/>
        <v>0</v>
      </c>
      <c r="P232" s="161">
        <f t="shared" si="202"/>
        <v>0</v>
      </c>
      <c r="Q232" s="161">
        <f t="shared" si="202"/>
        <v>0</v>
      </c>
      <c r="R232" s="161">
        <f t="shared" ref="R232:AF247" si="204">Q232</f>
        <v>0</v>
      </c>
      <c r="S232" s="161">
        <f t="shared" si="204"/>
        <v>0</v>
      </c>
      <c r="T232" s="161">
        <f t="shared" si="204"/>
        <v>0</v>
      </c>
      <c r="U232" s="161">
        <f t="shared" si="204"/>
        <v>0</v>
      </c>
      <c r="V232" s="161">
        <f t="shared" si="204"/>
        <v>0</v>
      </c>
      <c r="W232" s="161">
        <f t="shared" si="204"/>
        <v>0</v>
      </c>
      <c r="X232" s="161">
        <f t="shared" si="204"/>
        <v>0</v>
      </c>
      <c r="Y232" s="161">
        <f t="shared" si="204"/>
        <v>0</v>
      </c>
      <c r="Z232" s="161">
        <f t="shared" si="204"/>
        <v>0</v>
      </c>
      <c r="AA232" s="161">
        <f t="shared" si="204"/>
        <v>0</v>
      </c>
      <c r="AB232" s="161">
        <f t="shared" si="204"/>
        <v>0</v>
      </c>
      <c r="AC232" s="161">
        <f t="shared" si="204"/>
        <v>0</v>
      </c>
      <c r="AD232" s="161">
        <f t="shared" si="204"/>
        <v>0</v>
      </c>
      <c r="AE232" s="161">
        <f t="shared" si="204"/>
        <v>0</v>
      </c>
      <c r="AF232" s="174">
        <f t="shared" si="204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S248" si="205">B233</f>
        <v>0</v>
      </c>
      <c r="D233" s="161">
        <f t="shared" si="205"/>
        <v>0</v>
      </c>
      <c r="E233" s="161">
        <f t="shared" si="205"/>
        <v>0</v>
      </c>
      <c r="F233" s="161">
        <f t="shared" si="205"/>
        <v>0</v>
      </c>
      <c r="G233" s="161">
        <f t="shared" si="205"/>
        <v>0</v>
      </c>
      <c r="H233" s="161">
        <f t="shared" si="205"/>
        <v>0</v>
      </c>
      <c r="I233" s="161">
        <f t="shared" si="205"/>
        <v>0</v>
      </c>
      <c r="J233" s="161">
        <f t="shared" si="205"/>
        <v>0</v>
      </c>
      <c r="K233" s="161">
        <f t="shared" si="205"/>
        <v>0</v>
      </c>
      <c r="L233" s="161">
        <f t="shared" si="205"/>
        <v>0</v>
      </c>
      <c r="M233" s="161">
        <f t="shared" ref="M233:N264" si="206">L233</f>
        <v>0</v>
      </c>
      <c r="N233" s="161">
        <f t="shared" si="206"/>
        <v>0</v>
      </c>
      <c r="O233" s="161">
        <f t="shared" si="205"/>
        <v>0</v>
      </c>
      <c r="P233" s="161">
        <f t="shared" si="205"/>
        <v>0</v>
      </c>
      <c r="Q233" s="161">
        <f t="shared" si="205"/>
        <v>0</v>
      </c>
      <c r="R233" s="161">
        <f t="shared" si="205"/>
        <v>0</v>
      </c>
      <c r="S233" s="161">
        <f t="shared" si="205"/>
        <v>0</v>
      </c>
      <c r="T233" s="161">
        <f t="shared" si="204"/>
        <v>0</v>
      </c>
      <c r="U233" s="161">
        <f t="shared" si="204"/>
        <v>0</v>
      </c>
      <c r="V233" s="161">
        <f t="shared" si="204"/>
        <v>0</v>
      </c>
      <c r="W233" s="161">
        <f t="shared" si="204"/>
        <v>0</v>
      </c>
      <c r="X233" s="161">
        <f t="shared" si="204"/>
        <v>0</v>
      </c>
      <c r="Y233" s="161">
        <f t="shared" si="204"/>
        <v>0</v>
      </c>
      <c r="Z233" s="161">
        <f t="shared" si="204"/>
        <v>0</v>
      </c>
      <c r="AA233" s="161">
        <f t="shared" si="204"/>
        <v>0</v>
      </c>
      <c r="AB233" s="161">
        <f t="shared" si="204"/>
        <v>0</v>
      </c>
      <c r="AC233" s="161">
        <f t="shared" si="204"/>
        <v>0</v>
      </c>
      <c r="AD233" s="161">
        <f t="shared" si="204"/>
        <v>0</v>
      </c>
      <c r="AE233" s="161">
        <f t="shared" si="204"/>
        <v>0</v>
      </c>
      <c r="AF233" s="174">
        <f t="shared" si="204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05"/>
        <v>0</v>
      </c>
      <c r="D234" s="161">
        <f t="shared" si="205"/>
        <v>0</v>
      </c>
      <c r="E234" s="161">
        <f t="shared" si="205"/>
        <v>0</v>
      </c>
      <c r="F234" s="161">
        <f t="shared" si="205"/>
        <v>0</v>
      </c>
      <c r="G234" s="161">
        <f t="shared" si="205"/>
        <v>0</v>
      </c>
      <c r="H234" s="161">
        <f t="shared" si="205"/>
        <v>0</v>
      </c>
      <c r="I234" s="161">
        <f t="shared" si="205"/>
        <v>0</v>
      </c>
      <c r="J234" s="161">
        <f t="shared" si="205"/>
        <v>0</v>
      </c>
      <c r="K234" s="161">
        <f t="shared" si="205"/>
        <v>0</v>
      </c>
      <c r="L234" s="161">
        <f t="shared" si="205"/>
        <v>0</v>
      </c>
      <c r="M234" s="161">
        <f t="shared" si="206"/>
        <v>0</v>
      </c>
      <c r="N234" s="161">
        <f t="shared" si="206"/>
        <v>0</v>
      </c>
      <c r="O234" s="161">
        <f t="shared" si="205"/>
        <v>0</v>
      </c>
      <c r="P234" s="161">
        <f t="shared" si="205"/>
        <v>0</v>
      </c>
      <c r="Q234" s="161">
        <f t="shared" si="205"/>
        <v>0</v>
      </c>
      <c r="R234" s="161">
        <f t="shared" si="205"/>
        <v>0</v>
      </c>
      <c r="S234" s="161">
        <f t="shared" si="205"/>
        <v>0</v>
      </c>
      <c r="T234" s="161">
        <f t="shared" si="204"/>
        <v>0</v>
      </c>
      <c r="U234" s="161">
        <f t="shared" si="204"/>
        <v>0</v>
      </c>
      <c r="V234" s="161">
        <f t="shared" si="204"/>
        <v>0</v>
      </c>
      <c r="W234" s="161">
        <f t="shared" si="204"/>
        <v>0</v>
      </c>
      <c r="X234" s="161">
        <f t="shared" si="204"/>
        <v>0</v>
      </c>
      <c r="Y234" s="161">
        <f t="shared" si="204"/>
        <v>0</v>
      </c>
      <c r="Z234" s="161">
        <f t="shared" si="204"/>
        <v>0</v>
      </c>
      <c r="AA234" s="161">
        <f t="shared" si="204"/>
        <v>0</v>
      </c>
      <c r="AB234" s="161">
        <f t="shared" si="204"/>
        <v>0</v>
      </c>
      <c r="AC234" s="161">
        <f t="shared" si="204"/>
        <v>0</v>
      </c>
      <c r="AD234" s="161">
        <f t="shared" si="204"/>
        <v>0</v>
      </c>
      <c r="AE234" s="161">
        <f t="shared" si="204"/>
        <v>0</v>
      </c>
      <c r="AF234" s="174">
        <f t="shared" si="204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05"/>
        <v>0</v>
      </c>
      <c r="D235" s="161">
        <f t="shared" si="205"/>
        <v>0</v>
      </c>
      <c r="E235" s="161">
        <f t="shared" si="205"/>
        <v>0</v>
      </c>
      <c r="F235" s="161">
        <f t="shared" si="205"/>
        <v>0</v>
      </c>
      <c r="G235" s="161">
        <f t="shared" si="205"/>
        <v>0</v>
      </c>
      <c r="H235" s="161">
        <f t="shared" si="205"/>
        <v>0</v>
      </c>
      <c r="I235" s="161">
        <f t="shared" si="205"/>
        <v>0</v>
      </c>
      <c r="J235" s="161">
        <f t="shared" si="205"/>
        <v>0</v>
      </c>
      <c r="K235" s="161">
        <f t="shared" si="205"/>
        <v>0</v>
      </c>
      <c r="L235" s="161">
        <f t="shared" si="205"/>
        <v>0</v>
      </c>
      <c r="M235" s="161">
        <f t="shared" si="206"/>
        <v>0</v>
      </c>
      <c r="N235" s="161">
        <f t="shared" si="206"/>
        <v>0</v>
      </c>
      <c r="O235" s="161">
        <f t="shared" si="205"/>
        <v>0</v>
      </c>
      <c r="P235" s="161">
        <f t="shared" si="205"/>
        <v>0</v>
      </c>
      <c r="Q235" s="161">
        <f t="shared" si="205"/>
        <v>0</v>
      </c>
      <c r="R235" s="161">
        <f t="shared" si="205"/>
        <v>0</v>
      </c>
      <c r="S235" s="161">
        <f t="shared" si="205"/>
        <v>0</v>
      </c>
      <c r="T235" s="161">
        <f t="shared" si="204"/>
        <v>0</v>
      </c>
      <c r="U235" s="161">
        <f t="shared" si="204"/>
        <v>0</v>
      </c>
      <c r="V235" s="161">
        <f t="shared" si="204"/>
        <v>0</v>
      </c>
      <c r="W235" s="161">
        <f t="shared" si="204"/>
        <v>0</v>
      </c>
      <c r="X235" s="161">
        <f t="shared" si="204"/>
        <v>0</v>
      </c>
      <c r="Y235" s="161">
        <f t="shared" si="204"/>
        <v>0</v>
      </c>
      <c r="Z235" s="161">
        <f t="shared" si="204"/>
        <v>0</v>
      </c>
      <c r="AA235" s="161">
        <f t="shared" si="204"/>
        <v>0</v>
      </c>
      <c r="AB235" s="161">
        <f t="shared" si="204"/>
        <v>0</v>
      </c>
      <c r="AC235" s="161">
        <f t="shared" si="204"/>
        <v>0</v>
      </c>
      <c r="AD235" s="161">
        <f t="shared" si="204"/>
        <v>0</v>
      </c>
      <c r="AE235" s="161">
        <f t="shared" si="204"/>
        <v>0</v>
      </c>
      <c r="AF235" s="174">
        <f t="shared" si="204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05"/>
        <v>0</v>
      </c>
      <c r="D236" s="161">
        <f t="shared" si="205"/>
        <v>0</v>
      </c>
      <c r="E236" s="161">
        <f t="shared" si="205"/>
        <v>0</v>
      </c>
      <c r="F236" s="161">
        <f t="shared" si="205"/>
        <v>0</v>
      </c>
      <c r="G236" s="161">
        <f t="shared" si="205"/>
        <v>0</v>
      </c>
      <c r="H236" s="161">
        <f t="shared" si="205"/>
        <v>0</v>
      </c>
      <c r="I236" s="161">
        <f t="shared" si="205"/>
        <v>0</v>
      </c>
      <c r="J236" s="161">
        <f t="shared" si="205"/>
        <v>0</v>
      </c>
      <c r="K236" s="161">
        <f t="shared" si="205"/>
        <v>0</v>
      </c>
      <c r="L236" s="161">
        <f t="shared" si="205"/>
        <v>0</v>
      </c>
      <c r="M236" s="161">
        <f t="shared" si="206"/>
        <v>0</v>
      </c>
      <c r="N236" s="161">
        <f t="shared" si="206"/>
        <v>0</v>
      </c>
      <c r="O236" s="161">
        <f t="shared" si="205"/>
        <v>0</v>
      </c>
      <c r="P236" s="161">
        <f t="shared" si="205"/>
        <v>0</v>
      </c>
      <c r="Q236" s="161">
        <f t="shared" si="205"/>
        <v>0</v>
      </c>
      <c r="R236" s="161">
        <f t="shared" si="205"/>
        <v>0</v>
      </c>
      <c r="S236" s="161">
        <f t="shared" si="205"/>
        <v>0</v>
      </c>
      <c r="T236" s="161">
        <f t="shared" si="204"/>
        <v>0</v>
      </c>
      <c r="U236" s="161">
        <f t="shared" si="204"/>
        <v>0</v>
      </c>
      <c r="V236" s="161">
        <f t="shared" si="204"/>
        <v>0</v>
      </c>
      <c r="W236" s="161">
        <f t="shared" si="204"/>
        <v>0</v>
      </c>
      <c r="X236" s="161">
        <f t="shared" si="204"/>
        <v>0</v>
      </c>
      <c r="Y236" s="161">
        <f t="shared" si="204"/>
        <v>0</v>
      </c>
      <c r="Z236" s="161">
        <f t="shared" si="204"/>
        <v>0</v>
      </c>
      <c r="AA236" s="161">
        <f t="shared" si="204"/>
        <v>0</v>
      </c>
      <c r="AB236" s="161">
        <f t="shared" si="204"/>
        <v>0</v>
      </c>
      <c r="AC236" s="161">
        <f t="shared" si="204"/>
        <v>0</v>
      </c>
      <c r="AD236" s="161">
        <f t="shared" si="204"/>
        <v>0</v>
      </c>
      <c r="AE236" s="161">
        <f t="shared" si="204"/>
        <v>0</v>
      </c>
      <c r="AF236" s="174">
        <f t="shared" si="204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05"/>
        <v>0</v>
      </c>
      <c r="D237" s="161">
        <f t="shared" si="205"/>
        <v>0</v>
      </c>
      <c r="E237" s="161">
        <f t="shared" si="205"/>
        <v>0</v>
      </c>
      <c r="F237" s="161">
        <f t="shared" si="205"/>
        <v>0</v>
      </c>
      <c r="G237" s="161">
        <f t="shared" si="205"/>
        <v>0</v>
      </c>
      <c r="H237" s="161">
        <f t="shared" si="205"/>
        <v>0</v>
      </c>
      <c r="I237" s="161">
        <f t="shared" si="205"/>
        <v>0</v>
      </c>
      <c r="J237" s="161">
        <f t="shared" si="205"/>
        <v>0</v>
      </c>
      <c r="K237" s="161">
        <f t="shared" si="205"/>
        <v>0</v>
      </c>
      <c r="L237" s="161">
        <f t="shared" si="205"/>
        <v>0</v>
      </c>
      <c r="M237" s="161">
        <f t="shared" si="206"/>
        <v>0</v>
      </c>
      <c r="N237" s="161">
        <f t="shared" si="206"/>
        <v>0</v>
      </c>
      <c r="O237" s="161">
        <f t="shared" si="205"/>
        <v>0</v>
      </c>
      <c r="P237" s="161">
        <f t="shared" si="205"/>
        <v>0</v>
      </c>
      <c r="Q237" s="161">
        <f t="shared" si="205"/>
        <v>0</v>
      </c>
      <c r="R237" s="161">
        <f t="shared" si="205"/>
        <v>0</v>
      </c>
      <c r="S237" s="161">
        <f t="shared" si="205"/>
        <v>0</v>
      </c>
      <c r="T237" s="161">
        <f t="shared" si="204"/>
        <v>0</v>
      </c>
      <c r="U237" s="161">
        <f t="shared" si="204"/>
        <v>0</v>
      </c>
      <c r="V237" s="161">
        <f t="shared" si="204"/>
        <v>0</v>
      </c>
      <c r="W237" s="161">
        <f t="shared" si="204"/>
        <v>0</v>
      </c>
      <c r="X237" s="161">
        <f t="shared" si="204"/>
        <v>0</v>
      </c>
      <c r="Y237" s="161">
        <f t="shared" si="204"/>
        <v>0</v>
      </c>
      <c r="Z237" s="161">
        <f t="shared" si="204"/>
        <v>0</v>
      </c>
      <c r="AA237" s="161">
        <f t="shared" si="204"/>
        <v>0</v>
      </c>
      <c r="AB237" s="161">
        <f t="shared" si="204"/>
        <v>0</v>
      </c>
      <c r="AC237" s="161">
        <f t="shared" si="204"/>
        <v>0</v>
      </c>
      <c r="AD237" s="161">
        <f t="shared" si="204"/>
        <v>0</v>
      </c>
      <c r="AE237" s="161">
        <f t="shared" si="204"/>
        <v>0</v>
      </c>
      <c r="AF237" s="174">
        <f t="shared" si="204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05"/>
        <v>0</v>
      </c>
      <c r="D238" s="161">
        <f t="shared" si="205"/>
        <v>0</v>
      </c>
      <c r="E238" s="161">
        <f t="shared" si="205"/>
        <v>0</v>
      </c>
      <c r="F238" s="161">
        <f t="shared" si="205"/>
        <v>0</v>
      </c>
      <c r="G238" s="161">
        <f t="shared" si="205"/>
        <v>0</v>
      </c>
      <c r="H238" s="161">
        <f t="shared" si="205"/>
        <v>0</v>
      </c>
      <c r="I238" s="161">
        <f t="shared" si="205"/>
        <v>0</v>
      </c>
      <c r="J238" s="161">
        <f t="shared" si="205"/>
        <v>0</v>
      </c>
      <c r="K238" s="161">
        <f t="shared" si="205"/>
        <v>0</v>
      </c>
      <c r="L238" s="161">
        <f t="shared" si="205"/>
        <v>0</v>
      </c>
      <c r="M238" s="161">
        <f t="shared" si="206"/>
        <v>0</v>
      </c>
      <c r="N238" s="161">
        <f t="shared" si="206"/>
        <v>0</v>
      </c>
      <c r="O238" s="161">
        <f t="shared" si="205"/>
        <v>0</v>
      </c>
      <c r="P238" s="161">
        <f t="shared" si="205"/>
        <v>0</v>
      </c>
      <c r="Q238" s="161">
        <f t="shared" si="205"/>
        <v>0</v>
      </c>
      <c r="R238" s="161">
        <f t="shared" si="205"/>
        <v>0</v>
      </c>
      <c r="S238" s="161">
        <f t="shared" si="205"/>
        <v>0</v>
      </c>
      <c r="T238" s="161">
        <f t="shared" si="204"/>
        <v>0</v>
      </c>
      <c r="U238" s="161">
        <f t="shared" si="204"/>
        <v>0</v>
      </c>
      <c r="V238" s="161">
        <f t="shared" si="204"/>
        <v>0</v>
      </c>
      <c r="W238" s="161">
        <f t="shared" si="204"/>
        <v>0</v>
      </c>
      <c r="X238" s="161">
        <f t="shared" si="204"/>
        <v>0</v>
      </c>
      <c r="Y238" s="161">
        <f t="shared" si="204"/>
        <v>0</v>
      </c>
      <c r="Z238" s="161">
        <f t="shared" si="204"/>
        <v>0</v>
      </c>
      <c r="AA238" s="161">
        <f t="shared" si="204"/>
        <v>0</v>
      </c>
      <c r="AB238" s="161">
        <f t="shared" si="204"/>
        <v>0</v>
      </c>
      <c r="AC238" s="161">
        <f t="shared" si="204"/>
        <v>0</v>
      </c>
      <c r="AD238" s="161">
        <f t="shared" si="204"/>
        <v>0</v>
      </c>
      <c r="AE238" s="161">
        <f t="shared" si="204"/>
        <v>0</v>
      </c>
      <c r="AF238" s="174">
        <f t="shared" si="204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05"/>
        <v>0</v>
      </c>
      <c r="D239" s="161">
        <f t="shared" si="205"/>
        <v>0</v>
      </c>
      <c r="E239" s="161">
        <f t="shared" si="205"/>
        <v>0</v>
      </c>
      <c r="F239" s="161">
        <f t="shared" si="205"/>
        <v>0</v>
      </c>
      <c r="G239" s="161">
        <f t="shared" si="205"/>
        <v>0</v>
      </c>
      <c r="H239" s="161">
        <f t="shared" si="205"/>
        <v>0</v>
      </c>
      <c r="I239" s="161">
        <f t="shared" si="205"/>
        <v>0</v>
      </c>
      <c r="J239" s="161">
        <f t="shared" si="205"/>
        <v>0</v>
      </c>
      <c r="K239" s="161">
        <f t="shared" si="205"/>
        <v>0</v>
      </c>
      <c r="L239" s="161">
        <f t="shared" si="205"/>
        <v>0</v>
      </c>
      <c r="M239" s="161">
        <f t="shared" si="206"/>
        <v>0</v>
      </c>
      <c r="N239" s="161">
        <f t="shared" si="206"/>
        <v>0</v>
      </c>
      <c r="O239" s="161">
        <f t="shared" si="205"/>
        <v>0</v>
      </c>
      <c r="P239" s="161">
        <f t="shared" si="205"/>
        <v>0</v>
      </c>
      <c r="Q239" s="161">
        <f t="shared" si="205"/>
        <v>0</v>
      </c>
      <c r="R239" s="161">
        <f t="shared" si="205"/>
        <v>0</v>
      </c>
      <c r="S239" s="161">
        <f t="shared" si="205"/>
        <v>0</v>
      </c>
      <c r="T239" s="161">
        <f t="shared" si="204"/>
        <v>0</v>
      </c>
      <c r="U239" s="161">
        <f t="shared" si="204"/>
        <v>0</v>
      </c>
      <c r="V239" s="161">
        <f t="shared" si="204"/>
        <v>0</v>
      </c>
      <c r="W239" s="161">
        <f t="shared" si="204"/>
        <v>0</v>
      </c>
      <c r="X239" s="161">
        <f t="shared" si="204"/>
        <v>0</v>
      </c>
      <c r="Y239" s="161">
        <f t="shared" si="204"/>
        <v>0</v>
      </c>
      <c r="Z239" s="161">
        <f t="shared" si="204"/>
        <v>0</v>
      </c>
      <c r="AA239" s="161">
        <f t="shared" si="204"/>
        <v>0</v>
      </c>
      <c r="AB239" s="161">
        <f t="shared" si="204"/>
        <v>0</v>
      </c>
      <c r="AC239" s="161">
        <f t="shared" si="204"/>
        <v>0</v>
      </c>
      <c r="AD239" s="161">
        <f t="shared" si="204"/>
        <v>0</v>
      </c>
      <c r="AE239" s="161">
        <f t="shared" si="204"/>
        <v>0</v>
      </c>
      <c r="AF239" s="174">
        <f t="shared" si="204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05"/>
        <v>0</v>
      </c>
      <c r="D240" s="161">
        <f t="shared" si="205"/>
        <v>0</v>
      </c>
      <c r="E240" s="161">
        <f t="shared" si="205"/>
        <v>0</v>
      </c>
      <c r="F240" s="161">
        <f t="shared" si="205"/>
        <v>0</v>
      </c>
      <c r="G240" s="161">
        <f t="shared" si="205"/>
        <v>0</v>
      </c>
      <c r="H240" s="161">
        <f t="shared" si="205"/>
        <v>0</v>
      </c>
      <c r="I240" s="161">
        <f t="shared" si="205"/>
        <v>0</v>
      </c>
      <c r="J240" s="161">
        <f t="shared" si="205"/>
        <v>0</v>
      </c>
      <c r="K240" s="161">
        <f t="shared" si="205"/>
        <v>0</v>
      </c>
      <c r="L240" s="161">
        <f t="shared" si="205"/>
        <v>0</v>
      </c>
      <c r="M240" s="161">
        <f t="shared" si="206"/>
        <v>0</v>
      </c>
      <c r="N240" s="161">
        <f t="shared" si="206"/>
        <v>0</v>
      </c>
      <c r="O240" s="161">
        <f t="shared" si="205"/>
        <v>0</v>
      </c>
      <c r="P240" s="161">
        <f t="shared" si="205"/>
        <v>0</v>
      </c>
      <c r="Q240" s="161">
        <f t="shared" si="205"/>
        <v>0</v>
      </c>
      <c r="R240" s="161">
        <f t="shared" si="205"/>
        <v>0</v>
      </c>
      <c r="S240" s="161">
        <f t="shared" si="205"/>
        <v>0</v>
      </c>
      <c r="T240" s="161">
        <f t="shared" si="204"/>
        <v>0</v>
      </c>
      <c r="U240" s="161">
        <f t="shared" si="204"/>
        <v>0</v>
      </c>
      <c r="V240" s="161">
        <f t="shared" si="204"/>
        <v>0</v>
      </c>
      <c r="W240" s="161">
        <f t="shared" si="204"/>
        <v>0</v>
      </c>
      <c r="X240" s="161">
        <f t="shared" si="204"/>
        <v>0</v>
      </c>
      <c r="Y240" s="161">
        <f t="shared" si="204"/>
        <v>0</v>
      </c>
      <c r="Z240" s="161">
        <f t="shared" si="204"/>
        <v>0</v>
      </c>
      <c r="AA240" s="161">
        <f t="shared" si="204"/>
        <v>0</v>
      </c>
      <c r="AB240" s="161">
        <f t="shared" si="204"/>
        <v>0</v>
      </c>
      <c r="AC240" s="161">
        <f t="shared" si="204"/>
        <v>0</v>
      </c>
      <c r="AD240" s="161">
        <f t="shared" si="204"/>
        <v>0</v>
      </c>
      <c r="AE240" s="161">
        <f t="shared" si="204"/>
        <v>0</v>
      </c>
      <c r="AF240" s="174">
        <f t="shared" si="204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05"/>
        <v>0</v>
      </c>
      <c r="D241" s="161">
        <f t="shared" si="205"/>
        <v>0</v>
      </c>
      <c r="E241" s="161">
        <f t="shared" si="205"/>
        <v>0</v>
      </c>
      <c r="F241" s="161">
        <f t="shared" si="205"/>
        <v>0</v>
      </c>
      <c r="G241" s="161">
        <f t="shared" si="205"/>
        <v>0</v>
      </c>
      <c r="H241" s="161">
        <f t="shared" si="205"/>
        <v>0</v>
      </c>
      <c r="I241" s="161">
        <f t="shared" si="205"/>
        <v>0</v>
      </c>
      <c r="J241" s="161">
        <f t="shared" si="205"/>
        <v>0</v>
      </c>
      <c r="K241" s="161">
        <f t="shared" si="205"/>
        <v>0</v>
      </c>
      <c r="L241" s="161">
        <f t="shared" si="205"/>
        <v>0</v>
      </c>
      <c r="M241" s="161">
        <f t="shared" si="206"/>
        <v>0</v>
      </c>
      <c r="N241" s="161">
        <f t="shared" si="206"/>
        <v>0</v>
      </c>
      <c r="O241" s="161">
        <f t="shared" si="205"/>
        <v>0</v>
      </c>
      <c r="P241" s="161">
        <f t="shared" si="205"/>
        <v>0</v>
      </c>
      <c r="Q241" s="161">
        <f t="shared" si="205"/>
        <v>0</v>
      </c>
      <c r="R241" s="161">
        <f t="shared" si="205"/>
        <v>0</v>
      </c>
      <c r="S241" s="161">
        <f t="shared" si="205"/>
        <v>0</v>
      </c>
      <c r="T241" s="161">
        <f t="shared" si="204"/>
        <v>0</v>
      </c>
      <c r="U241" s="161">
        <f t="shared" si="204"/>
        <v>0</v>
      </c>
      <c r="V241" s="161">
        <f t="shared" si="204"/>
        <v>0</v>
      </c>
      <c r="W241" s="161">
        <f t="shared" si="204"/>
        <v>0</v>
      </c>
      <c r="X241" s="161">
        <f t="shared" si="204"/>
        <v>0</v>
      </c>
      <c r="Y241" s="161">
        <f t="shared" si="204"/>
        <v>0</v>
      </c>
      <c r="Z241" s="161">
        <f t="shared" si="204"/>
        <v>0</v>
      </c>
      <c r="AA241" s="161">
        <f t="shared" si="204"/>
        <v>0</v>
      </c>
      <c r="AB241" s="161">
        <f t="shared" si="204"/>
        <v>0</v>
      </c>
      <c r="AC241" s="161">
        <f t="shared" si="204"/>
        <v>0</v>
      </c>
      <c r="AD241" s="161">
        <f t="shared" si="204"/>
        <v>0</v>
      </c>
      <c r="AE241" s="161">
        <f t="shared" si="204"/>
        <v>0</v>
      </c>
      <c r="AF241" s="174">
        <f t="shared" si="204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05"/>
        <v>0</v>
      </c>
      <c r="D242" s="161">
        <f t="shared" si="205"/>
        <v>0</v>
      </c>
      <c r="E242" s="161">
        <f t="shared" si="205"/>
        <v>0</v>
      </c>
      <c r="F242" s="161">
        <f t="shared" si="205"/>
        <v>0</v>
      </c>
      <c r="G242" s="161">
        <f t="shared" si="205"/>
        <v>0</v>
      </c>
      <c r="H242" s="161">
        <f t="shared" si="205"/>
        <v>0</v>
      </c>
      <c r="I242" s="161">
        <f t="shared" si="205"/>
        <v>0</v>
      </c>
      <c r="J242" s="161">
        <f t="shared" si="205"/>
        <v>0</v>
      </c>
      <c r="K242" s="161">
        <f t="shared" si="205"/>
        <v>0</v>
      </c>
      <c r="L242" s="161">
        <f t="shared" si="205"/>
        <v>0</v>
      </c>
      <c r="M242" s="161">
        <f t="shared" si="206"/>
        <v>0</v>
      </c>
      <c r="N242" s="161">
        <f t="shared" si="206"/>
        <v>0</v>
      </c>
      <c r="O242" s="161">
        <f t="shared" si="205"/>
        <v>0</v>
      </c>
      <c r="P242" s="161">
        <f t="shared" si="205"/>
        <v>0</v>
      </c>
      <c r="Q242" s="161">
        <f t="shared" si="205"/>
        <v>0</v>
      </c>
      <c r="R242" s="161">
        <f t="shared" si="205"/>
        <v>0</v>
      </c>
      <c r="S242" s="161">
        <f t="shared" si="205"/>
        <v>0</v>
      </c>
      <c r="T242" s="161">
        <f t="shared" si="204"/>
        <v>0</v>
      </c>
      <c r="U242" s="161">
        <f t="shared" si="204"/>
        <v>0</v>
      </c>
      <c r="V242" s="161">
        <f t="shared" si="204"/>
        <v>0</v>
      </c>
      <c r="W242" s="161">
        <f t="shared" si="204"/>
        <v>0</v>
      </c>
      <c r="X242" s="161">
        <f t="shared" si="204"/>
        <v>0</v>
      </c>
      <c r="Y242" s="161">
        <f t="shared" si="204"/>
        <v>0</v>
      </c>
      <c r="Z242" s="161">
        <f t="shared" si="204"/>
        <v>0</v>
      </c>
      <c r="AA242" s="161">
        <f t="shared" si="204"/>
        <v>0</v>
      </c>
      <c r="AB242" s="161">
        <f t="shared" si="204"/>
        <v>0</v>
      </c>
      <c r="AC242" s="161">
        <f t="shared" si="204"/>
        <v>0</v>
      </c>
      <c r="AD242" s="161">
        <f t="shared" si="204"/>
        <v>0</v>
      </c>
      <c r="AE242" s="161">
        <f t="shared" si="204"/>
        <v>0</v>
      </c>
      <c r="AF242" s="174">
        <f t="shared" si="204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05"/>
        <v>0</v>
      </c>
      <c r="D243" s="161">
        <f t="shared" si="205"/>
        <v>0</v>
      </c>
      <c r="E243" s="161">
        <f t="shared" si="205"/>
        <v>0</v>
      </c>
      <c r="F243" s="161">
        <f t="shared" si="205"/>
        <v>0</v>
      </c>
      <c r="G243" s="161">
        <f t="shared" si="205"/>
        <v>0</v>
      </c>
      <c r="H243" s="161">
        <f t="shared" si="205"/>
        <v>0</v>
      </c>
      <c r="I243" s="161">
        <f t="shared" si="205"/>
        <v>0</v>
      </c>
      <c r="J243" s="161">
        <f t="shared" si="205"/>
        <v>0</v>
      </c>
      <c r="K243" s="161">
        <f t="shared" si="205"/>
        <v>0</v>
      </c>
      <c r="L243" s="161">
        <f t="shared" si="205"/>
        <v>0</v>
      </c>
      <c r="M243" s="161">
        <f t="shared" si="206"/>
        <v>0</v>
      </c>
      <c r="N243" s="161">
        <f t="shared" si="206"/>
        <v>0</v>
      </c>
      <c r="O243" s="161">
        <f t="shared" si="205"/>
        <v>0</v>
      </c>
      <c r="P243" s="161">
        <f t="shared" si="205"/>
        <v>0</v>
      </c>
      <c r="Q243" s="161">
        <f t="shared" si="205"/>
        <v>0</v>
      </c>
      <c r="R243" s="161">
        <f t="shared" si="205"/>
        <v>0</v>
      </c>
      <c r="S243" s="161">
        <f t="shared" si="205"/>
        <v>0</v>
      </c>
      <c r="T243" s="161">
        <f t="shared" si="204"/>
        <v>0</v>
      </c>
      <c r="U243" s="161">
        <f t="shared" si="204"/>
        <v>0</v>
      </c>
      <c r="V243" s="161">
        <f t="shared" si="204"/>
        <v>0</v>
      </c>
      <c r="W243" s="161">
        <f t="shared" si="204"/>
        <v>0</v>
      </c>
      <c r="X243" s="161">
        <f t="shared" si="204"/>
        <v>0</v>
      </c>
      <c r="Y243" s="161">
        <f t="shared" si="204"/>
        <v>0</v>
      </c>
      <c r="Z243" s="161">
        <f t="shared" si="204"/>
        <v>0</v>
      </c>
      <c r="AA243" s="161">
        <f t="shared" si="204"/>
        <v>0</v>
      </c>
      <c r="AB243" s="161">
        <f t="shared" si="204"/>
        <v>0</v>
      </c>
      <c r="AC243" s="161">
        <f t="shared" si="204"/>
        <v>0</v>
      </c>
      <c r="AD243" s="161">
        <f t="shared" si="204"/>
        <v>0</v>
      </c>
      <c r="AE243" s="161">
        <f t="shared" si="204"/>
        <v>0</v>
      </c>
      <c r="AF243" s="174">
        <f t="shared" si="204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05"/>
        <v>0</v>
      </c>
      <c r="D244" s="161">
        <f t="shared" si="205"/>
        <v>0</v>
      </c>
      <c r="E244" s="161">
        <f t="shared" si="205"/>
        <v>0</v>
      </c>
      <c r="F244" s="161">
        <f t="shared" si="205"/>
        <v>0</v>
      </c>
      <c r="G244" s="161">
        <f t="shared" si="205"/>
        <v>0</v>
      </c>
      <c r="H244" s="161">
        <f t="shared" si="205"/>
        <v>0</v>
      </c>
      <c r="I244" s="161">
        <f t="shared" si="205"/>
        <v>0</v>
      </c>
      <c r="J244" s="161">
        <f t="shared" si="205"/>
        <v>0</v>
      </c>
      <c r="K244" s="161">
        <f t="shared" si="205"/>
        <v>0</v>
      </c>
      <c r="L244" s="161">
        <f t="shared" si="205"/>
        <v>0</v>
      </c>
      <c r="M244" s="161">
        <f t="shared" si="206"/>
        <v>0</v>
      </c>
      <c r="N244" s="161">
        <f t="shared" si="206"/>
        <v>0</v>
      </c>
      <c r="O244" s="161">
        <f t="shared" si="205"/>
        <v>0</v>
      </c>
      <c r="P244" s="161">
        <f t="shared" si="205"/>
        <v>0</v>
      </c>
      <c r="Q244" s="161">
        <f t="shared" si="205"/>
        <v>0</v>
      </c>
      <c r="R244" s="161">
        <f t="shared" si="205"/>
        <v>0</v>
      </c>
      <c r="S244" s="161">
        <f t="shared" si="205"/>
        <v>0</v>
      </c>
      <c r="T244" s="161">
        <f t="shared" si="204"/>
        <v>0</v>
      </c>
      <c r="U244" s="161">
        <f t="shared" si="204"/>
        <v>0</v>
      </c>
      <c r="V244" s="161">
        <f t="shared" si="204"/>
        <v>0</v>
      </c>
      <c r="W244" s="161">
        <f t="shared" si="204"/>
        <v>0</v>
      </c>
      <c r="X244" s="161">
        <f t="shared" si="204"/>
        <v>0</v>
      </c>
      <c r="Y244" s="161">
        <f t="shared" si="204"/>
        <v>0</v>
      </c>
      <c r="Z244" s="161">
        <f t="shared" si="204"/>
        <v>0</v>
      </c>
      <c r="AA244" s="161">
        <f t="shared" si="204"/>
        <v>0</v>
      </c>
      <c r="AB244" s="161">
        <f t="shared" si="204"/>
        <v>0</v>
      </c>
      <c r="AC244" s="161">
        <f t="shared" si="204"/>
        <v>0</v>
      </c>
      <c r="AD244" s="161">
        <f t="shared" si="204"/>
        <v>0</v>
      </c>
      <c r="AE244" s="161">
        <f t="shared" si="204"/>
        <v>0</v>
      </c>
      <c r="AF244" s="174">
        <f t="shared" si="204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05"/>
        <v>0</v>
      </c>
      <c r="D245" s="161">
        <f t="shared" si="205"/>
        <v>0</v>
      </c>
      <c r="E245" s="161">
        <f t="shared" si="205"/>
        <v>0</v>
      </c>
      <c r="F245" s="161">
        <f t="shared" si="205"/>
        <v>0</v>
      </c>
      <c r="G245" s="161">
        <f t="shared" si="205"/>
        <v>0</v>
      </c>
      <c r="H245" s="161">
        <f t="shared" si="205"/>
        <v>0</v>
      </c>
      <c r="I245" s="161">
        <f t="shared" si="205"/>
        <v>0</v>
      </c>
      <c r="J245" s="161">
        <f t="shared" si="205"/>
        <v>0</v>
      </c>
      <c r="K245" s="161">
        <f t="shared" si="205"/>
        <v>0</v>
      </c>
      <c r="L245" s="161">
        <f t="shared" si="205"/>
        <v>0</v>
      </c>
      <c r="M245" s="161">
        <f t="shared" si="206"/>
        <v>0</v>
      </c>
      <c r="N245" s="161">
        <f t="shared" si="206"/>
        <v>0</v>
      </c>
      <c r="O245" s="161">
        <f t="shared" si="205"/>
        <v>0</v>
      </c>
      <c r="P245" s="161">
        <f t="shared" si="205"/>
        <v>0</v>
      </c>
      <c r="Q245" s="161">
        <f t="shared" si="205"/>
        <v>0</v>
      </c>
      <c r="R245" s="161">
        <f t="shared" si="205"/>
        <v>0</v>
      </c>
      <c r="S245" s="161">
        <f t="shared" si="205"/>
        <v>0</v>
      </c>
      <c r="T245" s="161">
        <f t="shared" si="204"/>
        <v>0</v>
      </c>
      <c r="U245" s="161">
        <f t="shared" si="204"/>
        <v>0</v>
      </c>
      <c r="V245" s="161">
        <f t="shared" si="204"/>
        <v>0</v>
      </c>
      <c r="W245" s="161">
        <f t="shared" si="204"/>
        <v>0</v>
      </c>
      <c r="X245" s="161">
        <f t="shared" si="204"/>
        <v>0</v>
      </c>
      <c r="Y245" s="161">
        <f t="shared" si="204"/>
        <v>0</v>
      </c>
      <c r="Z245" s="161">
        <f t="shared" ref="Z245:Z247" si="207">Y245</f>
        <v>0</v>
      </c>
      <c r="AA245" s="161">
        <f t="shared" si="204"/>
        <v>0</v>
      </c>
      <c r="AB245" s="161">
        <f t="shared" si="204"/>
        <v>0</v>
      </c>
      <c r="AC245" s="161">
        <f t="shared" si="204"/>
        <v>0</v>
      </c>
      <c r="AD245" s="161">
        <f t="shared" si="204"/>
        <v>0</v>
      </c>
      <c r="AE245" s="161">
        <f t="shared" si="204"/>
        <v>0</v>
      </c>
      <c r="AF245" s="174">
        <f t="shared" si="204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05"/>
        <v>0</v>
      </c>
      <c r="D246" s="161">
        <f t="shared" si="205"/>
        <v>0</v>
      </c>
      <c r="E246" s="161">
        <f t="shared" si="205"/>
        <v>0</v>
      </c>
      <c r="F246" s="161">
        <f t="shared" si="205"/>
        <v>0</v>
      </c>
      <c r="G246" s="161">
        <f t="shared" si="205"/>
        <v>0</v>
      </c>
      <c r="H246" s="161">
        <f t="shared" si="205"/>
        <v>0</v>
      </c>
      <c r="I246" s="161">
        <f t="shared" si="205"/>
        <v>0</v>
      </c>
      <c r="J246" s="161">
        <f t="shared" si="205"/>
        <v>0</v>
      </c>
      <c r="K246" s="161">
        <f t="shared" si="205"/>
        <v>0</v>
      </c>
      <c r="L246" s="161">
        <f t="shared" si="205"/>
        <v>0</v>
      </c>
      <c r="M246" s="161">
        <f t="shared" si="206"/>
        <v>0</v>
      </c>
      <c r="N246" s="161">
        <f t="shared" si="206"/>
        <v>0</v>
      </c>
      <c r="O246" s="161">
        <f t="shared" si="205"/>
        <v>0</v>
      </c>
      <c r="P246" s="161">
        <f t="shared" si="205"/>
        <v>0</v>
      </c>
      <c r="Q246" s="161">
        <f t="shared" si="205"/>
        <v>0</v>
      </c>
      <c r="R246" s="161">
        <f t="shared" si="205"/>
        <v>0</v>
      </c>
      <c r="S246" s="161">
        <f t="shared" si="205"/>
        <v>0</v>
      </c>
      <c r="T246" s="161">
        <f t="shared" si="204"/>
        <v>0</v>
      </c>
      <c r="U246" s="161">
        <f t="shared" si="204"/>
        <v>0</v>
      </c>
      <c r="V246" s="161">
        <f t="shared" si="204"/>
        <v>0</v>
      </c>
      <c r="W246" s="161">
        <f t="shared" si="204"/>
        <v>0</v>
      </c>
      <c r="X246" s="161">
        <f t="shared" si="204"/>
        <v>0</v>
      </c>
      <c r="Y246" s="161">
        <f t="shared" si="204"/>
        <v>0</v>
      </c>
      <c r="Z246" s="161">
        <f t="shared" si="207"/>
        <v>0</v>
      </c>
      <c r="AA246" s="161">
        <f t="shared" si="204"/>
        <v>0</v>
      </c>
      <c r="AB246" s="161">
        <f t="shared" si="204"/>
        <v>0</v>
      </c>
      <c r="AC246" s="161">
        <f t="shared" si="204"/>
        <v>0</v>
      </c>
      <c r="AD246" s="161">
        <f t="shared" si="204"/>
        <v>0</v>
      </c>
      <c r="AE246" s="161">
        <f t="shared" si="204"/>
        <v>0</v>
      </c>
      <c r="AF246" s="174">
        <f t="shared" si="204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05"/>
        <v>0</v>
      </c>
      <c r="D247" s="161">
        <f t="shared" si="205"/>
        <v>0</v>
      </c>
      <c r="E247" s="161">
        <f t="shared" si="205"/>
        <v>0</v>
      </c>
      <c r="F247" s="161">
        <f t="shared" si="205"/>
        <v>0</v>
      </c>
      <c r="G247" s="161">
        <f t="shared" si="205"/>
        <v>0</v>
      </c>
      <c r="H247" s="161">
        <f t="shared" si="205"/>
        <v>0</v>
      </c>
      <c r="I247" s="161">
        <f t="shared" si="205"/>
        <v>0</v>
      </c>
      <c r="J247" s="161">
        <f t="shared" si="205"/>
        <v>0</v>
      </c>
      <c r="K247" s="161">
        <f t="shared" si="205"/>
        <v>0</v>
      </c>
      <c r="L247" s="161">
        <f t="shared" si="205"/>
        <v>0</v>
      </c>
      <c r="M247" s="161">
        <f t="shared" si="206"/>
        <v>0</v>
      </c>
      <c r="N247" s="161">
        <f t="shared" si="206"/>
        <v>0</v>
      </c>
      <c r="O247" s="161">
        <f t="shared" si="205"/>
        <v>0</v>
      </c>
      <c r="P247" s="161">
        <f t="shared" si="205"/>
        <v>0</v>
      </c>
      <c r="Q247" s="161">
        <f t="shared" si="205"/>
        <v>0</v>
      </c>
      <c r="R247" s="161">
        <f t="shared" si="205"/>
        <v>0</v>
      </c>
      <c r="S247" s="161">
        <f t="shared" si="205"/>
        <v>0</v>
      </c>
      <c r="T247" s="161">
        <f t="shared" si="204"/>
        <v>0</v>
      </c>
      <c r="U247" s="161">
        <f t="shared" si="204"/>
        <v>0</v>
      </c>
      <c r="V247" s="161">
        <f t="shared" si="204"/>
        <v>0</v>
      </c>
      <c r="W247" s="161">
        <f t="shared" si="204"/>
        <v>0</v>
      </c>
      <c r="X247" s="161">
        <f t="shared" si="204"/>
        <v>0</v>
      </c>
      <c r="Y247" s="161">
        <f t="shared" si="204"/>
        <v>0</v>
      </c>
      <c r="Z247" s="161">
        <f t="shared" si="207"/>
        <v>0</v>
      </c>
      <c r="AA247" s="161">
        <f t="shared" si="204"/>
        <v>0</v>
      </c>
      <c r="AB247" s="161">
        <f t="shared" si="204"/>
        <v>0</v>
      </c>
      <c r="AC247" s="161">
        <f t="shared" si="204"/>
        <v>0</v>
      </c>
      <c r="AD247" s="161">
        <f t="shared" si="204"/>
        <v>0</v>
      </c>
      <c r="AE247" s="161">
        <f t="shared" si="204"/>
        <v>0</v>
      </c>
      <c r="AF247" s="174">
        <f t="shared" si="204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05"/>
        <v>0</v>
      </c>
      <c r="D248" s="161">
        <f t="shared" si="205"/>
        <v>0</v>
      </c>
      <c r="E248" s="161">
        <f t="shared" si="205"/>
        <v>0</v>
      </c>
      <c r="F248" s="161">
        <f t="shared" si="205"/>
        <v>0</v>
      </c>
      <c r="G248" s="161">
        <f t="shared" si="205"/>
        <v>0</v>
      </c>
      <c r="H248" s="161">
        <f t="shared" si="205"/>
        <v>0</v>
      </c>
      <c r="I248" s="161">
        <f t="shared" si="205"/>
        <v>0</v>
      </c>
      <c r="J248" s="161">
        <f t="shared" si="205"/>
        <v>0</v>
      </c>
      <c r="K248" s="161">
        <f t="shared" si="205"/>
        <v>0</v>
      </c>
      <c r="L248" s="161">
        <f t="shared" si="205"/>
        <v>0</v>
      </c>
      <c r="M248" s="161">
        <f t="shared" si="206"/>
        <v>0</v>
      </c>
      <c r="N248" s="161">
        <f t="shared" si="206"/>
        <v>0</v>
      </c>
      <c r="O248" s="161">
        <f t="shared" si="205"/>
        <v>0</v>
      </c>
      <c r="P248" s="161">
        <f t="shared" si="205"/>
        <v>0</v>
      </c>
      <c r="Q248" s="161">
        <f t="shared" si="205"/>
        <v>0</v>
      </c>
      <c r="R248" s="161">
        <f t="shared" ref="R248:AF263" si="208">Q248</f>
        <v>0</v>
      </c>
      <c r="S248" s="161">
        <f t="shared" si="208"/>
        <v>0</v>
      </c>
      <c r="T248" s="161">
        <f t="shared" si="208"/>
        <v>0</v>
      </c>
      <c r="U248" s="161">
        <f t="shared" si="208"/>
        <v>0</v>
      </c>
      <c r="V248" s="161">
        <f t="shared" si="208"/>
        <v>0</v>
      </c>
      <c r="W248" s="161">
        <f t="shared" si="208"/>
        <v>0</v>
      </c>
      <c r="X248" s="161">
        <f t="shared" si="208"/>
        <v>0</v>
      </c>
      <c r="Y248" s="161">
        <f t="shared" si="208"/>
        <v>0</v>
      </c>
      <c r="Z248" s="161">
        <f t="shared" si="208"/>
        <v>0</v>
      </c>
      <c r="AA248" s="161">
        <f t="shared" si="208"/>
        <v>0</v>
      </c>
      <c r="AB248" s="161">
        <f t="shared" si="208"/>
        <v>0</v>
      </c>
      <c r="AC248" s="161">
        <f t="shared" si="208"/>
        <v>0</v>
      </c>
      <c r="AD248" s="161">
        <f t="shared" si="208"/>
        <v>0</v>
      </c>
      <c r="AE248" s="161">
        <f t="shared" si="208"/>
        <v>0</v>
      </c>
      <c r="AF248" s="174">
        <f t="shared" si="208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S264" si="209">B249</f>
        <v>0</v>
      </c>
      <c r="D249" s="161">
        <f t="shared" si="209"/>
        <v>0</v>
      </c>
      <c r="E249" s="161">
        <f t="shared" si="209"/>
        <v>0</v>
      </c>
      <c r="F249" s="161">
        <f t="shared" si="209"/>
        <v>0</v>
      </c>
      <c r="G249" s="161">
        <f t="shared" si="209"/>
        <v>0</v>
      </c>
      <c r="H249" s="161">
        <f t="shared" si="209"/>
        <v>0</v>
      </c>
      <c r="I249" s="161">
        <f t="shared" si="209"/>
        <v>0</v>
      </c>
      <c r="J249" s="161">
        <f t="shared" si="209"/>
        <v>0</v>
      </c>
      <c r="K249" s="161">
        <f t="shared" si="209"/>
        <v>0</v>
      </c>
      <c r="L249" s="161">
        <f t="shared" si="209"/>
        <v>0</v>
      </c>
      <c r="M249" s="161">
        <f t="shared" si="206"/>
        <v>0</v>
      </c>
      <c r="N249" s="161">
        <f t="shared" si="206"/>
        <v>0</v>
      </c>
      <c r="O249" s="161">
        <f t="shared" si="209"/>
        <v>0</v>
      </c>
      <c r="P249" s="161">
        <f t="shared" si="209"/>
        <v>0</v>
      </c>
      <c r="Q249" s="161">
        <f t="shared" si="209"/>
        <v>0</v>
      </c>
      <c r="R249" s="161">
        <f t="shared" si="208"/>
        <v>0</v>
      </c>
      <c r="S249" s="161">
        <f t="shared" si="208"/>
        <v>0</v>
      </c>
      <c r="T249" s="161">
        <f t="shared" si="208"/>
        <v>0</v>
      </c>
      <c r="U249" s="161">
        <f t="shared" si="208"/>
        <v>0</v>
      </c>
      <c r="V249" s="161">
        <f t="shared" si="208"/>
        <v>0</v>
      </c>
      <c r="W249" s="161">
        <f t="shared" si="208"/>
        <v>0</v>
      </c>
      <c r="X249" s="161">
        <f t="shared" si="208"/>
        <v>0</v>
      </c>
      <c r="Y249" s="161">
        <f t="shared" si="208"/>
        <v>0</v>
      </c>
      <c r="Z249" s="161">
        <f t="shared" si="208"/>
        <v>0</v>
      </c>
      <c r="AA249" s="161">
        <f t="shared" si="208"/>
        <v>0</v>
      </c>
      <c r="AB249" s="161">
        <f t="shared" si="208"/>
        <v>0</v>
      </c>
      <c r="AC249" s="161">
        <f t="shared" si="208"/>
        <v>0</v>
      </c>
      <c r="AD249" s="161">
        <f t="shared" si="208"/>
        <v>0</v>
      </c>
      <c r="AE249" s="161">
        <f t="shared" si="208"/>
        <v>0</v>
      </c>
      <c r="AF249" s="174">
        <f t="shared" si="208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09"/>
        <v>0</v>
      </c>
      <c r="D250" s="161">
        <f t="shared" si="209"/>
        <v>0</v>
      </c>
      <c r="E250" s="161">
        <f t="shared" si="209"/>
        <v>0</v>
      </c>
      <c r="F250" s="161">
        <f t="shared" si="209"/>
        <v>0</v>
      </c>
      <c r="G250" s="161">
        <f t="shared" si="209"/>
        <v>0</v>
      </c>
      <c r="H250" s="161">
        <f t="shared" si="209"/>
        <v>0</v>
      </c>
      <c r="I250" s="161">
        <f t="shared" si="209"/>
        <v>0</v>
      </c>
      <c r="J250" s="161">
        <f t="shared" si="209"/>
        <v>0</v>
      </c>
      <c r="K250" s="161">
        <f t="shared" si="209"/>
        <v>0</v>
      </c>
      <c r="L250" s="161">
        <f t="shared" si="209"/>
        <v>0</v>
      </c>
      <c r="M250" s="161">
        <f t="shared" si="206"/>
        <v>0</v>
      </c>
      <c r="N250" s="161">
        <f t="shared" si="206"/>
        <v>0</v>
      </c>
      <c r="O250" s="161">
        <f t="shared" si="209"/>
        <v>0</v>
      </c>
      <c r="P250" s="161">
        <f t="shared" si="209"/>
        <v>0</v>
      </c>
      <c r="Q250" s="161">
        <f t="shared" si="209"/>
        <v>0</v>
      </c>
      <c r="R250" s="161">
        <f t="shared" si="209"/>
        <v>0</v>
      </c>
      <c r="S250" s="161">
        <f t="shared" si="209"/>
        <v>0</v>
      </c>
      <c r="T250" s="161">
        <f t="shared" si="208"/>
        <v>0</v>
      </c>
      <c r="U250" s="161">
        <f t="shared" si="208"/>
        <v>0</v>
      </c>
      <c r="V250" s="161">
        <f t="shared" si="208"/>
        <v>0</v>
      </c>
      <c r="W250" s="161">
        <f t="shared" si="208"/>
        <v>0</v>
      </c>
      <c r="X250" s="161">
        <f t="shared" si="208"/>
        <v>0</v>
      </c>
      <c r="Y250" s="161">
        <f t="shared" si="208"/>
        <v>0</v>
      </c>
      <c r="Z250" s="161">
        <f t="shared" si="208"/>
        <v>0</v>
      </c>
      <c r="AA250" s="161">
        <f t="shared" si="208"/>
        <v>0</v>
      </c>
      <c r="AB250" s="161">
        <f t="shared" si="208"/>
        <v>0</v>
      </c>
      <c r="AC250" s="161">
        <f t="shared" si="208"/>
        <v>0</v>
      </c>
      <c r="AD250" s="161">
        <f t="shared" si="208"/>
        <v>0</v>
      </c>
      <c r="AE250" s="161">
        <f t="shared" si="208"/>
        <v>0</v>
      </c>
      <c r="AF250" s="174">
        <f t="shared" si="208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09"/>
        <v>0</v>
      </c>
      <c r="D251" s="161">
        <f t="shared" si="209"/>
        <v>0</v>
      </c>
      <c r="E251" s="161">
        <f t="shared" si="209"/>
        <v>0</v>
      </c>
      <c r="F251" s="161">
        <f t="shared" si="209"/>
        <v>0</v>
      </c>
      <c r="G251" s="161">
        <f t="shared" si="209"/>
        <v>0</v>
      </c>
      <c r="H251" s="161">
        <f t="shared" si="209"/>
        <v>0</v>
      </c>
      <c r="I251" s="161">
        <f t="shared" si="209"/>
        <v>0</v>
      </c>
      <c r="J251" s="161">
        <f t="shared" si="209"/>
        <v>0</v>
      </c>
      <c r="K251" s="161">
        <f t="shared" si="209"/>
        <v>0</v>
      </c>
      <c r="L251" s="161">
        <f t="shared" si="209"/>
        <v>0</v>
      </c>
      <c r="M251" s="161">
        <f t="shared" si="206"/>
        <v>0</v>
      </c>
      <c r="N251" s="161">
        <f t="shared" si="206"/>
        <v>0</v>
      </c>
      <c r="O251" s="161">
        <f t="shared" si="209"/>
        <v>0</v>
      </c>
      <c r="P251" s="161">
        <f t="shared" si="209"/>
        <v>0</v>
      </c>
      <c r="Q251" s="161">
        <f t="shared" si="209"/>
        <v>0</v>
      </c>
      <c r="R251" s="161">
        <f t="shared" si="209"/>
        <v>0</v>
      </c>
      <c r="S251" s="161">
        <f t="shared" si="209"/>
        <v>0</v>
      </c>
      <c r="T251" s="161">
        <f t="shared" si="208"/>
        <v>0</v>
      </c>
      <c r="U251" s="161">
        <f t="shared" si="208"/>
        <v>0</v>
      </c>
      <c r="V251" s="161">
        <f t="shared" si="208"/>
        <v>0</v>
      </c>
      <c r="W251" s="161">
        <f t="shared" si="208"/>
        <v>0</v>
      </c>
      <c r="X251" s="161">
        <f t="shared" si="208"/>
        <v>0</v>
      </c>
      <c r="Y251" s="161">
        <f t="shared" si="208"/>
        <v>0</v>
      </c>
      <c r="Z251" s="161">
        <f t="shared" si="208"/>
        <v>0</v>
      </c>
      <c r="AA251" s="161">
        <f t="shared" si="208"/>
        <v>0</v>
      </c>
      <c r="AB251" s="161">
        <f t="shared" si="208"/>
        <v>0</v>
      </c>
      <c r="AC251" s="161">
        <f t="shared" si="208"/>
        <v>0</v>
      </c>
      <c r="AD251" s="161">
        <f t="shared" si="208"/>
        <v>0</v>
      </c>
      <c r="AE251" s="161">
        <f t="shared" si="208"/>
        <v>0</v>
      </c>
      <c r="AF251" s="174">
        <f t="shared" si="208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09"/>
        <v>0</v>
      </c>
      <c r="D252" s="161">
        <f t="shared" si="209"/>
        <v>0</v>
      </c>
      <c r="E252" s="161">
        <f t="shared" si="209"/>
        <v>0</v>
      </c>
      <c r="F252" s="161">
        <f t="shared" si="209"/>
        <v>0</v>
      </c>
      <c r="G252" s="161">
        <f t="shared" si="209"/>
        <v>0</v>
      </c>
      <c r="H252" s="161">
        <f t="shared" si="209"/>
        <v>0</v>
      </c>
      <c r="I252" s="161">
        <f t="shared" si="209"/>
        <v>0</v>
      </c>
      <c r="J252" s="161">
        <f t="shared" si="209"/>
        <v>0</v>
      </c>
      <c r="K252" s="161">
        <f t="shared" si="209"/>
        <v>0</v>
      </c>
      <c r="L252" s="161">
        <f t="shared" si="209"/>
        <v>0</v>
      </c>
      <c r="M252" s="161">
        <f t="shared" si="206"/>
        <v>0</v>
      </c>
      <c r="N252" s="161">
        <f t="shared" si="206"/>
        <v>0</v>
      </c>
      <c r="O252" s="161">
        <f t="shared" si="209"/>
        <v>0</v>
      </c>
      <c r="P252" s="161">
        <f t="shared" si="209"/>
        <v>0</v>
      </c>
      <c r="Q252" s="161">
        <f t="shared" si="209"/>
        <v>0</v>
      </c>
      <c r="R252" s="161">
        <f t="shared" si="209"/>
        <v>0</v>
      </c>
      <c r="S252" s="161">
        <f t="shared" si="209"/>
        <v>0</v>
      </c>
      <c r="T252" s="161">
        <f t="shared" si="208"/>
        <v>0</v>
      </c>
      <c r="U252" s="161">
        <f t="shared" si="208"/>
        <v>0</v>
      </c>
      <c r="V252" s="161">
        <f t="shared" si="208"/>
        <v>0</v>
      </c>
      <c r="W252" s="161">
        <f t="shared" si="208"/>
        <v>0</v>
      </c>
      <c r="X252" s="161">
        <f t="shared" si="208"/>
        <v>0</v>
      </c>
      <c r="Y252" s="161">
        <f t="shared" si="208"/>
        <v>0</v>
      </c>
      <c r="Z252" s="161">
        <f t="shared" si="208"/>
        <v>0</v>
      </c>
      <c r="AA252" s="161">
        <f t="shared" si="208"/>
        <v>0</v>
      </c>
      <c r="AB252" s="161">
        <f t="shared" si="208"/>
        <v>0</v>
      </c>
      <c r="AC252" s="161">
        <f t="shared" si="208"/>
        <v>0</v>
      </c>
      <c r="AD252" s="161">
        <f t="shared" si="208"/>
        <v>0</v>
      </c>
      <c r="AE252" s="161">
        <f t="shared" si="208"/>
        <v>0</v>
      </c>
      <c r="AF252" s="174">
        <f t="shared" si="208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09"/>
        <v>0</v>
      </c>
      <c r="D253" s="161">
        <f t="shared" si="209"/>
        <v>0</v>
      </c>
      <c r="E253" s="161">
        <f t="shared" si="209"/>
        <v>0</v>
      </c>
      <c r="F253" s="161">
        <f t="shared" si="209"/>
        <v>0</v>
      </c>
      <c r="G253" s="161">
        <f t="shared" si="209"/>
        <v>0</v>
      </c>
      <c r="H253" s="161">
        <f t="shared" si="209"/>
        <v>0</v>
      </c>
      <c r="I253" s="161">
        <f t="shared" si="209"/>
        <v>0</v>
      </c>
      <c r="J253" s="161">
        <f t="shared" si="209"/>
        <v>0</v>
      </c>
      <c r="K253" s="161">
        <f t="shared" si="209"/>
        <v>0</v>
      </c>
      <c r="L253" s="161">
        <f t="shared" si="209"/>
        <v>0</v>
      </c>
      <c r="M253" s="161">
        <f t="shared" si="206"/>
        <v>0</v>
      </c>
      <c r="N253" s="161">
        <f t="shared" si="206"/>
        <v>0</v>
      </c>
      <c r="O253" s="161">
        <f t="shared" si="209"/>
        <v>0</v>
      </c>
      <c r="P253" s="161">
        <f t="shared" si="209"/>
        <v>0</v>
      </c>
      <c r="Q253" s="161">
        <f t="shared" si="209"/>
        <v>0</v>
      </c>
      <c r="R253" s="161">
        <f t="shared" si="209"/>
        <v>0</v>
      </c>
      <c r="S253" s="161">
        <f t="shared" si="209"/>
        <v>0</v>
      </c>
      <c r="T253" s="161">
        <f t="shared" si="208"/>
        <v>0</v>
      </c>
      <c r="U253" s="161">
        <f t="shared" si="208"/>
        <v>0</v>
      </c>
      <c r="V253" s="161">
        <f t="shared" si="208"/>
        <v>0</v>
      </c>
      <c r="W253" s="161">
        <f t="shared" si="208"/>
        <v>0</v>
      </c>
      <c r="X253" s="161">
        <f t="shared" si="208"/>
        <v>0</v>
      </c>
      <c r="Y253" s="161">
        <f t="shared" si="208"/>
        <v>0</v>
      </c>
      <c r="Z253" s="161">
        <f t="shared" si="208"/>
        <v>0</v>
      </c>
      <c r="AA253" s="161">
        <f t="shared" si="208"/>
        <v>0</v>
      </c>
      <c r="AB253" s="161">
        <f t="shared" si="208"/>
        <v>0</v>
      </c>
      <c r="AC253" s="161">
        <f t="shared" si="208"/>
        <v>0</v>
      </c>
      <c r="AD253" s="161">
        <f t="shared" si="208"/>
        <v>0</v>
      </c>
      <c r="AE253" s="161">
        <f t="shared" si="208"/>
        <v>0</v>
      </c>
      <c r="AF253" s="174">
        <f t="shared" si="208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09"/>
        <v>0</v>
      </c>
      <c r="D254" s="161">
        <f t="shared" si="209"/>
        <v>0</v>
      </c>
      <c r="E254" s="161">
        <f t="shared" si="209"/>
        <v>0</v>
      </c>
      <c r="F254" s="161">
        <f t="shared" si="209"/>
        <v>0</v>
      </c>
      <c r="G254" s="161">
        <f t="shared" si="209"/>
        <v>0</v>
      </c>
      <c r="H254" s="161">
        <f t="shared" si="209"/>
        <v>0</v>
      </c>
      <c r="I254" s="161">
        <f t="shared" si="209"/>
        <v>0</v>
      </c>
      <c r="J254" s="161">
        <f t="shared" si="209"/>
        <v>0</v>
      </c>
      <c r="K254" s="161">
        <f t="shared" si="209"/>
        <v>0</v>
      </c>
      <c r="L254" s="161">
        <f t="shared" si="209"/>
        <v>0</v>
      </c>
      <c r="M254" s="161">
        <f t="shared" si="206"/>
        <v>0</v>
      </c>
      <c r="N254" s="161">
        <f t="shared" si="206"/>
        <v>0</v>
      </c>
      <c r="O254" s="161">
        <f t="shared" si="209"/>
        <v>0</v>
      </c>
      <c r="P254" s="161">
        <f t="shared" si="209"/>
        <v>0</v>
      </c>
      <c r="Q254" s="161">
        <f t="shared" si="209"/>
        <v>0</v>
      </c>
      <c r="R254" s="161">
        <f t="shared" si="209"/>
        <v>0</v>
      </c>
      <c r="S254" s="161">
        <f t="shared" si="209"/>
        <v>0</v>
      </c>
      <c r="T254" s="161">
        <f t="shared" si="208"/>
        <v>0</v>
      </c>
      <c r="U254" s="161">
        <f t="shared" si="208"/>
        <v>0</v>
      </c>
      <c r="V254" s="161">
        <f t="shared" si="208"/>
        <v>0</v>
      </c>
      <c r="W254" s="161">
        <f t="shared" si="208"/>
        <v>0</v>
      </c>
      <c r="X254" s="161">
        <f t="shared" si="208"/>
        <v>0</v>
      </c>
      <c r="Y254" s="161">
        <f t="shared" si="208"/>
        <v>0</v>
      </c>
      <c r="Z254" s="161">
        <f t="shared" si="208"/>
        <v>0</v>
      </c>
      <c r="AA254" s="161">
        <f t="shared" si="208"/>
        <v>0</v>
      </c>
      <c r="AB254" s="161">
        <f t="shared" si="208"/>
        <v>0</v>
      </c>
      <c r="AC254" s="161">
        <f t="shared" si="208"/>
        <v>0</v>
      </c>
      <c r="AD254" s="161">
        <f t="shared" si="208"/>
        <v>0</v>
      </c>
      <c r="AE254" s="161">
        <f t="shared" si="208"/>
        <v>0</v>
      </c>
      <c r="AF254" s="174">
        <f t="shared" si="208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09"/>
        <v>0</v>
      </c>
      <c r="D255" s="161">
        <f t="shared" si="209"/>
        <v>0</v>
      </c>
      <c r="E255" s="161">
        <f t="shared" si="209"/>
        <v>0</v>
      </c>
      <c r="F255" s="161">
        <f t="shared" si="209"/>
        <v>0</v>
      </c>
      <c r="G255" s="161">
        <f t="shared" si="209"/>
        <v>0</v>
      </c>
      <c r="H255" s="161">
        <f t="shared" si="209"/>
        <v>0</v>
      </c>
      <c r="I255" s="161">
        <f t="shared" si="209"/>
        <v>0</v>
      </c>
      <c r="J255" s="161">
        <f t="shared" si="209"/>
        <v>0</v>
      </c>
      <c r="K255" s="161">
        <f t="shared" si="209"/>
        <v>0</v>
      </c>
      <c r="L255" s="161">
        <f t="shared" si="209"/>
        <v>0</v>
      </c>
      <c r="M255" s="161">
        <f t="shared" si="206"/>
        <v>0</v>
      </c>
      <c r="N255" s="161">
        <f t="shared" si="206"/>
        <v>0</v>
      </c>
      <c r="O255" s="161">
        <f t="shared" si="209"/>
        <v>0</v>
      </c>
      <c r="P255" s="161">
        <f t="shared" si="209"/>
        <v>0</v>
      </c>
      <c r="Q255" s="161">
        <f t="shared" si="209"/>
        <v>0</v>
      </c>
      <c r="R255" s="161">
        <f t="shared" si="209"/>
        <v>0</v>
      </c>
      <c r="S255" s="161">
        <f t="shared" si="209"/>
        <v>0</v>
      </c>
      <c r="T255" s="161">
        <f t="shared" si="208"/>
        <v>0</v>
      </c>
      <c r="U255" s="161">
        <f t="shared" si="208"/>
        <v>0</v>
      </c>
      <c r="V255" s="161">
        <f t="shared" si="208"/>
        <v>0</v>
      </c>
      <c r="W255" s="161">
        <f t="shared" si="208"/>
        <v>0</v>
      </c>
      <c r="X255" s="161">
        <f t="shared" si="208"/>
        <v>0</v>
      </c>
      <c r="Y255" s="161">
        <f t="shared" si="208"/>
        <v>0</v>
      </c>
      <c r="Z255" s="161">
        <f t="shared" si="208"/>
        <v>0</v>
      </c>
      <c r="AA255" s="161">
        <f t="shared" si="208"/>
        <v>0</v>
      </c>
      <c r="AB255" s="161">
        <f t="shared" si="208"/>
        <v>0</v>
      </c>
      <c r="AC255" s="161">
        <f t="shared" si="208"/>
        <v>0</v>
      </c>
      <c r="AD255" s="161">
        <f t="shared" si="208"/>
        <v>0</v>
      </c>
      <c r="AE255" s="161">
        <f t="shared" si="208"/>
        <v>0</v>
      </c>
      <c r="AF255" s="174">
        <f t="shared" si="208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09"/>
        <v>0</v>
      </c>
      <c r="D256" s="161">
        <f t="shared" si="209"/>
        <v>0</v>
      </c>
      <c r="E256" s="161">
        <f t="shared" si="209"/>
        <v>0</v>
      </c>
      <c r="F256" s="161">
        <f t="shared" si="209"/>
        <v>0</v>
      </c>
      <c r="G256" s="161">
        <f t="shared" si="209"/>
        <v>0</v>
      </c>
      <c r="H256" s="161">
        <f t="shared" si="209"/>
        <v>0</v>
      </c>
      <c r="I256" s="161">
        <f t="shared" si="209"/>
        <v>0</v>
      </c>
      <c r="J256" s="161">
        <f t="shared" si="209"/>
        <v>0</v>
      </c>
      <c r="K256" s="161">
        <f t="shared" si="209"/>
        <v>0</v>
      </c>
      <c r="L256" s="161">
        <f t="shared" si="209"/>
        <v>0</v>
      </c>
      <c r="M256" s="161">
        <f t="shared" si="206"/>
        <v>0</v>
      </c>
      <c r="N256" s="161">
        <f t="shared" si="206"/>
        <v>0</v>
      </c>
      <c r="O256" s="161">
        <f t="shared" si="209"/>
        <v>0</v>
      </c>
      <c r="P256" s="161">
        <f t="shared" si="209"/>
        <v>0</v>
      </c>
      <c r="Q256" s="161">
        <f t="shared" si="209"/>
        <v>0</v>
      </c>
      <c r="R256" s="161">
        <f t="shared" si="209"/>
        <v>0</v>
      </c>
      <c r="S256" s="161">
        <f t="shared" si="209"/>
        <v>0</v>
      </c>
      <c r="T256" s="161">
        <f t="shared" si="208"/>
        <v>0</v>
      </c>
      <c r="U256" s="161">
        <f t="shared" si="208"/>
        <v>0</v>
      </c>
      <c r="V256" s="161">
        <f t="shared" si="208"/>
        <v>0</v>
      </c>
      <c r="W256" s="161">
        <f t="shared" si="208"/>
        <v>0</v>
      </c>
      <c r="X256" s="161">
        <f t="shared" si="208"/>
        <v>0</v>
      </c>
      <c r="Y256" s="161">
        <f t="shared" si="208"/>
        <v>0</v>
      </c>
      <c r="Z256" s="161">
        <f t="shared" si="208"/>
        <v>0</v>
      </c>
      <c r="AA256" s="161">
        <f t="shared" si="208"/>
        <v>0</v>
      </c>
      <c r="AB256" s="161">
        <f t="shared" si="208"/>
        <v>0</v>
      </c>
      <c r="AC256" s="161">
        <f t="shared" si="208"/>
        <v>0</v>
      </c>
      <c r="AD256" s="161">
        <f t="shared" si="208"/>
        <v>0</v>
      </c>
      <c r="AE256" s="161">
        <f t="shared" si="208"/>
        <v>0</v>
      </c>
      <c r="AF256" s="174">
        <f t="shared" si="208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09"/>
        <v>0</v>
      </c>
      <c r="D257" s="161">
        <f t="shared" si="209"/>
        <v>0</v>
      </c>
      <c r="E257" s="161">
        <f t="shared" si="209"/>
        <v>0</v>
      </c>
      <c r="F257" s="161">
        <f t="shared" si="209"/>
        <v>0</v>
      </c>
      <c r="G257" s="161">
        <f t="shared" si="209"/>
        <v>0</v>
      </c>
      <c r="H257" s="161">
        <f t="shared" si="209"/>
        <v>0</v>
      </c>
      <c r="I257" s="161">
        <f t="shared" si="209"/>
        <v>0</v>
      </c>
      <c r="J257" s="161">
        <f t="shared" si="209"/>
        <v>0</v>
      </c>
      <c r="K257" s="161">
        <f t="shared" si="209"/>
        <v>0</v>
      </c>
      <c r="L257" s="161">
        <f t="shared" si="209"/>
        <v>0</v>
      </c>
      <c r="M257" s="161">
        <f t="shared" si="206"/>
        <v>0</v>
      </c>
      <c r="N257" s="161">
        <f t="shared" si="206"/>
        <v>0</v>
      </c>
      <c r="O257" s="161">
        <f t="shared" si="209"/>
        <v>0</v>
      </c>
      <c r="P257" s="161">
        <f t="shared" si="209"/>
        <v>0</v>
      </c>
      <c r="Q257" s="161">
        <f t="shared" si="209"/>
        <v>0</v>
      </c>
      <c r="R257" s="161">
        <f t="shared" si="209"/>
        <v>0</v>
      </c>
      <c r="S257" s="161">
        <f t="shared" si="209"/>
        <v>0</v>
      </c>
      <c r="T257" s="161">
        <f t="shared" si="208"/>
        <v>0</v>
      </c>
      <c r="U257" s="161">
        <f t="shared" si="208"/>
        <v>0</v>
      </c>
      <c r="V257" s="161">
        <f t="shared" si="208"/>
        <v>0</v>
      </c>
      <c r="W257" s="161">
        <f t="shared" si="208"/>
        <v>0</v>
      </c>
      <c r="X257" s="161">
        <f t="shared" si="208"/>
        <v>0</v>
      </c>
      <c r="Y257" s="161">
        <f t="shared" si="208"/>
        <v>0</v>
      </c>
      <c r="Z257" s="161">
        <f t="shared" si="208"/>
        <v>0</v>
      </c>
      <c r="AA257" s="161">
        <f t="shared" si="208"/>
        <v>0</v>
      </c>
      <c r="AB257" s="161">
        <f t="shared" si="208"/>
        <v>0</v>
      </c>
      <c r="AC257" s="161">
        <f t="shared" si="208"/>
        <v>0</v>
      </c>
      <c r="AD257" s="161">
        <f t="shared" si="208"/>
        <v>0</v>
      </c>
      <c r="AE257" s="161">
        <f t="shared" si="208"/>
        <v>0</v>
      </c>
      <c r="AF257" s="174">
        <f t="shared" si="208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09"/>
        <v>0</v>
      </c>
      <c r="D258" s="161">
        <f t="shared" si="209"/>
        <v>0</v>
      </c>
      <c r="E258" s="161">
        <f t="shared" si="209"/>
        <v>0</v>
      </c>
      <c r="F258" s="161">
        <f t="shared" si="209"/>
        <v>0</v>
      </c>
      <c r="G258" s="161">
        <f t="shared" si="209"/>
        <v>0</v>
      </c>
      <c r="H258" s="161">
        <f t="shared" si="209"/>
        <v>0</v>
      </c>
      <c r="I258" s="161">
        <f t="shared" si="209"/>
        <v>0</v>
      </c>
      <c r="J258" s="161">
        <f t="shared" si="209"/>
        <v>0</v>
      </c>
      <c r="K258" s="161">
        <f t="shared" si="209"/>
        <v>0</v>
      </c>
      <c r="L258" s="161">
        <f t="shared" si="209"/>
        <v>0</v>
      </c>
      <c r="M258" s="161">
        <f t="shared" si="206"/>
        <v>0</v>
      </c>
      <c r="N258" s="161">
        <f t="shared" si="206"/>
        <v>0</v>
      </c>
      <c r="O258" s="161">
        <f t="shared" si="209"/>
        <v>0</v>
      </c>
      <c r="P258" s="161">
        <f t="shared" si="209"/>
        <v>0</v>
      </c>
      <c r="Q258" s="161">
        <f t="shared" si="209"/>
        <v>0</v>
      </c>
      <c r="R258" s="161">
        <f t="shared" si="209"/>
        <v>0</v>
      </c>
      <c r="S258" s="161">
        <f t="shared" si="209"/>
        <v>0</v>
      </c>
      <c r="T258" s="161">
        <f t="shared" si="208"/>
        <v>0</v>
      </c>
      <c r="U258" s="161">
        <f t="shared" si="208"/>
        <v>0</v>
      </c>
      <c r="V258" s="161">
        <f t="shared" si="208"/>
        <v>0</v>
      </c>
      <c r="W258" s="161">
        <f t="shared" si="208"/>
        <v>0</v>
      </c>
      <c r="X258" s="161">
        <f t="shared" si="208"/>
        <v>0</v>
      </c>
      <c r="Y258" s="161">
        <f t="shared" si="208"/>
        <v>0</v>
      </c>
      <c r="Z258" s="161">
        <f t="shared" si="208"/>
        <v>0</v>
      </c>
      <c r="AA258" s="161">
        <f t="shared" si="208"/>
        <v>0</v>
      </c>
      <c r="AB258" s="161">
        <f t="shared" si="208"/>
        <v>0</v>
      </c>
      <c r="AC258" s="161">
        <f t="shared" si="208"/>
        <v>0</v>
      </c>
      <c r="AD258" s="161">
        <f t="shared" si="208"/>
        <v>0</v>
      </c>
      <c r="AE258" s="161">
        <f t="shared" si="208"/>
        <v>0</v>
      </c>
      <c r="AF258" s="174">
        <f t="shared" si="208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09"/>
        <v>0</v>
      </c>
      <c r="D259" s="161">
        <f t="shared" si="209"/>
        <v>0</v>
      </c>
      <c r="E259" s="161">
        <f t="shared" si="209"/>
        <v>0</v>
      </c>
      <c r="F259" s="161">
        <f t="shared" si="209"/>
        <v>0</v>
      </c>
      <c r="G259" s="161">
        <f t="shared" si="209"/>
        <v>0</v>
      </c>
      <c r="H259" s="161">
        <f t="shared" si="209"/>
        <v>0</v>
      </c>
      <c r="I259" s="161">
        <f t="shared" si="209"/>
        <v>0</v>
      </c>
      <c r="J259" s="161">
        <f t="shared" si="209"/>
        <v>0</v>
      </c>
      <c r="K259" s="161">
        <f t="shared" si="209"/>
        <v>0</v>
      </c>
      <c r="L259" s="161">
        <f t="shared" si="209"/>
        <v>0</v>
      </c>
      <c r="M259" s="161">
        <f t="shared" si="206"/>
        <v>0</v>
      </c>
      <c r="N259" s="161">
        <f t="shared" si="206"/>
        <v>0</v>
      </c>
      <c r="O259" s="161">
        <f t="shared" si="209"/>
        <v>0</v>
      </c>
      <c r="P259" s="161">
        <f t="shared" si="209"/>
        <v>0</v>
      </c>
      <c r="Q259" s="161">
        <f t="shared" si="209"/>
        <v>0</v>
      </c>
      <c r="R259" s="161">
        <f t="shared" si="209"/>
        <v>0</v>
      </c>
      <c r="S259" s="161">
        <f t="shared" si="209"/>
        <v>0</v>
      </c>
      <c r="T259" s="161">
        <f t="shared" si="208"/>
        <v>0</v>
      </c>
      <c r="U259" s="161">
        <f t="shared" si="208"/>
        <v>0</v>
      </c>
      <c r="V259" s="161">
        <f t="shared" si="208"/>
        <v>0</v>
      </c>
      <c r="W259" s="161">
        <f t="shared" si="208"/>
        <v>0</v>
      </c>
      <c r="X259" s="161">
        <f t="shared" si="208"/>
        <v>0</v>
      </c>
      <c r="Y259" s="161">
        <f t="shared" si="208"/>
        <v>0</v>
      </c>
      <c r="Z259" s="161">
        <f t="shared" ref="Z259:Z263" si="210">Y259</f>
        <v>0</v>
      </c>
      <c r="AA259" s="161">
        <f t="shared" si="208"/>
        <v>0</v>
      </c>
      <c r="AB259" s="161">
        <f t="shared" si="208"/>
        <v>0</v>
      </c>
      <c r="AC259" s="161">
        <f t="shared" si="208"/>
        <v>0</v>
      </c>
      <c r="AD259" s="161">
        <f t="shared" si="208"/>
        <v>0</v>
      </c>
      <c r="AE259" s="161">
        <f t="shared" si="208"/>
        <v>0</v>
      </c>
      <c r="AF259" s="174">
        <f t="shared" si="208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09"/>
        <v>0</v>
      </c>
      <c r="D260" s="161">
        <f t="shared" si="209"/>
        <v>0</v>
      </c>
      <c r="E260" s="161">
        <f t="shared" si="209"/>
        <v>0</v>
      </c>
      <c r="F260" s="161">
        <f t="shared" si="209"/>
        <v>0</v>
      </c>
      <c r="G260" s="161">
        <f t="shared" si="209"/>
        <v>0</v>
      </c>
      <c r="H260" s="161">
        <f t="shared" si="209"/>
        <v>0</v>
      </c>
      <c r="I260" s="161">
        <f t="shared" si="209"/>
        <v>0</v>
      </c>
      <c r="J260" s="161">
        <f t="shared" si="209"/>
        <v>0</v>
      </c>
      <c r="K260" s="161">
        <f t="shared" si="209"/>
        <v>0</v>
      </c>
      <c r="L260" s="161">
        <f t="shared" si="209"/>
        <v>0</v>
      </c>
      <c r="M260" s="161">
        <f t="shared" si="206"/>
        <v>0</v>
      </c>
      <c r="N260" s="161">
        <f t="shared" si="206"/>
        <v>0</v>
      </c>
      <c r="O260" s="161">
        <f t="shared" si="209"/>
        <v>0</v>
      </c>
      <c r="P260" s="161">
        <f t="shared" si="209"/>
        <v>0</v>
      </c>
      <c r="Q260" s="161">
        <f t="shared" si="209"/>
        <v>0</v>
      </c>
      <c r="R260" s="161">
        <f t="shared" si="209"/>
        <v>0</v>
      </c>
      <c r="S260" s="161">
        <f t="shared" si="209"/>
        <v>0</v>
      </c>
      <c r="T260" s="161">
        <f t="shared" si="208"/>
        <v>0</v>
      </c>
      <c r="U260" s="161">
        <f t="shared" si="208"/>
        <v>0</v>
      </c>
      <c r="V260" s="161">
        <f t="shared" si="208"/>
        <v>0</v>
      </c>
      <c r="W260" s="161">
        <f t="shared" si="208"/>
        <v>0</v>
      </c>
      <c r="X260" s="161">
        <f t="shared" si="208"/>
        <v>0</v>
      </c>
      <c r="Y260" s="161">
        <f t="shared" si="208"/>
        <v>0</v>
      </c>
      <c r="Z260" s="161">
        <f t="shared" si="210"/>
        <v>0</v>
      </c>
      <c r="AA260" s="161">
        <f t="shared" si="208"/>
        <v>0</v>
      </c>
      <c r="AB260" s="161">
        <f t="shared" si="208"/>
        <v>0</v>
      </c>
      <c r="AC260" s="161">
        <f t="shared" si="208"/>
        <v>0</v>
      </c>
      <c r="AD260" s="161">
        <f t="shared" si="208"/>
        <v>0</v>
      </c>
      <c r="AE260" s="161">
        <f t="shared" si="208"/>
        <v>0</v>
      </c>
      <c r="AF260" s="174">
        <f t="shared" si="208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09"/>
        <v>0</v>
      </c>
      <c r="D261" s="161">
        <f t="shared" si="209"/>
        <v>0</v>
      </c>
      <c r="E261" s="161">
        <f t="shared" si="209"/>
        <v>0</v>
      </c>
      <c r="F261" s="161">
        <f t="shared" si="209"/>
        <v>0</v>
      </c>
      <c r="G261" s="161">
        <f t="shared" si="209"/>
        <v>0</v>
      </c>
      <c r="H261" s="161">
        <f t="shared" si="209"/>
        <v>0</v>
      </c>
      <c r="I261" s="161">
        <f t="shared" si="209"/>
        <v>0</v>
      </c>
      <c r="J261" s="161">
        <f t="shared" si="209"/>
        <v>0</v>
      </c>
      <c r="K261" s="161">
        <f t="shared" si="209"/>
        <v>0</v>
      </c>
      <c r="L261" s="161">
        <f t="shared" si="209"/>
        <v>0</v>
      </c>
      <c r="M261" s="161">
        <f t="shared" si="206"/>
        <v>0</v>
      </c>
      <c r="N261" s="161">
        <f t="shared" si="206"/>
        <v>0</v>
      </c>
      <c r="O261" s="161">
        <f t="shared" si="209"/>
        <v>0</v>
      </c>
      <c r="P261" s="161">
        <f t="shared" si="209"/>
        <v>0</v>
      </c>
      <c r="Q261" s="161">
        <f t="shared" si="209"/>
        <v>0</v>
      </c>
      <c r="R261" s="161">
        <f t="shared" si="209"/>
        <v>0</v>
      </c>
      <c r="S261" s="161">
        <f t="shared" si="209"/>
        <v>0</v>
      </c>
      <c r="T261" s="161">
        <f t="shared" si="208"/>
        <v>0</v>
      </c>
      <c r="U261" s="161">
        <f t="shared" si="208"/>
        <v>0</v>
      </c>
      <c r="V261" s="161">
        <f t="shared" si="208"/>
        <v>0</v>
      </c>
      <c r="W261" s="161">
        <f t="shared" si="208"/>
        <v>0</v>
      </c>
      <c r="X261" s="161">
        <f t="shared" si="208"/>
        <v>0</v>
      </c>
      <c r="Y261" s="161">
        <f t="shared" si="208"/>
        <v>0</v>
      </c>
      <c r="Z261" s="161">
        <f t="shared" si="210"/>
        <v>0</v>
      </c>
      <c r="AA261" s="161">
        <f t="shared" si="208"/>
        <v>0</v>
      </c>
      <c r="AB261" s="161">
        <f t="shared" si="208"/>
        <v>0</v>
      </c>
      <c r="AC261" s="161">
        <f t="shared" si="208"/>
        <v>0</v>
      </c>
      <c r="AD261" s="161">
        <f t="shared" si="208"/>
        <v>0</v>
      </c>
      <c r="AE261" s="161">
        <f t="shared" si="208"/>
        <v>0</v>
      </c>
      <c r="AF261" s="174">
        <f t="shared" si="208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09"/>
        <v>0</v>
      </c>
      <c r="D262" s="161">
        <f t="shared" si="209"/>
        <v>0</v>
      </c>
      <c r="E262" s="161">
        <f t="shared" si="209"/>
        <v>0</v>
      </c>
      <c r="F262" s="161">
        <f t="shared" si="209"/>
        <v>0</v>
      </c>
      <c r="G262" s="161">
        <f t="shared" si="209"/>
        <v>0</v>
      </c>
      <c r="H262" s="161">
        <f t="shared" si="209"/>
        <v>0</v>
      </c>
      <c r="I262" s="161">
        <f t="shared" si="209"/>
        <v>0</v>
      </c>
      <c r="J262" s="161">
        <f t="shared" si="209"/>
        <v>0</v>
      </c>
      <c r="K262" s="161">
        <f t="shared" si="209"/>
        <v>0</v>
      </c>
      <c r="L262" s="161">
        <f t="shared" si="209"/>
        <v>0</v>
      </c>
      <c r="M262" s="161">
        <f t="shared" si="206"/>
        <v>0</v>
      </c>
      <c r="N262" s="161">
        <f t="shared" si="206"/>
        <v>0</v>
      </c>
      <c r="O262" s="161">
        <f t="shared" si="209"/>
        <v>0</v>
      </c>
      <c r="P262" s="161">
        <f t="shared" si="209"/>
        <v>0</v>
      </c>
      <c r="Q262" s="161">
        <f t="shared" si="209"/>
        <v>0</v>
      </c>
      <c r="R262" s="161">
        <f t="shared" si="209"/>
        <v>0</v>
      </c>
      <c r="S262" s="161">
        <f t="shared" si="209"/>
        <v>0</v>
      </c>
      <c r="T262" s="161">
        <f t="shared" si="208"/>
        <v>0</v>
      </c>
      <c r="U262" s="161">
        <f t="shared" si="208"/>
        <v>0</v>
      </c>
      <c r="V262" s="161">
        <f t="shared" si="208"/>
        <v>0</v>
      </c>
      <c r="W262" s="161">
        <f t="shared" si="208"/>
        <v>0</v>
      </c>
      <c r="X262" s="161">
        <f t="shared" si="208"/>
        <v>0</v>
      </c>
      <c r="Y262" s="161">
        <f t="shared" si="208"/>
        <v>0</v>
      </c>
      <c r="Z262" s="161">
        <f t="shared" si="210"/>
        <v>0</v>
      </c>
      <c r="AA262" s="161">
        <f t="shared" si="208"/>
        <v>0</v>
      </c>
      <c r="AB262" s="161">
        <f t="shared" si="208"/>
        <v>0</v>
      </c>
      <c r="AC262" s="161">
        <f t="shared" si="208"/>
        <v>0</v>
      </c>
      <c r="AD262" s="161">
        <f t="shared" si="208"/>
        <v>0</v>
      </c>
      <c r="AE262" s="161">
        <f t="shared" si="208"/>
        <v>0</v>
      </c>
      <c r="AF262" s="174">
        <f t="shared" si="208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09"/>
        <v>0</v>
      </c>
      <c r="D263" s="161">
        <f t="shared" si="209"/>
        <v>0</v>
      </c>
      <c r="E263" s="161">
        <f t="shared" si="209"/>
        <v>0</v>
      </c>
      <c r="F263" s="161">
        <f t="shared" si="209"/>
        <v>0</v>
      </c>
      <c r="G263" s="161">
        <f t="shared" si="209"/>
        <v>0</v>
      </c>
      <c r="H263" s="161">
        <f t="shared" si="209"/>
        <v>0</v>
      </c>
      <c r="I263" s="161">
        <f t="shared" si="209"/>
        <v>0</v>
      </c>
      <c r="J263" s="161">
        <f t="shared" si="209"/>
        <v>0</v>
      </c>
      <c r="K263" s="161">
        <f t="shared" si="209"/>
        <v>0</v>
      </c>
      <c r="L263" s="161">
        <f t="shared" si="209"/>
        <v>0</v>
      </c>
      <c r="M263" s="161">
        <f t="shared" si="206"/>
        <v>0</v>
      </c>
      <c r="N263" s="161">
        <f t="shared" si="206"/>
        <v>0</v>
      </c>
      <c r="O263" s="161">
        <f t="shared" si="209"/>
        <v>0</v>
      </c>
      <c r="P263" s="161">
        <f t="shared" si="209"/>
        <v>0</v>
      </c>
      <c r="Q263" s="161">
        <f t="shared" si="209"/>
        <v>0</v>
      </c>
      <c r="R263" s="161">
        <f t="shared" si="209"/>
        <v>0</v>
      </c>
      <c r="S263" s="161">
        <f t="shared" si="209"/>
        <v>0</v>
      </c>
      <c r="T263" s="161">
        <f t="shared" si="208"/>
        <v>0</v>
      </c>
      <c r="U263" s="161">
        <f t="shared" si="208"/>
        <v>0</v>
      </c>
      <c r="V263" s="161">
        <f t="shared" si="208"/>
        <v>0</v>
      </c>
      <c r="W263" s="161">
        <f t="shared" si="208"/>
        <v>0</v>
      </c>
      <c r="X263" s="161">
        <f t="shared" si="208"/>
        <v>0</v>
      </c>
      <c r="Y263" s="161">
        <f t="shared" si="208"/>
        <v>0</v>
      </c>
      <c r="Z263" s="161">
        <f t="shared" si="210"/>
        <v>0</v>
      </c>
      <c r="AA263" s="161">
        <f t="shared" si="208"/>
        <v>0</v>
      </c>
      <c r="AB263" s="161">
        <f t="shared" si="208"/>
        <v>0</v>
      </c>
      <c r="AC263" s="161">
        <f t="shared" si="208"/>
        <v>0</v>
      </c>
      <c r="AD263" s="161">
        <f t="shared" si="208"/>
        <v>0</v>
      </c>
      <c r="AE263" s="161">
        <f t="shared" si="208"/>
        <v>0</v>
      </c>
      <c r="AF263" s="174">
        <f t="shared" si="208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09"/>
        <v>0</v>
      </c>
      <c r="D264" s="161">
        <f t="shared" si="209"/>
        <v>0</v>
      </c>
      <c r="E264" s="161">
        <f t="shared" si="209"/>
        <v>0</v>
      </c>
      <c r="F264" s="161">
        <f t="shared" si="209"/>
        <v>0</v>
      </c>
      <c r="G264" s="161">
        <f t="shared" si="209"/>
        <v>0</v>
      </c>
      <c r="H264" s="161">
        <f t="shared" si="209"/>
        <v>0</v>
      </c>
      <c r="I264" s="161">
        <f t="shared" si="209"/>
        <v>0</v>
      </c>
      <c r="J264" s="161">
        <f t="shared" si="209"/>
        <v>0</v>
      </c>
      <c r="K264" s="161">
        <f t="shared" si="209"/>
        <v>0</v>
      </c>
      <c r="L264" s="161">
        <f t="shared" si="209"/>
        <v>0</v>
      </c>
      <c r="M264" s="161">
        <f t="shared" si="206"/>
        <v>0</v>
      </c>
      <c r="N264" s="161">
        <f t="shared" si="206"/>
        <v>0</v>
      </c>
      <c r="O264" s="161">
        <f t="shared" si="209"/>
        <v>0</v>
      </c>
      <c r="P264" s="161">
        <f t="shared" si="209"/>
        <v>0</v>
      </c>
      <c r="Q264" s="161">
        <f t="shared" si="209"/>
        <v>0</v>
      </c>
      <c r="R264" s="161">
        <f t="shared" si="209"/>
        <v>0</v>
      </c>
      <c r="S264" s="161">
        <f t="shared" si="209"/>
        <v>0</v>
      </c>
      <c r="T264" s="161">
        <f t="shared" ref="S264:AF273" si="211">S264</f>
        <v>0</v>
      </c>
      <c r="U264" s="161">
        <f t="shared" si="211"/>
        <v>0</v>
      </c>
      <c r="V264" s="161">
        <f t="shared" si="211"/>
        <v>0</v>
      </c>
      <c r="W264" s="161">
        <f t="shared" si="211"/>
        <v>0</v>
      </c>
      <c r="X264" s="161">
        <f t="shared" si="211"/>
        <v>0</v>
      </c>
      <c r="Y264" s="161">
        <f t="shared" si="211"/>
        <v>0</v>
      </c>
      <c r="Z264" s="161">
        <f t="shared" si="211"/>
        <v>0</v>
      </c>
      <c r="AA264" s="161">
        <f t="shared" si="211"/>
        <v>0</v>
      </c>
      <c r="AB264" s="161">
        <f t="shared" si="211"/>
        <v>0</v>
      </c>
      <c r="AC264" s="161">
        <f t="shared" si="211"/>
        <v>0</v>
      </c>
      <c r="AD264" s="161">
        <f t="shared" si="211"/>
        <v>0</v>
      </c>
      <c r="AE264" s="161">
        <f t="shared" si="211"/>
        <v>0</v>
      </c>
      <c r="AF264" s="174">
        <f t="shared" si="211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S273" si="212">B265</f>
        <v>0</v>
      </c>
      <c r="D265" s="161">
        <f t="shared" si="212"/>
        <v>0</v>
      </c>
      <c r="E265" s="161">
        <f t="shared" si="212"/>
        <v>0</v>
      </c>
      <c r="F265" s="161">
        <f t="shared" si="212"/>
        <v>0</v>
      </c>
      <c r="G265" s="161">
        <f t="shared" si="212"/>
        <v>0</v>
      </c>
      <c r="H265" s="161">
        <f t="shared" si="212"/>
        <v>0</v>
      </c>
      <c r="I265" s="161">
        <f t="shared" si="212"/>
        <v>0</v>
      </c>
      <c r="J265" s="161">
        <f t="shared" si="212"/>
        <v>0</v>
      </c>
      <c r="K265" s="161">
        <f t="shared" si="212"/>
        <v>0</v>
      </c>
      <c r="L265" s="161">
        <f t="shared" si="212"/>
        <v>0</v>
      </c>
      <c r="M265" s="161">
        <f t="shared" si="212"/>
        <v>0</v>
      </c>
      <c r="N265" s="161">
        <f t="shared" si="212"/>
        <v>0</v>
      </c>
      <c r="O265" s="161">
        <f t="shared" si="212"/>
        <v>0</v>
      </c>
      <c r="P265" s="161">
        <f t="shared" si="212"/>
        <v>0</v>
      </c>
      <c r="Q265" s="161">
        <f t="shared" si="212"/>
        <v>0</v>
      </c>
      <c r="R265" s="161">
        <f t="shared" si="212"/>
        <v>0</v>
      </c>
      <c r="S265" s="161">
        <f t="shared" si="212"/>
        <v>0</v>
      </c>
      <c r="T265" s="161">
        <f t="shared" si="211"/>
        <v>0</v>
      </c>
      <c r="U265" s="161">
        <f t="shared" si="211"/>
        <v>0</v>
      </c>
      <c r="V265" s="161">
        <f t="shared" si="211"/>
        <v>0</v>
      </c>
      <c r="W265" s="161">
        <f t="shared" si="211"/>
        <v>0</v>
      </c>
      <c r="X265" s="161">
        <f t="shared" si="211"/>
        <v>0</v>
      </c>
      <c r="Y265" s="161">
        <f t="shared" si="211"/>
        <v>0</v>
      </c>
      <c r="Z265" s="161">
        <f t="shared" si="211"/>
        <v>0</v>
      </c>
      <c r="AA265" s="161">
        <f t="shared" si="211"/>
        <v>0</v>
      </c>
      <c r="AB265" s="161">
        <f t="shared" si="211"/>
        <v>0</v>
      </c>
      <c r="AC265" s="161">
        <f t="shared" si="211"/>
        <v>0</v>
      </c>
      <c r="AD265" s="161">
        <f t="shared" si="211"/>
        <v>0</v>
      </c>
      <c r="AE265" s="161">
        <f t="shared" si="211"/>
        <v>0</v>
      </c>
      <c r="AF265" s="174">
        <f t="shared" si="211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12"/>
        <v>0</v>
      </c>
      <c r="D266" s="161">
        <f t="shared" si="212"/>
        <v>0</v>
      </c>
      <c r="E266" s="161">
        <f t="shared" si="212"/>
        <v>0</v>
      </c>
      <c r="F266" s="161">
        <f t="shared" si="212"/>
        <v>0</v>
      </c>
      <c r="G266" s="161">
        <f t="shared" si="212"/>
        <v>0</v>
      </c>
      <c r="H266" s="161">
        <f t="shared" si="212"/>
        <v>0</v>
      </c>
      <c r="I266" s="161">
        <f t="shared" si="212"/>
        <v>0</v>
      </c>
      <c r="J266" s="161">
        <f t="shared" si="212"/>
        <v>0</v>
      </c>
      <c r="K266" s="161">
        <f t="shared" si="212"/>
        <v>0</v>
      </c>
      <c r="L266" s="161">
        <f t="shared" si="212"/>
        <v>0</v>
      </c>
      <c r="M266" s="161">
        <f t="shared" si="212"/>
        <v>0</v>
      </c>
      <c r="N266" s="161">
        <f t="shared" si="212"/>
        <v>0</v>
      </c>
      <c r="O266" s="161">
        <f t="shared" si="212"/>
        <v>0</v>
      </c>
      <c r="P266" s="161">
        <f t="shared" si="212"/>
        <v>0</v>
      </c>
      <c r="Q266" s="161">
        <f t="shared" si="212"/>
        <v>0</v>
      </c>
      <c r="R266" s="161">
        <f t="shared" si="212"/>
        <v>0</v>
      </c>
      <c r="S266" s="161">
        <f t="shared" si="212"/>
        <v>0</v>
      </c>
      <c r="T266" s="161">
        <f t="shared" si="211"/>
        <v>0</v>
      </c>
      <c r="U266" s="161">
        <f t="shared" si="211"/>
        <v>0</v>
      </c>
      <c r="V266" s="161">
        <f t="shared" si="211"/>
        <v>0</v>
      </c>
      <c r="W266" s="161">
        <f t="shared" si="211"/>
        <v>0</v>
      </c>
      <c r="X266" s="161">
        <f t="shared" si="211"/>
        <v>0</v>
      </c>
      <c r="Y266" s="161">
        <f t="shared" si="211"/>
        <v>0</v>
      </c>
      <c r="Z266" s="161">
        <f t="shared" si="211"/>
        <v>0</v>
      </c>
      <c r="AA266" s="161">
        <f t="shared" si="211"/>
        <v>0</v>
      </c>
      <c r="AB266" s="161">
        <f t="shared" si="211"/>
        <v>0</v>
      </c>
      <c r="AC266" s="161">
        <f t="shared" si="211"/>
        <v>0</v>
      </c>
      <c r="AD266" s="161">
        <f t="shared" si="211"/>
        <v>0</v>
      </c>
      <c r="AE266" s="161">
        <f t="shared" si="211"/>
        <v>0</v>
      </c>
      <c r="AF266" s="174">
        <f t="shared" si="211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12"/>
        <v>0</v>
      </c>
      <c r="D267" s="161">
        <f t="shared" si="212"/>
        <v>0</v>
      </c>
      <c r="E267" s="161">
        <f t="shared" si="212"/>
        <v>0</v>
      </c>
      <c r="F267" s="161">
        <f t="shared" si="212"/>
        <v>0</v>
      </c>
      <c r="G267" s="161">
        <f t="shared" si="212"/>
        <v>0</v>
      </c>
      <c r="H267" s="161">
        <f t="shared" si="212"/>
        <v>0</v>
      </c>
      <c r="I267" s="161">
        <f t="shared" si="212"/>
        <v>0</v>
      </c>
      <c r="J267" s="161">
        <f t="shared" si="212"/>
        <v>0</v>
      </c>
      <c r="K267" s="161">
        <f t="shared" si="212"/>
        <v>0</v>
      </c>
      <c r="L267" s="161">
        <f t="shared" si="212"/>
        <v>0</v>
      </c>
      <c r="M267" s="161">
        <f t="shared" si="212"/>
        <v>0</v>
      </c>
      <c r="N267" s="161">
        <f t="shared" si="212"/>
        <v>0</v>
      </c>
      <c r="O267" s="161">
        <f t="shared" si="212"/>
        <v>0</v>
      </c>
      <c r="P267" s="161">
        <f t="shared" si="212"/>
        <v>0</v>
      </c>
      <c r="Q267" s="161">
        <f t="shared" si="212"/>
        <v>0</v>
      </c>
      <c r="R267" s="161">
        <f t="shared" si="212"/>
        <v>0</v>
      </c>
      <c r="S267" s="161">
        <f t="shared" si="212"/>
        <v>0</v>
      </c>
      <c r="T267" s="161">
        <f t="shared" si="211"/>
        <v>0</v>
      </c>
      <c r="U267" s="161">
        <f t="shared" si="211"/>
        <v>0</v>
      </c>
      <c r="V267" s="161">
        <f t="shared" si="211"/>
        <v>0</v>
      </c>
      <c r="W267" s="161">
        <f t="shared" si="211"/>
        <v>0</v>
      </c>
      <c r="X267" s="161">
        <f t="shared" si="211"/>
        <v>0</v>
      </c>
      <c r="Y267" s="161">
        <f t="shared" si="211"/>
        <v>0</v>
      </c>
      <c r="Z267" s="161">
        <f t="shared" si="211"/>
        <v>0</v>
      </c>
      <c r="AA267" s="161">
        <f t="shared" si="211"/>
        <v>0</v>
      </c>
      <c r="AB267" s="161">
        <f t="shared" si="211"/>
        <v>0</v>
      </c>
      <c r="AC267" s="161">
        <f t="shared" si="211"/>
        <v>0</v>
      </c>
      <c r="AD267" s="161">
        <f t="shared" si="211"/>
        <v>0</v>
      </c>
      <c r="AE267" s="161">
        <f t="shared" si="211"/>
        <v>0</v>
      </c>
      <c r="AF267" s="174">
        <f t="shared" si="211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12"/>
        <v>0</v>
      </c>
      <c r="D268" s="161">
        <f t="shared" si="212"/>
        <v>0</v>
      </c>
      <c r="E268" s="161">
        <f t="shared" si="212"/>
        <v>0</v>
      </c>
      <c r="F268" s="161">
        <f t="shared" si="212"/>
        <v>0</v>
      </c>
      <c r="G268" s="161">
        <f t="shared" si="212"/>
        <v>0</v>
      </c>
      <c r="H268" s="161">
        <f t="shared" si="212"/>
        <v>0</v>
      </c>
      <c r="I268" s="161">
        <f t="shared" si="212"/>
        <v>0</v>
      </c>
      <c r="J268" s="161">
        <f t="shared" si="212"/>
        <v>0</v>
      </c>
      <c r="K268" s="161">
        <f t="shared" si="212"/>
        <v>0</v>
      </c>
      <c r="L268" s="161">
        <f t="shared" si="212"/>
        <v>0</v>
      </c>
      <c r="M268" s="161">
        <f t="shared" si="212"/>
        <v>0</v>
      </c>
      <c r="N268" s="161">
        <f t="shared" si="212"/>
        <v>0</v>
      </c>
      <c r="O268" s="161">
        <f t="shared" si="212"/>
        <v>0</v>
      </c>
      <c r="P268" s="161">
        <f t="shared" si="212"/>
        <v>0</v>
      </c>
      <c r="Q268" s="161">
        <f t="shared" si="212"/>
        <v>0</v>
      </c>
      <c r="R268" s="161">
        <f t="shared" si="212"/>
        <v>0</v>
      </c>
      <c r="S268" s="161">
        <f t="shared" si="211"/>
        <v>0</v>
      </c>
      <c r="T268" s="161">
        <f t="shared" si="211"/>
        <v>0</v>
      </c>
      <c r="U268" s="161">
        <f t="shared" si="211"/>
        <v>0</v>
      </c>
      <c r="V268" s="161">
        <f t="shared" si="211"/>
        <v>0</v>
      </c>
      <c r="W268" s="161">
        <f t="shared" si="211"/>
        <v>0</v>
      </c>
      <c r="X268" s="161">
        <f t="shared" si="211"/>
        <v>0</v>
      </c>
      <c r="Y268" s="161">
        <f t="shared" si="211"/>
        <v>0</v>
      </c>
      <c r="Z268" s="161">
        <f t="shared" si="211"/>
        <v>0</v>
      </c>
      <c r="AA268" s="161">
        <f t="shared" si="211"/>
        <v>0</v>
      </c>
      <c r="AB268" s="161">
        <f t="shared" si="211"/>
        <v>0</v>
      </c>
      <c r="AC268" s="161">
        <f t="shared" si="211"/>
        <v>0</v>
      </c>
      <c r="AD268" s="161">
        <f t="shared" si="211"/>
        <v>0</v>
      </c>
      <c r="AE268" s="161">
        <f t="shared" si="211"/>
        <v>0</v>
      </c>
      <c r="AF268" s="174">
        <f t="shared" si="211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12"/>
        <v>0</v>
      </c>
      <c r="D269" s="161">
        <f t="shared" si="212"/>
        <v>0</v>
      </c>
      <c r="E269" s="161">
        <f t="shared" si="212"/>
        <v>0</v>
      </c>
      <c r="F269" s="161">
        <f t="shared" si="212"/>
        <v>0</v>
      </c>
      <c r="G269" s="161">
        <f t="shared" si="212"/>
        <v>0</v>
      </c>
      <c r="H269" s="161">
        <f t="shared" si="212"/>
        <v>0</v>
      </c>
      <c r="I269" s="161">
        <f t="shared" si="212"/>
        <v>0</v>
      </c>
      <c r="J269" s="161">
        <f t="shared" si="212"/>
        <v>0</v>
      </c>
      <c r="K269" s="161">
        <f t="shared" si="212"/>
        <v>0</v>
      </c>
      <c r="L269" s="161">
        <f t="shared" si="212"/>
        <v>0</v>
      </c>
      <c r="M269" s="161">
        <f t="shared" si="212"/>
        <v>0</v>
      </c>
      <c r="N269" s="161">
        <f t="shared" si="212"/>
        <v>0</v>
      </c>
      <c r="O269" s="161">
        <f t="shared" si="212"/>
        <v>0</v>
      </c>
      <c r="P269" s="161">
        <f t="shared" si="212"/>
        <v>0</v>
      </c>
      <c r="Q269" s="161">
        <f t="shared" si="212"/>
        <v>0</v>
      </c>
      <c r="R269" s="161">
        <f t="shared" si="212"/>
        <v>0</v>
      </c>
      <c r="S269" s="161">
        <f t="shared" si="211"/>
        <v>0</v>
      </c>
      <c r="T269" s="161">
        <f t="shared" si="211"/>
        <v>0</v>
      </c>
      <c r="U269" s="161">
        <f t="shared" si="211"/>
        <v>0</v>
      </c>
      <c r="V269" s="161">
        <f t="shared" si="211"/>
        <v>0</v>
      </c>
      <c r="W269" s="161">
        <f t="shared" si="211"/>
        <v>0</v>
      </c>
      <c r="X269" s="161">
        <f t="shared" si="211"/>
        <v>0</v>
      </c>
      <c r="Y269" s="161">
        <f t="shared" si="211"/>
        <v>0</v>
      </c>
      <c r="Z269" s="161">
        <f t="shared" si="211"/>
        <v>0</v>
      </c>
      <c r="AA269" s="161">
        <f t="shared" si="211"/>
        <v>0</v>
      </c>
      <c r="AB269" s="161">
        <f t="shared" si="211"/>
        <v>0</v>
      </c>
      <c r="AC269" s="161">
        <f t="shared" si="211"/>
        <v>0</v>
      </c>
      <c r="AD269" s="161">
        <f t="shared" si="211"/>
        <v>0</v>
      </c>
      <c r="AE269" s="161">
        <f t="shared" si="211"/>
        <v>0</v>
      </c>
      <c r="AF269" s="174">
        <f t="shared" si="211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12"/>
        <v>0</v>
      </c>
      <c r="D270" s="161">
        <f t="shared" si="212"/>
        <v>0</v>
      </c>
      <c r="E270" s="161">
        <f t="shared" si="212"/>
        <v>0</v>
      </c>
      <c r="F270" s="161">
        <f t="shared" si="212"/>
        <v>0</v>
      </c>
      <c r="G270" s="161">
        <f t="shared" si="212"/>
        <v>0</v>
      </c>
      <c r="H270" s="161">
        <f t="shared" si="212"/>
        <v>0</v>
      </c>
      <c r="I270" s="161">
        <f t="shared" si="212"/>
        <v>0</v>
      </c>
      <c r="J270" s="161">
        <f t="shared" si="212"/>
        <v>0</v>
      </c>
      <c r="K270" s="161">
        <f t="shared" si="212"/>
        <v>0</v>
      </c>
      <c r="L270" s="161">
        <f t="shared" si="212"/>
        <v>0</v>
      </c>
      <c r="M270" s="161">
        <f t="shared" si="212"/>
        <v>0</v>
      </c>
      <c r="N270" s="161">
        <f t="shared" si="212"/>
        <v>0</v>
      </c>
      <c r="O270" s="161">
        <f t="shared" si="212"/>
        <v>0</v>
      </c>
      <c r="P270" s="161">
        <f t="shared" si="212"/>
        <v>0</v>
      </c>
      <c r="Q270" s="161">
        <f t="shared" si="212"/>
        <v>0</v>
      </c>
      <c r="R270" s="161">
        <f t="shared" si="212"/>
        <v>0</v>
      </c>
      <c r="S270" s="161">
        <f t="shared" si="211"/>
        <v>0</v>
      </c>
      <c r="T270" s="161">
        <f t="shared" si="211"/>
        <v>0</v>
      </c>
      <c r="U270" s="161">
        <f t="shared" si="211"/>
        <v>0</v>
      </c>
      <c r="V270" s="161">
        <f t="shared" si="211"/>
        <v>0</v>
      </c>
      <c r="W270" s="161">
        <f t="shared" si="211"/>
        <v>0</v>
      </c>
      <c r="X270" s="161">
        <f t="shared" si="211"/>
        <v>0</v>
      </c>
      <c r="Y270" s="161">
        <f t="shared" si="211"/>
        <v>0</v>
      </c>
      <c r="Z270" s="161">
        <f t="shared" si="211"/>
        <v>0</v>
      </c>
      <c r="AA270" s="161">
        <f t="shared" si="211"/>
        <v>0</v>
      </c>
      <c r="AB270" s="161">
        <f t="shared" si="211"/>
        <v>0</v>
      </c>
      <c r="AC270" s="161">
        <f t="shared" si="211"/>
        <v>0</v>
      </c>
      <c r="AD270" s="161">
        <f t="shared" si="211"/>
        <v>0</v>
      </c>
      <c r="AE270" s="161">
        <f t="shared" si="211"/>
        <v>0</v>
      </c>
      <c r="AF270" s="174">
        <f t="shared" si="211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12"/>
        <v>0</v>
      </c>
      <c r="D271" s="161">
        <f t="shared" si="212"/>
        <v>0</v>
      </c>
      <c r="E271" s="161">
        <f t="shared" si="212"/>
        <v>0</v>
      </c>
      <c r="F271" s="161">
        <f t="shared" si="212"/>
        <v>0</v>
      </c>
      <c r="G271" s="161">
        <f t="shared" si="212"/>
        <v>0</v>
      </c>
      <c r="H271" s="161">
        <f t="shared" si="212"/>
        <v>0</v>
      </c>
      <c r="I271" s="161">
        <f t="shared" si="212"/>
        <v>0</v>
      </c>
      <c r="J271" s="161">
        <f t="shared" si="212"/>
        <v>0</v>
      </c>
      <c r="K271" s="161">
        <f t="shared" si="212"/>
        <v>0</v>
      </c>
      <c r="L271" s="161">
        <f t="shared" si="212"/>
        <v>0</v>
      </c>
      <c r="M271" s="161">
        <f t="shared" si="212"/>
        <v>0</v>
      </c>
      <c r="N271" s="161">
        <f t="shared" si="212"/>
        <v>0</v>
      </c>
      <c r="O271" s="161">
        <f t="shared" si="212"/>
        <v>0</v>
      </c>
      <c r="P271" s="161">
        <f t="shared" si="212"/>
        <v>0</v>
      </c>
      <c r="Q271" s="161">
        <f t="shared" si="212"/>
        <v>0</v>
      </c>
      <c r="R271" s="161">
        <f t="shared" si="212"/>
        <v>0</v>
      </c>
      <c r="S271" s="161">
        <f t="shared" si="211"/>
        <v>0</v>
      </c>
      <c r="T271" s="161">
        <f t="shared" si="211"/>
        <v>0</v>
      </c>
      <c r="U271" s="161">
        <f t="shared" si="211"/>
        <v>0</v>
      </c>
      <c r="V271" s="161">
        <f t="shared" si="211"/>
        <v>0</v>
      </c>
      <c r="W271" s="161">
        <f t="shared" si="211"/>
        <v>0</v>
      </c>
      <c r="X271" s="161">
        <f t="shared" si="211"/>
        <v>0</v>
      </c>
      <c r="Y271" s="161">
        <f t="shared" si="211"/>
        <v>0</v>
      </c>
      <c r="Z271" s="161">
        <f t="shared" si="211"/>
        <v>0</v>
      </c>
      <c r="AA271" s="161">
        <f t="shared" si="211"/>
        <v>0</v>
      </c>
      <c r="AB271" s="161">
        <f t="shared" si="211"/>
        <v>0</v>
      </c>
      <c r="AC271" s="161">
        <f t="shared" si="211"/>
        <v>0</v>
      </c>
      <c r="AD271" s="161">
        <f t="shared" si="211"/>
        <v>0</v>
      </c>
      <c r="AE271" s="161">
        <f t="shared" si="211"/>
        <v>0</v>
      </c>
      <c r="AF271" s="174">
        <f t="shared" si="211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12"/>
        <v>0</v>
      </c>
      <c r="D272" s="161">
        <f t="shared" si="212"/>
        <v>0</v>
      </c>
      <c r="E272" s="161">
        <f t="shared" si="212"/>
        <v>0</v>
      </c>
      <c r="F272" s="161">
        <f t="shared" si="212"/>
        <v>0</v>
      </c>
      <c r="G272" s="161">
        <f t="shared" si="212"/>
        <v>0</v>
      </c>
      <c r="H272" s="161">
        <f t="shared" si="212"/>
        <v>0</v>
      </c>
      <c r="I272" s="161">
        <f t="shared" si="212"/>
        <v>0</v>
      </c>
      <c r="J272" s="161">
        <f t="shared" si="212"/>
        <v>0</v>
      </c>
      <c r="K272" s="161">
        <f t="shared" si="212"/>
        <v>0</v>
      </c>
      <c r="L272" s="161">
        <f t="shared" si="212"/>
        <v>0</v>
      </c>
      <c r="M272" s="161">
        <f t="shared" si="212"/>
        <v>0</v>
      </c>
      <c r="N272" s="161">
        <f t="shared" si="212"/>
        <v>0</v>
      </c>
      <c r="O272" s="161">
        <f t="shared" si="212"/>
        <v>0</v>
      </c>
      <c r="P272" s="161">
        <f t="shared" si="212"/>
        <v>0</v>
      </c>
      <c r="Q272" s="161">
        <f t="shared" si="212"/>
        <v>0</v>
      </c>
      <c r="R272" s="161">
        <f t="shared" si="212"/>
        <v>0</v>
      </c>
      <c r="S272" s="161">
        <f t="shared" si="211"/>
        <v>0</v>
      </c>
      <c r="T272" s="161">
        <f t="shared" si="211"/>
        <v>0</v>
      </c>
      <c r="U272" s="161">
        <f t="shared" si="211"/>
        <v>0</v>
      </c>
      <c r="V272" s="161">
        <f t="shared" si="211"/>
        <v>0</v>
      </c>
      <c r="W272" s="161">
        <f t="shared" si="211"/>
        <v>0</v>
      </c>
      <c r="X272" s="161">
        <f t="shared" si="211"/>
        <v>0</v>
      </c>
      <c r="Y272" s="161">
        <f t="shared" si="211"/>
        <v>0</v>
      </c>
      <c r="Z272" s="161">
        <f t="shared" si="211"/>
        <v>0</v>
      </c>
      <c r="AA272" s="161">
        <f t="shared" si="211"/>
        <v>0</v>
      </c>
      <c r="AB272" s="161">
        <f t="shared" si="211"/>
        <v>0</v>
      </c>
      <c r="AC272" s="161">
        <f t="shared" si="211"/>
        <v>0</v>
      </c>
      <c r="AD272" s="161">
        <f t="shared" si="211"/>
        <v>0</v>
      </c>
      <c r="AE272" s="161">
        <f t="shared" si="211"/>
        <v>0</v>
      </c>
      <c r="AF272" s="174">
        <f t="shared" si="211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12"/>
        <v>0</v>
      </c>
      <c r="D273" s="177">
        <f t="shared" si="212"/>
        <v>0</v>
      </c>
      <c r="E273" s="177">
        <f t="shared" si="212"/>
        <v>0</v>
      </c>
      <c r="F273" s="177">
        <f t="shared" si="212"/>
        <v>0</v>
      </c>
      <c r="G273" s="177">
        <f t="shared" si="212"/>
        <v>0</v>
      </c>
      <c r="H273" s="177">
        <f t="shared" si="212"/>
        <v>0</v>
      </c>
      <c r="I273" s="177">
        <f t="shared" si="212"/>
        <v>0</v>
      </c>
      <c r="J273" s="177">
        <f t="shared" si="212"/>
        <v>0</v>
      </c>
      <c r="K273" s="177">
        <f t="shared" si="212"/>
        <v>0</v>
      </c>
      <c r="L273" s="177">
        <f t="shared" si="212"/>
        <v>0</v>
      </c>
      <c r="M273" s="177">
        <f t="shared" si="212"/>
        <v>0</v>
      </c>
      <c r="N273" s="177">
        <f t="shared" si="212"/>
        <v>0</v>
      </c>
      <c r="O273" s="177">
        <f t="shared" si="212"/>
        <v>0</v>
      </c>
      <c r="P273" s="177">
        <f t="shared" si="212"/>
        <v>0</v>
      </c>
      <c r="Q273" s="177">
        <f t="shared" si="212"/>
        <v>0</v>
      </c>
      <c r="R273" s="177">
        <f t="shared" si="212"/>
        <v>0</v>
      </c>
      <c r="S273" s="177">
        <f t="shared" si="211"/>
        <v>0</v>
      </c>
      <c r="T273" s="177">
        <f t="shared" si="211"/>
        <v>0</v>
      </c>
      <c r="U273" s="177">
        <f t="shared" si="211"/>
        <v>0</v>
      </c>
      <c r="V273" s="177">
        <f t="shared" si="211"/>
        <v>0</v>
      </c>
      <c r="W273" s="177">
        <f t="shared" si="211"/>
        <v>0</v>
      </c>
      <c r="X273" s="177">
        <f t="shared" si="211"/>
        <v>0</v>
      </c>
      <c r="Y273" s="177">
        <f t="shared" si="211"/>
        <v>0</v>
      </c>
      <c r="Z273" s="177">
        <f t="shared" si="211"/>
        <v>0</v>
      </c>
      <c r="AA273" s="177">
        <f t="shared" si="211"/>
        <v>0</v>
      </c>
      <c r="AB273" s="177">
        <f t="shared" si="211"/>
        <v>0</v>
      </c>
      <c r="AC273" s="177">
        <f t="shared" si="211"/>
        <v>0</v>
      </c>
      <c r="AD273" s="177">
        <f t="shared" si="211"/>
        <v>0</v>
      </c>
      <c r="AE273" s="177">
        <f t="shared" si="211"/>
        <v>0</v>
      </c>
      <c r="AF273" s="178">
        <f t="shared" si="211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13">SUM(B169:B273)</f>
        <v>0</v>
      </c>
      <c r="C274" s="180">
        <f t="shared" si="213"/>
        <v>0</v>
      </c>
      <c r="D274" s="180">
        <f t="shared" si="213"/>
        <v>0</v>
      </c>
      <c r="E274" s="180">
        <f t="shared" si="213"/>
        <v>0</v>
      </c>
      <c r="F274" s="180">
        <f t="shared" si="213"/>
        <v>0</v>
      </c>
      <c r="G274" s="180">
        <f t="shared" si="213"/>
        <v>0</v>
      </c>
      <c r="H274" s="180">
        <f t="shared" si="213"/>
        <v>0</v>
      </c>
      <c r="I274" s="180">
        <f t="shared" si="213"/>
        <v>0</v>
      </c>
      <c r="J274" s="180">
        <f t="shared" si="213"/>
        <v>0</v>
      </c>
      <c r="K274" s="180">
        <f t="shared" si="213"/>
        <v>0</v>
      </c>
      <c r="L274" s="180">
        <f t="shared" si="213"/>
        <v>0</v>
      </c>
      <c r="M274" s="180">
        <f t="shared" ref="M274:N274" si="214">SUM(M169:M273)</f>
        <v>0</v>
      </c>
      <c r="N274" s="180">
        <f t="shared" si="214"/>
        <v>0</v>
      </c>
      <c r="O274" s="180">
        <f t="shared" si="213"/>
        <v>0</v>
      </c>
      <c r="P274" s="180">
        <f t="shared" si="213"/>
        <v>0</v>
      </c>
      <c r="Q274" s="180">
        <f t="shared" si="213"/>
        <v>0</v>
      </c>
      <c r="R274" s="180">
        <f t="shared" si="213"/>
        <v>0</v>
      </c>
      <c r="S274" s="180">
        <f t="shared" si="213"/>
        <v>0</v>
      </c>
      <c r="T274" s="180">
        <f t="shared" si="213"/>
        <v>0</v>
      </c>
      <c r="U274" s="180">
        <f t="shared" si="213"/>
        <v>0</v>
      </c>
      <c r="V274" s="180">
        <f t="shared" si="213"/>
        <v>0</v>
      </c>
      <c r="W274" s="180">
        <f t="shared" si="213"/>
        <v>0</v>
      </c>
      <c r="X274" s="180">
        <f t="shared" ref="X274:Y274" si="215">SUM(X169:X273)</f>
        <v>0</v>
      </c>
      <c r="Y274" s="180">
        <f t="shared" si="215"/>
        <v>0</v>
      </c>
      <c r="Z274" s="180">
        <f t="shared" ref="Z274" si="216">SUM(Z169:Z273)</f>
        <v>0</v>
      </c>
      <c r="AA274" s="180">
        <f t="shared" si="213"/>
        <v>0</v>
      </c>
      <c r="AB274" s="180">
        <f t="shared" si="213"/>
        <v>0</v>
      </c>
      <c r="AC274" s="180">
        <f t="shared" si="213"/>
        <v>0</v>
      </c>
      <c r="AD274" s="180">
        <f t="shared" si="213"/>
        <v>0</v>
      </c>
      <c r="AE274" s="180">
        <f t="shared" si="213"/>
        <v>0</v>
      </c>
      <c r="AF274" s="181">
        <f t="shared" si="213"/>
        <v>0</v>
      </c>
      <c r="AG274" s="182">
        <f t="shared" si="213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2170" priority="25">
      <formula>$AH11=0</formula>
    </cfRule>
  </conditionalFormatting>
  <conditionalFormatting sqref="A101:A102">
    <cfRule type="expression" dxfId="2169" priority="193">
      <formula>$AH106=0</formula>
    </cfRule>
  </conditionalFormatting>
  <conditionalFormatting sqref="A103:A107">
    <cfRule type="expression" dxfId="2168" priority="141">
      <formula>$AH102=0</formula>
    </cfRule>
  </conditionalFormatting>
  <conditionalFormatting sqref="A160:A167">
    <cfRule type="expression" dxfId="2167" priority="194">
      <formula>$AH267=0</formula>
    </cfRule>
  </conditionalFormatting>
  <conditionalFormatting sqref="A168:A275">
    <cfRule type="expression" dxfId="2166" priority="64">
      <formula>$AH168=0</formula>
    </cfRule>
  </conditionalFormatting>
  <conditionalFormatting sqref="B8">
    <cfRule type="expression" dxfId="2165" priority="189">
      <formula>AND(C$9&gt;=14/24,C$9&lt;20/24)</formula>
    </cfRule>
    <cfRule type="expression" dxfId="2164" priority="190">
      <formula>AND(C$9&gt;=8/24,C$9&lt;14/24)</formula>
    </cfRule>
    <cfRule type="expression" dxfId="2163" priority="191">
      <formula>C$9&lt;8/24</formula>
    </cfRule>
    <cfRule type="expression" dxfId="2162" priority="192">
      <formula>C$9&gt;=20/24</formula>
    </cfRule>
  </conditionalFormatting>
  <conditionalFormatting sqref="C103:L107 B9:AF10 C117:L125 B113:B115 C109:L115 B108:L108 B117:B124 C152:L152 C154:L159 B153:L153 B93:L96 D97:L102 C134:L134 B76:E90 B72:Z72 F79:Z90 AA11:AF13 F76:AF77 AA85:AF90 M93:AF115 M117:AF134 M137:AF159">
    <cfRule type="expression" dxfId="2161" priority="106">
      <formula>B$9&gt;=20/24</formula>
    </cfRule>
  </conditionalFormatting>
  <conditionalFormatting sqref="B9:AF10 C103:L107 C117:L125 B113:B115 C109:L115 B108:L108 B117:B124 C152:L152 C154:L159 B153:L153 B93:L96 D97:L102 C134:L134 B76:E90 B72:Z72 F79:Z90 AA11:AF13 F76:AF77 AA85:AF90 M93:AF115 M117:AF134 M137:AF159">
    <cfRule type="expression" dxfId="2160" priority="107">
      <formula>AND(B$9&gt;=14/24,B$9&lt;20/24)</formula>
    </cfRule>
    <cfRule type="expression" dxfId="2159" priority="108">
      <formula>AND(B$9&gt;=8/24,B$9&lt;14/24)</formula>
    </cfRule>
    <cfRule type="expression" dxfId="2158" priority="109">
      <formula>B$9&lt;8/24</formula>
    </cfRule>
  </conditionalFormatting>
  <conditionalFormatting sqref="B29:Z53 AA14:AF53">
    <cfRule type="expression" dxfId="2157" priority="49">
      <formula>B14&gt;$AG14*1</formula>
    </cfRule>
    <cfRule type="expression" dxfId="2156" priority="50">
      <formula>B$9&gt;=20/24</formula>
    </cfRule>
    <cfRule type="expression" dxfId="2155" priority="51">
      <formula>AND(B$9&gt;=14/24,B$9&lt;20/24)</formula>
    </cfRule>
    <cfRule type="expression" dxfId="2154" priority="52">
      <formula>AND(B$9&gt;=8/24,B$9&lt;14/24)</formula>
    </cfRule>
    <cfRule type="expression" dxfId="2153" priority="53">
      <formula>B$9&lt;8/24</formula>
    </cfRule>
  </conditionalFormatting>
  <conditionalFormatting sqref="B54:AF68">
    <cfRule type="expression" dxfId="2152" priority="42">
      <formula>B$9&lt;8/24</formula>
    </cfRule>
  </conditionalFormatting>
  <conditionalFormatting sqref="B54:AF70">
    <cfRule type="expression" dxfId="2151" priority="39">
      <formula>B$9&gt;=20/24</formula>
    </cfRule>
    <cfRule type="expression" dxfId="2150" priority="40">
      <formula>AND(B$9&gt;=14/24,B$9&lt;20/24)</formula>
    </cfRule>
    <cfRule type="expression" dxfId="2149" priority="41">
      <formula>AND(B$9&gt;=8/24,B$9&lt;14/24)</formula>
    </cfRule>
  </conditionalFormatting>
  <conditionalFormatting sqref="B63:AF65">
    <cfRule type="expression" dxfId="2148" priority="43">
      <formula>B63&gt;$AG63</formula>
    </cfRule>
  </conditionalFormatting>
  <conditionalFormatting sqref="B69:AF70">
    <cfRule type="expression" dxfId="2147" priority="114">
      <formula>B$9&lt;8/24</formula>
    </cfRule>
  </conditionalFormatting>
  <conditionalFormatting sqref="B72:AF75">
    <cfRule type="expression" dxfId="2146" priority="30">
      <formula>B72&gt;$AG72*1</formula>
    </cfRule>
  </conditionalFormatting>
  <conditionalFormatting sqref="B73:AF75">
    <cfRule type="expression" dxfId="2145" priority="31">
      <formula>B$9&gt;=20/24</formula>
    </cfRule>
    <cfRule type="expression" dxfId="2144" priority="32">
      <formula>AND(B$9&gt;=14/24,B$9&lt;20/24)</formula>
    </cfRule>
    <cfRule type="expression" dxfId="2143" priority="33">
      <formula>AND(B$9&gt;=8/24,B$9&lt;14/24)</formula>
    </cfRule>
    <cfRule type="expression" dxfId="2142" priority="34">
      <formula>B$9&lt;8/24</formula>
    </cfRule>
  </conditionalFormatting>
  <conditionalFormatting sqref="C161:AF167">
    <cfRule type="expression" dxfId="2141" priority="65">
      <formula>C$9&gt;=20/24</formula>
    </cfRule>
    <cfRule type="expression" dxfId="2140" priority="66">
      <formula>AND(C$9&gt;=14/24,C$9&lt;20/24)</formula>
    </cfRule>
    <cfRule type="expression" dxfId="2139" priority="67">
      <formula>AND(C$9&gt;=8/24,C$9&lt;14/24)</formula>
    </cfRule>
    <cfRule type="expression" dxfId="2138" priority="68">
      <formula>C$9&lt;8/24</formula>
    </cfRule>
  </conditionalFormatting>
  <conditionalFormatting sqref="C169:AF274">
    <cfRule type="expression" dxfId="2137" priority="26">
      <formula>C$9&gt;=20/24</formula>
    </cfRule>
    <cfRule type="expression" dxfId="2136" priority="27">
      <formula>AND(C$9&gt;=14/24,C$9&lt;20/24)</formula>
    </cfRule>
    <cfRule type="expression" dxfId="2135" priority="28">
      <formula>AND(C$9&gt;=8/24,C$9&lt;14/24)</formula>
    </cfRule>
    <cfRule type="expression" dxfId="2134" priority="29">
      <formula>C$9&lt;8/24</formula>
    </cfRule>
  </conditionalFormatting>
  <conditionalFormatting sqref="AG96 B71:AB71 B69:Z69 AA69:AB70 AG71 AG78 AA11:AF13 AC69:AF71 B76:AF96">
    <cfRule type="expression" dxfId="2133" priority="105">
      <formula>B11&gt;$AG11*1</formula>
    </cfRule>
  </conditionalFormatting>
  <conditionalFormatting sqref="F79:Z83">
    <cfRule type="expression" dxfId="2132" priority="115">
      <formula>F$9&gt;=20/24</formula>
    </cfRule>
    <cfRule type="expression" dxfId="2131" priority="116">
      <formula>AND(F$9&gt;=14/24,F$9&lt;20/24)</formula>
    </cfRule>
    <cfRule type="expression" dxfId="2130" priority="117">
      <formula>AND(F$9&gt;=8/24,F$9&lt;14/24)</formula>
    </cfRule>
    <cfRule type="expression" dxfId="2129" priority="118">
      <formula>F$9&lt;8/24</formula>
    </cfRule>
  </conditionalFormatting>
  <conditionalFormatting sqref="F84:Z84">
    <cfRule type="expression" dxfId="2128" priority="110">
      <formula>F$9&gt;=20/24</formula>
    </cfRule>
    <cfRule type="expression" dxfId="2127" priority="111">
      <formula>AND(F$9&gt;=14/24,F$9&lt;20/24)</formula>
    </cfRule>
    <cfRule type="expression" dxfId="2126" priority="112">
      <formula>AND(F$9&gt;=8/24,F$9&lt;14/24)</formula>
    </cfRule>
    <cfRule type="expression" dxfId="2125" priority="113">
      <formula>F$9&lt;8/24</formula>
    </cfRule>
  </conditionalFormatting>
  <conditionalFormatting sqref="F78:AF78 B72:AF72 AA76:AF77">
    <cfRule type="expression" dxfId="2124" priority="125">
      <formula>B$9&gt;=20/24</formula>
    </cfRule>
    <cfRule type="expression" dxfId="2123" priority="126">
      <formula>AND(B$9&gt;=14/24,B$9&lt;20/24)</formula>
    </cfRule>
    <cfRule type="expression" dxfId="2122" priority="127">
      <formula>AND(B$9&gt;=8/24,B$9&lt;14/24)</formula>
    </cfRule>
    <cfRule type="expression" dxfId="2121" priority="128">
      <formula>B$9&lt;8/24</formula>
    </cfRule>
  </conditionalFormatting>
  <conditionalFormatting sqref="AA73:AF75">
    <cfRule type="expression" dxfId="2120" priority="35">
      <formula>AA$9&gt;=20/24</formula>
    </cfRule>
    <cfRule type="expression" dxfId="2119" priority="36">
      <formula>AND(AA$9&gt;=14/24,AA$9&lt;20/24)</formula>
    </cfRule>
    <cfRule type="expression" dxfId="2118" priority="37">
      <formula>AND(AA$9&gt;=8/24,AA$9&lt;14/24)</formula>
    </cfRule>
    <cfRule type="expression" dxfId="2117" priority="38">
      <formula>AA$9&lt;8/24</formula>
    </cfRule>
  </conditionalFormatting>
  <conditionalFormatting sqref="F79:Z81">
    <cfRule type="expression" dxfId="2116" priority="133">
      <formula>F$9&gt;=20/24</formula>
    </cfRule>
    <cfRule type="expression" dxfId="2115" priority="134">
      <formula>AND(F$9&gt;=14/24,F$9&lt;20/24)</formula>
    </cfRule>
    <cfRule type="expression" dxfId="2114" priority="135">
      <formula>AND(F$9&gt;=8/24,F$9&lt;14/24)</formula>
    </cfRule>
    <cfRule type="expression" dxfId="2113" priority="136">
      <formula>F$9&lt;8/24</formula>
    </cfRule>
  </conditionalFormatting>
  <conditionalFormatting sqref="L84:AF84">
    <cfRule type="expression" dxfId="2112" priority="129">
      <formula>L$9&gt;=20/24</formula>
    </cfRule>
    <cfRule type="expression" dxfId="2111" priority="130">
      <formula>AND(L$9&gt;=14/24,L$9&lt;20/24)</formula>
    </cfRule>
    <cfRule type="expression" dxfId="2110" priority="131">
      <formula>AND(L$9&gt;=8/24,L$9&lt;14/24)</formula>
    </cfRule>
    <cfRule type="expression" dxfId="2109" priority="132">
      <formula>L$9&lt;8/24</formula>
    </cfRule>
  </conditionalFormatting>
  <conditionalFormatting sqref="M8 S8 AB8">
    <cfRule type="expression" dxfId="2108" priority="182">
      <formula>AND(N$9&gt;=14/24,N$9&lt;20/24)</formula>
    </cfRule>
    <cfRule type="expression" dxfId="2107" priority="183">
      <formula>AND(N$9&gt;=8/24,N$9&lt;14/24)</formula>
    </cfRule>
    <cfRule type="expression" dxfId="2106" priority="184">
      <formula>N$9&lt;8/24</formula>
    </cfRule>
  </conditionalFormatting>
  <conditionalFormatting sqref="O79:Z83 AA80:AF83">
    <cfRule type="expression" dxfId="2105" priority="137">
      <formula>O$9&gt;=20/24</formula>
    </cfRule>
    <cfRule type="expression" dxfId="2104" priority="138">
      <formula>AND(O$9&gt;=14/24,O$9&lt;20/24)</formula>
    </cfRule>
    <cfRule type="expression" dxfId="2103" priority="139">
      <formula>AND(O$9&gt;=8/24,O$9&lt;14/24)</formula>
    </cfRule>
    <cfRule type="expression" dxfId="2102" priority="140">
      <formula>O$9&lt;8/24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01" priority="181">
      <formula>N$9&gt;=20/24</formula>
    </cfRule>
  </conditionalFormatting>
  <conditionalFormatting sqref="S8">
    <cfRule type="expression" dxfId="2100" priority="172">
      <formula>U$9&gt;=20/24</formula>
    </cfRule>
    <cfRule type="expression" dxfId="2099" priority="173">
      <formula>AND(U$9&gt;=14/24,U$9&lt;20/24)</formula>
    </cfRule>
    <cfRule type="expression" dxfId="2098" priority="174">
      <formula>AND(U$9&gt;=8/24,U$9&lt;14/24)</formula>
    </cfRule>
    <cfRule type="expression" dxfId="2097" priority="175">
      <formula>U$9&lt;8/24</formula>
    </cfRule>
  </conditionalFormatting>
  <conditionalFormatting sqref="AA79:AF84">
    <cfRule type="expression" dxfId="2096" priority="59">
      <formula>AA$9&gt;=20/24</formula>
    </cfRule>
    <cfRule type="expression" dxfId="2095" priority="60">
      <formula>AND(AA$9&gt;=14/24,AA$9&lt;20/24)</formula>
    </cfRule>
    <cfRule type="expression" dxfId="2094" priority="61">
      <formula>AND(AA$9&gt;=8/24,AA$9&lt;14/24)</formula>
    </cfRule>
    <cfRule type="expression" dxfId="2093" priority="62">
      <formula>AA$9&lt;8/24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2092" priority="44">
      <formula>AA$9&gt;=20/24</formula>
    </cfRule>
    <cfRule type="expression" dxfId="2091" priority="45">
      <formula>AND(AA$9&gt;=14/24,AA$9&lt;20/24)</formula>
    </cfRule>
    <cfRule type="expression" dxfId="2090" priority="46">
      <formula>AND(AA$9&gt;=8/24,AA$9&lt;14/24)</formula>
    </cfRule>
    <cfRule type="expression" dxfId="2089" priority="47">
      <formula>AA$9&lt;8/24</formula>
    </cfRule>
  </conditionalFormatting>
  <conditionalFormatting sqref="B66:Z70 AA66:AF69 B54:AF62">
    <cfRule type="expression" dxfId="2088" priority="119">
      <formula>B54&gt;$AG54</formula>
    </cfRule>
  </conditionalFormatting>
  <conditionalFormatting sqref="AB8">
    <cfRule type="expression" dxfId="2087" priority="168">
      <formula>AD$9&gt;=20/24</formula>
    </cfRule>
    <cfRule type="expression" dxfId="2086" priority="169">
      <formula>AND(AD$9&gt;=14/24,AD$9&lt;20/24)</formula>
    </cfRule>
    <cfRule type="expression" dxfId="2085" priority="170">
      <formula>AND(AD$9&gt;=8/24,AD$9&lt;14/24)</formula>
    </cfRule>
    <cfRule type="expression" dxfId="2084" priority="171">
      <formula>AD$9&lt;8/24</formula>
    </cfRule>
  </conditionalFormatting>
  <conditionalFormatting sqref="AG78">
    <cfRule type="expression" dxfId="2083" priority="147">
      <formula>AG$9&gt;=20/24</formula>
    </cfRule>
    <cfRule type="expression" dxfId="2082" priority="148">
      <formula>AND(AG$9&gt;=14/24,AG$9&lt;20/24)</formula>
    </cfRule>
    <cfRule type="expression" dxfId="2081" priority="149">
      <formula>AND(AG$9&gt;=8/24,AG$9&lt;14/24)</formula>
    </cfRule>
    <cfRule type="expression" dxfId="2080" priority="150">
      <formula>AG$9&lt;8/24</formula>
    </cfRule>
  </conditionalFormatting>
  <conditionalFormatting sqref="AG91:AG92">
    <cfRule type="expression" dxfId="2079" priority="142">
      <formula>AG91&gt;$AG91</formula>
    </cfRule>
  </conditionalFormatting>
  <conditionalFormatting sqref="AG96">
    <cfRule type="expression" dxfId="2078" priority="143">
      <formula>AG$9&gt;=20/24</formula>
    </cfRule>
    <cfRule type="expression" dxfId="2077" priority="144">
      <formula>AND(AG$9&gt;=14/24,AG$9&lt;20/24)</formula>
    </cfRule>
    <cfRule type="expression" dxfId="2076" priority="145">
      <formula>AND(AG$9&gt;=8/24,AG$9&lt;14/24)</formula>
    </cfRule>
    <cfRule type="expression" dxfId="2075" priority="146">
      <formula>AG$9&lt;8/24</formula>
    </cfRule>
  </conditionalFormatting>
  <conditionalFormatting sqref="AG113">
    <cfRule type="expression" dxfId="2074" priority="164">
      <formula>AG$9&gt;=20/24</formula>
    </cfRule>
    <cfRule type="expression" dxfId="2073" priority="165">
      <formula>AND(AG$9&gt;=14/24,AG$9&lt;20/24)</formula>
    </cfRule>
    <cfRule type="expression" dxfId="2072" priority="166">
      <formula>AND(AG$9&gt;=8/24,AG$9&lt;14/24)</formula>
    </cfRule>
    <cfRule type="expression" dxfId="2071" priority="167">
      <formula>AG$9&lt;8/24</formula>
    </cfRule>
  </conditionalFormatting>
  <conditionalFormatting sqref="AH8:AI10">
    <cfRule type="expression" dxfId="2070" priority="55">
      <formula>AH$9&gt;=20/24</formula>
    </cfRule>
    <cfRule type="expression" dxfId="2069" priority="56">
      <formula>AND(AH$9&gt;=14/24,AH$9&lt;20/24)</formula>
    </cfRule>
    <cfRule type="expression" dxfId="2068" priority="57">
      <formula>AND(AH$9&gt;=8/24,AH$9&lt;14/24)</formula>
    </cfRule>
    <cfRule type="expression" dxfId="2067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066" priority="185">
      <formula>AJ$9&gt;=20/24</formula>
    </cfRule>
    <cfRule type="expression" dxfId="2065" priority="186">
      <formula>AND(AJ$9&gt;=14/24,AJ$9&lt;20/24)</formula>
    </cfRule>
    <cfRule type="expression" dxfId="2064" priority="187">
      <formula>AND(AJ$9&gt;=8/24,AJ$9&lt;14/24)</formula>
    </cfRule>
    <cfRule type="expression" dxfId="2063" priority="188">
      <formula>AJ$9&lt;8/24</formula>
    </cfRule>
  </conditionalFormatting>
  <conditionalFormatting sqref="AL99:AN99 AL105:AN105">
    <cfRule type="expression" dxfId="2062" priority="157">
      <formula>AL$9&gt;=20/24</formula>
    </cfRule>
    <cfRule type="expression" dxfId="2061" priority="158">
      <formula>AND(AL$9&gt;=14/24,AL$9&lt;20/24)</formula>
    </cfRule>
    <cfRule type="expression" dxfId="2060" priority="159">
      <formula>AND(AL$9&gt;=8/24,AL$9&lt;14/24)</formula>
    </cfRule>
    <cfRule type="expression" dxfId="2059" priority="160">
      <formula>AL$9&lt;8/24</formula>
    </cfRule>
  </conditionalFormatting>
  <conditionalFormatting sqref="AM15:AM21 AN16:AR21">
    <cfRule type="expression" dxfId="2058" priority="81">
      <formula>AX$9&gt;=20/24</formula>
    </cfRule>
    <cfRule type="expression" dxfId="2057" priority="82">
      <formula>AND(AX$9&gt;=14/24,AX$9&lt;20/24)</formula>
    </cfRule>
    <cfRule type="expression" dxfId="2056" priority="83">
      <formula>AND(AX$9&gt;=8/24,AX$9&lt;14/24)</formula>
    </cfRule>
    <cfRule type="expression" dxfId="2055" priority="84">
      <formula>AX$9&lt;8/24</formula>
    </cfRule>
  </conditionalFormatting>
  <conditionalFormatting sqref="AN100:AN103">
    <cfRule type="expression" dxfId="2054" priority="153">
      <formula>AN$9&gt;=20/24</formula>
    </cfRule>
    <cfRule type="expression" dxfId="2053" priority="154">
      <formula>AND(AN$9&gt;=14/24,AN$9&lt;20/24)</formula>
    </cfRule>
    <cfRule type="expression" dxfId="2052" priority="155">
      <formula>AND(AN$9&gt;=8/24,AN$9&lt;14/24)</formula>
    </cfRule>
    <cfRule type="expression" dxfId="2051" priority="156">
      <formula>AN$9&lt;8/24</formula>
    </cfRule>
  </conditionalFormatting>
  <conditionalFormatting sqref="AN15:AR15">
    <cfRule type="expression" dxfId="2050" priority="69">
      <formula>U$9&gt;=20/24</formula>
    </cfRule>
    <cfRule type="expression" dxfId="2049" priority="70">
      <formula>AND(U$9&gt;=14/24,U$9&lt;20/24)</formula>
    </cfRule>
    <cfRule type="expression" dxfId="2048" priority="71">
      <formula>AND(U$9&gt;=8/24,U$9&lt;14/24)</formula>
    </cfRule>
    <cfRule type="expression" dxfId="2047" priority="72">
      <formula>U$9&lt;8/24</formula>
    </cfRule>
  </conditionalFormatting>
  <conditionalFormatting sqref="AS15">
    <cfRule type="expression" dxfId="2046" priority="77">
      <formula>AA$9&gt;=20/24</formula>
    </cfRule>
    <cfRule type="expression" dxfId="2045" priority="78">
      <formula>AND(AA$9&gt;=14/24,AA$9&lt;20/24)</formula>
    </cfRule>
    <cfRule type="expression" dxfId="2044" priority="79">
      <formula>AND(AA$9&gt;=8/24,AA$9&lt;14/24)</formula>
    </cfRule>
    <cfRule type="expression" dxfId="2043" priority="80">
      <formula>AA$9&lt;8/24</formula>
    </cfRule>
  </conditionalFormatting>
  <conditionalFormatting sqref="AS16:AS21">
    <cfRule type="expression" dxfId="2042" priority="85">
      <formula>BE$9&gt;=20/24</formula>
    </cfRule>
    <cfRule type="expression" dxfId="2041" priority="86">
      <formula>AND(BE$9&gt;=14/24,BE$9&lt;20/24)</formula>
    </cfRule>
    <cfRule type="expression" dxfId="2040" priority="87">
      <formula>AND(BE$9&gt;=8/24,BE$9&lt;14/24)</formula>
    </cfRule>
    <cfRule type="expression" dxfId="2039" priority="88">
      <formula>BE$9&lt;8/24</formula>
    </cfRule>
  </conditionalFormatting>
  <conditionalFormatting sqref="AT15 AX15:BJ15">
    <cfRule type="expression" dxfId="2038" priority="89">
      <formula>AC$9&gt;=20/24</formula>
    </cfRule>
    <cfRule type="expression" dxfId="2037" priority="90">
      <formula>AND(AC$9&gt;=14/24,AC$9&lt;20/24)</formula>
    </cfRule>
    <cfRule type="expression" dxfId="2036" priority="91">
      <formula>AND(AC$9&gt;=8/24,AC$9&lt;14/24)</formula>
    </cfRule>
    <cfRule type="expression" dxfId="2035" priority="92">
      <formula>AC$9&lt;8/24</formula>
    </cfRule>
  </conditionalFormatting>
  <conditionalFormatting sqref="AT16:AT21">
    <cfRule type="expression" dxfId="2034" priority="93">
      <formula>BG$9&gt;=20/24</formula>
    </cfRule>
    <cfRule type="expression" dxfId="2033" priority="94">
      <formula>AND(BG$9&gt;=14/24,BG$9&lt;20/24)</formula>
    </cfRule>
    <cfRule type="expression" dxfId="2032" priority="95">
      <formula>AND(BG$9&gt;=8/24,BG$9&lt;14/24)</formula>
    </cfRule>
    <cfRule type="expression" dxfId="2031" priority="96">
      <formula>BG$9&lt;8/24</formula>
    </cfRule>
  </conditionalFormatting>
  <conditionalFormatting sqref="AU15:AV15">
    <cfRule type="expression" dxfId="2030" priority="97">
      <formula>AE$9&gt;=20/24</formula>
    </cfRule>
    <cfRule type="expression" dxfId="2029" priority="98">
      <formula>AND(AE$9&gt;=14/24,AE$9&lt;20/24)</formula>
    </cfRule>
    <cfRule type="expression" dxfId="2028" priority="99">
      <formula>AND(AE$9&gt;=8/24,AE$9&lt;14/24)</formula>
    </cfRule>
    <cfRule type="expression" dxfId="2027" priority="100">
      <formula>AE$9&lt;8/24</formula>
    </cfRule>
  </conditionalFormatting>
  <conditionalFormatting sqref="AU16:BJ21">
    <cfRule type="expression" dxfId="2026" priority="101">
      <formula>BI$9&gt;=20/24</formula>
    </cfRule>
    <cfRule type="expression" dxfId="2025" priority="102">
      <formula>AND(BI$9&gt;=14/24,BI$9&lt;20/24)</formula>
    </cfRule>
    <cfRule type="expression" dxfId="2024" priority="103">
      <formula>AND(BI$9&gt;=8/24,BI$9&lt;14/24)</formula>
    </cfRule>
    <cfRule type="expression" dxfId="2023" priority="104">
      <formula>BI$9&lt;8/24</formula>
    </cfRule>
  </conditionalFormatting>
  <conditionalFormatting sqref="AW15">
    <cfRule type="expression" dxfId="2022" priority="73">
      <formula>B$9&gt;=20/24</formula>
    </cfRule>
    <cfRule type="expression" dxfId="2021" priority="74">
      <formula>AND(B$9&gt;=14/24,B$9&lt;20/24)</formula>
    </cfRule>
    <cfRule type="expression" dxfId="2020" priority="75">
      <formula>AND(B$9&gt;=8/24,B$9&lt;14/24)</formula>
    </cfRule>
    <cfRule type="expression" dxfId="2019" priority="76">
      <formula>B$9&lt;8/24</formula>
    </cfRule>
  </conditionalFormatting>
  <conditionalFormatting sqref="A73">
    <cfRule type="expression" dxfId="2018" priority="24">
      <formula>$AH73=0</formula>
    </cfRule>
  </conditionalFormatting>
  <conditionalFormatting sqref="B97:B107 B137:B152 B109:B112 B125:B134 B154:B159 C97:C102 C137:L151 C126:L133 B11:Z13">
    <cfRule type="expression" dxfId="2017" priority="20">
      <formula>B$9&gt;=20/24</formula>
    </cfRule>
  </conditionalFormatting>
  <conditionalFormatting sqref="B97:B107 B137:B152 B109:B112 B125:B134 B154:B159 C97:C102 C137:L151 C126:L133 B11:Z13">
    <cfRule type="expression" dxfId="2016" priority="21">
      <formula>AND(B$9&gt;=14/24,B$9&lt;20/24)</formula>
    </cfRule>
    <cfRule type="expression" dxfId="2015" priority="22">
      <formula>AND(B$9&gt;=8/24,B$9&lt;14/24)</formula>
    </cfRule>
    <cfRule type="expression" dxfId="2014" priority="23">
      <formula>B$9&lt;8/24</formula>
    </cfRule>
  </conditionalFormatting>
  <conditionalFormatting sqref="B14:Z28">
    <cfRule type="expression" dxfId="2013" priority="10">
      <formula>B14&gt;$AG14*1</formula>
    </cfRule>
    <cfRule type="expression" dxfId="2012" priority="11">
      <formula>B$9&gt;=20/24</formula>
    </cfRule>
    <cfRule type="expression" dxfId="2011" priority="12">
      <formula>AND(B$9&gt;=14/24,B$9&lt;20/24)</formula>
    </cfRule>
    <cfRule type="expression" dxfId="2010" priority="13">
      <formula>AND(B$9&gt;=8/24,B$9&lt;14/24)</formula>
    </cfRule>
    <cfRule type="expression" dxfId="2009" priority="14">
      <formula>B$9&lt;8/24</formula>
    </cfRule>
  </conditionalFormatting>
  <conditionalFormatting sqref="B161:B167">
    <cfRule type="expression" dxfId="2008" priority="15">
      <formula>B$9&gt;=20/24</formula>
    </cfRule>
    <cfRule type="expression" dxfId="2007" priority="16">
      <formula>AND(B$9&gt;=14/24,B$9&lt;20/24)</formula>
    </cfRule>
    <cfRule type="expression" dxfId="2006" priority="17">
      <formula>AND(B$9&gt;=8/24,B$9&lt;14/24)</formula>
    </cfRule>
    <cfRule type="expression" dxfId="2005" priority="18">
      <formula>B$9&lt;8/24</formula>
    </cfRule>
  </conditionalFormatting>
  <conditionalFormatting sqref="B169:B274">
    <cfRule type="expression" dxfId="2004" priority="6">
      <formula>B$9&gt;=20/24</formula>
    </cfRule>
    <cfRule type="expression" dxfId="2003" priority="7">
      <formula>AND(B$9&gt;=14/24,B$9&lt;20/24)</formula>
    </cfRule>
    <cfRule type="expression" dxfId="2002" priority="8">
      <formula>AND(B$9&gt;=8/24,B$9&lt;14/24)</formula>
    </cfRule>
    <cfRule type="expression" dxfId="2001" priority="9">
      <formula>B$9&lt;8/24</formula>
    </cfRule>
  </conditionalFormatting>
  <conditionalFormatting sqref="B11:Z13">
    <cfRule type="expression" dxfId="2000" priority="19">
      <formula>B11&gt;$AG11*1</formula>
    </cfRule>
  </conditionalFormatting>
  <conditionalFormatting sqref="A153">
    <cfRule type="expression" dxfId="1999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998" priority="1">
      <formula>AL$9&gt;=20/24</formula>
    </cfRule>
  </conditionalFormatting>
  <conditionalFormatting sqref="AL153">
    <cfRule type="expression" dxfId="1997" priority="2">
      <formula>AND(AL$9&gt;=14/24,AL$9&lt;20/24)</formula>
    </cfRule>
    <cfRule type="expression" dxfId="1996" priority="3">
      <formula>AND(AL$9&gt;=8/24,AL$9&lt;14/24)</formula>
    </cfRule>
    <cfRule type="expression" dxfId="1995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5" zoomScaleNormal="115" workbookViewId="0">
      <pane xSplit="1" ySplit="10" topLeftCell="S47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K27" sqref="AK2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2080/10/14</v>
      </c>
      <c r="C4" s="250"/>
      <c r="D4" s="250"/>
      <c r="E4" s="251" t="str">
        <f ca="1">"2080/"&amp;"10/"&amp;INT(MID(CELL("filename",G6),FIND("]",CELL("filename",G6))+1,200))</f>
        <v>2080/10/14</v>
      </c>
      <c r="F4" s="251"/>
      <c r="G4" s="251"/>
      <c r="H4" s="251" t="str">
        <f ca="1">TEXT(E4,"dddd")</f>
        <v>Monday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54.8</v>
      </c>
      <c r="C5" s="30">
        <f t="shared" si="0"/>
        <v>54.8</v>
      </c>
      <c r="D5" s="30">
        <f t="shared" si="0"/>
        <v>55.9</v>
      </c>
      <c r="E5" s="30">
        <f t="shared" si="0"/>
        <v>55.9</v>
      </c>
      <c r="F5" s="30">
        <f t="shared" si="0"/>
        <v>116.39999999999999</v>
      </c>
      <c r="G5" s="30">
        <f t="shared" si="0"/>
        <v>102.60000000000001</v>
      </c>
      <c r="H5" s="30">
        <f t="shared" si="0"/>
        <v>110</v>
      </c>
      <c r="I5" s="30">
        <f t="shared" si="0"/>
        <v>119.10999999999999</v>
      </c>
      <c r="J5" s="30">
        <f t="shared" si="0"/>
        <v>116</v>
      </c>
      <c r="K5" s="30">
        <f t="shared" si="0"/>
        <v>125.7</v>
      </c>
      <c r="L5" s="30">
        <f t="shared" si="0"/>
        <v>123.9</v>
      </c>
      <c r="M5" s="30">
        <f t="shared" si="0"/>
        <v>133.30000000000001</v>
      </c>
      <c r="N5" s="30">
        <f t="shared" si="0"/>
        <v>127.1</v>
      </c>
      <c r="O5" s="30">
        <f t="shared" si="0"/>
        <v>132.5</v>
      </c>
      <c r="P5" s="30">
        <f t="shared" si="0"/>
        <v>140.39999999999998</v>
      </c>
      <c r="Q5" s="30">
        <f t="shared" si="0"/>
        <v>114.6</v>
      </c>
      <c r="R5" s="30">
        <f t="shared" si="0"/>
        <v>122.60000000000001</v>
      </c>
      <c r="S5" s="30">
        <f t="shared" si="0"/>
        <v>122.9</v>
      </c>
      <c r="T5" s="30">
        <f t="shared" si="0"/>
        <v>115.19999999999999</v>
      </c>
      <c r="U5" s="30">
        <f t="shared" si="0"/>
        <v>111.8</v>
      </c>
      <c r="V5" s="30">
        <f t="shared" si="0"/>
        <v>120.3</v>
      </c>
      <c r="W5" s="30">
        <f t="shared" si="0"/>
        <v>115.61999999999999</v>
      </c>
      <c r="X5" s="30">
        <f t="shared" si="0"/>
        <v>114.7</v>
      </c>
      <c r="Y5" s="30">
        <f t="shared" si="0"/>
        <v>128.69999999999999</v>
      </c>
      <c r="Z5" s="30">
        <f t="shared" si="0"/>
        <v>134</v>
      </c>
      <c r="AA5" s="30">
        <f>AB108</f>
        <v>49.8</v>
      </c>
      <c r="AB5" s="30">
        <f t="shared" si="0"/>
        <v>49.8</v>
      </c>
      <c r="AC5" s="30">
        <f t="shared" si="0"/>
        <v>59.7</v>
      </c>
      <c r="AD5" s="30">
        <f t="shared" si="0"/>
        <v>20.3</v>
      </c>
      <c r="AE5" s="30">
        <f t="shared" si="0"/>
        <v>18.7</v>
      </c>
      <c r="AF5" s="30">
        <f>B108</f>
        <v>55.099999999999994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Load=1483</v>
      </c>
      <c r="B7" s="35">
        <f t="shared" ref="B7:AF7" si="1">B116</f>
        <v>1667.87</v>
      </c>
      <c r="C7" s="35">
        <f t="shared" si="1"/>
        <v>1639.5699999999997</v>
      </c>
      <c r="D7" s="35">
        <f t="shared" si="1"/>
        <v>1610.5699999999997</v>
      </c>
      <c r="E7" s="35">
        <f t="shared" si="1"/>
        <v>1493.6699999999998</v>
      </c>
      <c r="F7" s="35">
        <f t="shared" si="1"/>
        <v>1482.6699999999998</v>
      </c>
      <c r="G7" s="35">
        <f t="shared" si="1"/>
        <v>1506.37</v>
      </c>
      <c r="H7" s="35">
        <f t="shared" si="1"/>
        <v>1527.9699999999998</v>
      </c>
      <c r="I7" s="35">
        <f t="shared" si="1"/>
        <v>1531.2699999999995</v>
      </c>
      <c r="J7" s="35">
        <f t="shared" si="1"/>
        <v>1598.1799999999996</v>
      </c>
      <c r="K7" s="35">
        <f t="shared" si="1"/>
        <v>1592.27</v>
      </c>
      <c r="L7" s="35">
        <f t="shared" si="1"/>
        <v>1636.6599999999994</v>
      </c>
      <c r="M7" s="35">
        <f t="shared" si="1"/>
        <v>1655.5</v>
      </c>
      <c r="N7" s="35">
        <f t="shared" si="1"/>
        <v>1618.5</v>
      </c>
      <c r="O7" s="35">
        <f t="shared" si="1"/>
        <v>1596.1</v>
      </c>
      <c r="P7" s="35">
        <f t="shared" si="1"/>
        <v>1592.8999999999999</v>
      </c>
      <c r="Q7" s="35">
        <f t="shared" si="1"/>
        <v>1619.7</v>
      </c>
      <c r="R7" s="35">
        <f t="shared" si="1"/>
        <v>1648.8999999999999</v>
      </c>
      <c r="S7" s="35">
        <f t="shared" si="1"/>
        <v>1881.2999999999997</v>
      </c>
      <c r="T7" s="35">
        <f t="shared" si="1"/>
        <v>1831.2</v>
      </c>
      <c r="U7" s="35">
        <f t="shared" si="1"/>
        <v>1819.5</v>
      </c>
      <c r="V7" s="35">
        <f t="shared" si="1"/>
        <v>1851.3999999999996</v>
      </c>
      <c r="W7" s="35">
        <f t="shared" si="1"/>
        <v>1785.0999999999997</v>
      </c>
      <c r="X7" s="35">
        <f t="shared" si="1"/>
        <v>1845.0199999999998</v>
      </c>
      <c r="Y7" s="35">
        <f t="shared" si="1"/>
        <v>1894.5</v>
      </c>
      <c r="Z7" s="35">
        <f t="shared" si="1"/>
        <v>1767.9999999999995</v>
      </c>
      <c r="AA7" s="35">
        <f t="shared" si="1"/>
        <v>1865.7999999999997</v>
      </c>
      <c r="AB7" s="35">
        <f>AB116</f>
        <v>1781.1</v>
      </c>
      <c r="AC7" s="35">
        <f t="shared" si="1"/>
        <v>1781.1</v>
      </c>
      <c r="AD7" s="35">
        <f t="shared" si="1"/>
        <v>1713.2</v>
      </c>
      <c r="AE7" s="35">
        <f t="shared" si="1"/>
        <v>1677.3999999999999</v>
      </c>
      <c r="AF7" s="35">
        <f t="shared" si="1"/>
        <v>1662.3999999999996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2195.6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1881.3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0" t="s">
        <v>19</v>
      </c>
      <c r="AI10" s="23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26.4</v>
      </c>
      <c r="C11" s="43">
        <v>26.4</v>
      </c>
      <c r="D11" s="43">
        <v>26.4</v>
      </c>
      <c r="E11" s="43">
        <v>26.4</v>
      </c>
      <c r="F11" s="43">
        <v>26.4</v>
      </c>
      <c r="G11" s="43">
        <v>30.4</v>
      </c>
      <c r="H11" s="43">
        <v>30.4</v>
      </c>
      <c r="I11" s="43">
        <v>24.5</v>
      </c>
      <c r="J11" s="43">
        <v>30</v>
      </c>
      <c r="K11" s="43">
        <v>30</v>
      </c>
      <c r="L11" s="43">
        <v>31.1</v>
      </c>
      <c r="M11" s="43">
        <v>28.5</v>
      </c>
      <c r="N11" s="43">
        <v>24.4</v>
      </c>
      <c r="O11" s="43">
        <v>24.4</v>
      </c>
      <c r="P11" s="43">
        <v>24.4</v>
      </c>
      <c r="Q11" s="43">
        <v>24.4</v>
      </c>
      <c r="R11" s="43">
        <v>24.4</v>
      </c>
      <c r="S11" s="43">
        <v>43</v>
      </c>
      <c r="T11" s="43">
        <v>43</v>
      </c>
      <c r="U11" s="43">
        <v>43</v>
      </c>
      <c r="V11" s="43">
        <v>43</v>
      </c>
      <c r="W11" s="43">
        <v>43</v>
      </c>
      <c r="X11" s="43">
        <v>43</v>
      </c>
      <c r="Y11" s="43">
        <v>43</v>
      </c>
      <c r="Z11" s="43">
        <v>43</v>
      </c>
      <c r="AA11" s="43">
        <v>43</v>
      </c>
      <c r="AB11" s="43">
        <v>43</v>
      </c>
      <c r="AC11" s="43">
        <v>43</v>
      </c>
      <c r="AD11" s="43">
        <v>43</v>
      </c>
      <c r="AE11" s="43">
        <v>43</v>
      </c>
      <c r="AF11" s="43">
        <v>43</v>
      </c>
      <c r="AG11" s="45">
        <v>86</v>
      </c>
      <c r="AH11" s="46">
        <f t="shared" ref="AH11:AH74" si="2">MAX(B11:AF11)</f>
        <v>43</v>
      </c>
      <c r="AI11" s="47">
        <f t="shared" ref="AI11:AI74" si="3">MIN(B11:AF11)</f>
        <v>24.4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23</v>
      </c>
      <c r="C12" s="43">
        <v>23</v>
      </c>
      <c r="D12" s="43">
        <v>23</v>
      </c>
      <c r="E12" s="43">
        <v>23</v>
      </c>
      <c r="F12" s="43">
        <v>23</v>
      </c>
      <c r="G12" s="43">
        <v>26</v>
      </c>
      <c r="H12" s="43">
        <v>26</v>
      </c>
      <c r="I12" s="43">
        <v>20</v>
      </c>
      <c r="J12" s="43">
        <v>26</v>
      </c>
      <c r="K12" s="43">
        <v>26</v>
      </c>
      <c r="L12" s="43">
        <v>25</v>
      </c>
      <c r="M12" s="43">
        <v>24</v>
      </c>
      <c r="N12" s="43">
        <v>24</v>
      </c>
      <c r="O12" s="43">
        <v>24</v>
      </c>
      <c r="P12" s="43">
        <v>24</v>
      </c>
      <c r="Q12" s="43">
        <v>24</v>
      </c>
      <c r="R12" s="43">
        <v>24</v>
      </c>
      <c r="S12" s="43">
        <v>27</v>
      </c>
      <c r="T12" s="43">
        <v>27</v>
      </c>
      <c r="U12" s="43">
        <v>27</v>
      </c>
      <c r="V12" s="43">
        <v>27</v>
      </c>
      <c r="W12" s="43">
        <v>27</v>
      </c>
      <c r="X12" s="43">
        <v>27</v>
      </c>
      <c r="Y12" s="43">
        <v>27</v>
      </c>
      <c r="Z12" s="43">
        <v>27</v>
      </c>
      <c r="AA12" s="43">
        <v>27</v>
      </c>
      <c r="AB12" s="43">
        <v>27</v>
      </c>
      <c r="AC12" s="43">
        <v>27</v>
      </c>
      <c r="AD12" s="43">
        <v>27</v>
      </c>
      <c r="AE12" s="43">
        <v>27</v>
      </c>
      <c r="AF12" s="43">
        <v>27</v>
      </c>
      <c r="AG12" s="48">
        <v>82</v>
      </c>
      <c r="AH12" s="46">
        <f t="shared" si="2"/>
        <v>27</v>
      </c>
      <c r="AI12" s="47">
        <f t="shared" si="3"/>
        <v>20</v>
      </c>
      <c r="AK12" s="49"/>
      <c r="AL12" s="50" t="str">
        <f ca="1">MID(CELL("filename",C7),FIND("]",CELL("filename",C7))+1,600)</f>
        <v>14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20.5</v>
      </c>
      <c r="C13" s="43">
        <v>20.5</v>
      </c>
      <c r="D13" s="43">
        <v>20.5</v>
      </c>
      <c r="E13" s="43">
        <v>20.5</v>
      </c>
      <c r="F13" s="43">
        <v>20.5</v>
      </c>
      <c r="G13" s="43">
        <v>44</v>
      </c>
      <c r="H13" s="43">
        <v>44</v>
      </c>
      <c r="I13" s="43">
        <v>44</v>
      </c>
      <c r="J13" s="43">
        <v>44</v>
      </c>
      <c r="K13" s="43">
        <v>44</v>
      </c>
      <c r="L13" s="43">
        <v>42.1</v>
      </c>
      <c r="M13" s="43">
        <v>42.1</v>
      </c>
      <c r="N13" s="43">
        <v>42.1</v>
      </c>
      <c r="O13" s="43">
        <v>42.1</v>
      </c>
      <c r="P13" s="43">
        <v>42.1</v>
      </c>
      <c r="Q13" s="43">
        <v>42.1</v>
      </c>
      <c r="R13" s="43">
        <v>42.1</v>
      </c>
      <c r="S13" s="43">
        <v>52.4</v>
      </c>
      <c r="T13" s="43">
        <v>52.4</v>
      </c>
      <c r="U13" s="43">
        <v>52.4</v>
      </c>
      <c r="V13" s="43">
        <v>52.4</v>
      </c>
      <c r="W13" s="43">
        <v>52.4</v>
      </c>
      <c r="X13" s="43">
        <v>52.4</v>
      </c>
      <c r="Y13" s="43">
        <v>52.4</v>
      </c>
      <c r="Z13" s="43">
        <v>52.4</v>
      </c>
      <c r="AA13" s="43">
        <v>52.4</v>
      </c>
      <c r="AB13" s="43">
        <v>52.4</v>
      </c>
      <c r="AC13" s="43">
        <v>52.4</v>
      </c>
      <c r="AD13" s="43">
        <v>52.4</v>
      </c>
      <c r="AE13" s="43">
        <v>52.4</v>
      </c>
      <c r="AF13" s="43">
        <v>52.4</v>
      </c>
      <c r="AG13" s="48">
        <v>78</v>
      </c>
      <c r="AH13" s="46">
        <f t="shared" si="2"/>
        <v>52.4</v>
      </c>
      <c r="AI13" s="47">
        <f t="shared" si="3"/>
        <v>20.5</v>
      </c>
      <c r="AK13" s="49"/>
      <c r="AL13" s="50" t="str">
        <f ca="1">"Daily Load Curve(Excluding of Export) of Nepal ("&amp;A4&amp;" "&amp;B4&amp;")"</f>
        <v>Daily Load Curve(Excluding of Export) of Nepal (Nepali Date: 2080/10/14)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27</v>
      </c>
      <c r="C14" s="43">
        <v>27</v>
      </c>
      <c r="D14" s="43">
        <v>27</v>
      </c>
      <c r="E14" s="43">
        <v>27</v>
      </c>
      <c r="F14" s="43">
        <v>27</v>
      </c>
      <c r="G14" s="43">
        <v>26.5</v>
      </c>
      <c r="H14" s="43">
        <v>26.5</v>
      </c>
      <c r="I14" s="43">
        <v>26.5</v>
      </c>
      <c r="J14" s="43">
        <v>26.5</v>
      </c>
      <c r="K14" s="43">
        <v>26.5</v>
      </c>
      <c r="L14" s="43">
        <v>26.5</v>
      </c>
      <c r="M14" s="43">
        <v>26.5</v>
      </c>
      <c r="N14" s="43">
        <v>26.3</v>
      </c>
      <c r="O14" s="43">
        <v>26.3</v>
      </c>
      <c r="P14" s="43">
        <v>26.3</v>
      </c>
      <c r="Q14" s="43">
        <v>26.3</v>
      </c>
      <c r="R14" s="43">
        <v>26.3</v>
      </c>
      <c r="S14" s="43">
        <v>34</v>
      </c>
      <c r="T14" s="43">
        <v>34</v>
      </c>
      <c r="U14" s="43">
        <v>34</v>
      </c>
      <c r="V14" s="43">
        <v>34</v>
      </c>
      <c r="W14" s="43">
        <v>34</v>
      </c>
      <c r="X14" s="43">
        <v>34</v>
      </c>
      <c r="Y14" s="43">
        <v>34</v>
      </c>
      <c r="Z14" s="43">
        <v>34</v>
      </c>
      <c r="AA14" s="43">
        <v>34</v>
      </c>
      <c r="AB14" s="43">
        <v>34</v>
      </c>
      <c r="AC14" s="43">
        <v>34</v>
      </c>
      <c r="AD14" s="43">
        <v>34</v>
      </c>
      <c r="AE14" s="43">
        <v>34</v>
      </c>
      <c r="AF14" s="43">
        <v>34</v>
      </c>
      <c r="AG14" s="48">
        <v>77</v>
      </c>
      <c r="AH14" s="46">
        <f t="shared" si="2"/>
        <v>34</v>
      </c>
      <c r="AI14" s="47">
        <f t="shared" si="3"/>
        <v>26.3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73.7</v>
      </c>
      <c r="C15" s="43">
        <v>73.7</v>
      </c>
      <c r="D15" s="43">
        <v>73.7</v>
      </c>
      <c r="E15" s="43">
        <v>73.7</v>
      </c>
      <c r="F15" s="43">
        <v>73.7</v>
      </c>
      <c r="G15" s="43">
        <v>73.7</v>
      </c>
      <c r="H15" s="43">
        <v>73.7</v>
      </c>
      <c r="I15" s="43">
        <v>73.7</v>
      </c>
      <c r="J15" s="43">
        <v>73.7</v>
      </c>
      <c r="K15" s="43">
        <v>73.7</v>
      </c>
      <c r="L15" s="43">
        <v>73.599999999999994</v>
      </c>
      <c r="M15" s="43">
        <v>73.400000000000006</v>
      </c>
      <c r="N15" s="43">
        <v>73.5</v>
      </c>
      <c r="O15" s="43">
        <v>73.5</v>
      </c>
      <c r="P15" s="43">
        <v>73.5</v>
      </c>
      <c r="Q15" s="43">
        <v>73.5</v>
      </c>
      <c r="R15" s="43">
        <v>73.5</v>
      </c>
      <c r="S15" s="43">
        <v>73</v>
      </c>
      <c r="T15" s="43">
        <v>73</v>
      </c>
      <c r="U15" s="43">
        <v>73</v>
      </c>
      <c r="V15" s="43">
        <v>73</v>
      </c>
      <c r="W15" s="43">
        <v>73</v>
      </c>
      <c r="X15" s="43">
        <v>73</v>
      </c>
      <c r="Y15" s="43">
        <v>73</v>
      </c>
      <c r="Z15" s="43">
        <v>73</v>
      </c>
      <c r="AA15" s="43">
        <v>73</v>
      </c>
      <c r="AB15" s="43">
        <v>73</v>
      </c>
      <c r="AC15" s="43">
        <v>73</v>
      </c>
      <c r="AD15" s="43">
        <v>73</v>
      </c>
      <c r="AE15" s="43">
        <v>73</v>
      </c>
      <c r="AF15" s="43">
        <v>73</v>
      </c>
      <c r="AG15" s="48">
        <v>73</v>
      </c>
      <c r="AH15" s="46">
        <f t="shared" si="2"/>
        <v>73.7</v>
      </c>
      <c r="AI15" s="47">
        <f t="shared" si="3"/>
        <v>73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33.9</v>
      </c>
      <c r="C16" s="43">
        <v>33.9</v>
      </c>
      <c r="D16" s="43">
        <v>33.9</v>
      </c>
      <c r="E16" s="43">
        <v>33.9</v>
      </c>
      <c r="F16" s="43">
        <v>33.9</v>
      </c>
      <c r="G16" s="43">
        <v>29.6</v>
      </c>
      <c r="H16" s="43">
        <v>29.6</v>
      </c>
      <c r="I16" s="43">
        <v>28.3</v>
      </c>
      <c r="J16" s="43">
        <v>28.3</v>
      </c>
      <c r="K16" s="43">
        <v>28.3</v>
      </c>
      <c r="L16" s="43">
        <v>28.7</v>
      </c>
      <c r="M16" s="43">
        <v>27.8</v>
      </c>
      <c r="N16" s="43">
        <v>26.9</v>
      </c>
      <c r="O16" s="43">
        <v>26.9</v>
      </c>
      <c r="P16" s="43">
        <v>26.9</v>
      </c>
      <c r="Q16" s="43">
        <v>26.9</v>
      </c>
      <c r="R16" s="43">
        <v>26.9</v>
      </c>
      <c r="S16" s="43">
        <v>40</v>
      </c>
      <c r="T16" s="43">
        <v>40</v>
      </c>
      <c r="U16" s="43">
        <v>40</v>
      </c>
      <c r="V16" s="43">
        <v>40</v>
      </c>
      <c r="W16" s="43">
        <v>40</v>
      </c>
      <c r="X16" s="43">
        <v>40</v>
      </c>
      <c r="Y16" s="43">
        <v>40</v>
      </c>
      <c r="Z16" s="43">
        <v>40</v>
      </c>
      <c r="AA16" s="43">
        <v>40</v>
      </c>
      <c r="AB16" s="43">
        <v>40</v>
      </c>
      <c r="AC16" s="43">
        <v>40</v>
      </c>
      <c r="AD16" s="43">
        <v>40</v>
      </c>
      <c r="AE16" s="43">
        <v>40</v>
      </c>
      <c r="AF16" s="43">
        <v>40</v>
      </c>
      <c r="AG16" s="48">
        <v>71</v>
      </c>
      <c r="AH16" s="46">
        <f t="shared" si="2"/>
        <v>40</v>
      </c>
      <c r="AI16" s="47">
        <f t="shared" si="3"/>
        <v>26.9</v>
      </c>
      <c r="AK16" s="49"/>
      <c r="AL16" s="52" t="s">
        <v>7</v>
      </c>
      <c r="AM16" s="57">
        <f t="shared" ref="AM16:AR16" si="4">B71</f>
        <v>992.16999999999973</v>
      </c>
      <c r="AN16" s="57">
        <f t="shared" si="4"/>
        <v>992.16999999999973</v>
      </c>
      <c r="AO16" s="57">
        <f t="shared" si="4"/>
        <v>992.16999999999973</v>
      </c>
      <c r="AP16" s="57">
        <f t="shared" si="4"/>
        <v>992.16999999999973</v>
      </c>
      <c r="AQ16" s="57">
        <f t="shared" si="4"/>
        <v>992.16999999999973</v>
      </c>
      <c r="AR16" s="57">
        <f t="shared" si="4"/>
        <v>1017.8699999999998</v>
      </c>
      <c r="AS16" s="57">
        <f>I71</f>
        <v>1000.8699999999998</v>
      </c>
      <c r="AT16" s="57">
        <f>K71</f>
        <v>1012.3699999999998</v>
      </c>
      <c r="AU16" s="57">
        <f t="shared" ref="AU16:BD16" si="5">M71</f>
        <v>969.29999999999984</v>
      </c>
      <c r="AV16" s="57">
        <f t="shared" si="5"/>
        <v>958.3</v>
      </c>
      <c r="AW16" s="57">
        <f t="shared" si="5"/>
        <v>958.3</v>
      </c>
      <c r="AX16" s="57">
        <f t="shared" si="5"/>
        <v>958.3</v>
      </c>
      <c r="AY16" s="57">
        <f t="shared" si="5"/>
        <v>958.3</v>
      </c>
      <c r="AZ16" s="57">
        <f t="shared" si="5"/>
        <v>958.3</v>
      </c>
      <c r="BA16" s="57">
        <f t="shared" si="5"/>
        <v>1125.3</v>
      </c>
      <c r="BB16" s="57">
        <f t="shared" si="5"/>
        <v>1125.3</v>
      </c>
      <c r="BC16" s="57">
        <f t="shared" si="5"/>
        <v>1125.3</v>
      </c>
      <c r="BD16" s="57">
        <f t="shared" si="5"/>
        <v>1125.3</v>
      </c>
      <c r="BE16" s="58">
        <f>X71</f>
        <v>1125.3</v>
      </c>
      <c r="BF16" s="58">
        <f>Z71</f>
        <v>1125.3</v>
      </c>
      <c r="BG16" s="58">
        <f>AB71</f>
        <v>1125.3</v>
      </c>
      <c r="BH16" s="58">
        <f>AD71</f>
        <v>1125.3</v>
      </c>
      <c r="BI16" s="58">
        <f>AE71</f>
        <v>1125.3</v>
      </c>
      <c r="BJ16" s="58">
        <f>AF71</f>
        <v>1125.3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31.9</v>
      </c>
      <c r="C17" s="44">
        <v>31.9</v>
      </c>
      <c r="D17" s="44">
        <v>31.9</v>
      </c>
      <c r="E17" s="44">
        <v>31.9</v>
      </c>
      <c r="F17" s="44">
        <v>31.9</v>
      </c>
      <c r="G17" s="44">
        <v>31.9</v>
      </c>
      <c r="H17" s="44">
        <v>31.9</v>
      </c>
      <c r="I17" s="44">
        <v>28.1</v>
      </c>
      <c r="J17" s="44">
        <v>28.1</v>
      </c>
      <c r="K17" s="44">
        <v>28.1</v>
      </c>
      <c r="L17" s="44">
        <v>31.9</v>
      </c>
      <c r="M17" s="44">
        <v>31.5</v>
      </c>
      <c r="N17" s="44">
        <v>30</v>
      </c>
      <c r="O17" s="44">
        <v>30</v>
      </c>
      <c r="P17" s="44">
        <v>30</v>
      </c>
      <c r="Q17" s="44">
        <v>30</v>
      </c>
      <c r="R17" s="44">
        <v>30</v>
      </c>
      <c r="S17" s="44">
        <v>34</v>
      </c>
      <c r="T17" s="44">
        <v>34</v>
      </c>
      <c r="U17" s="44">
        <v>34</v>
      </c>
      <c r="V17" s="44">
        <v>34</v>
      </c>
      <c r="W17" s="44">
        <v>34</v>
      </c>
      <c r="X17" s="44">
        <v>34</v>
      </c>
      <c r="Y17" s="44">
        <v>34</v>
      </c>
      <c r="Z17" s="44">
        <v>34</v>
      </c>
      <c r="AA17" s="44">
        <v>34</v>
      </c>
      <c r="AB17" s="44">
        <v>34</v>
      </c>
      <c r="AC17" s="44">
        <v>34</v>
      </c>
      <c r="AD17" s="44">
        <v>34</v>
      </c>
      <c r="AE17" s="44">
        <v>34</v>
      </c>
      <c r="AF17" s="44">
        <v>34</v>
      </c>
      <c r="AG17" s="45">
        <v>54</v>
      </c>
      <c r="AH17" s="46">
        <f t="shared" si="2"/>
        <v>34</v>
      </c>
      <c r="AI17" s="47">
        <f t="shared" si="3"/>
        <v>28.1</v>
      </c>
      <c r="AK17" s="49"/>
      <c r="AL17" s="52" t="s">
        <v>29</v>
      </c>
      <c r="AM17" s="57">
        <f t="shared" ref="AM17:AR17" si="6">B78</f>
        <v>618.79999999999995</v>
      </c>
      <c r="AN17" s="57">
        <f t="shared" si="6"/>
        <v>616.80000000000007</v>
      </c>
      <c r="AO17" s="57">
        <f t="shared" si="6"/>
        <v>616.80000000000007</v>
      </c>
      <c r="AP17" s="57">
        <f t="shared" si="6"/>
        <v>500.8</v>
      </c>
      <c r="AQ17" s="57">
        <f t="shared" si="6"/>
        <v>388.8</v>
      </c>
      <c r="AR17" s="57">
        <f t="shared" si="6"/>
        <v>438.40000000000003</v>
      </c>
      <c r="AS17" s="57">
        <f>I78</f>
        <v>474.19999999999993</v>
      </c>
      <c r="AT17" s="57">
        <f>K78</f>
        <v>574.9</v>
      </c>
      <c r="AU17" s="57">
        <f t="shared" ref="AU17:BD17" si="7">M78</f>
        <v>633.19999999999993</v>
      </c>
      <c r="AV17" s="57">
        <f t="shared" si="7"/>
        <v>636.69999999999993</v>
      </c>
      <c r="AW17" s="57">
        <f t="shared" si="7"/>
        <v>503.00000000000006</v>
      </c>
      <c r="AX17" s="57">
        <f t="shared" si="7"/>
        <v>450.59999999999997</v>
      </c>
      <c r="AY17" s="57">
        <f t="shared" si="7"/>
        <v>519</v>
      </c>
      <c r="AZ17" s="57">
        <f t="shared" si="7"/>
        <v>251.70000000000002</v>
      </c>
      <c r="BA17" s="57">
        <f t="shared" si="7"/>
        <v>326.5</v>
      </c>
      <c r="BB17" s="57">
        <f t="shared" si="7"/>
        <v>326.5</v>
      </c>
      <c r="BC17" s="57">
        <f t="shared" si="7"/>
        <v>326.5</v>
      </c>
      <c r="BD17" s="57">
        <f t="shared" si="7"/>
        <v>365.4</v>
      </c>
      <c r="BE17" s="58">
        <f>X78</f>
        <v>467.70000000000005</v>
      </c>
      <c r="BF17" s="58">
        <f>Z78</f>
        <v>558.99999999999989</v>
      </c>
      <c r="BG17" s="58">
        <f>AB78</f>
        <v>559.49999999999989</v>
      </c>
      <c r="BH17" s="58">
        <f>AD78</f>
        <v>565.70000000000005</v>
      </c>
      <c r="BI17" s="58">
        <f>AE78</f>
        <v>566.9</v>
      </c>
      <c r="BJ17" s="58">
        <f>AF78</f>
        <v>570.1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16.7</v>
      </c>
      <c r="C18" s="44">
        <v>16.7</v>
      </c>
      <c r="D18" s="44">
        <v>16.7</v>
      </c>
      <c r="E18" s="44">
        <v>16.7</v>
      </c>
      <c r="F18" s="44">
        <v>16.7</v>
      </c>
      <c r="G18" s="44">
        <v>16.7</v>
      </c>
      <c r="H18" s="44">
        <v>16.7</v>
      </c>
      <c r="I18" s="44">
        <v>16.7</v>
      </c>
      <c r="J18" s="44">
        <v>16.7</v>
      </c>
      <c r="K18" s="44">
        <v>16.7</v>
      </c>
      <c r="L18" s="44">
        <v>16.600000000000001</v>
      </c>
      <c r="M18" s="44">
        <v>16.899999999999999</v>
      </c>
      <c r="N18" s="44">
        <v>14.4</v>
      </c>
      <c r="O18" s="44">
        <v>14.4</v>
      </c>
      <c r="P18" s="44">
        <v>14.4</v>
      </c>
      <c r="Q18" s="44">
        <v>14.4</v>
      </c>
      <c r="R18" s="44">
        <v>14.4</v>
      </c>
      <c r="S18" s="44">
        <v>20.100000000000001</v>
      </c>
      <c r="T18" s="44">
        <v>20.100000000000001</v>
      </c>
      <c r="U18" s="44">
        <v>20.100000000000001</v>
      </c>
      <c r="V18" s="44">
        <v>20.100000000000001</v>
      </c>
      <c r="W18" s="44">
        <v>20.100000000000001</v>
      </c>
      <c r="X18" s="44">
        <v>20.100000000000001</v>
      </c>
      <c r="Y18" s="44">
        <v>20.100000000000001</v>
      </c>
      <c r="Z18" s="44">
        <v>20.100000000000001</v>
      </c>
      <c r="AA18" s="44">
        <v>20.100000000000001</v>
      </c>
      <c r="AB18" s="44">
        <v>20.100000000000001</v>
      </c>
      <c r="AC18" s="44">
        <v>20.100000000000001</v>
      </c>
      <c r="AD18" s="44">
        <v>20.100000000000001</v>
      </c>
      <c r="AE18" s="44">
        <v>20.100000000000001</v>
      </c>
      <c r="AF18" s="44">
        <v>20.100000000000001</v>
      </c>
      <c r="AG18" s="48">
        <v>52.465000000000003</v>
      </c>
      <c r="AH18" s="46">
        <f t="shared" si="2"/>
        <v>20.100000000000001</v>
      </c>
      <c r="AI18" s="47">
        <f t="shared" si="3"/>
        <v>14.4</v>
      </c>
      <c r="AK18" s="49"/>
      <c r="AL18" s="52" t="s">
        <v>31</v>
      </c>
      <c r="AM18" s="57">
        <f t="shared" ref="AM18:AR18" si="8">B92</f>
        <v>397.8</v>
      </c>
      <c r="AN18" s="57">
        <f t="shared" si="8"/>
        <v>397.8</v>
      </c>
      <c r="AO18" s="57">
        <f t="shared" si="8"/>
        <v>397.8</v>
      </c>
      <c r="AP18" s="57">
        <f t="shared" si="8"/>
        <v>397.8</v>
      </c>
      <c r="AQ18" s="57">
        <f t="shared" si="8"/>
        <v>397.8</v>
      </c>
      <c r="AR18" s="57">
        <f t="shared" si="8"/>
        <v>373.7</v>
      </c>
      <c r="AS18" s="57">
        <f>I92</f>
        <v>382.6</v>
      </c>
      <c r="AT18" s="57">
        <f>K92</f>
        <v>382.6</v>
      </c>
      <c r="AU18" s="57">
        <f t="shared" ref="AU18:BD18" si="9">M92</f>
        <v>399.69999999999993</v>
      </c>
      <c r="AV18" s="57">
        <f t="shared" si="9"/>
        <v>405.3</v>
      </c>
      <c r="AW18" s="57">
        <f t="shared" si="9"/>
        <v>416.09999999999997</v>
      </c>
      <c r="AX18" s="57">
        <f t="shared" si="9"/>
        <v>417.50000000000006</v>
      </c>
      <c r="AY18" s="57">
        <f t="shared" si="9"/>
        <v>416.7999999999999</v>
      </c>
      <c r="AZ18" s="57">
        <f t="shared" si="9"/>
        <v>414.2</v>
      </c>
      <c r="BA18" s="57">
        <f t="shared" si="9"/>
        <v>412.79999999999995</v>
      </c>
      <c r="BB18" s="57">
        <f t="shared" si="9"/>
        <v>364.49999999999994</v>
      </c>
      <c r="BC18" s="57">
        <f t="shared" si="9"/>
        <v>344.49999999999994</v>
      </c>
      <c r="BD18" s="57">
        <f t="shared" si="9"/>
        <v>339.89999999999992</v>
      </c>
      <c r="BE18" s="58">
        <f>X92</f>
        <v>329.89999999999992</v>
      </c>
      <c r="BF18" s="58">
        <f>Z92</f>
        <v>329.89999999999992</v>
      </c>
      <c r="BG18" s="58">
        <f>AB92</f>
        <v>399</v>
      </c>
      <c r="BH18" s="58">
        <f>AD92</f>
        <v>387.3</v>
      </c>
      <c r="BI18" s="58">
        <f>AE92</f>
        <v>401.6</v>
      </c>
      <c r="BJ18" s="58">
        <f>AF92</f>
        <v>408.7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55.099999999999994</v>
      </c>
      <c r="AN19" s="57">
        <f t="shared" si="10"/>
        <v>54.8</v>
      </c>
      <c r="AO19" s="57">
        <f t="shared" si="10"/>
        <v>54.8</v>
      </c>
      <c r="AP19" s="57">
        <f t="shared" si="10"/>
        <v>55.9</v>
      </c>
      <c r="AQ19" s="57">
        <f t="shared" si="10"/>
        <v>55.9</v>
      </c>
      <c r="AR19" s="57">
        <f t="shared" si="10"/>
        <v>116.39999999999999</v>
      </c>
      <c r="AS19" s="57">
        <f>I108</f>
        <v>110</v>
      </c>
      <c r="AT19" s="57">
        <f>K108</f>
        <v>116</v>
      </c>
      <c r="AU19" s="57">
        <f t="shared" ref="AU19:BD19" si="11">M108</f>
        <v>123.9</v>
      </c>
      <c r="AV19" s="57">
        <f t="shared" si="11"/>
        <v>133.30000000000001</v>
      </c>
      <c r="AW19" s="57">
        <f t="shared" si="11"/>
        <v>127.1</v>
      </c>
      <c r="AX19" s="57">
        <f t="shared" si="11"/>
        <v>132.5</v>
      </c>
      <c r="AY19" s="57">
        <f t="shared" si="11"/>
        <v>140.39999999999998</v>
      </c>
      <c r="AZ19" s="57">
        <f t="shared" si="11"/>
        <v>114.6</v>
      </c>
      <c r="BA19" s="57">
        <f t="shared" si="11"/>
        <v>122.60000000000001</v>
      </c>
      <c r="BB19" s="57">
        <f t="shared" si="11"/>
        <v>122.9</v>
      </c>
      <c r="BC19" s="57">
        <f t="shared" si="11"/>
        <v>115.19999999999999</v>
      </c>
      <c r="BD19" s="57">
        <f t="shared" si="11"/>
        <v>111.8</v>
      </c>
      <c r="BE19" s="58">
        <f>X108</f>
        <v>115.61999999999999</v>
      </c>
      <c r="BF19" s="58">
        <f>Z108</f>
        <v>128.69999999999999</v>
      </c>
      <c r="BG19" s="58">
        <f>AB108</f>
        <v>49.8</v>
      </c>
      <c r="BH19" s="58">
        <f>AD108</f>
        <v>59.7</v>
      </c>
      <c r="BI19" s="58">
        <f>AE108</f>
        <v>20.3</v>
      </c>
      <c r="BJ19" s="58">
        <f>AF108</f>
        <v>18.7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50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62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</v>
      </c>
      <c r="C21" s="44">
        <v>45</v>
      </c>
      <c r="D21" s="44">
        <v>45</v>
      </c>
      <c r="E21" s="44">
        <v>45</v>
      </c>
      <c r="F21" s="44">
        <v>45</v>
      </c>
      <c r="G21" s="44">
        <v>45</v>
      </c>
      <c r="H21" s="44">
        <v>45</v>
      </c>
      <c r="I21" s="44">
        <v>45</v>
      </c>
      <c r="J21" s="44">
        <v>45</v>
      </c>
      <c r="K21" s="44">
        <v>45</v>
      </c>
      <c r="L21" s="44">
        <v>45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69</v>
      </c>
      <c r="T21" s="44">
        <v>69</v>
      </c>
      <c r="U21" s="44">
        <v>69</v>
      </c>
      <c r="V21" s="44">
        <v>69</v>
      </c>
      <c r="W21" s="44">
        <v>69</v>
      </c>
      <c r="X21" s="44">
        <v>69</v>
      </c>
      <c r="Y21" s="44">
        <v>69</v>
      </c>
      <c r="Z21" s="44">
        <v>69</v>
      </c>
      <c r="AA21" s="44">
        <v>69</v>
      </c>
      <c r="AB21" s="44">
        <v>69</v>
      </c>
      <c r="AC21" s="44">
        <v>69</v>
      </c>
      <c r="AD21" s="44">
        <v>69</v>
      </c>
      <c r="AE21" s="44">
        <v>69</v>
      </c>
      <c r="AF21" s="44">
        <v>69</v>
      </c>
      <c r="AG21" s="48">
        <v>45</v>
      </c>
      <c r="AH21" s="46">
        <f t="shared" si="2"/>
        <v>69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30</v>
      </c>
      <c r="AN21" s="57">
        <f t="shared" si="14"/>
        <v>31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29</v>
      </c>
      <c r="C22" s="44">
        <v>29</v>
      </c>
      <c r="D22" s="44">
        <v>29</v>
      </c>
      <c r="E22" s="44">
        <v>29</v>
      </c>
      <c r="F22" s="44">
        <v>29</v>
      </c>
      <c r="G22" s="44">
        <v>29</v>
      </c>
      <c r="H22" s="44">
        <v>29</v>
      </c>
      <c r="I22" s="44">
        <v>29</v>
      </c>
      <c r="J22" s="44">
        <v>29</v>
      </c>
      <c r="K22" s="44">
        <v>29</v>
      </c>
      <c r="L22" s="44">
        <v>29</v>
      </c>
      <c r="M22" s="44">
        <v>29</v>
      </c>
      <c r="N22" s="44">
        <v>29</v>
      </c>
      <c r="O22" s="44">
        <v>29</v>
      </c>
      <c r="P22" s="44">
        <v>29</v>
      </c>
      <c r="Q22" s="44">
        <v>29</v>
      </c>
      <c r="R22" s="44">
        <v>29</v>
      </c>
      <c r="S22" s="44">
        <v>30</v>
      </c>
      <c r="T22" s="44">
        <v>30</v>
      </c>
      <c r="U22" s="44">
        <v>30</v>
      </c>
      <c r="V22" s="44">
        <v>30</v>
      </c>
      <c r="W22" s="44">
        <v>30</v>
      </c>
      <c r="X22" s="44">
        <v>30</v>
      </c>
      <c r="Y22" s="44">
        <v>30</v>
      </c>
      <c r="Z22" s="44">
        <v>30</v>
      </c>
      <c r="AA22" s="44">
        <v>30</v>
      </c>
      <c r="AB22" s="44">
        <v>30</v>
      </c>
      <c r="AC22" s="44">
        <v>30</v>
      </c>
      <c r="AD22" s="44">
        <v>30</v>
      </c>
      <c r="AE22" s="44">
        <v>30</v>
      </c>
      <c r="AF22" s="44">
        <v>30</v>
      </c>
      <c r="AG22" s="48">
        <v>44</v>
      </c>
      <c r="AH22" s="46">
        <f t="shared" si="2"/>
        <v>30</v>
      </c>
      <c r="AI22" s="47">
        <f t="shared" si="3"/>
        <v>29</v>
      </c>
      <c r="AK22" s="49"/>
      <c r="AL22" s="59" t="s">
        <v>39</v>
      </c>
      <c r="AM22" s="60">
        <f t="shared" ref="AM22:BJ22" si="16">SUM(AM16:AM21)</f>
        <v>2093.87</v>
      </c>
      <c r="AN22" s="60">
        <f t="shared" si="16"/>
        <v>2092.5699999999997</v>
      </c>
      <c r="AO22" s="60">
        <f t="shared" si="16"/>
        <v>2061.5699999999997</v>
      </c>
      <c r="AP22" s="60">
        <f t="shared" si="16"/>
        <v>1946.6699999999998</v>
      </c>
      <c r="AQ22" s="60">
        <f t="shared" si="16"/>
        <v>1834.6699999999998</v>
      </c>
      <c r="AR22" s="60">
        <f t="shared" si="16"/>
        <v>1946.37</v>
      </c>
      <c r="AS22" s="60">
        <f t="shared" si="16"/>
        <v>1967.6699999999996</v>
      </c>
      <c r="AT22" s="60">
        <f t="shared" si="16"/>
        <v>2085.87</v>
      </c>
      <c r="AU22" s="60">
        <f t="shared" si="16"/>
        <v>2126.1</v>
      </c>
      <c r="AV22" s="60">
        <f t="shared" si="16"/>
        <v>2133.6</v>
      </c>
      <c r="AW22" s="60">
        <f t="shared" si="16"/>
        <v>2004.4999999999998</v>
      </c>
      <c r="AX22" s="60">
        <f t="shared" si="16"/>
        <v>1958.8999999999999</v>
      </c>
      <c r="AY22" s="60">
        <f t="shared" si="16"/>
        <v>2034.5</v>
      </c>
      <c r="AZ22" s="60">
        <f t="shared" si="16"/>
        <v>1738.8</v>
      </c>
      <c r="BA22" s="60">
        <f t="shared" si="16"/>
        <v>1987.1999999999998</v>
      </c>
      <c r="BB22" s="60">
        <f t="shared" si="16"/>
        <v>1939.2</v>
      </c>
      <c r="BC22" s="60">
        <f t="shared" si="16"/>
        <v>1911.5</v>
      </c>
      <c r="BD22" s="60">
        <f t="shared" si="16"/>
        <v>1942.3999999999996</v>
      </c>
      <c r="BE22" s="60">
        <f t="shared" si="16"/>
        <v>2038.5199999999998</v>
      </c>
      <c r="BF22" s="60">
        <f t="shared" si="16"/>
        <v>2142.8999999999996</v>
      </c>
      <c r="BG22" s="60">
        <f t="shared" si="16"/>
        <v>2195.6</v>
      </c>
      <c r="BH22" s="60">
        <f t="shared" si="16"/>
        <v>2138</v>
      </c>
      <c r="BI22" s="60">
        <f t="shared" si="16"/>
        <v>2114.1</v>
      </c>
      <c r="BJ22" s="60">
        <f t="shared" si="16"/>
        <v>2122.7999999999997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23</v>
      </c>
      <c r="C23" s="44">
        <v>23</v>
      </c>
      <c r="D23" s="44">
        <v>23</v>
      </c>
      <c r="E23" s="44">
        <v>23</v>
      </c>
      <c r="F23" s="44">
        <v>23</v>
      </c>
      <c r="G23" s="44">
        <v>23</v>
      </c>
      <c r="H23" s="44">
        <v>23</v>
      </c>
      <c r="I23" s="44">
        <v>23</v>
      </c>
      <c r="J23" s="44">
        <v>23</v>
      </c>
      <c r="K23" s="44">
        <v>23</v>
      </c>
      <c r="L23" s="44">
        <v>23</v>
      </c>
      <c r="M23" s="44">
        <v>19</v>
      </c>
      <c r="N23" s="44">
        <v>19</v>
      </c>
      <c r="O23" s="44">
        <v>19</v>
      </c>
      <c r="P23" s="44">
        <v>19</v>
      </c>
      <c r="Q23" s="44">
        <v>19</v>
      </c>
      <c r="R23" s="44">
        <v>19</v>
      </c>
      <c r="S23" s="44">
        <v>24</v>
      </c>
      <c r="T23" s="44">
        <v>24</v>
      </c>
      <c r="U23" s="44">
        <v>24</v>
      </c>
      <c r="V23" s="44">
        <v>24</v>
      </c>
      <c r="W23" s="44">
        <v>24</v>
      </c>
      <c r="X23" s="44">
        <v>24</v>
      </c>
      <c r="Y23" s="44">
        <v>24</v>
      </c>
      <c r="Z23" s="44">
        <v>24</v>
      </c>
      <c r="AA23" s="44">
        <v>24</v>
      </c>
      <c r="AB23" s="44">
        <v>24</v>
      </c>
      <c r="AC23" s="44">
        <v>24</v>
      </c>
      <c r="AD23" s="44">
        <v>24</v>
      </c>
      <c r="AE23" s="44">
        <v>24</v>
      </c>
      <c r="AF23" s="44">
        <v>24</v>
      </c>
      <c r="AG23" s="48">
        <v>42</v>
      </c>
      <c r="AH23" s="46">
        <f t="shared" si="2"/>
        <v>24</v>
      </c>
      <c r="AI23" s="47">
        <f t="shared" si="3"/>
        <v>19</v>
      </c>
      <c r="AK23" s="49"/>
      <c r="AL23" s="59" t="s">
        <v>41</v>
      </c>
      <c r="AM23" s="60">
        <f t="shared" ref="AM23:AR23" si="17">B123*-1</f>
        <v>-426</v>
      </c>
      <c r="AN23" s="60">
        <f t="shared" si="17"/>
        <v>-453</v>
      </c>
      <c r="AO23" s="60">
        <f t="shared" si="17"/>
        <v>-451</v>
      </c>
      <c r="AP23" s="60">
        <f t="shared" si="17"/>
        <v>-453</v>
      </c>
      <c r="AQ23" s="60">
        <f t="shared" si="17"/>
        <v>-352</v>
      </c>
      <c r="AR23" s="60">
        <f t="shared" si="17"/>
        <v>-440</v>
      </c>
      <c r="AS23" s="60">
        <f>I123*-1</f>
        <v>-436.4</v>
      </c>
      <c r="AT23" s="60">
        <f>K123*-1</f>
        <v>-493.6</v>
      </c>
      <c r="AU23" s="60">
        <f t="shared" ref="AU23:BD23" si="18">M123*-1</f>
        <v>-470.6</v>
      </c>
      <c r="AV23" s="60">
        <f t="shared" si="18"/>
        <v>-515.1</v>
      </c>
      <c r="AW23" s="60">
        <f t="shared" si="18"/>
        <v>-408.4</v>
      </c>
      <c r="AX23" s="60">
        <f t="shared" si="18"/>
        <v>-366</v>
      </c>
      <c r="AY23" s="60">
        <f t="shared" si="18"/>
        <v>-414.8</v>
      </c>
      <c r="AZ23" s="60">
        <f t="shared" si="18"/>
        <v>-89.9</v>
      </c>
      <c r="BA23" s="60">
        <f t="shared" si="18"/>
        <v>-105.9</v>
      </c>
      <c r="BB23" s="60">
        <f t="shared" si="18"/>
        <v>-108</v>
      </c>
      <c r="BC23" s="60">
        <f t="shared" si="18"/>
        <v>-92</v>
      </c>
      <c r="BD23" s="60">
        <f t="shared" si="18"/>
        <v>-91</v>
      </c>
      <c r="BE23" s="60">
        <f>X123*-1</f>
        <v>-193.5</v>
      </c>
      <c r="BF23" s="60">
        <f>Z123*-1</f>
        <v>-374.9</v>
      </c>
      <c r="BG23" s="60">
        <f>AB123*-1</f>
        <v>-414.5</v>
      </c>
      <c r="BH23" s="60">
        <f>AD123*-1</f>
        <v>-424.8</v>
      </c>
      <c r="BI23" s="60">
        <f>AE123*-1</f>
        <v>-436.70000000000005</v>
      </c>
      <c r="BJ23" s="60">
        <f>AF123*-1</f>
        <v>-460.40000000000003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31.5</v>
      </c>
      <c r="C24" s="44">
        <v>31.5</v>
      </c>
      <c r="D24" s="44">
        <v>31.5</v>
      </c>
      <c r="E24" s="44">
        <v>31.5</v>
      </c>
      <c r="F24" s="44">
        <v>31.5</v>
      </c>
      <c r="G24" s="44">
        <v>31.5</v>
      </c>
      <c r="H24" s="44">
        <v>31.5</v>
      </c>
      <c r="I24" s="44">
        <v>31.5</v>
      </c>
      <c r="J24" s="44">
        <v>31.5</v>
      </c>
      <c r="K24" s="44">
        <v>31.5</v>
      </c>
      <c r="L24" s="44">
        <v>31.5</v>
      </c>
      <c r="M24" s="44">
        <v>26.8</v>
      </c>
      <c r="N24" s="44">
        <v>25.8</v>
      </c>
      <c r="O24" s="44">
        <v>25.8</v>
      </c>
      <c r="P24" s="44">
        <v>25.8</v>
      </c>
      <c r="Q24" s="44">
        <v>25.8</v>
      </c>
      <c r="R24" s="44">
        <v>25.8</v>
      </c>
      <c r="S24" s="44">
        <v>30.1</v>
      </c>
      <c r="T24" s="44">
        <v>30.1</v>
      </c>
      <c r="U24" s="44">
        <v>30.1</v>
      </c>
      <c r="V24" s="44">
        <v>30.1</v>
      </c>
      <c r="W24" s="44">
        <v>30.1</v>
      </c>
      <c r="X24" s="44">
        <v>30.1</v>
      </c>
      <c r="Y24" s="44">
        <v>30.1</v>
      </c>
      <c r="Z24" s="44">
        <v>30.1</v>
      </c>
      <c r="AA24" s="44">
        <v>30.1</v>
      </c>
      <c r="AB24" s="44">
        <v>30.1</v>
      </c>
      <c r="AC24" s="44">
        <v>30.1</v>
      </c>
      <c r="AD24" s="44">
        <v>30.1</v>
      </c>
      <c r="AE24" s="44">
        <v>30.1</v>
      </c>
      <c r="AF24" s="44">
        <v>30.1</v>
      </c>
      <c r="AG24" s="48">
        <v>40</v>
      </c>
      <c r="AH24" s="46">
        <f t="shared" si="2"/>
        <v>31.5</v>
      </c>
      <c r="AI24" s="47">
        <f t="shared" si="3"/>
        <v>25.8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27.3</v>
      </c>
      <c r="C25" s="44">
        <v>27.3</v>
      </c>
      <c r="D25" s="44">
        <v>27.3</v>
      </c>
      <c r="E25" s="44">
        <v>27.3</v>
      </c>
      <c r="F25" s="44">
        <v>27.3</v>
      </c>
      <c r="G25" s="44">
        <v>27.3</v>
      </c>
      <c r="H25" s="44">
        <v>27.3</v>
      </c>
      <c r="I25" s="44">
        <v>27.3</v>
      </c>
      <c r="J25" s="44">
        <v>27.3</v>
      </c>
      <c r="K25" s="44">
        <v>27.3</v>
      </c>
      <c r="L25" s="44">
        <v>27.3</v>
      </c>
      <c r="M25" s="44">
        <v>20.8</v>
      </c>
      <c r="N25" s="44">
        <v>20.8</v>
      </c>
      <c r="O25" s="44">
        <v>20.8</v>
      </c>
      <c r="P25" s="44">
        <v>20.8</v>
      </c>
      <c r="Q25" s="44">
        <v>20.8</v>
      </c>
      <c r="R25" s="44">
        <v>20.8</v>
      </c>
      <c r="S25" s="44">
        <v>21</v>
      </c>
      <c r="T25" s="44">
        <v>21</v>
      </c>
      <c r="U25" s="44">
        <v>21</v>
      </c>
      <c r="V25" s="44">
        <v>21</v>
      </c>
      <c r="W25" s="44">
        <v>21</v>
      </c>
      <c r="X25" s="44">
        <v>21</v>
      </c>
      <c r="Y25" s="44">
        <v>21</v>
      </c>
      <c r="Z25" s="44">
        <v>21</v>
      </c>
      <c r="AA25" s="44">
        <v>21</v>
      </c>
      <c r="AB25" s="44">
        <v>21</v>
      </c>
      <c r="AC25" s="44">
        <v>21</v>
      </c>
      <c r="AD25" s="44">
        <v>21</v>
      </c>
      <c r="AE25" s="44">
        <v>21</v>
      </c>
      <c r="AF25" s="44">
        <v>21</v>
      </c>
      <c r="AG25" s="48">
        <v>38.46</v>
      </c>
      <c r="AH25" s="46">
        <f t="shared" si="2"/>
        <v>27.3</v>
      </c>
      <c r="AI25" s="47">
        <f t="shared" si="3"/>
        <v>20.8</v>
      </c>
      <c r="AK25" s="49"/>
      <c r="AL25" s="59" t="s">
        <v>44</v>
      </c>
      <c r="AM25" s="60">
        <f t="shared" ref="AM25:BJ25" si="19">AM22+AM23</f>
        <v>1667.87</v>
      </c>
      <c r="AN25" s="60">
        <f t="shared" si="19"/>
        <v>1639.5699999999997</v>
      </c>
      <c r="AO25" s="60">
        <f t="shared" si="19"/>
        <v>1610.5699999999997</v>
      </c>
      <c r="AP25" s="60">
        <f t="shared" si="19"/>
        <v>1493.6699999999998</v>
      </c>
      <c r="AQ25" s="60">
        <f t="shared" si="19"/>
        <v>1482.6699999999998</v>
      </c>
      <c r="AR25" s="60">
        <f t="shared" si="19"/>
        <v>1506.37</v>
      </c>
      <c r="AS25" s="60">
        <f t="shared" si="19"/>
        <v>1531.2699999999995</v>
      </c>
      <c r="AT25" s="60">
        <f t="shared" si="19"/>
        <v>1592.27</v>
      </c>
      <c r="AU25" s="60">
        <f t="shared" si="19"/>
        <v>1655.5</v>
      </c>
      <c r="AV25" s="60">
        <f t="shared" si="19"/>
        <v>1618.5</v>
      </c>
      <c r="AW25" s="60">
        <f t="shared" si="19"/>
        <v>1596.1</v>
      </c>
      <c r="AX25" s="60">
        <f t="shared" si="19"/>
        <v>1592.8999999999999</v>
      </c>
      <c r="AY25" s="60">
        <f t="shared" si="19"/>
        <v>1619.7</v>
      </c>
      <c r="AZ25" s="60">
        <f t="shared" si="19"/>
        <v>1648.8999999999999</v>
      </c>
      <c r="BA25" s="60">
        <f t="shared" si="19"/>
        <v>1881.2999999999997</v>
      </c>
      <c r="BB25" s="60">
        <f t="shared" si="19"/>
        <v>1831.2</v>
      </c>
      <c r="BC25" s="60">
        <f t="shared" si="19"/>
        <v>1819.5</v>
      </c>
      <c r="BD25" s="60">
        <f t="shared" si="19"/>
        <v>1851.3999999999996</v>
      </c>
      <c r="BE25" s="60">
        <f t="shared" si="19"/>
        <v>1845.0199999999998</v>
      </c>
      <c r="BF25" s="60">
        <f t="shared" si="19"/>
        <v>1767.9999999999995</v>
      </c>
      <c r="BG25" s="60">
        <f t="shared" si="19"/>
        <v>1781.1</v>
      </c>
      <c r="BH25" s="60">
        <f t="shared" si="19"/>
        <v>1713.2</v>
      </c>
      <c r="BI25" s="60">
        <f t="shared" si="19"/>
        <v>1677.3999999999999</v>
      </c>
      <c r="BJ25" s="60">
        <f t="shared" si="19"/>
        <v>1662.3999999999996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19</v>
      </c>
      <c r="C26" s="44">
        <v>19</v>
      </c>
      <c r="D26" s="44">
        <v>19</v>
      </c>
      <c r="E26" s="44">
        <v>19</v>
      </c>
      <c r="F26" s="44">
        <v>19</v>
      </c>
      <c r="G26" s="44">
        <v>19</v>
      </c>
      <c r="H26" s="44">
        <v>19</v>
      </c>
      <c r="I26" s="44">
        <v>19</v>
      </c>
      <c r="J26" s="44">
        <v>19</v>
      </c>
      <c r="K26" s="44">
        <v>19</v>
      </c>
      <c r="L26" s="44">
        <v>19</v>
      </c>
      <c r="M26" s="44">
        <v>14.9</v>
      </c>
      <c r="N26" s="44">
        <v>14.5</v>
      </c>
      <c r="O26" s="44">
        <v>14.5</v>
      </c>
      <c r="P26" s="44">
        <v>14.5</v>
      </c>
      <c r="Q26" s="44">
        <v>14.5</v>
      </c>
      <c r="R26" s="44">
        <v>14.5</v>
      </c>
      <c r="S26" s="44">
        <v>22</v>
      </c>
      <c r="T26" s="44">
        <v>22</v>
      </c>
      <c r="U26" s="44">
        <v>22</v>
      </c>
      <c r="V26" s="44">
        <v>22</v>
      </c>
      <c r="W26" s="44">
        <v>22</v>
      </c>
      <c r="X26" s="44">
        <v>22</v>
      </c>
      <c r="Y26" s="44">
        <v>22</v>
      </c>
      <c r="Z26" s="44">
        <v>22</v>
      </c>
      <c r="AA26" s="44">
        <v>22</v>
      </c>
      <c r="AB26" s="44">
        <v>22</v>
      </c>
      <c r="AC26" s="44">
        <v>22</v>
      </c>
      <c r="AD26" s="44">
        <v>22</v>
      </c>
      <c r="AE26" s="44">
        <v>22</v>
      </c>
      <c r="AF26" s="44">
        <v>22</v>
      </c>
      <c r="AG26" s="61">
        <v>38</v>
      </c>
      <c r="AH26" s="46">
        <f t="shared" si="2"/>
        <v>22</v>
      </c>
      <c r="AI26" s="47">
        <f t="shared" si="3"/>
        <v>14.5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21.4</v>
      </c>
      <c r="C27" s="44">
        <v>21.4</v>
      </c>
      <c r="D27" s="44">
        <v>21.4</v>
      </c>
      <c r="E27" s="44">
        <v>21.4</v>
      </c>
      <c r="F27" s="44">
        <v>21.4</v>
      </c>
      <c r="G27" s="44">
        <v>21.4</v>
      </c>
      <c r="H27" s="44">
        <v>21.4</v>
      </c>
      <c r="I27" s="44">
        <v>21.4</v>
      </c>
      <c r="J27" s="44">
        <v>21.4</v>
      </c>
      <c r="K27" s="44">
        <v>21.4</v>
      </c>
      <c r="L27" s="44">
        <v>21.4</v>
      </c>
      <c r="M27" s="44">
        <v>22.5</v>
      </c>
      <c r="N27" s="44">
        <v>23.1</v>
      </c>
      <c r="O27" s="44">
        <v>23.1</v>
      </c>
      <c r="P27" s="44">
        <v>23.1</v>
      </c>
      <c r="Q27" s="44">
        <v>23.1</v>
      </c>
      <c r="R27" s="44">
        <v>23.1</v>
      </c>
      <c r="S27" s="44">
        <v>22.3</v>
      </c>
      <c r="T27" s="44">
        <v>22.3</v>
      </c>
      <c r="U27" s="44">
        <v>22.3</v>
      </c>
      <c r="V27" s="44">
        <v>22.3</v>
      </c>
      <c r="W27" s="44">
        <v>22.3</v>
      </c>
      <c r="X27" s="44">
        <v>22.3</v>
      </c>
      <c r="Y27" s="44">
        <v>22.3</v>
      </c>
      <c r="Z27" s="44">
        <v>22.3</v>
      </c>
      <c r="AA27" s="44">
        <v>22.3</v>
      </c>
      <c r="AB27" s="44">
        <v>22.3</v>
      </c>
      <c r="AC27" s="44">
        <v>22.3</v>
      </c>
      <c r="AD27" s="44">
        <v>22.3</v>
      </c>
      <c r="AE27" s="44">
        <v>22.3</v>
      </c>
      <c r="AF27" s="44">
        <v>22.3</v>
      </c>
      <c r="AG27" s="48">
        <v>36</v>
      </c>
      <c r="AH27" s="46">
        <f t="shared" si="2"/>
        <v>23.1</v>
      </c>
      <c r="AI27" s="47">
        <f t="shared" si="3"/>
        <v>21.4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33</v>
      </c>
      <c r="C28" s="44">
        <v>33</v>
      </c>
      <c r="D28" s="44">
        <v>33</v>
      </c>
      <c r="E28" s="44">
        <v>33</v>
      </c>
      <c r="F28" s="44">
        <v>33</v>
      </c>
      <c r="G28" s="44">
        <v>33</v>
      </c>
      <c r="H28" s="44">
        <v>33</v>
      </c>
      <c r="I28" s="44">
        <v>33</v>
      </c>
      <c r="J28" s="44">
        <v>33</v>
      </c>
      <c r="K28" s="44">
        <v>33</v>
      </c>
      <c r="L28" s="44">
        <v>33</v>
      </c>
      <c r="M28" s="44">
        <v>27.6</v>
      </c>
      <c r="N28" s="44">
        <v>26.5</v>
      </c>
      <c r="O28" s="44">
        <v>26.5</v>
      </c>
      <c r="P28" s="44">
        <v>26.5</v>
      </c>
      <c r="Q28" s="44">
        <v>26.5</v>
      </c>
      <c r="R28" s="44">
        <v>26.5</v>
      </c>
      <c r="S28" s="44">
        <v>34</v>
      </c>
      <c r="T28" s="44">
        <v>34</v>
      </c>
      <c r="U28" s="44">
        <v>34</v>
      </c>
      <c r="V28" s="44">
        <v>34</v>
      </c>
      <c r="W28" s="44">
        <v>34</v>
      </c>
      <c r="X28" s="44">
        <v>34</v>
      </c>
      <c r="Y28" s="44">
        <v>34</v>
      </c>
      <c r="Z28" s="44">
        <v>34</v>
      </c>
      <c r="AA28" s="44">
        <v>34</v>
      </c>
      <c r="AB28" s="44">
        <v>34</v>
      </c>
      <c r="AC28" s="44">
        <v>34</v>
      </c>
      <c r="AD28" s="44">
        <v>34</v>
      </c>
      <c r="AE28" s="44">
        <v>34</v>
      </c>
      <c r="AF28" s="44">
        <v>34</v>
      </c>
      <c r="AG28" s="48">
        <v>35.5</v>
      </c>
      <c r="AH28" s="46">
        <f t="shared" si="2"/>
        <v>34</v>
      </c>
      <c r="AI28" s="47">
        <f t="shared" si="3"/>
        <v>26.5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12</v>
      </c>
      <c r="C31" s="44">
        <v>12</v>
      </c>
      <c r="D31" s="44">
        <v>12</v>
      </c>
      <c r="E31" s="44">
        <v>12</v>
      </c>
      <c r="F31" s="44">
        <v>12</v>
      </c>
      <c r="G31" s="44">
        <v>12</v>
      </c>
      <c r="H31" s="44">
        <v>12</v>
      </c>
      <c r="I31" s="44">
        <v>12</v>
      </c>
      <c r="J31" s="44">
        <v>12</v>
      </c>
      <c r="K31" s="44">
        <v>12</v>
      </c>
      <c r="L31" s="44">
        <v>12</v>
      </c>
      <c r="M31" s="44">
        <v>11.5</v>
      </c>
      <c r="N31" s="44">
        <v>11.5</v>
      </c>
      <c r="O31" s="44">
        <v>11.5</v>
      </c>
      <c r="P31" s="44">
        <v>11.5</v>
      </c>
      <c r="Q31" s="44">
        <v>11.5</v>
      </c>
      <c r="R31" s="44">
        <v>11.5</v>
      </c>
      <c r="S31" s="44">
        <v>19.8</v>
      </c>
      <c r="T31" s="44">
        <v>19.8</v>
      </c>
      <c r="U31" s="44">
        <v>19.8</v>
      </c>
      <c r="V31" s="44">
        <v>19.8</v>
      </c>
      <c r="W31" s="44">
        <v>19.8</v>
      </c>
      <c r="X31" s="44">
        <v>19.8</v>
      </c>
      <c r="Y31" s="44">
        <v>19.8</v>
      </c>
      <c r="Z31" s="44">
        <v>19.8</v>
      </c>
      <c r="AA31" s="44">
        <v>19.8</v>
      </c>
      <c r="AB31" s="44">
        <v>19.8</v>
      </c>
      <c r="AC31" s="44">
        <v>19.8</v>
      </c>
      <c r="AD31" s="44">
        <v>19.8</v>
      </c>
      <c r="AE31" s="44">
        <v>19.8</v>
      </c>
      <c r="AF31" s="44">
        <v>19.8</v>
      </c>
      <c r="AG31" s="48">
        <v>29.04</v>
      </c>
      <c r="AH31" s="46">
        <f t="shared" si="2"/>
        <v>19.8</v>
      </c>
      <c r="AI31" s="47">
        <f t="shared" si="3"/>
        <v>11.5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11.77</v>
      </c>
      <c r="C32" s="44">
        <v>11.77</v>
      </c>
      <c r="D32" s="44">
        <v>11.77</v>
      </c>
      <c r="E32" s="44">
        <v>11.77</v>
      </c>
      <c r="F32" s="44">
        <v>11.77</v>
      </c>
      <c r="G32" s="44">
        <v>11.77</v>
      </c>
      <c r="H32" s="44">
        <v>11.77</v>
      </c>
      <c r="I32" s="44">
        <v>11.77</v>
      </c>
      <c r="J32" s="44">
        <v>11.77</v>
      </c>
      <c r="K32" s="44">
        <v>11.77</v>
      </c>
      <c r="L32" s="44">
        <v>11.77</v>
      </c>
      <c r="M32" s="44">
        <v>13.2</v>
      </c>
      <c r="N32" s="44">
        <v>13.2</v>
      </c>
      <c r="O32" s="44">
        <v>13.2</v>
      </c>
      <c r="P32" s="44">
        <v>13.2</v>
      </c>
      <c r="Q32" s="44">
        <v>13.2</v>
      </c>
      <c r="R32" s="44">
        <v>13.2</v>
      </c>
      <c r="S32" s="44">
        <v>23.6</v>
      </c>
      <c r="T32" s="44">
        <v>23.6</v>
      </c>
      <c r="U32" s="44">
        <v>23.6</v>
      </c>
      <c r="V32" s="44">
        <v>23.6</v>
      </c>
      <c r="W32" s="44">
        <v>23.6</v>
      </c>
      <c r="X32" s="44">
        <v>23.6</v>
      </c>
      <c r="Y32" s="44">
        <v>23.6</v>
      </c>
      <c r="Z32" s="44">
        <v>23.6</v>
      </c>
      <c r="AA32" s="44">
        <v>23.6</v>
      </c>
      <c r="AB32" s="44">
        <v>23.6</v>
      </c>
      <c r="AC32" s="44">
        <v>23.6</v>
      </c>
      <c r="AD32" s="44">
        <v>23.6</v>
      </c>
      <c r="AE32" s="44">
        <v>23.6</v>
      </c>
      <c r="AF32" s="44">
        <v>23.6</v>
      </c>
      <c r="AG32" s="48">
        <v>28.1</v>
      </c>
      <c r="AH32" s="46">
        <f t="shared" si="2"/>
        <v>23.6</v>
      </c>
      <c r="AI32" s="47">
        <f t="shared" si="3"/>
        <v>11.77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13.7</v>
      </c>
      <c r="C33" s="44">
        <v>13.7</v>
      </c>
      <c r="D33" s="44">
        <v>13.7</v>
      </c>
      <c r="E33" s="44">
        <v>13.7</v>
      </c>
      <c r="F33" s="44">
        <v>13.7</v>
      </c>
      <c r="G33" s="44">
        <v>13.7</v>
      </c>
      <c r="H33" s="44">
        <v>13.7</v>
      </c>
      <c r="I33" s="44">
        <v>13.7</v>
      </c>
      <c r="J33" s="44">
        <v>13.7</v>
      </c>
      <c r="K33" s="44">
        <v>13.7</v>
      </c>
      <c r="L33" s="44">
        <v>13.7</v>
      </c>
      <c r="M33" s="44">
        <v>17.899999999999999</v>
      </c>
      <c r="N33" s="44">
        <v>17.899999999999999</v>
      </c>
      <c r="O33" s="44">
        <v>17.899999999999999</v>
      </c>
      <c r="P33" s="44">
        <v>17.899999999999999</v>
      </c>
      <c r="Q33" s="44">
        <v>17.899999999999999</v>
      </c>
      <c r="R33" s="44">
        <v>17.899999999999999</v>
      </c>
      <c r="S33" s="44">
        <v>10</v>
      </c>
      <c r="T33" s="44">
        <v>10</v>
      </c>
      <c r="U33" s="44">
        <v>10</v>
      </c>
      <c r="V33" s="44">
        <v>10</v>
      </c>
      <c r="W33" s="44">
        <v>10</v>
      </c>
      <c r="X33" s="44">
        <v>10</v>
      </c>
      <c r="Y33" s="44">
        <v>10</v>
      </c>
      <c r="Z33" s="44">
        <v>10</v>
      </c>
      <c r="AA33" s="44">
        <v>10</v>
      </c>
      <c r="AB33" s="44">
        <v>10</v>
      </c>
      <c r="AC33" s="44">
        <v>10</v>
      </c>
      <c r="AD33" s="44">
        <v>10</v>
      </c>
      <c r="AE33" s="44">
        <v>10</v>
      </c>
      <c r="AF33" s="44">
        <v>10</v>
      </c>
      <c r="AG33" s="48">
        <v>27</v>
      </c>
      <c r="AH33" s="46">
        <f t="shared" si="2"/>
        <v>17.899999999999999</v>
      </c>
      <c r="AI33" s="47">
        <f t="shared" si="3"/>
        <v>10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14.5</v>
      </c>
      <c r="C35" s="44">
        <v>14.5</v>
      </c>
      <c r="D35" s="44">
        <v>14.5</v>
      </c>
      <c r="E35" s="44">
        <v>14.5</v>
      </c>
      <c r="F35" s="44">
        <v>14.5</v>
      </c>
      <c r="G35" s="44">
        <v>14.5</v>
      </c>
      <c r="H35" s="44">
        <v>14.5</v>
      </c>
      <c r="I35" s="44">
        <v>14.5</v>
      </c>
      <c r="J35" s="44">
        <v>14.5</v>
      </c>
      <c r="K35" s="44">
        <v>14.5</v>
      </c>
      <c r="L35" s="44">
        <v>14.5</v>
      </c>
      <c r="M35" s="44">
        <v>13</v>
      </c>
      <c r="N35" s="44">
        <v>13</v>
      </c>
      <c r="O35" s="44">
        <v>13</v>
      </c>
      <c r="P35" s="44">
        <v>13</v>
      </c>
      <c r="Q35" s="44">
        <v>13</v>
      </c>
      <c r="R35" s="44">
        <v>13</v>
      </c>
      <c r="S35" s="44">
        <v>14.1</v>
      </c>
      <c r="T35" s="44">
        <v>14.1</v>
      </c>
      <c r="U35" s="44">
        <v>14.1</v>
      </c>
      <c r="V35" s="44">
        <v>14.1</v>
      </c>
      <c r="W35" s="44">
        <v>14.1</v>
      </c>
      <c r="X35" s="44">
        <v>14.1</v>
      </c>
      <c r="Y35" s="44">
        <v>14.1</v>
      </c>
      <c r="Z35" s="44">
        <v>14.1</v>
      </c>
      <c r="AA35" s="44">
        <v>14.1</v>
      </c>
      <c r="AB35" s="44">
        <v>14.1</v>
      </c>
      <c r="AC35" s="44">
        <v>14.1</v>
      </c>
      <c r="AD35" s="44">
        <v>14.1</v>
      </c>
      <c r="AE35" s="44">
        <v>14.1</v>
      </c>
      <c r="AF35" s="44">
        <v>14.1</v>
      </c>
      <c r="AG35" s="48">
        <v>25</v>
      </c>
      <c r="AH35" s="46">
        <f t="shared" si="2"/>
        <v>14.5</v>
      </c>
      <c r="AI35" s="47">
        <f t="shared" si="3"/>
        <v>13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7</v>
      </c>
      <c r="C36" s="44">
        <v>7</v>
      </c>
      <c r="D36" s="44">
        <v>7</v>
      </c>
      <c r="E36" s="44">
        <v>7</v>
      </c>
      <c r="F36" s="44">
        <v>7</v>
      </c>
      <c r="G36" s="44">
        <v>7</v>
      </c>
      <c r="H36" s="44">
        <v>7</v>
      </c>
      <c r="I36" s="44">
        <v>7</v>
      </c>
      <c r="J36" s="44">
        <v>7</v>
      </c>
      <c r="K36" s="44">
        <v>7</v>
      </c>
      <c r="L36" s="44">
        <v>7</v>
      </c>
      <c r="M36" s="44">
        <v>7</v>
      </c>
      <c r="N36" s="44">
        <v>7</v>
      </c>
      <c r="O36" s="44">
        <v>7</v>
      </c>
      <c r="P36" s="44">
        <v>7</v>
      </c>
      <c r="Q36" s="44">
        <v>7</v>
      </c>
      <c r="R36" s="44">
        <v>7</v>
      </c>
      <c r="S36" s="44">
        <v>8</v>
      </c>
      <c r="T36" s="44">
        <v>8</v>
      </c>
      <c r="U36" s="44">
        <v>8</v>
      </c>
      <c r="V36" s="44">
        <v>8</v>
      </c>
      <c r="W36" s="44">
        <v>8</v>
      </c>
      <c r="X36" s="44">
        <v>8</v>
      </c>
      <c r="Y36" s="44">
        <v>8</v>
      </c>
      <c r="Z36" s="44">
        <v>8</v>
      </c>
      <c r="AA36" s="44">
        <v>8</v>
      </c>
      <c r="AB36" s="44">
        <v>8</v>
      </c>
      <c r="AC36" s="44">
        <v>8</v>
      </c>
      <c r="AD36" s="44">
        <v>8</v>
      </c>
      <c r="AE36" s="44">
        <v>8</v>
      </c>
      <c r="AF36" s="44">
        <v>8</v>
      </c>
      <c r="AG36" s="48">
        <v>25</v>
      </c>
      <c r="AH36" s="46">
        <f t="shared" si="2"/>
        <v>8</v>
      </c>
      <c r="AI36" s="47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</v>
      </c>
      <c r="C37" s="44">
        <v>18</v>
      </c>
      <c r="D37" s="44">
        <v>18</v>
      </c>
      <c r="E37" s="44">
        <v>18</v>
      </c>
      <c r="F37" s="44">
        <v>18</v>
      </c>
      <c r="G37" s="44">
        <v>18</v>
      </c>
      <c r="H37" s="44">
        <v>18</v>
      </c>
      <c r="I37" s="44">
        <v>18</v>
      </c>
      <c r="J37" s="44">
        <v>18</v>
      </c>
      <c r="K37" s="44">
        <v>18</v>
      </c>
      <c r="L37" s="44">
        <v>18</v>
      </c>
      <c r="M37" s="44">
        <v>18.3</v>
      </c>
      <c r="N37" s="44">
        <v>18.3</v>
      </c>
      <c r="O37" s="44">
        <v>18.3</v>
      </c>
      <c r="P37" s="44">
        <v>18.3</v>
      </c>
      <c r="Q37" s="44">
        <v>18.3</v>
      </c>
      <c r="R37" s="44">
        <v>18.3</v>
      </c>
      <c r="S37" s="44">
        <v>9.1999999999999993</v>
      </c>
      <c r="T37" s="44">
        <v>9.1999999999999993</v>
      </c>
      <c r="U37" s="44">
        <v>9.1999999999999993</v>
      </c>
      <c r="V37" s="44">
        <v>9.1999999999999993</v>
      </c>
      <c r="W37" s="44">
        <v>9.1999999999999993</v>
      </c>
      <c r="X37" s="44">
        <v>9.1999999999999993</v>
      </c>
      <c r="Y37" s="44">
        <v>9.1999999999999993</v>
      </c>
      <c r="Z37" s="44">
        <v>9.1999999999999993</v>
      </c>
      <c r="AA37" s="44">
        <v>9.1999999999999993</v>
      </c>
      <c r="AB37" s="44">
        <v>9.1999999999999993</v>
      </c>
      <c r="AC37" s="44">
        <v>9.1999999999999993</v>
      </c>
      <c r="AD37" s="44">
        <v>9.1999999999999993</v>
      </c>
      <c r="AE37" s="44">
        <v>9.1999999999999993</v>
      </c>
      <c r="AF37" s="44">
        <v>9.1999999999999993</v>
      </c>
      <c r="AG37" s="48">
        <v>25</v>
      </c>
      <c r="AH37" s="46">
        <f t="shared" si="2"/>
        <v>18.3</v>
      </c>
      <c r="AI37" s="47">
        <f t="shared" si="3"/>
        <v>9.1999999999999993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16</v>
      </c>
      <c r="C38" s="44">
        <v>16</v>
      </c>
      <c r="D38" s="44">
        <v>16</v>
      </c>
      <c r="E38" s="44">
        <v>16</v>
      </c>
      <c r="F38" s="44">
        <v>16</v>
      </c>
      <c r="G38" s="44">
        <v>16</v>
      </c>
      <c r="H38" s="44">
        <v>16</v>
      </c>
      <c r="I38" s="44">
        <v>16</v>
      </c>
      <c r="J38" s="44">
        <v>16</v>
      </c>
      <c r="K38" s="44">
        <v>16</v>
      </c>
      <c r="L38" s="44">
        <v>16</v>
      </c>
      <c r="M38" s="44">
        <v>18.3</v>
      </c>
      <c r="N38" s="44">
        <v>18.3</v>
      </c>
      <c r="O38" s="44">
        <v>18.3</v>
      </c>
      <c r="P38" s="44">
        <v>18.3</v>
      </c>
      <c r="Q38" s="44">
        <v>18.3</v>
      </c>
      <c r="R38" s="44">
        <v>18.3</v>
      </c>
      <c r="S38" s="44">
        <v>12</v>
      </c>
      <c r="T38" s="44">
        <v>12</v>
      </c>
      <c r="U38" s="44">
        <v>12</v>
      </c>
      <c r="V38" s="44">
        <v>12</v>
      </c>
      <c r="W38" s="44">
        <v>12</v>
      </c>
      <c r="X38" s="44">
        <v>12</v>
      </c>
      <c r="Y38" s="44">
        <v>12</v>
      </c>
      <c r="Z38" s="44">
        <v>12</v>
      </c>
      <c r="AA38" s="44">
        <v>12</v>
      </c>
      <c r="AB38" s="44">
        <v>12</v>
      </c>
      <c r="AC38" s="44">
        <v>12</v>
      </c>
      <c r="AD38" s="44">
        <v>12</v>
      </c>
      <c r="AE38" s="44">
        <v>12</v>
      </c>
      <c r="AF38" s="44">
        <v>12</v>
      </c>
      <c r="AG38" s="48">
        <v>25</v>
      </c>
      <c r="AH38" s="46">
        <f t="shared" si="2"/>
        <v>18.3</v>
      </c>
      <c r="AI38" s="47">
        <f t="shared" si="3"/>
        <v>12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8.1999999999999993</v>
      </c>
      <c r="C39" s="44">
        <v>8.1999999999999993</v>
      </c>
      <c r="D39" s="44">
        <v>8.1999999999999993</v>
      </c>
      <c r="E39" s="44">
        <v>8.1999999999999993</v>
      </c>
      <c r="F39" s="44">
        <v>8.1999999999999993</v>
      </c>
      <c r="G39" s="44">
        <v>8.1999999999999993</v>
      </c>
      <c r="H39" s="44">
        <v>8.1999999999999993</v>
      </c>
      <c r="I39" s="44">
        <v>8.1999999999999993</v>
      </c>
      <c r="J39" s="44">
        <v>8.1999999999999993</v>
      </c>
      <c r="K39" s="44">
        <v>8.1999999999999993</v>
      </c>
      <c r="L39" s="44">
        <v>8.1999999999999993</v>
      </c>
      <c r="M39" s="44">
        <v>7.1</v>
      </c>
      <c r="N39" s="44">
        <v>7.1</v>
      </c>
      <c r="O39" s="44">
        <v>7.1</v>
      </c>
      <c r="P39" s="44">
        <v>7.1</v>
      </c>
      <c r="Q39" s="44">
        <v>7.1</v>
      </c>
      <c r="R39" s="44">
        <v>7.1</v>
      </c>
      <c r="S39" s="44">
        <v>8.1</v>
      </c>
      <c r="T39" s="44">
        <v>8.1</v>
      </c>
      <c r="U39" s="44">
        <v>8.1</v>
      </c>
      <c r="V39" s="44">
        <v>8.1</v>
      </c>
      <c r="W39" s="44">
        <v>8.1</v>
      </c>
      <c r="X39" s="44">
        <v>8.1</v>
      </c>
      <c r="Y39" s="44">
        <v>8.1</v>
      </c>
      <c r="Z39" s="44">
        <v>8.1</v>
      </c>
      <c r="AA39" s="44">
        <v>8.1</v>
      </c>
      <c r="AB39" s="44">
        <v>8.1</v>
      </c>
      <c r="AC39" s="44">
        <v>8.1</v>
      </c>
      <c r="AD39" s="44">
        <v>8.1</v>
      </c>
      <c r="AE39" s="44">
        <v>8.1</v>
      </c>
      <c r="AF39" s="44">
        <v>8.1</v>
      </c>
      <c r="AG39" s="48">
        <v>23.5</v>
      </c>
      <c r="AH39" s="46">
        <f t="shared" si="2"/>
        <v>8.1999999999999993</v>
      </c>
      <c r="AI39" s="47">
        <f t="shared" si="3"/>
        <v>7.1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8.3000000000000007</v>
      </c>
      <c r="C42" s="44">
        <v>8.3000000000000007</v>
      </c>
      <c r="D42" s="44">
        <v>8.3000000000000007</v>
      </c>
      <c r="E42" s="44">
        <v>8.3000000000000007</v>
      </c>
      <c r="F42" s="44">
        <v>8.3000000000000007</v>
      </c>
      <c r="G42" s="44">
        <v>8.3000000000000007</v>
      </c>
      <c r="H42" s="44">
        <v>8.3000000000000007</v>
      </c>
      <c r="I42" s="44">
        <v>8.3000000000000007</v>
      </c>
      <c r="J42" s="44">
        <v>8.3000000000000007</v>
      </c>
      <c r="K42" s="44">
        <v>8.3000000000000007</v>
      </c>
      <c r="L42" s="44">
        <v>8.3000000000000007</v>
      </c>
      <c r="M42" s="44">
        <v>5.7</v>
      </c>
      <c r="N42" s="44">
        <v>5.7</v>
      </c>
      <c r="O42" s="44">
        <v>5.7</v>
      </c>
      <c r="P42" s="44">
        <v>5.7</v>
      </c>
      <c r="Q42" s="44">
        <v>5.7</v>
      </c>
      <c r="R42" s="44">
        <v>5.7</v>
      </c>
      <c r="S42" s="44">
        <v>15</v>
      </c>
      <c r="T42" s="44">
        <v>15</v>
      </c>
      <c r="U42" s="44">
        <v>15</v>
      </c>
      <c r="V42" s="44">
        <v>15</v>
      </c>
      <c r="W42" s="44">
        <v>15</v>
      </c>
      <c r="X42" s="44">
        <v>15</v>
      </c>
      <c r="Y42" s="44">
        <v>15</v>
      </c>
      <c r="Z42" s="44">
        <v>15</v>
      </c>
      <c r="AA42" s="44">
        <v>15</v>
      </c>
      <c r="AB42" s="44">
        <v>15</v>
      </c>
      <c r="AC42" s="44">
        <v>15</v>
      </c>
      <c r="AD42" s="44">
        <v>15</v>
      </c>
      <c r="AE42" s="44">
        <v>15</v>
      </c>
      <c r="AF42" s="44">
        <v>15</v>
      </c>
      <c r="AG42" s="48">
        <v>22</v>
      </c>
      <c r="AH42" s="46">
        <f t="shared" si="2"/>
        <v>15</v>
      </c>
      <c r="AI42" s="47">
        <f t="shared" si="3"/>
        <v>5.7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23.9</v>
      </c>
      <c r="O44" s="44">
        <v>23.9</v>
      </c>
      <c r="P44" s="44">
        <v>23.9</v>
      </c>
      <c r="Q44" s="44">
        <v>23.9</v>
      </c>
      <c r="R44" s="44">
        <v>23.9</v>
      </c>
      <c r="S44" s="44">
        <v>23.9</v>
      </c>
      <c r="T44" s="44">
        <v>23.9</v>
      </c>
      <c r="U44" s="44">
        <v>23.9</v>
      </c>
      <c r="V44" s="44">
        <v>23.9</v>
      </c>
      <c r="W44" s="44">
        <v>23.9</v>
      </c>
      <c r="X44" s="44">
        <v>23.9</v>
      </c>
      <c r="Y44" s="44">
        <v>23.9</v>
      </c>
      <c r="Z44" s="44">
        <v>23.9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23.9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15.4</v>
      </c>
      <c r="C45" s="44">
        <v>15.4</v>
      </c>
      <c r="D45" s="44">
        <v>15.4</v>
      </c>
      <c r="E45" s="44">
        <v>15.4</v>
      </c>
      <c r="F45" s="44">
        <v>15.4</v>
      </c>
      <c r="G45" s="44">
        <v>15.4</v>
      </c>
      <c r="H45" s="44">
        <v>15.4</v>
      </c>
      <c r="I45" s="44">
        <v>15.4</v>
      </c>
      <c r="J45" s="44">
        <v>15.4</v>
      </c>
      <c r="K45" s="44">
        <v>15.4</v>
      </c>
      <c r="L45" s="44">
        <v>15.4</v>
      </c>
      <c r="M45" s="44">
        <v>15.4</v>
      </c>
      <c r="N45" s="44">
        <v>15.4</v>
      </c>
      <c r="O45" s="44">
        <v>15.4</v>
      </c>
      <c r="P45" s="44">
        <v>15.4</v>
      </c>
      <c r="Q45" s="44">
        <v>15.4</v>
      </c>
      <c r="R45" s="44">
        <v>15.4</v>
      </c>
      <c r="S45" s="44">
        <v>20</v>
      </c>
      <c r="T45" s="44">
        <v>20</v>
      </c>
      <c r="U45" s="44">
        <v>20</v>
      </c>
      <c r="V45" s="44">
        <v>20</v>
      </c>
      <c r="W45" s="44">
        <v>20</v>
      </c>
      <c r="X45" s="44">
        <v>20</v>
      </c>
      <c r="Y45" s="44">
        <v>20</v>
      </c>
      <c r="Z45" s="44">
        <v>20</v>
      </c>
      <c r="AA45" s="44">
        <v>20</v>
      </c>
      <c r="AB45" s="44">
        <v>20</v>
      </c>
      <c r="AC45" s="44">
        <v>20</v>
      </c>
      <c r="AD45" s="44">
        <v>20</v>
      </c>
      <c r="AE45" s="44">
        <v>20</v>
      </c>
      <c r="AF45" s="44">
        <v>20</v>
      </c>
      <c r="AG45" s="48">
        <v>21.3</v>
      </c>
      <c r="AH45" s="46">
        <f t="shared" si="2"/>
        <v>20</v>
      </c>
      <c r="AI45" s="47">
        <f t="shared" si="3"/>
        <v>15.4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11.3</v>
      </c>
      <c r="C46" s="44">
        <v>11.3</v>
      </c>
      <c r="D46" s="44">
        <v>11.3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13.1</v>
      </c>
      <c r="N46" s="44">
        <v>13.1</v>
      </c>
      <c r="O46" s="44">
        <v>13.1</v>
      </c>
      <c r="P46" s="44">
        <v>13.1</v>
      </c>
      <c r="Q46" s="44">
        <v>13.1</v>
      </c>
      <c r="R46" s="44">
        <v>13.1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13.1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5.5</v>
      </c>
      <c r="C47" s="44">
        <v>5.5</v>
      </c>
      <c r="D47" s="44">
        <v>5.5</v>
      </c>
      <c r="E47" s="44">
        <v>5.5</v>
      </c>
      <c r="F47" s="44">
        <v>5.5</v>
      </c>
      <c r="G47" s="44">
        <v>5.5</v>
      </c>
      <c r="H47" s="44">
        <v>5.5</v>
      </c>
      <c r="I47" s="44">
        <v>5.5</v>
      </c>
      <c r="J47" s="44">
        <v>5.5</v>
      </c>
      <c r="K47" s="44">
        <v>5.5</v>
      </c>
      <c r="L47" s="44">
        <v>5.5</v>
      </c>
      <c r="M47" s="44">
        <v>5.5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8.5</v>
      </c>
      <c r="T47" s="44">
        <v>8.5</v>
      </c>
      <c r="U47" s="44">
        <v>8.5</v>
      </c>
      <c r="V47" s="44">
        <v>8.5</v>
      </c>
      <c r="W47" s="44">
        <v>8.5</v>
      </c>
      <c r="X47" s="44">
        <v>8.5</v>
      </c>
      <c r="Y47" s="44">
        <v>8.5</v>
      </c>
      <c r="Z47" s="44">
        <v>8.5</v>
      </c>
      <c r="AA47" s="44">
        <v>8.5</v>
      </c>
      <c r="AB47" s="44">
        <v>8.5</v>
      </c>
      <c r="AC47" s="44">
        <v>8.5</v>
      </c>
      <c r="AD47" s="44">
        <v>8.5</v>
      </c>
      <c r="AE47" s="44">
        <v>8.5</v>
      </c>
      <c r="AF47" s="44">
        <v>8.5</v>
      </c>
      <c r="AG47" s="48">
        <v>19.8</v>
      </c>
      <c r="AH47" s="46">
        <f t="shared" si="2"/>
        <v>8.5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</v>
      </c>
      <c r="C48" s="44">
        <v>10</v>
      </c>
      <c r="D48" s="44">
        <v>10</v>
      </c>
      <c r="E48" s="44">
        <v>10</v>
      </c>
      <c r="F48" s="44">
        <v>10</v>
      </c>
      <c r="G48" s="44">
        <v>10</v>
      </c>
      <c r="H48" s="44">
        <v>10</v>
      </c>
      <c r="I48" s="44">
        <v>10</v>
      </c>
      <c r="J48" s="44">
        <v>10</v>
      </c>
      <c r="K48" s="44">
        <v>10</v>
      </c>
      <c r="L48" s="44">
        <v>10</v>
      </c>
      <c r="M48" s="44">
        <v>10.4</v>
      </c>
      <c r="N48" s="44">
        <v>10.4</v>
      </c>
      <c r="O48" s="44">
        <v>10.4</v>
      </c>
      <c r="P48" s="44">
        <v>10.4</v>
      </c>
      <c r="Q48" s="44">
        <v>10.4</v>
      </c>
      <c r="R48" s="44">
        <v>10.4</v>
      </c>
      <c r="S48" s="44">
        <v>10.1</v>
      </c>
      <c r="T48" s="44">
        <v>10.1</v>
      </c>
      <c r="U48" s="44">
        <v>10.1</v>
      </c>
      <c r="V48" s="44">
        <v>10.1</v>
      </c>
      <c r="W48" s="44">
        <v>10.1</v>
      </c>
      <c r="X48" s="44">
        <v>10.1</v>
      </c>
      <c r="Y48" s="44">
        <v>10.1</v>
      </c>
      <c r="Z48" s="44">
        <v>10.1</v>
      </c>
      <c r="AA48" s="44">
        <v>10.1</v>
      </c>
      <c r="AB48" s="44">
        <v>10.1</v>
      </c>
      <c r="AC48" s="44">
        <v>10.1</v>
      </c>
      <c r="AD48" s="44">
        <v>10.1</v>
      </c>
      <c r="AE48" s="44">
        <v>10.1</v>
      </c>
      <c r="AF48" s="44">
        <v>10.1</v>
      </c>
      <c r="AG48" s="48">
        <v>18</v>
      </c>
      <c r="AH48" s="46">
        <f t="shared" si="2"/>
        <v>10.4</v>
      </c>
      <c r="AI48" s="47">
        <f t="shared" si="3"/>
        <v>10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5.5</v>
      </c>
      <c r="C49" s="44">
        <v>5.5</v>
      </c>
      <c r="D49" s="44">
        <v>5.5</v>
      </c>
      <c r="E49" s="44">
        <v>5.5</v>
      </c>
      <c r="F49" s="44">
        <v>5.5</v>
      </c>
      <c r="G49" s="44">
        <v>5.5</v>
      </c>
      <c r="H49" s="44">
        <v>5.5</v>
      </c>
      <c r="I49" s="44">
        <v>5.5</v>
      </c>
      <c r="J49" s="44">
        <v>5.5</v>
      </c>
      <c r="K49" s="44">
        <v>5.5</v>
      </c>
      <c r="L49" s="44">
        <v>5.5</v>
      </c>
      <c r="M49" s="44">
        <v>7.2</v>
      </c>
      <c r="N49" s="44">
        <v>7.2</v>
      </c>
      <c r="O49" s="44">
        <v>7.2</v>
      </c>
      <c r="P49" s="44">
        <v>7.2</v>
      </c>
      <c r="Q49" s="44">
        <v>7.2</v>
      </c>
      <c r="R49" s="44">
        <v>7.2</v>
      </c>
      <c r="S49" s="44">
        <v>6.1</v>
      </c>
      <c r="T49" s="44">
        <v>6.1</v>
      </c>
      <c r="U49" s="44">
        <v>6.1</v>
      </c>
      <c r="V49" s="44">
        <v>6.1</v>
      </c>
      <c r="W49" s="44">
        <v>6.1</v>
      </c>
      <c r="X49" s="44">
        <v>6.1</v>
      </c>
      <c r="Y49" s="44">
        <v>6.1</v>
      </c>
      <c r="Z49" s="44">
        <v>6.1</v>
      </c>
      <c r="AA49" s="44">
        <v>6.1</v>
      </c>
      <c r="AB49" s="44">
        <v>6.1</v>
      </c>
      <c r="AC49" s="44">
        <v>6.1</v>
      </c>
      <c r="AD49" s="44">
        <v>6.1</v>
      </c>
      <c r="AE49" s="44">
        <v>6.1</v>
      </c>
      <c r="AF49" s="44">
        <v>6.1</v>
      </c>
      <c r="AG49" s="48">
        <v>15.33</v>
      </c>
      <c r="AH49" s="46">
        <f t="shared" si="2"/>
        <v>7.2</v>
      </c>
      <c r="AI49" s="47">
        <f t="shared" si="3"/>
        <v>5.5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7.8</v>
      </c>
      <c r="C51" s="44">
        <v>7.8</v>
      </c>
      <c r="D51" s="44">
        <v>7.8</v>
      </c>
      <c r="E51" s="44">
        <v>7.8</v>
      </c>
      <c r="F51" s="44">
        <v>7.8</v>
      </c>
      <c r="G51" s="44">
        <v>7.8</v>
      </c>
      <c r="H51" s="44">
        <v>7.8</v>
      </c>
      <c r="I51" s="44">
        <v>7.8</v>
      </c>
      <c r="J51" s="44">
        <v>7.8</v>
      </c>
      <c r="K51" s="44">
        <v>7.8</v>
      </c>
      <c r="L51" s="44">
        <v>7.8</v>
      </c>
      <c r="M51" s="44">
        <v>7.8</v>
      </c>
      <c r="N51" s="44">
        <v>7.8</v>
      </c>
      <c r="O51" s="44">
        <v>7.8</v>
      </c>
      <c r="P51" s="44">
        <v>7.8</v>
      </c>
      <c r="Q51" s="44">
        <v>7.8</v>
      </c>
      <c r="R51" s="44">
        <v>7.8</v>
      </c>
      <c r="S51" s="44">
        <v>7</v>
      </c>
      <c r="T51" s="44">
        <v>7</v>
      </c>
      <c r="U51" s="44">
        <v>7</v>
      </c>
      <c r="V51" s="44">
        <v>7</v>
      </c>
      <c r="W51" s="44">
        <v>7</v>
      </c>
      <c r="X51" s="44">
        <v>7</v>
      </c>
      <c r="Y51" s="44">
        <v>7</v>
      </c>
      <c r="Z51" s="44">
        <v>7</v>
      </c>
      <c r="AA51" s="44">
        <v>7</v>
      </c>
      <c r="AB51" s="44">
        <v>7</v>
      </c>
      <c r="AC51" s="44">
        <v>7</v>
      </c>
      <c r="AD51" s="44">
        <v>7</v>
      </c>
      <c r="AE51" s="44">
        <v>7</v>
      </c>
      <c r="AF51" s="44">
        <v>7</v>
      </c>
      <c r="AG51" s="48">
        <v>14.9</v>
      </c>
      <c r="AH51" s="46">
        <f t="shared" si="2"/>
        <v>7.8</v>
      </c>
      <c r="AI51" s="47">
        <f t="shared" si="3"/>
        <v>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9.4</v>
      </c>
      <c r="C52" s="44">
        <v>9.4</v>
      </c>
      <c r="D52" s="44">
        <v>9.4</v>
      </c>
      <c r="E52" s="44">
        <v>9.4</v>
      </c>
      <c r="F52" s="44">
        <v>9.4</v>
      </c>
      <c r="G52" s="44">
        <v>9.4</v>
      </c>
      <c r="H52" s="44">
        <v>9.4</v>
      </c>
      <c r="I52" s="44">
        <v>9.4</v>
      </c>
      <c r="J52" s="44">
        <v>9.4</v>
      </c>
      <c r="K52" s="44">
        <v>9.4</v>
      </c>
      <c r="L52" s="44">
        <v>9.4</v>
      </c>
      <c r="M52" s="44">
        <v>7.4</v>
      </c>
      <c r="N52" s="44">
        <v>7.4</v>
      </c>
      <c r="O52" s="44">
        <v>7.4</v>
      </c>
      <c r="P52" s="44">
        <v>7.4</v>
      </c>
      <c r="Q52" s="44">
        <v>7.4</v>
      </c>
      <c r="R52" s="44">
        <v>7.4</v>
      </c>
      <c r="S52" s="44">
        <v>7.2</v>
      </c>
      <c r="T52" s="44">
        <v>7.2</v>
      </c>
      <c r="U52" s="44">
        <v>7.2</v>
      </c>
      <c r="V52" s="44">
        <v>7.2</v>
      </c>
      <c r="W52" s="44">
        <v>7.2</v>
      </c>
      <c r="X52" s="44">
        <v>7.2</v>
      </c>
      <c r="Y52" s="44">
        <v>7.2</v>
      </c>
      <c r="Z52" s="44">
        <v>7.2</v>
      </c>
      <c r="AA52" s="44">
        <v>7.2</v>
      </c>
      <c r="AB52" s="44">
        <v>7.2</v>
      </c>
      <c r="AC52" s="44">
        <v>7.2</v>
      </c>
      <c r="AD52" s="44">
        <v>7.2</v>
      </c>
      <c r="AE52" s="44">
        <v>7.2</v>
      </c>
      <c r="AF52" s="44">
        <v>7.2</v>
      </c>
      <c r="AG52" s="48">
        <v>14.3</v>
      </c>
      <c r="AH52" s="46">
        <f t="shared" si="2"/>
        <v>9.4</v>
      </c>
      <c r="AI52" s="47">
        <f t="shared" si="3"/>
        <v>7.2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5.8</v>
      </c>
      <c r="C53" s="44">
        <v>5.8</v>
      </c>
      <c r="D53" s="44">
        <v>5.8</v>
      </c>
      <c r="E53" s="44">
        <v>5.8</v>
      </c>
      <c r="F53" s="44">
        <v>5.8</v>
      </c>
      <c r="G53" s="44">
        <v>5.8</v>
      </c>
      <c r="H53" s="44">
        <v>5.8</v>
      </c>
      <c r="I53" s="44">
        <v>5.8</v>
      </c>
      <c r="J53" s="44">
        <v>5.8</v>
      </c>
      <c r="K53" s="44">
        <v>5.8</v>
      </c>
      <c r="L53" s="44">
        <v>5.8</v>
      </c>
      <c r="M53" s="44">
        <v>5.6</v>
      </c>
      <c r="N53" s="44">
        <v>5.6</v>
      </c>
      <c r="O53" s="44">
        <v>5.6</v>
      </c>
      <c r="P53" s="44">
        <v>5.6</v>
      </c>
      <c r="Q53" s="44">
        <v>5.6</v>
      </c>
      <c r="R53" s="44">
        <v>5.6</v>
      </c>
      <c r="S53" s="44">
        <v>5.4</v>
      </c>
      <c r="T53" s="44">
        <v>5.4</v>
      </c>
      <c r="U53" s="44">
        <v>5.4</v>
      </c>
      <c r="V53" s="44">
        <v>5.4</v>
      </c>
      <c r="W53" s="44">
        <v>5.4</v>
      </c>
      <c r="X53" s="44">
        <v>5.4</v>
      </c>
      <c r="Y53" s="44">
        <v>5.4</v>
      </c>
      <c r="Z53" s="44">
        <v>5.4</v>
      </c>
      <c r="AA53" s="44">
        <v>5.4</v>
      </c>
      <c r="AB53" s="44">
        <v>5.4</v>
      </c>
      <c r="AC53" s="44">
        <v>5.4</v>
      </c>
      <c r="AD53" s="44">
        <v>5.4</v>
      </c>
      <c r="AE53" s="44">
        <v>5.4</v>
      </c>
      <c r="AF53" s="44">
        <v>5.4</v>
      </c>
      <c r="AG53" s="48">
        <v>14</v>
      </c>
      <c r="AH53" s="46">
        <f t="shared" si="2"/>
        <v>5.8</v>
      </c>
      <c r="AI53" s="47">
        <f t="shared" si="3"/>
        <v>5.4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15</v>
      </c>
      <c r="N55" s="44">
        <v>15</v>
      </c>
      <c r="O55" s="44">
        <v>15</v>
      </c>
      <c r="P55" s="44">
        <v>15</v>
      </c>
      <c r="Q55" s="44">
        <v>15</v>
      </c>
      <c r="R55" s="44">
        <v>15</v>
      </c>
      <c r="S55" s="44">
        <v>15</v>
      </c>
      <c r="T55" s="44">
        <v>15</v>
      </c>
      <c r="U55" s="44">
        <v>15</v>
      </c>
      <c r="V55" s="44">
        <v>15</v>
      </c>
      <c r="W55" s="44">
        <v>15</v>
      </c>
      <c r="X55" s="44">
        <v>15</v>
      </c>
      <c r="Y55" s="44">
        <v>15</v>
      </c>
      <c r="Z55" s="44">
        <v>15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5.9</v>
      </c>
      <c r="N57" s="44">
        <v>5.9</v>
      </c>
      <c r="O57" s="44">
        <v>5.9</v>
      </c>
      <c r="P57" s="44">
        <v>5.9</v>
      </c>
      <c r="Q57" s="44">
        <v>5.9</v>
      </c>
      <c r="R57" s="44">
        <v>5.9</v>
      </c>
      <c r="S57" s="44">
        <v>5.9</v>
      </c>
      <c r="T57" s="44">
        <v>5.9</v>
      </c>
      <c r="U57" s="44">
        <v>5.9</v>
      </c>
      <c r="V57" s="44">
        <v>5.9</v>
      </c>
      <c r="W57" s="44">
        <v>5.9</v>
      </c>
      <c r="X57" s="44">
        <v>5.9</v>
      </c>
      <c r="Y57" s="44">
        <v>5.9</v>
      </c>
      <c r="Z57" s="44">
        <v>5.9</v>
      </c>
      <c r="AA57" s="44">
        <v>5.9</v>
      </c>
      <c r="AB57" s="44">
        <v>5.9</v>
      </c>
      <c r="AC57" s="44">
        <v>5.9</v>
      </c>
      <c r="AD57" s="44">
        <v>5.9</v>
      </c>
      <c r="AE57" s="44">
        <v>5.9</v>
      </c>
      <c r="AF57" s="44">
        <v>5.9</v>
      </c>
      <c r="AG57" s="48">
        <v>12</v>
      </c>
      <c r="AH57" s="46">
        <f t="shared" si="2"/>
        <v>6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3.4</v>
      </c>
      <c r="C58" s="44">
        <v>3.4</v>
      </c>
      <c r="D58" s="44">
        <v>3.4</v>
      </c>
      <c r="E58" s="44">
        <v>3.4</v>
      </c>
      <c r="F58" s="44">
        <v>3.4</v>
      </c>
      <c r="G58" s="44">
        <v>3.4</v>
      </c>
      <c r="H58" s="44">
        <v>3.4</v>
      </c>
      <c r="I58" s="44">
        <v>3.4</v>
      </c>
      <c r="J58" s="44">
        <v>3.4</v>
      </c>
      <c r="K58" s="44">
        <v>3.4</v>
      </c>
      <c r="L58" s="44">
        <v>3.4</v>
      </c>
      <c r="M58" s="44">
        <v>3.4</v>
      </c>
      <c r="N58" s="44">
        <v>3.4</v>
      </c>
      <c r="O58" s="44">
        <v>3.4</v>
      </c>
      <c r="P58" s="44">
        <v>3.4</v>
      </c>
      <c r="Q58" s="44">
        <v>3.4</v>
      </c>
      <c r="R58" s="44">
        <v>3.4</v>
      </c>
      <c r="S58" s="44">
        <v>5.0999999999999996</v>
      </c>
      <c r="T58" s="44">
        <v>5.0999999999999996</v>
      </c>
      <c r="U58" s="44">
        <v>5.0999999999999996</v>
      </c>
      <c r="V58" s="44">
        <v>5.0999999999999996</v>
      </c>
      <c r="W58" s="44">
        <v>5.0999999999999996</v>
      </c>
      <c r="X58" s="44">
        <v>5.0999999999999996</v>
      </c>
      <c r="Y58" s="44">
        <v>5.0999999999999996</v>
      </c>
      <c r="Z58" s="44">
        <v>5.0999999999999996</v>
      </c>
      <c r="AA58" s="44">
        <v>5.0999999999999996</v>
      </c>
      <c r="AB58" s="44">
        <v>5.0999999999999996</v>
      </c>
      <c r="AC58" s="44">
        <v>5.0999999999999996</v>
      </c>
      <c r="AD58" s="44">
        <v>5.0999999999999996</v>
      </c>
      <c r="AE58" s="44">
        <v>5.0999999999999996</v>
      </c>
      <c r="AF58" s="44">
        <v>5.0999999999999996</v>
      </c>
      <c r="AG58" s="48">
        <v>12</v>
      </c>
      <c r="AH58" s="46">
        <f t="shared" si="2"/>
        <v>5.0999999999999996</v>
      </c>
      <c r="AI58" s="47">
        <f t="shared" si="3"/>
        <v>3.4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6.5</v>
      </c>
      <c r="C61" s="44">
        <v>6.5</v>
      </c>
      <c r="D61" s="44">
        <v>6.5</v>
      </c>
      <c r="E61" s="44">
        <v>6.5</v>
      </c>
      <c r="F61" s="44">
        <v>6.5</v>
      </c>
      <c r="G61" s="44">
        <v>6.5</v>
      </c>
      <c r="H61" s="44">
        <v>6.5</v>
      </c>
      <c r="I61" s="44">
        <v>6.5</v>
      </c>
      <c r="J61" s="44">
        <v>6.5</v>
      </c>
      <c r="K61" s="44">
        <v>6.5</v>
      </c>
      <c r="L61" s="44">
        <v>6.5</v>
      </c>
      <c r="M61" s="44">
        <v>6.5</v>
      </c>
      <c r="N61" s="44">
        <v>6.5</v>
      </c>
      <c r="O61" s="44">
        <v>6.5</v>
      </c>
      <c r="P61" s="44">
        <v>6.5</v>
      </c>
      <c r="Q61" s="44">
        <v>6.5</v>
      </c>
      <c r="R61" s="44">
        <v>6.5</v>
      </c>
      <c r="S61" s="44">
        <v>11.3</v>
      </c>
      <c r="T61" s="44">
        <v>11.3</v>
      </c>
      <c r="U61" s="44">
        <v>11.3</v>
      </c>
      <c r="V61" s="44">
        <v>11.3</v>
      </c>
      <c r="W61" s="44">
        <v>11.3</v>
      </c>
      <c r="X61" s="44">
        <v>11.3</v>
      </c>
      <c r="Y61" s="44">
        <v>11.3</v>
      </c>
      <c r="Z61" s="44">
        <v>11.3</v>
      </c>
      <c r="AA61" s="44">
        <v>11.3</v>
      </c>
      <c r="AB61" s="44">
        <v>11.3</v>
      </c>
      <c r="AC61" s="44">
        <v>11.3</v>
      </c>
      <c r="AD61" s="44">
        <v>11.3</v>
      </c>
      <c r="AE61" s="44">
        <v>11.3</v>
      </c>
      <c r="AF61" s="44">
        <v>11.3</v>
      </c>
      <c r="AG61" s="48">
        <v>12</v>
      </c>
      <c r="AH61" s="46">
        <f t="shared" si="2"/>
        <v>11.3</v>
      </c>
      <c r="AI61" s="47">
        <f t="shared" si="3"/>
        <v>6.5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5.5</v>
      </c>
      <c r="C63" s="44">
        <v>5.5</v>
      </c>
      <c r="D63" s="44">
        <v>5.5</v>
      </c>
      <c r="E63" s="44">
        <v>5.5</v>
      </c>
      <c r="F63" s="44">
        <v>5.5</v>
      </c>
      <c r="G63" s="44">
        <v>5.5</v>
      </c>
      <c r="H63" s="44">
        <v>5.5</v>
      </c>
      <c r="I63" s="44">
        <v>5.5</v>
      </c>
      <c r="J63" s="44">
        <v>5.5</v>
      </c>
      <c r="K63" s="44">
        <v>5.5</v>
      </c>
      <c r="L63" s="44">
        <v>5.5</v>
      </c>
      <c r="M63" s="44">
        <v>5.5</v>
      </c>
      <c r="N63" s="44">
        <v>5.5</v>
      </c>
      <c r="O63" s="44">
        <v>5.5</v>
      </c>
      <c r="P63" s="44">
        <v>5.5</v>
      </c>
      <c r="Q63" s="44">
        <v>5.5</v>
      </c>
      <c r="R63" s="44">
        <v>5.5</v>
      </c>
      <c r="S63" s="44">
        <v>5.2</v>
      </c>
      <c r="T63" s="44">
        <v>5.2</v>
      </c>
      <c r="U63" s="44">
        <v>5.2</v>
      </c>
      <c r="V63" s="44">
        <v>5.2</v>
      </c>
      <c r="W63" s="44">
        <v>5.2</v>
      </c>
      <c r="X63" s="44">
        <v>5.2</v>
      </c>
      <c r="Y63" s="44">
        <v>5.2</v>
      </c>
      <c r="Z63" s="44">
        <v>5.2</v>
      </c>
      <c r="AA63" s="44">
        <v>5.2</v>
      </c>
      <c r="AB63" s="44">
        <v>5.2</v>
      </c>
      <c r="AC63" s="44">
        <v>5.2</v>
      </c>
      <c r="AD63" s="44">
        <v>5.2</v>
      </c>
      <c r="AE63" s="44">
        <v>5.2</v>
      </c>
      <c r="AF63" s="44">
        <v>5.2</v>
      </c>
      <c r="AG63" s="48">
        <v>11</v>
      </c>
      <c r="AH63" s="46">
        <f t="shared" si="2"/>
        <v>5.5</v>
      </c>
      <c r="AI63" s="47">
        <f t="shared" si="3"/>
        <v>5.2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2.1</v>
      </c>
      <c r="C65" s="44">
        <v>2.1</v>
      </c>
      <c r="D65" s="44">
        <v>2.1</v>
      </c>
      <c r="E65" s="44">
        <v>2.1</v>
      </c>
      <c r="F65" s="44">
        <v>2.1</v>
      </c>
      <c r="G65" s="44">
        <v>2.1</v>
      </c>
      <c r="H65" s="44">
        <v>2.1</v>
      </c>
      <c r="I65" s="44">
        <v>2.1</v>
      </c>
      <c r="J65" s="44">
        <v>2.1</v>
      </c>
      <c r="K65" s="44">
        <v>2.1</v>
      </c>
      <c r="L65" s="44">
        <v>2.1</v>
      </c>
      <c r="M65" s="44">
        <v>2.1</v>
      </c>
      <c r="N65" s="44">
        <v>2.1</v>
      </c>
      <c r="O65" s="44">
        <v>2.1</v>
      </c>
      <c r="P65" s="44">
        <v>2.1</v>
      </c>
      <c r="Q65" s="44">
        <v>2.1</v>
      </c>
      <c r="R65" s="44">
        <v>2.1</v>
      </c>
      <c r="S65" s="44">
        <v>22.3</v>
      </c>
      <c r="T65" s="44">
        <v>22.3</v>
      </c>
      <c r="U65" s="44">
        <v>22.3</v>
      </c>
      <c r="V65" s="44">
        <v>22.3</v>
      </c>
      <c r="W65" s="44">
        <v>22.3</v>
      </c>
      <c r="X65" s="44">
        <v>22.3</v>
      </c>
      <c r="Y65" s="44">
        <v>22.3</v>
      </c>
      <c r="Z65" s="44">
        <v>22.3</v>
      </c>
      <c r="AA65" s="44">
        <v>22.3</v>
      </c>
      <c r="AB65" s="44">
        <v>22.3</v>
      </c>
      <c r="AC65" s="44">
        <v>22.3</v>
      </c>
      <c r="AD65" s="44">
        <v>22.3</v>
      </c>
      <c r="AE65" s="44">
        <v>22.3</v>
      </c>
      <c r="AF65" s="44">
        <v>22.3</v>
      </c>
      <c r="AG65" s="48">
        <v>10.7</v>
      </c>
      <c r="AH65" s="46">
        <f t="shared" si="2"/>
        <v>22.3</v>
      </c>
      <c r="AI65" s="47">
        <f t="shared" si="3"/>
        <v>2.1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6.3</v>
      </c>
      <c r="C66" s="44">
        <v>6.3</v>
      </c>
      <c r="D66" s="44">
        <v>6.3</v>
      </c>
      <c r="E66" s="44">
        <v>6.3</v>
      </c>
      <c r="F66" s="44">
        <v>6.3</v>
      </c>
      <c r="G66" s="44">
        <v>6.3</v>
      </c>
      <c r="H66" s="44">
        <v>6.3</v>
      </c>
      <c r="I66" s="44">
        <v>6.3</v>
      </c>
      <c r="J66" s="44">
        <v>6.3</v>
      </c>
      <c r="K66" s="44">
        <v>6.3</v>
      </c>
      <c r="L66" s="44">
        <v>6.3</v>
      </c>
      <c r="M66" s="44">
        <v>6.3</v>
      </c>
      <c r="N66" s="44">
        <v>6.3</v>
      </c>
      <c r="O66" s="44">
        <v>6.3</v>
      </c>
      <c r="P66" s="44">
        <v>6.3</v>
      </c>
      <c r="Q66" s="44">
        <v>6.3</v>
      </c>
      <c r="R66" s="44">
        <v>6.3</v>
      </c>
      <c r="S66" s="44">
        <v>6.3</v>
      </c>
      <c r="T66" s="44">
        <v>6.3</v>
      </c>
      <c r="U66" s="44">
        <v>6.3</v>
      </c>
      <c r="V66" s="44">
        <v>6.3</v>
      </c>
      <c r="W66" s="44">
        <v>6.3</v>
      </c>
      <c r="X66" s="44">
        <v>6.3</v>
      </c>
      <c r="Y66" s="44">
        <v>6.3</v>
      </c>
      <c r="Z66" s="44">
        <v>6.3</v>
      </c>
      <c r="AA66" s="44">
        <v>6.3</v>
      </c>
      <c r="AB66" s="44">
        <v>6.3</v>
      </c>
      <c r="AC66" s="44">
        <v>6.3</v>
      </c>
      <c r="AD66" s="44">
        <v>6.3</v>
      </c>
      <c r="AE66" s="44">
        <v>6.3</v>
      </c>
      <c r="AF66" s="44">
        <v>6.3</v>
      </c>
      <c r="AG66" s="62">
        <v>10.3</v>
      </c>
      <c r="AH66" s="46">
        <f t="shared" si="2"/>
        <v>6.3</v>
      </c>
      <c r="AI66" s="47">
        <f t="shared" si="3"/>
        <v>6.3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</v>
      </c>
      <c r="C67" s="44">
        <v>4</v>
      </c>
      <c r="D67" s="44">
        <v>4</v>
      </c>
      <c r="E67" s="44">
        <v>4</v>
      </c>
      <c r="F67" s="44">
        <v>4</v>
      </c>
      <c r="G67" s="44">
        <v>4</v>
      </c>
      <c r="H67" s="44">
        <v>4</v>
      </c>
      <c r="I67" s="44">
        <v>4</v>
      </c>
      <c r="J67" s="44">
        <v>4</v>
      </c>
      <c r="K67" s="44">
        <v>4</v>
      </c>
      <c r="L67" s="44">
        <v>4</v>
      </c>
      <c r="M67" s="44">
        <v>4</v>
      </c>
      <c r="N67" s="44">
        <v>4</v>
      </c>
      <c r="O67" s="44">
        <v>4</v>
      </c>
      <c r="P67" s="44">
        <v>4</v>
      </c>
      <c r="Q67" s="44">
        <v>4</v>
      </c>
      <c r="R67" s="44">
        <v>4</v>
      </c>
      <c r="S67" s="44">
        <v>4</v>
      </c>
      <c r="T67" s="44">
        <v>4</v>
      </c>
      <c r="U67" s="44">
        <v>4</v>
      </c>
      <c r="V67" s="44">
        <v>4</v>
      </c>
      <c r="W67" s="44">
        <v>4</v>
      </c>
      <c r="X67" s="44">
        <v>4</v>
      </c>
      <c r="Y67" s="44">
        <v>4</v>
      </c>
      <c r="Z67" s="44">
        <v>4</v>
      </c>
      <c r="AA67" s="44">
        <v>4</v>
      </c>
      <c r="AB67" s="44">
        <v>4</v>
      </c>
      <c r="AC67" s="44">
        <v>4</v>
      </c>
      <c r="AD67" s="44">
        <v>4</v>
      </c>
      <c r="AE67" s="44">
        <v>4</v>
      </c>
      <c r="AF67" s="44">
        <v>4</v>
      </c>
      <c r="AG67" s="61">
        <v>10</v>
      </c>
      <c r="AH67" s="46">
        <f t="shared" si="2"/>
        <v>4</v>
      </c>
      <c r="AI67" s="47">
        <f t="shared" si="3"/>
        <v>4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F70" si="20">50.8+60.2</f>
        <v>111</v>
      </c>
      <c r="C70" s="66">
        <f t="shared" si="20"/>
        <v>111</v>
      </c>
      <c r="D70" s="66">
        <f t="shared" si="20"/>
        <v>111</v>
      </c>
      <c r="E70" s="66">
        <f t="shared" si="20"/>
        <v>111</v>
      </c>
      <c r="F70" s="66">
        <f t="shared" si="20"/>
        <v>111</v>
      </c>
      <c r="G70" s="66">
        <f>54.4+64.1</f>
        <v>118.5</v>
      </c>
      <c r="H70" s="66">
        <f>54.4+64.1</f>
        <v>118.5</v>
      </c>
      <c r="I70" s="66">
        <f>50.4+63.7</f>
        <v>114.1</v>
      </c>
      <c r="J70" s="66">
        <f>50.3+64</f>
        <v>114.3</v>
      </c>
      <c r="K70" s="66">
        <f>50.3+64</f>
        <v>114.3</v>
      </c>
      <c r="L70" s="68">
        <f t="shared" ref="L70:R70" si="21">49.6+62.2</f>
        <v>111.80000000000001</v>
      </c>
      <c r="M70" s="68">
        <f t="shared" si="21"/>
        <v>111.80000000000001</v>
      </c>
      <c r="N70" s="68">
        <f t="shared" si="21"/>
        <v>111.80000000000001</v>
      </c>
      <c r="O70" s="68">
        <f t="shared" si="21"/>
        <v>111.80000000000001</v>
      </c>
      <c r="P70" s="68">
        <f t="shared" si="21"/>
        <v>111.80000000000001</v>
      </c>
      <c r="Q70" s="68">
        <f t="shared" si="21"/>
        <v>111.80000000000001</v>
      </c>
      <c r="R70" s="68">
        <f t="shared" si="21"/>
        <v>111.80000000000001</v>
      </c>
      <c r="S70" s="68">
        <f t="shared" ref="S70:AF70" si="22">54.2+74.9</f>
        <v>129.10000000000002</v>
      </c>
      <c r="T70" s="68">
        <f t="shared" si="22"/>
        <v>129.10000000000002</v>
      </c>
      <c r="U70" s="68">
        <f t="shared" si="22"/>
        <v>129.10000000000002</v>
      </c>
      <c r="V70" s="68">
        <f t="shared" si="22"/>
        <v>129.10000000000002</v>
      </c>
      <c r="W70" s="68">
        <f t="shared" si="22"/>
        <v>129.10000000000002</v>
      </c>
      <c r="X70" s="68">
        <f t="shared" si="22"/>
        <v>129.10000000000002</v>
      </c>
      <c r="Y70" s="68">
        <f t="shared" si="22"/>
        <v>129.10000000000002</v>
      </c>
      <c r="Z70" s="68">
        <f t="shared" si="22"/>
        <v>129.10000000000002</v>
      </c>
      <c r="AA70" s="68">
        <f t="shared" si="22"/>
        <v>129.10000000000002</v>
      </c>
      <c r="AB70" s="68">
        <f t="shared" si="22"/>
        <v>129.10000000000002</v>
      </c>
      <c r="AC70" s="68">
        <f t="shared" si="22"/>
        <v>129.10000000000002</v>
      </c>
      <c r="AD70" s="68">
        <f t="shared" si="22"/>
        <v>129.10000000000002</v>
      </c>
      <c r="AE70" s="68">
        <f t="shared" si="22"/>
        <v>129.10000000000002</v>
      </c>
      <c r="AF70" s="68">
        <f t="shared" si="22"/>
        <v>129.10000000000002</v>
      </c>
      <c r="AG70" s="64">
        <v>240</v>
      </c>
      <c r="AH70" s="46">
        <f t="shared" si="2"/>
        <v>129.10000000000002</v>
      </c>
      <c r="AI70" s="47">
        <f t="shared" si="3"/>
        <v>111</v>
      </c>
      <c r="AK70" s="49"/>
    </row>
    <row r="71" spans="1:88" ht="15.75" thickBot="1" x14ac:dyDescent="0.3">
      <c r="A71" s="69" t="s">
        <v>90</v>
      </c>
      <c r="B71" s="70">
        <f t="shared" ref="B71:C71" si="23">SUM(B11:B69)</f>
        <v>992.16999999999973</v>
      </c>
      <c r="C71" s="70">
        <f t="shared" si="23"/>
        <v>992.16999999999973</v>
      </c>
      <c r="D71" s="70">
        <f t="shared" ref="D71:E71" si="24">SUM(D11:D69)</f>
        <v>992.16999999999973</v>
      </c>
      <c r="E71" s="70">
        <f t="shared" si="24"/>
        <v>992.16999999999973</v>
      </c>
      <c r="F71" s="70">
        <f t="shared" ref="F71" si="25">SUM(F11:F69)</f>
        <v>992.16999999999973</v>
      </c>
      <c r="G71" s="70">
        <f t="shared" ref="G71:AG71" si="26">SUM(G11:G69)</f>
        <v>1017.8699999999998</v>
      </c>
      <c r="H71" s="70">
        <f t="shared" si="26"/>
        <v>1017.8699999999998</v>
      </c>
      <c r="I71" s="70">
        <f t="shared" si="26"/>
        <v>1000.8699999999998</v>
      </c>
      <c r="J71" s="70">
        <f t="shared" si="26"/>
        <v>1012.3699999999998</v>
      </c>
      <c r="K71" s="70">
        <f t="shared" si="26"/>
        <v>1012.3699999999998</v>
      </c>
      <c r="L71" s="70">
        <f t="shared" si="26"/>
        <v>1014.5699999999998</v>
      </c>
      <c r="M71" s="70">
        <f t="shared" si="26"/>
        <v>969.29999999999984</v>
      </c>
      <c r="N71" s="70">
        <f t="shared" si="26"/>
        <v>958.3</v>
      </c>
      <c r="O71" s="70">
        <f t="shared" si="26"/>
        <v>958.3</v>
      </c>
      <c r="P71" s="70">
        <f t="shared" si="26"/>
        <v>958.3</v>
      </c>
      <c r="Q71" s="70">
        <f t="shared" si="26"/>
        <v>958.3</v>
      </c>
      <c r="R71" s="70">
        <f t="shared" si="26"/>
        <v>958.3</v>
      </c>
      <c r="S71" s="70">
        <f t="shared" si="26"/>
        <v>1125.3</v>
      </c>
      <c r="T71" s="70">
        <f t="shared" si="26"/>
        <v>1125.3</v>
      </c>
      <c r="U71" s="70">
        <f t="shared" si="26"/>
        <v>1125.3</v>
      </c>
      <c r="V71" s="70">
        <f t="shared" si="26"/>
        <v>1125.3</v>
      </c>
      <c r="W71" s="70">
        <f t="shared" ref="W71:X71" si="27">SUM(W11:W69)</f>
        <v>1125.3</v>
      </c>
      <c r="X71" s="70">
        <f t="shared" si="27"/>
        <v>1125.3</v>
      </c>
      <c r="Y71" s="70">
        <f t="shared" ref="Y71:Z71" si="28">SUM(Y11:Y69)</f>
        <v>1125.3</v>
      </c>
      <c r="Z71" s="70">
        <f t="shared" si="28"/>
        <v>1125.3</v>
      </c>
      <c r="AA71" s="70">
        <f t="shared" si="26"/>
        <v>1125.3</v>
      </c>
      <c r="AB71" s="70">
        <f t="shared" ref="AB71:AD71" si="29">SUM(AB11:AB69)</f>
        <v>1125.3</v>
      </c>
      <c r="AC71" s="70">
        <f t="shared" si="29"/>
        <v>1125.3</v>
      </c>
      <c r="AD71" s="70">
        <f t="shared" si="29"/>
        <v>1125.3</v>
      </c>
      <c r="AE71" s="70">
        <f t="shared" ref="AE71:AF71" si="30">SUM(AE11:AE69)</f>
        <v>1125.3</v>
      </c>
      <c r="AF71" s="70">
        <f t="shared" si="30"/>
        <v>1125.3</v>
      </c>
      <c r="AG71" s="70">
        <f t="shared" si="26"/>
        <v>1812.2049999999999</v>
      </c>
      <c r="AH71" s="46">
        <f t="shared" si="2"/>
        <v>1125.3</v>
      </c>
      <c r="AI71" s="47">
        <f t="shared" si="3"/>
        <v>958.3</v>
      </c>
      <c r="AK71" s="49"/>
    </row>
    <row r="72" spans="1:88" x14ac:dyDescent="0.25">
      <c r="A72" s="71" t="s">
        <v>91</v>
      </c>
      <c r="B72" s="44">
        <v>458.3</v>
      </c>
      <c r="C72" s="44">
        <v>458</v>
      </c>
      <c r="D72" s="44">
        <v>458</v>
      </c>
      <c r="E72" s="44">
        <v>342</v>
      </c>
      <c r="F72" s="44">
        <v>230</v>
      </c>
      <c r="G72" s="44">
        <v>276</v>
      </c>
      <c r="H72" s="44">
        <v>281.5</v>
      </c>
      <c r="I72" s="44">
        <v>301.5</v>
      </c>
      <c r="J72" s="44">
        <v>330.9</v>
      </c>
      <c r="K72" s="44">
        <v>404.2</v>
      </c>
      <c r="L72" s="44">
        <v>409.8</v>
      </c>
      <c r="M72" s="44">
        <v>457.9</v>
      </c>
      <c r="N72" s="44">
        <v>458.1</v>
      </c>
      <c r="O72" s="44">
        <v>325.8</v>
      </c>
      <c r="P72" s="44">
        <v>277.60000000000002</v>
      </c>
      <c r="Q72" s="44">
        <v>343.7</v>
      </c>
      <c r="R72" s="44">
        <v>80.5</v>
      </c>
      <c r="S72" s="44">
        <v>152.80000000000001</v>
      </c>
      <c r="T72" s="44">
        <v>152.80000000000001</v>
      </c>
      <c r="U72" s="44">
        <v>152.80000000000001</v>
      </c>
      <c r="V72" s="44">
        <v>201</v>
      </c>
      <c r="W72" s="44">
        <v>301</v>
      </c>
      <c r="X72" s="44">
        <v>301</v>
      </c>
      <c r="Y72" s="44">
        <v>400</v>
      </c>
      <c r="Z72" s="44">
        <v>400</v>
      </c>
      <c r="AA72" s="44">
        <v>404</v>
      </c>
      <c r="AB72" s="44">
        <v>379.9</v>
      </c>
      <c r="AC72" s="44">
        <v>379.9</v>
      </c>
      <c r="AD72" s="44">
        <v>380.1</v>
      </c>
      <c r="AE72" s="44">
        <v>380.1</v>
      </c>
      <c r="AF72" s="44">
        <v>380.1</v>
      </c>
      <c r="AG72" s="61">
        <v>456</v>
      </c>
      <c r="AH72" s="46">
        <f t="shared" si="2"/>
        <v>458.3</v>
      </c>
      <c r="AI72" s="47">
        <f t="shared" si="3"/>
        <v>80.5</v>
      </c>
      <c r="AK72" s="49"/>
    </row>
    <row r="73" spans="1:88" x14ac:dyDescent="0.25">
      <c r="A73" s="72" t="s">
        <v>92</v>
      </c>
      <c r="B73" s="43">
        <v>84</v>
      </c>
      <c r="C73" s="43">
        <v>81.900000000000006</v>
      </c>
      <c r="D73" s="43">
        <v>81.900000000000006</v>
      </c>
      <c r="E73" s="43">
        <v>81.900000000000006</v>
      </c>
      <c r="F73" s="43">
        <v>81.900000000000006</v>
      </c>
      <c r="G73" s="43">
        <v>83.9</v>
      </c>
      <c r="H73" s="43">
        <v>83.9</v>
      </c>
      <c r="I73" s="43">
        <v>83.9</v>
      </c>
      <c r="J73" s="43">
        <v>83.9</v>
      </c>
      <c r="K73" s="43">
        <v>81.900000000000006</v>
      </c>
      <c r="L73" s="43">
        <v>83.9</v>
      </c>
      <c r="M73" s="43">
        <v>83.9</v>
      </c>
      <c r="N73" s="43">
        <v>83.9</v>
      </c>
      <c r="O73" s="43">
        <v>80.900000000000006</v>
      </c>
      <c r="P73" s="43">
        <v>80.900000000000006</v>
      </c>
      <c r="Q73" s="43">
        <v>80.900000000000006</v>
      </c>
      <c r="R73" s="43">
        <v>77.900000000000006</v>
      </c>
      <c r="S73" s="43">
        <v>77.900000000000006</v>
      </c>
      <c r="T73" s="43">
        <v>77.900000000000006</v>
      </c>
      <c r="U73" s="43">
        <v>77.900000000000006</v>
      </c>
      <c r="V73" s="43">
        <v>68.599999999999994</v>
      </c>
      <c r="W73" s="43">
        <v>68.599999999999994</v>
      </c>
      <c r="X73" s="43">
        <v>68.599999999999994</v>
      </c>
      <c r="Y73" s="43">
        <v>68.599999999999994</v>
      </c>
      <c r="Z73" s="43">
        <v>60.9</v>
      </c>
      <c r="AA73" s="43">
        <v>60.9</v>
      </c>
      <c r="AB73" s="43">
        <v>68.900000000000006</v>
      </c>
      <c r="AC73" s="43">
        <v>68.900000000000006</v>
      </c>
      <c r="AD73" s="43">
        <v>81.8</v>
      </c>
      <c r="AE73" s="43">
        <v>83.9</v>
      </c>
      <c r="AF73" s="43">
        <v>84</v>
      </c>
      <c r="AG73" s="64">
        <v>111</v>
      </c>
      <c r="AH73" s="46">
        <f t="shared" si="2"/>
        <v>84</v>
      </c>
      <c r="AI73" s="47">
        <f t="shared" si="3"/>
        <v>60.9</v>
      </c>
      <c r="AK73" s="49"/>
    </row>
    <row r="74" spans="1:88" x14ac:dyDescent="0.25">
      <c r="A74" s="73" t="s">
        <v>93</v>
      </c>
      <c r="B74" s="43">
        <v>33</v>
      </c>
      <c r="C74" s="43">
        <v>35</v>
      </c>
      <c r="D74" s="43">
        <v>35</v>
      </c>
      <c r="E74" s="43">
        <v>35</v>
      </c>
      <c r="F74" s="43">
        <v>35</v>
      </c>
      <c r="G74" s="43">
        <v>35</v>
      </c>
      <c r="H74" s="43">
        <v>35</v>
      </c>
      <c r="I74" s="43">
        <v>31.9</v>
      </c>
      <c r="J74" s="43">
        <v>31.9</v>
      </c>
      <c r="K74" s="43">
        <v>31.9</v>
      </c>
      <c r="L74" s="43">
        <v>31.9</v>
      </c>
      <c r="M74" s="43">
        <v>34.6</v>
      </c>
      <c r="N74" s="43">
        <v>34.700000000000003</v>
      </c>
      <c r="O74" s="43">
        <v>37</v>
      </c>
      <c r="P74" s="43">
        <v>35.9</v>
      </c>
      <c r="Q74" s="43">
        <v>38.299999999999997</v>
      </c>
      <c r="R74" s="43">
        <v>37.1</v>
      </c>
      <c r="S74" s="43">
        <v>39.200000000000003</v>
      </c>
      <c r="T74" s="43">
        <v>39.200000000000003</v>
      </c>
      <c r="U74" s="43">
        <v>39.200000000000003</v>
      </c>
      <c r="V74" s="43">
        <v>39.200000000000003</v>
      </c>
      <c r="W74" s="43">
        <v>39.200000000000003</v>
      </c>
      <c r="X74" s="43">
        <v>42.4</v>
      </c>
      <c r="Y74" s="43">
        <v>42.4</v>
      </c>
      <c r="Z74" s="43">
        <v>42.4</v>
      </c>
      <c r="AA74" s="43">
        <v>42.4</v>
      </c>
      <c r="AB74" s="43">
        <v>52</v>
      </c>
      <c r="AC74" s="43">
        <v>52</v>
      </c>
      <c r="AD74" s="43">
        <v>51.5</v>
      </c>
      <c r="AE74" s="43">
        <v>50.4</v>
      </c>
      <c r="AF74" s="43">
        <v>52.2</v>
      </c>
      <c r="AG74" s="64">
        <v>60</v>
      </c>
      <c r="AH74" s="46">
        <f t="shared" si="2"/>
        <v>52.2</v>
      </c>
      <c r="AI74" s="47">
        <f t="shared" si="3"/>
        <v>31.9</v>
      </c>
      <c r="AK74" s="49"/>
    </row>
    <row r="75" spans="1:88" x14ac:dyDescent="0.25">
      <c r="A75" s="74" t="s">
        <v>94</v>
      </c>
      <c r="B75" s="43">
        <v>16.100000000000001</v>
      </c>
      <c r="C75" s="43">
        <v>16.100000000000001</v>
      </c>
      <c r="D75" s="43">
        <v>16.100000000000001</v>
      </c>
      <c r="E75" s="43">
        <v>16.100000000000001</v>
      </c>
      <c r="F75" s="43">
        <v>16.100000000000001</v>
      </c>
      <c r="G75" s="43">
        <v>16.100000000000001</v>
      </c>
      <c r="H75" s="43">
        <v>16.100000000000001</v>
      </c>
      <c r="I75" s="43">
        <v>25.7</v>
      </c>
      <c r="J75" s="43">
        <v>25.7</v>
      </c>
      <c r="K75" s="43">
        <v>25.7</v>
      </c>
      <c r="L75" s="43">
        <v>25.7</v>
      </c>
      <c r="M75" s="43">
        <v>25.8</v>
      </c>
      <c r="N75" s="43">
        <v>28.9</v>
      </c>
      <c r="O75" s="43">
        <v>28.3</v>
      </c>
      <c r="P75" s="43">
        <v>26</v>
      </c>
      <c r="Q75" s="43">
        <v>25.9</v>
      </c>
      <c r="R75" s="43">
        <v>26</v>
      </c>
      <c r="S75" s="43">
        <v>26.4</v>
      </c>
      <c r="T75" s="43">
        <v>26.4</v>
      </c>
      <c r="U75" s="43">
        <v>26.4</v>
      </c>
      <c r="V75" s="43">
        <v>26.4</v>
      </c>
      <c r="W75" s="43">
        <v>26.4</v>
      </c>
      <c r="X75" s="43">
        <v>25.6</v>
      </c>
      <c r="Y75" s="43">
        <v>25.6</v>
      </c>
      <c r="Z75" s="43">
        <v>25.6</v>
      </c>
      <c r="AA75" s="43">
        <v>25.6</v>
      </c>
      <c r="AB75" s="43">
        <v>27.9</v>
      </c>
      <c r="AC75" s="43">
        <v>27.9</v>
      </c>
      <c r="AD75" s="43">
        <v>22.9</v>
      </c>
      <c r="AE75" s="43">
        <v>23.2</v>
      </c>
      <c r="AF75" s="43">
        <v>24.6</v>
      </c>
      <c r="AG75" s="75">
        <v>42.5</v>
      </c>
      <c r="AH75" s="46">
        <f t="shared" ref="AH75:AH138" si="31">MAX(B75:AF75)</f>
        <v>28.9</v>
      </c>
      <c r="AI75" s="47">
        <f t="shared" ref="AI75:AI138" si="32">MIN(B75:AF75)</f>
        <v>16.100000000000001</v>
      </c>
      <c r="AK75" s="49"/>
    </row>
    <row r="76" spans="1:88" x14ac:dyDescent="0.25">
      <c r="A76" s="74" t="s">
        <v>95</v>
      </c>
      <c r="B76" s="43">
        <v>22.3</v>
      </c>
      <c r="C76" s="43">
        <v>20.7</v>
      </c>
      <c r="D76" s="43">
        <v>20.7</v>
      </c>
      <c r="E76" s="43">
        <v>20.7</v>
      </c>
      <c r="F76" s="43">
        <v>20.7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22.3</v>
      </c>
      <c r="V76" s="43">
        <v>22.3</v>
      </c>
      <c r="W76" s="43">
        <v>22.3</v>
      </c>
      <c r="X76" s="43">
        <v>22.3</v>
      </c>
      <c r="Y76" s="43">
        <v>22.3</v>
      </c>
      <c r="Z76" s="43">
        <v>22.3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1"/>
        <v>22.3</v>
      </c>
      <c r="AI76" s="47">
        <f t="shared" si="32"/>
        <v>20.7</v>
      </c>
      <c r="AK76" s="49"/>
    </row>
    <row r="77" spans="1:88" ht="15.75" thickBot="1" x14ac:dyDescent="0.3">
      <c r="A77" s="76" t="s">
        <v>96</v>
      </c>
      <c r="B77" s="77">
        <v>5.0999999999999996</v>
      </c>
      <c r="C77" s="77">
        <v>5.0999999999999996</v>
      </c>
      <c r="D77" s="77">
        <v>5.0999999999999996</v>
      </c>
      <c r="E77" s="77">
        <v>5.0999999999999996</v>
      </c>
      <c r="F77" s="77">
        <v>5.0999999999999996</v>
      </c>
      <c r="G77" s="77">
        <v>5.0999999999999996</v>
      </c>
      <c r="H77" s="77">
        <v>5.0999999999999996</v>
      </c>
      <c r="I77" s="77">
        <v>8.9</v>
      </c>
      <c r="J77" s="77">
        <v>8.9</v>
      </c>
      <c r="K77" s="77">
        <v>8.9</v>
      </c>
      <c r="L77" s="77">
        <v>8.9</v>
      </c>
      <c r="M77" s="77">
        <v>8.6999999999999993</v>
      </c>
      <c r="N77" s="77">
        <v>8.8000000000000007</v>
      </c>
      <c r="O77" s="77">
        <v>8.6999999999999993</v>
      </c>
      <c r="P77" s="77">
        <v>7.9</v>
      </c>
      <c r="Q77" s="77">
        <v>7.9</v>
      </c>
      <c r="R77" s="77">
        <v>7.9</v>
      </c>
      <c r="S77" s="77">
        <v>7.9</v>
      </c>
      <c r="T77" s="77">
        <v>7.9</v>
      </c>
      <c r="U77" s="77">
        <v>7.9</v>
      </c>
      <c r="V77" s="77">
        <v>7.9</v>
      </c>
      <c r="W77" s="77">
        <v>7.9</v>
      </c>
      <c r="X77" s="77">
        <v>7.8</v>
      </c>
      <c r="Y77" s="77">
        <v>7.8</v>
      </c>
      <c r="Z77" s="77">
        <v>7.8</v>
      </c>
      <c r="AA77" s="77">
        <v>7.8</v>
      </c>
      <c r="AB77" s="77">
        <v>8.5</v>
      </c>
      <c r="AC77" s="77">
        <v>8.5</v>
      </c>
      <c r="AD77" s="77">
        <v>7.1</v>
      </c>
      <c r="AE77" s="77">
        <v>7</v>
      </c>
      <c r="AF77" s="77">
        <v>6.9</v>
      </c>
      <c r="AG77" s="78">
        <v>14.8</v>
      </c>
      <c r="AH77" s="46">
        <f t="shared" si="31"/>
        <v>8.9</v>
      </c>
      <c r="AI77" s="47">
        <f t="shared" si="32"/>
        <v>5.0999999999999996</v>
      </c>
      <c r="AK77" s="49"/>
    </row>
    <row r="78" spans="1:88" ht="15.75" thickBot="1" x14ac:dyDescent="0.3">
      <c r="A78" s="79" t="s">
        <v>97</v>
      </c>
      <c r="B78" s="70">
        <f t="shared" ref="B78:C78" si="33">SUM(B72:B77)</f>
        <v>618.79999999999995</v>
      </c>
      <c r="C78" s="70">
        <f t="shared" si="33"/>
        <v>616.80000000000007</v>
      </c>
      <c r="D78" s="70">
        <f t="shared" ref="D78:E78" si="34">SUM(D72:D77)</f>
        <v>616.80000000000007</v>
      </c>
      <c r="E78" s="70">
        <f t="shared" si="34"/>
        <v>500.8</v>
      </c>
      <c r="F78" s="70">
        <f t="shared" ref="F78" si="35">SUM(F72:F77)</f>
        <v>388.8</v>
      </c>
      <c r="G78" s="70">
        <f t="shared" ref="G78:AG78" si="36">SUM(G72:G77)</f>
        <v>438.40000000000003</v>
      </c>
      <c r="H78" s="70">
        <f t="shared" si="36"/>
        <v>443.90000000000003</v>
      </c>
      <c r="I78" s="70">
        <f t="shared" si="36"/>
        <v>474.19999999999993</v>
      </c>
      <c r="J78" s="70">
        <f t="shared" si="36"/>
        <v>503.59999999999991</v>
      </c>
      <c r="K78" s="70">
        <f t="shared" si="36"/>
        <v>574.9</v>
      </c>
      <c r="L78" s="70">
        <f t="shared" si="36"/>
        <v>582.5</v>
      </c>
      <c r="M78" s="70">
        <f t="shared" si="36"/>
        <v>633.19999999999993</v>
      </c>
      <c r="N78" s="70">
        <f t="shared" si="36"/>
        <v>636.69999999999993</v>
      </c>
      <c r="O78" s="70">
        <f t="shared" si="36"/>
        <v>503.00000000000006</v>
      </c>
      <c r="P78" s="70">
        <f t="shared" si="36"/>
        <v>450.59999999999997</v>
      </c>
      <c r="Q78" s="70">
        <f t="shared" si="36"/>
        <v>519</v>
      </c>
      <c r="R78" s="70">
        <f t="shared" si="36"/>
        <v>251.70000000000002</v>
      </c>
      <c r="S78" s="70">
        <f t="shared" si="36"/>
        <v>326.5</v>
      </c>
      <c r="T78" s="70">
        <f t="shared" si="36"/>
        <v>326.5</v>
      </c>
      <c r="U78" s="70">
        <f t="shared" si="36"/>
        <v>326.5</v>
      </c>
      <c r="V78" s="70">
        <f t="shared" si="36"/>
        <v>365.4</v>
      </c>
      <c r="W78" s="70">
        <f t="shared" ref="W78:X78" si="37">SUM(W72:W77)</f>
        <v>465.4</v>
      </c>
      <c r="X78" s="70">
        <f t="shared" si="37"/>
        <v>467.70000000000005</v>
      </c>
      <c r="Y78" s="70">
        <f t="shared" ref="Y78:Z78" si="38">SUM(Y72:Y77)</f>
        <v>566.69999999999993</v>
      </c>
      <c r="Z78" s="70">
        <f t="shared" si="38"/>
        <v>558.99999999999989</v>
      </c>
      <c r="AA78" s="70">
        <f t="shared" si="36"/>
        <v>562.99999999999989</v>
      </c>
      <c r="AB78" s="70">
        <f t="shared" ref="AB78:AD78" si="39">SUM(AB72:AB77)</f>
        <v>559.49999999999989</v>
      </c>
      <c r="AC78" s="70">
        <f t="shared" si="39"/>
        <v>559.49999999999989</v>
      </c>
      <c r="AD78" s="70">
        <f t="shared" si="39"/>
        <v>565.70000000000005</v>
      </c>
      <c r="AE78" s="70">
        <f t="shared" ref="AE78:AF78" si="40">SUM(AE72:AE77)</f>
        <v>566.9</v>
      </c>
      <c r="AF78" s="70">
        <f t="shared" si="40"/>
        <v>570.1</v>
      </c>
      <c r="AG78" s="80">
        <f t="shared" si="36"/>
        <v>706.4</v>
      </c>
      <c r="AH78" s="46">
        <f t="shared" si="31"/>
        <v>636.69999999999993</v>
      </c>
      <c r="AI78" s="47">
        <f t="shared" si="32"/>
        <v>251.70000000000002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144.1</v>
      </c>
      <c r="C79" s="44">
        <v>144.1</v>
      </c>
      <c r="D79" s="44">
        <v>144.1</v>
      </c>
      <c r="E79" s="44">
        <v>144.1</v>
      </c>
      <c r="F79" s="44">
        <v>144.1</v>
      </c>
      <c r="G79" s="44">
        <v>144.1</v>
      </c>
      <c r="H79" s="44">
        <v>144.1</v>
      </c>
      <c r="I79" s="44">
        <v>144.1</v>
      </c>
      <c r="J79" s="44">
        <v>144.1</v>
      </c>
      <c r="K79" s="44">
        <v>144.1</v>
      </c>
      <c r="L79" s="44">
        <v>144.1</v>
      </c>
      <c r="M79" s="44">
        <v>144.19999999999999</v>
      </c>
      <c r="N79" s="44">
        <v>144.30000000000001</v>
      </c>
      <c r="O79" s="44">
        <v>143.9</v>
      </c>
      <c r="P79" s="44">
        <v>143.80000000000001</v>
      </c>
      <c r="Q79" s="44">
        <v>144.1</v>
      </c>
      <c r="R79" s="44">
        <v>144</v>
      </c>
      <c r="S79" s="44">
        <v>144.30000000000001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96</v>
      </c>
      <c r="AA79" s="44">
        <v>144</v>
      </c>
      <c r="AB79" s="44">
        <v>143.80000000000001</v>
      </c>
      <c r="AC79" s="44">
        <v>143.80000000000001</v>
      </c>
      <c r="AD79" s="44">
        <v>143.9</v>
      </c>
      <c r="AE79" s="44">
        <v>143.9</v>
      </c>
      <c r="AF79" s="44">
        <v>143.9</v>
      </c>
      <c r="AG79" s="61">
        <v>144</v>
      </c>
      <c r="AH79" s="46">
        <f t="shared" si="31"/>
        <v>144.30000000000001</v>
      </c>
      <c r="AI79" s="47">
        <f t="shared" si="32"/>
        <v>96</v>
      </c>
      <c r="AK79" s="49"/>
      <c r="AY79" s="1" t="s">
        <v>99</v>
      </c>
      <c r="AZ79" s="82">
        <f>ROUND(C97,0)</f>
        <v>-453</v>
      </c>
      <c r="BA79" s="81">
        <f t="shared" ref="BA79:BD83" si="41">D97</f>
        <v>-451</v>
      </c>
      <c r="BB79" s="81">
        <f t="shared" si="41"/>
        <v>-453</v>
      </c>
      <c r="BC79" s="81">
        <f t="shared" si="41"/>
        <v>-352</v>
      </c>
      <c r="BD79" s="81">
        <f t="shared" si="41"/>
        <v>-440</v>
      </c>
      <c r="BE79" s="82">
        <f>I97</f>
        <v>-436.4</v>
      </c>
      <c r="BF79" s="82">
        <f>K97</f>
        <v>-493.6</v>
      </c>
      <c r="BG79" s="82">
        <f t="shared" ref="BG79:BP83" si="42">M97</f>
        <v>-470.6</v>
      </c>
      <c r="BH79" s="82">
        <f t="shared" si="42"/>
        <v>-515.1</v>
      </c>
      <c r="BI79" s="82">
        <f t="shared" si="42"/>
        <v>-408.4</v>
      </c>
      <c r="BJ79" s="82">
        <f t="shared" si="42"/>
        <v>-366</v>
      </c>
      <c r="BK79" s="82">
        <f t="shared" si="42"/>
        <v>-414.8</v>
      </c>
      <c r="BL79" s="82">
        <f t="shared" si="42"/>
        <v>-89.9</v>
      </c>
      <c r="BM79" s="82">
        <f t="shared" si="42"/>
        <v>-105.9</v>
      </c>
      <c r="BN79" s="82">
        <f t="shared" si="42"/>
        <v>-108</v>
      </c>
      <c r="BO79" s="82">
        <f t="shared" si="42"/>
        <v>-92</v>
      </c>
      <c r="BP79" s="82">
        <f t="shared" si="42"/>
        <v>-91</v>
      </c>
      <c r="BQ79" s="82">
        <f>X97</f>
        <v>-193.5</v>
      </c>
      <c r="BR79" s="82">
        <f>Z97</f>
        <v>-374.9</v>
      </c>
      <c r="BS79" s="81">
        <f>AB97</f>
        <v>-414.5</v>
      </c>
      <c r="BT79" s="81">
        <f t="shared" ref="BT79:BV83" si="43">AD97</f>
        <v>-424.8</v>
      </c>
      <c r="BU79" s="81">
        <f t="shared" si="43"/>
        <v>-422.1</v>
      </c>
      <c r="BV79" s="81">
        <f t="shared" si="43"/>
        <v>-458.1</v>
      </c>
      <c r="BW79" s="81">
        <f>B97</f>
        <v>-426</v>
      </c>
    </row>
    <row r="80" spans="1:88" x14ac:dyDescent="0.25">
      <c r="A80" s="63" t="s">
        <v>100</v>
      </c>
      <c r="B80" s="43">
        <v>69.7</v>
      </c>
      <c r="C80" s="43">
        <v>69.7</v>
      </c>
      <c r="D80" s="43">
        <v>69.7</v>
      </c>
      <c r="E80" s="43">
        <v>69.7</v>
      </c>
      <c r="F80" s="43">
        <v>69.7</v>
      </c>
      <c r="G80" s="43">
        <v>60</v>
      </c>
      <c r="H80" s="43">
        <v>68.900000000000006</v>
      </c>
      <c r="I80" s="43">
        <v>68.900000000000006</v>
      </c>
      <c r="J80" s="43">
        <v>68.900000000000006</v>
      </c>
      <c r="K80" s="43">
        <v>68.900000000000006</v>
      </c>
      <c r="L80" s="43">
        <v>69.3</v>
      </c>
      <c r="M80" s="43">
        <v>69.2</v>
      </c>
      <c r="N80" s="43">
        <v>69.3</v>
      </c>
      <c r="O80" s="43">
        <v>69.3</v>
      </c>
      <c r="P80" s="43">
        <v>69.3</v>
      </c>
      <c r="Q80" s="43">
        <v>69.3</v>
      </c>
      <c r="R80" s="43">
        <v>69.2</v>
      </c>
      <c r="S80" s="43">
        <v>69.2</v>
      </c>
      <c r="T80" s="43">
        <v>69.2</v>
      </c>
      <c r="U80" s="43">
        <v>49.2</v>
      </c>
      <c r="V80" s="43">
        <v>49.2</v>
      </c>
      <c r="W80" s="43">
        <v>49.2</v>
      </c>
      <c r="X80" s="43">
        <v>49.2</v>
      </c>
      <c r="Y80" s="43">
        <v>49.2</v>
      </c>
      <c r="Z80" s="43">
        <v>49.2</v>
      </c>
      <c r="AA80" s="43">
        <v>70</v>
      </c>
      <c r="AB80" s="43">
        <v>69.8</v>
      </c>
      <c r="AC80" s="43">
        <v>69.8</v>
      </c>
      <c r="AD80" s="43">
        <v>69.099999999999994</v>
      </c>
      <c r="AE80" s="43">
        <v>69.099999999999994</v>
      </c>
      <c r="AF80" s="43">
        <v>69.099999999999994</v>
      </c>
      <c r="AG80" s="64">
        <v>70</v>
      </c>
      <c r="AH80" s="46">
        <f t="shared" si="31"/>
        <v>70</v>
      </c>
      <c r="AI80" s="47">
        <f t="shared" si="32"/>
        <v>49.2</v>
      </c>
      <c r="AK80" s="49"/>
      <c r="AY80" s="1" t="s">
        <v>101</v>
      </c>
      <c r="AZ80" s="82">
        <f>ROUND(C98,0)</f>
        <v>0</v>
      </c>
      <c r="BA80" s="81">
        <f t="shared" si="41"/>
        <v>0</v>
      </c>
      <c r="BB80" s="81">
        <f t="shared" si="41"/>
        <v>0</v>
      </c>
      <c r="BC80" s="81">
        <f t="shared" si="41"/>
        <v>0</v>
      </c>
      <c r="BD80" s="81">
        <f t="shared" si="41"/>
        <v>0</v>
      </c>
      <c r="BE80" s="82">
        <f>I98</f>
        <v>0</v>
      </c>
      <c r="BF80" s="82">
        <f>K98</f>
        <v>0</v>
      </c>
      <c r="BG80" s="82">
        <f t="shared" si="42"/>
        <v>3.4</v>
      </c>
      <c r="BH80" s="82">
        <f t="shared" si="42"/>
        <v>3.7</v>
      </c>
      <c r="BI80" s="82">
        <f t="shared" si="42"/>
        <v>3.8</v>
      </c>
      <c r="BJ80" s="82">
        <f t="shared" si="42"/>
        <v>4.0999999999999996</v>
      </c>
      <c r="BK80" s="82">
        <f t="shared" si="42"/>
        <v>4.4000000000000004</v>
      </c>
      <c r="BL80" s="82">
        <f t="shared" si="42"/>
        <v>4.3</v>
      </c>
      <c r="BM80" s="82">
        <f t="shared" si="42"/>
        <v>4.5</v>
      </c>
      <c r="BN80" s="82">
        <f t="shared" si="42"/>
        <v>4.5</v>
      </c>
      <c r="BO80" s="82">
        <f t="shared" si="42"/>
        <v>4.3</v>
      </c>
      <c r="BP80" s="82">
        <f t="shared" si="42"/>
        <v>3.7</v>
      </c>
      <c r="BQ80" s="82">
        <f>X98</f>
        <v>3.9</v>
      </c>
      <c r="BR80" s="82">
        <f>Z98</f>
        <v>5.6</v>
      </c>
      <c r="BS80" s="81">
        <f>AB98</f>
        <v>4.4000000000000004</v>
      </c>
      <c r="BT80" s="81">
        <f t="shared" si="43"/>
        <v>6.3</v>
      </c>
      <c r="BU80" s="81">
        <f t="shared" si="43"/>
        <v>0</v>
      </c>
      <c r="BV80" s="81">
        <f t="shared" si="43"/>
        <v>0</v>
      </c>
      <c r="BW80" s="81">
        <f>B98</f>
        <v>0</v>
      </c>
    </row>
    <row r="81" spans="1:75" x14ac:dyDescent="0.25">
      <c r="A81" s="63" t="s">
        <v>102</v>
      </c>
      <c r="B81" s="43">
        <v>70.8</v>
      </c>
      <c r="C81" s="43">
        <v>70.8</v>
      </c>
      <c r="D81" s="43">
        <v>70.8</v>
      </c>
      <c r="E81" s="43">
        <v>70.8</v>
      </c>
      <c r="F81" s="43">
        <v>70.8</v>
      </c>
      <c r="G81" s="43">
        <v>70.8</v>
      </c>
      <c r="H81" s="43">
        <v>70.8</v>
      </c>
      <c r="I81" s="43">
        <v>70.8</v>
      </c>
      <c r="J81" s="43">
        <v>70.8</v>
      </c>
      <c r="K81" s="43">
        <v>70.8</v>
      </c>
      <c r="L81" s="43">
        <v>70.8</v>
      </c>
      <c r="M81" s="43">
        <v>70.900000000000006</v>
      </c>
      <c r="N81" s="43">
        <v>71.3</v>
      </c>
      <c r="O81" s="43">
        <v>71.3</v>
      </c>
      <c r="P81" s="43">
        <v>71.599999999999994</v>
      </c>
      <c r="Q81" s="43">
        <v>71.2</v>
      </c>
      <c r="R81" s="43">
        <v>72.2</v>
      </c>
      <c r="S81" s="43">
        <v>72.2</v>
      </c>
      <c r="T81" s="43">
        <v>72.2</v>
      </c>
      <c r="U81" s="43">
        <v>72.2</v>
      </c>
      <c r="V81" s="43">
        <v>72.2</v>
      </c>
      <c r="W81" s="43">
        <v>72.2</v>
      </c>
      <c r="X81" s="43">
        <v>72.2</v>
      </c>
      <c r="Y81" s="43">
        <v>72.2</v>
      </c>
      <c r="Z81" s="43">
        <v>72.2</v>
      </c>
      <c r="AA81" s="43">
        <v>69</v>
      </c>
      <c r="AB81" s="43">
        <v>68.900000000000006</v>
      </c>
      <c r="AC81" s="43">
        <v>68.900000000000006</v>
      </c>
      <c r="AD81" s="43">
        <v>69.5</v>
      </c>
      <c r="AE81" s="43">
        <v>69.099999999999994</v>
      </c>
      <c r="AF81" s="43">
        <v>69.2</v>
      </c>
      <c r="AG81" s="64">
        <v>69</v>
      </c>
      <c r="AH81" s="46">
        <f t="shared" si="31"/>
        <v>72.2</v>
      </c>
      <c r="AI81" s="47">
        <f t="shared" si="32"/>
        <v>68.900000000000006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1"/>
        <v>0</v>
      </c>
      <c r="BB81" s="81">
        <f t="shared" si="41"/>
        <v>0</v>
      </c>
      <c r="BC81" s="81">
        <f t="shared" si="41"/>
        <v>0</v>
      </c>
      <c r="BD81" s="81">
        <f t="shared" si="41"/>
        <v>0</v>
      </c>
      <c r="BE81" s="82">
        <f>I99</f>
        <v>0</v>
      </c>
      <c r="BF81" s="82">
        <f>K99</f>
        <v>0</v>
      </c>
      <c r="BG81" s="82">
        <f t="shared" si="42"/>
        <v>0</v>
      </c>
      <c r="BH81" s="82">
        <f t="shared" si="42"/>
        <v>0</v>
      </c>
      <c r="BI81" s="82">
        <f t="shared" si="42"/>
        <v>0</v>
      </c>
      <c r="BJ81" s="82">
        <f t="shared" si="42"/>
        <v>0</v>
      </c>
      <c r="BK81" s="82">
        <f t="shared" si="42"/>
        <v>0</v>
      </c>
      <c r="BL81" s="82">
        <f t="shared" si="42"/>
        <v>0</v>
      </c>
      <c r="BM81" s="82">
        <f t="shared" si="42"/>
        <v>0</v>
      </c>
      <c r="BN81" s="82">
        <f t="shared" si="42"/>
        <v>0</v>
      </c>
      <c r="BO81" s="82">
        <f t="shared" si="42"/>
        <v>0</v>
      </c>
      <c r="BP81" s="82">
        <f t="shared" si="42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43"/>
        <v>0</v>
      </c>
      <c r="BU81" s="81">
        <f t="shared" si="43"/>
        <v>0</v>
      </c>
      <c r="BV81" s="81">
        <f t="shared" si="43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1"/>
        <v>58</v>
      </c>
      <c r="AI82" s="47">
        <f t="shared" si="32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18</v>
      </c>
      <c r="BA82" s="81">
        <f t="shared" si="41"/>
        <v>17.899999999999999</v>
      </c>
      <c r="BB82" s="81">
        <f t="shared" si="41"/>
        <v>19</v>
      </c>
      <c r="BC82" s="81">
        <f t="shared" si="41"/>
        <v>19</v>
      </c>
      <c r="BD82" s="81">
        <f t="shared" si="41"/>
        <v>19</v>
      </c>
      <c r="BE82" s="82">
        <f>I100</f>
        <v>18.3</v>
      </c>
      <c r="BF82" s="82">
        <f>K100</f>
        <v>15.9</v>
      </c>
      <c r="BG82" s="82">
        <f t="shared" si="42"/>
        <v>14.6</v>
      </c>
      <c r="BH82" s="82">
        <f t="shared" si="42"/>
        <v>14.5</v>
      </c>
      <c r="BI82" s="82">
        <f t="shared" si="42"/>
        <v>12.9</v>
      </c>
      <c r="BJ82" s="82">
        <f t="shared" si="42"/>
        <v>13.8</v>
      </c>
      <c r="BK82" s="82">
        <f t="shared" si="42"/>
        <v>13.7</v>
      </c>
      <c r="BL82" s="82">
        <f t="shared" si="42"/>
        <v>11.3</v>
      </c>
      <c r="BM82" s="82">
        <f t="shared" si="42"/>
        <v>12.6</v>
      </c>
      <c r="BN82" s="82">
        <f t="shared" si="42"/>
        <v>13.6</v>
      </c>
      <c r="BO82" s="82">
        <f t="shared" si="42"/>
        <v>15.7</v>
      </c>
      <c r="BP82" s="82">
        <f t="shared" si="42"/>
        <v>17.600000000000001</v>
      </c>
      <c r="BQ82" s="82">
        <f>X100</f>
        <v>16.309999999999999</v>
      </c>
      <c r="BR82" s="82">
        <f>Z100</f>
        <v>19.2</v>
      </c>
      <c r="BS82" s="81">
        <f>AB100</f>
        <v>18.7</v>
      </c>
      <c r="BT82" s="81">
        <f t="shared" si="43"/>
        <v>20.3</v>
      </c>
      <c r="BU82" s="81">
        <f t="shared" si="43"/>
        <v>20.3</v>
      </c>
      <c r="BV82" s="81">
        <f t="shared" si="43"/>
        <v>18.7</v>
      </c>
      <c r="BW82" s="81">
        <f>B100</f>
        <v>18.2</v>
      </c>
    </row>
    <row r="83" spans="1:75" x14ac:dyDescent="0.25">
      <c r="A83" s="63" t="s">
        <v>106</v>
      </c>
      <c r="B83" s="44">
        <v>14.4</v>
      </c>
      <c r="C83" s="44">
        <v>14.4</v>
      </c>
      <c r="D83" s="44">
        <v>14.4</v>
      </c>
      <c r="E83" s="44">
        <v>14.4</v>
      </c>
      <c r="F83" s="44">
        <v>14.4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15</v>
      </c>
      <c r="N83" s="44">
        <v>15.1</v>
      </c>
      <c r="O83" s="44">
        <v>15.1</v>
      </c>
      <c r="P83" s="44">
        <v>15.1</v>
      </c>
      <c r="Q83" s="44">
        <v>14.9</v>
      </c>
      <c r="R83" s="44">
        <v>12.6</v>
      </c>
      <c r="S83" s="44">
        <v>12.4</v>
      </c>
      <c r="T83" s="44">
        <v>12.4</v>
      </c>
      <c r="U83" s="44">
        <v>12.4</v>
      </c>
      <c r="V83" s="44">
        <v>12.4</v>
      </c>
      <c r="W83" s="44">
        <v>12.4</v>
      </c>
      <c r="X83" s="44">
        <v>12.4</v>
      </c>
      <c r="Y83" s="44">
        <v>12.4</v>
      </c>
      <c r="Z83" s="44">
        <v>12.4</v>
      </c>
      <c r="AA83" s="44">
        <v>12.4</v>
      </c>
      <c r="AB83" s="44">
        <v>14.7</v>
      </c>
      <c r="AC83" s="44">
        <v>14.7</v>
      </c>
      <c r="AD83" s="44">
        <v>0</v>
      </c>
      <c r="AE83" s="44">
        <v>14.7</v>
      </c>
      <c r="AF83" s="44">
        <v>21.6</v>
      </c>
      <c r="AG83" s="64">
        <v>30</v>
      </c>
      <c r="AH83" s="46">
        <f t="shared" si="31"/>
        <v>21.6</v>
      </c>
      <c r="AI83" s="47">
        <f t="shared" si="32"/>
        <v>0</v>
      </c>
      <c r="AK83" s="49"/>
      <c r="AY83" s="1" t="s">
        <v>107</v>
      </c>
      <c r="AZ83" s="82">
        <f>ROUND(C101,0)</f>
        <v>0</v>
      </c>
      <c r="BA83" s="81">
        <f t="shared" si="41"/>
        <v>0</v>
      </c>
      <c r="BB83" s="81">
        <f t="shared" si="41"/>
        <v>0</v>
      </c>
      <c r="BC83" s="81">
        <f t="shared" si="41"/>
        <v>0</v>
      </c>
      <c r="BD83" s="81">
        <f t="shared" si="41"/>
        <v>53.1</v>
      </c>
      <c r="BE83" s="82">
        <f>I101</f>
        <v>53.6</v>
      </c>
      <c r="BF83" s="82">
        <f>K101</f>
        <v>48.3</v>
      </c>
      <c r="BG83" s="82">
        <f t="shared" si="42"/>
        <v>49.5</v>
      </c>
      <c r="BH83" s="82">
        <f t="shared" si="42"/>
        <v>56.7</v>
      </c>
      <c r="BI83" s="82">
        <f t="shared" si="42"/>
        <v>50.9</v>
      </c>
      <c r="BJ83" s="82">
        <f t="shared" si="42"/>
        <v>51.3</v>
      </c>
      <c r="BK83" s="82">
        <f t="shared" si="42"/>
        <v>54</v>
      </c>
      <c r="BL83" s="82">
        <f t="shared" si="42"/>
        <v>52.4</v>
      </c>
      <c r="BM83" s="82">
        <f t="shared" si="42"/>
        <v>54.3</v>
      </c>
      <c r="BN83" s="82">
        <f t="shared" si="42"/>
        <v>54.8</v>
      </c>
      <c r="BO83" s="82">
        <f t="shared" si="42"/>
        <v>52.3</v>
      </c>
      <c r="BP83" s="82">
        <f t="shared" si="42"/>
        <v>45.5</v>
      </c>
      <c r="BQ83" s="82">
        <f>X101</f>
        <v>55.3</v>
      </c>
      <c r="BR83" s="82">
        <f>Z101</f>
        <v>59.8</v>
      </c>
      <c r="BS83" s="81">
        <f>AB101</f>
        <v>0</v>
      </c>
      <c r="BT83" s="81">
        <f t="shared" si="43"/>
        <v>0</v>
      </c>
      <c r="BU83" s="81">
        <f t="shared" si="43"/>
        <v>0</v>
      </c>
      <c r="BV83" s="81">
        <f t="shared" si="43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1.4</v>
      </c>
      <c r="N84" s="44">
        <v>5.2</v>
      </c>
      <c r="O84" s="44">
        <v>16.399999999999999</v>
      </c>
      <c r="P84" s="44">
        <v>17.600000000000001</v>
      </c>
      <c r="Q84" s="44">
        <v>17.2</v>
      </c>
      <c r="R84" s="44">
        <v>16.100000000000001</v>
      </c>
      <c r="S84" s="44">
        <v>14.6</v>
      </c>
      <c r="T84" s="44">
        <v>14.6</v>
      </c>
      <c r="U84" s="44">
        <v>14.6</v>
      </c>
      <c r="V84" s="44">
        <v>10</v>
      </c>
      <c r="W84" s="44">
        <v>5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1"/>
        <v>17.600000000000001</v>
      </c>
      <c r="AI84" s="47">
        <f t="shared" si="3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4">M107</f>
        <v>0</v>
      </c>
      <c r="BH84" s="82">
        <f t="shared" si="44"/>
        <v>0</v>
      </c>
      <c r="BI84" s="82">
        <f t="shared" si="44"/>
        <v>0</v>
      </c>
      <c r="BJ84" s="82">
        <f t="shared" si="44"/>
        <v>0</v>
      </c>
      <c r="BK84" s="82">
        <f t="shared" si="44"/>
        <v>0</v>
      </c>
      <c r="BL84" s="82">
        <f t="shared" si="44"/>
        <v>0</v>
      </c>
      <c r="BM84" s="82">
        <f t="shared" si="44"/>
        <v>0</v>
      </c>
      <c r="BN84" s="82">
        <f t="shared" si="44"/>
        <v>0</v>
      </c>
      <c r="BO84" s="82">
        <f t="shared" si="44"/>
        <v>0</v>
      </c>
      <c r="BP84" s="82">
        <f t="shared" si="44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11.2</v>
      </c>
      <c r="C85" s="43">
        <v>11.2</v>
      </c>
      <c r="D85" s="43">
        <v>11.2</v>
      </c>
      <c r="E85" s="43">
        <v>11.2</v>
      </c>
      <c r="F85" s="43">
        <v>11.2</v>
      </c>
      <c r="G85" s="43">
        <v>11.2</v>
      </c>
      <c r="H85" s="43">
        <v>11.2</v>
      </c>
      <c r="I85" s="43">
        <v>11.2</v>
      </c>
      <c r="J85" s="43">
        <v>11.2</v>
      </c>
      <c r="K85" s="43">
        <v>11.2</v>
      </c>
      <c r="L85" s="43">
        <v>11.2</v>
      </c>
      <c r="M85" s="43">
        <v>11.3</v>
      </c>
      <c r="N85" s="43">
        <v>11.2</v>
      </c>
      <c r="O85" s="43">
        <v>11.2</v>
      </c>
      <c r="P85" s="43">
        <v>11.2</v>
      </c>
      <c r="Q85" s="43">
        <v>11.2</v>
      </c>
      <c r="R85" s="43">
        <v>11.2</v>
      </c>
      <c r="S85" s="43">
        <v>11.2</v>
      </c>
      <c r="T85" s="43">
        <v>11.2</v>
      </c>
      <c r="U85" s="43">
        <v>11.2</v>
      </c>
      <c r="V85" s="43">
        <v>11.2</v>
      </c>
      <c r="W85" s="43">
        <v>11.2</v>
      </c>
      <c r="X85" s="43">
        <v>11.2</v>
      </c>
      <c r="Y85" s="43">
        <v>11.2</v>
      </c>
      <c r="Z85" s="43">
        <v>11.2</v>
      </c>
      <c r="AA85" s="43">
        <v>11.2</v>
      </c>
      <c r="AB85" s="43">
        <v>11.5</v>
      </c>
      <c r="AC85" s="43">
        <v>11.5</v>
      </c>
      <c r="AD85" s="43">
        <v>11.5</v>
      </c>
      <c r="AE85" s="43">
        <v>11.4</v>
      </c>
      <c r="AF85" s="43">
        <v>11.5</v>
      </c>
      <c r="AG85" s="64">
        <v>24</v>
      </c>
      <c r="AH85" s="46">
        <f t="shared" si="31"/>
        <v>11.5</v>
      </c>
      <c r="AI85" s="47">
        <f t="shared" si="32"/>
        <v>11.2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1"/>
        <v>0</v>
      </c>
      <c r="AI86" s="47">
        <f t="shared" si="32"/>
        <v>0</v>
      </c>
      <c r="AK86" s="49"/>
      <c r="AZ86" s="82">
        <f t="shared" ref="AZ86:BW91" si="45">VALUE(AZ79)</f>
        <v>-453</v>
      </c>
      <c r="BA86" s="82">
        <f t="shared" si="45"/>
        <v>-451</v>
      </c>
      <c r="BB86" s="82">
        <f t="shared" si="45"/>
        <v>-453</v>
      </c>
      <c r="BC86" s="82">
        <f t="shared" si="45"/>
        <v>-352</v>
      </c>
      <c r="BD86" s="82">
        <f t="shared" si="45"/>
        <v>-440</v>
      </c>
      <c r="BE86" s="82">
        <f t="shared" si="45"/>
        <v>-436.4</v>
      </c>
      <c r="BF86" s="82">
        <f t="shared" si="45"/>
        <v>-493.6</v>
      </c>
      <c r="BG86" s="82">
        <f t="shared" si="45"/>
        <v>-470.6</v>
      </c>
      <c r="BH86" s="82">
        <f t="shared" si="45"/>
        <v>-515.1</v>
      </c>
      <c r="BI86" s="82">
        <f t="shared" si="45"/>
        <v>-408.4</v>
      </c>
      <c r="BJ86" s="82">
        <f t="shared" si="45"/>
        <v>-366</v>
      </c>
      <c r="BK86" s="82">
        <f t="shared" si="45"/>
        <v>-414.8</v>
      </c>
      <c r="BL86" s="82">
        <f t="shared" si="45"/>
        <v>-89.9</v>
      </c>
      <c r="BM86" s="82">
        <f t="shared" si="45"/>
        <v>-105.9</v>
      </c>
      <c r="BN86" s="82">
        <f t="shared" si="45"/>
        <v>-108</v>
      </c>
      <c r="BO86" s="82">
        <f t="shared" si="45"/>
        <v>-92</v>
      </c>
      <c r="BP86" s="82">
        <f t="shared" si="45"/>
        <v>-91</v>
      </c>
      <c r="BQ86" s="82">
        <f t="shared" si="45"/>
        <v>-193.5</v>
      </c>
      <c r="BR86" s="82">
        <f t="shared" si="45"/>
        <v>-374.9</v>
      </c>
      <c r="BS86" s="82">
        <f t="shared" si="45"/>
        <v>-414.5</v>
      </c>
      <c r="BT86" s="82">
        <f t="shared" si="45"/>
        <v>-424.8</v>
      </c>
      <c r="BU86" s="82">
        <f t="shared" si="45"/>
        <v>-422.1</v>
      </c>
      <c r="BV86" s="82">
        <f t="shared" si="45"/>
        <v>-458.1</v>
      </c>
      <c r="BW86" s="82">
        <f t="shared" si="45"/>
        <v>-426</v>
      </c>
    </row>
    <row r="87" spans="1:75" x14ac:dyDescent="0.25">
      <c r="A87" s="63" t="s">
        <v>112</v>
      </c>
      <c r="B87" s="43">
        <v>7</v>
      </c>
      <c r="C87" s="43">
        <v>7</v>
      </c>
      <c r="D87" s="43">
        <v>7</v>
      </c>
      <c r="E87" s="43">
        <v>7</v>
      </c>
      <c r="F87" s="43">
        <v>7</v>
      </c>
      <c r="G87" s="43">
        <v>7</v>
      </c>
      <c r="H87" s="43">
        <v>7</v>
      </c>
      <c r="I87" s="43">
        <v>7</v>
      </c>
      <c r="J87" s="43">
        <v>7</v>
      </c>
      <c r="K87" s="43">
        <v>7</v>
      </c>
      <c r="L87" s="43">
        <v>7</v>
      </c>
      <c r="M87" s="43">
        <v>6.2</v>
      </c>
      <c r="N87" s="43">
        <v>7.2</v>
      </c>
      <c r="O87" s="43">
        <v>7.2</v>
      </c>
      <c r="P87" s="43">
        <v>7.2</v>
      </c>
      <c r="Q87" s="43">
        <v>7.2</v>
      </c>
      <c r="R87" s="43">
        <v>7.2</v>
      </c>
      <c r="S87" s="43">
        <v>7.2</v>
      </c>
      <c r="T87" s="43">
        <v>7.2</v>
      </c>
      <c r="U87" s="43">
        <v>7.2</v>
      </c>
      <c r="V87" s="43">
        <v>7.2</v>
      </c>
      <c r="W87" s="43">
        <v>7.2</v>
      </c>
      <c r="X87" s="43">
        <v>7.2</v>
      </c>
      <c r="Y87" s="43">
        <v>7.2</v>
      </c>
      <c r="Z87" s="43">
        <v>7.2</v>
      </c>
      <c r="AA87" s="43">
        <v>7.2</v>
      </c>
      <c r="AB87" s="43">
        <v>9</v>
      </c>
      <c r="AC87" s="43">
        <v>9</v>
      </c>
      <c r="AD87" s="43">
        <v>9.3000000000000007</v>
      </c>
      <c r="AE87" s="43">
        <v>9.6</v>
      </c>
      <c r="AF87" s="43">
        <v>9.6999999999999993</v>
      </c>
      <c r="AG87" s="64">
        <v>14.1</v>
      </c>
      <c r="AH87" s="46">
        <f t="shared" si="31"/>
        <v>9.6999999999999993</v>
      </c>
      <c r="AI87" s="47">
        <f t="shared" si="32"/>
        <v>6.2</v>
      </c>
      <c r="AK87" s="49"/>
      <c r="AZ87" s="82">
        <f t="shared" si="45"/>
        <v>0</v>
      </c>
      <c r="BA87" s="82">
        <f t="shared" si="45"/>
        <v>0</v>
      </c>
      <c r="BB87" s="82">
        <f t="shared" si="45"/>
        <v>0</v>
      </c>
      <c r="BC87" s="82">
        <f t="shared" si="45"/>
        <v>0</v>
      </c>
      <c r="BD87" s="82">
        <f t="shared" si="45"/>
        <v>0</v>
      </c>
      <c r="BE87" s="82">
        <f t="shared" si="45"/>
        <v>0</v>
      </c>
      <c r="BF87" s="82">
        <f t="shared" si="45"/>
        <v>0</v>
      </c>
      <c r="BG87" s="82">
        <f t="shared" si="45"/>
        <v>3.4</v>
      </c>
      <c r="BH87" s="82">
        <f t="shared" si="45"/>
        <v>3.7</v>
      </c>
      <c r="BI87" s="82">
        <f t="shared" si="45"/>
        <v>3.8</v>
      </c>
      <c r="BJ87" s="82">
        <f t="shared" si="45"/>
        <v>4.0999999999999996</v>
      </c>
      <c r="BK87" s="82">
        <f t="shared" si="45"/>
        <v>4.4000000000000004</v>
      </c>
      <c r="BL87" s="82">
        <f t="shared" si="45"/>
        <v>4.3</v>
      </c>
      <c r="BM87" s="82">
        <f t="shared" si="45"/>
        <v>4.5</v>
      </c>
      <c r="BN87" s="82">
        <f t="shared" si="45"/>
        <v>4.5</v>
      </c>
      <c r="BO87" s="82">
        <f t="shared" si="45"/>
        <v>4.3</v>
      </c>
      <c r="BP87" s="82">
        <f t="shared" si="45"/>
        <v>3.7</v>
      </c>
      <c r="BQ87" s="82">
        <f t="shared" si="45"/>
        <v>3.9</v>
      </c>
      <c r="BR87" s="82">
        <f t="shared" si="45"/>
        <v>5.6</v>
      </c>
      <c r="BS87" s="82">
        <f t="shared" si="45"/>
        <v>4.4000000000000004</v>
      </c>
      <c r="BT87" s="82">
        <f t="shared" si="45"/>
        <v>6.3</v>
      </c>
      <c r="BU87" s="82">
        <f t="shared" si="45"/>
        <v>0</v>
      </c>
      <c r="BV87" s="82">
        <f t="shared" si="45"/>
        <v>0</v>
      </c>
      <c r="BW87" s="82">
        <f t="shared" si="45"/>
        <v>0</v>
      </c>
    </row>
    <row r="88" spans="1:75" x14ac:dyDescent="0.25">
      <c r="A88" s="84" t="s">
        <v>113</v>
      </c>
      <c r="B88" s="43">
        <v>9.1999999999999993</v>
      </c>
      <c r="C88" s="43">
        <v>9.1999999999999993</v>
      </c>
      <c r="D88" s="43">
        <v>9.1999999999999993</v>
      </c>
      <c r="E88" s="43">
        <v>9.1999999999999993</v>
      </c>
      <c r="F88" s="43">
        <v>9.1999999999999993</v>
      </c>
      <c r="G88" s="43">
        <v>9.1999999999999993</v>
      </c>
      <c r="H88" s="43">
        <v>9.1999999999999993</v>
      </c>
      <c r="I88" s="43">
        <v>9.1999999999999993</v>
      </c>
      <c r="J88" s="43">
        <v>9.1999999999999993</v>
      </c>
      <c r="K88" s="43">
        <v>9.1999999999999993</v>
      </c>
      <c r="L88" s="43">
        <v>9.1999999999999993</v>
      </c>
      <c r="M88" s="43">
        <v>10</v>
      </c>
      <c r="N88" s="43">
        <v>10.199999999999999</v>
      </c>
      <c r="O88" s="43">
        <v>10.199999999999999</v>
      </c>
      <c r="P88" s="43">
        <v>10.199999999999999</v>
      </c>
      <c r="Q88" s="43">
        <v>10.199999999999999</v>
      </c>
      <c r="R88" s="43">
        <v>10.199999999999999</v>
      </c>
      <c r="S88" s="43">
        <v>10.199999999999999</v>
      </c>
      <c r="T88" s="43">
        <v>10.199999999999999</v>
      </c>
      <c r="U88" s="43">
        <v>10.199999999999999</v>
      </c>
      <c r="V88" s="43">
        <v>10.199999999999999</v>
      </c>
      <c r="W88" s="43">
        <v>10.199999999999999</v>
      </c>
      <c r="X88" s="43">
        <v>10.199999999999999</v>
      </c>
      <c r="Y88" s="43">
        <v>10.199999999999999</v>
      </c>
      <c r="Z88" s="43">
        <v>10.199999999999999</v>
      </c>
      <c r="AA88" s="43">
        <v>10.199999999999999</v>
      </c>
      <c r="AB88" s="43">
        <v>9.8000000000000007</v>
      </c>
      <c r="AC88" s="43">
        <v>9.8000000000000007</v>
      </c>
      <c r="AD88" s="43">
        <v>12.5</v>
      </c>
      <c r="AE88" s="43">
        <v>12.3</v>
      </c>
      <c r="AF88" s="43">
        <v>12.2</v>
      </c>
      <c r="AG88" s="64">
        <v>14</v>
      </c>
      <c r="AH88" s="46">
        <f t="shared" si="31"/>
        <v>12.5</v>
      </c>
      <c r="AI88" s="47">
        <f t="shared" si="32"/>
        <v>9.1999999999999993</v>
      </c>
      <c r="AK88" s="49"/>
      <c r="AZ88" s="82">
        <f t="shared" si="45"/>
        <v>0</v>
      </c>
      <c r="BA88" s="82">
        <f t="shared" si="45"/>
        <v>0</v>
      </c>
      <c r="BB88" s="82">
        <f t="shared" si="45"/>
        <v>0</v>
      </c>
      <c r="BC88" s="82">
        <f t="shared" si="45"/>
        <v>0</v>
      </c>
      <c r="BD88" s="82">
        <f t="shared" si="45"/>
        <v>0</v>
      </c>
      <c r="BE88" s="82">
        <f t="shared" si="45"/>
        <v>0</v>
      </c>
      <c r="BF88" s="82">
        <f t="shared" si="45"/>
        <v>0</v>
      </c>
      <c r="BG88" s="82">
        <f t="shared" si="45"/>
        <v>0</v>
      </c>
      <c r="BH88" s="82">
        <f t="shared" si="45"/>
        <v>0</v>
      </c>
      <c r="BI88" s="82">
        <f t="shared" si="45"/>
        <v>0</v>
      </c>
      <c r="BJ88" s="82">
        <f t="shared" si="45"/>
        <v>0</v>
      </c>
      <c r="BK88" s="82">
        <f t="shared" si="45"/>
        <v>0</v>
      </c>
      <c r="BL88" s="82">
        <f t="shared" si="45"/>
        <v>0</v>
      </c>
      <c r="BM88" s="82">
        <f t="shared" si="45"/>
        <v>0</v>
      </c>
      <c r="BN88" s="82">
        <f t="shared" si="45"/>
        <v>0</v>
      </c>
      <c r="BO88" s="82">
        <f t="shared" si="45"/>
        <v>0</v>
      </c>
      <c r="BP88" s="82">
        <f t="shared" si="45"/>
        <v>0</v>
      </c>
      <c r="BQ88" s="82">
        <f t="shared" si="45"/>
        <v>0</v>
      </c>
      <c r="BR88" s="82">
        <f t="shared" si="45"/>
        <v>0</v>
      </c>
      <c r="BS88" s="82">
        <f t="shared" si="45"/>
        <v>0</v>
      </c>
      <c r="BT88" s="82">
        <f t="shared" si="45"/>
        <v>0</v>
      </c>
      <c r="BU88" s="82">
        <f t="shared" si="45"/>
        <v>0</v>
      </c>
      <c r="BV88" s="82">
        <f t="shared" si="45"/>
        <v>0</v>
      </c>
      <c r="BW88" s="82">
        <f t="shared" si="45"/>
        <v>0</v>
      </c>
    </row>
    <row r="89" spans="1:75" x14ac:dyDescent="0.25">
      <c r="A89" s="63" t="s">
        <v>114</v>
      </c>
      <c r="B89" s="43">
        <v>9.1</v>
      </c>
      <c r="C89" s="43">
        <v>9.1</v>
      </c>
      <c r="D89" s="43">
        <v>9.1</v>
      </c>
      <c r="E89" s="43">
        <v>9.1</v>
      </c>
      <c r="F89" s="43">
        <v>9.1</v>
      </c>
      <c r="G89" s="43">
        <v>9.1</v>
      </c>
      <c r="H89" s="43">
        <v>9.1</v>
      </c>
      <c r="I89" s="43">
        <v>9.1</v>
      </c>
      <c r="J89" s="43">
        <v>9.1</v>
      </c>
      <c r="K89" s="43">
        <v>9.1</v>
      </c>
      <c r="L89" s="43">
        <v>9.1</v>
      </c>
      <c r="M89" s="43">
        <v>9.1999999999999993</v>
      </c>
      <c r="N89" s="43">
        <v>9.1999999999999993</v>
      </c>
      <c r="O89" s="43">
        <v>9.1999999999999993</v>
      </c>
      <c r="P89" s="43">
        <v>9.1999999999999993</v>
      </c>
      <c r="Q89" s="43">
        <v>9.1999999999999993</v>
      </c>
      <c r="R89" s="43">
        <v>9.1999999999999993</v>
      </c>
      <c r="S89" s="43">
        <v>9.1999999999999993</v>
      </c>
      <c r="T89" s="43">
        <v>9.1999999999999993</v>
      </c>
      <c r="U89" s="43">
        <v>9.1999999999999993</v>
      </c>
      <c r="V89" s="43">
        <v>9.1999999999999993</v>
      </c>
      <c r="W89" s="43">
        <v>9.1999999999999993</v>
      </c>
      <c r="X89" s="43">
        <v>9.1999999999999993</v>
      </c>
      <c r="Y89" s="43">
        <v>9.1999999999999993</v>
      </c>
      <c r="Z89" s="43">
        <v>9.1999999999999993</v>
      </c>
      <c r="AA89" s="43">
        <v>9.1999999999999993</v>
      </c>
      <c r="AB89" s="43">
        <v>9.1999999999999993</v>
      </c>
      <c r="AC89" s="43">
        <v>9.1999999999999993</v>
      </c>
      <c r="AD89" s="43">
        <v>9.1999999999999993</v>
      </c>
      <c r="AE89" s="43">
        <v>9.1999999999999993</v>
      </c>
      <c r="AF89" s="43">
        <v>9.1999999999999993</v>
      </c>
      <c r="AG89" s="64">
        <v>10.050000000000001</v>
      </c>
      <c r="AH89" s="46">
        <f t="shared" si="31"/>
        <v>9.1999999999999993</v>
      </c>
      <c r="AI89" s="47">
        <f t="shared" si="32"/>
        <v>9.1</v>
      </c>
      <c r="AK89" s="49"/>
      <c r="AZ89" s="82">
        <f t="shared" si="45"/>
        <v>18</v>
      </c>
      <c r="BA89" s="82">
        <f t="shared" si="45"/>
        <v>17.899999999999999</v>
      </c>
      <c r="BB89" s="82">
        <f t="shared" si="45"/>
        <v>19</v>
      </c>
      <c r="BC89" s="82">
        <f t="shared" si="45"/>
        <v>19</v>
      </c>
      <c r="BD89" s="82">
        <f t="shared" si="45"/>
        <v>19</v>
      </c>
      <c r="BE89" s="82">
        <f t="shared" si="45"/>
        <v>18.3</v>
      </c>
      <c r="BF89" s="82">
        <f t="shared" si="45"/>
        <v>15.9</v>
      </c>
      <c r="BG89" s="82">
        <f t="shared" si="45"/>
        <v>14.6</v>
      </c>
      <c r="BH89" s="82">
        <f t="shared" si="45"/>
        <v>14.5</v>
      </c>
      <c r="BI89" s="82">
        <f t="shared" si="45"/>
        <v>12.9</v>
      </c>
      <c r="BJ89" s="82">
        <f t="shared" si="45"/>
        <v>13.8</v>
      </c>
      <c r="BK89" s="82">
        <f t="shared" si="45"/>
        <v>13.7</v>
      </c>
      <c r="BL89" s="82">
        <f t="shared" si="45"/>
        <v>11.3</v>
      </c>
      <c r="BM89" s="82">
        <f t="shared" si="45"/>
        <v>12.6</v>
      </c>
      <c r="BN89" s="82">
        <f t="shared" si="45"/>
        <v>13.6</v>
      </c>
      <c r="BO89" s="82">
        <f t="shared" si="45"/>
        <v>15.7</v>
      </c>
      <c r="BP89" s="82">
        <f t="shared" si="45"/>
        <v>17.600000000000001</v>
      </c>
      <c r="BQ89" s="82">
        <f t="shared" si="45"/>
        <v>16.309999999999999</v>
      </c>
      <c r="BR89" s="82">
        <f t="shared" si="45"/>
        <v>19.2</v>
      </c>
      <c r="BS89" s="82">
        <f t="shared" si="45"/>
        <v>18.7</v>
      </c>
      <c r="BT89" s="82">
        <f t="shared" si="45"/>
        <v>20.3</v>
      </c>
      <c r="BU89" s="82">
        <f t="shared" si="45"/>
        <v>20.3</v>
      </c>
      <c r="BV89" s="82">
        <f t="shared" si="45"/>
        <v>18.7</v>
      </c>
      <c r="BW89" s="82">
        <f t="shared" si="45"/>
        <v>18.2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31"/>
        <v>2.2999999999999998</v>
      </c>
      <c r="AI90" s="47">
        <f t="shared" si="32"/>
        <v>2.2999999999999998</v>
      </c>
      <c r="AK90" s="49"/>
      <c r="AZ90" s="82">
        <f t="shared" si="45"/>
        <v>0</v>
      </c>
      <c r="BA90" s="82">
        <f t="shared" si="45"/>
        <v>0</v>
      </c>
      <c r="BB90" s="82">
        <f t="shared" si="45"/>
        <v>0</v>
      </c>
      <c r="BC90" s="82">
        <f t="shared" si="45"/>
        <v>0</v>
      </c>
      <c r="BD90" s="82">
        <f t="shared" si="45"/>
        <v>53.1</v>
      </c>
      <c r="BE90" s="82">
        <f t="shared" si="45"/>
        <v>53.6</v>
      </c>
      <c r="BF90" s="82">
        <f t="shared" si="45"/>
        <v>48.3</v>
      </c>
      <c r="BG90" s="82">
        <f t="shared" si="45"/>
        <v>49.5</v>
      </c>
      <c r="BH90" s="82">
        <f t="shared" si="45"/>
        <v>56.7</v>
      </c>
      <c r="BI90" s="82">
        <f t="shared" si="45"/>
        <v>50.9</v>
      </c>
      <c r="BJ90" s="82">
        <f t="shared" si="45"/>
        <v>51.3</v>
      </c>
      <c r="BK90" s="82">
        <f t="shared" si="45"/>
        <v>54</v>
      </c>
      <c r="BL90" s="82">
        <f t="shared" si="45"/>
        <v>52.4</v>
      </c>
      <c r="BM90" s="82">
        <f t="shared" si="45"/>
        <v>54.3</v>
      </c>
      <c r="BN90" s="82">
        <f t="shared" si="45"/>
        <v>54.8</v>
      </c>
      <c r="BO90" s="82">
        <f t="shared" si="45"/>
        <v>52.3</v>
      </c>
      <c r="BP90" s="82">
        <f t="shared" si="45"/>
        <v>45.5</v>
      </c>
      <c r="BQ90" s="82">
        <f t="shared" si="45"/>
        <v>55.3</v>
      </c>
      <c r="BR90" s="82">
        <f t="shared" si="45"/>
        <v>59.8</v>
      </c>
      <c r="BS90" s="82">
        <f t="shared" si="45"/>
        <v>0</v>
      </c>
      <c r="BT90" s="82">
        <f t="shared" si="45"/>
        <v>0</v>
      </c>
      <c r="BU90" s="82">
        <f t="shared" si="45"/>
        <v>0</v>
      </c>
      <c r="BV90" s="82">
        <f t="shared" si="45"/>
        <v>0</v>
      </c>
      <c r="BW90" s="82">
        <f t="shared" si="45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1"/>
        <v>2</v>
      </c>
      <c r="AI91" s="47">
        <f t="shared" si="32"/>
        <v>2</v>
      </c>
      <c r="AK91" s="49"/>
      <c r="AZ91" s="82">
        <f t="shared" si="45"/>
        <v>0</v>
      </c>
      <c r="BA91" s="82">
        <f t="shared" si="45"/>
        <v>0</v>
      </c>
      <c r="BB91" s="82">
        <f t="shared" si="45"/>
        <v>0</v>
      </c>
      <c r="BC91" s="82">
        <f t="shared" si="45"/>
        <v>0</v>
      </c>
      <c r="BD91" s="82">
        <f t="shared" si="45"/>
        <v>0</v>
      </c>
      <c r="BE91" s="82">
        <f t="shared" si="45"/>
        <v>0</v>
      </c>
      <c r="BF91" s="82">
        <f t="shared" si="45"/>
        <v>0</v>
      </c>
      <c r="BG91" s="82">
        <f t="shared" si="45"/>
        <v>0</v>
      </c>
      <c r="BH91" s="82">
        <f t="shared" si="45"/>
        <v>0</v>
      </c>
      <c r="BI91" s="82">
        <f t="shared" si="45"/>
        <v>0</v>
      </c>
      <c r="BJ91" s="82">
        <f t="shared" si="45"/>
        <v>0</v>
      </c>
      <c r="BK91" s="82">
        <f t="shared" si="45"/>
        <v>0</v>
      </c>
      <c r="BL91" s="82">
        <f t="shared" si="45"/>
        <v>0</v>
      </c>
      <c r="BM91" s="82">
        <f t="shared" si="45"/>
        <v>0</v>
      </c>
      <c r="BN91" s="82">
        <f t="shared" si="45"/>
        <v>0</v>
      </c>
      <c r="BO91" s="82">
        <f t="shared" si="45"/>
        <v>0</v>
      </c>
      <c r="BP91" s="82">
        <f t="shared" si="45"/>
        <v>0</v>
      </c>
      <c r="BQ91" s="82">
        <f t="shared" si="45"/>
        <v>0</v>
      </c>
      <c r="BR91" s="82">
        <f t="shared" si="45"/>
        <v>0</v>
      </c>
      <c r="BS91" s="82">
        <f t="shared" si="45"/>
        <v>0</v>
      </c>
      <c r="BT91" s="82">
        <f t="shared" si="45"/>
        <v>0</v>
      </c>
      <c r="BU91" s="82">
        <f t="shared" si="45"/>
        <v>0</v>
      </c>
      <c r="BV91" s="82">
        <f t="shared" si="45"/>
        <v>0</v>
      </c>
      <c r="BW91" s="82">
        <f t="shared" si="45"/>
        <v>0</v>
      </c>
    </row>
    <row r="92" spans="1:75" ht="15.75" thickBot="1" x14ac:dyDescent="0.3">
      <c r="A92" s="87" t="s">
        <v>117</v>
      </c>
      <c r="B92" s="70">
        <f t="shared" ref="B92:C92" si="46">SUM(B79:B91)</f>
        <v>397.8</v>
      </c>
      <c r="C92" s="70">
        <f t="shared" si="46"/>
        <v>397.8</v>
      </c>
      <c r="D92" s="70">
        <f t="shared" ref="D92:E92" si="47">SUM(D79:D91)</f>
        <v>397.8</v>
      </c>
      <c r="E92" s="70">
        <f t="shared" si="47"/>
        <v>397.8</v>
      </c>
      <c r="F92" s="70">
        <f t="shared" ref="F92" si="48">SUM(F79:F91)</f>
        <v>397.8</v>
      </c>
      <c r="G92" s="70">
        <f t="shared" ref="G92:AG92" si="49">SUM(G79:G91)</f>
        <v>373.7</v>
      </c>
      <c r="H92" s="70">
        <f t="shared" si="49"/>
        <v>382.6</v>
      </c>
      <c r="I92" s="70">
        <f t="shared" si="49"/>
        <v>382.6</v>
      </c>
      <c r="J92" s="70">
        <f t="shared" si="49"/>
        <v>382.6</v>
      </c>
      <c r="K92" s="70">
        <f t="shared" si="49"/>
        <v>382.6</v>
      </c>
      <c r="L92" s="70">
        <f t="shared" si="49"/>
        <v>383</v>
      </c>
      <c r="M92" s="70">
        <f t="shared" si="49"/>
        <v>399.69999999999993</v>
      </c>
      <c r="N92" s="70">
        <f t="shared" si="49"/>
        <v>405.3</v>
      </c>
      <c r="O92" s="70">
        <f t="shared" si="49"/>
        <v>416.09999999999997</v>
      </c>
      <c r="P92" s="70">
        <f t="shared" si="49"/>
        <v>417.50000000000006</v>
      </c>
      <c r="Q92" s="70">
        <f t="shared" si="49"/>
        <v>416.7999999999999</v>
      </c>
      <c r="R92" s="70">
        <f t="shared" si="49"/>
        <v>414.2</v>
      </c>
      <c r="S92" s="70">
        <f t="shared" si="49"/>
        <v>412.79999999999995</v>
      </c>
      <c r="T92" s="70">
        <f t="shared" si="49"/>
        <v>364.49999999999994</v>
      </c>
      <c r="U92" s="70">
        <f t="shared" si="49"/>
        <v>344.49999999999994</v>
      </c>
      <c r="V92" s="70">
        <f t="shared" si="49"/>
        <v>339.89999999999992</v>
      </c>
      <c r="W92" s="70">
        <f t="shared" si="49"/>
        <v>334.89999999999992</v>
      </c>
      <c r="X92" s="70">
        <f t="shared" si="49"/>
        <v>329.89999999999992</v>
      </c>
      <c r="Y92" s="70">
        <f t="shared" si="49"/>
        <v>329.89999999999992</v>
      </c>
      <c r="Z92" s="70">
        <f t="shared" si="49"/>
        <v>329.89999999999992</v>
      </c>
      <c r="AA92" s="70">
        <f t="shared" si="49"/>
        <v>395.49999999999994</v>
      </c>
      <c r="AB92" s="70">
        <f t="shared" ref="AB92:AD92" si="50">SUM(AB79:AB91)</f>
        <v>399</v>
      </c>
      <c r="AC92" s="70">
        <f t="shared" si="50"/>
        <v>399</v>
      </c>
      <c r="AD92" s="70">
        <f t="shared" si="50"/>
        <v>387.3</v>
      </c>
      <c r="AE92" s="70">
        <f t="shared" ref="AE92:AF92" si="51">SUM(AE79:AE91)</f>
        <v>401.6</v>
      </c>
      <c r="AF92" s="70">
        <f t="shared" si="51"/>
        <v>408.7</v>
      </c>
      <c r="AG92" s="80">
        <f t="shared" si="49"/>
        <v>489.91</v>
      </c>
      <c r="AH92" s="46">
        <f t="shared" si="31"/>
        <v>417.50000000000006</v>
      </c>
      <c r="AI92" s="47">
        <f t="shared" si="32"/>
        <v>329.89999999999992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>
        <v>30</v>
      </c>
      <c r="AB93" s="44">
        <v>40</v>
      </c>
      <c r="AC93" s="44">
        <v>40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31"/>
        <v>40</v>
      </c>
      <c r="AI93" s="47">
        <f t="shared" si="3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>
        <v>12</v>
      </c>
      <c r="AB94" s="43">
        <v>15</v>
      </c>
      <c r="AC94" s="43">
        <v>15</v>
      </c>
      <c r="AD94" s="43">
        <v>0</v>
      </c>
      <c r="AE94" s="43">
        <v>0</v>
      </c>
      <c r="AF94" s="43">
        <v>0</v>
      </c>
      <c r="AG94" s="64">
        <v>32</v>
      </c>
      <c r="AH94" s="46">
        <f t="shared" si="31"/>
        <v>15</v>
      </c>
      <c r="AI94" s="47">
        <f t="shared" si="3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>
        <v>6</v>
      </c>
      <c r="AB95" s="77">
        <v>7</v>
      </c>
      <c r="AC95" s="77">
        <v>7</v>
      </c>
      <c r="AD95" s="77">
        <v>0</v>
      </c>
      <c r="AE95" s="77">
        <v>0</v>
      </c>
      <c r="AF95" s="77">
        <v>0</v>
      </c>
      <c r="AG95" s="78">
        <v>14</v>
      </c>
      <c r="AH95" s="46">
        <f t="shared" si="31"/>
        <v>7</v>
      </c>
      <c r="AI95" s="47">
        <f t="shared" si="32"/>
        <v>0</v>
      </c>
      <c r="AK95" s="49"/>
      <c r="AY95" s="82"/>
      <c r="BF95" s="81"/>
      <c r="BG95" s="82">
        <f t="array" ref="BG95:BL118">TRANSPOSE(AZ79:BW84)</f>
        <v>-453</v>
      </c>
      <c r="BH95" s="82">
        <v>0</v>
      </c>
      <c r="BI95" s="82">
        <v>0</v>
      </c>
      <c r="BJ95" s="82">
        <v>18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2">B93+B94+B95</f>
        <v>0</v>
      </c>
      <c r="C96" s="70">
        <f t="shared" si="52"/>
        <v>0</v>
      </c>
      <c r="D96" s="70">
        <f t="shared" ref="D96:F96" si="53">D93+D94+D95</f>
        <v>0</v>
      </c>
      <c r="E96" s="70">
        <f t="shared" si="53"/>
        <v>0</v>
      </c>
      <c r="F96" s="70">
        <f t="shared" si="53"/>
        <v>0</v>
      </c>
      <c r="G96" s="70">
        <f t="shared" ref="G96:AA96" si="54">G93+G94+G95</f>
        <v>0</v>
      </c>
      <c r="H96" s="70">
        <f t="shared" si="54"/>
        <v>0</v>
      </c>
      <c r="I96" s="70">
        <f t="shared" si="54"/>
        <v>0</v>
      </c>
      <c r="J96" s="70">
        <f t="shared" si="54"/>
        <v>0</v>
      </c>
      <c r="K96" s="70">
        <f t="shared" si="54"/>
        <v>0</v>
      </c>
      <c r="L96" s="70">
        <f t="shared" si="54"/>
        <v>0</v>
      </c>
      <c r="M96" s="70">
        <f t="shared" si="54"/>
        <v>0</v>
      </c>
      <c r="N96" s="70">
        <f t="shared" si="54"/>
        <v>0</v>
      </c>
      <c r="O96" s="70">
        <f t="shared" si="54"/>
        <v>0</v>
      </c>
      <c r="P96" s="70">
        <f t="shared" si="54"/>
        <v>0</v>
      </c>
      <c r="Q96" s="70">
        <f t="shared" si="54"/>
        <v>0</v>
      </c>
      <c r="R96" s="70">
        <f t="shared" si="54"/>
        <v>0</v>
      </c>
      <c r="S96" s="70">
        <f t="shared" si="54"/>
        <v>0</v>
      </c>
      <c r="T96" s="70">
        <f t="shared" si="54"/>
        <v>0</v>
      </c>
      <c r="U96" s="70">
        <f t="shared" si="54"/>
        <v>0</v>
      </c>
      <c r="V96" s="70">
        <f t="shared" si="54"/>
        <v>0</v>
      </c>
      <c r="W96" s="70">
        <f t="shared" si="54"/>
        <v>0</v>
      </c>
      <c r="X96" s="70">
        <f t="shared" si="54"/>
        <v>0</v>
      </c>
      <c r="Y96" s="70">
        <f t="shared" si="54"/>
        <v>0</v>
      </c>
      <c r="Z96" s="70">
        <f t="shared" si="54"/>
        <v>0</v>
      </c>
      <c r="AA96" s="70">
        <f t="shared" si="54"/>
        <v>48</v>
      </c>
      <c r="AB96" s="70">
        <f t="shared" ref="AB96:AD96" si="55">AB93+AB94+AB95</f>
        <v>62</v>
      </c>
      <c r="AC96" s="70">
        <f t="shared" si="55"/>
        <v>62</v>
      </c>
      <c r="AD96" s="70">
        <f t="shared" si="55"/>
        <v>0</v>
      </c>
      <c r="AE96" s="70">
        <f t="shared" ref="AE96:AF96" si="56">AE93+AE94+AE95</f>
        <v>0</v>
      </c>
      <c r="AF96" s="70">
        <f t="shared" si="56"/>
        <v>0</v>
      </c>
      <c r="AG96" s="80">
        <f>SUM(AG93:AG95)</f>
        <v>106</v>
      </c>
      <c r="AH96" s="46">
        <f t="shared" si="31"/>
        <v>62</v>
      </c>
      <c r="AI96" s="47">
        <f t="shared" si="32"/>
        <v>0</v>
      </c>
      <c r="AK96" s="49"/>
      <c r="AY96" s="82"/>
      <c r="BF96" s="81"/>
      <c r="BG96" s="82">
        <v>-451</v>
      </c>
      <c r="BH96" s="82">
        <v>0</v>
      </c>
      <c r="BI96" s="82">
        <v>0</v>
      </c>
      <c r="BJ96" s="82">
        <v>17.899999999999999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-426</v>
      </c>
      <c r="C97" s="44">
        <v>-453</v>
      </c>
      <c r="D97" s="44">
        <v>-451</v>
      </c>
      <c r="E97" s="44">
        <v>-453</v>
      </c>
      <c r="F97" s="44">
        <v>-352</v>
      </c>
      <c r="G97" s="44">
        <v>-440</v>
      </c>
      <c r="H97" s="44">
        <v>-419</v>
      </c>
      <c r="I97" s="44">
        <v>-436.4</v>
      </c>
      <c r="J97" s="44">
        <v>-419.5</v>
      </c>
      <c r="K97" s="44">
        <v>-493.6</v>
      </c>
      <c r="L97" s="44">
        <v>-469.11</v>
      </c>
      <c r="M97" s="44">
        <v>-470.6</v>
      </c>
      <c r="N97" s="44">
        <v>-515.1</v>
      </c>
      <c r="O97" s="44">
        <v>-408.4</v>
      </c>
      <c r="P97" s="44">
        <v>-366</v>
      </c>
      <c r="Q97" s="44">
        <v>-414.8</v>
      </c>
      <c r="R97" s="44">
        <v>-89.9</v>
      </c>
      <c r="S97" s="44">
        <v>-105.9</v>
      </c>
      <c r="T97" s="44">
        <v>-108</v>
      </c>
      <c r="U97" s="44">
        <v>-92</v>
      </c>
      <c r="V97" s="44">
        <v>-91</v>
      </c>
      <c r="W97" s="44">
        <v>-260.8</v>
      </c>
      <c r="X97" s="44">
        <v>-193.5</v>
      </c>
      <c r="Y97" s="44">
        <v>-242.1</v>
      </c>
      <c r="Z97" s="44">
        <v>-374.9</v>
      </c>
      <c r="AA97" s="44">
        <v>-400</v>
      </c>
      <c r="AB97" s="44">
        <v>-414.5</v>
      </c>
      <c r="AC97" s="44">
        <v>-414.5</v>
      </c>
      <c r="AD97" s="44">
        <v>-424.8</v>
      </c>
      <c r="AE97" s="44">
        <v>-422.1</v>
      </c>
      <c r="AF97" s="44">
        <v>-458.1</v>
      </c>
      <c r="AG97" s="61"/>
      <c r="AH97" s="46">
        <f t="shared" si="31"/>
        <v>-89.9</v>
      </c>
      <c r="AI97" s="47">
        <f t="shared" si="32"/>
        <v>-515.1</v>
      </c>
      <c r="AK97" s="49"/>
      <c r="AY97" s="82"/>
      <c r="BF97" s="81"/>
      <c r="BG97" s="82">
        <v>-453</v>
      </c>
      <c r="BH97" s="82">
        <v>0</v>
      </c>
      <c r="BI97" s="82">
        <v>0</v>
      </c>
      <c r="BJ97" s="82">
        <v>19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3.2</v>
      </c>
      <c r="M98" s="43">
        <v>3.4</v>
      </c>
      <c r="N98" s="43">
        <v>3.7</v>
      </c>
      <c r="O98" s="43">
        <v>3.8</v>
      </c>
      <c r="P98" s="43">
        <v>4.0999999999999996</v>
      </c>
      <c r="Q98" s="43">
        <v>4.4000000000000004</v>
      </c>
      <c r="R98" s="43">
        <v>4.3</v>
      </c>
      <c r="S98" s="43">
        <v>4.5</v>
      </c>
      <c r="T98" s="43">
        <v>4.5</v>
      </c>
      <c r="U98" s="43">
        <v>4.3</v>
      </c>
      <c r="V98" s="43">
        <v>3.7</v>
      </c>
      <c r="W98" s="43">
        <v>3.8</v>
      </c>
      <c r="X98" s="43">
        <v>3.9</v>
      </c>
      <c r="Y98" s="43">
        <v>4.8</v>
      </c>
      <c r="Z98" s="43">
        <v>5.6</v>
      </c>
      <c r="AA98" s="43">
        <v>5.9</v>
      </c>
      <c r="AB98" s="43">
        <v>4.4000000000000004</v>
      </c>
      <c r="AC98" s="43">
        <v>4.4000000000000004</v>
      </c>
      <c r="AD98" s="43">
        <v>6.3</v>
      </c>
      <c r="AE98" s="43">
        <v>0</v>
      </c>
      <c r="AF98" s="43">
        <v>0</v>
      </c>
      <c r="AG98" s="64"/>
      <c r="AH98" s="46">
        <f t="shared" si="31"/>
        <v>6.3</v>
      </c>
      <c r="AI98" s="47">
        <f t="shared" si="32"/>
        <v>0</v>
      </c>
      <c r="AK98" s="49"/>
      <c r="AL98" s="88" t="s">
        <v>124</v>
      </c>
      <c r="AM98" s="88"/>
      <c r="AY98" s="82"/>
      <c r="BF98" s="82"/>
      <c r="BG98" s="82">
        <v>-352</v>
      </c>
      <c r="BH98" s="82">
        <v>0</v>
      </c>
      <c r="BI98" s="82">
        <v>0</v>
      </c>
      <c r="BJ98" s="82">
        <v>19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/>
      <c r="V99" s="43"/>
      <c r="W99" s="43">
        <v>0</v>
      </c>
      <c r="X99" s="43">
        <v>0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31"/>
        <v>0</v>
      </c>
      <c r="AI99" s="47">
        <f t="shared" si="32"/>
        <v>0</v>
      </c>
      <c r="AK99" s="90"/>
      <c r="AL99" s="91"/>
      <c r="AM99" s="91"/>
      <c r="AN99" s="92"/>
      <c r="AY99" s="82"/>
      <c r="BF99" s="82"/>
      <c r="BG99" s="82">
        <v>-440</v>
      </c>
      <c r="BH99" s="82">
        <v>0</v>
      </c>
      <c r="BI99" s="82">
        <v>0</v>
      </c>
      <c r="BJ99" s="82">
        <v>19</v>
      </c>
      <c r="BK99" s="82">
        <v>53.1</v>
      </c>
      <c r="BL99" s="82">
        <v>0</v>
      </c>
    </row>
    <row r="100" spans="1:64" x14ac:dyDescent="0.25">
      <c r="A100" s="63" t="s">
        <v>126</v>
      </c>
      <c r="B100" s="43">
        <v>18.2</v>
      </c>
      <c r="C100" s="43">
        <v>17.899999999999999</v>
      </c>
      <c r="D100" s="43">
        <v>17.899999999999999</v>
      </c>
      <c r="E100" s="43">
        <v>19</v>
      </c>
      <c r="F100" s="43">
        <v>19</v>
      </c>
      <c r="G100" s="43">
        <v>19</v>
      </c>
      <c r="H100" s="93">
        <v>17.899999999999999</v>
      </c>
      <c r="I100" s="93">
        <v>18.3</v>
      </c>
      <c r="J100" s="93">
        <v>16.399999999999999</v>
      </c>
      <c r="K100" s="93">
        <v>15.9</v>
      </c>
      <c r="L100" s="93">
        <v>15.9</v>
      </c>
      <c r="M100" s="93">
        <v>14.6</v>
      </c>
      <c r="N100" s="93">
        <v>14.5</v>
      </c>
      <c r="O100" s="93">
        <v>12.9</v>
      </c>
      <c r="P100" s="93">
        <v>13.8</v>
      </c>
      <c r="Q100" s="93">
        <v>13.7</v>
      </c>
      <c r="R100" s="93">
        <v>11.3</v>
      </c>
      <c r="S100" s="93">
        <v>12.6</v>
      </c>
      <c r="T100" s="93">
        <v>13.6</v>
      </c>
      <c r="U100" s="93">
        <v>15.7</v>
      </c>
      <c r="V100" s="93">
        <v>17.600000000000001</v>
      </c>
      <c r="W100" s="93">
        <v>17.399999999999999</v>
      </c>
      <c r="X100" s="93">
        <v>16.309999999999999</v>
      </c>
      <c r="Y100" s="93">
        <v>17.8</v>
      </c>
      <c r="Z100" s="93">
        <v>19.2</v>
      </c>
      <c r="AA100" s="93">
        <v>19.600000000000001</v>
      </c>
      <c r="AB100" s="93">
        <v>18.7</v>
      </c>
      <c r="AC100" s="93">
        <v>18.7</v>
      </c>
      <c r="AD100" s="93">
        <v>20.3</v>
      </c>
      <c r="AE100" s="93">
        <v>20.3</v>
      </c>
      <c r="AF100" s="93">
        <v>18.7</v>
      </c>
      <c r="AG100" s="89"/>
      <c r="AH100" s="46">
        <f t="shared" si="31"/>
        <v>20.3</v>
      </c>
      <c r="AI100" s="47">
        <f t="shared" si="32"/>
        <v>11.3</v>
      </c>
      <c r="AK100" s="94" t="s">
        <v>127</v>
      </c>
      <c r="AL100" s="43"/>
      <c r="AM100" s="93"/>
      <c r="AN100" s="95"/>
      <c r="AY100" s="82"/>
      <c r="BF100" s="82"/>
      <c r="BG100" s="82">
        <v>-436.4</v>
      </c>
      <c r="BH100" s="82">
        <v>0</v>
      </c>
      <c r="BI100" s="82">
        <v>0</v>
      </c>
      <c r="BJ100" s="82">
        <v>18.3</v>
      </c>
      <c r="BK100" s="82">
        <v>53.6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53.1</v>
      </c>
      <c r="H101" s="44">
        <v>54.5</v>
      </c>
      <c r="I101" s="44">
        <v>53.6</v>
      </c>
      <c r="J101" s="44">
        <v>52.11</v>
      </c>
      <c r="K101" s="44">
        <v>48.3</v>
      </c>
      <c r="L101" s="44">
        <v>52.8</v>
      </c>
      <c r="M101" s="44">
        <v>49.5</v>
      </c>
      <c r="N101" s="44">
        <v>56.7</v>
      </c>
      <c r="O101" s="44">
        <v>50.9</v>
      </c>
      <c r="P101" s="44">
        <v>51.3</v>
      </c>
      <c r="Q101" s="44">
        <v>54</v>
      </c>
      <c r="R101" s="44">
        <v>52.4</v>
      </c>
      <c r="S101" s="44">
        <v>54.3</v>
      </c>
      <c r="T101" s="44">
        <v>54.8</v>
      </c>
      <c r="U101" s="44">
        <v>52.3</v>
      </c>
      <c r="V101" s="44">
        <v>45.5</v>
      </c>
      <c r="W101" s="44">
        <v>52.1</v>
      </c>
      <c r="X101" s="44">
        <v>55.3</v>
      </c>
      <c r="Y101" s="44">
        <v>58.1</v>
      </c>
      <c r="Z101" s="44">
        <v>59.8</v>
      </c>
      <c r="AA101" s="44">
        <v>58.5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1"/>
        <v>59.8</v>
      </c>
      <c r="AI101" s="47">
        <f t="shared" si="32"/>
        <v>0</v>
      </c>
      <c r="AK101" s="94" t="s">
        <v>129</v>
      </c>
      <c r="AL101" s="93"/>
      <c r="AM101" s="93"/>
      <c r="AN101" s="95"/>
      <c r="AY101" s="82"/>
      <c r="BF101" s="82"/>
      <c r="BG101" s="82">
        <v>-493.6</v>
      </c>
      <c r="BH101" s="82">
        <v>0</v>
      </c>
      <c r="BI101" s="82">
        <v>0</v>
      </c>
      <c r="BJ101" s="82">
        <v>15.9</v>
      </c>
      <c r="BK101" s="82">
        <v>48.3</v>
      </c>
      <c r="BL101" s="82">
        <v>0</v>
      </c>
    </row>
    <row r="102" spans="1:64" ht="15.75" thickBot="1" x14ac:dyDescent="0.3">
      <c r="A102" s="96" t="s">
        <v>130</v>
      </c>
      <c r="B102" s="97">
        <v>36.9</v>
      </c>
      <c r="C102" s="97">
        <v>36.9</v>
      </c>
      <c r="D102" s="97">
        <v>36.9</v>
      </c>
      <c r="E102" s="97">
        <v>36.9</v>
      </c>
      <c r="F102" s="97">
        <v>36.9</v>
      </c>
      <c r="G102" s="97">
        <v>44.3</v>
      </c>
      <c r="H102" s="97">
        <v>30.2</v>
      </c>
      <c r="I102" s="97">
        <v>38.1</v>
      </c>
      <c r="J102" s="97">
        <v>50.6</v>
      </c>
      <c r="K102" s="97">
        <v>51.8</v>
      </c>
      <c r="L102" s="97">
        <v>53.8</v>
      </c>
      <c r="M102" s="97">
        <v>56.4</v>
      </c>
      <c r="N102" s="97">
        <v>58.4</v>
      </c>
      <c r="O102" s="97">
        <v>59.5</v>
      </c>
      <c r="P102" s="97">
        <v>63.3</v>
      </c>
      <c r="Q102" s="97">
        <v>68.3</v>
      </c>
      <c r="R102" s="97">
        <v>46.6</v>
      </c>
      <c r="S102" s="97">
        <v>51.2</v>
      </c>
      <c r="T102" s="97">
        <v>50</v>
      </c>
      <c r="U102" s="97">
        <v>42.9</v>
      </c>
      <c r="V102" s="97">
        <v>45</v>
      </c>
      <c r="W102" s="97">
        <v>47</v>
      </c>
      <c r="X102" s="97">
        <v>40.11</v>
      </c>
      <c r="Y102" s="97">
        <v>34</v>
      </c>
      <c r="Z102" s="97">
        <v>44.1</v>
      </c>
      <c r="AA102" s="97">
        <v>50</v>
      </c>
      <c r="AB102" s="97">
        <v>26.7</v>
      </c>
      <c r="AC102" s="97">
        <v>26.7</v>
      </c>
      <c r="AD102" s="97">
        <v>33.1</v>
      </c>
      <c r="AE102" s="97">
        <v>-14.6</v>
      </c>
      <c r="AF102" s="97">
        <v>-2.2999999999999998</v>
      </c>
      <c r="AG102" s="89"/>
      <c r="AH102" s="46">
        <f t="shared" si="31"/>
        <v>68.3</v>
      </c>
      <c r="AI102" s="47">
        <f t="shared" si="32"/>
        <v>-14.6</v>
      </c>
      <c r="AK102" s="94"/>
      <c r="AL102" s="44"/>
      <c r="AM102" s="44"/>
      <c r="AN102" s="98"/>
      <c r="AY102" s="82"/>
      <c r="BF102" s="82"/>
      <c r="BG102" s="82">
        <v>-470.6</v>
      </c>
      <c r="BH102" s="82">
        <v>3.4</v>
      </c>
      <c r="BI102" s="82">
        <v>0</v>
      </c>
      <c r="BJ102" s="82">
        <v>14.6</v>
      </c>
      <c r="BK102" s="82">
        <v>49.5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1"/>
        <v>0</v>
      </c>
      <c r="AI103" s="47">
        <f t="shared" si="32"/>
        <v>0</v>
      </c>
      <c r="AK103" s="94"/>
      <c r="AL103" s="97"/>
      <c r="AM103" s="99"/>
      <c r="AN103" s="262"/>
      <c r="AY103" s="82"/>
      <c r="BF103" s="82"/>
      <c r="BG103" s="82">
        <v>-515.1</v>
      </c>
      <c r="BH103" s="82">
        <v>3.7</v>
      </c>
      <c r="BI103" s="82">
        <v>0</v>
      </c>
      <c r="BJ103" s="82">
        <v>14.5</v>
      </c>
      <c r="BK103" s="82">
        <v>56.7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1"/>
        <v>0</v>
      </c>
      <c r="AI104" s="47">
        <f t="shared" si="32"/>
        <v>0</v>
      </c>
      <c r="AK104" s="94"/>
      <c r="AL104" s="97"/>
      <c r="AM104" s="97"/>
      <c r="AN104" s="263"/>
      <c r="BF104" s="82"/>
      <c r="BG104" s="82">
        <v>-408.4</v>
      </c>
      <c r="BH104" s="82">
        <v>3.8</v>
      </c>
      <c r="BI104" s="82">
        <v>0</v>
      </c>
      <c r="BJ104" s="82">
        <v>12.9</v>
      </c>
      <c r="BK104" s="82">
        <v>50.9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1"/>
        <v>0</v>
      </c>
      <c r="AI105" s="47">
        <f t="shared" si="32"/>
        <v>0</v>
      </c>
      <c r="AK105" s="100"/>
      <c r="AL105" s="101"/>
      <c r="AM105" s="101"/>
      <c r="AN105" s="102"/>
      <c r="BF105" s="82"/>
      <c r="BG105" s="82">
        <v>-366</v>
      </c>
      <c r="BH105" s="82">
        <v>4.0999999999999996</v>
      </c>
      <c r="BI105" s="82">
        <v>0</v>
      </c>
      <c r="BJ105" s="82">
        <v>13.8</v>
      </c>
      <c r="BK105" s="82">
        <v>51.3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1"/>
        <v>0</v>
      </c>
      <c r="AI106" s="47">
        <f t="shared" si="32"/>
        <v>0</v>
      </c>
      <c r="BF106" s="82"/>
      <c r="BG106" s="82">
        <v>-414.8</v>
      </c>
      <c r="BH106" s="82">
        <v>4.4000000000000004</v>
      </c>
      <c r="BI106" s="82">
        <v>0</v>
      </c>
      <c r="BJ106" s="82">
        <v>13.7</v>
      </c>
      <c r="BK106" s="82">
        <v>54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1"/>
        <v>0</v>
      </c>
      <c r="AI107" s="47">
        <f t="shared" si="32"/>
        <v>0</v>
      </c>
      <c r="BF107" s="82"/>
      <c r="BG107" s="82">
        <v>-89.9</v>
      </c>
      <c r="BH107" s="82">
        <v>4.3</v>
      </c>
      <c r="BI107" s="82">
        <v>0</v>
      </c>
      <c r="BJ107" s="82">
        <v>11.3</v>
      </c>
      <c r="BK107" s="82">
        <v>52.4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57">SUMIF(B97:B107,"&gt;0")</f>
        <v>55.099999999999994</v>
      </c>
      <c r="C108" s="70">
        <f t="shared" si="57"/>
        <v>54.8</v>
      </c>
      <c r="D108" s="70">
        <f t="shared" ref="D108:AA108" si="58">SUMIF(D97:D107,"&gt;0")</f>
        <v>54.8</v>
      </c>
      <c r="E108" s="70">
        <f t="shared" ref="E108:F108" si="59">SUMIF(E97:E107,"&gt;0")</f>
        <v>55.9</v>
      </c>
      <c r="F108" s="70">
        <f t="shared" si="59"/>
        <v>55.9</v>
      </c>
      <c r="G108" s="70">
        <f t="shared" si="58"/>
        <v>116.39999999999999</v>
      </c>
      <c r="H108" s="70">
        <f t="shared" si="58"/>
        <v>102.60000000000001</v>
      </c>
      <c r="I108" s="70">
        <f t="shared" si="58"/>
        <v>110</v>
      </c>
      <c r="J108" s="70">
        <f t="shared" si="58"/>
        <v>119.10999999999999</v>
      </c>
      <c r="K108" s="70">
        <f t="shared" si="58"/>
        <v>116</v>
      </c>
      <c r="L108" s="70">
        <f t="shared" si="58"/>
        <v>125.7</v>
      </c>
      <c r="M108" s="70">
        <f t="shared" si="58"/>
        <v>123.9</v>
      </c>
      <c r="N108" s="70">
        <f t="shared" si="58"/>
        <v>133.30000000000001</v>
      </c>
      <c r="O108" s="70">
        <f t="shared" si="58"/>
        <v>127.1</v>
      </c>
      <c r="P108" s="70">
        <f t="shared" si="58"/>
        <v>132.5</v>
      </c>
      <c r="Q108" s="70">
        <f t="shared" si="58"/>
        <v>140.39999999999998</v>
      </c>
      <c r="R108" s="70">
        <f t="shared" si="58"/>
        <v>114.6</v>
      </c>
      <c r="S108" s="70">
        <f t="shared" si="58"/>
        <v>122.60000000000001</v>
      </c>
      <c r="T108" s="70">
        <f t="shared" si="58"/>
        <v>122.9</v>
      </c>
      <c r="U108" s="70">
        <f t="shared" si="58"/>
        <v>115.19999999999999</v>
      </c>
      <c r="V108" s="70">
        <f t="shared" si="58"/>
        <v>111.8</v>
      </c>
      <c r="W108" s="70">
        <f t="shared" si="58"/>
        <v>120.3</v>
      </c>
      <c r="X108" s="70">
        <f t="shared" si="58"/>
        <v>115.61999999999999</v>
      </c>
      <c r="Y108" s="70">
        <f t="shared" si="58"/>
        <v>114.7</v>
      </c>
      <c r="Z108" s="70">
        <f t="shared" si="58"/>
        <v>128.69999999999999</v>
      </c>
      <c r="AA108" s="70">
        <f t="shared" si="58"/>
        <v>134</v>
      </c>
      <c r="AB108" s="70">
        <f t="shared" ref="AB108:AD108" si="60">SUMIF(AB97:AB107,"&gt;0")</f>
        <v>49.8</v>
      </c>
      <c r="AC108" s="70">
        <f t="shared" si="60"/>
        <v>49.8</v>
      </c>
      <c r="AD108" s="70">
        <f t="shared" si="60"/>
        <v>59.7</v>
      </c>
      <c r="AE108" s="70">
        <f t="shared" ref="AE108:AF108" si="61">SUMIF(AE97:AE107,"&gt;0")</f>
        <v>20.3</v>
      </c>
      <c r="AF108" s="70">
        <f t="shared" si="61"/>
        <v>18.7</v>
      </c>
      <c r="AG108" s="104">
        <f>SUM(AG97:AG107)</f>
        <v>0</v>
      </c>
      <c r="AH108" s="46">
        <f t="shared" si="31"/>
        <v>140.39999999999998</v>
      </c>
      <c r="AI108" s="47">
        <f t="shared" si="32"/>
        <v>18.7</v>
      </c>
      <c r="AJ108" s="105">
        <f t="array" ref="AJ108">MIN(IF(B108:AF108&lt;&gt;0,B108:AF108))</f>
        <v>18.7</v>
      </c>
      <c r="BF108" s="82"/>
      <c r="BG108" s="82">
        <v>-105.9</v>
      </c>
      <c r="BH108" s="82">
        <v>4.5</v>
      </c>
      <c r="BI108" s="82">
        <v>0</v>
      </c>
      <c r="BJ108" s="82">
        <v>12.6</v>
      </c>
      <c r="BK108" s="82">
        <v>54.3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1"/>
        <v>0</v>
      </c>
      <c r="AI109" s="47">
        <f t="shared" si="32"/>
        <v>0</v>
      </c>
      <c r="BF109" s="82"/>
      <c r="BG109" s="82">
        <v>-108</v>
      </c>
      <c r="BH109" s="82">
        <v>4.5</v>
      </c>
      <c r="BI109" s="82">
        <v>0</v>
      </c>
      <c r="BJ109" s="82">
        <v>13.6</v>
      </c>
      <c r="BK109" s="82">
        <v>54.8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1"/>
        <v>0</v>
      </c>
      <c r="AI110" s="47">
        <f t="shared" si="32"/>
        <v>0</v>
      </c>
      <c r="BF110" s="82"/>
      <c r="BG110" s="82">
        <v>-92</v>
      </c>
      <c r="BH110" s="82">
        <v>4.3</v>
      </c>
      <c r="BI110" s="82">
        <v>0</v>
      </c>
      <c r="BJ110" s="82">
        <v>15.7</v>
      </c>
      <c r="BK110" s="82">
        <v>52.3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1"/>
        <v>0</v>
      </c>
      <c r="AI111" s="47">
        <f t="shared" si="32"/>
        <v>0</v>
      </c>
      <c r="BF111" s="82"/>
      <c r="BG111" s="82">
        <v>-91</v>
      </c>
      <c r="BH111" s="82">
        <v>3.7</v>
      </c>
      <c r="BI111" s="82">
        <v>0</v>
      </c>
      <c r="BJ111" s="82">
        <v>17.600000000000001</v>
      </c>
      <c r="BK111" s="82">
        <v>45.5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1"/>
        <v>0</v>
      </c>
      <c r="AI112" s="47">
        <f t="shared" si="32"/>
        <v>0</v>
      </c>
      <c r="BF112" s="81"/>
      <c r="BG112" s="82">
        <v>-193.5</v>
      </c>
      <c r="BH112" s="82">
        <v>3.9</v>
      </c>
      <c r="BI112" s="82">
        <v>0</v>
      </c>
      <c r="BJ112" s="82">
        <v>16.309999999999999</v>
      </c>
      <c r="BK112" s="82">
        <v>55.3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62">B71+B78+B96+B92+B108+B112</f>
        <v>2063.87</v>
      </c>
      <c r="C113" s="108">
        <f t="shared" si="62"/>
        <v>2061.5699999999997</v>
      </c>
      <c r="D113" s="108">
        <f t="shared" ref="D113:AG113" si="63">D71+D78+D96+D92+D108+D112</f>
        <v>2061.5699999999997</v>
      </c>
      <c r="E113" s="108">
        <f t="shared" ref="E113:F113" si="64">E71+E78+E96+E92+E108+E112</f>
        <v>1946.6699999999998</v>
      </c>
      <c r="F113" s="108">
        <f t="shared" si="64"/>
        <v>1834.6699999999998</v>
      </c>
      <c r="G113" s="108">
        <f t="shared" si="63"/>
        <v>1946.37</v>
      </c>
      <c r="H113" s="108">
        <f t="shared" si="63"/>
        <v>1946.9699999999998</v>
      </c>
      <c r="I113" s="108">
        <f t="shared" si="63"/>
        <v>1967.6699999999996</v>
      </c>
      <c r="J113" s="108">
        <f t="shared" si="63"/>
        <v>2017.6799999999996</v>
      </c>
      <c r="K113" s="108">
        <f t="shared" si="63"/>
        <v>2085.87</v>
      </c>
      <c r="L113" s="108">
        <f t="shared" si="63"/>
        <v>2105.7699999999995</v>
      </c>
      <c r="M113" s="108">
        <f t="shared" si="63"/>
        <v>2126.1</v>
      </c>
      <c r="N113" s="108">
        <f t="shared" si="63"/>
        <v>2133.6</v>
      </c>
      <c r="O113" s="108">
        <f t="shared" si="63"/>
        <v>2004.4999999999998</v>
      </c>
      <c r="P113" s="108">
        <f t="shared" si="63"/>
        <v>1958.8999999999999</v>
      </c>
      <c r="Q113" s="108">
        <f t="shared" si="63"/>
        <v>2034.5</v>
      </c>
      <c r="R113" s="108">
        <f t="shared" si="63"/>
        <v>1738.8</v>
      </c>
      <c r="S113" s="108">
        <f t="shared" si="63"/>
        <v>1987.1999999999998</v>
      </c>
      <c r="T113" s="108">
        <f t="shared" si="63"/>
        <v>1939.2</v>
      </c>
      <c r="U113" s="108">
        <f t="shared" si="63"/>
        <v>1911.5</v>
      </c>
      <c r="V113" s="108">
        <f t="shared" si="63"/>
        <v>1942.3999999999996</v>
      </c>
      <c r="W113" s="108">
        <f t="shared" si="63"/>
        <v>2045.8999999999996</v>
      </c>
      <c r="X113" s="108">
        <f t="shared" si="63"/>
        <v>2038.5199999999998</v>
      </c>
      <c r="Y113" s="108">
        <f t="shared" si="63"/>
        <v>2136.6</v>
      </c>
      <c r="Z113" s="108">
        <f t="shared" si="63"/>
        <v>2142.8999999999996</v>
      </c>
      <c r="AA113" s="108">
        <f t="shared" si="63"/>
        <v>2265.7999999999997</v>
      </c>
      <c r="AB113" s="108">
        <f t="shared" ref="AB113:AD113" si="65">AB71+AB78+AB96+AB92+AB108+AB112</f>
        <v>2195.6</v>
      </c>
      <c r="AC113" s="108">
        <f t="shared" si="65"/>
        <v>2195.6</v>
      </c>
      <c r="AD113" s="108">
        <f t="shared" si="65"/>
        <v>2138</v>
      </c>
      <c r="AE113" s="108">
        <f t="shared" ref="AE113:AF113" si="66">AE71+AE78+AE96+AE92+AE108+AE112</f>
        <v>2114.1</v>
      </c>
      <c r="AF113" s="108">
        <f t="shared" si="66"/>
        <v>2122.7999999999997</v>
      </c>
      <c r="AG113" s="80">
        <f t="shared" si="63"/>
        <v>3169.915</v>
      </c>
      <c r="AH113" s="46">
        <f t="shared" si="31"/>
        <v>2265.7999999999997</v>
      </c>
      <c r="AI113" s="47">
        <f t="shared" si="32"/>
        <v>1738.8</v>
      </c>
      <c r="BF113" s="81"/>
      <c r="BG113" s="82">
        <v>-374.9</v>
      </c>
      <c r="BH113" s="82">
        <v>5.6</v>
      </c>
      <c r="BI113" s="82">
        <v>0</v>
      </c>
      <c r="BJ113" s="82">
        <v>19.2</v>
      </c>
      <c r="BK113" s="82">
        <v>59.8</v>
      </c>
      <c r="BL113" s="82">
        <v>0</v>
      </c>
    </row>
    <row r="114" spans="1:64" ht="15.75" thickBot="1" x14ac:dyDescent="0.3">
      <c r="A114" s="109" t="s">
        <v>142</v>
      </c>
      <c r="B114" s="110">
        <v>30</v>
      </c>
      <c r="C114" s="110">
        <v>31</v>
      </c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1"/>
        <v>31</v>
      </c>
      <c r="AI114" s="47">
        <f t="shared" si="32"/>
        <v>30</v>
      </c>
      <c r="BF114" s="81"/>
      <c r="BG114" s="82">
        <v>-414.5</v>
      </c>
      <c r="BH114" s="82">
        <v>4.4000000000000004</v>
      </c>
      <c r="BI114" s="82">
        <v>0</v>
      </c>
      <c r="BJ114" s="82">
        <v>18.7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67">B113+B114</f>
        <v>2093.87</v>
      </c>
      <c r="C115" s="108">
        <f t="shared" si="67"/>
        <v>2092.5699999999997</v>
      </c>
      <c r="D115" s="108">
        <f t="shared" ref="D115:AA115" si="68">D113+D114</f>
        <v>2061.5699999999997</v>
      </c>
      <c r="E115" s="108">
        <f t="shared" ref="E115:F115" si="69">E113+E114</f>
        <v>1946.6699999999998</v>
      </c>
      <c r="F115" s="108">
        <f t="shared" si="69"/>
        <v>1834.6699999999998</v>
      </c>
      <c r="G115" s="108">
        <f t="shared" si="68"/>
        <v>1946.37</v>
      </c>
      <c r="H115" s="108">
        <f t="shared" si="68"/>
        <v>1946.9699999999998</v>
      </c>
      <c r="I115" s="108">
        <f t="shared" si="68"/>
        <v>1967.6699999999996</v>
      </c>
      <c r="J115" s="108">
        <f t="shared" si="68"/>
        <v>2017.6799999999996</v>
      </c>
      <c r="K115" s="108">
        <f t="shared" si="68"/>
        <v>2085.87</v>
      </c>
      <c r="L115" s="108">
        <f t="shared" si="68"/>
        <v>2105.7699999999995</v>
      </c>
      <c r="M115" s="108">
        <f t="shared" si="68"/>
        <v>2126.1</v>
      </c>
      <c r="N115" s="108">
        <f t="shared" si="68"/>
        <v>2133.6</v>
      </c>
      <c r="O115" s="108">
        <f t="shared" si="68"/>
        <v>2004.4999999999998</v>
      </c>
      <c r="P115" s="108">
        <f t="shared" si="68"/>
        <v>1958.8999999999999</v>
      </c>
      <c r="Q115" s="108">
        <f t="shared" si="68"/>
        <v>2034.5</v>
      </c>
      <c r="R115" s="108">
        <f t="shared" si="68"/>
        <v>1738.8</v>
      </c>
      <c r="S115" s="108">
        <f t="shared" si="68"/>
        <v>1987.1999999999998</v>
      </c>
      <c r="T115" s="108">
        <f t="shared" si="68"/>
        <v>1939.2</v>
      </c>
      <c r="U115" s="108">
        <f t="shared" si="68"/>
        <v>1911.5</v>
      </c>
      <c r="V115" s="108">
        <f t="shared" si="68"/>
        <v>1942.3999999999996</v>
      </c>
      <c r="W115" s="108">
        <f t="shared" si="68"/>
        <v>2045.8999999999996</v>
      </c>
      <c r="X115" s="108">
        <f t="shared" si="68"/>
        <v>2038.5199999999998</v>
      </c>
      <c r="Y115" s="108">
        <f t="shared" si="68"/>
        <v>2136.6</v>
      </c>
      <c r="Z115" s="108">
        <f t="shared" si="68"/>
        <v>2142.8999999999996</v>
      </c>
      <c r="AA115" s="108">
        <f t="shared" si="68"/>
        <v>2265.7999999999997</v>
      </c>
      <c r="AB115" s="108">
        <f t="shared" ref="AB115:AD115" si="70">AB113+AB114</f>
        <v>2195.6</v>
      </c>
      <c r="AC115" s="108">
        <f t="shared" si="70"/>
        <v>2195.6</v>
      </c>
      <c r="AD115" s="108">
        <f t="shared" si="70"/>
        <v>2138</v>
      </c>
      <c r="AE115" s="108">
        <f t="shared" ref="AE115:AF115" si="71">AE113+AE114</f>
        <v>2114.1</v>
      </c>
      <c r="AF115" s="108">
        <f t="shared" si="71"/>
        <v>2122.7999999999997</v>
      </c>
      <c r="AG115" s="104">
        <f>AG112+AG108+AG96+AG92+AG71+AG114</f>
        <v>2463.5149999999999</v>
      </c>
      <c r="AH115" s="46">
        <f t="shared" si="31"/>
        <v>2265.7999999999997</v>
      </c>
      <c r="AI115" s="47">
        <f t="shared" si="32"/>
        <v>1738.8</v>
      </c>
      <c r="BF115" s="81"/>
      <c r="BG115" s="82">
        <v>-424.8</v>
      </c>
      <c r="BH115" s="82">
        <v>6.3</v>
      </c>
      <c r="BI115" s="82">
        <v>0</v>
      </c>
      <c r="BJ115" s="82">
        <v>20.3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72">B115-(B123)</f>
        <v>1667.87</v>
      </c>
      <c r="C116" s="108">
        <f t="shared" si="72"/>
        <v>1639.5699999999997</v>
      </c>
      <c r="D116" s="108">
        <f t="shared" ref="D116:AA116" si="73">D115-(D123)</f>
        <v>1610.5699999999997</v>
      </c>
      <c r="E116" s="108">
        <f t="shared" ref="E116:F116" si="74">E115-(E123)</f>
        <v>1493.6699999999998</v>
      </c>
      <c r="F116" s="108">
        <f t="shared" si="74"/>
        <v>1482.6699999999998</v>
      </c>
      <c r="G116" s="108">
        <f t="shared" si="73"/>
        <v>1506.37</v>
      </c>
      <c r="H116" s="108">
        <f t="shared" si="73"/>
        <v>1527.9699999999998</v>
      </c>
      <c r="I116" s="108">
        <f t="shared" si="73"/>
        <v>1531.2699999999995</v>
      </c>
      <c r="J116" s="108">
        <f t="shared" si="73"/>
        <v>1598.1799999999996</v>
      </c>
      <c r="K116" s="108">
        <f t="shared" si="73"/>
        <v>1592.27</v>
      </c>
      <c r="L116" s="108">
        <f t="shared" si="73"/>
        <v>1636.6599999999994</v>
      </c>
      <c r="M116" s="108">
        <f t="shared" si="73"/>
        <v>1655.5</v>
      </c>
      <c r="N116" s="108">
        <f t="shared" si="73"/>
        <v>1618.5</v>
      </c>
      <c r="O116" s="108">
        <f t="shared" si="73"/>
        <v>1596.1</v>
      </c>
      <c r="P116" s="108">
        <f t="shared" si="73"/>
        <v>1592.8999999999999</v>
      </c>
      <c r="Q116" s="108">
        <f t="shared" si="73"/>
        <v>1619.7</v>
      </c>
      <c r="R116" s="108">
        <f t="shared" si="73"/>
        <v>1648.8999999999999</v>
      </c>
      <c r="S116" s="108">
        <f t="shared" si="73"/>
        <v>1881.2999999999997</v>
      </c>
      <c r="T116" s="108">
        <f t="shared" si="73"/>
        <v>1831.2</v>
      </c>
      <c r="U116" s="108">
        <f t="shared" si="73"/>
        <v>1819.5</v>
      </c>
      <c r="V116" s="108">
        <f t="shared" si="73"/>
        <v>1851.3999999999996</v>
      </c>
      <c r="W116" s="108">
        <f t="shared" si="73"/>
        <v>1785.0999999999997</v>
      </c>
      <c r="X116" s="108">
        <f t="shared" si="73"/>
        <v>1845.0199999999998</v>
      </c>
      <c r="Y116" s="108">
        <f t="shared" si="73"/>
        <v>1894.5</v>
      </c>
      <c r="Z116" s="108">
        <f t="shared" si="73"/>
        <v>1767.9999999999995</v>
      </c>
      <c r="AA116" s="108">
        <f t="shared" si="73"/>
        <v>1865.7999999999997</v>
      </c>
      <c r="AB116" s="108">
        <f t="shared" ref="AB116:AD116" si="75">AB115-(AB123)</f>
        <v>1781.1</v>
      </c>
      <c r="AC116" s="108">
        <f t="shared" si="75"/>
        <v>1781.1</v>
      </c>
      <c r="AD116" s="108">
        <f t="shared" si="75"/>
        <v>1713.2</v>
      </c>
      <c r="AE116" s="108">
        <f t="shared" ref="AE116:AF116" si="76">AE115-(AE123)</f>
        <v>1677.3999999999999</v>
      </c>
      <c r="AF116" s="108">
        <f t="shared" si="76"/>
        <v>1662.3999999999996</v>
      </c>
      <c r="AG116" s="104"/>
      <c r="AH116" s="46">
        <f t="shared" si="31"/>
        <v>1894.5</v>
      </c>
      <c r="AI116" s="47">
        <f t="shared" si="32"/>
        <v>1482.6699999999998</v>
      </c>
      <c r="BF116" s="81"/>
      <c r="BG116" s="82">
        <v>-422.1</v>
      </c>
      <c r="BH116" s="82">
        <v>0</v>
      </c>
      <c r="BI116" s="82">
        <v>0</v>
      </c>
      <c r="BJ116" s="82">
        <v>20.3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77">IF(B97&lt;0,B97*-1,0)</f>
        <v>426</v>
      </c>
      <c r="C117" s="93">
        <f t="shared" si="77"/>
        <v>453</v>
      </c>
      <c r="D117" s="93">
        <f t="shared" ref="D117:AA122" si="78">IF(D97&lt;0,D97*-1,0)</f>
        <v>451</v>
      </c>
      <c r="E117" s="93">
        <f t="shared" ref="E117:F117" si="79">IF(E97&lt;0,E97*-1,0)</f>
        <v>453</v>
      </c>
      <c r="F117" s="93">
        <f t="shared" si="79"/>
        <v>352</v>
      </c>
      <c r="G117" s="93">
        <f t="shared" si="78"/>
        <v>440</v>
      </c>
      <c r="H117" s="93">
        <f t="shared" si="78"/>
        <v>419</v>
      </c>
      <c r="I117" s="93">
        <f t="shared" si="78"/>
        <v>436.4</v>
      </c>
      <c r="J117" s="93">
        <f t="shared" si="78"/>
        <v>419.5</v>
      </c>
      <c r="K117" s="93">
        <f t="shared" si="78"/>
        <v>493.6</v>
      </c>
      <c r="L117" s="93">
        <f t="shared" si="78"/>
        <v>469.11</v>
      </c>
      <c r="M117" s="93">
        <f t="shared" si="78"/>
        <v>470.6</v>
      </c>
      <c r="N117" s="93">
        <f t="shared" si="78"/>
        <v>515.1</v>
      </c>
      <c r="O117" s="93">
        <f t="shared" si="78"/>
        <v>408.4</v>
      </c>
      <c r="P117" s="93">
        <f t="shared" si="78"/>
        <v>366</v>
      </c>
      <c r="Q117" s="93">
        <f t="shared" si="78"/>
        <v>414.8</v>
      </c>
      <c r="R117" s="93">
        <f t="shared" si="78"/>
        <v>89.9</v>
      </c>
      <c r="S117" s="93">
        <f t="shared" si="78"/>
        <v>105.9</v>
      </c>
      <c r="T117" s="93">
        <f t="shared" si="78"/>
        <v>108</v>
      </c>
      <c r="U117" s="93">
        <f t="shared" si="78"/>
        <v>92</v>
      </c>
      <c r="V117" s="93">
        <f t="shared" si="78"/>
        <v>91</v>
      </c>
      <c r="W117" s="93">
        <f t="shared" si="78"/>
        <v>260.8</v>
      </c>
      <c r="X117" s="93">
        <f t="shared" si="78"/>
        <v>193.5</v>
      </c>
      <c r="Y117" s="93">
        <f t="shared" si="78"/>
        <v>242.1</v>
      </c>
      <c r="Z117" s="93">
        <f t="shared" si="78"/>
        <v>374.9</v>
      </c>
      <c r="AA117" s="93">
        <f t="shared" si="78"/>
        <v>400</v>
      </c>
      <c r="AB117" s="93">
        <f t="shared" ref="AB117:AD117" si="80">IF(AB97&lt;0,AB97*-1,0)</f>
        <v>414.5</v>
      </c>
      <c r="AC117" s="93">
        <f t="shared" si="80"/>
        <v>414.5</v>
      </c>
      <c r="AD117" s="93">
        <f t="shared" si="80"/>
        <v>424.8</v>
      </c>
      <c r="AE117" s="93">
        <f t="shared" ref="AE117:AF117" si="81">IF(AE97&lt;0,AE97*-1,0)</f>
        <v>422.1</v>
      </c>
      <c r="AF117" s="93">
        <f t="shared" si="81"/>
        <v>458.1</v>
      </c>
      <c r="AG117" s="61"/>
      <c r="AH117" s="46">
        <f t="shared" si="31"/>
        <v>515.1</v>
      </c>
      <c r="AI117" s="47">
        <f t="shared" si="32"/>
        <v>89.9</v>
      </c>
      <c r="BG117" s="82">
        <v>-458.1</v>
      </c>
      <c r="BH117" s="82">
        <v>0</v>
      </c>
      <c r="BI117" s="82">
        <v>0</v>
      </c>
      <c r="BJ117" s="82">
        <v>18.7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77"/>
        <v>0</v>
      </c>
      <c r="C118" s="93">
        <f t="shared" si="77"/>
        <v>0</v>
      </c>
      <c r="D118" s="93">
        <f t="shared" si="78"/>
        <v>0</v>
      </c>
      <c r="E118" s="93">
        <f t="shared" ref="E118:F118" si="82">IF(E98&lt;0,E98*-1,0)</f>
        <v>0</v>
      </c>
      <c r="F118" s="93">
        <f t="shared" si="82"/>
        <v>0</v>
      </c>
      <c r="G118" s="93">
        <f t="shared" si="78"/>
        <v>0</v>
      </c>
      <c r="H118" s="93">
        <f t="shared" si="78"/>
        <v>0</v>
      </c>
      <c r="I118" s="93">
        <f t="shared" si="78"/>
        <v>0</v>
      </c>
      <c r="J118" s="93">
        <f t="shared" si="78"/>
        <v>0</v>
      </c>
      <c r="K118" s="93">
        <f t="shared" si="78"/>
        <v>0</v>
      </c>
      <c r="L118" s="93">
        <f t="shared" si="78"/>
        <v>0</v>
      </c>
      <c r="M118" s="93">
        <f t="shared" si="78"/>
        <v>0</v>
      </c>
      <c r="N118" s="93">
        <f t="shared" si="78"/>
        <v>0</v>
      </c>
      <c r="O118" s="93">
        <f t="shared" si="78"/>
        <v>0</v>
      </c>
      <c r="P118" s="93">
        <f t="shared" si="78"/>
        <v>0</v>
      </c>
      <c r="Q118" s="93">
        <f t="shared" si="78"/>
        <v>0</v>
      </c>
      <c r="R118" s="93">
        <f t="shared" si="78"/>
        <v>0</v>
      </c>
      <c r="S118" s="93">
        <f t="shared" si="78"/>
        <v>0</v>
      </c>
      <c r="T118" s="93">
        <f t="shared" si="78"/>
        <v>0</v>
      </c>
      <c r="U118" s="93">
        <f t="shared" si="78"/>
        <v>0</v>
      </c>
      <c r="V118" s="93">
        <f t="shared" si="78"/>
        <v>0</v>
      </c>
      <c r="W118" s="93">
        <f t="shared" si="78"/>
        <v>0</v>
      </c>
      <c r="X118" s="93">
        <f t="shared" si="78"/>
        <v>0</v>
      </c>
      <c r="Y118" s="93">
        <f t="shared" si="78"/>
        <v>0</v>
      </c>
      <c r="Z118" s="93">
        <f t="shared" si="78"/>
        <v>0</v>
      </c>
      <c r="AA118" s="93">
        <f t="shared" si="78"/>
        <v>0</v>
      </c>
      <c r="AB118" s="93">
        <f t="shared" ref="AB118:AD118" si="83">IF(AB98&lt;0,AB98*-1,0)</f>
        <v>0</v>
      </c>
      <c r="AC118" s="93">
        <f t="shared" si="83"/>
        <v>0</v>
      </c>
      <c r="AD118" s="93">
        <f t="shared" si="83"/>
        <v>0</v>
      </c>
      <c r="AE118" s="93">
        <f t="shared" ref="AE118:AF118" si="84">IF(AE98&lt;0,AE98*-1,0)</f>
        <v>0</v>
      </c>
      <c r="AF118" s="93">
        <f t="shared" si="84"/>
        <v>0</v>
      </c>
      <c r="AG118" s="64"/>
      <c r="AH118" s="46">
        <f t="shared" si="31"/>
        <v>0</v>
      </c>
      <c r="AI118" s="47">
        <f t="shared" si="32"/>
        <v>0</v>
      </c>
      <c r="AK118" s="49"/>
      <c r="BG118" s="82">
        <v>-426</v>
      </c>
      <c r="BH118" s="82">
        <v>0</v>
      </c>
      <c r="BI118" s="82">
        <v>0</v>
      </c>
      <c r="BJ118" s="82">
        <v>18.2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77"/>
        <v>0</v>
      </c>
      <c r="C119" s="93">
        <f t="shared" si="77"/>
        <v>0</v>
      </c>
      <c r="D119" s="93">
        <f t="shared" si="78"/>
        <v>0</v>
      </c>
      <c r="E119" s="93">
        <f t="shared" ref="E119:F119" si="85">IF(E99&lt;0,E99*-1,0)</f>
        <v>0</v>
      </c>
      <c r="F119" s="93">
        <f t="shared" si="85"/>
        <v>0</v>
      </c>
      <c r="G119" s="93">
        <f t="shared" si="78"/>
        <v>0</v>
      </c>
      <c r="H119" s="93">
        <f t="shared" si="78"/>
        <v>0</v>
      </c>
      <c r="I119" s="93">
        <f t="shared" si="78"/>
        <v>0</v>
      </c>
      <c r="J119" s="93">
        <f t="shared" si="78"/>
        <v>0</v>
      </c>
      <c r="K119" s="93">
        <f t="shared" si="78"/>
        <v>0</v>
      </c>
      <c r="L119" s="93">
        <f t="shared" si="78"/>
        <v>0</v>
      </c>
      <c r="M119" s="93">
        <f t="shared" si="78"/>
        <v>0</v>
      </c>
      <c r="N119" s="93">
        <f t="shared" si="78"/>
        <v>0</v>
      </c>
      <c r="O119" s="93">
        <f t="shared" si="78"/>
        <v>0</v>
      </c>
      <c r="P119" s="93">
        <f t="shared" si="78"/>
        <v>0</v>
      </c>
      <c r="Q119" s="93">
        <f t="shared" si="78"/>
        <v>0</v>
      </c>
      <c r="R119" s="93">
        <f t="shared" si="78"/>
        <v>0</v>
      </c>
      <c r="S119" s="93">
        <f t="shared" si="78"/>
        <v>0</v>
      </c>
      <c r="T119" s="93">
        <f t="shared" si="78"/>
        <v>0</v>
      </c>
      <c r="U119" s="93">
        <f t="shared" si="78"/>
        <v>0</v>
      </c>
      <c r="V119" s="93">
        <f t="shared" si="78"/>
        <v>0</v>
      </c>
      <c r="W119" s="93">
        <f t="shared" si="78"/>
        <v>0</v>
      </c>
      <c r="X119" s="93">
        <f t="shared" si="78"/>
        <v>0</v>
      </c>
      <c r="Y119" s="93">
        <f t="shared" si="78"/>
        <v>0</v>
      </c>
      <c r="Z119" s="93">
        <f t="shared" si="78"/>
        <v>0</v>
      </c>
      <c r="AA119" s="93">
        <f t="shared" si="78"/>
        <v>0</v>
      </c>
      <c r="AB119" s="93">
        <f t="shared" ref="AB119:AD119" si="86">IF(AB99&lt;0,AB99*-1,0)</f>
        <v>0</v>
      </c>
      <c r="AC119" s="93">
        <f t="shared" si="86"/>
        <v>0</v>
      </c>
      <c r="AD119" s="93">
        <f t="shared" si="86"/>
        <v>0</v>
      </c>
      <c r="AE119" s="93">
        <f t="shared" ref="AE119:AF119" si="87">IF(AE99&lt;0,AE99*-1,0)</f>
        <v>0</v>
      </c>
      <c r="AF119" s="93">
        <f t="shared" si="87"/>
        <v>0</v>
      </c>
      <c r="AG119" s="111"/>
      <c r="AH119" s="46">
        <f t="shared" si="31"/>
        <v>0</v>
      </c>
      <c r="AI119" s="47">
        <f t="shared" si="32"/>
        <v>0</v>
      </c>
    </row>
    <row r="120" spans="1:64" x14ac:dyDescent="0.25">
      <c r="A120" s="96" t="s">
        <v>126</v>
      </c>
      <c r="B120" s="93">
        <f t="shared" si="77"/>
        <v>0</v>
      </c>
      <c r="C120" s="93">
        <f t="shared" si="77"/>
        <v>0</v>
      </c>
      <c r="D120" s="93">
        <f t="shared" si="78"/>
        <v>0</v>
      </c>
      <c r="E120" s="93">
        <f t="shared" ref="E120:F120" si="88">IF(E100&lt;0,E100*-1,0)</f>
        <v>0</v>
      </c>
      <c r="F120" s="93">
        <f t="shared" si="88"/>
        <v>0</v>
      </c>
      <c r="G120" s="93">
        <f t="shared" si="78"/>
        <v>0</v>
      </c>
      <c r="H120" s="93">
        <f t="shared" si="78"/>
        <v>0</v>
      </c>
      <c r="I120" s="93">
        <f t="shared" si="78"/>
        <v>0</v>
      </c>
      <c r="J120" s="93">
        <f t="shared" si="78"/>
        <v>0</v>
      </c>
      <c r="K120" s="93">
        <f t="shared" si="78"/>
        <v>0</v>
      </c>
      <c r="L120" s="93">
        <f t="shared" si="78"/>
        <v>0</v>
      </c>
      <c r="M120" s="93">
        <f t="shared" si="78"/>
        <v>0</v>
      </c>
      <c r="N120" s="93">
        <f t="shared" si="78"/>
        <v>0</v>
      </c>
      <c r="O120" s="93">
        <f t="shared" si="78"/>
        <v>0</v>
      </c>
      <c r="P120" s="93">
        <f t="shared" si="78"/>
        <v>0</v>
      </c>
      <c r="Q120" s="93">
        <f t="shared" si="78"/>
        <v>0</v>
      </c>
      <c r="R120" s="93">
        <f t="shared" si="78"/>
        <v>0</v>
      </c>
      <c r="S120" s="93">
        <f t="shared" si="78"/>
        <v>0</v>
      </c>
      <c r="T120" s="93">
        <f t="shared" si="78"/>
        <v>0</v>
      </c>
      <c r="U120" s="93">
        <f t="shared" si="78"/>
        <v>0</v>
      </c>
      <c r="V120" s="93">
        <f t="shared" si="78"/>
        <v>0</v>
      </c>
      <c r="W120" s="93">
        <f t="shared" si="78"/>
        <v>0</v>
      </c>
      <c r="X120" s="93">
        <f t="shared" si="78"/>
        <v>0</v>
      </c>
      <c r="Y120" s="93">
        <f t="shared" si="78"/>
        <v>0</v>
      </c>
      <c r="Z120" s="93">
        <f t="shared" si="78"/>
        <v>0</v>
      </c>
      <c r="AA120" s="93">
        <f t="shared" si="78"/>
        <v>0</v>
      </c>
      <c r="AB120" s="93">
        <f t="shared" ref="AB120:AD120" si="89">IF(AB100&lt;0,AB100*-1,0)</f>
        <v>0</v>
      </c>
      <c r="AC120" s="93">
        <f t="shared" si="89"/>
        <v>0</v>
      </c>
      <c r="AD120" s="93">
        <f t="shared" si="89"/>
        <v>0</v>
      </c>
      <c r="AE120" s="93">
        <f t="shared" ref="AE120:AF120" si="90">IF(AE100&lt;0,AE100*-1,0)</f>
        <v>0</v>
      </c>
      <c r="AF120" s="93">
        <f t="shared" si="90"/>
        <v>0</v>
      </c>
      <c r="AG120" s="111"/>
      <c r="AH120" s="46">
        <f t="shared" si="31"/>
        <v>0</v>
      </c>
      <c r="AI120" s="47">
        <f t="shared" si="32"/>
        <v>0</v>
      </c>
    </row>
    <row r="121" spans="1:64" x14ac:dyDescent="0.25">
      <c r="A121" s="96" t="s">
        <v>128</v>
      </c>
      <c r="B121" s="93">
        <f t="shared" si="77"/>
        <v>0</v>
      </c>
      <c r="C121" s="93">
        <f t="shared" si="77"/>
        <v>0</v>
      </c>
      <c r="D121" s="93">
        <f t="shared" si="78"/>
        <v>0</v>
      </c>
      <c r="E121" s="93">
        <f t="shared" ref="E121:F121" si="91">IF(E101&lt;0,E101*-1,0)</f>
        <v>0</v>
      </c>
      <c r="F121" s="93">
        <f t="shared" si="91"/>
        <v>0</v>
      </c>
      <c r="G121" s="93">
        <f t="shared" si="78"/>
        <v>0</v>
      </c>
      <c r="H121" s="93">
        <f t="shared" si="78"/>
        <v>0</v>
      </c>
      <c r="I121" s="93">
        <f t="shared" si="78"/>
        <v>0</v>
      </c>
      <c r="J121" s="93">
        <f t="shared" si="78"/>
        <v>0</v>
      </c>
      <c r="K121" s="93">
        <f t="shared" si="78"/>
        <v>0</v>
      </c>
      <c r="L121" s="93">
        <f t="shared" si="78"/>
        <v>0</v>
      </c>
      <c r="M121" s="93">
        <f t="shared" si="78"/>
        <v>0</v>
      </c>
      <c r="N121" s="93">
        <f t="shared" si="78"/>
        <v>0</v>
      </c>
      <c r="O121" s="93">
        <f t="shared" si="78"/>
        <v>0</v>
      </c>
      <c r="P121" s="93">
        <f t="shared" si="78"/>
        <v>0</v>
      </c>
      <c r="Q121" s="93">
        <f t="shared" si="78"/>
        <v>0</v>
      </c>
      <c r="R121" s="93">
        <f t="shared" si="78"/>
        <v>0</v>
      </c>
      <c r="S121" s="93">
        <f t="shared" si="78"/>
        <v>0</v>
      </c>
      <c r="T121" s="93">
        <f t="shared" si="78"/>
        <v>0</v>
      </c>
      <c r="U121" s="93">
        <f t="shared" si="78"/>
        <v>0</v>
      </c>
      <c r="V121" s="93">
        <f t="shared" si="78"/>
        <v>0</v>
      </c>
      <c r="W121" s="93">
        <f t="shared" si="78"/>
        <v>0</v>
      </c>
      <c r="X121" s="93">
        <f t="shared" si="78"/>
        <v>0</v>
      </c>
      <c r="Y121" s="93">
        <f t="shared" si="78"/>
        <v>0</v>
      </c>
      <c r="Z121" s="93">
        <f t="shared" si="78"/>
        <v>0</v>
      </c>
      <c r="AA121" s="93">
        <f t="shared" si="78"/>
        <v>0</v>
      </c>
      <c r="AB121" s="93">
        <f t="shared" ref="AB121:AD121" si="92">IF(AB101&lt;0,AB101*-1,0)</f>
        <v>0</v>
      </c>
      <c r="AC121" s="93">
        <f t="shared" si="92"/>
        <v>0</v>
      </c>
      <c r="AD121" s="93">
        <f t="shared" si="92"/>
        <v>0</v>
      </c>
      <c r="AE121" s="93">
        <f t="shared" ref="AE121:AF121" si="93">IF(AE101&lt;0,AE101*-1,0)</f>
        <v>0</v>
      </c>
      <c r="AF121" s="93">
        <f t="shared" si="93"/>
        <v>0</v>
      </c>
      <c r="AG121" s="111"/>
      <c r="AH121" s="46">
        <f t="shared" si="31"/>
        <v>0</v>
      </c>
      <c r="AI121" s="47">
        <f t="shared" si="32"/>
        <v>0</v>
      </c>
    </row>
    <row r="122" spans="1:64" ht="15.75" thickBot="1" x14ac:dyDescent="0.3">
      <c r="A122" s="96" t="s">
        <v>130</v>
      </c>
      <c r="B122" s="93">
        <f t="shared" si="77"/>
        <v>0</v>
      </c>
      <c r="C122" s="93">
        <f t="shared" si="77"/>
        <v>0</v>
      </c>
      <c r="D122" s="93">
        <f t="shared" si="78"/>
        <v>0</v>
      </c>
      <c r="E122" s="93">
        <f t="shared" ref="E122:F122" si="94">IF(E102&lt;0,E102*-1,0)</f>
        <v>0</v>
      </c>
      <c r="F122" s="93">
        <f t="shared" si="94"/>
        <v>0</v>
      </c>
      <c r="G122" s="93">
        <f t="shared" si="78"/>
        <v>0</v>
      </c>
      <c r="H122" s="93">
        <f t="shared" si="78"/>
        <v>0</v>
      </c>
      <c r="I122" s="93">
        <f t="shared" si="78"/>
        <v>0</v>
      </c>
      <c r="J122" s="93">
        <f t="shared" si="78"/>
        <v>0</v>
      </c>
      <c r="K122" s="93">
        <f t="shared" si="78"/>
        <v>0</v>
      </c>
      <c r="L122" s="93">
        <f t="shared" si="78"/>
        <v>0</v>
      </c>
      <c r="M122" s="93">
        <f t="shared" si="78"/>
        <v>0</v>
      </c>
      <c r="N122" s="93">
        <f t="shared" si="78"/>
        <v>0</v>
      </c>
      <c r="O122" s="93">
        <f t="shared" si="78"/>
        <v>0</v>
      </c>
      <c r="P122" s="93">
        <f t="shared" si="78"/>
        <v>0</v>
      </c>
      <c r="Q122" s="93">
        <f t="shared" si="78"/>
        <v>0</v>
      </c>
      <c r="R122" s="93">
        <f t="shared" si="78"/>
        <v>0</v>
      </c>
      <c r="S122" s="93">
        <f t="shared" si="78"/>
        <v>0</v>
      </c>
      <c r="T122" s="93">
        <f t="shared" si="78"/>
        <v>0</v>
      </c>
      <c r="U122" s="93">
        <f t="shared" si="78"/>
        <v>0</v>
      </c>
      <c r="V122" s="93">
        <f t="shared" si="78"/>
        <v>0</v>
      </c>
      <c r="W122" s="93">
        <f t="shared" si="78"/>
        <v>0</v>
      </c>
      <c r="X122" s="93">
        <f t="shared" si="78"/>
        <v>0</v>
      </c>
      <c r="Y122" s="93">
        <f t="shared" si="78"/>
        <v>0</v>
      </c>
      <c r="Z122" s="93">
        <f t="shared" si="78"/>
        <v>0</v>
      </c>
      <c r="AA122" s="93">
        <f t="shared" si="78"/>
        <v>0</v>
      </c>
      <c r="AB122" s="93">
        <f t="shared" ref="AB122:AD122" si="95">IF(AB102&lt;0,AB102*-1,0)</f>
        <v>0</v>
      </c>
      <c r="AC122" s="93">
        <f t="shared" si="95"/>
        <v>0</v>
      </c>
      <c r="AD122" s="93">
        <f t="shared" si="95"/>
        <v>0</v>
      </c>
      <c r="AE122" s="93">
        <f t="shared" ref="AE122:AF122" si="96">IF(AE102&lt;0,AE102*-1,0)</f>
        <v>14.6</v>
      </c>
      <c r="AF122" s="93">
        <f t="shared" si="96"/>
        <v>2.2999999999999998</v>
      </c>
      <c r="AG122" s="103"/>
      <c r="AH122" s="46">
        <f t="shared" si="31"/>
        <v>14.6</v>
      </c>
      <c r="AI122" s="47">
        <f t="shared" si="32"/>
        <v>0</v>
      </c>
    </row>
    <row r="123" spans="1:64" ht="15.75" thickBot="1" x14ac:dyDescent="0.3">
      <c r="A123" s="112" t="s">
        <v>145</v>
      </c>
      <c r="B123" s="70">
        <f t="shared" ref="B123:C123" si="97">SUM(B117:B122)</f>
        <v>426</v>
      </c>
      <c r="C123" s="70">
        <f t="shared" si="97"/>
        <v>453</v>
      </c>
      <c r="D123" s="70">
        <f t="shared" ref="D123:AA123" si="98">SUM(D117:D122)</f>
        <v>451</v>
      </c>
      <c r="E123" s="70">
        <f t="shared" ref="E123:F123" si="99">SUM(E117:E122)</f>
        <v>453</v>
      </c>
      <c r="F123" s="70">
        <f t="shared" si="99"/>
        <v>352</v>
      </c>
      <c r="G123" s="70">
        <f t="shared" si="98"/>
        <v>440</v>
      </c>
      <c r="H123" s="70">
        <f t="shared" si="98"/>
        <v>419</v>
      </c>
      <c r="I123" s="70">
        <f t="shared" si="98"/>
        <v>436.4</v>
      </c>
      <c r="J123" s="70">
        <f t="shared" si="98"/>
        <v>419.5</v>
      </c>
      <c r="K123" s="70">
        <f t="shared" si="98"/>
        <v>493.6</v>
      </c>
      <c r="L123" s="70">
        <f t="shared" si="98"/>
        <v>469.11</v>
      </c>
      <c r="M123" s="70">
        <f t="shared" si="98"/>
        <v>470.6</v>
      </c>
      <c r="N123" s="70">
        <f t="shared" si="98"/>
        <v>515.1</v>
      </c>
      <c r="O123" s="70">
        <f t="shared" si="98"/>
        <v>408.4</v>
      </c>
      <c r="P123" s="70">
        <f t="shared" si="98"/>
        <v>366</v>
      </c>
      <c r="Q123" s="70">
        <f t="shared" si="98"/>
        <v>414.8</v>
      </c>
      <c r="R123" s="70">
        <f t="shared" si="98"/>
        <v>89.9</v>
      </c>
      <c r="S123" s="70">
        <f t="shared" si="98"/>
        <v>105.9</v>
      </c>
      <c r="T123" s="70">
        <f t="shared" si="98"/>
        <v>108</v>
      </c>
      <c r="U123" s="70">
        <f t="shared" si="98"/>
        <v>92</v>
      </c>
      <c r="V123" s="70">
        <f t="shared" si="98"/>
        <v>91</v>
      </c>
      <c r="W123" s="70">
        <f t="shared" si="98"/>
        <v>260.8</v>
      </c>
      <c r="X123" s="70">
        <f t="shared" si="98"/>
        <v>193.5</v>
      </c>
      <c r="Y123" s="70">
        <f t="shared" si="98"/>
        <v>242.1</v>
      </c>
      <c r="Z123" s="70">
        <f t="shared" si="98"/>
        <v>374.9</v>
      </c>
      <c r="AA123" s="70">
        <f t="shared" si="98"/>
        <v>400</v>
      </c>
      <c r="AB123" s="70">
        <f t="shared" ref="AB123:AD123" si="100">SUM(AB117:AB122)</f>
        <v>414.5</v>
      </c>
      <c r="AC123" s="70">
        <f t="shared" si="100"/>
        <v>414.5</v>
      </c>
      <c r="AD123" s="70">
        <f t="shared" si="100"/>
        <v>424.8</v>
      </c>
      <c r="AE123" s="70">
        <f t="shared" ref="AE123:AF123" si="101">SUM(AE117:AE122)</f>
        <v>436.70000000000005</v>
      </c>
      <c r="AF123" s="70">
        <f t="shared" si="101"/>
        <v>460.40000000000003</v>
      </c>
      <c r="AG123" s="104"/>
      <c r="AH123" s="46">
        <f t="shared" si="31"/>
        <v>515.1</v>
      </c>
      <c r="AI123" s="47">
        <f t="shared" si="32"/>
        <v>89.9</v>
      </c>
      <c r="AJ123" s="105">
        <f t="array" ref="AJ123">MIN(IF(B123:AF123&lt;&gt;0,B123:AF123))</f>
        <v>89.9</v>
      </c>
    </row>
    <row r="124" spans="1:64" ht="15.75" thickBot="1" x14ac:dyDescent="0.3">
      <c r="A124" s="87" t="s">
        <v>146</v>
      </c>
      <c r="B124" s="70">
        <f t="shared" ref="B124:C124" si="102">B108-B123</f>
        <v>-370.9</v>
      </c>
      <c r="C124" s="70">
        <f t="shared" si="102"/>
        <v>-398.2</v>
      </c>
      <c r="D124" s="70">
        <f t="shared" ref="D124:AA124" si="103">D108-D123</f>
        <v>-396.2</v>
      </c>
      <c r="E124" s="70">
        <f t="shared" ref="E124:F124" si="104">E108-E123</f>
        <v>-397.1</v>
      </c>
      <c r="F124" s="70">
        <f t="shared" si="104"/>
        <v>-296.10000000000002</v>
      </c>
      <c r="G124" s="70">
        <f t="shared" si="103"/>
        <v>-323.60000000000002</v>
      </c>
      <c r="H124" s="70">
        <f t="shared" si="103"/>
        <v>-316.39999999999998</v>
      </c>
      <c r="I124" s="70">
        <f t="shared" si="103"/>
        <v>-326.39999999999998</v>
      </c>
      <c r="J124" s="70">
        <f t="shared" si="103"/>
        <v>-300.39</v>
      </c>
      <c r="K124" s="70">
        <f t="shared" si="103"/>
        <v>-377.6</v>
      </c>
      <c r="L124" s="70">
        <f t="shared" si="103"/>
        <v>-343.41</v>
      </c>
      <c r="M124" s="70">
        <f t="shared" si="103"/>
        <v>-346.70000000000005</v>
      </c>
      <c r="N124" s="70">
        <f t="shared" si="103"/>
        <v>-381.8</v>
      </c>
      <c r="O124" s="70">
        <f t="shared" si="103"/>
        <v>-281.29999999999995</v>
      </c>
      <c r="P124" s="70">
        <f t="shared" si="103"/>
        <v>-233.5</v>
      </c>
      <c r="Q124" s="70">
        <f t="shared" si="103"/>
        <v>-274.40000000000003</v>
      </c>
      <c r="R124" s="70">
        <f t="shared" si="103"/>
        <v>24.699999999999989</v>
      </c>
      <c r="S124" s="70">
        <f t="shared" si="103"/>
        <v>16.700000000000003</v>
      </c>
      <c r="T124" s="70">
        <f t="shared" si="103"/>
        <v>14.900000000000006</v>
      </c>
      <c r="U124" s="70">
        <f t="shared" si="103"/>
        <v>23.199999999999989</v>
      </c>
      <c r="V124" s="70">
        <f t="shared" si="103"/>
        <v>20.799999999999997</v>
      </c>
      <c r="W124" s="70">
        <f t="shared" si="103"/>
        <v>-140.5</v>
      </c>
      <c r="X124" s="70">
        <f t="shared" si="103"/>
        <v>-77.88000000000001</v>
      </c>
      <c r="Y124" s="70">
        <f t="shared" si="103"/>
        <v>-127.39999999999999</v>
      </c>
      <c r="Z124" s="70">
        <f t="shared" si="103"/>
        <v>-246.2</v>
      </c>
      <c r="AA124" s="70">
        <f t="shared" si="103"/>
        <v>-266</v>
      </c>
      <c r="AB124" s="70">
        <f t="shared" ref="AB124:AD124" si="105">AB108-AB123</f>
        <v>-364.7</v>
      </c>
      <c r="AC124" s="70">
        <f t="shared" si="105"/>
        <v>-364.7</v>
      </c>
      <c r="AD124" s="70">
        <f t="shared" si="105"/>
        <v>-365.1</v>
      </c>
      <c r="AE124" s="70">
        <f t="shared" ref="AE124:AF124" si="106">AE108-AE123</f>
        <v>-416.40000000000003</v>
      </c>
      <c r="AF124" s="70">
        <f t="shared" si="106"/>
        <v>-441.70000000000005</v>
      </c>
      <c r="AG124" s="104"/>
      <c r="AH124" s="46">
        <f t="shared" si="31"/>
        <v>24.699999999999989</v>
      </c>
      <c r="AI124" s="47">
        <f t="shared" si="32"/>
        <v>-441.70000000000005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1"/>
        <v>0</v>
      </c>
      <c r="AI125" s="47">
        <f t="shared" si="32"/>
        <v>0</v>
      </c>
    </row>
    <row r="126" spans="1:64" x14ac:dyDescent="0.25">
      <c r="A126" s="116" t="s">
        <v>148</v>
      </c>
      <c r="B126" s="117">
        <v>49.92</v>
      </c>
      <c r="C126" s="117">
        <v>50</v>
      </c>
      <c r="D126" s="117">
        <v>50</v>
      </c>
      <c r="E126" s="117">
        <v>50.027000000000001</v>
      </c>
      <c r="F126" s="117">
        <v>50.027000000000001</v>
      </c>
      <c r="G126" s="117">
        <v>50.04</v>
      </c>
      <c r="H126" s="117">
        <v>50.037999999999997</v>
      </c>
      <c r="I126" s="117">
        <v>50.036999999999999</v>
      </c>
      <c r="J126" s="117">
        <v>50.036999999999999</v>
      </c>
      <c r="K126" s="117">
        <v>50.02</v>
      </c>
      <c r="L126" s="117">
        <v>50.02</v>
      </c>
      <c r="M126" s="117">
        <v>50.106000000000002</v>
      </c>
      <c r="N126" s="117">
        <v>49.942999999999998</v>
      </c>
      <c r="O126" s="117">
        <v>49.991</v>
      </c>
      <c r="P126" s="117">
        <v>49.959000000000003</v>
      </c>
      <c r="Q126" s="117">
        <v>49.962000000000003</v>
      </c>
      <c r="R126" s="117">
        <v>49.930999999999997</v>
      </c>
      <c r="S126" s="117">
        <v>49.98</v>
      </c>
      <c r="T126" s="117">
        <v>49.98</v>
      </c>
      <c r="U126" s="117">
        <v>49.98</v>
      </c>
      <c r="V126" s="117">
        <v>49.98</v>
      </c>
      <c r="W126" s="117">
        <v>49.99</v>
      </c>
      <c r="X126" s="117">
        <v>50.02</v>
      </c>
      <c r="Y126" s="117">
        <v>50.02</v>
      </c>
      <c r="Z126" s="117">
        <v>50.02</v>
      </c>
      <c r="AA126" s="117">
        <v>50.02</v>
      </c>
      <c r="AB126" s="117">
        <v>50.037999999999997</v>
      </c>
      <c r="AC126" s="117">
        <v>50.037999999999997</v>
      </c>
      <c r="AD126" s="117">
        <v>49.973599999999998</v>
      </c>
      <c r="AE126" s="117">
        <v>50.051000000000002</v>
      </c>
      <c r="AF126" s="117">
        <v>49.996000000000002</v>
      </c>
      <c r="AG126" s="118"/>
      <c r="AH126" s="46">
        <f t="shared" si="31"/>
        <v>50.106000000000002</v>
      </c>
      <c r="AI126" s="47">
        <f t="shared" si="32"/>
        <v>49.92</v>
      </c>
    </row>
    <row r="127" spans="1:64" x14ac:dyDescent="0.25">
      <c r="A127" s="119" t="s">
        <v>149</v>
      </c>
      <c r="B127" s="43">
        <v>131.9</v>
      </c>
      <c r="C127" s="43">
        <v>131.9</v>
      </c>
      <c r="D127" s="43">
        <v>131.9</v>
      </c>
      <c r="E127" s="43">
        <v>133</v>
      </c>
      <c r="F127" s="43">
        <v>133</v>
      </c>
      <c r="G127" s="43">
        <v>132</v>
      </c>
      <c r="H127" s="43">
        <v>132</v>
      </c>
      <c r="I127" s="43">
        <v>132</v>
      </c>
      <c r="J127" s="43">
        <v>132</v>
      </c>
      <c r="K127" s="43">
        <v>130.1</v>
      </c>
      <c r="L127" s="43">
        <v>130.1</v>
      </c>
      <c r="M127" s="43">
        <v>131.9</v>
      </c>
      <c r="N127" s="43">
        <v>131.6</v>
      </c>
      <c r="O127" s="43">
        <v>131.69999999999999</v>
      </c>
      <c r="P127" s="43">
        <v>133.6</v>
      </c>
      <c r="Q127" s="43">
        <v>133</v>
      </c>
      <c r="R127" s="43">
        <v>133</v>
      </c>
      <c r="S127" s="43">
        <v>133</v>
      </c>
      <c r="T127" s="43">
        <v>133</v>
      </c>
      <c r="U127" s="43">
        <v>133</v>
      </c>
      <c r="V127" s="43">
        <v>133</v>
      </c>
      <c r="W127" s="43">
        <v>133.19999999999999</v>
      </c>
      <c r="X127" s="43">
        <v>134.9</v>
      </c>
      <c r="Y127" s="43">
        <v>134.9</v>
      </c>
      <c r="Z127" s="43">
        <v>134.9</v>
      </c>
      <c r="AA127" s="43">
        <v>134.9</v>
      </c>
      <c r="AB127" s="43">
        <v>131.30000000000001</v>
      </c>
      <c r="AC127" s="43">
        <v>131.30000000000001</v>
      </c>
      <c r="AD127" s="43">
        <v>131.30000000000001</v>
      </c>
      <c r="AE127" s="43">
        <v>133.9</v>
      </c>
      <c r="AF127" s="43">
        <v>134.6</v>
      </c>
      <c r="AG127" s="120"/>
      <c r="AH127" s="46">
        <f t="shared" si="31"/>
        <v>134.9</v>
      </c>
      <c r="AI127" s="47">
        <f t="shared" si="32"/>
        <v>130.1</v>
      </c>
    </row>
    <row r="128" spans="1:64" x14ac:dyDescent="0.25">
      <c r="A128" s="119" t="s">
        <v>150</v>
      </c>
      <c r="B128" s="43">
        <v>130</v>
      </c>
      <c r="C128" s="43">
        <v>130</v>
      </c>
      <c r="D128" s="43">
        <v>130</v>
      </c>
      <c r="E128" s="43">
        <v>131</v>
      </c>
      <c r="F128" s="43">
        <v>131</v>
      </c>
      <c r="G128" s="43">
        <v>131</v>
      </c>
      <c r="H128" s="43">
        <v>131</v>
      </c>
      <c r="I128" s="43">
        <v>131</v>
      </c>
      <c r="J128" s="43">
        <v>131</v>
      </c>
      <c r="K128" s="43">
        <v>129.5</v>
      </c>
      <c r="L128" s="43">
        <v>129.5</v>
      </c>
      <c r="M128" s="43">
        <v>131.1</v>
      </c>
      <c r="N128" s="43">
        <v>130.30000000000001</v>
      </c>
      <c r="O128" s="43">
        <v>129.4</v>
      </c>
      <c r="P128" s="43">
        <v>130.69999999999999</v>
      </c>
      <c r="Q128" s="43">
        <v>130.19999999999999</v>
      </c>
      <c r="R128" s="43">
        <v>130.6</v>
      </c>
      <c r="S128" s="43">
        <v>129</v>
      </c>
      <c r="T128" s="43">
        <v>129</v>
      </c>
      <c r="U128" s="43">
        <v>129</v>
      </c>
      <c r="V128" s="43">
        <v>129</v>
      </c>
      <c r="W128" s="43">
        <v>131.6</v>
      </c>
      <c r="X128" s="43">
        <v>132.80000000000001</v>
      </c>
      <c r="Y128" s="43">
        <v>132.80000000000001</v>
      </c>
      <c r="Z128" s="43">
        <v>132.80000000000001</v>
      </c>
      <c r="AA128" s="43">
        <v>132.80000000000001</v>
      </c>
      <c r="AB128" s="43">
        <v>128.9</v>
      </c>
      <c r="AC128" s="43">
        <v>128.9</v>
      </c>
      <c r="AD128" s="43">
        <v>128.9</v>
      </c>
      <c r="AE128" s="43">
        <v>130.80000000000001</v>
      </c>
      <c r="AF128" s="43">
        <v>130</v>
      </c>
      <c r="AG128" s="120"/>
      <c r="AH128" s="46">
        <f t="shared" si="31"/>
        <v>132.80000000000001</v>
      </c>
      <c r="AI128" s="47">
        <f t="shared" si="32"/>
        <v>128.9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1"/>
        <v>0</v>
      </c>
      <c r="AI129" s="47">
        <f t="shared" si="32"/>
        <v>0</v>
      </c>
    </row>
    <row r="130" spans="1:35" x14ac:dyDescent="0.25">
      <c r="A130" s="119" t="s">
        <v>152</v>
      </c>
      <c r="B130" s="43">
        <v>136.4</v>
      </c>
      <c r="C130" s="43">
        <v>136.4</v>
      </c>
      <c r="D130" s="43">
        <v>136.4</v>
      </c>
      <c r="E130" s="43">
        <v>136.19999999999999</v>
      </c>
      <c r="F130" s="43">
        <v>136.19999999999999</v>
      </c>
      <c r="G130" s="43">
        <v>137.19999999999999</v>
      </c>
      <c r="H130" s="43">
        <v>137.19999999999999</v>
      </c>
      <c r="I130" s="43">
        <v>137.19999999999999</v>
      </c>
      <c r="J130" s="43">
        <v>137.19999999999999</v>
      </c>
      <c r="K130" s="43">
        <v>131.4</v>
      </c>
      <c r="L130" s="43">
        <v>131.4</v>
      </c>
      <c r="M130" s="43">
        <v>132</v>
      </c>
      <c r="N130" s="43">
        <v>132.19999999999999</v>
      </c>
      <c r="O130" s="43">
        <v>134</v>
      </c>
      <c r="P130" s="43">
        <v>133.80000000000001</v>
      </c>
      <c r="Q130" s="43">
        <v>133.80000000000001</v>
      </c>
      <c r="R130" s="43">
        <v>132.9</v>
      </c>
      <c r="S130" s="43">
        <v>133.9</v>
      </c>
      <c r="T130" s="43">
        <v>133.9</v>
      </c>
      <c r="U130" s="43">
        <v>133.9</v>
      </c>
      <c r="V130" s="43">
        <v>133.9</v>
      </c>
      <c r="W130" s="43">
        <v>135.9</v>
      </c>
      <c r="X130" s="43">
        <v>135.9</v>
      </c>
      <c r="Y130" s="43">
        <v>135.9</v>
      </c>
      <c r="Z130" s="43">
        <v>135.9</v>
      </c>
      <c r="AA130" s="43">
        <v>135.9</v>
      </c>
      <c r="AB130" s="43">
        <v>134.19999999999999</v>
      </c>
      <c r="AC130" s="43">
        <v>134.19999999999999</v>
      </c>
      <c r="AD130" s="43">
        <v>134.19999999999999</v>
      </c>
      <c r="AE130" s="43">
        <v>136.80000000000001</v>
      </c>
      <c r="AF130" s="43">
        <v>136.1</v>
      </c>
      <c r="AG130" s="120"/>
      <c r="AH130" s="46">
        <f t="shared" si="31"/>
        <v>137.19999999999999</v>
      </c>
      <c r="AI130" s="47">
        <f t="shared" si="32"/>
        <v>131.4</v>
      </c>
    </row>
    <row r="131" spans="1:35" x14ac:dyDescent="0.25">
      <c r="A131" s="121" t="s">
        <v>153</v>
      </c>
      <c r="B131" s="122">
        <v>132.1</v>
      </c>
      <c r="C131" s="122">
        <v>132.1</v>
      </c>
      <c r="D131" s="122">
        <v>132.1</v>
      </c>
      <c r="E131" s="122">
        <v>134.1</v>
      </c>
      <c r="F131" s="122">
        <v>134.1</v>
      </c>
      <c r="G131" s="122">
        <v>134.1</v>
      </c>
      <c r="H131" s="122">
        <v>134.1</v>
      </c>
      <c r="I131" s="122">
        <v>134.1</v>
      </c>
      <c r="J131" s="122">
        <v>134.1</v>
      </c>
      <c r="K131" s="122">
        <v>133.4</v>
      </c>
      <c r="L131" s="122">
        <v>133.4</v>
      </c>
      <c r="M131" s="122">
        <v>133</v>
      </c>
      <c r="N131" s="122">
        <v>133.80000000000001</v>
      </c>
      <c r="O131" s="122">
        <v>135.4</v>
      </c>
      <c r="P131" s="122">
        <v>134.19999999999999</v>
      </c>
      <c r="Q131" s="122">
        <v>134.9</v>
      </c>
      <c r="R131" s="122">
        <v>131.5</v>
      </c>
      <c r="S131" s="122">
        <v>133.9</v>
      </c>
      <c r="T131" s="122">
        <v>133.9</v>
      </c>
      <c r="U131" s="122">
        <v>133.9</v>
      </c>
      <c r="V131" s="122">
        <v>133.9</v>
      </c>
      <c r="W131" s="122">
        <v>134.1</v>
      </c>
      <c r="X131" s="122">
        <v>135.1</v>
      </c>
      <c r="Y131" s="122">
        <v>135.1</v>
      </c>
      <c r="Z131" s="122">
        <v>135.1</v>
      </c>
      <c r="AA131" s="122">
        <v>135.1</v>
      </c>
      <c r="AB131" s="122">
        <v>130.80000000000001</v>
      </c>
      <c r="AC131" s="122">
        <v>130.80000000000001</v>
      </c>
      <c r="AD131" s="122">
        <v>130.80000000000001</v>
      </c>
      <c r="AE131" s="122">
        <v>132.9</v>
      </c>
      <c r="AF131" s="122">
        <v>131.6</v>
      </c>
      <c r="AG131" s="123"/>
      <c r="AH131" s="46">
        <f t="shared" si="31"/>
        <v>135.4</v>
      </c>
      <c r="AI131" s="47">
        <f t="shared" si="32"/>
        <v>130.80000000000001</v>
      </c>
    </row>
    <row r="132" spans="1:35" x14ac:dyDescent="0.25">
      <c r="A132" s="119" t="s">
        <v>154</v>
      </c>
      <c r="B132" s="43">
        <v>118.8</v>
      </c>
      <c r="C132" s="43">
        <v>118.8</v>
      </c>
      <c r="D132" s="43">
        <v>118.8</v>
      </c>
      <c r="E132" s="43">
        <v>127.4</v>
      </c>
      <c r="F132" s="43">
        <v>127.4</v>
      </c>
      <c r="G132" s="43">
        <v>127.4</v>
      </c>
      <c r="H132" s="43">
        <v>127.4</v>
      </c>
      <c r="I132" s="43">
        <v>127.4</v>
      </c>
      <c r="J132" s="43">
        <v>127.4</v>
      </c>
      <c r="K132" s="43">
        <v>126.6</v>
      </c>
      <c r="L132" s="43">
        <v>126.6</v>
      </c>
      <c r="M132" s="43">
        <v>126.8</v>
      </c>
      <c r="N132" s="43">
        <v>127.6</v>
      </c>
      <c r="O132" s="43">
        <v>132.9</v>
      </c>
      <c r="P132" s="43">
        <v>128.5</v>
      </c>
      <c r="Q132" s="43">
        <v>128.4</v>
      </c>
      <c r="R132" s="43">
        <v>117.6</v>
      </c>
      <c r="S132" s="43">
        <v>124.9</v>
      </c>
      <c r="T132" s="43">
        <v>124.9</v>
      </c>
      <c r="U132" s="43">
        <v>124.9</v>
      </c>
      <c r="V132" s="43">
        <v>124.9</v>
      </c>
      <c r="W132" s="43">
        <v>127.2</v>
      </c>
      <c r="X132" s="43">
        <v>128</v>
      </c>
      <c r="Y132" s="43">
        <v>128</v>
      </c>
      <c r="Z132" s="43">
        <v>128</v>
      </c>
      <c r="AA132" s="43">
        <v>128</v>
      </c>
      <c r="AB132" s="43">
        <v>120.5</v>
      </c>
      <c r="AC132" s="43">
        <v>120.5</v>
      </c>
      <c r="AD132" s="43">
        <v>120.5</v>
      </c>
      <c r="AE132" s="43">
        <v>123.9</v>
      </c>
      <c r="AF132" s="43">
        <v>129.80000000000001</v>
      </c>
      <c r="AG132" s="120"/>
      <c r="AH132" s="46">
        <f t="shared" si="31"/>
        <v>132.9</v>
      </c>
      <c r="AI132" s="47">
        <f t="shared" si="32"/>
        <v>117.6</v>
      </c>
    </row>
    <row r="133" spans="1:35" ht="15.75" thickBot="1" x14ac:dyDescent="0.3">
      <c r="A133" s="119" t="s">
        <v>155</v>
      </c>
      <c r="B133" s="101">
        <v>67.8</v>
      </c>
      <c r="C133" s="101">
        <v>67.8</v>
      </c>
      <c r="D133" s="101">
        <v>67.8</v>
      </c>
      <c r="E133" s="101">
        <v>67.8</v>
      </c>
      <c r="F133" s="101">
        <v>67.8</v>
      </c>
      <c r="G133" s="101">
        <v>67.8</v>
      </c>
      <c r="H133" s="101">
        <v>67.8</v>
      </c>
      <c r="I133" s="101">
        <v>67.8</v>
      </c>
      <c r="J133" s="101">
        <v>67.8</v>
      </c>
      <c r="K133" s="101">
        <v>66.2</v>
      </c>
      <c r="L133" s="101">
        <v>66.2</v>
      </c>
      <c r="M133" s="101">
        <v>65.3</v>
      </c>
      <c r="N133" s="101">
        <v>65.400000000000006</v>
      </c>
      <c r="O133" s="101">
        <v>66.400000000000006</v>
      </c>
      <c r="P133" s="101">
        <v>65.900000000000006</v>
      </c>
      <c r="Q133" s="101">
        <v>65.7</v>
      </c>
      <c r="R133" s="101">
        <v>65.599999999999994</v>
      </c>
      <c r="S133" s="101">
        <v>66</v>
      </c>
      <c r="T133" s="101">
        <v>66</v>
      </c>
      <c r="U133" s="101">
        <v>66</v>
      </c>
      <c r="V133" s="101">
        <v>66</v>
      </c>
      <c r="W133" s="101">
        <v>67.12</v>
      </c>
      <c r="X133" s="101">
        <v>67.2</v>
      </c>
      <c r="Y133" s="101">
        <v>67.2</v>
      </c>
      <c r="Z133" s="101">
        <v>67.2</v>
      </c>
      <c r="AA133" s="101">
        <v>67.2</v>
      </c>
      <c r="AB133" s="101">
        <v>65.7</v>
      </c>
      <c r="AC133" s="101">
        <v>65.7</v>
      </c>
      <c r="AD133" s="101">
        <v>65.7</v>
      </c>
      <c r="AE133" s="101">
        <v>67.2</v>
      </c>
      <c r="AF133" s="101">
        <v>67.2</v>
      </c>
      <c r="AG133" s="124"/>
      <c r="AH133" s="46">
        <f t="shared" si="31"/>
        <v>67.8</v>
      </c>
      <c r="AI133" s="47">
        <f t="shared" si="32"/>
        <v>65.3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1"/>
        <v>0</v>
      </c>
      <c r="AI134" s="47">
        <f t="shared" si="32"/>
        <v>0</v>
      </c>
    </row>
    <row r="135" spans="1:35" ht="15.75" thickBot="1" x14ac:dyDescent="0.3">
      <c r="A135" s="126" t="s">
        <v>157</v>
      </c>
      <c r="B135" s="114">
        <f t="shared" ref="B135:C135" si="107">SUM(B26,B32,B45:B46,B82,B84:B85,B87,B89,B137:B142,B177,B183,B189,B198,B200,B212,B219,B222:B223,B230,B232,B234,B238:B240,B242:B244,B249,B255:B256,B258:B260,B161,B166)</f>
        <v>59.610000000000007</v>
      </c>
      <c r="C135" s="114">
        <f t="shared" si="107"/>
        <v>59.610000000000007</v>
      </c>
      <c r="D135" s="114">
        <f t="shared" ref="D135:E135" si="108">SUM(D26,D32,D45:D46,D82,D84:D85,D87,D89,D137:D142,D177,D183,D189,D198,D200,D212,D219,D222:D223,D230,D232,D234,D238:D240,D242:D244,D249,D255:D256,D258:D260,D161,D166)</f>
        <v>59.610000000000007</v>
      </c>
      <c r="E135" s="114">
        <f t="shared" si="108"/>
        <v>156.11000000000001</v>
      </c>
      <c r="F135" s="114">
        <f t="shared" ref="F135" si="109">SUM(F26,F32,F45:F46,F82,F84:F85,F87,F89,F137:F142,F177,F183,F189,F198,F200,F212,F219,F222:F223,F230,F232,F234,F238:F240,F242:F244,F249,F255:F256,F258:F260,F161,F166)</f>
        <v>156.11000000000001</v>
      </c>
      <c r="G135" s="114">
        <f t="shared" ref="G135:O135" si="110">SUM(G26,G32,G45:G46,G82,G84:G85,G87,G89,G137:G142,G177,G183,G189,G198,G200,G212,G219,G222:G223,G230,G232,G234,G238:G240,G242:G244,G249,G255:G256,G258:G260,G161,G166)</f>
        <v>169.60999999999999</v>
      </c>
      <c r="H135" s="114">
        <f t="shared" si="110"/>
        <v>169.60999999999999</v>
      </c>
      <c r="I135" s="114">
        <f t="shared" si="110"/>
        <v>181.10999999999999</v>
      </c>
      <c r="J135" s="114">
        <f t="shared" si="110"/>
        <v>181.10999999999999</v>
      </c>
      <c r="K135" s="114">
        <f t="shared" si="110"/>
        <v>261.01000000000005</v>
      </c>
      <c r="L135" s="114">
        <f t="shared" si="110"/>
        <v>267.41000000000003</v>
      </c>
      <c r="M135" s="114">
        <f t="shared" si="110"/>
        <v>291.83999999999997</v>
      </c>
      <c r="N135" s="114">
        <f t="shared" si="110"/>
        <v>293.33999999999997</v>
      </c>
      <c r="O135" s="114">
        <f t="shared" si="110"/>
        <v>295.64</v>
      </c>
      <c r="P135" s="114">
        <v>42</v>
      </c>
      <c r="Q135" s="114">
        <f t="shared" ref="Q135:X135" si="111">SUM(Q26,Q32,Q45:Q46,Q82,Q84:Q85,Q87,Q89,Q137:Q142,Q177,Q183,Q189,Q198,Q200,Q212,Q219,Q222:Q223,Q230,Q232,Q234,Q238:Q240,Q242:Q244,Q249,Q255:Q256,Q258:Q260,Q161,Q166)</f>
        <v>287.33999999999997</v>
      </c>
      <c r="R135" s="114">
        <f t="shared" si="111"/>
        <v>266.03999999999996</v>
      </c>
      <c r="S135" s="114">
        <f t="shared" si="111"/>
        <v>284.43999999999994</v>
      </c>
      <c r="T135" s="114">
        <f t="shared" si="111"/>
        <v>284.43999999999994</v>
      </c>
      <c r="U135" s="114">
        <f t="shared" si="111"/>
        <v>284.43999999999994</v>
      </c>
      <c r="V135" s="114">
        <f t="shared" si="111"/>
        <v>279.83999999999997</v>
      </c>
      <c r="W135" s="114">
        <f t="shared" si="111"/>
        <v>272.25999999999993</v>
      </c>
      <c r="X135" s="114">
        <f t="shared" si="111"/>
        <v>263.13999999999993</v>
      </c>
      <c r="Y135" s="114">
        <f>SUM(Y23,Y30,Y51:Y52,Y82,Y84:Y85,Y87,Y89,Y137:Y142,Y170,Y176,Y182,Y191,Y193,Y205,Y212,Y215:Y216,Y223,Y225,Y227,Y231:Y233,Y235:Y237,Y242,Y248:Y249,Y251:Y253,Y261,Y266)</f>
        <v>223.5</v>
      </c>
      <c r="Z135" s="114">
        <f>SUM(Z23,Z30,Z51:Z52,Z82,Z84:Z85,Z87,Z89,Z137:Z142,Z170,Z176,Z182,Z191,Z193,Z205,Z212,Z215:Z216,Z223,Z225,Z227,Z231:Z233,Z235:Z237,Z242,Z248:Z249,Z251:Z253,Z261,Z266)</f>
        <v>223.5</v>
      </c>
      <c r="AA135" s="114">
        <f t="shared" ref="AA135" si="112">SUM(AA26,AA32,AA45:AA46,AA82,AA84:AA85,AA87,AA89,AA137:AA142,AA177,AA183,AA189,AA198,AA200,AA212,AA219,AA222:AA223,AA230,AA232,AA234,AA238:AA240,AA242:AA244,AA249,AA255:AA256,AA258:AA260,AA161,AA166)</f>
        <v>361.93999999999988</v>
      </c>
      <c r="AB135" s="114">
        <f t="shared" ref="AB135:AD135" si="113">SUM(AB26,AB32,AB45:AB46,AB82,AB84:AB85,AB87,AB89,AB137:AB142,AB177,AB183,AB189,AB198,AB200,AB212,AB219,AB222:AB223,AB230,AB232,AB234,AB238:AB240,AB242:AB244,AB249,AB255:AB256,AB258:AB260,AB161,AB166)</f>
        <v>339.64</v>
      </c>
      <c r="AC135" s="114">
        <f t="shared" si="113"/>
        <v>339.64</v>
      </c>
      <c r="AD135" s="114">
        <f t="shared" si="113"/>
        <v>206.64</v>
      </c>
      <c r="AE135" s="114">
        <f t="shared" ref="AE135:AF135" si="114">SUM(AE26,AE32,AE45:AE46,AE82,AE84:AE85,AE87,AE89,AE137:AE142,AE177,AE183,AE189,AE198,AE200,AE212,AE219,AE222:AE223,AE230,AE232,AE234,AE238:AE240,AE242:AE244,AE249,AE255:AE256,AE258:AE260,AE161,AE166)</f>
        <v>193.23999999999995</v>
      </c>
      <c r="AF135" s="114">
        <f t="shared" si="114"/>
        <v>188.53999999999994</v>
      </c>
      <c r="AG135" s="127"/>
      <c r="AH135" s="46">
        <f t="shared" si="31"/>
        <v>361.93999999999988</v>
      </c>
      <c r="AI135" s="47">
        <f t="shared" si="32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29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1"/>
        <v>0</v>
      </c>
      <c r="AI136" s="47">
        <f t="shared" si="32"/>
        <v>0</v>
      </c>
    </row>
    <row r="137" spans="1:35" x14ac:dyDescent="0.25">
      <c r="A137" s="131" t="s">
        <v>159</v>
      </c>
      <c r="B137" s="132">
        <v>43</v>
      </c>
      <c r="C137" s="132">
        <v>43</v>
      </c>
      <c r="D137" s="132">
        <v>43</v>
      </c>
      <c r="E137" s="132">
        <v>53</v>
      </c>
      <c r="F137" s="132">
        <v>53</v>
      </c>
      <c r="G137" s="133">
        <v>60.1</v>
      </c>
      <c r="H137" s="133">
        <v>60.1</v>
      </c>
      <c r="I137" s="133">
        <v>65.099999999999994</v>
      </c>
      <c r="J137" s="133">
        <v>65.099999999999994</v>
      </c>
      <c r="K137" s="133">
        <v>68.2</v>
      </c>
      <c r="L137" s="133">
        <v>67.2</v>
      </c>
      <c r="M137" s="133">
        <v>63.6</v>
      </c>
      <c r="N137" s="133">
        <v>67.400000000000006</v>
      </c>
      <c r="O137" s="133">
        <v>66.400000000000006</v>
      </c>
      <c r="P137" s="133">
        <v>65.599999999999994</v>
      </c>
      <c r="Q137" s="133">
        <v>67.400000000000006</v>
      </c>
      <c r="R137" s="133">
        <v>59.8</v>
      </c>
      <c r="S137" s="133">
        <v>57</v>
      </c>
      <c r="T137" s="133">
        <v>57</v>
      </c>
      <c r="U137" s="133">
        <v>57</v>
      </c>
      <c r="V137" s="133">
        <v>57</v>
      </c>
      <c r="W137" s="133">
        <v>38.200000000000003</v>
      </c>
      <c r="X137" s="133">
        <v>39.9</v>
      </c>
      <c r="Y137" s="133">
        <v>39.9</v>
      </c>
      <c r="Z137" s="133">
        <v>39.9</v>
      </c>
      <c r="AA137" s="133">
        <v>59</v>
      </c>
      <c r="AB137" s="133">
        <v>54.5</v>
      </c>
      <c r="AC137" s="133">
        <v>54.5</v>
      </c>
      <c r="AD137" s="133">
        <v>39.5</v>
      </c>
      <c r="AE137" s="133">
        <v>39.9</v>
      </c>
      <c r="AF137" s="133">
        <v>46.4</v>
      </c>
      <c r="AG137" s="134">
        <v>75</v>
      </c>
      <c r="AH137" s="46">
        <f t="shared" si="31"/>
        <v>68.2</v>
      </c>
      <c r="AI137" s="47">
        <f t="shared" si="32"/>
        <v>38.200000000000003</v>
      </c>
    </row>
    <row r="138" spans="1:35" x14ac:dyDescent="0.25">
      <c r="A138" s="135" t="s">
        <v>160</v>
      </c>
      <c r="B138" s="132">
        <v>21.6</v>
      </c>
      <c r="C138" s="132">
        <v>21.6</v>
      </c>
      <c r="D138" s="132">
        <v>21.6</v>
      </c>
      <c r="E138" s="132">
        <v>18</v>
      </c>
      <c r="F138" s="132">
        <v>18</v>
      </c>
      <c r="G138" s="136">
        <v>13.5</v>
      </c>
      <c r="H138" s="136">
        <v>13.5</v>
      </c>
      <c r="I138" s="136">
        <v>20.6</v>
      </c>
      <c r="J138" s="136">
        <v>20.6</v>
      </c>
      <c r="K138" s="136">
        <v>22.4</v>
      </c>
      <c r="L138" s="136">
        <v>23.5</v>
      </c>
      <c r="M138" s="136">
        <v>20.6</v>
      </c>
      <c r="N138" s="136">
        <v>21</v>
      </c>
      <c r="O138" s="136">
        <v>21.2</v>
      </c>
      <c r="P138" s="136">
        <v>22.2</v>
      </c>
      <c r="Q138" s="136">
        <v>25.9</v>
      </c>
      <c r="R138" s="136">
        <v>17.399999999999999</v>
      </c>
      <c r="S138" s="136">
        <v>13.9</v>
      </c>
      <c r="T138" s="136">
        <v>13.9</v>
      </c>
      <c r="U138" s="136">
        <v>13.9</v>
      </c>
      <c r="V138" s="136">
        <v>13.9</v>
      </c>
      <c r="W138" s="136">
        <v>14.4</v>
      </c>
      <c r="X138" s="136">
        <v>12.2</v>
      </c>
      <c r="Y138" s="136">
        <v>12.2</v>
      </c>
      <c r="Z138" s="136">
        <v>12.2</v>
      </c>
      <c r="AA138" s="136">
        <v>33</v>
      </c>
      <c r="AB138" s="136">
        <v>24.4</v>
      </c>
      <c r="AC138" s="136">
        <v>24.4</v>
      </c>
      <c r="AD138" s="136">
        <v>13.1</v>
      </c>
      <c r="AE138" s="136">
        <v>12.6</v>
      </c>
      <c r="AF138" s="136">
        <v>17.600000000000001</v>
      </c>
      <c r="AG138" s="134">
        <v>240</v>
      </c>
      <c r="AH138" s="46">
        <f t="shared" si="31"/>
        <v>33</v>
      </c>
      <c r="AI138" s="47">
        <f t="shared" si="32"/>
        <v>12.2</v>
      </c>
    </row>
    <row r="139" spans="1:35" x14ac:dyDescent="0.25">
      <c r="A139" s="135" t="s">
        <v>161</v>
      </c>
      <c r="B139" s="132">
        <v>-91.1</v>
      </c>
      <c r="C139" s="132">
        <v>-91.1</v>
      </c>
      <c r="D139" s="132">
        <v>-91.1</v>
      </c>
      <c r="E139" s="132">
        <v>-89</v>
      </c>
      <c r="F139" s="132">
        <v>-89</v>
      </c>
      <c r="G139" s="136">
        <v>-78.599999999999994</v>
      </c>
      <c r="H139" s="136">
        <v>-78.599999999999994</v>
      </c>
      <c r="I139" s="136">
        <v>-77.2</v>
      </c>
      <c r="J139" s="136">
        <v>-77.2</v>
      </c>
      <c r="K139" s="136">
        <v>-74.3</v>
      </c>
      <c r="L139" s="136">
        <v>-67.400000000000006</v>
      </c>
      <c r="M139" s="136">
        <v>-69.5</v>
      </c>
      <c r="N139" s="136">
        <v>-70.2</v>
      </c>
      <c r="O139" s="136">
        <v>-66.099999999999994</v>
      </c>
      <c r="P139" s="136">
        <v>-69.400000000000006</v>
      </c>
      <c r="Q139" s="136">
        <v>-73.8</v>
      </c>
      <c r="R139" s="136">
        <v>-63.7</v>
      </c>
      <c r="S139" s="136">
        <v>-60.8</v>
      </c>
      <c r="T139" s="136">
        <v>-60.8</v>
      </c>
      <c r="U139" s="136">
        <v>-60.8</v>
      </c>
      <c r="V139" s="136">
        <v>-60.8</v>
      </c>
      <c r="W139" s="136">
        <v>-20</v>
      </c>
      <c r="X139" s="136">
        <v>-26.3</v>
      </c>
      <c r="Y139" s="136">
        <v>-26.3</v>
      </c>
      <c r="Z139" s="136">
        <v>-26.3</v>
      </c>
      <c r="AA139" s="136">
        <v>-53</v>
      </c>
      <c r="AB139" s="136">
        <v>-60.3</v>
      </c>
      <c r="AC139" s="136">
        <v>-60.3</v>
      </c>
      <c r="AD139" s="136">
        <v>-54.4</v>
      </c>
      <c r="AE139" s="136">
        <v>-58.9</v>
      </c>
      <c r="AF139" s="136">
        <v>-69.3</v>
      </c>
      <c r="AG139" s="134">
        <v>240</v>
      </c>
      <c r="AH139" s="46">
        <f t="shared" ref="AH139:AH145" si="115">MAX(B139:AF139)</f>
        <v>-20</v>
      </c>
      <c r="AI139" s="47">
        <f t="shared" ref="AI139:AI145" si="116">MIN(B139:AF139)</f>
        <v>-91.1</v>
      </c>
    </row>
    <row r="140" spans="1:35" x14ac:dyDescent="0.25">
      <c r="A140" s="135" t="s">
        <v>162</v>
      </c>
      <c r="B140" s="132">
        <v>0</v>
      </c>
      <c r="C140" s="132">
        <v>0</v>
      </c>
      <c r="D140" s="132">
        <v>0</v>
      </c>
      <c r="E140" s="132">
        <v>88</v>
      </c>
      <c r="F140" s="132">
        <v>88</v>
      </c>
      <c r="G140" s="137">
        <v>75.8</v>
      </c>
      <c r="H140" s="137">
        <v>75.8</v>
      </c>
      <c r="I140" s="137">
        <v>73.8</v>
      </c>
      <c r="J140" s="137">
        <v>73.8</v>
      </c>
      <c r="K140" s="137">
        <v>70.400000000000006</v>
      </c>
      <c r="L140" s="137">
        <v>69.8</v>
      </c>
      <c r="M140" s="137">
        <v>66.8</v>
      </c>
      <c r="N140" s="137">
        <v>67</v>
      </c>
      <c r="O140" s="137">
        <v>63</v>
      </c>
      <c r="P140" s="137">
        <v>65.8</v>
      </c>
      <c r="Q140" s="137">
        <v>70.3</v>
      </c>
      <c r="R140" s="137">
        <v>60.7</v>
      </c>
      <c r="S140" s="137">
        <v>58.3</v>
      </c>
      <c r="T140" s="137">
        <v>58.3</v>
      </c>
      <c r="U140" s="137">
        <v>58.3</v>
      </c>
      <c r="V140" s="137">
        <v>58.3</v>
      </c>
      <c r="W140" s="137">
        <v>20</v>
      </c>
      <c r="X140" s="137">
        <v>25.1</v>
      </c>
      <c r="Y140" s="137">
        <v>25.1</v>
      </c>
      <c r="Z140" s="137">
        <v>25.1</v>
      </c>
      <c r="AA140" s="137">
        <v>57.4</v>
      </c>
      <c r="AB140" s="137">
        <v>76.8</v>
      </c>
      <c r="AC140" s="137">
        <v>76.8</v>
      </c>
      <c r="AD140" s="137">
        <v>51.9</v>
      </c>
      <c r="AE140" s="137">
        <v>55.5</v>
      </c>
      <c r="AF140" s="137">
        <v>66.5</v>
      </c>
      <c r="AG140" s="134"/>
      <c r="AH140" s="46">
        <f t="shared" si="115"/>
        <v>88</v>
      </c>
      <c r="AI140" s="47">
        <f t="shared" si="116"/>
        <v>0</v>
      </c>
    </row>
    <row r="141" spans="1:35" x14ac:dyDescent="0.25">
      <c r="A141" s="135" t="s">
        <v>163</v>
      </c>
      <c r="B141" s="132">
        <v>-8.6999999999999993</v>
      </c>
      <c r="C141" s="132">
        <v>-8.6999999999999993</v>
      </c>
      <c r="D141" s="132">
        <v>-8.6999999999999993</v>
      </c>
      <c r="E141" s="132">
        <v>-8.6999999999999993</v>
      </c>
      <c r="F141" s="132">
        <v>-8.6999999999999993</v>
      </c>
      <c r="G141" s="136">
        <v>-7.5</v>
      </c>
      <c r="H141" s="136">
        <v>-7.5</v>
      </c>
      <c r="I141" s="136">
        <v>-7.5</v>
      </c>
      <c r="J141" s="136">
        <v>-7.5</v>
      </c>
      <c r="K141" s="136">
        <v>-0.5</v>
      </c>
      <c r="L141" s="136">
        <v>-0.5</v>
      </c>
      <c r="M141" s="136">
        <v>-2.6</v>
      </c>
      <c r="N141" s="136">
        <v>-0.4</v>
      </c>
      <c r="O141" s="136">
        <v>-1.6</v>
      </c>
      <c r="P141" s="136">
        <v>-3.3</v>
      </c>
      <c r="Q141" s="136">
        <v>-4.9000000000000004</v>
      </c>
      <c r="R141" s="136">
        <v>-4.0999999999999996</v>
      </c>
      <c r="S141" s="136">
        <v>-3.7</v>
      </c>
      <c r="T141" s="136">
        <v>-3.7</v>
      </c>
      <c r="U141" s="136">
        <v>-3.7</v>
      </c>
      <c r="V141" s="136">
        <v>-3.7</v>
      </c>
      <c r="W141" s="136">
        <v>9.9</v>
      </c>
      <c r="X141" s="136">
        <v>8.5</v>
      </c>
      <c r="Y141" s="136">
        <v>8.5</v>
      </c>
      <c r="Z141" s="136">
        <v>8.5</v>
      </c>
      <c r="AA141" s="136">
        <v>27</v>
      </c>
      <c r="AB141" s="136">
        <v>27.3</v>
      </c>
      <c r="AC141" s="136">
        <v>27.3</v>
      </c>
      <c r="AD141" s="136">
        <v>4.4000000000000004</v>
      </c>
      <c r="AE141" s="136">
        <v>2.2000000000000002</v>
      </c>
      <c r="AF141" s="136">
        <v>-2.4</v>
      </c>
      <c r="AG141" s="134">
        <v>60</v>
      </c>
      <c r="AH141" s="46">
        <f t="shared" si="115"/>
        <v>27.3</v>
      </c>
      <c r="AI141" s="47">
        <f t="shared" si="116"/>
        <v>-8.6999999999999993</v>
      </c>
    </row>
    <row r="142" spans="1:35" x14ac:dyDescent="0.25">
      <c r="A142" s="135" t="s">
        <v>164</v>
      </c>
      <c r="B142" s="132">
        <v>-48.9</v>
      </c>
      <c r="C142" s="132">
        <v>-48.9</v>
      </c>
      <c r="D142" s="132">
        <v>-48.9</v>
      </c>
      <c r="E142" s="132">
        <v>-48.9</v>
      </c>
      <c r="F142" s="132">
        <v>-48.9</v>
      </c>
      <c r="G142" s="137">
        <v>-37.4</v>
      </c>
      <c r="H142" s="137">
        <v>-37.4</v>
      </c>
      <c r="I142" s="137">
        <v>-37.4</v>
      </c>
      <c r="J142" s="137">
        <v>-37.4</v>
      </c>
      <c r="K142" s="137">
        <v>31.1</v>
      </c>
      <c r="L142" s="137">
        <v>31.1</v>
      </c>
      <c r="M142" s="137">
        <v>69.3</v>
      </c>
      <c r="N142" s="137">
        <v>60.6</v>
      </c>
      <c r="O142" s="137">
        <v>53.6</v>
      </c>
      <c r="P142" s="137">
        <v>44</v>
      </c>
      <c r="Q142" s="137">
        <v>42.5</v>
      </c>
      <c r="R142" s="137">
        <v>37.1</v>
      </c>
      <c r="S142" s="137">
        <v>41.7</v>
      </c>
      <c r="T142" s="137">
        <v>41.7</v>
      </c>
      <c r="U142" s="137">
        <v>41.7</v>
      </c>
      <c r="V142" s="137">
        <v>41.7</v>
      </c>
      <c r="W142" s="137">
        <v>41.32</v>
      </c>
      <c r="X142" s="137">
        <v>40.299999999999997</v>
      </c>
      <c r="Y142" s="137">
        <v>40.299999999999997</v>
      </c>
      <c r="Z142" s="137">
        <v>40.299999999999997</v>
      </c>
      <c r="AA142" s="137">
        <v>75.099999999999994</v>
      </c>
      <c r="AB142" s="137">
        <v>51.4</v>
      </c>
      <c r="AC142" s="137">
        <v>51.4</v>
      </c>
      <c r="AD142" s="137">
        <v>-13.7</v>
      </c>
      <c r="AE142" s="137">
        <v>-24.1</v>
      </c>
      <c r="AF142" s="137">
        <v>-36.5</v>
      </c>
      <c r="AG142" s="138">
        <v>120</v>
      </c>
      <c r="AH142" s="46">
        <f t="shared" si="115"/>
        <v>75.099999999999994</v>
      </c>
      <c r="AI142" s="47">
        <f t="shared" si="116"/>
        <v>-48.9</v>
      </c>
    </row>
    <row r="143" spans="1:35" x14ac:dyDescent="0.25">
      <c r="A143" s="135" t="s">
        <v>427</v>
      </c>
      <c r="B143" s="132">
        <v>26.4</v>
      </c>
      <c r="C143" s="132">
        <v>26.4</v>
      </c>
      <c r="D143" s="132">
        <v>26.4</v>
      </c>
      <c r="E143" s="132">
        <v>26.4</v>
      </c>
      <c r="F143" s="132">
        <v>26.4</v>
      </c>
      <c r="G143" s="137">
        <v>31.4</v>
      </c>
      <c r="H143" s="137">
        <v>31.4</v>
      </c>
      <c r="I143" s="137">
        <v>31.4</v>
      </c>
      <c r="J143" s="137">
        <v>31.4</v>
      </c>
      <c r="K143" s="137">
        <v>67.8</v>
      </c>
      <c r="L143" s="137">
        <v>67.8</v>
      </c>
      <c r="M143" s="137">
        <v>87.4</v>
      </c>
      <c r="N143" s="137">
        <v>83.1</v>
      </c>
      <c r="O143" s="137">
        <v>77.599999999999994</v>
      </c>
      <c r="P143" s="137">
        <v>72.7</v>
      </c>
      <c r="Q143" s="137">
        <v>71.900000000000006</v>
      </c>
      <c r="R143" s="137">
        <v>68.599999999999994</v>
      </c>
      <c r="S143" s="137">
        <v>70.099999999999994</v>
      </c>
      <c r="T143" s="137">
        <v>70.099999999999994</v>
      </c>
      <c r="U143" s="137">
        <v>70.099999999999994</v>
      </c>
      <c r="V143" s="137">
        <v>70.099999999999994</v>
      </c>
      <c r="W143" s="137">
        <v>162.19999999999999</v>
      </c>
      <c r="X143" s="137">
        <f>81.8+81.6</f>
        <v>163.39999999999998</v>
      </c>
      <c r="Y143" s="137">
        <f t="shared" ref="Y143:Z143" si="117">81.8+81.6</f>
        <v>163.39999999999998</v>
      </c>
      <c r="Z143" s="137">
        <f t="shared" si="117"/>
        <v>163.39999999999998</v>
      </c>
      <c r="AA143" s="137">
        <v>95</v>
      </c>
      <c r="AB143" s="137">
        <v>170.1</v>
      </c>
      <c r="AC143" s="137">
        <v>170.1</v>
      </c>
      <c r="AD143" s="137">
        <v>101.1</v>
      </c>
      <c r="AE143" s="137">
        <v>87.7</v>
      </c>
      <c r="AF143" s="137">
        <v>74.400000000000006</v>
      </c>
      <c r="AG143" s="138"/>
      <c r="AH143" s="46">
        <f t="shared" si="115"/>
        <v>170.1</v>
      </c>
      <c r="AI143" s="47">
        <f t="shared" si="116"/>
        <v>26.4</v>
      </c>
    </row>
    <row r="144" spans="1:35" x14ac:dyDescent="0.25">
      <c r="A144" s="135" t="s">
        <v>166</v>
      </c>
      <c r="B144" s="132">
        <v>-42.1</v>
      </c>
      <c r="C144" s="132">
        <v>-42.1</v>
      </c>
      <c r="D144" s="132">
        <v>-42.1</v>
      </c>
      <c r="E144" s="132">
        <v>-42.1</v>
      </c>
      <c r="F144" s="132">
        <v>-42.1</v>
      </c>
      <c r="G144" s="137">
        <v>11</v>
      </c>
      <c r="H144" s="137">
        <v>11</v>
      </c>
      <c r="I144" s="137">
        <v>11</v>
      </c>
      <c r="J144" s="137">
        <v>11</v>
      </c>
      <c r="K144" s="137">
        <v>2.1</v>
      </c>
      <c r="L144" s="137">
        <v>2.1</v>
      </c>
      <c r="M144" s="137">
        <v>17.3</v>
      </c>
      <c r="N144" s="137">
        <v>15.5</v>
      </c>
      <c r="O144" s="137">
        <v>15.9</v>
      </c>
      <c r="P144" s="137">
        <v>18</v>
      </c>
      <c r="Q144" s="137">
        <v>18.5</v>
      </c>
      <c r="R144" s="137">
        <v>16.3</v>
      </c>
      <c r="S144" s="137">
        <v>15.77</v>
      </c>
      <c r="T144" s="137">
        <v>15.77</v>
      </c>
      <c r="U144" s="137">
        <v>15.77</v>
      </c>
      <c r="V144" s="137">
        <v>15.77</v>
      </c>
      <c r="W144" s="137">
        <v>14.8</v>
      </c>
      <c r="X144" s="137">
        <v>15.3</v>
      </c>
      <c r="Y144" s="137">
        <v>15.3</v>
      </c>
      <c r="Z144" s="137">
        <v>15.3</v>
      </c>
      <c r="AA144" s="137">
        <v>-58.3</v>
      </c>
      <c r="AB144" s="137">
        <v>-51.6</v>
      </c>
      <c r="AC144" s="137">
        <v>-51.6</v>
      </c>
      <c r="AD144" s="137">
        <v>-35.799999999999997</v>
      </c>
      <c r="AE144" s="137">
        <v>-32.5</v>
      </c>
      <c r="AF144" s="137">
        <v>-27.4</v>
      </c>
      <c r="AG144" s="138"/>
      <c r="AH144" s="46">
        <f t="shared" si="115"/>
        <v>18.5</v>
      </c>
      <c r="AI144" s="47">
        <f t="shared" si="116"/>
        <v>-58.3</v>
      </c>
    </row>
    <row r="145" spans="1:38" x14ac:dyDescent="0.25">
      <c r="A145" s="135" t="s">
        <v>167</v>
      </c>
      <c r="B145" s="132">
        <v>-38</v>
      </c>
      <c r="C145" s="132">
        <v>-38</v>
      </c>
      <c r="D145" s="132">
        <v>-38</v>
      </c>
      <c r="E145" s="132">
        <v>-38</v>
      </c>
      <c r="F145" s="132">
        <v>-38</v>
      </c>
      <c r="G145" s="137">
        <v>19.399999999999999</v>
      </c>
      <c r="H145" s="137">
        <v>19.399999999999999</v>
      </c>
      <c r="I145" s="137">
        <v>19.399999999999999</v>
      </c>
      <c r="J145" s="137">
        <v>19.399999999999999</v>
      </c>
      <c r="K145" s="137">
        <v>33.299999999999997</v>
      </c>
      <c r="L145" s="137">
        <v>33.299999999999997</v>
      </c>
      <c r="M145" s="137">
        <v>0</v>
      </c>
      <c r="N145" s="137">
        <v>0</v>
      </c>
      <c r="O145" s="137">
        <v>0</v>
      </c>
      <c r="P145" s="137">
        <v>-8.4</v>
      </c>
      <c r="Q145" s="137">
        <v>-10.9</v>
      </c>
      <c r="R145" s="137">
        <v>-33.799999999999997</v>
      </c>
      <c r="S145" s="137">
        <v>-35.6</v>
      </c>
      <c r="T145" s="137">
        <v>-35.6</v>
      </c>
      <c r="U145" s="137">
        <v>-35.6</v>
      </c>
      <c r="V145" s="137">
        <v>-35.6</v>
      </c>
      <c r="W145" s="137">
        <v>-86.41</v>
      </c>
      <c r="X145" s="137">
        <v>-91.9</v>
      </c>
      <c r="Y145" s="137">
        <v>-91.9</v>
      </c>
      <c r="Z145" s="137">
        <v>-91.9</v>
      </c>
      <c r="AA145" s="137">
        <v>-2.2999999999999998</v>
      </c>
      <c r="AB145" s="137">
        <v>0</v>
      </c>
      <c r="AC145" s="137">
        <v>0</v>
      </c>
      <c r="AD145" s="137">
        <v>-38.200000000000003</v>
      </c>
      <c r="AE145" s="137">
        <v>-24.9</v>
      </c>
      <c r="AF145" s="137">
        <v>-24.5</v>
      </c>
      <c r="AG145" s="138"/>
      <c r="AH145" s="46">
        <f t="shared" si="115"/>
        <v>33.299999999999997</v>
      </c>
      <c r="AI145" s="47">
        <f t="shared" si="116"/>
        <v>-91.9</v>
      </c>
    </row>
    <row r="146" spans="1:38" x14ac:dyDescent="0.25">
      <c r="A146" s="135" t="s">
        <v>168</v>
      </c>
      <c r="B146" s="132">
        <v>-338.1</v>
      </c>
      <c r="C146" s="132">
        <v>-338.1</v>
      </c>
      <c r="D146" s="132">
        <v>-338.1</v>
      </c>
      <c r="E146" s="132">
        <v>-338.1</v>
      </c>
      <c r="F146" s="132">
        <v>-338.1</v>
      </c>
      <c r="G146" s="137">
        <v>-232.9</v>
      </c>
      <c r="H146" s="137">
        <v>-232.9</v>
      </c>
      <c r="I146" s="137">
        <v>-232.9</v>
      </c>
      <c r="J146" s="137">
        <v>-232.9</v>
      </c>
      <c r="K146" s="137">
        <v>-273.3</v>
      </c>
      <c r="L146" s="137">
        <v>-273.3</v>
      </c>
      <c r="M146" s="137">
        <v>-282.3</v>
      </c>
      <c r="N146" s="137">
        <v>-285</v>
      </c>
      <c r="O146" s="137">
        <v>-219.5</v>
      </c>
      <c r="P146" s="137">
        <v>-206</v>
      </c>
      <c r="Q146" s="137">
        <v>-239.1</v>
      </c>
      <c r="R146" s="137">
        <v>-110</v>
      </c>
      <c r="S146" s="137">
        <v>-145.1</v>
      </c>
      <c r="T146" s="137">
        <v>-145.1</v>
      </c>
      <c r="U146" s="137">
        <v>-145.1</v>
      </c>
      <c r="V146" s="137">
        <v>-145.1</v>
      </c>
      <c r="W146" s="137">
        <v>-232.1</v>
      </c>
      <c r="X146" s="137">
        <v>-240</v>
      </c>
      <c r="Y146" s="137">
        <v>-240</v>
      </c>
      <c r="Z146" s="137">
        <v>-240</v>
      </c>
      <c r="AA146" s="137">
        <v>-266</v>
      </c>
      <c r="AB146" s="137">
        <v>-542.1</v>
      </c>
      <c r="AC146" s="137">
        <v>-542.1</v>
      </c>
      <c r="AD146" s="137">
        <v>-610.1</v>
      </c>
      <c r="AE146" s="137">
        <v>-616.29999999999995</v>
      </c>
      <c r="AF146" s="137">
        <v>-630</v>
      </c>
      <c r="AG146" s="138"/>
      <c r="AH146" s="46">
        <f t="shared" ref="AH146:AH158" si="118">MAX(B146:AF146)</f>
        <v>-110</v>
      </c>
      <c r="AI146" s="47">
        <f t="shared" ref="AI146:AI158" si="119">MIN(B146:AF146)</f>
        <v>-630</v>
      </c>
    </row>
    <row r="147" spans="1:38" x14ac:dyDescent="0.25">
      <c r="A147" s="135" t="s">
        <v>169</v>
      </c>
      <c r="B147" s="132">
        <v>46.9</v>
      </c>
      <c r="C147" s="132">
        <v>46.9</v>
      </c>
      <c r="D147" s="132">
        <v>46.9</v>
      </c>
      <c r="E147" s="132">
        <v>46.9</v>
      </c>
      <c r="F147" s="132">
        <v>46.9</v>
      </c>
      <c r="G147" s="137">
        <v>55</v>
      </c>
      <c r="H147" s="137">
        <v>55</v>
      </c>
      <c r="I147" s="137">
        <v>55</v>
      </c>
      <c r="J147" s="137">
        <v>55</v>
      </c>
      <c r="K147" s="137">
        <v>42.6</v>
      </c>
      <c r="L147" s="137">
        <v>42.6</v>
      </c>
      <c r="M147" s="137">
        <v>33.1</v>
      </c>
      <c r="N147" s="137">
        <v>40</v>
      </c>
      <c r="O147" s="137">
        <v>38</v>
      </c>
      <c r="P147" s="137">
        <v>48.4</v>
      </c>
      <c r="Q147" s="137">
        <v>50.6</v>
      </c>
      <c r="R147" s="137">
        <v>42.5</v>
      </c>
      <c r="S147" s="137">
        <v>40.5</v>
      </c>
      <c r="T147" s="137">
        <v>40.5</v>
      </c>
      <c r="U147" s="137">
        <v>40.5</v>
      </c>
      <c r="V147" s="137">
        <v>40.5</v>
      </c>
      <c r="W147" s="137">
        <v>63.8</v>
      </c>
      <c r="X147" s="137">
        <v>46.1</v>
      </c>
      <c r="Y147" s="137">
        <v>46.1</v>
      </c>
      <c r="Z147" s="137">
        <v>46.1</v>
      </c>
      <c r="AA147" s="137">
        <v>26</v>
      </c>
      <c r="AB147" s="137">
        <v>37.799999999999997</v>
      </c>
      <c r="AC147" s="137">
        <v>37.799999999999997</v>
      </c>
      <c r="AD147" s="137">
        <v>38.6</v>
      </c>
      <c r="AE147" s="137">
        <v>42.6</v>
      </c>
      <c r="AF147" s="137">
        <v>52.8</v>
      </c>
      <c r="AG147" s="138"/>
      <c r="AH147" s="46">
        <f t="shared" si="118"/>
        <v>63.8</v>
      </c>
      <c r="AI147" s="47">
        <f t="shared" si="119"/>
        <v>26</v>
      </c>
    </row>
    <row r="148" spans="1:38" x14ac:dyDescent="0.25">
      <c r="A148" s="135" t="s">
        <v>170</v>
      </c>
      <c r="B148" s="132">
        <v>1.9</v>
      </c>
      <c r="C148" s="132">
        <v>1.9</v>
      </c>
      <c r="D148" s="132">
        <v>1.9</v>
      </c>
      <c r="E148" s="132">
        <v>1.9</v>
      </c>
      <c r="F148" s="132">
        <v>1.9</v>
      </c>
      <c r="G148" s="137">
        <v>-6.6</v>
      </c>
      <c r="H148" s="137">
        <v>-6.6</v>
      </c>
      <c r="I148" s="137">
        <v>-6.6</v>
      </c>
      <c r="J148" s="137">
        <v>-6.6</v>
      </c>
      <c r="K148" s="137">
        <v>-12.8</v>
      </c>
      <c r="L148" s="137">
        <v>-12.8</v>
      </c>
      <c r="M148" s="137">
        <v>-8.5</v>
      </c>
      <c r="N148" s="137">
        <v>-5.7</v>
      </c>
      <c r="O148" s="137">
        <v>-8.3000000000000007</v>
      </c>
      <c r="P148" s="137">
        <v>-10.3</v>
      </c>
      <c r="Q148" s="137">
        <v>-6</v>
      </c>
      <c r="R148" s="137">
        <v>-3.7</v>
      </c>
      <c r="S148" s="137">
        <v>-5.7</v>
      </c>
      <c r="T148" s="137">
        <v>-5.7</v>
      </c>
      <c r="U148" s="137">
        <v>-5.7</v>
      </c>
      <c r="V148" s="137">
        <v>-5.7</v>
      </c>
      <c r="W148" s="137">
        <v>-17.3</v>
      </c>
      <c r="X148" s="137">
        <v>-14.3</v>
      </c>
      <c r="Y148" s="137">
        <v>-14.3</v>
      </c>
      <c r="Z148" s="137">
        <v>-14.3</v>
      </c>
      <c r="AA148" s="137">
        <v>-18</v>
      </c>
      <c r="AB148" s="137">
        <v>13.8</v>
      </c>
      <c r="AC148" s="137">
        <v>13.8</v>
      </c>
      <c r="AD148" s="137">
        <v>15.3</v>
      </c>
      <c r="AE148" s="137">
        <v>13</v>
      </c>
      <c r="AF148" s="137">
        <v>12.9</v>
      </c>
      <c r="AG148" s="134"/>
      <c r="AH148" s="46">
        <f t="shared" si="118"/>
        <v>15.3</v>
      </c>
      <c r="AI148" s="47">
        <f t="shared" si="119"/>
        <v>-18</v>
      </c>
    </row>
    <row r="149" spans="1:38" x14ac:dyDescent="0.25">
      <c r="A149" s="135" t="s">
        <v>428</v>
      </c>
      <c r="B149" s="132">
        <v>166</v>
      </c>
      <c r="C149" s="132">
        <v>166</v>
      </c>
      <c r="D149" s="132">
        <v>166</v>
      </c>
      <c r="E149" s="132">
        <v>166</v>
      </c>
      <c r="F149" s="132">
        <v>166</v>
      </c>
      <c r="G149" s="122">
        <f>108+107.2</f>
        <v>215.2</v>
      </c>
      <c r="H149" s="122">
        <f>108+107.2</f>
        <v>215.2</v>
      </c>
      <c r="I149" s="122">
        <v>220.2</v>
      </c>
      <c r="J149" s="122">
        <v>220.2</v>
      </c>
      <c r="K149" s="122">
        <v>219.7</v>
      </c>
      <c r="L149" s="122">
        <v>219.7</v>
      </c>
      <c r="M149" s="122">
        <v>220.7</v>
      </c>
      <c r="N149" s="122">
        <v>223.2</v>
      </c>
      <c r="O149" s="122">
        <v>120.4</v>
      </c>
      <c r="P149" s="122">
        <v>118.4</v>
      </c>
      <c r="Q149" s="122">
        <v>115.2</v>
      </c>
      <c r="R149" s="122">
        <v>117.9</v>
      </c>
      <c r="S149" s="122">
        <v>120.7</v>
      </c>
      <c r="T149" s="122">
        <v>120.7</v>
      </c>
      <c r="U149" s="122">
        <v>120.7</v>
      </c>
      <c r="V149" s="122">
        <v>120.7</v>
      </c>
      <c r="W149" s="122">
        <f>78.5+77.6</f>
        <v>156.1</v>
      </c>
      <c r="X149" s="122">
        <f>85+84.6</f>
        <v>169.6</v>
      </c>
      <c r="Y149" s="122">
        <f t="shared" ref="Y149:Z149" si="120">85+84.6</f>
        <v>169.6</v>
      </c>
      <c r="Z149" s="122">
        <f t="shared" si="120"/>
        <v>169.6</v>
      </c>
      <c r="AA149" s="122">
        <v>115</v>
      </c>
      <c r="AB149" s="122">
        <v>92.5</v>
      </c>
      <c r="AC149" s="122">
        <v>92.5</v>
      </c>
      <c r="AD149" s="122">
        <v>182.6</v>
      </c>
      <c r="AE149" s="122">
        <v>192.4</v>
      </c>
      <c r="AF149" s="122">
        <v>184.8</v>
      </c>
      <c r="AG149" s="134"/>
      <c r="AH149" s="46">
        <f t="shared" si="118"/>
        <v>223.2</v>
      </c>
      <c r="AI149" s="47">
        <f t="shared" si="119"/>
        <v>92.5</v>
      </c>
    </row>
    <row r="150" spans="1:38" x14ac:dyDescent="0.25">
      <c r="A150" s="135" t="s">
        <v>429</v>
      </c>
      <c r="B150" s="132">
        <v>30.5</v>
      </c>
      <c r="C150" s="132">
        <v>30.5</v>
      </c>
      <c r="D150" s="132">
        <v>30.5</v>
      </c>
      <c r="E150" s="132">
        <v>30.5</v>
      </c>
      <c r="F150" s="132">
        <v>30.5</v>
      </c>
      <c r="G150" s="122">
        <v>31.3</v>
      </c>
      <c r="H150" s="122">
        <v>31.3</v>
      </c>
      <c r="I150" s="122">
        <v>31.3</v>
      </c>
      <c r="J150" s="122">
        <v>31.3</v>
      </c>
      <c r="K150" s="122">
        <v>27.5</v>
      </c>
      <c r="L150" s="122">
        <v>27.5</v>
      </c>
      <c r="M150" s="122">
        <v>30.2</v>
      </c>
      <c r="N150" s="122">
        <v>29.2</v>
      </c>
      <c r="O150" s="122">
        <v>29.4</v>
      </c>
      <c r="P150" s="122">
        <v>30.4</v>
      </c>
      <c r="Q150" s="122">
        <v>30.2</v>
      </c>
      <c r="R150" s="122">
        <v>27.6</v>
      </c>
      <c r="S150" s="122">
        <v>27.2</v>
      </c>
      <c r="T150" s="122">
        <v>27.2</v>
      </c>
      <c r="U150" s="122">
        <v>27.2</v>
      </c>
      <c r="V150" s="122">
        <v>27.2</v>
      </c>
      <c r="W150" s="122">
        <v>29.4</v>
      </c>
      <c r="X150" s="122">
        <v>29.5</v>
      </c>
      <c r="Y150" s="122">
        <v>29.5</v>
      </c>
      <c r="Z150" s="122">
        <v>29.5</v>
      </c>
      <c r="AA150" s="122">
        <v>28.5</v>
      </c>
      <c r="AB150" s="122">
        <v>28.3</v>
      </c>
      <c r="AC150" s="122">
        <v>28.3</v>
      </c>
      <c r="AD150" s="122">
        <v>29.3</v>
      </c>
      <c r="AE150" s="122">
        <v>29.9</v>
      </c>
      <c r="AF150" s="122">
        <v>30.3</v>
      </c>
      <c r="AG150" s="134"/>
      <c r="AH150" s="46">
        <f t="shared" si="118"/>
        <v>31.3</v>
      </c>
      <c r="AI150" s="47">
        <f t="shared" si="119"/>
        <v>27.2</v>
      </c>
    </row>
    <row r="151" spans="1:38" ht="15.75" thickBot="1" x14ac:dyDescent="0.3">
      <c r="A151" s="139" t="s">
        <v>173</v>
      </c>
      <c r="B151" s="132">
        <v>6.4</v>
      </c>
      <c r="C151" s="132">
        <v>6.4</v>
      </c>
      <c r="D151" s="132">
        <v>6.4</v>
      </c>
      <c r="E151" s="132">
        <v>6.4</v>
      </c>
      <c r="F151" s="132">
        <v>6.4</v>
      </c>
      <c r="G151" s="122">
        <v>7.3</v>
      </c>
      <c r="H151" s="122">
        <v>7.3</v>
      </c>
      <c r="I151" s="122">
        <v>7.3</v>
      </c>
      <c r="J151" s="122">
        <v>7.3</v>
      </c>
      <c r="K151" s="122">
        <v>5.8</v>
      </c>
      <c r="L151" s="122">
        <v>5.8</v>
      </c>
      <c r="M151" s="122">
        <v>4.3</v>
      </c>
      <c r="N151" s="122">
        <v>9.5</v>
      </c>
      <c r="O151" s="122">
        <v>18</v>
      </c>
      <c r="P151" s="122">
        <v>21.6</v>
      </c>
      <c r="Q151" s="122">
        <v>21.6</v>
      </c>
      <c r="R151" s="122">
        <v>21.6</v>
      </c>
      <c r="S151" s="122">
        <v>20.9</v>
      </c>
      <c r="T151" s="122">
        <v>20.9</v>
      </c>
      <c r="U151" s="122">
        <v>20.9</v>
      </c>
      <c r="V151" s="122">
        <v>20.9</v>
      </c>
      <c r="W151" s="122">
        <v>2.6</v>
      </c>
      <c r="X151" s="122">
        <v>6.6</v>
      </c>
      <c r="Y151" s="122">
        <v>6.6</v>
      </c>
      <c r="Z151" s="122">
        <v>6.6</v>
      </c>
      <c r="AA151" s="122">
        <v>4.5999999999999996</v>
      </c>
      <c r="AB151" s="122">
        <v>5.4</v>
      </c>
      <c r="AC151" s="122">
        <v>5.4</v>
      </c>
      <c r="AD151" s="122">
        <v>5.5</v>
      </c>
      <c r="AE151" s="122">
        <v>5.9</v>
      </c>
      <c r="AF151" s="122">
        <v>6.5</v>
      </c>
      <c r="AG151" s="134"/>
      <c r="AH151" s="46">
        <f t="shared" si="118"/>
        <v>21.6</v>
      </c>
      <c r="AI151" s="47">
        <f t="shared" si="119"/>
        <v>2.6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51"/>
      <c r="AH152" s="46">
        <f t="shared" si="118"/>
        <v>0</v>
      </c>
      <c r="AI152" s="47">
        <f t="shared" si="119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>
        <v>1983.18</v>
      </c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>
        <v>1985.2</v>
      </c>
      <c r="U153" s="144"/>
      <c r="V153" s="144"/>
      <c r="W153" s="144"/>
      <c r="X153" s="144"/>
      <c r="Y153" s="144"/>
      <c r="Z153" s="144"/>
      <c r="AA153" s="144"/>
      <c r="AB153" s="144">
        <v>1986.6</v>
      </c>
      <c r="AC153" s="144">
        <v>1986.6</v>
      </c>
      <c r="AD153" s="144">
        <v>1986.6</v>
      </c>
      <c r="AE153" s="144">
        <v>1986.6</v>
      </c>
      <c r="AF153" s="144">
        <v>1986.6</v>
      </c>
      <c r="AG153" s="146"/>
      <c r="AH153" s="46">
        <f t="shared" si="118"/>
        <v>1986.6</v>
      </c>
      <c r="AI153" s="47">
        <f t="shared" si="119"/>
        <v>1983.18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>
        <v>522.58000000000004</v>
      </c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18"/>
        <v>522.58000000000004</v>
      </c>
      <c r="AI154" s="47">
        <f t="shared" si="119"/>
        <v>522.58000000000004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>
        <v>624.38</v>
      </c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6"/>
      <c r="AH155" s="46">
        <f t="shared" si="118"/>
        <v>624.38</v>
      </c>
      <c r="AI155" s="47">
        <f t="shared" si="119"/>
        <v>624.38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>
        <v>337.64</v>
      </c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6"/>
      <c r="AH156" s="46">
        <f t="shared" si="118"/>
        <v>337.64</v>
      </c>
      <c r="AI156" s="47">
        <f t="shared" si="119"/>
        <v>337.64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>
        <v>887.3</v>
      </c>
      <c r="U157" s="148">
        <v>887.5</v>
      </c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18"/>
        <v>887.5</v>
      </c>
      <c r="AI157" s="47">
        <f t="shared" si="119"/>
        <v>887.3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>
        <v>1516.64</v>
      </c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18"/>
        <v>1516.64</v>
      </c>
      <c r="AI158" s="47">
        <f t="shared" si="119"/>
        <v>1516.64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21">B161</f>
        <v>0.3</v>
      </c>
      <c r="D161" s="159">
        <f t="shared" si="121"/>
        <v>0.3</v>
      </c>
      <c r="E161" s="159">
        <f t="shared" si="121"/>
        <v>0.3</v>
      </c>
      <c r="F161" s="159">
        <f t="shared" si="121"/>
        <v>0.3</v>
      </c>
      <c r="G161" s="159">
        <f t="shared" si="121"/>
        <v>0.3</v>
      </c>
      <c r="H161" s="159">
        <f t="shared" si="121"/>
        <v>0.3</v>
      </c>
      <c r="I161" s="159">
        <f t="shared" si="121"/>
        <v>0.3</v>
      </c>
      <c r="J161" s="159">
        <f t="shared" si="121"/>
        <v>0.3</v>
      </c>
      <c r="K161" s="159">
        <f t="shared" si="121"/>
        <v>0.3</v>
      </c>
      <c r="L161" s="159">
        <f t="shared" si="121"/>
        <v>0.3</v>
      </c>
      <c r="M161" s="159">
        <f t="shared" si="121"/>
        <v>0.3</v>
      </c>
      <c r="N161" s="159">
        <f t="shared" si="121"/>
        <v>0.3</v>
      </c>
      <c r="O161" s="159">
        <f t="shared" si="121"/>
        <v>0.3</v>
      </c>
      <c r="P161" s="159">
        <f t="shared" si="121"/>
        <v>0.3</v>
      </c>
      <c r="Q161" s="159">
        <f t="shared" si="121"/>
        <v>0.3</v>
      </c>
      <c r="R161" s="159">
        <f t="shared" si="121"/>
        <v>0.3</v>
      </c>
      <c r="S161" s="159">
        <f t="shared" ref="S161:AB166" si="122">R161</f>
        <v>0.3</v>
      </c>
      <c r="T161" s="159">
        <f t="shared" si="122"/>
        <v>0.3</v>
      </c>
      <c r="U161" s="159">
        <f t="shared" si="122"/>
        <v>0.3</v>
      </c>
      <c r="V161" s="159">
        <f t="shared" si="122"/>
        <v>0.3</v>
      </c>
      <c r="W161" s="159">
        <f t="shared" si="122"/>
        <v>0.3</v>
      </c>
      <c r="X161" s="159">
        <f t="shared" si="122"/>
        <v>0.3</v>
      </c>
      <c r="Y161" s="159">
        <f t="shared" si="122"/>
        <v>0.3</v>
      </c>
      <c r="Z161" s="159">
        <f t="shared" si="122"/>
        <v>0.3</v>
      </c>
      <c r="AA161" s="159">
        <f t="shared" si="122"/>
        <v>0.3</v>
      </c>
      <c r="AB161" s="159">
        <f t="shared" si="122"/>
        <v>0.3</v>
      </c>
      <c r="AC161" s="159">
        <f t="shared" ref="AC161:AC166" si="123">AB161</f>
        <v>0.3</v>
      </c>
      <c r="AD161" s="159">
        <f t="shared" ref="AD161:AF166" si="124">AC161</f>
        <v>0.3</v>
      </c>
      <c r="AE161" s="159">
        <f t="shared" si="124"/>
        <v>0.3</v>
      </c>
      <c r="AF161" s="159">
        <f t="shared" si="124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21"/>
        <v>0.4</v>
      </c>
      <c r="D162" s="161">
        <f t="shared" si="121"/>
        <v>0.4</v>
      </c>
      <c r="E162" s="161">
        <f t="shared" si="121"/>
        <v>0.4</v>
      </c>
      <c r="F162" s="161">
        <f t="shared" si="121"/>
        <v>0.4</v>
      </c>
      <c r="G162" s="161">
        <f t="shared" si="121"/>
        <v>0.4</v>
      </c>
      <c r="H162" s="161">
        <f t="shared" si="121"/>
        <v>0.4</v>
      </c>
      <c r="I162" s="161">
        <f t="shared" si="121"/>
        <v>0.4</v>
      </c>
      <c r="J162" s="161">
        <f t="shared" si="121"/>
        <v>0.4</v>
      </c>
      <c r="K162" s="161">
        <f t="shared" si="121"/>
        <v>0.4</v>
      </c>
      <c r="L162" s="161">
        <f t="shared" si="121"/>
        <v>0.4</v>
      </c>
      <c r="M162" s="161">
        <f t="shared" si="121"/>
        <v>0.4</v>
      </c>
      <c r="N162" s="161">
        <f t="shared" si="121"/>
        <v>0.4</v>
      </c>
      <c r="O162" s="161">
        <f t="shared" si="121"/>
        <v>0.4</v>
      </c>
      <c r="P162" s="161">
        <f t="shared" si="121"/>
        <v>0.4</v>
      </c>
      <c r="Q162" s="161">
        <f t="shared" si="121"/>
        <v>0.4</v>
      </c>
      <c r="R162" s="161">
        <f t="shared" si="121"/>
        <v>0.4</v>
      </c>
      <c r="S162" s="161">
        <f t="shared" si="122"/>
        <v>0.4</v>
      </c>
      <c r="T162" s="161">
        <f t="shared" si="122"/>
        <v>0.4</v>
      </c>
      <c r="U162" s="161">
        <f t="shared" si="122"/>
        <v>0.4</v>
      </c>
      <c r="V162" s="161">
        <f t="shared" si="122"/>
        <v>0.4</v>
      </c>
      <c r="W162" s="161">
        <f t="shared" si="122"/>
        <v>0.4</v>
      </c>
      <c r="X162" s="161">
        <f t="shared" si="122"/>
        <v>0.4</v>
      </c>
      <c r="Y162" s="161">
        <f t="shared" si="122"/>
        <v>0.4</v>
      </c>
      <c r="Z162" s="161">
        <f t="shared" si="122"/>
        <v>0.4</v>
      </c>
      <c r="AA162" s="161">
        <f t="shared" si="122"/>
        <v>0.4</v>
      </c>
      <c r="AB162" s="161">
        <f t="shared" si="122"/>
        <v>0.4</v>
      </c>
      <c r="AC162" s="161">
        <f t="shared" si="123"/>
        <v>0.4</v>
      </c>
      <c r="AD162" s="161">
        <f t="shared" si="124"/>
        <v>0.4</v>
      </c>
      <c r="AE162" s="161">
        <f t="shared" si="124"/>
        <v>0.4</v>
      </c>
      <c r="AF162" s="161">
        <f t="shared" si="124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21"/>
        <v>1.5</v>
      </c>
      <c r="D163" s="161">
        <f t="shared" si="121"/>
        <v>1.5</v>
      </c>
      <c r="E163" s="161">
        <f t="shared" si="121"/>
        <v>1.5</v>
      </c>
      <c r="F163" s="161">
        <f t="shared" si="121"/>
        <v>1.5</v>
      </c>
      <c r="G163" s="161">
        <f t="shared" si="121"/>
        <v>1.5</v>
      </c>
      <c r="H163" s="161">
        <f t="shared" si="121"/>
        <v>1.5</v>
      </c>
      <c r="I163" s="161">
        <f t="shared" si="121"/>
        <v>1.5</v>
      </c>
      <c r="J163" s="161">
        <f t="shared" si="121"/>
        <v>1.5</v>
      </c>
      <c r="K163" s="161">
        <f t="shared" si="121"/>
        <v>1.5</v>
      </c>
      <c r="L163" s="161">
        <f t="shared" si="121"/>
        <v>1.5</v>
      </c>
      <c r="M163" s="161">
        <f t="shared" si="121"/>
        <v>1.5</v>
      </c>
      <c r="N163" s="161">
        <f t="shared" si="121"/>
        <v>1.5</v>
      </c>
      <c r="O163" s="161">
        <f t="shared" si="121"/>
        <v>1.5</v>
      </c>
      <c r="P163" s="161">
        <f t="shared" si="121"/>
        <v>1.5</v>
      </c>
      <c r="Q163" s="161">
        <f t="shared" si="121"/>
        <v>1.5</v>
      </c>
      <c r="R163" s="161">
        <f t="shared" si="121"/>
        <v>1.5</v>
      </c>
      <c r="S163" s="161">
        <f t="shared" si="122"/>
        <v>1.5</v>
      </c>
      <c r="T163" s="161">
        <f t="shared" si="122"/>
        <v>1.5</v>
      </c>
      <c r="U163" s="161">
        <f t="shared" si="122"/>
        <v>1.5</v>
      </c>
      <c r="V163" s="161">
        <f t="shared" si="122"/>
        <v>1.5</v>
      </c>
      <c r="W163" s="161">
        <f t="shared" si="122"/>
        <v>1.5</v>
      </c>
      <c r="X163" s="161">
        <f t="shared" si="122"/>
        <v>1.5</v>
      </c>
      <c r="Y163" s="161">
        <f t="shared" si="122"/>
        <v>1.5</v>
      </c>
      <c r="Z163" s="161">
        <f t="shared" si="122"/>
        <v>1.5</v>
      </c>
      <c r="AA163" s="161">
        <f t="shared" si="122"/>
        <v>1.5</v>
      </c>
      <c r="AB163" s="161">
        <f t="shared" si="122"/>
        <v>1.5</v>
      </c>
      <c r="AC163" s="161">
        <f t="shared" si="123"/>
        <v>1.5</v>
      </c>
      <c r="AD163" s="161">
        <f t="shared" si="124"/>
        <v>1.5</v>
      </c>
      <c r="AE163" s="161">
        <f t="shared" si="124"/>
        <v>1.5</v>
      </c>
      <c r="AF163" s="161">
        <f t="shared" si="124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21"/>
        <v>0.3</v>
      </c>
      <c r="D164" s="161">
        <f t="shared" si="121"/>
        <v>0.3</v>
      </c>
      <c r="E164" s="161">
        <f t="shared" si="121"/>
        <v>0.3</v>
      </c>
      <c r="F164" s="161">
        <f t="shared" si="121"/>
        <v>0.3</v>
      </c>
      <c r="G164" s="161">
        <f t="shared" si="121"/>
        <v>0.3</v>
      </c>
      <c r="H164" s="161">
        <f t="shared" si="121"/>
        <v>0.3</v>
      </c>
      <c r="I164" s="161">
        <f t="shared" si="121"/>
        <v>0.3</v>
      </c>
      <c r="J164" s="161">
        <f t="shared" si="121"/>
        <v>0.3</v>
      </c>
      <c r="K164" s="161">
        <f t="shared" si="121"/>
        <v>0.3</v>
      </c>
      <c r="L164" s="161">
        <f t="shared" si="121"/>
        <v>0.3</v>
      </c>
      <c r="M164" s="161">
        <f t="shared" si="121"/>
        <v>0.3</v>
      </c>
      <c r="N164" s="161">
        <f t="shared" si="121"/>
        <v>0.3</v>
      </c>
      <c r="O164" s="161">
        <f t="shared" si="121"/>
        <v>0.3</v>
      </c>
      <c r="P164" s="161">
        <f t="shared" si="121"/>
        <v>0.3</v>
      </c>
      <c r="Q164" s="161">
        <f t="shared" si="121"/>
        <v>0.3</v>
      </c>
      <c r="R164" s="161">
        <f t="shared" si="121"/>
        <v>0.3</v>
      </c>
      <c r="S164" s="161">
        <f t="shared" si="122"/>
        <v>0.3</v>
      </c>
      <c r="T164" s="161">
        <f t="shared" si="122"/>
        <v>0.3</v>
      </c>
      <c r="U164" s="161">
        <f t="shared" si="122"/>
        <v>0.3</v>
      </c>
      <c r="V164" s="161">
        <f t="shared" si="122"/>
        <v>0.3</v>
      </c>
      <c r="W164" s="161">
        <f t="shared" si="122"/>
        <v>0.3</v>
      </c>
      <c r="X164" s="161">
        <f t="shared" si="122"/>
        <v>0.3</v>
      </c>
      <c r="Y164" s="161">
        <f t="shared" si="122"/>
        <v>0.3</v>
      </c>
      <c r="Z164" s="161">
        <f t="shared" si="122"/>
        <v>0.3</v>
      </c>
      <c r="AA164" s="161">
        <f t="shared" si="122"/>
        <v>0.3</v>
      </c>
      <c r="AB164" s="161">
        <f t="shared" si="122"/>
        <v>0.3</v>
      </c>
      <c r="AC164" s="161">
        <f t="shared" si="123"/>
        <v>0.3</v>
      </c>
      <c r="AD164" s="161">
        <f t="shared" si="124"/>
        <v>0.3</v>
      </c>
      <c r="AE164" s="161">
        <f t="shared" si="124"/>
        <v>0.3</v>
      </c>
      <c r="AF164" s="161">
        <f t="shared" si="124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21"/>
        <v>0.4</v>
      </c>
      <c r="D165" s="161">
        <f t="shared" si="121"/>
        <v>0.4</v>
      </c>
      <c r="E165" s="161">
        <f t="shared" si="121"/>
        <v>0.4</v>
      </c>
      <c r="F165" s="161">
        <f t="shared" si="121"/>
        <v>0.4</v>
      </c>
      <c r="G165" s="161">
        <f t="shared" si="121"/>
        <v>0.4</v>
      </c>
      <c r="H165" s="161">
        <f t="shared" si="121"/>
        <v>0.4</v>
      </c>
      <c r="I165" s="161">
        <f t="shared" si="121"/>
        <v>0.4</v>
      </c>
      <c r="J165" s="161">
        <f t="shared" si="121"/>
        <v>0.4</v>
      </c>
      <c r="K165" s="161">
        <f t="shared" si="121"/>
        <v>0.4</v>
      </c>
      <c r="L165" s="161">
        <f t="shared" si="121"/>
        <v>0.4</v>
      </c>
      <c r="M165" s="161">
        <f t="shared" si="121"/>
        <v>0.4</v>
      </c>
      <c r="N165" s="161">
        <f t="shared" si="121"/>
        <v>0.4</v>
      </c>
      <c r="O165" s="161">
        <f t="shared" si="121"/>
        <v>0.4</v>
      </c>
      <c r="P165" s="161">
        <f t="shared" si="121"/>
        <v>0.4</v>
      </c>
      <c r="Q165" s="161">
        <f t="shared" si="121"/>
        <v>0.4</v>
      </c>
      <c r="R165" s="161">
        <f t="shared" si="121"/>
        <v>0.4</v>
      </c>
      <c r="S165" s="161">
        <f t="shared" si="122"/>
        <v>0.4</v>
      </c>
      <c r="T165" s="161">
        <f t="shared" si="122"/>
        <v>0.4</v>
      </c>
      <c r="U165" s="161">
        <f t="shared" si="122"/>
        <v>0.4</v>
      </c>
      <c r="V165" s="161">
        <f t="shared" si="122"/>
        <v>0.4</v>
      </c>
      <c r="W165" s="161">
        <f t="shared" si="122"/>
        <v>0.4</v>
      </c>
      <c r="X165" s="161">
        <f t="shared" si="122"/>
        <v>0.4</v>
      </c>
      <c r="Y165" s="161">
        <f t="shared" si="122"/>
        <v>0.4</v>
      </c>
      <c r="Z165" s="161">
        <f t="shared" si="122"/>
        <v>0.4</v>
      </c>
      <c r="AA165" s="161">
        <f t="shared" si="122"/>
        <v>0.4</v>
      </c>
      <c r="AB165" s="161">
        <f t="shared" si="122"/>
        <v>0.4</v>
      </c>
      <c r="AC165" s="161">
        <f t="shared" si="123"/>
        <v>0.4</v>
      </c>
      <c r="AD165" s="161">
        <f t="shared" si="124"/>
        <v>0.4</v>
      </c>
      <c r="AE165" s="161">
        <f t="shared" si="124"/>
        <v>0.4</v>
      </c>
      <c r="AF165" s="161">
        <f t="shared" si="124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21"/>
        <v>0.64</v>
      </c>
      <c r="D166" s="164">
        <f t="shared" si="121"/>
        <v>0.64</v>
      </c>
      <c r="E166" s="164">
        <f t="shared" si="121"/>
        <v>0.64</v>
      </c>
      <c r="F166" s="164">
        <f t="shared" si="121"/>
        <v>0.64</v>
      </c>
      <c r="G166" s="164">
        <f t="shared" si="121"/>
        <v>0.64</v>
      </c>
      <c r="H166" s="164">
        <f t="shared" si="121"/>
        <v>0.64</v>
      </c>
      <c r="I166" s="164">
        <f t="shared" si="121"/>
        <v>0.64</v>
      </c>
      <c r="J166" s="164">
        <f t="shared" si="121"/>
        <v>0.64</v>
      </c>
      <c r="K166" s="164">
        <f t="shared" si="121"/>
        <v>0.64</v>
      </c>
      <c r="L166" s="164">
        <f t="shared" si="121"/>
        <v>0.64</v>
      </c>
      <c r="M166" s="164">
        <f t="shared" si="121"/>
        <v>0.64</v>
      </c>
      <c r="N166" s="164">
        <f t="shared" si="121"/>
        <v>0.64</v>
      </c>
      <c r="O166" s="164">
        <f t="shared" si="121"/>
        <v>0.64</v>
      </c>
      <c r="P166" s="164">
        <f t="shared" si="121"/>
        <v>0.64</v>
      </c>
      <c r="Q166" s="164">
        <f t="shared" si="121"/>
        <v>0.64</v>
      </c>
      <c r="R166" s="164">
        <f t="shared" si="121"/>
        <v>0.64</v>
      </c>
      <c r="S166" s="164">
        <f t="shared" si="122"/>
        <v>0.64</v>
      </c>
      <c r="T166" s="164">
        <f t="shared" si="122"/>
        <v>0.64</v>
      </c>
      <c r="U166" s="164">
        <f t="shared" si="122"/>
        <v>0.64</v>
      </c>
      <c r="V166" s="164">
        <f t="shared" si="122"/>
        <v>0.64</v>
      </c>
      <c r="W166" s="164">
        <f t="shared" si="122"/>
        <v>0.64</v>
      </c>
      <c r="X166" s="164">
        <f t="shared" si="122"/>
        <v>0.64</v>
      </c>
      <c r="Y166" s="164">
        <f t="shared" si="122"/>
        <v>0.64</v>
      </c>
      <c r="Z166" s="164">
        <f t="shared" si="122"/>
        <v>0.64</v>
      </c>
      <c r="AA166" s="164">
        <f t="shared" si="122"/>
        <v>0.64</v>
      </c>
      <c r="AB166" s="164">
        <f t="shared" si="122"/>
        <v>0.64</v>
      </c>
      <c r="AC166" s="164">
        <f t="shared" si="123"/>
        <v>0.64</v>
      </c>
      <c r="AD166" s="164">
        <f t="shared" si="124"/>
        <v>0.64</v>
      </c>
      <c r="AE166" s="164">
        <f t="shared" si="124"/>
        <v>0.64</v>
      </c>
      <c r="AF166" s="164">
        <f t="shared" si="124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25">SUM(C161:C166)</f>
        <v>3.54</v>
      </c>
      <c r="D167" s="167">
        <f t="shared" si="125"/>
        <v>3.54</v>
      </c>
      <c r="E167" s="167">
        <f t="shared" si="125"/>
        <v>3.54</v>
      </c>
      <c r="F167" s="167">
        <f t="shared" si="125"/>
        <v>3.54</v>
      </c>
      <c r="G167" s="167">
        <f t="shared" si="125"/>
        <v>3.54</v>
      </c>
      <c r="H167" s="167">
        <f t="shared" si="125"/>
        <v>3.54</v>
      </c>
      <c r="I167" s="167">
        <f t="shared" si="125"/>
        <v>3.54</v>
      </c>
      <c r="J167" s="167">
        <f t="shared" si="125"/>
        <v>3.54</v>
      </c>
      <c r="K167" s="167">
        <f t="shared" si="125"/>
        <v>3.54</v>
      </c>
      <c r="L167" s="167">
        <f t="shared" si="125"/>
        <v>3.54</v>
      </c>
      <c r="M167" s="167">
        <f t="shared" si="125"/>
        <v>3.54</v>
      </c>
      <c r="N167" s="167">
        <f t="shared" si="125"/>
        <v>3.54</v>
      </c>
      <c r="O167" s="167">
        <f t="shared" si="125"/>
        <v>3.54</v>
      </c>
      <c r="P167" s="167">
        <f t="shared" si="125"/>
        <v>3.54</v>
      </c>
      <c r="Q167" s="167">
        <f t="shared" si="125"/>
        <v>3.54</v>
      </c>
      <c r="R167" s="167">
        <f t="shared" si="125"/>
        <v>3.54</v>
      </c>
      <c r="S167" s="167">
        <f t="shared" si="125"/>
        <v>3.54</v>
      </c>
      <c r="T167" s="167">
        <f t="shared" si="125"/>
        <v>3.54</v>
      </c>
      <c r="U167" s="167">
        <f t="shared" si="125"/>
        <v>3.54</v>
      </c>
      <c r="V167" s="167">
        <f t="shared" si="125"/>
        <v>3.54</v>
      </c>
      <c r="W167" s="167">
        <f t="shared" si="125"/>
        <v>3.54</v>
      </c>
      <c r="X167" s="167">
        <f t="shared" si="125"/>
        <v>3.54</v>
      </c>
      <c r="Y167" s="167">
        <f t="shared" si="125"/>
        <v>3.54</v>
      </c>
      <c r="Z167" s="167">
        <f t="shared" si="125"/>
        <v>3.54</v>
      </c>
      <c r="AA167" s="167">
        <f t="shared" si="125"/>
        <v>3.54</v>
      </c>
      <c r="AB167" s="167">
        <f t="shared" ref="AB167:AD167" si="126">SUM(AB161:AB166)</f>
        <v>3.54</v>
      </c>
      <c r="AC167" s="167">
        <f t="shared" si="126"/>
        <v>3.54</v>
      </c>
      <c r="AD167" s="167">
        <f t="shared" si="126"/>
        <v>3.54</v>
      </c>
      <c r="AE167" s="167">
        <f t="shared" ref="AE167:AF167" si="127">SUM(AE161:AE166)</f>
        <v>3.54</v>
      </c>
      <c r="AF167" s="167">
        <f t="shared" si="127"/>
        <v>3.54</v>
      </c>
      <c r="AG167" s="168">
        <f t="shared" si="125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28">B169</f>
        <v>0</v>
      </c>
      <c r="D169" s="159">
        <f t="shared" si="128"/>
        <v>0</v>
      </c>
      <c r="E169" s="159">
        <f t="shared" si="128"/>
        <v>0</v>
      </c>
      <c r="F169" s="159">
        <f t="shared" si="128"/>
        <v>0</v>
      </c>
      <c r="G169" s="159">
        <f t="shared" si="128"/>
        <v>0</v>
      </c>
      <c r="H169" s="159">
        <f t="shared" si="128"/>
        <v>0</v>
      </c>
      <c r="I169" s="159">
        <f t="shared" si="128"/>
        <v>0</v>
      </c>
      <c r="J169" s="159">
        <f t="shared" si="128"/>
        <v>0</v>
      </c>
      <c r="K169" s="159">
        <f t="shared" si="128"/>
        <v>0</v>
      </c>
      <c r="L169" s="159">
        <f t="shared" si="128"/>
        <v>0</v>
      </c>
      <c r="M169" s="159">
        <f t="shared" si="128"/>
        <v>0</v>
      </c>
      <c r="N169" s="159">
        <f t="shared" si="128"/>
        <v>0</v>
      </c>
      <c r="O169" s="159">
        <f t="shared" si="128"/>
        <v>0</v>
      </c>
      <c r="P169" s="159">
        <f t="shared" si="128"/>
        <v>0</v>
      </c>
      <c r="Q169" s="159">
        <f t="shared" si="128"/>
        <v>0</v>
      </c>
      <c r="R169" s="159">
        <f t="shared" si="128"/>
        <v>0</v>
      </c>
      <c r="S169" s="159">
        <f t="shared" ref="S169:AB183" si="129">R169</f>
        <v>0</v>
      </c>
      <c r="T169" s="159">
        <f t="shared" si="129"/>
        <v>0</v>
      </c>
      <c r="U169" s="159">
        <f t="shared" si="129"/>
        <v>0</v>
      </c>
      <c r="V169" s="159">
        <f t="shared" si="129"/>
        <v>0</v>
      </c>
      <c r="W169" s="159">
        <f t="shared" si="129"/>
        <v>0</v>
      </c>
      <c r="X169" s="159">
        <f t="shared" si="129"/>
        <v>0</v>
      </c>
      <c r="Y169" s="159">
        <f t="shared" si="129"/>
        <v>0</v>
      </c>
      <c r="Z169" s="159">
        <f t="shared" si="129"/>
        <v>0</v>
      </c>
      <c r="AA169" s="159">
        <f t="shared" si="129"/>
        <v>0</v>
      </c>
      <c r="AB169" s="159">
        <f t="shared" si="129"/>
        <v>0</v>
      </c>
      <c r="AC169" s="159">
        <f t="shared" ref="AC169:AC232" si="130">AB169</f>
        <v>0</v>
      </c>
      <c r="AD169" s="159">
        <f t="shared" ref="AD169:AF232" si="131">AC169</f>
        <v>0</v>
      </c>
      <c r="AE169" s="159">
        <f t="shared" si="131"/>
        <v>0</v>
      </c>
      <c r="AF169" s="159">
        <f t="shared" si="131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28"/>
        <v>0</v>
      </c>
      <c r="D170" s="161">
        <f t="shared" si="128"/>
        <v>0</v>
      </c>
      <c r="E170" s="161">
        <f t="shared" si="128"/>
        <v>0</v>
      </c>
      <c r="F170" s="161">
        <f t="shared" si="128"/>
        <v>0</v>
      </c>
      <c r="G170" s="161">
        <f t="shared" si="128"/>
        <v>0</v>
      </c>
      <c r="H170" s="161">
        <f t="shared" si="128"/>
        <v>0</v>
      </c>
      <c r="I170" s="161">
        <f t="shared" si="128"/>
        <v>0</v>
      </c>
      <c r="J170" s="161">
        <f t="shared" si="128"/>
        <v>0</v>
      </c>
      <c r="K170" s="161">
        <f t="shared" si="128"/>
        <v>0</v>
      </c>
      <c r="L170" s="161">
        <f t="shared" si="128"/>
        <v>0</v>
      </c>
      <c r="M170" s="161">
        <f t="shared" si="128"/>
        <v>0</v>
      </c>
      <c r="N170" s="161">
        <f t="shared" si="128"/>
        <v>0</v>
      </c>
      <c r="O170" s="161">
        <f t="shared" si="128"/>
        <v>0</v>
      </c>
      <c r="P170" s="161">
        <f t="shared" si="128"/>
        <v>0</v>
      </c>
      <c r="Q170" s="161">
        <f t="shared" si="128"/>
        <v>0</v>
      </c>
      <c r="R170" s="161">
        <f t="shared" si="128"/>
        <v>0</v>
      </c>
      <c r="S170" s="161">
        <f t="shared" si="129"/>
        <v>0</v>
      </c>
      <c r="T170" s="161">
        <f t="shared" si="129"/>
        <v>0</v>
      </c>
      <c r="U170" s="161">
        <f t="shared" si="129"/>
        <v>0</v>
      </c>
      <c r="V170" s="161">
        <f t="shared" si="129"/>
        <v>0</v>
      </c>
      <c r="W170" s="161">
        <f t="shared" si="129"/>
        <v>0</v>
      </c>
      <c r="X170" s="161">
        <f t="shared" si="129"/>
        <v>0</v>
      </c>
      <c r="Y170" s="161">
        <f t="shared" si="129"/>
        <v>0</v>
      </c>
      <c r="Z170" s="161">
        <f t="shared" si="129"/>
        <v>0</v>
      </c>
      <c r="AA170" s="161">
        <f t="shared" si="129"/>
        <v>0</v>
      </c>
      <c r="AB170" s="161">
        <f t="shared" si="129"/>
        <v>0</v>
      </c>
      <c r="AC170" s="161">
        <f t="shared" si="130"/>
        <v>0</v>
      </c>
      <c r="AD170" s="161">
        <f t="shared" si="131"/>
        <v>0</v>
      </c>
      <c r="AE170" s="161">
        <f t="shared" si="131"/>
        <v>0</v>
      </c>
      <c r="AF170" s="161">
        <f t="shared" si="131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28"/>
        <v>0</v>
      </c>
      <c r="D171" s="161">
        <f t="shared" si="128"/>
        <v>0</v>
      </c>
      <c r="E171" s="161">
        <f t="shared" si="128"/>
        <v>0</v>
      </c>
      <c r="F171" s="161">
        <f t="shared" si="128"/>
        <v>0</v>
      </c>
      <c r="G171" s="161">
        <f t="shared" si="128"/>
        <v>0</v>
      </c>
      <c r="H171" s="161">
        <f t="shared" si="128"/>
        <v>0</v>
      </c>
      <c r="I171" s="161">
        <f t="shared" si="128"/>
        <v>0</v>
      </c>
      <c r="J171" s="161">
        <f t="shared" si="128"/>
        <v>0</v>
      </c>
      <c r="K171" s="161">
        <f t="shared" si="128"/>
        <v>0</v>
      </c>
      <c r="L171" s="161">
        <f t="shared" si="128"/>
        <v>0</v>
      </c>
      <c r="M171" s="161">
        <f t="shared" si="128"/>
        <v>0</v>
      </c>
      <c r="N171" s="161">
        <f t="shared" si="128"/>
        <v>0</v>
      </c>
      <c r="O171" s="161">
        <f t="shared" si="128"/>
        <v>0</v>
      </c>
      <c r="P171" s="161">
        <f t="shared" si="128"/>
        <v>0</v>
      </c>
      <c r="Q171" s="161">
        <f t="shared" si="128"/>
        <v>0</v>
      </c>
      <c r="R171" s="161">
        <f t="shared" si="128"/>
        <v>0</v>
      </c>
      <c r="S171" s="161">
        <f t="shared" si="129"/>
        <v>0</v>
      </c>
      <c r="T171" s="161">
        <f t="shared" si="129"/>
        <v>0</v>
      </c>
      <c r="U171" s="161">
        <f t="shared" si="129"/>
        <v>0</v>
      </c>
      <c r="V171" s="161">
        <f t="shared" si="129"/>
        <v>0</v>
      </c>
      <c r="W171" s="161">
        <f t="shared" si="129"/>
        <v>0</v>
      </c>
      <c r="X171" s="161">
        <f t="shared" si="129"/>
        <v>0</v>
      </c>
      <c r="Y171" s="161">
        <f t="shared" si="129"/>
        <v>0</v>
      </c>
      <c r="Z171" s="161">
        <f t="shared" si="129"/>
        <v>0</v>
      </c>
      <c r="AA171" s="161">
        <f t="shared" si="129"/>
        <v>0</v>
      </c>
      <c r="AB171" s="161">
        <f t="shared" si="129"/>
        <v>0</v>
      </c>
      <c r="AC171" s="161">
        <f t="shared" si="130"/>
        <v>0</v>
      </c>
      <c r="AD171" s="161">
        <f t="shared" si="131"/>
        <v>0</v>
      </c>
      <c r="AE171" s="161">
        <f t="shared" si="131"/>
        <v>0</v>
      </c>
      <c r="AF171" s="161">
        <f t="shared" si="131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28"/>
        <v>0</v>
      </c>
      <c r="D172" s="161">
        <f t="shared" si="128"/>
        <v>0</v>
      </c>
      <c r="E172" s="161">
        <f t="shared" si="128"/>
        <v>0</v>
      </c>
      <c r="F172" s="161">
        <f t="shared" si="128"/>
        <v>0</v>
      </c>
      <c r="G172" s="161">
        <f t="shared" si="128"/>
        <v>0</v>
      </c>
      <c r="H172" s="161">
        <f t="shared" si="128"/>
        <v>0</v>
      </c>
      <c r="I172" s="161">
        <f t="shared" si="128"/>
        <v>0</v>
      </c>
      <c r="J172" s="161">
        <f t="shared" si="128"/>
        <v>0</v>
      </c>
      <c r="K172" s="161">
        <f t="shared" si="128"/>
        <v>0</v>
      </c>
      <c r="L172" s="161">
        <f t="shared" si="128"/>
        <v>0</v>
      </c>
      <c r="M172" s="161">
        <f t="shared" si="128"/>
        <v>0</v>
      </c>
      <c r="N172" s="161">
        <f t="shared" si="128"/>
        <v>0</v>
      </c>
      <c r="O172" s="161">
        <f t="shared" si="128"/>
        <v>0</v>
      </c>
      <c r="P172" s="161">
        <f t="shared" si="128"/>
        <v>0</v>
      </c>
      <c r="Q172" s="161">
        <f t="shared" si="128"/>
        <v>0</v>
      </c>
      <c r="R172" s="161">
        <f t="shared" si="128"/>
        <v>0</v>
      </c>
      <c r="S172" s="161">
        <f t="shared" si="129"/>
        <v>0</v>
      </c>
      <c r="T172" s="161">
        <f t="shared" si="129"/>
        <v>0</v>
      </c>
      <c r="U172" s="161">
        <f t="shared" si="129"/>
        <v>0</v>
      </c>
      <c r="V172" s="161">
        <f t="shared" si="129"/>
        <v>0</v>
      </c>
      <c r="W172" s="161">
        <f t="shared" si="129"/>
        <v>0</v>
      </c>
      <c r="X172" s="161">
        <f t="shared" si="129"/>
        <v>0</v>
      </c>
      <c r="Y172" s="161">
        <f t="shared" si="129"/>
        <v>0</v>
      </c>
      <c r="Z172" s="161">
        <f t="shared" si="129"/>
        <v>0</v>
      </c>
      <c r="AA172" s="161">
        <f t="shared" si="129"/>
        <v>0</v>
      </c>
      <c r="AB172" s="161">
        <f t="shared" si="129"/>
        <v>0</v>
      </c>
      <c r="AC172" s="161">
        <f t="shared" si="130"/>
        <v>0</v>
      </c>
      <c r="AD172" s="161">
        <f t="shared" si="131"/>
        <v>0</v>
      </c>
      <c r="AE172" s="161">
        <f t="shared" si="131"/>
        <v>0</v>
      </c>
      <c r="AF172" s="161">
        <f t="shared" si="131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28"/>
        <v>0</v>
      </c>
      <c r="D173" s="161">
        <f t="shared" si="128"/>
        <v>0</v>
      </c>
      <c r="E173" s="161">
        <f t="shared" si="128"/>
        <v>0</v>
      </c>
      <c r="F173" s="161">
        <f t="shared" si="128"/>
        <v>0</v>
      </c>
      <c r="G173" s="161">
        <f t="shared" si="128"/>
        <v>0</v>
      </c>
      <c r="H173" s="161">
        <f t="shared" si="128"/>
        <v>0</v>
      </c>
      <c r="I173" s="161">
        <f t="shared" si="128"/>
        <v>0</v>
      </c>
      <c r="J173" s="161">
        <f t="shared" si="128"/>
        <v>0</v>
      </c>
      <c r="K173" s="161">
        <f t="shared" si="128"/>
        <v>0</v>
      </c>
      <c r="L173" s="161">
        <f t="shared" si="128"/>
        <v>0</v>
      </c>
      <c r="M173" s="161">
        <f t="shared" si="128"/>
        <v>0</v>
      </c>
      <c r="N173" s="161">
        <f t="shared" si="128"/>
        <v>0</v>
      </c>
      <c r="O173" s="161">
        <f t="shared" si="128"/>
        <v>0</v>
      </c>
      <c r="P173" s="161">
        <f t="shared" si="128"/>
        <v>0</v>
      </c>
      <c r="Q173" s="161">
        <f t="shared" si="128"/>
        <v>0</v>
      </c>
      <c r="R173" s="161">
        <f t="shared" si="128"/>
        <v>0</v>
      </c>
      <c r="S173" s="161">
        <f t="shared" si="129"/>
        <v>0</v>
      </c>
      <c r="T173" s="161">
        <f t="shared" si="129"/>
        <v>0</v>
      </c>
      <c r="U173" s="161">
        <f t="shared" si="129"/>
        <v>0</v>
      </c>
      <c r="V173" s="161">
        <f t="shared" si="129"/>
        <v>0</v>
      </c>
      <c r="W173" s="161">
        <f t="shared" si="129"/>
        <v>0</v>
      </c>
      <c r="X173" s="161">
        <f t="shared" si="129"/>
        <v>0</v>
      </c>
      <c r="Y173" s="161">
        <f t="shared" si="129"/>
        <v>0</v>
      </c>
      <c r="Z173" s="161">
        <f t="shared" si="129"/>
        <v>0</v>
      </c>
      <c r="AA173" s="161">
        <f t="shared" si="129"/>
        <v>0</v>
      </c>
      <c r="AB173" s="161">
        <f t="shared" si="129"/>
        <v>0</v>
      </c>
      <c r="AC173" s="161">
        <f t="shared" si="130"/>
        <v>0</v>
      </c>
      <c r="AD173" s="161">
        <f t="shared" si="131"/>
        <v>0</v>
      </c>
      <c r="AE173" s="161">
        <f t="shared" si="131"/>
        <v>0</v>
      </c>
      <c r="AF173" s="161">
        <f t="shared" si="131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28"/>
        <v>0</v>
      </c>
      <c r="D174" s="161">
        <f t="shared" si="128"/>
        <v>0</v>
      </c>
      <c r="E174" s="161">
        <f t="shared" si="128"/>
        <v>0</v>
      </c>
      <c r="F174" s="161">
        <f t="shared" si="128"/>
        <v>0</v>
      </c>
      <c r="G174" s="161">
        <f t="shared" si="128"/>
        <v>0</v>
      </c>
      <c r="H174" s="161">
        <f t="shared" si="128"/>
        <v>0</v>
      </c>
      <c r="I174" s="161">
        <f t="shared" si="128"/>
        <v>0</v>
      </c>
      <c r="J174" s="161">
        <f t="shared" si="128"/>
        <v>0</v>
      </c>
      <c r="K174" s="161">
        <f t="shared" si="128"/>
        <v>0</v>
      </c>
      <c r="L174" s="161">
        <f t="shared" si="128"/>
        <v>0</v>
      </c>
      <c r="M174" s="161">
        <f t="shared" si="128"/>
        <v>0</v>
      </c>
      <c r="N174" s="161">
        <f t="shared" si="128"/>
        <v>0</v>
      </c>
      <c r="O174" s="161">
        <f t="shared" si="128"/>
        <v>0</v>
      </c>
      <c r="P174" s="161">
        <f t="shared" si="128"/>
        <v>0</v>
      </c>
      <c r="Q174" s="161">
        <f t="shared" si="128"/>
        <v>0</v>
      </c>
      <c r="R174" s="161">
        <f t="shared" si="128"/>
        <v>0</v>
      </c>
      <c r="S174" s="161">
        <f t="shared" si="129"/>
        <v>0</v>
      </c>
      <c r="T174" s="161">
        <f t="shared" si="129"/>
        <v>0</v>
      </c>
      <c r="U174" s="161">
        <f t="shared" si="129"/>
        <v>0</v>
      </c>
      <c r="V174" s="161">
        <f t="shared" si="129"/>
        <v>0</v>
      </c>
      <c r="W174" s="161">
        <f t="shared" si="129"/>
        <v>0</v>
      </c>
      <c r="X174" s="161">
        <f t="shared" si="129"/>
        <v>0</v>
      </c>
      <c r="Y174" s="161">
        <f t="shared" si="129"/>
        <v>0</v>
      </c>
      <c r="Z174" s="161">
        <f t="shared" si="129"/>
        <v>0</v>
      </c>
      <c r="AA174" s="161">
        <f t="shared" si="129"/>
        <v>0</v>
      </c>
      <c r="AB174" s="161">
        <f t="shared" si="129"/>
        <v>0</v>
      </c>
      <c r="AC174" s="161">
        <f t="shared" si="130"/>
        <v>0</v>
      </c>
      <c r="AD174" s="161">
        <f t="shared" si="131"/>
        <v>0</v>
      </c>
      <c r="AE174" s="161">
        <f t="shared" si="131"/>
        <v>0</v>
      </c>
      <c r="AF174" s="161">
        <f t="shared" si="131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28"/>
        <v>0</v>
      </c>
      <c r="D175" s="161">
        <f t="shared" si="128"/>
        <v>0</v>
      </c>
      <c r="E175" s="161">
        <f t="shared" si="128"/>
        <v>0</v>
      </c>
      <c r="F175" s="161">
        <f t="shared" si="128"/>
        <v>0</v>
      </c>
      <c r="G175" s="161">
        <f t="shared" si="128"/>
        <v>0</v>
      </c>
      <c r="H175" s="161">
        <f t="shared" si="128"/>
        <v>0</v>
      </c>
      <c r="I175" s="161">
        <f t="shared" si="128"/>
        <v>0</v>
      </c>
      <c r="J175" s="161">
        <f t="shared" si="128"/>
        <v>0</v>
      </c>
      <c r="K175" s="161">
        <f t="shared" si="128"/>
        <v>0</v>
      </c>
      <c r="L175" s="161">
        <f t="shared" si="128"/>
        <v>0</v>
      </c>
      <c r="M175" s="161">
        <f t="shared" si="128"/>
        <v>0</v>
      </c>
      <c r="N175" s="161">
        <f t="shared" si="128"/>
        <v>0</v>
      </c>
      <c r="O175" s="161">
        <f t="shared" si="128"/>
        <v>0</v>
      </c>
      <c r="P175" s="161">
        <f t="shared" si="128"/>
        <v>0</v>
      </c>
      <c r="Q175" s="161">
        <f t="shared" si="128"/>
        <v>0</v>
      </c>
      <c r="R175" s="161">
        <f t="shared" si="128"/>
        <v>0</v>
      </c>
      <c r="S175" s="161">
        <f t="shared" si="129"/>
        <v>0</v>
      </c>
      <c r="T175" s="161">
        <f t="shared" si="129"/>
        <v>0</v>
      </c>
      <c r="U175" s="161">
        <f t="shared" si="129"/>
        <v>0</v>
      </c>
      <c r="V175" s="161">
        <f t="shared" si="129"/>
        <v>0</v>
      </c>
      <c r="W175" s="161">
        <f t="shared" si="129"/>
        <v>0</v>
      </c>
      <c r="X175" s="161">
        <f t="shared" si="129"/>
        <v>0</v>
      </c>
      <c r="Y175" s="161">
        <f t="shared" si="129"/>
        <v>0</v>
      </c>
      <c r="Z175" s="161">
        <f t="shared" si="129"/>
        <v>0</v>
      </c>
      <c r="AA175" s="161">
        <f t="shared" si="129"/>
        <v>0</v>
      </c>
      <c r="AB175" s="161">
        <f t="shared" si="129"/>
        <v>0</v>
      </c>
      <c r="AC175" s="161">
        <f t="shared" si="130"/>
        <v>0</v>
      </c>
      <c r="AD175" s="161">
        <f t="shared" si="131"/>
        <v>0</v>
      </c>
      <c r="AE175" s="161">
        <f t="shared" si="131"/>
        <v>0</v>
      </c>
      <c r="AF175" s="161">
        <f t="shared" si="131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28"/>
        <v>0</v>
      </c>
      <c r="D176" s="161">
        <f t="shared" si="128"/>
        <v>0</v>
      </c>
      <c r="E176" s="161">
        <f t="shared" si="128"/>
        <v>0</v>
      </c>
      <c r="F176" s="161">
        <f t="shared" si="128"/>
        <v>0</v>
      </c>
      <c r="G176" s="161">
        <f t="shared" si="128"/>
        <v>0</v>
      </c>
      <c r="H176" s="161">
        <f t="shared" si="128"/>
        <v>0</v>
      </c>
      <c r="I176" s="161">
        <f t="shared" si="128"/>
        <v>0</v>
      </c>
      <c r="J176" s="161">
        <f t="shared" si="128"/>
        <v>0</v>
      </c>
      <c r="K176" s="161">
        <f t="shared" si="128"/>
        <v>0</v>
      </c>
      <c r="L176" s="161">
        <f t="shared" si="128"/>
        <v>0</v>
      </c>
      <c r="M176" s="161">
        <f t="shared" si="128"/>
        <v>0</v>
      </c>
      <c r="N176" s="161">
        <f t="shared" si="128"/>
        <v>0</v>
      </c>
      <c r="O176" s="161">
        <f t="shared" si="128"/>
        <v>0</v>
      </c>
      <c r="P176" s="161">
        <f t="shared" si="128"/>
        <v>0</v>
      </c>
      <c r="Q176" s="161">
        <f t="shared" si="128"/>
        <v>0</v>
      </c>
      <c r="R176" s="161">
        <f t="shared" si="128"/>
        <v>0</v>
      </c>
      <c r="S176" s="161">
        <f t="shared" si="129"/>
        <v>0</v>
      </c>
      <c r="T176" s="161">
        <f t="shared" si="129"/>
        <v>0</v>
      </c>
      <c r="U176" s="161">
        <f t="shared" si="129"/>
        <v>0</v>
      </c>
      <c r="V176" s="161">
        <f t="shared" si="129"/>
        <v>0</v>
      </c>
      <c r="W176" s="161">
        <f t="shared" si="129"/>
        <v>0</v>
      </c>
      <c r="X176" s="161">
        <f t="shared" si="129"/>
        <v>0</v>
      </c>
      <c r="Y176" s="161">
        <f t="shared" si="129"/>
        <v>0</v>
      </c>
      <c r="Z176" s="161">
        <f t="shared" si="129"/>
        <v>0</v>
      </c>
      <c r="AA176" s="161">
        <f t="shared" si="129"/>
        <v>0</v>
      </c>
      <c r="AB176" s="161">
        <f t="shared" si="129"/>
        <v>0</v>
      </c>
      <c r="AC176" s="161">
        <f t="shared" si="130"/>
        <v>0</v>
      </c>
      <c r="AD176" s="161">
        <f t="shared" si="131"/>
        <v>0</v>
      </c>
      <c r="AE176" s="161">
        <f t="shared" si="131"/>
        <v>0</v>
      </c>
      <c r="AF176" s="161">
        <f t="shared" si="131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28"/>
        <v>0</v>
      </c>
      <c r="D177" s="161">
        <f t="shared" si="128"/>
        <v>0</v>
      </c>
      <c r="E177" s="161">
        <f t="shared" si="128"/>
        <v>0</v>
      </c>
      <c r="F177" s="161">
        <f t="shared" si="128"/>
        <v>0</v>
      </c>
      <c r="G177" s="161">
        <f t="shared" si="128"/>
        <v>0</v>
      </c>
      <c r="H177" s="161">
        <f t="shared" si="128"/>
        <v>0</v>
      </c>
      <c r="I177" s="161">
        <f t="shared" si="128"/>
        <v>0</v>
      </c>
      <c r="J177" s="161">
        <f t="shared" si="128"/>
        <v>0</v>
      </c>
      <c r="K177" s="161">
        <f t="shared" si="128"/>
        <v>0</v>
      </c>
      <c r="L177" s="161">
        <f t="shared" si="128"/>
        <v>0</v>
      </c>
      <c r="M177" s="161">
        <f t="shared" si="128"/>
        <v>0</v>
      </c>
      <c r="N177" s="161">
        <f t="shared" si="128"/>
        <v>0</v>
      </c>
      <c r="O177" s="161">
        <f t="shared" si="128"/>
        <v>0</v>
      </c>
      <c r="P177" s="161">
        <f t="shared" si="128"/>
        <v>0</v>
      </c>
      <c r="Q177" s="161">
        <f t="shared" si="128"/>
        <v>0</v>
      </c>
      <c r="R177" s="161">
        <f t="shared" si="128"/>
        <v>0</v>
      </c>
      <c r="S177" s="161">
        <f t="shared" si="129"/>
        <v>0</v>
      </c>
      <c r="T177" s="161">
        <f t="shared" si="129"/>
        <v>0</v>
      </c>
      <c r="U177" s="161">
        <f t="shared" si="129"/>
        <v>0</v>
      </c>
      <c r="V177" s="161">
        <f t="shared" si="129"/>
        <v>0</v>
      </c>
      <c r="W177" s="161">
        <f t="shared" si="129"/>
        <v>0</v>
      </c>
      <c r="X177" s="161">
        <f t="shared" si="129"/>
        <v>0</v>
      </c>
      <c r="Y177" s="161">
        <f t="shared" si="129"/>
        <v>0</v>
      </c>
      <c r="Z177" s="161">
        <f t="shared" si="129"/>
        <v>0</v>
      </c>
      <c r="AA177" s="161">
        <f t="shared" si="129"/>
        <v>0</v>
      </c>
      <c r="AB177" s="161">
        <f t="shared" si="129"/>
        <v>0</v>
      </c>
      <c r="AC177" s="161">
        <f t="shared" si="130"/>
        <v>0</v>
      </c>
      <c r="AD177" s="161">
        <f t="shared" si="131"/>
        <v>0</v>
      </c>
      <c r="AE177" s="161">
        <f t="shared" si="131"/>
        <v>0</v>
      </c>
      <c r="AF177" s="161">
        <f t="shared" si="131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28"/>
        <v>0</v>
      </c>
      <c r="D178" s="161">
        <f t="shared" si="128"/>
        <v>0</v>
      </c>
      <c r="E178" s="161">
        <f t="shared" si="128"/>
        <v>0</v>
      </c>
      <c r="F178" s="161">
        <f t="shared" si="128"/>
        <v>0</v>
      </c>
      <c r="G178" s="161">
        <f t="shared" si="128"/>
        <v>0</v>
      </c>
      <c r="H178" s="161">
        <f t="shared" si="128"/>
        <v>0</v>
      </c>
      <c r="I178" s="161">
        <f t="shared" si="128"/>
        <v>0</v>
      </c>
      <c r="J178" s="161">
        <f t="shared" si="128"/>
        <v>0</v>
      </c>
      <c r="K178" s="161">
        <f t="shared" si="128"/>
        <v>0</v>
      </c>
      <c r="L178" s="161">
        <f t="shared" si="128"/>
        <v>0</v>
      </c>
      <c r="M178" s="161">
        <f t="shared" si="128"/>
        <v>0</v>
      </c>
      <c r="N178" s="161">
        <f t="shared" si="128"/>
        <v>0</v>
      </c>
      <c r="O178" s="161">
        <f t="shared" si="128"/>
        <v>0</v>
      </c>
      <c r="P178" s="161">
        <f t="shared" si="128"/>
        <v>0</v>
      </c>
      <c r="Q178" s="161">
        <f t="shared" si="128"/>
        <v>0</v>
      </c>
      <c r="R178" s="161">
        <f t="shared" si="128"/>
        <v>0</v>
      </c>
      <c r="S178" s="161">
        <f t="shared" si="129"/>
        <v>0</v>
      </c>
      <c r="T178" s="161">
        <f t="shared" si="129"/>
        <v>0</v>
      </c>
      <c r="U178" s="161">
        <f t="shared" si="129"/>
        <v>0</v>
      </c>
      <c r="V178" s="161">
        <f t="shared" si="129"/>
        <v>0</v>
      </c>
      <c r="W178" s="161">
        <f t="shared" si="129"/>
        <v>0</v>
      </c>
      <c r="X178" s="161">
        <f t="shared" si="129"/>
        <v>0</v>
      </c>
      <c r="Y178" s="161">
        <f t="shared" si="129"/>
        <v>0</v>
      </c>
      <c r="Z178" s="161">
        <f t="shared" si="129"/>
        <v>0</v>
      </c>
      <c r="AA178" s="161">
        <f t="shared" si="129"/>
        <v>0</v>
      </c>
      <c r="AB178" s="161">
        <f t="shared" si="129"/>
        <v>0</v>
      </c>
      <c r="AC178" s="161">
        <f t="shared" si="130"/>
        <v>0</v>
      </c>
      <c r="AD178" s="161">
        <f t="shared" si="131"/>
        <v>0</v>
      </c>
      <c r="AE178" s="161">
        <f t="shared" si="131"/>
        <v>0</v>
      </c>
      <c r="AF178" s="161">
        <f t="shared" si="131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28"/>
        <v>0</v>
      </c>
      <c r="D179" s="161">
        <f t="shared" si="128"/>
        <v>0</v>
      </c>
      <c r="E179" s="161">
        <f t="shared" si="128"/>
        <v>0</v>
      </c>
      <c r="F179" s="161">
        <f t="shared" si="128"/>
        <v>0</v>
      </c>
      <c r="G179" s="161">
        <f t="shared" si="128"/>
        <v>0</v>
      </c>
      <c r="H179" s="161">
        <f t="shared" si="128"/>
        <v>0</v>
      </c>
      <c r="I179" s="161">
        <f t="shared" si="128"/>
        <v>0</v>
      </c>
      <c r="J179" s="161">
        <f t="shared" si="128"/>
        <v>0</v>
      </c>
      <c r="K179" s="161">
        <f t="shared" si="128"/>
        <v>0</v>
      </c>
      <c r="L179" s="161">
        <f t="shared" si="128"/>
        <v>0</v>
      </c>
      <c r="M179" s="161">
        <f t="shared" si="128"/>
        <v>0</v>
      </c>
      <c r="N179" s="161">
        <f t="shared" si="128"/>
        <v>0</v>
      </c>
      <c r="O179" s="161">
        <f t="shared" si="128"/>
        <v>0</v>
      </c>
      <c r="P179" s="161">
        <f t="shared" si="128"/>
        <v>0</v>
      </c>
      <c r="Q179" s="161">
        <f t="shared" si="128"/>
        <v>0</v>
      </c>
      <c r="R179" s="161">
        <f t="shared" si="128"/>
        <v>0</v>
      </c>
      <c r="S179" s="161">
        <f t="shared" si="129"/>
        <v>0</v>
      </c>
      <c r="T179" s="161">
        <f t="shared" si="129"/>
        <v>0</v>
      </c>
      <c r="U179" s="161">
        <f t="shared" si="129"/>
        <v>0</v>
      </c>
      <c r="V179" s="161">
        <f t="shared" si="129"/>
        <v>0</v>
      </c>
      <c r="W179" s="161">
        <f t="shared" si="129"/>
        <v>0</v>
      </c>
      <c r="X179" s="161">
        <f t="shared" si="129"/>
        <v>0</v>
      </c>
      <c r="Y179" s="161">
        <f t="shared" si="129"/>
        <v>0</v>
      </c>
      <c r="Z179" s="161">
        <f t="shared" si="129"/>
        <v>0</v>
      </c>
      <c r="AA179" s="161">
        <f t="shared" si="129"/>
        <v>0</v>
      </c>
      <c r="AB179" s="161">
        <f t="shared" si="129"/>
        <v>0</v>
      </c>
      <c r="AC179" s="161">
        <f t="shared" si="130"/>
        <v>0</v>
      </c>
      <c r="AD179" s="161">
        <f t="shared" si="131"/>
        <v>0</v>
      </c>
      <c r="AE179" s="161">
        <f t="shared" si="131"/>
        <v>0</v>
      </c>
      <c r="AF179" s="161">
        <f t="shared" si="131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28"/>
        <v>0</v>
      </c>
      <c r="D180" s="161">
        <f t="shared" si="128"/>
        <v>0</v>
      </c>
      <c r="E180" s="161">
        <f t="shared" si="128"/>
        <v>0</v>
      </c>
      <c r="F180" s="161">
        <f t="shared" si="128"/>
        <v>0</v>
      </c>
      <c r="G180" s="161">
        <f t="shared" si="128"/>
        <v>0</v>
      </c>
      <c r="H180" s="161">
        <f t="shared" si="128"/>
        <v>0</v>
      </c>
      <c r="I180" s="161">
        <f t="shared" si="128"/>
        <v>0</v>
      </c>
      <c r="J180" s="161">
        <f t="shared" si="128"/>
        <v>0</v>
      </c>
      <c r="K180" s="161">
        <f t="shared" si="128"/>
        <v>0</v>
      </c>
      <c r="L180" s="161">
        <f t="shared" si="128"/>
        <v>0</v>
      </c>
      <c r="M180" s="161">
        <f t="shared" si="128"/>
        <v>0</v>
      </c>
      <c r="N180" s="161">
        <f t="shared" si="128"/>
        <v>0</v>
      </c>
      <c r="O180" s="161">
        <f t="shared" si="128"/>
        <v>0</v>
      </c>
      <c r="P180" s="161">
        <f t="shared" si="128"/>
        <v>0</v>
      </c>
      <c r="Q180" s="161">
        <f t="shared" si="128"/>
        <v>0</v>
      </c>
      <c r="R180" s="161">
        <f t="shared" si="128"/>
        <v>0</v>
      </c>
      <c r="S180" s="161">
        <f t="shared" si="129"/>
        <v>0</v>
      </c>
      <c r="T180" s="161">
        <f t="shared" si="129"/>
        <v>0</v>
      </c>
      <c r="U180" s="161">
        <f t="shared" si="129"/>
        <v>0</v>
      </c>
      <c r="V180" s="161">
        <f t="shared" si="129"/>
        <v>0</v>
      </c>
      <c r="W180" s="161">
        <f t="shared" si="129"/>
        <v>0</v>
      </c>
      <c r="X180" s="161">
        <f t="shared" si="129"/>
        <v>0</v>
      </c>
      <c r="Y180" s="161">
        <f t="shared" si="129"/>
        <v>0</v>
      </c>
      <c r="Z180" s="161">
        <f t="shared" si="129"/>
        <v>0</v>
      </c>
      <c r="AA180" s="161">
        <f t="shared" si="129"/>
        <v>0</v>
      </c>
      <c r="AB180" s="161">
        <f t="shared" si="129"/>
        <v>0</v>
      </c>
      <c r="AC180" s="161">
        <f t="shared" si="130"/>
        <v>0</v>
      </c>
      <c r="AD180" s="161">
        <f t="shared" si="131"/>
        <v>0</v>
      </c>
      <c r="AE180" s="161">
        <f t="shared" si="131"/>
        <v>0</v>
      </c>
      <c r="AF180" s="161">
        <f t="shared" si="131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28"/>
        <v>0</v>
      </c>
      <c r="D181" s="161">
        <f t="shared" si="128"/>
        <v>0</v>
      </c>
      <c r="E181" s="161">
        <f t="shared" si="128"/>
        <v>0</v>
      </c>
      <c r="F181" s="161">
        <f t="shared" si="128"/>
        <v>0</v>
      </c>
      <c r="G181" s="161">
        <f t="shared" si="128"/>
        <v>0</v>
      </c>
      <c r="H181" s="161">
        <f t="shared" si="128"/>
        <v>0</v>
      </c>
      <c r="I181" s="161">
        <f t="shared" si="128"/>
        <v>0</v>
      </c>
      <c r="J181" s="161">
        <f t="shared" si="128"/>
        <v>0</v>
      </c>
      <c r="K181" s="161">
        <f t="shared" si="128"/>
        <v>0</v>
      </c>
      <c r="L181" s="161">
        <f t="shared" si="128"/>
        <v>0</v>
      </c>
      <c r="M181" s="161">
        <f t="shared" si="128"/>
        <v>0</v>
      </c>
      <c r="N181" s="161">
        <f t="shared" si="128"/>
        <v>0</v>
      </c>
      <c r="O181" s="161">
        <f t="shared" si="128"/>
        <v>0</v>
      </c>
      <c r="P181" s="161">
        <f t="shared" si="128"/>
        <v>0</v>
      </c>
      <c r="Q181" s="161">
        <f t="shared" si="128"/>
        <v>0</v>
      </c>
      <c r="R181" s="161">
        <f t="shared" si="128"/>
        <v>0</v>
      </c>
      <c r="S181" s="161">
        <f t="shared" si="129"/>
        <v>0</v>
      </c>
      <c r="T181" s="161">
        <f t="shared" si="129"/>
        <v>0</v>
      </c>
      <c r="U181" s="161">
        <f t="shared" si="129"/>
        <v>0</v>
      </c>
      <c r="V181" s="161">
        <f t="shared" si="129"/>
        <v>0</v>
      </c>
      <c r="W181" s="161">
        <f t="shared" si="129"/>
        <v>0</v>
      </c>
      <c r="X181" s="161">
        <f t="shared" si="129"/>
        <v>0</v>
      </c>
      <c r="Y181" s="161">
        <f t="shared" si="129"/>
        <v>0</v>
      </c>
      <c r="Z181" s="161">
        <f t="shared" si="129"/>
        <v>0</v>
      </c>
      <c r="AA181" s="161">
        <f t="shared" si="129"/>
        <v>0</v>
      </c>
      <c r="AB181" s="161">
        <f t="shared" si="129"/>
        <v>0</v>
      </c>
      <c r="AC181" s="161">
        <f t="shared" si="130"/>
        <v>0</v>
      </c>
      <c r="AD181" s="161">
        <f t="shared" si="131"/>
        <v>0</v>
      </c>
      <c r="AE181" s="161">
        <f t="shared" si="131"/>
        <v>0</v>
      </c>
      <c r="AF181" s="161">
        <f t="shared" si="131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28"/>
        <v>0</v>
      </c>
      <c r="D182" s="161">
        <f t="shared" si="128"/>
        <v>0</v>
      </c>
      <c r="E182" s="161">
        <f t="shared" si="128"/>
        <v>0</v>
      </c>
      <c r="F182" s="161">
        <f t="shared" si="128"/>
        <v>0</v>
      </c>
      <c r="G182" s="161">
        <f t="shared" si="128"/>
        <v>0</v>
      </c>
      <c r="H182" s="161">
        <f t="shared" si="128"/>
        <v>0</v>
      </c>
      <c r="I182" s="161">
        <f t="shared" si="128"/>
        <v>0</v>
      </c>
      <c r="J182" s="161">
        <f t="shared" si="128"/>
        <v>0</v>
      </c>
      <c r="K182" s="161">
        <f t="shared" si="128"/>
        <v>0</v>
      </c>
      <c r="L182" s="161">
        <f t="shared" si="128"/>
        <v>0</v>
      </c>
      <c r="M182" s="161">
        <f t="shared" si="128"/>
        <v>0</v>
      </c>
      <c r="N182" s="161">
        <f t="shared" si="128"/>
        <v>0</v>
      </c>
      <c r="O182" s="161">
        <f t="shared" si="128"/>
        <v>0</v>
      </c>
      <c r="P182" s="161">
        <f t="shared" si="128"/>
        <v>0</v>
      </c>
      <c r="Q182" s="161">
        <f t="shared" si="128"/>
        <v>0</v>
      </c>
      <c r="R182" s="161">
        <f t="shared" si="128"/>
        <v>0</v>
      </c>
      <c r="S182" s="161">
        <f t="shared" si="129"/>
        <v>0</v>
      </c>
      <c r="T182" s="161">
        <f t="shared" si="129"/>
        <v>0</v>
      </c>
      <c r="U182" s="161">
        <f t="shared" si="129"/>
        <v>0</v>
      </c>
      <c r="V182" s="161">
        <f t="shared" si="129"/>
        <v>0</v>
      </c>
      <c r="W182" s="161">
        <f t="shared" si="129"/>
        <v>0</v>
      </c>
      <c r="X182" s="161">
        <f t="shared" si="129"/>
        <v>0</v>
      </c>
      <c r="Y182" s="161">
        <f t="shared" si="129"/>
        <v>0</v>
      </c>
      <c r="Z182" s="161">
        <f t="shared" si="129"/>
        <v>0</v>
      </c>
      <c r="AA182" s="161">
        <f t="shared" si="129"/>
        <v>0</v>
      </c>
      <c r="AB182" s="161">
        <f t="shared" si="129"/>
        <v>0</v>
      </c>
      <c r="AC182" s="161">
        <f t="shared" si="130"/>
        <v>0</v>
      </c>
      <c r="AD182" s="161">
        <f t="shared" si="131"/>
        <v>0</v>
      </c>
      <c r="AE182" s="161">
        <f t="shared" si="131"/>
        <v>0</v>
      </c>
      <c r="AF182" s="161">
        <f t="shared" si="131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28"/>
        <v>0</v>
      </c>
      <c r="D183" s="161">
        <f t="shared" si="128"/>
        <v>0</v>
      </c>
      <c r="E183" s="161">
        <f t="shared" si="128"/>
        <v>0</v>
      </c>
      <c r="F183" s="161">
        <f t="shared" si="128"/>
        <v>0</v>
      </c>
      <c r="G183" s="161">
        <f t="shared" si="128"/>
        <v>0</v>
      </c>
      <c r="H183" s="161">
        <f t="shared" si="128"/>
        <v>0</v>
      </c>
      <c r="I183" s="161">
        <f t="shared" si="128"/>
        <v>0</v>
      </c>
      <c r="J183" s="161">
        <f t="shared" si="128"/>
        <v>0</v>
      </c>
      <c r="K183" s="161">
        <f t="shared" si="128"/>
        <v>0</v>
      </c>
      <c r="L183" s="161">
        <f t="shared" si="128"/>
        <v>0</v>
      </c>
      <c r="M183" s="161">
        <f t="shared" si="128"/>
        <v>0</v>
      </c>
      <c r="N183" s="161">
        <f t="shared" si="128"/>
        <v>0</v>
      </c>
      <c r="O183" s="161">
        <f t="shared" si="128"/>
        <v>0</v>
      </c>
      <c r="P183" s="161">
        <f t="shared" si="128"/>
        <v>0</v>
      </c>
      <c r="Q183" s="161">
        <f t="shared" si="128"/>
        <v>0</v>
      </c>
      <c r="R183" s="161">
        <f t="shared" si="128"/>
        <v>0</v>
      </c>
      <c r="S183" s="161">
        <f t="shared" si="129"/>
        <v>0</v>
      </c>
      <c r="T183" s="161">
        <f t="shared" si="129"/>
        <v>0</v>
      </c>
      <c r="U183" s="161">
        <f t="shared" si="129"/>
        <v>0</v>
      </c>
      <c r="V183" s="161">
        <f t="shared" si="129"/>
        <v>0</v>
      </c>
      <c r="W183" s="161">
        <f t="shared" si="129"/>
        <v>0</v>
      </c>
      <c r="X183" s="161">
        <f t="shared" si="129"/>
        <v>0</v>
      </c>
      <c r="Y183" s="161">
        <f t="shared" si="129"/>
        <v>0</v>
      </c>
      <c r="Z183" s="161">
        <f t="shared" si="129"/>
        <v>0</v>
      </c>
      <c r="AA183" s="161">
        <f t="shared" si="129"/>
        <v>0</v>
      </c>
      <c r="AB183" s="161">
        <f t="shared" si="129"/>
        <v>0</v>
      </c>
      <c r="AC183" s="161">
        <f t="shared" si="130"/>
        <v>0</v>
      </c>
      <c r="AD183" s="161">
        <f t="shared" si="131"/>
        <v>0</v>
      </c>
      <c r="AE183" s="161">
        <f t="shared" si="131"/>
        <v>0</v>
      </c>
      <c r="AF183" s="161">
        <f t="shared" si="131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28"/>
        <v>0</v>
      </c>
      <c r="D184" s="161">
        <f t="shared" si="128"/>
        <v>0</v>
      </c>
      <c r="E184" s="161">
        <f t="shared" si="128"/>
        <v>0</v>
      </c>
      <c r="F184" s="161">
        <f t="shared" si="128"/>
        <v>0</v>
      </c>
      <c r="G184" s="161">
        <f t="shared" si="128"/>
        <v>0</v>
      </c>
      <c r="H184" s="161">
        <f t="shared" si="128"/>
        <v>0</v>
      </c>
      <c r="I184" s="161">
        <f t="shared" si="128"/>
        <v>0</v>
      </c>
      <c r="J184" s="161">
        <f t="shared" si="128"/>
        <v>0</v>
      </c>
      <c r="K184" s="161">
        <f t="shared" si="128"/>
        <v>0</v>
      </c>
      <c r="L184" s="161">
        <f t="shared" si="128"/>
        <v>0</v>
      </c>
      <c r="M184" s="161">
        <f t="shared" si="128"/>
        <v>0</v>
      </c>
      <c r="N184" s="161">
        <f t="shared" si="128"/>
        <v>0</v>
      </c>
      <c r="O184" s="161">
        <f t="shared" si="128"/>
        <v>0</v>
      </c>
      <c r="P184" s="161">
        <f t="shared" si="128"/>
        <v>0</v>
      </c>
      <c r="Q184" s="161">
        <f t="shared" si="128"/>
        <v>0</v>
      </c>
      <c r="R184" s="161">
        <f t="shared" ref="R184:AB199" si="132">Q184</f>
        <v>0</v>
      </c>
      <c r="S184" s="161">
        <f t="shared" si="132"/>
        <v>0</v>
      </c>
      <c r="T184" s="161">
        <f t="shared" si="132"/>
        <v>0</v>
      </c>
      <c r="U184" s="161">
        <f t="shared" si="132"/>
        <v>0</v>
      </c>
      <c r="V184" s="161">
        <f t="shared" si="132"/>
        <v>0</v>
      </c>
      <c r="W184" s="161">
        <f t="shared" si="132"/>
        <v>0</v>
      </c>
      <c r="X184" s="161">
        <f t="shared" si="132"/>
        <v>0</v>
      </c>
      <c r="Y184" s="161">
        <f t="shared" si="132"/>
        <v>0</v>
      </c>
      <c r="Z184" s="161">
        <f t="shared" si="132"/>
        <v>0</v>
      </c>
      <c r="AA184" s="161">
        <f t="shared" si="132"/>
        <v>0</v>
      </c>
      <c r="AB184" s="161">
        <f t="shared" si="132"/>
        <v>0</v>
      </c>
      <c r="AC184" s="161">
        <f t="shared" si="130"/>
        <v>0</v>
      </c>
      <c r="AD184" s="161">
        <f t="shared" si="131"/>
        <v>0</v>
      </c>
      <c r="AE184" s="161">
        <f t="shared" si="131"/>
        <v>0</v>
      </c>
      <c r="AF184" s="161">
        <f t="shared" si="131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33">B185</f>
        <v>0</v>
      </c>
      <c r="D185" s="161">
        <f t="shared" si="133"/>
        <v>0</v>
      </c>
      <c r="E185" s="161">
        <f t="shared" si="133"/>
        <v>0</v>
      </c>
      <c r="F185" s="161">
        <f t="shared" si="133"/>
        <v>0</v>
      </c>
      <c r="G185" s="161">
        <f t="shared" si="133"/>
        <v>0</v>
      </c>
      <c r="H185" s="161">
        <f t="shared" si="133"/>
        <v>0</v>
      </c>
      <c r="I185" s="161">
        <f t="shared" si="133"/>
        <v>0</v>
      </c>
      <c r="J185" s="161">
        <f t="shared" si="133"/>
        <v>0</v>
      </c>
      <c r="K185" s="161">
        <f t="shared" si="133"/>
        <v>0</v>
      </c>
      <c r="L185" s="161">
        <f t="shared" si="133"/>
        <v>0</v>
      </c>
      <c r="M185" s="161">
        <f t="shared" si="133"/>
        <v>0</v>
      </c>
      <c r="N185" s="161">
        <f t="shared" si="133"/>
        <v>0</v>
      </c>
      <c r="O185" s="161">
        <f t="shared" si="133"/>
        <v>0</v>
      </c>
      <c r="P185" s="161">
        <f t="shared" si="133"/>
        <v>0</v>
      </c>
      <c r="Q185" s="161">
        <f t="shared" si="133"/>
        <v>0</v>
      </c>
      <c r="R185" s="161">
        <f t="shared" si="133"/>
        <v>0</v>
      </c>
      <c r="S185" s="161">
        <f t="shared" si="132"/>
        <v>0</v>
      </c>
      <c r="T185" s="161">
        <f t="shared" si="132"/>
        <v>0</v>
      </c>
      <c r="U185" s="161">
        <f t="shared" si="132"/>
        <v>0</v>
      </c>
      <c r="V185" s="161">
        <f t="shared" si="132"/>
        <v>0</v>
      </c>
      <c r="W185" s="161">
        <f t="shared" si="132"/>
        <v>0</v>
      </c>
      <c r="X185" s="161">
        <f t="shared" si="132"/>
        <v>0</v>
      </c>
      <c r="Y185" s="161">
        <f t="shared" si="132"/>
        <v>0</v>
      </c>
      <c r="Z185" s="161">
        <f t="shared" si="132"/>
        <v>0</v>
      </c>
      <c r="AA185" s="161">
        <f t="shared" si="132"/>
        <v>0</v>
      </c>
      <c r="AB185" s="161">
        <f t="shared" si="132"/>
        <v>0</v>
      </c>
      <c r="AC185" s="161">
        <f t="shared" si="130"/>
        <v>0</v>
      </c>
      <c r="AD185" s="161">
        <f t="shared" si="131"/>
        <v>0</v>
      </c>
      <c r="AE185" s="161">
        <f t="shared" si="131"/>
        <v>0</v>
      </c>
      <c r="AF185" s="161">
        <f t="shared" si="131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33"/>
        <v>0</v>
      </c>
      <c r="D186" s="161">
        <f t="shared" si="133"/>
        <v>0</v>
      </c>
      <c r="E186" s="161">
        <f t="shared" si="133"/>
        <v>0</v>
      </c>
      <c r="F186" s="161">
        <f t="shared" si="133"/>
        <v>0</v>
      </c>
      <c r="G186" s="161">
        <f t="shared" si="133"/>
        <v>0</v>
      </c>
      <c r="H186" s="161">
        <f t="shared" si="133"/>
        <v>0</v>
      </c>
      <c r="I186" s="161">
        <f t="shared" si="133"/>
        <v>0</v>
      </c>
      <c r="J186" s="161">
        <f t="shared" si="133"/>
        <v>0</v>
      </c>
      <c r="K186" s="161">
        <f t="shared" si="133"/>
        <v>0</v>
      </c>
      <c r="L186" s="161">
        <f t="shared" si="133"/>
        <v>0</v>
      </c>
      <c r="M186" s="161">
        <f t="shared" si="133"/>
        <v>0</v>
      </c>
      <c r="N186" s="161">
        <f t="shared" si="133"/>
        <v>0</v>
      </c>
      <c r="O186" s="161">
        <f t="shared" si="133"/>
        <v>0</v>
      </c>
      <c r="P186" s="161">
        <f t="shared" si="133"/>
        <v>0</v>
      </c>
      <c r="Q186" s="161">
        <f t="shared" si="133"/>
        <v>0</v>
      </c>
      <c r="R186" s="161">
        <f t="shared" si="133"/>
        <v>0</v>
      </c>
      <c r="S186" s="161">
        <f t="shared" si="132"/>
        <v>0</v>
      </c>
      <c r="T186" s="161">
        <f t="shared" si="132"/>
        <v>0</v>
      </c>
      <c r="U186" s="161">
        <f t="shared" si="132"/>
        <v>0</v>
      </c>
      <c r="V186" s="161">
        <f t="shared" si="132"/>
        <v>0</v>
      </c>
      <c r="W186" s="161">
        <f t="shared" si="132"/>
        <v>0</v>
      </c>
      <c r="X186" s="161">
        <f t="shared" si="132"/>
        <v>0</v>
      </c>
      <c r="Y186" s="161">
        <f t="shared" si="132"/>
        <v>0</v>
      </c>
      <c r="Z186" s="161">
        <f t="shared" si="132"/>
        <v>0</v>
      </c>
      <c r="AA186" s="161">
        <f t="shared" si="132"/>
        <v>0</v>
      </c>
      <c r="AB186" s="161">
        <f t="shared" si="132"/>
        <v>0</v>
      </c>
      <c r="AC186" s="161">
        <f t="shared" si="130"/>
        <v>0</v>
      </c>
      <c r="AD186" s="161">
        <f t="shared" si="131"/>
        <v>0</v>
      </c>
      <c r="AE186" s="161">
        <f t="shared" si="131"/>
        <v>0</v>
      </c>
      <c r="AF186" s="161">
        <f t="shared" si="131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33"/>
        <v>0</v>
      </c>
      <c r="D187" s="161">
        <f t="shared" si="133"/>
        <v>0</v>
      </c>
      <c r="E187" s="161">
        <f t="shared" si="133"/>
        <v>0</v>
      </c>
      <c r="F187" s="161">
        <f t="shared" si="133"/>
        <v>0</v>
      </c>
      <c r="G187" s="161">
        <f t="shared" si="133"/>
        <v>0</v>
      </c>
      <c r="H187" s="161">
        <f t="shared" si="133"/>
        <v>0</v>
      </c>
      <c r="I187" s="161">
        <f t="shared" si="133"/>
        <v>0</v>
      </c>
      <c r="J187" s="161">
        <f t="shared" si="133"/>
        <v>0</v>
      </c>
      <c r="K187" s="161">
        <f t="shared" si="133"/>
        <v>0</v>
      </c>
      <c r="L187" s="161">
        <f t="shared" si="133"/>
        <v>0</v>
      </c>
      <c r="M187" s="161">
        <f t="shared" si="133"/>
        <v>0</v>
      </c>
      <c r="N187" s="161">
        <f t="shared" si="133"/>
        <v>0</v>
      </c>
      <c r="O187" s="161">
        <f t="shared" si="133"/>
        <v>0</v>
      </c>
      <c r="P187" s="161">
        <f t="shared" si="133"/>
        <v>0</v>
      </c>
      <c r="Q187" s="161">
        <f t="shared" si="133"/>
        <v>0</v>
      </c>
      <c r="R187" s="161">
        <f t="shared" si="133"/>
        <v>0</v>
      </c>
      <c r="S187" s="161">
        <f t="shared" si="132"/>
        <v>0</v>
      </c>
      <c r="T187" s="161">
        <f t="shared" si="132"/>
        <v>0</v>
      </c>
      <c r="U187" s="161">
        <f t="shared" si="132"/>
        <v>0</v>
      </c>
      <c r="V187" s="161">
        <f t="shared" si="132"/>
        <v>0</v>
      </c>
      <c r="W187" s="161">
        <f t="shared" si="132"/>
        <v>0</v>
      </c>
      <c r="X187" s="161">
        <f t="shared" si="132"/>
        <v>0</v>
      </c>
      <c r="Y187" s="161">
        <f t="shared" si="132"/>
        <v>0</v>
      </c>
      <c r="Z187" s="161">
        <f t="shared" si="132"/>
        <v>0</v>
      </c>
      <c r="AA187" s="161">
        <f t="shared" si="132"/>
        <v>0</v>
      </c>
      <c r="AB187" s="161">
        <f t="shared" si="132"/>
        <v>0</v>
      </c>
      <c r="AC187" s="161">
        <f t="shared" si="130"/>
        <v>0</v>
      </c>
      <c r="AD187" s="161">
        <f t="shared" si="131"/>
        <v>0</v>
      </c>
      <c r="AE187" s="161">
        <f t="shared" si="131"/>
        <v>0</v>
      </c>
      <c r="AF187" s="161">
        <f t="shared" si="131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33"/>
        <v>0</v>
      </c>
      <c r="D188" s="161">
        <f t="shared" si="133"/>
        <v>0</v>
      </c>
      <c r="E188" s="161">
        <f t="shared" si="133"/>
        <v>0</v>
      </c>
      <c r="F188" s="161">
        <f t="shared" si="133"/>
        <v>0</v>
      </c>
      <c r="G188" s="161">
        <f t="shared" si="133"/>
        <v>0</v>
      </c>
      <c r="H188" s="161">
        <f t="shared" si="133"/>
        <v>0</v>
      </c>
      <c r="I188" s="161">
        <f t="shared" si="133"/>
        <v>0</v>
      </c>
      <c r="J188" s="161">
        <f t="shared" si="133"/>
        <v>0</v>
      </c>
      <c r="K188" s="161">
        <f t="shared" si="133"/>
        <v>0</v>
      </c>
      <c r="L188" s="161">
        <f t="shared" si="133"/>
        <v>0</v>
      </c>
      <c r="M188" s="161">
        <f t="shared" si="133"/>
        <v>0</v>
      </c>
      <c r="N188" s="161">
        <f t="shared" si="133"/>
        <v>0</v>
      </c>
      <c r="O188" s="161">
        <f t="shared" si="133"/>
        <v>0</v>
      </c>
      <c r="P188" s="161">
        <f t="shared" si="133"/>
        <v>0</v>
      </c>
      <c r="Q188" s="161">
        <f t="shared" si="133"/>
        <v>0</v>
      </c>
      <c r="R188" s="161">
        <f t="shared" si="133"/>
        <v>0</v>
      </c>
      <c r="S188" s="161">
        <f t="shared" si="132"/>
        <v>0</v>
      </c>
      <c r="T188" s="161">
        <f t="shared" si="132"/>
        <v>0</v>
      </c>
      <c r="U188" s="161">
        <f t="shared" si="132"/>
        <v>0</v>
      </c>
      <c r="V188" s="161">
        <f t="shared" si="132"/>
        <v>0</v>
      </c>
      <c r="W188" s="161">
        <f t="shared" si="132"/>
        <v>0</v>
      </c>
      <c r="X188" s="161">
        <f t="shared" si="132"/>
        <v>0</v>
      </c>
      <c r="Y188" s="161">
        <f t="shared" si="132"/>
        <v>0</v>
      </c>
      <c r="Z188" s="161">
        <f t="shared" si="132"/>
        <v>0</v>
      </c>
      <c r="AA188" s="161">
        <f t="shared" si="132"/>
        <v>0</v>
      </c>
      <c r="AB188" s="161">
        <f t="shared" si="132"/>
        <v>0</v>
      </c>
      <c r="AC188" s="161">
        <f t="shared" si="130"/>
        <v>0</v>
      </c>
      <c r="AD188" s="161">
        <f t="shared" si="131"/>
        <v>0</v>
      </c>
      <c r="AE188" s="161">
        <f t="shared" si="131"/>
        <v>0</v>
      </c>
      <c r="AF188" s="161">
        <f t="shared" si="131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33"/>
        <v>0</v>
      </c>
      <c r="D189" s="161">
        <f t="shared" si="133"/>
        <v>0</v>
      </c>
      <c r="E189" s="161">
        <f t="shared" si="133"/>
        <v>0</v>
      </c>
      <c r="F189" s="161">
        <f t="shared" si="133"/>
        <v>0</v>
      </c>
      <c r="G189" s="161">
        <f t="shared" si="133"/>
        <v>0</v>
      </c>
      <c r="H189" s="161">
        <f t="shared" si="133"/>
        <v>0</v>
      </c>
      <c r="I189" s="161">
        <f t="shared" si="133"/>
        <v>0</v>
      </c>
      <c r="J189" s="161">
        <f t="shared" si="133"/>
        <v>0</v>
      </c>
      <c r="K189" s="161">
        <f t="shared" si="133"/>
        <v>0</v>
      </c>
      <c r="L189" s="161">
        <f t="shared" si="133"/>
        <v>0</v>
      </c>
      <c r="M189" s="161">
        <f t="shared" si="133"/>
        <v>0</v>
      </c>
      <c r="N189" s="161">
        <f t="shared" si="133"/>
        <v>0</v>
      </c>
      <c r="O189" s="161">
        <f t="shared" si="133"/>
        <v>0</v>
      </c>
      <c r="P189" s="161">
        <f t="shared" si="133"/>
        <v>0</v>
      </c>
      <c r="Q189" s="161">
        <f t="shared" si="133"/>
        <v>0</v>
      </c>
      <c r="R189" s="161">
        <f t="shared" si="133"/>
        <v>0</v>
      </c>
      <c r="S189" s="161">
        <f t="shared" si="132"/>
        <v>0</v>
      </c>
      <c r="T189" s="161">
        <f t="shared" si="132"/>
        <v>0</v>
      </c>
      <c r="U189" s="161">
        <f t="shared" si="132"/>
        <v>0</v>
      </c>
      <c r="V189" s="161">
        <f t="shared" si="132"/>
        <v>0</v>
      </c>
      <c r="W189" s="161">
        <f t="shared" si="132"/>
        <v>0</v>
      </c>
      <c r="X189" s="161">
        <f t="shared" si="132"/>
        <v>0</v>
      </c>
      <c r="Y189" s="161">
        <f t="shared" si="132"/>
        <v>0</v>
      </c>
      <c r="Z189" s="161">
        <f t="shared" si="132"/>
        <v>0</v>
      </c>
      <c r="AA189" s="161">
        <f t="shared" si="132"/>
        <v>0</v>
      </c>
      <c r="AB189" s="161">
        <f t="shared" si="132"/>
        <v>0</v>
      </c>
      <c r="AC189" s="161">
        <f t="shared" si="130"/>
        <v>0</v>
      </c>
      <c r="AD189" s="161">
        <f t="shared" si="131"/>
        <v>0</v>
      </c>
      <c r="AE189" s="161">
        <f t="shared" si="131"/>
        <v>0</v>
      </c>
      <c r="AF189" s="161">
        <f t="shared" si="131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33"/>
        <v>0</v>
      </c>
      <c r="D190" s="161">
        <f t="shared" si="133"/>
        <v>0</v>
      </c>
      <c r="E190" s="161">
        <f t="shared" si="133"/>
        <v>0</v>
      </c>
      <c r="F190" s="161">
        <f t="shared" si="133"/>
        <v>0</v>
      </c>
      <c r="G190" s="161">
        <f t="shared" si="133"/>
        <v>0</v>
      </c>
      <c r="H190" s="161">
        <f t="shared" si="133"/>
        <v>0</v>
      </c>
      <c r="I190" s="161">
        <f t="shared" si="133"/>
        <v>0</v>
      </c>
      <c r="J190" s="161">
        <f t="shared" si="133"/>
        <v>0</v>
      </c>
      <c r="K190" s="161">
        <f t="shared" si="133"/>
        <v>0</v>
      </c>
      <c r="L190" s="161">
        <f t="shared" si="133"/>
        <v>0</v>
      </c>
      <c r="M190" s="161">
        <f t="shared" si="133"/>
        <v>0</v>
      </c>
      <c r="N190" s="161">
        <f t="shared" si="133"/>
        <v>0</v>
      </c>
      <c r="O190" s="161">
        <f t="shared" si="133"/>
        <v>0</v>
      </c>
      <c r="P190" s="161">
        <f t="shared" si="133"/>
        <v>0</v>
      </c>
      <c r="Q190" s="161">
        <f t="shared" si="133"/>
        <v>0</v>
      </c>
      <c r="R190" s="161">
        <f t="shared" si="133"/>
        <v>0</v>
      </c>
      <c r="S190" s="161">
        <f t="shared" si="132"/>
        <v>0</v>
      </c>
      <c r="T190" s="161">
        <f t="shared" si="132"/>
        <v>0</v>
      </c>
      <c r="U190" s="161">
        <f t="shared" si="132"/>
        <v>0</v>
      </c>
      <c r="V190" s="161">
        <f t="shared" si="132"/>
        <v>0</v>
      </c>
      <c r="W190" s="161">
        <f t="shared" si="132"/>
        <v>0</v>
      </c>
      <c r="X190" s="161">
        <f t="shared" si="132"/>
        <v>0</v>
      </c>
      <c r="Y190" s="161">
        <f t="shared" si="132"/>
        <v>0</v>
      </c>
      <c r="Z190" s="161">
        <f t="shared" si="132"/>
        <v>0</v>
      </c>
      <c r="AA190" s="161">
        <f t="shared" si="132"/>
        <v>0</v>
      </c>
      <c r="AB190" s="161">
        <f t="shared" si="132"/>
        <v>0</v>
      </c>
      <c r="AC190" s="161">
        <f t="shared" si="130"/>
        <v>0</v>
      </c>
      <c r="AD190" s="161">
        <f t="shared" si="131"/>
        <v>0</v>
      </c>
      <c r="AE190" s="161">
        <f t="shared" si="131"/>
        <v>0</v>
      </c>
      <c r="AF190" s="161">
        <f t="shared" si="131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33"/>
        <v>0</v>
      </c>
      <c r="D191" s="161">
        <f t="shared" si="133"/>
        <v>0</v>
      </c>
      <c r="E191" s="161">
        <f t="shared" si="133"/>
        <v>0</v>
      </c>
      <c r="F191" s="161">
        <f t="shared" si="133"/>
        <v>0</v>
      </c>
      <c r="G191" s="161">
        <f t="shared" si="133"/>
        <v>0</v>
      </c>
      <c r="H191" s="161">
        <f t="shared" si="133"/>
        <v>0</v>
      </c>
      <c r="I191" s="161">
        <f t="shared" si="133"/>
        <v>0</v>
      </c>
      <c r="J191" s="161">
        <f t="shared" si="133"/>
        <v>0</v>
      </c>
      <c r="K191" s="161">
        <f t="shared" si="133"/>
        <v>0</v>
      </c>
      <c r="L191" s="161">
        <f t="shared" si="133"/>
        <v>0</v>
      </c>
      <c r="M191" s="161">
        <f t="shared" si="133"/>
        <v>0</v>
      </c>
      <c r="N191" s="161">
        <f t="shared" si="133"/>
        <v>0</v>
      </c>
      <c r="O191" s="161">
        <f t="shared" si="133"/>
        <v>0</v>
      </c>
      <c r="P191" s="161">
        <f t="shared" si="133"/>
        <v>0</v>
      </c>
      <c r="Q191" s="161">
        <f t="shared" si="133"/>
        <v>0</v>
      </c>
      <c r="R191" s="161">
        <f t="shared" si="133"/>
        <v>0</v>
      </c>
      <c r="S191" s="161">
        <f t="shared" si="132"/>
        <v>0</v>
      </c>
      <c r="T191" s="161">
        <f t="shared" si="132"/>
        <v>0</v>
      </c>
      <c r="U191" s="161">
        <f t="shared" si="132"/>
        <v>0</v>
      </c>
      <c r="V191" s="161">
        <f t="shared" si="132"/>
        <v>0</v>
      </c>
      <c r="W191" s="161">
        <f t="shared" si="132"/>
        <v>0</v>
      </c>
      <c r="X191" s="161">
        <f t="shared" si="132"/>
        <v>0</v>
      </c>
      <c r="Y191" s="161">
        <f t="shared" si="132"/>
        <v>0</v>
      </c>
      <c r="Z191" s="161">
        <f t="shared" si="132"/>
        <v>0</v>
      </c>
      <c r="AA191" s="161">
        <f t="shared" si="132"/>
        <v>0</v>
      </c>
      <c r="AB191" s="161">
        <f t="shared" si="132"/>
        <v>0</v>
      </c>
      <c r="AC191" s="161">
        <f t="shared" si="130"/>
        <v>0</v>
      </c>
      <c r="AD191" s="161">
        <f t="shared" si="131"/>
        <v>0</v>
      </c>
      <c r="AE191" s="161">
        <f t="shared" si="131"/>
        <v>0</v>
      </c>
      <c r="AF191" s="161">
        <f t="shared" si="131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33"/>
        <v>0</v>
      </c>
      <c r="D192" s="161">
        <f t="shared" si="133"/>
        <v>0</v>
      </c>
      <c r="E192" s="161">
        <f t="shared" si="133"/>
        <v>0</v>
      </c>
      <c r="F192" s="161">
        <f t="shared" si="133"/>
        <v>0</v>
      </c>
      <c r="G192" s="161">
        <f t="shared" si="133"/>
        <v>0</v>
      </c>
      <c r="H192" s="161">
        <f t="shared" si="133"/>
        <v>0</v>
      </c>
      <c r="I192" s="161">
        <f t="shared" si="133"/>
        <v>0</v>
      </c>
      <c r="J192" s="161">
        <f t="shared" si="133"/>
        <v>0</v>
      </c>
      <c r="K192" s="161">
        <f t="shared" si="133"/>
        <v>0</v>
      </c>
      <c r="L192" s="161">
        <f t="shared" si="133"/>
        <v>0</v>
      </c>
      <c r="M192" s="161">
        <f t="shared" si="133"/>
        <v>0</v>
      </c>
      <c r="N192" s="161">
        <f t="shared" si="133"/>
        <v>0</v>
      </c>
      <c r="O192" s="161">
        <f t="shared" si="133"/>
        <v>0</v>
      </c>
      <c r="P192" s="161">
        <f t="shared" si="133"/>
        <v>0</v>
      </c>
      <c r="Q192" s="161">
        <f t="shared" si="133"/>
        <v>0</v>
      </c>
      <c r="R192" s="161">
        <f t="shared" si="133"/>
        <v>0</v>
      </c>
      <c r="S192" s="161">
        <f t="shared" si="132"/>
        <v>0</v>
      </c>
      <c r="T192" s="161">
        <f t="shared" si="132"/>
        <v>0</v>
      </c>
      <c r="U192" s="161">
        <f t="shared" si="132"/>
        <v>0</v>
      </c>
      <c r="V192" s="161">
        <f t="shared" si="132"/>
        <v>0</v>
      </c>
      <c r="W192" s="161">
        <f t="shared" si="132"/>
        <v>0</v>
      </c>
      <c r="X192" s="161">
        <f t="shared" si="132"/>
        <v>0</v>
      </c>
      <c r="Y192" s="161">
        <f t="shared" si="132"/>
        <v>0</v>
      </c>
      <c r="Z192" s="161">
        <f t="shared" si="132"/>
        <v>0</v>
      </c>
      <c r="AA192" s="161">
        <f t="shared" si="132"/>
        <v>0</v>
      </c>
      <c r="AB192" s="161">
        <f t="shared" si="132"/>
        <v>0</v>
      </c>
      <c r="AC192" s="161">
        <f t="shared" si="130"/>
        <v>0</v>
      </c>
      <c r="AD192" s="161">
        <f t="shared" si="131"/>
        <v>0</v>
      </c>
      <c r="AE192" s="161">
        <f t="shared" si="131"/>
        <v>0</v>
      </c>
      <c r="AF192" s="161">
        <f t="shared" si="131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33"/>
        <v>0</v>
      </c>
      <c r="D193" s="161">
        <f t="shared" si="133"/>
        <v>0</v>
      </c>
      <c r="E193" s="161">
        <f t="shared" si="133"/>
        <v>0</v>
      </c>
      <c r="F193" s="161">
        <f t="shared" si="133"/>
        <v>0</v>
      </c>
      <c r="G193" s="161">
        <f t="shared" si="133"/>
        <v>0</v>
      </c>
      <c r="H193" s="161">
        <f t="shared" si="133"/>
        <v>0</v>
      </c>
      <c r="I193" s="161">
        <f t="shared" si="133"/>
        <v>0</v>
      </c>
      <c r="J193" s="161">
        <f t="shared" si="133"/>
        <v>0</v>
      </c>
      <c r="K193" s="161">
        <f t="shared" si="133"/>
        <v>0</v>
      </c>
      <c r="L193" s="161">
        <f t="shared" si="133"/>
        <v>0</v>
      </c>
      <c r="M193" s="161">
        <f t="shared" si="133"/>
        <v>0</v>
      </c>
      <c r="N193" s="161">
        <f t="shared" si="133"/>
        <v>0</v>
      </c>
      <c r="O193" s="161">
        <f t="shared" si="133"/>
        <v>0</v>
      </c>
      <c r="P193" s="161">
        <f t="shared" si="133"/>
        <v>0</v>
      </c>
      <c r="Q193" s="161">
        <f t="shared" si="133"/>
        <v>0</v>
      </c>
      <c r="R193" s="161">
        <f t="shared" si="133"/>
        <v>0</v>
      </c>
      <c r="S193" s="161">
        <f t="shared" si="132"/>
        <v>0</v>
      </c>
      <c r="T193" s="161">
        <f t="shared" si="132"/>
        <v>0</v>
      </c>
      <c r="U193" s="161">
        <f t="shared" si="132"/>
        <v>0</v>
      </c>
      <c r="V193" s="161">
        <f t="shared" si="132"/>
        <v>0</v>
      </c>
      <c r="W193" s="161">
        <f t="shared" si="132"/>
        <v>0</v>
      </c>
      <c r="X193" s="161">
        <f t="shared" si="132"/>
        <v>0</v>
      </c>
      <c r="Y193" s="161">
        <f t="shared" si="132"/>
        <v>0</v>
      </c>
      <c r="Z193" s="161">
        <f t="shared" si="132"/>
        <v>0</v>
      </c>
      <c r="AA193" s="161">
        <f t="shared" si="132"/>
        <v>0</v>
      </c>
      <c r="AB193" s="161">
        <f t="shared" si="132"/>
        <v>0</v>
      </c>
      <c r="AC193" s="161">
        <f t="shared" si="130"/>
        <v>0</v>
      </c>
      <c r="AD193" s="161">
        <f t="shared" si="131"/>
        <v>0</v>
      </c>
      <c r="AE193" s="161">
        <f t="shared" si="131"/>
        <v>0</v>
      </c>
      <c r="AF193" s="161">
        <f t="shared" si="131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33"/>
        <v>0</v>
      </c>
      <c r="D194" s="161">
        <f t="shared" si="133"/>
        <v>0</v>
      </c>
      <c r="E194" s="161">
        <f t="shared" si="133"/>
        <v>0</v>
      </c>
      <c r="F194" s="161">
        <f t="shared" si="133"/>
        <v>0</v>
      </c>
      <c r="G194" s="161">
        <f t="shared" si="133"/>
        <v>0</v>
      </c>
      <c r="H194" s="161">
        <f t="shared" si="133"/>
        <v>0</v>
      </c>
      <c r="I194" s="161">
        <f t="shared" si="133"/>
        <v>0</v>
      </c>
      <c r="J194" s="161">
        <f t="shared" si="133"/>
        <v>0</v>
      </c>
      <c r="K194" s="161">
        <f t="shared" si="133"/>
        <v>0</v>
      </c>
      <c r="L194" s="161">
        <f t="shared" si="133"/>
        <v>0</v>
      </c>
      <c r="M194" s="161">
        <f t="shared" si="133"/>
        <v>0</v>
      </c>
      <c r="N194" s="161">
        <f t="shared" si="133"/>
        <v>0</v>
      </c>
      <c r="O194" s="161">
        <f t="shared" si="133"/>
        <v>0</v>
      </c>
      <c r="P194" s="161">
        <f t="shared" si="133"/>
        <v>0</v>
      </c>
      <c r="Q194" s="161">
        <f t="shared" si="133"/>
        <v>0</v>
      </c>
      <c r="R194" s="161">
        <f t="shared" si="133"/>
        <v>0</v>
      </c>
      <c r="S194" s="161">
        <f t="shared" si="132"/>
        <v>0</v>
      </c>
      <c r="T194" s="161">
        <f t="shared" si="132"/>
        <v>0</v>
      </c>
      <c r="U194" s="161">
        <f t="shared" si="132"/>
        <v>0</v>
      </c>
      <c r="V194" s="161">
        <f t="shared" si="132"/>
        <v>0</v>
      </c>
      <c r="W194" s="161">
        <f t="shared" si="132"/>
        <v>0</v>
      </c>
      <c r="X194" s="161">
        <f t="shared" si="132"/>
        <v>0</v>
      </c>
      <c r="Y194" s="161">
        <f t="shared" si="132"/>
        <v>0</v>
      </c>
      <c r="Z194" s="161">
        <f t="shared" si="132"/>
        <v>0</v>
      </c>
      <c r="AA194" s="161">
        <f t="shared" si="132"/>
        <v>0</v>
      </c>
      <c r="AB194" s="161">
        <f t="shared" si="132"/>
        <v>0</v>
      </c>
      <c r="AC194" s="161">
        <f t="shared" si="130"/>
        <v>0</v>
      </c>
      <c r="AD194" s="161">
        <f t="shared" si="131"/>
        <v>0</v>
      </c>
      <c r="AE194" s="161">
        <f t="shared" si="131"/>
        <v>0</v>
      </c>
      <c r="AF194" s="161">
        <f t="shared" si="131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33"/>
        <v>0</v>
      </c>
      <c r="D195" s="161">
        <f t="shared" si="133"/>
        <v>0</v>
      </c>
      <c r="E195" s="161">
        <f t="shared" si="133"/>
        <v>0</v>
      </c>
      <c r="F195" s="161">
        <f t="shared" si="133"/>
        <v>0</v>
      </c>
      <c r="G195" s="161">
        <f t="shared" si="133"/>
        <v>0</v>
      </c>
      <c r="H195" s="161">
        <f t="shared" si="133"/>
        <v>0</v>
      </c>
      <c r="I195" s="161">
        <f t="shared" si="133"/>
        <v>0</v>
      </c>
      <c r="J195" s="161">
        <f t="shared" si="133"/>
        <v>0</v>
      </c>
      <c r="K195" s="161">
        <f t="shared" si="133"/>
        <v>0</v>
      </c>
      <c r="L195" s="161">
        <f t="shared" si="133"/>
        <v>0</v>
      </c>
      <c r="M195" s="161">
        <f t="shared" si="133"/>
        <v>0</v>
      </c>
      <c r="N195" s="161">
        <f t="shared" si="133"/>
        <v>0</v>
      </c>
      <c r="O195" s="161">
        <f t="shared" si="133"/>
        <v>0</v>
      </c>
      <c r="P195" s="161">
        <f t="shared" si="133"/>
        <v>0</v>
      </c>
      <c r="Q195" s="161">
        <f t="shared" si="133"/>
        <v>0</v>
      </c>
      <c r="R195" s="161">
        <f t="shared" si="133"/>
        <v>0</v>
      </c>
      <c r="S195" s="161">
        <f t="shared" si="132"/>
        <v>0</v>
      </c>
      <c r="T195" s="161">
        <f t="shared" si="132"/>
        <v>0</v>
      </c>
      <c r="U195" s="161">
        <f t="shared" si="132"/>
        <v>0</v>
      </c>
      <c r="V195" s="161">
        <f t="shared" si="132"/>
        <v>0</v>
      </c>
      <c r="W195" s="161">
        <f t="shared" si="132"/>
        <v>0</v>
      </c>
      <c r="X195" s="161">
        <f t="shared" si="132"/>
        <v>0</v>
      </c>
      <c r="Y195" s="161">
        <f t="shared" si="132"/>
        <v>0</v>
      </c>
      <c r="Z195" s="161">
        <f t="shared" si="132"/>
        <v>0</v>
      </c>
      <c r="AA195" s="161">
        <f t="shared" si="132"/>
        <v>0</v>
      </c>
      <c r="AB195" s="161">
        <f t="shared" si="132"/>
        <v>0</v>
      </c>
      <c r="AC195" s="161">
        <f t="shared" si="130"/>
        <v>0</v>
      </c>
      <c r="AD195" s="161">
        <f t="shared" si="131"/>
        <v>0</v>
      </c>
      <c r="AE195" s="161">
        <f t="shared" si="131"/>
        <v>0</v>
      </c>
      <c r="AF195" s="161">
        <f t="shared" si="131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33"/>
        <v>0</v>
      </c>
      <c r="D196" s="161">
        <f t="shared" si="133"/>
        <v>0</v>
      </c>
      <c r="E196" s="161">
        <f t="shared" si="133"/>
        <v>0</v>
      </c>
      <c r="F196" s="161">
        <f t="shared" si="133"/>
        <v>0</v>
      </c>
      <c r="G196" s="161">
        <f t="shared" si="133"/>
        <v>0</v>
      </c>
      <c r="H196" s="161">
        <f t="shared" si="133"/>
        <v>0</v>
      </c>
      <c r="I196" s="161">
        <f t="shared" si="133"/>
        <v>0</v>
      </c>
      <c r="J196" s="161">
        <f t="shared" si="133"/>
        <v>0</v>
      </c>
      <c r="K196" s="161">
        <f t="shared" si="133"/>
        <v>0</v>
      </c>
      <c r="L196" s="161">
        <f t="shared" si="133"/>
        <v>0</v>
      </c>
      <c r="M196" s="161">
        <f t="shared" si="133"/>
        <v>0</v>
      </c>
      <c r="N196" s="161">
        <f t="shared" si="133"/>
        <v>0</v>
      </c>
      <c r="O196" s="161">
        <f t="shared" si="133"/>
        <v>0</v>
      </c>
      <c r="P196" s="161">
        <f t="shared" si="133"/>
        <v>0</v>
      </c>
      <c r="Q196" s="161">
        <f t="shared" si="133"/>
        <v>0</v>
      </c>
      <c r="R196" s="161">
        <f t="shared" si="133"/>
        <v>0</v>
      </c>
      <c r="S196" s="161">
        <f t="shared" si="132"/>
        <v>0</v>
      </c>
      <c r="T196" s="161">
        <f t="shared" si="132"/>
        <v>0</v>
      </c>
      <c r="U196" s="161">
        <f t="shared" si="132"/>
        <v>0</v>
      </c>
      <c r="V196" s="161">
        <f t="shared" si="132"/>
        <v>0</v>
      </c>
      <c r="W196" s="161">
        <f t="shared" si="132"/>
        <v>0</v>
      </c>
      <c r="X196" s="161">
        <f t="shared" si="132"/>
        <v>0</v>
      </c>
      <c r="Y196" s="161">
        <f t="shared" si="132"/>
        <v>0</v>
      </c>
      <c r="Z196" s="161">
        <f t="shared" si="132"/>
        <v>0</v>
      </c>
      <c r="AA196" s="161">
        <f t="shared" si="132"/>
        <v>0</v>
      </c>
      <c r="AB196" s="161">
        <f t="shared" si="132"/>
        <v>0</v>
      </c>
      <c r="AC196" s="161">
        <f t="shared" si="130"/>
        <v>0</v>
      </c>
      <c r="AD196" s="161">
        <f t="shared" si="131"/>
        <v>0</v>
      </c>
      <c r="AE196" s="161">
        <f t="shared" si="131"/>
        <v>0</v>
      </c>
      <c r="AF196" s="161">
        <f t="shared" si="131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33"/>
        <v>0</v>
      </c>
      <c r="D197" s="161">
        <f t="shared" si="133"/>
        <v>0</v>
      </c>
      <c r="E197" s="161">
        <f t="shared" si="133"/>
        <v>0</v>
      </c>
      <c r="F197" s="161">
        <f t="shared" si="133"/>
        <v>0</v>
      </c>
      <c r="G197" s="161">
        <f t="shared" si="133"/>
        <v>0</v>
      </c>
      <c r="H197" s="161">
        <f t="shared" si="133"/>
        <v>0</v>
      </c>
      <c r="I197" s="161">
        <f t="shared" si="133"/>
        <v>0</v>
      </c>
      <c r="J197" s="161">
        <f t="shared" si="133"/>
        <v>0</v>
      </c>
      <c r="K197" s="161">
        <f t="shared" si="133"/>
        <v>0</v>
      </c>
      <c r="L197" s="161">
        <f t="shared" si="133"/>
        <v>0</v>
      </c>
      <c r="M197" s="161">
        <f t="shared" si="133"/>
        <v>0</v>
      </c>
      <c r="N197" s="161">
        <f t="shared" si="133"/>
        <v>0</v>
      </c>
      <c r="O197" s="161">
        <f t="shared" si="133"/>
        <v>0</v>
      </c>
      <c r="P197" s="161">
        <f t="shared" si="133"/>
        <v>0</v>
      </c>
      <c r="Q197" s="161">
        <f t="shared" si="133"/>
        <v>0</v>
      </c>
      <c r="R197" s="161">
        <f t="shared" si="133"/>
        <v>0</v>
      </c>
      <c r="S197" s="161">
        <f t="shared" si="132"/>
        <v>0</v>
      </c>
      <c r="T197" s="161">
        <f t="shared" si="132"/>
        <v>0</v>
      </c>
      <c r="U197" s="161">
        <f t="shared" si="132"/>
        <v>0</v>
      </c>
      <c r="V197" s="161">
        <f t="shared" si="132"/>
        <v>0</v>
      </c>
      <c r="W197" s="161">
        <f t="shared" si="132"/>
        <v>0</v>
      </c>
      <c r="X197" s="161">
        <f t="shared" si="132"/>
        <v>0</v>
      </c>
      <c r="Y197" s="161">
        <f t="shared" si="132"/>
        <v>0</v>
      </c>
      <c r="Z197" s="161">
        <f t="shared" si="132"/>
        <v>0</v>
      </c>
      <c r="AA197" s="161">
        <f t="shared" si="132"/>
        <v>0</v>
      </c>
      <c r="AB197" s="161">
        <f t="shared" si="132"/>
        <v>0</v>
      </c>
      <c r="AC197" s="161">
        <f t="shared" si="130"/>
        <v>0</v>
      </c>
      <c r="AD197" s="161">
        <f t="shared" si="131"/>
        <v>0</v>
      </c>
      <c r="AE197" s="161">
        <f t="shared" si="131"/>
        <v>0</v>
      </c>
      <c r="AF197" s="161">
        <f t="shared" si="131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33"/>
        <v>0</v>
      </c>
      <c r="D198" s="161">
        <f t="shared" si="133"/>
        <v>0</v>
      </c>
      <c r="E198" s="161">
        <f t="shared" si="133"/>
        <v>0</v>
      </c>
      <c r="F198" s="161">
        <f t="shared" si="133"/>
        <v>0</v>
      </c>
      <c r="G198" s="161">
        <f t="shared" si="133"/>
        <v>0</v>
      </c>
      <c r="H198" s="161">
        <f t="shared" si="133"/>
        <v>0</v>
      </c>
      <c r="I198" s="161">
        <f t="shared" si="133"/>
        <v>0</v>
      </c>
      <c r="J198" s="161">
        <f t="shared" si="133"/>
        <v>0</v>
      </c>
      <c r="K198" s="161">
        <f t="shared" si="133"/>
        <v>0</v>
      </c>
      <c r="L198" s="161">
        <f t="shared" si="133"/>
        <v>0</v>
      </c>
      <c r="M198" s="161">
        <f t="shared" si="133"/>
        <v>0</v>
      </c>
      <c r="N198" s="161">
        <f t="shared" si="133"/>
        <v>0</v>
      </c>
      <c r="O198" s="161">
        <f t="shared" si="133"/>
        <v>0</v>
      </c>
      <c r="P198" s="161">
        <f t="shared" si="133"/>
        <v>0</v>
      </c>
      <c r="Q198" s="161">
        <f t="shared" si="133"/>
        <v>0</v>
      </c>
      <c r="R198" s="161">
        <f t="shared" si="133"/>
        <v>0</v>
      </c>
      <c r="S198" s="161">
        <f t="shared" si="132"/>
        <v>0</v>
      </c>
      <c r="T198" s="161">
        <f t="shared" si="132"/>
        <v>0</v>
      </c>
      <c r="U198" s="161">
        <f t="shared" si="132"/>
        <v>0</v>
      </c>
      <c r="V198" s="161">
        <f t="shared" si="132"/>
        <v>0</v>
      </c>
      <c r="W198" s="161">
        <f t="shared" si="132"/>
        <v>0</v>
      </c>
      <c r="X198" s="161">
        <f t="shared" si="132"/>
        <v>0</v>
      </c>
      <c r="Y198" s="161">
        <f t="shared" si="132"/>
        <v>0</v>
      </c>
      <c r="Z198" s="161">
        <f t="shared" si="132"/>
        <v>0</v>
      </c>
      <c r="AA198" s="161">
        <f t="shared" si="132"/>
        <v>0</v>
      </c>
      <c r="AB198" s="161">
        <f t="shared" si="132"/>
        <v>0</v>
      </c>
      <c r="AC198" s="161">
        <f t="shared" si="130"/>
        <v>0</v>
      </c>
      <c r="AD198" s="161">
        <f t="shared" si="131"/>
        <v>0</v>
      </c>
      <c r="AE198" s="161">
        <f t="shared" si="131"/>
        <v>0</v>
      </c>
      <c r="AF198" s="161">
        <f t="shared" si="131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33"/>
        <v>0</v>
      </c>
      <c r="D199" s="161">
        <f t="shared" si="133"/>
        <v>0</v>
      </c>
      <c r="E199" s="161">
        <f t="shared" si="133"/>
        <v>0</v>
      </c>
      <c r="F199" s="161">
        <f t="shared" si="133"/>
        <v>0</v>
      </c>
      <c r="G199" s="161">
        <f t="shared" si="133"/>
        <v>0</v>
      </c>
      <c r="H199" s="161">
        <f t="shared" si="133"/>
        <v>0</v>
      </c>
      <c r="I199" s="161">
        <f t="shared" si="133"/>
        <v>0</v>
      </c>
      <c r="J199" s="161">
        <f t="shared" si="133"/>
        <v>0</v>
      </c>
      <c r="K199" s="161">
        <f t="shared" si="133"/>
        <v>0</v>
      </c>
      <c r="L199" s="161">
        <f t="shared" si="133"/>
        <v>0</v>
      </c>
      <c r="M199" s="161">
        <f t="shared" si="133"/>
        <v>0</v>
      </c>
      <c r="N199" s="161">
        <f t="shared" si="133"/>
        <v>0</v>
      </c>
      <c r="O199" s="161">
        <f t="shared" si="133"/>
        <v>0</v>
      </c>
      <c r="P199" s="161">
        <f t="shared" si="133"/>
        <v>0</v>
      </c>
      <c r="Q199" s="161">
        <f t="shared" si="133"/>
        <v>0</v>
      </c>
      <c r="R199" s="161">
        <f t="shared" si="133"/>
        <v>0</v>
      </c>
      <c r="S199" s="161">
        <f t="shared" si="132"/>
        <v>0</v>
      </c>
      <c r="T199" s="161">
        <f t="shared" si="132"/>
        <v>0</v>
      </c>
      <c r="U199" s="161">
        <f t="shared" si="132"/>
        <v>0</v>
      </c>
      <c r="V199" s="161">
        <f t="shared" si="132"/>
        <v>0</v>
      </c>
      <c r="W199" s="161">
        <f t="shared" si="132"/>
        <v>0</v>
      </c>
      <c r="X199" s="161">
        <f t="shared" si="132"/>
        <v>0</v>
      </c>
      <c r="Y199" s="161">
        <f t="shared" si="132"/>
        <v>0</v>
      </c>
      <c r="Z199" s="161">
        <f t="shared" si="132"/>
        <v>0</v>
      </c>
      <c r="AA199" s="161">
        <f t="shared" si="132"/>
        <v>0</v>
      </c>
      <c r="AB199" s="161">
        <f t="shared" si="132"/>
        <v>0</v>
      </c>
      <c r="AC199" s="161">
        <f t="shared" si="130"/>
        <v>0</v>
      </c>
      <c r="AD199" s="161">
        <f t="shared" si="131"/>
        <v>0</v>
      </c>
      <c r="AE199" s="161">
        <f t="shared" si="131"/>
        <v>0</v>
      </c>
      <c r="AF199" s="161">
        <f t="shared" si="131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33"/>
        <v>0</v>
      </c>
      <c r="D200" s="161">
        <f t="shared" si="133"/>
        <v>0</v>
      </c>
      <c r="E200" s="161">
        <f t="shared" si="133"/>
        <v>0</v>
      </c>
      <c r="F200" s="161">
        <f t="shared" si="133"/>
        <v>0</v>
      </c>
      <c r="G200" s="161">
        <f t="shared" si="133"/>
        <v>0</v>
      </c>
      <c r="H200" s="161">
        <f t="shared" si="133"/>
        <v>0</v>
      </c>
      <c r="I200" s="161">
        <f t="shared" si="133"/>
        <v>0</v>
      </c>
      <c r="J200" s="161">
        <f t="shared" si="133"/>
        <v>0</v>
      </c>
      <c r="K200" s="161">
        <f t="shared" si="133"/>
        <v>0</v>
      </c>
      <c r="L200" s="161">
        <f t="shared" si="133"/>
        <v>0</v>
      </c>
      <c r="M200" s="161">
        <f t="shared" si="133"/>
        <v>0</v>
      </c>
      <c r="N200" s="161">
        <f t="shared" si="133"/>
        <v>0</v>
      </c>
      <c r="O200" s="161">
        <f t="shared" si="133"/>
        <v>0</v>
      </c>
      <c r="P200" s="161">
        <f t="shared" si="133"/>
        <v>0</v>
      </c>
      <c r="Q200" s="161">
        <f t="shared" si="133"/>
        <v>0</v>
      </c>
      <c r="R200" s="161">
        <f t="shared" ref="R200:AB215" si="134">Q200</f>
        <v>0</v>
      </c>
      <c r="S200" s="161">
        <f t="shared" si="134"/>
        <v>0</v>
      </c>
      <c r="T200" s="161">
        <f t="shared" si="134"/>
        <v>0</v>
      </c>
      <c r="U200" s="161">
        <f t="shared" si="134"/>
        <v>0</v>
      </c>
      <c r="V200" s="161">
        <f t="shared" si="134"/>
        <v>0</v>
      </c>
      <c r="W200" s="161">
        <f t="shared" si="134"/>
        <v>0</v>
      </c>
      <c r="X200" s="161">
        <f t="shared" si="134"/>
        <v>0</v>
      </c>
      <c r="Y200" s="161">
        <f t="shared" si="134"/>
        <v>0</v>
      </c>
      <c r="Z200" s="161">
        <f t="shared" si="134"/>
        <v>0</v>
      </c>
      <c r="AA200" s="161">
        <f t="shared" si="134"/>
        <v>0</v>
      </c>
      <c r="AB200" s="161">
        <f t="shared" si="134"/>
        <v>0</v>
      </c>
      <c r="AC200" s="161">
        <f t="shared" si="130"/>
        <v>0</v>
      </c>
      <c r="AD200" s="161">
        <f t="shared" si="131"/>
        <v>0</v>
      </c>
      <c r="AE200" s="161">
        <f t="shared" si="131"/>
        <v>0</v>
      </c>
      <c r="AF200" s="161">
        <f t="shared" si="131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35">B201</f>
        <v>0</v>
      </c>
      <c r="D201" s="161">
        <f t="shared" si="135"/>
        <v>0</v>
      </c>
      <c r="E201" s="161">
        <f t="shared" si="135"/>
        <v>0</v>
      </c>
      <c r="F201" s="161">
        <f t="shared" si="135"/>
        <v>0</v>
      </c>
      <c r="G201" s="161">
        <f t="shared" si="135"/>
        <v>0</v>
      </c>
      <c r="H201" s="161">
        <f t="shared" si="135"/>
        <v>0</v>
      </c>
      <c r="I201" s="161">
        <f t="shared" si="135"/>
        <v>0</v>
      </c>
      <c r="J201" s="161">
        <f t="shared" si="135"/>
        <v>0</v>
      </c>
      <c r="K201" s="161">
        <f t="shared" si="135"/>
        <v>0</v>
      </c>
      <c r="L201" s="161">
        <f t="shared" si="135"/>
        <v>0</v>
      </c>
      <c r="M201" s="161">
        <f t="shared" si="135"/>
        <v>0</v>
      </c>
      <c r="N201" s="161">
        <f t="shared" si="135"/>
        <v>0</v>
      </c>
      <c r="O201" s="161">
        <f t="shared" si="135"/>
        <v>0</v>
      </c>
      <c r="P201" s="161">
        <f t="shared" si="135"/>
        <v>0</v>
      </c>
      <c r="Q201" s="161">
        <f t="shared" si="135"/>
        <v>0</v>
      </c>
      <c r="R201" s="161">
        <f t="shared" si="135"/>
        <v>0</v>
      </c>
      <c r="S201" s="161">
        <f t="shared" si="134"/>
        <v>0</v>
      </c>
      <c r="T201" s="161">
        <f t="shared" si="134"/>
        <v>0</v>
      </c>
      <c r="U201" s="161">
        <f t="shared" si="134"/>
        <v>0</v>
      </c>
      <c r="V201" s="161">
        <f t="shared" si="134"/>
        <v>0</v>
      </c>
      <c r="W201" s="161">
        <f t="shared" si="134"/>
        <v>0</v>
      </c>
      <c r="X201" s="161">
        <f t="shared" si="134"/>
        <v>0</v>
      </c>
      <c r="Y201" s="161">
        <f t="shared" si="134"/>
        <v>0</v>
      </c>
      <c r="Z201" s="161">
        <f t="shared" si="134"/>
        <v>0</v>
      </c>
      <c r="AA201" s="161">
        <f t="shared" si="134"/>
        <v>0</v>
      </c>
      <c r="AB201" s="161">
        <f t="shared" si="134"/>
        <v>0</v>
      </c>
      <c r="AC201" s="161">
        <f t="shared" si="130"/>
        <v>0</v>
      </c>
      <c r="AD201" s="161">
        <f t="shared" si="131"/>
        <v>0</v>
      </c>
      <c r="AE201" s="161">
        <f t="shared" si="131"/>
        <v>0</v>
      </c>
      <c r="AF201" s="161">
        <f t="shared" si="131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35"/>
        <v>0</v>
      </c>
      <c r="D202" s="161">
        <f t="shared" si="135"/>
        <v>0</v>
      </c>
      <c r="E202" s="161">
        <f t="shared" si="135"/>
        <v>0</v>
      </c>
      <c r="F202" s="161">
        <f t="shared" si="135"/>
        <v>0</v>
      </c>
      <c r="G202" s="161">
        <f t="shared" si="135"/>
        <v>0</v>
      </c>
      <c r="H202" s="161">
        <f t="shared" si="135"/>
        <v>0</v>
      </c>
      <c r="I202" s="161">
        <f t="shared" si="135"/>
        <v>0</v>
      </c>
      <c r="J202" s="161">
        <f t="shared" si="135"/>
        <v>0</v>
      </c>
      <c r="K202" s="161">
        <f t="shared" si="135"/>
        <v>0</v>
      </c>
      <c r="L202" s="161">
        <f t="shared" si="135"/>
        <v>0</v>
      </c>
      <c r="M202" s="161">
        <f t="shared" si="135"/>
        <v>0</v>
      </c>
      <c r="N202" s="161">
        <f t="shared" si="135"/>
        <v>0</v>
      </c>
      <c r="O202" s="161">
        <f t="shared" si="135"/>
        <v>0</v>
      </c>
      <c r="P202" s="161">
        <f t="shared" si="135"/>
        <v>0</v>
      </c>
      <c r="Q202" s="161">
        <f t="shared" si="135"/>
        <v>0</v>
      </c>
      <c r="R202" s="161">
        <f t="shared" si="135"/>
        <v>0</v>
      </c>
      <c r="S202" s="161">
        <f t="shared" si="134"/>
        <v>0</v>
      </c>
      <c r="T202" s="161">
        <f t="shared" si="134"/>
        <v>0</v>
      </c>
      <c r="U202" s="161">
        <f t="shared" si="134"/>
        <v>0</v>
      </c>
      <c r="V202" s="161">
        <f t="shared" si="134"/>
        <v>0</v>
      </c>
      <c r="W202" s="161">
        <f t="shared" si="134"/>
        <v>0</v>
      </c>
      <c r="X202" s="161">
        <f t="shared" si="134"/>
        <v>0</v>
      </c>
      <c r="Y202" s="161">
        <f t="shared" si="134"/>
        <v>0</v>
      </c>
      <c r="Z202" s="161">
        <f t="shared" si="134"/>
        <v>0</v>
      </c>
      <c r="AA202" s="161">
        <f t="shared" si="134"/>
        <v>0</v>
      </c>
      <c r="AB202" s="161">
        <f t="shared" si="134"/>
        <v>0</v>
      </c>
      <c r="AC202" s="161">
        <f t="shared" si="130"/>
        <v>0</v>
      </c>
      <c r="AD202" s="161">
        <f t="shared" si="131"/>
        <v>0</v>
      </c>
      <c r="AE202" s="161">
        <f t="shared" si="131"/>
        <v>0</v>
      </c>
      <c r="AF202" s="161">
        <f t="shared" si="131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35"/>
        <v>0</v>
      </c>
      <c r="D203" s="161">
        <f t="shared" si="135"/>
        <v>0</v>
      </c>
      <c r="E203" s="161">
        <f t="shared" si="135"/>
        <v>0</v>
      </c>
      <c r="F203" s="161">
        <f t="shared" si="135"/>
        <v>0</v>
      </c>
      <c r="G203" s="161">
        <f t="shared" si="135"/>
        <v>0</v>
      </c>
      <c r="H203" s="161">
        <f t="shared" si="135"/>
        <v>0</v>
      </c>
      <c r="I203" s="161">
        <f t="shared" si="135"/>
        <v>0</v>
      </c>
      <c r="J203" s="161">
        <f t="shared" si="135"/>
        <v>0</v>
      </c>
      <c r="K203" s="161">
        <f t="shared" si="135"/>
        <v>0</v>
      </c>
      <c r="L203" s="161">
        <f t="shared" si="135"/>
        <v>0</v>
      </c>
      <c r="M203" s="161">
        <f t="shared" si="135"/>
        <v>0</v>
      </c>
      <c r="N203" s="161">
        <f t="shared" si="135"/>
        <v>0</v>
      </c>
      <c r="O203" s="161">
        <f t="shared" si="135"/>
        <v>0</v>
      </c>
      <c r="P203" s="161">
        <f t="shared" si="135"/>
        <v>0</v>
      </c>
      <c r="Q203" s="161">
        <f t="shared" si="135"/>
        <v>0</v>
      </c>
      <c r="R203" s="161">
        <f t="shared" si="135"/>
        <v>0</v>
      </c>
      <c r="S203" s="161">
        <f t="shared" si="134"/>
        <v>0</v>
      </c>
      <c r="T203" s="161">
        <f t="shared" si="134"/>
        <v>0</v>
      </c>
      <c r="U203" s="161">
        <f t="shared" si="134"/>
        <v>0</v>
      </c>
      <c r="V203" s="161">
        <f t="shared" si="134"/>
        <v>0</v>
      </c>
      <c r="W203" s="161">
        <f t="shared" si="134"/>
        <v>0</v>
      </c>
      <c r="X203" s="161">
        <f t="shared" si="134"/>
        <v>0</v>
      </c>
      <c r="Y203" s="161">
        <f t="shared" si="134"/>
        <v>0</v>
      </c>
      <c r="Z203" s="161">
        <f t="shared" si="134"/>
        <v>0</v>
      </c>
      <c r="AA203" s="161">
        <f t="shared" si="134"/>
        <v>0</v>
      </c>
      <c r="AB203" s="161">
        <f t="shared" si="134"/>
        <v>0</v>
      </c>
      <c r="AC203" s="161">
        <f t="shared" si="130"/>
        <v>0</v>
      </c>
      <c r="AD203" s="161">
        <f t="shared" si="131"/>
        <v>0</v>
      </c>
      <c r="AE203" s="161">
        <f t="shared" si="131"/>
        <v>0</v>
      </c>
      <c r="AF203" s="161">
        <f t="shared" si="131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35"/>
        <v>0</v>
      </c>
      <c r="D204" s="161">
        <f t="shared" si="135"/>
        <v>0</v>
      </c>
      <c r="E204" s="161">
        <f t="shared" si="135"/>
        <v>0</v>
      </c>
      <c r="F204" s="161">
        <f t="shared" si="135"/>
        <v>0</v>
      </c>
      <c r="G204" s="161">
        <f t="shared" si="135"/>
        <v>0</v>
      </c>
      <c r="H204" s="161">
        <f t="shared" si="135"/>
        <v>0</v>
      </c>
      <c r="I204" s="161">
        <f t="shared" si="135"/>
        <v>0</v>
      </c>
      <c r="J204" s="161">
        <f t="shared" si="135"/>
        <v>0</v>
      </c>
      <c r="K204" s="161">
        <f t="shared" si="135"/>
        <v>0</v>
      </c>
      <c r="L204" s="161">
        <f t="shared" si="135"/>
        <v>0</v>
      </c>
      <c r="M204" s="161">
        <f t="shared" si="135"/>
        <v>0</v>
      </c>
      <c r="N204" s="161">
        <f t="shared" si="135"/>
        <v>0</v>
      </c>
      <c r="O204" s="161">
        <f t="shared" si="135"/>
        <v>0</v>
      </c>
      <c r="P204" s="161">
        <f t="shared" si="135"/>
        <v>0</v>
      </c>
      <c r="Q204" s="161">
        <f t="shared" si="135"/>
        <v>0</v>
      </c>
      <c r="R204" s="161">
        <f t="shared" si="135"/>
        <v>0</v>
      </c>
      <c r="S204" s="161">
        <f t="shared" si="134"/>
        <v>0</v>
      </c>
      <c r="T204" s="161">
        <f t="shared" si="134"/>
        <v>0</v>
      </c>
      <c r="U204" s="161">
        <f t="shared" si="134"/>
        <v>0</v>
      </c>
      <c r="V204" s="161">
        <f t="shared" si="134"/>
        <v>0</v>
      </c>
      <c r="W204" s="161">
        <f t="shared" si="134"/>
        <v>0</v>
      </c>
      <c r="X204" s="161">
        <f t="shared" si="134"/>
        <v>0</v>
      </c>
      <c r="Y204" s="161">
        <f t="shared" si="134"/>
        <v>0</v>
      </c>
      <c r="Z204" s="161">
        <f t="shared" si="134"/>
        <v>0</v>
      </c>
      <c r="AA204" s="161">
        <f t="shared" si="134"/>
        <v>0</v>
      </c>
      <c r="AB204" s="161">
        <f t="shared" si="134"/>
        <v>0</v>
      </c>
      <c r="AC204" s="161">
        <f t="shared" si="130"/>
        <v>0</v>
      </c>
      <c r="AD204" s="161">
        <f t="shared" si="131"/>
        <v>0</v>
      </c>
      <c r="AE204" s="161">
        <f t="shared" si="131"/>
        <v>0</v>
      </c>
      <c r="AF204" s="161">
        <f t="shared" si="131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35"/>
        <v>0</v>
      </c>
      <c r="D205" s="161">
        <f t="shared" si="135"/>
        <v>0</v>
      </c>
      <c r="E205" s="161">
        <f t="shared" si="135"/>
        <v>0</v>
      </c>
      <c r="F205" s="161">
        <f t="shared" si="135"/>
        <v>0</v>
      </c>
      <c r="G205" s="161">
        <f t="shared" si="135"/>
        <v>0</v>
      </c>
      <c r="H205" s="161">
        <f t="shared" si="135"/>
        <v>0</v>
      </c>
      <c r="I205" s="161">
        <f t="shared" si="135"/>
        <v>0</v>
      </c>
      <c r="J205" s="161">
        <f t="shared" si="135"/>
        <v>0</v>
      </c>
      <c r="K205" s="161">
        <f t="shared" si="135"/>
        <v>0</v>
      </c>
      <c r="L205" s="161">
        <f t="shared" si="135"/>
        <v>0</v>
      </c>
      <c r="M205" s="161">
        <f t="shared" si="135"/>
        <v>0</v>
      </c>
      <c r="N205" s="161">
        <f t="shared" si="135"/>
        <v>0</v>
      </c>
      <c r="O205" s="161">
        <f t="shared" si="135"/>
        <v>0</v>
      </c>
      <c r="P205" s="161">
        <f t="shared" si="135"/>
        <v>0</v>
      </c>
      <c r="Q205" s="161">
        <f t="shared" si="135"/>
        <v>0</v>
      </c>
      <c r="R205" s="161">
        <f t="shared" si="135"/>
        <v>0</v>
      </c>
      <c r="S205" s="161">
        <f t="shared" si="134"/>
        <v>0</v>
      </c>
      <c r="T205" s="161">
        <f t="shared" si="134"/>
        <v>0</v>
      </c>
      <c r="U205" s="161">
        <f t="shared" si="134"/>
        <v>0</v>
      </c>
      <c r="V205" s="161">
        <f t="shared" si="134"/>
        <v>0</v>
      </c>
      <c r="W205" s="161">
        <f t="shared" si="134"/>
        <v>0</v>
      </c>
      <c r="X205" s="161">
        <f t="shared" si="134"/>
        <v>0</v>
      </c>
      <c r="Y205" s="161">
        <f t="shared" si="134"/>
        <v>0</v>
      </c>
      <c r="Z205" s="161">
        <f t="shared" si="134"/>
        <v>0</v>
      </c>
      <c r="AA205" s="161">
        <f t="shared" si="134"/>
        <v>0</v>
      </c>
      <c r="AB205" s="161">
        <f t="shared" si="134"/>
        <v>0</v>
      </c>
      <c r="AC205" s="161">
        <f t="shared" si="130"/>
        <v>0</v>
      </c>
      <c r="AD205" s="161">
        <f t="shared" si="131"/>
        <v>0</v>
      </c>
      <c r="AE205" s="161">
        <f t="shared" si="131"/>
        <v>0</v>
      </c>
      <c r="AF205" s="161">
        <f t="shared" si="131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35"/>
        <v>0</v>
      </c>
      <c r="D206" s="161">
        <f t="shared" si="135"/>
        <v>0</v>
      </c>
      <c r="E206" s="161">
        <f t="shared" si="135"/>
        <v>0</v>
      </c>
      <c r="F206" s="161">
        <f t="shared" si="135"/>
        <v>0</v>
      </c>
      <c r="G206" s="161">
        <f t="shared" si="135"/>
        <v>0</v>
      </c>
      <c r="H206" s="161">
        <f t="shared" si="135"/>
        <v>0</v>
      </c>
      <c r="I206" s="161">
        <f t="shared" si="135"/>
        <v>0</v>
      </c>
      <c r="J206" s="161">
        <f t="shared" si="135"/>
        <v>0</v>
      </c>
      <c r="K206" s="161">
        <f t="shared" si="135"/>
        <v>0</v>
      </c>
      <c r="L206" s="161">
        <f t="shared" si="135"/>
        <v>0</v>
      </c>
      <c r="M206" s="161">
        <f t="shared" si="135"/>
        <v>0</v>
      </c>
      <c r="N206" s="161">
        <f t="shared" si="135"/>
        <v>0</v>
      </c>
      <c r="O206" s="161">
        <f t="shared" si="135"/>
        <v>0</v>
      </c>
      <c r="P206" s="161">
        <f t="shared" si="135"/>
        <v>0</v>
      </c>
      <c r="Q206" s="161">
        <f t="shared" si="135"/>
        <v>0</v>
      </c>
      <c r="R206" s="161">
        <f t="shared" si="135"/>
        <v>0</v>
      </c>
      <c r="S206" s="161">
        <f t="shared" si="134"/>
        <v>0</v>
      </c>
      <c r="T206" s="161">
        <f t="shared" si="134"/>
        <v>0</v>
      </c>
      <c r="U206" s="161">
        <f t="shared" si="134"/>
        <v>0</v>
      </c>
      <c r="V206" s="161">
        <f t="shared" si="134"/>
        <v>0</v>
      </c>
      <c r="W206" s="161">
        <f t="shared" si="134"/>
        <v>0</v>
      </c>
      <c r="X206" s="161">
        <f t="shared" si="134"/>
        <v>0</v>
      </c>
      <c r="Y206" s="161">
        <f t="shared" si="134"/>
        <v>0</v>
      </c>
      <c r="Z206" s="161">
        <f t="shared" si="134"/>
        <v>0</v>
      </c>
      <c r="AA206" s="161">
        <f t="shared" si="134"/>
        <v>0</v>
      </c>
      <c r="AB206" s="161">
        <f t="shared" si="134"/>
        <v>0</v>
      </c>
      <c r="AC206" s="161">
        <f t="shared" si="130"/>
        <v>0</v>
      </c>
      <c r="AD206" s="161">
        <f t="shared" si="131"/>
        <v>0</v>
      </c>
      <c r="AE206" s="161">
        <f t="shared" si="131"/>
        <v>0</v>
      </c>
      <c r="AF206" s="161">
        <f t="shared" si="131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35"/>
        <v>0</v>
      </c>
      <c r="D207" s="161">
        <f t="shared" si="135"/>
        <v>0</v>
      </c>
      <c r="E207" s="161">
        <f t="shared" si="135"/>
        <v>0</v>
      </c>
      <c r="F207" s="161">
        <f t="shared" si="135"/>
        <v>0</v>
      </c>
      <c r="G207" s="161">
        <f t="shared" si="135"/>
        <v>0</v>
      </c>
      <c r="H207" s="161">
        <f t="shared" si="135"/>
        <v>0</v>
      </c>
      <c r="I207" s="161">
        <f t="shared" si="135"/>
        <v>0</v>
      </c>
      <c r="J207" s="161">
        <f t="shared" si="135"/>
        <v>0</v>
      </c>
      <c r="K207" s="161">
        <f t="shared" si="135"/>
        <v>0</v>
      </c>
      <c r="L207" s="161">
        <f t="shared" si="135"/>
        <v>0</v>
      </c>
      <c r="M207" s="161">
        <f t="shared" si="135"/>
        <v>0</v>
      </c>
      <c r="N207" s="161">
        <f t="shared" si="135"/>
        <v>0</v>
      </c>
      <c r="O207" s="161">
        <f t="shared" si="135"/>
        <v>0</v>
      </c>
      <c r="P207" s="161">
        <f t="shared" si="135"/>
        <v>0</v>
      </c>
      <c r="Q207" s="161">
        <f t="shared" si="135"/>
        <v>0</v>
      </c>
      <c r="R207" s="161">
        <f t="shared" si="135"/>
        <v>0</v>
      </c>
      <c r="S207" s="161">
        <f t="shared" si="134"/>
        <v>0</v>
      </c>
      <c r="T207" s="161">
        <f t="shared" si="134"/>
        <v>0</v>
      </c>
      <c r="U207" s="161">
        <f t="shared" si="134"/>
        <v>0</v>
      </c>
      <c r="V207" s="161">
        <f t="shared" si="134"/>
        <v>0</v>
      </c>
      <c r="W207" s="161">
        <f t="shared" si="134"/>
        <v>0</v>
      </c>
      <c r="X207" s="161">
        <f t="shared" si="134"/>
        <v>0</v>
      </c>
      <c r="Y207" s="161">
        <f t="shared" si="134"/>
        <v>0</v>
      </c>
      <c r="Z207" s="161">
        <f t="shared" si="134"/>
        <v>0</v>
      </c>
      <c r="AA207" s="161">
        <f t="shared" si="134"/>
        <v>0</v>
      </c>
      <c r="AB207" s="161">
        <f t="shared" si="134"/>
        <v>0</v>
      </c>
      <c r="AC207" s="161">
        <f t="shared" si="130"/>
        <v>0</v>
      </c>
      <c r="AD207" s="161">
        <f t="shared" si="131"/>
        <v>0</v>
      </c>
      <c r="AE207" s="161">
        <f t="shared" si="131"/>
        <v>0</v>
      </c>
      <c r="AF207" s="161">
        <f t="shared" si="131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35"/>
        <v>0</v>
      </c>
      <c r="D208" s="161">
        <f t="shared" si="135"/>
        <v>0</v>
      </c>
      <c r="E208" s="161">
        <f t="shared" si="135"/>
        <v>0</v>
      </c>
      <c r="F208" s="161">
        <f t="shared" si="135"/>
        <v>0</v>
      </c>
      <c r="G208" s="161">
        <f t="shared" si="135"/>
        <v>0</v>
      </c>
      <c r="H208" s="161">
        <f t="shared" si="135"/>
        <v>0</v>
      </c>
      <c r="I208" s="161">
        <f t="shared" si="135"/>
        <v>0</v>
      </c>
      <c r="J208" s="161">
        <f t="shared" si="135"/>
        <v>0</v>
      </c>
      <c r="K208" s="161">
        <f t="shared" si="135"/>
        <v>0</v>
      </c>
      <c r="L208" s="161">
        <f t="shared" si="135"/>
        <v>0</v>
      </c>
      <c r="M208" s="161">
        <f t="shared" si="135"/>
        <v>0</v>
      </c>
      <c r="N208" s="161">
        <f t="shared" si="135"/>
        <v>0</v>
      </c>
      <c r="O208" s="161">
        <f t="shared" si="135"/>
        <v>0</v>
      </c>
      <c r="P208" s="161">
        <f t="shared" si="135"/>
        <v>0</v>
      </c>
      <c r="Q208" s="161">
        <f t="shared" si="135"/>
        <v>0</v>
      </c>
      <c r="R208" s="161">
        <f t="shared" si="135"/>
        <v>0</v>
      </c>
      <c r="S208" s="161">
        <f t="shared" si="134"/>
        <v>0</v>
      </c>
      <c r="T208" s="161">
        <f t="shared" si="134"/>
        <v>0</v>
      </c>
      <c r="U208" s="161">
        <f t="shared" si="134"/>
        <v>0</v>
      </c>
      <c r="V208" s="161">
        <f t="shared" si="134"/>
        <v>0</v>
      </c>
      <c r="W208" s="161">
        <f t="shared" si="134"/>
        <v>0</v>
      </c>
      <c r="X208" s="161">
        <f t="shared" si="134"/>
        <v>0</v>
      </c>
      <c r="Y208" s="161">
        <f t="shared" si="134"/>
        <v>0</v>
      </c>
      <c r="Z208" s="161">
        <f t="shared" si="134"/>
        <v>0</v>
      </c>
      <c r="AA208" s="161">
        <f t="shared" si="134"/>
        <v>0</v>
      </c>
      <c r="AB208" s="161">
        <f t="shared" si="134"/>
        <v>0</v>
      </c>
      <c r="AC208" s="161">
        <f t="shared" si="130"/>
        <v>0</v>
      </c>
      <c r="AD208" s="161">
        <f t="shared" si="131"/>
        <v>0</v>
      </c>
      <c r="AE208" s="161">
        <f t="shared" si="131"/>
        <v>0</v>
      </c>
      <c r="AF208" s="161">
        <f t="shared" si="131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35"/>
        <v>0</v>
      </c>
      <c r="D209" s="161">
        <f t="shared" si="135"/>
        <v>0</v>
      </c>
      <c r="E209" s="161">
        <f t="shared" si="135"/>
        <v>0</v>
      </c>
      <c r="F209" s="161">
        <f t="shared" si="135"/>
        <v>0</v>
      </c>
      <c r="G209" s="161">
        <f t="shared" si="135"/>
        <v>0</v>
      </c>
      <c r="H209" s="161">
        <f t="shared" si="135"/>
        <v>0</v>
      </c>
      <c r="I209" s="161">
        <f t="shared" si="135"/>
        <v>0</v>
      </c>
      <c r="J209" s="161">
        <f t="shared" si="135"/>
        <v>0</v>
      </c>
      <c r="K209" s="161">
        <f t="shared" si="135"/>
        <v>0</v>
      </c>
      <c r="L209" s="161">
        <f t="shared" si="135"/>
        <v>0</v>
      </c>
      <c r="M209" s="161">
        <f t="shared" si="135"/>
        <v>0</v>
      </c>
      <c r="N209" s="161">
        <f t="shared" si="135"/>
        <v>0</v>
      </c>
      <c r="O209" s="161">
        <f t="shared" si="135"/>
        <v>0</v>
      </c>
      <c r="P209" s="161">
        <f t="shared" si="135"/>
        <v>0</v>
      </c>
      <c r="Q209" s="161">
        <f t="shared" si="135"/>
        <v>0</v>
      </c>
      <c r="R209" s="161">
        <f t="shared" si="135"/>
        <v>0</v>
      </c>
      <c r="S209" s="161">
        <f t="shared" si="134"/>
        <v>0</v>
      </c>
      <c r="T209" s="161">
        <f t="shared" si="134"/>
        <v>0</v>
      </c>
      <c r="U209" s="161">
        <f t="shared" si="134"/>
        <v>0</v>
      </c>
      <c r="V209" s="161">
        <f t="shared" si="134"/>
        <v>0</v>
      </c>
      <c r="W209" s="161">
        <f t="shared" si="134"/>
        <v>0</v>
      </c>
      <c r="X209" s="161">
        <f t="shared" si="134"/>
        <v>0</v>
      </c>
      <c r="Y209" s="161">
        <f t="shared" si="134"/>
        <v>0</v>
      </c>
      <c r="Z209" s="161">
        <f t="shared" si="134"/>
        <v>0</v>
      </c>
      <c r="AA209" s="161">
        <f t="shared" si="134"/>
        <v>0</v>
      </c>
      <c r="AB209" s="161">
        <f t="shared" si="134"/>
        <v>0</v>
      </c>
      <c r="AC209" s="161">
        <f t="shared" si="130"/>
        <v>0</v>
      </c>
      <c r="AD209" s="161">
        <f t="shared" si="131"/>
        <v>0</v>
      </c>
      <c r="AE209" s="161">
        <f t="shared" si="131"/>
        <v>0</v>
      </c>
      <c r="AF209" s="161">
        <f t="shared" si="131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35"/>
        <v>0</v>
      </c>
      <c r="D210" s="161">
        <f t="shared" si="135"/>
        <v>0</v>
      </c>
      <c r="E210" s="161">
        <f t="shared" si="135"/>
        <v>0</v>
      </c>
      <c r="F210" s="161">
        <f t="shared" si="135"/>
        <v>0</v>
      </c>
      <c r="G210" s="161">
        <f t="shared" si="135"/>
        <v>0</v>
      </c>
      <c r="H210" s="161">
        <f t="shared" si="135"/>
        <v>0</v>
      </c>
      <c r="I210" s="161">
        <f t="shared" si="135"/>
        <v>0</v>
      </c>
      <c r="J210" s="161">
        <f t="shared" si="135"/>
        <v>0</v>
      </c>
      <c r="K210" s="161">
        <f t="shared" si="135"/>
        <v>0</v>
      </c>
      <c r="L210" s="161">
        <f t="shared" si="135"/>
        <v>0</v>
      </c>
      <c r="M210" s="161">
        <f t="shared" si="135"/>
        <v>0</v>
      </c>
      <c r="N210" s="161">
        <f t="shared" si="135"/>
        <v>0</v>
      </c>
      <c r="O210" s="161">
        <f t="shared" si="135"/>
        <v>0</v>
      </c>
      <c r="P210" s="161">
        <f t="shared" si="135"/>
        <v>0</v>
      </c>
      <c r="Q210" s="161">
        <f t="shared" si="135"/>
        <v>0</v>
      </c>
      <c r="R210" s="161">
        <f t="shared" si="135"/>
        <v>0</v>
      </c>
      <c r="S210" s="161">
        <f t="shared" si="134"/>
        <v>0</v>
      </c>
      <c r="T210" s="161">
        <f t="shared" si="134"/>
        <v>0</v>
      </c>
      <c r="U210" s="161">
        <f t="shared" si="134"/>
        <v>0</v>
      </c>
      <c r="V210" s="161">
        <f t="shared" si="134"/>
        <v>0</v>
      </c>
      <c r="W210" s="161">
        <f t="shared" si="134"/>
        <v>0</v>
      </c>
      <c r="X210" s="161">
        <f t="shared" si="134"/>
        <v>0</v>
      </c>
      <c r="Y210" s="161">
        <f t="shared" si="134"/>
        <v>0</v>
      </c>
      <c r="Z210" s="161">
        <f t="shared" si="134"/>
        <v>0</v>
      </c>
      <c r="AA210" s="161">
        <f t="shared" si="134"/>
        <v>0</v>
      </c>
      <c r="AB210" s="161">
        <f t="shared" si="134"/>
        <v>0</v>
      </c>
      <c r="AC210" s="161">
        <f t="shared" si="130"/>
        <v>0</v>
      </c>
      <c r="AD210" s="161">
        <f t="shared" si="131"/>
        <v>0</v>
      </c>
      <c r="AE210" s="161">
        <f t="shared" si="131"/>
        <v>0</v>
      </c>
      <c r="AF210" s="161">
        <f t="shared" si="131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35"/>
        <v>0</v>
      </c>
      <c r="D211" s="161">
        <f t="shared" si="135"/>
        <v>0</v>
      </c>
      <c r="E211" s="161">
        <f t="shared" si="135"/>
        <v>0</v>
      </c>
      <c r="F211" s="161">
        <f t="shared" si="135"/>
        <v>0</v>
      </c>
      <c r="G211" s="161">
        <f t="shared" si="135"/>
        <v>0</v>
      </c>
      <c r="H211" s="161">
        <f t="shared" si="135"/>
        <v>0</v>
      </c>
      <c r="I211" s="161">
        <f t="shared" si="135"/>
        <v>0</v>
      </c>
      <c r="J211" s="161">
        <f t="shared" si="135"/>
        <v>0</v>
      </c>
      <c r="K211" s="161">
        <f t="shared" si="135"/>
        <v>0</v>
      </c>
      <c r="L211" s="161">
        <f t="shared" si="135"/>
        <v>0</v>
      </c>
      <c r="M211" s="161">
        <f t="shared" si="135"/>
        <v>0</v>
      </c>
      <c r="N211" s="161">
        <f t="shared" si="135"/>
        <v>0</v>
      </c>
      <c r="O211" s="161">
        <f t="shared" si="135"/>
        <v>0</v>
      </c>
      <c r="P211" s="161">
        <f t="shared" si="135"/>
        <v>0</v>
      </c>
      <c r="Q211" s="161">
        <f t="shared" si="135"/>
        <v>0</v>
      </c>
      <c r="R211" s="161">
        <f t="shared" si="135"/>
        <v>0</v>
      </c>
      <c r="S211" s="161">
        <f t="shared" si="134"/>
        <v>0</v>
      </c>
      <c r="T211" s="161">
        <f t="shared" si="134"/>
        <v>0</v>
      </c>
      <c r="U211" s="161">
        <f t="shared" si="134"/>
        <v>0</v>
      </c>
      <c r="V211" s="161">
        <f t="shared" si="134"/>
        <v>0</v>
      </c>
      <c r="W211" s="161">
        <f t="shared" si="134"/>
        <v>0</v>
      </c>
      <c r="X211" s="161">
        <f t="shared" si="134"/>
        <v>0</v>
      </c>
      <c r="Y211" s="161">
        <f t="shared" si="134"/>
        <v>0</v>
      </c>
      <c r="Z211" s="161">
        <f t="shared" si="134"/>
        <v>0</v>
      </c>
      <c r="AA211" s="161">
        <f t="shared" si="134"/>
        <v>0</v>
      </c>
      <c r="AB211" s="161">
        <f t="shared" si="134"/>
        <v>0</v>
      </c>
      <c r="AC211" s="161">
        <f t="shared" si="130"/>
        <v>0</v>
      </c>
      <c r="AD211" s="161">
        <f t="shared" si="131"/>
        <v>0</v>
      </c>
      <c r="AE211" s="161">
        <f t="shared" si="131"/>
        <v>0</v>
      </c>
      <c r="AF211" s="161">
        <f t="shared" si="131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35"/>
        <v>0</v>
      </c>
      <c r="D212" s="161">
        <f t="shared" si="135"/>
        <v>0</v>
      </c>
      <c r="E212" s="161">
        <f t="shared" si="135"/>
        <v>0</v>
      </c>
      <c r="F212" s="161">
        <f t="shared" si="135"/>
        <v>0</v>
      </c>
      <c r="G212" s="161">
        <f t="shared" si="135"/>
        <v>0</v>
      </c>
      <c r="H212" s="161">
        <f t="shared" si="135"/>
        <v>0</v>
      </c>
      <c r="I212" s="161">
        <f t="shared" si="135"/>
        <v>0</v>
      </c>
      <c r="J212" s="161">
        <f t="shared" si="135"/>
        <v>0</v>
      </c>
      <c r="K212" s="161">
        <f t="shared" si="135"/>
        <v>0</v>
      </c>
      <c r="L212" s="161">
        <f t="shared" si="135"/>
        <v>0</v>
      </c>
      <c r="M212" s="161">
        <f t="shared" si="135"/>
        <v>0</v>
      </c>
      <c r="N212" s="161">
        <f t="shared" si="135"/>
        <v>0</v>
      </c>
      <c r="O212" s="161">
        <f t="shared" si="135"/>
        <v>0</v>
      </c>
      <c r="P212" s="161">
        <f t="shared" si="135"/>
        <v>0</v>
      </c>
      <c r="Q212" s="161">
        <f t="shared" si="135"/>
        <v>0</v>
      </c>
      <c r="R212" s="161">
        <f t="shared" si="135"/>
        <v>0</v>
      </c>
      <c r="S212" s="161">
        <f t="shared" si="134"/>
        <v>0</v>
      </c>
      <c r="T212" s="161">
        <f t="shared" si="134"/>
        <v>0</v>
      </c>
      <c r="U212" s="161">
        <f t="shared" si="134"/>
        <v>0</v>
      </c>
      <c r="V212" s="161">
        <f t="shared" si="134"/>
        <v>0</v>
      </c>
      <c r="W212" s="161">
        <f t="shared" si="134"/>
        <v>0</v>
      </c>
      <c r="X212" s="161">
        <f t="shared" si="134"/>
        <v>0</v>
      </c>
      <c r="Y212" s="161">
        <f t="shared" si="134"/>
        <v>0</v>
      </c>
      <c r="Z212" s="161">
        <f t="shared" si="134"/>
        <v>0</v>
      </c>
      <c r="AA212" s="161">
        <f t="shared" si="134"/>
        <v>0</v>
      </c>
      <c r="AB212" s="161">
        <f t="shared" si="134"/>
        <v>0</v>
      </c>
      <c r="AC212" s="161">
        <f t="shared" si="130"/>
        <v>0</v>
      </c>
      <c r="AD212" s="161">
        <f t="shared" si="131"/>
        <v>0</v>
      </c>
      <c r="AE212" s="161">
        <f t="shared" si="131"/>
        <v>0</v>
      </c>
      <c r="AF212" s="161">
        <f t="shared" si="131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35"/>
        <v>0</v>
      </c>
      <c r="D213" s="161">
        <f t="shared" si="135"/>
        <v>0</v>
      </c>
      <c r="E213" s="161">
        <f t="shared" si="135"/>
        <v>0</v>
      </c>
      <c r="F213" s="161">
        <f t="shared" si="135"/>
        <v>0</v>
      </c>
      <c r="G213" s="161">
        <f t="shared" si="135"/>
        <v>0</v>
      </c>
      <c r="H213" s="161">
        <f t="shared" si="135"/>
        <v>0</v>
      </c>
      <c r="I213" s="161">
        <f t="shared" si="135"/>
        <v>0</v>
      </c>
      <c r="J213" s="161">
        <f t="shared" si="135"/>
        <v>0</v>
      </c>
      <c r="K213" s="161">
        <f t="shared" si="135"/>
        <v>0</v>
      </c>
      <c r="L213" s="161">
        <f t="shared" si="135"/>
        <v>0</v>
      </c>
      <c r="M213" s="161">
        <f t="shared" si="135"/>
        <v>0</v>
      </c>
      <c r="N213" s="161">
        <f t="shared" si="135"/>
        <v>0</v>
      </c>
      <c r="O213" s="161">
        <f t="shared" si="135"/>
        <v>0</v>
      </c>
      <c r="P213" s="161">
        <f t="shared" si="135"/>
        <v>0</v>
      </c>
      <c r="Q213" s="161">
        <f t="shared" si="135"/>
        <v>0</v>
      </c>
      <c r="R213" s="161">
        <f t="shared" si="135"/>
        <v>0</v>
      </c>
      <c r="S213" s="161">
        <f t="shared" si="134"/>
        <v>0</v>
      </c>
      <c r="T213" s="161">
        <f t="shared" si="134"/>
        <v>0</v>
      </c>
      <c r="U213" s="161">
        <f t="shared" si="134"/>
        <v>0</v>
      </c>
      <c r="V213" s="161">
        <f t="shared" si="134"/>
        <v>0</v>
      </c>
      <c r="W213" s="161">
        <f t="shared" si="134"/>
        <v>0</v>
      </c>
      <c r="X213" s="161">
        <f t="shared" si="134"/>
        <v>0</v>
      </c>
      <c r="Y213" s="161">
        <f t="shared" si="134"/>
        <v>0</v>
      </c>
      <c r="Z213" s="161">
        <f t="shared" si="134"/>
        <v>0</v>
      </c>
      <c r="AA213" s="161">
        <f t="shared" si="134"/>
        <v>0</v>
      </c>
      <c r="AB213" s="161">
        <f t="shared" si="134"/>
        <v>0</v>
      </c>
      <c r="AC213" s="161">
        <f t="shared" si="130"/>
        <v>0</v>
      </c>
      <c r="AD213" s="161">
        <f t="shared" si="131"/>
        <v>0</v>
      </c>
      <c r="AE213" s="161">
        <f t="shared" si="131"/>
        <v>0</v>
      </c>
      <c r="AF213" s="161">
        <f t="shared" si="131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35"/>
        <v>0</v>
      </c>
      <c r="D214" s="161">
        <f t="shared" si="135"/>
        <v>0</v>
      </c>
      <c r="E214" s="161">
        <f t="shared" si="135"/>
        <v>0</v>
      </c>
      <c r="F214" s="161">
        <f t="shared" si="135"/>
        <v>0</v>
      </c>
      <c r="G214" s="161">
        <f t="shared" si="135"/>
        <v>0</v>
      </c>
      <c r="H214" s="161">
        <f t="shared" si="135"/>
        <v>0</v>
      </c>
      <c r="I214" s="161">
        <f t="shared" si="135"/>
        <v>0</v>
      </c>
      <c r="J214" s="161">
        <f t="shared" si="135"/>
        <v>0</v>
      </c>
      <c r="K214" s="161">
        <f t="shared" si="135"/>
        <v>0</v>
      </c>
      <c r="L214" s="161">
        <f t="shared" si="135"/>
        <v>0</v>
      </c>
      <c r="M214" s="161">
        <f t="shared" si="135"/>
        <v>0</v>
      </c>
      <c r="N214" s="161">
        <f t="shared" si="135"/>
        <v>0</v>
      </c>
      <c r="O214" s="161">
        <f t="shared" si="135"/>
        <v>0</v>
      </c>
      <c r="P214" s="161">
        <f t="shared" si="135"/>
        <v>0</v>
      </c>
      <c r="Q214" s="161">
        <f t="shared" si="135"/>
        <v>0</v>
      </c>
      <c r="R214" s="161">
        <f t="shared" si="135"/>
        <v>0</v>
      </c>
      <c r="S214" s="161">
        <f t="shared" si="134"/>
        <v>0</v>
      </c>
      <c r="T214" s="161">
        <f t="shared" si="134"/>
        <v>0</v>
      </c>
      <c r="U214" s="161">
        <f t="shared" si="134"/>
        <v>0</v>
      </c>
      <c r="V214" s="161">
        <f t="shared" si="134"/>
        <v>0</v>
      </c>
      <c r="W214" s="161">
        <f t="shared" si="134"/>
        <v>0</v>
      </c>
      <c r="X214" s="161">
        <f t="shared" si="134"/>
        <v>0</v>
      </c>
      <c r="Y214" s="161">
        <f t="shared" si="134"/>
        <v>0</v>
      </c>
      <c r="Z214" s="161">
        <f t="shared" si="134"/>
        <v>0</v>
      </c>
      <c r="AA214" s="161">
        <f t="shared" si="134"/>
        <v>0</v>
      </c>
      <c r="AB214" s="161">
        <f t="shared" si="134"/>
        <v>0</v>
      </c>
      <c r="AC214" s="161">
        <f t="shared" si="130"/>
        <v>0</v>
      </c>
      <c r="AD214" s="161">
        <f t="shared" si="131"/>
        <v>0</v>
      </c>
      <c r="AE214" s="161">
        <f t="shared" si="131"/>
        <v>0</v>
      </c>
      <c r="AF214" s="161">
        <f t="shared" si="131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35"/>
        <v>0</v>
      </c>
      <c r="D215" s="161">
        <f t="shared" si="135"/>
        <v>0</v>
      </c>
      <c r="E215" s="161">
        <f t="shared" si="135"/>
        <v>0</v>
      </c>
      <c r="F215" s="161">
        <f t="shared" si="135"/>
        <v>0</v>
      </c>
      <c r="G215" s="161">
        <f t="shared" si="135"/>
        <v>0</v>
      </c>
      <c r="H215" s="161">
        <f t="shared" si="135"/>
        <v>0</v>
      </c>
      <c r="I215" s="161">
        <f t="shared" si="135"/>
        <v>0</v>
      </c>
      <c r="J215" s="161">
        <f t="shared" si="135"/>
        <v>0</v>
      </c>
      <c r="K215" s="161">
        <f t="shared" si="135"/>
        <v>0</v>
      </c>
      <c r="L215" s="161">
        <f t="shared" si="135"/>
        <v>0</v>
      </c>
      <c r="M215" s="161">
        <f t="shared" si="135"/>
        <v>0</v>
      </c>
      <c r="N215" s="161">
        <f t="shared" si="135"/>
        <v>0</v>
      </c>
      <c r="O215" s="161">
        <f t="shared" si="135"/>
        <v>0</v>
      </c>
      <c r="P215" s="161">
        <f t="shared" si="135"/>
        <v>0</v>
      </c>
      <c r="Q215" s="161">
        <f t="shared" si="135"/>
        <v>0</v>
      </c>
      <c r="R215" s="161">
        <f t="shared" si="135"/>
        <v>0</v>
      </c>
      <c r="S215" s="161">
        <f t="shared" si="134"/>
        <v>0</v>
      </c>
      <c r="T215" s="161">
        <f t="shared" si="134"/>
        <v>0</v>
      </c>
      <c r="U215" s="161">
        <f t="shared" si="134"/>
        <v>0</v>
      </c>
      <c r="V215" s="161">
        <f t="shared" si="134"/>
        <v>0</v>
      </c>
      <c r="W215" s="161">
        <f t="shared" si="134"/>
        <v>0</v>
      </c>
      <c r="X215" s="161">
        <f t="shared" si="134"/>
        <v>0</v>
      </c>
      <c r="Y215" s="161">
        <f t="shared" si="134"/>
        <v>0</v>
      </c>
      <c r="Z215" s="161">
        <f t="shared" si="134"/>
        <v>0</v>
      </c>
      <c r="AA215" s="161">
        <f t="shared" si="134"/>
        <v>0</v>
      </c>
      <c r="AB215" s="161">
        <f t="shared" si="134"/>
        <v>0</v>
      </c>
      <c r="AC215" s="161">
        <f t="shared" si="130"/>
        <v>0</v>
      </c>
      <c r="AD215" s="161">
        <f t="shared" si="131"/>
        <v>0</v>
      </c>
      <c r="AE215" s="161">
        <f t="shared" si="131"/>
        <v>0</v>
      </c>
      <c r="AF215" s="161">
        <f t="shared" si="131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35"/>
        <v>0</v>
      </c>
      <c r="D216" s="161">
        <f t="shared" si="135"/>
        <v>0</v>
      </c>
      <c r="E216" s="161">
        <f t="shared" si="135"/>
        <v>0</v>
      </c>
      <c r="F216" s="161">
        <f t="shared" si="135"/>
        <v>0</v>
      </c>
      <c r="G216" s="161">
        <f t="shared" si="135"/>
        <v>0</v>
      </c>
      <c r="H216" s="161">
        <f t="shared" si="135"/>
        <v>0</v>
      </c>
      <c r="I216" s="161">
        <f t="shared" si="135"/>
        <v>0</v>
      </c>
      <c r="J216" s="161">
        <f t="shared" si="135"/>
        <v>0</v>
      </c>
      <c r="K216" s="161">
        <f t="shared" si="135"/>
        <v>0</v>
      </c>
      <c r="L216" s="161">
        <f t="shared" si="135"/>
        <v>0</v>
      </c>
      <c r="M216" s="161">
        <f t="shared" si="135"/>
        <v>0</v>
      </c>
      <c r="N216" s="161">
        <f t="shared" si="135"/>
        <v>0</v>
      </c>
      <c r="O216" s="161">
        <f t="shared" si="135"/>
        <v>0</v>
      </c>
      <c r="P216" s="161">
        <f t="shared" si="135"/>
        <v>0</v>
      </c>
      <c r="Q216" s="161">
        <f t="shared" si="135"/>
        <v>0</v>
      </c>
      <c r="R216" s="161">
        <f t="shared" ref="R216:AB231" si="136">Q216</f>
        <v>0</v>
      </c>
      <c r="S216" s="161">
        <f t="shared" si="136"/>
        <v>0</v>
      </c>
      <c r="T216" s="161">
        <f t="shared" si="136"/>
        <v>0</v>
      </c>
      <c r="U216" s="161">
        <f t="shared" si="136"/>
        <v>0</v>
      </c>
      <c r="V216" s="161">
        <f t="shared" si="136"/>
        <v>0</v>
      </c>
      <c r="W216" s="161">
        <f t="shared" si="136"/>
        <v>0</v>
      </c>
      <c r="X216" s="161">
        <f t="shared" si="136"/>
        <v>0</v>
      </c>
      <c r="Y216" s="161">
        <f t="shared" si="136"/>
        <v>0</v>
      </c>
      <c r="Z216" s="161">
        <f t="shared" si="136"/>
        <v>0</v>
      </c>
      <c r="AA216" s="161">
        <f t="shared" si="136"/>
        <v>0</v>
      </c>
      <c r="AB216" s="161">
        <f t="shared" si="136"/>
        <v>0</v>
      </c>
      <c r="AC216" s="161">
        <f t="shared" si="130"/>
        <v>0</v>
      </c>
      <c r="AD216" s="161">
        <f t="shared" si="131"/>
        <v>0</v>
      </c>
      <c r="AE216" s="161">
        <f t="shared" si="131"/>
        <v>0</v>
      </c>
      <c r="AF216" s="161">
        <f t="shared" si="131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37">B217</f>
        <v>0</v>
      </c>
      <c r="D217" s="161">
        <f t="shared" si="137"/>
        <v>0</v>
      </c>
      <c r="E217" s="161">
        <f t="shared" si="137"/>
        <v>0</v>
      </c>
      <c r="F217" s="161">
        <f t="shared" si="137"/>
        <v>0</v>
      </c>
      <c r="G217" s="161">
        <f t="shared" si="137"/>
        <v>0</v>
      </c>
      <c r="H217" s="161">
        <f t="shared" si="137"/>
        <v>0</v>
      </c>
      <c r="I217" s="161">
        <f t="shared" si="137"/>
        <v>0</v>
      </c>
      <c r="J217" s="161">
        <f t="shared" si="137"/>
        <v>0</v>
      </c>
      <c r="K217" s="161">
        <f t="shared" si="137"/>
        <v>0</v>
      </c>
      <c r="L217" s="161">
        <f t="shared" si="137"/>
        <v>0</v>
      </c>
      <c r="M217" s="161">
        <f t="shared" si="137"/>
        <v>0</v>
      </c>
      <c r="N217" s="161">
        <f t="shared" si="137"/>
        <v>0</v>
      </c>
      <c r="O217" s="161">
        <f t="shared" si="137"/>
        <v>0</v>
      </c>
      <c r="P217" s="161">
        <f t="shared" si="137"/>
        <v>0</v>
      </c>
      <c r="Q217" s="161">
        <f t="shared" si="137"/>
        <v>0</v>
      </c>
      <c r="R217" s="161">
        <f t="shared" si="137"/>
        <v>0</v>
      </c>
      <c r="S217" s="161">
        <f t="shared" si="136"/>
        <v>0</v>
      </c>
      <c r="T217" s="161">
        <f t="shared" si="136"/>
        <v>0</v>
      </c>
      <c r="U217" s="161">
        <f t="shared" si="136"/>
        <v>0</v>
      </c>
      <c r="V217" s="161">
        <f t="shared" si="136"/>
        <v>0</v>
      </c>
      <c r="W217" s="161">
        <f t="shared" si="136"/>
        <v>0</v>
      </c>
      <c r="X217" s="161">
        <f t="shared" si="136"/>
        <v>0</v>
      </c>
      <c r="Y217" s="161">
        <f t="shared" si="136"/>
        <v>0</v>
      </c>
      <c r="Z217" s="161">
        <f t="shared" si="136"/>
        <v>0</v>
      </c>
      <c r="AA217" s="161">
        <f t="shared" si="136"/>
        <v>0</v>
      </c>
      <c r="AB217" s="161">
        <f t="shared" si="136"/>
        <v>0</v>
      </c>
      <c r="AC217" s="161">
        <f t="shared" si="130"/>
        <v>0</v>
      </c>
      <c r="AD217" s="161">
        <f t="shared" si="131"/>
        <v>0</v>
      </c>
      <c r="AE217" s="161">
        <f t="shared" si="131"/>
        <v>0</v>
      </c>
      <c r="AF217" s="161">
        <f t="shared" si="131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37"/>
        <v>0</v>
      </c>
      <c r="D218" s="161">
        <f t="shared" si="137"/>
        <v>0</v>
      </c>
      <c r="E218" s="161">
        <f t="shared" si="137"/>
        <v>0</v>
      </c>
      <c r="F218" s="161">
        <f t="shared" si="137"/>
        <v>0</v>
      </c>
      <c r="G218" s="161">
        <f t="shared" si="137"/>
        <v>0</v>
      </c>
      <c r="H218" s="161">
        <f t="shared" si="137"/>
        <v>0</v>
      </c>
      <c r="I218" s="161">
        <f t="shared" si="137"/>
        <v>0</v>
      </c>
      <c r="J218" s="161">
        <f t="shared" si="137"/>
        <v>0</v>
      </c>
      <c r="K218" s="161">
        <f t="shared" si="137"/>
        <v>0</v>
      </c>
      <c r="L218" s="161">
        <f t="shared" si="137"/>
        <v>0</v>
      </c>
      <c r="M218" s="161">
        <f t="shared" si="137"/>
        <v>0</v>
      </c>
      <c r="N218" s="161">
        <f t="shared" si="137"/>
        <v>0</v>
      </c>
      <c r="O218" s="161">
        <f t="shared" si="137"/>
        <v>0</v>
      </c>
      <c r="P218" s="161">
        <f t="shared" si="137"/>
        <v>0</v>
      </c>
      <c r="Q218" s="161">
        <f t="shared" si="137"/>
        <v>0</v>
      </c>
      <c r="R218" s="161">
        <f t="shared" si="137"/>
        <v>0</v>
      </c>
      <c r="S218" s="161">
        <f t="shared" si="136"/>
        <v>0</v>
      </c>
      <c r="T218" s="161">
        <f t="shared" si="136"/>
        <v>0</v>
      </c>
      <c r="U218" s="161">
        <f t="shared" si="136"/>
        <v>0</v>
      </c>
      <c r="V218" s="161">
        <f t="shared" si="136"/>
        <v>0</v>
      </c>
      <c r="W218" s="161">
        <f t="shared" si="136"/>
        <v>0</v>
      </c>
      <c r="X218" s="161">
        <f t="shared" si="136"/>
        <v>0</v>
      </c>
      <c r="Y218" s="161">
        <f t="shared" si="136"/>
        <v>0</v>
      </c>
      <c r="Z218" s="161">
        <f t="shared" si="136"/>
        <v>0</v>
      </c>
      <c r="AA218" s="161">
        <f t="shared" si="136"/>
        <v>0</v>
      </c>
      <c r="AB218" s="161">
        <f t="shared" si="136"/>
        <v>0</v>
      </c>
      <c r="AC218" s="161">
        <f t="shared" si="130"/>
        <v>0</v>
      </c>
      <c r="AD218" s="161">
        <f t="shared" si="131"/>
        <v>0</v>
      </c>
      <c r="AE218" s="161">
        <f t="shared" si="131"/>
        <v>0</v>
      </c>
      <c r="AF218" s="161">
        <f t="shared" si="131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37"/>
        <v>0</v>
      </c>
      <c r="D219" s="161">
        <f t="shared" si="137"/>
        <v>0</v>
      </c>
      <c r="E219" s="161">
        <f t="shared" si="137"/>
        <v>0</v>
      </c>
      <c r="F219" s="161">
        <f t="shared" si="137"/>
        <v>0</v>
      </c>
      <c r="G219" s="161">
        <f t="shared" si="137"/>
        <v>0</v>
      </c>
      <c r="H219" s="161">
        <f t="shared" si="137"/>
        <v>0</v>
      </c>
      <c r="I219" s="161">
        <f t="shared" si="137"/>
        <v>0</v>
      </c>
      <c r="J219" s="161">
        <f t="shared" si="137"/>
        <v>0</v>
      </c>
      <c r="K219" s="161">
        <f t="shared" si="137"/>
        <v>0</v>
      </c>
      <c r="L219" s="161">
        <f t="shared" si="137"/>
        <v>0</v>
      </c>
      <c r="M219" s="161">
        <f t="shared" si="137"/>
        <v>0</v>
      </c>
      <c r="N219" s="161">
        <f t="shared" si="137"/>
        <v>0</v>
      </c>
      <c r="O219" s="161">
        <f t="shared" si="137"/>
        <v>0</v>
      </c>
      <c r="P219" s="161">
        <f t="shared" si="137"/>
        <v>0</v>
      </c>
      <c r="Q219" s="161">
        <f t="shared" si="137"/>
        <v>0</v>
      </c>
      <c r="R219" s="161">
        <f t="shared" si="137"/>
        <v>0</v>
      </c>
      <c r="S219" s="161">
        <f t="shared" si="136"/>
        <v>0</v>
      </c>
      <c r="T219" s="161">
        <f t="shared" si="136"/>
        <v>0</v>
      </c>
      <c r="U219" s="161">
        <f t="shared" si="136"/>
        <v>0</v>
      </c>
      <c r="V219" s="161">
        <f t="shared" si="136"/>
        <v>0</v>
      </c>
      <c r="W219" s="161">
        <f t="shared" si="136"/>
        <v>0</v>
      </c>
      <c r="X219" s="161">
        <f t="shared" si="136"/>
        <v>0</v>
      </c>
      <c r="Y219" s="161">
        <f t="shared" si="136"/>
        <v>0</v>
      </c>
      <c r="Z219" s="161">
        <f t="shared" si="136"/>
        <v>0</v>
      </c>
      <c r="AA219" s="161">
        <f t="shared" si="136"/>
        <v>0</v>
      </c>
      <c r="AB219" s="161">
        <f t="shared" si="136"/>
        <v>0</v>
      </c>
      <c r="AC219" s="161">
        <f t="shared" si="130"/>
        <v>0</v>
      </c>
      <c r="AD219" s="161">
        <f t="shared" si="131"/>
        <v>0</v>
      </c>
      <c r="AE219" s="161">
        <f t="shared" si="131"/>
        <v>0</v>
      </c>
      <c r="AF219" s="161">
        <f t="shared" si="131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37"/>
        <v>0</v>
      </c>
      <c r="D220" s="161">
        <f t="shared" si="137"/>
        <v>0</v>
      </c>
      <c r="E220" s="161">
        <f t="shared" si="137"/>
        <v>0</v>
      </c>
      <c r="F220" s="161">
        <f t="shared" si="137"/>
        <v>0</v>
      </c>
      <c r="G220" s="161">
        <f t="shared" si="137"/>
        <v>0</v>
      </c>
      <c r="H220" s="161">
        <f t="shared" si="137"/>
        <v>0</v>
      </c>
      <c r="I220" s="161">
        <f t="shared" si="137"/>
        <v>0</v>
      </c>
      <c r="J220" s="161">
        <f t="shared" si="137"/>
        <v>0</v>
      </c>
      <c r="K220" s="161">
        <f t="shared" si="137"/>
        <v>0</v>
      </c>
      <c r="L220" s="161">
        <f t="shared" si="137"/>
        <v>0</v>
      </c>
      <c r="M220" s="161">
        <f t="shared" si="137"/>
        <v>0</v>
      </c>
      <c r="N220" s="161">
        <f t="shared" si="137"/>
        <v>0</v>
      </c>
      <c r="O220" s="161">
        <f t="shared" si="137"/>
        <v>0</v>
      </c>
      <c r="P220" s="161">
        <f t="shared" si="137"/>
        <v>0</v>
      </c>
      <c r="Q220" s="161">
        <f t="shared" si="137"/>
        <v>0</v>
      </c>
      <c r="R220" s="161">
        <f t="shared" si="137"/>
        <v>0</v>
      </c>
      <c r="S220" s="161">
        <f t="shared" si="136"/>
        <v>0</v>
      </c>
      <c r="T220" s="161">
        <f t="shared" si="136"/>
        <v>0</v>
      </c>
      <c r="U220" s="161">
        <f t="shared" si="136"/>
        <v>0</v>
      </c>
      <c r="V220" s="161">
        <f t="shared" si="136"/>
        <v>0</v>
      </c>
      <c r="W220" s="161">
        <f t="shared" si="136"/>
        <v>0</v>
      </c>
      <c r="X220" s="161">
        <f t="shared" si="136"/>
        <v>0</v>
      </c>
      <c r="Y220" s="161">
        <f t="shared" si="136"/>
        <v>0</v>
      </c>
      <c r="Z220" s="161">
        <f t="shared" si="136"/>
        <v>0</v>
      </c>
      <c r="AA220" s="161">
        <f t="shared" si="136"/>
        <v>0</v>
      </c>
      <c r="AB220" s="161">
        <f t="shared" si="136"/>
        <v>0</v>
      </c>
      <c r="AC220" s="161">
        <f t="shared" si="130"/>
        <v>0</v>
      </c>
      <c r="AD220" s="161">
        <f t="shared" si="131"/>
        <v>0</v>
      </c>
      <c r="AE220" s="161">
        <f t="shared" si="131"/>
        <v>0</v>
      </c>
      <c r="AF220" s="161">
        <f t="shared" si="131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37"/>
        <v>0</v>
      </c>
      <c r="D221" s="161">
        <f t="shared" si="137"/>
        <v>0</v>
      </c>
      <c r="E221" s="161">
        <f t="shared" si="137"/>
        <v>0</v>
      </c>
      <c r="F221" s="161">
        <f t="shared" si="137"/>
        <v>0</v>
      </c>
      <c r="G221" s="161">
        <f t="shared" si="137"/>
        <v>0</v>
      </c>
      <c r="H221" s="161">
        <f t="shared" si="137"/>
        <v>0</v>
      </c>
      <c r="I221" s="161">
        <f t="shared" si="137"/>
        <v>0</v>
      </c>
      <c r="J221" s="161">
        <f t="shared" si="137"/>
        <v>0</v>
      </c>
      <c r="K221" s="161">
        <f t="shared" si="137"/>
        <v>0</v>
      </c>
      <c r="L221" s="161">
        <f t="shared" si="137"/>
        <v>0</v>
      </c>
      <c r="M221" s="161">
        <f t="shared" si="137"/>
        <v>0</v>
      </c>
      <c r="N221" s="161">
        <f t="shared" si="137"/>
        <v>0</v>
      </c>
      <c r="O221" s="161">
        <f t="shared" si="137"/>
        <v>0</v>
      </c>
      <c r="P221" s="161">
        <f t="shared" si="137"/>
        <v>0</v>
      </c>
      <c r="Q221" s="161">
        <f t="shared" si="137"/>
        <v>0</v>
      </c>
      <c r="R221" s="161">
        <f t="shared" si="137"/>
        <v>0</v>
      </c>
      <c r="S221" s="161">
        <f t="shared" si="136"/>
        <v>0</v>
      </c>
      <c r="T221" s="161">
        <f t="shared" si="136"/>
        <v>0</v>
      </c>
      <c r="U221" s="161">
        <f t="shared" si="136"/>
        <v>0</v>
      </c>
      <c r="V221" s="161">
        <f t="shared" si="136"/>
        <v>0</v>
      </c>
      <c r="W221" s="161">
        <f t="shared" si="136"/>
        <v>0</v>
      </c>
      <c r="X221" s="161">
        <f t="shared" si="136"/>
        <v>0</v>
      </c>
      <c r="Y221" s="161">
        <f t="shared" si="136"/>
        <v>0</v>
      </c>
      <c r="Z221" s="161">
        <f t="shared" si="136"/>
        <v>0</v>
      </c>
      <c r="AA221" s="161">
        <f t="shared" si="136"/>
        <v>0</v>
      </c>
      <c r="AB221" s="161">
        <f t="shared" si="136"/>
        <v>0</v>
      </c>
      <c r="AC221" s="161">
        <f t="shared" si="130"/>
        <v>0</v>
      </c>
      <c r="AD221" s="161">
        <f t="shared" si="131"/>
        <v>0</v>
      </c>
      <c r="AE221" s="161">
        <f t="shared" si="131"/>
        <v>0</v>
      </c>
      <c r="AF221" s="161">
        <f t="shared" si="131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37"/>
        <v>0</v>
      </c>
      <c r="D222" s="161">
        <f t="shared" si="137"/>
        <v>0</v>
      </c>
      <c r="E222" s="161">
        <f t="shared" si="137"/>
        <v>0</v>
      </c>
      <c r="F222" s="161">
        <f t="shared" si="137"/>
        <v>0</v>
      </c>
      <c r="G222" s="161">
        <f t="shared" si="137"/>
        <v>0</v>
      </c>
      <c r="H222" s="161">
        <f t="shared" si="137"/>
        <v>0</v>
      </c>
      <c r="I222" s="161">
        <f t="shared" si="137"/>
        <v>0</v>
      </c>
      <c r="J222" s="161">
        <f t="shared" si="137"/>
        <v>0</v>
      </c>
      <c r="K222" s="161">
        <f t="shared" si="137"/>
        <v>0</v>
      </c>
      <c r="L222" s="161">
        <f t="shared" si="137"/>
        <v>0</v>
      </c>
      <c r="M222" s="161">
        <f t="shared" si="137"/>
        <v>0</v>
      </c>
      <c r="N222" s="161">
        <f t="shared" si="137"/>
        <v>0</v>
      </c>
      <c r="O222" s="161">
        <f t="shared" si="137"/>
        <v>0</v>
      </c>
      <c r="P222" s="161">
        <f t="shared" si="137"/>
        <v>0</v>
      </c>
      <c r="Q222" s="161">
        <f t="shared" si="137"/>
        <v>0</v>
      </c>
      <c r="R222" s="161">
        <f t="shared" si="137"/>
        <v>0</v>
      </c>
      <c r="S222" s="161">
        <f t="shared" si="136"/>
        <v>0</v>
      </c>
      <c r="T222" s="161">
        <f t="shared" si="136"/>
        <v>0</v>
      </c>
      <c r="U222" s="161">
        <f t="shared" si="136"/>
        <v>0</v>
      </c>
      <c r="V222" s="161">
        <f t="shared" si="136"/>
        <v>0</v>
      </c>
      <c r="W222" s="161">
        <f t="shared" si="136"/>
        <v>0</v>
      </c>
      <c r="X222" s="161">
        <f t="shared" si="136"/>
        <v>0</v>
      </c>
      <c r="Y222" s="161">
        <f t="shared" si="136"/>
        <v>0</v>
      </c>
      <c r="Z222" s="161">
        <f t="shared" si="136"/>
        <v>0</v>
      </c>
      <c r="AA222" s="161">
        <f t="shared" si="136"/>
        <v>0</v>
      </c>
      <c r="AB222" s="161">
        <f t="shared" si="136"/>
        <v>0</v>
      </c>
      <c r="AC222" s="161">
        <f t="shared" si="130"/>
        <v>0</v>
      </c>
      <c r="AD222" s="161">
        <f t="shared" si="131"/>
        <v>0</v>
      </c>
      <c r="AE222" s="161">
        <f t="shared" si="131"/>
        <v>0</v>
      </c>
      <c r="AF222" s="161">
        <f t="shared" si="131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37"/>
        <v>0</v>
      </c>
      <c r="D223" s="161">
        <f t="shared" si="137"/>
        <v>0</v>
      </c>
      <c r="E223" s="161">
        <f t="shared" si="137"/>
        <v>0</v>
      </c>
      <c r="F223" s="161">
        <f t="shared" si="137"/>
        <v>0</v>
      </c>
      <c r="G223" s="161">
        <f t="shared" si="137"/>
        <v>0</v>
      </c>
      <c r="H223" s="161">
        <f t="shared" si="137"/>
        <v>0</v>
      </c>
      <c r="I223" s="161">
        <f t="shared" si="137"/>
        <v>0</v>
      </c>
      <c r="J223" s="161">
        <f t="shared" si="137"/>
        <v>0</v>
      </c>
      <c r="K223" s="161">
        <f t="shared" si="137"/>
        <v>0</v>
      </c>
      <c r="L223" s="161">
        <f t="shared" si="137"/>
        <v>0</v>
      </c>
      <c r="M223" s="161">
        <f t="shared" si="137"/>
        <v>0</v>
      </c>
      <c r="N223" s="161">
        <f t="shared" si="137"/>
        <v>0</v>
      </c>
      <c r="O223" s="161">
        <f t="shared" si="137"/>
        <v>0</v>
      </c>
      <c r="P223" s="161">
        <f t="shared" si="137"/>
        <v>0</v>
      </c>
      <c r="Q223" s="161">
        <f t="shared" si="137"/>
        <v>0</v>
      </c>
      <c r="R223" s="161">
        <f t="shared" si="137"/>
        <v>0</v>
      </c>
      <c r="S223" s="161">
        <f t="shared" si="136"/>
        <v>0</v>
      </c>
      <c r="T223" s="161">
        <f t="shared" si="136"/>
        <v>0</v>
      </c>
      <c r="U223" s="161">
        <f t="shared" si="136"/>
        <v>0</v>
      </c>
      <c r="V223" s="161">
        <f t="shared" si="136"/>
        <v>0</v>
      </c>
      <c r="W223" s="161">
        <f t="shared" si="136"/>
        <v>0</v>
      </c>
      <c r="X223" s="161">
        <f t="shared" si="136"/>
        <v>0</v>
      </c>
      <c r="Y223" s="161">
        <f t="shared" si="136"/>
        <v>0</v>
      </c>
      <c r="Z223" s="161">
        <f t="shared" si="136"/>
        <v>0</v>
      </c>
      <c r="AA223" s="161">
        <f t="shared" si="136"/>
        <v>0</v>
      </c>
      <c r="AB223" s="161">
        <f t="shared" si="136"/>
        <v>0</v>
      </c>
      <c r="AC223" s="161">
        <f t="shared" si="130"/>
        <v>0</v>
      </c>
      <c r="AD223" s="161">
        <f t="shared" si="131"/>
        <v>0</v>
      </c>
      <c r="AE223" s="161">
        <f t="shared" si="131"/>
        <v>0</v>
      </c>
      <c r="AF223" s="161">
        <f t="shared" si="131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37"/>
        <v>0</v>
      </c>
      <c r="D224" s="161">
        <f t="shared" si="137"/>
        <v>0</v>
      </c>
      <c r="E224" s="161">
        <f t="shared" si="137"/>
        <v>0</v>
      </c>
      <c r="F224" s="161">
        <f t="shared" si="137"/>
        <v>0</v>
      </c>
      <c r="G224" s="161">
        <f t="shared" si="137"/>
        <v>0</v>
      </c>
      <c r="H224" s="161">
        <f t="shared" si="137"/>
        <v>0</v>
      </c>
      <c r="I224" s="161">
        <f t="shared" si="137"/>
        <v>0</v>
      </c>
      <c r="J224" s="161">
        <f t="shared" si="137"/>
        <v>0</v>
      </c>
      <c r="K224" s="161">
        <f t="shared" si="137"/>
        <v>0</v>
      </c>
      <c r="L224" s="161">
        <f t="shared" si="137"/>
        <v>0</v>
      </c>
      <c r="M224" s="161">
        <f t="shared" si="137"/>
        <v>0</v>
      </c>
      <c r="N224" s="161">
        <f t="shared" si="137"/>
        <v>0</v>
      </c>
      <c r="O224" s="161">
        <f t="shared" si="137"/>
        <v>0</v>
      </c>
      <c r="P224" s="161">
        <f t="shared" si="137"/>
        <v>0</v>
      </c>
      <c r="Q224" s="161">
        <f t="shared" si="137"/>
        <v>0</v>
      </c>
      <c r="R224" s="161">
        <f t="shared" si="137"/>
        <v>0</v>
      </c>
      <c r="S224" s="161">
        <f t="shared" si="136"/>
        <v>0</v>
      </c>
      <c r="T224" s="161">
        <f t="shared" si="136"/>
        <v>0</v>
      </c>
      <c r="U224" s="161">
        <f t="shared" si="136"/>
        <v>0</v>
      </c>
      <c r="V224" s="161">
        <f t="shared" si="136"/>
        <v>0</v>
      </c>
      <c r="W224" s="161">
        <f t="shared" si="136"/>
        <v>0</v>
      </c>
      <c r="X224" s="161">
        <f t="shared" si="136"/>
        <v>0</v>
      </c>
      <c r="Y224" s="161">
        <f t="shared" si="136"/>
        <v>0</v>
      </c>
      <c r="Z224" s="161">
        <f t="shared" si="136"/>
        <v>0</v>
      </c>
      <c r="AA224" s="161">
        <f t="shared" si="136"/>
        <v>0</v>
      </c>
      <c r="AB224" s="161">
        <f t="shared" si="136"/>
        <v>0</v>
      </c>
      <c r="AC224" s="161">
        <f t="shared" si="130"/>
        <v>0</v>
      </c>
      <c r="AD224" s="161">
        <f t="shared" si="131"/>
        <v>0</v>
      </c>
      <c r="AE224" s="161">
        <f t="shared" si="131"/>
        <v>0</v>
      </c>
      <c r="AF224" s="161">
        <f t="shared" si="131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37"/>
        <v>0</v>
      </c>
      <c r="D225" s="161">
        <f t="shared" si="137"/>
        <v>0</v>
      </c>
      <c r="E225" s="161">
        <f t="shared" si="137"/>
        <v>0</v>
      </c>
      <c r="F225" s="161">
        <f t="shared" si="137"/>
        <v>0</v>
      </c>
      <c r="G225" s="161">
        <f t="shared" si="137"/>
        <v>0</v>
      </c>
      <c r="H225" s="161">
        <f t="shared" si="137"/>
        <v>0</v>
      </c>
      <c r="I225" s="161">
        <f t="shared" si="137"/>
        <v>0</v>
      </c>
      <c r="J225" s="161">
        <f t="shared" si="137"/>
        <v>0</v>
      </c>
      <c r="K225" s="161">
        <f t="shared" si="137"/>
        <v>0</v>
      </c>
      <c r="L225" s="161">
        <f t="shared" si="137"/>
        <v>0</v>
      </c>
      <c r="M225" s="161">
        <f t="shared" si="137"/>
        <v>0</v>
      </c>
      <c r="N225" s="161">
        <f t="shared" si="137"/>
        <v>0</v>
      </c>
      <c r="O225" s="161">
        <f t="shared" si="137"/>
        <v>0</v>
      </c>
      <c r="P225" s="161">
        <f t="shared" si="137"/>
        <v>0</v>
      </c>
      <c r="Q225" s="161">
        <f t="shared" si="137"/>
        <v>0</v>
      </c>
      <c r="R225" s="161">
        <f t="shared" si="137"/>
        <v>0</v>
      </c>
      <c r="S225" s="161">
        <f t="shared" si="136"/>
        <v>0</v>
      </c>
      <c r="T225" s="161">
        <f t="shared" si="136"/>
        <v>0</v>
      </c>
      <c r="U225" s="161">
        <f t="shared" si="136"/>
        <v>0</v>
      </c>
      <c r="V225" s="161">
        <f t="shared" si="136"/>
        <v>0</v>
      </c>
      <c r="W225" s="161">
        <f t="shared" si="136"/>
        <v>0</v>
      </c>
      <c r="X225" s="161">
        <f t="shared" si="136"/>
        <v>0</v>
      </c>
      <c r="Y225" s="161">
        <f t="shared" si="136"/>
        <v>0</v>
      </c>
      <c r="Z225" s="161">
        <f t="shared" si="136"/>
        <v>0</v>
      </c>
      <c r="AA225" s="161">
        <f t="shared" si="136"/>
        <v>0</v>
      </c>
      <c r="AB225" s="161">
        <f t="shared" si="136"/>
        <v>0</v>
      </c>
      <c r="AC225" s="161">
        <f t="shared" si="130"/>
        <v>0</v>
      </c>
      <c r="AD225" s="161">
        <f t="shared" si="131"/>
        <v>0</v>
      </c>
      <c r="AE225" s="161">
        <f t="shared" si="131"/>
        <v>0</v>
      </c>
      <c r="AF225" s="161">
        <f t="shared" si="131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37"/>
        <v>0</v>
      </c>
      <c r="D226" s="161">
        <f t="shared" si="137"/>
        <v>0</v>
      </c>
      <c r="E226" s="161">
        <f t="shared" si="137"/>
        <v>0</v>
      </c>
      <c r="F226" s="161">
        <f t="shared" si="137"/>
        <v>0</v>
      </c>
      <c r="G226" s="161">
        <f t="shared" si="137"/>
        <v>0</v>
      </c>
      <c r="H226" s="161">
        <f t="shared" si="137"/>
        <v>0</v>
      </c>
      <c r="I226" s="161">
        <f t="shared" si="137"/>
        <v>0</v>
      </c>
      <c r="J226" s="161">
        <f t="shared" si="137"/>
        <v>0</v>
      </c>
      <c r="K226" s="161">
        <f t="shared" si="137"/>
        <v>0</v>
      </c>
      <c r="L226" s="161">
        <f t="shared" si="137"/>
        <v>0</v>
      </c>
      <c r="M226" s="161">
        <f t="shared" si="137"/>
        <v>0</v>
      </c>
      <c r="N226" s="161">
        <f t="shared" si="137"/>
        <v>0</v>
      </c>
      <c r="O226" s="161">
        <f t="shared" si="137"/>
        <v>0</v>
      </c>
      <c r="P226" s="161">
        <f t="shared" si="137"/>
        <v>0</v>
      </c>
      <c r="Q226" s="161">
        <f t="shared" si="137"/>
        <v>0</v>
      </c>
      <c r="R226" s="161">
        <f t="shared" si="137"/>
        <v>0</v>
      </c>
      <c r="S226" s="161">
        <f t="shared" si="136"/>
        <v>0</v>
      </c>
      <c r="T226" s="161">
        <f t="shared" si="136"/>
        <v>0</v>
      </c>
      <c r="U226" s="161">
        <f t="shared" si="136"/>
        <v>0</v>
      </c>
      <c r="V226" s="161">
        <f t="shared" si="136"/>
        <v>0</v>
      </c>
      <c r="W226" s="161">
        <f t="shared" si="136"/>
        <v>0</v>
      </c>
      <c r="X226" s="161">
        <f t="shared" si="136"/>
        <v>0</v>
      </c>
      <c r="Y226" s="161">
        <f t="shared" si="136"/>
        <v>0</v>
      </c>
      <c r="Z226" s="161">
        <f t="shared" si="136"/>
        <v>0</v>
      </c>
      <c r="AA226" s="161">
        <f t="shared" si="136"/>
        <v>0</v>
      </c>
      <c r="AB226" s="161">
        <f t="shared" si="136"/>
        <v>0</v>
      </c>
      <c r="AC226" s="161">
        <f t="shared" si="130"/>
        <v>0</v>
      </c>
      <c r="AD226" s="161">
        <f t="shared" si="131"/>
        <v>0</v>
      </c>
      <c r="AE226" s="161">
        <f t="shared" si="131"/>
        <v>0</v>
      </c>
      <c r="AF226" s="161">
        <f t="shared" si="131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37"/>
        <v>0</v>
      </c>
      <c r="D227" s="161">
        <f t="shared" si="137"/>
        <v>0</v>
      </c>
      <c r="E227" s="161">
        <f t="shared" si="137"/>
        <v>0</v>
      </c>
      <c r="F227" s="161">
        <f t="shared" si="137"/>
        <v>0</v>
      </c>
      <c r="G227" s="161">
        <f t="shared" si="137"/>
        <v>0</v>
      </c>
      <c r="H227" s="161">
        <f t="shared" si="137"/>
        <v>0</v>
      </c>
      <c r="I227" s="161">
        <f t="shared" si="137"/>
        <v>0</v>
      </c>
      <c r="J227" s="161">
        <f t="shared" si="137"/>
        <v>0</v>
      </c>
      <c r="K227" s="161">
        <f t="shared" si="137"/>
        <v>0</v>
      </c>
      <c r="L227" s="161">
        <f t="shared" si="137"/>
        <v>0</v>
      </c>
      <c r="M227" s="161">
        <f t="shared" si="137"/>
        <v>0</v>
      </c>
      <c r="N227" s="161">
        <f t="shared" si="137"/>
        <v>0</v>
      </c>
      <c r="O227" s="161">
        <f t="shared" si="137"/>
        <v>0</v>
      </c>
      <c r="P227" s="161">
        <f t="shared" si="137"/>
        <v>0</v>
      </c>
      <c r="Q227" s="161">
        <f t="shared" si="137"/>
        <v>0</v>
      </c>
      <c r="R227" s="161">
        <f t="shared" si="137"/>
        <v>0</v>
      </c>
      <c r="S227" s="161">
        <f t="shared" si="136"/>
        <v>0</v>
      </c>
      <c r="T227" s="161">
        <f t="shared" si="136"/>
        <v>0</v>
      </c>
      <c r="U227" s="161">
        <f t="shared" si="136"/>
        <v>0</v>
      </c>
      <c r="V227" s="161">
        <f t="shared" si="136"/>
        <v>0</v>
      </c>
      <c r="W227" s="161">
        <f t="shared" si="136"/>
        <v>0</v>
      </c>
      <c r="X227" s="161">
        <f t="shared" si="136"/>
        <v>0</v>
      </c>
      <c r="Y227" s="161">
        <f t="shared" si="136"/>
        <v>0</v>
      </c>
      <c r="Z227" s="161">
        <f t="shared" si="136"/>
        <v>0</v>
      </c>
      <c r="AA227" s="161">
        <f t="shared" si="136"/>
        <v>0</v>
      </c>
      <c r="AB227" s="161">
        <f t="shared" si="136"/>
        <v>0</v>
      </c>
      <c r="AC227" s="161">
        <f t="shared" si="130"/>
        <v>0</v>
      </c>
      <c r="AD227" s="161">
        <f t="shared" si="131"/>
        <v>0</v>
      </c>
      <c r="AE227" s="161">
        <f t="shared" si="131"/>
        <v>0</v>
      </c>
      <c r="AF227" s="161">
        <f t="shared" si="131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37"/>
        <v>0</v>
      </c>
      <c r="D228" s="161">
        <f t="shared" si="137"/>
        <v>0</v>
      </c>
      <c r="E228" s="161">
        <f t="shared" si="137"/>
        <v>0</v>
      </c>
      <c r="F228" s="161">
        <f t="shared" si="137"/>
        <v>0</v>
      </c>
      <c r="G228" s="161">
        <f t="shared" si="137"/>
        <v>0</v>
      </c>
      <c r="H228" s="161">
        <f t="shared" si="137"/>
        <v>0</v>
      </c>
      <c r="I228" s="161">
        <f t="shared" si="137"/>
        <v>0</v>
      </c>
      <c r="J228" s="161">
        <f t="shared" si="137"/>
        <v>0</v>
      </c>
      <c r="K228" s="161">
        <f t="shared" si="137"/>
        <v>0</v>
      </c>
      <c r="L228" s="161">
        <f t="shared" si="137"/>
        <v>0</v>
      </c>
      <c r="M228" s="161">
        <f t="shared" si="137"/>
        <v>0</v>
      </c>
      <c r="N228" s="161">
        <f t="shared" si="137"/>
        <v>0</v>
      </c>
      <c r="O228" s="161">
        <f t="shared" si="137"/>
        <v>0</v>
      </c>
      <c r="P228" s="161">
        <f t="shared" si="137"/>
        <v>0</v>
      </c>
      <c r="Q228" s="161">
        <f t="shared" si="137"/>
        <v>0</v>
      </c>
      <c r="R228" s="161">
        <f t="shared" si="137"/>
        <v>0</v>
      </c>
      <c r="S228" s="161">
        <f t="shared" si="136"/>
        <v>0</v>
      </c>
      <c r="T228" s="161">
        <f t="shared" si="136"/>
        <v>0</v>
      </c>
      <c r="U228" s="161">
        <f t="shared" si="136"/>
        <v>0</v>
      </c>
      <c r="V228" s="161">
        <f t="shared" si="136"/>
        <v>0</v>
      </c>
      <c r="W228" s="161">
        <f t="shared" si="136"/>
        <v>0</v>
      </c>
      <c r="X228" s="161">
        <f t="shared" si="136"/>
        <v>0</v>
      </c>
      <c r="Y228" s="161">
        <f t="shared" si="136"/>
        <v>0</v>
      </c>
      <c r="Z228" s="161">
        <f t="shared" si="136"/>
        <v>0</v>
      </c>
      <c r="AA228" s="161">
        <f t="shared" si="136"/>
        <v>0</v>
      </c>
      <c r="AB228" s="161">
        <f t="shared" si="136"/>
        <v>0</v>
      </c>
      <c r="AC228" s="161">
        <f t="shared" si="130"/>
        <v>0</v>
      </c>
      <c r="AD228" s="161">
        <f t="shared" si="131"/>
        <v>0</v>
      </c>
      <c r="AE228" s="161">
        <f t="shared" si="131"/>
        <v>0</v>
      </c>
      <c r="AF228" s="161">
        <f t="shared" si="131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37"/>
        <v>0</v>
      </c>
      <c r="D229" s="161">
        <f t="shared" si="137"/>
        <v>0</v>
      </c>
      <c r="E229" s="161">
        <f t="shared" si="137"/>
        <v>0</v>
      </c>
      <c r="F229" s="161">
        <f t="shared" si="137"/>
        <v>0</v>
      </c>
      <c r="G229" s="161">
        <f t="shared" si="137"/>
        <v>0</v>
      </c>
      <c r="H229" s="161">
        <f t="shared" si="137"/>
        <v>0</v>
      </c>
      <c r="I229" s="161">
        <f t="shared" si="137"/>
        <v>0</v>
      </c>
      <c r="J229" s="161">
        <f t="shared" si="137"/>
        <v>0</v>
      </c>
      <c r="K229" s="161">
        <f t="shared" si="137"/>
        <v>0</v>
      </c>
      <c r="L229" s="161">
        <f t="shared" si="137"/>
        <v>0</v>
      </c>
      <c r="M229" s="161">
        <f t="shared" si="137"/>
        <v>0</v>
      </c>
      <c r="N229" s="161">
        <f t="shared" si="137"/>
        <v>0</v>
      </c>
      <c r="O229" s="161">
        <f t="shared" si="137"/>
        <v>0</v>
      </c>
      <c r="P229" s="161">
        <f t="shared" si="137"/>
        <v>0</v>
      </c>
      <c r="Q229" s="161">
        <f t="shared" si="137"/>
        <v>0</v>
      </c>
      <c r="R229" s="161">
        <f t="shared" si="137"/>
        <v>0</v>
      </c>
      <c r="S229" s="161">
        <f t="shared" si="136"/>
        <v>0</v>
      </c>
      <c r="T229" s="161">
        <f t="shared" si="136"/>
        <v>0</v>
      </c>
      <c r="U229" s="161">
        <f t="shared" si="136"/>
        <v>0</v>
      </c>
      <c r="V229" s="161">
        <f t="shared" si="136"/>
        <v>0</v>
      </c>
      <c r="W229" s="161">
        <f t="shared" si="136"/>
        <v>0</v>
      </c>
      <c r="X229" s="161">
        <f t="shared" si="136"/>
        <v>0</v>
      </c>
      <c r="Y229" s="161">
        <f t="shared" si="136"/>
        <v>0</v>
      </c>
      <c r="Z229" s="161">
        <f t="shared" si="136"/>
        <v>0</v>
      </c>
      <c r="AA229" s="161">
        <f t="shared" si="136"/>
        <v>0</v>
      </c>
      <c r="AB229" s="161">
        <f t="shared" si="136"/>
        <v>0</v>
      </c>
      <c r="AC229" s="161">
        <f t="shared" si="130"/>
        <v>0</v>
      </c>
      <c r="AD229" s="161">
        <f t="shared" si="131"/>
        <v>0</v>
      </c>
      <c r="AE229" s="161">
        <f t="shared" si="131"/>
        <v>0</v>
      </c>
      <c r="AF229" s="161">
        <f t="shared" si="131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37"/>
        <v>0</v>
      </c>
      <c r="D230" s="161">
        <f t="shared" si="137"/>
        <v>0</v>
      </c>
      <c r="E230" s="161">
        <f t="shared" si="137"/>
        <v>0</v>
      </c>
      <c r="F230" s="161">
        <f t="shared" si="137"/>
        <v>0</v>
      </c>
      <c r="G230" s="161">
        <f t="shared" si="137"/>
        <v>0</v>
      </c>
      <c r="H230" s="161">
        <f t="shared" si="137"/>
        <v>0</v>
      </c>
      <c r="I230" s="161">
        <f t="shared" si="137"/>
        <v>0</v>
      </c>
      <c r="J230" s="161">
        <f t="shared" si="137"/>
        <v>0</v>
      </c>
      <c r="K230" s="161">
        <f t="shared" si="137"/>
        <v>0</v>
      </c>
      <c r="L230" s="161">
        <f t="shared" si="137"/>
        <v>0</v>
      </c>
      <c r="M230" s="161">
        <f t="shared" si="137"/>
        <v>0</v>
      </c>
      <c r="N230" s="161">
        <f t="shared" si="137"/>
        <v>0</v>
      </c>
      <c r="O230" s="161">
        <f t="shared" si="137"/>
        <v>0</v>
      </c>
      <c r="P230" s="161">
        <f t="shared" si="137"/>
        <v>0</v>
      </c>
      <c r="Q230" s="161">
        <f t="shared" si="137"/>
        <v>0</v>
      </c>
      <c r="R230" s="161">
        <f t="shared" si="137"/>
        <v>0</v>
      </c>
      <c r="S230" s="161">
        <f t="shared" si="136"/>
        <v>0</v>
      </c>
      <c r="T230" s="161">
        <f t="shared" si="136"/>
        <v>0</v>
      </c>
      <c r="U230" s="161">
        <f t="shared" si="136"/>
        <v>0</v>
      </c>
      <c r="V230" s="161">
        <f t="shared" si="136"/>
        <v>0</v>
      </c>
      <c r="W230" s="161">
        <f t="shared" si="136"/>
        <v>0</v>
      </c>
      <c r="X230" s="161">
        <f t="shared" si="136"/>
        <v>0</v>
      </c>
      <c r="Y230" s="161">
        <f t="shared" si="136"/>
        <v>0</v>
      </c>
      <c r="Z230" s="161">
        <f t="shared" si="136"/>
        <v>0</v>
      </c>
      <c r="AA230" s="161">
        <f t="shared" si="136"/>
        <v>0</v>
      </c>
      <c r="AB230" s="161">
        <f t="shared" si="136"/>
        <v>0</v>
      </c>
      <c r="AC230" s="161">
        <f t="shared" si="130"/>
        <v>0</v>
      </c>
      <c r="AD230" s="161">
        <f t="shared" si="131"/>
        <v>0</v>
      </c>
      <c r="AE230" s="161">
        <f t="shared" si="131"/>
        <v>0</v>
      </c>
      <c r="AF230" s="161">
        <f t="shared" si="131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37"/>
        <v>0</v>
      </c>
      <c r="D231" s="161">
        <f t="shared" si="137"/>
        <v>0</v>
      </c>
      <c r="E231" s="161">
        <f t="shared" si="137"/>
        <v>0</v>
      </c>
      <c r="F231" s="161">
        <f t="shared" si="137"/>
        <v>0</v>
      </c>
      <c r="G231" s="161">
        <f t="shared" si="137"/>
        <v>0</v>
      </c>
      <c r="H231" s="161">
        <f t="shared" si="137"/>
        <v>0</v>
      </c>
      <c r="I231" s="161">
        <f t="shared" si="137"/>
        <v>0</v>
      </c>
      <c r="J231" s="161">
        <f t="shared" si="137"/>
        <v>0</v>
      </c>
      <c r="K231" s="161">
        <f t="shared" si="137"/>
        <v>0</v>
      </c>
      <c r="L231" s="161">
        <f t="shared" si="137"/>
        <v>0</v>
      </c>
      <c r="M231" s="161">
        <f t="shared" si="137"/>
        <v>0</v>
      </c>
      <c r="N231" s="161">
        <f t="shared" si="137"/>
        <v>0</v>
      </c>
      <c r="O231" s="161">
        <f t="shared" si="137"/>
        <v>0</v>
      </c>
      <c r="P231" s="161">
        <f t="shared" si="137"/>
        <v>0</v>
      </c>
      <c r="Q231" s="161">
        <f t="shared" si="137"/>
        <v>0</v>
      </c>
      <c r="R231" s="161">
        <f t="shared" si="137"/>
        <v>0</v>
      </c>
      <c r="S231" s="161">
        <f t="shared" si="136"/>
        <v>0</v>
      </c>
      <c r="T231" s="161">
        <f t="shared" si="136"/>
        <v>0</v>
      </c>
      <c r="U231" s="161">
        <f t="shared" si="136"/>
        <v>0</v>
      </c>
      <c r="V231" s="161">
        <f t="shared" si="136"/>
        <v>0</v>
      </c>
      <c r="W231" s="161">
        <f t="shared" si="136"/>
        <v>0</v>
      </c>
      <c r="X231" s="161">
        <f t="shared" si="136"/>
        <v>0</v>
      </c>
      <c r="Y231" s="161">
        <f t="shared" si="136"/>
        <v>0</v>
      </c>
      <c r="Z231" s="161">
        <f t="shared" si="136"/>
        <v>0</v>
      </c>
      <c r="AA231" s="161">
        <f t="shared" si="136"/>
        <v>0</v>
      </c>
      <c r="AB231" s="161">
        <f t="shared" si="136"/>
        <v>0</v>
      </c>
      <c r="AC231" s="161">
        <f t="shared" si="130"/>
        <v>0</v>
      </c>
      <c r="AD231" s="161">
        <f t="shared" si="131"/>
        <v>0</v>
      </c>
      <c r="AE231" s="161">
        <f t="shared" si="131"/>
        <v>0</v>
      </c>
      <c r="AF231" s="161">
        <f t="shared" si="131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37"/>
        <v>0</v>
      </c>
      <c r="D232" s="161">
        <f t="shared" si="137"/>
        <v>0</v>
      </c>
      <c r="E232" s="161">
        <f t="shared" si="137"/>
        <v>0</v>
      </c>
      <c r="F232" s="161">
        <f t="shared" si="137"/>
        <v>0</v>
      </c>
      <c r="G232" s="161">
        <f t="shared" si="137"/>
        <v>0</v>
      </c>
      <c r="H232" s="161">
        <f t="shared" si="137"/>
        <v>0</v>
      </c>
      <c r="I232" s="161">
        <f t="shared" si="137"/>
        <v>0</v>
      </c>
      <c r="J232" s="161">
        <f t="shared" si="137"/>
        <v>0</v>
      </c>
      <c r="K232" s="161">
        <f t="shared" si="137"/>
        <v>0</v>
      </c>
      <c r="L232" s="161">
        <f t="shared" si="137"/>
        <v>0</v>
      </c>
      <c r="M232" s="161">
        <f t="shared" si="137"/>
        <v>0</v>
      </c>
      <c r="N232" s="161">
        <f t="shared" si="137"/>
        <v>0</v>
      </c>
      <c r="O232" s="161">
        <f t="shared" si="137"/>
        <v>0</v>
      </c>
      <c r="P232" s="161">
        <f t="shared" si="137"/>
        <v>0</v>
      </c>
      <c r="Q232" s="161">
        <f t="shared" si="137"/>
        <v>0</v>
      </c>
      <c r="R232" s="161">
        <f t="shared" ref="R232:AB247" si="138">Q232</f>
        <v>0</v>
      </c>
      <c r="S232" s="161">
        <f t="shared" si="138"/>
        <v>0</v>
      </c>
      <c r="T232" s="161">
        <f t="shared" si="138"/>
        <v>0</v>
      </c>
      <c r="U232" s="161">
        <f t="shared" si="138"/>
        <v>0</v>
      </c>
      <c r="V232" s="161">
        <f t="shared" si="138"/>
        <v>0</v>
      </c>
      <c r="W232" s="161">
        <f t="shared" si="138"/>
        <v>0</v>
      </c>
      <c r="X232" s="161">
        <f t="shared" si="138"/>
        <v>0</v>
      </c>
      <c r="Y232" s="161">
        <f t="shared" si="138"/>
        <v>0</v>
      </c>
      <c r="Z232" s="161">
        <f t="shared" si="138"/>
        <v>0</v>
      </c>
      <c r="AA232" s="161">
        <f t="shared" si="138"/>
        <v>0</v>
      </c>
      <c r="AB232" s="161">
        <f t="shared" si="138"/>
        <v>0</v>
      </c>
      <c r="AC232" s="161">
        <f t="shared" si="130"/>
        <v>0</v>
      </c>
      <c r="AD232" s="161">
        <f t="shared" si="131"/>
        <v>0</v>
      </c>
      <c r="AE232" s="161">
        <f t="shared" si="131"/>
        <v>0</v>
      </c>
      <c r="AF232" s="161">
        <f t="shared" si="13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39">B233</f>
        <v>0</v>
      </c>
      <c r="D233" s="161">
        <f t="shared" si="139"/>
        <v>0</v>
      </c>
      <c r="E233" s="161">
        <f t="shared" si="139"/>
        <v>0</v>
      </c>
      <c r="F233" s="161">
        <f t="shared" si="139"/>
        <v>0</v>
      </c>
      <c r="G233" s="161">
        <f t="shared" si="139"/>
        <v>0</v>
      </c>
      <c r="H233" s="161">
        <f t="shared" si="139"/>
        <v>0</v>
      </c>
      <c r="I233" s="161">
        <f t="shared" si="139"/>
        <v>0</v>
      </c>
      <c r="J233" s="161">
        <f t="shared" si="139"/>
        <v>0</v>
      </c>
      <c r="K233" s="161">
        <f t="shared" si="139"/>
        <v>0</v>
      </c>
      <c r="L233" s="161">
        <f t="shared" si="139"/>
        <v>0</v>
      </c>
      <c r="M233" s="161">
        <f t="shared" si="139"/>
        <v>0</v>
      </c>
      <c r="N233" s="161">
        <f t="shared" si="139"/>
        <v>0</v>
      </c>
      <c r="O233" s="161">
        <f t="shared" si="139"/>
        <v>0</v>
      </c>
      <c r="P233" s="161">
        <f t="shared" si="139"/>
        <v>0</v>
      </c>
      <c r="Q233" s="161">
        <f t="shared" si="139"/>
        <v>0</v>
      </c>
      <c r="R233" s="161">
        <f t="shared" si="139"/>
        <v>0</v>
      </c>
      <c r="S233" s="161">
        <f t="shared" si="138"/>
        <v>0</v>
      </c>
      <c r="T233" s="161">
        <f t="shared" si="138"/>
        <v>0</v>
      </c>
      <c r="U233" s="161">
        <f t="shared" si="138"/>
        <v>0</v>
      </c>
      <c r="V233" s="161">
        <f t="shared" si="138"/>
        <v>0</v>
      </c>
      <c r="W233" s="161">
        <f t="shared" si="138"/>
        <v>0</v>
      </c>
      <c r="X233" s="161">
        <f t="shared" si="138"/>
        <v>0</v>
      </c>
      <c r="Y233" s="161">
        <f t="shared" si="138"/>
        <v>0</v>
      </c>
      <c r="Z233" s="161">
        <f t="shared" si="138"/>
        <v>0</v>
      </c>
      <c r="AA233" s="161">
        <f t="shared" si="138"/>
        <v>0</v>
      </c>
      <c r="AB233" s="161">
        <f t="shared" si="138"/>
        <v>0</v>
      </c>
      <c r="AC233" s="161">
        <f t="shared" ref="AC233:AC273" si="140">AB233</f>
        <v>0</v>
      </c>
      <c r="AD233" s="161">
        <f t="shared" ref="AD233:AF273" si="141">AC233</f>
        <v>0</v>
      </c>
      <c r="AE233" s="161">
        <f t="shared" si="141"/>
        <v>0</v>
      </c>
      <c r="AF233" s="161">
        <f t="shared" si="14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39"/>
        <v>0</v>
      </c>
      <c r="D234" s="161">
        <f t="shared" si="139"/>
        <v>0</v>
      </c>
      <c r="E234" s="161">
        <f t="shared" si="139"/>
        <v>0</v>
      </c>
      <c r="F234" s="161">
        <f t="shared" si="139"/>
        <v>0</v>
      </c>
      <c r="G234" s="161">
        <f t="shared" si="139"/>
        <v>0</v>
      </c>
      <c r="H234" s="161">
        <f t="shared" si="139"/>
        <v>0</v>
      </c>
      <c r="I234" s="161">
        <f t="shared" si="139"/>
        <v>0</v>
      </c>
      <c r="J234" s="161">
        <f t="shared" si="139"/>
        <v>0</v>
      </c>
      <c r="K234" s="161">
        <f t="shared" si="139"/>
        <v>0</v>
      </c>
      <c r="L234" s="161">
        <f t="shared" si="139"/>
        <v>0</v>
      </c>
      <c r="M234" s="161">
        <f t="shared" si="139"/>
        <v>0</v>
      </c>
      <c r="N234" s="161">
        <f t="shared" si="139"/>
        <v>0</v>
      </c>
      <c r="O234" s="161">
        <f t="shared" si="139"/>
        <v>0</v>
      </c>
      <c r="P234" s="161">
        <f t="shared" si="139"/>
        <v>0</v>
      </c>
      <c r="Q234" s="161">
        <f t="shared" si="139"/>
        <v>0</v>
      </c>
      <c r="R234" s="161">
        <f t="shared" si="139"/>
        <v>0</v>
      </c>
      <c r="S234" s="161">
        <f t="shared" si="138"/>
        <v>0</v>
      </c>
      <c r="T234" s="161">
        <f t="shared" si="138"/>
        <v>0</v>
      </c>
      <c r="U234" s="161">
        <f t="shared" si="138"/>
        <v>0</v>
      </c>
      <c r="V234" s="161">
        <f t="shared" si="138"/>
        <v>0</v>
      </c>
      <c r="W234" s="161">
        <f t="shared" si="138"/>
        <v>0</v>
      </c>
      <c r="X234" s="161">
        <f t="shared" si="138"/>
        <v>0</v>
      </c>
      <c r="Y234" s="161">
        <f t="shared" si="138"/>
        <v>0</v>
      </c>
      <c r="Z234" s="161">
        <f t="shared" si="138"/>
        <v>0</v>
      </c>
      <c r="AA234" s="161">
        <f t="shared" si="138"/>
        <v>0</v>
      </c>
      <c r="AB234" s="161">
        <f t="shared" si="138"/>
        <v>0</v>
      </c>
      <c r="AC234" s="161">
        <f t="shared" si="140"/>
        <v>0</v>
      </c>
      <c r="AD234" s="161">
        <f t="shared" si="141"/>
        <v>0</v>
      </c>
      <c r="AE234" s="161">
        <f t="shared" si="141"/>
        <v>0</v>
      </c>
      <c r="AF234" s="161">
        <f t="shared" si="14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39"/>
        <v>0</v>
      </c>
      <c r="D235" s="161">
        <f t="shared" si="139"/>
        <v>0</v>
      </c>
      <c r="E235" s="161">
        <f t="shared" si="139"/>
        <v>0</v>
      </c>
      <c r="F235" s="161">
        <f t="shared" si="139"/>
        <v>0</v>
      </c>
      <c r="G235" s="161">
        <f t="shared" si="139"/>
        <v>0</v>
      </c>
      <c r="H235" s="161">
        <f t="shared" si="139"/>
        <v>0</v>
      </c>
      <c r="I235" s="161">
        <f t="shared" si="139"/>
        <v>0</v>
      </c>
      <c r="J235" s="161">
        <f t="shared" si="139"/>
        <v>0</v>
      </c>
      <c r="K235" s="161">
        <f t="shared" si="139"/>
        <v>0</v>
      </c>
      <c r="L235" s="161">
        <f t="shared" si="139"/>
        <v>0</v>
      </c>
      <c r="M235" s="161">
        <f t="shared" si="139"/>
        <v>0</v>
      </c>
      <c r="N235" s="161">
        <f t="shared" si="139"/>
        <v>0</v>
      </c>
      <c r="O235" s="161">
        <f t="shared" si="139"/>
        <v>0</v>
      </c>
      <c r="P235" s="161">
        <f t="shared" si="139"/>
        <v>0</v>
      </c>
      <c r="Q235" s="161">
        <f t="shared" si="139"/>
        <v>0</v>
      </c>
      <c r="R235" s="161">
        <f t="shared" si="139"/>
        <v>0</v>
      </c>
      <c r="S235" s="161">
        <f t="shared" si="138"/>
        <v>0</v>
      </c>
      <c r="T235" s="161">
        <f t="shared" si="138"/>
        <v>0</v>
      </c>
      <c r="U235" s="161">
        <f t="shared" si="138"/>
        <v>0</v>
      </c>
      <c r="V235" s="161">
        <f t="shared" si="138"/>
        <v>0</v>
      </c>
      <c r="W235" s="161">
        <f t="shared" si="138"/>
        <v>0</v>
      </c>
      <c r="X235" s="161">
        <f t="shared" si="138"/>
        <v>0</v>
      </c>
      <c r="Y235" s="161">
        <f t="shared" si="138"/>
        <v>0</v>
      </c>
      <c r="Z235" s="161">
        <f t="shared" si="138"/>
        <v>0</v>
      </c>
      <c r="AA235" s="161">
        <f t="shared" si="138"/>
        <v>0</v>
      </c>
      <c r="AB235" s="161">
        <f t="shared" si="138"/>
        <v>0</v>
      </c>
      <c r="AC235" s="161">
        <f t="shared" si="140"/>
        <v>0</v>
      </c>
      <c r="AD235" s="161">
        <f t="shared" si="141"/>
        <v>0</v>
      </c>
      <c r="AE235" s="161">
        <f t="shared" si="141"/>
        <v>0</v>
      </c>
      <c r="AF235" s="161">
        <f t="shared" si="14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39"/>
        <v>0</v>
      </c>
      <c r="D236" s="161">
        <f t="shared" si="139"/>
        <v>0</v>
      </c>
      <c r="E236" s="161">
        <f t="shared" si="139"/>
        <v>0</v>
      </c>
      <c r="F236" s="161">
        <f t="shared" si="139"/>
        <v>0</v>
      </c>
      <c r="G236" s="161">
        <f t="shared" si="139"/>
        <v>0</v>
      </c>
      <c r="H236" s="161">
        <f t="shared" si="139"/>
        <v>0</v>
      </c>
      <c r="I236" s="161">
        <f t="shared" si="139"/>
        <v>0</v>
      </c>
      <c r="J236" s="161">
        <f t="shared" si="139"/>
        <v>0</v>
      </c>
      <c r="K236" s="161">
        <f t="shared" si="139"/>
        <v>0</v>
      </c>
      <c r="L236" s="161">
        <f t="shared" si="139"/>
        <v>0</v>
      </c>
      <c r="M236" s="161">
        <f t="shared" si="139"/>
        <v>0</v>
      </c>
      <c r="N236" s="161">
        <f t="shared" si="139"/>
        <v>0</v>
      </c>
      <c r="O236" s="161">
        <f t="shared" si="139"/>
        <v>0</v>
      </c>
      <c r="P236" s="161">
        <f t="shared" si="139"/>
        <v>0</v>
      </c>
      <c r="Q236" s="161">
        <f t="shared" si="139"/>
        <v>0</v>
      </c>
      <c r="R236" s="161">
        <f t="shared" si="139"/>
        <v>0</v>
      </c>
      <c r="S236" s="161">
        <f t="shared" si="138"/>
        <v>0</v>
      </c>
      <c r="T236" s="161">
        <f t="shared" si="138"/>
        <v>0</v>
      </c>
      <c r="U236" s="161">
        <f t="shared" si="138"/>
        <v>0</v>
      </c>
      <c r="V236" s="161">
        <f t="shared" si="138"/>
        <v>0</v>
      </c>
      <c r="W236" s="161">
        <f t="shared" si="138"/>
        <v>0</v>
      </c>
      <c r="X236" s="161">
        <f t="shared" si="138"/>
        <v>0</v>
      </c>
      <c r="Y236" s="161">
        <f t="shared" si="138"/>
        <v>0</v>
      </c>
      <c r="Z236" s="161">
        <f t="shared" si="138"/>
        <v>0</v>
      </c>
      <c r="AA236" s="161">
        <f t="shared" si="138"/>
        <v>0</v>
      </c>
      <c r="AB236" s="161">
        <f t="shared" si="138"/>
        <v>0</v>
      </c>
      <c r="AC236" s="161">
        <f t="shared" si="140"/>
        <v>0</v>
      </c>
      <c r="AD236" s="161">
        <f t="shared" si="141"/>
        <v>0</v>
      </c>
      <c r="AE236" s="161">
        <f t="shared" si="141"/>
        <v>0</v>
      </c>
      <c r="AF236" s="161">
        <f t="shared" si="14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39"/>
        <v>0</v>
      </c>
      <c r="D237" s="161">
        <f t="shared" si="139"/>
        <v>0</v>
      </c>
      <c r="E237" s="161">
        <f t="shared" si="139"/>
        <v>0</v>
      </c>
      <c r="F237" s="161">
        <f t="shared" si="139"/>
        <v>0</v>
      </c>
      <c r="G237" s="161">
        <f t="shared" si="139"/>
        <v>0</v>
      </c>
      <c r="H237" s="161">
        <f t="shared" si="139"/>
        <v>0</v>
      </c>
      <c r="I237" s="161">
        <f t="shared" si="139"/>
        <v>0</v>
      </c>
      <c r="J237" s="161">
        <f t="shared" si="139"/>
        <v>0</v>
      </c>
      <c r="K237" s="161">
        <f t="shared" si="139"/>
        <v>0</v>
      </c>
      <c r="L237" s="161">
        <f t="shared" si="139"/>
        <v>0</v>
      </c>
      <c r="M237" s="161">
        <f t="shared" si="139"/>
        <v>0</v>
      </c>
      <c r="N237" s="161">
        <f t="shared" si="139"/>
        <v>0</v>
      </c>
      <c r="O237" s="161">
        <f t="shared" si="139"/>
        <v>0</v>
      </c>
      <c r="P237" s="161">
        <f t="shared" si="139"/>
        <v>0</v>
      </c>
      <c r="Q237" s="161">
        <f t="shared" si="139"/>
        <v>0</v>
      </c>
      <c r="R237" s="161">
        <f t="shared" si="139"/>
        <v>0</v>
      </c>
      <c r="S237" s="161">
        <f t="shared" si="138"/>
        <v>0</v>
      </c>
      <c r="T237" s="161">
        <f t="shared" si="138"/>
        <v>0</v>
      </c>
      <c r="U237" s="161">
        <f t="shared" si="138"/>
        <v>0</v>
      </c>
      <c r="V237" s="161">
        <f t="shared" si="138"/>
        <v>0</v>
      </c>
      <c r="W237" s="161">
        <f t="shared" si="138"/>
        <v>0</v>
      </c>
      <c r="X237" s="161">
        <f t="shared" si="138"/>
        <v>0</v>
      </c>
      <c r="Y237" s="161">
        <f t="shared" si="138"/>
        <v>0</v>
      </c>
      <c r="Z237" s="161">
        <f t="shared" si="138"/>
        <v>0</v>
      </c>
      <c r="AA237" s="161">
        <f t="shared" si="138"/>
        <v>0</v>
      </c>
      <c r="AB237" s="161">
        <f t="shared" si="138"/>
        <v>0</v>
      </c>
      <c r="AC237" s="161">
        <f t="shared" si="140"/>
        <v>0</v>
      </c>
      <c r="AD237" s="161">
        <f t="shared" si="141"/>
        <v>0</v>
      </c>
      <c r="AE237" s="161">
        <f t="shared" si="141"/>
        <v>0</v>
      </c>
      <c r="AF237" s="161">
        <f t="shared" si="14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39"/>
        <v>0</v>
      </c>
      <c r="D238" s="161">
        <f t="shared" si="139"/>
        <v>0</v>
      </c>
      <c r="E238" s="161">
        <f t="shared" si="139"/>
        <v>0</v>
      </c>
      <c r="F238" s="161">
        <f t="shared" si="139"/>
        <v>0</v>
      </c>
      <c r="G238" s="161">
        <f t="shared" si="139"/>
        <v>0</v>
      </c>
      <c r="H238" s="161">
        <f t="shared" si="139"/>
        <v>0</v>
      </c>
      <c r="I238" s="161">
        <f t="shared" si="139"/>
        <v>0</v>
      </c>
      <c r="J238" s="161">
        <f t="shared" si="139"/>
        <v>0</v>
      </c>
      <c r="K238" s="161">
        <f t="shared" si="139"/>
        <v>0</v>
      </c>
      <c r="L238" s="161">
        <f t="shared" si="139"/>
        <v>0</v>
      </c>
      <c r="M238" s="161">
        <f t="shared" si="139"/>
        <v>0</v>
      </c>
      <c r="N238" s="161">
        <f t="shared" si="139"/>
        <v>0</v>
      </c>
      <c r="O238" s="161">
        <f t="shared" si="139"/>
        <v>0</v>
      </c>
      <c r="P238" s="161">
        <f t="shared" si="139"/>
        <v>0</v>
      </c>
      <c r="Q238" s="161">
        <f t="shared" si="139"/>
        <v>0</v>
      </c>
      <c r="R238" s="161">
        <f t="shared" si="139"/>
        <v>0</v>
      </c>
      <c r="S238" s="161">
        <f t="shared" si="138"/>
        <v>0</v>
      </c>
      <c r="T238" s="161">
        <f t="shared" si="138"/>
        <v>0</v>
      </c>
      <c r="U238" s="161">
        <f t="shared" si="138"/>
        <v>0</v>
      </c>
      <c r="V238" s="161">
        <f t="shared" si="138"/>
        <v>0</v>
      </c>
      <c r="W238" s="161">
        <f t="shared" si="138"/>
        <v>0</v>
      </c>
      <c r="X238" s="161">
        <f t="shared" si="138"/>
        <v>0</v>
      </c>
      <c r="Y238" s="161">
        <f t="shared" si="138"/>
        <v>0</v>
      </c>
      <c r="Z238" s="161">
        <f t="shared" si="138"/>
        <v>0</v>
      </c>
      <c r="AA238" s="161">
        <f t="shared" si="138"/>
        <v>0</v>
      </c>
      <c r="AB238" s="161">
        <f t="shared" si="138"/>
        <v>0</v>
      </c>
      <c r="AC238" s="161">
        <f t="shared" si="140"/>
        <v>0</v>
      </c>
      <c r="AD238" s="161">
        <f t="shared" si="141"/>
        <v>0</v>
      </c>
      <c r="AE238" s="161">
        <f t="shared" si="141"/>
        <v>0</v>
      </c>
      <c r="AF238" s="161">
        <f t="shared" si="14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39"/>
        <v>0</v>
      </c>
      <c r="D239" s="161">
        <f t="shared" si="139"/>
        <v>0</v>
      </c>
      <c r="E239" s="161">
        <f t="shared" si="139"/>
        <v>0</v>
      </c>
      <c r="F239" s="161">
        <f t="shared" si="139"/>
        <v>0</v>
      </c>
      <c r="G239" s="161">
        <f t="shared" si="139"/>
        <v>0</v>
      </c>
      <c r="H239" s="161">
        <f t="shared" si="139"/>
        <v>0</v>
      </c>
      <c r="I239" s="161">
        <f t="shared" si="139"/>
        <v>0</v>
      </c>
      <c r="J239" s="161">
        <f t="shared" si="139"/>
        <v>0</v>
      </c>
      <c r="K239" s="161">
        <f t="shared" si="139"/>
        <v>0</v>
      </c>
      <c r="L239" s="161">
        <f t="shared" si="139"/>
        <v>0</v>
      </c>
      <c r="M239" s="161">
        <f t="shared" si="139"/>
        <v>0</v>
      </c>
      <c r="N239" s="161">
        <f t="shared" si="139"/>
        <v>0</v>
      </c>
      <c r="O239" s="161">
        <f t="shared" si="139"/>
        <v>0</v>
      </c>
      <c r="P239" s="161">
        <f t="shared" si="139"/>
        <v>0</v>
      </c>
      <c r="Q239" s="161">
        <f t="shared" si="139"/>
        <v>0</v>
      </c>
      <c r="R239" s="161">
        <f t="shared" si="139"/>
        <v>0</v>
      </c>
      <c r="S239" s="161">
        <f t="shared" si="138"/>
        <v>0</v>
      </c>
      <c r="T239" s="161">
        <f t="shared" si="138"/>
        <v>0</v>
      </c>
      <c r="U239" s="161">
        <f t="shared" si="138"/>
        <v>0</v>
      </c>
      <c r="V239" s="161">
        <f t="shared" si="138"/>
        <v>0</v>
      </c>
      <c r="W239" s="161">
        <f t="shared" si="138"/>
        <v>0</v>
      </c>
      <c r="X239" s="161">
        <f t="shared" si="138"/>
        <v>0</v>
      </c>
      <c r="Y239" s="161">
        <f t="shared" si="138"/>
        <v>0</v>
      </c>
      <c r="Z239" s="161">
        <f t="shared" si="138"/>
        <v>0</v>
      </c>
      <c r="AA239" s="161">
        <f t="shared" si="138"/>
        <v>0</v>
      </c>
      <c r="AB239" s="161">
        <f t="shared" si="138"/>
        <v>0</v>
      </c>
      <c r="AC239" s="161">
        <f t="shared" si="140"/>
        <v>0</v>
      </c>
      <c r="AD239" s="161">
        <f t="shared" si="141"/>
        <v>0</v>
      </c>
      <c r="AE239" s="161">
        <f t="shared" si="141"/>
        <v>0</v>
      </c>
      <c r="AF239" s="161">
        <f t="shared" si="141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39"/>
        <v>0</v>
      </c>
      <c r="D240" s="161">
        <f t="shared" si="139"/>
        <v>0</v>
      </c>
      <c r="E240" s="161">
        <f t="shared" si="139"/>
        <v>0</v>
      </c>
      <c r="F240" s="161">
        <f t="shared" si="139"/>
        <v>0</v>
      </c>
      <c r="G240" s="161">
        <f t="shared" si="139"/>
        <v>0</v>
      </c>
      <c r="H240" s="161">
        <f t="shared" si="139"/>
        <v>0</v>
      </c>
      <c r="I240" s="161">
        <f t="shared" si="139"/>
        <v>0</v>
      </c>
      <c r="J240" s="161">
        <f t="shared" si="139"/>
        <v>0</v>
      </c>
      <c r="K240" s="161">
        <f t="shared" si="139"/>
        <v>0</v>
      </c>
      <c r="L240" s="161">
        <f t="shared" si="139"/>
        <v>0</v>
      </c>
      <c r="M240" s="161">
        <f t="shared" si="139"/>
        <v>0</v>
      </c>
      <c r="N240" s="161">
        <f t="shared" si="139"/>
        <v>0</v>
      </c>
      <c r="O240" s="161">
        <f t="shared" si="139"/>
        <v>0</v>
      </c>
      <c r="P240" s="161">
        <f t="shared" si="139"/>
        <v>0</v>
      </c>
      <c r="Q240" s="161">
        <f t="shared" si="139"/>
        <v>0</v>
      </c>
      <c r="R240" s="161">
        <f t="shared" si="139"/>
        <v>0</v>
      </c>
      <c r="S240" s="161">
        <f t="shared" si="138"/>
        <v>0</v>
      </c>
      <c r="T240" s="161">
        <f t="shared" si="138"/>
        <v>0</v>
      </c>
      <c r="U240" s="161">
        <f t="shared" si="138"/>
        <v>0</v>
      </c>
      <c r="V240" s="161">
        <f t="shared" si="138"/>
        <v>0</v>
      </c>
      <c r="W240" s="161">
        <f t="shared" si="138"/>
        <v>0</v>
      </c>
      <c r="X240" s="161">
        <f t="shared" si="138"/>
        <v>0</v>
      </c>
      <c r="Y240" s="161">
        <f t="shared" si="138"/>
        <v>0</v>
      </c>
      <c r="Z240" s="161">
        <f t="shared" si="138"/>
        <v>0</v>
      </c>
      <c r="AA240" s="161">
        <f t="shared" si="138"/>
        <v>0</v>
      </c>
      <c r="AB240" s="161">
        <f t="shared" si="138"/>
        <v>0</v>
      </c>
      <c r="AC240" s="161">
        <f t="shared" si="140"/>
        <v>0</v>
      </c>
      <c r="AD240" s="161">
        <f t="shared" si="141"/>
        <v>0</v>
      </c>
      <c r="AE240" s="161">
        <f t="shared" si="141"/>
        <v>0</v>
      </c>
      <c r="AF240" s="161">
        <f t="shared" si="141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39"/>
        <v>0</v>
      </c>
      <c r="D241" s="161">
        <f t="shared" si="139"/>
        <v>0</v>
      </c>
      <c r="E241" s="161">
        <f t="shared" si="139"/>
        <v>0</v>
      </c>
      <c r="F241" s="161">
        <f t="shared" si="139"/>
        <v>0</v>
      </c>
      <c r="G241" s="161">
        <f t="shared" si="139"/>
        <v>0</v>
      </c>
      <c r="H241" s="161">
        <f t="shared" si="139"/>
        <v>0</v>
      </c>
      <c r="I241" s="161">
        <f t="shared" si="139"/>
        <v>0</v>
      </c>
      <c r="J241" s="161">
        <f t="shared" si="139"/>
        <v>0</v>
      </c>
      <c r="K241" s="161">
        <f t="shared" si="139"/>
        <v>0</v>
      </c>
      <c r="L241" s="161">
        <f t="shared" si="139"/>
        <v>0</v>
      </c>
      <c r="M241" s="161">
        <f t="shared" si="139"/>
        <v>0</v>
      </c>
      <c r="N241" s="161">
        <f t="shared" si="139"/>
        <v>0</v>
      </c>
      <c r="O241" s="161">
        <f t="shared" si="139"/>
        <v>0</v>
      </c>
      <c r="P241" s="161">
        <f t="shared" si="139"/>
        <v>0</v>
      </c>
      <c r="Q241" s="161">
        <f t="shared" si="139"/>
        <v>0</v>
      </c>
      <c r="R241" s="161">
        <f t="shared" si="139"/>
        <v>0</v>
      </c>
      <c r="S241" s="161">
        <f t="shared" si="138"/>
        <v>0</v>
      </c>
      <c r="T241" s="161">
        <f t="shared" si="138"/>
        <v>0</v>
      </c>
      <c r="U241" s="161">
        <f t="shared" si="138"/>
        <v>0</v>
      </c>
      <c r="V241" s="161">
        <f t="shared" si="138"/>
        <v>0</v>
      </c>
      <c r="W241" s="161">
        <f t="shared" si="138"/>
        <v>0</v>
      </c>
      <c r="X241" s="161">
        <f t="shared" si="138"/>
        <v>0</v>
      </c>
      <c r="Y241" s="161">
        <f t="shared" si="138"/>
        <v>0</v>
      </c>
      <c r="Z241" s="161">
        <f t="shared" si="138"/>
        <v>0</v>
      </c>
      <c r="AA241" s="161">
        <f t="shared" si="138"/>
        <v>0</v>
      </c>
      <c r="AB241" s="161">
        <f t="shared" si="138"/>
        <v>0</v>
      </c>
      <c r="AC241" s="161">
        <f t="shared" si="140"/>
        <v>0</v>
      </c>
      <c r="AD241" s="161">
        <f t="shared" si="141"/>
        <v>0</v>
      </c>
      <c r="AE241" s="161">
        <f t="shared" si="141"/>
        <v>0</v>
      </c>
      <c r="AF241" s="161">
        <f t="shared" si="141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39"/>
        <v>0</v>
      </c>
      <c r="D242" s="161">
        <f t="shared" si="139"/>
        <v>0</v>
      </c>
      <c r="E242" s="161">
        <f t="shared" si="139"/>
        <v>0</v>
      </c>
      <c r="F242" s="161">
        <f t="shared" si="139"/>
        <v>0</v>
      </c>
      <c r="G242" s="161">
        <f t="shared" si="139"/>
        <v>0</v>
      </c>
      <c r="H242" s="161">
        <f t="shared" si="139"/>
        <v>0</v>
      </c>
      <c r="I242" s="161">
        <f t="shared" si="139"/>
        <v>0</v>
      </c>
      <c r="J242" s="161">
        <f t="shared" si="139"/>
        <v>0</v>
      </c>
      <c r="K242" s="161">
        <f t="shared" si="139"/>
        <v>0</v>
      </c>
      <c r="L242" s="161">
        <f t="shared" si="139"/>
        <v>0</v>
      </c>
      <c r="M242" s="161">
        <f t="shared" si="139"/>
        <v>0</v>
      </c>
      <c r="N242" s="161">
        <f t="shared" si="139"/>
        <v>0</v>
      </c>
      <c r="O242" s="161">
        <f t="shared" si="139"/>
        <v>0</v>
      </c>
      <c r="P242" s="161">
        <f t="shared" si="139"/>
        <v>0</v>
      </c>
      <c r="Q242" s="161">
        <f t="shared" si="139"/>
        <v>0</v>
      </c>
      <c r="R242" s="161">
        <f t="shared" si="139"/>
        <v>0</v>
      </c>
      <c r="S242" s="161">
        <f t="shared" si="138"/>
        <v>0</v>
      </c>
      <c r="T242" s="161">
        <f t="shared" si="138"/>
        <v>0</v>
      </c>
      <c r="U242" s="161">
        <f t="shared" si="138"/>
        <v>0</v>
      </c>
      <c r="V242" s="161">
        <f t="shared" si="138"/>
        <v>0</v>
      </c>
      <c r="W242" s="161">
        <f t="shared" si="138"/>
        <v>0</v>
      </c>
      <c r="X242" s="161">
        <f t="shared" si="138"/>
        <v>0</v>
      </c>
      <c r="Y242" s="161">
        <f t="shared" si="138"/>
        <v>0</v>
      </c>
      <c r="Z242" s="161">
        <f t="shared" si="138"/>
        <v>0</v>
      </c>
      <c r="AA242" s="161">
        <f t="shared" si="138"/>
        <v>0</v>
      </c>
      <c r="AB242" s="161">
        <f t="shared" si="138"/>
        <v>0</v>
      </c>
      <c r="AC242" s="161">
        <f t="shared" si="140"/>
        <v>0</v>
      </c>
      <c r="AD242" s="161">
        <f t="shared" si="141"/>
        <v>0</v>
      </c>
      <c r="AE242" s="161">
        <f t="shared" si="141"/>
        <v>0</v>
      </c>
      <c r="AF242" s="161">
        <f t="shared" si="141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39"/>
        <v>0</v>
      </c>
      <c r="D243" s="161">
        <f t="shared" si="139"/>
        <v>0</v>
      </c>
      <c r="E243" s="161">
        <f t="shared" si="139"/>
        <v>0</v>
      </c>
      <c r="F243" s="161">
        <f t="shared" si="139"/>
        <v>0</v>
      </c>
      <c r="G243" s="161">
        <f t="shared" si="139"/>
        <v>0</v>
      </c>
      <c r="H243" s="161">
        <f t="shared" si="139"/>
        <v>0</v>
      </c>
      <c r="I243" s="161">
        <f t="shared" si="139"/>
        <v>0</v>
      </c>
      <c r="J243" s="161">
        <f t="shared" si="139"/>
        <v>0</v>
      </c>
      <c r="K243" s="161">
        <f t="shared" si="139"/>
        <v>0</v>
      </c>
      <c r="L243" s="161">
        <f t="shared" si="139"/>
        <v>0</v>
      </c>
      <c r="M243" s="161">
        <f t="shared" si="139"/>
        <v>0</v>
      </c>
      <c r="N243" s="161">
        <f t="shared" si="139"/>
        <v>0</v>
      </c>
      <c r="O243" s="161">
        <f t="shared" si="139"/>
        <v>0</v>
      </c>
      <c r="P243" s="161">
        <f t="shared" si="139"/>
        <v>0</v>
      </c>
      <c r="Q243" s="161">
        <f t="shared" si="139"/>
        <v>0</v>
      </c>
      <c r="R243" s="161">
        <f t="shared" si="139"/>
        <v>0</v>
      </c>
      <c r="S243" s="161">
        <f t="shared" si="138"/>
        <v>0</v>
      </c>
      <c r="T243" s="161">
        <f t="shared" si="138"/>
        <v>0</v>
      </c>
      <c r="U243" s="161">
        <f t="shared" si="138"/>
        <v>0</v>
      </c>
      <c r="V243" s="161">
        <f t="shared" si="138"/>
        <v>0</v>
      </c>
      <c r="W243" s="161">
        <f t="shared" si="138"/>
        <v>0</v>
      </c>
      <c r="X243" s="161">
        <f t="shared" si="138"/>
        <v>0</v>
      </c>
      <c r="Y243" s="161">
        <f t="shared" si="138"/>
        <v>0</v>
      </c>
      <c r="Z243" s="161">
        <f t="shared" si="138"/>
        <v>0</v>
      </c>
      <c r="AA243" s="161">
        <f t="shared" si="138"/>
        <v>0</v>
      </c>
      <c r="AB243" s="161">
        <f t="shared" si="138"/>
        <v>0</v>
      </c>
      <c r="AC243" s="161">
        <f t="shared" si="140"/>
        <v>0</v>
      </c>
      <c r="AD243" s="161">
        <f t="shared" si="141"/>
        <v>0</v>
      </c>
      <c r="AE243" s="161">
        <f t="shared" si="141"/>
        <v>0</v>
      </c>
      <c r="AF243" s="161">
        <f t="shared" si="141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39"/>
        <v>0</v>
      </c>
      <c r="D244" s="161">
        <f t="shared" si="139"/>
        <v>0</v>
      </c>
      <c r="E244" s="161">
        <f t="shared" si="139"/>
        <v>0</v>
      </c>
      <c r="F244" s="161">
        <f t="shared" si="139"/>
        <v>0</v>
      </c>
      <c r="G244" s="161">
        <f t="shared" si="139"/>
        <v>0</v>
      </c>
      <c r="H244" s="161">
        <f t="shared" si="139"/>
        <v>0</v>
      </c>
      <c r="I244" s="161">
        <f t="shared" si="139"/>
        <v>0</v>
      </c>
      <c r="J244" s="161">
        <f t="shared" si="139"/>
        <v>0</v>
      </c>
      <c r="K244" s="161">
        <f t="shared" si="139"/>
        <v>0</v>
      </c>
      <c r="L244" s="161">
        <f t="shared" si="139"/>
        <v>0</v>
      </c>
      <c r="M244" s="161">
        <f t="shared" si="139"/>
        <v>0</v>
      </c>
      <c r="N244" s="161">
        <f t="shared" si="139"/>
        <v>0</v>
      </c>
      <c r="O244" s="161">
        <f t="shared" si="139"/>
        <v>0</v>
      </c>
      <c r="P244" s="161">
        <f t="shared" si="139"/>
        <v>0</v>
      </c>
      <c r="Q244" s="161">
        <f t="shared" si="139"/>
        <v>0</v>
      </c>
      <c r="R244" s="161">
        <f t="shared" si="139"/>
        <v>0</v>
      </c>
      <c r="S244" s="161">
        <f t="shared" si="138"/>
        <v>0</v>
      </c>
      <c r="T244" s="161">
        <f t="shared" si="138"/>
        <v>0</v>
      </c>
      <c r="U244" s="161">
        <f t="shared" si="138"/>
        <v>0</v>
      </c>
      <c r="V244" s="161">
        <f t="shared" si="138"/>
        <v>0</v>
      </c>
      <c r="W244" s="161">
        <f t="shared" si="138"/>
        <v>0</v>
      </c>
      <c r="X244" s="161">
        <f t="shared" si="138"/>
        <v>0</v>
      </c>
      <c r="Y244" s="161">
        <f t="shared" si="138"/>
        <v>0</v>
      </c>
      <c r="Z244" s="161">
        <f t="shared" si="138"/>
        <v>0</v>
      </c>
      <c r="AA244" s="161">
        <f t="shared" si="138"/>
        <v>0</v>
      </c>
      <c r="AB244" s="161">
        <f t="shared" si="138"/>
        <v>0</v>
      </c>
      <c r="AC244" s="161">
        <f t="shared" si="140"/>
        <v>0</v>
      </c>
      <c r="AD244" s="161">
        <f t="shared" si="141"/>
        <v>0</v>
      </c>
      <c r="AE244" s="161">
        <f t="shared" si="141"/>
        <v>0</v>
      </c>
      <c r="AF244" s="161">
        <f t="shared" si="14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39"/>
        <v>0</v>
      </c>
      <c r="D245" s="161">
        <f t="shared" si="139"/>
        <v>0</v>
      </c>
      <c r="E245" s="161">
        <f t="shared" si="139"/>
        <v>0</v>
      </c>
      <c r="F245" s="161">
        <f t="shared" si="139"/>
        <v>0</v>
      </c>
      <c r="G245" s="161">
        <f t="shared" si="139"/>
        <v>0</v>
      </c>
      <c r="H245" s="161">
        <f t="shared" si="139"/>
        <v>0</v>
      </c>
      <c r="I245" s="161">
        <f t="shared" si="139"/>
        <v>0</v>
      </c>
      <c r="J245" s="161">
        <f t="shared" si="139"/>
        <v>0</v>
      </c>
      <c r="K245" s="161">
        <f t="shared" si="139"/>
        <v>0</v>
      </c>
      <c r="L245" s="161">
        <f t="shared" si="139"/>
        <v>0</v>
      </c>
      <c r="M245" s="161">
        <f t="shared" si="139"/>
        <v>0</v>
      </c>
      <c r="N245" s="161">
        <f t="shared" si="139"/>
        <v>0</v>
      </c>
      <c r="O245" s="161">
        <f t="shared" si="139"/>
        <v>0</v>
      </c>
      <c r="P245" s="161">
        <f t="shared" si="139"/>
        <v>0</v>
      </c>
      <c r="Q245" s="161">
        <f t="shared" si="139"/>
        <v>0</v>
      </c>
      <c r="R245" s="161">
        <f t="shared" si="139"/>
        <v>0</v>
      </c>
      <c r="S245" s="161">
        <f t="shared" si="138"/>
        <v>0</v>
      </c>
      <c r="T245" s="161">
        <f t="shared" si="138"/>
        <v>0</v>
      </c>
      <c r="U245" s="161">
        <f t="shared" si="138"/>
        <v>0</v>
      </c>
      <c r="V245" s="161">
        <f t="shared" si="138"/>
        <v>0</v>
      </c>
      <c r="W245" s="161">
        <f t="shared" si="138"/>
        <v>0</v>
      </c>
      <c r="X245" s="161">
        <f t="shared" si="138"/>
        <v>0</v>
      </c>
      <c r="Y245" s="161">
        <f t="shared" si="138"/>
        <v>0</v>
      </c>
      <c r="Z245" s="161">
        <f t="shared" si="138"/>
        <v>0</v>
      </c>
      <c r="AA245" s="161">
        <f t="shared" si="138"/>
        <v>0</v>
      </c>
      <c r="AB245" s="161">
        <f t="shared" si="138"/>
        <v>0</v>
      </c>
      <c r="AC245" s="161">
        <f t="shared" si="140"/>
        <v>0</v>
      </c>
      <c r="AD245" s="161">
        <f t="shared" si="141"/>
        <v>0</v>
      </c>
      <c r="AE245" s="161">
        <f t="shared" si="141"/>
        <v>0</v>
      </c>
      <c r="AF245" s="161">
        <f t="shared" si="14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39"/>
        <v>0</v>
      </c>
      <c r="D246" s="161">
        <f t="shared" si="139"/>
        <v>0</v>
      </c>
      <c r="E246" s="161">
        <f t="shared" si="139"/>
        <v>0</v>
      </c>
      <c r="F246" s="161">
        <f t="shared" si="139"/>
        <v>0</v>
      </c>
      <c r="G246" s="161">
        <f t="shared" si="139"/>
        <v>0</v>
      </c>
      <c r="H246" s="161">
        <f t="shared" si="139"/>
        <v>0</v>
      </c>
      <c r="I246" s="161">
        <f t="shared" si="139"/>
        <v>0</v>
      </c>
      <c r="J246" s="161">
        <f t="shared" si="139"/>
        <v>0</v>
      </c>
      <c r="K246" s="161">
        <f t="shared" si="139"/>
        <v>0</v>
      </c>
      <c r="L246" s="161">
        <f t="shared" si="139"/>
        <v>0</v>
      </c>
      <c r="M246" s="161">
        <f t="shared" si="139"/>
        <v>0</v>
      </c>
      <c r="N246" s="161">
        <f t="shared" si="139"/>
        <v>0</v>
      </c>
      <c r="O246" s="161">
        <f t="shared" si="139"/>
        <v>0</v>
      </c>
      <c r="P246" s="161">
        <f t="shared" si="139"/>
        <v>0</v>
      </c>
      <c r="Q246" s="161">
        <f t="shared" si="139"/>
        <v>0</v>
      </c>
      <c r="R246" s="161">
        <f t="shared" si="139"/>
        <v>0</v>
      </c>
      <c r="S246" s="161">
        <f t="shared" si="138"/>
        <v>0</v>
      </c>
      <c r="T246" s="161">
        <f t="shared" si="138"/>
        <v>0</v>
      </c>
      <c r="U246" s="161">
        <f t="shared" si="138"/>
        <v>0</v>
      </c>
      <c r="V246" s="161">
        <f t="shared" si="138"/>
        <v>0</v>
      </c>
      <c r="W246" s="161">
        <f t="shared" si="138"/>
        <v>0</v>
      </c>
      <c r="X246" s="161">
        <f t="shared" si="138"/>
        <v>0</v>
      </c>
      <c r="Y246" s="161">
        <f t="shared" si="138"/>
        <v>0</v>
      </c>
      <c r="Z246" s="161">
        <f t="shared" si="138"/>
        <v>0</v>
      </c>
      <c r="AA246" s="161">
        <f t="shared" si="138"/>
        <v>0</v>
      </c>
      <c r="AB246" s="161">
        <f t="shared" si="138"/>
        <v>0</v>
      </c>
      <c r="AC246" s="161">
        <f t="shared" si="140"/>
        <v>0</v>
      </c>
      <c r="AD246" s="161">
        <f t="shared" si="141"/>
        <v>0</v>
      </c>
      <c r="AE246" s="161">
        <f t="shared" si="141"/>
        <v>0</v>
      </c>
      <c r="AF246" s="161">
        <f t="shared" si="14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39"/>
        <v>0</v>
      </c>
      <c r="D247" s="161">
        <f t="shared" si="139"/>
        <v>0</v>
      </c>
      <c r="E247" s="161">
        <f t="shared" si="139"/>
        <v>0</v>
      </c>
      <c r="F247" s="161">
        <f t="shared" si="139"/>
        <v>0</v>
      </c>
      <c r="G247" s="161">
        <f t="shared" si="139"/>
        <v>0</v>
      </c>
      <c r="H247" s="161">
        <f t="shared" si="139"/>
        <v>0</v>
      </c>
      <c r="I247" s="161">
        <f t="shared" si="139"/>
        <v>0</v>
      </c>
      <c r="J247" s="161">
        <f t="shared" si="139"/>
        <v>0</v>
      </c>
      <c r="K247" s="161">
        <f t="shared" si="139"/>
        <v>0</v>
      </c>
      <c r="L247" s="161">
        <f t="shared" si="139"/>
        <v>0</v>
      </c>
      <c r="M247" s="161">
        <f t="shared" si="139"/>
        <v>0</v>
      </c>
      <c r="N247" s="161">
        <f t="shared" si="139"/>
        <v>0</v>
      </c>
      <c r="O247" s="161">
        <f t="shared" si="139"/>
        <v>0</v>
      </c>
      <c r="P247" s="161">
        <f t="shared" si="139"/>
        <v>0</v>
      </c>
      <c r="Q247" s="161">
        <f t="shared" si="139"/>
        <v>0</v>
      </c>
      <c r="R247" s="161">
        <f t="shared" si="139"/>
        <v>0</v>
      </c>
      <c r="S247" s="161">
        <f t="shared" si="138"/>
        <v>0</v>
      </c>
      <c r="T247" s="161">
        <f t="shared" si="138"/>
        <v>0</v>
      </c>
      <c r="U247" s="161">
        <f t="shared" si="138"/>
        <v>0</v>
      </c>
      <c r="V247" s="161">
        <f t="shared" si="138"/>
        <v>0</v>
      </c>
      <c r="W247" s="161">
        <f t="shared" si="138"/>
        <v>0</v>
      </c>
      <c r="X247" s="161">
        <f t="shared" si="138"/>
        <v>0</v>
      </c>
      <c r="Y247" s="161">
        <f t="shared" si="138"/>
        <v>0</v>
      </c>
      <c r="Z247" s="161">
        <f t="shared" si="138"/>
        <v>0</v>
      </c>
      <c r="AA247" s="161">
        <f t="shared" si="138"/>
        <v>0</v>
      </c>
      <c r="AB247" s="161">
        <f t="shared" si="138"/>
        <v>0</v>
      </c>
      <c r="AC247" s="161">
        <f t="shared" si="140"/>
        <v>0</v>
      </c>
      <c r="AD247" s="161">
        <f t="shared" si="141"/>
        <v>0</v>
      </c>
      <c r="AE247" s="161">
        <f t="shared" si="141"/>
        <v>0</v>
      </c>
      <c r="AF247" s="161">
        <f t="shared" si="14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39"/>
        <v>0</v>
      </c>
      <c r="D248" s="161">
        <f t="shared" si="139"/>
        <v>0</v>
      </c>
      <c r="E248" s="161">
        <f t="shared" si="139"/>
        <v>0</v>
      </c>
      <c r="F248" s="161">
        <f t="shared" si="139"/>
        <v>0</v>
      </c>
      <c r="G248" s="161">
        <f t="shared" si="139"/>
        <v>0</v>
      </c>
      <c r="H248" s="161">
        <f t="shared" si="139"/>
        <v>0</v>
      </c>
      <c r="I248" s="161">
        <f t="shared" si="139"/>
        <v>0</v>
      </c>
      <c r="J248" s="161">
        <f t="shared" si="139"/>
        <v>0</v>
      </c>
      <c r="K248" s="161">
        <f t="shared" si="139"/>
        <v>0</v>
      </c>
      <c r="L248" s="161">
        <f t="shared" si="139"/>
        <v>0</v>
      </c>
      <c r="M248" s="161">
        <f t="shared" si="139"/>
        <v>0</v>
      </c>
      <c r="N248" s="161">
        <f t="shared" si="139"/>
        <v>0</v>
      </c>
      <c r="O248" s="161">
        <f t="shared" si="139"/>
        <v>0</v>
      </c>
      <c r="P248" s="161">
        <f t="shared" si="139"/>
        <v>0</v>
      </c>
      <c r="Q248" s="161">
        <f t="shared" si="139"/>
        <v>0</v>
      </c>
      <c r="R248" s="161">
        <f t="shared" ref="R248:AB263" si="142">Q248</f>
        <v>0</v>
      </c>
      <c r="S248" s="161">
        <f t="shared" si="142"/>
        <v>0</v>
      </c>
      <c r="T248" s="161">
        <f t="shared" si="142"/>
        <v>0</v>
      </c>
      <c r="U248" s="161">
        <f t="shared" si="142"/>
        <v>0</v>
      </c>
      <c r="V248" s="161">
        <f t="shared" si="142"/>
        <v>0</v>
      </c>
      <c r="W248" s="161">
        <f t="shared" si="142"/>
        <v>0</v>
      </c>
      <c r="X248" s="161">
        <f t="shared" si="142"/>
        <v>0</v>
      </c>
      <c r="Y248" s="161">
        <f t="shared" si="142"/>
        <v>0</v>
      </c>
      <c r="Z248" s="161">
        <f t="shared" si="142"/>
        <v>0</v>
      </c>
      <c r="AA248" s="161">
        <f t="shared" si="142"/>
        <v>0</v>
      </c>
      <c r="AB248" s="161">
        <f t="shared" si="142"/>
        <v>0</v>
      </c>
      <c r="AC248" s="161">
        <f t="shared" si="140"/>
        <v>0</v>
      </c>
      <c r="AD248" s="161">
        <f t="shared" si="141"/>
        <v>0</v>
      </c>
      <c r="AE248" s="161">
        <f t="shared" si="141"/>
        <v>0</v>
      </c>
      <c r="AF248" s="161">
        <f t="shared" si="141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43">B249</f>
        <v>0</v>
      </c>
      <c r="D249" s="161">
        <f t="shared" si="143"/>
        <v>0</v>
      </c>
      <c r="E249" s="161">
        <f t="shared" si="143"/>
        <v>0</v>
      </c>
      <c r="F249" s="161">
        <f t="shared" si="143"/>
        <v>0</v>
      </c>
      <c r="G249" s="161">
        <f t="shared" si="143"/>
        <v>0</v>
      </c>
      <c r="H249" s="161">
        <f t="shared" si="143"/>
        <v>0</v>
      </c>
      <c r="I249" s="161">
        <f t="shared" si="143"/>
        <v>0</v>
      </c>
      <c r="J249" s="161">
        <f t="shared" si="143"/>
        <v>0</v>
      </c>
      <c r="K249" s="161">
        <f t="shared" si="143"/>
        <v>0</v>
      </c>
      <c r="L249" s="161">
        <f t="shared" si="143"/>
        <v>0</v>
      </c>
      <c r="M249" s="161">
        <f t="shared" si="143"/>
        <v>0</v>
      </c>
      <c r="N249" s="161">
        <f t="shared" si="143"/>
        <v>0</v>
      </c>
      <c r="O249" s="161">
        <f t="shared" si="143"/>
        <v>0</v>
      </c>
      <c r="P249" s="161">
        <f t="shared" si="143"/>
        <v>0</v>
      </c>
      <c r="Q249" s="161">
        <f t="shared" si="143"/>
        <v>0</v>
      </c>
      <c r="R249" s="161">
        <f t="shared" si="142"/>
        <v>0</v>
      </c>
      <c r="S249" s="161">
        <f t="shared" si="142"/>
        <v>0</v>
      </c>
      <c r="T249" s="161">
        <f t="shared" si="142"/>
        <v>0</v>
      </c>
      <c r="U249" s="161">
        <f t="shared" si="142"/>
        <v>0</v>
      </c>
      <c r="V249" s="161">
        <f t="shared" si="142"/>
        <v>0</v>
      </c>
      <c r="W249" s="161">
        <f t="shared" si="142"/>
        <v>0</v>
      </c>
      <c r="X249" s="161">
        <f t="shared" si="142"/>
        <v>0</v>
      </c>
      <c r="Y249" s="161">
        <f t="shared" si="142"/>
        <v>0</v>
      </c>
      <c r="Z249" s="161">
        <f t="shared" si="142"/>
        <v>0</v>
      </c>
      <c r="AA249" s="161">
        <f t="shared" si="142"/>
        <v>0</v>
      </c>
      <c r="AB249" s="161">
        <f t="shared" si="142"/>
        <v>0</v>
      </c>
      <c r="AC249" s="161">
        <f t="shared" si="140"/>
        <v>0</v>
      </c>
      <c r="AD249" s="161">
        <f t="shared" si="141"/>
        <v>0</v>
      </c>
      <c r="AE249" s="161">
        <f t="shared" si="141"/>
        <v>0</v>
      </c>
      <c r="AF249" s="161">
        <f t="shared" si="141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43"/>
        <v>0</v>
      </c>
      <c r="D250" s="161">
        <f t="shared" si="143"/>
        <v>0</v>
      </c>
      <c r="E250" s="161">
        <f t="shared" si="143"/>
        <v>0</v>
      </c>
      <c r="F250" s="161">
        <f t="shared" si="143"/>
        <v>0</v>
      </c>
      <c r="G250" s="161">
        <f t="shared" si="143"/>
        <v>0</v>
      </c>
      <c r="H250" s="161">
        <f t="shared" si="143"/>
        <v>0</v>
      </c>
      <c r="I250" s="161">
        <f t="shared" si="143"/>
        <v>0</v>
      </c>
      <c r="J250" s="161">
        <f t="shared" si="143"/>
        <v>0</v>
      </c>
      <c r="K250" s="161">
        <f t="shared" si="143"/>
        <v>0</v>
      </c>
      <c r="L250" s="161">
        <f t="shared" si="143"/>
        <v>0</v>
      </c>
      <c r="M250" s="161">
        <f t="shared" si="143"/>
        <v>0</v>
      </c>
      <c r="N250" s="161">
        <f t="shared" si="143"/>
        <v>0</v>
      </c>
      <c r="O250" s="161">
        <f t="shared" si="143"/>
        <v>0</v>
      </c>
      <c r="P250" s="161">
        <f t="shared" si="143"/>
        <v>0</v>
      </c>
      <c r="Q250" s="161">
        <f t="shared" si="143"/>
        <v>0</v>
      </c>
      <c r="R250" s="161">
        <f t="shared" si="143"/>
        <v>0</v>
      </c>
      <c r="S250" s="161">
        <f t="shared" si="142"/>
        <v>0</v>
      </c>
      <c r="T250" s="161">
        <f t="shared" si="142"/>
        <v>0</v>
      </c>
      <c r="U250" s="161">
        <f t="shared" si="142"/>
        <v>0</v>
      </c>
      <c r="V250" s="161">
        <f t="shared" si="142"/>
        <v>0</v>
      </c>
      <c r="W250" s="161">
        <f t="shared" si="142"/>
        <v>0</v>
      </c>
      <c r="X250" s="161">
        <f t="shared" si="142"/>
        <v>0</v>
      </c>
      <c r="Y250" s="161">
        <f t="shared" si="142"/>
        <v>0</v>
      </c>
      <c r="Z250" s="161">
        <f t="shared" si="142"/>
        <v>0</v>
      </c>
      <c r="AA250" s="161">
        <f t="shared" si="142"/>
        <v>0</v>
      </c>
      <c r="AB250" s="161">
        <f t="shared" si="142"/>
        <v>0</v>
      </c>
      <c r="AC250" s="161">
        <f t="shared" si="140"/>
        <v>0</v>
      </c>
      <c r="AD250" s="161">
        <f t="shared" si="141"/>
        <v>0</v>
      </c>
      <c r="AE250" s="161">
        <f t="shared" si="141"/>
        <v>0</v>
      </c>
      <c r="AF250" s="161">
        <f t="shared" si="141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43"/>
        <v>0</v>
      </c>
      <c r="D251" s="161">
        <f t="shared" si="143"/>
        <v>0</v>
      </c>
      <c r="E251" s="161">
        <f t="shared" si="143"/>
        <v>0</v>
      </c>
      <c r="F251" s="161">
        <f t="shared" si="143"/>
        <v>0</v>
      </c>
      <c r="G251" s="161">
        <f t="shared" si="143"/>
        <v>0</v>
      </c>
      <c r="H251" s="161">
        <f t="shared" si="143"/>
        <v>0</v>
      </c>
      <c r="I251" s="161">
        <f t="shared" si="143"/>
        <v>0</v>
      </c>
      <c r="J251" s="161">
        <f t="shared" si="143"/>
        <v>0</v>
      </c>
      <c r="K251" s="161">
        <f t="shared" si="143"/>
        <v>0</v>
      </c>
      <c r="L251" s="161">
        <f t="shared" si="143"/>
        <v>0</v>
      </c>
      <c r="M251" s="161">
        <f t="shared" si="143"/>
        <v>0</v>
      </c>
      <c r="N251" s="161">
        <f t="shared" si="143"/>
        <v>0</v>
      </c>
      <c r="O251" s="161">
        <f t="shared" si="143"/>
        <v>0</v>
      </c>
      <c r="P251" s="161">
        <f t="shared" si="143"/>
        <v>0</v>
      </c>
      <c r="Q251" s="161">
        <f t="shared" si="143"/>
        <v>0</v>
      </c>
      <c r="R251" s="161">
        <f t="shared" si="143"/>
        <v>0</v>
      </c>
      <c r="S251" s="161">
        <f t="shared" si="142"/>
        <v>0</v>
      </c>
      <c r="T251" s="161">
        <f t="shared" si="142"/>
        <v>0</v>
      </c>
      <c r="U251" s="161">
        <f t="shared" si="142"/>
        <v>0</v>
      </c>
      <c r="V251" s="161">
        <f t="shared" si="142"/>
        <v>0</v>
      </c>
      <c r="W251" s="161">
        <f t="shared" si="142"/>
        <v>0</v>
      </c>
      <c r="X251" s="161">
        <f t="shared" si="142"/>
        <v>0</v>
      </c>
      <c r="Y251" s="161">
        <f t="shared" si="142"/>
        <v>0</v>
      </c>
      <c r="Z251" s="161">
        <f t="shared" si="142"/>
        <v>0</v>
      </c>
      <c r="AA251" s="161">
        <f t="shared" si="142"/>
        <v>0</v>
      </c>
      <c r="AB251" s="161">
        <f t="shared" si="142"/>
        <v>0</v>
      </c>
      <c r="AC251" s="161">
        <f t="shared" si="140"/>
        <v>0</v>
      </c>
      <c r="AD251" s="161">
        <f t="shared" si="141"/>
        <v>0</v>
      </c>
      <c r="AE251" s="161">
        <f t="shared" si="141"/>
        <v>0</v>
      </c>
      <c r="AF251" s="161">
        <f t="shared" si="141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43"/>
        <v>0</v>
      </c>
      <c r="D252" s="161">
        <f t="shared" si="143"/>
        <v>0</v>
      </c>
      <c r="E252" s="161">
        <f t="shared" si="143"/>
        <v>0</v>
      </c>
      <c r="F252" s="161">
        <f t="shared" si="143"/>
        <v>0</v>
      </c>
      <c r="G252" s="161">
        <f t="shared" si="143"/>
        <v>0</v>
      </c>
      <c r="H252" s="161">
        <f t="shared" si="143"/>
        <v>0</v>
      </c>
      <c r="I252" s="161">
        <f t="shared" si="143"/>
        <v>0</v>
      </c>
      <c r="J252" s="161">
        <f t="shared" si="143"/>
        <v>0</v>
      </c>
      <c r="K252" s="161">
        <f t="shared" si="143"/>
        <v>0</v>
      </c>
      <c r="L252" s="161">
        <f t="shared" si="143"/>
        <v>0</v>
      </c>
      <c r="M252" s="161">
        <f t="shared" si="143"/>
        <v>0</v>
      </c>
      <c r="N252" s="161">
        <f t="shared" si="143"/>
        <v>0</v>
      </c>
      <c r="O252" s="161">
        <f t="shared" si="143"/>
        <v>0</v>
      </c>
      <c r="P252" s="161">
        <f t="shared" si="143"/>
        <v>0</v>
      </c>
      <c r="Q252" s="161">
        <f t="shared" si="143"/>
        <v>0</v>
      </c>
      <c r="R252" s="161">
        <f t="shared" si="143"/>
        <v>0</v>
      </c>
      <c r="S252" s="161">
        <f t="shared" si="142"/>
        <v>0</v>
      </c>
      <c r="T252" s="161">
        <f t="shared" si="142"/>
        <v>0</v>
      </c>
      <c r="U252" s="161">
        <f t="shared" si="142"/>
        <v>0</v>
      </c>
      <c r="V252" s="161">
        <f t="shared" si="142"/>
        <v>0</v>
      </c>
      <c r="W252" s="161">
        <f t="shared" si="142"/>
        <v>0</v>
      </c>
      <c r="X252" s="161">
        <f t="shared" si="142"/>
        <v>0</v>
      </c>
      <c r="Y252" s="161">
        <f t="shared" si="142"/>
        <v>0</v>
      </c>
      <c r="Z252" s="161">
        <f t="shared" si="142"/>
        <v>0</v>
      </c>
      <c r="AA252" s="161">
        <f t="shared" si="142"/>
        <v>0</v>
      </c>
      <c r="AB252" s="161">
        <f t="shared" si="142"/>
        <v>0</v>
      </c>
      <c r="AC252" s="161">
        <f t="shared" si="140"/>
        <v>0</v>
      </c>
      <c r="AD252" s="161">
        <f t="shared" si="141"/>
        <v>0</v>
      </c>
      <c r="AE252" s="161">
        <f t="shared" si="141"/>
        <v>0</v>
      </c>
      <c r="AF252" s="161">
        <f t="shared" si="141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43"/>
        <v>0</v>
      </c>
      <c r="D253" s="161">
        <f t="shared" si="143"/>
        <v>0</v>
      </c>
      <c r="E253" s="161">
        <f t="shared" si="143"/>
        <v>0</v>
      </c>
      <c r="F253" s="161">
        <f t="shared" si="143"/>
        <v>0</v>
      </c>
      <c r="G253" s="161">
        <f t="shared" si="143"/>
        <v>0</v>
      </c>
      <c r="H253" s="161">
        <f t="shared" si="143"/>
        <v>0</v>
      </c>
      <c r="I253" s="161">
        <f t="shared" si="143"/>
        <v>0</v>
      </c>
      <c r="J253" s="161">
        <f t="shared" si="143"/>
        <v>0</v>
      </c>
      <c r="K253" s="161">
        <f t="shared" si="143"/>
        <v>0</v>
      </c>
      <c r="L253" s="161">
        <f t="shared" si="143"/>
        <v>0</v>
      </c>
      <c r="M253" s="161">
        <f t="shared" si="143"/>
        <v>0</v>
      </c>
      <c r="N253" s="161">
        <f t="shared" si="143"/>
        <v>0</v>
      </c>
      <c r="O253" s="161">
        <f t="shared" si="143"/>
        <v>0</v>
      </c>
      <c r="P253" s="161">
        <f t="shared" si="143"/>
        <v>0</v>
      </c>
      <c r="Q253" s="161">
        <f t="shared" si="143"/>
        <v>0</v>
      </c>
      <c r="R253" s="161">
        <f t="shared" si="143"/>
        <v>0</v>
      </c>
      <c r="S253" s="161">
        <f t="shared" si="142"/>
        <v>0</v>
      </c>
      <c r="T253" s="161">
        <f t="shared" si="142"/>
        <v>0</v>
      </c>
      <c r="U253" s="161">
        <f t="shared" si="142"/>
        <v>0</v>
      </c>
      <c r="V253" s="161">
        <f t="shared" si="142"/>
        <v>0</v>
      </c>
      <c r="W253" s="161">
        <f t="shared" si="142"/>
        <v>0</v>
      </c>
      <c r="X253" s="161">
        <f t="shared" si="142"/>
        <v>0</v>
      </c>
      <c r="Y253" s="161">
        <f t="shared" si="142"/>
        <v>0</v>
      </c>
      <c r="Z253" s="161">
        <f t="shared" si="142"/>
        <v>0</v>
      </c>
      <c r="AA253" s="161">
        <f t="shared" si="142"/>
        <v>0</v>
      </c>
      <c r="AB253" s="161">
        <f t="shared" si="142"/>
        <v>0</v>
      </c>
      <c r="AC253" s="161">
        <f t="shared" si="140"/>
        <v>0</v>
      </c>
      <c r="AD253" s="161">
        <f t="shared" si="141"/>
        <v>0</v>
      </c>
      <c r="AE253" s="161">
        <f t="shared" si="141"/>
        <v>0</v>
      </c>
      <c r="AF253" s="161">
        <f t="shared" si="141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43"/>
        <v>0</v>
      </c>
      <c r="D254" s="161">
        <f t="shared" si="143"/>
        <v>0</v>
      </c>
      <c r="E254" s="161">
        <f t="shared" si="143"/>
        <v>0</v>
      </c>
      <c r="F254" s="161">
        <f t="shared" si="143"/>
        <v>0</v>
      </c>
      <c r="G254" s="161">
        <f t="shared" si="143"/>
        <v>0</v>
      </c>
      <c r="H254" s="161">
        <f t="shared" si="143"/>
        <v>0</v>
      </c>
      <c r="I254" s="161">
        <f t="shared" si="143"/>
        <v>0</v>
      </c>
      <c r="J254" s="161">
        <f t="shared" si="143"/>
        <v>0</v>
      </c>
      <c r="K254" s="161">
        <f t="shared" si="143"/>
        <v>0</v>
      </c>
      <c r="L254" s="161">
        <f t="shared" si="143"/>
        <v>0</v>
      </c>
      <c r="M254" s="161">
        <f t="shared" si="143"/>
        <v>0</v>
      </c>
      <c r="N254" s="161">
        <f t="shared" si="143"/>
        <v>0</v>
      </c>
      <c r="O254" s="161">
        <f t="shared" si="143"/>
        <v>0</v>
      </c>
      <c r="P254" s="161">
        <f t="shared" si="143"/>
        <v>0</v>
      </c>
      <c r="Q254" s="161">
        <f t="shared" si="143"/>
        <v>0</v>
      </c>
      <c r="R254" s="161">
        <f t="shared" si="143"/>
        <v>0</v>
      </c>
      <c r="S254" s="161">
        <f t="shared" si="142"/>
        <v>0</v>
      </c>
      <c r="T254" s="161">
        <f t="shared" si="142"/>
        <v>0</v>
      </c>
      <c r="U254" s="161">
        <f t="shared" si="142"/>
        <v>0</v>
      </c>
      <c r="V254" s="161">
        <f t="shared" si="142"/>
        <v>0</v>
      </c>
      <c r="W254" s="161">
        <f t="shared" si="142"/>
        <v>0</v>
      </c>
      <c r="X254" s="161">
        <f t="shared" si="142"/>
        <v>0</v>
      </c>
      <c r="Y254" s="161">
        <f t="shared" si="142"/>
        <v>0</v>
      </c>
      <c r="Z254" s="161">
        <f t="shared" si="142"/>
        <v>0</v>
      </c>
      <c r="AA254" s="161">
        <f t="shared" si="142"/>
        <v>0</v>
      </c>
      <c r="AB254" s="161">
        <f t="shared" si="142"/>
        <v>0</v>
      </c>
      <c r="AC254" s="161">
        <f t="shared" si="140"/>
        <v>0</v>
      </c>
      <c r="AD254" s="161">
        <f t="shared" si="141"/>
        <v>0</v>
      </c>
      <c r="AE254" s="161">
        <f t="shared" si="141"/>
        <v>0</v>
      </c>
      <c r="AF254" s="161">
        <f t="shared" si="141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43"/>
        <v>0</v>
      </c>
      <c r="D255" s="161">
        <f t="shared" si="143"/>
        <v>0</v>
      </c>
      <c r="E255" s="161">
        <f t="shared" si="143"/>
        <v>0</v>
      </c>
      <c r="F255" s="161">
        <f t="shared" si="143"/>
        <v>0</v>
      </c>
      <c r="G255" s="161">
        <f t="shared" si="143"/>
        <v>0</v>
      </c>
      <c r="H255" s="161">
        <f t="shared" si="143"/>
        <v>0</v>
      </c>
      <c r="I255" s="161">
        <f t="shared" si="143"/>
        <v>0</v>
      </c>
      <c r="J255" s="161">
        <f t="shared" si="143"/>
        <v>0</v>
      </c>
      <c r="K255" s="161">
        <f t="shared" si="143"/>
        <v>0</v>
      </c>
      <c r="L255" s="161">
        <f t="shared" si="143"/>
        <v>0</v>
      </c>
      <c r="M255" s="161">
        <f t="shared" si="143"/>
        <v>0</v>
      </c>
      <c r="N255" s="161">
        <f t="shared" si="143"/>
        <v>0</v>
      </c>
      <c r="O255" s="161">
        <f t="shared" si="143"/>
        <v>0</v>
      </c>
      <c r="P255" s="161">
        <f t="shared" si="143"/>
        <v>0</v>
      </c>
      <c r="Q255" s="161">
        <f t="shared" si="143"/>
        <v>0</v>
      </c>
      <c r="R255" s="161">
        <f t="shared" si="143"/>
        <v>0</v>
      </c>
      <c r="S255" s="161">
        <f t="shared" si="142"/>
        <v>0</v>
      </c>
      <c r="T255" s="161">
        <f t="shared" si="142"/>
        <v>0</v>
      </c>
      <c r="U255" s="161">
        <f t="shared" si="142"/>
        <v>0</v>
      </c>
      <c r="V255" s="161">
        <f t="shared" si="142"/>
        <v>0</v>
      </c>
      <c r="W255" s="161">
        <f t="shared" si="142"/>
        <v>0</v>
      </c>
      <c r="X255" s="161">
        <f t="shared" si="142"/>
        <v>0</v>
      </c>
      <c r="Y255" s="161">
        <f t="shared" si="142"/>
        <v>0</v>
      </c>
      <c r="Z255" s="161">
        <f t="shared" si="142"/>
        <v>0</v>
      </c>
      <c r="AA255" s="161">
        <f t="shared" si="142"/>
        <v>0</v>
      </c>
      <c r="AB255" s="161">
        <f t="shared" si="142"/>
        <v>0</v>
      </c>
      <c r="AC255" s="161">
        <f t="shared" si="140"/>
        <v>0</v>
      </c>
      <c r="AD255" s="161">
        <f t="shared" si="141"/>
        <v>0</v>
      </c>
      <c r="AE255" s="161">
        <f t="shared" si="141"/>
        <v>0</v>
      </c>
      <c r="AF255" s="161">
        <f t="shared" si="141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43"/>
        <v>0</v>
      </c>
      <c r="D256" s="161">
        <f t="shared" si="143"/>
        <v>0</v>
      </c>
      <c r="E256" s="161">
        <f t="shared" si="143"/>
        <v>0</v>
      </c>
      <c r="F256" s="161">
        <f t="shared" si="143"/>
        <v>0</v>
      </c>
      <c r="G256" s="161">
        <f t="shared" si="143"/>
        <v>0</v>
      </c>
      <c r="H256" s="161">
        <f t="shared" si="143"/>
        <v>0</v>
      </c>
      <c r="I256" s="161">
        <f t="shared" si="143"/>
        <v>0</v>
      </c>
      <c r="J256" s="161">
        <f t="shared" si="143"/>
        <v>0</v>
      </c>
      <c r="K256" s="161">
        <f t="shared" si="143"/>
        <v>0</v>
      </c>
      <c r="L256" s="161">
        <f t="shared" si="143"/>
        <v>0</v>
      </c>
      <c r="M256" s="161">
        <f t="shared" si="143"/>
        <v>0</v>
      </c>
      <c r="N256" s="161">
        <f t="shared" si="143"/>
        <v>0</v>
      </c>
      <c r="O256" s="161">
        <f t="shared" si="143"/>
        <v>0</v>
      </c>
      <c r="P256" s="161">
        <f t="shared" si="143"/>
        <v>0</v>
      </c>
      <c r="Q256" s="161">
        <f t="shared" si="143"/>
        <v>0</v>
      </c>
      <c r="R256" s="161">
        <f t="shared" si="143"/>
        <v>0</v>
      </c>
      <c r="S256" s="161">
        <f t="shared" si="142"/>
        <v>0</v>
      </c>
      <c r="T256" s="161">
        <f t="shared" si="142"/>
        <v>0</v>
      </c>
      <c r="U256" s="161">
        <f t="shared" si="142"/>
        <v>0</v>
      </c>
      <c r="V256" s="161">
        <f t="shared" si="142"/>
        <v>0</v>
      </c>
      <c r="W256" s="161">
        <f t="shared" si="142"/>
        <v>0</v>
      </c>
      <c r="X256" s="161">
        <f t="shared" si="142"/>
        <v>0</v>
      </c>
      <c r="Y256" s="161">
        <f t="shared" si="142"/>
        <v>0</v>
      </c>
      <c r="Z256" s="161">
        <f t="shared" si="142"/>
        <v>0</v>
      </c>
      <c r="AA256" s="161">
        <f t="shared" si="142"/>
        <v>0</v>
      </c>
      <c r="AB256" s="161">
        <f t="shared" si="142"/>
        <v>0</v>
      </c>
      <c r="AC256" s="161">
        <f t="shared" si="140"/>
        <v>0</v>
      </c>
      <c r="AD256" s="161">
        <f t="shared" si="141"/>
        <v>0</v>
      </c>
      <c r="AE256" s="161">
        <f t="shared" si="141"/>
        <v>0</v>
      </c>
      <c r="AF256" s="161">
        <f t="shared" si="141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43"/>
        <v>0</v>
      </c>
      <c r="D257" s="161">
        <f t="shared" si="143"/>
        <v>0</v>
      </c>
      <c r="E257" s="161">
        <f t="shared" si="143"/>
        <v>0</v>
      </c>
      <c r="F257" s="161">
        <f t="shared" si="143"/>
        <v>0</v>
      </c>
      <c r="G257" s="161">
        <f t="shared" si="143"/>
        <v>0</v>
      </c>
      <c r="H257" s="161">
        <f t="shared" si="143"/>
        <v>0</v>
      </c>
      <c r="I257" s="161">
        <f t="shared" si="143"/>
        <v>0</v>
      </c>
      <c r="J257" s="161">
        <f t="shared" si="143"/>
        <v>0</v>
      </c>
      <c r="K257" s="161">
        <f t="shared" si="143"/>
        <v>0</v>
      </c>
      <c r="L257" s="161">
        <f t="shared" si="143"/>
        <v>0</v>
      </c>
      <c r="M257" s="161">
        <f t="shared" si="143"/>
        <v>0</v>
      </c>
      <c r="N257" s="161">
        <f t="shared" si="143"/>
        <v>0</v>
      </c>
      <c r="O257" s="161">
        <f t="shared" si="143"/>
        <v>0</v>
      </c>
      <c r="P257" s="161">
        <f t="shared" si="143"/>
        <v>0</v>
      </c>
      <c r="Q257" s="161">
        <f t="shared" si="143"/>
        <v>0</v>
      </c>
      <c r="R257" s="161">
        <f t="shared" si="143"/>
        <v>0</v>
      </c>
      <c r="S257" s="161">
        <f t="shared" si="142"/>
        <v>0</v>
      </c>
      <c r="T257" s="161">
        <f t="shared" si="142"/>
        <v>0</v>
      </c>
      <c r="U257" s="161">
        <f t="shared" si="142"/>
        <v>0</v>
      </c>
      <c r="V257" s="161">
        <f t="shared" si="142"/>
        <v>0</v>
      </c>
      <c r="W257" s="161">
        <f t="shared" si="142"/>
        <v>0</v>
      </c>
      <c r="X257" s="161">
        <f t="shared" si="142"/>
        <v>0</v>
      </c>
      <c r="Y257" s="161">
        <f t="shared" si="142"/>
        <v>0</v>
      </c>
      <c r="Z257" s="161">
        <f t="shared" si="142"/>
        <v>0</v>
      </c>
      <c r="AA257" s="161">
        <f t="shared" si="142"/>
        <v>0</v>
      </c>
      <c r="AB257" s="161">
        <f t="shared" si="142"/>
        <v>0</v>
      </c>
      <c r="AC257" s="161">
        <f t="shared" si="140"/>
        <v>0</v>
      </c>
      <c r="AD257" s="161">
        <f t="shared" si="141"/>
        <v>0</v>
      </c>
      <c r="AE257" s="161">
        <f t="shared" si="141"/>
        <v>0</v>
      </c>
      <c r="AF257" s="161">
        <f t="shared" si="141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43"/>
        <v>0</v>
      </c>
      <c r="D258" s="161">
        <f t="shared" si="143"/>
        <v>0</v>
      </c>
      <c r="E258" s="161">
        <f t="shared" si="143"/>
        <v>0</v>
      </c>
      <c r="F258" s="161">
        <f t="shared" si="143"/>
        <v>0</v>
      </c>
      <c r="G258" s="161">
        <f t="shared" si="143"/>
        <v>0</v>
      </c>
      <c r="H258" s="161">
        <f t="shared" si="143"/>
        <v>0</v>
      </c>
      <c r="I258" s="161">
        <f t="shared" si="143"/>
        <v>0</v>
      </c>
      <c r="J258" s="161">
        <f t="shared" si="143"/>
        <v>0</v>
      </c>
      <c r="K258" s="161">
        <f t="shared" si="143"/>
        <v>0</v>
      </c>
      <c r="L258" s="161">
        <f t="shared" si="143"/>
        <v>0</v>
      </c>
      <c r="M258" s="161">
        <f t="shared" si="143"/>
        <v>0</v>
      </c>
      <c r="N258" s="161">
        <f t="shared" si="143"/>
        <v>0</v>
      </c>
      <c r="O258" s="161">
        <f t="shared" si="143"/>
        <v>0</v>
      </c>
      <c r="P258" s="161">
        <f t="shared" si="143"/>
        <v>0</v>
      </c>
      <c r="Q258" s="161">
        <f t="shared" si="143"/>
        <v>0</v>
      </c>
      <c r="R258" s="161">
        <f t="shared" si="143"/>
        <v>0</v>
      </c>
      <c r="S258" s="161">
        <f t="shared" si="142"/>
        <v>0</v>
      </c>
      <c r="T258" s="161">
        <f t="shared" si="142"/>
        <v>0</v>
      </c>
      <c r="U258" s="161">
        <f t="shared" si="142"/>
        <v>0</v>
      </c>
      <c r="V258" s="161">
        <f t="shared" si="142"/>
        <v>0</v>
      </c>
      <c r="W258" s="161">
        <f t="shared" si="142"/>
        <v>0</v>
      </c>
      <c r="X258" s="161">
        <f t="shared" si="142"/>
        <v>0</v>
      </c>
      <c r="Y258" s="161">
        <f t="shared" si="142"/>
        <v>0</v>
      </c>
      <c r="Z258" s="161">
        <f t="shared" si="142"/>
        <v>0</v>
      </c>
      <c r="AA258" s="161">
        <f t="shared" si="142"/>
        <v>0</v>
      </c>
      <c r="AB258" s="161">
        <f t="shared" si="142"/>
        <v>0</v>
      </c>
      <c r="AC258" s="161">
        <f t="shared" si="140"/>
        <v>0</v>
      </c>
      <c r="AD258" s="161">
        <f t="shared" si="141"/>
        <v>0</v>
      </c>
      <c r="AE258" s="161">
        <f t="shared" si="141"/>
        <v>0</v>
      </c>
      <c r="AF258" s="161">
        <f t="shared" si="141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43"/>
        <v>0</v>
      </c>
      <c r="D259" s="161">
        <f t="shared" si="143"/>
        <v>0</v>
      </c>
      <c r="E259" s="161">
        <f t="shared" si="143"/>
        <v>0</v>
      </c>
      <c r="F259" s="161">
        <f t="shared" si="143"/>
        <v>0</v>
      </c>
      <c r="G259" s="161">
        <f t="shared" si="143"/>
        <v>0</v>
      </c>
      <c r="H259" s="161">
        <f t="shared" si="143"/>
        <v>0</v>
      </c>
      <c r="I259" s="161">
        <f t="shared" si="143"/>
        <v>0</v>
      </c>
      <c r="J259" s="161">
        <f t="shared" si="143"/>
        <v>0</v>
      </c>
      <c r="K259" s="161">
        <f t="shared" si="143"/>
        <v>0</v>
      </c>
      <c r="L259" s="161">
        <f t="shared" si="143"/>
        <v>0</v>
      </c>
      <c r="M259" s="161">
        <f t="shared" si="143"/>
        <v>0</v>
      </c>
      <c r="N259" s="161">
        <f t="shared" si="143"/>
        <v>0</v>
      </c>
      <c r="O259" s="161">
        <f t="shared" si="143"/>
        <v>0</v>
      </c>
      <c r="P259" s="161">
        <f t="shared" si="143"/>
        <v>0</v>
      </c>
      <c r="Q259" s="161">
        <f t="shared" si="143"/>
        <v>0</v>
      </c>
      <c r="R259" s="161">
        <f t="shared" si="143"/>
        <v>0</v>
      </c>
      <c r="S259" s="161">
        <f t="shared" si="142"/>
        <v>0</v>
      </c>
      <c r="T259" s="161">
        <f t="shared" si="142"/>
        <v>0</v>
      </c>
      <c r="U259" s="161">
        <f t="shared" si="142"/>
        <v>0</v>
      </c>
      <c r="V259" s="161">
        <f t="shared" si="142"/>
        <v>0</v>
      </c>
      <c r="W259" s="161">
        <f t="shared" si="142"/>
        <v>0</v>
      </c>
      <c r="X259" s="161">
        <f t="shared" si="142"/>
        <v>0</v>
      </c>
      <c r="Y259" s="161">
        <f t="shared" si="142"/>
        <v>0</v>
      </c>
      <c r="Z259" s="161">
        <f t="shared" si="142"/>
        <v>0</v>
      </c>
      <c r="AA259" s="161">
        <f t="shared" si="142"/>
        <v>0</v>
      </c>
      <c r="AB259" s="161">
        <f t="shared" si="142"/>
        <v>0</v>
      </c>
      <c r="AC259" s="161">
        <f t="shared" si="140"/>
        <v>0</v>
      </c>
      <c r="AD259" s="161">
        <f t="shared" si="141"/>
        <v>0</v>
      </c>
      <c r="AE259" s="161">
        <f t="shared" si="141"/>
        <v>0</v>
      </c>
      <c r="AF259" s="161">
        <f t="shared" si="141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43"/>
        <v>0</v>
      </c>
      <c r="D260" s="161">
        <f t="shared" si="143"/>
        <v>0</v>
      </c>
      <c r="E260" s="161">
        <f t="shared" si="143"/>
        <v>0</v>
      </c>
      <c r="F260" s="161">
        <f t="shared" si="143"/>
        <v>0</v>
      </c>
      <c r="G260" s="161">
        <f t="shared" si="143"/>
        <v>0</v>
      </c>
      <c r="H260" s="161">
        <f t="shared" si="143"/>
        <v>0</v>
      </c>
      <c r="I260" s="161">
        <f t="shared" si="143"/>
        <v>0</v>
      </c>
      <c r="J260" s="161">
        <f t="shared" si="143"/>
        <v>0</v>
      </c>
      <c r="K260" s="161">
        <f t="shared" si="143"/>
        <v>0</v>
      </c>
      <c r="L260" s="161">
        <f t="shared" si="143"/>
        <v>0</v>
      </c>
      <c r="M260" s="161">
        <f t="shared" si="143"/>
        <v>0</v>
      </c>
      <c r="N260" s="161">
        <f t="shared" si="143"/>
        <v>0</v>
      </c>
      <c r="O260" s="161">
        <f t="shared" si="143"/>
        <v>0</v>
      </c>
      <c r="P260" s="161">
        <f t="shared" si="143"/>
        <v>0</v>
      </c>
      <c r="Q260" s="161">
        <f t="shared" si="143"/>
        <v>0</v>
      </c>
      <c r="R260" s="161">
        <f t="shared" si="143"/>
        <v>0</v>
      </c>
      <c r="S260" s="161">
        <f t="shared" si="142"/>
        <v>0</v>
      </c>
      <c r="T260" s="161">
        <f t="shared" si="142"/>
        <v>0</v>
      </c>
      <c r="U260" s="161">
        <f t="shared" si="142"/>
        <v>0</v>
      </c>
      <c r="V260" s="161">
        <f t="shared" si="142"/>
        <v>0</v>
      </c>
      <c r="W260" s="161">
        <f t="shared" si="142"/>
        <v>0</v>
      </c>
      <c r="X260" s="161">
        <f t="shared" si="142"/>
        <v>0</v>
      </c>
      <c r="Y260" s="161">
        <f t="shared" si="142"/>
        <v>0</v>
      </c>
      <c r="Z260" s="161">
        <f t="shared" si="142"/>
        <v>0</v>
      </c>
      <c r="AA260" s="161">
        <f t="shared" si="142"/>
        <v>0</v>
      </c>
      <c r="AB260" s="161">
        <f t="shared" si="142"/>
        <v>0</v>
      </c>
      <c r="AC260" s="161">
        <f t="shared" si="140"/>
        <v>0</v>
      </c>
      <c r="AD260" s="161">
        <f t="shared" si="141"/>
        <v>0</v>
      </c>
      <c r="AE260" s="161">
        <f t="shared" si="141"/>
        <v>0</v>
      </c>
      <c r="AF260" s="161">
        <f t="shared" si="141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43"/>
        <v>0</v>
      </c>
      <c r="D261" s="161">
        <f t="shared" si="143"/>
        <v>0</v>
      </c>
      <c r="E261" s="161">
        <f t="shared" si="143"/>
        <v>0</v>
      </c>
      <c r="F261" s="161">
        <f t="shared" si="143"/>
        <v>0</v>
      </c>
      <c r="G261" s="161">
        <f t="shared" si="143"/>
        <v>0</v>
      </c>
      <c r="H261" s="161">
        <f t="shared" si="143"/>
        <v>0</v>
      </c>
      <c r="I261" s="161">
        <f t="shared" si="143"/>
        <v>0</v>
      </c>
      <c r="J261" s="161">
        <f t="shared" si="143"/>
        <v>0</v>
      </c>
      <c r="K261" s="161">
        <f t="shared" si="143"/>
        <v>0</v>
      </c>
      <c r="L261" s="161">
        <f t="shared" si="143"/>
        <v>0</v>
      </c>
      <c r="M261" s="161">
        <f t="shared" si="143"/>
        <v>0</v>
      </c>
      <c r="N261" s="161">
        <f t="shared" si="143"/>
        <v>0</v>
      </c>
      <c r="O261" s="161">
        <f t="shared" si="143"/>
        <v>0</v>
      </c>
      <c r="P261" s="161">
        <f t="shared" si="143"/>
        <v>0</v>
      </c>
      <c r="Q261" s="161">
        <f t="shared" si="143"/>
        <v>0</v>
      </c>
      <c r="R261" s="161">
        <f t="shared" si="143"/>
        <v>0</v>
      </c>
      <c r="S261" s="161">
        <f t="shared" si="142"/>
        <v>0</v>
      </c>
      <c r="T261" s="161">
        <f t="shared" si="142"/>
        <v>0</v>
      </c>
      <c r="U261" s="161">
        <f t="shared" si="142"/>
        <v>0</v>
      </c>
      <c r="V261" s="161">
        <f t="shared" si="142"/>
        <v>0</v>
      </c>
      <c r="W261" s="161">
        <f t="shared" si="142"/>
        <v>0</v>
      </c>
      <c r="X261" s="161">
        <f t="shared" si="142"/>
        <v>0</v>
      </c>
      <c r="Y261" s="161">
        <f t="shared" si="142"/>
        <v>0</v>
      </c>
      <c r="Z261" s="161">
        <f t="shared" si="142"/>
        <v>0</v>
      </c>
      <c r="AA261" s="161">
        <f t="shared" si="142"/>
        <v>0</v>
      </c>
      <c r="AB261" s="161">
        <f t="shared" si="142"/>
        <v>0</v>
      </c>
      <c r="AC261" s="161">
        <f t="shared" si="140"/>
        <v>0</v>
      </c>
      <c r="AD261" s="161">
        <f t="shared" si="141"/>
        <v>0</v>
      </c>
      <c r="AE261" s="161">
        <f t="shared" si="141"/>
        <v>0</v>
      </c>
      <c r="AF261" s="161">
        <f t="shared" si="141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43"/>
        <v>0</v>
      </c>
      <c r="D262" s="161">
        <f t="shared" si="143"/>
        <v>0</v>
      </c>
      <c r="E262" s="161">
        <f t="shared" si="143"/>
        <v>0</v>
      </c>
      <c r="F262" s="161">
        <f t="shared" si="143"/>
        <v>0</v>
      </c>
      <c r="G262" s="161">
        <f t="shared" si="143"/>
        <v>0</v>
      </c>
      <c r="H262" s="161">
        <f t="shared" si="143"/>
        <v>0</v>
      </c>
      <c r="I262" s="161">
        <f t="shared" si="143"/>
        <v>0</v>
      </c>
      <c r="J262" s="161">
        <f t="shared" si="143"/>
        <v>0</v>
      </c>
      <c r="K262" s="161">
        <f t="shared" si="143"/>
        <v>0</v>
      </c>
      <c r="L262" s="161">
        <f t="shared" si="143"/>
        <v>0</v>
      </c>
      <c r="M262" s="161">
        <f t="shared" si="143"/>
        <v>0</v>
      </c>
      <c r="N262" s="161">
        <f t="shared" si="143"/>
        <v>0</v>
      </c>
      <c r="O262" s="161">
        <f t="shared" si="143"/>
        <v>0</v>
      </c>
      <c r="P262" s="161">
        <f t="shared" si="143"/>
        <v>0</v>
      </c>
      <c r="Q262" s="161">
        <f t="shared" si="143"/>
        <v>0</v>
      </c>
      <c r="R262" s="161">
        <f t="shared" si="143"/>
        <v>0</v>
      </c>
      <c r="S262" s="161">
        <f t="shared" si="142"/>
        <v>0</v>
      </c>
      <c r="T262" s="161">
        <f t="shared" si="142"/>
        <v>0</v>
      </c>
      <c r="U262" s="161">
        <f t="shared" si="142"/>
        <v>0</v>
      </c>
      <c r="V262" s="161">
        <f t="shared" si="142"/>
        <v>0</v>
      </c>
      <c r="W262" s="161">
        <f t="shared" si="142"/>
        <v>0</v>
      </c>
      <c r="X262" s="161">
        <f t="shared" si="142"/>
        <v>0</v>
      </c>
      <c r="Y262" s="161">
        <f t="shared" si="142"/>
        <v>0</v>
      </c>
      <c r="Z262" s="161">
        <f t="shared" si="142"/>
        <v>0</v>
      </c>
      <c r="AA262" s="161">
        <f t="shared" si="142"/>
        <v>0</v>
      </c>
      <c r="AB262" s="161">
        <f t="shared" si="142"/>
        <v>0</v>
      </c>
      <c r="AC262" s="161">
        <f t="shared" si="140"/>
        <v>0</v>
      </c>
      <c r="AD262" s="161">
        <f t="shared" si="141"/>
        <v>0</v>
      </c>
      <c r="AE262" s="161">
        <f t="shared" si="141"/>
        <v>0</v>
      </c>
      <c r="AF262" s="161">
        <f t="shared" si="141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43"/>
        <v>0</v>
      </c>
      <c r="D263" s="161">
        <f t="shared" si="143"/>
        <v>0</v>
      </c>
      <c r="E263" s="161">
        <f t="shared" si="143"/>
        <v>0</v>
      </c>
      <c r="F263" s="161">
        <f t="shared" si="143"/>
        <v>0</v>
      </c>
      <c r="G263" s="161">
        <f t="shared" si="143"/>
        <v>0</v>
      </c>
      <c r="H263" s="161">
        <f t="shared" si="143"/>
        <v>0</v>
      </c>
      <c r="I263" s="161">
        <f t="shared" si="143"/>
        <v>0</v>
      </c>
      <c r="J263" s="161">
        <f t="shared" si="143"/>
        <v>0</v>
      </c>
      <c r="K263" s="161">
        <f t="shared" si="143"/>
        <v>0</v>
      </c>
      <c r="L263" s="161">
        <f t="shared" si="143"/>
        <v>0</v>
      </c>
      <c r="M263" s="161">
        <f t="shared" si="143"/>
        <v>0</v>
      </c>
      <c r="N263" s="161">
        <f t="shared" si="143"/>
        <v>0</v>
      </c>
      <c r="O263" s="161">
        <f t="shared" si="143"/>
        <v>0</v>
      </c>
      <c r="P263" s="161">
        <f t="shared" si="143"/>
        <v>0</v>
      </c>
      <c r="Q263" s="161">
        <f t="shared" si="143"/>
        <v>0</v>
      </c>
      <c r="R263" s="161">
        <f t="shared" si="143"/>
        <v>0</v>
      </c>
      <c r="S263" s="161">
        <f t="shared" si="142"/>
        <v>0</v>
      </c>
      <c r="T263" s="161">
        <f t="shared" si="142"/>
        <v>0</v>
      </c>
      <c r="U263" s="161">
        <f t="shared" si="142"/>
        <v>0</v>
      </c>
      <c r="V263" s="161">
        <f t="shared" si="142"/>
        <v>0</v>
      </c>
      <c r="W263" s="161">
        <f t="shared" si="142"/>
        <v>0</v>
      </c>
      <c r="X263" s="161">
        <f t="shared" si="142"/>
        <v>0</v>
      </c>
      <c r="Y263" s="161">
        <f t="shared" si="142"/>
        <v>0</v>
      </c>
      <c r="Z263" s="161">
        <f t="shared" si="142"/>
        <v>0</v>
      </c>
      <c r="AA263" s="161">
        <f t="shared" si="142"/>
        <v>0</v>
      </c>
      <c r="AB263" s="161">
        <f t="shared" si="142"/>
        <v>0</v>
      </c>
      <c r="AC263" s="161">
        <f t="shared" si="140"/>
        <v>0</v>
      </c>
      <c r="AD263" s="161">
        <f t="shared" si="141"/>
        <v>0</v>
      </c>
      <c r="AE263" s="161">
        <f t="shared" si="141"/>
        <v>0</v>
      </c>
      <c r="AF263" s="161">
        <f t="shared" si="141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43"/>
        <v>0</v>
      </c>
      <c r="D264" s="161">
        <f t="shared" si="143"/>
        <v>0</v>
      </c>
      <c r="E264" s="161">
        <f t="shared" si="143"/>
        <v>0</v>
      </c>
      <c r="F264" s="161">
        <f t="shared" si="143"/>
        <v>0</v>
      </c>
      <c r="G264" s="161">
        <f t="shared" si="143"/>
        <v>0</v>
      </c>
      <c r="H264" s="161">
        <f t="shared" si="143"/>
        <v>0</v>
      </c>
      <c r="I264" s="161">
        <f t="shared" si="143"/>
        <v>0</v>
      </c>
      <c r="J264" s="161">
        <f t="shared" si="143"/>
        <v>0</v>
      </c>
      <c r="K264" s="161">
        <f t="shared" si="143"/>
        <v>0</v>
      </c>
      <c r="L264" s="161">
        <f t="shared" si="143"/>
        <v>0</v>
      </c>
      <c r="M264" s="161">
        <f t="shared" si="143"/>
        <v>0</v>
      </c>
      <c r="N264" s="161">
        <f t="shared" si="143"/>
        <v>0</v>
      </c>
      <c r="O264" s="161">
        <f t="shared" si="143"/>
        <v>0</v>
      </c>
      <c r="P264" s="161">
        <f t="shared" si="143"/>
        <v>0</v>
      </c>
      <c r="Q264" s="161">
        <f t="shared" si="143"/>
        <v>0</v>
      </c>
      <c r="R264" s="161">
        <f t="shared" si="143"/>
        <v>0</v>
      </c>
      <c r="S264" s="161">
        <f t="shared" ref="S264:AB273" si="144">R264</f>
        <v>0</v>
      </c>
      <c r="T264" s="161">
        <f t="shared" si="144"/>
        <v>0</v>
      </c>
      <c r="U264" s="161">
        <f t="shared" si="144"/>
        <v>0</v>
      </c>
      <c r="V264" s="161">
        <f t="shared" si="144"/>
        <v>0</v>
      </c>
      <c r="W264" s="161">
        <f t="shared" si="144"/>
        <v>0</v>
      </c>
      <c r="X264" s="161">
        <f t="shared" si="144"/>
        <v>0</v>
      </c>
      <c r="Y264" s="161">
        <f t="shared" si="144"/>
        <v>0</v>
      </c>
      <c r="Z264" s="161">
        <f t="shared" si="144"/>
        <v>0</v>
      </c>
      <c r="AA264" s="161">
        <f t="shared" si="144"/>
        <v>0</v>
      </c>
      <c r="AB264" s="161">
        <f t="shared" si="144"/>
        <v>0</v>
      </c>
      <c r="AC264" s="161">
        <f t="shared" si="140"/>
        <v>0</v>
      </c>
      <c r="AD264" s="161">
        <f t="shared" si="141"/>
        <v>0</v>
      </c>
      <c r="AE264" s="161">
        <f t="shared" si="141"/>
        <v>0</v>
      </c>
      <c r="AF264" s="161">
        <f t="shared" si="141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45">B265</f>
        <v>0</v>
      </c>
      <c r="D265" s="161">
        <f t="shared" si="145"/>
        <v>0</v>
      </c>
      <c r="E265" s="161">
        <f t="shared" si="145"/>
        <v>0</v>
      </c>
      <c r="F265" s="161">
        <f t="shared" si="145"/>
        <v>0</v>
      </c>
      <c r="G265" s="161">
        <f t="shared" si="145"/>
        <v>0</v>
      </c>
      <c r="H265" s="161">
        <f t="shared" si="145"/>
        <v>0</v>
      </c>
      <c r="I265" s="161">
        <f t="shared" si="145"/>
        <v>0</v>
      </c>
      <c r="J265" s="161">
        <f t="shared" si="145"/>
        <v>0</v>
      </c>
      <c r="K265" s="161">
        <f t="shared" si="145"/>
        <v>0</v>
      </c>
      <c r="L265" s="161">
        <f t="shared" si="145"/>
        <v>0</v>
      </c>
      <c r="M265" s="161">
        <f t="shared" si="145"/>
        <v>0</v>
      </c>
      <c r="N265" s="161">
        <f t="shared" si="145"/>
        <v>0</v>
      </c>
      <c r="O265" s="161">
        <f t="shared" si="145"/>
        <v>0</v>
      </c>
      <c r="P265" s="161">
        <f t="shared" si="145"/>
        <v>0</v>
      </c>
      <c r="Q265" s="161">
        <f t="shared" si="145"/>
        <v>0</v>
      </c>
      <c r="R265" s="161">
        <f t="shared" si="145"/>
        <v>0</v>
      </c>
      <c r="S265" s="161">
        <f t="shared" si="144"/>
        <v>0</v>
      </c>
      <c r="T265" s="161">
        <f t="shared" si="144"/>
        <v>0</v>
      </c>
      <c r="U265" s="161">
        <f t="shared" si="144"/>
        <v>0</v>
      </c>
      <c r="V265" s="161">
        <f t="shared" si="144"/>
        <v>0</v>
      </c>
      <c r="W265" s="161">
        <f t="shared" si="144"/>
        <v>0</v>
      </c>
      <c r="X265" s="161">
        <f t="shared" si="144"/>
        <v>0</v>
      </c>
      <c r="Y265" s="161">
        <f t="shared" si="144"/>
        <v>0</v>
      </c>
      <c r="Z265" s="161">
        <f t="shared" si="144"/>
        <v>0</v>
      </c>
      <c r="AA265" s="161">
        <f t="shared" si="144"/>
        <v>0</v>
      </c>
      <c r="AB265" s="161">
        <f t="shared" si="144"/>
        <v>0</v>
      </c>
      <c r="AC265" s="161">
        <f t="shared" si="140"/>
        <v>0</v>
      </c>
      <c r="AD265" s="161">
        <f t="shared" si="141"/>
        <v>0</v>
      </c>
      <c r="AE265" s="161">
        <f t="shared" si="141"/>
        <v>0</v>
      </c>
      <c r="AF265" s="161">
        <f t="shared" si="141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45"/>
        <v>0</v>
      </c>
      <c r="D266" s="161">
        <f t="shared" si="145"/>
        <v>0</v>
      </c>
      <c r="E266" s="161">
        <f t="shared" si="145"/>
        <v>0</v>
      </c>
      <c r="F266" s="161">
        <f t="shared" si="145"/>
        <v>0</v>
      </c>
      <c r="G266" s="161">
        <f t="shared" si="145"/>
        <v>0</v>
      </c>
      <c r="H266" s="161">
        <f t="shared" si="145"/>
        <v>0</v>
      </c>
      <c r="I266" s="161">
        <f t="shared" si="145"/>
        <v>0</v>
      </c>
      <c r="J266" s="161">
        <f t="shared" si="145"/>
        <v>0</v>
      </c>
      <c r="K266" s="161">
        <f t="shared" si="145"/>
        <v>0</v>
      </c>
      <c r="L266" s="161">
        <f t="shared" si="145"/>
        <v>0</v>
      </c>
      <c r="M266" s="161">
        <f t="shared" si="145"/>
        <v>0</v>
      </c>
      <c r="N266" s="161">
        <f t="shared" si="145"/>
        <v>0</v>
      </c>
      <c r="O266" s="161">
        <f t="shared" si="145"/>
        <v>0</v>
      </c>
      <c r="P266" s="161">
        <f t="shared" si="145"/>
        <v>0</v>
      </c>
      <c r="Q266" s="161">
        <f t="shared" si="145"/>
        <v>0</v>
      </c>
      <c r="R266" s="161">
        <f t="shared" si="145"/>
        <v>0</v>
      </c>
      <c r="S266" s="161">
        <f t="shared" si="144"/>
        <v>0</v>
      </c>
      <c r="T266" s="161">
        <f t="shared" si="144"/>
        <v>0</v>
      </c>
      <c r="U266" s="161">
        <f t="shared" si="144"/>
        <v>0</v>
      </c>
      <c r="V266" s="161">
        <f t="shared" si="144"/>
        <v>0</v>
      </c>
      <c r="W266" s="161">
        <f t="shared" si="144"/>
        <v>0</v>
      </c>
      <c r="X266" s="161">
        <f t="shared" si="144"/>
        <v>0</v>
      </c>
      <c r="Y266" s="161">
        <f t="shared" si="144"/>
        <v>0</v>
      </c>
      <c r="Z266" s="161">
        <f t="shared" si="144"/>
        <v>0</v>
      </c>
      <c r="AA266" s="161">
        <f t="shared" si="144"/>
        <v>0</v>
      </c>
      <c r="AB266" s="161">
        <f t="shared" si="144"/>
        <v>0</v>
      </c>
      <c r="AC266" s="161">
        <f t="shared" si="140"/>
        <v>0</v>
      </c>
      <c r="AD266" s="161">
        <f t="shared" si="141"/>
        <v>0</v>
      </c>
      <c r="AE266" s="161">
        <f t="shared" si="141"/>
        <v>0</v>
      </c>
      <c r="AF266" s="161">
        <f t="shared" si="141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45"/>
        <v>0</v>
      </c>
      <c r="D267" s="161">
        <f t="shared" si="145"/>
        <v>0</v>
      </c>
      <c r="E267" s="161">
        <f t="shared" si="145"/>
        <v>0</v>
      </c>
      <c r="F267" s="161">
        <f t="shared" si="145"/>
        <v>0</v>
      </c>
      <c r="G267" s="161">
        <f t="shared" si="145"/>
        <v>0</v>
      </c>
      <c r="H267" s="161">
        <f t="shared" si="145"/>
        <v>0</v>
      </c>
      <c r="I267" s="161">
        <f t="shared" si="145"/>
        <v>0</v>
      </c>
      <c r="J267" s="161">
        <f t="shared" si="145"/>
        <v>0</v>
      </c>
      <c r="K267" s="161">
        <f t="shared" si="145"/>
        <v>0</v>
      </c>
      <c r="L267" s="161">
        <f t="shared" si="145"/>
        <v>0</v>
      </c>
      <c r="M267" s="161">
        <f t="shared" si="145"/>
        <v>0</v>
      </c>
      <c r="N267" s="161">
        <f t="shared" si="145"/>
        <v>0</v>
      </c>
      <c r="O267" s="161">
        <f t="shared" si="145"/>
        <v>0</v>
      </c>
      <c r="P267" s="161">
        <f t="shared" si="145"/>
        <v>0</v>
      </c>
      <c r="Q267" s="161">
        <f t="shared" si="145"/>
        <v>0</v>
      </c>
      <c r="R267" s="161">
        <f t="shared" si="145"/>
        <v>0</v>
      </c>
      <c r="S267" s="161">
        <f t="shared" si="144"/>
        <v>0</v>
      </c>
      <c r="T267" s="161">
        <f t="shared" si="144"/>
        <v>0</v>
      </c>
      <c r="U267" s="161">
        <f t="shared" si="144"/>
        <v>0</v>
      </c>
      <c r="V267" s="161">
        <f t="shared" si="144"/>
        <v>0</v>
      </c>
      <c r="W267" s="161">
        <f t="shared" si="144"/>
        <v>0</v>
      </c>
      <c r="X267" s="161">
        <f t="shared" si="144"/>
        <v>0</v>
      </c>
      <c r="Y267" s="161">
        <f t="shared" si="144"/>
        <v>0</v>
      </c>
      <c r="Z267" s="161">
        <f t="shared" si="144"/>
        <v>0</v>
      </c>
      <c r="AA267" s="161">
        <f t="shared" si="144"/>
        <v>0</v>
      </c>
      <c r="AB267" s="161">
        <f t="shared" si="144"/>
        <v>0</v>
      </c>
      <c r="AC267" s="161">
        <f t="shared" si="140"/>
        <v>0</v>
      </c>
      <c r="AD267" s="161">
        <f t="shared" si="141"/>
        <v>0</v>
      </c>
      <c r="AE267" s="161">
        <f t="shared" si="141"/>
        <v>0</v>
      </c>
      <c r="AF267" s="161">
        <f t="shared" si="141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45"/>
        <v>0</v>
      </c>
      <c r="D268" s="161">
        <f t="shared" si="145"/>
        <v>0</v>
      </c>
      <c r="E268" s="161">
        <f t="shared" si="145"/>
        <v>0</v>
      </c>
      <c r="F268" s="161">
        <f t="shared" si="145"/>
        <v>0</v>
      </c>
      <c r="G268" s="161">
        <f t="shared" si="145"/>
        <v>0</v>
      </c>
      <c r="H268" s="161">
        <f t="shared" si="145"/>
        <v>0</v>
      </c>
      <c r="I268" s="161">
        <f t="shared" si="145"/>
        <v>0</v>
      </c>
      <c r="J268" s="161">
        <f t="shared" si="145"/>
        <v>0</v>
      </c>
      <c r="K268" s="161">
        <f t="shared" si="145"/>
        <v>0</v>
      </c>
      <c r="L268" s="161">
        <f t="shared" si="145"/>
        <v>0</v>
      </c>
      <c r="M268" s="161">
        <f t="shared" si="145"/>
        <v>0</v>
      </c>
      <c r="N268" s="161">
        <f t="shared" si="145"/>
        <v>0</v>
      </c>
      <c r="O268" s="161">
        <f t="shared" si="145"/>
        <v>0</v>
      </c>
      <c r="P268" s="161">
        <f t="shared" si="145"/>
        <v>0</v>
      </c>
      <c r="Q268" s="161">
        <f t="shared" si="145"/>
        <v>0</v>
      </c>
      <c r="R268" s="161">
        <f t="shared" si="145"/>
        <v>0</v>
      </c>
      <c r="S268" s="161">
        <f t="shared" si="144"/>
        <v>0</v>
      </c>
      <c r="T268" s="161">
        <f t="shared" si="144"/>
        <v>0</v>
      </c>
      <c r="U268" s="161">
        <f t="shared" si="144"/>
        <v>0</v>
      </c>
      <c r="V268" s="161">
        <f t="shared" si="144"/>
        <v>0</v>
      </c>
      <c r="W268" s="161">
        <f t="shared" si="144"/>
        <v>0</v>
      </c>
      <c r="X268" s="161">
        <f t="shared" si="144"/>
        <v>0</v>
      </c>
      <c r="Y268" s="161">
        <f t="shared" si="144"/>
        <v>0</v>
      </c>
      <c r="Z268" s="161">
        <f t="shared" si="144"/>
        <v>0</v>
      </c>
      <c r="AA268" s="161">
        <f t="shared" si="144"/>
        <v>0</v>
      </c>
      <c r="AB268" s="161">
        <f t="shared" si="144"/>
        <v>0</v>
      </c>
      <c r="AC268" s="161">
        <f t="shared" si="140"/>
        <v>0</v>
      </c>
      <c r="AD268" s="161">
        <f t="shared" si="141"/>
        <v>0</v>
      </c>
      <c r="AE268" s="161">
        <f t="shared" si="141"/>
        <v>0</v>
      </c>
      <c r="AF268" s="161">
        <f t="shared" si="141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45"/>
        <v>0</v>
      </c>
      <c r="D269" s="161">
        <f t="shared" si="145"/>
        <v>0</v>
      </c>
      <c r="E269" s="161">
        <f t="shared" si="145"/>
        <v>0</v>
      </c>
      <c r="F269" s="161">
        <f t="shared" si="145"/>
        <v>0</v>
      </c>
      <c r="G269" s="161">
        <f t="shared" si="145"/>
        <v>0</v>
      </c>
      <c r="H269" s="161">
        <f t="shared" si="145"/>
        <v>0</v>
      </c>
      <c r="I269" s="161">
        <f t="shared" si="145"/>
        <v>0</v>
      </c>
      <c r="J269" s="161">
        <f t="shared" si="145"/>
        <v>0</v>
      </c>
      <c r="K269" s="161">
        <f t="shared" si="145"/>
        <v>0</v>
      </c>
      <c r="L269" s="161">
        <f t="shared" si="145"/>
        <v>0</v>
      </c>
      <c r="M269" s="161">
        <f t="shared" si="145"/>
        <v>0</v>
      </c>
      <c r="N269" s="161">
        <f t="shared" si="145"/>
        <v>0</v>
      </c>
      <c r="O269" s="161">
        <f t="shared" si="145"/>
        <v>0</v>
      </c>
      <c r="P269" s="161">
        <f t="shared" si="145"/>
        <v>0</v>
      </c>
      <c r="Q269" s="161">
        <f t="shared" si="145"/>
        <v>0</v>
      </c>
      <c r="R269" s="161">
        <f t="shared" si="145"/>
        <v>0</v>
      </c>
      <c r="S269" s="161">
        <f t="shared" si="144"/>
        <v>0</v>
      </c>
      <c r="T269" s="161">
        <f t="shared" si="144"/>
        <v>0</v>
      </c>
      <c r="U269" s="161">
        <f t="shared" si="144"/>
        <v>0</v>
      </c>
      <c r="V269" s="161">
        <f t="shared" si="144"/>
        <v>0</v>
      </c>
      <c r="W269" s="161">
        <f t="shared" si="144"/>
        <v>0</v>
      </c>
      <c r="X269" s="161">
        <f t="shared" si="144"/>
        <v>0</v>
      </c>
      <c r="Y269" s="161">
        <f t="shared" si="144"/>
        <v>0</v>
      </c>
      <c r="Z269" s="161">
        <f t="shared" si="144"/>
        <v>0</v>
      </c>
      <c r="AA269" s="161">
        <f t="shared" si="144"/>
        <v>0</v>
      </c>
      <c r="AB269" s="161">
        <f t="shared" si="144"/>
        <v>0</v>
      </c>
      <c r="AC269" s="161">
        <f t="shared" si="140"/>
        <v>0</v>
      </c>
      <c r="AD269" s="161">
        <f t="shared" si="141"/>
        <v>0</v>
      </c>
      <c r="AE269" s="161">
        <f t="shared" si="141"/>
        <v>0</v>
      </c>
      <c r="AF269" s="161">
        <f t="shared" si="141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45"/>
        <v>0</v>
      </c>
      <c r="D270" s="161">
        <f t="shared" si="145"/>
        <v>0</v>
      </c>
      <c r="E270" s="161">
        <f t="shared" si="145"/>
        <v>0</v>
      </c>
      <c r="F270" s="161">
        <f t="shared" si="145"/>
        <v>0</v>
      </c>
      <c r="G270" s="161">
        <f t="shared" si="145"/>
        <v>0</v>
      </c>
      <c r="H270" s="161">
        <f t="shared" si="145"/>
        <v>0</v>
      </c>
      <c r="I270" s="161">
        <f t="shared" si="145"/>
        <v>0</v>
      </c>
      <c r="J270" s="161">
        <f t="shared" si="145"/>
        <v>0</v>
      </c>
      <c r="K270" s="161">
        <f t="shared" si="145"/>
        <v>0</v>
      </c>
      <c r="L270" s="161">
        <f t="shared" si="145"/>
        <v>0</v>
      </c>
      <c r="M270" s="161">
        <f t="shared" si="145"/>
        <v>0</v>
      </c>
      <c r="N270" s="161">
        <f t="shared" si="145"/>
        <v>0</v>
      </c>
      <c r="O270" s="161">
        <f t="shared" si="145"/>
        <v>0</v>
      </c>
      <c r="P270" s="161">
        <f t="shared" si="145"/>
        <v>0</v>
      </c>
      <c r="Q270" s="161">
        <f t="shared" si="145"/>
        <v>0</v>
      </c>
      <c r="R270" s="161">
        <f t="shared" si="145"/>
        <v>0</v>
      </c>
      <c r="S270" s="161">
        <f t="shared" si="144"/>
        <v>0</v>
      </c>
      <c r="T270" s="161">
        <f t="shared" si="144"/>
        <v>0</v>
      </c>
      <c r="U270" s="161">
        <f t="shared" si="144"/>
        <v>0</v>
      </c>
      <c r="V270" s="161">
        <f t="shared" si="144"/>
        <v>0</v>
      </c>
      <c r="W270" s="161">
        <f t="shared" si="144"/>
        <v>0</v>
      </c>
      <c r="X270" s="161">
        <f t="shared" si="144"/>
        <v>0</v>
      </c>
      <c r="Y270" s="161">
        <f t="shared" si="144"/>
        <v>0</v>
      </c>
      <c r="Z270" s="161">
        <f t="shared" si="144"/>
        <v>0</v>
      </c>
      <c r="AA270" s="161">
        <f t="shared" si="144"/>
        <v>0</v>
      </c>
      <c r="AB270" s="161">
        <f t="shared" si="144"/>
        <v>0</v>
      </c>
      <c r="AC270" s="161">
        <f t="shared" si="140"/>
        <v>0</v>
      </c>
      <c r="AD270" s="161">
        <f t="shared" si="141"/>
        <v>0</v>
      </c>
      <c r="AE270" s="161">
        <f t="shared" si="141"/>
        <v>0</v>
      </c>
      <c r="AF270" s="161">
        <f t="shared" si="141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45"/>
        <v>0</v>
      </c>
      <c r="D271" s="161">
        <f t="shared" si="145"/>
        <v>0</v>
      </c>
      <c r="E271" s="161">
        <f t="shared" si="145"/>
        <v>0</v>
      </c>
      <c r="F271" s="161">
        <f t="shared" si="145"/>
        <v>0</v>
      </c>
      <c r="G271" s="161">
        <f t="shared" si="145"/>
        <v>0</v>
      </c>
      <c r="H271" s="161">
        <f t="shared" si="145"/>
        <v>0</v>
      </c>
      <c r="I271" s="161">
        <f t="shared" si="145"/>
        <v>0</v>
      </c>
      <c r="J271" s="161">
        <f t="shared" si="145"/>
        <v>0</v>
      </c>
      <c r="K271" s="161">
        <f t="shared" si="145"/>
        <v>0</v>
      </c>
      <c r="L271" s="161">
        <f t="shared" si="145"/>
        <v>0</v>
      </c>
      <c r="M271" s="161">
        <f t="shared" si="145"/>
        <v>0</v>
      </c>
      <c r="N271" s="161">
        <f t="shared" si="145"/>
        <v>0</v>
      </c>
      <c r="O271" s="161">
        <f t="shared" si="145"/>
        <v>0</v>
      </c>
      <c r="P271" s="161">
        <f t="shared" si="145"/>
        <v>0</v>
      </c>
      <c r="Q271" s="161">
        <f t="shared" si="145"/>
        <v>0</v>
      </c>
      <c r="R271" s="161">
        <f t="shared" si="145"/>
        <v>0</v>
      </c>
      <c r="S271" s="161">
        <f t="shared" si="144"/>
        <v>0</v>
      </c>
      <c r="T271" s="161">
        <f t="shared" si="144"/>
        <v>0</v>
      </c>
      <c r="U271" s="161">
        <f t="shared" si="144"/>
        <v>0</v>
      </c>
      <c r="V271" s="161">
        <f t="shared" si="144"/>
        <v>0</v>
      </c>
      <c r="W271" s="161">
        <f t="shared" si="144"/>
        <v>0</v>
      </c>
      <c r="X271" s="161">
        <f t="shared" si="144"/>
        <v>0</v>
      </c>
      <c r="Y271" s="161">
        <f t="shared" si="144"/>
        <v>0</v>
      </c>
      <c r="Z271" s="161">
        <f t="shared" si="144"/>
        <v>0</v>
      </c>
      <c r="AA271" s="161">
        <f t="shared" si="144"/>
        <v>0</v>
      </c>
      <c r="AB271" s="161">
        <f t="shared" si="144"/>
        <v>0</v>
      </c>
      <c r="AC271" s="161">
        <f t="shared" si="140"/>
        <v>0</v>
      </c>
      <c r="AD271" s="161">
        <f t="shared" si="141"/>
        <v>0</v>
      </c>
      <c r="AE271" s="161">
        <f t="shared" si="141"/>
        <v>0</v>
      </c>
      <c r="AF271" s="161">
        <f t="shared" si="141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45"/>
        <v>0</v>
      </c>
      <c r="D272" s="161">
        <f t="shared" si="145"/>
        <v>0</v>
      </c>
      <c r="E272" s="161">
        <f t="shared" si="145"/>
        <v>0</v>
      </c>
      <c r="F272" s="161">
        <f t="shared" si="145"/>
        <v>0</v>
      </c>
      <c r="G272" s="161">
        <f t="shared" si="145"/>
        <v>0</v>
      </c>
      <c r="H272" s="161">
        <f t="shared" si="145"/>
        <v>0</v>
      </c>
      <c r="I272" s="161">
        <f t="shared" si="145"/>
        <v>0</v>
      </c>
      <c r="J272" s="161">
        <f t="shared" si="145"/>
        <v>0</v>
      </c>
      <c r="K272" s="161">
        <f t="shared" si="145"/>
        <v>0</v>
      </c>
      <c r="L272" s="161">
        <f t="shared" si="145"/>
        <v>0</v>
      </c>
      <c r="M272" s="161">
        <f t="shared" si="145"/>
        <v>0</v>
      </c>
      <c r="N272" s="161">
        <f t="shared" si="145"/>
        <v>0</v>
      </c>
      <c r="O272" s="161">
        <f t="shared" si="145"/>
        <v>0</v>
      </c>
      <c r="P272" s="161">
        <f t="shared" si="145"/>
        <v>0</v>
      </c>
      <c r="Q272" s="161">
        <f t="shared" si="145"/>
        <v>0</v>
      </c>
      <c r="R272" s="161">
        <f t="shared" si="145"/>
        <v>0</v>
      </c>
      <c r="S272" s="161">
        <f t="shared" si="144"/>
        <v>0</v>
      </c>
      <c r="T272" s="161">
        <f t="shared" si="144"/>
        <v>0</v>
      </c>
      <c r="U272" s="161">
        <f t="shared" si="144"/>
        <v>0</v>
      </c>
      <c r="V272" s="161">
        <f t="shared" si="144"/>
        <v>0</v>
      </c>
      <c r="W272" s="161">
        <f t="shared" si="144"/>
        <v>0</v>
      </c>
      <c r="X272" s="161">
        <f t="shared" si="144"/>
        <v>0</v>
      </c>
      <c r="Y272" s="161">
        <f t="shared" si="144"/>
        <v>0</v>
      </c>
      <c r="Z272" s="161">
        <f t="shared" si="144"/>
        <v>0</v>
      </c>
      <c r="AA272" s="161">
        <f t="shared" si="144"/>
        <v>0</v>
      </c>
      <c r="AB272" s="161">
        <f t="shared" si="144"/>
        <v>0</v>
      </c>
      <c r="AC272" s="161">
        <f t="shared" si="140"/>
        <v>0</v>
      </c>
      <c r="AD272" s="161">
        <f t="shared" si="141"/>
        <v>0</v>
      </c>
      <c r="AE272" s="161">
        <f t="shared" si="141"/>
        <v>0</v>
      </c>
      <c r="AF272" s="161">
        <f t="shared" si="141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45"/>
        <v>0</v>
      </c>
      <c r="D273" s="177">
        <f t="shared" si="145"/>
        <v>0</v>
      </c>
      <c r="E273" s="177">
        <f t="shared" si="145"/>
        <v>0</v>
      </c>
      <c r="F273" s="177">
        <f t="shared" si="145"/>
        <v>0</v>
      </c>
      <c r="G273" s="177">
        <f t="shared" si="145"/>
        <v>0</v>
      </c>
      <c r="H273" s="177">
        <f t="shared" si="145"/>
        <v>0</v>
      </c>
      <c r="I273" s="177">
        <f t="shared" si="145"/>
        <v>0</v>
      </c>
      <c r="J273" s="177">
        <f t="shared" si="145"/>
        <v>0</v>
      </c>
      <c r="K273" s="177">
        <f t="shared" si="145"/>
        <v>0</v>
      </c>
      <c r="L273" s="177">
        <f t="shared" si="145"/>
        <v>0</v>
      </c>
      <c r="M273" s="177">
        <f t="shared" si="145"/>
        <v>0</v>
      </c>
      <c r="N273" s="177">
        <f t="shared" si="145"/>
        <v>0</v>
      </c>
      <c r="O273" s="177">
        <f t="shared" si="145"/>
        <v>0</v>
      </c>
      <c r="P273" s="177">
        <f t="shared" si="145"/>
        <v>0</v>
      </c>
      <c r="Q273" s="177">
        <f t="shared" si="145"/>
        <v>0</v>
      </c>
      <c r="R273" s="177">
        <f t="shared" si="145"/>
        <v>0</v>
      </c>
      <c r="S273" s="177">
        <f t="shared" si="144"/>
        <v>0</v>
      </c>
      <c r="T273" s="177">
        <f t="shared" si="144"/>
        <v>0</v>
      </c>
      <c r="U273" s="177">
        <f t="shared" si="144"/>
        <v>0</v>
      </c>
      <c r="V273" s="177">
        <f t="shared" si="144"/>
        <v>0</v>
      </c>
      <c r="W273" s="177">
        <f t="shared" si="144"/>
        <v>0</v>
      </c>
      <c r="X273" s="177">
        <f t="shared" si="144"/>
        <v>0</v>
      </c>
      <c r="Y273" s="177">
        <f t="shared" si="144"/>
        <v>0</v>
      </c>
      <c r="Z273" s="177">
        <f t="shared" si="144"/>
        <v>0</v>
      </c>
      <c r="AA273" s="177">
        <f t="shared" si="144"/>
        <v>0</v>
      </c>
      <c r="AB273" s="177">
        <f t="shared" si="144"/>
        <v>0</v>
      </c>
      <c r="AC273" s="177">
        <f t="shared" si="140"/>
        <v>0</v>
      </c>
      <c r="AD273" s="177">
        <f t="shared" si="141"/>
        <v>0</v>
      </c>
      <c r="AE273" s="177">
        <f t="shared" si="141"/>
        <v>0</v>
      </c>
      <c r="AF273" s="177">
        <f t="shared" si="141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46">SUM(B169:B273)</f>
        <v>0</v>
      </c>
      <c r="C274" s="180">
        <f t="shared" si="146"/>
        <v>0</v>
      </c>
      <c r="D274" s="180">
        <f t="shared" si="146"/>
        <v>0</v>
      </c>
      <c r="E274" s="180">
        <f t="shared" si="146"/>
        <v>0</v>
      </c>
      <c r="F274" s="180">
        <f t="shared" si="146"/>
        <v>0</v>
      </c>
      <c r="G274" s="180">
        <f t="shared" si="146"/>
        <v>0</v>
      </c>
      <c r="H274" s="180">
        <f t="shared" si="146"/>
        <v>0</v>
      </c>
      <c r="I274" s="180">
        <f t="shared" si="146"/>
        <v>0</v>
      </c>
      <c r="J274" s="180">
        <f t="shared" si="146"/>
        <v>0</v>
      </c>
      <c r="K274" s="180">
        <f t="shared" si="146"/>
        <v>0</v>
      </c>
      <c r="L274" s="180">
        <f t="shared" si="146"/>
        <v>0</v>
      </c>
      <c r="M274" s="180">
        <f t="shared" si="146"/>
        <v>0</v>
      </c>
      <c r="N274" s="180">
        <f t="shared" si="146"/>
        <v>0</v>
      </c>
      <c r="O274" s="180">
        <f t="shared" si="146"/>
        <v>0</v>
      </c>
      <c r="P274" s="180">
        <f t="shared" si="146"/>
        <v>0</v>
      </c>
      <c r="Q274" s="180">
        <f t="shared" si="146"/>
        <v>0</v>
      </c>
      <c r="R274" s="180">
        <f t="shared" si="146"/>
        <v>0</v>
      </c>
      <c r="S274" s="180">
        <f t="shared" si="146"/>
        <v>0</v>
      </c>
      <c r="T274" s="180">
        <f t="shared" si="146"/>
        <v>0</v>
      </c>
      <c r="U274" s="180">
        <f t="shared" si="146"/>
        <v>0</v>
      </c>
      <c r="V274" s="180">
        <f t="shared" si="146"/>
        <v>0</v>
      </c>
      <c r="W274" s="180">
        <f t="shared" si="146"/>
        <v>0</v>
      </c>
      <c r="X274" s="180">
        <f t="shared" si="146"/>
        <v>0</v>
      </c>
      <c r="Y274" s="180">
        <f t="shared" si="146"/>
        <v>0</v>
      </c>
      <c r="Z274" s="180">
        <f t="shared" si="146"/>
        <v>0</v>
      </c>
      <c r="AA274" s="180">
        <f t="shared" si="146"/>
        <v>0</v>
      </c>
      <c r="AB274" s="180">
        <f t="shared" si="146"/>
        <v>0</v>
      </c>
      <c r="AC274" s="180">
        <f t="shared" ref="AC274:AD274" si="147">SUM(AC169:AC273)</f>
        <v>0</v>
      </c>
      <c r="AD274" s="180">
        <f t="shared" si="147"/>
        <v>0</v>
      </c>
      <c r="AE274" s="180">
        <f t="shared" ref="AE274:AF274" si="148">SUM(AE169:AE273)</f>
        <v>0</v>
      </c>
      <c r="AF274" s="180">
        <f t="shared" si="148"/>
        <v>0</v>
      </c>
      <c r="AG274" s="182">
        <f t="shared" si="146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994" priority="48">
      <formula>$AH11=0</formula>
    </cfRule>
  </conditionalFormatting>
  <conditionalFormatting sqref="A101:A102">
    <cfRule type="expression" dxfId="1993" priority="216">
      <formula>$AH106=0</formula>
    </cfRule>
  </conditionalFormatting>
  <conditionalFormatting sqref="A103:A107">
    <cfRule type="expression" dxfId="1992" priority="164">
      <formula>$AH102=0</formula>
    </cfRule>
  </conditionalFormatting>
  <conditionalFormatting sqref="A160:A167">
    <cfRule type="expression" dxfId="1991" priority="217">
      <formula>$AH267=0</formula>
    </cfRule>
  </conditionalFormatting>
  <conditionalFormatting sqref="A168:A275">
    <cfRule type="expression" dxfId="1990" priority="87">
      <formula>$AH168=0</formula>
    </cfRule>
  </conditionalFormatting>
  <conditionalFormatting sqref="B8">
    <cfRule type="expression" dxfId="1989" priority="212">
      <formula>AND(C$9&gt;=14/24,C$9&lt;20/24)</formula>
    </cfRule>
    <cfRule type="expression" dxfId="1988" priority="213">
      <formula>AND(C$9&gt;=8/24,C$9&lt;14/24)</formula>
    </cfRule>
    <cfRule type="expression" dxfId="1987" priority="214">
      <formula>C$9&lt;8/24</formula>
    </cfRule>
    <cfRule type="expression" dxfId="1986" priority="215">
      <formula>C$9&gt;=20/24</formula>
    </cfRule>
  </conditionalFormatting>
  <conditionalFormatting sqref="B9:AF10 C152:AA152 C154:AA159 B153:AA153 B113:C115 B108:C108 B117:C124 D117:AA125 B76:F90 D108:AA115 G134:AA134 H98:L102 B93:AA96 G97:L97 D103:L107 M97:AA107 G126:V129 W126:AA133 G137:AA151 AB93:AF115 B72:AF72 G76:AF77 AB117:AF134 AB137:AF159 G79:AF90">
    <cfRule type="expression" dxfId="1985" priority="129">
      <formula>B$9&gt;=20/24</formula>
    </cfRule>
  </conditionalFormatting>
  <conditionalFormatting sqref="B9:AF10 C152:AA152 C154:AA159 B153:AA153 B113:C115 B108:C108 B117:C124 D117:AA125 B76:F90 D108:AA115 G134:AA134 H98:L102 B93:AA96 G97:L97 D103:L107 M97:AA107 G126:V129 W126:AA133 G137:AA151 AB93:AF115 B72:AF72 G76:AF77 AB117:AF134 AB137:AF159 G79:AF90">
    <cfRule type="expression" dxfId="1984" priority="130">
      <formula>AND(B$9&gt;=14/24,B$9&lt;20/24)</formula>
    </cfRule>
    <cfRule type="expression" dxfId="1983" priority="131">
      <formula>AND(B$9&gt;=8/24,B$9&lt;14/24)</formula>
    </cfRule>
    <cfRule type="expression" dxfId="1982" priority="132">
      <formula>B$9&lt;8/24</formula>
    </cfRule>
  </conditionalFormatting>
  <conditionalFormatting sqref="B29:R53">
    <cfRule type="expression" dxfId="1981" priority="72">
      <formula>B29&gt;$AG29*1</formula>
    </cfRule>
    <cfRule type="expression" dxfId="1980" priority="73">
      <formula>B$9&gt;=20/24</formula>
    </cfRule>
    <cfRule type="expression" dxfId="1979" priority="74">
      <formula>AND(B$9&gt;=14/24,B$9&lt;20/24)</formula>
    </cfRule>
    <cfRule type="expression" dxfId="1978" priority="75">
      <formula>AND(B$9&gt;=8/24,B$9&lt;14/24)</formula>
    </cfRule>
    <cfRule type="expression" dxfId="1977" priority="76">
      <formula>B$9&lt;8/24</formula>
    </cfRule>
  </conditionalFormatting>
  <conditionalFormatting sqref="B54:R68">
    <cfRule type="expression" dxfId="1976" priority="65">
      <formula>B$9&lt;8/24</formula>
    </cfRule>
  </conditionalFormatting>
  <conditionalFormatting sqref="B54:R70">
    <cfRule type="expression" dxfId="1975" priority="62">
      <formula>B$9&gt;=20/24</formula>
    </cfRule>
    <cfRule type="expression" dxfId="1974" priority="63">
      <formula>AND(B$9&gt;=14/24,B$9&lt;20/24)</formula>
    </cfRule>
    <cfRule type="expression" dxfId="1973" priority="64">
      <formula>AND(B$9&gt;=8/24,B$9&lt;14/24)</formula>
    </cfRule>
  </conditionalFormatting>
  <conditionalFormatting sqref="B63:R65">
    <cfRule type="expression" dxfId="1972" priority="66">
      <formula>B63&gt;$AG63</formula>
    </cfRule>
  </conditionalFormatting>
  <conditionalFormatting sqref="B69:R70">
    <cfRule type="expression" dxfId="1971" priority="137">
      <formula>B$9&lt;8/24</formula>
    </cfRule>
  </conditionalFormatting>
  <conditionalFormatting sqref="B72:AF75">
    <cfRule type="expression" dxfId="1970" priority="53">
      <formula>B72&gt;$AG72*1</formula>
    </cfRule>
  </conditionalFormatting>
  <conditionalFormatting sqref="B73:AF75">
    <cfRule type="expression" dxfId="1969" priority="54">
      <formula>B$9&gt;=20/24</formula>
    </cfRule>
    <cfRule type="expression" dxfId="1968" priority="55">
      <formula>AND(B$9&gt;=14/24,B$9&lt;20/24)</formula>
    </cfRule>
    <cfRule type="expression" dxfId="1967" priority="56">
      <formula>AND(B$9&gt;=8/24,B$9&lt;14/24)</formula>
    </cfRule>
    <cfRule type="expression" dxfId="1966" priority="57">
      <formula>B$9&lt;8/24</formula>
    </cfRule>
  </conditionalFormatting>
  <conditionalFormatting sqref="C161:AF167">
    <cfRule type="expression" dxfId="1965" priority="88">
      <formula>C$9&gt;=20/24</formula>
    </cfRule>
    <cfRule type="expression" dxfId="1964" priority="89">
      <formula>AND(C$9&gt;=14/24,C$9&lt;20/24)</formula>
    </cfRule>
    <cfRule type="expression" dxfId="1963" priority="90">
      <formula>AND(C$9&gt;=8/24,C$9&lt;14/24)</formula>
    </cfRule>
    <cfRule type="expression" dxfId="1962" priority="91">
      <formula>C$9&lt;8/24</formula>
    </cfRule>
  </conditionalFormatting>
  <conditionalFormatting sqref="C169:AF274">
    <cfRule type="expression" dxfId="1961" priority="49">
      <formula>C$9&gt;=20/24</formula>
    </cfRule>
    <cfRule type="expression" dxfId="1960" priority="50">
      <formula>AND(C$9&gt;=14/24,C$9&lt;20/24)</formula>
    </cfRule>
    <cfRule type="expression" dxfId="1959" priority="51">
      <formula>AND(C$9&gt;=8/24,C$9&lt;14/24)</formula>
    </cfRule>
    <cfRule type="expression" dxfId="1958" priority="52">
      <formula>C$9&lt;8/24</formula>
    </cfRule>
  </conditionalFormatting>
  <conditionalFormatting sqref="AG96 B76:F96 G92:AA96 T91:AA91 G79:S91 G76:V78 T79:V90 V80:W80 B69:R69 W76:AA90 AG78 B71:AG71 AB76:AF96">
    <cfRule type="expression" dxfId="1957" priority="128">
      <formula>B69&gt;$AG69*1</formula>
    </cfRule>
  </conditionalFormatting>
  <conditionalFormatting sqref="G79:AF83">
    <cfRule type="expression" dxfId="1956" priority="138">
      <formula>G$9&gt;=20/24</formula>
    </cfRule>
    <cfRule type="expression" dxfId="1955" priority="139">
      <formula>AND(G$9&gt;=14/24,G$9&lt;20/24)</formula>
    </cfRule>
    <cfRule type="expression" dxfId="1954" priority="140">
      <formula>AND(G$9&gt;=8/24,G$9&lt;14/24)</formula>
    </cfRule>
    <cfRule type="expression" dxfId="1953" priority="141">
      <formula>G$9&lt;8/24</formula>
    </cfRule>
  </conditionalFormatting>
  <conditionalFormatting sqref="G84:AF84">
    <cfRule type="expression" dxfId="1952" priority="133">
      <formula>G$9&gt;=20/24</formula>
    </cfRule>
    <cfRule type="expression" dxfId="1951" priority="134">
      <formula>AND(G$9&gt;=14/24,G$9&lt;20/24)</formula>
    </cfRule>
    <cfRule type="expression" dxfId="1950" priority="135">
      <formula>AND(G$9&gt;=8/24,G$9&lt;14/24)</formula>
    </cfRule>
    <cfRule type="expression" dxfId="1949" priority="136">
      <formula>G$9&lt;8/24</formula>
    </cfRule>
  </conditionalFormatting>
  <conditionalFormatting sqref="G78:AF78 B72:AF72">
    <cfRule type="expression" dxfId="1948" priority="148">
      <formula>B$9&gt;=20/24</formula>
    </cfRule>
    <cfRule type="expression" dxfId="1947" priority="149">
      <formula>AND(B$9&gt;=14/24,B$9&lt;20/24)</formula>
    </cfRule>
    <cfRule type="expression" dxfId="1946" priority="150">
      <formula>AND(B$9&gt;=8/24,B$9&lt;14/24)</formula>
    </cfRule>
    <cfRule type="expression" dxfId="1945" priority="151">
      <formula>B$9&lt;8/24</formula>
    </cfRule>
  </conditionalFormatting>
  <conditionalFormatting sqref="K73:AF73">
    <cfRule type="expression" dxfId="1944" priority="58">
      <formula>K$9&gt;=20/24</formula>
    </cfRule>
    <cfRule type="expression" dxfId="1943" priority="59">
      <formula>AND(K$9&gt;=14/24,K$9&lt;20/24)</formula>
    </cfRule>
    <cfRule type="expression" dxfId="1942" priority="60">
      <formula>AND(K$9&gt;=8/24,K$9&lt;14/24)</formula>
    </cfRule>
    <cfRule type="expression" dxfId="1941" priority="61">
      <formula>K$9&lt;8/24</formula>
    </cfRule>
  </conditionalFormatting>
  <conditionalFormatting sqref="G79:AF81">
    <cfRule type="expression" dxfId="1940" priority="156">
      <formula>G$9&gt;=20/24</formula>
    </cfRule>
    <cfRule type="expression" dxfId="1939" priority="157">
      <formula>AND(G$9&gt;=14/24,G$9&lt;20/24)</formula>
    </cfRule>
    <cfRule type="expression" dxfId="1938" priority="158">
      <formula>AND(G$9&gt;=8/24,G$9&lt;14/24)</formula>
    </cfRule>
    <cfRule type="expression" dxfId="1937" priority="159">
      <formula>G$9&lt;8/24</formula>
    </cfRule>
  </conditionalFormatting>
  <conditionalFormatting sqref="L84:AF84">
    <cfRule type="expression" dxfId="1936" priority="152">
      <formula>L$9&gt;=20/24</formula>
    </cfRule>
    <cfRule type="expression" dxfId="1935" priority="153">
      <formula>AND(L$9&gt;=14/24,L$9&lt;20/24)</formula>
    </cfRule>
    <cfRule type="expression" dxfId="1934" priority="154">
      <formula>AND(L$9&gt;=8/24,L$9&lt;14/24)</formula>
    </cfRule>
    <cfRule type="expression" dxfId="1933" priority="155">
      <formula>L$9&lt;8/24</formula>
    </cfRule>
  </conditionalFormatting>
  <conditionalFormatting sqref="M8 S8 AB8">
    <cfRule type="expression" dxfId="1932" priority="205">
      <formula>AND(N$9&gt;=14/24,N$9&lt;20/24)</formula>
    </cfRule>
    <cfRule type="expression" dxfId="1931" priority="206">
      <formula>AND(N$9&gt;=8/24,N$9&lt;14/24)</formula>
    </cfRule>
    <cfRule type="expression" dxfId="1930" priority="207">
      <formula>N$9&lt;8/24</formula>
    </cfRule>
  </conditionalFormatting>
  <conditionalFormatting sqref="T79:AF83">
    <cfRule type="expression" dxfId="1929" priority="160">
      <formula>T$9&gt;=20/24</formula>
    </cfRule>
    <cfRule type="expression" dxfId="1928" priority="161">
      <formula>AND(T$9&gt;=14/24,T$9&lt;20/24)</formula>
    </cfRule>
    <cfRule type="expression" dxfId="1927" priority="162">
      <formula>AND(T$9&gt;=8/24,T$9&lt;14/24)</formula>
    </cfRule>
    <cfRule type="expression" dxfId="1926" priority="163">
      <formula>T$9&lt;8/24</formula>
    </cfRule>
  </conditionalFormatting>
  <conditionalFormatting sqref="O3:P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925" priority="204">
      <formula>N$9&gt;=20/24</formula>
    </cfRule>
  </conditionalFormatting>
  <conditionalFormatting sqref="S8">
    <cfRule type="expression" dxfId="1924" priority="195">
      <formula>U$9&gt;=20/24</formula>
    </cfRule>
    <cfRule type="expression" dxfId="1923" priority="196">
      <formula>AND(U$9&gt;=14/24,U$9&lt;20/24)</formula>
    </cfRule>
    <cfRule type="expression" dxfId="1922" priority="197">
      <formula>AND(U$9&gt;=8/24,U$9&lt;14/24)</formula>
    </cfRule>
    <cfRule type="expression" dxfId="1921" priority="198">
      <formula>U$9&lt;8/24</formula>
    </cfRule>
  </conditionalFormatting>
  <conditionalFormatting sqref="T79:AF84">
    <cfRule type="expression" dxfId="1920" priority="82">
      <formula>T$9&gt;=20/24</formula>
    </cfRule>
    <cfRule type="expression" dxfId="1919" priority="83">
      <formula>AND(T$9&gt;=14/24,T$9&lt;20/24)</formula>
    </cfRule>
    <cfRule type="expression" dxfId="1918" priority="84">
      <formula>AND(T$9&gt;=8/24,T$9&lt;14/24)</formula>
    </cfRule>
    <cfRule type="expression" dxfId="1917" priority="85">
      <formula>T$9&lt;8/24</formula>
    </cfRule>
  </conditionalFormatting>
  <conditionalFormatting sqref="V3 AB3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B54:R62 B66:R70">
    <cfRule type="expression" dxfId="1916" priority="142">
      <formula>B54&gt;$AG54</formula>
    </cfRule>
  </conditionalFormatting>
  <conditionalFormatting sqref="AB8">
    <cfRule type="expression" dxfId="1915" priority="191">
      <formula>AD$9&gt;=20/24</formula>
    </cfRule>
    <cfRule type="expression" dxfId="1914" priority="192">
      <formula>AND(AD$9&gt;=14/24,AD$9&lt;20/24)</formula>
    </cfRule>
    <cfRule type="expression" dxfId="1913" priority="193">
      <formula>AND(AD$9&gt;=8/24,AD$9&lt;14/24)</formula>
    </cfRule>
    <cfRule type="expression" dxfId="1912" priority="194">
      <formula>AD$9&lt;8/24</formula>
    </cfRule>
  </conditionalFormatting>
  <conditionalFormatting sqref="AG78">
    <cfRule type="expression" dxfId="1911" priority="170">
      <formula>AG$9&gt;=20/24</formula>
    </cfRule>
    <cfRule type="expression" dxfId="1910" priority="171">
      <formula>AND(AG$9&gt;=14/24,AG$9&lt;20/24)</formula>
    </cfRule>
    <cfRule type="expression" dxfId="1909" priority="172">
      <formula>AND(AG$9&gt;=8/24,AG$9&lt;14/24)</formula>
    </cfRule>
    <cfRule type="expression" dxfId="1908" priority="173">
      <formula>AG$9&lt;8/24</formula>
    </cfRule>
  </conditionalFormatting>
  <conditionalFormatting sqref="AG91:AG92">
    <cfRule type="expression" dxfId="1907" priority="165">
      <formula>AG91&gt;$AG91</formula>
    </cfRule>
  </conditionalFormatting>
  <conditionalFormatting sqref="AG96">
    <cfRule type="expression" dxfId="1906" priority="166">
      <formula>AG$9&gt;=20/24</formula>
    </cfRule>
    <cfRule type="expression" dxfId="1905" priority="167">
      <formula>AND(AG$9&gt;=14/24,AG$9&lt;20/24)</formula>
    </cfRule>
    <cfRule type="expression" dxfId="1904" priority="168">
      <formula>AND(AG$9&gt;=8/24,AG$9&lt;14/24)</formula>
    </cfRule>
    <cfRule type="expression" dxfId="1903" priority="169">
      <formula>AG$9&lt;8/24</formula>
    </cfRule>
  </conditionalFormatting>
  <conditionalFormatting sqref="AG113">
    <cfRule type="expression" dxfId="1902" priority="187">
      <formula>AG$9&gt;=20/24</formula>
    </cfRule>
    <cfRule type="expression" dxfId="1901" priority="188">
      <formula>AND(AG$9&gt;=14/24,AG$9&lt;20/24)</formula>
    </cfRule>
    <cfRule type="expression" dxfId="1900" priority="189">
      <formula>AND(AG$9&gt;=8/24,AG$9&lt;14/24)</formula>
    </cfRule>
    <cfRule type="expression" dxfId="1899" priority="190">
      <formula>AG$9&lt;8/24</formula>
    </cfRule>
  </conditionalFormatting>
  <conditionalFormatting sqref="AH8:AI10">
    <cfRule type="expression" dxfId="1898" priority="78">
      <formula>AH$9&gt;=20/24</formula>
    </cfRule>
    <cfRule type="expression" dxfId="1897" priority="79">
      <formula>AND(AH$9&gt;=14/24,AH$9&lt;20/24)</formula>
    </cfRule>
    <cfRule type="expression" dxfId="1896" priority="80">
      <formula>AND(AH$9&gt;=8/24,AH$9&lt;14/24)</formula>
    </cfRule>
    <cfRule type="expression" dxfId="1895" priority="81">
      <formula>AH$9&lt;8/24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7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894" priority="208">
      <formula>AJ$9&gt;=20/24</formula>
    </cfRule>
    <cfRule type="expression" dxfId="1893" priority="209">
      <formula>AND(AJ$9&gt;=14/24,AJ$9&lt;20/24)</formula>
    </cfRule>
    <cfRule type="expression" dxfId="1892" priority="210">
      <formula>AND(AJ$9&gt;=8/24,AJ$9&lt;14/24)</formula>
    </cfRule>
    <cfRule type="expression" dxfId="1891" priority="211">
      <formula>AJ$9&lt;8/24</formula>
    </cfRule>
  </conditionalFormatting>
  <conditionalFormatting sqref="AL99:AN99 AL105:AN105">
    <cfRule type="expression" dxfId="1890" priority="180">
      <formula>AL$9&gt;=20/24</formula>
    </cfRule>
    <cfRule type="expression" dxfId="1889" priority="181">
      <formula>AND(AL$9&gt;=14/24,AL$9&lt;20/24)</formula>
    </cfRule>
    <cfRule type="expression" dxfId="1888" priority="182">
      <formula>AND(AL$9&gt;=8/24,AL$9&lt;14/24)</formula>
    </cfRule>
    <cfRule type="expression" dxfId="1887" priority="183">
      <formula>AL$9&lt;8/24</formula>
    </cfRule>
  </conditionalFormatting>
  <conditionalFormatting sqref="AM15:AM21 AN16:AR21">
    <cfRule type="expression" dxfId="1886" priority="104">
      <formula>AX$9&gt;=20/24</formula>
    </cfRule>
    <cfRule type="expression" dxfId="1885" priority="105">
      <formula>AND(AX$9&gt;=14/24,AX$9&lt;20/24)</formula>
    </cfRule>
    <cfRule type="expression" dxfId="1884" priority="106">
      <formula>AND(AX$9&gt;=8/24,AX$9&lt;14/24)</formula>
    </cfRule>
    <cfRule type="expression" dxfId="1883" priority="107">
      <formula>AX$9&lt;8/24</formula>
    </cfRule>
  </conditionalFormatting>
  <conditionalFormatting sqref="AN100:AN103">
    <cfRule type="expression" dxfId="1882" priority="176">
      <formula>AN$9&gt;=20/24</formula>
    </cfRule>
    <cfRule type="expression" dxfId="1881" priority="177">
      <formula>AND(AN$9&gt;=14/24,AN$9&lt;20/24)</formula>
    </cfRule>
    <cfRule type="expression" dxfId="1880" priority="178">
      <formula>AND(AN$9&gt;=8/24,AN$9&lt;14/24)</formula>
    </cfRule>
    <cfRule type="expression" dxfId="1879" priority="179">
      <formula>AN$9&lt;8/24</formula>
    </cfRule>
  </conditionalFormatting>
  <conditionalFormatting sqref="AN15:AR15">
    <cfRule type="expression" dxfId="1878" priority="92">
      <formula>U$9&gt;=20/24</formula>
    </cfRule>
    <cfRule type="expression" dxfId="1877" priority="93">
      <formula>AND(U$9&gt;=14/24,U$9&lt;20/24)</formula>
    </cfRule>
    <cfRule type="expression" dxfId="1876" priority="94">
      <formula>AND(U$9&gt;=8/24,U$9&lt;14/24)</formula>
    </cfRule>
    <cfRule type="expression" dxfId="1875" priority="95">
      <formula>U$9&lt;8/24</formula>
    </cfRule>
  </conditionalFormatting>
  <conditionalFormatting sqref="AS15">
    <cfRule type="expression" dxfId="1874" priority="100">
      <formula>AA$9&gt;=20/24</formula>
    </cfRule>
    <cfRule type="expression" dxfId="1873" priority="101">
      <formula>AND(AA$9&gt;=14/24,AA$9&lt;20/24)</formula>
    </cfRule>
    <cfRule type="expression" dxfId="1872" priority="102">
      <formula>AND(AA$9&gt;=8/24,AA$9&lt;14/24)</formula>
    </cfRule>
    <cfRule type="expression" dxfId="1871" priority="103">
      <formula>AA$9&lt;8/24</formula>
    </cfRule>
  </conditionalFormatting>
  <conditionalFormatting sqref="AS16:AS21">
    <cfRule type="expression" dxfId="1870" priority="108">
      <formula>BE$9&gt;=20/24</formula>
    </cfRule>
    <cfRule type="expression" dxfId="1869" priority="109">
      <formula>AND(BE$9&gt;=14/24,BE$9&lt;20/24)</formula>
    </cfRule>
    <cfRule type="expression" dxfId="1868" priority="110">
      <formula>AND(BE$9&gt;=8/24,BE$9&lt;14/24)</formula>
    </cfRule>
    <cfRule type="expression" dxfId="1867" priority="111">
      <formula>BE$9&lt;8/24</formula>
    </cfRule>
  </conditionalFormatting>
  <conditionalFormatting sqref="AT15 AX15:BJ15">
    <cfRule type="expression" dxfId="1866" priority="112">
      <formula>AC$9&gt;=20/24</formula>
    </cfRule>
    <cfRule type="expression" dxfId="1865" priority="113">
      <formula>AND(AC$9&gt;=14/24,AC$9&lt;20/24)</formula>
    </cfRule>
    <cfRule type="expression" dxfId="1864" priority="114">
      <formula>AND(AC$9&gt;=8/24,AC$9&lt;14/24)</formula>
    </cfRule>
    <cfRule type="expression" dxfId="1863" priority="115">
      <formula>AC$9&lt;8/24</formula>
    </cfRule>
  </conditionalFormatting>
  <conditionalFormatting sqref="AT16:AT21">
    <cfRule type="expression" dxfId="1862" priority="116">
      <formula>BG$9&gt;=20/24</formula>
    </cfRule>
    <cfRule type="expression" dxfId="1861" priority="117">
      <formula>AND(BG$9&gt;=14/24,BG$9&lt;20/24)</formula>
    </cfRule>
    <cfRule type="expression" dxfId="1860" priority="118">
      <formula>AND(BG$9&gt;=8/24,BG$9&lt;14/24)</formula>
    </cfRule>
    <cfRule type="expression" dxfId="1859" priority="119">
      <formula>BG$9&lt;8/24</formula>
    </cfRule>
  </conditionalFormatting>
  <conditionalFormatting sqref="AU15:AV15">
    <cfRule type="expression" dxfId="1858" priority="120">
      <formula>AE$9&gt;=20/24</formula>
    </cfRule>
    <cfRule type="expression" dxfId="1857" priority="121">
      <formula>AND(AE$9&gt;=14/24,AE$9&lt;20/24)</formula>
    </cfRule>
    <cfRule type="expression" dxfId="1856" priority="122">
      <formula>AND(AE$9&gt;=8/24,AE$9&lt;14/24)</formula>
    </cfRule>
    <cfRule type="expression" dxfId="1855" priority="123">
      <formula>AE$9&lt;8/24</formula>
    </cfRule>
  </conditionalFormatting>
  <conditionalFormatting sqref="AU16:BJ21">
    <cfRule type="expression" dxfId="1854" priority="124">
      <formula>BI$9&gt;=20/24</formula>
    </cfRule>
    <cfRule type="expression" dxfId="1853" priority="125">
      <formula>AND(BI$9&gt;=14/24,BI$9&lt;20/24)</formula>
    </cfRule>
    <cfRule type="expression" dxfId="1852" priority="126">
      <formula>AND(BI$9&gt;=8/24,BI$9&lt;14/24)</formula>
    </cfRule>
    <cfRule type="expression" dxfId="1851" priority="127">
      <formula>BI$9&lt;8/24</formula>
    </cfRule>
  </conditionalFormatting>
  <conditionalFormatting sqref="AW15">
    <cfRule type="expression" dxfId="1850" priority="96">
      <formula>B$9&gt;=20/24</formula>
    </cfRule>
    <cfRule type="expression" dxfId="1849" priority="97">
      <formula>AND(B$9&gt;=14/24,B$9&lt;20/24)</formula>
    </cfRule>
    <cfRule type="expression" dxfId="1848" priority="98">
      <formula>AND(B$9&gt;=8/24,B$9&lt;14/24)</formula>
    </cfRule>
    <cfRule type="expression" dxfId="1847" priority="99">
      <formula>B$9&lt;8/24</formula>
    </cfRule>
  </conditionalFormatting>
  <conditionalFormatting sqref="A73">
    <cfRule type="expression" dxfId="1846" priority="47">
      <formula>$AH73=0</formula>
    </cfRule>
  </conditionalFormatting>
  <conditionalFormatting sqref="B137:B152 B154:B159 B97:C107 B109:C112 B125:C134 D97:F102 C137:F151 D126:F134 G98:G102 G130:V133 B11:R13">
    <cfRule type="expression" dxfId="1845" priority="43">
      <formula>B$9&gt;=20/24</formula>
    </cfRule>
  </conditionalFormatting>
  <conditionalFormatting sqref="B137:B152 B154:B159 B97:C107 B109:C112 B125:C134 D97:F102 C137:F151 D126:F134 G98:G102 G130:V133 B11:R13">
    <cfRule type="expression" dxfId="1844" priority="44">
      <formula>AND(B$9&gt;=14/24,B$9&lt;20/24)</formula>
    </cfRule>
    <cfRule type="expression" dxfId="1843" priority="45">
      <formula>AND(B$9&gt;=8/24,B$9&lt;14/24)</formula>
    </cfRule>
    <cfRule type="expression" dxfId="1842" priority="46">
      <formula>B$9&lt;8/24</formula>
    </cfRule>
  </conditionalFormatting>
  <conditionalFormatting sqref="B14:R28">
    <cfRule type="expression" dxfId="1841" priority="33">
      <formula>B14&gt;$AG14*1</formula>
    </cfRule>
    <cfRule type="expression" dxfId="1840" priority="34">
      <formula>B$9&gt;=20/24</formula>
    </cfRule>
    <cfRule type="expression" dxfId="1839" priority="35">
      <formula>AND(B$9&gt;=14/24,B$9&lt;20/24)</formula>
    </cfRule>
    <cfRule type="expression" dxfId="1838" priority="36">
      <formula>AND(B$9&gt;=8/24,B$9&lt;14/24)</formula>
    </cfRule>
    <cfRule type="expression" dxfId="1837" priority="37">
      <formula>B$9&lt;8/24</formula>
    </cfRule>
  </conditionalFormatting>
  <conditionalFormatting sqref="B161:B167">
    <cfRule type="expression" dxfId="1836" priority="38">
      <formula>B$9&gt;=20/24</formula>
    </cfRule>
    <cfRule type="expression" dxfId="1835" priority="39">
      <formula>AND(B$9&gt;=14/24,B$9&lt;20/24)</formula>
    </cfRule>
    <cfRule type="expression" dxfId="1834" priority="40">
      <formula>AND(B$9&gt;=8/24,B$9&lt;14/24)</formula>
    </cfRule>
    <cfRule type="expression" dxfId="1833" priority="41">
      <formula>B$9&lt;8/24</formula>
    </cfRule>
  </conditionalFormatting>
  <conditionalFormatting sqref="B169:B274">
    <cfRule type="expression" dxfId="1832" priority="29">
      <formula>B$9&gt;=20/24</formula>
    </cfRule>
    <cfRule type="expression" dxfId="1831" priority="30">
      <formula>AND(B$9&gt;=14/24,B$9&lt;20/24)</formula>
    </cfRule>
    <cfRule type="expression" dxfId="1830" priority="31">
      <formula>AND(B$9&gt;=8/24,B$9&lt;14/24)</formula>
    </cfRule>
    <cfRule type="expression" dxfId="1829" priority="32">
      <formula>B$9&lt;8/24</formula>
    </cfRule>
  </conditionalFormatting>
  <conditionalFormatting sqref="B11:R13">
    <cfRule type="expression" dxfId="1828" priority="42">
      <formula>B11&gt;$AG11*1</formula>
    </cfRule>
  </conditionalFormatting>
  <conditionalFormatting sqref="A153">
    <cfRule type="expression" dxfId="1827" priority="28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826" priority="24">
      <formula>AL$9&gt;=20/24</formula>
    </cfRule>
  </conditionalFormatting>
  <conditionalFormatting sqref="AL153">
    <cfRule type="expression" dxfId="1825" priority="25">
      <formula>AND(AL$9&gt;=14/24,AL$9&lt;20/24)</formula>
    </cfRule>
    <cfRule type="expression" dxfId="1824" priority="26">
      <formula>AND(AL$9&gt;=8/24,AL$9&lt;14/24)</formula>
    </cfRule>
    <cfRule type="expression" dxfId="1823" priority="27">
      <formula>AL$9&lt;8/24</formula>
    </cfRule>
  </conditionalFormatting>
  <conditionalFormatting sqref="S29:AF53">
    <cfRule type="expression" dxfId="1822" priority="16">
      <formula>S29&gt;$AG29*1</formula>
    </cfRule>
    <cfRule type="expression" dxfId="1821" priority="17">
      <formula>S$9&gt;=20/24</formula>
    </cfRule>
    <cfRule type="expression" dxfId="1820" priority="18">
      <formula>AND(S$9&gt;=14/24,S$9&lt;20/24)</formula>
    </cfRule>
    <cfRule type="expression" dxfId="1819" priority="19">
      <formula>AND(S$9&gt;=8/24,S$9&lt;14/24)</formula>
    </cfRule>
    <cfRule type="expression" dxfId="1818" priority="20">
      <formula>S$9&lt;8/24</formula>
    </cfRule>
  </conditionalFormatting>
  <conditionalFormatting sqref="S54:AF68">
    <cfRule type="expression" dxfId="1817" priority="14">
      <formula>S$9&lt;8/24</formula>
    </cfRule>
  </conditionalFormatting>
  <conditionalFormatting sqref="S54:AF70">
    <cfRule type="expression" dxfId="1816" priority="11">
      <formula>S$9&gt;=20/24</formula>
    </cfRule>
    <cfRule type="expression" dxfId="1815" priority="12">
      <formula>AND(S$9&gt;=14/24,S$9&lt;20/24)</formula>
    </cfRule>
    <cfRule type="expression" dxfId="1814" priority="13">
      <formula>AND(S$9&gt;=8/24,S$9&lt;14/24)</formula>
    </cfRule>
  </conditionalFormatting>
  <conditionalFormatting sqref="S63:AF65">
    <cfRule type="expression" dxfId="1813" priority="15">
      <formula>S63&gt;$AG63</formula>
    </cfRule>
  </conditionalFormatting>
  <conditionalFormatting sqref="S69:AF70">
    <cfRule type="expression" dxfId="1812" priority="22">
      <formula>S$9&lt;8/24</formula>
    </cfRule>
  </conditionalFormatting>
  <conditionalFormatting sqref="S69:AF69">
    <cfRule type="expression" dxfId="1811" priority="21">
      <formula>S69&gt;$AG69*1</formula>
    </cfRule>
  </conditionalFormatting>
  <conditionalFormatting sqref="S54:AF62 S66:AF70">
    <cfRule type="expression" dxfId="1810" priority="23">
      <formula>S54&gt;$AG54</formula>
    </cfRule>
  </conditionalFormatting>
  <conditionalFormatting sqref="S11:AF13">
    <cfRule type="expression" dxfId="1809" priority="7">
      <formula>S$9&gt;=20/24</formula>
    </cfRule>
  </conditionalFormatting>
  <conditionalFormatting sqref="S11:AF13">
    <cfRule type="expression" dxfId="1808" priority="8">
      <formula>AND(S$9&gt;=14/24,S$9&lt;20/24)</formula>
    </cfRule>
    <cfRule type="expression" dxfId="1807" priority="9">
      <formula>AND(S$9&gt;=8/24,S$9&lt;14/24)</formula>
    </cfRule>
    <cfRule type="expression" dxfId="1806" priority="10">
      <formula>S$9&lt;8/24</formula>
    </cfRule>
  </conditionalFormatting>
  <conditionalFormatting sqref="S14:AF28">
    <cfRule type="expression" dxfId="1805" priority="1">
      <formula>S14&gt;$AG14*1</formula>
    </cfRule>
    <cfRule type="expression" dxfId="1804" priority="2">
      <formula>S$9&gt;=20/24</formula>
    </cfRule>
    <cfRule type="expression" dxfId="1803" priority="3">
      <formula>AND(S$9&gt;=14/24,S$9&lt;20/24)</formula>
    </cfRule>
    <cfRule type="expression" dxfId="1802" priority="4">
      <formula>AND(S$9&gt;=8/24,S$9&lt;14/24)</formula>
    </cfRule>
    <cfRule type="expression" dxfId="1801" priority="5">
      <formula>S$9&lt;8/24</formula>
    </cfRule>
  </conditionalFormatting>
  <conditionalFormatting sqref="S11:AF13">
    <cfRule type="expression" dxfId="1800" priority="6">
      <formula>S11&gt;$AG11*1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5" zoomScaleNormal="115" workbookViewId="0">
      <pane xSplit="1" ySplit="10" topLeftCell="AA95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H11" sqref="AH11:AI15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2080/10/15</v>
      </c>
      <c r="C4" s="250"/>
      <c r="D4" s="250"/>
      <c r="E4" s="251" t="str">
        <f ca="1">"2080/"&amp;"10/"&amp;INT(MID(CELL("filename",G6),FIND("]",CELL("filename",G6))+1,200))</f>
        <v>2080/10/15</v>
      </c>
      <c r="F4" s="251"/>
      <c r="G4" s="251"/>
      <c r="H4" s="251" t="str">
        <f ca="1">TEXT(E4,"dddd")</f>
        <v>Tuesday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19</v>
      </c>
      <c r="C5" s="30">
        <f t="shared" si="0"/>
        <v>19</v>
      </c>
      <c r="D5" s="30">
        <f t="shared" si="0"/>
        <v>18.5</v>
      </c>
      <c r="E5" s="30">
        <f t="shared" si="0"/>
        <v>19.899999999999999</v>
      </c>
      <c r="F5" s="30">
        <f t="shared" si="0"/>
        <v>20.3</v>
      </c>
      <c r="G5" s="30">
        <f t="shared" si="0"/>
        <v>14.9</v>
      </c>
      <c r="H5" s="30">
        <f t="shared" si="0"/>
        <v>16.7</v>
      </c>
      <c r="I5" s="30">
        <f t="shared" si="0"/>
        <v>16.100000000000001</v>
      </c>
      <c r="J5" s="30">
        <f t="shared" si="0"/>
        <v>64.8</v>
      </c>
      <c r="K5" s="30">
        <f t="shared" si="0"/>
        <v>64.7</v>
      </c>
      <c r="L5" s="30">
        <f t="shared" si="0"/>
        <v>63.5</v>
      </c>
      <c r="M5" s="30">
        <f t="shared" si="0"/>
        <v>84.3</v>
      </c>
      <c r="N5" s="30">
        <f t="shared" si="0"/>
        <v>87.699999999999989</v>
      </c>
      <c r="O5" s="30">
        <f t="shared" si="0"/>
        <v>92.299999999999983</v>
      </c>
      <c r="P5" s="30">
        <f t="shared" si="0"/>
        <v>83.8</v>
      </c>
      <c r="Q5" s="30">
        <f t="shared" si="0"/>
        <v>81.900000000000006</v>
      </c>
      <c r="R5" s="30">
        <f t="shared" si="0"/>
        <v>91.600000000000009</v>
      </c>
      <c r="S5" s="30">
        <f t="shared" si="0"/>
        <v>101.43</v>
      </c>
      <c r="T5" s="30">
        <f t="shared" si="0"/>
        <v>109.4</v>
      </c>
      <c r="U5" s="30">
        <f t="shared" si="0"/>
        <v>108.3</v>
      </c>
      <c r="V5" s="30">
        <f t="shared" si="0"/>
        <v>103.89999999999999</v>
      </c>
      <c r="W5" s="30">
        <f t="shared" si="0"/>
        <v>98.600000000000009</v>
      </c>
      <c r="X5" s="30">
        <f t="shared" si="0"/>
        <v>101.30000000000001</v>
      </c>
      <c r="Y5" s="30">
        <f t="shared" si="0"/>
        <v>105.7</v>
      </c>
      <c r="Z5" s="30">
        <f t="shared" si="0"/>
        <v>112.60000000000001</v>
      </c>
      <c r="AA5" s="30">
        <f>AB108</f>
        <v>118.9</v>
      </c>
      <c r="AB5" s="30">
        <f t="shared" si="0"/>
        <v>66.599999999999994</v>
      </c>
      <c r="AC5" s="30">
        <f t="shared" si="0"/>
        <v>66.599999999999994</v>
      </c>
      <c r="AD5" s="30">
        <f t="shared" si="0"/>
        <v>66.599999999999994</v>
      </c>
      <c r="AE5" s="30">
        <f t="shared" si="0"/>
        <v>72.2</v>
      </c>
      <c r="AF5" s="30">
        <f>B108</f>
        <v>19.2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Load=1500</v>
      </c>
      <c r="B7" s="35">
        <f t="shared" ref="B7:AF7" si="1">B116</f>
        <v>1567.1999999999998</v>
      </c>
      <c r="C7" s="35">
        <f t="shared" si="1"/>
        <v>1616.1</v>
      </c>
      <c r="D7" s="35">
        <f t="shared" si="1"/>
        <v>1513.1999999999998</v>
      </c>
      <c r="E7" s="35">
        <f t="shared" si="1"/>
        <v>1512.6999999999994</v>
      </c>
      <c r="F7" s="35">
        <f t="shared" si="1"/>
        <v>1525.3999999999996</v>
      </c>
      <c r="G7" s="35">
        <f t="shared" si="1"/>
        <v>1534.1999999999998</v>
      </c>
      <c r="H7" s="35">
        <f t="shared" si="1"/>
        <v>1549.5</v>
      </c>
      <c r="I7" s="35">
        <f t="shared" si="1"/>
        <v>1597.1</v>
      </c>
      <c r="J7" s="35">
        <f t="shared" si="1"/>
        <v>1593.8999999999996</v>
      </c>
      <c r="K7" s="35">
        <f t="shared" si="1"/>
        <v>1664.1</v>
      </c>
      <c r="L7" s="35">
        <f t="shared" si="1"/>
        <v>1743.5999999999995</v>
      </c>
      <c r="M7" s="35">
        <f t="shared" si="1"/>
        <v>1573</v>
      </c>
      <c r="N7" s="35">
        <f t="shared" si="1"/>
        <v>1585.8</v>
      </c>
      <c r="O7" s="35">
        <f t="shared" si="1"/>
        <v>1547.8000000000002</v>
      </c>
      <c r="P7" s="35">
        <f t="shared" si="1"/>
        <v>1607.5000000000002</v>
      </c>
      <c r="Q7" s="35">
        <f t="shared" si="1"/>
        <v>1588.7</v>
      </c>
      <c r="R7" s="35">
        <f t="shared" si="1"/>
        <v>1523.2000000000003</v>
      </c>
      <c r="S7" s="35">
        <f t="shared" si="1"/>
        <v>1675.3000000000002</v>
      </c>
      <c r="T7" s="35">
        <f t="shared" si="1"/>
        <v>1661.9300000000003</v>
      </c>
      <c r="U7" s="35">
        <f t="shared" si="1"/>
        <v>1670.45</v>
      </c>
      <c r="V7" s="35">
        <f t="shared" si="1"/>
        <v>1657.8</v>
      </c>
      <c r="W7" s="35">
        <f t="shared" si="1"/>
        <v>1582.0000000000002</v>
      </c>
      <c r="X7" s="35">
        <f t="shared" si="1"/>
        <v>1593.4</v>
      </c>
      <c r="Y7" s="35">
        <f t="shared" si="1"/>
        <v>1858.0000000000002</v>
      </c>
      <c r="Z7" s="35">
        <f t="shared" si="1"/>
        <v>1593</v>
      </c>
      <c r="AA7" s="35">
        <f t="shared" si="1"/>
        <v>1744.9</v>
      </c>
      <c r="AB7" s="35">
        <f>AB116</f>
        <v>1664.3000000000002</v>
      </c>
      <c r="AC7" s="35">
        <f t="shared" si="1"/>
        <v>1690.0000000000002</v>
      </c>
      <c r="AD7" s="35">
        <f t="shared" si="1"/>
        <v>1609.4</v>
      </c>
      <c r="AE7" s="35">
        <f t="shared" si="1"/>
        <v>1632.4</v>
      </c>
      <c r="AF7" s="35">
        <f t="shared" si="1"/>
        <v>1500.0000000000002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2206.2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1675.3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0" t="s">
        <v>19</v>
      </c>
      <c r="AI10" s="23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43</v>
      </c>
      <c r="C11" s="43">
        <v>43</v>
      </c>
      <c r="D11" s="43">
        <v>43</v>
      </c>
      <c r="E11" s="43">
        <v>43</v>
      </c>
      <c r="F11" s="43">
        <v>43</v>
      </c>
      <c r="G11" s="43">
        <v>43</v>
      </c>
      <c r="H11" s="43">
        <v>43</v>
      </c>
      <c r="I11" s="43">
        <v>43</v>
      </c>
      <c r="J11" s="43">
        <v>43</v>
      </c>
      <c r="K11" s="43">
        <v>43</v>
      </c>
      <c r="L11" s="43">
        <v>43</v>
      </c>
      <c r="M11" s="43">
        <v>36</v>
      </c>
      <c r="N11" s="43">
        <v>36</v>
      </c>
      <c r="O11" s="43">
        <v>36</v>
      </c>
      <c r="P11" s="43">
        <v>36</v>
      </c>
      <c r="Q11" s="43">
        <v>36</v>
      </c>
      <c r="R11" s="43">
        <v>36</v>
      </c>
      <c r="S11" s="43">
        <v>36</v>
      </c>
      <c r="T11" s="43">
        <v>36</v>
      </c>
      <c r="U11" s="43">
        <v>36</v>
      </c>
      <c r="V11" s="43">
        <v>36</v>
      </c>
      <c r="W11" s="43">
        <v>36</v>
      </c>
      <c r="X11" s="43">
        <v>36</v>
      </c>
      <c r="Y11" s="43">
        <v>36</v>
      </c>
      <c r="Z11" s="43">
        <v>36</v>
      </c>
      <c r="AA11" s="43">
        <v>36</v>
      </c>
      <c r="AB11" s="43">
        <v>36</v>
      </c>
      <c r="AC11" s="43">
        <v>36</v>
      </c>
      <c r="AD11" s="43">
        <v>36</v>
      </c>
      <c r="AE11" s="43">
        <v>36</v>
      </c>
      <c r="AF11" s="43">
        <v>36</v>
      </c>
      <c r="AG11" s="45">
        <v>86</v>
      </c>
      <c r="AH11" s="46">
        <f t="shared" ref="AH11:AH74" si="2">MAX(B11:AF11)</f>
        <v>43</v>
      </c>
      <c r="AI11" s="47">
        <f t="shared" ref="AI11:AI74" si="3">MIN(B11:AF11)</f>
        <v>36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27</v>
      </c>
      <c r="C12" s="43">
        <v>27</v>
      </c>
      <c r="D12" s="43">
        <v>27</v>
      </c>
      <c r="E12" s="43">
        <v>27</v>
      </c>
      <c r="F12" s="43">
        <v>27</v>
      </c>
      <c r="G12" s="43">
        <v>27</v>
      </c>
      <c r="H12" s="43">
        <v>27</v>
      </c>
      <c r="I12" s="43">
        <v>27</v>
      </c>
      <c r="J12" s="43">
        <v>27</v>
      </c>
      <c r="K12" s="43">
        <v>27</v>
      </c>
      <c r="L12" s="43">
        <v>27</v>
      </c>
      <c r="M12" s="43">
        <v>27</v>
      </c>
      <c r="N12" s="43">
        <v>27</v>
      </c>
      <c r="O12" s="43">
        <v>27</v>
      </c>
      <c r="P12" s="43">
        <v>27</v>
      </c>
      <c r="Q12" s="43">
        <v>27</v>
      </c>
      <c r="R12" s="43">
        <v>27</v>
      </c>
      <c r="S12" s="43">
        <v>27</v>
      </c>
      <c r="T12" s="43">
        <v>27</v>
      </c>
      <c r="U12" s="43">
        <v>27</v>
      </c>
      <c r="V12" s="43">
        <v>27</v>
      </c>
      <c r="W12" s="43">
        <v>27</v>
      </c>
      <c r="X12" s="43">
        <v>27</v>
      </c>
      <c r="Y12" s="43">
        <v>27</v>
      </c>
      <c r="Z12" s="43">
        <v>30</v>
      </c>
      <c r="AA12" s="43">
        <v>30</v>
      </c>
      <c r="AB12" s="43">
        <v>30</v>
      </c>
      <c r="AC12" s="43">
        <v>30</v>
      </c>
      <c r="AD12" s="43">
        <v>30</v>
      </c>
      <c r="AE12" s="43">
        <v>30</v>
      </c>
      <c r="AF12" s="43">
        <v>30</v>
      </c>
      <c r="AG12" s="48">
        <v>82</v>
      </c>
      <c r="AH12" s="46">
        <f t="shared" si="2"/>
        <v>30</v>
      </c>
      <c r="AI12" s="47">
        <f t="shared" si="3"/>
        <v>27</v>
      </c>
      <c r="AK12" s="49"/>
      <c r="AL12" s="50" t="str">
        <f ca="1">MID(CELL("filename",C7),FIND("]",CELL("filename",C7))+1,600)</f>
        <v>15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52.4</v>
      </c>
      <c r="C13" s="43">
        <v>52.4</v>
      </c>
      <c r="D13" s="43">
        <v>52.4</v>
      </c>
      <c r="E13" s="43">
        <v>52.4</v>
      </c>
      <c r="F13" s="43">
        <v>52.4</v>
      </c>
      <c r="G13" s="43">
        <v>52.4</v>
      </c>
      <c r="H13" s="43">
        <v>52.4</v>
      </c>
      <c r="I13" s="43">
        <v>52.4</v>
      </c>
      <c r="J13" s="43">
        <v>52.4</v>
      </c>
      <c r="K13" s="43">
        <v>52.4</v>
      </c>
      <c r="L13" s="43">
        <v>52.4</v>
      </c>
      <c r="M13" s="43">
        <v>71.5</v>
      </c>
      <c r="N13" s="43">
        <v>71.5</v>
      </c>
      <c r="O13" s="43">
        <v>71.5</v>
      </c>
      <c r="P13" s="43">
        <v>71.5</v>
      </c>
      <c r="Q13" s="43">
        <v>71.5</v>
      </c>
      <c r="R13" s="43">
        <v>71.5</v>
      </c>
      <c r="S13" s="43">
        <v>71.5</v>
      </c>
      <c r="T13" s="43">
        <v>71.5</v>
      </c>
      <c r="U13" s="43">
        <v>71.5</v>
      </c>
      <c r="V13" s="43">
        <v>71.5</v>
      </c>
      <c r="W13" s="43">
        <v>25.5</v>
      </c>
      <c r="X13" s="43">
        <v>35</v>
      </c>
      <c r="Y13" s="43">
        <v>35</v>
      </c>
      <c r="Z13" s="43">
        <v>35</v>
      </c>
      <c r="AA13" s="43">
        <v>35</v>
      </c>
      <c r="AB13" s="43">
        <v>35</v>
      </c>
      <c r="AC13" s="43">
        <v>35</v>
      </c>
      <c r="AD13" s="43">
        <v>35</v>
      </c>
      <c r="AE13" s="43">
        <v>35</v>
      </c>
      <c r="AF13" s="43">
        <v>35</v>
      </c>
      <c r="AG13" s="48">
        <v>78</v>
      </c>
      <c r="AH13" s="46">
        <f t="shared" si="2"/>
        <v>71.5</v>
      </c>
      <c r="AI13" s="47">
        <f t="shared" si="3"/>
        <v>25.5</v>
      </c>
      <c r="AK13" s="49"/>
      <c r="AL13" s="50" t="str">
        <f ca="1">"Daily Load Curve(Excluding of Export) of Nepal ("&amp;A4&amp;" "&amp;B4&amp;")"</f>
        <v>Daily Load Curve(Excluding of Export) of Nepal (Nepali Date: 2080/10/15)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34</v>
      </c>
      <c r="C14" s="43">
        <v>34</v>
      </c>
      <c r="D14" s="43">
        <v>34</v>
      </c>
      <c r="E14" s="43">
        <v>34</v>
      </c>
      <c r="F14" s="43">
        <v>34</v>
      </c>
      <c r="G14" s="43">
        <v>34</v>
      </c>
      <c r="H14" s="43">
        <v>34</v>
      </c>
      <c r="I14" s="43">
        <v>34</v>
      </c>
      <c r="J14" s="43">
        <v>34</v>
      </c>
      <c r="K14" s="43">
        <v>34</v>
      </c>
      <c r="L14" s="43">
        <v>34</v>
      </c>
      <c r="M14" s="43">
        <v>27.6</v>
      </c>
      <c r="N14" s="43">
        <v>27.6</v>
      </c>
      <c r="O14" s="43">
        <v>27.6</v>
      </c>
      <c r="P14" s="43">
        <v>27.6</v>
      </c>
      <c r="Q14" s="43">
        <v>27.6</v>
      </c>
      <c r="R14" s="43">
        <v>27.6</v>
      </c>
      <c r="S14" s="43">
        <v>27.6</v>
      </c>
      <c r="T14" s="43">
        <v>27.6</v>
      </c>
      <c r="U14" s="43">
        <v>27.6</v>
      </c>
      <c r="V14" s="43">
        <v>27.6</v>
      </c>
      <c r="W14" s="43">
        <v>27.6</v>
      </c>
      <c r="X14" s="43">
        <v>27.6</v>
      </c>
      <c r="Y14" s="43">
        <v>27.6</v>
      </c>
      <c r="Z14" s="43">
        <v>27.6</v>
      </c>
      <c r="AA14" s="43">
        <v>27.6</v>
      </c>
      <c r="AB14" s="43">
        <v>27.6</v>
      </c>
      <c r="AC14" s="43">
        <v>27.6</v>
      </c>
      <c r="AD14" s="43">
        <v>27.6</v>
      </c>
      <c r="AE14" s="43">
        <v>27.6</v>
      </c>
      <c r="AF14" s="43">
        <v>27.6</v>
      </c>
      <c r="AG14" s="48">
        <v>77</v>
      </c>
      <c r="AH14" s="46">
        <f t="shared" si="2"/>
        <v>34</v>
      </c>
      <c r="AI14" s="47">
        <f t="shared" si="3"/>
        <v>27.6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</v>
      </c>
      <c r="C15" s="43">
        <v>73</v>
      </c>
      <c r="D15" s="43">
        <v>73</v>
      </c>
      <c r="E15" s="43">
        <v>73</v>
      </c>
      <c r="F15" s="43">
        <v>73</v>
      </c>
      <c r="G15" s="43">
        <v>73</v>
      </c>
      <c r="H15" s="43">
        <v>73</v>
      </c>
      <c r="I15" s="43">
        <v>73</v>
      </c>
      <c r="J15" s="43">
        <v>73</v>
      </c>
      <c r="K15" s="43">
        <v>73</v>
      </c>
      <c r="L15" s="43">
        <v>73</v>
      </c>
      <c r="M15" s="43">
        <v>73.8</v>
      </c>
      <c r="N15" s="43">
        <v>73.8</v>
      </c>
      <c r="O15" s="43">
        <v>73.8</v>
      </c>
      <c r="P15" s="43">
        <v>73.8</v>
      </c>
      <c r="Q15" s="43">
        <v>73.8</v>
      </c>
      <c r="R15" s="43">
        <v>73.8</v>
      </c>
      <c r="S15" s="43">
        <v>73.8</v>
      </c>
      <c r="T15" s="43">
        <v>73.8</v>
      </c>
      <c r="U15" s="43">
        <v>73.8</v>
      </c>
      <c r="V15" s="43">
        <v>73.8</v>
      </c>
      <c r="W15" s="43">
        <v>40.1</v>
      </c>
      <c r="X15" s="43">
        <v>50</v>
      </c>
      <c r="Y15" s="43">
        <v>50</v>
      </c>
      <c r="Z15" s="43">
        <v>74</v>
      </c>
      <c r="AA15" s="43">
        <v>74</v>
      </c>
      <c r="AB15" s="43">
        <v>74</v>
      </c>
      <c r="AC15" s="43">
        <v>74</v>
      </c>
      <c r="AD15" s="43">
        <v>74</v>
      </c>
      <c r="AE15" s="43">
        <v>74</v>
      </c>
      <c r="AF15" s="43">
        <v>74</v>
      </c>
      <c r="AG15" s="48">
        <v>73</v>
      </c>
      <c r="AH15" s="46">
        <f t="shared" si="2"/>
        <v>74</v>
      </c>
      <c r="AI15" s="47">
        <f t="shared" si="3"/>
        <v>40.1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40</v>
      </c>
      <c r="C16" s="43">
        <v>40</v>
      </c>
      <c r="D16" s="43">
        <v>40</v>
      </c>
      <c r="E16" s="43">
        <v>40</v>
      </c>
      <c r="F16" s="43">
        <v>40</v>
      </c>
      <c r="G16" s="43">
        <v>40</v>
      </c>
      <c r="H16" s="43">
        <v>40</v>
      </c>
      <c r="I16" s="43">
        <v>40</v>
      </c>
      <c r="J16" s="43">
        <v>40</v>
      </c>
      <c r="K16" s="43">
        <v>40</v>
      </c>
      <c r="L16" s="43">
        <v>40</v>
      </c>
      <c r="M16" s="43">
        <v>27.7</v>
      </c>
      <c r="N16" s="43">
        <v>27.7</v>
      </c>
      <c r="O16" s="43">
        <v>27.7</v>
      </c>
      <c r="P16" s="43">
        <v>27.7</v>
      </c>
      <c r="Q16" s="43">
        <v>27.7</v>
      </c>
      <c r="R16" s="43">
        <v>27.7</v>
      </c>
      <c r="S16" s="43">
        <v>27.7</v>
      </c>
      <c r="T16" s="43">
        <v>27.7</v>
      </c>
      <c r="U16" s="43">
        <v>27.7</v>
      </c>
      <c r="V16" s="43">
        <v>27.7</v>
      </c>
      <c r="W16" s="43">
        <v>34.200000000000003</v>
      </c>
      <c r="X16" s="43">
        <v>27.7</v>
      </c>
      <c r="Y16" s="43">
        <v>27.7</v>
      </c>
      <c r="Z16" s="43">
        <v>40</v>
      </c>
      <c r="AA16" s="43">
        <v>40</v>
      </c>
      <c r="AB16" s="43">
        <v>40</v>
      </c>
      <c r="AC16" s="43">
        <v>40</v>
      </c>
      <c r="AD16" s="43">
        <v>40</v>
      </c>
      <c r="AE16" s="43">
        <v>40</v>
      </c>
      <c r="AF16" s="43">
        <v>40</v>
      </c>
      <c r="AG16" s="48">
        <v>71</v>
      </c>
      <c r="AH16" s="46">
        <f t="shared" si="2"/>
        <v>40</v>
      </c>
      <c r="AI16" s="47">
        <f t="shared" si="3"/>
        <v>27.7</v>
      </c>
      <c r="AK16" s="49"/>
      <c r="AL16" s="52" t="s">
        <v>7</v>
      </c>
      <c r="AM16" s="57">
        <f t="shared" ref="AM16:AR16" si="4">B71</f>
        <v>1125.3</v>
      </c>
      <c r="AN16" s="57">
        <f t="shared" si="4"/>
        <v>1125.3</v>
      </c>
      <c r="AO16" s="57">
        <f t="shared" si="4"/>
        <v>1125.3</v>
      </c>
      <c r="AP16" s="57">
        <f t="shared" si="4"/>
        <v>1125.3</v>
      </c>
      <c r="AQ16" s="57">
        <f t="shared" si="4"/>
        <v>1125.3</v>
      </c>
      <c r="AR16" s="57">
        <f t="shared" si="4"/>
        <v>1125.3</v>
      </c>
      <c r="AS16" s="57">
        <f>I71</f>
        <v>1110.3</v>
      </c>
      <c r="AT16" s="57">
        <f>K71</f>
        <v>1110.3</v>
      </c>
      <c r="AU16" s="57">
        <f t="shared" ref="AU16:BD16" si="5">M71</f>
        <v>1028.9000000000001</v>
      </c>
      <c r="AV16" s="57">
        <f t="shared" si="5"/>
        <v>1028.9000000000001</v>
      </c>
      <c r="AW16" s="57">
        <f t="shared" si="5"/>
        <v>1028.9000000000001</v>
      </c>
      <c r="AX16" s="57">
        <f t="shared" si="5"/>
        <v>1028.9000000000001</v>
      </c>
      <c r="AY16" s="57">
        <f t="shared" si="5"/>
        <v>1028.9000000000001</v>
      </c>
      <c r="AZ16" s="57">
        <f t="shared" si="5"/>
        <v>1028.9000000000001</v>
      </c>
      <c r="BA16" s="57">
        <f t="shared" si="5"/>
        <v>1028.9000000000001</v>
      </c>
      <c r="BB16" s="57">
        <f t="shared" si="5"/>
        <v>1028.9000000000001</v>
      </c>
      <c r="BC16" s="57">
        <f t="shared" si="5"/>
        <v>1028.9000000000001</v>
      </c>
      <c r="BD16" s="57">
        <f t="shared" si="5"/>
        <v>1028.9000000000001</v>
      </c>
      <c r="BE16" s="58">
        <f>X71</f>
        <v>968.60000000000014</v>
      </c>
      <c r="BF16" s="58">
        <f>Z71</f>
        <v>1011.1000000000001</v>
      </c>
      <c r="BG16" s="58">
        <f>AB71</f>
        <v>1011.1000000000001</v>
      </c>
      <c r="BH16" s="58">
        <f>AD71</f>
        <v>1011.1000000000001</v>
      </c>
      <c r="BI16" s="58">
        <f>AE71</f>
        <v>1011.1000000000001</v>
      </c>
      <c r="BJ16" s="58">
        <f>AF71</f>
        <v>1011.1000000000001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34</v>
      </c>
      <c r="C17" s="44">
        <v>34</v>
      </c>
      <c r="D17" s="44">
        <v>34</v>
      </c>
      <c r="E17" s="44">
        <v>34</v>
      </c>
      <c r="F17" s="44">
        <v>34</v>
      </c>
      <c r="G17" s="44">
        <v>34</v>
      </c>
      <c r="H17" s="44">
        <v>34</v>
      </c>
      <c r="I17" s="44">
        <v>34</v>
      </c>
      <c r="J17" s="44">
        <v>34</v>
      </c>
      <c r="K17" s="44">
        <v>34</v>
      </c>
      <c r="L17" s="44">
        <v>34</v>
      </c>
      <c r="M17" s="44">
        <v>28.2</v>
      </c>
      <c r="N17" s="44">
        <v>28.2</v>
      </c>
      <c r="O17" s="44">
        <v>28.2</v>
      </c>
      <c r="P17" s="44">
        <v>28.2</v>
      </c>
      <c r="Q17" s="44">
        <v>28.2</v>
      </c>
      <c r="R17" s="44">
        <v>28.2</v>
      </c>
      <c r="S17" s="44">
        <v>28.2</v>
      </c>
      <c r="T17" s="44">
        <v>28.2</v>
      </c>
      <c r="U17" s="44">
        <v>28.2</v>
      </c>
      <c r="V17" s="44">
        <v>28.2</v>
      </c>
      <c r="W17" s="44">
        <v>16</v>
      </c>
      <c r="X17" s="44">
        <v>28.2</v>
      </c>
      <c r="Y17" s="44">
        <v>28.2</v>
      </c>
      <c r="Z17" s="44">
        <v>32</v>
      </c>
      <c r="AA17" s="44">
        <v>32</v>
      </c>
      <c r="AB17" s="44">
        <v>32</v>
      </c>
      <c r="AC17" s="44">
        <v>32</v>
      </c>
      <c r="AD17" s="44">
        <v>32</v>
      </c>
      <c r="AE17" s="44">
        <v>32</v>
      </c>
      <c r="AF17" s="44">
        <v>32</v>
      </c>
      <c r="AG17" s="45">
        <v>54</v>
      </c>
      <c r="AH17" s="46">
        <f t="shared" si="2"/>
        <v>34</v>
      </c>
      <c r="AI17" s="47">
        <f t="shared" si="3"/>
        <v>16</v>
      </c>
      <c r="AK17" s="49"/>
      <c r="AL17" s="52" t="s">
        <v>29</v>
      </c>
      <c r="AM17" s="57">
        <f t="shared" ref="AM17:AR17" si="6">B78</f>
        <v>610.80000000000007</v>
      </c>
      <c r="AN17" s="57">
        <f t="shared" si="6"/>
        <v>629.49999999999989</v>
      </c>
      <c r="AO17" s="57">
        <f t="shared" si="6"/>
        <v>581.89999999999986</v>
      </c>
      <c r="AP17" s="57">
        <f t="shared" si="6"/>
        <v>574.49999999999989</v>
      </c>
      <c r="AQ17" s="57">
        <f t="shared" si="6"/>
        <v>610.49999999999989</v>
      </c>
      <c r="AR17" s="57">
        <f t="shared" si="6"/>
        <v>628.59999999999991</v>
      </c>
      <c r="AS17" s="57">
        <f>I78</f>
        <v>628.59999999999991</v>
      </c>
      <c r="AT17" s="57">
        <f>K78</f>
        <v>628.59999999999991</v>
      </c>
      <c r="AU17" s="57">
        <f t="shared" ref="AU17:BD17" si="7">M78</f>
        <v>330.2</v>
      </c>
      <c r="AV17" s="57">
        <f t="shared" si="7"/>
        <v>479.1</v>
      </c>
      <c r="AW17" s="57">
        <f t="shared" si="7"/>
        <v>287.3</v>
      </c>
      <c r="AX17" s="57">
        <f t="shared" si="7"/>
        <v>267.89999999999998</v>
      </c>
      <c r="AY17" s="57">
        <f t="shared" si="7"/>
        <v>322.3</v>
      </c>
      <c r="AZ17" s="57">
        <f t="shared" si="7"/>
        <v>342.4</v>
      </c>
      <c r="BA17" s="57">
        <f t="shared" si="7"/>
        <v>482.4</v>
      </c>
      <c r="BB17" s="57">
        <f t="shared" si="7"/>
        <v>526.4</v>
      </c>
      <c r="BC17" s="57">
        <f t="shared" si="7"/>
        <v>518.79999999999995</v>
      </c>
      <c r="BD17" s="57">
        <f t="shared" si="7"/>
        <v>488.79999999999995</v>
      </c>
      <c r="BE17" s="58">
        <f>X78</f>
        <v>459.5</v>
      </c>
      <c r="BF17" s="58">
        <f>Z78</f>
        <v>536.79999999999995</v>
      </c>
      <c r="BG17" s="58">
        <f>AB78</f>
        <v>582.79999999999984</v>
      </c>
      <c r="BH17" s="58">
        <f>AD78</f>
        <v>564.59999999999991</v>
      </c>
      <c r="BI17" s="58">
        <f>AE78</f>
        <v>564.59999999999991</v>
      </c>
      <c r="BJ17" s="58">
        <f>AF78</f>
        <v>444.59999999999997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20.100000000000001</v>
      </c>
      <c r="C18" s="44">
        <v>20.100000000000001</v>
      </c>
      <c r="D18" s="44">
        <v>20.100000000000001</v>
      </c>
      <c r="E18" s="44">
        <v>20.100000000000001</v>
      </c>
      <c r="F18" s="44">
        <v>20.100000000000001</v>
      </c>
      <c r="G18" s="44">
        <v>20.100000000000001</v>
      </c>
      <c r="H18" s="44">
        <v>20.100000000000001</v>
      </c>
      <c r="I18" s="44">
        <v>20.100000000000001</v>
      </c>
      <c r="J18" s="44">
        <v>20.100000000000001</v>
      </c>
      <c r="K18" s="44">
        <v>20.100000000000001</v>
      </c>
      <c r="L18" s="44">
        <v>20.100000000000001</v>
      </c>
      <c r="M18" s="44">
        <v>17</v>
      </c>
      <c r="N18" s="44">
        <v>17</v>
      </c>
      <c r="O18" s="44">
        <v>17</v>
      </c>
      <c r="P18" s="44">
        <v>17</v>
      </c>
      <c r="Q18" s="44">
        <v>17</v>
      </c>
      <c r="R18" s="44">
        <v>17</v>
      </c>
      <c r="S18" s="44">
        <v>17</v>
      </c>
      <c r="T18" s="44">
        <v>17</v>
      </c>
      <c r="U18" s="44">
        <v>17</v>
      </c>
      <c r="V18" s="44">
        <v>17</v>
      </c>
      <c r="W18" s="44">
        <v>17</v>
      </c>
      <c r="X18" s="44">
        <v>17</v>
      </c>
      <c r="Y18" s="44">
        <v>17</v>
      </c>
      <c r="Z18" s="44">
        <v>18.399999999999999</v>
      </c>
      <c r="AA18" s="44">
        <v>18.399999999999999</v>
      </c>
      <c r="AB18" s="44">
        <v>18.399999999999999</v>
      </c>
      <c r="AC18" s="44">
        <v>18.399999999999999</v>
      </c>
      <c r="AD18" s="44">
        <v>18.399999999999999</v>
      </c>
      <c r="AE18" s="44">
        <v>18.399999999999999</v>
      </c>
      <c r="AF18" s="44">
        <v>18.399999999999999</v>
      </c>
      <c r="AG18" s="48">
        <v>52.465000000000003</v>
      </c>
      <c r="AH18" s="46">
        <f t="shared" si="2"/>
        <v>20.100000000000001</v>
      </c>
      <c r="AI18" s="47">
        <f t="shared" si="3"/>
        <v>17</v>
      </c>
      <c r="AK18" s="49"/>
      <c r="AL18" s="52" t="s">
        <v>31</v>
      </c>
      <c r="AM18" s="57">
        <f t="shared" ref="AM18:AR18" si="8">B92</f>
        <v>346.9</v>
      </c>
      <c r="AN18" s="57">
        <f t="shared" si="8"/>
        <v>414.4</v>
      </c>
      <c r="AO18" s="57">
        <f t="shared" si="8"/>
        <v>407</v>
      </c>
      <c r="AP18" s="57">
        <f t="shared" si="8"/>
        <v>387.29999999999995</v>
      </c>
      <c r="AQ18" s="57">
        <f t="shared" si="8"/>
        <v>408.09999999999997</v>
      </c>
      <c r="AR18" s="57">
        <f t="shared" si="8"/>
        <v>397.79999999999995</v>
      </c>
      <c r="AS18" s="57">
        <f>I92</f>
        <v>397.59999999999997</v>
      </c>
      <c r="AT18" s="57">
        <f>K92</f>
        <v>402.49999999999994</v>
      </c>
      <c r="AU18" s="57">
        <f t="shared" ref="AU18:BD18" si="9">M92</f>
        <v>369.4</v>
      </c>
      <c r="AV18" s="57">
        <f t="shared" si="9"/>
        <v>347.5</v>
      </c>
      <c r="AW18" s="57">
        <f t="shared" si="9"/>
        <v>371.49999999999994</v>
      </c>
      <c r="AX18" s="57">
        <f t="shared" si="9"/>
        <v>371.40000000000003</v>
      </c>
      <c r="AY18" s="57">
        <f t="shared" si="9"/>
        <v>377.1</v>
      </c>
      <c r="AZ18" s="57">
        <f t="shared" si="9"/>
        <v>392.20000000000005</v>
      </c>
      <c r="BA18" s="57">
        <f t="shared" si="9"/>
        <v>373.20000000000005</v>
      </c>
      <c r="BB18" s="57">
        <f t="shared" si="9"/>
        <v>331.40000000000009</v>
      </c>
      <c r="BC18" s="57">
        <f t="shared" si="9"/>
        <v>341.80000000000007</v>
      </c>
      <c r="BD18" s="57">
        <f t="shared" si="9"/>
        <v>341.80000000000007</v>
      </c>
      <c r="BE18" s="58">
        <f>X92</f>
        <v>332.60000000000008</v>
      </c>
      <c r="BF18" s="58">
        <f>Z92</f>
        <v>370.40000000000003</v>
      </c>
      <c r="BG18" s="58">
        <f>AB92</f>
        <v>360.10000000000008</v>
      </c>
      <c r="BH18" s="58">
        <f>AD92</f>
        <v>360.10000000000008</v>
      </c>
      <c r="BI18" s="58">
        <f>AE92</f>
        <v>360.10000000000008</v>
      </c>
      <c r="BJ18" s="58">
        <f>AF92</f>
        <v>360.10000000000008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19.2</v>
      </c>
      <c r="AN19" s="57">
        <f t="shared" si="10"/>
        <v>19</v>
      </c>
      <c r="AO19" s="57">
        <f t="shared" si="10"/>
        <v>19</v>
      </c>
      <c r="AP19" s="57">
        <f t="shared" si="10"/>
        <v>18.5</v>
      </c>
      <c r="AQ19" s="57">
        <f t="shared" si="10"/>
        <v>19.899999999999999</v>
      </c>
      <c r="AR19" s="57">
        <f t="shared" si="10"/>
        <v>20.3</v>
      </c>
      <c r="AS19" s="57">
        <f>I108</f>
        <v>16.7</v>
      </c>
      <c r="AT19" s="57">
        <f>K108</f>
        <v>64.8</v>
      </c>
      <c r="AU19" s="57">
        <f t="shared" ref="AU19:BD19" si="11">M108</f>
        <v>63.5</v>
      </c>
      <c r="AV19" s="57">
        <f t="shared" si="11"/>
        <v>84.3</v>
      </c>
      <c r="AW19" s="57">
        <f t="shared" si="11"/>
        <v>87.699999999999989</v>
      </c>
      <c r="AX19" s="57">
        <f t="shared" si="11"/>
        <v>92.299999999999983</v>
      </c>
      <c r="AY19" s="57">
        <f t="shared" si="11"/>
        <v>83.8</v>
      </c>
      <c r="AZ19" s="57">
        <f t="shared" si="11"/>
        <v>81.900000000000006</v>
      </c>
      <c r="BA19" s="57">
        <f t="shared" si="11"/>
        <v>91.600000000000009</v>
      </c>
      <c r="BB19" s="57">
        <f t="shared" si="11"/>
        <v>101.43</v>
      </c>
      <c r="BC19" s="57">
        <f t="shared" si="11"/>
        <v>109.4</v>
      </c>
      <c r="BD19" s="57">
        <f t="shared" si="11"/>
        <v>108.3</v>
      </c>
      <c r="BE19" s="58">
        <f>X108</f>
        <v>98.600000000000009</v>
      </c>
      <c r="BF19" s="58">
        <f>Z108</f>
        <v>105.7</v>
      </c>
      <c r="BG19" s="58">
        <f>AB108</f>
        <v>118.9</v>
      </c>
      <c r="BH19" s="58">
        <f>AD108</f>
        <v>66.599999999999994</v>
      </c>
      <c r="BI19" s="58">
        <f>AE108</f>
        <v>66.599999999999994</v>
      </c>
      <c r="BJ19" s="58">
        <f>AF108</f>
        <v>72.2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49</v>
      </c>
      <c r="BG20" s="58">
        <f>AB96</f>
        <v>70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69</v>
      </c>
      <c r="C21" s="44">
        <v>69</v>
      </c>
      <c r="D21" s="44">
        <v>69</v>
      </c>
      <c r="E21" s="44">
        <v>69</v>
      </c>
      <c r="F21" s="44">
        <v>69</v>
      </c>
      <c r="G21" s="44">
        <v>69</v>
      </c>
      <c r="H21" s="44">
        <v>69</v>
      </c>
      <c r="I21" s="44">
        <v>69</v>
      </c>
      <c r="J21" s="44">
        <v>69</v>
      </c>
      <c r="K21" s="44">
        <v>69</v>
      </c>
      <c r="L21" s="44">
        <v>69</v>
      </c>
      <c r="M21" s="44">
        <v>45</v>
      </c>
      <c r="N21" s="44">
        <v>45</v>
      </c>
      <c r="O21" s="44">
        <v>45</v>
      </c>
      <c r="P21" s="44">
        <v>45</v>
      </c>
      <c r="Q21" s="44">
        <v>45</v>
      </c>
      <c r="R21" s="44">
        <v>45</v>
      </c>
      <c r="S21" s="44">
        <v>45</v>
      </c>
      <c r="T21" s="44">
        <v>45</v>
      </c>
      <c r="U21" s="44">
        <v>45</v>
      </c>
      <c r="V21" s="44">
        <v>45</v>
      </c>
      <c r="W21" s="44">
        <v>45</v>
      </c>
      <c r="X21" s="44">
        <v>45</v>
      </c>
      <c r="Y21" s="44">
        <v>45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69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</v>
      </c>
      <c r="C22" s="44">
        <v>30</v>
      </c>
      <c r="D22" s="44">
        <v>30</v>
      </c>
      <c r="E22" s="44">
        <v>30</v>
      </c>
      <c r="F22" s="44">
        <v>30</v>
      </c>
      <c r="G22" s="44">
        <v>30</v>
      </c>
      <c r="H22" s="44">
        <v>30</v>
      </c>
      <c r="I22" s="44">
        <v>30</v>
      </c>
      <c r="J22" s="44">
        <v>30</v>
      </c>
      <c r="K22" s="44">
        <v>30</v>
      </c>
      <c r="L22" s="44">
        <v>30</v>
      </c>
      <c r="M22" s="44">
        <v>30</v>
      </c>
      <c r="N22" s="44">
        <v>30</v>
      </c>
      <c r="O22" s="44">
        <v>30</v>
      </c>
      <c r="P22" s="44">
        <v>30</v>
      </c>
      <c r="Q22" s="44">
        <v>30</v>
      </c>
      <c r="R22" s="44">
        <v>30</v>
      </c>
      <c r="S22" s="44">
        <v>30</v>
      </c>
      <c r="T22" s="44">
        <v>30</v>
      </c>
      <c r="U22" s="44">
        <v>30</v>
      </c>
      <c r="V22" s="44">
        <v>30</v>
      </c>
      <c r="W22" s="44">
        <v>30</v>
      </c>
      <c r="X22" s="44">
        <v>30</v>
      </c>
      <c r="Y22" s="44">
        <v>30</v>
      </c>
      <c r="Z22" s="44">
        <v>30</v>
      </c>
      <c r="AA22" s="44">
        <v>30</v>
      </c>
      <c r="AB22" s="44">
        <v>30</v>
      </c>
      <c r="AC22" s="44">
        <v>30</v>
      </c>
      <c r="AD22" s="44">
        <v>30</v>
      </c>
      <c r="AE22" s="44">
        <v>30</v>
      </c>
      <c r="AF22" s="44">
        <v>30</v>
      </c>
      <c r="AG22" s="48">
        <v>44</v>
      </c>
      <c r="AH22" s="46">
        <f t="shared" si="2"/>
        <v>30</v>
      </c>
      <c r="AI22" s="47">
        <f t="shared" si="3"/>
        <v>30</v>
      </c>
      <c r="AK22" s="49"/>
      <c r="AL22" s="59" t="s">
        <v>39</v>
      </c>
      <c r="AM22" s="60">
        <f t="shared" ref="AM22:BJ22" si="16">SUM(AM16:AM21)</f>
        <v>2102.1999999999998</v>
      </c>
      <c r="AN22" s="60">
        <f t="shared" si="16"/>
        <v>2188.1999999999998</v>
      </c>
      <c r="AO22" s="60">
        <f t="shared" si="16"/>
        <v>2133.1999999999998</v>
      </c>
      <c r="AP22" s="60">
        <f t="shared" si="16"/>
        <v>2105.5999999999995</v>
      </c>
      <c r="AQ22" s="60">
        <f t="shared" si="16"/>
        <v>2163.7999999999997</v>
      </c>
      <c r="AR22" s="60">
        <f t="shared" si="16"/>
        <v>2172</v>
      </c>
      <c r="AS22" s="60">
        <f t="shared" si="16"/>
        <v>2153.1999999999998</v>
      </c>
      <c r="AT22" s="60">
        <f t="shared" si="16"/>
        <v>2206.1999999999998</v>
      </c>
      <c r="AU22" s="60">
        <f t="shared" si="16"/>
        <v>1792</v>
      </c>
      <c r="AV22" s="60">
        <f t="shared" si="16"/>
        <v>1939.8</v>
      </c>
      <c r="AW22" s="60">
        <f t="shared" si="16"/>
        <v>1775.4</v>
      </c>
      <c r="AX22" s="60">
        <f t="shared" si="16"/>
        <v>1760.5000000000002</v>
      </c>
      <c r="AY22" s="60">
        <f t="shared" si="16"/>
        <v>1812.1000000000001</v>
      </c>
      <c r="AZ22" s="60">
        <f t="shared" si="16"/>
        <v>1845.4000000000003</v>
      </c>
      <c r="BA22" s="60">
        <f t="shared" si="16"/>
        <v>1976.1000000000001</v>
      </c>
      <c r="BB22" s="60">
        <f t="shared" si="16"/>
        <v>1988.1300000000003</v>
      </c>
      <c r="BC22" s="60">
        <f t="shared" si="16"/>
        <v>1998.9</v>
      </c>
      <c r="BD22" s="60">
        <f t="shared" si="16"/>
        <v>1967.8</v>
      </c>
      <c r="BE22" s="60">
        <f t="shared" si="16"/>
        <v>1859.3000000000002</v>
      </c>
      <c r="BF22" s="60">
        <f t="shared" si="16"/>
        <v>2073</v>
      </c>
      <c r="BG22" s="60">
        <f t="shared" si="16"/>
        <v>2142.9</v>
      </c>
      <c r="BH22" s="60">
        <f t="shared" si="16"/>
        <v>2002.4</v>
      </c>
      <c r="BI22" s="60">
        <f t="shared" si="16"/>
        <v>2002.4</v>
      </c>
      <c r="BJ22" s="60">
        <f t="shared" si="16"/>
        <v>1888.0000000000002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24</v>
      </c>
      <c r="C23" s="44">
        <v>24</v>
      </c>
      <c r="D23" s="44">
        <v>24</v>
      </c>
      <c r="E23" s="44">
        <v>24</v>
      </c>
      <c r="F23" s="44">
        <v>24</v>
      </c>
      <c r="G23" s="44">
        <v>24</v>
      </c>
      <c r="H23" s="44">
        <v>24</v>
      </c>
      <c r="I23" s="44">
        <v>24</v>
      </c>
      <c r="J23" s="44">
        <v>24</v>
      </c>
      <c r="K23" s="44">
        <v>24</v>
      </c>
      <c r="L23" s="44">
        <v>24</v>
      </c>
      <c r="M23" s="44">
        <v>19</v>
      </c>
      <c r="N23" s="44">
        <v>19</v>
      </c>
      <c r="O23" s="44">
        <v>19</v>
      </c>
      <c r="P23" s="44">
        <v>19</v>
      </c>
      <c r="Q23" s="44">
        <v>19</v>
      </c>
      <c r="R23" s="44">
        <v>19</v>
      </c>
      <c r="S23" s="44">
        <v>19</v>
      </c>
      <c r="T23" s="44">
        <v>19</v>
      </c>
      <c r="U23" s="44">
        <v>19</v>
      </c>
      <c r="V23" s="44">
        <v>19</v>
      </c>
      <c r="W23" s="44">
        <v>19</v>
      </c>
      <c r="X23" s="44">
        <v>19</v>
      </c>
      <c r="Y23" s="44">
        <v>19</v>
      </c>
      <c r="Z23" s="44">
        <v>24</v>
      </c>
      <c r="AA23" s="44">
        <v>24</v>
      </c>
      <c r="AB23" s="44">
        <v>24</v>
      </c>
      <c r="AC23" s="44">
        <v>24</v>
      </c>
      <c r="AD23" s="44">
        <v>24</v>
      </c>
      <c r="AE23" s="44">
        <v>24</v>
      </c>
      <c r="AF23" s="44">
        <v>24</v>
      </c>
      <c r="AG23" s="48">
        <v>42</v>
      </c>
      <c r="AH23" s="46">
        <f t="shared" si="2"/>
        <v>24</v>
      </c>
      <c r="AI23" s="47">
        <f t="shared" si="3"/>
        <v>19</v>
      </c>
      <c r="AK23" s="49"/>
      <c r="AL23" s="59" t="s">
        <v>41</v>
      </c>
      <c r="AM23" s="60">
        <f t="shared" ref="AM23:AR23" si="17">B123*-1</f>
        <v>-535</v>
      </c>
      <c r="AN23" s="60">
        <f t="shared" si="17"/>
        <v>-572.1</v>
      </c>
      <c r="AO23" s="60">
        <f t="shared" si="17"/>
        <v>-620</v>
      </c>
      <c r="AP23" s="60">
        <f t="shared" si="17"/>
        <v>-592.9</v>
      </c>
      <c r="AQ23" s="60">
        <f t="shared" si="17"/>
        <v>-638.4</v>
      </c>
      <c r="AR23" s="60">
        <f t="shared" si="17"/>
        <v>-637.80000000000007</v>
      </c>
      <c r="AS23" s="60">
        <f>I123*-1</f>
        <v>-556.1</v>
      </c>
      <c r="AT23" s="60">
        <f>K123*-1</f>
        <v>-542.1</v>
      </c>
      <c r="AU23" s="60">
        <f t="shared" ref="AU23:BD23" si="18">M123*-1</f>
        <v>-219</v>
      </c>
      <c r="AV23" s="60">
        <f t="shared" si="18"/>
        <v>-354</v>
      </c>
      <c r="AW23" s="60">
        <f t="shared" si="18"/>
        <v>-227.6</v>
      </c>
      <c r="AX23" s="60">
        <f t="shared" si="18"/>
        <v>-153</v>
      </c>
      <c r="AY23" s="60">
        <f t="shared" si="18"/>
        <v>-223.4</v>
      </c>
      <c r="AZ23" s="60">
        <f t="shared" si="18"/>
        <v>-322.2</v>
      </c>
      <c r="BA23" s="60">
        <f t="shared" si="18"/>
        <v>-300.8</v>
      </c>
      <c r="BB23" s="60">
        <f t="shared" si="18"/>
        <v>-326.2</v>
      </c>
      <c r="BC23" s="60">
        <f t="shared" si="18"/>
        <v>-328.45</v>
      </c>
      <c r="BD23" s="60">
        <f t="shared" si="18"/>
        <v>-310</v>
      </c>
      <c r="BE23" s="60">
        <f>X123*-1</f>
        <v>-265.89999999999998</v>
      </c>
      <c r="BF23" s="60">
        <f>Z123*-1</f>
        <v>-480</v>
      </c>
      <c r="BG23" s="60">
        <f>AB123*-1</f>
        <v>-478.6</v>
      </c>
      <c r="BH23" s="60">
        <f>AD123*-1</f>
        <v>-393</v>
      </c>
      <c r="BI23" s="60">
        <f>AE123*-1</f>
        <v>-370</v>
      </c>
      <c r="BJ23" s="60">
        <f>AF123*-1</f>
        <v>-388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30.1</v>
      </c>
      <c r="C24" s="44">
        <v>30.1</v>
      </c>
      <c r="D24" s="44">
        <v>30.1</v>
      </c>
      <c r="E24" s="44">
        <v>30.1</v>
      </c>
      <c r="F24" s="44">
        <v>30.1</v>
      </c>
      <c r="G24" s="44">
        <v>30.1</v>
      </c>
      <c r="H24" s="44">
        <v>30.1</v>
      </c>
      <c r="I24" s="44">
        <v>30.1</v>
      </c>
      <c r="J24" s="44">
        <v>30.1</v>
      </c>
      <c r="K24" s="44">
        <v>30.1</v>
      </c>
      <c r="L24" s="44">
        <v>30.1</v>
      </c>
      <c r="M24" s="44">
        <v>25</v>
      </c>
      <c r="N24" s="44">
        <v>25</v>
      </c>
      <c r="O24" s="44">
        <v>25</v>
      </c>
      <c r="P24" s="44">
        <v>25</v>
      </c>
      <c r="Q24" s="44">
        <v>25</v>
      </c>
      <c r="R24" s="44">
        <v>25</v>
      </c>
      <c r="S24" s="44">
        <v>25</v>
      </c>
      <c r="T24" s="44">
        <v>25</v>
      </c>
      <c r="U24" s="44">
        <v>25</v>
      </c>
      <c r="V24" s="44">
        <v>25</v>
      </c>
      <c r="W24" s="44">
        <v>25</v>
      </c>
      <c r="X24" s="44">
        <v>25</v>
      </c>
      <c r="Y24" s="44">
        <v>25</v>
      </c>
      <c r="Z24" s="44">
        <v>25</v>
      </c>
      <c r="AA24" s="44">
        <v>25</v>
      </c>
      <c r="AB24" s="44">
        <v>25</v>
      </c>
      <c r="AC24" s="44">
        <v>25</v>
      </c>
      <c r="AD24" s="44">
        <v>25</v>
      </c>
      <c r="AE24" s="44">
        <v>25</v>
      </c>
      <c r="AF24" s="44">
        <v>25</v>
      </c>
      <c r="AG24" s="48">
        <v>40</v>
      </c>
      <c r="AH24" s="46">
        <f t="shared" si="2"/>
        <v>30.1</v>
      </c>
      <c r="AI24" s="47">
        <f t="shared" si="3"/>
        <v>25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21</v>
      </c>
      <c r="C25" s="44">
        <v>21</v>
      </c>
      <c r="D25" s="44">
        <v>21</v>
      </c>
      <c r="E25" s="44">
        <v>21</v>
      </c>
      <c r="F25" s="44">
        <v>21</v>
      </c>
      <c r="G25" s="44">
        <v>21</v>
      </c>
      <c r="H25" s="44">
        <v>21</v>
      </c>
      <c r="I25" s="44">
        <v>21</v>
      </c>
      <c r="J25" s="44">
        <v>21</v>
      </c>
      <c r="K25" s="44">
        <v>21</v>
      </c>
      <c r="L25" s="44">
        <v>21</v>
      </c>
      <c r="M25" s="44">
        <v>18.7</v>
      </c>
      <c r="N25" s="44">
        <v>18.7</v>
      </c>
      <c r="O25" s="44">
        <v>18.7</v>
      </c>
      <c r="P25" s="44">
        <v>18.7</v>
      </c>
      <c r="Q25" s="44">
        <v>18.7</v>
      </c>
      <c r="R25" s="44">
        <v>18.7</v>
      </c>
      <c r="S25" s="44">
        <v>18.7</v>
      </c>
      <c r="T25" s="44">
        <v>18.7</v>
      </c>
      <c r="U25" s="44">
        <v>18.7</v>
      </c>
      <c r="V25" s="44">
        <v>18.7</v>
      </c>
      <c r="W25" s="44">
        <v>18.7</v>
      </c>
      <c r="X25" s="44">
        <v>18.7</v>
      </c>
      <c r="Y25" s="44">
        <v>18.7</v>
      </c>
      <c r="Z25" s="44">
        <v>18.7</v>
      </c>
      <c r="AA25" s="44">
        <v>18.7</v>
      </c>
      <c r="AB25" s="44">
        <v>18.7</v>
      </c>
      <c r="AC25" s="44">
        <v>18.7</v>
      </c>
      <c r="AD25" s="44">
        <v>18.7</v>
      </c>
      <c r="AE25" s="44">
        <v>18.7</v>
      </c>
      <c r="AF25" s="44">
        <v>18.7</v>
      </c>
      <c r="AG25" s="48">
        <v>38.46</v>
      </c>
      <c r="AH25" s="46">
        <f t="shared" si="2"/>
        <v>21</v>
      </c>
      <c r="AI25" s="47">
        <f t="shared" si="3"/>
        <v>18.7</v>
      </c>
      <c r="AK25" s="49"/>
      <c r="AL25" s="59" t="s">
        <v>44</v>
      </c>
      <c r="AM25" s="60">
        <f t="shared" ref="AM25:BJ25" si="19">AM22+AM23</f>
        <v>1567.1999999999998</v>
      </c>
      <c r="AN25" s="60">
        <f t="shared" si="19"/>
        <v>1616.1</v>
      </c>
      <c r="AO25" s="60">
        <f t="shared" si="19"/>
        <v>1513.1999999999998</v>
      </c>
      <c r="AP25" s="60">
        <f t="shared" si="19"/>
        <v>1512.6999999999994</v>
      </c>
      <c r="AQ25" s="60">
        <f t="shared" si="19"/>
        <v>1525.3999999999996</v>
      </c>
      <c r="AR25" s="60">
        <f t="shared" si="19"/>
        <v>1534.1999999999998</v>
      </c>
      <c r="AS25" s="60">
        <f t="shared" si="19"/>
        <v>1597.1</v>
      </c>
      <c r="AT25" s="60">
        <f t="shared" si="19"/>
        <v>1664.1</v>
      </c>
      <c r="AU25" s="60">
        <f t="shared" si="19"/>
        <v>1573</v>
      </c>
      <c r="AV25" s="60">
        <f t="shared" si="19"/>
        <v>1585.8</v>
      </c>
      <c r="AW25" s="60">
        <f t="shared" si="19"/>
        <v>1547.8000000000002</v>
      </c>
      <c r="AX25" s="60">
        <f t="shared" si="19"/>
        <v>1607.5000000000002</v>
      </c>
      <c r="AY25" s="60">
        <f t="shared" si="19"/>
        <v>1588.7</v>
      </c>
      <c r="AZ25" s="60">
        <f t="shared" si="19"/>
        <v>1523.2000000000003</v>
      </c>
      <c r="BA25" s="60">
        <f t="shared" si="19"/>
        <v>1675.3000000000002</v>
      </c>
      <c r="BB25" s="60">
        <f t="shared" si="19"/>
        <v>1661.9300000000003</v>
      </c>
      <c r="BC25" s="60">
        <f t="shared" si="19"/>
        <v>1670.45</v>
      </c>
      <c r="BD25" s="60">
        <f t="shared" si="19"/>
        <v>1657.8</v>
      </c>
      <c r="BE25" s="60">
        <f t="shared" si="19"/>
        <v>1593.4</v>
      </c>
      <c r="BF25" s="60">
        <f t="shared" si="19"/>
        <v>1593</v>
      </c>
      <c r="BG25" s="60">
        <f t="shared" si="19"/>
        <v>1664.3000000000002</v>
      </c>
      <c r="BH25" s="60">
        <f t="shared" si="19"/>
        <v>1609.4</v>
      </c>
      <c r="BI25" s="60">
        <f t="shared" si="19"/>
        <v>1632.4</v>
      </c>
      <c r="BJ25" s="60">
        <f t="shared" si="19"/>
        <v>1500.0000000000002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22</v>
      </c>
      <c r="C26" s="44">
        <v>22</v>
      </c>
      <c r="D26" s="44">
        <v>22</v>
      </c>
      <c r="E26" s="44">
        <v>22</v>
      </c>
      <c r="F26" s="44">
        <v>22</v>
      </c>
      <c r="G26" s="44">
        <v>22</v>
      </c>
      <c r="H26" s="44">
        <v>22</v>
      </c>
      <c r="I26" s="44">
        <v>22</v>
      </c>
      <c r="J26" s="44">
        <v>22</v>
      </c>
      <c r="K26" s="44">
        <v>22</v>
      </c>
      <c r="L26" s="44">
        <v>22</v>
      </c>
      <c r="M26" s="44">
        <v>15</v>
      </c>
      <c r="N26" s="44">
        <v>15</v>
      </c>
      <c r="O26" s="44">
        <v>15</v>
      </c>
      <c r="P26" s="44">
        <v>15</v>
      </c>
      <c r="Q26" s="44">
        <v>15</v>
      </c>
      <c r="R26" s="44">
        <v>15</v>
      </c>
      <c r="S26" s="44">
        <v>15</v>
      </c>
      <c r="T26" s="44">
        <v>15</v>
      </c>
      <c r="U26" s="44">
        <v>15</v>
      </c>
      <c r="V26" s="44">
        <v>15</v>
      </c>
      <c r="W26" s="44">
        <v>15</v>
      </c>
      <c r="X26" s="44">
        <v>15</v>
      </c>
      <c r="Y26" s="44">
        <v>15</v>
      </c>
      <c r="Z26" s="44">
        <v>22</v>
      </c>
      <c r="AA26" s="44">
        <v>22</v>
      </c>
      <c r="AB26" s="44">
        <v>22</v>
      </c>
      <c r="AC26" s="44">
        <v>22</v>
      </c>
      <c r="AD26" s="44">
        <v>22</v>
      </c>
      <c r="AE26" s="44">
        <v>22</v>
      </c>
      <c r="AF26" s="44">
        <v>22</v>
      </c>
      <c r="AG26" s="61">
        <v>38</v>
      </c>
      <c r="AH26" s="46">
        <f t="shared" si="2"/>
        <v>22</v>
      </c>
      <c r="AI26" s="47">
        <f t="shared" si="3"/>
        <v>15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22.3</v>
      </c>
      <c r="C27" s="44">
        <v>22.3</v>
      </c>
      <c r="D27" s="44">
        <v>22.3</v>
      </c>
      <c r="E27" s="44">
        <v>22.3</v>
      </c>
      <c r="F27" s="44">
        <v>22.3</v>
      </c>
      <c r="G27" s="44">
        <v>22.3</v>
      </c>
      <c r="H27" s="44">
        <v>22.3</v>
      </c>
      <c r="I27" s="44">
        <v>22.3</v>
      </c>
      <c r="J27" s="44">
        <v>22.3</v>
      </c>
      <c r="K27" s="44">
        <v>22.3</v>
      </c>
      <c r="L27" s="44">
        <v>22.3</v>
      </c>
      <c r="M27" s="44">
        <v>22.3</v>
      </c>
      <c r="N27" s="44">
        <v>22.3</v>
      </c>
      <c r="O27" s="44">
        <v>22.3</v>
      </c>
      <c r="P27" s="44">
        <v>22.3</v>
      </c>
      <c r="Q27" s="44">
        <v>22.3</v>
      </c>
      <c r="R27" s="44">
        <v>22.3</v>
      </c>
      <c r="S27" s="44">
        <v>22.3</v>
      </c>
      <c r="T27" s="44">
        <v>22.3</v>
      </c>
      <c r="U27" s="44">
        <v>22.3</v>
      </c>
      <c r="V27" s="44">
        <v>22.3</v>
      </c>
      <c r="W27" s="44">
        <v>22.3</v>
      </c>
      <c r="X27" s="44">
        <v>22.3</v>
      </c>
      <c r="Y27" s="44">
        <v>22.3</v>
      </c>
      <c r="Z27" s="44">
        <v>18.3</v>
      </c>
      <c r="AA27" s="44">
        <v>18.3</v>
      </c>
      <c r="AB27" s="44">
        <v>18.3</v>
      </c>
      <c r="AC27" s="44">
        <v>18.3</v>
      </c>
      <c r="AD27" s="44">
        <v>18.3</v>
      </c>
      <c r="AE27" s="44">
        <v>18.3</v>
      </c>
      <c r="AF27" s="44">
        <v>18.3</v>
      </c>
      <c r="AG27" s="48">
        <v>36</v>
      </c>
      <c r="AH27" s="46">
        <f t="shared" si="2"/>
        <v>22.3</v>
      </c>
      <c r="AI27" s="47">
        <f t="shared" si="3"/>
        <v>18.3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34</v>
      </c>
      <c r="C28" s="44">
        <v>34</v>
      </c>
      <c r="D28" s="44">
        <v>34</v>
      </c>
      <c r="E28" s="44">
        <v>34</v>
      </c>
      <c r="F28" s="44">
        <v>34</v>
      </c>
      <c r="G28" s="44">
        <v>34</v>
      </c>
      <c r="H28" s="44">
        <v>34</v>
      </c>
      <c r="I28" s="44">
        <v>34</v>
      </c>
      <c r="J28" s="44">
        <v>34</v>
      </c>
      <c r="K28" s="44">
        <v>34</v>
      </c>
      <c r="L28" s="44">
        <v>34</v>
      </c>
      <c r="M28" s="44">
        <v>30</v>
      </c>
      <c r="N28" s="44">
        <v>30</v>
      </c>
      <c r="O28" s="44">
        <v>30</v>
      </c>
      <c r="P28" s="44">
        <v>30</v>
      </c>
      <c r="Q28" s="44">
        <v>30</v>
      </c>
      <c r="R28" s="44">
        <v>30</v>
      </c>
      <c r="S28" s="44">
        <v>30</v>
      </c>
      <c r="T28" s="44">
        <v>30</v>
      </c>
      <c r="U28" s="44">
        <v>30</v>
      </c>
      <c r="V28" s="44">
        <v>30</v>
      </c>
      <c r="W28" s="44">
        <v>26.2</v>
      </c>
      <c r="X28" s="44">
        <v>30</v>
      </c>
      <c r="Y28" s="44">
        <v>30</v>
      </c>
      <c r="Z28" s="44">
        <v>22</v>
      </c>
      <c r="AA28" s="44">
        <v>22</v>
      </c>
      <c r="AB28" s="44">
        <v>22</v>
      </c>
      <c r="AC28" s="44">
        <v>22</v>
      </c>
      <c r="AD28" s="44">
        <v>22</v>
      </c>
      <c r="AE28" s="44">
        <v>22</v>
      </c>
      <c r="AF28" s="44">
        <v>22</v>
      </c>
      <c r="AG28" s="48">
        <v>35.5</v>
      </c>
      <c r="AH28" s="46">
        <f t="shared" si="2"/>
        <v>34</v>
      </c>
      <c r="AI28" s="47">
        <f t="shared" si="3"/>
        <v>22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9.3000000000000007</v>
      </c>
      <c r="N29" s="44">
        <v>9.3000000000000007</v>
      </c>
      <c r="O29" s="44">
        <v>9.3000000000000007</v>
      </c>
      <c r="P29" s="44">
        <v>9.3000000000000007</v>
      </c>
      <c r="Q29" s="44">
        <v>9.3000000000000007</v>
      </c>
      <c r="R29" s="44">
        <v>9.3000000000000007</v>
      </c>
      <c r="S29" s="44">
        <v>9.3000000000000007</v>
      </c>
      <c r="T29" s="44">
        <v>9.3000000000000007</v>
      </c>
      <c r="U29" s="44">
        <v>9.3000000000000007</v>
      </c>
      <c r="V29" s="44">
        <v>9.3000000000000007</v>
      </c>
      <c r="W29" s="44">
        <v>9.3000000000000007</v>
      </c>
      <c r="X29" s="44">
        <v>9.3000000000000007</v>
      </c>
      <c r="Y29" s="44">
        <v>9.3000000000000007</v>
      </c>
      <c r="Z29" s="44">
        <v>12</v>
      </c>
      <c r="AA29" s="44">
        <v>12</v>
      </c>
      <c r="AB29" s="44">
        <v>12</v>
      </c>
      <c r="AC29" s="44">
        <v>12</v>
      </c>
      <c r="AD29" s="44">
        <v>12</v>
      </c>
      <c r="AE29" s="44">
        <v>12</v>
      </c>
      <c r="AF29" s="44">
        <v>12</v>
      </c>
      <c r="AG29" s="61">
        <v>32</v>
      </c>
      <c r="AH29" s="46">
        <f t="shared" si="2"/>
        <v>12</v>
      </c>
      <c r="AI29" s="47">
        <f t="shared" si="3"/>
        <v>9.3000000000000007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19.8</v>
      </c>
      <c r="C31" s="44">
        <v>19.8</v>
      </c>
      <c r="D31" s="44">
        <v>19.8</v>
      </c>
      <c r="E31" s="44">
        <v>19.8</v>
      </c>
      <c r="F31" s="44">
        <v>19.8</v>
      </c>
      <c r="G31" s="44">
        <v>19.8</v>
      </c>
      <c r="H31" s="44">
        <v>19.8</v>
      </c>
      <c r="I31" s="44">
        <v>19.8</v>
      </c>
      <c r="J31" s="44">
        <v>19.8</v>
      </c>
      <c r="K31" s="44">
        <v>19.8</v>
      </c>
      <c r="L31" s="44">
        <v>19.8</v>
      </c>
      <c r="M31" s="44">
        <v>12.5</v>
      </c>
      <c r="N31" s="44">
        <v>12.5</v>
      </c>
      <c r="O31" s="44">
        <v>12.5</v>
      </c>
      <c r="P31" s="44">
        <v>12.5</v>
      </c>
      <c r="Q31" s="44">
        <v>12.5</v>
      </c>
      <c r="R31" s="44">
        <v>12.5</v>
      </c>
      <c r="S31" s="44">
        <v>12.5</v>
      </c>
      <c r="T31" s="44">
        <v>12.5</v>
      </c>
      <c r="U31" s="44">
        <v>12.5</v>
      </c>
      <c r="V31" s="44">
        <v>12.5</v>
      </c>
      <c r="W31" s="44">
        <v>12.5</v>
      </c>
      <c r="X31" s="44">
        <v>12.5</v>
      </c>
      <c r="Y31" s="44">
        <v>12.5</v>
      </c>
      <c r="Z31" s="44">
        <v>14</v>
      </c>
      <c r="AA31" s="44">
        <v>14</v>
      </c>
      <c r="AB31" s="44">
        <v>14</v>
      </c>
      <c r="AC31" s="44">
        <v>14</v>
      </c>
      <c r="AD31" s="44">
        <v>14</v>
      </c>
      <c r="AE31" s="44">
        <v>14</v>
      </c>
      <c r="AF31" s="44">
        <v>14</v>
      </c>
      <c r="AG31" s="48">
        <v>29.04</v>
      </c>
      <c r="AH31" s="46">
        <f t="shared" si="2"/>
        <v>19.8</v>
      </c>
      <c r="AI31" s="47">
        <f t="shared" si="3"/>
        <v>12.5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23.6</v>
      </c>
      <c r="C32" s="44">
        <v>23.6</v>
      </c>
      <c r="D32" s="44">
        <v>23.6</v>
      </c>
      <c r="E32" s="44">
        <v>23.6</v>
      </c>
      <c r="F32" s="44">
        <v>23.6</v>
      </c>
      <c r="G32" s="44">
        <v>23.6</v>
      </c>
      <c r="H32" s="44">
        <v>23.6</v>
      </c>
      <c r="I32" s="44">
        <v>23.6</v>
      </c>
      <c r="J32" s="44">
        <v>23.6</v>
      </c>
      <c r="K32" s="44">
        <v>23.6</v>
      </c>
      <c r="L32" s="44">
        <v>23.6</v>
      </c>
      <c r="M32" s="44">
        <v>13.1</v>
      </c>
      <c r="N32" s="44">
        <v>13.1</v>
      </c>
      <c r="O32" s="44">
        <v>13.1</v>
      </c>
      <c r="P32" s="44">
        <v>13.1</v>
      </c>
      <c r="Q32" s="44">
        <v>13.1</v>
      </c>
      <c r="R32" s="44">
        <v>13.1</v>
      </c>
      <c r="S32" s="44">
        <v>13.1</v>
      </c>
      <c r="T32" s="44">
        <v>13.1</v>
      </c>
      <c r="U32" s="44">
        <v>13.1</v>
      </c>
      <c r="V32" s="44">
        <v>13.1</v>
      </c>
      <c r="W32" s="44">
        <v>13.1</v>
      </c>
      <c r="X32" s="44">
        <v>13.1</v>
      </c>
      <c r="Y32" s="44">
        <v>13.1</v>
      </c>
      <c r="Z32" s="44">
        <v>13.2</v>
      </c>
      <c r="AA32" s="44">
        <v>13.2</v>
      </c>
      <c r="AB32" s="44">
        <v>13.2</v>
      </c>
      <c r="AC32" s="44">
        <v>13.2</v>
      </c>
      <c r="AD32" s="44">
        <v>13.2</v>
      </c>
      <c r="AE32" s="44">
        <v>13.2</v>
      </c>
      <c r="AF32" s="44">
        <v>13.2</v>
      </c>
      <c r="AG32" s="48">
        <v>28.1</v>
      </c>
      <c r="AH32" s="46">
        <f t="shared" si="2"/>
        <v>23.6</v>
      </c>
      <c r="AI32" s="47">
        <f t="shared" si="3"/>
        <v>13.1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10</v>
      </c>
      <c r="C33" s="44">
        <v>10</v>
      </c>
      <c r="D33" s="44">
        <v>10</v>
      </c>
      <c r="E33" s="44">
        <v>10</v>
      </c>
      <c r="F33" s="44">
        <v>10</v>
      </c>
      <c r="G33" s="44">
        <v>10</v>
      </c>
      <c r="H33" s="44">
        <v>10</v>
      </c>
      <c r="I33" s="44">
        <v>10</v>
      </c>
      <c r="J33" s="44">
        <v>10</v>
      </c>
      <c r="K33" s="44">
        <v>10</v>
      </c>
      <c r="L33" s="44">
        <v>10</v>
      </c>
      <c r="M33" s="44">
        <v>12.6</v>
      </c>
      <c r="N33" s="44">
        <v>12.6</v>
      </c>
      <c r="O33" s="44">
        <v>12.6</v>
      </c>
      <c r="P33" s="44">
        <v>12.6</v>
      </c>
      <c r="Q33" s="44">
        <v>12.6</v>
      </c>
      <c r="R33" s="44">
        <v>12.6</v>
      </c>
      <c r="S33" s="44">
        <v>12.6</v>
      </c>
      <c r="T33" s="44">
        <v>12.6</v>
      </c>
      <c r="U33" s="44">
        <v>12.6</v>
      </c>
      <c r="V33" s="44">
        <v>12.6</v>
      </c>
      <c r="W33" s="44">
        <v>12.6</v>
      </c>
      <c r="X33" s="44">
        <v>12.6</v>
      </c>
      <c r="Y33" s="44">
        <v>12.6</v>
      </c>
      <c r="Z33" s="44">
        <v>18.399999999999999</v>
      </c>
      <c r="AA33" s="44">
        <v>18.399999999999999</v>
      </c>
      <c r="AB33" s="44">
        <v>18.399999999999999</v>
      </c>
      <c r="AC33" s="44">
        <v>18.399999999999999</v>
      </c>
      <c r="AD33" s="44">
        <v>18.399999999999999</v>
      </c>
      <c r="AE33" s="44">
        <v>18.399999999999999</v>
      </c>
      <c r="AF33" s="44">
        <v>18.399999999999999</v>
      </c>
      <c r="AG33" s="48">
        <v>27</v>
      </c>
      <c r="AH33" s="46">
        <f t="shared" si="2"/>
        <v>18.399999999999999</v>
      </c>
      <c r="AI33" s="47">
        <f t="shared" si="3"/>
        <v>10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14.1</v>
      </c>
      <c r="C35" s="44">
        <v>14.1</v>
      </c>
      <c r="D35" s="44">
        <v>14.1</v>
      </c>
      <c r="E35" s="44">
        <v>14.1</v>
      </c>
      <c r="F35" s="44">
        <v>14.1</v>
      </c>
      <c r="G35" s="44">
        <v>14.1</v>
      </c>
      <c r="H35" s="44">
        <v>14.1</v>
      </c>
      <c r="I35" s="44">
        <v>14.1</v>
      </c>
      <c r="J35" s="44">
        <v>14.1</v>
      </c>
      <c r="K35" s="44">
        <v>14.1</v>
      </c>
      <c r="L35" s="44">
        <v>14.1</v>
      </c>
      <c r="M35" s="44">
        <v>14.1</v>
      </c>
      <c r="N35" s="44">
        <v>14.1</v>
      </c>
      <c r="O35" s="44">
        <v>14.1</v>
      </c>
      <c r="P35" s="44">
        <v>14.1</v>
      </c>
      <c r="Q35" s="44">
        <v>14.1</v>
      </c>
      <c r="R35" s="44">
        <v>14.1</v>
      </c>
      <c r="S35" s="44">
        <v>14.1</v>
      </c>
      <c r="T35" s="44">
        <v>14.1</v>
      </c>
      <c r="U35" s="44">
        <v>14.1</v>
      </c>
      <c r="V35" s="44">
        <v>14.1</v>
      </c>
      <c r="W35" s="44">
        <v>14.1</v>
      </c>
      <c r="X35" s="44">
        <v>14.1</v>
      </c>
      <c r="Y35" s="44">
        <v>14.1</v>
      </c>
      <c r="Z35" s="44">
        <v>14.1</v>
      </c>
      <c r="AA35" s="44">
        <v>14.1</v>
      </c>
      <c r="AB35" s="44">
        <v>14.1</v>
      </c>
      <c r="AC35" s="44">
        <v>14.1</v>
      </c>
      <c r="AD35" s="44">
        <v>14.1</v>
      </c>
      <c r="AE35" s="44">
        <v>14.1</v>
      </c>
      <c r="AF35" s="44">
        <v>14.1</v>
      </c>
      <c r="AG35" s="48">
        <v>25</v>
      </c>
      <c r="AH35" s="46">
        <f t="shared" si="2"/>
        <v>14.1</v>
      </c>
      <c r="AI35" s="47">
        <f t="shared" si="3"/>
        <v>14.1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8</v>
      </c>
      <c r="C36" s="44">
        <v>8</v>
      </c>
      <c r="D36" s="44">
        <v>8</v>
      </c>
      <c r="E36" s="44">
        <v>8</v>
      </c>
      <c r="F36" s="44">
        <v>8</v>
      </c>
      <c r="G36" s="44">
        <v>8</v>
      </c>
      <c r="H36" s="44">
        <v>8</v>
      </c>
      <c r="I36" s="44">
        <v>8</v>
      </c>
      <c r="J36" s="44">
        <v>8</v>
      </c>
      <c r="K36" s="44">
        <v>8</v>
      </c>
      <c r="L36" s="44">
        <v>8</v>
      </c>
      <c r="M36" s="44">
        <v>8</v>
      </c>
      <c r="N36" s="44">
        <v>8</v>
      </c>
      <c r="O36" s="44">
        <v>8</v>
      </c>
      <c r="P36" s="44">
        <v>8</v>
      </c>
      <c r="Q36" s="44">
        <v>8</v>
      </c>
      <c r="R36" s="44">
        <v>8</v>
      </c>
      <c r="S36" s="44">
        <v>8</v>
      </c>
      <c r="T36" s="44">
        <v>8</v>
      </c>
      <c r="U36" s="44">
        <v>8</v>
      </c>
      <c r="V36" s="44">
        <v>8</v>
      </c>
      <c r="W36" s="44">
        <v>8</v>
      </c>
      <c r="X36" s="44">
        <v>8</v>
      </c>
      <c r="Y36" s="44">
        <v>8</v>
      </c>
      <c r="Z36" s="44">
        <v>8</v>
      </c>
      <c r="AA36" s="44">
        <v>8</v>
      </c>
      <c r="AB36" s="44">
        <v>8</v>
      </c>
      <c r="AC36" s="44">
        <v>8</v>
      </c>
      <c r="AD36" s="44">
        <v>8</v>
      </c>
      <c r="AE36" s="44">
        <v>8</v>
      </c>
      <c r="AF36" s="44">
        <v>8</v>
      </c>
      <c r="AG36" s="48">
        <v>25</v>
      </c>
      <c r="AH36" s="46">
        <f t="shared" si="2"/>
        <v>8</v>
      </c>
      <c r="AI36" s="47">
        <f t="shared" si="3"/>
        <v>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9.1999999999999993</v>
      </c>
      <c r="C37" s="44">
        <v>9.1999999999999993</v>
      </c>
      <c r="D37" s="44">
        <v>9.1999999999999993</v>
      </c>
      <c r="E37" s="44">
        <v>9.1999999999999993</v>
      </c>
      <c r="F37" s="44">
        <v>9.1999999999999993</v>
      </c>
      <c r="G37" s="44">
        <v>9.1999999999999993</v>
      </c>
      <c r="H37" s="44">
        <v>9.1999999999999993</v>
      </c>
      <c r="I37" s="44">
        <v>9.1999999999999993</v>
      </c>
      <c r="J37" s="44">
        <v>9.1999999999999993</v>
      </c>
      <c r="K37" s="44">
        <v>9.1999999999999993</v>
      </c>
      <c r="L37" s="44">
        <v>9.1999999999999993</v>
      </c>
      <c r="M37" s="44">
        <v>18.7</v>
      </c>
      <c r="N37" s="44">
        <v>18.7</v>
      </c>
      <c r="O37" s="44">
        <v>18.7</v>
      </c>
      <c r="P37" s="44">
        <v>18.7</v>
      </c>
      <c r="Q37" s="44">
        <v>18.7</v>
      </c>
      <c r="R37" s="44">
        <v>18.7</v>
      </c>
      <c r="S37" s="44">
        <v>18.7</v>
      </c>
      <c r="T37" s="44">
        <v>18.7</v>
      </c>
      <c r="U37" s="44">
        <v>18.7</v>
      </c>
      <c r="V37" s="44">
        <v>18.7</v>
      </c>
      <c r="W37" s="44">
        <v>18.7</v>
      </c>
      <c r="X37" s="44">
        <v>18.7</v>
      </c>
      <c r="Y37" s="44">
        <v>18.7</v>
      </c>
      <c r="Z37" s="44">
        <v>24</v>
      </c>
      <c r="AA37" s="44">
        <v>24</v>
      </c>
      <c r="AB37" s="44">
        <v>24</v>
      </c>
      <c r="AC37" s="44">
        <v>24</v>
      </c>
      <c r="AD37" s="44">
        <v>24</v>
      </c>
      <c r="AE37" s="44">
        <v>24</v>
      </c>
      <c r="AF37" s="44">
        <v>24</v>
      </c>
      <c r="AG37" s="48">
        <v>25</v>
      </c>
      <c r="AH37" s="46">
        <f t="shared" si="2"/>
        <v>24</v>
      </c>
      <c r="AI37" s="47">
        <f t="shared" si="3"/>
        <v>9.1999999999999993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12</v>
      </c>
      <c r="C38" s="44">
        <v>12</v>
      </c>
      <c r="D38" s="44">
        <v>12</v>
      </c>
      <c r="E38" s="44">
        <v>12</v>
      </c>
      <c r="F38" s="44">
        <v>12</v>
      </c>
      <c r="G38" s="44">
        <v>12</v>
      </c>
      <c r="H38" s="44">
        <v>12</v>
      </c>
      <c r="I38" s="44">
        <v>12</v>
      </c>
      <c r="J38" s="44">
        <v>12</v>
      </c>
      <c r="K38" s="44">
        <v>12</v>
      </c>
      <c r="L38" s="44">
        <v>12</v>
      </c>
      <c r="M38" s="44">
        <v>10.1</v>
      </c>
      <c r="N38" s="44">
        <v>10.1</v>
      </c>
      <c r="O38" s="44">
        <v>10.1</v>
      </c>
      <c r="P38" s="44">
        <v>10.1</v>
      </c>
      <c r="Q38" s="44">
        <v>10.1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10.1</v>
      </c>
      <c r="AA38" s="44">
        <v>10.1</v>
      </c>
      <c r="AB38" s="44">
        <v>10.1</v>
      </c>
      <c r="AC38" s="44">
        <v>10.1</v>
      </c>
      <c r="AD38" s="44">
        <v>10.1</v>
      </c>
      <c r="AE38" s="44">
        <v>10.1</v>
      </c>
      <c r="AF38" s="44">
        <v>10.1</v>
      </c>
      <c r="AG38" s="48">
        <v>25</v>
      </c>
      <c r="AH38" s="46">
        <f t="shared" si="2"/>
        <v>12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8.1</v>
      </c>
      <c r="C39" s="44">
        <v>8.1</v>
      </c>
      <c r="D39" s="44">
        <v>8.1</v>
      </c>
      <c r="E39" s="44">
        <v>8.1</v>
      </c>
      <c r="F39" s="44">
        <v>8.1</v>
      </c>
      <c r="G39" s="44">
        <v>8.1</v>
      </c>
      <c r="H39" s="44">
        <v>8.1</v>
      </c>
      <c r="I39" s="44">
        <v>8.1</v>
      </c>
      <c r="J39" s="44">
        <v>8.1</v>
      </c>
      <c r="K39" s="44">
        <v>8.1</v>
      </c>
      <c r="L39" s="44">
        <v>8.1</v>
      </c>
      <c r="M39" s="44">
        <v>9.1</v>
      </c>
      <c r="N39" s="44">
        <v>9.1</v>
      </c>
      <c r="O39" s="44">
        <v>9.1</v>
      </c>
      <c r="P39" s="44">
        <v>9.1</v>
      </c>
      <c r="Q39" s="44">
        <v>9.1</v>
      </c>
      <c r="R39" s="44">
        <v>9.1</v>
      </c>
      <c r="S39" s="44">
        <v>9.1</v>
      </c>
      <c r="T39" s="44">
        <v>9.1</v>
      </c>
      <c r="U39" s="44">
        <v>9.1</v>
      </c>
      <c r="V39" s="44">
        <v>9.1</v>
      </c>
      <c r="W39" s="44">
        <v>9.1</v>
      </c>
      <c r="X39" s="44">
        <v>9.1</v>
      </c>
      <c r="Y39" s="44">
        <v>9.1</v>
      </c>
      <c r="Z39" s="44">
        <v>10.7</v>
      </c>
      <c r="AA39" s="44">
        <v>10.7</v>
      </c>
      <c r="AB39" s="44">
        <v>10.7</v>
      </c>
      <c r="AC39" s="44">
        <v>10.7</v>
      </c>
      <c r="AD39" s="44">
        <v>10.7</v>
      </c>
      <c r="AE39" s="44">
        <v>10.7</v>
      </c>
      <c r="AF39" s="44">
        <v>10.7</v>
      </c>
      <c r="AG39" s="48">
        <v>23.5</v>
      </c>
      <c r="AH39" s="46">
        <f t="shared" si="2"/>
        <v>10.7</v>
      </c>
      <c r="AI39" s="47">
        <f t="shared" si="3"/>
        <v>8.1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15</v>
      </c>
      <c r="C42" s="44">
        <v>15</v>
      </c>
      <c r="D42" s="44">
        <v>15</v>
      </c>
      <c r="E42" s="44">
        <v>15</v>
      </c>
      <c r="F42" s="44">
        <v>15</v>
      </c>
      <c r="G42" s="44">
        <v>15</v>
      </c>
      <c r="H42" s="44">
        <v>15</v>
      </c>
      <c r="I42" s="44">
        <v>0</v>
      </c>
      <c r="J42" s="44">
        <v>0</v>
      </c>
      <c r="K42" s="44">
        <v>0</v>
      </c>
      <c r="L42" s="44">
        <v>0</v>
      </c>
      <c r="M42" s="44">
        <v>16.7</v>
      </c>
      <c r="N42" s="44">
        <v>16.7</v>
      </c>
      <c r="O42" s="44">
        <v>16.7</v>
      </c>
      <c r="P42" s="44">
        <v>16.7</v>
      </c>
      <c r="Q42" s="44">
        <v>16.7</v>
      </c>
      <c r="R42" s="44">
        <v>16.7</v>
      </c>
      <c r="S42" s="44">
        <v>16.7</v>
      </c>
      <c r="T42" s="44">
        <v>16.7</v>
      </c>
      <c r="U42" s="44">
        <v>16.7</v>
      </c>
      <c r="V42" s="44">
        <v>16.7</v>
      </c>
      <c r="W42" s="44">
        <v>16.7</v>
      </c>
      <c r="X42" s="44">
        <v>16.7</v>
      </c>
      <c r="Y42" s="44">
        <v>16.7</v>
      </c>
      <c r="Z42" s="44">
        <v>16.7</v>
      </c>
      <c r="AA42" s="44">
        <v>16.7</v>
      </c>
      <c r="AB42" s="44">
        <v>16.7</v>
      </c>
      <c r="AC42" s="44">
        <v>16.7</v>
      </c>
      <c r="AD42" s="44">
        <v>16.7</v>
      </c>
      <c r="AE42" s="44">
        <v>16.7</v>
      </c>
      <c r="AF42" s="44">
        <v>16.7</v>
      </c>
      <c r="AG42" s="48">
        <v>22</v>
      </c>
      <c r="AH42" s="46">
        <f t="shared" si="2"/>
        <v>16.7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23.9</v>
      </c>
      <c r="O44" s="44">
        <v>23.9</v>
      </c>
      <c r="P44" s="44">
        <v>23.9</v>
      </c>
      <c r="Q44" s="44">
        <v>23.9</v>
      </c>
      <c r="R44" s="44">
        <v>23.9</v>
      </c>
      <c r="S44" s="44">
        <v>23.9</v>
      </c>
      <c r="T44" s="44">
        <v>23.9</v>
      </c>
      <c r="U44" s="44">
        <v>23.9</v>
      </c>
      <c r="V44" s="44">
        <v>23.9</v>
      </c>
      <c r="W44" s="44">
        <v>23.9</v>
      </c>
      <c r="X44" s="44">
        <v>23.9</v>
      </c>
      <c r="Y44" s="44">
        <v>23.9</v>
      </c>
      <c r="Z44" s="44">
        <v>23.9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23.9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20</v>
      </c>
      <c r="C45" s="44">
        <v>20</v>
      </c>
      <c r="D45" s="44">
        <v>20</v>
      </c>
      <c r="E45" s="44">
        <v>20</v>
      </c>
      <c r="F45" s="44">
        <v>20</v>
      </c>
      <c r="G45" s="44">
        <v>20</v>
      </c>
      <c r="H45" s="44">
        <v>20</v>
      </c>
      <c r="I45" s="44">
        <v>20</v>
      </c>
      <c r="J45" s="44">
        <v>20</v>
      </c>
      <c r="K45" s="44">
        <v>20</v>
      </c>
      <c r="L45" s="44">
        <v>20</v>
      </c>
      <c r="M45" s="44">
        <v>15.7</v>
      </c>
      <c r="N45" s="44">
        <v>15.7</v>
      </c>
      <c r="O45" s="44">
        <v>15.7</v>
      </c>
      <c r="P45" s="44">
        <v>15.7</v>
      </c>
      <c r="Q45" s="44">
        <v>15.7</v>
      </c>
      <c r="R45" s="44">
        <v>15.7</v>
      </c>
      <c r="S45" s="44">
        <v>15.7</v>
      </c>
      <c r="T45" s="44">
        <v>15.7</v>
      </c>
      <c r="U45" s="44">
        <v>15.7</v>
      </c>
      <c r="V45" s="44">
        <v>15.7</v>
      </c>
      <c r="W45" s="44">
        <v>15.7</v>
      </c>
      <c r="X45" s="44">
        <v>15.7</v>
      </c>
      <c r="Y45" s="44">
        <v>15.7</v>
      </c>
      <c r="Z45" s="44">
        <v>15.7</v>
      </c>
      <c r="AA45" s="44">
        <v>15.7</v>
      </c>
      <c r="AB45" s="44">
        <v>15.7</v>
      </c>
      <c r="AC45" s="44">
        <v>15.7</v>
      </c>
      <c r="AD45" s="44">
        <v>15.7</v>
      </c>
      <c r="AE45" s="44">
        <v>15.7</v>
      </c>
      <c r="AF45" s="44">
        <v>15.7</v>
      </c>
      <c r="AG45" s="48">
        <v>21.3</v>
      </c>
      <c r="AH45" s="46">
        <f t="shared" si="2"/>
        <v>20</v>
      </c>
      <c r="AI45" s="47">
        <f t="shared" si="3"/>
        <v>15.7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11.3</v>
      </c>
      <c r="C46" s="44">
        <v>11.3</v>
      </c>
      <c r="D46" s="44">
        <v>11.3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11.3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11.3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8.5</v>
      </c>
      <c r="C47" s="44">
        <v>8.5</v>
      </c>
      <c r="D47" s="44">
        <v>8.5</v>
      </c>
      <c r="E47" s="44">
        <v>8.5</v>
      </c>
      <c r="F47" s="44">
        <v>8.5</v>
      </c>
      <c r="G47" s="44">
        <v>8.5</v>
      </c>
      <c r="H47" s="44">
        <v>8.5</v>
      </c>
      <c r="I47" s="44">
        <v>8.5</v>
      </c>
      <c r="J47" s="44">
        <v>8.5</v>
      </c>
      <c r="K47" s="44">
        <v>8.5</v>
      </c>
      <c r="L47" s="44">
        <v>8.5</v>
      </c>
      <c r="M47" s="44">
        <v>5.7</v>
      </c>
      <c r="N47" s="44">
        <v>5.7</v>
      </c>
      <c r="O47" s="44">
        <v>5.7</v>
      </c>
      <c r="P47" s="44">
        <v>5.7</v>
      </c>
      <c r="Q47" s="44">
        <v>5.7</v>
      </c>
      <c r="R47" s="44">
        <v>5.7</v>
      </c>
      <c r="S47" s="44">
        <v>5.7</v>
      </c>
      <c r="T47" s="44">
        <v>5.7</v>
      </c>
      <c r="U47" s="44">
        <v>5.7</v>
      </c>
      <c r="V47" s="44">
        <v>5.7</v>
      </c>
      <c r="W47" s="44">
        <v>5.7</v>
      </c>
      <c r="X47" s="44">
        <v>5.7</v>
      </c>
      <c r="Y47" s="44">
        <v>5.7</v>
      </c>
      <c r="Z47" s="44">
        <v>5.7</v>
      </c>
      <c r="AA47" s="44">
        <v>5.7</v>
      </c>
      <c r="AB47" s="44">
        <v>5.7</v>
      </c>
      <c r="AC47" s="44">
        <v>5.7</v>
      </c>
      <c r="AD47" s="44">
        <v>5.7</v>
      </c>
      <c r="AE47" s="44">
        <v>5.7</v>
      </c>
      <c r="AF47" s="44">
        <v>5.7</v>
      </c>
      <c r="AG47" s="48">
        <v>19.8</v>
      </c>
      <c r="AH47" s="46">
        <f t="shared" si="2"/>
        <v>8.5</v>
      </c>
      <c r="AI47" s="47">
        <f t="shared" si="3"/>
        <v>5.7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10.1</v>
      </c>
      <c r="C48" s="44">
        <v>10.1</v>
      </c>
      <c r="D48" s="44">
        <v>10.1</v>
      </c>
      <c r="E48" s="44">
        <v>10.1</v>
      </c>
      <c r="F48" s="44">
        <v>10.1</v>
      </c>
      <c r="G48" s="44">
        <v>10.1</v>
      </c>
      <c r="H48" s="44">
        <v>10.1</v>
      </c>
      <c r="I48" s="44">
        <v>10.1</v>
      </c>
      <c r="J48" s="44">
        <v>10.1</v>
      </c>
      <c r="K48" s="44">
        <v>10.1</v>
      </c>
      <c r="L48" s="44">
        <v>10.1</v>
      </c>
      <c r="M48" s="44">
        <v>10.7</v>
      </c>
      <c r="N48" s="44">
        <v>10.7</v>
      </c>
      <c r="O48" s="44">
        <v>10.7</v>
      </c>
      <c r="P48" s="44">
        <v>10.7</v>
      </c>
      <c r="Q48" s="44">
        <v>10.7</v>
      </c>
      <c r="R48" s="44">
        <v>10.7</v>
      </c>
      <c r="S48" s="44">
        <v>10.7</v>
      </c>
      <c r="T48" s="44">
        <v>10.7</v>
      </c>
      <c r="U48" s="44">
        <v>10.7</v>
      </c>
      <c r="V48" s="44">
        <v>10.7</v>
      </c>
      <c r="W48" s="44">
        <v>10.7</v>
      </c>
      <c r="X48" s="44">
        <v>10.7</v>
      </c>
      <c r="Y48" s="44">
        <v>10.7</v>
      </c>
      <c r="Z48" s="44">
        <v>10.7</v>
      </c>
      <c r="AA48" s="44">
        <v>10.7</v>
      </c>
      <c r="AB48" s="44">
        <v>10.7</v>
      </c>
      <c r="AC48" s="44">
        <v>10.7</v>
      </c>
      <c r="AD48" s="44">
        <v>10.7</v>
      </c>
      <c r="AE48" s="44">
        <v>10.7</v>
      </c>
      <c r="AF48" s="44">
        <v>10.7</v>
      </c>
      <c r="AG48" s="48">
        <v>18</v>
      </c>
      <c r="AH48" s="46">
        <f t="shared" si="2"/>
        <v>10.7</v>
      </c>
      <c r="AI48" s="47">
        <f t="shared" si="3"/>
        <v>10.1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6.1</v>
      </c>
      <c r="C49" s="44">
        <v>6.1</v>
      </c>
      <c r="D49" s="44">
        <v>6.1</v>
      </c>
      <c r="E49" s="44">
        <v>6.1</v>
      </c>
      <c r="F49" s="44">
        <v>6.1</v>
      </c>
      <c r="G49" s="44">
        <v>6.1</v>
      </c>
      <c r="H49" s="44">
        <v>6.1</v>
      </c>
      <c r="I49" s="44">
        <v>6.1</v>
      </c>
      <c r="J49" s="44">
        <v>6.1</v>
      </c>
      <c r="K49" s="44">
        <v>6.1</v>
      </c>
      <c r="L49" s="44">
        <v>6.1</v>
      </c>
      <c r="M49" s="44">
        <v>6.7</v>
      </c>
      <c r="N49" s="44">
        <v>6.7</v>
      </c>
      <c r="O49" s="44">
        <v>6.7</v>
      </c>
      <c r="P49" s="44">
        <v>6.7</v>
      </c>
      <c r="Q49" s="44">
        <v>6.7</v>
      </c>
      <c r="R49" s="44">
        <v>6.7</v>
      </c>
      <c r="S49" s="44">
        <v>6.7</v>
      </c>
      <c r="T49" s="44">
        <v>6.7</v>
      </c>
      <c r="U49" s="44">
        <v>6.7</v>
      </c>
      <c r="V49" s="44">
        <v>6.7</v>
      </c>
      <c r="W49" s="44">
        <v>6.7</v>
      </c>
      <c r="X49" s="44">
        <v>6.7</v>
      </c>
      <c r="Y49" s="44">
        <v>6.7</v>
      </c>
      <c r="Z49" s="44">
        <v>6.7</v>
      </c>
      <c r="AA49" s="44">
        <v>6.7</v>
      </c>
      <c r="AB49" s="44">
        <v>6.7</v>
      </c>
      <c r="AC49" s="44">
        <v>6.7</v>
      </c>
      <c r="AD49" s="44">
        <v>6.7</v>
      </c>
      <c r="AE49" s="44">
        <v>6.7</v>
      </c>
      <c r="AF49" s="44">
        <v>6.7</v>
      </c>
      <c r="AG49" s="48">
        <v>15.33</v>
      </c>
      <c r="AH49" s="46">
        <f t="shared" si="2"/>
        <v>6.7</v>
      </c>
      <c r="AI49" s="47">
        <f t="shared" si="3"/>
        <v>6.1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7</v>
      </c>
      <c r="C51" s="44">
        <v>7</v>
      </c>
      <c r="D51" s="44">
        <v>7</v>
      </c>
      <c r="E51" s="44">
        <v>7</v>
      </c>
      <c r="F51" s="44">
        <v>7</v>
      </c>
      <c r="G51" s="44">
        <v>7</v>
      </c>
      <c r="H51" s="44">
        <v>7</v>
      </c>
      <c r="I51" s="44">
        <v>7</v>
      </c>
      <c r="J51" s="44">
        <v>7</v>
      </c>
      <c r="K51" s="44">
        <v>7</v>
      </c>
      <c r="L51" s="44">
        <v>7</v>
      </c>
      <c r="M51" s="44">
        <v>6.5</v>
      </c>
      <c r="N51" s="44">
        <v>6.5</v>
      </c>
      <c r="O51" s="44">
        <v>6.5</v>
      </c>
      <c r="P51" s="44">
        <v>6.5</v>
      </c>
      <c r="Q51" s="44">
        <v>6.5</v>
      </c>
      <c r="R51" s="44">
        <v>6.5</v>
      </c>
      <c r="S51" s="44">
        <v>6.5</v>
      </c>
      <c r="T51" s="44">
        <v>6.5</v>
      </c>
      <c r="U51" s="44">
        <v>6.5</v>
      </c>
      <c r="V51" s="44">
        <v>6.5</v>
      </c>
      <c r="W51" s="44">
        <v>6.5</v>
      </c>
      <c r="X51" s="44">
        <v>6.5</v>
      </c>
      <c r="Y51" s="44">
        <v>6.5</v>
      </c>
      <c r="Z51" s="44">
        <v>6.5</v>
      </c>
      <c r="AA51" s="44">
        <v>6.5</v>
      </c>
      <c r="AB51" s="44">
        <v>6.5</v>
      </c>
      <c r="AC51" s="44">
        <v>6.5</v>
      </c>
      <c r="AD51" s="44">
        <v>6.5</v>
      </c>
      <c r="AE51" s="44">
        <v>6.5</v>
      </c>
      <c r="AF51" s="44">
        <v>6.5</v>
      </c>
      <c r="AG51" s="48">
        <v>14.9</v>
      </c>
      <c r="AH51" s="46">
        <f t="shared" si="2"/>
        <v>7</v>
      </c>
      <c r="AI51" s="47">
        <f t="shared" si="3"/>
        <v>6.5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7.2</v>
      </c>
      <c r="C52" s="44">
        <v>7.2</v>
      </c>
      <c r="D52" s="44">
        <v>7.2</v>
      </c>
      <c r="E52" s="44">
        <v>7.2</v>
      </c>
      <c r="F52" s="44">
        <v>7.2</v>
      </c>
      <c r="G52" s="44">
        <v>7.2</v>
      </c>
      <c r="H52" s="44">
        <v>7.2</v>
      </c>
      <c r="I52" s="44">
        <v>7.2</v>
      </c>
      <c r="J52" s="44">
        <v>7.2</v>
      </c>
      <c r="K52" s="44">
        <v>7.2</v>
      </c>
      <c r="L52" s="44">
        <v>7.2</v>
      </c>
      <c r="M52" s="44">
        <v>8</v>
      </c>
      <c r="N52" s="44">
        <v>8</v>
      </c>
      <c r="O52" s="44">
        <v>8</v>
      </c>
      <c r="P52" s="44">
        <v>8</v>
      </c>
      <c r="Q52" s="44">
        <v>8</v>
      </c>
      <c r="R52" s="44">
        <v>8</v>
      </c>
      <c r="S52" s="44">
        <v>8</v>
      </c>
      <c r="T52" s="44">
        <v>8</v>
      </c>
      <c r="U52" s="44">
        <v>8</v>
      </c>
      <c r="V52" s="44">
        <v>8</v>
      </c>
      <c r="W52" s="44">
        <v>8</v>
      </c>
      <c r="X52" s="44">
        <v>8</v>
      </c>
      <c r="Y52" s="44">
        <v>8</v>
      </c>
      <c r="Z52" s="44">
        <v>8</v>
      </c>
      <c r="AA52" s="44">
        <v>8</v>
      </c>
      <c r="AB52" s="44">
        <v>8</v>
      </c>
      <c r="AC52" s="44">
        <v>8</v>
      </c>
      <c r="AD52" s="44">
        <v>8</v>
      </c>
      <c r="AE52" s="44">
        <v>8</v>
      </c>
      <c r="AF52" s="44">
        <v>8</v>
      </c>
      <c r="AG52" s="48">
        <v>14.3</v>
      </c>
      <c r="AH52" s="46">
        <f t="shared" si="2"/>
        <v>8</v>
      </c>
      <c r="AI52" s="47">
        <f t="shared" si="3"/>
        <v>7.2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5.4</v>
      </c>
      <c r="C53" s="44">
        <v>5.4</v>
      </c>
      <c r="D53" s="44">
        <v>5.4</v>
      </c>
      <c r="E53" s="44">
        <v>5.4</v>
      </c>
      <c r="F53" s="44">
        <v>5.4</v>
      </c>
      <c r="G53" s="44">
        <v>5.4</v>
      </c>
      <c r="H53" s="44">
        <v>5.4</v>
      </c>
      <c r="I53" s="44">
        <v>5.4</v>
      </c>
      <c r="J53" s="44">
        <v>5.4</v>
      </c>
      <c r="K53" s="44">
        <v>5.4</v>
      </c>
      <c r="L53" s="44">
        <v>5.4</v>
      </c>
      <c r="M53" s="44">
        <v>5.3</v>
      </c>
      <c r="N53" s="44">
        <v>5.3</v>
      </c>
      <c r="O53" s="44">
        <v>5.3</v>
      </c>
      <c r="P53" s="44">
        <v>5.3</v>
      </c>
      <c r="Q53" s="44">
        <v>5.3</v>
      </c>
      <c r="R53" s="44">
        <v>5.3</v>
      </c>
      <c r="S53" s="44">
        <v>5.3</v>
      </c>
      <c r="T53" s="44">
        <v>5.3</v>
      </c>
      <c r="U53" s="44">
        <v>5.3</v>
      </c>
      <c r="V53" s="44">
        <v>5.3</v>
      </c>
      <c r="W53" s="44">
        <v>5.3</v>
      </c>
      <c r="X53" s="44">
        <v>5.3</v>
      </c>
      <c r="Y53" s="44">
        <v>5.3</v>
      </c>
      <c r="Z53" s="44">
        <v>5.3</v>
      </c>
      <c r="AA53" s="44">
        <v>5.3</v>
      </c>
      <c r="AB53" s="44">
        <v>5.3</v>
      </c>
      <c r="AC53" s="44">
        <v>5.3</v>
      </c>
      <c r="AD53" s="44">
        <v>5.3</v>
      </c>
      <c r="AE53" s="44">
        <v>5.3</v>
      </c>
      <c r="AF53" s="44">
        <v>5.3</v>
      </c>
      <c r="AG53" s="48">
        <v>14</v>
      </c>
      <c r="AH53" s="46">
        <f t="shared" si="2"/>
        <v>5.4</v>
      </c>
      <c r="AI53" s="47">
        <f t="shared" si="3"/>
        <v>5.3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14.5</v>
      </c>
      <c r="N55" s="44">
        <v>14.5</v>
      </c>
      <c r="O55" s="44">
        <v>14.5</v>
      </c>
      <c r="P55" s="44">
        <v>14.5</v>
      </c>
      <c r="Q55" s="44">
        <v>14.5</v>
      </c>
      <c r="R55" s="44">
        <v>14.5</v>
      </c>
      <c r="S55" s="44">
        <v>14.5</v>
      </c>
      <c r="T55" s="44">
        <v>14.5</v>
      </c>
      <c r="U55" s="44">
        <v>14.5</v>
      </c>
      <c r="V55" s="44">
        <v>14.5</v>
      </c>
      <c r="W55" s="44">
        <v>14.5</v>
      </c>
      <c r="X55" s="44">
        <v>14.5</v>
      </c>
      <c r="Y55" s="44">
        <v>14.5</v>
      </c>
      <c r="Z55" s="44">
        <v>14.5</v>
      </c>
      <c r="AA55" s="44">
        <v>14.5</v>
      </c>
      <c r="AB55" s="44">
        <v>14.5</v>
      </c>
      <c r="AC55" s="44">
        <v>14.5</v>
      </c>
      <c r="AD55" s="44">
        <v>14.5</v>
      </c>
      <c r="AE55" s="44">
        <v>14.5</v>
      </c>
      <c r="AF55" s="44">
        <v>14.5</v>
      </c>
      <c r="AG55" s="48">
        <v>13.5</v>
      </c>
      <c r="AH55" s="46">
        <f t="shared" si="2"/>
        <v>15</v>
      </c>
      <c r="AI55" s="47">
        <f t="shared" si="3"/>
        <v>14.5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>
        <v>5.9</v>
      </c>
      <c r="G57" s="44">
        <v>5.9</v>
      </c>
      <c r="H57" s="44">
        <v>5.9</v>
      </c>
      <c r="I57" s="44">
        <v>5.9</v>
      </c>
      <c r="J57" s="44">
        <v>5.9</v>
      </c>
      <c r="K57" s="44">
        <v>5.9</v>
      </c>
      <c r="L57" s="44">
        <v>5.9</v>
      </c>
      <c r="M57" s="44">
        <v>5.9</v>
      </c>
      <c r="N57" s="44">
        <v>5.9</v>
      </c>
      <c r="O57" s="44">
        <v>5.9</v>
      </c>
      <c r="P57" s="44">
        <v>5.9</v>
      </c>
      <c r="Q57" s="44">
        <v>5.9</v>
      </c>
      <c r="R57" s="44">
        <v>5.9</v>
      </c>
      <c r="S57" s="44">
        <v>5.9</v>
      </c>
      <c r="T57" s="44">
        <v>5.9</v>
      </c>
      <c r="U57" s="44">
        <v>5.9</v>
      </c>
      <c r="V57" s="44">
        <v>5.9</v>
      </c>
      <c r="W57" s="44">
        <v>5.9</v>
      </c>
      <c r="X57" s="44">
        <v>5.9</v>
      </c>
      <c r="Y57" s="44">
        <v>5.9</v>
      </c>
      <c r="Z57" s="44">
        <v>5.9</v>
      </c>
      <c r="AA57" s="44">
        <v>5.9</v>
      </c>
      <c r="AB57" s="44">
        <v>5.9</v>
      </c>
      <c r="AC57" s="44">
        <v>5.9</v>
      </c>
      <c r="AD57" s="44">
        <v>5.9</v>
      </c>
      <c r="AE57" s="44">
        <v>5.9</v>
      </c>
      <c r="AF57" s="44">
        <v>5.9</v>
      </c>
      <c r="AG57" s="48">
        <v>12</v>
      </c>
      <c r="AH57" s="46">
        <f t="shared" si="2"/>
        <v>5.9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5.0999999999999996</v>
      </c>
      <c r="C58" s="44">
        <v>5.0999999999999996</v>
      </c>
      <c r="D58" s="44">
        <v>5.0999999999999996</v>
      </c>
      <c r="E58" s="44">
        <v>5.0999999999999996</v>
      </c>
      <c r="F58" s="44">
        <v>5.0999999999999996</v>
      </c>
      <c r="G58" s="44">
        <v>5.0999999999999996</v>
      </c>
      <c r="H58" s="44">
        <v>5.0999999999999996</v>
      </c>
      <c r="I58" s="44">
        <v>5.0999999999999996</v>
      </c>
      <c r="J58" s="44">
        <v>5.0999999999999996</v>
      </c>
      <c r="K58" s="44">
        <v>5.0999999999999996</v>
      </c>
      <c r="L58" s="44">
        <v>5.0999999999999996</v>
      </c>
      <c r="M58" s="44">
        <v>5.0999999999999996</v>
      </c>
      <c r="N58" s="44">
        <v>5.0999999999999996</v>
      </c>
      <c r="O58" s="44">
        <v>5.0999999999999996</v>
      </c>
      <c r="P58" s="44">
        <v>5.0999999999999996</v>
      </c>
      <c r="Q58" s="44">
        <v>5.0999999999999996</v>
      </c>
      <c r="R58" s="44">
        <v>5.0999999999999996</v>
      </c>
      <c r="S58" s="44">
        <v>5.0999999999999996</v>
      </c>
      <c r="T58" s="44">
        <v>5.0999999999999996</v>
      </c>
      <c r="U58" s="44">
        <v>5.0999999999999996</v>
      </c>
      <c r="V58" s="44">
        <v>5.0999999999999996</v>
      </c>
      <c r="W58" s="44">
        <v>5.0999999999999996</v>
      </c>
      <c r="X58" s="44">
        <v>5.0999999999999996</v>
      </c>
      <c r="Y58" s="44">
        <v>5.0999999999999996</v>
      </c>
      <c r="Z58" s="44">
        <v>5.0999999999999996</v>
      </c>
      <c r="AA58" s="44">
        <v>5.0999999999999996</v>
      </c>
      <c r="AB58" s="44">
        <v>5.0999999999999996</v>
      </c>
      <c r="AC58" s="44">
        <v>5.0999999999999996</v>
      </c>
      <c r="AD58" s="44">
        <v>5.0999999999999996</v>
      </c>
      <c r="AE58" s="44">
        <v>5.0999999999999996</v>
      </c>
      <c r="AF58" s="44">
        <v>5.0999999999999996</v>
      </c>
      <c r="AG58" s="48">
        <v>12</v>
      </c>
      <c r="AH58" s="46">
        <f t="shared" si="2"/>
        <v>5.0999999999999996</v>
      </c>
      <c r="AI58" s="47">
        <f t="shared" si="3"/>
        <v>5.0999999999999996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11.3</v>
      </c>
      <c r="C61" s="44">
        <v>11.3</v>
      </c>
      <c r="D61" s="44">
        <v>11.3</v>
      </c>
      <c r="E61" s="44">
        <v>11.3</v>
      </c>
      <c r="F61" s="44">
        <v>11.3</v>
      </c>
      <c r="G61" s="44">
        <v>11.3</v>
      </c>
      <c r="H61" s="44">
        <v>11.3</v>
      </c>
      <c r="I61" s="44">
        <v>11.3</v>
      </c>
      <c r="J61" s="44">
        <v>11.3</v>
      </c>
      <c r="K61" s="44">
        <v>11.3</v>
      </c>
      <c r="L61" s="44">
        <v>11.3</v>
      </c>
      <c r="M61" s="44">
        <v>7.5</v>
      </c>
      <c r="N61" s="44">
        <v>7.5</v>
      </c>
      <c r="O61" s="44">
        <v>7.5</v>
      </c>
      <c r="P61" s="44">
        <v>7.5</v>
      </c>
      <c r="Q61" s="44">
        <v>7.5</v>
      </c>
      <c r="R61" s="44">
        <v>7.5</v>
      </c>
      <c r="S61" s="44">
        <v>7.5</v>
      </c>
      <c r="T61" s="44">
        <v>7.5</v>
      </c>
      <c r="U61" s="44">
        <v>7.5</v>
      </c>
      <c r="V61" s="44">
        <v>7.5</v>
      </c>
      <c r="W61" s="44">
        <v>7.5</v>
      </c>
      <c r="X61" s="44">
        <v>7.5</v>
      </c>
      <c r="Y61" s="44">
        <v>7.5</v>
      </c>
      <c r="Z61" s="44">
        <v>7.5</v>
      </c>
      <c r="AA61" s="44">
        <v>7.5</v>
      </c>
      <c r="AB61" s="44">
        <v>7.5</v>
      </c>
      <c r="AC61" s="44">
        <v>7.5</v>
      </c>
      <c r="AD61" s="44">
        <v>7.5</v>
      </c>
      <c r="AE61" s="44">
        <v>7.5</v>
      </c>
      <c r="AF61" s="44">
        <v>7.5</v>
      </c>
      <c r="AG61" s="48">
        <v>12</v>
      </c>
      <c r="AH61" s="46">
        <f t="shared" si="2"/>
        <v>11.3</v>
      </c>
      <c r="AI61" s="47">
        <f t="shared" si="3"/>
        <v>7.5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5.2</v>
      </c>
      <c r="C63" s="44">
        <v>5.2</v>
      </c>
      <c r="D63" s="44">
        <v>5.2</v>
      </c>
      <c r="E63" s="44">
        <v>5.2</v>
      </c>
      <c r="F63" s="44">
        <v>5.2</v>
      </c>
      <c r="G63" s="44">
        <v>5.2</v>
      </c>
      <c r="H63" s="44">
        <v>5.2</v>
      </c>
      <c r="I63" s="44">
        <v>5.2</v>
      </c>
      <c r="J63" s="44">
        <v>5.2</v>
      </c>
      <c r="K63" s="44">
        <v>5.2</v>
      </c>
      <c r="L63" s="44">
        <v>5.2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5.2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22.3</v>
      </c>
      <c r="C65" s="44">
        <v>22.3</v>
      </c>
      <c r="D65" s="44">
        <v>22.3</v>
      </c>
      <c r="E65" s="44">
        <v>22.3</v>
      </c>
      <c r="F65" s="44">
        <v>22.3</v>
      </c>
      <c r="G65" s="44">
        <v>22.3</v>
      </c>
      <c r="H65" s="44">
        <v>22.3</v>
      </c>
      <c r="I65" s="44">
        <v>22.3</v>
      </c>
      <c r="J65" s="44">
        <v>22.3</v>
      </c>
      <c r="K65" s="44">
        <v>22.3</v>
      </c>
      <c r="L65" s="44">
        <v>22.3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22.3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6.3</v>
      </c>
      <c r="C66" s="44">
        <v>6.3</v>
      </c>
      <c r="D66" s="44">
        <v>6.3</v>
      </c>
      <c r="E66" s="44">
        <v>6.3</v>
      </c>
      <c r="F66" s="44">
        <v>6.3</v>
      </c>
      <c r="G66" s="44">
        <v>6.3</v>
      </c>
      <c r="H66" s="44">
        <v>6.3</v>
      </c>
      <c r="I66" s="44">
        <v>6.3</v>
      </c>
      <c r="J66" s="44">
        <v>6.3</v>
      </c>
      <c r="K66" s="44">
        <v>6.3</v>
      </c>
      <c r="L66" s="44">
        <v>6.3</v>
      </c>
      <c r="M66" s="44">
        <v>6.3</v>
      </c>
      <c r="N66" s="44">
        <v>6.3</v>
      </c>
      <c r="O66" s="44">
        <v>6.3</v>
      </c>
      <c r="P66" s="44">
        <v>6.3</v>
      </c>
      <c r="Q66" s="44">
        <v>6.3</v>
      </c>
      <c r="R66" s="44">
        <v>6.3</v>
      </c>
      <c r="S66" s="44">
        <v>6.3</v>
      </c>
      <c r="T66" s="44">
        <v>6.3</v>
      </c>
      <c r="U66" s="44">
        <v>6.3</v>
      </c>
      <c r="V66" s="44">
        <v>6.3</v>
      </c>
      <c r="W66" s="44">
        <v>6.3</v>
      </c>
      <c r="X66" s="44">
        <v>6.3</v>
      </c>
      <c r="Y66" s="44">
        <v>6.3</v>
      </c>
      <c r="Z66" s="44">
        <v>6.3</v>
      </c>
      <c r="AA66" s="44">
        <v>6.3</v>
      </c>
      <c r="AB66" s="44">
        <v>6.3</v>
      </c>
      <c r="AC66" s="44">
        <v>6.3</v>
      </c>
      <c r="AD66" s="44">
        <v>6.3</v>
      </c>
      <c r="AE66" s="44">
        <v>6.3</v>
      </c>
      <c r="AF66" s="44">
        <v>6.3</v>
      </c>
      <c r="AG66" s="62">
        <v>10.3</v>
      </c>
      <c r="AH66" s="46">
        <f t="shared" si="2"/>
        <v>6.3</v>
      </c>
      <c r="AI66" s="47">
        <f t="shared" si="3"/>
        <v>6.3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</v>
      </c>
      <c r="C67" s="44">
        <v>4</v>
      </c>
      <c r="D67" s="44">
        <v>4</v>
      </c>
      <c r="E67" s="44">
        <v>4</v>
      </c>
      <c r="F67" s="44">
        <v>4</v>
      </c>
      <c r="G67" s="44">
        <v>4</v>
      </c>
      <c r="H67" s="44">
        <v>4</v>
      </c>
      <c r="I67" s="44">
        <v>4</v>
      </c>
      <c r="J67" s="44">
        <v>4</v>
      </c>
      <c r="K67" s="44">
        <v>4</v>
      </c>
      <c r="L67" s="44">
        <v>4</v>
      </c>
      <c r="M67" s="44">
        <v>3.9</v>
      </c>
      <c r="N67" s="44">
        <v>3.9</v>
      </c>
      <c r="O67" s="44">
        <v>3.9</v>
      </c>
      <c r="P67" s="44">
        <v>3.9</v>
      </c>
      <c r="Q67" s="44">
        <v>3.9</v>
      </c>
      <c r="R67" s="44">
        <v>3.9</v>
      </c>
      <c r="S67" s="44">
        <v>3.9</v>
      </c>
      <c r="T67" s="44">
        <v>3.9</v>
      </c>
      <c r="U67" s="44">
        <v>3.9</v>
      </c>
      <c r="V67" s="44">
        <v>3.9</v>
      </c>
      <c r="W67" s="44">
        <v>3.9</v>
      </c>
      <c r="X67" s="44">
        <v>3.9</v>
      </c>
      <c r="Y67" s="44">
        <v>3.9</v>
      </c>
      <c r="Z67" s="44">
        <v>3.9</v>
      </c>
      <c r="AA67" s="44">
        <v>3.9</v>
      </c>
      <c r="AB67" s="44">
        <v>3.9</v>
      </c>
      <c r="AC67" s="44">
        <v>3.9</v>
      </c>
      <c r="AD67" s="44">
        <v>3.9</v>
      </c>
      <c r="AE67" s="44">
        <v>3.9</v>
      </c>
      <c r="AF67" s="44">
        <v>3.9</v>
      </c>
      <c r="AG67" s="61">
        <v>10</v>
      </c>
      <c r="AH67" s="46">
        <f t="shared" si="2"/>
        <v>4</v>
      </c>
      <c r="AI67" s="47">
        <f t="shared" si="3"/>
        <v>3.9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E70" si="20">54.2+74.9</f>
        <v>129.10000000000002</v>
      </c>
      <c r="C70" s="66">
        <f t="shared" si="20"/>
        <v>129.10000000000002</v>
      </c>
      <c r="D70" s="66">
        <f t="shared" si="20"/>
        <v>129.10000000000002</v>
      </c>
      <c r="E70" s="66">
        <f t="shared" si="20"/>
        <v>129.10000000000002</v>
      </c>
      <c r="F70" s="66">
        <f>52+70.2</f>
        <v>122.2</v>
      </c>
      <c r="G70" s="66">
        <f>52+70.2</f>
        <v>122.2</v>
      </c>
      <c r="H70" s="66">
        <f>50.8+68.5</f>
        <v>119.3</v>
      </c>
      <c r="I70" s="66">
        <f>50.3+67.1</f>
        <v>117.39999999999999</v>
      </c>
      <c r="J70" s="66">
        <f>50.3+67.1</f>
        <v>117.39999999999999</v>
      </c>
      <c r="K70" s="66">
        <f>50.3+67.1</f>
        <v>117.39999999999999</v>
      </c>
      <c r="L70" s="66">
        <f>50.1+66.4</f>
        <v>116.5</v>
      </c>
      <c r="M70" s="66">
        <f>47+57.2</f>
        <v>104.2</v>
      </c>
      <c r="N70" s="66">
        <f>47+57.2</f>
        <v>104.2</v>
      </c>
      <c r="O70" s="66">
        <f t="shared" ref="O70:S70" si="21">47+57.2</f>
        <v>104.2</v>
      </c>
      <c r="P70" s="66">
        <f t="shared" si="21"/>
        <v>104.2</v>
      </c>
      <c r="Q70" s="66">
        <f t="shared" si="21"/>
        <v>104.2</v>
      </c>
      <c r="R70" s="66">
        <f t="shared" si="21"/>
        <v>104.2</v>
      </c>
      <c r="S70" s="66">
        <f t="shared" si="21"/>
        <v>104.2</v>
      </c>
      <c r="T70" s="66">
        <f>46.8+54.3</f>
        <v>101.1</v>
      </c>
      <c r="U70" s="66">
        <f t="shared" ref="U70:AF70" si="22">46.8+54.3</f>
        <v>101.1</v>
      </c>
      <c r="V70" s="66">
        <f t="shared" si="22"/>
        <v>101.1</v>
      </c>
      <c r="W70" s="66">
        <f t="shared" si="22"/>
        <v>101.1</v>
      </c>
      <c r="X70" s="66">
        <f t="shared" si="22"/>
        <v>101.1</v>
      </c>
      <c r="Y70" s="66">
        <f t="shared" si="22"/>
        <v>101.1</v>
      </c>
      <c r="Z70" s="66">
        <f t="shared" si="22"/>
        <v>101.1</v>
      </c>
      <c r="AA70" s="66">
        <f t="shared" si="22"/>
        <v>101.1</v>
      </c>
      <c r="AB70" s="66">
        <f t="shared" si="22"/>
        <v>101.1</v>
      </c>
      <c r="AC70" s="66">
        <f t="shared" si="22"/>
        <v>101.1</v>
      </c>
      <c r="AD70" s="66">
        <f t="shared" si="22"/>
        <v>101.1</v>
      </c>
      <c r="AE70" s="66">
        <f t="shared" si="22"/>
        <v>101.1</v>
      </c>
      <c r="AF70" s="66">
        <f t="shared" si="22"/>
        <v>101.1</v>
      </c>
      <c r="AG70" s="64">
        <v>240</v>
      </c>
      <c r="AH70" s="46">
        <f t="shared" si="2"/>
        <v>129.10000000000002</v>
      </c>
      <c r="AI70" s="47">
        <f t="shared" si="3"/>
        <v>101.1</v>
      </c>
      <c r="AK70" s="49"/>
    </row>
    <row r="71" spans="1:88" ht="15.75" thickBot="1" x14ac:dyDescent="0.3">
      <c r="A71" s="69" t="s">
        <v>90</v>
      </c>
      <c r="B71" s="70">
        <f t="shared" ref="B71:C71" si="23">SUM(B11:B69)</f>
        <v>1125.3</v>
      </c>
      <c r="C71" s="70">
        <f t="shared" si="23"/>
        <v>1125.3</v>
      </c>
      <c r="D71" s="70">
        <f t="shared" ref="D71:E71" si="24">SUM(D11:D69)</f>
        <v>1125.3</v>
      </c>
      <c r="E71" s="70">
        <f t="shared" si="24"/>
        <v>1125.3</v>
      </c>
      <c r="F71" s="70">
        <f t="shared" ref="F71:AG71" si="25">SUM(F11:F69)</f>
        <v>1125.3</v>
      </c>
      <c r="G71" s="70">
        <f t="shared" si="25"/>
        <v>1125.3</v>
      </c>
      <c r="H71" s="70">
        <f t="shared" si="25"/>
        <v>1125.3</v>
      </c>
      <c r="I71" s="70">
        <f t="shared" si="25"/>
        <v>1110.3</v>
      </c>
      <c r="J71" s="70">
        <f t="shared" si="25"/>
        <v>1110.3</v>
      </c>
      <c r="K71" s="70">
        <f t="shared" si="25"/>
        <v>1110.3</v>
      </c>
      <c r="L71" s="70">
        <f t="shared" si="25"/>
        <v>1110.3</v>
      </c>
      <c r="M71" s="70">
        <f t="shared" si="25"/>
        <v>1028.9000000000001</v>
      </c>
      <c r="N71" s="70">
        <f t="shared" si="25"/>
        <v>1028.9000000000001</v>
      </c>
      <c r="O71" s="70">
        <f t="shared" si="25"/>
        <v>1028.9000000000001</v>
      </c>
      <c r="P71" s="70">
        <f t="shared" si="25"/>
        <v>1028.9000000000001</v>
      </c>
      <c r="Q71" s="70">
        <f t="shared" si="25"/>
        <v>1028.9000000000001</v>
      </c>
      <c r="R71" s="70">
        <f t="shared" si="25"/>
        <v>1028.9000000000001</v>
      </c>
      <c r="S71" s="70">
        <f t="shared" ref="S71:T71" si="26">SUM(S11:S69)</f>
        <v>1028.9000000000001</v>
      </c>
      <c r="T71" s="70">
        <f t="shared" si="26"/>
        <v>1028.9000000000001</v>
      </c>
      <c r="U71" s="70">
        <f t="shared" si="25"/>
        <v>1028.9000000000001</v>
      </c>
      <c r="V71" s="70">
        <f t="shared" si="25"/>
        <v>1028.9000000000001</v>
      </c>
      <c r="W71" s="70">
        <f t="shared" ref="W71:X71" si="27">SUM(W11:W69)</f>
        <v>939.70000000000016</v>
      </c>
      <c r="X71" s="70">
        <f t="shared" si="27"/>
        <v>968.60000000000014</v>
      </c>
      <c r="Y71" s="70">
        <f t="shared" ref="Y71" si="28">SUM(Y11:Y69)</f>
        <v>968.60000000000014</v>
      </c>
      <c r="Z71" s="70">
        <f t="shared" si="25"/>
        <v>1011.1000000000001</v>
      </c>
      <c r="AA71" s="70">
        <f t="shared" si="25"/>
        <v>1011.1000000000001</v>
      </c>
      <c r="AB71" s="70">
        <f t="shared" ref="AB71" si="29">SUM(AB11:AB69)</f>
        <v>1011.1000000000001</v>
      </c>
      <c r="AC71" s="70">
        <f t="shared" si="25"/>
        <v>1011.1000000000001</v>
      </c>
      <c r="AD71" s="70">
        <f t="shared" ref="AD71:AE71" si="30">SUM(AD11:AD69)</f>
        <v>1011.1000000000001</v>
      </c>
      <c r="AE71" s="70">
        <f t="shared" si="30"/>
        <v>1011.1000000000001</v>
      </c>
      <c r="AF71" s="70">
        <f t="shared" ref="AF71" si="31">SUM(AF11:AF69)</f>
        <v>1011.1000000000001</v>
      </c>
      <c r="AG71" s="70">
        <f t="shared" si="25"/>
        <v>1812.2049999999999</v>
      </c>
      <c r="AH71" s="46">
        <f t="shared" si="2"/>
        <v>1125.3</v>
      </c>
      <c r="AI71" s="47">
        <f t="shared" si="3"/>
        <v>939.70000000000016</v>
      </c>
      <c r="AK71" s="49"/>
    </row>
    <row r="72" spans="1:88" x14ac:dyDescent="0.25">
      <c r="A72" s="71" t="s">
        <v>91</v>
      </c>
      <c r="B72" s="44">
        <v>422.1</v>
      </c>
      <c r="C72" s="44">
        <v>440.2</v>
      </c>
      <c r="D72" s="44">
        <v>404</v>
      </c>
      <c r="E72" s="44">
        <v>404</v>
      </c>
      <c r="F72" s="44">
        <v>440</v>
      </c>
      <c r="G72" s="44">
        <v>458.1</v>
      </c>
      <c r="H72" s="44">
        <v>458.1</v>
      </c>
      <c r="I72" s="44">
        <v>458.1</v>
      </c>
      <c r="J72" s="44">
        <v>458.1</v>
      </c>
      <c r="K72" s="44">
        <v>458.1</v>
      </c>
      <c r="L72" s="44">
        <v>458.1</v>
      </c>
      <c r="M72" s="44">
        <v>163</v>
      </c>
      <c r="N72" s="44">
        <v>304</v>
      </c>
      <c r="O72" s="44">
        <v>120</v>
      </c>
      <c r="P72" s="44">
        <v>100</v>
      </c>
      <c r="Q72" s="44">
        <v>152</v>
      </c>
      <c r="R72" s="44">
        <v>160</v>
      </c>
      <c r="S72" s="44">
        <v>300</v>
      </c>
      <c r="T72" s="44">
        <v>344</v>
      </c>
      <c r="U72" s="44">
        <v>350</v>
      </c>
      <c r="V72" s="44">
        <v>320</v>
      </c>
      <c r="W72" s="44">
        <v>150</v>
      </c>
      <c r="X72" s="44">
        <v>301.8</v>
      </c>
      <c r="Y72" s="44">
        <v>301.8</v>
      </c>
      <c r="Z72" s="44">
        <v>380</v>
      </c>
      <c r="AA72" s="44">
        <v>458</v>
      </c>
      <c r="AB72" s="44">
        <v>409.9</v>
      </c>
      <c r="AC72" s="44">
        <v>410.1</v>
      </c>
      <c r="AD72" s="44">
        <v>390</v>
      </c>
      <c r="AE72" s="44">
        <v>390</v>
      </c>
      <c r="AF72" s="44">
        <v>270</v>
      </c>
      <c r="AG72" s="61">
        <v>456</v>
      </c>
      <c r="AH72" s="46">
        <f t="shared" si="2"/>
        <v>458.1</v>
      </c>
      <c r="AI72" s="47">
        <f t="shared" si="3"/>
        <v>100</v>
      </c>
      <c r="AK72" s="49"/>
    </row>
    <row r="73" spans="1:88" x14ac:dyDescent="0.25">
      <c r="A73" s="72" t="s">
        <v>92</v>
      </c>
      <c r="B73" s="43">
        <v>83.9</v>
      </c>
      <c r="C73" s="43">
        <v>80.7</v>
      </c>
      <c r="D73" s="43">
        <v>68.900000000000006</v>
      </c>
      <c r="E73" s="43">
        <v>68.900000000000006</v>
      </c>
      <c r="F73" s="43">
        <v>68.900000000000006</v>
      </c>
      <c r="G73" s="43">
        <v>68.900000000000006</v>
      </c>
      <c r="H73" s="43">
        <v>68.900000000000006</v>
      </c>
      <c r="I73" s="43">
        <v>68.900000000000006</v>
      </c>
      <c r="J73" s="43">
        <v>68.900000000000006</v>
      </c>
      <c r="K73" s="43">
        <v>68.900000000000006</v>
      </c>
      <c r="L73" s="43">
        <v>68.900000000000006</v>
      </c>
      <c r="M73" s="43">
        <v>68.900000000000006</v>
      </c>
      <c r="N73" s="43">
        <v>68.900000000000006</v>
      </c>
      <c r="O73" s="43">
        <v>68.900000000000006</v>
      </c>
      <c r="P73" s="43">
        <v>68.900000000000006</v>
      </c>
      <c r="Q73" s="43">
        <v>68.900000000000006</v>
      </c>
      <c r="R73" s="43">
        <v>83.9</v>
      </c>
      <c r="S73" s="43">
        <v>83.9</v>
      </c>
      <c r="T73" s="43">
        <v>83.9</v>
      </c>
      <c r="U73" s="43">
        <v>74.900000000000006</v>
      </c>
      <c r="V73" s="43">
        <v>74.900000000000006</v>
      </c>
      <c r="W73" s="43">
        <v>71.900000000000006</v>
      </c>
      <c r="X73" s="43">
        <v>64.8</v>
      </c>
      <c r="Y73" s="43">
        <v>64.8</v>
      </c>
      <c r="Z73" s="43">
        <v>68</v>
      </c>
      <c r="AA73" s="43">
        <v>68</v>
      </c>
      <c r="AB73" s="43">
        <v>78.900000000000006</v>
      </c>
      <c r="AC73" s="43">
        <v>80.900000000000006</v>
      </c>
      <c r="AD73" s="43">
        <v>80.900000000000006</v>
      </c>
      <c r="AE73" s="43">
        <v>80.900000000000006</v>
      </c>
      <c r="AF73" s="43">
        <v>80.900000000000006</v>
      </c>
      <c r="AG73" s="64">
        <v>111</v>
      </c>
      <c r="AH73" s="46">
        <f t="shared" si="2"/>
        <v>83.9</v>
      </c>
      <c r="AI73" s="47">
        <f t="shared" si="3"/>
        <v>64.8</v>
      </c>
      <c r="AK73" s="49"/>
    </row>
    <row r="74" spans="1:88" x14ac:dyDescent="0.25">
      <c r="A74" s="73" t="s">
        <v>93</v>
      </c>
      <c r="B74" s="43">
        <v>50.6</v>
      </c>
      <c r="C74" s="43">
        <v>52.4</v>
      </c>
      <c r="D74" s="43">
        <v>50.4</v>
      </c>
      <c r="E74" s="43">
        <v>43.4</v>
      </c>
      <c r="F74" s="43">
        <v>43.4</v>
      </c>
      <c r="G74" s="43">
        <v>43.4</v>
      </c>
      <c r="H74" s="43">
        <v>43.4</v>
      </c>
      <c r="I74" s="43">
        <v>43.4</v>
      </c>
      <c r="J74" s="43">
        <v>43.4</v>
      </c>
      <c r="K74" s="43">
        <v>43.4</v>
      </c>
      <c r="L74" s="43">
        <v>43.4</v>
      </c>
      <c r="M74" s="43">
        <v>39.299999999999997</v>
      </c>
      <c r="N74" s="43">
        <v>46.1</v>
      </c>
      <c r="O74" s="43">
        <v>39</v>
      </c>
      <c r="P74" s="43">
        <v>40.1</v>
      </c>
      <c r="Q74" s="43">
        <v>42.2</v>
      </c>
      <c r="R74" s="43">
        <v>39.1</v>
      </c>
      <c r="S74" s="43">
        <v>39.1</v>
      </c>
      <c r="T74" s="43">
        <v>39.1</v>
      </c>
      <c r="U74" s="43">
        <v>38.799999999999997</v>
      </c>
      <c r="V74" s="43">
        <v>38.799999999999997</v>
      </c>
      <c r="W74" s="43">
        <v>38.799999999999997</v>
      </c>
      <c r="X74" s="43">
        <v>37.799999999999997</v>
      </c>
      <c r="Y74" s="43">
        <v>37.799999999999997</v>
      </c>
      <c r="Z74" s="43">
        <v>37.799999999999997</v>
      </c>
      <c r="AA74" s="43">
        <v>37.799999999999997</v>
      </c>
      <c r="AB74" s="43">
        <v>38.799999999999997</v>
      </c>
      <c r="AC74" s="43">
        <v>38.9</v>
      </c>
      <c r="AD74" s="43">
        <v>38.9</v>
      </c>
      <c r="AE74" s="43">
        <v>38.9</v>
      </c>
      <c r="AF74" s="43">
        <v>38.9</v>
      </c>
      <c r="AG74" s="64">
        <v>60</v>
      </c>
      <c r="AH74" s="46">
        <f t="shared" si="2"/>
        <v>52.4</v>
      </c>
      <c r="AI74" s="47">
        <f t="shared" si="3"/>
        <v>37.799999999999997</v>
      </c>
      <c r="AK74" s="49"/>
    </row>
    <row r="75" spans="1:88" x14ac:dyDescent="0.25">
      <c r="A75" s="74" t="s">
        <v>94</v>
      </c>
      <c r="B75" s="43">
        <v>24.7</v>
      </c>
      <c r="C75" s="43">
        <v>25.8</v>
      </c>
      <c r="D75" s="43">
        <v>27.9</v>
      </c>
      <c r="E75" s="43">
        <v>27.8</v>
      </c>
      <c r="F75" s="43">
        <v>27.8</v>
      </c>
      <c r="G75" s="43">
        <v>27.8</v>
      </c>
      <c r="H75" s="43">
        <v>27.8</v>
      </c>
      <c r="I75" s="43">
        <v>27.8</v>
      </c>
      <c r="J75" s="43">
        <v>27.8</v>
      </c>
      <c r="K75" s="43">
        <v>27.8</v>
      </c>
      <c r="L75" s="43">
        <v>27.8</v>
      </c>
      <c r="M75" s="43">
        <v>27.8</v>
      </c>
      <c r="N75" s="43">
        <v>29</v>
      </c>
      <c r="O75" s="43">
        <v>28.4</v>
      </c>
      <c r="P75" s="43">
        <v>27.9</v>
      </c>
      <c r="Q75" s="43">
        <v>28.2</v>
      </c>
      <c r="R75" s="43">
        <v>28.2</v>
      </c>
      <c r="S75" s="43">
        <v>28.2</v>
      </c>
      <c r="T75" s="43">
        <v>28.2</v>
      </c>
      <c r="U75" s="43">
        <v>23.9</v>
      </c>
      <c r="V75" s="43">
        <v>23.9</v>
      </c>
      <c r="W75" s="43">
        <v>23.9</v>
      </c>
      <c r="X75" s="43">
        <v>23.9</v>
      </c>
      <c r="Y75" s="43">
        <v>23.9</v>
      </c>
      <c r="Z75" s="43">
        <v>19.8</v>
      </c>
      <c r="AA75" s="43">
        <v>19.8</v>
      </c>
      <c r="AB75" s="43">
        <v>25.9</v>
      </c>
      <c r="AC75" s="43">
        <v>25.5</v>
      </c>
      <c r="AD75" s="43">
        <v>25.5</v>
      </c>
      <c r="AE75" s="43">
        <v>25.5</v>
      </c>
      <c r="AF75" s="43">
        <v>25.5</v>
      </c>
      <c r="AG75" s="75">
        <v>42.5</v>
      </c>
      <c r="AH75" s="46">
        <f t="shared" ref="AH75:AH138" si="32">MAX(B75:AF75)</f>
        <v>29</v>
      </c>
      <c r="AI75" s="47">
        <f t="shared" ref="AI75:AI138" si="33">MIN(B75:AF75)</f>
        <v>19.8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22.3</v>
      </c>
      <c r="V76" s="43">
        <v>22.3</v>
      </c>
      <c r="W76" s="43">
        <v>22.3</v>
      </c>
      <c r="X76" s="43">
        <v>22.3</v>
      </c>
      <c r="Y76" s="43">
        <v>22.3</v>
      </c>
      <c r="Z76" s="43">
        <v>22.3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2"/>
        <v>22.3</v>
      </c>
      <c r="AI76" s="47">
        <f t="shared" si="33"/>
        <v>22.3</v>
      </c>
      <c r="AK76" s="49"/>
    </row>
    <row r="77" spans="1:88" ht="15.75" thickBot="1" x14ac:dyDescent="0.3">
      <c r="A77" s="76" t="s">
        <v>96</v>
      </c>
      <c r="B77" s="77">
        <v>7.2</v>
      </c>
      <c r="C77" s="77">
        <v>8.1</v>
      </c>
      <c r="D77" s="77">
        <v>8.4</v>
      </c>
      <c r="E77" s="77">
        <v>8.1</v>
      </c>
      <c r="F77" s="77">
        <v>8.1</v>
      </c>
      <c r="G77" s="77">
        <v>8.1</v>
      </c>
      <c r="H77" s="77">
        <v>8.1</v>
      </c>
      <c r="I77" s="77">
        <v>8.1</v>
      </c>
      <c r="J77" s="77">
        <v>8.1</v>
      </c>
      <c r="K77" s="77">
        <v>8.1</v>
      </c>
      <c r="L77" s="77">
        <v>8.1</v>
      </c>
      <c r="M77" s="77">
        <v>8.9</v>
      </c>
      <c r="N77" s="77">
        <v>8.8000000000000007</v>
      </c>
      <c r="O77" s="77">
        <v>8.6999999999999993</v>
      </c>
      <c r="P77" s="77">
        <v>8.6999999999999993</v>
      </c>
      <c r="Q77" s="77">
        <v>8.6999999999999993</v>
      </c>
      <c r="R77" s="77">
        <v>8.9</v>
      </c>
      <c r="S77" s="77">
        <v>8.9</v>
      </c>
      <c r="T77" s="77">
        <v>8.9</v>
      </c>
      <c r="U77" s="77">
        <v>8.9</v>
      </c>
      <c r="V77" s="77">
        <v>8.9</v>
      </c>
      <c r="W77" s="77">
        <v>8.9</v>
      </c>
      <c r="X77" s="77">
        <v>8.9</v>
      </c>
      <c r="Y77" s="77">
        <v>8.9</v>
      </c>
      <c r="Z77" s="77">
        <v>8.9</v>
      </c>
      <c r="AA77" s="77">
        <v>8.9</v>
      </c>
      <c r="AB77" s="77">
        <v>7</v>
      </c>
      <c r="AC77" s="77">
        <v>7</v>
      </c>
      <c r="AD77" s="77">
        <v>7</v>
      </c>
      <c r="AE77" s="77">
        <v>7</v>
      </c>
      <c r="AF77" s="77">
        <v>7</v>
      </c>
      <c r="AG77" s="78">
        <v>14.8</v>
      </c>
      <c r="AH77" s="46">
        <f t="shared" si="32"/>
        <v>8.9</v>
      </c>
      <c r="AI77" s="47">
        <f t="shared" si="33"/>
        <v>7</v>
      </c>
      <c r="AK77" s="49"/>
    </row>
    <row r="78" spans="1:88" ht="15.75" thickBot="1" x14ac:dyDescent="0.3">
      <c r="A78" s="79" t="s">
        <v>97</v>
      </c>
      <c r="B78" s="70">
        <f t="shared" ref="B78:C78" si="34">SUM(B72:B77)</f>
        <v>610.80000000000007</v>
      </c>
      <c r="C78" s="70">
        <f t="shared" si="34"/>
        <v>629.49999999999989</v>
      </c>
      <c r="D78" s="70">
        <f t="shared" ref="D78:E78" si="35">SUM(D72:D77)</f>
        <v>581.89999999999986</v>
      </c>
      <c r="E78" s="70">
        <f t="shared" si="35"/>
        <v>574.49999999999989</v>
      </c>
      <c r="F78" s="70">
        <f t="shared" ref="F78:AG78" si="36">SUM(F72:F77)</f>
        <v>610.49999999999989</v>
      </c>
      <c r="G78" s="70">
        <f t="shared" si="36"/>
        <v>628.59999999999991</v>
      </c>
      <c r="H78" s="70">
        <f t="shared" si="36"/>
        <v>628.59999999999991</v>
      </c>
      <c r="I78" s="70">
        <f t="shared" si="36"/>
        <v>628.59999999999991</v>
      </c>
      <c r="J78" s="70">
        <f t="shared" si="36"/>
        <v>628.59999999999991</v>
      </c>
      <c r="K78" s="70">
        <f t="shared" si="36"/>
        <v>628.59999999999991</v>
      </c>
      <c r="L78" s="70">
        <f t="shared" si="36"/>
        <v>628.59999999999991</v>
      </c>
      <c r="M78" s="70">
        <f t="shared" ref="M78:N78" si="37">SUM(M72:M77)</f>
        <v>330.2</v>
      </c>
      <c r="N78" s="70">
        <f t="shared" si="37"/>
        <v>479.1</v>
      </c>
      <c r="O78" s="70">
        <f t="shared" ref="O78:P78" si="38">SUM(O72:O77)</f>
        <v>287.3</v>
      </c>
      <c r="P78" s="70">
        <f t="shared" si="38"/>
        <v>267.89999999999998</v>
      </c>
      <c r="Q78" s="70">
        <f t="shared" ref="Q78:R78" si="39">SUM(Q72:Q77)</f>
        <v>322.3</v>
      </c>
      <c r="R78" s="70">
        <f t="shared" si="39"/>
        <v>342.4</v>
      </c>
      <c r="S78" s="70">
        <f t="shared" ref="S78:T78" si="40">SUM(S72:S77)</f>
        <v>482.4</v>
      </c>
      <c r="T78" s="70">
        <f t="shared" si="40"/>
        <v>526.4</v>
      </c>
      <c r="U78" s="70">
        <f t="shared" ref="U78" si="41">SUM(U72:U77)</f>
        <v>518.79999999999995</v>
      </c>
      <c r="V78" s="70">
        <f t="shared" si="36"/>
        <v>488.79999999999995</v>
      </c>
      <c r="W78" s="70">
        <f t="shared" ref="W78:X78" si="42">SUM(W72:W77)</f>
        <v>315.79999999999995</v>
      </c>
      <c r="X78" s="70">
        <f t="shared" si="42"/>
        <v>459.5</v>
      </c>
      <c r="Y78" s="70">
        <f t="shared" ref="Y78" si="43">SUM(Y72:Y77)</f>
        <v>459.5</v>
      </c>
      <c r="Z78" s="70">
        <f t="shared" si="36"/>
        <v>536.79999999999995</v>
      </c>
      <c r="AA78" s="70">
        <f t="shared" si="36"/>
        <v>614.79999999999984</v>
      </c>
      <c r="AB78" s="70">
        <f t="shared" ref="AB78" si="44">SUM(AB72:AB77)</f>
        <v>582.79999999999984</v>
      </c>
      <c r="AC78" s="70">
        <f t="shared" si="36"/>
        <v>584.69999999999993</v>
      </c>
      <c r="AD78" s="70">
        <f t="shared" ref="AD78:AE78" si="45">SUM(AD72:AD77)</f>
        <v>564.59999999999991</v>
      </c>
      <c r="AE78" s="70">
        <f t="shared" si="45"/>
        <v>564.59999999999991</v>
      </c>
      <c r="AF78" s="70">
        <f t="shared" ref="AF78" si="46">SUM(AF72:AF77)</f>
        <v>444.59999999999997</v>
      </c>
      <c r="AG78" s="80">
        <f t="shared" si="36"/>
        <v>706.4</v>
      </c>
      <c r="AH78" s="46">
        <f t="shared" si="32"/>
        <v>629.49999999999989</v>
      </c>
      <c r="AI78" s="47">
        <f t="shared" si="33"/>
        <v>267.89999999999998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144</v>
      </c>
      <c r="C79" s="44">
        <v>144</v>
      </c>
      <c r="D79" s="44">
        <v>144</v>
      </c>
      <c r="E79" s="44">
        <v>144</v>
      </c>
      <c r="F79" s="44">
        <v>144</v>
      </c>
      <c r="G79" s="44">
        <v>144</v>
      </c>
      <c r="H79" s="44">
        <v>144</v>
      </c>
      <c r="I79" s="44">
        <v>144</v>
      </c>
      <c r="J79" s="44">
        <v>144</v>
      </c>
      <c r="K79" s="44">
        <v>144</v>
      </c>
      <c r="L79" s="44">
        <v>144</v>
      </c>
      <c r="M79" s="44">
        <v>144</v>
      </c>
      <c r="N79" s="44">
        <v>144</v>
      </c>
      <c r="O79" s="44">
        <v>144</v>
      </c>
      <c r="P79" s="44">
        <v>144</v>
      </c>
      <c r="Q79" s="44">
        <v>144</v>
      </c>
      <c r="R79" s="44">
        <v>144</v>
      </c>
      <c r="S79" s="44">
        <v>144</v>
      </c>
      <c r="T79" s="44">
        <v>100.8</v>
      </c>
      <c r="U79" s="44">
        <v>101.2</v>
      </c>
      <c r="V79" s="44">
        <v>101.2</v>
      </c>
      <c r="W79" s="44">
        <v>101.2</v>
      </c>
      <c r="X79" s="44">
        <v>101.2</v>
      </c>
      <c r="Y79" s="44">
        <v>101.2</v>
      </c>
      <c r="Z79" s="44">
        <v>143</v>
      </c>
      <c r="AA79" s="44">
        <v>143</v>
      </c>
      <c r="AB79" s="44">
        <v>143.69999999999999</v>
      </c>
      <c r="AC79" s="44">
        <v>144.1</v>
      </c>
      <c r="AD79" s="44">
        <v>144.1</v>
      </c>
      <c r="AE79" s="44">
        <v>144.1</v>
      </c>
      <c r="AF79" s="44">
        <v>144.1</v>
      </c>
      <c r="AG79" s="61">
        <v>144</v>
      </c>
      <c r="AH79" s="46">
        <f t="shared" si="32"/>
        <v>144.1</v>
      </c>
      <c r="AI79" s="47">
        <f t="shared" si="33"/>
        <v>100.8</v>
      </c>
      <c r="AK79" s="49"/>
      <c r="AY79" s="1" t="s">
        <v>99</v>
      </c>
      <c r="AZ79" s="82">
        <f>ROUND(C97,0)</f>
        <v>-557</v>
      </c>
      <c r="BA79" s="81">
        <f t="shared" ref="BA79:BD83" si="47">D97</f>
        <v>-583.79999999999995</v>
      </c>
      <c r="BB79" s="81">
        <f t="shared" si="47"/>
        <v>-539.9</v>
      </c>
      <c r="BC79" s="81">
        <f t="shared" si="47"/>
        <v>-585</v>
      </c>
      <c r="BD79" s="81">
        <f t="shared" si="47"/>
        <v>-589.70000000000005</v>
      </c>
      <c r="BE79" s="82">
        <f>I97</f>
        <v>-517.5</v>
      </c>
      <c r="BF79" s="82">
        <f>K97</f>
        <v>-499</v>
      </c>
      <c r="BG79" s="82">
        <f t="shared" ref="BG79:BP83" si="48">M97</f>
        <v>-200</v>
      </c>
      <c r="BH79" s="82">
        <f t="shared" si="48"/>
        <v>-341</v>
      </c>
      <c r="BI79" s="82">
        <f t="shared" si="48"/>
        <v>-227</v>
      </c>
      <c r="BJ79" s="82">
        <f t="shared" si="48"/>
        <v>-153</v>
      </c>
      <c r="BK79" s="82">
        <f t="shared" si="48"/>
        <v>-223</v>
      </c>
      <c r="BL79" s="82">
        <f t="shared" si="48"/>
        <v>-321</v>
      </c>
      <c r="BM79" s="82">
        <f t="shared" si="48"/>
        <v>-300.8</v>
      </c>
      <c r="BN79" s="82">
        <f t="shared" si="48"/>
        <v>-326.2</v>
      </c>
      <c r="BO79" s="82">
        <f t="shared" si="48"/>
        <v>-328.45</v>
      </c>
      <c r="BP79" s="82">
        <f t="shared" si="48"/>
        <v>-310</v>
      </c>
      <c r="BQ79" s="82">
        <f>X97</f>
        <v>-265.89999999999998</v>
      </c>
      <c r="BR79" s="82">
        <f>Z97</f>
        <v>-480</v>
      </c>
      <c r="BS79" s="81">
        <f>AB97</f>
        <v>-478.6</v>
      </c>
      <c r="BT79" s="81">
        <f t="shared" ref="BT79:BV83" si="49">AD97</f>
        <v>-393</v>
      </c>
      <c r="BU79" s="81">
        <f t="shared" si="49"/>
        <v>-370</v>
      </c>
      <c r="BV79" s="81">
        <f t="shared" si="49"/>
        <v>-388</v>
      </c>
      <c r="BW79" s="81">
        <f>B97</f>
        <v>-526.5</v>
      </c>
    </row>
    <row r="80" spans="1:88" x14ac:dyDescent="0.25">
      <c r="A80" s="63" t="s">
        <v>100</v>
      </c>
      <c r="B80" s="43">
        <v>69.2</v>
      </c>
      <c r="C80" s="43">
        <v>69.2</v>
      </c>
      <c r="D80" s="43">
        <v>69.400000000000006</v>
      </c>
      <c r="E80" s="43">
        <v>69.599999999999994</v>
      </c>
      <c r="F80" s="43">
        <v>69.599999999999994</v>
      </c>
      <c r="G80" s="43">
        <v>69.599999999999994</v>
      </c>
      <c r="H80" s="43">
        <v>69.599999999999994</v>
      </c>
      <c r="I80" s="43">
        <v>69.599999999999994</v>
      </c>
      <c r="J80" s="43">
        <v>69.599999999999994</v>
      </c>
      <c r="K80" s="43">
        <v>69.599999999999994</v>
      </c>
      <c r="L80" s="43">
        <v>69.599999999999994</v>
      </c>
      <c r="M80" s="43">
        <v>35.700000000000003</v>
      </c>
      <c r="N80" s="43">
        <v>24.7</v>
      </c>
      <c r="O80" s="43">
        <v>35</v>
      </c>
      <c r="P80" s="43">
        <v>34.1</v>
      </c>
      <c r="Q80" s="43">
        <v>34.1</v>
      </c>
      <c r="R80" s="43">
        <v>34.1</v>
      </c>
      <c r="S80" s="43">
        <v>34.1</v>
      </c>
      <c r="T80" s="43">
        <v>34.5</v>
      </c>
      <c r="U80" s="43">
        <v>34.5</v>
      </c>
      <c r="V80" s="43">
        <v>34.5</v>
      </c>
      <c r="W80" s="43">
        <v>34.5</v>
      </c>
      <c r="X80" s="43">
        <v>34.5</v>
      </c>
      <c r="Y80" s="43">
        <v>34.5</v>
      </c>
      <c r="Z80" s="43">
        <v>34.5</v>
      </c>
      <c r="AA80" s="43">
        <v>34.5</v>
      </c>
      <c r="AB80" s="43">
        <v>34.6</v>
      </c>
      <c r="AC80" s="43">
        <v>34.5</v>
      </c>
      <c r="AD80" s="43">
        <v>34.5</v>
      </c>
      <c r="AE80" s="43">
        <v>34.5</v>
      </c>
      <c r="AF80" s="43">
        <v>34.5</v>
      </c>
      <c r="AG80" s="64">
        <v>70</v>
      </c>
      <c r="AH80" s="46">
        <f t="shared" si="32"/>
        <v>69.599999999999994</v>
      </c>
      <c r="AI80" s="47">
        <f t="shared" si="33"/>
        <v>24.7</v>
      </c>
      <c r="AK80" s="49"/>
      <c r="AY80" s="1" t="s">
        <v>101</v>
      </c>
      <c r="AZ80" s="82">
        <f>ROUND(C98,0)</f>
        <v>0</v>
      </c>
      <c r="BA80" s="81">
        <f t="shared" si="47"/>
        <v>0</v>
      </c>
      <c r="BB80" s="81">
        <f t="shared" si="47"/>
        <v>0</v>
      </c>
      <c r="BC80" s="81">
        <f t="shared" si="47"/>
        <v>0</v>
      </c>
      <c r="BD80" s="81">
        <f t="shared" si="47"/>
        <v>0</v>
      </c>
      <c r="BE80" s="82">
        <f>I98</f>
        <v>0</v>
      </c>
      <c r="BF80" s="82">
        <f>K98</f>
        <v>3.4</v>
      </c>
      <c r="BG80" s="82">
        <f t="shared" si="48"/>
        <v>4.0999999999999996</v>
      </c>
      <c r="BH80" s="82">
        <f t="shared" si="48"/>
        <v>2.2000000000000002</v>
      </c>
      <c r="BI80" s="82">
        <f t="shared" si="48"/>
        <v>0</v>
      </c>
      <c r="BJ80" s="82">
        <f t="shared" si="48"/>
        <v>0</v>
      </c>
      <c r="BK80" s="82">
        <f t="shared" si="48"/>
        <v>0</v>
      </c>
      <c r="BL80" s="82">
        <f t="shared" si="48"/>
        <v>0</v>
      </c>
      <c r="BM80" s="82">
        <f t="shared" si="48"/>
        <v>0</v>
      </c>
      <c r="BN80" s="82">
        <f t="shared" si="48"/>
        <v>0</v>
      </c>
      <c r="BO80" s="82">
        <f t="shared" si="48"/>
        <v>0</v>
      </c>
      <c r="BP80" s="82">
        <f t="shared" si="48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9"/>
        <v>0</v>
      </c>
      <c r="BU80" s="81">
        <f t="shared" si="49"/>
        <v>0</v>
      </c>
      <c r="BV80" s="81">
        <f t="shared" si="49"/>
        <v>0</v>
      </c>
      <c r="BW80" s="81">
        <f>B98</f>
        <v>0</v>
      </c>
    </row>
    <row r="81" spans="1:75" x14ac:dyDescent="0.25">
      <c r="A81" s="63" t="s">
        <v>102</v>
      </c>
      <c r="B81" s="43" t="s">
        <v>436</v>
      </c>
      <c r="C81" s="43">
        <v>68.900000000000006</v>
      </c>
      <c r="D81" s="43">
        <v>69.7</v>
      </c>
      <c r="E81" s="43">
        <v>69.8</v>
      </c>
      <c r="F81" s="43">
        <v>69.8</v>
      </c>
      <c r="G81" s="43">
        <v>69.8</v>
      </c>
      <c r="H81" s="43">
        <v>69.8</v>
      </c>
      <c r="I81" s="43">
        <v>69.8</v>
      </c>
      <c r="J81" s="43">
        <v>69.8</v>
      </c>
      <c r="K81" s="43">
        <v>69.8</v>
      </c>
      <c r="L81" s="43">
        <v>69.8</v>
      </c>
      <c r="M81" s="43">
        <v>71.2</v>
      </c>
      <c r="N81" s="43">
        <v>69.900000000000006</v>
      </c>
      <c r="O81" s="43">
        <v>70</v>
      </c>
      <c r="P81" s="43">
        <v>71.5</v>
      </c>
      <c r="Q81" s="43">
        <v>71.5</v>
      </c>
      <c r="R81" s="43">
        <v>70.900000000000006</v>
      </c>
      <c r="S81" s="43">
        <v>70.900000000000006</v>
      </c>
      <c r="T81" s="43">
        <v>71.900000000000006</v>
      </c>
      <c r="U81" s="43">
        <v>71.900000000000006</v>
      </c>
      <c r="V81" s="43">
        <v>71.900000000000006</v>
      </c>
      <c r="W81" s="43">
        <v>71.900000000000006</v>
      </c>
      <c r="X81" s="43">
        <v>71.900000000000006</v>
      </c>
      <c r="Y81" s="43">
        <v>71.900000000000006</v>
      </c>
      <c r="Z81" s="43">
        <v>71.900000000000006</v>
      </c>
      <c r="AA81" s="43">
        <v>71.900000000000006</v>
      </c>
      <c r="AB81" s="43">
        <v>70.7</v>
      </c>
      <c r="AC81" s="43">
        <v>70.400000000000006</v>
      </c>
      <c r="AD81" s="43">
        <v>70.400000000000006</v>
      </c>
      <c r="AE81" s="43">
        <v>70.400000000000006</v>
      </c>
      <c r="AF81" s="43">
        <v>70.400000000000006</v>
      </c>
      <c r="AG81" s="64">
        <v>69</v>
      </c>
      <c r="AH81" s="46">
        <f t="shared" si="32"/>
        <v>71.900000000000006</v>
      </c>
      <c r="AI81" s="47">
        <f t="shared" si="33"/>
        <v>68.900000000000006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7"/>
        <v>0</v>
      </c>
      <c r="BB81" s="81">
        <f t="shared" si="47"/>
        <v>0</v>
      </c>
      <c r="BC81" s="81">
        <f t="shared" si="47"/>
        <v>0</v>
      </c>
      <c r="BD81" s="81">
        <f t="shared" si="47"/>
        <v>0</v>
      </c>
      <c r="BE81" s="82">
        <f>I99</f>
        <v>0</v>
      </c>
      <c r="BF81" s="82">
        <f>K99</f>
        <v>0</v>
      </c>
      <c r="BG81" s="82">
        <f t="shared" si="48"/>
        <v>0</v>
      </c>
      <c r="BH81" s="82">
        <f t="shared" si="48"/>
        <v>15.8</v>
      </c>
      <c r="BI81" s="82">
        <f t="shared" si="48"/>
        <v>18.2</v>
      </c>
      <c r="BJ81" s="82">
        <f t="shared" si="48"/>
        <v>13.2</v>
      </c>
      <c r="BK81" s="82">
        <f t="shared" si="48"/>
        <v>16.2</v>
      </c>
      <c r="BL81" s="82">
        <f t="shared" si="48"/>
        <v>14.1</v>
      </c>
      <c r="BM81" s="82">
        <f t="shared" si="48"/>
        <v>15.8</v>
      </c>
      <c r="BN81" s="82">
        <f t="shared" si="48"/>
        <v>16.3</v>
      </c>
      <c r="BO81" s="82">
        <f t="shared" si="48"/>
        <v>15.2</v>
      </c>
      <c r="BP81" s="82">
        <f t="shared" si="48"/>
        <v>16.100000000000001</v>
      </c>
      <c r="BQ81" s="82">
        <f>X99</f>
        <v>16.3</v>
      </c>
      <c r="BR81" s="82">
        <f>Z99</f>
        <v>17.5</v>
      </c>
      <c r="BS81" s="81">
        <f>AB99</f>
        <v>18</v>
      </c>
      <c r="BT81" s="81">
        <f t="shared" si="49"/>
        <v>18.5</v>
      </c>
      <c r="BU81" s="81">
        <f t="shared" si="49"/>
        <v>18.5</v>
      </c>
      <c r="BV81" s="81">
        <f t="shared" si="49"/>
        <v>18.5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2"/>
        <v>58</v>
      </c>
      <c r="AI82" s="47">
        <f t="shared" si="33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19</v>
      </c>
      <c r="BA82" s="81">
        <f t="shared" si="47"/>
        <v>19</v>
      </c>
      <c r="BB82" s="81">
        <f t="shared" si="47"/>
        <v>18.5</v>
      </c>
      <c r="BC82" s="81">
        <f t="shared" si="47"/>
        <v>19.899999999999999</v>
      </c>
      <c r="BD82" s="81">
        <f t="shared" si="47"/>
        <v>20.3</v>
      </c>
      <c r="BE82" s="82">
        <f>I100</f>
        <v>16.7</v>
      </c>
      <c r="BF82" s="82">
        <f>K100</f>
        <v>16.399999999999999</v>
      </c>
      <c r="BG82" s="82">
        <f t="shared" si="48"/>
        <v>14.6</v>
      </c>
      <c r="BH82" s="82">
        <f t="shared" si="48"/>
        <v>14</v>
      </c>
      <c r="BI82" s="82">
        <f t="shared" si="48"/>
        <v>16.7</v>
      </c>
      <c r="BJ82" s="82">
        <f t="shared" si="48"/>
        <v>15.6</v>
      </c>
      <c r="BK82" s="82">
        <f t="shared" si="48"/>
        <v>12.3</v>
      </c>
      <c r="BL82" s="82">
        <f t="shared" si="48"/>
        <v>12</v>
      </c>
      <c r="BM82" s="82">
        <f t="shared" si="48"/>
        <v>12.4</v>
      </c>
      <c r="BN82" s="82">
        <f t="shared" si="48"/>
        <v>13.8</v>
      </c>
      <c r="BO82" s="82">
        <f t="shared" si="48"/>
        <v>14.8</v>
      </c>
      <c r="BP82" s="82">
        <f t="shared" si="48"/>
        <v>13.7</v>
      </c>
      <c r="BQ82" s="82">
        <f>X100</f>
        <v>16.8</v>
      </c>
      <c r="BR82" s="82">
        <f>Z100</f>
        <v>17.2</v>
      </c>
      <c r="BS82" s="81">
        <f>AB100</f>
        <v>16.899999999999999</v>
      </c>
      <c r="BT82" s="81">
        <f t="shared" si="49"/>
        <v>18</v>
      </c>
      <c r="BU82" s="81">
        <f t="shared" si="49"/>
        <v>18</v>
      </c>
      <c r="BV82" s="81">
        <f t="shared" si="49"/>
        <v>18.7</v>
      </c>
      <c r="BW82" s="81">
        <f>B100</f>
        <v>19.2</v>
      </c>
    </row>
    <row r="83" spans="1:75" x14ac:dyDescent="0.25">
      <c r="A83" s="63" t="s">
        <v>106</v>
      </c>
      <c r="B83" s="44">
        <v>28.8</v>
      </c>
      <c r="C83" s="44">
        <v>28.9</v>
      </c>
      <c r="D83" s="44">
        <v>20</v>
      </c>
      <c r="E83" s="44">
        <v>0</v>
      </c>
      <c r="F83" s="44">
        <v>20.8</v>
      </c>
      <c r="G83" s="44">
        <v>10.5</v>
      </c>
      <c r="H83" s="44">
        <v>10.5</v>
      </c>
      <c r="I83" s="44">
        <v>10.3</v>
      </c>
      <c r="J83" s="44">
        <v>15.2</v>
      </c>
      <c r="K83" s="44">
        <v>15.2</v>
      </c>
      <c r="L83" s="44">
        <v>15.2</v>
      </c>
      <c r="M83" s="44">
        <v>10</v>
      </c>
      <c r="N83" s="44">
        <v>0</v>
      </c>
      <c r="O83" s="44">
        <v>10.3</v>
      </c>
      <c r="P83" s="44">
        <v>10.3</v>
      </c>
      <c r="Q83" s="44">
        <v>15</v>
      </c>
      <c r="R83" s="44">
        <v>29</v>
      </c>
      <c r="S83" s="44">
        <v>10</v>
      </c>
      <c r="T83" s="44">
        <v>10</v>
      </c>
      <c r="U83" s="44">
        <v>20</v>
      </c>
      <c r="V83" s="44">
        <v>20</v>
      </c>
      <c r="W83" s="44">
        <v>20</v>
      </c>
      <c r="X83" s="44">
        <v>20</v>
      </c>
      <c r="Y83" s="44">
        <v>20</v>
      </c>
      <c r="Z83" s="44">
        <v>20</v>
      </c>
      <c r="AA83" s="44">
        <v>20</v>
      </c>
      <c r="AB83" s="44">
        <v>10.1</v>
      </c>
      <c r="AC83" s="44">
        <v>10.1</v>
      </c>
      <c r="AD83" s="44">
        <v>10.1</v>
      </c>
      <c r="AE83" s="44">
        <v>10.1</v>
      </c>
      <c r="AF83" s="44">
        <v>10.1</v>
      </c>
      <c r="AG83" s="64">
        <v>30</v>
      </c>
      <c r="AH83" s="46">
        <f t="shared" si="32"/>
        <v>29</v>
      </c>
      <c r="AI83" s="47">
        <f t="shared" si="33"/>
        <v>0</v>
      </c>
      <c r="AK83" s="49"/>
      <c r="AY83" s="1" t="s">
        <v>107</v>
      </c>
      <c r="AZ83" s="82">
        <f>ROUND(C101,0)</f>
        <v>0</v>
      </c>
      <c r="BA83" s="81">
        <f t="shared" si="47"/>
        <v>0</v>
      </c>
      <c r="BB83" s="81">
        <f t="shared" si="47"/>
        <v>0</v>
      </c>
      <c r="BC83" s="81">
        <f t="shared" si="47"/>
        <v>0</v>
      </c>
      <c r="BD83" s="81">
        <f t="shared" si="47"/>
        <v>0</v>
      </c>
      <c r="BE83" s="82">
        <f>I101</f>
        <v>0</v>
      </c>
      <c r="BF83" s="82">
        <f>K101</f>
        <v>45</v>
      </c>
      <c r="BG83" s="82">
        <f t="shared" si="48"/>
        <v>44.8</v>
      </c>
      <c r="BH83" s="82">
        <f t="shared" si="48"/>
        <v>52.3</v>
      </c>
      <c r="BI83" s="82">
        <f t="shared" si="48"/>
        <v>52.8</v>
      </c>
      <c r="BJ83" s="82">
        <f t="shared" si="48"/>
        <v>60.4</v>
      </c>
      <c r="BK83" s="82">
        <f t="shared" si="48"/>
        <v>55.3</v>
      </c>
      <c r="BL83" s="82">
        <f t="shared" si="48"/>
        <v>55.8</v>
      </c>
      <c r="BM83" s="82">
        <f t="shared" si="48"/>
        <v>59</v>
      </c>
      <c r="BN83" s="82">
        <f t="shared" si="48"/>
        <v>60.1</v>
      </c>
      <c r="BO83" s="82">
        <f t="shared" si="48"/>
        <v>57.3</v>
      </c>
      <c r="BP83" s="82">
        <f t="shared" si="48"/>
        <v>57.3</v>
      </c>
      <c r="BQ83" s="82">
        <f>X101</f>
        <v>52.6</v>
      </c>
      <c r="BR83" s="82">
        <f>Z101</f>
        <v>60.2</v>
      </c>
      <c r="BS83" s="81">
        <f>AB101</f>
        <v>59</v>
      </c>
      <c r="BT83" s="81">
        <f t="shared" si="49"/>
        <v>0</v>
      </c>
      <c r="BU83" s="81">
        <f t="shared" si="49"/>
        <v>0</v>
      </c>
      <c r="BV83" s="81">
        <f t="shared" si="49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8</v>
      </c>
      <c r="N84" s="44">
        <v>6.5</v>
      </c>
      <c r="O84" s="44">
        <v>9.9</v>
      </c>
      <c r="P84" s="44">
        <v>10</v>
      </c>
      <c r="Q84" s="44">
        <v>11</v>
      </c>
      <c r="R84" s="44">
        <v>13.2</v>
      </c>
      <c r="S84" s="44">
        <v>13.2</v>
      </c>
      <c r="T84" s="44">
        <v>13.2</v>
      </c>
      <c r="U84" s="44">
        <v>13.2</v>
      </c>
      <c r="V84" s="44">
        <v>13.2</v>
      </c>
      <c r="W84" s="44">
        <v>7</v>
      </c>
      <c r="X84" s="44">
        <v>4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2"/>
        <v>13.2</v>
      </c>
      <c r="AI84" s="47">
        <f t="shared" si="33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50">M107</f>
        <v>0</v>
      </c>
      <c r="BH84" s="82">
        <f t="shared" si="50"/>
        <v>0</v>
      </c>
      <c r="BI84" s="82">
        <f t="shared" si="50"/>
        <v>0</v>
      </c>
      <c r="BJ84" s="82">
        <f t="shared" si="50"/>
        <v>0</v>
      </c>
      <c r="BK84" s="82">
        <f t="shared" si="50"/>
        <v>0</v>
      </c>
      <c r="BL84" s="82">
        <f t="shared" si="50"/>
        <v>0</v>
      </c>
      <c r="BM84" s="82">
        <f t="shared" si="50"/>
        <v>0</v>
      </c>
      <c r="BN84" s="82">
        <f t="shared" si="50"/>
        <v>0</v>
      </c>
      <c r="BO84" s="82">
        <f t="shared" si="50"/>
        <v>0</v>
      </c>
      <c r="BP84" s="82">
        <f t="shared" si="50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11.5</v>
      </c>
      <c r="C85" s="43">
        <v>11.4</v>
      </c>
      <c r="D85" s="43">
        <v>11.4</v>
      </c>
      <c r="E85" s="43">
        <v>11.4</v>
      </c>
      <c r="F85" s="43">
        <v>11.4</v>
      </c>
      <c r="G85" s="43">
        <v>11.4</v>
      </c>
      <c r="H85" s="43">
        <v>11.4</v>
      </c>
      <c r="I85" s="43">
        <v>11.4</v>
      </c>
      <c r="J85" s="43">
        <v>11.4</v>
      </c>
      <c r="K85" s="43">
        <v>11.4</v>
      </c>
      <c r="L85" s="43">
        <v>11.4</v>
      </c>
      <c r="M85" s="43">
        <v>11.4</v>
      </c>
      <c r="N85" s="43">
        <v>11.4</v>
      </c>
      <c r="O85" s="43">
        <v>11.4</v>
      </c>
      <c r="P85" s="43">
        <v>11.4</v>
      </c>
      <c r="Q85" s="43">
        <v>11.4</v>
      </c>
      <c r="R85" s="43">
        <v>11.5</v>
      </c>
      <c r="S85" s="43">
        <v>11.5</v>
      </c>
      <c r="T85" s="43">
        <v>11.5</v>
      </c>
      <c r="U85" s="43">
        <v>11.5</v>
      </c>
      <c r="V85" s="43">
        <v>11.5</v>
      </c>
      <c r="W85" s="43">
        <v>11.5</v>
      </c>
      <c r="X85" s="43">
        <v>11.5</v>
      </c>
      <c r="Y85" s="43">
        <v>11.5</v>
      </c>
      <c r="Z85" s="43">
        <v>11.5</v>
      </c>
      <c r="AA85" s="43">
        <v>11.5</v>
      </c>
      <c r="AB85" s="43">
        <v>11.5</v>
      </c>
      <c r="AC85" s="43">
        <v>11.5</v>
      </c>
      <c r="AD85" s="43">
        <v>11.5</v>
      </c>
      <c r="AE85" s="43">
        <v>11.5</v>
      </c>
      <c r="AF85" s="43">
        <v>11.5</v>
      </c>
      <c r="AG85" s="64">
        <v>24</v>
      </c>
      <c r="AH85" s="46">
        <f t="shared" si="32"/>
        <v>11.5</v>
      </c>
      <c r="AI85" s="47">
        <f t="shared" si="33"/>
        <v>11.4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2"/>
        <v>0</v>
      </c>
      <c r="AI86" s="47">
        <f t="shared" si="33"/>
        <v>0</v>
      </c>
      <c r="AK86" s="49"/>
      <c r="AZ86" s="82">
        <f t="shared" ref="AZ86:BW91" si="51">VALUE(AZ79)</f>
        <v>-557</v>
      </c>
      <c r="BA86" s="82">
        <f t="shared" si="51"/>
        <v>-583.79999999999995</v>
      </c>
      <c r="BB86" s="82">
        <f t="shared" si="51"/>
        <v>-539.9</v>
      </c>
      <c r="BC86" s="82">
        <f t="shared" si="51"/>
        <v>-585</v>
      </c>
      <c r="BD86" s="82">
        <f t="shared" si="51"/>
        <v>-589.70000000000005</v>
      </c>
      <c r="BE86" s="82">
        <f t="shared" si="51"/>
        <v>-517.5</v>
      </c>
      <c r="BF86" s="82">
        <f t="shared" si="51"/>
        <v>-499</v>
      </c>
      <c r="BG86" s="82">
        <f t="shared" si="51"/>
        <v>-200</v>
      </c>
      <c r="BH86" s="82">
        <f t="shared" si="51"/>
        <v>-341</v>
      </c>
      <c r="BI86" s="82">
        <f t="shared" si="51"/>
        <v>-227</v>
      </c>
      <c r="BJ86" s="82">
        <f t="shared" si="51"/>
        <v>-153</v>
      </c>
      <c r="BK86" s="82">
        <f t="shared" si="51"/>
        <v>-223</v>
      </c>
      <c r="BL86" s="82">
        <f t="shared" si="51"/>
        <v>-321</v>
      </c>
      <c r="BM86" s="82">
        <f t="shared" si="51"/>
        <v>-300.8</v>
      </c>
      <c r="BN86" s="82">
        <f t="shared" si="51"/>
        <v>-326.2</v>
      </c>
      <c r="BO86" s="82">
        <f t="shared" si="51"/>
        <v>-328.45</v>
      </c>
      <c r="BP86" s="82">
        <f t="shared" si="51"/>
        <v>-310</v>
      </c>
      <c r="BQ86" s="82">
        <f t="shared" si="51"/>
        <v>-265.89999999999998</v>
      </c>
      <c r="BR86" s="82">
        <f t="shared" si="51"/>
        <v>-480</v>
      </c>
      <c r="BS86" s="82">
        <f t="shared" si="51"/>
        <v>-478.6</v>
      </c>
      <c r="BT86" s="82">
        <f t="shared" si="51"/>
        <v>-393</v>
      </c>
      <c r="BU86" s="82">
        <f t="shared" si="51"/>
        <v>-370</v>
      </c>
      <c r="BV86" s="82">
        <f t="shared" si="51"/>
        <v>-388</v>
      </c>
      <c r="BW86" s="82">
        <f t="shared" si="51"/>
        <v>-526.5</v>
      </c>
    </row>
    <row r="87" spans="1:75" x14ac:dyDescent="0.25">
      <c r="A87" s="63" t="s">
        <v>112</v>
      </c>
      <c r="B87" s="43">
        <v>9.6999999999999993</v>
      </c>
      <c r="C87" s="43">
        <v>8.1999999999999993</v>
      </c>
      <c r="D87" s="43">
        <v>8.5</v>
      </c>
      <c r="E87" s="43">
        <v>8.6</v>
      </c>
      <c r="F87" s="43">
        <v>8.6</v>
      </c>
      <c r="G87" s="43">
        <v>8.6</v>
      </c>
      <c r="H87" s="43">
        <v>8.6</v>
      </c>
      <c r="I87" s="43">
        <v>8.6</v>
      </c>
      <c r="J87" s="43">
        <v>8.6</v>
      </c>
      <c r="K87" s="43">
        <v>8.6</v>
      </c>
      <c r="L87" s="43">
        <v>8.6</v>
      </c>
      <c r="M87" s="43">
        <v>8.1999999999999993</v>
      </c>
      <c r="N87" s="43">
        <v>8.6999999999999993</v>
      </c>
      <c r="O87" s="43">
        <v>8.6999999999999993</v>
      </c>
      <c r="P87" s="43">
        <v>7.8</v>
      </c>
      <c r="Q87" s="43">
        <v>7.8</v>
      </c>
      <c r="R87" s="43">
        <v>7.3</v>
      </c>
      <c r="S87" s="43">
        <v>7.3</v>
      </c>
      <c r="T87" s="43">
        <v>7.3</v>
      </c>
      <c r="U87" s="43">
        <v>7.3</v>
      </c>
      <c r="V87" s="43">
        <v>7.3</v>
      </c>
      <c r="W87" s="43">
        <v>7.3</v>
      </c>
      <c r="X87" s="43">
        <v>7.3</v>
      </c>
      <c r="Y87" s="43">
        <v>7.3</v>
      </c>
      <c r="Z87" s="43">
        <v>7.3</v>
      </c>
      <c r="AA87" s="43">
        <v>7.3</v>
      </c>
      <c r="AB87" s="43">
        <v>7.3</v>
      </c>
      <c r="AC87" s="43">
        <v>7.3</v>
      </c>
      <c r="AD87" s="43">
        <v>7.3</v>
      </c>
      <c r="AE87" s="43">
        <v>7.3</v>
      </c>
      <c r="AF87" s="43">
        <v>7.3</v>
      </c>
      <c r="AG87" s="64">
        <v>14.1</v>
      </c>
      <c r="AH87" s="46">
        <f t="shared" si="32"/>
        <v>9.6999999999999993</v>
      </c>
      <c r="AI87" s="47">
        <f t="shared" si="33"/>
        <v>7.3</v>
      </c>
      <c r="AK87" s="49"/>
      <c r="AZ87" s="82">
        <f t="shared" si="51"/>
        <v>0</v>
      </c>
      <c r="BA87" s="82">
        <f t="shared" si="51"/>
        <v>0</v>
      </c>
      <c r="BB87" s="82">
        <f t="shared" si="51"/>
        <v>0</v>
      </c>
      <c r="BC87" s="82">
        <f t="shared" si="51"/>
        <v>0</v>
      </c>
      <c r="BD87" s="82">
        <f t="shared" si="51"/>
        <v>0</v>
      </c>
      <c r="BE87" s="82">
        <f t="shared" si="51"/>
        <v>0</v>
      </c>
      <c r="BF87" s="82">
        <f t="shared" si="51"/>
        <v>3.4</v>
      </c>
      <c r="BG87" s="82">
        <f t="shared" si="51"/>
        <v>4.0999999999999996</v>
      </c>
      <c r="BH87" s="82">
        <f t="shared" si="51"/>
        <v>2.2000000000000002</v>
      </c>
      <c r="BI87" s="82">
        <f t="shared" si="51"/>
        <v>0</v>
      </c>
      <c r="BJ87" s="82">
        <f t="shared" si="51"/>
        <v>0</v>
      </c>
      <c r="BK87" s="82">
        <f t="shared" si="51"/>
        <v>0</v>
      </c>
      <c r="BL87" s="82">
        <f t="shared" si="51"/>
        <v>0</v>
      </c>
      <c r="BM87" s="82">
        <f t="shared" si="51"/>
        <v>0</v>
      </c>
      <c r="BN87" s="82">
        <f t="shared" si="51"/>
        <v>0</v>
      </c>
      <c r="BO87" s="82">
        <f t="shared" si="51"/>
        <v>0</v>
      </c>
      <c r="BP87" s="82">
        <f t="shared" si="51"/>
        <v>0</v>
      </c>
      <c r="BQ87" s="82">
        <f t="shared" si="51"/>
        <v>0</v>
      </c>
      <c r="BR87" s="82">
        <f t="shared" si="51"/>
        <v>0</v>
      </c>
      <c r="BS87" s="82">
        <f t="shared" si="51"/>
        <v>0</v>
      </c>
      <c r="BT87" s="82">
        <f t="shared" si="51"/>
        <v>0</v>
      </c>
      <c r="BU87" s="82">
        <f t="shared" si="51"/>
        <v>0</v>
      </c>
      <c r="BV87" s="82">
        <f t="shared" si="51"/>
        <v>0</v>
      </c>
      <c r="BW87" s="82">
        <f t="shared" si="51"/>
        <v>0</v>
      </c>
    </row>
    <row r="88" spans="1:75" x14ac:dyDescent="0.25">
      <c r="A88" s="84" t="s">
        <v>113</v>
      </c>
      <c r="B88" s="43">
        <v>12.2</v>
      </c>
      <c r="C88" s="43">
        <v>12.3</v>
      </c>
      <c r="D88" s="43">
        <v>12.5</v>
      </c>
      <c r="E88" s="43">
        <v>12.4</v>
      </c>
      <c r="F88" s="43">
        <v>12.4</v>
      </c>
      <c r="G88" s="43">
        <v>12.4</v>
      </c>
      <c r="H88" s="43">
        <v>12.4</v>
      </c>
      <c r="I88" s="43">
        <v>12.4</v>
      </c>
      <c r="J88" s="43">
        <v>12.4</v>
      </c>
      <c r="K88" s="43">
        <v>12.4</v>
      </c>
      <c r="L88" s="43">
        <v>12.4</v>
      </c>
      <c r="M88" s="43">
        <v>9.6</v>
      </c>
      <c r="N88" s="43">
        <v>10.9</v>
      </c>
      <c r="O88" s="43">
        <v>10.9</v>
      </c>
      <c r="P88" s="43">
        <v>11</v>
      </c>
      <c r="Q88" s="43">
        <v>11</v>
      </c>
      <c r="R88" s="43">
        <v>10.8</v>
      </c>
      <c r="S88" s="43">
        <v>10.8</v>
      </c>
      <c r="T88" s="43">
        <v>10.8</v>
      </c>
      <c r="U88" s="43">
        <v>10.8</v>
      </c>
      <c r="V88" s="43">
        <v>10.8</v>
      </c>
      <c r="W88" s="43">
        <v>10.8</v>
      </c>
      <c r="X88" s="43">
        <v>10.8</v>
      </c>
      <c r="Y88" s="43">
        <v>10.8</v>
      </c>
      <c r="Z88" s="43">
        <v>10.8</v>
      </c>
      <c r="AA88" s="43">
        <v>10.8</v>
      </c>
      <c r="AB88" s="43">
        <v>10.8</v>
      </c>
      <c r="AC88" s="43">
        <v>10.8</v>
      </c>
      <c r="AD88" s="43">
        <v>10.8</v>
      </c>
      <c r="AE88" s="43">
        <v>10.8</v>
      </c>
      <c r="AF88" s="43">
        <v>10.8</v>
      </c>
      <c r="AG88" s="64">
        <v>14</v>
      </c>
      <c r="AH88" s="46">
        <f t="shared" si="32"/>
        <v>12.5</v>
      </c>
      <c r="AI88" s="47">
        <f t="shared" si="33"/>
        <v>9.6</v>
      </c>
      <c r="AK88" s="49"/>
      <c r="AZ88" s="82">
        <f t="shared" si="51"/>
        <v>0</v>
      </c>
      <c r="BA88" s="82">
        <f t="shared" si="51"/>
        <v>0</v>
      </c>
      <c r="BB88" s="82">
        <f t="shared" si="51"/>
        <v>0</v>
      </c>
      <c r="BC88" s="82">
        <f t="shared" si="51"/>
        <v>0</v>
      </c>
      <c r="BD88" s="82">
        <f t="shared" si="51"/>
        <v>0</v>
      </c>
      <c r="BE88" s="82">
        <f t="shared" si="51"/>
        <v>0</v>
      </c>
      <c r="BF88" s="82">
        <f t="shared" si="51"/>
        <v>0</v>
      </c>
      <c r="BG88" s="82">
        <f t="shared" si="51"/>
        <v>0</v>
      </c>
      <c r="BH88" s="82">
        <f t="shared" si="51"/>
        <v>15.8</v>
      </c>
      <c r="BI88" s="82">
        <f t="shared" si="51"/>
        <v>18.2</v>
      </c>
      <c r="BJ88" s="82">
        <f t="shared" si="51"/>
        <v>13.2</v>
      </c>
      <c r="BK88" s="82">
        <f t="shared" si="51"/>
        <v>16.2</v>
      </c>
      <c r="BL88" s="82">
        <f t="shared" si="51"/>
        <v>14.1</v>
      </c>
      <c r="BM88" s="82">
        <f t="shared" si="51"/>
        <v>15.8</v>
      </c>
      <c r="BN88" s="82">
        <f t="shared" si="51"/>
        <v>16.3</v>
      </c>
      <c r="BO88" s="82">
        <f t="shared" si="51"/>
        <v>15.2</v>
      </c>
      <c r="BP88" s="82">
        <f t="shared" si="51"/>
        <v>16.100000000000001</v>
      </c>
      <c r="BQ88" s="82">
        <f t="shared" si="51"/>
        <v>16.3</v>
      </c>
      <c r="BR88" s="82">
        <f t="shared" si="51"/>
        <v>17.5</v>
      </c>
      <c r="BS88" s="82">
        <f t="shared" si="51"/>
        <v>18</v>
      </c>
      <c r="BT88" s="82">
        <f t="shared" si="51"/>
        <v>18.5</v>
      </c>
      <c r="BU88" s="82">
        <f t="shared" si="51"/>
        <v>18.5</v>
      </c>
      <c r="BV88" s="82">
        <f t="shared" si="51"/>
        <v>18.5</v>
      </c>
      <c r="BW88" s="82">
        <f t="shared" si="51"/>
        <v>0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</v>
      </c>
      <c r="N89" s="43">
        <v>9.1</v>
      </c>
      <c r="O89" s="43">
        <v>9</v>
      </c>
      <c r="P89" s="43">
        <v>9</v>
      </c>
      <c r="Q89" s="43">
        <v>9</v>
      </c>
      <c r="R89" s="43">
        <v>9.1</v>
      </c>
      <c r="S89" s="43">
        <v>9.1</v>
      </c>
      <c r="T89" s="43">
        <v>9.1</v>
      </c>
      <c r="U89" s="43">
        <v>9.1</v>
      </c>
      <c r="V89" s="43">
        <v>9.1</v>
      </c>
      <c r="W89" s="43">
        <v>9.1</v>
      </c>
      <c r="X89" s="43">
        <v>9.1</v>
      </c>
      <c r="Y89" s="43">
        <v>9.1</v>
      </c>
      <c r="Z89" s="43">
        <v>9.1</v>
      </c>
      <c r="AA89" s="43">
        <v>9.1</v>
      </c>
      <c r="AB89" s="43">
        <v>9.1</v>
      </c>
      <c r="AC89" s="43">
        <v>9.1</v>
      </c>
      <c r="AD89" s="43">
        <v>9.1</v>
      </c>
      <c r="AE89" s="43">
        <v>9.1</v>
      </c>
      <c r="AF89" s="43">
        <v>9.1</v>
      </c>
      <c r="AG89" s="64">
        <v>10.050000000000001</v>
      </c>
      <c r="AH89" s="46">
        <f t="shared" si="32"/>
        <v>9.1999999999999993</v>
      </c>
      <c r="AI89" s="47">
        <f t="shared" si="33"/>
        <v>9</v>
      </c>
      <c r="AK89" s="49"/>
      <c r="AZ89" s="82">
        <f t="shared" si="51"/>
        <v>19</v>
      </c>
      <c r="BA89" s="82">
        <f t="shared" si="51"/>
        <v>19</v>
      </c>
      <c r="BB89" s="82">
        <f t="shared" si="51"/>
        <v>18.5</v>
      </c>
      <c r="BC89" s="82">
        <f t="shared" si="51"/>
        <v>19.899999999999999</v>
      </c>
      <c r="BD89" s="82">
        <f t="shared" si="51"/>
        <v>20.3</v>
      </c>
      <c r="BE89" s="82">
        <f t="shared" si="51"/>
        <v>16.7</v>
      </c>
      <c r="BF89" s="82">
        <f t="shared" si="51"/>
        <v>16.399999999999999</v>
      </c>
      <c r="BG89" s="82">
        <f t="shared" si="51"/>
        <v>14.6</v>
      </c>
      <c r="BH89" s="82">
        <f t="shared" si="51"/>
        <v>14</v>
      </c>
      <c r="BI89" s="82">
        <f t="shared" si="51"/>
        <v>16.7</v>
      </c>
      <c r="BJ89" s="82">
        <f t="shared" si="51"/>
        <v>15.6</v>
      </c>
      <c r="BK89" s="82">
        <f t="shared" si="51"/>
        <v>12.3</v>
      </c>
      <c r="BL89" s="82">
        <f t="shared" si="51"/>
        <v>12</v>
      </c>
      <c r="BM89" s="82">
        <f t="shared" si="51"/>
        <v>12.4</v>
      </c>
      <c r="BN89" s="82">
        <f t="shared" si="51"/>
        <v>13.8</v>
      </c>
      <c r="BO89" s="82">
        <f t="shared" si="51"/>
        <v>14.8</v>
      </c>
      <c r="BP89" s="82">
        <f t="shared" si="51"/>
        <v>13.7</v>
      </c>
      <c r="BQ89" s="82">
        <f t="shared" si="51"/>
        <v>16.8</v>
      </c>
      <c r="BR89" s="82">
        <f t="shared" si="51"/>
        <v>17.2</v>
      </c>
      <c r="BS89" s="82">
        <f t="shared" si="51"/>
        <v>16.899999999999999</v>
      </c>
      <c r="BT89" s="82">
        <f t="shared" si="51"/>
        <v>18</v>
      </c>
      <c r="BU89" s="82">
        <f t="shared" si="51"/>
        <v>18</v>
      </c>
      <c r="BV89" s="82">
        <f t="shared" si="51"/>
        <v>18.7</v>
      </c>
      <c r="BW89" s="82">
        <f t="shared" si="51"/>
        <v>19.2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32"/>
        <v>2.2999999999999998</v>
      </c>
      <c r="AI90" s="47">
        <f t="shared" si="33"/>
        <v>2.2999999999999998</v>
      </c>
      <c r="AK90" s="49"/>
      <c r="AZ90" s="82">
        <f t="shared" si="51"/>
        <v>0</v>
      </c>
      <c r="BA90" s="82">
        <f t="shared" si="51"/>
        <v>0</v>
      </c>
      <c r="BB90" s="82">
        <f t="shared" si="51"/>
        <v>0</v>
      </c>
      <c r="BC90" s="82">
        <f t="shared" si="51"/>
        <v>0</v>
      </c>
      <c r="BD90" s="82">
        <f t="shared" si="51"/>
        <v>0</v>
      </c>
      <c r="BE90" s="82">
        <f t="shared" si="51"/>
        <v>0</v>
      </c>
      <c r="BF90" s="82">
        <f t="shared" si="51"/>
        <v>45</v>
      </c>
      <c r="BG90" s="82">
        <f t="shared" si="51"/>
        <v>44.8</v>
      </c>
      <c r="BH90" s="82">
        <f t="shared" si="51"/>
        <v>52.3</v>
      </c>
      <c r="BI90" s="82">
        <f t="shared" si="51"/>
        <v>52.8</v>
      </c>
      <c r="BJ90" s="82">
        <f t="shared" si="51"/>
        <v>60.4</v>
      </c>
      <c r="BK90" s="82">
        <f t="shared" si="51"/>
        <v>55.3</v>
      </c>
      <c r="BL90" s="82">
        <f t="shared" si="51"/>
        <v>55.8</v>
      </c>
      <c r="BM90" s="82">
        <f t="shared" si="51"/>
        <v>59</v>
      </c>
      <c r="BN90" s="82">
        <f t="shared" si="51"/>
        <v>60.1</v>
      </c>
      <c r="BO90" s="82">
        <f t="shared" si="51"/>
        <v>57.3</v>
      </c>
      <c r="BP90" s="82">
        <f t="shared" si="51"/>
        <v>57.3</v>
      </c>
      <c r="BQ90" s="82">
        <f t="shared" si="51"/>
        <v>52.6</v>
      </c>
      <c r="BR90" s="82">
        <f t="shared" si="51"/>
        <v>60.2</v>
      </c>
      <c r="BS90" s="82">
        <f t="shared" si="51"/>
        <v>59</v>
      </c>
      <c r="BT90" s="82">
        <f t="shared" si="51"/>
        <v>0</v>
      </c>
      <c r="BU90" s="82">
        <f t="shared" si="51"/>
        <v>0</v>
      </c>
      <c r="BV90" s="82">
        <f t="shared" si="51"/>
        <v>0</v>
      </c>
      <c r="BW90" s="82">
        <f t="shared" si="51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2"/>
        <v>2</v>
      </c>
      <c r="AI91" s="47">
        <f t="shared" si="33"/>
        <v>2</v>
      </c>
      <c r="AK91" s="49"/>
      <c r="AZ91" s="82">
        <f t="shared" si="51"/>
        <v>0</v>
      </c>
      <c r="BA91" s="82">
        <f t="shared" si="51"/>
        <v>0</v>
      </c>
      <c r="BB91" s="82">
        <f t="shared" si="51"/>
        <v>0</v>
      </c>
      <c r="BC91" s="82">
        <f t="shared" si="51"/>
        <v>0</v>
      </c>
      <c r="BD91" s="82">
        <f t="shared" si="51"/>
        <v>0</v>
      </c>
      <c r="BE91" s="82">
        <f t="shared" si="51"/>
        <v>0</v>
      </c>
      <c r="BF91" s="82">
        <f t="shared" si="51"/>
        <v>0</v>
      </c>
      <c r="BG91" s="82">
        <f t="shared" si="51"/>
        <v>0</v>
      </c>
      <c r="BH91" s="82">
        <f t="shared" si="51"/>
        <v>0</v>
      </c>
      <c r="BI91" s="82">
        <f t="shared" si="51"/>
        <v>0</v>
      </c>
      <c r="BJ91" s="82">
        <f t="shared" si="51"/>
        <v>0</v>
      </c>
      <c r="BK91" s="82">
        <f t="shared" si="51"/>
        <v>0</v>
      </c>
      <c r="BL91" s="82">
        <f t="shared" si="51"/>
        <v>0</v>
      </c>
      <c r="BM91" s="82">
        <f t="shared" si="51"/>
        <v>0</v>
      </c>
      <c r="BN91" s="82">
        <f t="shared" si="51"/>
        <v>0</v>
      </c>
      <c r="BO91" s="82">
        <f t="shared" si="51"/>
        <v>0</v>
      </c>
      <c r="BP91" s="82">
        <f t="shared" si="51"/>
        <v>0</v>
      </c>
      <c r="BQ91" s="82">
        <f t="shared" si="51"/>
        <v>0</v>
      </c>
      <c r="BR91" s="82">
        <f t="shared" si="51"/>
        <v>0</v>
      </c>
      <c r="BS91" s="82">
        <f t="shared" si="51"/>
        <v>0</v>
      </c>
      <c r="BT91" s="82">
        <f t="shared" si="51"/>
        <v>0</v>
      </c>
      <c r="BU91" s="82">
        <f t="shared" si="51"/>
        <v>0</v>
      </c>
      <c r="BV91" s="82">
        <f t="shared" si="51"/>
        <v>0</v>
      </c>
      <c r="BW91" s="82">
        <f t="shared" si="51"/>
        <v>0</v>
      </c>
    </row>
    <row r="92" spans="1:75" ht="15.75" thickBot="1" x14ac:dyDescent="0.3">
      <c r="A92" s="87" t="s">
        <v>117</v>
      </c>
      <c r="B92" s="70">
        <f t="shared" ref="B92:C92" si="52">SUM(B79:B91)</f>
        <v>346.9</v>
      </c>
      <c r="C92" s="70">
        <f t="shared" si="52"/>
        <v>414.4</v>
      </c>
      <c r="D92" s="70">
        <f t="shared" ref="D92:E92" si="53">SUM(D79:D91)</f>
        <v>407</v>
      </c>
      <c r="E92" s="70">
        <f t="shared" si="53"/>
        <v>387.29999999999995</v>
      </c>
      <c r="F92" s="70">
        <f t="shared" ref="F92:AG92" si="54">SUM(F79:F91)</f>
        <v>408.09999999999997</v>
      </c>
      <c r="G92" s="70">
        <f t="shared" si="54"/>
        <v>397.79999999999995</v>
      </c>
      <c r="H92" s="70">
        <f t="shared" si="54"/>
        <v>397.79999999999995</v>
      </c>
      <c r="I92" s="70">
        <f t="shared" si="54"/>
        <v>397.59999999999997</v>
      </c>
      <c r="J92" s="70">
        <f t="shared" si="54"/>
        <v>402.49999999999994</v>
      </c>
      <c r="K92" s="70">
        <f t="shared" si="54"/>
        <v>402.49999999999994</v>
      </c>
      <c r="L92" s="70">
        <f t="shared" si="54"/>
        <v>402.49999999999994</v>
      </c>
      <c r="M92" s="70">
        <f t="shared" si="54"/>
        <v>369.4</v>
      </c>
      <c r="N92" s="70">
        <f t="shared" si="54"/>
        <v>347.5</v>
      </c>
      <c r="O92" s="70">
        <f t="shared" si="54"/>
        <v>371.49999999999994</v>
      </c>
      <c r="P92" s="70">
        <f t="shared" si="54"/>
        <v>371.40000000000003</v>
      </c>
      <c r="Q92" s="70">
        <f t="shared" si="54"/>
        <v>377.1</v>
      </c>
      <c r="R92" s="70">
        <f t="shared" ref="R92" si="55">SUM(R79:R91)</f>
        <v>392.20000000000005</v>
      </c>
      <c r="S92" s="70">
        <f t="shared" si="54"/>
        <v>373.20000000000005</v>
      </c>
      <c r="T92" s="70">
        <f t="shared" si="54"/>
        <v>331.40000000000009</v>
      </c>
      <c r="U92" s="70">
        <f t="shared" si="54"/>
        <v>341.80000000000007</v>
      </c>
      <c r="V92" s="70">
        <f t="shared" si="54"/>
        <v>341.80000000000007</v>
      </c>
      <c r="W92" s="70">
        <f t="shared" si="54"/>
        <v>335.60000000000008</v>
      </c>
      <c r="X92" s="70">
        <f t="shared" si="54"/>
        <v>332.60000000000008</v>
      </c>
      <c r="Y92" s="70">
        <f t="shared" si="54"/>
        <v>328.60000000000008</v>
      </c>
      <c r="Z92" s="70">
        <f t="shared" si="54"/>
        <v>370.40000000000003</v>
      </c>
      <c r="AA92" s="70">
        <f t="shared" si="54"/>
        <v>370.40000000000003</v>
      </c>
      <c r="AB92" s="70">
        <f t="shared" ref="AB92" si="56">SUM(AB79:AB91)</f>
        <v>360.10000000000008</v>
      </c>
      <c r="AC92" s="70">
        <f t="shared" si="54"/>
        <v>360.10000000000008</v>
      </c>
      <c r="AD92" s="70">
        <f t="shared" ref="AD92:AE92" si="57">SUM(AD79:AD91)</f>
        <v>360.10000000000008</v>
      </c>
      <c r="AE92" s="70">
        <f t="shared" si="57"/>
        <v>360.10000000000008</v>
      </c>
      <c r="AF92" s="70">
        <f t="shared" ref="AF92" si="58">SUM(AF79:AF91)</f>
        <v>360.10000000000008</v>
      </c>
      <c r="AG92" s="80">
        <f t="shared" si="54"/>
        <v>489.91</v>
      </c>
      <c r="AH92" s="46">
        <f t="shared" si="32"/>
        <v>414.4</v>
      </c>
      <c r="AI92" s="47">
        <f t="shared" si="33"/>
        <v>328.60000000000008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>
        <v>30</v>
      </c>
      <c r="AA93" s="44">
        <v>40</v>
      </c>
      <c r="AB93" s="44">
        <v>40</v>
      </c>
      <c r="AC93" s="44">
        <v>0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32"/>
        <v>40</v>
      </c>
      <c r="AI93" s="47">
        <f t="shared" si="33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>
        <v>13</v>
      </c>
      <c r="AA94" s="43">
        <v>20</v>
      </c>
      <c r="AB94" s="43">
        <v>20</v>
      </c>
      <c r="AC94" s="43">
        <v>0</v>
      </c>
      <c r="AD94" s="43">
        <v>0</v>
      </c>
      <c r="AE94" s="43">
        <v>0</v>
      </c>
      <c r="AF94" s="43">
        <v>0</v>
      </c>
      <c r="AG94" s="64">
        <v>32</v>
      </c>
      <c r="AH94" s="46">
        <f t="shared" si="32"/>
        <v>20</v>
      </c>
      <c r="AI94" s="47">
        <f t="shared" si="33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>
        <v>6</v>
      </c>
      <c r="AA95" s="77">
        <v>10</v>
      </c>
      <c r="AB95" s="77">
        <v>10</v>
      </c>
      <c r="AC95" s="77">
        <v>0</v>
      </c>
      <c r="AD95" s="77">
        <v>0</v>
      </c>
      <c r="AE95" s="77">
        <v>0</v>
      </c>
      <c r="AF95" s="77">
        <v>0</v>
      </c>
      <c r="AG95" s="78">
        <v>14</v>
      </c>
      <c r="AH95" s="46">
        <f t="shared" si="32"/>
        <v>10</v>
      </c>
      <c r="AI95" s="47">
        <f t="shared" si="33"/>
        <v>0</v>
      </c>
      <c r="AK95" s="49"/>
      <c r="AY95" s="82"/>
      <c r="BF95" s="81"/>
      <c r="BG95" s="82">
        <f t="array" ref="BG95:BL118">TRANSPOSE(AZ79:BW84)</f>
        <v>-557</v>
      </c>
      <c r="BH95" s="82">
        <v>0</v>
      </c>
      <c r="BI95" s="82">
        <v>0</v>
      </c>
      <c r="BJ95" s="82">
        <v>19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9">B93+B94+B95</f>
        <v>0</v>
      </c>
      <c r="C96" s="70">
        <f t="shared" si="59"/>
        <v>0</v>
      </c>
      <c r="D96" s="70">
        <f t="shared" ref="D96:E96" si="60">D93+D94+D95</f>
        <v>0</v>
      </c>
      <c r="E96" s="70">
        <f t="shared" si="60"/>
        <v>0</v>
      </c>
      <c r="F96" s="70">
        <f t="shared" ref="F96:AF96" si="61">F93+F94+F95</f>
        <v>0</v>
      </c>
      <c r="G96" s="70">
        <f t="shared" si="61"/>
        <v>0</v>
      </c>
      <c r="H96" s="70">
        <f t="shared" si="61"/>
        <v>0</v>
      </c>
      <c r="I96" s="70">
        <v>0</v>
      </c>
      <c r="J96" s="70">
        <f t="shared" si="61"/>
        <v>0</v>
      </c>
      <c r="K96" s="70">
        <f t="shared" si="61"/>
        <v>0</v>
      </c>
      <c r="L96" s="70">
        <f t="shared" si="61"/>
        <v>0</v>
      </c>
      <c r="M96" s="70">
        <f t="shared" si="61"/>
        <v>0</v>
      </c>
      <c r="N96" s="70">
        <f t="shared" si="61"/>
        <v>0</v>
      </c>
      <c r="O96" s="70">
        <f t="shared" si="61"/>
        <v>0</v>
      </c>
      <c r="P96" s="70">
        <f t="shared" si="61"/>
        <v>0</v>
      </c>
      <c r="Q96" s="70">
        <f t="shared" si="61"/>
        <v>0</v>
      </c>
      <c r="R96" s="70">
        <f t="shared" ref="R96" si="62">R93+R94+R95</f>
        <v>0</v>
      </c>
      <c r="S96" s="70">
        <f t="shared" si="61"/>
        <v>0</v>
      </c>
      <c r="T96" s="70">
        <f t="shared" si="61"/>
        <v>0</v>
      </c>
      <c r="U96" s="70">
        <f t="shared" si="61"/>
        <v>0</v>
      </c>
      <c r="V96" s="70">
        <f t="shared" si="61"/>
        <v>0</v>
      </c>
      <c r="W96" s="70">
        <f t="shared" si="61"/>
        <v>0</v>
      </c>
      <c r="X96" s="70">
        <f t="shared" si="61"/>
        <v>0</v>
      </c>
      <c r="Y96" s="70">
        <f t="shared" si="61"/>
        <v>0</v>
      </c>
      <c r="Z96" s="70">
        <f t="shared" si="61"/>
        <v>49</v>
      </c>
      <c r="AA96" s="70">
        <f t="shared" si="61"/>
        <v>70</v>
      </c>
      <c r="AB96" s="70">
        <f t="shared" ref="AB96" si="63">AB93+AB94+AB95</f>
        <v>70</v>
      </c>
      <c r="AC96" s="70">
        <f t="shared" si="61"/>
        <v>0</v>
      </c>
      <c r="AD96" s="70">
        <f t="shared" ref="AD96:AE96" si="64">AD93+AD94+AD95</f>
        <v>0</v>
      </c>
      <c r="AE96" s="70">
        <f t="shared" si="64"/>
        <v>0</v>
      </c>
      <c r="AF96" s="70">
        <f t="shared" ref="AF96" si="65">AF93+AF94+AF95</f>
        <v>0</v>
      </c>
      <c r="AG96" s="80">
        <f>SUM(AG93:AG95)</f>
        <v>106</v>
      </c>
      <c r="AH96" s="46">
        <f t="shared" si="32"/>
        <v>70</v>
      </c>
      <c r="AI96" s="47">
        <f t="shared" si="33"/>
        <v>0</v>
      </c>
      <c r="AK96" s="49"/>
      <c r="AY96" s="82"/>
      <c r="BF96" s="81"/>
      <c r="BG96" s="82">
        <v>-583.79999999999995</v>
      </c>
      <c r="BH96" s="82">
        <v>0</v>
      </c>
      <c r="BI96" s="82">
        <v>0</v>
      </c>
      <c r="BJ96" s="82">
        <v>19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-526.5</v>
      </c>
      <c r="C97" s="44">
        <v>-557.20000000000005</v>
      </c>
      <c r="D97" s="44">
        <v>-583.79999999999995</v>
      </c>
      <c r="E97" s="44">
        <v>-539.9</v>
      </c>
      <c r="F97" s="44">
        <v>-585</v>
      </c>
      <c r="G97" s="44">
        <v>-589.70000000000005</v>
      </c>
      <c r="H97" s="44">
        <v>-572.5</v>
      </c>
      <c r="I97" s="44">
        <v>-517.5</v>
      </c>
      <c r="J97" s="44">
        <v>-524</v>
      </c>
      <c r="K97" s="44">
        <v>-499</v>
      </c>
      <c r="L97" s="44">
        <v>-423.9</v>
      </c>
      <c r="M97" s="44">
        <v>-200</v>
      </c>
      <c r="N97" s="44">
        <v>-341</v>
      </c>
      <c r="O97" s="44">
        <v>-227</v>
      </c>
      <c r="P97" s="44">
        <v>-153</v>
      </c>
      <c r="Q97" s="44">
        <v>-223</v>
      </c>
      <c r="R97" s="44">
        <v>-321</v>
      </c>
      <c r="S97" s="44">
        <v>-300.8</v>
      </c>
      <c r="T97" s="44">
        <v>-326.2</v>
      </c>
      <c r="U97" s="44">
        <v>-328.45</v>
      </c>
      <c r="V97" s="44">
        <v>-310</v>
      </c>
      <c r="W97" s="44">
        <v>-113</v>
      </c>
      <c r="X97" s="44">
        <v>-265.89999999999998</v>
      </c>
      <c r="Y97" s="44">
        <v>0</v>
      </c>
      <c r="Z97" s="44">
        <v>-480</v>
      </c>
      <c r="AA97" s="44">
        <v>-434</v>
      </c>
      <c r="AB97" s="44">
        <v>-478.6</v>
      </c>
      <c r="AC97" s="44">
        <v>-332.5</v>
      </c>
      <c r="AD97" s="44">
        <v>-393</v>
      </c>
      <c r="AE97" s="44">
        <v>-370</v>
      </c>
      <c r="AF97" s="44">
        <v>-388</v>
      </c>
      <c r="AG97" s="61"/>
      <c r="AH97" s="46">
        <f t="shared" si="32"/>
        <v>0</v>
      </c>
      <c r="AI97" s="47">
        <f t="shared" si="33"/>
        <v>-589.70000000000005</v>
      </c>
      <c r="AK97" s="49"/>
      <c r="AY97" s="82"/>
      <c r="BF97" s="81"/>
      <c r="BG97" s="82">
        <v>-539.9</v>
      </c>
      <c r="BH97" s="82">
        <v>0</v>
      </c>
      <c r="BI97" s="82">
        <v>0</v>
      </c>
      <c r="BJ97" s="82">
        <v>18.5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/>
      <c r="J98" s="43"/>
      <c r="K98" s="43">
        <v>3.4</v>
      </c>
      <c r="L98" s="43">
        <v>3.8</v>
      </c>
      <c r="M98" s="43">
        <v>4.0999999999999996</v>
      </c>
      <c r="N98" s="43">
        <v>2.2000000000000002</v>
      </c>
      <c r="O98" s="43">
        <v>0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32"/>
        <v>4.0999999999999996</v>
      </c>
      <c r="AI98" s="47">
        <f t="shared" si="33"/>
        <v>0</v>
      </c>
      <c r="AK98" s="49"/>
      <c r="AL98" s="88" t="s">
        <v>124</v>
      </c>
      <c r="AM98" s="88"/>
      <c r="AY98" s="82"/>
      <c r="BF98" s="82"/>
      <c r="BG98" s="82">
        <v>-585</v>
      </c>
      <c r="BH98" s="82">
        <v>0</v>
      </c>
      <c r="BI98" s="82">
        <v>0</v>
      </c>
      <c r="BJ98" s="82">
        <v>19.899999999999999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/>
      <c r="J99" s="43"/>
      <c r="K99" s="43"/>
      <c r="L99" s="43"/>
      <c r="M99" s="43">
        <v>0</v>
      </c>
      <c r="N99" s="43">
        <v>15.8</v>
      </c>
      <c r="O99" s="43">
        <v>18.2</v>
      </c>
      <c r="P99" s="43">
        <v>13.2</v>
      </c>
      <c r="Q99" s="43">
        <v>16.2</v>
      </c>
      <c r="R99" s="43">
        <v>14.1</v>
      </c>
      <c r="S99" s="43">
        <v>15.8</v>
      </c>
      <c r="T99" s="43">
        <v>16.3</v>
      </c>
      <c r="U99" s="43">
        <v>15.2</v>
      </c>
      <c r="V99" s="43">
        <v>16.100000000000001</v>
      </c>
      <c r="W99" s="43">
        <v>16.399999999999999</v>
      </c>
      <c r="X99" s="43">
        <v>16.3</v>
      </c>
      <c r="Y99" s="43">
        <v>17.100000000000001</v>
      </c>
      <c r="Z99" s="43">
        <v>17.5</v>
      </c>
      <c r="AA99" s="43">
        <v>17.8</v>
      </c>
      <c r="AB99" s="43">
        <v>18</v>
      </c>
      <c r="AC99" s="43">
        <v>18.5</v>
      </c>
      <c r="AD99" s="43">
        <v>18.5</v>
      </c>
      <c r="AE99" s="43">
        <v>18.5</v>
      </c>
      <c r="AF99" s="43">
        <v>18.5</v>
      </c>
      <c r="AG99" s="89"/>
      <c r="AH99" s="46">
        <f t="shared" si="32"/>
        <v>18.5</v>
      </c>
      <c r="AI99" s="47">
        <f t="shared" si="33"/>
        <v>0</v>
      </c>
      <c r="AK99" s="90"/>
      <c r="AL99" s="91"/>
      <c r="AM99" s="91"/>
      <c r="AN99" s="92"/>
      <c r="AY99" s="82"/>
      <c r="BF99" s="82"/>
      <c r="BG99" s="82">
        <v>-589.70000000000005</v>
      </c>
      <c r="BH99" s="82">
        <v>0</v>
      </c>
      <c r="BI99" s="82">
        <v>0</v>
      </c>
      <c r="BJ99" s="82">
        <v>20.3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19.2</v>
      </c>
      <c r="C100" s="43">
        <v>19</v>
      </c>
      <c r="D100" s="43">
        <v>19</v>
      </c>
      <c r="E100" s="43">
        <v>18.5</v>
      </c>
      <c r="F100" s="93">
        <v>19.899999999999999</v>
      </c>
      <c r="G100" s="93">
        <v>20.3</v>
      </c>
      <c r="H100" s="93">
        <v>14.9</v>
      </c>
      <c r="I100" s="93">
        <v>16.7</v>
      </c>
      <c r="J100" s="93">
        <v>16.100000000000001</v>
      </c>
      <c r="K100" s="93">
        <v>16.399999999999999</v>
      </c>
      <c r="L100" s="93">
        <v>16.2</v>
      </c>
      <c r="M100" s="93">
        <v>14.6</v>
      </c>
      <c r="N100" s="93">
        <v>14</v>
      </c>
      <c r="O100" s="93">
        <v>16.7</v>
      </c>
      <c r="P100" s="93">
        <v>15.6</v>
      </c>
      <c r="Q100" s="93">
        <v>12.3</v>
      </c>
      <c r="R100" s="93">
        <v>12</v>
      </c>
      <c r="S100" s="93">
        <v>12.4</v>
      </c>
      <c r="T100" s="93">
        <v>13.8</v>
      </c>
      <c r="U100" s="93">
        <v>14.8</v>
      </c>
      <c r="V100" s="93">
        <v>13.7</v>
      </c>
      <c r="W100" s="93">
        <v>15</v>
      </c>
      <c r="X100" s="93">
        <v>16.8</v>
      </c>
      <c r="Y100" s="93">
        <v>16.5</v>
      </c>
      <c r="Z100" s="93">
        <v>17.2</v>
      </c>
      <c r="AA100" s="93">
        <v>18.2</v>
      </c>
      <c r="AB100" s="93">
        <v>16.899999999999999</v>
      </c>
      <c r="AC100" s="93">
        <v>18</v>
      </c>
      <c r="AD100" s="93">
        <v>18</v>
      </c>
      <c r="AE100" s="93">
        <v>18</v>
      </c>
      <c r="AF100" s="93">
        <v>18.7</v>
      </c>
      <c r="AG100" s="89"/>
      <c r="AH100" s="46">
        <f t="shared" si="32"/>
        <v>20.3</v>
      </c>
      <c r="AI100" s="47">
        <f t="shared" si="33"/>
        <v>12</v>
      </c>
      <c r="AK100" s="94" t="s">
        <v>127</v>
      </c>
      <c r="AL100" s="43"/>
      <c r="AM100" s="93"/>
      <c r="AN100" s="95"/>
      <c r="AY100" s="82"/>
      <c r="BF100" s="82"/>
      <c r="BG100" s="82">
        <v>-517.5</v>
      </c>
      <c r="BH100" s="82">
        <v>0</v>
      </c>
      <c r="BI100" s="82">
        <v>0</v>
      </c>
      <c r="BJ100" s="82">
        <v>16.7</v>
      </c>
      <c r="BK100" s="82">
        <v>0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/>
      <c r="K101" s="44">
        <v>45</v>
      </c>
      <c r="L101" s="44">
        <v>44.7</v>
      </c>
      <c r="M101" s="44">
        <v>44.8</v>
      </c>
      <c r="N101" s="44">
        <v>52.3</v>
      </c>
      <c r="O101" s="44">
        <v>52.8</v>
      </c>
      <c r="P101" s="44">
        <v>60.4</v>
      </c>
      <c r="Q101" s="44">
        <v>55.3</v>
      </c>
      <c r="R101" s="44">
        <v>55.8</v>
      </c>
      <c r="S101" s="44">
        <v>59</v>
      </c>
      <c r="T101" s="44">
        <v>60.1</v>
      </c>
      <c r="U101" s="44">
        <v>57.3</v>
      </c>
      <c r="V101" s="44">
        <v>57.3</v>
      </c>
      <c r="W101" s="44">
        <v>55.3</v>
      </c>
      <c r="X101" s="44">
        <v>52.6</v>
      </c>
      <c r="Y101" s="44">
        <v>55.3</v>
      </c>
      <c r="Z101" s="44">
        <v>60.2</v>
      </c>
      <c r="AA101" s="44">
        <v>59.4</v>
      </c>
      <c r="AB101" s="44">
        <v>59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2"/>
        <v>60.4</v>
      </c>
      <c r="AI101" s="47">
        <f t="shared" si="33"/>
        <v>0</v>
      </c>
      <c r="AK101" s="94" t="s">
        <v>129</v>
      </c>
      <c r="AL101" s="93"/>
      <c r="AM101" s="93"/>
      <c r="AN101" s="95"/>
      <c r="AY101" s="82"/>
      <c r="BF101" s="82"/>
      <c r="BG101" s="82">
        <v>-499</v>
      </c>
      <c r="BH101" s="82">
        <v>3.4</v>
      </c>
      <c r="BI101" s="82">
        <v>0</v>
      </c>
      <c r="BJ101" s="82">
        <v>16.399999999999999</v>
      </c>
      <c r="BK101" s="82">
        <v>45</v>
      </c>
      <c r="BL101" s="82">
        <v>0</v>
      </c>
    </row>
    <row r="102" spans="1:64" ht="15.75" thickBot="1" x14ac:dyDescent="0.3">
      <c r="A102" s="96" t="s">
        <v>130</v>
      </c>
      <c r="B102" s="97">
        <v>-8.5</v>
      </c>
      <c r="C102" s="97">
        <v>-14.9</v>
      </c>
      <c r="D102" s="97">
        <v>-36.200000000000003</v>
      </c>
      <c r="E102" s="97">
        <v>-53</v>
      </c>
      <c r="F102" s="97">
        <v>-53.4</v>
      </c>
      <c r="G102" s="97">
        <v>-48.1</v>
      </c>
      <c r="H102" s="97">
        <v>-44.6</v>
      </c>
      <c r="I102" s="97">
        <v>-38.6</v>
      </c>
      <c r="J102" s="97">
        <v>-39.6</v>
      </c>
      <c r="K102" s="97">
        <v>-43.1</v>
      </c>
      <c r="L102" s="97">
        <v>-38.6</v>
      </c>
      <c r="M102" s="97">
        <v>-19</v>
      </c>
      <c r="N102" s="97">
        <v>-13</v>
      </c>
      <c r="O102" s="97">
        <v>-0.6</v>
      </c>
      <c r="P102" s="97">
        <v>3.1</v>
      </c>
      <c r="Q102" s="97">
        <v>-0.4</v>
      </c>
      <c r="R102" s="97">
        <v>-1.2</v>
      </c>
      <c r="S102" s="97">
        <v>4.4000000000000004</v>
      </c>
      <c r="T102" s="97">
        <v>11.23</v>
      </c>
      <c r="U102" s="97">
        <v>22.1</v>
      </c>
      <c r="V102" s="97">
        <v>21.2</v>
      </c>
      <c r="W102" s="97">
        <v>17.2</v>
      </c>
      <c r="X102" s="97">
        <v>12.9</v>
      </c>
      <c r="Y102" s="97">
        <v>12.4</v>
      </c>
      <c r="Z102" s="97">
        <v>10.8</v>
      </c>
      <c r="AA102" s="97">
        <v>17.2</v>
      </c>
      <c r="AB102" s="97">
        <v>25</v>
      </c>
      <c r="AC102" s="97">
        <v>30.1</v>
      </c>
      <c r="AD102" s="97">
        <v>30.1</v>
      </c>
      <c r="AE102" s="97">
        <v>30.1</v>
      </c>
      <c r="AF102" s="97">
        <v>35</v>
      </c>
      <c r="AG102" s="89"/>
      <c r="AH102" s="46">
        <f t="shared" si="32"/>
        <v>35</v>
      </c>
      <c r="AI102" s="47">
        <f t="shared" si="33"/>
        <v>-53.4</v>
      </c>
      <c r="AK102" s="94"/>
      <c r="AL102" s="44"/>
      <c r="AM102" s="44"/>
      <c r="AN102" s="98"/>
      <c r="AY102" s="82"/>
      <c r="BF102" s="82"/>
      <c r="BG102" s="82">
        <v>-200</v>
      </c>
      <c r="BH102" s="82">
        <v>4.0999999999999996</v>
      </c>
      <c r="BI102" s="82">
        <v>0</v>
      </c>
      <c r="BJ102" s="82">
        <v>14.6</v>
      </c>
      <c r="BK102" s="82">
        <v>44.8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2"/>
        <v>0</v>
      </c>
      <c r="AI103" s="47">
        <f t="shared" si="33"/>
        <v>0</v>
      </c>
      <c r="AK103" s="94"/>
      <c r="AL103" s="97"/>
      <c r="AM103" s="99"/>
      <c r="AN103" s="262"/>
      <c r="AY103" s="82"/>
      <c r="BF103" s="82"/>
      <c r="BG103" s="82">
        <v>-341</v>
      </c>
      <c r="BH103" s="82">
        <v>2.2000000000000002</v>
      </c>
      <c r="BI103" s="82">
        <v>15.8</v>
      </c>
      <c r="BJ103" s="82">
        <v>14</v>
      </c>
      <c r="BK103" s="82">
        <v>52.3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2"/>
        <v>0</v>
      </c>
      <c r="AI104" s="47">
        <f t="shared" si="33"/>
        <v>0</v>
      </c>
      <c r="AK104" s="94"/>
      <c r="AL104" s="97"/>
      <c r="AM104" s="97"/>
      <c r="AN104" s="263"/>
      <c r="BF104" s="82"/>
      <c r="BG104" s="82">
        <v>-227</v>
      </c>
      <c r="BH104" s="82">
        <v>0</v>
      </c>
      <c r="BI104" s="82">
        <v>18.2</v>
      </c>
      <c r="BJ104" s="82">
        <v>16.7</v>
      </c>
      <c r="BK104" s="82">
        <v>52.8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2"/>
        <v>0</v>
      </c>
      <c r="AI105" s="47">
        <f t="shared" si="33"/>
        <v>0</v>
      </c>
      <c r="AK105" s="100"/>
      <c r="AL105" s="101"/>
      <c r="AM105" s="101"/>
      <c r="AN105" s="102"/>
      <c r="BF105" s="82"/>
      <c r="BG105" s="82">
        <v>-153</v>
      </c>
      <c r="BH105" s="82">
        <v>0</v>
      </c>
      <c r="BI105" s="82">
        <v>13.2</v>
      </c>
      <c r="BJ105" s="82">
        <v>15.6</v>
      </c>
      <c r="BK105" s="82">
        <v>60.4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2"/>
        <v>0</v>
      </c>
      <c r="AI106" s="47">
        <f t="shared" si="33"/>
        <v>0</v>
      </c>
      <c r="BF106" s="82"/>
      <c r="BG106" s="82">
        <v>-223</v>
      </c>
      <c r="BH106" s="82">
        <v>0</v>
      </c>
      <c r="BI106" s="82">
        <v>16.2</v>
      </c>
      <c r="BJ106" s="82">
        <v>12.3</v>
      </c>
      <c r="BK106" s="82">
        <v>55.3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2"/>
        <v>0</v>
      </c>
      <c r="AI107" s="47">
        <f t="shared" si="33"/>
        <v>0</v>
      </c>
      <c r="BF107" s="82"/>
      <c r="BG107" s="82">
        <v>-321</v>
      </c>
      <c r="BH107" s="82">
        <v>0</v>
      </c>
      <c r="BI107" s="82">
        <v>14.1</v>
      </c>
      <c r="BJ107" s="82">
        <v>12</v>
      </c>
      <c r="BK107" s="82">
        <v>55.8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6">SUMIF(B97:B107,"&gt;0")</f>
        <v>19.2</v>
      </c>
      <c r="C108" s="70">
        <f t="shared" si="66"/>
        <v>19</v>
      </c>
      <c r="D108" s="70">
        <f t="shared" ref="D108:E108" si="67">SUMIF(D97:D107,"&gt;0")</f>
        <v>19</v>
      </c>
      <c r="E108" s="70">
        <f t="shared" si="67"/>
        <v>18.5</v>
      </c>
      <c r="F108" s="70">
        <f t="shared" ref="F108:AF108" si="68">SUMIF(F97:F107,"&gt;0")</f>
        <v>19.899999999999999</v>
      </c>
      <c r="G108" s="70">
        <f t="shared" si="68"/>
        <v>20.3</v>
      </c>
      <c r="H108" s="70">
        <f t="shared" si="68"/>
        <v>14.9</v>
      </c>
      <c r="I108" s="70">
        <f t="shared" si="68"/>
        <v>16.7</v>
      </c>
      <c r="J108" s="70">
        <f t="shared" si="68"/>
        <v>16.100000000000001</v>
      </c>
      <c r="K108" s="70">
        <f t="shared" si="68"/>
        <v>64.8</v>
      </c>
      <c r="L108" s="70">
        <f t="shared" si="68"/>
        <v>64.7</v>
      </c>
      <c r="M108" s="70">
        <f t="shared" si="68"/>
        <v>63.5</v>
      </c>
      <c r="N108" s="70">
        <f t="shared" si="68"/>
        <v>84.3</v>
      </c>
      <c r="O108" s="70">
        <f t="shared" si="68"/>
        <v>87.699999999999989</v>
      </c>
      <c r="P108" s="70">
        <f t="shared" si="68"/>
        <v>92.299999999999983</v>
      </c>
      <c r="Q108" s="70">
        <f t="shared" si="68"/>
        <v>83.8</v>
      </c>
      <c r="R108" s="70">
        <f t="shared" si="68"/>
        <v>81.900000000000006</v>
      </c>
      <c r="S108" s="70">
        <f t="shared" si="68"/>
        <v>91.600000000000009</v>
      </c>
      <c r="T108" s="70">
        <f t="shared" si="68"/>
        <v>101.43</v>
      </c>
      <c r="U108" s="70">
        <f t="shared" si="68"/>
        <v>109.4</v>
      </c>
      <c r="V108" s="70">
        <f t="shared" si="68"/>
        <v>108.3</v>
      </c>
      <c r="W108" s="70">
        <f t="shared" si="68"/>
        <v>103.89999999999999</v>
      </c>
      <c r="X108" s="70">
        <f t="shared" si="68"/>
        <v>98.600000000000009</v>
      </c>
      <c r="Y108" s="70">
        <f t="shared" si="68"/>
        <v>101.30000000000001</v>
      </c>
      <c r="Z108" s="70">
        <f t="shared" si="68"/>
        <v>105.7</v>
      </c>
      <c r="AA108" s="70">
        <f t="shared" si="68"/>
        <v>112.60000000000001</v>
      </c>
      <c r="AB108" s="70">
        <f t="shared" ref="AB108" si="69">SUMIF(AB97:AB107,"&gt;0")</f>
        <v>118.9</v>
      </c>
      <c r="AC108" s="70">
        <f t="shared" si="68"/>
        <v>66.599999999999994</v>
      </c>
      <c r="AD108" s="70">
        <f t="shared" ref="AD108:AE108" si="70">SUMIF(AD97:AD107,"&gt;0")</f>
        <v>66.599999999999994</v>
      </c>
      <c r="AE108" s="70">
        <f t="shared" si="70"/>
        <v>66.599999999999994</v>
      </c>
      <c r="AF108" s="70">
        <f t="shared" ref="AF108" si="71">SUMIF(AF97:AF107,"&gt;0")</f>
        <v>72.2</v>
      </c>
      <c r="AG108" s="104">
        <f>SUM(AG97:AG107)</f>
        <v>0</v>
      </c>
      <c r="AH108" s="46">
        <f t="shared" si="32"/>
        <v>118.9</v>
      </c>
      <c r="AI108" s="47">
        <f t="shared" si="33"/>
        <v>14.9</v>
      </c>
      <c r="AJ108" s="105">
        <f t="array" ref="AJ108">MIN(IF(B108:AF108&lt;&gt;0,B108:AF108))</f>
        <v>14.9</v>
      </c>
      <c r="BF108" s="82"/>
      <c r="BG108" s="82">
        <v>-300.8</v>
      </c>
      <c r="BH108" s="82">
        <v>0</v>
      </c>
      <c r="BI108" s="82">
        <v>15.8</v>
      </c>
      <c r="BJ108" s="82">
        <v>12.4</v>
      </c>
      <c r="BK108" s="82">
        <v>59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2"/>
        <v>0</v>
      </c>
      <c r="AI109" s="47">
        <f t="shared" si="33"/>
        <v>0</v>
      </c>
      <c r="BF109" s="82"/>
      <c r="BG109" s="82">
        <v>-326.2</v>
      </c>
      <c r="BH109" s="82">
        <v>0</v>
      </c>
      <c r="BI109" s="82">
        <v>16.3</v>
      </c>
      <c r="BJ109" s="82">
        <v>13.8</v>
      </c>
      <c r="BK109" s="82">
        <v>60.1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2"/>
        <v>0</v>
      </c>
      <c r="AI110" s="47">
        <f t="shared" si="33"/>
        <v>0</v>
      </c>
      <c r="BF110" s="82"/>
      <c r="BG110" s="82">
        <v>-328.45</v>
      </c>
      <c r="BH110" s="82">
        <v>0</v>
      </c>
      <c r="BI110" s="82">
        <v>15.2</v>
      </c>
      <c r="BJ110" s="82">
        <v>14.8</v>
      </c>
      <c r="BK110" s="82">
        <v>57.3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2"/>
        <v>0</v>
      </c>
      <c r="AI111" s="47">
        <f t="shared" si="33"/>
        <v>0</v>
      </c>
      <c r="BF111" s="82"/>
      <c r="BG111" s="82">
        <v>-310</v>
      </c>
      <c r="BH111" s="82">
        <v>0</v>
      </c>
      <c r="BI111" s="82">
        <v>16.100000000000001</v>
      </c>
      <c r="BJ111" s="82">
        <v>13.7</v>
      </c>
      <c r="BK111" s="82">
        <v>57.3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2"/>
        <v>0</v>
      </c>
      <c r="AI112" s="47">
        <f t="shared" si="33"/>
        <v>0</v>
      </c>
      <c r="BF112" s="81"/>
      <c r="BG112" s="82">
        <v>-265.89999999999998</v>
      </c>
      <c r="BH112" s="82">
        <v>0</v>
      </c>
      <c r="BI112" s="82">
        <v>16.3</v>
      </c>
      <c r="BJ112" s="82">
        <v>16.8</v>
      </c>
      <c r="BK112" s="82">
        <v>52.6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72">B71+B78+B96+B92+B108+B112</f>
        <v>2102.1999999999998</v>
      </c>
      <c r="C113" s="108">
        <f t="shared" si="72"/>
        <v>2188.1999999999998</v>
      </c>
      <c r="D113" s="108">
        <f t="shared" ref="D113:E113" si="73">D71+D78+D96+D92+D108+D112</f>
        <v>2133.1999999999998</v>
      </c>
      <c r="E113" s="108">
        <f t="shared" si="73"/>
        <v>2105.5999999999995</v>
      </c>
      <c r="F113" s="108">
        <f t="shared" ref="F113:AG113" si="74">F71+F78+F96+F92+F108+F112</f>
        <v>2163.7999999999997</v>
      </c>
      <c r="G113" s="108">
        <f t="shared" si="74"/>
        <v>2172</v>
      </c>
      <c r="H113" s="108">
        <f t="shared" si="74"/>
        <v>2166.6</v>
      </c>
      <c r="I113" s="108">
        <f t="shared" si="74"/>
        <v>2153.1999999999998</v>
      </c>
      <c r="J113" s="108">
        <f t="shared" si="74"/>
        <v>2157.4999999999995</v>
      </c>
      <c r="K113" s="108">
        <f t="shared" si="74"/>
        <v>2206.1999999999998</v>
      </c>
      <c r="L113" s="108">
        <f t="shared" si="74"/>
        <v>2206.0999999999995</v>
      </c>
      <c r="M113" s="108">
        <f t="shared" si="74"/>
        <v>1792</v>
      </c>
      <c r="N113" s="108">
        <f t="shared" si="74"/>
        <v>1939.8</v>
      </c>
      <c r="O113" s="108">
        <f t="shared" si="74"/>
        <v>1775.4</v>
      </c>
      <c r="P113" s="108">
        <f t="shared" si="74"/>
        <v>1760.5000000000002</v>
      </c>
      <c r="Q113" s="108">
        <f t="shared" si="74"/>
        <v>1812.1000000000001</v>
      </c>
      <c r="R113" s="108">
        <f t="shared" si="74"/>
        <v>1845.4000000000003</v>
      </c>
      <c r="S113" s="108">
        <f t="shared" si="74"/>
        <v>1976.1000000000001</v>
      </c>
      <c r="T113" s="108">
        <f t="shared" si="74"/>
        <v>1988.1300000000003</v>
      </c>
      <c r="U113" s="108">
        <f t="shared" si="74"/>
        <v>1998.9</v>
      </c>
      <c r="V113" s="108">
        <f t="shared" si="74"/>
        <v>1967.8</v>
      </c>
      <c r="W113" s="108">
        <f t="shared" si="74"/>
        <v>1695.0000000000002</v>
      </c>
      <c r="X113" s="108">
        <f t="shared" si="74"/>
        <v>1859.3000000000002</v>
      </c>
      <c r="Y113" s="108">
        <f t="shared" si="74"/>
        <v>1858.0000000000002</v>
      </c>
      <c r="Z113" s="108">
        <f t="shared" si="74"/>
        <v>2073</v>
      </c>
      <c r="AA113" s="108">
        <f t="shared" si="74"/>
        <v>2178.9</v>
      </c>
      <c r="AB113" s="108">
        <f t="shared" ref="AB113" si="75">AB71+AB78+AB96+AB92+AB108+AB112</f>
        <v>2142.9</v>
      </c>
      <c r="AC113" s="108">
        <f t="shared" si="74"/>
        <v>2022.5000000000002</v>
      </c>
      <c r="AD113" s="108">
        <f t="shared" ref="AD113:AE113" si="76">AD71+AD78+AD96+AD92+AD108+AD112</f>
        <v>2002.4</v>
      </c>
      <c r="AE113" s="108">
        <f t="shared" si="76"/>
        <v>2002.4</v>
      </c>
      <c r="AF113" s="108">
        <f t="shared" ref="AF113" si="77">AF71+AF78+AF96+AF92+AF108+AF112</f>
        <v>1888.0000000000002</v>
      </c>
      <c r="AG113" s="80">
        <f t="shared" si="74"/>
        <v>3169.915</v>
      </c>
      <c r="AH113" s="46">
        <f t="shared" si="32"/>
        <v>2206.1999999999998</v>
      </c>
      <c r="AI113" s="47">
        <f t="shared" si="33"/>
        <v>1695.0000000000002</v>
      </c>
      <c r="BF113" s="81"/>
      <c r="BG113" s="82">
        <v>-480</v>
      </c>
      <c r="BH113" s="82">
        <v>0</v>
      </c>
      <c r="BI113" s="82">
        <v>17.5</v>
      </c>
      <c r="BJ113" s="82">
        <v>17.2</v>
      </c>
      <c r="BK113" s="82">
        <v>60.2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2"/>
        <v>0</v>
      </c>
      <c r="AI114" s="47">
        <f t="shared" si="33"/>
        <v>0</v>
      </c>
      <c r="BF114" s="81"/>
      <c r="BG114" s="82">
        <v>-478.6</v>
      </c>
      <c r="BH114" s="82">
        <v>0</v>
      </c>
      <c r="BI114" s="82">
        <v>18</v>
      </c>
      <c r="BJ114" s="82">
        <v>16.899999999999999</v>
      </c>
      <c r="BK114" s="82">
        <v>59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8">B113+B114</f>
        <v>2102.1999999999998</v>
      </c>
      <c r="C115" s="108">
        <f t="shared" si="78"/>
        <v>2188.1999999999998</v>
      </c>
      <c r="D115" s="108">
        <f t="shared" ref="D115:E115" si="79">D113+D114</f>
        <v>2133.1999999999998</v>
      </c>
      <c r="E115" s="108">
        <f t="shared" si="79"/>
        <v>2105.5999999999995</v>
      </c>
      <c r="F115" s="108">
        <f t="shared" ref="F115:AF115" si="80">F113+F114</f>
        <v>2163.7999999999997</v>
      </c>
      <c r="G115" s="108">
        <f t="shared" si="80"/>
        <v>2172</v>
      </c>
      <c r="H115" s="108">
        <f t="shared" si="80"/>
        <v>2166.6</v>
      </c>
      <c r="I115" s="108">
        <f t="shared" si="80"/>
        <v>2153.1999999999998</v>
      </c>
      <c r="J115" s="108">
        <f t="shared" si="80"/>
        <v>2157.4999999999995</v>
      </c>
      <c r="K115" s="108">
        <f t="shared" si="80"/>
        <v>2206.1999999999998</v>
      </c>
      <c r="L115" s="108">
        <f t="shared" si="80"/>
        <v>2206.0999999999995</v>
      </c>
      <c r="M115" s="108">
        <f t="shared" si="80"/>
        <v>1792</v>
      </c>
      <c r="N115" s="108">
        <f t="shared" si="80"/>
        <v>1939.8</v>
      </c>
      <c r="O115" s="108">
        <f t="shared" si="80"/>
        <v>1775.4</v>
      </c>
      <c r="P115" s="108">
        <f t="shared" si="80"/>
        <v>1760.5000000000002</v>
      </c>
      <c r="Q115" s="108">
        <f t="shared" si="80"/>
        <v>1812.1000000000001</v>
      </c>
      <c r="R115" s="108">
        <f t="shared" si="80"/>
        <v>1845.4000000000003</v>
      </c>
      <c r="S115" s="108">
        <f t="shared" si="80"/>
        <v>1976.1000000000001</v>
      </c>
      <c r="T115" s="108">
        <f t="shared" si="80"/>
        <v>1988.1300000000003</v>
      </c>
      <c r="U115" s="108">
        <f t="shared" si="80"/>
        <v>1998.9</v>
      </c>
      <c r="V115" s="108">
        <f t="shared" si="80"/>
        <v>1967.8</v>
      </c>
      <c r="W115" s="108">
        <f t="shared" si="80"/>
        <v>1695.0000000000002</v>
      </c>
      <c r="X115" s="108">
        <f t="shared" si="80"/>
        <v>1859.3000000000002</v>
      </c>
      <c r="Y115" s="108">
        <f t="shared" si="80"/>
        <v>1858.0000000000002</v>
      </c>
      <c r="Z115" s="108">
        <f t="shared" si="80"/>
        <v>2073</v>
      </c>
      <c r="AA115" s="108">
        <f t="shared" si="80"/>
        <v>2178.9</v>
      </c>
      <c r="AB115" s="108">
        <f t="shared" ref="AB115" si="81">AB113+AB114</f>
        <v>2142.9</v>
      </c>
      <c r="AC115" s="108">
        <f t="shared" si="80"/>
        <v>2022.5000000000002</v>
      </c>
      <c r="AD115" s="108">
        <f t="shared" ref="AD115:AE115" si="82">AD113+AD114</f>
        <v>2002.4</v>
      </c>
      <c r="AE115" s="108">
        <f t="shared" si="82"/>
        <v>2002.4</v>
      </c>
      <c r="AF115" s="108">
        <f t="shared" ref="AF115" si="83">AF113+AF114</f>
        <v>1888.0000000000002</v>
      </c>
      <c r="AG115" s="104">
        <f>AG112+AG108+AG96+AG92+AG71+AG114</f>
        <v>2463.5149999999999</v>
      </c>
      <c r="AH115" s="46">
        <f t="shared" si="32"/>
        <v>2206.1999999999998</v>
      </c>
      <c r="AI115" s="47">
        <f t="shared" si="33"/>
        <v>1695.0000000000002</v>
      </c>
      <c r="BF115" s="81"/>
      <c r="BG115" s="82">
        <v>-393</v>
      </c>
      <c r="BH115" s="82">
        <v>0</v>
      </c>
      <c r="BI115" s="82">
        <v>18.5</v>
      </c>
      <c r="BJ115" s="82">
        <v>18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84">B115-(B123)</f>
        <v>1567.1999999999998</v>
      </c>
      <c r="C116" s="108">
        <f t="shared" si="84"/>
        <v>1616.1</v>
      </c>
      <c r="D116" s="108">
        <f t="shared" ref="D116:E116" si="85">D115-(D123)</f>
        <v>1513.1999999999998</v>
      </c>
      <c r="E116" s="108">
        <f t="shared" si="85"/>
        <v>1512.6999999999994</v>
      </c>
      <c r="F116" s="108">
        <f t="shared" ref="F116:AF116" si="86">F115-(F123)</f>
        <v>1525.3999999999996</v>
      </c>
      <c r="G116" s="108">
        <f t="shared" si="86"/>
        <v>1534.1999999999998</v>
      </c>
      <c r="H116" s="108">
        <f t="shared" si="86"/>
        <v>1549.5</v>
      </c>
      <c r="I116" s="108">
        <f t="shared" si="86"/>
        <v>1597.1</v>
      </c>
      <c r="J116" s="108">
        <f t="shared" si="86"/>
        <v>1593.8999999999996</v>
      </c>
      <c r="K116" s="108">
        <f t="shared" si="86"/>
        <v>1664.1</v>
      </c>
      <c r="L116" s="108">
        <f t="shared" si="86"/>
        <v>1743.5999999999995</v>
      </c>
      <c r="M116" s="108">
        <f t="shared" si="86"/>
        <v>1573</v>
      </c>
      <c r="N116" s="108">
        <f t="shared" si="86"/>
        <v>1585.8</v>
      </c>
      <c r="O116" s="108">
        <f t="shared" si="86"/>
        <v>1547.8000000000002</v>
      </c>
      <c r="P116" s="108">
        <f t="shared" si="86"/>
        <v>1607.5000000000002</v>
      </c>
      <c r="Q116" s="108">
        <f t="shared" si="86"/>
        <v>1588.7</v>
      </c>
      <c r="R116" s="108">
        <f t="shared" si="86"/>
        <v>1523.2000000000003</v>
      </c>
      <c r="S116" s="108">
        <f t="shared" si="86"/>
        <v>1675.3000000000002</v>
      </c>
      <c r="T116" s="108">
        <f t="shared" si="86"/>
        <v>1661.9300000000003</v>
      </c>
      <c r="U116" s="108">
        <f t="shared" si="86"/>
        <v>1670.45</v>
      </c>
      <c r="V116" s="108">
        <f t="shared" si="86"/>
        <v>1657.8</v>
      </c>
      <c r="W116" s="108">
        <f t="shared" si="86"/>
        <v>1582.0000000000002</v>
      </c>
      <c r="X116" s="108">
        <f t="shared" si="86"/>
        <v>1593.4</v>
      </c>
      <c r="Y116" s="108">
        <f t="shared" si="86"/>
        <v>1858.0000000000002</v>
      </c>
      <c r="Z116" s="108">
        <f t="shared" si="86"/>
        <v>1593</v>
      </c>
      <c r="AA116" s="108">
        <f t="shared" si="86"/>
        <v>1744.9</v>
      </c>
      <c r="AB116" s="108">
        <f t="shared" ref="AB116" si="87">AB115-(AB123)</f>
        <v>1664.3000000000002</v>
      </c>
      <c r="AC116" s="108">
        <f t="shared" si="86"/>
        <v>1690.0000000000002</v>
      </c>
      <c r="AD116" s="108">
        <f t="shared" ref="AD116:AE116" si="88">AD115-(AD123)</f>
        <v>1609.4</v>
      </c>
      <c r="AE116" s="108">
        <f t="shared" si="88"/>
        <v>1632.4</v>
      </c>
      <c r="AF116" s="108">
        <f t="shared" ref="AF116" si="89">AF115-(AF123)</f>
        <v>1500.0000000000002</v>
      </c>
      <c r="AG116" s="104"/>
      <c r="AH116" s="46">
        <f t="shared" si="32"/>
        <v>1858.0000000000002</v>
      </c>
      <c r="AI116" s="47">
        <f t="shared" si="33"/>
        <v>1500.0000000000002</v>
      </c>
      <c r="BF116" s="81"/>
      <c r="BG116" s="82">
        <v>-370</v>
      </c>
      <c r="BH116" s="82">
        <v>0</v>
      </c>
      <c r="BI116" s="82">
        <v>18.5</v>
      </c>
      <c r="BJ116" s="82">
        <v>18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90">IF(B97&lt;0,B97*-1,0)</f>
        <v>526.5</v>
      </c>
      <c r="C117" s="93">
        <f t="shared" si="90"/>
        <v>557.20000000000005</v>
      </c>
      <c r="D117" s="93">
        <f t="shared" ref="D117:E117" si="91">IF(D97&lt;0,D97*-1,0)</f>
        <v>583.79999999999995</v>
      </c>
      <c r="E117" s="93">
        <f t="shared" si="91"/>
        <v>539.9</v>
      </c>
      <c r="F117" s="93">
        <f t="shared" ref="F117:AF122" si="92">IF(F97&lt;0,F97*-1,0)</f>
        <v>585</v>
      </c>
      <c r="G117" s="93">
        <f t="shared" si="92"/>
        <v>589.70000000000005</v>
      </c>
      <c r="H117" s="93">
        <f t="shared" si="92"/>
        <v>572.5</v>
      </c>
      <c r="I117" s="93">
        <f t="shared" si="92"/>
        <v>517.5</v>
      </c>
      <c r="J117" s="93">
        <f t="shared" si="92"/>
        <v>524</v>
      </c>
      <c r="K117" s="93">
        <f t="shared" si="92"/>
        <v>499</v>
      </c>
      <c r="L117" s="93">
        <f t="shared" si="92"/>
        <v>423.9</v>
      </c>
      <c r="M117" s="93">
        <f t="shared" si="92"/>
        <v>200</v>
      </c>
      <c r="N117" s="93">
        <f t="shared" si="92"/>
        <v>341</v>
      </c>
      <c r="O117" s="93">
        <f t="shared" si="92"/>
        <v>227</v>
      </c>
      <c r="P117" s="93">
        <f t="shared" si="92"/>
        <v>153</v>
      </c>
      <c r="Q117" s="93">
        <f t="shared" si="92"/>
        <v>223</v>
      </c>
      <c r="R117" s="93">
        <f t="shared" si="92"/>
        <v>321</v>
      </c>
      <c r="S117" s="93">
        <f t="shared" si="92"/>
        <v>300.8</v>
      </c>
      <c r="T117" s="93">
        <f t="shared" si="92"/>
        <v>326.2</v>
      </c>
      <c r="U117" s="93">
        <f t="shared" si="92"/>
        <v>328.45</v>
      </c>
      <c r="V117" s="93">
        <f t="shared" si="92"/>
        <v>310</v>
      </c>
      <c r="W117" s="93">
        <f t="shared" si="92"/>
        <v>113</v>
      </c>
      <c r="X117" s="93">
        <f t="shared" si="92"/>
        <v>265.89999999999998</v>
      </c>
      <c r="Y117" s="93">
        <f t="shared" si="92"/>
        <v>0</v>
      </c>
      <c r="Z117" s="93">
        <f t="shared" si="92"/>
        <v>480</v>
      </c>
      <c r="AA117" s="93">
        <f t="shared" si="92"/>
        <v>434</v>
      </c>
      <c r="AB117" s="93">
        <f t="shared" ref="AB117" si="93">IF(AB97&lt;0,AB97*-1,0)</f>
        <v>478.6</v>
      </c>
      <c r="AC117" s="93">
        <f t="shared" si="92"/>
        <v>332.5</v>
      </c>
      <c r="AD117" s="93">
        <f t="shared" ref="AD117:AE117" si="94">IF(AD97&lt;0,AD97*-1,0)</f>
        <v>393</v>
      </c>
      <c r="AE117" s="93">
        <f t="shared" si="94"/>
        <v>370</v>
      </c>
      <c r="AF117" s="93">
        <f t="shared" ref="AF117" si="95">IF(AF97&lt;0,AF97*-1,0)</f>
        <v>388</v>
      </c>
      <c r="AG117" s="61"/>
      <c r="AH117" s="46">
        <f t="shared" si="32"/>
        <v>589.70000000000005</v>
      </c>
      <c r="AI117" s="47">
        <f t="shared" si="33"/>
        <v>0</v>
      </c>
      <c r="BG117" s="82">
        <v>-388</v>
      </c>
      <c r="BH117" s="82">
        <v>0</v>
      </c>
      <c r="BI117" s="82">
        <v>18.5</v>
      </c>
      <c r="BJ117" s="82">
        <v>18.7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0"/>
        <v>0</v>
      </c>
      <c r="C118" s="93">
        <f t="shared" si="90"/>
        <v>0</v>
      </c>
      <c r="D118" s="93">
        <f t="shared" ref="D118:E118" si="96">IF(D98&lt;0,D98*-1,0)</f>
        <v>0</v>
      </c>
      <c r="E118" s="93">
        <f t="shared" si="96"/>
        <v>0</v>
      </c>
      <c r="F118" s="93">
        <f t="shared" si="92"/>
        <v>0</v>
      </c>
      <c r="G118" s="93">
        <f t="shared" si="92"/>
        <v>0</v>
      </c>
      <c r="H118" s="93">
        <f t="shared" si="92"/>
        <v>0</v>
      </c>
      <c r="I118" s="93">
        <f t="shared" si="92"/>
        <v>0</v>
      </c>
      <c r="J118" s="93">
        <f t="shared" si="92"/>
        <v>0</v>
      </c>
      <c r="K118" s="93">
        <f t="shared" si="92"/>
        <v>0</v>
      </c>
      <c r="L118" s="93">
        <f t="shared" si="92"/>
        <v>0</v>
      </c>
      <c r="M118" s="93">
        <f t="shared" si="92"/>
        <v>0</v>
      </c>
      <c r="N118" s="93">
        <f t="shared" si="92"/>
        <v>0</v>
      </c>
      <c r="O118" s="93">
        <f t="shared" si="92"/>
        <v>0</v>
      </c>
      <c r="P118" s="93">
        <f t="shared" si="92"/>
        <v>0</v>
      </c>
      <c r="Q118" s="93">
        <f t="shared" si="92"/>
        <v>0</v>
      </c>
      <c r="R118" s="93">
        <f t="shared" si="92"/>
        <v>0</v>
      </c>
      <c r="S118" s="93">
        <f t="shared" si="92"/>
        <v>0</v>
      </c>
      <c r="T118" s="93">
        <f t="shared" si="92"/>
        <v>0</v>
      </c>
      <c r="U118" s="93">
        <f t="shared" si="92"/>
        <v>0</v>
      </c>
      <c r="V118" s="93">
        <f t="shared" si="92"/>
        <v>0</v>
      </c>
      <c r="W118" s="93">
        <f t="shared" si="92"/>
        <v>0</v>
      </c>
      <c r="X118" s="93">
        <f t="shared" si="92"/>
        <v>0</v>
      </c>
      <c r="Y118" s="93">
        <f t="shared" si="92"/>
        <v>0</v>
      </c>
      <c r="Z118" s="93">
        <f t="shared" si="92"/>
        <v>0</v>
      </c>
      <c r="AA118" s="93">
        <f t="shared" si="92"/>
        <v>0</v>
      </c>
      <c r="AB118" s="93">
        <f t="shared" ref="AB118" si="97">IF(AB98&lt;0,AB98*-1,0)</f>
        <v>0</v>
      </c>
      <c r="AC118" s="93">
        <f t="shared" si="92"/>
        <v>0</v>
      </c>
      <c r="AD118" s="93">
        <f t="shared" ref="AD118:AE118" si="98">IF(AD98&lt;0,AD98*-1,0)</f>
        <v>0</v>
      </c>
      <c r="AE118" s="93">
        <f t="shared" si="98"/>
        <v>0</v>
      </c>
      <c r="AF118" s="93">
        <f t="shared" ref="AF118" si="99">IF(AF98&lt;0,AF98*-1,0)</f>
        <v>0</v>
      </c>
      <c r="AG118" s="64"/>
      <c r="AH118" s="46">
        <f t="shared" si="32"/>
        <v>0</v>
      </c>
      <c r="AI118" s="47">
        <f t="shared" si="33"/>
        <v>0</v>
      </c>
      <c r="AK118" s="49"/>
      <c r="BG118" s="82">
        <v>-526.5</v>
      </c>
      <c r="BH118" s="82">
        <v>0</v>
      </c>
      <c r="BI118" s="82">
        <v>0</v>
      </c>
      <c r="BJ118" s="82">
        <v>19.2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0"/>
        <v>0</v>
      </c>
      <c r="C119" s="93">
        <f t="shared" si="90"/>
        <v>0</v>
      </c>
      <c r="D119" s="93">
        <f t="shared" ref="D119:E119" si="100">IF(D99&lt;0,D99*-1,0)</f>
        <v>0</v>
      </c>
      <c r="E119" s="93">
        <f t="shared" si="100"/>
        <v>0</v>
      </c>
      <c r="F119" s="93">
        <f t="shared" si="92"/>
        <v>0</v>
      </c>
      <c r="G119" s="93">
        <f t="shared" si="92"/>
        <v>0</v>
      </c>
      <c r="H119" s="93">
        <f t="shared" si="92"/>
        <v>0</v>
      </c>
      <c r="I119" s="93">
        <f t="shared" si="92"/>
        <v>0</v>
      </c>
      <c r="J119" s="93">
        <f t="shared" si="92"/>
        <v>0</v>
      </c>
      <c r="K119" s="93">
        <f t="shared" si="92"/>
        <v>0</v>
      </c>
      <c r="L119" s="93">
        <f t="shared" si="92"/>
        <v>0</v>
      </c>
      <c r="M119" s="93">
        <f t="shared" si="92"/>
        <v>0</v>
      </c>
      <c r="N119" s="93">
        <f t="shared" si="92"/>
        <v>0</v>
      </c>
      <c r="O119" s="93">
        <f t="shared" si="92"/>
        <v>0</v>
      </c>
      <c r="P119" s="93">
        <f t="shared" si="92"/>
        <v>0</v>
      </c>
      <c r="Q119" s="93">
        <f t="shared" si="92"/>
        <v>0</v>
      </c>
      <c r="R119" s="93">
        <f t="shared" si="92"/>
        <v>0</v>
      </c>
      <c r="S119" s="93">
        <f t="shared" si="92"/>
        <v>0</v>
      </c>
      <c r="T119" s="93">
        <f t="shared" si="92"/>
        <v>0</v>
      </c>
      <c r="U119" s="93">
        <f t="shared" si="92"/>
        <v>0</v>
      </c>
      <c r="V119" s="93">
        <f t="shared" si="92"/>
        <v>0</v>
      </c>
      <c r="W119" s="93">
        <f t="shared" si="92"/>
        <v>0</v>
      </c>
      <c r="X119" s="93">
        <f t="shared" si="92"/>
        <v>0</v>
      </c>
      <c r="Y119" s="93">
        <f t="shared" si="92"/>
        <v>0</v>
      </c>
      <c r="Z119" s="93">
        <f t="shared" si="92"/>
        <v>0</v>
      </c>
      <c r="AA119" s="93">
        <f t="shared" si="92"/>
        <v>0</v>
      </c>
      <c r="AB119" s="93">
        <f t="shared" ref="AB119" si="101">IF(AB99&lt;0,AB99*-1,0)</f>
        <v>0</v>
      </c>
      <c r="AC119" s="93">
        <f t="shared" si="92"/>
        <v>0</v>
      </c>
      <c r="AD119" s="93">
        <f t="shared" ref="AD119:AE119" si="102">IF(AD99&lt;0,AD99*-1,0)</f>
        <v>0</v>
      </c>
      <c r="AE119" s="93">
        <f t="shared" si="102"/>
        <v>0</v>
      </c>
      <c r="AF119" s="93">
        <f t="shared" ref="AF119" si="103">IF(AF99&lt;0,AF99*-1,0)</f>
        <v>0</v>
      </c>
      <c r="AG119" s="111"/>
      <c r="AH119" s="46">
        <f t="shared" si="32"/>
        <v>0</v>
      </c>
      <c r="AI119" s="47">
        <f t="shared" si="33"/>
        <v>0</v>
      </c>
    </row>
    <row r="120" spans="1:64" x14ac:dyDescent="0.25">
      <c r="A120" s="96" t="s">
        <v>126</v>
      </c>
      <c r="B120" s="93">
        <f t="shared" si="90"/>
        <v>0</v>
      </c>
      <c r="C120" s="93">
        <f t="shared" si="90"/>
        <v>0</v>
      </c>
      <c r="D120" s="93">
        <f t="shared" ref="D120:E120" si="104">IF(D100&lt;0,D100*-1,0)</f>
        <v>0</v>
      </c>
      <c r="E120" s="93">
        <f t="shared" si="104"/>
        <v>0</v>
      </c>
      <c r="F120" s="93">
        <f t="shared" si="92"/>
        <v>0</v>
      </c>
      <c r="G120" s="93">
        <f t="shared" si="92"/>
        <v>0</v>
      </c>
      <c r="H120" s="93">
        <f t="shared" si="92"/>
        <v>0</v>
      </c>
      <c r="I120" s="93">
        <f t="shared" si="92"/>
        <v>0</v>
      </c>
      <c r="J120" s="93">
        <f t="shared" si="92"/>
        <v>0</v>
      </c>
      <c r="K120" s="93">
        <f t="shared" si="92"/>
        <v>0</v>
      </c>
      <c r="L120" s="93">
        <f t="shared" si="92"/>
        <v>0</v>
      </c>
      <c r="M120" s="93">
        <f t="shared" si="92"/>
        <v>0</v>
      </c>
      <c r="N120" s="93">
        <f t="shared" si="92"/>
        <v>0</v>
      </c>
      <c r="O120" s="93">
        <f t="shared" si="92"/>
        <v>0</v>
      </c>
      <c r="P120" s="93">
        <f t="shared" si="92"/>
        <v>0</v>
      </c>
      <c r="Q120" s="93">
        <f t="shared" si="92"/>
        <v>0</v>
      </c>
      <c r="R120" s="93">
        <f t="shared" si="92"/>
        <v>0</v>
      </c>
      <c r="S120" s="93">
        <f t="shared" si="92"/>
        <v>0</v>
      </c>
      <c r="T120" s="93">
        <f t="shared" si="92"/>
        <v>0</v>
      </c>
      <c r="U120" s="93">
        <f t="shared" si="92"/>
        <v>0</v>
      </c>
      <c r="V120" s="93">
        <f t="shared" si="92"/>
        <v>0</v>
      </c>
      <c r="W120" s="93">
        <f t="shared" si="92"/>
        <v>0</v>
      </c>
      <c r="X120" s="93">
        <f t="shared" si="92"/>
        <v>0</v>
      </c>
      <c r="Y120" s="93">
        <f t="shared" si="92"/>
        <v>0</v>
      </c>
      <c r="Z120" s="93">
        <f t="shared" si="92"/>
        <v>0</v>
      </c>
      <c r="AA120" s="93">
        <f t="shared" si="92"/>
        <v>0</v>
      </c>
      <c r="AB120" s="93">
        <f t="shared" ref="AB120" si="105">IF(AB100&lt;0,AB100*-1,0)</f>
        <v>0</v>
      </c>
      <c r="AC120" s="93">
        <f t="shared" si="92"/>
        <v>0</v>
      </c>
      <c r="AD120" s="93">
        <f t="shared" ref="AD120:AE120" si="106">IF(AD100&lt;0,AD100*-1,0)</f>
        <v>0</v>
      </c>
      <c r="AE120" s="93">
        <f t="shared" si="106"/>
        <v>0</v>
      </c>
      <c r="AF120" s="93">
        <f t="shared" ref="AF120" si="107">IF(AF100&lt;0,AF100*-1,0)</f>
        <v>0</v>
      </c>
      <c r="AG120" s="111"/>
      <c r="AH120" s="46">
        <f t="shared" si="32"/>
        <v>0</v>
      </c>
      <c r="AI120" s="47">
        <f t="shared" si="33"/>
        <v>0</v>
      </c>
    </row>
    <row r="121" spans="1:64" x14ac:dyDescent="0.25">
      <c r="A121" s="96" t="s">
        <v>128</v>
      </c>
      <c r="B121" s="93">
        <f t="shared" si="90"/>
        <v>0</v>
      </c>
      <c r="C121" s="93">
        <f t="shared" si="90"/>
        <v>0</v>
      </c>
      <c r="D121" s="93">
        <f t="shared" ref="D121:E121" si="108">IF(D101&lt;0,D101*-1,0)</f>
        <v>0</v>
      </c>
      <c r="E121" s="93">
        <f t="shared" si="108"/>
        <v>0</v>
      </c>
      <c r="F121" s="93">
        <f t="shared" si="92"/>
        <v>0</v>
      </c>
      <c r="G121" s="93">
        <f t="shared" si="92"/>
        <v>0</v>
      </c>
      <c r="H121" s="93">
        <f t="shared" si="92"/>
        <v>0</v>
      </c>
      <c r="I121" s="93">
        <f t="shared" si="92"/>
        <v>0</v>
      </c>
      <c r="J121" s="93">
        <f t="shared" si="92"/>
        <v>0</v>
      </c>
      <c r="K121" s="93">
        <f t="shared" si="92"/>
        <v>0</v>
      </c>
      <c r="L121" s="93">
        <f t="shared" si="92"/>
        <v>0</v>
      </c>
      <c r="M121" s="93">
        <f t="shared" si="92"/>
        <v>0</v>
      </c>
      <c r="N121" s="93">
        <f t="shared" si="92"/>
        <v>0</v>
      </c>
      <c r="O121" s="93">
        <f t="shared" si="92"/>
        <v>0</v>
      </c>
      <c r="P121" s="93">
        <f t="shared" si="92"/>
        <v>0</v>
      </c>
      <c r="Q121" s="93">
        <f t="shared" si="92"/>
        <v>0</v>
      </c>
      <c r="R121" s="93">
        <f t="shared" si="92"/>
        <v>0</v>
      </c>
      <c r="S121" s="93">
        <f t="shared" si="92"/>
        <v>0</v>
      </c>
      <c r="T121" s="93">
        <f t="shared" si="92"/>
        <v>0</v>
      </c>
      <c r="U121" s="93">
        <f t="shared" si="92"/>
        <v>0</v>
      </c>
      <c r="V121" s="93">
        <f t="shared" si="92"/>
        <v>0</v>
      </c>
      <c r="W121" s="93">
        <f t="shared" si="92"/>
        <v>0</v>
      </c>
      <c r="X121" s="93">
        <f t="shared" si="92"/>
        <v>0</v>
      </c>
      <c r="Y121" s="93">
        <f t="shared" si="92"/>
        <v>0</v>
      </c>
      <c r="Z121" s="93">
        <f t="shared" si="92"/>
        <v>0</v>
      </c>
      <c r="AA121" s="93">
        <f t="shared" si="92"/>
        <v>0</v>
      </c>
      <c r="AB121" s="93">
        <f t="shared" ref="AB121" si="109">IF(AB101&lt;0,AB101*-1,0)</f>
        <v>0</v>
      </c>
      <c r="AC121" s="93">
        <f t="shared" si="92"/>
        <v>0</v>
      </c>
      <c r="AD121" s="93">
        <f t="shared" ref="AD121:AE121" si="110">IF(AD101&lt;0,AD101*-1,0)</f>
        <v>0</v>
      </c>
      <c r="AE121" s="93">
        <f t="shared" si="110"/>
        <v>0</v>
      </c>
      <c r="AF121" s="93">
        <f t="shared" ref="AF121" si="111">IF(AF101&lt;0,AF101*-1,0)</f>
        <v>0</v>
      </c>
      <c r="AG121" s="111"/>
      <c r="AH121" s="46">
        <f t="shared" si="32"/>
        <v>0</v>
      </c>
      <c r="AI121" s="47">
        <f t="shared" si="33"/>
        <v>0</v>
      </c>
    </row>
    <row r="122" spans="1:64" ht="15.75" thickBot="1" x14ac:dyDescent="0.3">
      <c r="A122" s="96" t="s">
        <v>130</v>
      </c>
      <c r="B122" s="93">
        <f t="shared" si="90"/>
        <v>8.5</v>
      </c>
      <c r="C122" s="93">
        <f t="shared" si="90"/>
        <v>14.9</v>
      </c>
      <c r="D122" s="93">
        <f t="shared" ref="D122:E122" si="112">IF(D102&lt;0,D102*-1,0)</f>
        <v>36.200000000000003</v>
      </c>
      <c r="E122" s="93">
        <f t="shared" si="112"/>
        <v>53</v>
      </c>
      <c r="F122" s="93">
        <f t="shared" si="92"/>
        <v>53.4</v>
      </c>
      <c r="G122" s="93">
        <f t="shared" si="92"/>
        <v>48.1</v>
      </c>
      <c r="H122" s="93">
        <f t="shared" si="92"/>
        <v>44.6</v>
      </c>
      <c r="I122" s="93">
        <f t="shared" si="92"/>
        <v>38.6</v>
      </c>
      <c r="J122" s="93">
        <f t="shared" si="92"/>
        <v>39.6</v>
      </c>
      <c r="K122" s="93">
        <f t="shared" si="92"/>
        <v>43.1</v>
      </c>
      <c r="L122" s="93">
        <f t="shared" si="92"/>
        <v>38.6</v>
      </c>
      <c r="M122" s="93">
        <f t="shared" si="92"/>
        <v>19</v>
      </c>
      <c r="N122" s="93">
        <f t="shared" si="92"/>
        <v>13</v>
      </c>
      <c r="O122" s="93">
        <f t="shared" si="92"/>
        <v>0.6</v>
      </c>
      <c r="P122" s="93">
        <f t="shared" si="92"/>
        <v>0</v>
      </c>
      <c r="Q122" s="93">
        <f t="shared" si="92"/>
        <v>0.4</v>
      </c>
      <c r="R122" s="93">
        <f t="shared" si="92"/>
        <v>1.2</v>
      </c>
      <c r="S122" s="93">
        <f t="shared" si="92"/>
        <v>0</v>
      </c>
      <c r="T122" s="93">
        <f t="shared" si="92"/>
        <v>0</v>
      </c>
      <c r="U122" s="93">
        <f t="shared" si="92"/>
        <v>0</v>
      </c>
      <c r="V122" s="93">
        <f t="shared" si="92"/>
        <v>0</v>
      </c>
      <c r="W122" s="93">
        <f t="shared" si="92"/>
        <v>0</v>
      </c>
      <c r="X122" s="93">
        <f t="shared" si="92"/>
        <v>0</v>
      </c>
      <c r="Y122" s="93">
        <f t="shared" si="92"/>
        <v>0</v>
      </c>
      <c r="Z122" s="93">
        <f t="shared" si="92"/>
        <v>0</v>
      </c>
      <c r="AA122" s="93">
        <f t="shared" si="92"/>
        <v>0</v>
      </c>
      <c r="AB122" s="93">
        <f t="shared" ref="AB122" si="113">IF(AB102&lt;0,AB102*-1,0)</f>
        <v>0</v>
      </c>
      <c r="AC122" s="93">
        <f t="shared" si="92"/>
        <v>0</v>
      </c>
      <c r="AD122" s="93">
        <f t="shared" ref="AD122:AE122" si="114">IF(AD102&lt;0,AD102*-1,0)</f>
        <v>0</v>
      </c>
      <c r="AE122" s="93">
        <f t="shared" si="114"/>
        <v>0</v>
      </c>
      <c r="AF122" s="93">
        <f t="shared" ref="AF122" si="115">IF(AF102&lt;0,AF102*-1,0)</f>
        <v>0</v>
      </c>
      <c r="AG122" s="103"/>
      <c r="AH122" s="46">
        <f t="shared" si="32"/>
        <v>53.4</v>
      </c>
      <c r="AI122" s="47">
        <f t="shared" si="33"/>
        <v>0</v>
      </c>
    </row>
    <row r="123" spans="1:64" ht="15.75" thickBot="1" x14ac:dyDescent="0.3">
      <c r="A123" s="112" t="s">
        <v>145</v>
      </c>
      <c r="B123" s="70">
        <f t="shared" ref="B123:C123" si="116">SUM(B117:B122)</f>
        <v>535</v>
      </c>
      <c r="C123" s="70">
        <f t="shared" si="116"/>
        <v>572.1</v>
      </c>
      <c r="D123" s="70">
        <f t="shared" ref="D123:E123" si="117">SUM(D117:D122)</f>
        <v>620</v>
      </c>
      <c r="E123" s="70">
        <f t="shared" si="117"/>
        <v>592.9</v>
      </c>
      <c r="F123" s="70">
        <f t="shared" ref="F123:AF123" si="118">SUM(F117:F122)</f>
        <v>638.4</v>
      </c>
      <c r="G123" s="70">
        <f t="shared" si="118"/>
        <v>637.80000000000007</v>
      </c>
      <c r="H123" s="70">
        <f t="shared" si="118"/>
        <v>617.1</v>
      </c>
      <c r="I123" s="70">
        <f t="shared" si="118"/>
        <v>556.1</v>
      </c>
      <c r="J123" s="70">
        <f t="shared" si="118"/>
        <v>563.6</v>
      </c>
      <c r="K123" s="70">
        <f t="shared" si="118"/>
        <v>542.1</v>
      </c>
      <c r="L123" s="70">
        <f t="shared" si="118"/>
        <v>462.5</v>
      </c>
      <c r="M123" s="70">
        <f t="shared" si="118"/>
        <v>219</v>
      </c>
      <c r="N123" s="70">
        <f t="shared" si="118"/>
        <v>354</v>
      </c>
      <c r="O123" s="70">
        <f t="shared" si="118"/>
        <v>227.6</v>
      </c>
      <c r="P123" s="70">
        <f t="shared" si="118"/>
        <v>153</v>
      </c>
      <c r="Q123" s="70">
        <f t="shared" si="118"/>
        <v>223.4</v>
      </c>
      <c r="R123" s="70">
        <f t="shared" si="118"/>
        <v>322.2</v>
      </c>
      <c r="S123" s="70">
        <f t="shared" si="118"/>
        <v>300.8</v>
      </c>
      <c r="T123" s="70">
        <f t="shared" si="118"/>
        <v>326.2</v>
      </c>
      <c r="U123" s="70">
        <f t="shared" si="118"/>
        <v>328.45</v>
      </c>
      <c r="V123" s="70">
        <f t="shared" si="118"/>
        <v>310</v>
      </c>
      <c r="W123" s="70">
        <f t="shared" si="118"/>
        <v>113</v>
      </c>
      <c r="X123" s="70">
        <f t="shared" si="118"/>
        <v>265.89999999999998</v>
      </c>
      <c r="Y123" s="70">
        <f t="shared" si="118"/>
        <v>0</v>
      </c>
      <c r="Z123" s="70">
        <f t="shared" si="118"/>
        <v>480</v>
      </c>
      <c r="AA123" s="70">
        <f t="shared" si="118"/>
        <v>434</v>
      </c>
      <c r="AB123" s="70">
        <f t="shared" ref="AB123" si="119">SUM(AB117:AB122)</f>
        <v>478.6</v>
      </c>
      <c r="AC123" s="70">
        <f t="shared" si="118"/>
        <v>332.5</v>
      </c>
      <c r="AD123" s="70">
        <f t="shared" ref="AD123:AE123" si="120">SUM(AD117:AD122)</f>
        <v>393</v>
      </c>
      <c r="AE123" s="70">
        <f t="shared" si="120"/>
        <v>370</v>
      </c>
      <c r="AF123" s="70">
        <f t="shared" ref="AF123" si="121">SUM(AF117:AF122)</f>
        <v>388</v>
      </c>
      <c r="AG123" s="104"/>
      <c r="AH123" s="46">
        <f t="shared" si="32"/>
        <v>638.4</v>
      </c>
      <c r="AI123" s="47">
        <f t="shared" si="33"/>
        <v>0</v>
      </c>
      <c r="AJ123" s="105">
        <f t="array" ref="AJ123">MIN(IF(B123:AF123&lt;&gt;0,B123:AF123))</f>
        <v>113</v>
      </c>
    </row>
    <row r="124" spans="1:64" ht="15.75" thickBot="1" x14ac:dyDescent="0.3">
      <c r="A124" s="87" t="s">
        <v>146</v>
      </c>
      <c r="B124" s="70">
        <f t="shared" ref="B124:C124" si="122">B108-B123</f>
        <v>-515.79999999999995</v>
      </c>
      <c r="C124" s="70">
        <f t="shared" si="122"/>
        <v>-553.1</v>
      </c>
      <c r="D124" s="70">
        <f t="shared" ref="D124:E124" si="123">D108-D123</f>
        <v>-601</v>
      </c>
      <c r="E124" s="70">
        <f t="shared" si="123"/>
        <v>-574.4</v>
      </c>
      <c r="F124" s="70">
        <f t="shared" ref="F124:AF124" si="124">F108-F123</f>
        <v>-618.5</v>
      </c>
      <c r="G124" s="70">
        <f t="shared" si="124"/>
        <v>-617.50000000000011</v>
      </c>
      <c r="H124" s="70">
        <f t="shared" si="124"/>
        <v>-602.20000000000005</v>
      </c>
      <c r="I124" s="70">
        <f t="shared" si="124"/>
        <v>-539.4</v>
      </c>
      <c r="J124" s="70">
        <f t="shared" si="124"/>
        <v>-547.5</v>
      </c>
      <c r="K124" s="70">
        <f t="shared" si="124"/>
        <v>-477.3</v>
      </c>
      <c r="L124" s="70">
        <f t="shared" si="124"/>
        <v>-397.8</v>
      </c>
      <c r="M124" s="70">
        <f t="shared" si="124"/>
        <v>-155.5</v>
      </c>
      <c r="N124" s="70">
        <f t="shared" si="124"/>
        <v>-269.7</v>
      </c>
      <c r="O124" s="70">
        <f t="shared" si="124"/>
        <v>-139.9</v>
      </c>
      <c r="P124" s="70">
        <f t="shared" si="124"/>
        <v>-60.700000000000017</v>
      </c>
      <c r="Q124" s="70">
        <f t="shared" si="124"/>
        <v>-139.60000000000002</v>
      </c>
      <c r="R124" s="70">
        <f t="shared" si="124"/>
        <v>-240.29999999999998</v>
      </c>
      <c r="S124" s="70">
        <f t="shared" si="124"/>
        <v>-209.2</v>
      </c>
      <c r="T124" s="70">
        <f t="shared" si="124"/>
        <v>-224.76999999999998</v>
      </c>
      <c r="U124" s="70">
        <f t="shared" si="124"/>
        <v>-219.04999999999998</v>
      </c>
      <c r="V124" s="70">
        <f t="shared" si="124"/>
        <v>-201.7</v>
      </c>
      <c r="W124" s="70">
        <f t="shared" si="124"/>
        <v>-9.1000000000000085</v>
      </c>
      <c r="X124" s="70">
        <f t="shared" si="124"/>
        <v>-167.29999999999995</v>
      </c>
      <c r="Y124" s="70">
        <f t="shared" si="124"/>
        <v>101.30000000000001</v>
      </c>
      <c r="Z124" s="70">
        <f t="shared" si="124"/>
        <v>-374.3</v>
      </c>
      <c r="AA124" s="70">
        <f t="shared" si="124"/>
        <v>-321.39999999999998</v>
      </c>
      <c r="AB124" s="70">
        <f t="shared" ref="AB124" si="125">AB108-AB123</f>
        <v>-359.70000000000005</v>
      </c>
      <c r="AC124" s="70">
        <f t="shared" si="124"/>
        <v>-265.89999999999998</v>
      </c>
      <c r="AD124" s="70">
        <f t="shared" ref="AD124:AE124" si="126">AD108-AD123</f>
        <v>-326.39999999999998</v>
      </c>
      <c r="AE124" s="70">
        <f t="shared" si="126"/>
        <v>-303.39999999999998</v>
      </c>
      <c r="AF124" s="70">
        <f t="shared" ref="AF124" si="127">AF108-AF123</f>
        <v>-315.8</v>
      </c>
      <c r="AG124" s="104"/>
      <c r="AH124" s="46">
        <f t="shared" si="32"/>
        <v>101.30000000000001</v>
      </c>
      <c r="AI124" s="47">
        <f t="shared" si="33"/>
        <v>-618.5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2"/>
        <v>0</v>
      </c>
      <c r="AI125" s="47">
        <f t="shared" si="33"/>
        <v>0</v>
      </c>
    </row>
    <row r="126" spans="1:64" x14ac:dyDescent="0.25">
      <c r="A126" s="116" t="s">
        <v>148</v>
      </c>
      <c r="B126" s="117">
        <v>50.027000000000001</v>
      </c>
      <c r="C126" s="117">
        <v>50.030999999999999</v>
      </c>
      <c r="D126" s="117">
        <v>50.036000000000001</v>
      </c>
      <c r="E126" s="117">
        <v>49.993000000000002</v>
      </c>
      <c r="F126" s="117">
        <v>50.008000000000003</v>
      </c>
      <c r="G126" s="117">
        <v>49.968000000000004</v>
      </c>
      <c r="H126" s="117">
        <v>50.018999999999998</v>
      </c>
      <c r="I126" s="117">
        <v>50.018999999999998</v>
      </c>
      <c r="J126" s="117">
        <v>49.99</v>
      </c>
      <c r="K126" s="117">
        <v>50.027999999999999</v>
      </c>
      <c r="L126" s="117">
        <v>50.01</v>
      </c>
      <c r="M126" s="117">
        <v>50.24</v>
      </c>
      <c r="N126" s="117">
        <v>50.24</v>
      </c>
      <c r="O126" s="117">
        <v>50.01</v>
      </c>
      <c r="P126" s="117">
        <v>49.948999999999998</v>
      </c>
      <c r="Q126" s="117">
        <v>49.933999999999997</v>
      </c>
      <c r="R126" s="117">
        <v>49.838999999999999</v>
      </c>
      <c r="S126" s="117">
        <v>49.927999999999997</v>
      </c>
      <c r="T126" s="117">
        <v>49.927999999999997</v>
      </c>
      <c r="U126" s="117">
        <v>49.87</v>
      </c>
      <c r="V126" s="117">
        <v>49.87</v>
      </c>
      <c r="W126" s="117">
        <v>50.274000000000001</v>
      </c>
      <c r="X126" s="117">
        <v>50.274000000000001</v>
      </c>
      <c r="Y126" s="117">
        <v>50.274000000000001</v>
      </c>
      <c r="Z126" s="117">
        <v>50.274000000000001</v>
      </c>
      <c r="AA126" s="117">
        <v>50.274000000000001</v>
      </c>
      <c r="AB126" s="117">
        <v>50.043999999999997</v>
      </c>
      <c r="AC126" s="117">
        <v>50.057699999999997</v>
      </c>
      <c r="AD126" s="117">
        <v>50.03</v>
      </c>
      <c r="AE126" s="117">
        <v>50.03</v>
      </c>
      <c r="AF126" s="117">
        <v>50.026000000000003</v>
      </c>
      <c r="AG126" s="118"/>
      <c r="AH126" s="46">
        <f t="shared" si="32"/>
        <v>50.274000000000001</v>
      </c>
      <c r="AI126" s="47">
        <f t="shared" si="33"/>
        <v>49.838999999999999</v>
      </c>
    </row>
    <row r="127" spans="1:64" x14ac:dyDescent="0.25">
      <c r="A127" s="119" t="s">
        <v>149</v>
      </c>
      <c r="B127" s="43">
        <v>134.6</v>
      </c>
      <c r="C127" s="43">
        <v>134.6</v>
      </c>
      <c r="D127" s="43">
        <v>134.6</v>
      </c>
      <c r="E127" s="43">
        <v>134.6</v>
      </c>
      <c r="F127" s="43">
        <v>134.80000000000001</v>
      </c>
      <c r="G127" s="43">
        <v>134.80000000000001</v>
      </c>
      <c r="H127" s="43">
        <v>134.19999999999999</v>
      </c>
      <c r="I127" s="43">
        <v>134.19999999999999</v>
      </c>
      <c r="J127" s="43">
        <v>132.4</v>
      </c>
      <c r="K127" s="43">
        <v>132.88</v>
      </c>
      <c r="L127" s="43">
        <v>130.1</v>
      </c>
      <c r="M127" s="43">
        <v>127.2</v>
      </c>
      <c r="N127" s="43">
        <v>127.2</v>
      </c>
      <c r="O127" s="43">
        <v>130.74</v>
      </c>
      <c r="P127" s="43">
        <v>130.19999999999999</v>
      </c>
      <c r="Q127" s="43">
        <v>131.30000000000001</v>
      </c>
      <c r="R127" s="43">
        <v>131.9</v>
      </c>
      <c r="S127" s="43">
        <v>131.1</v>
      </c>
      <c r="T127" s="43">
        <v>131.1</v>
      </c>
      <c r="U127" s="43">
        <v>131.9</v>
      </c>
      <c r="V127" s="43">
        <v>131.9</v>
      </c>
      <c r="W127" s="43">
        <v>131.4</v>
      </c>
      <c r="X127" s="43">
        <v>131.4</v>
      </c>
      <c r="Y127" s="43">
        <v>131.4</v>
      </c>
      <c r="Z127" s="43">
        <v>131.4</v>
      </c>
      <c r="AA127" s="43">
        <v>131.4</v>
      </c>
      <c r="AB127" s="43">
        <v>132.9</v>
      </c>
      <c r="AC127" s="43">
        <v>132.80000000000001</v>
      </c>
      <c r="AD127" s="43">
        <v>132.80000000000001</v>
      </c>
      <c r="AE127" s="43">
        <v>132.80000000000001</v>
      </c>
      <c r="AF127" s="43">
        <v>132.80000000000001</v>
      </c>
      <c r="AG127" s="120"/>
      <c r="AH127" s="46">
        <f t="shared" si="32"/>
        <v>134.80000000000001</v>
      </c>
      <c r="AI127" s="47">
        <f t="shared" si="33"/>
        <v>127.2</v>
      </c>
    </row>
    <row r="128" spans="1:64" x14ac:dyDescent="0.25">
      <c r="A128" s="119" t="s">
        <v>150</v>
      </c>
      <c r="B128" s="43">
        <v>130</v>
      </c>
      <c r="C128" s="43">
        <v>130</v>
      </c>
      <c r="D128" s="43">
        <v>130</v>
      </c>
      <c r="E128" s="43">
        <v>130</v>
      </c>
      <c r="F128" s="43">
        <v>132.69999999999999</v>
      </c>
      <c r="G128" s="43">
        <v>133</v>
      </c>
      <c r="H128" s="43">
        <v>132.6</v>
      </c>
      <c r="I128" s="43">
        <v>132.6</v>
      </c>
      <c r="J128" s="43">
        <v>130.9</v>
      </c>
      <c r="K128" s="43">
        <v>132.4</v>
      </c>
      <c r="L128" s="43">
        <v>130.1</v>
      </c>
      <c r="M128" s="43">
        <v>128.6</v>
      </c>
      <c r="N128" s="43">
        <v>128.6</v>
      </c>
      <c r="O128" s="43">
        <v>130.19999999999999</v>
      </c>
      <c r="P128" s="43">
        <v>129.80000000000001</v>
      </c>
      <c r="Q128" s="43">
        <v>129.4</v>
      </c>
      <c r="R128" s="43">
        <v>129.80000000000001</v>
      </c>
      <c r="S128" s="43">
        <v>130</v>
      </c>
      <c r="T128" s="43">
        <v>130</v>
      </c>
      <c r="U128" s="43">
        <v>130.6</v>
      </c>
      <c r="V128" s="43">
        <v>130.6</v>
      </c>
      <c r="W128" s="43">
        <v>131.80000000000001</v>
      </c>
      <c r="X128" s="43">
        <v>131.80000000000001</v>
      </c>
      <c r="Y128" s="43">
        <v>131.80000000000001</v>
      </c>
      <c r="Z128" s="43">
        <v>131.80000000000001</v>
      </c>
      <c r="AA128" s="43">
        <v>131.80000000000001</v>
      </c>
      <c r="AB128" s="43">
        <v>131.9</v>
      </c>
      <c r="AC128" s="43">
        <v>132.9</v>
      </c>
      <c r="AD128" s="43">
        <v>132.9</v>
      </c>
      <c r="AE128" s="43">
        <v>132.9</v>
      </c>
      <c r="AF128" s="43">
        <v>132.9</v>
      </c>
      <c r="AG128" s="120"/>
      <c r="AH128" s="46">
        <f t="shared" si="32"/>
        <v>133</v>
      </c>
      <c r="AI128" s="47">
        <f t="shared" si="33"/>
        <v>128.6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2"/>
        <v>0</v>
      </c>
      <c r="AI129" s="47">
        <f t="shared" si="33"/>
        <v>0</v>
      </c>
    </row>
    <row r="130" spans="1:35" x14ac:dyDescent="0.25">
      <c r="A130" s="119" t="s">
        <v>152</v>
      </c>
      <c r="B130" s="43">
        <v>136.1</v>
      </c>
      <c r="C130" s="43">
        <v>136.1</v>
      </c>
      <c r="D130" s="43">
        <v>136.1</v>
      </c>
      <c r="E130" s="43">
        <v>136.1</v>
      </c>
      <c r="F130" s="43">
        <v>137.30000000000001</v>
      </c>
      <c r="G130" s="43">
        <v>137.19999999999999</v>
      </c>
      <c r="H130" s="43">
        <v>137.69999999999999</v>
      </c>
      <c r="I130" s="43">
        <v>137.69999999999999</v>
      </c>
      <c r="J130" s="43">
        <v>135.1</v>
      </c>
      <c r="K130" s="43">
        <v>133.6</v>
      </c>
      <c r="L130" s="43">
        <v>131.6</v>
      </c>
      <c r="M130" s="43">
        <v>132.69999999999999</v>
      </c>
      <c r="N130" s="43">
        <v>132.69999999999999</v>
      </c>
      <c r="O130" s="43">
        <v>133.30000000000001</v>
      </c>
      <c r="P130" s="43">
        <v>133.1</v>
      </c>
      <c r="Q130" s="43">
        <v>132.4</v>
      </c>
      <c r="R130" s="43">
        <v>133.4</v>
      </c>
      <c r="S130" s="43">
        <v>132</v>
      </c>
      <c r="T130" s="43">
        <v>132</v>
      </c>
      <c r="U130" s="43">
        <v>131.9</v>
      </c>
      <c r="V130" s="43">
        <v>131.9</v>
      </c>
      <c r="W130" s="43">
        <v>133.19999999999999</v>
      </c>
      <c r="X130" s="43">
        <v>133.19999999999999</v>
      </c>
      <c r="Y130" s="43">
        <v>133.19999999999999</v>
      </c>
      <c r="Z130" s="43">
        <v>133.19999999999999</v>
      </c>
      <c r="AA130" s="43">
        <v>133.19999999999999</v>
      </c>
      <c r="AB130" s="43">
        <v>134.6</v>
      </c>
      <c r="AC130" s="43">
        <v>135.4</v>
      </c>
      <c r="AD130" s="43">
        <v>135.4</v>
      </c>
      <c r="AE130" s="43">
        <v>135.4</v>
      </c>
      <c r="AF130" s="43">
        <v>135.4</v>
      </c>
      <c r="AG130" s="120"/>
      <c r="AH130" s="46">
        <f t="shared" si="32"/>
        <v>137.69999999999999</v>
      </c>
      <c r="AI130" s="47">
        <f t="shared" si="33"/>
        <v>131.6</v>
      </c>
    </row>
    <row r="131" spans="1:35" x14ac:dyDescent="0.25">
      <c r="A131" s="121" t="s">
        <v>153</v>
      </c>
      <c r="B131" s="122">
        <v>131.6</v>
      </c>
      <c r="C131" s="122">
        <v>131.6</v>
      </c>
      <c r="D131" s="122">
        <v>131.6</v>
      </c>
      <c r="E131" s="122">
        <v>131.6</v>
      </c>
      <c r="F131" s="122">
        <v>133.1</v>
      </c>
      <c r="G131" s="122">
        <v>132.30000000000001</v>
      </c>
      <c r="H131" s="122">
        <v>132</v>
      </c>
      <c r="I131" s="122">
        <v>132</v>
      </c>
      <c r="J131" s="122">
        <v>133.6</v>
      </c>
      <c r="K131" s="122">
        <v>134.5</v>
      </c>
      <c r="L131" s="122">
        <v>133.19999999999999</v>
      </c>
      <c r="M131" s="122">
        <v>132.1</v>
      </c>
      <c r="N131" s="122">
        <v>132.1</v>
      </c>
      <c r="O131" s="122">
        <v>133.4</v>
      </c>
      <c r="P131" s="122">
        <v>133.4</v>
      </c>
      <c r="Q131" s="122">
        <v>133.9</v>
      </c>
      <c r="R131" s="122">
        <v>135.5</v>
      </c>
      <c r="S131" s="122">
        <v>135.30000000000001</v>
      </c>
      <c r="T131" s="122">
        <v>135.30000000000001</v>
      </c>
      <c r="U131" s="122">
        <v>135</v>
      </c>
      <c r="V131" s="122">
        <v>135</v>
      </c>
      <c r="W131" s="122">
        <v>134</v>
      </c>
      <c r="X131" s="122">
        <v>134</v>
      </c>
      <c r="Y131" s="122">
        <v>134</v>
      </c>
      <c r="Z131" s="122">
        <v>134</v>
      </c>
      <c r="AA131" s="122">
        <v>134</v>
      </c>
      <c r="AB131" s="122">
        <v>132.6</v>
      </c>
      <c r="AC131" s="122">
        <v>133.9</v>
      </c>
      <c r="AD131" s="122">
        <v>133.9</v>
      </c>
      <c r="AE131" s="122">
        <v>133.9</v>
      </c>
      <c r="AF131" s="122">
        <v>133.9</v>
      </c>
      <c r="AG131" s="123"/>
      <c r="AH131" s="46">
        <f t="shared" si="32"/>
        <v>135.5</v>
      </c>
      <c r="AI131" s="47">
        <f t="shared" si="33"/>
        <v>131.6</v>
      </c>
    </row>
    <row r="132" spans="1:35" x14ac:dyDescent="0.25">
      <c r="A132" s="119" t="s">
        <v>154</v>
      </c>
      <c r="B132" s="43">
        <v>129.80000000000001</v>
      </c>
      <c r="C132" s="43">
        <v>129.80000000000001</v>
      </c>
      <c r="D132" s="43">
        <v>129.80000000000001</v>
      </c>
      <c r="E132" s="43">
        <v>129.80000000000001</v>
      </c>
      <c r="F132" s="43">
        <v>129.80000000000001</v>
      </c>
      <c r="G132" s="43">
        <v>130</v>
      </c>
      <c r="H132" s="43">
        <v>129.19999999999999</v>
      </c>
      <c r="I132" s="43">
        <v>129.19999999999999</v>
      </c>
      <c r="J132" s="43">
        <v>132.1</v>
      </c>
      <c r="K132" s="43">
        <v>133.30000000000001</v>
      </c>
      <c r="L132" s="43">
        <v>132.19999999999999</v>
      </c>
      <c r="M132" s="43">
        <v>130.19999999999999</v>
      </c>
      <c r="N132" s="43">
        <v>130.19999999999999</v>
      </c>
      <c r="O132" s="43">
        <v>128.19999999999999</v>
      </c>
      <c r="P132" s="43">
        <v>128.19999999999999</v>
      </c>
      <c r="Q132" s="43">
        <v>130.19999999999999</v>
      </c>
      <c r="R132" s="43">
        <v>133</v>
      </c>
      <c r="S132" s="43">
        <v>130.19999999999999</v>
      </c>
      <c r="T132" s="43">
        <v>130.19999999999999</v>
      </c>
      <c r="U132" s="43">
        <v>129</v>
      </c>
      <c r="V132" s="43">
        <v>129</v>
      </c>
      <c r="W132" s="43">
        <v>128.4</v>
      </c>
      <c r="X132" s="43">
        <v>128.4</v>
      </c>
      <c r="Y132" s="43">
        <v>128.4</v>
      </c>
      <c r="Z132" s="43">
        <v>128.4</v>
      </c>
      <c r="AA132" s="43">
        <v>128.4</v>
      </c>
      <c r="AB132" s="43">
        <v>125.5</v>
      </c>
      <c r="AC132" s="43">
        <v>128.9</v>
      </c>
      <c r="AD132" s="43">
        <v>128.9</v>
      </c>
      <c r="AE132" s="43">
        <v>128.9</v>
      </c>
      <c r="AF132" s="43">
        <v>128.9</v>
      </c>
      <c r="AG132" s="120"/>
      <c r="AH132" s="46">
        <f t="shared" si="32"/>
        <v>133.30000000000001</v>
      </c>
      <c r="AI132" s="47">
        <f t="shared" si="33"/>
        <v>125.5</v>
      </c>
    </row>
    <row r="133" spans="1:35" ht="15.75" thickBot="1" x14ac:dyDescent="0.3">
      <c r="A133" s="119" t="s">
        <v>155</v>
      </c>
      <c r="B133" s="101">
        <v>67.2</v>
      </c>
      <c r="C133" s="101">
        <v>67.2</v>
      </c>
      <c r="D133" s="101">
        <v>67.2</v>
      </c>
      <c r="E133" s="101">
        <v>67.2</v>
      </c>
      <c r="F133" s="101">
        <v>68.7</v>
      </c>
      <c r="G133" s="101">
        <v>68.7</v>
      </c>
      <c r="H133" s="101">
        <v>68.7</v>
      </c>
      <c r="I133" s="101">
        <v>68.7</v>
      </c>
      <c r="J133" s="101">
        <v>67.099999999999994</v>
      </c>
      <c r="K133" s="101">
        <v>65.3</v>
      </c>
      <c r="L133" s="101">
        <v>65.3</v>
      </c>
      <c r="M133" s="101">
        <v>65.3</v>
      </c>
      <c r="N133" s="101">
        <v>65.3</v>
      </c>
      <c r="O133" s="101">
        <v>65.3</v>
      </c>
      <c r="P133" s="101">
        <v>65.3</v>
      </c>
      <c r="Q133" s="101">
        <v>65.400000000000006</v>
      </c>
      <c r="R133" s="101">
        <v>65.400000000000006</v>
      </c>
      <c r="S133" s="101">
        <v>65.400000000000006</v>
      </c>
      <c r="T133" s="101">
        <v>65.400000000000006</v>
      </c>
      <c r="U133" s="101">
        <v>65.400000000000006</v>
      </c>
      <c r="V133" s="101">
        <v>65.400000000000006</v>
      </c>
      <c r="W133" s="101">
        <v>65.400000000000006</v>
      </c>
      <c r="X133" s="101">
        <v>65.400000000000006</v>
      </c>
      <c r="Y133" s="101">
        <v>65.400000000000006</v>
      </c>
      <c r="Z133" s="101">
        <v>65.400000000000006</v>
      </c>
      <c r="AA133" s="101">
        <v>65.400000000000006</v>
      </c>
      <c r="AB133" s="101">
        <v>66.77</v>
      </c>
      <c r="AC133" s="101">
        <v>67.2</v>
      </c>
      <c r="AD133" s="101">
        <v>67.2</v>
      </c>
      <c r="AE133" s="101">
        <v>67.2</v>
      </c>
      <c r="AF133" s="101">
        <v>67.2</v>
      </c>
      <c r="AG133" s="124"/>
      <c r="AH133" s="46">
        <f t="shared" si="32"/>
        <v>68.7</v>
      </c>
      <c r="AI133" s="47">
        <f t="shared" si="33"/>
        <v>65.3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 t="s">
        <v>156</v>
      </c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2"/>
        <v>0</v>
      </c>
      <c r="AI134" s="47">
        <f t="shared" si="33"/>
        <v>0</v>
      </c>
    </row>
    <row r="135" spans="1:35" ht="15.75" thickBot="1" x14ac:dyDescent="0.3">
      <c r="A135" s="126" t="s">
        <v>157</v>
      </c>
      <c r="B135" s="114">
        <f t="shared" ref="B135:C135" si="128">SUM(B26,B32,B45:B46,B82,B84:B85,B87,B89,B137:B142,B177,B183,B189,B198,B200,B212,B219,B222:B223,B230,B232,B234,B238:B240,B242:B244,B249,B255:B256,B258:B260,B161,B166)</f>
        <v>191.19999999999993</v>
      </c>
      <c r="C135" s="114">
        <f t="shared" si="128"/>
        <v>178.39999999999995</v>
      </c>
      <c r="D135" s="114">
        <f t="shared" ref="D135:E135" si="129">SUM(D26,D32,D45:D46,D82,D84:D85,D87,D89,D137:D142,D177,D183,D189,D198,D200,D212,D219,D222:D223,D230,D232,D234,D238:D240,D242:D244,D249,D255:D256,D258:D260,D161,D166)</f>
        <v>179.29999999999998</v>
      </c>
      <c r="E135" s="114">
        <f t="shared" si="129"/>
        <v>185.79999999999995</v>
      </c>
      <c r="F135" s="114">
        <f t="shared" ref="F135:M135" si="130">SUM(F26,F32,F45:F46,F82,F84:F85,F87,F89,F137:F142,F177,F183,F189,F198,F200,F212,F219,F222:F223,F230,F232,F234,F238:F240,F242:F244,F249,F255:F256,F258:F260,F161,F166)</f>
        <v>186.39999999999998</v>
      </c>
      <c r="G135" s="114">
        <f t="shared" si="130"/>
        <v>197.49999999999994</v>
      </c>
      <c r="H135" s="114">
        <f t="shared" si="130"/>
        <v>208.97</v>
      </c>
      <c r="I135" s="114">
        <f t="shared" si="130"/>
        <v>204.6999999999999</v>
      </c>
      <c r="J135" s="114">
        <f t="shared" si="130"/>
        <v>226.39999999999998</v>
      </c>
      <c r="K135" s="114">
        <f t="shared" si="130"/>
        <v>278.63999999999993</v>
      </c>
      <c r="L135" s="114">
        <f t="shared" si="130"/>
        <v>309.43999999999994</v>
      </c>
      <c r="M135" s="114">
        <f t="shared" si="130"/>
        <v>256.24</v>
      </c>
      <c r="N135" s="114">
        <f t="shared" ref="N135:O135" si="131">SUM(N26,N32,N45:N46,N82,N84:N85,N87,N89,N137:N142,N177,N183,N189,N198,N200,N212,N219,N222:N223,N230,N232,N234,N238:N240,N242:N244,N249,N255:N256,N258:N260,N161,N166)</f>
        <v>279.44</v>
      </c>
      <c r="O135" s="114">
        <f t="shared" si="131"/>
        <v>310.04000000000002</v>
      </c>
      <c r="P135" s="114">
        <f t="shared" ref="P135:Q135" si="132">SUM(P26,P32,P45:P46,P82,P84:P85,P87,P89,P137:P142,P177,P183,P189,P198,P200,P212,P219,P222:P223,P230,P232,P234,P238:P240,P242:P244,P249,P255:P256,P258:P260,P161,P166)</f>
        <v>287.24</v>
      </c>
      <c r="Q135" s="114">
        <f t="shared" si="132"/>
        <v>274.24</v>
      </c>
      <c r="R135" s="114">
        <f t="shared" ref="R135" si="133">SUM(R26,R32,R45:R46,R82,R84:R85,R87,R89,R137:R142,R177,R183,R189,R198,R200,R212,R219,R222:R223,R230,R232,R234,R238:R240,R242:R244,R249,R255:R256,R258:R260,R161,R166)</f>
        <v>276.14000000000004</v>
      </c>
      <c r="S135" s="114">
        <f t="shared" ref="S135:X135" si="134">SUM(S26,S32,S45:S46,S82,S84:S85,S87,S89,S137:S142,S177,S183,S189,S198,S200,S212,S219,S222:S223,S230,S232,S234,S238:S240,S242:S244,S249,S255:S256,S258:S260,S161,S166)</f>
        <v>146.04000000000002</v>
      </c>
      <c r="T135" s="114">
        <f t="shared" ref="T135" si="135">SUM(T26,T32,T45:T46,T82,T84:T85,T87,T89,T137:T142,T177,T183,T189,T198,T200,T212,T219,T222:T223,T230,T232,T234,T238:T240,T242:T244,T249,T255:T256,T258:T260,T161,T166)</f>
        <v>146.04000000000002</v>
      </c>
      <c r="U135" s="114">
        <f t="shared" si="134"/>
        <v>250.14000000000001</v>
      </c>
      <c r="V135" s="114">
        <f t="shared" si="134"/>
        <v>250.14000000000001</v>
      </c>
      <c r="W135" s="114">
        <f t="shared" ref="W135" si="136">SUM(W26,W32,W45:W46,W82,W84:W85,W87,W89,W137:W142,W177,W183,W189,W198,W200,W212,W219,W222:W223,W230,W232,W234,W238:W240,W242:W244,W249,W255:W256,W258:W260,W161,W166)</f>
        <v>270.44</v>
      </c>
      <c r="X135" s="114">
        <f t="shared" si="134"/>
        <v>267.44</v>
      </c>
      <c r="Y135" s="114">
        <f>SUM(Y23,Y30,Y51:Y52,Y82,Y84:Y85,Y87,Y89,Y137:Y142,Y170,Y176,Y182,Y191,Y193,Y205,Y212,Y215:Y216,Y223,Y225,Y227,Y231:Y233,Y235:Y237,Y242,Y248:Y249,Y251:Y253,Y261,Y266)</f>
        <v>240.89999999999998</v>
      </c>
      <c r="Z135" s="114">
        <f>SUM(Z23,Z30,Z51:Z52,Z82,Z84:Z85,Z87,Z89,Z137:Z142,Z170,Z176,Z182,Z191,Z193,Z205,Z212,Z215:Z216,Z223,Z225,Z227,Z231:Z233,Z235:Z237,Z242,Z248:Z249,Z251:Z253,Z261,Z266)</f>
        <v>265.2</v>
      </c>
      <c r="AA135" s="114">
        <f t="shared" ref="AA135:AF135" si="137">SUM(AA26,AA32,AA45:AA46,AA82,AA84:AA85,AA87,AA89,AA137:AA142,AA177,AA183,AA189,AA198,AA200,AA212,AA219,AA222:AA223,AA230,AA232,AA234,AA238:AA240,AA242:AA244,AA249,AA255:AA256,AA258:AA260,AA161,AA166)</f>
        <v>289.84000000000003</v>
      </c>
      <c r="AB135" s="114">
        <f t="shared" ref="AB135" si="138">SUM(AB26,AB32,AB45:AB46,AB82,AB84:AB85,AB87,AB89,AB137:AB142,AB177,AB183,AB189,AB198,AB200,AB212,AB219,AB222:AB223,AB230,AB232,AB234,AB238:AB240,AB242:AB244,AB249,AB255:AB256,AB258:AB260,AB161,AB166)</f>
        <v>320.83999999999997</v>
      </c>
      <c r="AC135" s="114">
        <f t="shared" si="137"/>
        <v>261.04000000000002</v>
      </c>
      <c r="AD135" s="114">
        <f t="shared" ref="AD135:AE135" si="139">SUM(AD26,AD32,AD45:AD46,AD82,AD84:AD85,AD87,AD89,AD137:AD142,AD177,AD183,AD189,AD198,AD200,AD212,AD219,AD222:AD223,AD230,AD232,AD234,AD238:AD240,AD242:AD244,AD249,AD255:AD256,AD258:AD260,AD161,AD166)</f>
        <v>261.04000000000002</v>
      </c>
      <c r="AE135" s="114">
        <f t="shared" si="139"/>
        <v>261.04000000000002</v>
      </c>
      <c r="AF135" s="114">
        <f t="shared" ref="AF135" si="140">SUM(AF26,AF32,AF45:AF46,AF82,AF84:AF85,AF87,AF89,AF137:AF142,AF177,AF183,AF189,AF198,AF200,AF212,AF219,AF222:AF223,AF230,AF232,AF234,AF238:AF240,AF242:AF244,AF249,AF255:AF256,AF258:AF260,AF161,AF166)</f>
        <v>261.04000000000002</v>
      </c>
      <c r="AG135" s="127"/>
      <c r="AH135" s="46">
        <f t="shared" si="32"/>
        <v>320.83999999999997</v>
      </c>
      <c r="AI135" s="47">
        <f t="shared" si="33"/>
        <v>146.04000000000002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2"/>
        <v>0</v>
      </c>
      <c r="AI136" s="47">
        <f t="shared" si="33"/>
        <v>0</v>
      </c>
    </row>
    <row r="137" spans="1:35" x14ac:dyDescent="0.25">
      <c r="A137" s="131" t="s">
        <v>159</v>
      </c>
      <c r="B137" s="132">
        <v>57.5</v>
      </c>
      <c r="C137" s="132">
        <v>57.3</v>
      </c>
      <c r="D137" s="132">
        <v>58.6</v>
      </c>
      <c r="E137" s="132">
        <v>58.6</v>
      </c>
      <c r="F137" s="133">
        <v>48.4</v>
      </c>
      <c r="G137" s="133">
        <v>47.7</v>
      </c>
      <c r="H137" s="133">
        <v>45.5</v>
      </c>
      <c r="I137" s="133">
        <v>49.7</v>
      </c>
      <c r="J137" s="133">
        <v>50.6</v>
      </c>
      <c r="K137" s="133">
        <v>66.099999999999994</v>
      </c>
      <c r="L137" s="133">
        <v>64.3</v>
      </c>
      <c r="M137" s="133">
        <v>60</v>
      </c>
      <c r="N137" s="133">
        <v>65</v>
      </c>
      <c r="O137" s="133">
        <v>65</v>
      </c>
      <c r="P137" s="133">
        <v>56</v>
      </c>
      <c r="Q137" s="133">
        <v>52</v>
      </c>
      <c r="R137" s="133">
        <v>52</v>
      </c>
      <c r="S137" s="133">
        <v>47.5</v>
      </c>
      <c r="T137" s="133">
        <v>47.5</v>
      </c>
      <c r="U137" s="133">
        <v>46.4</v>
      </c>
      <c r="V137" s="133">
        <v>46.4</v>
      </c>
      <c r="W137" s="133">
        <v>49.4</v>
      </c>
      <c r="X137" s="133">
        <v>49.4</v>
      </c>
      <c r="Y137" s="133">
        <v>49.4</v>
      </c>
      <c r="Z137" s="133">
        <v>75.5</v>
      </c>
      <c r="AA137" s="133">
        <v>75.5</v>
      </c>
      <c r="AB137" s="133">
        <v>61.4</v>
      </c>
      <c r="AC137" s="133">
        <v>50.1</v>
      </c>
      <c r="AD137" s="133">
        <v>50.1</v>
      </c>
      <c r="AE137" s="133">
        <v>50.1</v>
      </c>
      <c r="AF137" s="133">
        <v>50.1</v>
      </c>
      <c r="AG137" s="134">
        <v>75</v>
      </c>
      <c r="AH137" s="46">
        <f t="shared" si="32"/>
        <v>75.5</v>
      </c>
      <c r="AI137" s="47">
        <f t="shared" si="33"/>
        <v>45.5</v>
      </c>
    </row>
    <row r="138" spans="1:35" x14ac:dyDescent="0.25">
      <c r="A138" s="135" t="s">
        <v>160</v>
      </c>
      <c r="B138" s="132">
        <v>25.2</v>
      </c>
      <c r="C138" s="132">
        <v>24.5</v>
      </c>
      <c r="D138" s="132">
        <v>26.8</v>
      </c>
      <c r="E138" s="132">
        <v>26.8</v>
      </c>
      <c r="F138" s="136">
        <v>30.7</v>
      </c>
      <c r="G138" s="136">
        <v>29</v>
      </c>
      <c r="H138" s="136">
        <v>25.77</v>
      </c>
      <c r="I138" s="136">
        <v>14.2</v>
      </c>
      <c r="J138" s="136">
        <v>9</v>
      </c>
      <c r="K138" s="136">
        <v>39</v>
      </c>
      <c r="L138" s="136">
        <v>34.5</v>
      </c>
      <c r="M138" s="136">
        <v>13</v>
      </c>
      <c r="N138" s="136">
        <v>17</v>
      </c>
      <c r="O138" s="136">
        <v>20</v>
      </c>
      <c r="P138" s="136">
        <v>7</v>
      </c>
      <c r="Q138" s="136">
        <v>7</v>
      </c>
      <c r="R138" s="136">
        <v>7</v>
      </c>
      <c r="S138" s="136">
        <v>6.5</v>
      </c>
      <c r="T138" s="136">
        <v>6.5</v>
      </c>
      <c r="U138" s="136">
        <v>-4.5</v>
      </c>
      <c r="V138" s="136">
        <v>-4.5</v>
      </c>
      <c r="W138" s="136">
        <v>16.5</v>
      </c>
      <c r="X138" s="136">
        <v>16.5</v>
      </c>
      <c r="Y138" s="136">
        <v>16.5</v>
      </c>
      <c r="Z138" s="136">
        <v>35</v>
      </c>
      <c r="AA138" s="136">
        <v>35</v>
      </c>
      <c r="AB138" s="136">
        <v>21.6</v>
      </c>
      <c r="AC138" s="136">
        <v>11.8</v>
      </c>
      <c r="AD138" s="136">
        <v>11.8</v>
      </c>
      <c r="AE138" s="136">
        <v>11.8</v>
      </c>
      <c r="AF138" s="136">
        <v>11.8</v>
      </c>
      <c r="AG138" s="134">
        <v>240</v>
      </c>
      <c r="AH138" s="46">
        <f t="shared" si="32"/>
        <v>39</v>
      </c>
      <c r="AI138" s="47">
        <f t="shared" si="33"/>
        <v>-4.5</v>
      </c>
    </row>
    <row r="139" spans="1:35" x14ac:dyDescent="0.25">
      <c r="A139" s="135" t="s">
        <v>161</v>
      </c>
      <c r="B139" s="132">
        <v>-94</v>
      </c>
      <c r="C139" s="132">
        <v>-95.5</v>
      </c>
      <c r="D139" s="132">
        <v>-102</v>
      </c>
      <c r="E139" s="132">
        <v>-87.9</v>
      </c>
      <c r="F139" s="136">
        <v>-83.1</v>
      </c>
      <c r="G139" s="136">
        <v>-78.099999999999994</v>
      </c>
      <c r="H139" s="136">
        <v>-69.599999999999994</v>
      </c>
      <c r="I139" s="136">
        <v>-66.8</v>
      </c>
      <c r="J139" s="136">
        <v>-66</v>
      </c>
      <c r="K139" s="136">
        <v>-75.5</v>
      </c>
      <c r="L139" s="136">
        <v>-71.599999999999994</v>
      </c>
      <c r="M139" s="136">
        <v>-71.599999999999994</v>
      </c>
      <c r="N139" s="136">
        <v>-60</v>
      </c>
      <c r="O139" s="136">
        <v>-60</v>
      </c>
      <c r="P139" s="136">
        <v>-60</v>
      </c>
      <c r="Q139" s="136">
        <v>-60</v>
      </c>
      <c r="R139" s="136">
        <v>-60</v>
      </c>
      <c r="S139" s="136">
        <v>-83.8</v>
      </c>
      <c r="T139" s="136">
        <v>-83.8</v>
      </c>
      <c r="U139" s="136">
        <v>-42</v>
      </c>
      <c r="V139" s="136">
        <v>-42</v>
      </c>
      <c r="W139" s="136">
        <v>-36.200000000000003</v>
      </c>
      <c r="X139" s="136">
        <v>-36.200000000000003</v>
      </c>
      <c r="Y139" s="136">
        <v>-36.200000000000003</v>
      </c>
      <c r="Z139" s="136">
        <v>-50</v>
      </c>
      <c r="AA139" s="136">
        <v>-50</v>
      </c>
      <c r="AB139" s="136">
        <v>-70.7</v>
      </c>
      <c r="AC139" s="136">
        <v>-56.3</v>
      </c>
      <c r="AD139" s="136">
        <v>-56.3</v>
      </c>
      <c r="AE139" s="136">
        <v>-56.3</v>
      </c>
      <c r="AF139" s="136">
        <v>-56.3</v>
      </c>
      <c r="AG139" s="134">
        <v>240</v>
      </c>
      <c r="AH139" s="46">
        <f t="shared" ref="AH139:AH145" si="141">MAX(B139:AF139)</f>
        <v>-36.200000000000003</v>
      </c>
      <c r="AI139" s="47">
        <f t="shared" ref="AI139:AI145" si="142">MIN(B139:AF139)</f>
        <v>-102</v>
      </c>
    </row>
    <row r="140" spans="1:35" x14ac:dyDescent="0.25">
      <c r="A140" s="135" t="s">
        <v>162</v>
      </c>
      <c r="B140" s="132">
        <v>89.9</v>
      </c>
      <c r="C140" s="132">
        <v>91.9</v>
      </c>
      <c r="D140" s="132">
        <v>97.5</v>
      </c>
      <c r="E140" s="132">
        <v>83.7</v>
      </c>
      <c r="F140" s="137">
        <v>78.8</v>
      </c>
      <c r="G140" s="137">
        <v>74.3</v>
      </c>
      <c r="H140" s="137">
        <v>65.900000000000006</v>
      </c>
      <c r="I140" s="137">
        <v>63.7</v>
      </c>
      <c r="J140" s="137">
        <v>73</v>
      </c>
      <c r="K140" s="137">
        <v>71.900000000000006</v>
      </c>
      <c r="L140" s="137">
        <v>68</v>
      </c>
      <c r="M140" s="137">
        <v>55</v>
      </c>
      <c r="N140" s="137">
        <v>55</v>
      </c>
      <c r="O140" s="137">
        <v>70</v>
      </c>
      <c r="P140" s="137">
        <v>70</v>
      </c>
      <c r="Q140" s="137">
        <v>60</v>
      </c>
      <c r="R140" s="137">
        <v>60</v>
      </c>
      <c r="S140" s="137">
        <v>0</v>
      </c>
      <c r="T140" s="137">
        <v>0</v>
      </c>
      <c r="U140" s="137">
        <v>40.5</v>
      </c>
      <c r="V140" s="137">
        <v>40.5</v>
      </c>
      <c r="W140" s="137">
        <v>34</v>
      </c>
      <c r="X140" s="137">
        <v>34</v>
      </c>
      <c r="Y140" s="137">
        <v>34</v>
      </c>
      <c r="Z140" s="137">
        <v>48</v>
      </c>
      <c r="AA140" s="137">
        <v>48</v>
      </c>
      <c r="AB140" s="137">
        <v>86.3</v>
      </c>
      <c r="AC140" s="137">
        <v>61.5</v>
      </c>
      <c r="AD140" s="137">
        <v>61.5</v>
      </c>
      <c r="AE140" s="137">
        <v>61.5</v>
      </c>
      <c r="AF140" s="137">
        <v>61.5</v>
      </c>
      <c r="AG140" s="134"/>
      <c r="AH140" s="46">
        <f t="shared" si="141"/>
        <v>97.5</v>
      </c>
      <c r="AI140" s="47">
        <f t="shared" si="142"/>
        <v>0</v>
      </c>
    </row>
    <row r="141" spans="1:35" x14ac:dyDescent="0.25">
      <c r="A141" s="135" t="s">
        <v>163</v>
      </c>
      <c r="B141" s="132">
        <v>-11.4</v>
      </c>
      <c r="C141" s="132">
        <v>-19</v>
      </c>
      <c r="D141" s="132">
        <v>-14.6</v>
      </c>
      <c r="E141" s="132">
        <v>-5.9</v>
      </c>
      <c r="F141" s="136">
        <v>-1.3</v>
      </c>
      <c r="G141" s="136">
        <v>1</v>
      </c>
      <c r="H141" s="136">
        <v>5</v>
      </c>
      <c r="I141" s="136">
        <v>-8.8000000000000007</v>
      </c>
      <c r="J141" s="136">
        <v>-7.2</v>
      </c>
      <c r="K141" s="136">
        <v>-7.7</v>
      </c>
      <c r="L141" s="136">
        <v>10.5</v>
      </c>
      <c r="M141" s="136">
        <v>10.5</v>
      </c>
      <c r="N141" s="136">
        <v>14</v>
      </c>
      <c r="O141" s="136">
        <v>30</v>
      </c>
      <c r="P141" s="136">
        <v>30</v>
      </c>
      <c r="Q141" s="136">
        <v>30</v>
      </c>
      <c r="R141" s="136">
        <v>30</v>
      </c>
      <c r="S141" s="136">
        <v>7.2</v>
      </c>
      <c r="T141" s="136">
        <v>7.2</v>
      </c>
      <c r="U141" s="136">
        <v>8</v>
      </c>
      <c r="V141" s="136">
        <v>8</v>
      </c>
      <c r="W141" s="136">
        <v>8.8000000000000007</v>
      </c>
      <c r="X141" s="136">
        <v>8.8000000000000007</v>
      </c>
      <c r="Y141" s="136">
        <v>8.8000000000000007</v>
      </c>
      <c r="Z141" s="136">
        <v>18.3</v>
      </c>
      <c r="AA141" s="136">
        <v>18.3</v>
      </c>
      <c r="AB141" s="136">
        <v>12.2</v>
      </c>
      <c r="AC141" s="136">
        <v>1.4</v>
      </c>
      <c r="AD141" s="136">
        <v>1.4</v>
      </c>
      <c r="AE141" s="136">
        <v>1.4</v>
      </c>
      <c r="AF141" s="136">
        <v>1.4</v>
      </c>
      <c r="AG141" s="134">
        <v>60</v>
      </c>
      <c r="AH141" s="46">
        <f t="shared" si="141"/>
        <v>30</v>
      </c>
      <c r="AI141" s="47">
        <f t="shared" si="142"/>
        <v>-19</v>
      </c>
    </row>
    <row r="142" spans="1:35" x14ac:dyDescent="0.25">
      <c r="A142" s="135" t="s">
        <v>164</v>
      </c>
      <c r="B142" s="132">
        <v>-41.3</v>
      </c>
      <c r="C142" s="132">
        <v>-44.5</v>
      </c>
      <c r="D142" s="132">
        <v>-51</v>
      </c>
      <c r="E142" s="132">
        <v>-53.6</v>
      </c>
      <c r="F142" s="137">
        <v>-51.2</v>
      </c>
      <c r="G142" s="137">
        <v>-40.5</v>
      </c>
      <c r="H142" s="137">
        <v>-27.7</v>
      </c>
      <c r="I142" s="137">
        <v>-11.4</v>
      </c>
      <c r="J142" s="137">
        <v>2.9</v>
      </c>
      <c r="K142" s="137">
        <v>19.8</v>
      </c>
      <c r="L142" s="137">
        <v>38.700000000000003</v>
      </c>
      <c r="M142" s="137">
        <v>38.700000000000003</v>
      </c>
      <c r="N142" s="137">
        <v>38.700000000000003</v>
      </c>
      <c r="O142" s="137">
        <v>32</v>
      </c>
      <c r="P142" s="137">
        <v>32</v>
      </c>
      <c r="Q142" s="137">
        <v>32</v>
      </c>
      <c r="R142" s="137">
        <v>32</v>
      </c>
      <c r="S142" s="137">
        <v>13.5</v>
      </c>
      <c r="T142" s="137">
        <v>13.5</v>
      </c>
      <c r="U142" s="137">
        <v>46.6</v>
      </c>
      <c r="V142" s="137">
        <v>46.6</v>
      </c>
      <c r="W142" s="137">
        <v>49</v>
      </c>
      <c r="X142" s="137">
        <v>49</v>
      </c>
      <c r="Y142" s="137">
        <v>49</v>
      </c>
      <c r="Z142" s="137">
        <v>14</v>
      </c>
      <c r="AA142" s="137">
        <v>14</v>
      </c>
      <c r="AB142" s="137">
        <v>61</v>
      </c>
      <c r="AC142" s="137">
        <v>43.5</v>
      </c>
      <c r="AD142" s="137">
        <v>43.5</v>
      </c>
      <c r="AE142" s="137">
        <v>43.5</v>
      </c>
      <c r="AF142" s="137">
        <v>43.5</v>
      </c>
      <c r="AG142" s="138">
        <v>120</v>
      </c>
      <c r="AH142" s="46">
        <f t="shared" si="141"/>
        <v>61</v>
      </c>
      <c r="AI142" s="47">
        <f t="shared" si="142"/>
        <v>-53.6</v>
      </c>
    </row>
    <row r="143" spans="1:35" x14ac:dyDescent="0.25">
      <c r="A143" s="135" t="s">
        <v>427</v>
      </c>
      <c r="B143" s="132">
        <v>67.900000000000006</v>
      </c>
      <c r="C143" s="132">
        <v>62.4</v>
      </c>
      <c r="D143" s="132">
        <v>55.1</v>
      </c>
      <c r="E143" s="132">
        <v>54.5</v>
      </c>
      <c r="F143" s="137">
        <v>56.8</v>
      </c>
      <c r="G143" s="137">
        <v>63.5</v>
      </c>
      <c r="H143" s="137">
        <v>76.7</v>
      </c>
      <c r="I143" s="137">
        <v>92.7</v>
      </c>
      <c r="J143" s="137">
        <v>108.7</v>
      </c>
      <c r="K143" s="137">
        <v>123.4</v>
      </c>
      <c r="L143" s="137">
        <v>141.9</v>
      </c>
      <c r="M143" s="137">
        <v>150</v>
      </c>
      <c r="N143" s="137">
        <v>73</v>
      </c>
      <c r="O143" s="137">
        <v>68</v>
      </c>
      <c r="P143" s="137">
        <v>68</v>
      </c>
      <c r="Q143" s="137">
        <v>60</v>
      </c>
      <c r="R143" s="137">
        <v>60</v>
      </c>
      <c r="S143" s="137">
        <v>108.5</v>
      </c>
      <c r="T143" s="137">
        <v>108.5</v>
      </c>
      <c r="U143" s="137">
        <v>140</v>
      </c>
      <c r="V143" s="137">
        <v>140</v>
      </c>
      <c r="W143" s="137">
        <f>140</f>
        <v>140</v>
      </c>
      <c r="X143" s="137">
        <f>140</f>
        <v>140</v>
      </c>
      <c r="Y143" s="137">
        <f>140</f>
        <v>140</v>
      </c>
      <c r="Z143" s="137">
        <v>56</v>
      </c>
      <c r="AA143" s="137">
        <v>56</v>
      </c>
      <c r="AB143" s="137">
        <v>81.400000000000006</v>
      </c>
      <c r="AC143" s="137">
        <v>71.599999999999994</v>
      </c>
      <c r="AD143" s="137">
        <v>71.599999999999994</v>
      </c>
      <c r="AE143" s="137">
        <v>71.599999999999994</v>
      </c>
      <c r="AF143" s="137">
        <v>71.599999999999994</v>
      </c>
      <c r="AG143" s="138"/>
      <c r="AH143" s="46">
        <f t="shared" si="141"/>
        <v>150</v>
      </c>
      <c r="AI143" s="47">
        <f t="shared" si="142"/>
        <v>54.5</v>
      </c>
    </row>
    <row r="144" spans="1:35" x14ac:dyDescent="0.25">
      <c r="A144" s="135" t="s">
        <v>166</v>
      </c>
      <c r="B144" s="132">
        <v>-26.3</v>
      </c>
      <c r="C144" s="132">
        <v>-26.6</v>
      </c>
      <c r="D144" s="132">
        <v>-23.6</v>
      </c>
      <c r="E144" s="132">
        <v>-20</v>
      </c>
      <c r="F144" s="137">
        <v>-18.5</v>
      </c>
      <c r="G144" s="137">
        <v>-21.1</v>
      </c>
      <c r="H144" s="137">
        <v>-25</v>
      </c>
      <c r="I144" s="137">
        <v>-34.799999999999997</v>
      </c>
      <c r="J144" s="137">
        <v>-38.799999999999997</v>
      </c>
      <c r="K144" s="137">
        <v>-44.8</v>
      </c>
      <c r="L144" s="137">
        <v>-46.5</v>
      </c>
      <c r="M144" s="137">
        <v>-46.5</v>
      </c>
      <c r="N144" s="137">
        <v>-0.8</v>
      </c>
      <c r="O144" s="137">
        <v>-7</v>
      </c>
      <c r="P144" s="137">
        <v>-7</v>
      </c>
      <c r="Q144" s="137">
        <v>-7</v>
      </c>
      <c r="R144" s="137">
        <v>-7</v>
      </c>
      <c r="S144" s="137">
        <v>-2</v>
      </c>
      <c r="T144" s="137">
        <v>-2</v>
      </c>
      <c r="U144" s="137">
        <v>-0.5</v>
      </c>
      <c r="V144" s="137">
        <v>-0.5</v>
      </c>
      <c r="W144" s="137">
        <v>-0.6</v>
      </c>
      <c r="X144" s="137">
        <v>-0.6</v>
      </c>
      <c r="Y144" s="137">
        <v>-0.6</v>
      </c>
      <c r="Z144" s="137">
        <v>-1</v>
      </c>
      <c r="AA144" s="137">
        <v>-1</v>
      </c>
      <c r="AB144" s="137">
        <v>-2</v>
      </c>
      <c r="AC144" s="137">
        <v>0.7</v>
      </c>
      <c r="AD144" s="137">
        <v>0.7</v>
      </c>
      <c r="AE144" s="137">
        <v>0.7</v>
      </c>
      <c r="AF144" s="137">
        <v>0.7</v>
      </c>
      <c r="AG144" s="138"/>
      <c r="AH144" s="46">
        <f t="shared" si="141"/>
        <v>0.7</v>
      </c>
      <c r="AI144" s="47">
        <f t="shared" si="142"/>
        <v>-46.5</v>
      </c>
    </row>
    <row r="145" spans="1:38" x14ac:dyDescent="0.25">
      <c r="A145" s="135" t="s">
        <v>167</v>
      </c>
      <c r="B145" s="132">
        <v>-3.1</v>
      </c>
      <c r="C145" s="132">
        <v>0</v>
      </c>
      <c r="D145" s="132">
        <v>19.8</v>
      </c>
      <c r="E145" s="132">
        <v>7.3</v>
      </c>
      <c r="F145" s="137">
        <v>23.6</v>
      </c>
      <c r="G145" s="137">
        <v>11.6</v>
      </c>
      <c r="H145" s="137">
        <v>6</v>
      </c>
      <c r="I145" s="137">
        <v>-2.9</v>
      </c>
      <c r="J145" s="137">
        <v>-9.8000000000000007</v>
      </c>
      <c r="K145" s="137">
        <v>27.2</v>
      </c>
      <c r="L145" s="137">
        <v>11.1</v>
      </c>
      <c r="M145" s="137">
        <v>11.1</v>
      </c>
      <c r="N145" s="137">
        <v>11.1</v>
      </c>
      <c r="O145" s="137">
        <v>22</v>
      </c>
      <c r="P145" s="137">
        <v>22</v>
      </c>
      <c r="Q145" s="137">
        <v>22</v>
      </c>
      <c r="R145" s="137">
        <v>22</v>
      </c>
      <c r="S145" s="137">
        <v>-26</v>
      </c>
      <c r="T145" s="137">
        <v>-26</v>
      </c>
      <c r="U145" s="137">
        <v>-33.200000000000003</v>
      </c>
      <c r="V145" s="137">
        <v>-33.200000000000003</v>
      </c>
      <c r="W145" s="137">
        <v>-34.200000000000003</v>
      </c>
      <c r="X145" s="137">
        <v>-34.200000000000003</v>
      </c>
      <c r="Y145" s="137">
        <v>-34.200000000000003</v>
      </c>
      <c r="Z145" s="137">
        <v>37</v>
      </c>
      <c r="AA145" s="137">
        <v>37</v>
      </c>
      <c r="AB145" s="137">
        <v>46.6</v>
      </c>
      <c r="AC145" s="137">
        <v>-11.6</v>
      </c>
      <c r="AD145" s="137">
        <v>-11.6</v>
      </c>
      <c r="AE145" s="137">
        <v>-11.6</v>
      </c>
      <c r="AF145" s="137">
        <v>-11.6</v>
      </c>
      <c r="AG145" s="138"/>
      <c r="AH145" s="46">
        <f t="shared" si="141"/>
        <v>46.6</v>
      </c>
      <c r="AI145" s="47">
        <f t="shared" si="142"/>
        <v>-34.200000000000003</v>
      </c>
    </row>
    <row r="146" spans="1:38" x14ac:dyDescent="0.25">
      <c r="A146" s="135" t="s">
        <v>168</v>
      </c>
      <c r="B146" s="132">
        <v>-671.1</v>
      </c>
      <c r="C146" s="132">
        <v>-689.4</v>
      </c>
      <c r="D146" s="132">
        <v>-640.1</v>
      </c>
      <c r="E146" s="132">
        <v>-636.29999999999995</v>
      </c>
      <c r="F146" s="137">
        <v>-667.2</v>
      </c>
      <c r="G146" s="137">
        <v>-677.4</v>
      </c>
      <c r="H146" s="137">
        <v>-660.5</v>
      </c>
      <c r="I146" s="137">
        <v>-636.9</v>
      </c>
      <c r="J146" s="137">
        <v>-618.70000000000005</v>
      </c>
      <c r="K146" s="137">
        <v>-536</v>
      </c>
      <c r="L146" s="137">
        <v>-503.2</v>
      </c>
      <c r="M146" s="137">
        <v>-503.2</v>
      </c>
      <c r="N146" s="137">
        <v>-219</v>
      </c>
      <c r="O146" s="137">
        <v>-133</v>
      </c>
      <c r="P146" s="137">
        <v>-128</v>
      </c>
      <c r="Q146" s="137">
        <v>-158</v>
      </c>
      <c r="R146" s="137">
        <v>-158</v>
      </c>
      <c r="S146" s="137">
        <v>-225</v>
      </c>
      <c r="T146" s="137">
        <v>-225</v>
      </c>
      <c r="U146" s="137">
        <v>-243.3</v>
      </c>
      <c r="V146" s="137">
        <v>-243.3</v>
      </c>
      <c r="W146" s="137">
        <v>-213</v>
      </c>
      <c r="X146" s="137">
        <v>-213</v>
      </c>
      <c r="Y146" s="137">
        <v>-213</v>
      </c>
      <c r="Z146" s="137">
        <v>-250</v>
      </c>
      <c r="AA146" s="137">
        <v>-250</v>
      </c>
      <c r="AB146" s="137">
        <v>-265.5</v>
      </c>
      <c r="AC146" s="137">
        <v>-241.8</v>
      </c>
      <c r="AD146" s="137">
        <v>-241.8</v>
      </c>
      <c r="AE146" s="137">
        <v>-241.8</v>
      </c>
      <c r="AF146" s="137">
        <v>-241.8</v>
      </c>
      <c r="AG146" s="138"/>
      <c r="AH146" s="46">
        <f t="shared" ref="AH146:AH158" si="143">MAX(B146:AF146)</f>
        <v>-128</v>
      </c>
      <c r="AI146" s="47">
        <f t="shared" ref="AI146:AI158" si="144">MIN(B146:AF146)</f>
        <v>-689.4</v>
      </c>
    </row>
    <row r="147" spans="1:38" x14ac:dyDescent="0.25">
      <c r="A147" s="135" t="s">
        <v>169</v>
      </c>
      <c r="B147" s="132">
        <v>53.2</v>
      </c>
      <c r="C147" s="132">
        <v>53.5</v>
      </c>
      <c r="D147" s="132">
        <v>61.2</v>
      </c>
      <c r="E147" s="132">
        <v>577.6</v>
      </c>
      <c r="F147" s="137">
        <v>58.3</v>
      </c>
      <c r="G147" s="137">
        <v>56.2</v>
      </c>
      <c r="H147" s="137">
        <v>52.7</v>
      </c>
      <c r="I147" s="137">
        <v>48.5</v>
      </c>
      <c r="J147" s="137">
        <v>45.2</v>
      </c>
      <c r="K147" s="137">
        <v>42.3</v>
      </c>
      <c r="L147" s="137">
        <v>33.1</v>
      </c>
      <c r="M147" s="137">
        <v>33.1</v>
      </c>
      <c r="N147" s="137">
        <v>33.1</v>
      </c>
      <c r="O147" s="137">
        <v>33.1</v>
      </c>
      <c r="P147" s="137">
        <v>33.1</v>
      </c>
      <c r="Q147" s="137">
        <v>33.1</v>
      </c>
      <c r="R147" s="137">
        <v>33.1</v>
      </c>
      <c r="S147" s="137">
        <v>35</v>
      </c>
      <c r="T147" s="137">
        <v>35</v>
      </c>
      <c r="U147" s="137">
        <v>35.4</v>
      </c>
      <c r="V147" s="137">
        <v>35.4</v>
      </c>
      <c r="W147" s="137">
        <v>21.8</v>
      </c>
      <c r="X147" s="137">
        <v>21.8</v>
      </c>
      <c r="Y147" s="137">
        <v>21.8</v>
      </c>
      <c r="Z147" s="137">
        <v>21.8</v>
      </c>
      <c r="AA147" s="137">
        <v>21.8</v>
      </c>
      <c r="AB147" s="137">
        <v>12.4</v>
      </c>
      <c r="AC147" s="137">
        <v>9.4</v>
      </c>
      <c r="AD147" s="137">
        <v>9.4</v>
      </c>
      <c r="AE147" s="137">
        <v>9.4</v>
      </c>
      <c r="AF147" s="137">
        <v>9.4</v>
      </c>
      <c r="AG147" s="138"/>
      <c r="AH147" s="46">
        <f t="shared" si="143"/>
        <v>577.6</v>
      </c>
      <c r="AI147" s="47">
        <f t="shared" si="144"/>
        <v>9.4</v>
      </c>
    </row>
    <row r="148" spans="1:38" x14ac:dyDescent="0.25">
      <c r="A148" s="135" t="s">
        <v>170</v>
      </c>
      <c r="B148" s="132">
        <v>13.7</v>
      </c>
      <c r="C148" s="132">
        <v>11.6</v>
      </c>
      <c r="D148" s="132">
        <v>6.4</v>
      </c>
      <c r="E148" s="132">
        <v>5.5</v>
      </c>
      <c r="F148" s="137">
        <v>-5.6</v>
      </c>
      <c r="G148" s="137">
        <v>-12.3</v>
      </c>
      <c r="H148" s="137">
        <v>-10.6</v>
      </c>
      <c r="I148" s="137">
        <v>-12.9</v>
      </c>
      <c r="J148" s="137">
        <v>-12.7</v>
      </c>
      <c r="K148" s="137">
        <v>-12.1</v>
      </c>
      <c r="L148" s="137">
        <v>-7.4</v>
      </c>
      <c r="M148" s="137">
        <v>-7.4</v>
      </c>
      <c r="N148" s="137">
        <v>-7.4</v>
      </c>
      <c r="O148" s="137">
        <v>-7.4</v>
      </c>
      <c r="P148" s="137">
        <v>-7.4</v>
      </c>
      <c r="Q148" s="137">
        <v>-7.4</v>
      </c>
      <c r="R148" s="137">
        <v>-7.4</v>
      </c>
      <c r="S148" s="137">
        <v>-9.3000000000000007</v>
      </c>
      <c r="T148" s="137">
        <v>-9.3000000000000007</v>
      </c>
      <c r="U148" s="137">
        <v>-12.8</v>
      </c>
      <c r="V148" s="137">
        <v>-12.8</v>
      </c>
      <c r="W148" s="137">
        <v>-20.5</v>
      </c>
      <c r="X148" s="137">
        <v>-20.5</v>
      </c>
      <c r="Y148" s="137">
        <v>-20.5</v>
      </c>
      <c r="Z148" s="137">
        <v>-15</v>
      </c>
      <c r="AA148" s="137">
        <v>-15</v>
      </c>
      <c r="AB148" s="137">
        <v>-8.8000000000000007</v>
      </c>
      <c r="AC148" s="137">
        <v>-8.1</v>
      </c>
      <c r="AD148" s="137">
        <v>-8.1</v>
      </c>
      <c r="AE148" s="137">
        <v>-8.1</v>
      </c>
      <c r="AF148" s="137">
        <v>-8.1</v>
      </c>
      <c r="AG148" s="134"/>
      <c r="AH148" s="46">
        <f t="shared" si="143"/>
        <v>13.7</v>
      </c>
      <c r="AI148" s="47">
        <f t="shared" si="144"/>
        <v>-20.5</v>
      </c>
    </row>
    <row r="149" spans="1:38" x14ac:dyDescent="0.25">
      <c r="A149" s="135" t="s">
        <v>428</v>
      </c>
      <c r="B149" s="132">
        <v>225.5</v>
      </c>
      <c r="C149" s="132">
        <v>225.6</v>
      </c>
      <c r="D149" s="132">
        <v>226.5</v>
      </c>
      <c r="E149" s="132">
        <v>170</v>
      </c>
      <c r="F149" s="122">
        <v>164.1</v>
      </c>
      <c r="G149" s="122">
        <v>164.2</v>
      </c>
      <c r="H149" s="122">
        <v>163.30000000000001</v>
      </c>
      <c r="I149" s="122">
        <v>210.1</v>
      </c>
      <c r="J149" s="122">
        <v>220</v>
      </c>
      <c r="K149" s="122">
        <v>216.5</v>
      </c>
      <c r="L149" s="122">
        <v>218.5</v>
      </c>
      <c r="M149" s="122">
        <v>218.5</v>
      </c>
      <c r="N149" s="122">
        <v>218.5</v>
      </c>
      <c r="O149" s="122">
        <v>106</v>
      </c>
      <c r="P149" s="122">
        <v>106</v>
      </c>
      <c r="Q149" s="122">
        <v>106</v>
      </c>
      <c r="R149" s="122">
        <v>106</v>
      </c>
      <c r="S149" s="122">
        <f>108+107.5</f>
        <v>215.5</v>
      </c>
      <c r="T149" s="122">
        <f>108+107.5</f>
        <v>215.5</v>
      </c>
      <c r="U149" s="122">
        <f>106.8+105</f>
        <v>211.8</v>
      </c>
      <c r="V149" s="122">
        <f>106.8+105</f>
        <v>211.8</v>
      </c>
      <c r="W149" s="122">
        <f>101+101</f>
        <v>202</v>
      </c>
      <c r="X149" s="122">
        <f>101+101</f>
        <v>202</v>
      </c>
      <c r="Y149" s="122">
        <f t="shared" ref="Y149" si="145">101+101</f>
        <v>202</v>
      </c>
      <c r="Z149" s="122">
        <v>198</v>
      </c>
      <c r="AA149" s="122">
        <v>198</v>
      </c>
      <c r="AB149" s="122">
        <v>223.8</v>
      </c>
      <c r="AC149" s="122">
        <v>223.1</v>
      </c>
      <c r="AD149" s="122">
        <v>223.1</v>
      </c>
      <c r="AE149" s="122">
        <v>223.1</v>
      </c>
      <c r="AF149" s="122">
        <v>223.1</v>
      </c>
      <c r="AG149" s="134"/>
      <c r="AH149" s="46">
        <f t="shared" si="143"/>
        <v>226.5</v>
      </c>
      <c r="AI149" s="47">
        <f t="shared" si="144"/>
        <v>106</v>
      </c>
    </row>
    <row r="150" spans="1:38" x14ac:dyDescent="0.25">
      <c r="A150" s="135" t="s">
        <v>429</v>
      </c>
      <c r="B150" s="132">
        <v>30.5</v>
      </c>
      <c r="C150" s="132">
        <v>30.9</v>
      </c>
      <c r="D150" s="132">
        <v>31</v>
      </c>
      <c r="E150" s="132">
        <v>31.1</v>
      </c>
      <c r="F150" s="122">
        <v>31.1</v>
      </c>
      <c r="G150" s="122">
        <v>30.9</v>
      </c>
      <c r="H150" s="122">
        <v>30.7</v>
      </c>
      <c r="I150" s="122">
        <v>30.5</v>
      </c>
      <c r="J150" s="122">
        <v>30.3</v>
      </c>
      <c r="K150" s="122">
        <v>30</v>
      </c>
      <c r="L150" s="122">
        <v>29.5</v>
      </c>
      <c r="M150" s="122">
        <v>29.5</v>
      </c>
      <c r="N150" s="122">
        <v>29.5</v>
      </c>
      <c r="O150" s="122">
        <v>29.5</v>
      </c>
      <c r="P150" s="122">
        <v>30</v>
      </c>
      <c r="Q150" s="122">
        <v>30</v>
      </c>
      <c r="R150" s="122">
        <v>30</v>
      </c>
      <c r="S150" s="122">
        <v>30.2</v>
      </c>
      <c r="T150" s="122">
        <v>30.2</v>
      </c>
      <c r="U150" s="122">
        <v>30</v>
      </c>
      <c r="V150" s="122">
        <v>30</v>
      </c>
      <c r="W150" s="122">
        <v>29.9</v>
      </c>
      <c r="X150" s="122">
        <v>29.9</v>
      </c>
      <c r="Y150" s="122">
        <v>29.9</v>
      </c>
      <c r="Z150" s="122">
        <v>28</v>
      </c>
      <c r="AA150" s="122">
        <v>28</v>
      </c>
      <c r="AB150" s="122">
        <v>28.4</v>
      </c>
      <c r="AC150" s="122">
        <v>28.6</v>
      </c>
      <c r="AD150" s="122">
        <v>28.6</v>
      </c>
      <c r="AE150" s="122">
        <v>28.6</v>
      </c>
      <c r="AF150" s="122">
        <v>28.6</v>
      </c>
      <c r="AG150" s="134"/>
      <c r="AH150" s="46">
        <f t="shared" si="143"/>
        <v>31.1</v>
      </c>
      <c r="AI150" s="47">
        <f t="shared" si="144"/>
        <v>28</v>
      </c>
    </row>
    <row r="151" spans="1:38" ht="15.75" thickBot="1" x14ac:dyDescent="0.3">
      <c r="A151" s="139" t="s">
        <v>173</v>
      </c>
      <c r="B151" s="132">
        <v>6.9</v>
      </c>
      <c r="C151" s="132">
        <v>7</v>
      </c>
      <c r="D151" s="132">
        <v>77.8</v>
      </c>
      <c r="E151" s="132">
        <v>8.1999999999999993</v>
      </c>
      <c r="F151" s="122">
        <v>8.6</v>
      </c>
      <c r="G151" s="122">
        <v>7.7</v>
      </c>
      <c r="H151" s="122">
        <v>7.3</v>
      </c>
      <c r="I151" s="122">
        <v>8</v>
      </c>
      <c r="J151" s="122">
        <v>9</v>
      </c>
      <c r="K151" s="122">
        <v>8.5</v>
      </c>
      <c r="L151" s="122">
        <v>9.6999999999999993</v>
      </c>
      <c r="M151" s="122">
        <v>9.6999999999999993</v>
      </c>
      <c r="N151" s="122">
        <v>9.6999999999999993</v>
      </c>
      <c r="O151" s="122">
        <v>9.6999999999999993</v>
      </c>
      <c r="P151" s="122">
        <v>18.5</v>
      </c>
      <c r="Q151" s="122">
        <v>16.5</v>
      </c>
      <c r="R151" s="122">
        <v>16.5</v>
      </c>
      <c r="S151" s="122">
        <v>12.5</v>
      </c>
      <c r="T151" s="122">
        <v>12.5</v>
      </c>
      <c r="U151" s="122">
        <v>9</v>
      </c>
      <c r="V151" s="122">
        <v>9</v>
      </c>
      <c r="W151" s="122">
        <v>3.3</v>
      </c>
      <c r="X151" s="122">
        <v>3.3</v>
      </c>
      <c r="Y151" s="122">
        <v>3.3</v>
      </c>
      <c r="Z151" s="122">
        <v>1.9</v>
      </c>
      <c r="AA151" s="122">
        <v>1.9</v>
      </c>
      <c r="AB151" s="122">
        <v>2.9</v>
      </c>
      <c r="AC151" s="122">
        <v>4.2</v>
      </c>
      <c r="AD151" s="122">
        <v>4.2</v>
      </c>
      <c r="AE151" s="122">
        <v>4.2</v>
      </c>
      <c r="AF151" s="122">
        <v>4.2</v>
      </c>
      <c r="AG151" s="134"/>
      <c r="AH151" s="46">
        <f t="shared" si="143"/>
        <v>77.8</v>
      </c>
      <c r="AI151" s="47">
        <f t="shared" si="144"/>
        <v>1.9</v>
      </c>
    </row>
    <row r="152" spans="1:38" ht="15.75" thickBot="1" x14ac:dyDescent="0.3">
      <c r="A152" s="140" t="s">
        <v>174</v>
      </c>
      <c r="B152" s="141"/>
      <c r="C152" s="141"/>
      <c r="D152" s="141"/>
      <c r="E152" s="141" t="s">
        <v>187</v>
      </c>
      <c r="F152" s="142"/>
      <c r="G152" s="142"/>
      <c r="H152" s="142"/>
      <c r="I152" s="142" t="s">
        <v>187</v>
      </c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43"/>
        <v>0</v>
      </c>
      <c r="AI152" s="47">
        <f t="shared" si="144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Drain Time: 11.41 Hrs)</v>
      </c>
      <c r="B153" s="144">
        <v>1986.6</v>
      </c>
      <c r="C153" s="144">
        <v>1986.6</v>
      </c>
      <c r="D153" s="144">
        <v>1986.6</v>
      </c>
      <c r="E153" s="144">
        <v>1986.6</v>
      </c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>
        <v>1986.5</v>
      </c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43"/>
        <v>1986.6</v>
      </c>
      <c r="AI153" s="47">
        <f t="shared" si="144"/>
        <v>1986.5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>
        <v>522.54</v>
      </c>
      <c r="T154" s="148"/>
      <c r="U154" s="148">
        <v>522.88</v>
      </c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43"/>
        <v>522.88</v>
      </c>
      <c r="AI154" s="47">
        <f t="shared" si="144"/>
        <v>522.54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>
        <v>623.88</v>
      </c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43"/>
        <v>623.88</v>
      </c>
      <c r="AI155" s="47">
        <f t="shared" si="144"/>
        <v>623.88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>
        <v>337.5</v>
      </c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43"/>
        <v>337.5</v>
      </c>
      <c r="AI156" s="47">
        <f t="shared" si="144"/>
        <v>337.5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>
        <v>1986</v>
      </c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43"/>
        <v>1986</v>
      </c>
      <c r="AI157" s="47">
        <f t="shared" si="144"/>
        <v>1986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43"/>
        <v>0</v>
      </c>
      <c r="AI158" s="47">
        <f t="shared" si="144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 t="str">
        <f t="shared" ref="B161:E166" si="146">A161</f>
        <v>PANAUTI(2.4)</v>
      </c>
      <c r="C161" s="159" t="str">
        <f t="shared" si="146"/>
        <v>PANAUTI(2.4)</v>
      </c>
      <c r="D161" s="159" t="str">
        <f t="shared" si="146"/>
        <v>PANAUTI(2.4)</v>
      </c>
      <c r="E161" s="159" t="str">
        <f t="shared" si="146"/>
        <v>PANAUTI(2.4)</v>
      </c>
      <c r="F161" s="159" t="str">
        <f t="shared" ref="F161:R166" si="147">E161</f>
        <v>PANAUTI(2.4)</v>
      </c>
      <c r="G161" s="159" t="str">
        <f t="shared" si="147"/>
        <v>PANAUTI(2.4)</v>
      </c>
      <c r="H161" s="159" t="str">
        <f t="shared" si="147"/>
        <v>PANAUTI(2.4)</v>
      </c>
      <c r="I161" s="159" t="str">
        <f t="shared" si="147"/>
        <v>PANAUTI(2.4)</v>
      </c>
      <c r="J161" s="159" t="str">
        <f t="shared" si="147"/>
        <v>PANAUTI(2.4)</v>
      </c>
      <c r="K161" s="159">
        <v>0.3</v>
      </c>
      <c r="L161" s="159">
        <f t="shared" si="147"/>
        <v>0.3</v>
      </c>
      <c r="M161" s="159">
        <f t="shared" si="147"/>
        <v>0.3</v>
      </c>
      <c r="N161" s="159">
        <f t="shared" si="147"/>
        <v>0.3</v>
      </c>
      <c r="O161" s="159">
        <f t="shared" si="147"/>
        <v>0.3</v>
      </c>
      <c r="P161" s="159">
        <f t="shared" si="147"/>
        <v>0.3</v>
      </c>
      <c r="Q161" s="159">
        <f t="shared" si="147"/>
        <v>0.3</v>
      </c>
      <c r="R161" s="159">
        <f t="shared" si="147"/>
        <v>0.3</v>
      </c>
      <c r="S161" s="159">
        <f t="shared" ref="S161:AF166" si="148">R161</f>
        <v>0.3</v>
      </c>
      <c r="T161" s="159">
        <f t="shared" si="148"/>
        <v>0.3</v>
      </c>
      <c r="U161" s="159">
        <f t="shared" si="148"/>
        <v>0.3</v>
      </c>
      <c r="V161" s="159">
        <f t="shared" si="148"/>
        <v>0.3</v>
      </c>
      <c r="W161" s="159">
        <f t="shared" si="148"/>
        <v>0.3</v>
      </c>
      <c r="X161" s="159">
        <f t="shared" si="148"/>
        <v>0.3</v>
      </c>
      <c r="Y161" s="159">
        <f t="shared" si="148"/>
        <v>0.3</v>
      </c>
      <c r="Z161" s="159">
        <f t="shared" si="148"/>
        <v>0.3</v>
      </c>
      <c r="AA161" s="159">
        <f t="shared" si="148"/>
        <v>0.3</v>
      </c>
      <c r="AB161" s="159">
        <f t="shared" si="148"/>
        <v>0.3</v>
      </c>
      <c r="AC161" s="159">
        <f t="shared" si="148"/>
        <v>0.3</v>
      </c>
      <c r="AD161" s="159">
        <f t="shared" si="148"/>
        <v>0.3</v>
      </c>
      <c r="AE161" s="159">
        <f t="shared" si="148"/>
        <v>0.3</v>
      </c>
      <c r="AF161" s="159">
        <f t="shared" si="148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 t="str">
        <f t="shared" si="146"/>
        <v>TATOPANI(2)</v>
      </c>
      <c r="C162" s="161" t="str">
        <f t="shared" si="146"/>
        <v>TATOPANI(2)</v>
      </c>
      <c r="D162" s="161" t="str">
        <f t="shared" si="146"/>
        <v>TATOPANI(2)</v>
      </c>
      <c r="E162" s="161" t="str">
        <f t="shared" si="146"/>
        <v>TATOPANI(2)</v>
      </c>
      <c r="F162" s="161" t="str">
        <f t="shared" si="147"/>
        <v>TATOPANI(2)</v>
      </c>
      <c r="G162" s="161" t="str">
        <f t="shared" si="147"/>
        <v>TATOPANI(2)</v>
      </c>
      <c r="H162" s="161" t="str">
        <f t="shared" si="147"/>
        <v>TATOPANI(2)</v>
      </c>
      <c r="I162" s="161" t="str">
        <f t="shared" si="147"/>
        <v>TATOPANI(2)</v>
      </c>
      <c r="J162" s="161" t="str">
        <f t="shared" si="147"/>
        <v>TATOPANI(2)</v>
      </c>
      <c r="K162" s="161">
        <v>0.4</v>
      </c>
      <c r="L162" s="161">
        <f t="shared" si="147"/>
        <v>0.4</v>
      </c>
      <c r="M162" s="161">
        <f t="shared" si="147"/>
        <v>0.4</v>
      </c>
      <c r="N162" s="161">
        <f t="shared" si="147"/>
        <v>0.4</v>
      </c>
      <c r="O162" s="161">
        <f t="shared" si="147"/>
        <v>0.4</v>
      </c>
      <c r="P162" s="161">
        <f t="shared" si="147"/>
        <v>0.4</v>
      </c>
      <c r="Q162" s="161">
        <f t="shared" si="147"/>
        <v>0.4</v>
      </c>
      <c r="R162" s="161">
        <f t="shared" si="147"/>
        <v>0.4</v>
      </c>
      <c r="S162" s="161">
        <f t="shared" si="148"/>
        <v>0.4</v>
      </c>
      <c r="T162" s="161">
        <f t="shared" si="148"/>
        <v>0.4</v>
      </c>
      <c r="U162" s="161">
        <f t="shared" si="148"/>
        <v>0.4</v>
      </c>
      <c r="V162" s="161">
        <f t="shared" si="148"/>
        <v>0.4</v>
      </c>
      <c r="W162" s="161">
        <f t="shared" si="148"/>
        <v>0.4</v>
      </c>
      <c r="X162" s="161">
        <f t="shared" si="148"/>
        <v>0.4</v>
      </c>
      <c r="Y162" s="161">
        <f t="shared" si="148"/>
        <v>0.4</v>
      </c>
      <c r="Z162" s="161">
        <f t="shared" si="148"/>
        <v>0.4</v>
      </c>
      <c r="AA162" s="161">
        <f t="shared" si="148"/>
        <v>0.4</v>
      </c>
      <c r="AB162" s="161">
        <f t="shared" si="148"/>
        <v>0.4</v>
      </c>
      <c r="AC162" s="161">
        <f t="shared" si="148"/>
        <v>0.4</v>
      </c>
      <c r="AD162" s="161">
        <f t="shared" si="148"/>
        <v>0.4</v>
      </c>
      <c r="AE162" s="161">
        <f t="shared" si="148"/>
        <v>0.4</v>
      </c>
      <c r="AF162" s="161">
        <f t="shared" si="148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 t="str">
        <f t="shared" si="146"/>
        <v>SETI(1.5)</v>
      </c>
      <c r="C163" s="161" t="str">
        <f t="shared" si="146"/>
        <v>SETI(1.5)</v>
      </c>
      <c r="D163" s="161" t="str">
        <f t="shared" si="146"/>
        <v>SETI(1.5)</v>
      </c>
      <c r="E163" s="161" t="str">
        <f t="shared" si="146"/>
        <v>SETI(1.5)</v>
      </c>
      <c r="F163" s="161" t="str">
        <f t="shared" si="147"/>
        <v>SETI(1.5)</v>
      </c>
      <c r="G163" s="161" t="str">
        <f t="shared" si="147"/>
        <v>SETI(1.5)</v>
      </c>
      <c r="H163" s="161" t="str">
        <f t="shared" si="147"/>
        <v>SETI(1.5)</v>
      </c>
      <c r="I163" s="161" t="str">
        <f t="shared" si="147"/>
        <v>SETI(1.5)</v>
      </c>
      <c r="J163" s="161" t="str">
        <f t="shared" si="147"/>
        <v>SETI(1.5)</v>
      </c>
      <c r="K163" s="161">
        <v>1.5</v>
      </c>
      <c r="L163" s="161">
        <f t="shared" si="147"/>
        <v>1.5</v>
      </c>
      <c r="M163" s="161">
        <f t="shared" si="147"/>
        <v>1.5</v>
      </c>
      <c r="N163" s="161">
        <f t="shared" si="147"/>
        <v>1.5</v>
      </c>
      <c r="O163" s="161">
        <f t="shared" si="147"/>
        <v>1.5</v>
      </c>
      <c r="P163" s="161">
        <f t="shared" si="147"/>
        <v>1.5</v>
      </c>
      <c r="Q163" s="161">
        <f t="shared" si="147"/>
        <v>1.5</v>
      </c>
      <c r="R163" s="161">
        <f t="shared" si="147"/>
        <v>1.5</v>
      </c>
      <c r="S163" s="161">
        <f t="shared" si="148"/>
        <v>1.5</v>
      </c>
      <c r="T163" s="161">
        <f t="shared" si="148"/>
        <v>1.5</v>
      </c>
      <c r="U163" s="161">
        <f t="shared" si="148"/>
        <v>1.5</v>
      </c>
      <c r="V163" s="161">
        <f t="shared" si="148"/>
        <v>1.5</v>
      </c>
      <c r="W163" s="161">
        <f t="shared" si="148"/>
        <v>1.5</v>
      </c>
      <c r="X163" s="161">
        <f t="shared" si="148"/>
        <v>1.5</v>
      </c>
      <c r="Y163" s="161">
        <f t="shared" si="148"/>
        <v>1.5</v>
      </c>
      <c r="Z163" s="161">
        <f t="shared" si="148"/>
        <v>1.5</v>
      </c>
      <c r="AA163" s="161">
        <f t="shared" si="148"/>
        <v>1.5</v>
      </c>
      <c r="AB163" s="161">
        <f t="shared" si="148"/>
        <v>1.5</v>
      </c>
      <c r="AC163" s="161">
        <f t="shared" si="148"/>
        <v>1.5</v>
      </c>
      <c r="AD163" s="161">
        <f t="shared" si="148"/>
        <v>1.5</v>
      </c>
      <c r="AE163" s="161">
        <f t="shared" si="148"/>
        <v>1.5</v>
      </c>
      <c r="AF163" s="161">
        <f t="shared" si="148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 t="str">
        <f t="shared" si="146"/>
        <v>FEWA(1)</v>
      </c>
      <c r="C164" s="161" t="str">
        <f t="shared" si="146"/>
        <v>FEWA(1)</v>
      </c>
      <c r="D164" s="161" t="str">
        <f t="shared" si="146"/>
        <v>FEWA(1)</v>
      </c>
      <c r="E164" s="161" t="str">
        <f t="shared" si="146"/>
        <v>FEWA(1)</v>
      </c>
      <c r="F164" s="161" t="str">
        <f t="shared" si="147"/>
        <v>FEWA(1)</v>
      </c>
      <c r="G164" s="161" t="str">
        <f t="shared" si="147"/>
        <v>FEWA(1)</v>
      </c>
      <c r="H164" s="161" t="str">
        <f t="shared" si="147"/>
        <v>FEWA(1)</v>
      </c>
      <c r="I164" s="161" t="str">
        <f t="shared" si="147"/>
        <v>FEWA(1)</v>
      </c>
      <c r="J164" s="161" t="str">
        <f t="shared" si="147"/>
        <v>FEWA(1)</v>
      </c>
      <c r="K164" s="161">
        <v>0.3</v>
      </c>
      <c r="L164" s="161">
        <f t="shared" si="147"/>
        <v>0.3</v>
      </c>
      <c r="M164" s="161">
        <f t="shared" si="147"/>
        <v>0.3</v>
      </c>
      <c r="N164" s="161">
        <f t="shared" si="147"/>
        <v>0.3</v>
      </c>
      <c r="O164" s="161">
        <f t="shared" si="147"/>
        <v>0.3</v>
      </c>
      <c r="P164" s="161">
        <f t="shared" si="147"/>
        <v>0.3</v>
      </c>
      <c r="Q164" s="161">
        <f t="shared" si="147"/>
        <v>0.3</v>
      </c>
      <c r="R164" s="161">
        <f t="shared" si="147"/>
        <v>0.3</v>
      </c>
      <c r="S164" s="161">
        <f t="shared" si="148"/>
        <v>0.3</v>
      </c>
      <c r="T164" s="161">
        <f t="shared" si="148"/>
        <v>0.3</v>
      </c>
      <c r="U164" s="161">
        <f t="shared" si="148"/>
        <v>0.3</v>
      </c>
      <c r="V164" s="161">
        <f t="shared" si="148"/>
        <v>0.3</v>
      </c>
      <c r="W164" s="161">
        <f t="shared" si="148"/>
        <v>0.3</v>
      </c>
      <c r="X164" s="161">
        <f t="shared" si="148"/>
        <v>0.3</v>
      </c>
      <c r="Y164" s="161">
        <f t="shared" si="148"/>
        <v>0.3</v>
      </c>
      <c r="Z164" s="161">
        <f t="shared" si="148"/>
        <v>0.3</v>
      </c>
      <c r="AA164" s="161">
        <f t="shared" si="148"/>
        <v>0.3</v>
      </c>
      <c r="AB164" s="161">
        <f t="shared" si="148"/>
        <v>0.3</v>
      </c>
      <c r="AC164" s="161">
        <f t="shared" si="148"/>
        <v>0.3</v>
      </c>
      <c r="AD164" s="161">
        <f t="shared" si="148"/>
        <v>0.3</v>
      </c>
      <c r="AE164" s="161">
        <f t="shared" si="148"/>
        <v>0.3</v>
      </c>
      <c r="AF164" s="161">
        <f t="shared" si="148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 t="str">
        <f t="shared" si="146"/>
        <v>TINAU(1)</v>
      </c>
      <c r="C165" s="161" t="str">
        <f t="shared" si="146"/>
        <v>TINAU(1)</v>
      </c>
      <c r="D165" s="161" t="str">
        <f t="shared" si="146"/>
        <v>TINAU(1)</v>
      </c>
      <c r="E165" s="161" t="str">
        <f t="shared" si="146"/>
        <v>TINAU(1)</v>
      </c>
      <c r="F165" s="161" t="str">
        <f t="shared" si="147"/>
        <v>TINAU(1)</v>
      </c>
      <c r="G165" s="161" t="str">
        <f t="shared" si="147"/>
        <v>TINAU(1)</v>
      </c>
      <c r="H165" s="161" t="str">
        <f t="shared" si="147"/>
        <v>TINAU(1)</v>
      </c>
      <c r="I165" s="161" t="str">
        <f t="shared" si="147"/>
        <v>TINAU(1)</v>
      </c>
      <c r="J165" s="161" t="str">
        <f t="shared" si="147"/>
        <v>TINAU(1)</v>
      </c>
      <c r="K165" s="161">
        <v>0.4</v>
      </c>
      <c r="L165" s="161">
        <f t="shared" si="147"/>
        <v>0.4</v>
      </c>
      <c r="M165" s="161">
        <f t="shared" si="147"/>
        <v>0.4</v>
      </c>
      <c r="N165" s="161">
        <f t="shared" si="147"/>
        <v>0.4</v>
      </c>
      <c r="O165" s="161">
        <f t="shared" si="147"/>
        <v>0.4</v>
      </c>
      <c r="P165" s="161">
        <f t="shared" si="147"/>
        <v>0.4</v>
      </c>
      <c r="Q165" s="161">
        <f t="shared" si="147"/>
        <v>0.4</v>
      </c>
      <c r="R165" s="161">
        <f t="shared" si="147"/>
        <v>0.4</v>
      </c>
      <c r="S165" s="161">
        <f t="shared" si="148"/>
        <v>0.4</v>
      </c>
      <c r="T165" s="161">
        <f t="shared" si="148"/>
        <v>0.4</v>
      </c>
      <c r="U165" s="161">
        <f t="shared" si="148"/>
        <v>0.4</v>
      </c>
      <c r="V165" s="161">
        <f t="shared" si="148"/>
        <v>0.4</v>
      </c>
      <c r="W165" s="161">
        <f t="shared" si="148"/>
        <v>0.4</v>
      </c>
      <c r="X165" s="161">
        <f t="shared" si="148"/>
        <v>0.4</v>
      </c>
      <c r="Y165" s="161">
        <f t="shared" si="148"/>
        <v>0.4</v>
      </c>
      <c r="Z165" s="161">
        <f t="shared" si="148"/>
        <v>0.4</v>
      </c>
      <c r="AA165" s="161">
        <f t="shared" si="148"/>
        <v>0.4</v>
      </c>
      <c r="AB165" s="161">
        <f t="shared" si="148"/>
        <v>0.4</v>
      </c>
      <c r="AC165" s="161">
        <f t="shared" si="148"/>
        <v>0.4</v>
      </c>
      <c r="AD165" s="161">
        <f t="shared" si="148"/>
        <v>0.4</v>
      </c>
      <c r="AE165" s="161">
        <f t="shared" si="148"/>
        <v>0.4</v>
      </c>
      <c r="AF165" s="161">
        <f t="shared" si="148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 t="str">
        <f t="shared" si="146"/>
        <v>SUNDARIJAL(0.66)</v>
      </c>
      <c r="C166" s="164" t="str">
        <f t="shared" si="146"/>
        <v>SUNDARIJAL(0.66)</v>
      </c>
      <c r="D166" s="164" t="str">
        <f t="shared" si="146"/>
        <v>SUNDARIJAL(0.66)</v>
      </c>
      <c r="E166" s="164" t="str">
        <f t="shared" si="146"/>
        <v>SUNDARIJAL(0.66)</v>
      </c>
      <c r="F166" s="164" t="str">
        <f t="shared" si="147"/>
        <v>SUNDARIJAL(0.66)</v>
      </c>
      <c r="G166" s="164" t="str">
        <f t="shared" si="147"/>
        <v>SUNDARIJAL(0.66)</v>
      </c>
      <c r="H166" s="164" t="str">
        <f t="shared" si="147"/>
        <v>SUNDARIJAL(0.66)</v>
      </c>
      <c r="I166" s="164" t="str">
        <f t="shared" si="147"/>
        <v>SUNDARIJAL(0.66)</v>
      </c>
      <c r="J166" s="164" t="str">
        <f t="shared" si="147"/>
        <v>SUNDARIJAL(0.66)</v>
      </c>
      <c r="K166" s="164">
        <v>0.64</v>
      </c>
      <c r="L166" s="164">
        <f t="shared" si="147"/>
        <v>0.64</v>
      </c>
      <c r="M166" s="164">
        <f t="shared" si="147"/>
        <v>0.64</v>
      </c>
      <c r="N166" s="164">
        <f t="shared" si="147"/>
        <v>0.64</v>
      </c>
      <c r="O166" s="164">
        <f t="shared" si="147"/>
        <v>0.64</v>
      </c>
      <c r="P166" s="164">
        <f t="shared" si="147"/>
        <v>0.64</v>
      </c>
      <c r="Q166" s="164">
        <f t="shared" si="147"/>
        <v>0.64</v>
      </c>
      <c r="R166" s="164">
        <f t="shared" si="147"/>
        <v>0.64</v>
      </c>
      <c r="S166" s="164">
        <f t="shared" si="148"/>
        <v>0.64</v>
      </c>
      <c r="T166" s="164">
        <f t="shared" si="148"/>
        <v>0.64</v>
      </c>
      <c r="U166" s="164">
        <f t="shared" si="148"/>
        <v>0.64</v>
      </c>
      <c r="V166" s="164">
        <f t="shared" si="148"/>
        <v>0.64</v>
      </c>
      <c r="W166" s="164">
        <f t="shared" si="148"/>
        <v>0.64</v>
      </c>
      <c r="X166" s="164">
        <f t="shared" si="148"/>
        <v>0.64</v>
      </c>
      <c r="Y166" s="164">
        <f t="shared" si="148"/>
        <v>0.64</v>
      </c>
      <c r="Z166" s="164">
        <f t="shared" si="148"/>
        <v>0.64</v>
      </c>
      <c r="AA166" s="164">
        <f t="shared" si="148"/>
        <v>0.64</v>
      </c>
      <c r="AB166" s="164">
        <f t="shared" si="148"/>
        <v>0.64</v>
      </c>
      <c r="AC166" s="164">
        <f t="shared" si="148"/>
        <v>0.64</v>
      </c>
      <c r="AD166" s="164">
        <f t="shared" si="148"/>
        <v>0.64</v>
      </c>
      <c r="AE166" s="164">
        <f t="shared" si="148"/>
        <v>0.64</v>
      </c>
      <c r="AF166" s="164">
        <f t="shared" si="148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f t="shared" ref="B167:C167" si="149">SUM(B161:B166)</f>
        <v>0</v>
      </c>
      <c r="C167" s="167">
        <f t="shared" si="149"/>
        <v>0</v>
      </c>
      <c r="D167" s="167">
        <f t="shared" ref="D167:E167" si="150">SUM(D161:D166)</f>
        <v>0</v>
      </c>
      <c r="E167" s="167">
        <f t="shared" si="150"/>
        <v>0</v>
      </c>
      <c r="F167" s="167">
        <f t="shared" ref="F167:AG167" si="151">SUM(F161:F166)</f>
        <v>0</v>
      </c>
      <c r="G167" s="167">
        <f t="shared" si="151"/>
        <v>0</v>
      </c>
      <c r="H167" s="167">
        <f t="shared" si="151"/>
        <v>0</v>
      </c>
      <c r="I167" s="167">
        <f t="shared" si="151"/>
        <v>0</v>
      </c>
      <c r="J167" s="167">
        <f t="shared" si="151"/>
        <v>0</v>
      </c>
      <c r="K167" s="167">
        <v>3.54</v>
      </c>
      <c r="L167" s="167">
        <f t="shared" si="151"/>
        <v>3.54</v>
      </c>
      <c r="M167" s="167">
        <f t="shared" si="151"/>
        <v>3.54</v>
      </c>
      <c r="N167" s="167">
        <f t="shared" si="151"/>
        <v>3.54</v>
      </c>
      <c r="O167" s="167">
        <f t="shared" si="151"/>
        <v>3.54</v>
      </c>
      <c r="P167" s="167">
        <f t="shared" si="151"/>
        <v>3.54</v>
      </c>
      <c r="Q167" s="167">
        <f t="shared" si="151"/>
        <v>3.54</v>
      </c>
      <c r="R167" s="167">
        <f t="shared" si="151"/>
        <v>3.54</v>
      </c>
      <c r="S167" s="167">
        <f t="shared" si="151"/>
        <v>3.54</v>
      </c>
      <c r="T167" s="167">
        <f t="shared" si="151"/>
        <v>3.54</v>
      </c>
      <c r="U167" s="167">
        <f t="shared" si="151"/>
        <v>3.54</v>
      </c>
      <c r="V167" s="167">
        <f t="shared" si="151"/>
        <v>3.54</v>
      </c>
      <c r="W167" s="167">
        <f t="shared" si="151"/>
        <v>3.54</v>
      </c>
      <c r="X167" s="167">
        <f t="shared" si="151"/>
        <v>3.54</v>
      </c>
      <c r="Y167" s="167">
        <f t="shared" si="151"/>
        <v>3.54</v>
      </c>
      <c r="Z167" s="167">
        <f t="shared" si="151"/>
        <v>3.54</v>
      </c>
      <c r="AA167" s="167">
        <f t="shared" si="151"/>
        <v>3.54</v>
      </c>
      <c r="AB167" s="167">
        <f t="shared" ref="AB167" si="152">SUM(AB161:AB166)</f>
        <v>3.54</v>
      </c>
      <c r="AC167" s="167">
        <f t="shared" si="151"/>
        <v>3.54</v>
      </c>
      <c r="AD167" s="167">
        <f t="shared" si="151"/>
        <v>3.54</v>
      </c>
      <c r="AE167" s="167">
        <f t="shared" si="151"/>
        <v>3.54</v>
      </c>
      <c r="AF167" s="167">
        <f t="shared" si="151"/>
        <v>3.54</v>
      </c>
      <c r="AG167" s="168">
        <f t="shared" si="151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 t="str">
        <f t="shared" ref="B169:E232" si="153">A169</f>
        <v>Upper Mai Khola(9.98)</v>
      </c>
      <c r="C169" s="159" t="str">
        <f t="shared" si="153"/>
        <v>Upper Mai Khola(9.98)</v>
      </c>
      <c r="D169" s="159" t="str">
        <f t="shared" si="153"/>
        <v>Upper Mai Khola(9.98)</v>
      </c>
      <c r="E169" s="159" t="str">
        <f t="shared" si="153"/>
        <v>Upper Mai Khola(9.98)</v>
      </c>
      <c r="F169" s="159" t="str">
        <f t="shared" ref="F169:R184" si="154">E169</f>
        <v>Upper Mai Khola(9.98)</v>
      </c>
      <c r="G169" s="159" t="str">
        <f t="shared" si="154"/>
        <v>Upper Mai Khola(9.98)</v>
      </c>
      <c r="H169" s="159" t="str">
        <f t="shared" si="154"/>
        <v>Upper Mai Khola(9.98)</v>
      </c>
      <c r="I169" s="159" t="str">
        <f t="shared" si="154"/>
        <v>Upper Mai Khola(9.98)</v>
      </c>
      <c r="J169" s="159" t="str">
        <f t="shared" si="154"/>
        <v>Upper Mai Khola(9.98)</v>
      </c>
      <c r="K169" s="159">
        <v>0</v>
      </c>
      <c r="L169" s="159">
        <f t="shared" si="154"/>
        <v>0</v>
      </c>
      <c r="M169" s="159">
        <f t="shared" si="154"/>
        <v>0</v>
      </c>
      <c r="N169" s="159">
        <f t="shared" si="154"/>
        <v>0</v>
      </c>
      <c r="O169" s="159">
        <f t="shared" si="154"/>
        <v>0</v>
      </c>
      <c r="P169" s="159">
        <f t="shared" si="154"/>
        <v>0</v>
      </c>
      <c r="Q169" s="159">
        <f t="shared" si="154"/>
        <v>0</v>
      </c>
      <c r="R169" s="159">
        <f t="shared" si="154"/>
        <v>0</v>
      </c>
      <c r="S169" s="159">
        <f t="shared" ref="S169:AF184" si="155">R169</f>
        <v>0</v>
      </c>
      <c r="T169" s="159">
        <f t="shared" si="155"/>
        <v>0</v>
      </c>
      <c r="U169" s="159">
        <f t="shared" si="155"/>
        <v>0</v>
      </c>
      <c r="V169" s="159">
        <f t="shared" si="155"/>
        <v>0</v>
      </c>
      <c r="W169" s="159">
        <f t="shared" si="155"/>
        <v>0</v>
      </c>
      <c r="X169" s="159">
        <f t="shared" si="155"/>
        <v>0</v>
      </c>
      <c r="Y169" s="159">
        <f t="shared" si="155"/>
        <v>0</v>
      </c>
      <c r="Z169" s="159">
        <f t="shared" si="155"/>
        <v>0</v>
      </c>
      <c r="AA169" s="159">
        <f t="shared" si="155"/>
        <v>0</v>
      </c>
      <c r="AB169" s="159">
        <f t="shared" si="155"/>
        <v>0</v>
      </c>
      <c r="AC169" s="159">
        <f t="shared" si="155"/>
        <v>0</v>
      </c>
      <c r="AD169" s="159">
        <f t="shared" si="155"/>
        <v>0</v>
      </c>
      <c r="AE169" s="159">
        <f t="shared" si="155"/>
        <v>0</v>
      </c>
      <c r="AF169" s="172">
        <f t="shared" si="155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 t="str">
        <f t="shared" si="153"/>
        <v>Kabeli B-1 Cascade(9.94)</v>
      </c>
      <c r="C170" s="161" t="str">
        <f t="shared" si="153"/>
        <v>Kabeli B-1 Cascade(9.94)</v>
      </c>
      <c r="D170" s="161" t="str">
        <f t="shared" si="153"/>
        <v>Kabeli B-1 Cascade(9.94)</v>
      </c>
      <c r="E170" s="161" t="str">
        <f t="shared" si="153"/>
        <v>Kabeli B-1 Cascade(9.94)</v>
      </c>
      <c r="F170" s="161" t="str">
        <f t="shared" si="154"/>
        <v>Kabeli B-1 Cascade(9.94)</v>
      </c>
      <c r="G170" s="161" t="str">
        <f t="shared" si="154"/>
        <v>Kabeli B-1 Cascade(9.94)</v>
      </c>
      <c r="H170" s="161" t="str">
        <f t="shared" si="154"/>
        <v>Kabeli B-1 Cascade(9.94)</v>
      </c>
      <c r="I170" s="161" t="str">
        <f t="shared" si="154"/>
        <v>Kabeli B-1 Cascade(9.94)</v>
      </c>
      <c r="J170" s="161" t="str">
        <f t="shared" si="154"/>
        <v>Kabeli B-1 Cascade(9.94)</v>
      </c>
      <c r="K170" s="161">
        <v>0</v>
      </c>
      <c r="L170" s="161">
        <f t="shared" si="154"/>
        <v>0</v>
      </c>
      <c r="M170" s="161">
        <f t="shared" si="154"/>
        <v>0</v>
      </c>
      <c r="N170" s="161">
        <f t="shared" si="154"/>
        <v>0</v>
      </c>
      <c r="O170" s="161">
        <f t="shared" si="154"/>
        <v>0</v>
      </c>
      <c r="P170" s="161">
        <f t="shared" si="154"/>
        <v>0</v>
      </c>
      <c r="Q170" s="161">
        <f t="shared" si="154"/>
        <v>0</v>
      </c>
      <c r="R170" s="161">
        <f t="shared" si="154"/>
        <v>0</v>
      </c>
      <c r="S170" s="161">
        <f t="shared" si="155"/>
        <v>0</v>
      </c>
      <c r="T170" s="161">
        <f t="shared" si="155"/>
        <v>0</v>
      </c>
      <c r="U170" s="161">
        <f t="shared" si="155"/>
        <v>0</v>
      </c>
      <c r="V170" s="161">
        <f t="shared" si="155"/>
        <v>0</v>
      </c>
      <c r="W170" s="161">
        <f t="shared" si="155"/>
        <v>0</v>
      </c>
      <c r="X170" s="161">
        <f t="shared" si="155"/>
        <v>0</v>
      </c>
      <c r="Y170" s="161">
        <f t="shared" si="155"/>
        <v>0</v>
      </c>
      <c r="Z170" s="161">
        <f t="shared" si="155"/>
        <v>0</v>
      </c>
      <c r="AA170" s="161">
        <f t="shared" si="155"/>
        <v>0</v>
      </c>
      <c r="AB170" s="161">
        <f t="shared" si="155"/>
        <v>0</v>
      </c>
      <c r="AC170" s="161">
        <f t="shared" si="155"/>
        <v>0</v>
      </c>
      <c r="AD170" s="161">
        <f t="shared" si="155"/>
        <v>0</v>
      </c>
      <c r="AE170" s="161">
        <f t="shared" si="155"/>
        <v>0</v>
      </c>
      <c r="AF170" s="174">
        <f t="shared" si="155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 t="str">
        <f t="shared" si="153"/>
        <v>Iwa Khola(9.9)</v>
      </c>
      <c r="C171" s="161" t="str">
        <f t="shared" si="153"/>
        <v>Iwa Khola(9.9)</v>
      </c>
      <c r="D171" s="161" t="str">
        <f t="shared" si="153"/>
        <v>Iwa Khola(9.9)</v>
      </c>
      <c r="E171" s="161" t="str">
        <f t="shared" si="153"/>
        <v>Iwa Khola(9.9)</v>
      </c>
      <c r="F171" s="161" t="str">
        <f t="shared" si="154"/>
        <v>Iwa Khola(9.9)</v>
      </c>
      <c r="G171" s="161" t="str">
        <f t="shared" si="154"/>
        <v>Iwa Khola(9.9)</v>
      </c>
      <c r="H171" s="161" t="str">
        <f t="shared" si="154"/>
        <v>Iwa Khola(9.9)</v>
      </c>
      <c r="I171" s="161" t="str">
        <f t="shared" si="154"/>
        <v>Iwa Khola(9.9)</v>
      </c>
      <c r="J171" s="161" t="str">
        <f t="shared" si="154"/>
        <v>Iwa Khola(9.9)</v>
      </c>
      <c r="K171" s="161">
        <v>0</v>
      </c>
      <c r="L171" s="161">
        <f t="shared" si="154"/>
        <v>0</v>
      </c>
      <c r="M171" s="161">
        <f t="shared" si="154"/>
        <v>0</v>
      </c>
      <c r="N171" s="161">
        <f t="shared" si="154"/>
        <v>0</v>
      </c>
      <c r="O171" s="161">
        <f t="shared" si="154"/>
        <v>0</v>
      </c>
      <c r="P171" s="161">
        <f t="shared" si="154"/>
        <v>0</v>
      </c>
      <c r="Q171" s="161">
        <f t="shared" si="154"/>
        <v>0</v>
      </c>
      <c r="R171" s="161">
        <f t="shared" si="154"/>
        <v>0</v>
      </c>
      <c r="S171" s="161">
        <f t="shared" si="155"/>
        <v>0</v>
      </c>
      <c r="T171" s="161">
        <f t="shared" si="155"/>
        <v>0</v>
      </c>
      <c r="U171" s="161">
        <f t="shared" si="155"/>
        <v>0</v>
      </c>
      <c r="V171" s="161">
        <f t="shared" si="155"/>
        <v>0</v>
      </c>
      <c r="W171" s="161">
        <f t="shared" si="155"/>
        <v>0</v>
      </c>
      <c r="X171" s="161">
        <f t="shared" si="155"/>
        <v>0</v>
      </c>
      <c r="Y171" s="161">
        <f t="shared" si="155"/>
        <v>0</v>
      </c>
      <c r="Z171" s="161">
        <f t="shared" si="155"/>
        <v>0</v>
      </c>
      <c r="AA171" s="161">
        <f t="shared" si="155"/>
        <v>0</v>
      </c>
      <c r="AB171" s="161">
        <f t="shared" si="155"/>
        <v>0</v>
      </c>
      <c r="AC171" s="161">
        <f t="shared" si="155"/>
        <v>0</v>
      </c>
      <c r="AD171" s="161">
        <f t="shared" si="155"/>
        <v>0</v>
      </c>
      <c r="AE171" s="161">
        <f t="shared" si="155"/>
        <v>0</v>
      </c>
      <c r="AF171" s="174">
        <f t="shared" si="155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 t="str">
        <f t="shared" si="153"/>
        <v>Sipring Khola(9.658)</v>
      </c>
      <c r="C172" s="161" t="str">
        <f t="shared" si="153"/>
        <v>Sipring Khola(9.658)</v>
      </c>
      <c r="D172" s="161" t="str">
        <f t="shared" si="153"/>
        <v>Sipring Khola(9.658)</v>
      </c>
      <c r="E172" s="161" t="str">
        <f t="shared" si="153"/>
        <v>Sipring Khola(9.658)</v>
      </c>
      <c r="F172" s="161" t="str">
        <f t="shared" si="154"/>
        <v>Sipring Khola(9.658)</v>
      </c>
      <c r="G172" s="161" t="str">
        <f t="shared" si="154"/>
        <v>Sipring Khola(9.658)</v>
      </c>
      <c r="H172" s="161" t="str">
        <f t="shared" si="154"/>
        <v>Sipring Khola(9.658)</v>
      </c>
      <c r="I172" s="161" t="str">
        <f t="shared" si="154"/>
        <v>Sipring Khola(9.658)</v>
      </c>
      <c r="J172" s="161" t="str">
        <f t="shared" si="154"/>
        <v>Sipring Khola(9.658)</v>
      </c>
      <c r="K172" s="161">
        <v>0</v>
      </c>
      <c r="L172" s="161">
        <f t="shared" si="154"/>
        <v>0</v>
      </c>
      <c r="M172" s="161">
        <f t="shared" si="154"/>
        <v>0</v>
      </c>
      <c r="N172" s="161">
        <f t="shared" si="154"/>
        <v>0</v>
      </c>
      <c r="O172" s="161">
        <f t="shared" si="154"/>
        <v>0</v>
      </c>
      <c r="P172" s="161">
        <f t="shared" si="154"/>
        <v>0</v>
      </c>
      <c r="Q172" s="161">
        <f t="shared" si="154"/>
        <v>0</v>
      </c>
      <c r="R172" s="161">
        <f t="shared" si="154"/>
        <v>0</v>
      </c>
      <c r="S172" s="161">
        <f t="shared" si="155"/>
        <v>0</v>
      </c>
      <c r="T172" s="161">
        <f t="shared" si="155"/>
        <v>0</v>
      </c>
      <c r="U172" s="161">
        <f t="shared" si="155"/>
        <v>0</v>
      </c>
      <c r="V172" s="161">
        <f t="shared" si="155"/>
        <v>0</v>
      </c>
      <c r="W172" s="161">
        <f t="shared" si="155"/>
        <v>0</v>
      </c>
      <c r="X172" s="161">
        <f t="shared" si="155"/>
        <v>0</v>
      </c>
      <c r="Y172" s="161">
        <f t="shared" si="155"/>
        <v>0</v>
      </c>
      <c r="Z172" s="161">
        <f t="shared" si="155"/>
        <v>0</v>
      </c>
      <c r="AA172" s="161">
        <f t="shared" si="155"/>
        <v>0</v>
      </c>
      <c r="AB172" s="161">
        <f t="shared" si="155"/>
        <v>0</v>
      </c>
      <c r="AC172" s="161">
        <f t="shared" si="155"/>
        <v>0</v>
      </c>
      <c r="AD172" s="161">
        <f t="shared" si="155"/>
        <v>0</v>
      </c>
      <c r="AE172" s="161">
        <f t="shared" si="155"/>
        <v>0</v>
      </c>
      <c r="AF172" s="174">
        <f t="shared" si="155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 t="str">
        <f t="shared" si="153"/>
        <v>Super Mai 'A' (9.6)</v>
      </c>
      <c r="C173" s="161" t="str">
        <f t="shared" si="153"/>
        <v>Super Mai 'A' (9.6)</v>
      </c>
      <c r="D173" s="161" t="str">
        <f t="shared" si="153"/>
        <v>Super Mai 'A' (9.6)</v>
      </c>
      <c r="E173" s="161" t="str">
        <f t="shared" si="153"/>
        <v>Super Mai 'A' (9.6)</v>
      </c>
      <c r="F173" s="161" t="str">
        <f t="shared" si="154"/>
        <v>Super Mai 'A' (9.6)</v>
      </c>
      <c r="G173" s="161" t="str">
        <f t="shared" si="154"/>
        <v>Super Mai 'A' (9.6)</v>
      </c>
      <c r="H173" s="161" t="str">
        <f t="shared" si="154"/>
        <v>Super Mai 'A' (9.6)</v>
      </c>
      <c r="I173" s="161" t="str">
        <f t="shared" si="154"/>
        <v>Super Mai 'A' (9.6)</v>
      </c>
      <c r="J173" s="161" t="str">
        <f t="shared" si="154"/>
        <v>Super Mai 'A' (9.6)</v>
      </c>
      <c r="K173" s="161">
        <v>0</v>
      </c>
      <c r="L173" s="161">
        <f t="shared" si="154"/>
        <v>0</v>
      </c>
      <c r="M173" s="161">
        <f t="shared" si="154"/>
        <v>0</v>
      </c>
      <c r="N173" s="161">
        <f t="shared" si="154"/>
        <v>0</v>
      </c>
      <c r="O173" s="161">
        <f t="shared" si="154"/>
        <v>0</v>
      </c>
      <c r="P173" s="161">
        <f t="shared" si="154"/>
        <v>0</v>
      </c>
      <c r="Q173" s="161">
        <f t="shared" si="154"/>
        <v>0</v>
      </c>
      <c r="R173" s="161">
        <f t="shared" si="154"/>
        <v>0</v>
      </c>
      <c r="S173" s="161">
        <f t="shared" si="155"/>
        <v>0</v>
      </c>
      <c r="T173" s="161">
        <f t="shared" si="155"/>
        <v>0</v>
      </c>
      <c r="U173" s="161">
        <f t="shared" si="155"/>
        <v>0</v>
      </c>
      <c r="V173" s="161">
        <f t="shared" si="155"/>
        <v>0</v>
      </c>
      <c r="W173" s="161">
        <f t="shared" si="155"/>
        <v>0</v>
      </c>
      <c r="X173" s="161">
        <f t="shared" si="155"/>
        <v>0</v>
      </c>
      <c r="Y173" s="161">
        <f t="shared" si="155"/>
        <v>0</v>
      </c>
      <c r="Z173" s="161">
        <f t="shared" si="155"/>
        <v>0</v>
      </c>
      <c r="AA173" s="161">
        <f t="shared" si="155"/>
        <v>0</v>
      </c>
      <c r="AB173" s="161">
        <f t="shared" si="155"/>
        <v>0</v>
      </c>
      <c r="AC173" s="161">
        <f t="shared" si="155"/>
        <v>0</v>
      </c>
      <c r="AD173" s="161">
        <f t="shared" si="155"/>
        <v>0</v>
      </c>
      <c r="AE173" s="161">
        <f t="shared" si="155"/>
        <v>0</v>
      </c>
      <c r="AF173" s="174">
        <f t="shared" si="155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 t="str">
        <f t="shared" si="153"/>
        <v>Mai Beni(9.51)</v>
      </c>
      <c r="C174" s="161" t="str">
        <f t="shared" si="153"/>
        <v>Mai Beni(9.51)</v>
      </c>
      <c r="D174" s="161" t="str">
        <f t="shared" si="153"/>
        <v>Mai Beni(9.51)</v>
      </c>
      <c r="E174" s="161" t="str">
        <f t="shared" si="153"/>
        <v>Mai Beni(9.51)</v>
      </c>
      <c r="F174" s="161" t="str">
        <f t="shared" si="154"/>
        <v>Mai Beni(9.51)</v>
      </c>
      <c r="G174" s="161" t="str">
        <f t="shared" si="154"/>
        <v>Mai Beni(9.51)</v>
      </c>
      <c r="H174" s="161" t="str">
        <f t="shared" si="154"/>
        <v>Mai Beni(9.51)</v>
      </c>
      <c r="I174" s="161" t="str">
        <f t="shared" si="154"/>
        <v>Mai Beni(9.51)</v>
      </c>
      <c r="J174" s="161" t="str">
        <f t="shared" si="154"/>
        <v>Mai Beni(9.51)</v>
      </c>
      <c r="K174" s="161">
        <v>0</v>
      </c>
      <c r="L174" s="161">
        <f t="shared" si="154"/>
        <v>0</v>
      </c>
      <c r="M174" s="161">
        <f t="shared" si="154"/>
        <v>0</v>
      </c>
      <c r="N174" s="161">
        <f t="shared" si="154"/>
        <v>0</v>
      </c>
      <c r="O174" s="161">
        <f t="shared" si="154"/>
        <v>0</v>
      </c>
      <c r="P174" s="161">
        <f t="shared" si="154"/>
        <v>0</v>
      </c>
      <c r="Q174" s="161">
        <f t="shared" si="154"/>
        <v>0</v>
      </c>
      <c r="R174" s="161">
        <f t="shared" si="154"/>
        <v>0</v>
      </c>
      <c r="S174" s="161">
        <f t="shared" si="155"/>
        <v>0</v>
      </c>
      <c r="T174" s="161">
        <f t="shared" si="155"/>
        <v>0</v>
      </c>
      <c r="U174" s="161">
        <f t="shared" si="155"/>
        <v>0</v>
      </c>
      <c r="V174" s="161">
        <f t="shared" si="155"/>
        <v>0</v>
      </c>
      <c r="W174" s="161">
        <f t="shared" si="155"/>
        <v>0</v>
      </c>
      <c r="X174" s="161">
        <f t="shared" si="155"/>
        <v>0</v>
      </c>
      <c r="Y174" s="161">
        <f t="shared" si="155"/>
        <v>0</v>
      </c>
      <c r="Z174" s="161">
        <f t="shared" si="155"/>
        <v>0</v>
      </c>
      <c r="AA174" s="161">
        <f t="shared" si="155"/>
        <v>0</v>
      </c>
      <c r="AB174" s="161">
        <f t="shared" si="155"/>
        <v>0</v>
      </c>
      <c r="AC174" s="161">
        <f t="shared" si="155"/>
        <v>0</v>
      </c>
      <c r="AD174" s="161">
        <f t="shared" si="155"/>
        <v>0</v>
      </c>
      <c r="AE174" s="161">
        <f t="shared" si="155"/>
        <v>0</v>
      </c>
      <c r="AF174" s="174">
        <f t="shared" si="155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 t="str">
        <f t="shared" si="153"/>
        <v>Andhi Khola(9.4)</v>
      </c>
      <c r="C175" s="161" t="str">
        <f t="shared" si="153"/>
        <v>Andhi Khola(9.4)</v>
      </c>
      <c r="D175" s="161" t="str">
        <f t="shared" si="153"/>
        <v>Andhi Khola(9.4)</v>
      </c>
      <c r="E175" s="161" t="str">
        <f t="shared" si="153"/>
        <v>Andhi Khola(9.4)</v>
      </c>
      <c r="F175" s="161" t="str">
        <f t="shared" si="154"/>
        <v>Andhi Khola(9.4)</v>
      </c>
      <c r="G175" s="161" t="str">
        <f t="shared" si="154"/>
        <v>Andhi Khola(9.4)</v>
      </c>
      <c r="H175" s="161" t="str">
        <f t="shared" si="154"/>
        <v>Andhi Khola(9.4)</v>
      </c>
      <c r="I175" s="161" t="str">
        <f t="shared" si="154"/>
        <v>Andhi Khola(9.4)</v>
      </c>
      <c r="J175" s="161" t="str">
        <f t="shared" si="154"/>
        <v>Andhi Khola(9.4)</v>
      </c>
      <c r="K175" s="161">
        <v>0</v>
      </c>
      <c r="L175" s="161">
        <f t="shared" si="154"/>
        <v>0</v>
      </c>
      <c r="M175" s="161">
        <f t="shared" si="154"/>
        <v>0</v>
      </c>
      <c r="N175" s="161">
        <f t="shared" si="154"/>
        <v>0</v>
      </c>
      <c r="O175" s="161">
        <f t="shared" si="154"/>
        <v>0</v>
      </c>
      <c r="P175" s="161">
        <f t="shared" si="154"/>
        <v>0</v>
      </c>
      <c r="Q175" s="161">
        <f t="shared" si="154"/>
        <v>0</v>
      </c>
      <c r="R175" s="161">
        <f t="shared" si="154"/>
        <v>0</v>
      </c>
      <c r="S175" s="161">
        <f t="shared" si="155"/>
        <v>0</v>
      </c>
      <c r="T175" s="161">
        <f t="shared" si="155"/>
        <v>0</v>
      </c>
      <c r="U175" s="161">
        <f t="shared" si="155"/>
        <v>0</v>
      </c>
      <c r="V175" s="161">
        <f t="shared" si="155"/>
        <v>0</v>
      </c>
      <c r="W175" s="161">
        <f t="shared" si="155"/>
        <v>0</v>
      </c>
      <c r="X175" s="161">
        <f t="shared" si="155"/>
        <v>0</v>
      </c>
      <c r="Y175" s="161">
        <f t="shared" si="155"/>
        <v>0</v>
      </c>
      <c r="Z175" s="161">
        <f t="shared" si="155"/>
        <v>0</v>
      </c>
      <c r="AA175" s="161">
        <f t="shared" si="155"/>
        <v>0</v>
      </c>
      <c r="AB175" s="161">
        <f t="shared" si="155"/>
        <v>0</v>
      </c>
      <c r="AC175" s="161">
        <f t="shared" si="155"/>
        <v>0</v>
      </c>
      <c r="AD175" s="161">
        <f t="shared" si="155"/>
        <v>0</v>
      </c>
      <c r="AE175" s="161">
        <f t="shared" si="155"/>
        <v>0</v>
      </c>
      <c r="AF175" s="174">
        <f t="shared" si="155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 t="str">
        <f t="shared" si="153"/>
        <v>Rudi Khola A(8.8)</v>
      </c>
      <c r="C176" s="161" t="str">
        <f t="shared" si="153"/>
        <v>Rudi Khola A(8.8)</v>
      </c>
      <c r="D176" s="161" t="str">
        <f t="shared" si="153"/>
        <v>Rudi Khola A(8.8)</v>
      </c>
      <c r="E176" s="161" t="str">
        <f t="shared" si="153"/>
        <v>Rudi Khola A(8.8)</v>
      </c>
      <c r="F176" s="161" t="str">
        <f t="shared" si="154"/>
        <v>Rudi Khola A(8.8)</v>
      </c>
      <c r="G176" s="161" t="str">
        <f t="shared" si="154"/>
        <v>Rudi Khola A(8.8)</v>
      </c>
      <c r="H176" s="161" t="str">
        <f t="shared" si="154"/>
        <v>Rudi Khola A(8.8)</v>
      </c>
      <c r="I176" s="161" t="str">
        <f t="shared" si="154"/>
        <v>Rudi Khola A(8.8)</v>
      </c>
      <c r="J176" s="161" t="str">
        <f t="shared" si="154"/>
        <v>Rudi Khola A(8.8)</v>
      </c>
      <c r="K176" s="161">
        <v>0</v>
      </c>
      <c r="L176" s="161">
        <f t="shared" si="154"/>
        <v>0</v>
      </c>
      <c r="M176" s="161">
        <f t="shared" si="154"/>
        <v>0</v>
      </c>
      <c r="N176" s="161">
        <f t="shared" si="154"/>
        <v>0</v>
      </c>
      <c r="O176" s="161">
        <f t="shared" si="154"/>
        <v>0</v>
      </c>
      <c r="P176" s="161">
        <f t="shared" si="154"/>
        <v>0</v>
      </c>
      <c r="Q176" s="161">
        <f t="shared" si="154"/>
        <v>0</v>
      </c>
      <c r="R176" s="161">
        <f t="shared" si="154"/>
        <v>0</v>
      </c>
      <c r="S176" s="161">
        <f t="shared" si="155"/>
        <v>0</v>
      </c>
      <c r="T176" s="161">
        <f t="shared" si="155"/>
        <v>0</v>
      </c>
      <c r="U176" s="161">
        <f t="shared" si="155"/>
        <v>0</v>
      </c>
      <c r="V176" s="161">
        <f t="shared" si="155"/>
        <v>0</v>
      </c>
      <c r="W176" s="161">
        <f t="shared" si="155"/>
        <v>0</v>
      </c>
      <c r="X176" s="161">
        <f t="shared" si="155"/>
        <v>0</v>
      </c>
      <c r="Y176" s="161">
        <f t="shared" si="155"/>
        <v>0</v>
      </c>
      <c r="Z176" s="161">
        <f t="shared" si="155"/>
        <v>0</v>
      </c>
      <c r="AA176" s="161">
        <f t="shared" si="155"/>
        <v>0</v>
      </c>
      <c r="AB176" s="161">
        <f t="shared" si="155"/>
        <v>0</v>
      </c>
      <c r="AC176" s="161">
        <f t="shared" si="155"/>
        <v>0</v>
      </c>
      <c r="AD176" s="161">
        <f t="shared" si="155"/>
        <v>0</v>
      </c>
      <c r="AE176" s="161">
        <f t="shared" si="155"/>
        <v>0</v>
      </c>
      <c r="AF176" s="174">
        <f t="shared" si="155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 t="str">
        <f t="shared" si="153"/>
        <v>Naugadh gad Khola(8.5)</v>
      </c>
      <c r="C177" s="161" t="str">
        <f t="shared" si="153"/>
        <v>Naugadh gad Khola(8.5)</v>
      </c>
      <c r="D177" s="161" t="str">
        <f t="shared" si="153"/>
        <v>Naugadh gad Khola(8.5)</v>
      </c>
      <c r="E177" s="161" t="str">
        <f t="shared" si="153"/>
        <v>Naugadh gad Khola(8.5)</v>
      </c>
      <c r="F177" s="161" t="str">
        <f t="shared" si="154"/>
        <v>Naugadh gad Khola(8.5)</v>
      </c>
      <c r="G177" s="161" t="str">
        <f t="shared" si="154"/>
        <v>Naugadh gad Khola(8.5)</v>
      </c>
      <c r="H177" s="161" t="str">
        <f t="shared" si="154"/>
        <v>Naugadh gad Khola(8.5)</v>
      </c>
      <c r="I177" s="161" t="str">
        <f t="shared" si="154"/>
        <v>Naugadh gad Khola(8.5)</v>
      </c>
      <c r="J177" s="161" t="str">
        <f t="shared" si="154"/>
        <v>Naugadh gad Khola(8.5)</v>
      </c>
      <c r="K177" s="161">
        <v>0</v>
      </c>
      <c r="L177" s="161">
        <f t="shared" si="154"/>
        <v>0</v>
      </c>
      <c r="M177" s="161">
        <f t="shared" si="154"/>
        <v>0</v>
      </c>
      <c r="N177" s="161">
        <f t="shared" si="154"/>
        <v>0</v>
      </c>
      <c r="O177" s="161">
        <f t="shared" si="154"/>
        <v>0</v>
      </c>
      <c r="P177" s="161">
        <f t="shared" si="154"/>
        <v>0</v>
      </c>
      <c r="Q177" s="161">
        <f t="shared" si="154"/>
        <v>0</v>
      </c>
      <c r="R177" s="161">
        <f t="shared" si="154"/>
        <v>0</v>
      </c>
      <c r="S177" s="161">
        <f t="shared" si="155"/>
        <v>0</v>
      </c>
      <c r="T177" s="161">
        <f t="shared" si="155"/>
        <v>0</v>
      </c>
      <c r="U177" s="161">
        <f t="shared" si="155"/>
        <v>0</v>
      </c>
      <c r="V177" s="161">
        <f t="shared" si="155"/>
        <v>0</v>
      </c>
      <c r="W177" s="161">
        <f t="shared" si="155"/>
        <v>0</v>
      </c>
      <c r="X177" s="161">
        <f t="shared" si="155"/>
        <v>0</v>
      </c>
      <c r="Y177" s="161">
        <f t="shared" si="155"/>
        <v>0</v>
      </c>
      <c r="Z177" s="161">
        <f t="shared" si="155"/>
        <v>0</v>
      </c>
      <c r="AA177" s="161">
        <f t="shared" si="155"/>
        <v>0</v>
      </c>
      <c r="AB177" s="161">
        <f t="shared" si="155"/>
        <v>0</v>
      </c>
      <c r="AC177" s="161">
        <f t="shared" si="155"/>
        <v>0</v>
      </c>
      <c r="AD177" s="161">
        <f t="shared" si="155"/>
        <v>0</v>
      </c>
      <c r="AE177" s="161">
        <f t="shared" si="155"/>
        <v>0</v>
      </c>
      <c r="AF177" s="174">
        <f t="shared" si="155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 t="str">
        <f t="shared" si="153"/>
        <v>Butwal Solar Project(8.5)</v>
      </c>
      <c r="C178" s="161" t="str">
        <f t="shared" si="153"/>
        <v>Butwal Solar Project(8.5)</v>
      </c>
      <c r="D178" s="161" t="str">
        <f t="shared" si="153"/>
        <v>Butwal Solar Project(8.5)</v>
      </c>
      <c r="E178" s="161" t="str">
        <f t="shared" si="153"/>
        <v>Butwal Solar Project(8.5)</v>
      </c>
      <c r="F178" s="161" t="str">
        <f t="shared" si="154"/>
        <v>Butwal Solar Project(8.5)</v>
      </c>
      <c r="G178" s="161" t="str">
        <f t="shared" si="154"/>
        <v>Butwal Solar Project(8.5)</v>
      </c>
      <c r="H178" s="161" t="str">
        <f t="shared" si="154"/>
        <v>Butwal Solar Project(8.5)</v>
      </c>
      <c r="I178" s="161" t="str">
        <f t="shared" si="154"/>
        <v>Butwal Solar Project(8.5)</v>
      </c>
      <c r="J178" s="161" t="str">
        <f t="shared" si="154"/>
        <v>Butwal Solar Project(8.5)</v>
      </c>
      <c r="K178" s="161">
        <v>0</v>
      </c>
      <c r="L178" s="161">
        <f t="shared" si="154"/>
        <v>0</v>
      </c>
      <c r="M178" s="161">
        <f t="shared" si="154"/>
        <v>0</v>
      </c>
      <c r="N178" s="161">
        <f t="shared" si="154"/>
        <v>0</v>
      </c>
      <c r="O178" s="161">
        <f t="shared" si="154"/>
        <v>0</v>
      </c>
      <c r="P178" s="161">
        <f t="shared" si="154"/>
        <v>0</v>
      </c>
      <c r="Q178" s="161">
        <f t="shared" si="154"/>
        <v>0</v>
      </c>
      <c r="R178" s="161">
        <f t="shared" si="154"/>
        <v>0</v>
      </c>
      <c r="S178" s="161">
        <f t="shared" si="155"/>
        <v>0</v>
      </c>
      <c r="T178" s="161">
        <f t="shared" si="155"/>
        <v>0</v>
      </c>
      <c r="U178" s="161">
        <f t="shared" si="155"/>
        <v>0</v>
      </c>
      <c r="V178" s="161">
        <f t="shared" si="155"/>
        <v>0</v>
      </c>
      <c r="W178" s="161">
        <f t="shared" si="155"/>
        <v>0</v>
      </c>
      <c r="X178" s="161">
        <f t="shared" si="155"/>
        <v>0</v>
      </c>
      <c r="Y178" s="161">
        <f t="shared" si="155"/>
        <v>0</v>
      </c>
      <c r="Z178" s="161">
        <f t="shared" si="155"/>
        <v>0</v>
      </c>
      <c r="AA178" s="161">
        <f t="shared" si="155"/>
        <v>0</v>
      </c>
      <c r="AB178" s="161">
        <f t="shared" si="155"/>
        <v>0</v>
      </c>
      <c r="AC178" s="161">
        <f t="shared" si="155"/>
        <v>0</v>
      </c>
      <c r="AD178" s="161">
        <f t="shared" si="155"/>
        <v>0</v>
      </c>
      <c r="AE178" s="161">
        <f t="shared" si="155"/>
        <v>0</v>
      </c>
      <c r="AF178" s="174">
        <f t="shared" si="155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 t="str">
        <f t="shared" si="153"/>
        <v>Upper Hewa Khola Small(8.5)</v>
      </c>
      <c r="C179" s="161" t="str">
        <f t="shared" si="153"/>
        <v>Upper Hewa Khola Small(8.5)</v>
      </c>
      <c r="D179" s="161" t="str">
        <f t="shared" si="153"/>
        <v>Upper Hewa Khola Small(8.5)</v>
      </c>
      <c r="E179" s="161" t="str">
        <f t="shared" si="153"/>
        <v>Upper Hewa Khola Small(8.5)</v>
      </c>
      <c r="F179" s="161" t="str">
        <f t="shared" si="154"/>
        <v>Upper Hewa Khola Small(8.5)</v>
      </c>
      <c r="G179" s="161" t="str">
        <f t="shared" si="154"/>
        <v>Upper Hewa Khola Small(8.5)</v>
      </c>
      <c r="H179" s="161" t="str">
        <f t="shared" si="154"/>
        <v>Upper Hewa Khola Small(8.5)</v>
      </c>
      <c r="I179" s="161" t="str">
        <f t="shared" si="154"/>
        <v>Upper Hewa Khola Small(8.5)</v>
      </c>
      <c r="J179" s="161" t="str">
        <f t="shared" si="154"/>
        <v>Upper Hewa Khola Small(8.5)</v>
      </c>
      <c r="K179" s="161">
        <v>0</v>
      </c>
      <c r="L179" s="161">
        <f t="shared" si="154"/>
        <v>0</v>
      </c>
      <c r="M179" s="161">
        <f t="shared" si="154"/>
        <v>0</v>
      </c>
      <c r="N179" s="161">
        <f t="shared" si="154"/>
        <v>0</v>
      </c>
      <c r="O179" s="161">
        <f t="shared" si="154"/>
        <v>0</v>
      </c>
      <c r="P179" s="161">
        <f t="shared" si="154"/>
        <v>0</v>
      </c>
      <c r="Q179" s="161">
        <f t="shared" si="154"/>
        <v>0</v>
      </c>
      <c r="R179" s="161">
        <f t="shared" si="154"/>
        <v>0</v>
      </c>
      <c r="S179" s="161">
        <f t="shared" si="155"/>
        <v>0</v>
      </c>
      <c r="T179" s="161">
        <f t="shared" si="155"/>
        <v>0</v>
      </c>
      <c r="U179" s="161">
        <f t="shared" si="155"/>
        <v>0</v>
      </c>
      <c r="V179" s="161">
        <f t="shared" si="155"/>
        <v>0</v>
      </c>
      <c r="W179" s="161">
        <f t="shared" si="155"/>
        <v>0</v>
      </c>
      <c r="X179" s="161">
        <f t="shared" si="155"/>
        <v>0</v>
      </c>
      <c r="Y179" s="161">
        <f t="shared" si="155"/>
        <v>0</v>
      </c>
      <c r="Z179" s="161">
        <f t="shared" si="155"/>
        <v>0</v>
      </c>
      <c r="AA179" s="161">
        <f t="shared" si="155"/>
        <v>0</v>
      </c>
      <c r="AB179" s="161">
        <f t="shared" si="155"/>
        <v>0</v>
      </c>
      <c r="AC179" s="161">
        <f t="shared" si="155"/>
        <v>0</v>
      </c>
      <c r="AD179" s="161">
        <f t="shared" si="155"/>
        <v>0</v>
      </c>
      <c r="AE179" s="161">
        <f t="shared" si="155"/>
        <v>0</v>
      </c>
      <c r="AF179" s="174">
        <f t="shared" si="155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 t="str">
        <f t="shared" si="153"/>
        <v>Ankhu Khola - 1(8.4)</v>
      </c>
      <c r="C180" s="161" t="str">
        <f t="shared" si="153"/>
        <v>Ankhu Khola - 1(8.4)</v>
      </c>
      <c r="D180" s="161" t="str">
        <f t="shared" si="153"/>
        <v>Ankhu Khola - 1(8.4)</v>
      </c>
      <c r="E180" s="161" t="str">
        <f t="shared" si="153"/>
        <v>Ankhu Khola - 1(8.4)</v>
      </c>
      <c r="F180" s="161" t="str">
        <f t="shared" si="154"/>
        <v>Ankhu Khola - 1(8.4)</v>
      </c>
      <c r="G180" s="161" t="str">
        <f t="shared" si="154"/>
        <v>Ankhu Khola - 1(8.4)</v>
      </c>
      <c r="H180" s="161" t="str">
        <f t="shared" si="154"/>
        <v>Ankhu Khola - 1(8.4)</v>
      </c>
      <c r="I180" s="161" t="str">
        <f t="shared" si="154"/>
        <v>Ankhu Khola - 1(8.4)</v>
      </c>
      <c r="J180" s="161" t="str">
        <f t="shared" si="154"/>
        <v>Ankhu Khola - 1(8.4)</v>
      </c>
      <c r="K180" s="161">
        <v>0</v>
      </c>
      <c r="L180" s="161">
        <f t="shared" si="154"/>
        <v>0</v>
      </c>
      <c r="M180" s="161">
        <f t="shared" si="154"/>
        <v>0</v>
      </c>
      <c r="N180" s="161">
        <f t="shared" si="154"/>
        <v>0</v>
      </c>
      <c r="O180" s="161">
        <f t="shared" si="154"/>
        <v>0</v>
      </c>
      <c r="P180" s="161">
        <f t="shared" si="154"/>
        <v>0</v>
      </c>
      <c r="Q180" s="161">
        <f t="shared" si="154"/>
        <v>0</v>
      </c>
      <c r="R180" s="161">
        <f t="shared" si="154"/>
        <v>0</v>
      </c>
      <c r="S180" s="161">
        <f t="shared" si="155"/>
        <v>0</v>
      </c>
      <c r="T180" s="161">
        <f t="shared" si="155"/>
        <v>0</v>
      </c>
      <c r="U180" s="161">
        <f t="shared" si="155"/>
        <v>0</v>
      </c>
      <c r="V180" s="161">
        <f t="shared" si="155"/>
        <v>0</v>
      </c>
      <c r="W180" s="161">
        <f t="shared" si="155"/>
        <v>0</v>
      </c>
      <c r="X180" s="161">
        <f t="shared" si="155"/>
        <v>0</v>
      </c>
      <c r="Y180" s="161">
        <f t="shared" si="155"/>
        <v>0</v>
      </c>
      <c r="Z180" s="161">
        <f t="shared" si="155"/>
        <v>0</v>
      </c>
      <c r="AA180" s="161">
        <f t="shared" si="155"/>
        <v>0</v>
      </c>
      <c r="AB180" s="161">
        <f t="shared" si="155"/>
        <v>0</v>
      </c>
      <c r="AC180" s="161">
        <f t="shared" si="155"/>
        <v>0</v>
      </c>
      <c r="AD180" s="161">
        <f t="shared" si="155"/>
        <v>0</v>
      </c>
      <c r="AE180" s="161">
        <f t="shared" si="155"/>
        <v>0</v>
      </c>
      <c r="AF180" s="174">
        <f t="shared" si="155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 t="str">
        <f t="shared" si="153"/>
        <v>Mai sana Cascade(8)</v>
      </c>
      <c r="C181" s="161" t="str">
        <f t="shared" si="153"/>
        <v>Mai sana Cascade(8)</v>
      </c>
      <c r="D181" s="161" t="str">
        <f t="shared" si="153"/>
        <v>Mai sana Cascade(8)</v>
      </c>
      <c r="E181" s="161" t="str">
        <f t="shared" si="153"/>
        <v>Mai sana Cascade(8)</v>
      </c>
      <c r="F181" s="161" t="str">
        <f t="shared" si="154"/>
        <v>Mai sana Cascade(8)</v>
      </c>
      <c r="G181" s="161" t="str">
        <f t="shared" si="154"/>
        <v>Mai sana Cascade(8)</v>
      </c>
      <c r="H181" s="161" t="str">
        <f t="shared" si="154"/>
        <v>Mai sana Cascade(8)</v>
      </c>
      <c r="I181" s="161" t="str">
        <f t="shared" si="154"/>
        <v>Mai sana Cascade(8)</v>
      </c>
      <c r="J181" s="161" t="str">
        <f t="shared" si="154"/>
        <v>Mai sana Cascade(8)</v>
      </c>
      <c r="K181" s="161">
        <v>0</v>
      </c>
      <c r="L181" s="161">
        <f t="shared" si="154"/>
        <v>0</v>
      </c>
      <c r="M181" s="161">
        <f t="shared" si="154"/>
        <v>0</v>
      </c>
      <c r="N181" s="161">
        <f t="shared" si="154"/>
        <v>0</v>
      </c>
      <c r="O181" s="161">
        <f t="shared" si="154"/>
        <v>0</v>
      </c>
      <c r="P181" s="161">
        <f t="shared" si="154"/>
        <v>0</v>
      </c>
      <c r="Q181" s="161">
        <f t="shared" si="154"/>
        <v>0</v>
      </c>
      <c r="R181" s="161">
        <f t="shared" si="154"/>
        <v>0</v>
      </c>
      <c r="S181" s="161">
        <f t="shared" si="155"/>
        <v>0</v>
      </c>
      <c r="T181" s="161">
        <f t="shared" si="155"/>
        <v>0</v>
      </c>
      <c r="U181" s="161">
        <f t="shared" si="155"/>
        <v>0</v>
      </c>
      <c r="V181" s="161">
        <f t="shared" si="155"/>
        <v>0</v>
      </c>
      <c r="W181" s="161">
        <f t="shared" si="155"/>
        <v>0</v>
      </c>
      <c r="X181" s="161">
        <f t="shared" si="155"/>
        <v>0</v>
      </c>
      <c r="Y181" s="161">
        <f t="shared" si="155"/>
        <v>0</v>
      </c>
      <c r="Z181" s="161">
        <f t="shared" si="155"/>
        <v>0</v>
      </c>
      <c r="AA181" s="161">
        <f t="shared" si="155"/>
        <v>0</v>
      </c>
      <c r="AB181" s="161">
        <f t="shared" si="155"/>
        <v>0</v>
      </c>
      <c r="AC181" s="161">
        <f t="shared" si="155"/>
        <v>0</v>
      </c>
      <c r="AD181" s="161">
        <f t="shared" si="155"/>
        <v>0</v>
      </c>
      <c r="AE181" s="161">
        <f t="shared" si="155"/>
        <v>0</v>
      </c>
      <c r="AF181" s="174">
        <f t="shared" si="155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 t="str">
        <f t="shared" si="153"/>
        <v>Upper Naugad Gad(8)</v>
      </c>
      <c r="C182" s="161" t="str">
        <f t="shared" si="153"/>
        <v>Upper Naugad Gad(8)</v>
      </c>
      <c r="D182" s="161" t="str">
        <f t="shared" si="153"/>
        <v>Upper Naugad Gad(8)</v>
      </c>
      <c r="E182" s="161" t="str">
        <f t="shared" si="153"/>
        <v>Upper Naugad Gad(8)</v>
      </c>
      <c r="F182" s="161" t="str">
        <f t="shared" si="154"/>
        <v>Upper Naugad Gad(8)</v>
      </c>
      <c r="G182" s="161" t="str">
        <f t="shared" si="154"/>
        <v>Upper Naugad Gad(8)</v>
      </c>
      <c r="H182" s="161" t="str">
        <f t="shared" si="154"/>
        <v>Upper Naugad Gad(8)</v>
      </c>
      <c r="I182" s="161" t="str">
        <f t="shared" si="154"/>
        <v>Upper Naugad Gad(8)</v>
      </c>
      <c r="J182" s="161" t="str">
        <f t="shared" si="154"/>
        <v>Upper Naugad Gad(8)</v>
      </c>
      <c r="K182" s="161">
        <v>0</v>
      </c>
      <c r="L182" s="161">
        <f t="shared" si="154"/>
        <v>0</v>
      </c>
      <c r="M182" s="161">
        <f t="shared" si="154"/>
        <v>0</v>
      </c>
      <c r="N182" s="161">
        <f t="shared" si="154"/>
        <v>0</v>
      </c>
      <c r="O182" s="161">
        <f t="shared" si="154"/>
        <v>0</v>
      </c>
      <c r="P182" s="161">
        <f t="shared" si="154"/>
        <v>0</v>
      </c>
      <c r="Q182" s="161">
        <f t="shared" si="154"/>
        <v>0</v>
      </c>
      <c r="R182" s="161">
        <f t="shared" si="154"/>
        <v>0</v>
      </c>
      <c r="S182" s="161">
        <f t="shared" si="155"/>
        <v>0</v>
      </c>
      <c r="T182" s="161">
        <f t="shared" si="155"/>
        <v>0</v>
      </c>
      <c r="U182" s="161">
        <f t="shared" si="155"/>
        <v>0</v>
      </c>
      <c r="V182" s="161">
        <f t="shared" si="155"/>
        <v>0</v>
      </c>
      <c r="W182" s="161">
        <f t="shared" si="155"/>
        <v>0</v>
      </c>
      <c r="X182" s="161">
        <f t="shared" si="155"/>
        <v>0</v>
      </c>
      <c r="Y182" s="161">
        <f t="shared" si="155"/>
        <v>0</v>
      </c>
      <c r="Z182" s="161">
        <f t="shared" si="155"/>
        <v>0</v>
      </c>
      <c r="AA182" s="161">
        <f t="shared" si="155"/>
        <v>0</v>
      </c>
      <c r="AB182" s="161">
        <f t="shared" si="155"/>
        <v>0</v>
      </c>
      <c r="AC182" s="161">
        <f t="shared" si="155"/>
        <v>0</v>
      </c>
      <c r="AD182" s="161">
        <f t="shared" si="155"/>
        <v>0</v>
      </c>
      <c r="AE182" s="161">
        <f t="shared" si="155"/>
        <v>0</v>
      </c>
      <c r="AF182" s="174">
        <f t="shared" si="155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 t="str">
        <f t="shared" si="153"/>
        <v>Taksar Pikhuwa(8)</v>
      </c>
      <c r="C183" s="161" t="str">
        <f t="shared" si="153"/>
        <v>Taksar Pikhuwa(8)</v>
      </c>
      <c r="D183" s="161" t="str">
        <f t="shared" si="153"/>
        <v>Taksar Pikhuwa(8)</v>
      </c>
      <c r="E183" s="161" t="str">
        <f t="shared" si="153"/>
        <v>Taksar Pikhuwa(8)</v>
      </c>
      <c r="F183" s="161" t="str">
        <f t="shared" si="154"/>
        <v>Taksar Pikhuwa(8)</v>
      </c>
      <c r="G183" s="161" t="str">
        <f t="shared" si="154"/>
        <v>Taksar Pikhuwa(8)</v>
      </c>
      <c r="H183" s="161" t="str">
        <f t="shared" si="154"/>
        <v>Taksar Pikhuwa(8)</v>
      </c>
      <c r="I183" s="161" t="str">
        <f t="shared" si="154"/>
        <v>Taksar Pikhuwa(8)</v>
      </c>
      <c r="J183" s="161" t="str">
        <f t="shared" si="154"/>
        <v>Taksar Pikhuwa(8)</v>
      </c>
      <c r="K183" s="161">
        <v>0</v>
      </c>
      <c r="L183" s="161">
        <f t="shared" si="154"/>
        <v>0</v>
      </c>
      <c r="M183" s="161">
        <f t="shared" si="154"/>
        <v>0</v>
      </c>
      <c r="N183" s="161">
        <f t="shared" si="154"/>
        <v>0</v>
      </c>
      <c r="O183" s="161">
        <f t="shared" si="154"/>
        <v>0</v>
      </c>
      <c r="P183" s="161">
        <f t="shared" si="154"/>
        <v>0</v>
      </c>
      <c r="Q183" s="161">
        <f t="shared" si="154"/>
        <v>0</v>
      </c>
      <c r="R183" s="161">
        <f t="shared" si="154"/>
        <v>0</v>
      </c>
      <c r="S183" s="161">
        <f t="shared" si="155"/>
        <v>0</v>
      </c>
      <c r="T183" s="161">
        <f t="shared" si="155"/>
        <v>0</v>
      </c>
      <c r="U183" s="161">
        <f t="shared" si="155"/>
        <v>0</v>
      </c>
      <c r="V183" s="161">
        <f t="shared" si="155"/>
        <v>0</v>
      </c>
      <c r="W183" s="161">
        <f t="shared" si="155"/>
        <v>0</v>
      </c>
      <c r="X183" s="161">
        <f t="shared" si="155"/>
        <v>0</v>
      </c>
      <c r="Y183" s="161">
        <f t="shared" si="155"/>
        <v>0</v>
      </c>
      <c r="Z183" s="161">
        <f t="shared" si="155"/>
        <v>0</v>
      </c>
      <c r="AA183" s="161">
        <f t="shared" si="155"/>
        <v>0</v>
      </c>
      <c r="AB183" s="161">
        <f t="shared" si="155"/>
        <v>0</v>
      </c>
      <c r="AC183" s="161">
        <f t="shared" si="155"/>
        <v>0</v>
      </c>
      <c r="AD183" s="161">
        <f t="shared" si="155"/>
        <v>0</v>
      </c>
      <c r="AE183" s="161">
        <f t="shared" si="155"/>
        <v>0</v>
      </c>
      <c r="AF183" s="174">
        <f t="shared" si="155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 t="str">
        <f t="shared" si="153"/>
        <v>Super Mai(7.8)</v>
      </c>
      <c r="C184" s="161" t="str">
        <f t="shared" si="153"/>
        <v>Super Mai(7.8)</v>
      </c>
      <c r="D184" s="161" t="str">
        <f t="shared" si="153"/>
        <v>Super Mai(7.8)</v>
      </c>
      <c r="E184" s="161" t="str">
        <f t="shared" si="153"/>
        <v>Super Mai(7.8)</v>
      </c>
      <c r="F184" s="161" t="str">
        <f t="shared" si="154"/>
        <v>Super Mai(7.8)</v>
      </c>
      <c r="G184" s="161" t="str">
        <f t="shared" si="154"/>
        <v>Super Mai(7.8)</v>
      </c>
      <c r="H184" s="161" t="str">
        <f t="shared" si="154"/>
        <v>Super Mai(7.8)</v>
      </c>
      <c r="I184" s="161" t="str">
        <f t="shared" si="154"/>
        <v>Super Mai(7.8)</v>
      </c>
      <c r="J184" s="161" t="str">
        <f t="shared" si="154"/>
        <v>Super Mai(7.8)</v>
      </c>
      <c r="K184" s="161">
        <v>0</v>
      </c>
      <c r="L184" s="161">
        <f t="shared" si="154"/>
        <v>0</v>
      </c>
      <c r="M184" s="161">
        <f t="shared" si="154"/>
        <v>0</v>
      </c>
      <c r="N184" s="161">
        <f t="shared" si="154"/>
        <v>0</v>
      </c>
      <c r="O184" s="161">
        <f t="shared" si="154"/>
        <v>0</v>
      </c>
      <c r="P184" s="161">
        <f t="shared" si="154"/>
        <v>0</v>
      </c>
      <c r="Q184" s="161">
        <f t="shared" si="154"/>
        <v>0</v>
      </c>
      <c r="R184" s="161">
        <f t="shared" ref="R184:AF199" si="156">Q184</f>
        <v>0</v>
      </c>
      <c r="S184" s="161">
        <f t="shared" si="156"/>
        <v>0</v>
      </c>
      <c r="T184" s="161">
        <f t="shared" si="156"/>
        <v>0</v>
      </c>
      <c r="U184" s="161">
        <f t="shared" si="156"/>
        <v>0</v>
      </c>
      <c r="V184" s="161">
        <f t="shared" si="156"/>
        <v>0</v>
      </c>
      <c r="W184" s="161">
        <f t="shared" si="156"/>
        <v>0</v>
      </c>
      <c r="X184" s="161">
        <f t="shared" si="156"/>
        <v>0</v>
      </c>
      <c r="Y184" s="161">
        <f t="shared" si="156"/>
        <v>0</v>
      </c>
      <c r="Z184" s="161">
        <f t="shared" si="156"/>
        <v>0</v>
      </c>
      <c r="AA184" s="161">
        <f t="shared" si="156"/>
        <v>0</v>
      </c>
      <c r="AB184" s="161">
        <f t="shared" si="156"/>
        <v>0</v>
      </c>
      <c r="AC184" s="161">
        <f t="shared" si="155"/>
        <v>0</v>
      </c>
      <c r="AD184" s="161">
        <f t="shared" si="156"/>
        <v>0</v>
      </c>
      <c r="AE184" s="161">
        <f t="shared" si="156"/>
        <v>0</v>
      </c>
      <c r="AF184" s="174">
        <f t="shared" si="156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 t="str">
        <f t="shared" si="153"/>
        <v>Jogmai(7.6)</v>
      </c>
      <c r="C185" s="161" t="str">
        <f t="shared" si="153"/>
        <v>Jogmai(7.6)</v>
      </c>
      <c r="D185" s="161" t="str">
        <f t="shared" si="153"/>
        <v>Jogmai(7.6)</v>
      </c>
      <c r="E185" s="161" t="str">
        <f t="shared" si="153"/>
        <v>Jogmai(7.6)</v>
      </c>
      <c r="F185" s="161" t="str">
        <f t="shared" ref="F185:R200" si="157">E185</f>
        <v>Jogmai(7.6)</v>
      </c>
      <c r="G185" s="161" t="str">
        <f t="shared" si="157"/>
        <v>Jogmai(7.6)</v>
      </c>
      <c r="H185" s="161" t="str">
        <f t="shared" si="157"/>
        <v>Jogmai(7.6)</v>
      </c>
      <c r="I185" s="161" t="str">
        <f t="shared" si="157"/>
        <v>Jogmai(7.6)</v>
      </c>
      <c r="J185" s="161" t="str">
        <f t="shared" si="157"/>
        <v>Jogmai(7.6)</v>
      </c>
      <c r="K185" s="161">
        <v>0</v>
      </c>
      <c r="L185" s="161">
        <f t="shared" si="157"/>
        <v>0</v>
      </c>
      <c r="M185" s="161">
        <f t="shared" si="157"/>
        <v>0</v>
      </c>
      <c r="N185" s="161">
        <f t="shared" si="157"/>
        <v>0</v>
      </c>
      <c r="O185" s="161">
        <f t="shared" si="157"/>
        <v>0</v>
      </c>
      <c r="P185" s="161">
        <f t="shared" si="157"/>
        <v>0</v>
      </c>
      <c r="Q185" s="161">
        <f t="shared" si="157"/>
        <v>0</v>
      </c>
      <c r="R185" s="161">
        <f t="shared" si="157"/>
        <v>0</v>
      </c>
      <c r="S185" s="161">
        <f t="shared" si="156"/>
        <v>0</v>
      </c>
      <c r="T185" s="161">
        <f t="shared" si="156"/>
        <v>0</v>
      </c>
      <c r="U185" s="161">
        <f t="shared" si="156"/>
        <v>0</v>
      </c>
      <c r="V185" s="161">
        <f t="shared" si="156"/>
        <v>0</v>
      </c>
      <c r="W185" s="161">
        <f t="shared" si="156"/>
        <v>0</v>
      </c>
      <c r="X185" s="161">
        <f t="shared" si="156"/>
        <v>0</v>
      </c>
      <c r="Y185" s="161">
        <f t="shared" si="156"/>
        <v>0</v>
      </c>
      <c r="Z185" s="161">
        <f t="shared" si="156"/>
        <v>0</v>
      </c>
      <c r="AA185" s="161">
        <f t="shared" si="156"/>
        <v>0</v>
      </c>
      <c r="AB185" s="161">
        <f t="shared" si="156"/>
        <v>0</v>
      </c>
      <c r="AC185" s="161">
        <f t="shared" si="156"/>
        <v>0</v>
      </c>
      <c r="AD185" s="161">
        <f t="shared" si="156"/>
        <v>0</v>
      </c>
      <c r="AE185" s="161">
        <f t="shared" si="156"/>
        <v>0</v>
      </c>
      <c r="AF185" s="174">
        <f t="shared" si="156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 t="str">
        <f t="shared" si="153"/>
        <v>Indrawati - III (7.5)</v>
      </c>
      <c r="C186" s="161" t="str">
        <f t="shared" si="153"/>
        <v>Indrawati - III (7.5)</v>
      </c>
      <c r="D186" s="161" t="str">
        <f t="shared" si="153"/>
        <v>Indrawati - III (7.5)</v>
      </c>
      <c r="E186" s="161" t="str">
        <f t="shared" si="153"/>
        <v>Indrawati - III (7.5)</v>
      </c>
      <c r="F186" s="161" t="str">
        <f t="shared" si="157"/>
        <v>Indrawati - III (7.5)</v>
      </c>
      <c r="G186" s="161" t="str">
        <f t="shared" si="157"/>
        <v>Indrawati - III (7.5)</v>
      </c>
      <c r="H186" s="161" t="str">
        <f t="shared" si="157"/>
        <v>Indrawati - III (7.5)</v>
      </c>
      <c r="I186" s="161" t="str">
        <f t="shared" si="157"/>
        <v>Indrawati - III (7.5)</v>
      </c>
      <c r="J186" s="161" t="str">
        <f t="shared" si="157"/>
        <v>Indrawati - III (7.5)</v>
      </c>
      <c r="K186" s="161">
        <v>0</v>
      </c>
      <c r="L186" s="161">
        <f t="shared" si="157"/>
        <v>0</v>
      </c>
      <c r="M186" s="161">
        <f t="shared" si="157"/>
        <v>0</v>
      </c>
      <c r="N186" s="161">
        <f t="shared" si="157"/>
        <v>0</v>
      </c>
      <c r="O186" s="161">
        <f t="shared" si="157"/>
        <v>0</v>
      </c>
      <c r="P186" s="161">
        <f t="shared" si="157"/>
        <v>0</v>
      </c>
      <c r="Q186" s="161">
        <f t="shared" si="157"/>
        <v>0</v>
      </c>
      <c r="R186" s="161">
        <f t="shared" si="157"/>
        <v>0</v>
      </c>
      <c r="S186" s="161">
        <f t="shared" si="156"/>
        <v>0</v>
      </c>
      <c r="T186" s="161">
        <f t="shared" si="156"/>
        <v>0</v>
      </c>
      <c r="U186" s="161">
        <f t="shared" si="156"/>
        <v>0</v>
      </c>
      <c r="V186" s="161">
        <f t="shared" si="156"/>
        <v>0</v>
      </c>
      <c r="W186" s="161">
        <f t="shared" si="156"/>
        <v>0</v>
      </c>
      <c r="X186" s="161">
        <f t="shared" si="156"/>
        <v>0</v>
      </c>
      <c r="Y186" s="161">
        <f t="shared" si="156"/>
        <v>0</v>
      </c>
      <c r="Z186" s="161">
        <f t="shared" si="156"/>
        <v>0</v>
      </c>
      <c r="AA186" s="161">
        <f t="shared" si="156"/>
        <v>0</v>
      </c>
      <c r="AB186" s="161">
        <f t="shared" si="156"/>
        <v>0</v>
      </c>
      <c r="AC186" s="161">
        <f t="shared" si="156"/>
        <v>0</v>
      </c>
      <c r="AD186" s="161">
        <f t="shared" si="156"/>
        <v>0</v>
      </c>
      <c r="AE186" s="161">
        <f t="shared" si="156"/>
        <v>0</v>
      </c>
      <c r="AF186" s="174">
        <f t="shared" si="156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 t="str">
        <f t="shared" si="153"/>
        <v>Upper Khorunga(7.5)</v>
      </c>
      <c r="C187" s="161" t="str">
        <f t="shared" si="153"/>
        <v>Upper Khorunga(7.5)</v>
      </c>
      <c r="D187" s="161" t="str">
        <f t="shared" si="153"/>
        <v>Upper Khorunga(7.5)</v>
      </c>
      <c r="E187" s="161" t="str">
        <f t="shared" si="153"/>
        <v>Upper Khorunga(7.5)</v>
      </c>
      <c r="F187" s="161" t="str">
        <f t="shared" si="157"/>
        <v>Upper Khorunga(7.5)</v>
      </c>
      <c r="G187" s="161" t="str">
        <f t="shared" si="157"/>
        <v>Upper Khorunga(7.5)</v>
      </c>
      <c r="H187" s="161" t="str">
        <f t="shared" si="157"/>
        <v>Upper Khorunga(7.5)</v>
      </c>
      <c r="I187" s="161" t="str">
        <f t="shared" si="157"/>
        <v>Upper Khorunga(7.5)</v>
      </c>
      <c r="J187" s="161" t="str">
        <f t="shared" si="157"/>
        <v>Upper Khorunga(7.5)</v>
      </c>
      <c r="K187" s="161">
        <v>0</v>
      </c>
      <c r="L187" s="161">
        <f t="shared" si="157"/>
        <v>0</v>
      </c>
      <c r="M187" s="161">
        <f t="shared" si="157"/>
        <v>0</v>
      </c>
      <c r="N187" s="161">
        <f t="shared" si="157"/>
        <v>0</v>
      </c>
      <c r="O187" s="161">
        <f t="shared" si="157"/>
        <v>0</v>
      </c>
      <c r="P187" s="161">
        <f t="shared" si="157"/>
        <v>0</v>
      </c>
      <c r="Q187" s="161">
        <f t="shared" si="157"/>
        <v>0</v>
      </c>
      <c r="R187" s="161">
        <f t="shared" si="157"/>
        <v>0</v>
      </c>
      <c r="S187" s="161">
        <f t="shared" si="156"/>
        <v>0</v>
      </c>
      <c r="T187" s="161">
        <f t="shared" si="156"/>
        <v>0</v>
      </c>
      <c r="U187" s="161">
        <f t="shared" si="156"/>
        <v>0</v>
      </c>
      <c r="V187" s="161">
        <f t="shared" si="156"/>
        <v>0</v>
      </c>
      <c r="W187" s="161">
        <f t="shared" si="156"/>
        <v>0</v>
      </c>
      <c r="X187" s="161">
        <f t="shared" si="156"/>
        <v>0</v>
      </c>
      <c r="Y187" s="161">
        <f t="shared" si="156"/>
        <v>0</v>
      </c>
      <c r="Z187" s="161">
        <f t="shared" si="156"/>
        <v>0</v>
      </c>
      <c r="AA187" s="161">
        <f t="shared" si="156"/>
        <v>0</v>
      </c>
      <c r="AB187" s="161">
        <f t="shared" si="156"/>
        <v>0</v>
      </c>
      <c r="AC187" s="161">
        <f t="shared" si="156"/>
        <v>0</v>
      </c>
      <c r="AD187" s="161">
        <f t="shared" si="156"/>
        <v>0</v>
      </c>
      <c r="AE187" s="161">
        <f t="shared" si="156"/>
        <v>0</v>
      </c>
      <c r="AF187" s="174">
        <f t="shared" si="156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 t="str">
        <f t="shared" si="153"/>
        <v>Mai Cascade(7)</v>
      </c>
      <c r="C188" s="161" t="str">
        <f t="shared" si="153"/>
        <v>Mai Cascade(7)</v>
      </c>
      <c r="D188" s="161" t="str">
        <f t="shared" si="153"/>
        <v>Mai Cascade(7)</v>
      </c>
      <c r="E188" s="161" t="str">
        <f t="shared" si="153"/>
        <v>Mai Cascade(7)</v>
      </c>
      <c r="F188" s="161" t="str">
        <f t="shared" si="157"/>
        <v>Mai Cascade(7)</v>
      </c>
      <c r="G188" s="161" t="str">
        <f t="shared" si="157"/>
        <v>Mai Cascade(7)</v>
      </c>
      <c r="H188" s="161" t="str">
        <f t="shared" si="157"/>
        <v>Mai Cascade(7)</v>
      </c>
      <c r="I188" s="161" t="str">
        <f t="shared" si="157"/>
        <v>Mai Cascade(7)</v>
      </c>
      <c r="J188" s="161" t="str">
        <f t="shared" si="157"/>
        <v>Mai Cascade(7)</v>
      </c>
      <c r="K188" s="161">
        <v>0</v>
      </c>
      <c r="L188" s="161">
        <f t="shared" si="157"/>
        <v>0</v>
      </c>
      <c r="M188" s="161">
        <f t="shared" si="157"/>
        <v>0</v>
      </c>
      <c r="N188" s="161">
        <f t="shared" si="157"/>
        <v>0</v>
      </c>
      <c r="O188" s="161">
        <f t="shared" si="157"/>
        <v>0</v>
      </c>
      <c r="P188" s="161">
        <f t="shared" si="157"/>
        <v>0</v>
      </c>
      <c r="Q188" s="161">
        <f t="shared" si="157"/>
        <v>0</v>
      </c>
      <c r="R188" s="161">
        <f t="shared" si="157"/>
        <v>0</v>
      </c>
      <c r="S188" s="161">
        <f t="shared" si="156"/>
        <v>0</v>
      </c>
      <c r="T188" s="161">
        <f t="shared" si="156"/>
        <v>0</v>
      </c>
      <c r="U188" s="161">
        <f t="shared" si="156"/>
        <v>0</v>
      </c>
      <c r="V188" s="161">
        <f t="shared" si="156"/>
        <v>0</v>
      </c>
      <c r="W188" s="161">
        <f t="shared" si="156"/>
        <v>0</v>
      </c>
      <c r="X188" s="161">
        <f t="shared" si="156"/>
        <v>0</v>
      </c>
      <c r="Y188" s="161">
        <f t="shared" si="156"/>
        <v>0</v>
      </c>
      <c r="Z188" s="161">
        <f t="shared" si="156"/>
        <v>0</v>
      </c>
      <c r="AA188" s="161">
        <f t="shared" si="156"/>
        <v>0</v>
      </c>
      <c r="AB188" s="161">
        <f t="shared" si="156"/>
        <v>0</v>
      </c>
      <c r="AC188" s="161">
        <f t="shared" si="156"/>
        <v>0</v>
      </c>
      <c r="AD188" s="161">
        <f t="shared" si="156"/>
        <v>0</v>
      </c>
      <c r="AE188" s="161">
        <f t="shared" si="156"/>
        <v>0</v>
      </c>
      <c r="AF188" s="174">
        <f t="shared" si="156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 t="str">
        <f t="shared" si="153"/>
        <v>Molung Khola(7)</v>
      </c>
      <c r="C189" s="161" t="str">
        <f t="shared" si="153"/>
        <v>Molung Khola(7)</v>
      </c>
      <c r="D189" s="161" t="str">
        <f t="shared" si="153"/>
        <v>Molung Khola(7)</v>
      </c>
      <c r="E189" s="161" t="str">
        <f t="shared" si="153"/>
        <v>Molung Khola(7)</v>
      </c>
      <c r="F189" s="161" t="str">
        <f t="shared" si="157"/>
        <v>Molung Khola(7)</v>
      </c>
      <c r="G189" s="161" t="str">
        <f t="shared" si="157"/>
        <v>Molung Khola(7)</v>
      </c>
      <c r="H189" s="161" t="str">
        <f t="shared" si="157"/>
        <v>Molung Khola(7)</v>
      </c>
      <c r="I189" s="161" t="str">
        <f t="shared" si="157"/>
        <v>Molung Khola(7)</v>
      </c>
      <c r="J189" s="161" t="str">
        <f t="shared" si="157"/>
        <v>Molung Khola(7)</v>
      </c>
      <c r="K189" s="161">
        <v>0</v>
      </c>
      <c r="L189" s="161">
        <f t="shared" si="157"/>
        <v>0</v>
      </c>
      <c r="M189" s="161">
        <f t="shared" si="157"/>
        <v>0</v>
      </c>
      <c r="N189" s="161">
        <f t="shared" si="157"/>
        <v>0</v>
      </c>
      <c r="O189" s="161">
        <f t="shared" si="157"/>
        <v>0</v>
      </c>
      <c r="P189" s="161">
        <f t="shared" si="157"/>
        <v>0</v>
      </c>
      <c r="Q189" s="161">
        <f t="shared" si="157"/>
        <v>0</v>
      </c>
      <c r="R189" s="161">
        <f t="shared" si="157"/>
        <v>0</v>
      </c>
      <c r="S189" s="161">
        <f t="shared" si="156"/>
        <v>0</v>
      </c>
      <c r="T189" s="161">
        <f t="shared" si="156"/>
        <v>0</v>
      </c>
      <c r="U189" s="161">
        <f t="shared" si="156"/>
        <v>0</v>
      </c>
      <c r="V189" s="161">
        <f t="shared" si="156"/>
        <v>0</v>
      </c>
      <c r="W189" s="161">
        <f t="shared" si="156"/>
        <v>0</v>
      </c>
      <c r="X189" s="161">
        <f t="shared" si="156"/>
        <v>0</v>
      </c>
      <c r="Y189" s="161">
        <f t="shared" si="156"/>
        <v>0</v>
      </c>
      <c r="Z189" s="161">
        <f t="shared" si="156"/>
        <v>0</v>
      </c>
      <c r="AA189" s="161">
        <f t="shared" si="156"/>
        <v>0</v>
      </c>
      <c r="AB189" s="161">
        <f t="shared" si="156"/>
        <v>0</v>
      </c>
      <c r="AC189" s="161">
        <f t="shared" si="156"/>
        <v>0</v>
      </c>
      <c r="AD189" s="161">
        <f t="shared" si="156"/>
        <v>0</v>
      </c>
      <c r="AE189" s="161">
        <f t="shared" si="156"/>
        <v>0</v>
      </c>
      <c r="AF189" s="174">
        <f t="shared" si="156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 t="str">
        <f t="shared" si="153"/>
        <v>Upper Mardi(7)</v>
      </c>
      <c r="C190" s="161" t="str">
        <f t="shared" si="153"/>
        <v>Upper Mardi(7)</v>
      </c>
      <c r="D190" s="161" t="str">
        <f t="shared" si="153"/>
        <v>Upper Mardi(7)</v>
      </c>
      <c r="E190" s="161" t="str">
        <f t="shared" si="153"/>
        <v>Upper Mardi(7)</v>
      </c>
      <c r="F190" s="161" t="str">
        <f t="shared" si="157"/>
        <v>Upper Mardi(7)</v>
      </c>
      <c r="G190" s="161" t="str">
        <f t="shared" si="157"/>
        <v>Upper Mardi(7)</v>
      </c>
      <c r="H190" s="161" t="str">
        <f t="shared" si="157"/>
        <v>Upper Mardi(7)</v>
      </c>
      <c r="I190" s="161" t="str">
        <f t="shared" si="157"/>
        <v>Upper Mardi(7)</v>
      </c>
      <c r="J190" s="161" t="str">
        <f t="shared" si="157"/>
        <v>Upper Mardi(7)</v>
      </c>
      <c r="K190" s="161">
        <v>0</v>
      </c>
      <c r="L190" s="161">
        <f t="shared" si="157"/>
        <v>0</v>
      </c>
      <c r="M190" s="161">
        <f t="shared" si="157"/>
        <v>0</v>
      </c>
      <c r="N190" s="161">
        <f t="shared" si="157"/>
        <v>0</v>
      </c>
      <c r="O190" s="161">
        <f t="shared" si="157"/>
        <v>0</v>
      </c>
      <c r="P190" s="161">
        <f t="shared" si="157"/>
        <v>0</v>
      </c>
      <c r="Q190" s="161">
        <f t="shared" si="157"/>
        <v>0</v>
      </c>
      <c r="R190" s="161">
        <f t="shared" si="157"/>
        <v>0</v>
      </c>
      <c r="S190" s="161">
        <f t="shared" si="156"/>
        <v>0</v>
      </c>
      <c r="T190" s="161">
        <f t="shared" si="156"/>
        <v>0</v>
      </c>
      <c r="U190" s="161">
        <f t="shared" si="156"/>
        <v>0</v>
      </c>
      <c r="V190" s="161">
        <f t="shared" si="156"/>
        <v>0</v>
      </c>
      <c r="W190" s="161">
        <f t="shared" si="156"/>
        <v>0</v>
      </c>
      <c r="X190" s="161">
        <f t="shared" si="156"/>
        <v>0</v>
      </c>
      <c r="Y190" s="161">
        <f t="shared" si="156"/>
        <v>0</v>
      </c>
      <c r="Z190" s="161">
        <f t="shared" si="156"/>
        <v>0</v>
      </c>
      <c r="AA190" s="161">
        <f t="shared" si="156"/>
        <v>0</v>
      </c>
      <c r="AB190" s="161">
        <f t="shared" si="156"/>
        <v>0</v>
      </c>
      <c r="AC190" s="161">
        <f t="shared" si="156"/>
        <v>0</v>
      </c>
      <c r="AD190" s="161">
        <f t="shared" si="156"/>
        <v>0</v>
      </c>
      <c r="AE190" s="161">
        <f t="shared" si="156"/>
        <v>0</v>
      </c>
      <c r="AF190" s="174">
        <f t="shared" si="156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 t="str">
        <f t="shared" si="153"/>
        <v>Upper Khimti II(7)</v>
      </c>
      <c r="C191" s="161" t="str">
        <f t="shared" si="153"/>
        <v>Upper Khimti II(7)</v>
      </c>
      <c r="D191" s="161" t="str">
        <f t="shared" si="153"/>
        <v>Upper Khimti II(7)</v>
      </c>
      <c r="E191" s="161" t="str">
        <f t="shared" si="153"/>
        <v>Upper Khimti II(7)</v>
      </c>
      <c r="F191" s="161" t="str">
        <f t="shared" si="157"/>
        <v>Upper Khimti II(7)</v>
      </c>
      <c r="G191" s="161" t="str">
        <f t="shared" si="157"/>
        <v>Upper Khimti II(7)</v>
      </c>
      <c r="H191" s="161" t="str">
        <f t="shared" si="157"/>
        <v>Upper Khimti II(7)</v>
      </c>
      <c r="I191" s="161" t="str">
        <f t="shared" si="157"/>
        <v>Upper Khimti II(7)</v>
      </c>
      <c r="J191" s="161" t="str">
        <f t="shared" si="157"/>
        <v>Upper Khimti II(7)</v>
      </c>
      <c r="K191" s="161">
        <v>0</v>
      </c>
      <c r="L191" s="161">
        <f t="shared" si="157"/>
        <v>0</v>
      </c>
      <c r="M191" s="161">
        <f t="shared" si="157"/>
        <v>0</v>
      </c>
      <c r="N191" s="161">
        <f t="shared" si="157"/>
        <v>0</v>
      </c>
      <c r="O191" s="161">
        <f t="shared" si="157"/>
        <v>0</v>
      </c>
      <c r="P191" s="161">
        <f t="shared" si="157"/>
        <v>0</v>
      </c>
      <c r="Q191" s="161">
        <f t="shared" si="157"/>
        <v>0</v>
      </c>
      <c r="R191" s="161">
        <f t="shared" si="157"/>
        <v>0</v>
      </c>
      <c r="S191" s="161">
        <f t="shared" si="156"/>
        <v>0</v>
      </c>
      <c r="T191" s="161">
        <f t="shared" si="156"/>
        <v>0</v>
      </c>
      <c r="U191" s="161">
        <f t="shared" si="156"/>
        <v>0</v>
      </c>
      <c r="V191" s="161">
        <f t="shared" si="156"/>
        <v>0</v>
      </c>
      <c r="W191" s="161">
        <f t="shared" si="156"/>
        <v>0</v>
      </c>
      <c r="X191" s="161">
        <f t="shared" si="156"/>
        <v>0</v>
      </c>
      <c r="Y191" s="161">
        <f t="shared" si="156"/>
        <v>0</v>
      </c>
      <c r="Z191" s="161">
        <f t="shared" si="156"/>
        <v>0</v>
      </c>
      <c r="AA191" s="161">
        <f t="shared" si="156"/>
        <v>0</v>
      </c>
      <c r="AB191" s="161">
        <f t="shared" si="156"/>
        <v>0</v>
      </c>
      <c r="AC191" s="161">
        <f t="shared" si="156"/>
        <v>0</v>
      </c>
      <c r="AD191" s="161">
        <f t="shared" si="156"/>
        <v>0</v>
      </c>
      <c r="AE191" s="161">
        <f t="shared" si="156"/>
        <v>0</v>
      </c>
      <c r="AF191" s="174">
        <f t="shared" si="156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 t="str">
        <f t="shared" si="153"/>
        <v>Rudi Khola B(6.6)</v>
      </c>
      <c r="C192" s="161" t="str">
        <f t="shared" si="153"/>
        <v>Rudi Khola B(6.6)</v>
      </c>
      <c r="D192" s="161" t="str">
        <f t="shared" si="153"/>
        <v>Rudi Khola B(6.6)</v>
      </c>
      <c r="E192" s="161" t="str">
        <f t="shared" si="153"/>
        <v>Rudi Khola B(6.6)</v>
      </c>
      <c r="F192" s="161" t="str">
        <f t="shared" si="157"/>
        <v>Rudi Khola B(6.6)</v>
      </c>
      <c r="G192" s="161" t="str">
        <f t="shared" si="157"/>
        <v>Rudi Khola B(6.6)</v>
      </c>
      <c r="H192" s="161" t="str">
        <f t="shared" si="157"/>
        <v>Rudi Khola B(6.6)</v>
      </c>
      <c r="I192" s="161" t="str">
        <f t="shared" si="157"/>
        <v>Rudi Khola B(6.6)</v>
      </c>
      <c r="J192" s="161" t="str">
        <f t="shared" si="157"/>
        <v>Rudi Khola B(6.6)</v>
      </c>
      <c r="K192" s="161">
        <v>0</v>
      </c>
      <c r="L192" s="161">
        <f t="shared" si="157"/>
        <v>0</v>
      </c>
      <c r="M192" s="161">
        <f t="shared" si="157"/>
        <v>0</v>
      </c>
      <c r="N192" s="161">
        <f t="shared" si="157"/>
        <v>0</v>
      </c>
      <c r="O192" s="161">
        <f t="shared" si="157"/>
        <v>0</v>
      </c>
      <c r="P192" s="161">
        <f t="shared" si="157"/>
        <v>0</v>
      </c>
      <c r="Q192" s="161">
        <f t="shared" si="157"/>
        <v>0</v>
      </c>
      <c r="R192" s="161">
        <f t="shared" si="157"/>
        <v>0</v>
      </c>
      <c r="S192" s="161">
        <f t="shared" si="156"/>
        <v>0</v>
      </c>
      <c r="T192" s="161">
        <f t="shared" si="156"/>
        <v>0</v>
      </c>
      <c r="U192" s="161">
        <f t="shared" si="156"/>
        <v>0</v>
      </c>
      <c r="V192" s="161">
        <f t="shared" si="156"/>
        <v>0</v>
      </c>
      <c r="W192" s="161">
        <f t="shared" si="156"/>
        <v>0</v>
      </c>
      <c r="X192" s="161">
        <f t="shared" si="156"/>
        <v>0</v>
      </c>
      <c r="Y192" s="161">
        <f t="shared" si="156"/>
        <v>0</v>
      </c>
      <c r="Z192" s="161">
        <f t="shared" si="156"/>
        <v>0</v>
      </c>
      <c r="AA192" s="161">
        <f t="shared" si="156"/>
        <v>0</v>
      </c>
      <c r="AB192" s="161">
        <f t="shared" si="156"/>
        <v>0</v>
      </c>
      <c r="AC192" s="161">
        <f t="shared" si="156"/>
        <v>0</v>
      </c>
      <c r="AD192" s="161">
        <f t="shared" si="156"/>
        <v>0</v>
      </c>
      <c r="AE192" s="161">
        <f t="shared" si="156"/>
        <v>0</v>
      </c>
      <c r="AF192" s="174">
        <f t="shared" si="156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 t="str">
        <f t="shared" si="153"/>
        <v>Sapsup Khola(6.6)</v>
      </c>
      <c r="C193" s="161" t="str">
        <f t="shared" si="153"/>
        <v>Sapsup Khola(6.6)</v>
      </c>
      <c r="D193" s="161" t="str">
        <f t="shared" si="153"/>
        <v>Sapsup Khola(6.6)</v>
      </c>
      <c r="E193" s="161" t="str">
        <f t="shared" si="153"/>
        <v>Sapsup Khola(6.6)</v>
      </c>
      <c r="F193" s="161" t="str">
        <f t="shared" si="157"/>
        <v>Sapsup Khola(6.6)</v>
      </c>
      <c r="G193" s="161" t="str">
        <f t="shared" si="157"/>
        <v>Sapsup Khola(6.6)</v>
      </c>
      <c r="H193" s="161" t="str">
        <f t="shared" si="157"/>
        <v>Sapsup Khola(6.6)</v>
      </c>
      <c r="I193" s="161" t="str">
        <f t="shared" si="157"/>
        <v>Sapsup Khola(6.6)</v>
      </c>
      <c r="J193" s="161" t="str">
        <f t="shared" si="157"/>
        <v>Sapsup Khola(6.6)</v>
      </c>
      <c r="K193" s="161">
        <v>0</v>
      </c>
      <c r="L193" s="161">
        <f t="shared" si="157"/>
        <v>0</v>
      </c>
      <c r="M193" s="161">
        <f t="shared" si="157"/>
        <v>0</v>
      </c>
      <c r="N193" s="161">
        <f t="shared" si="157"/>
        <v>0</v>
      </c>
      <c r="O193" s="161">
        <f t="shared" si="157"/>
        <v>0</v>
      </c>
      <c r="P193" s="161">
        <f t="shared" si="157"/>
        <v>0</v>
      </c>
      <c r="Q193" s="161">
        <f t="shared" si="157"/>
        <v>0</v>
      </c>
      <c r="R193" s="161">
        <f t="shared" si="157"/>
        <v>0</v>
      </c>
      <c r="S193" s="161">
        <f t="shared" si="156"/>
        <v>0</v>
      </c>
      <c r="T193" s="161">
        <f t="shared" si="156"/>
        <v>0</v>
      </c>
      <c r="U193" s="161">
        <f t="shared" si="156"/>
        <v>0</v>
      </c>
      <c r="V193" s="161">
        <f t="shared" si="156"/>
        <v>0</v>
      </c>
      <c r="W193" s="161">
        <f t="shared" si="156"/>
        <v>0</v>
      </c>
      <c r="X193" s="161">
        <f t="shared" si="156"/>
        <v>0</v>
      </c>
      <c r="Y193" s="161">
        <f t="shared" si="156"/>
        <v>0</v>
      </c>
      <c r="Z193" s="161">
        <f t="shared" si="156"/>
        <v>0</v>
      </c>
      <c r="AA193" s="161">
        <f t="shared" si="156"/>
        <v>0</v>
      </c>
      <c r="AB193" s="161">
        <f t="shared" si="156"/>
        <v>0</v>
      </c>
      <c r="AC193" s="161">
        <f t="shared" si="156"/>
        <v>0</v>
      </c>
      <c r="AD193" s="161">
        <f t="shared" si="156"/>
        <v>0</v>
      </c>
      <c r="AE193" s="161">
        <f t="shared" si="156"/>
        <v>0</v>
      </c>
      <c r="AF193" s="174">
        <f t="shared" si="156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 t="str">
        <f t="shared" si="153"/>
        <v>Suri Khola(6.4)</v>
      </c>
      <c r="C194" s="161" t="str">
        <f t="shared" si="153"/>
        <v>Suri Khola(6.4)</v>
      </c>
      <c r="D194" s="161" t="str">
        <f t="shared" si="153"/>
        <v>Suri Khola(6.4)</v>
      </c>
      <c r="E194" s="161" t="str">
        <f t="shared" si="153"/>
        <v>Suri Khola(6.4)</v>
      </c>
      <c r="F194" s="161" t="str">
        <f t="shared" si="157"/>
        <v>Suri Khola(6.4)</v>
      </c>
      <c r="G194" s="161" t="str">
        <f t="shared" si="157"/>
        <v>Suri Khola(6.4)</v>
      </c>
      <c r="H194" s="161" t="str">
        <f t="shared" si="157"/>
        <v>Suri Khola(6.4)</v>
      </c>
      <c r="I194" s="161" t="str">
        <f t="shared" si="157"/>
        <v>Suri Khola(6.4)</v>
      </c>
      <c r="J194" s="161" t="str">
        <f t="shared" si="157"/>
        <v>Suri Khola(6.4)</v>
      </c>
      <c r="K194" s="161">
        <v>0</v>
      </c>
      <c r="L194" s="161">
        <f t="shared" si="157"/>
        <v>0</v>
      </c>
      <c r="M194" s="161">
        <f t="shared" si="157"/>
        <v>0</v>
      </c>
      <c r="N194" s="161">
        <f t="shared" si="157"/>
        <v>0</v>
      </c>
      <c r="O194" s="161">
        <f t="shared" si="157"/>
        <v>0</v>
      </c>
      <c r="P194" s="161">
        <f t="shared" si="157"/>
        <v>0</v>
      </c>
      <c r="Q194" s="161">
        <f t="shared" si="157"/>
        <v>0</v>
      </c>
      <c r="R194" s="161">
        <f t="shared" si="157"/>
        <v>0</v>
      </c>
      <c r="S194" s="161">
        <f t="shared" si="156"/>
        <v>0</v>
      </c>
      <c r="T194" s="161">
        <f t="shared" si="156"/>
        <v>0</v>
      </c>
      <c r="U194" s="161">
        <f t="shared" si="156"/>
        <v>0</v>
      </c>
      <c r="V194" s="161">
        <f t="shared" si="156"/>
        <v>0</v>
      </c>
      <c r="W194" s="161">
        <f t="shared" si="156"/>
        <v>0</v>
      </c>
      <c r="X194" s="161">
        <f t="shared" si="156"/>
        <v>0</v>
      </c>
      <c r="Y194" s="161">
        <f t="shared" si="156"/>
        <v>0</v>
      </c>
      <c r="Z194" s="161">
        <f t="shared" si="156"/>
        <v>0</v>
      </c>
      <c r="AA194" s="161">
        <f t="shared" si="156"/>
        <v>0</v>
      </c>
      <c r="AB194" s="161">
        <f t="shared" si="156"/>
        <v>0</v>
      </c>
      <c r="AC194" s="161">
        <f t="shared" si="156"/>
        <v>0</v>
      </c>
      <c r="AD194" s="161">
        <f t="shared" si="156"/>
        <v>0</v>
      </c>
      <c r="AE194" s="161">
        <f t="shared" si="156"/>
        <v>0</v>
      </c>
      <c r="AF194" s="174">
        <f t="shared" si="156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 t="str">
        <f t="shared" si="153"/>
        <v>Lower Jogmai(6.2)</v>
      </c>
      <c r="C195" s="161" t="str">
        <f t="shared" si="153"/>
        <v>Lower Jogmai(6.2)</v>
      </c>
      <c r="D195" s="161" t="str">
        <f t="shared" si="153"/>
        <v>Lower Jogmai(6.2)</v>
      </c>
      <c r="E195" s="161" t="str">
        <f t="shared" si="153"/>
        <v>Lower Jogmai(6.2)</v>
      </c>
      <c r="F195" s="161" t="str">
        <f t="shared" si="157"/>
        <v>Lower Jogmai(6.2)</v>
      </c>
      <c r="G195" s="161" t="str">
        <f t="shared" si="157"/>
        <v>Lower Jogmai(6.2)</v>
      </c>
      <c r="H195" s="161" t="str">
        <f t="shared" si="157"/>
        <v>Lower Jogmai(6.2)</v>
      </c>
      <c r="I195" s="161" t="str">
        <f t="shared" si="157"/>
        <v>Lower Jogmai(6.2)</v>
      </c>
      <c r="J195" s="161" t="str">
        <f t="shared" si="157"/>
        <v>Lower Jogmai(6.2)</v>
      </c>
      <c r="K195" s="161">
        <v>0</v>
      </c>
      <c r="L195" s="161">
        <f t="shared" si="157"/>
        <v>0</v>
      </c>
      <c r="M195" s="161">
        <f t="shared" si="157"/>
        <v>0</v>
      </c>
      <c r="N195" s="161">
        <f t="shared" si="157"/>
        <v>0</v>
      </c>
      <c r="O195" s="161">
        <f t="shared" si="157"/>
        <v>0</v>
      </c>
      <c r="P195" s="161">
        <f t="shared" si="157"/>
        <v>0</v>
      </c>
      <c r="Q195" s="161">
        <f t="shared" si="157"/>
        <v>0</v>
      </c>
      <c r="R195" s="161">
        <f t="shared" si="157"/>
        <v>0</v>
      </c>
      <c r="S195" s="161">
        <f t="shared" si="156"/>
        <v>0</v>
      </c>
      <c r="T195" s="161">
        <f t="shared" si="156"/>
        <v>0</v>
      </c>
      <c r="U195" s="161">
        <f t="shared" si="156"/>
        <v>0</v>
      </c>
      <c r="V195" s="161">
        <f t="shared" si="156"/>
        <v>0</v>
      </c>
      <c r="W195" s="161">
        <f t="shared" si="156"/>
        <v>0</v>
      </c>
      <c r="X195" s="161">
        <f t="shared" si="156"/>
        <v>0</v>
      </c>
      <c r="Y195" s="161">
        <f t="shared" si="156"/>
        <v>0</v>
      </c>
      <c r="Z195" s="161">
        <f t="shared" si="156"/>
        <v>0</v>
      </c>
      <c r="AA195" s="161">
        <f t="shared" si="156"/>
        <v>0</v>
      </c>
      <c r="AB195" s="161">
        <f t="shared" si="156"/>
        <v>0</v>
      </c>
      <c r="AC195" s="161">
        <f t="shared" si="156"/>
        <v>0</v>
      </c>
      <c r="AD195" s="161">
        <f t="shared" si="156"/>
        <v>0</v>
      </c>
      <c r="AE195" s="161">
        <f t="shared" si="156"/>
        <v>0</v>
      </c>
      <c r="AF195" s="174">
        <f t="shared" si="156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 t="str">
        <f t="shared" si="153"/>
        <v>Daraudi Khola A(6)</v>
      </c>
      <c r="C196" s="161" t="str">
        <f t="shared" si="153"/>
        <v>Daraudi Khola A(6)</v>
      </c>
      <c r="D196" s="161" t="str">
        <f t="shared" si="153"/>
        <v>Daraudi Khola A(6)</v>
      </c>
      <c r="E196" s="161" t="str">
        <f t="shared" si="153"/>
        <v>Daraudi Khola A(6)</v>
      </c>
      <c r="F196" s="161" t="str">
        <f t="shared" si="157"/>
        <v>Daraudi Khola A(6)</v>
      </c>
      <c r="G196" s="161" t="str">
        <f t="shared" si="157"/>
        <v>Daraudi Khola A(6)</v>
      </c>
      <c r="H196" s="161" t="str">
        <f t="shared" si="157"/>
        <v>Daraudi Khola A(6)</v>
      </c>
      <c r="I196" s="161" t="str">
        <f t="shared" si="157"/>
        <v>Daraudi Khola A(6)</v>
      </c>
      <c r="J196" s="161" t="str">
        <f t="shared" si="157"/>
        <v>Daraudi Khola A(6)</v>
      </c>
      <c r="K196" s="161">
        <v>0</v>
      </c>
      <c r="L196" s="161">
        <f t="shared" si="157"/>
        <v>0</v>
      </c>
      <c r="M196" s="161">
        <f t="shared" si="157"/>
        <v>0</v>
      </c>
      <c r="N196" s="161">
        <f t="shared" si="157"/>
        <v>0</v>
      </c>
      <c r="O196" s="161">
        <f t="shared" si="157"/>
        <v>0</v>
      </c>
      <c r="P196" s="161">
        <f t="shared" si="157"/>
        <v>0</v>
      </c>
      <c r="Q196" s="161">
        <f t="shared" si="157"/>
        <v>0</v>
      </c>
      <c r="R196" s="161">
        <f t="shared" si="157"/>
        <v>0</v>
      </c>
      <c r="S196" s="161">
        <f t="shared" si="156"/>
        <v>0</v>
      </c>
      <c r="T196" s="161">
        <f t="shared" si="156"/>
        <v>0</v>
      </c>
      <c r="U196" s="161">
        <f t="shared" si="156"/>
        <v>0</v>
      </c>
      <c r="V196" s="161">
        <f t="shared" si="156"/>
        <v>0</v>
      </c>
      <c r="W196" s="161">
        <f t="shared" si="156"/>
        <v>0</v>
      </c>
      <c r="X196" s="161">
        <f t="shared" si="156"/>
        <v>0</v>
      </c>
      <c r="Y196" s="161">
        <f t="shared" si="156"/>
        <v>0</v>
      </c>
      <c r="Z196" s="161">
        <f t="shared" si="156"/>
        <v>0</v>
      </c>
      <c r="AA196" s="161">
        <f t="shared" si="156"/>
        <v>0</v>
      </c>
      <c r="AB196" s="161">
        <f t="shared" si="156"/>
        <v>0</v>
      </c>
      <c r="AC196" s="161">
        <f t="shared" si="156"/>
        <v>0</v>
      </c>
      <c r="AD196" s="161">
        <f t="shared" si="156"/>
        <v>0</v>
      </c>
      <c r="AE196" s="161">
        <f t="shared" si="156"/>
        <v>0</v>
      </c>
      <c r="AF196" s="174">
        <f t="shared" si="156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 t="str">
        <f t="shared" si="153"/>
        <v>Upper Mai C(5.1)</v>
      </c>
      <c r="C197" s="161" t="str">
        <f t="shared" si="153"/>
        <v>Upper Mai C(5.1)</v>
      </c>
      <c r="D197" s="161" t="str">
        <f t="shared" si="153"/>
        <v>Upper Mai C(5.1)</v>
      </c>
      <c r="E197" s="161" t="str">
        <f t="shared" si="153"/>
        <v>Upper Mai C(5.1)</v>
      </c>
      <c r="F197" s="161" t="str">
        <f t="shared" si="157"/>
        <v>Upper Mai C(5.1)</v>
      </c>
      <c r="G197" s="161" t="str">
        <f t="shared" si="157"/>
        <v>Upper Mai C(5.1)</v>
      </c>
      <c r="H197" s="161" t="str">
        <f t="shared" si="157"/>
        <v>Upper Mai C(5.1)</v>
      </c>
      <c r="I197" s="161" t="str">
        <f t="shared" si="157"/>
        <v>Upper Mai C(5.1)</v>
      </c>
      <c r="J197" s="161" t="str">
        <f t="shared" si="157"/>
        <v>Upper Mai C(5.1)</v>
      </c>
      <c r="K197" s="161">
        <v>0</v>
      </c>
      <c r="L197" s="161">
        <f t="shared" si="157"/>
        <v>0</v>
      </c>
      <c r="M197" s="161">
        <f t="shared" si="157"/>
        <v>0</v>
      </c>
      <c r="N197" s="161">
        <f t="shared" si="157"/>
        <v>0</v>
      </c>
      <c r="O197" s="161">
        <f t="shared" si="157"/>
        <v>0</v>
      </c>
      <c r="P197" s="161">
        <f t="shared" si="157"/>
        <v>0</v>
      </c>
      <c r="Q197" s="161">
        <f t="shared" si="157"/>
        <v>0</v>
      </c>
      <c r="R197" s="161">
        <f t="shared" si="157"/>
        <v>0</v>
      </c>
      <c r="S197" s="161">
        <f t="shared" si="156"/>
        <v>0</v>
      </c>
      <c r="T197" s="161">
        <f t="shared" si="156"/>
        <v>0</v>
      </c>
      <c r="U197" s="161">
        <f t="shared" si="156"/>
        <v>0</v>
      </c>
      <c r="V197" s="161">
        <f t="shared" si="156"/>
        <v>0</v>
      </c>
      <c r="W197" s="161">
        <f t="shared" si="156"/>
        <v>0</v>
      </c>
      <c r="X197" s="161">
        <f t="shared" si="156"/>
        <v>0</v>
      </c>
      <c r="Y197" s="161">
        <f t="shared" si="156"/>
        <v>0</v>
      </c>
      <c r="Z197" s="161">
        <f t="shared" si="156"/>
        <v>0</v>
      </c>
      <c r="AA197" s="161">
        <f t="shared" si="156"/>
        <v>0</v>
      </c>
      <c r="AB197" s="161">
        <f t="shared" si="156"/>
        <v>0</v>
      </c>
      <c r="AC197" s="161">
        <f t="shared" si="156"/>
        <v>0</v>
      </c>
      <c r="AD197" s="161">
        <f t="shared" si="156"/>
        <v>0</v>
      </c>
      <c r="AE197" s="161">
        <f t="shared" si="156"/>
        <v>0</v>
      </c>
      <c r="AF197" s="174">
        <f t="shared" si="156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 t="str">
        <f t="shared" si="153"/>
        <v>Tadi Khola (Thaprek)(5)</v>
      </c>
      <c r="C198" s="161" t="str">
        <f t="shared" si="153"/>
        <v>Tadi Khola (Thaprek)(5)</v>
      </c>
      <c r="D198" s="161" t="str">
        <f t="shared" si="153"/>
        <v>Tadi Khola (Thaprek)(5)</v>
      </c>
      <c r="E198" s="161" t="str">
        <f t="shared" si="153"/>
        <v>Tadi Khola (Thaprek)(5)</v>
      </c>
      <c r="F198" s="161" t="str">
        <f t="shared" si="157"/>
        <v>Tadi Khola (Thaprek)(5)</v>
      </c>
      <c r="G198" s="161" t="str">
        <f t="shared" si="157"/>
        <v>Tadi Khola (Thaprek)(5)</v>
      </c>
      <c r="H198" s="161" t="str">
        <f t="shared" si="157"/>
        <v>Tadi Khola (Thaprek)(5)</v>
      </c>
      <c r="I198" s="161" t="str">
        <f t="shared" si="157"/>
        <v>Tadi Khola (Thaprek)(5)</v>
      </c>
      <c r="J198" s="161" t="str">
        <f t="shared" si="157"/>
        <v>Tadi Khola (Thaprek)(5)</v>
      </c>
      <c r="K198" s="161">
        <v>0</v>
      </c>
      <c r="L198" s="161">
        <f t="shared" si="157"/>
        <v>0</v>
      </c>
      <c r="M198" s="161">
        <f t="shared" si="157"/>
        <v>0</v>
      </c>
      <c r="N198" s="161">
        <f t="shared" si="157"/>
        <v>0</v>
      </c>
      <c r="O198" s="161">
        <f t="shared" si="157"/>
        <v>0</v>
      </c>
      <c r="P198" s="161">
        <f t="shared" si="157"/>
        <v>0</v>
      </c>
      <c r="Q198" s="161">
        <f t="shared" si="157"/>
        <v>0</v>
      </c>
      <c r="R198" s="161">
        <f t="shared" si="157"/>
        <v>0</v>
      </c>
      <c r="S198" s="161">
        <f t="shared" si="156"/>
        <v>0</v>
      </c>
      <c r="T198" s="161">
        <f t="shared" si="156"/>
        <v>0</v>
      </c>
      <c r="U198" s="161">
        <f t="shared" si="156"/>
        <v>0</v>
      </c>
      <c r="V198" s="161">
        <f t="shared" si="156"/>
        <v>0</v>
      </c>
      <c r="W198" s="161">
        <f t="shared" si="156"/>
        <v>0</v>
      </c>
      <c r="X198" s="161">
        <f t="shared" si="156"/>
        <v>0</v>
      </c>
      <c r="Y198" s="161">
        <f t="shared" si="156"/>
        <v>0</v>
      </c>
      <c r="Z198" s="161">
        <f t="shared" si="156"/>
        <v>0</v>
      </c>
      <c r="AA198" s="161">
        <f t="shared" si="156"/>
        <v>0</v>
      </c>
      <c r="AB198" s="161">
        <f t="shared" si="156"/>
        <v>0</v>
      </c>
      <c r="AC198" s="161">
        <f t="shared" si="156"/>
        <v>0</v>
      </c>
      <c r="AD198" s="161">
        <f t="shared" si="156"/>
        <v>0</v>
      </c>
      <c r="AE198" s="161">
        <f t="shared" si="156"/>
        <v>0</v>
      </c>
      <c r="AF198" s="174">
        <f t="shared" si="156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 t="str">
        <f t="shared" si="153"/>
        <v>Mailung Khola(5)</v>
      </c>
      <c r="C199" s="161" t="str">
        <f t="shared" si="153"/>
        <v>Mailung Khola(5)</v>
      </c>
      <c r="D199" s="161" t="str">
        <f t="shared" si="153"/>
        <v>Mailung Khola(5)</v>
      </c>
      <c r="E199" s="161" t="str">
        <f t="shared" si="153"/>
        <v>Mailung Khola(5)</v>
      </c>
      <c r="F199" s="161" t="str">
        <f t="shared" si="157"/>
        <v>Mailung Khola(5)</v>
      </c>
      <c r="G199" s="161" t="str">
        <f t="shared" si="157"/>
        <v>Mailung Khola(5)</v>
      </c>
      <c r="H199" s="161" t="str">
        <f t="shared" si="157"/>
        <v>Mailung Khola(5)</v>
      </c>
      <c r="I199" s="161" t="str">
        <f t="shared" si="157"/>
        <v>Mailung Khola(5)</v>
      </c>
      <c r="J199" s="161" t="str">
        <f t="shared" si="157"/>
        <v>Mailung Khola(5)</v>
      </c>
      <c r="K199" s="161">
        <v>0</v>
      </c>
      <c r="L199" s="161">
        <f t="shared" si="157"/>
        <v>0</v>
      </c>
      <c r="M199" s="161">
        <f t="shared" si="157"/>
        <v>0</v>
      </c>
      <c r="N199" s="161">
        <f t="shared" si="157"/>
        <v>0</v>
      </c>
      <c r="O199" s="161">
        <f t="shared" si="157"/>
        <v>0</v>
      </c>
      <c r="P199" s="161">
        <f t="shared" si="157"/>
        <v>0</v>
      </c>
      <c r="Q199" s="161">
        <f t="shared" si="157"/>
        <v>0</v>
      </c>
      <c r="R199" s="161">
        <f t="shared" si="157"/>
        <v>0</v>
      </c>
      <c r="S199" s="161">
        <f t="shared" si="156"/>
        <v>0</v>
      </c>
      <c r="T199" s="161">
        <f t="shared" si="156"/>
        <v>0</v>
      </c>
      <c r="U199" s="161">
        <f t="shared" si="156"/>
        <v>0</v>
      </c>
      <c r="V199" s="161">
        <f t="shared" si="156"/>
        <v>0</v>
      </c>
      <c r="W199" s="161">
        <f t="shared" si="156"/>
        <v>0</v>
      </c>
      <c r="X199" s="161">
        <f t="shared" si="156"/>
        <v>0</v>
      </c>
      <c r="Y199" s="161">
        <f t="shared" si="156"/>
        <v>0</v>
      </c>
      <c r="Z199" s="161">
        <f t="shared" si="156"/>
        <v>0</v>
      </c>
      <c r="AA199" s="161">
        <f t="shared" si="156"/>
        <v>0</v>
      </c>
      <c r="AB199" s="161">
        <f t="shared" si="156"/>
        <v>0</v>
      </c>
      <c r="AC199" s="161">
        <f t="shared" si="156"/>
        <v>0</v>
      </c>
      <c r="AD199" s="161">
        <f t="shared" si="156"/>
        <v>0</v>
      </c>
      <c r="AE199" s="161">
        <f t="shared" si="156"/>
        <v>0</v>
      </c>
      <c r="AF199" s="174">
        <f t="shared" si="156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 t="str">
        <f t="shared" si="153"/>
        <v>Upper Hugdi Khola(5)</v>
      </c>
      <c r="C200" s="161" t="str">
        <f t="shared" si="153"/>
        <v>Upper Hugdi Khola(5)</v>
      </c>
      <c r="D200" s="161" t="str">
        <f t="shared" si="153"/>
        <v>Upper Hugdi Khola(5)</v>
      </c>
      <c r="E200" s="161" t="str">
        <f t="shared" si="153"/>
        <v>Upper Hugdi Khola(5)</v>
      </c>
      <c r="F200" s="161" t="str">
        <f t="shared" si="157"/>
        <v>Upper Hugdi Khola(5)</v>
      </c>
      <c r="G200" s="161" t="str">
        <f t="shared" si="157"/>
        <v>Upper Hugdi Khola(5)</v>
      </c>
      <c r="H200" s="161" t="str">
        <f t="shared" si="157"/>
        <v>Upper Hugdi Khola(5)</v>
      </c>
      <c r="I200" s="161" t="str">
        <f t="shared" si="157"/>
        <v>Upper Hugdi Khola(5)</v>
      </c>
      <c r="J200" s="161" t="str">
        <f t="shared" si="157"/>
        <v>Upper Hugdi Khola(5)</v>
      </c>
      <c r="K200" s="161">
        <v>0</v>
      </c>
      <c r="L200" s="161">
        <f t="shared" si="157"/>
        <v>0</v>
      </c>
      <c r="M200" s="161">
        <f t="shared" si="157"/>
        <v>0</v>
      </c>
      <c r="N200" s="161">
        <f t="shared" si="157"/>
        <v>0</v>
      </c>
      <c r="O200" s="161">
        <f t="shared" si="157"/>
        <v>0</v>
      </c>
      <c r="P200" s="161">
        <f t="shared" si="157"/>
        <v>0</v>
      </c>
      <c r="Q200" s="161">
        <f t="shared" si="157"/>
        <v>0</v>
      </c>
      <c r="R200" s="161">
        <f t="shared" ref="R200:AF215" si="158">Q200</f>
        <v>0</v>
      </c>
      <c r="S200" s="161">
        <f t="shared" si="158"/>
        <v>0</v>
      </c>
      <c r="T200" s="161">
        <f t="shared" si="158"/>
        <v>0</v>
      </c>
      <c r="U200" s="161">
        <f t="shared" si="158"/>
        <v>0</v>
      </c>
      <c r="V200" s="161">
        <f t="shared" si="158"/>
        <v>0</v>
      </c>
      <c r="W200" s="161">
        <f t="shared" si="158"/>
        <v>0</v>
      </c>
      <c r="X200" s="161">
        <f t="shared" si="158"/>
        <v>0</v>
      </c>
      <c r="Y200" s="161">
        <f t="shared" si="158"/>
        <v>0</v>
      </c>
      <c r="Z200" s="161">
        <f t="shared" si="158"/>
        <v>0</v>
      </c>
      <c r="AA200" s="161">
        <f t="shared" si="158"/>
        <v>0</v>
      </c>
      <c r="AB200" s="161">
        <f t="shared" si="158"/>
        <v>0</v>
      </c>
      <c r="AC200" s="161">
        <f t="shared" si="158"/>
        <v>0</v>
      </c>
      <c r="AD200" s="161">
        <f t="shared" si="158"/>
        <v>0</v>
      </c>
      <c r="AE200" s="161">
        <f t="shared" si="158"/>
        <v>0</v>
      </c>
      <c r="AF200" s="174">
        <f t="shared" si="158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 t="str">
        <f t="shared" si="153"/>
        <v>Pikhuwa Khola(5)</v>
      </c>
      <c r="C201" s="161" t="str">
        <f t="shared" si="153"/>
        <v>Pikhuwa Khola(5)</v>
      </c>
      <c r="D201" s="161" t="str">
        <f t="shared" si="153"/>
        <v>Pikhuwa Khola(5)</v>
      </c>
      <c r="E201" s="161" t="str">
        <f t="shared" si="153"/>
        <v>Pikhuwa Khola(5)</v>
      </c>
      <c r="F201" s="161" t="str">
        <f t="shared" ref="F201:R216" si="159">E201</f>
        <v>Pikhuwa Khola(5)</v>
      </c>
      <c r="G201" s="161" t="str">
        <f t="shared" si="159"/>
        <v>Pikhuwa Khola(5)</v>
      </c>
      <c r="H201" s="161" t="str">
        <f t="shared" si="159"/>
        <v>Pikhuwa Khola(5)</v>
      </c>
      <c r="I201" s="161" t="str">
        <f t="shared" si="159"/>
        <v>Pikhuwa Khola(5)</v>
      </c>
      <c r="J201" s="161" t="str">
        <f t="shared" si="159"/>
        <v>Pikhuwa Khola(5)</v>
      </c>
      <c r="K201" s="161">
        <v>0</v>
      </c>
      <c r="L201" s="161">
        <f t="shared" si="159"/>
        <v>0</v>
      </c>
      <c r="M201" s="161">
        <f t="shared" si="159"/>
        <v>0</v>
      </c>
      <c r="N201" s="161">
        <f t="shared" si="159"/>
        <v>0</v>
      </c>
      <c r="O201" s="161">
        <f t="shared" si="159"/>
        <v>0</v>
      </c>
      <c r="P201" s="161">
        <f t="shared" si="159"/>
        <v>0</v>
      </c>
      <c r="Q201" s="161">
        <f t="shared" si="159"/>
        <v>0</v>
      </c>
      <c r="R201" s="161">
        <f t="shared" si="159"/>
        <v>0</v>
      </c>
      <c r="S201" s="161">
        <f t="shared" si="158"/>
        <v>0</v>
      </c>
      <c r="T201" s="161">
        <f t="shared" si="158"/>
        <v>0</v>
      </c>
      <c r="U201" s="161">
        <f t="shared" si="158"/>
        <v>0</v>
      </c>
      <c r="V201" s="161">
        <f t="shared" si="158"/>
        <v>0</v>
      </c>
      <c r="W201" s="161">
        <f t="shared" si="158"/>
        <v>0</v>
      </c>
      <c r="X201" s="161">
        <f t="shared" si="158"/>
        <v>0</v>
      </c>
      <c r="Y201" s="161">
        <f t="shared" si="158"/>
        <v>0</v>
      </c>
      <c r="Z201" s="161">
        <f t="shared" si="158"/>
        <v>0</v>
      </c>
      <c r="AA201" s="161">
        <f t="shared" si="158"/>
        <v>0</v>
      </c>
      <c r="AB201" s="161">
        <f t="shared" si="158"/>
        <v>0</v>
      </c>
      <c r="AC201" s="161">
        <f t="shared" si="158"/>
        <v>0</v>
      </c>
      <c r="AD201" s="161">
        <f t="shared" si="158"/>
        <v>0</v>
      </c>
      <c r="AE201" s="161">
        <f t="shared" si="158"/>
        <v>0</v>
      </c>
      <c r="AF201" s="174">
        <f t="shared" si="158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 t="str">
        <f t="shared" si="153"/>
        <v>Ghalemdi Khola(5)</v>
      </c>
      <c r="C202" s="161" t="str">
        <f t="shared" si="153"/>
        <v>Ghalemdi Khola(5)</v>
      </c>
      <c r="D202" s="161" t="str">
        <f t="shared" si="153"/>
        <v>Ghalemdi Khola(5)</v>
      </c>
      <c r="E202" s="161" t="str">
        <f t="shared" si="153"/>
        <v>Ghalemdi Khola(5)</v>
      </c>
      <c r="F202" s="161" t="str">
        <f t="shared" si="159"/>
        <v>Ghalemdi Khola(5)</v>
      </c>
      <c r="G202" s="161" t="str">
        <f t="shared" si="159"/>
        <v>Ghalemdi Khola(5)</v>
      </c>
      <c r="H202" s="161" t="str">
        <f t="shared" si="159"/>
        <v>Ghalemdi Khola(5)</v>
      </c>
      <c r="I202" s="161" t="str">
        <f t="shared" si="159"/>
        <v>Ghalemdi Khola(5)</v>
      </c>
      <c r="J202" s="161" t="str">
        <f t="shared" si="159"/>
        <v>Ghalemdi Khola(5)</v>
      </c>
      <c r="K202" s="161">
        <v>0</v>
      </c>
      <c r="L202" s="161">
        <f t="shared" si="159"/>
        <v>0</v>
      </c>
      <c r="M202" s="161">
        <f t="shared" si="159"/>
        <v>0</v>
      </c>
      <c r="N202" s="161">
        <f t="shared" si="159"/>
        <v>0</v>
      </c>
      <c r="O202" s="161">
        <f t="shared" si="159"/>
        <v>0</v>
      </c>
      <c r="P202" s="161">
        <f t="shared" si="159"/>
        <v>0</v>
      </c>
      <c r="Q202" s="161">
        <f t="shared" si="159"/>
        <v>0</v>
      </c>
      <c r="R202" s="161">
        <f t="shared" si="159"/>
        <v>0</v>
      </c>
      <c r="S202" s="161">
        <f t="shared" si="158"/>
        <v>0</v>
      </c>
      <c r="T202" s="161">
        <f t="shared" si="158"/>
        <v>0</v>
      </c>
      <c r="U202" s="161">
        <f t="shared" si="158"/>
        <v>0</v>
      </c>
      <c r="V202" s="161">
        <f t="shared" si="158"/>
        <v>0</v>
      </c>
      <c r="W202" s="161">
        <f t="shared" si="158"/>
        <v>0</v>
      </c>
      <c r="X202" s="161">
        <f t="shared" si="158"/>
        <v>0</v>
      </c>
      <c r="Y202" s="161">
        <f t="shared" si="158"/>
        <v>0</v>
      </c>
      <c r="Z202" s="161">
        <f t="shared" si="158"/>
        <v>0</v>
      </c>
      <c r="AA202" s="161">
        <f t="shared" si="158"/>
        <v>0</v>
      </c>
      <c r="AB202" s="161">
        <f t="shared" si="158"/>
        <v>0</v>
      </c>
      <c r="AC202" s="161">
        <f t="shared" si="158"/>
        <v>0</v>
      </c>
      <c r="AD202" s="161">
        <f t="shared" si="158"/>
        <v>0</v>
      </c>
      <c r="AE202" s="161">
        <f t="shared" si="158"/>
        <v>0</v>
      </c>
      <c r="AF202" s="174">
        <f t="shared" si="158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 t="str">
        <f t="shared" si="153"/>
        <v>Ghatte Khola(5)</v>
      </c>
      <c r="C203" s="161" t="str">
        <f t="shared" si="153"/>
        <v>Ghatte Khola(5)</v>
      </c>
      <c r="D203" s="161" t="str">
        <f t="shared" si="153"/>
        <v>Ghatte Khola(5)</v>
      </c>
      <c r="E203" s="161" t="str">
        <f t="shared" si="153"/>
        <v>Ghatte Khola(5)</v>
      </c>
      <c r="F203" s="161" t="str">
        <f t="shared" si="159"/>
        <v>Ghatte Khola(5)</v>
      </c>
      <c r="G203" s="161" t="str">
        <f t="shared" si="159"/>
        <v>Ghatte Khola(5)</v>
      </c>
      <c r="H203" s="161" t="str">
        <f t="shared" si="159"/>
        <v>Ghatte Khola(5)</v>
      </c>
      <c r="I203" s="161" t="str">
        <f t="shared" si="159"/>
        <v>Ghatte Khola(5)</v>
      </c>
      <c r="J203" s="161" t="str">
        <f t="shared" si="159"/>
        <v>Ghatte Khola(5)</v>
      </c>
      <c r="K203" s="161">
        <v>0</v>
      </c>
      <c r="L203" s="161">
        <f t="shared" si="159"/>
        <v>0</v>
      </c>
      <c r="M203" s="161">
        <f t="shared" si="159"/>
        <v>0</v>
      </c>
      <c r="N203" s="161">
        <f t="shared" si="159"/>
        <v>0</v>
      </c>
      <c r="O203" s="161">
        <f t="shared" si="159"/>
        <v>0</v>
      </c>
      <c r="P203" s="161">
        <f t="shared" si="159"/>
        <v>0</v>
      </c>
      <c r="Q203" s="161">
        <f t="shared" si="159"/>
        <v>0</v>
      </c>
      <c r="R203" s="161">
        <f t="shared" si="159"/>
        <v>0</v>
      </c>
      <c r="S203" s="161">
        <f t="shared" si="158"/>
        <v>0</v>
      </c>
      <c r="T203" s="161">
        <f t="shared" si="158"/>
        <v>0</v>
      </c>
      <c r="U203" s="161">
        <f t="shared" si="158"/>
        <v>0</v>
      </c>
      <c r="V203" s="161">
        <f t="shared" si="158"/>
        <v>0</v>
      </c>
      <c r="W203" s="161">
        <f t="shared" si="158"/>
        <v>0</v>
      </c>
      <c r="X203" s="161">
        <f t="shared" si="158"/>
        <v>0</v>
      </c>
      <c r="Y203" s="161">
        <f t="shared" si="158"/>
        <v>0</v>
      </c>
      <c r="Z203" s="161">
        <f t="shared" si="158"/>
        <v>0</v>
      </c>
      <c r="AA203" s="161">
        <f t="shared" si="158"/>
        <v>0</v>
      </c>
      <c r="AB203" s="161">
        <f t="shared" si="158"/>
        <v>0</v>
      </c>
      <c r="AC203" s="161">
        <f t="shared" si="158"/>
        <v>0</v>
      </c>
      <c r="AD203" s="161">
        <f t="shared" si="158"/>
        <v>0</v>
      </c>
      <c r="AE203" s="161">
        <f t="shared" si="158"/>
        <v>0</v>
      </c>
      <c r="AF203" s="174">
        <f t="shared" si="158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 t="str">
        <f t="shared" si="153"/>
        <v>Belchautara Solar Project(5)</v>
      </c>
      <c r="C204" s="161" t="str">
        <f t="shared" si="153"/>
        <v>Belchautara Solar Project(5)</v>
      </c>
      <c r="D204" s="161" t="str">
        <f t="shared" si="153"/>
        <v>Belchautara Solar Project(5)</v>
      </c>
      <c r="E204" s="161" t="str">
        <f t="shared" si="153"/>
        <v>Belchautara Solar Project(5)</v>
      </c>
      <c r="F204" s="161" t="str">
        <f t="shared" si="159"/>
        <v>Belchautara Solar Project(5)</v>
      </c>
      <c r="G204" s="161" t="str">
        <f t="shared" si="159"/>
        <v>Belchautara Solar Project(5)</v>
      </c>
      <c r="H204" s="161" t="str">
        <f t="shared" si="159"/>
        <v>Belchautara Solar Project(5)</v>
      </c>
      <c r="I204" s="161" t="str">
        <f t="shared" si="159"/>
        <v>Belchautara Solar Project(5)</v>
      </c>
      <c r="J204" s="161" t="str">
        <f t="shared" si="159"/>
        <v>Belchautara Solar Project(5)</v>
      </c>
      <c r="K204" s="161">
        <v>0</v>
      </c>
      <c r="L204" s="161">
        <f t="shared" si="159"/>
        <v>0</v>
      </c>
      <c r="M204" s="161">
        <f t="shared" si="159"/>
        <v>0</v>
      </c>
      <c r="N204" s="161">
        <f t="shared" si="159"/>
        <v>0</v>
      </c>
      <c r="O204" s="161">
        <f t="shared" si="159"/>
        <v>0</v>
      </c>
      <c r="P204" s="161">
        <f t="shared" si="159"/>
        <v>0</v>
      </c>
      <c r="Q204" s="161">
        <f t="shared" si="159"/>
        <v>0</v>
      </c>
      <c r="R204" s="161">
        <f t="shared" si="159"/>
        <v>0</v>
      </c>
      <c r="S204" s="161">
        <f t="shared" si="158"/>
        <v>0</v>
      </c>
      <c r="T204" s="161">
        <f t="shared" si="158"/>
        <v>0</v>
      </c>
      <c r="U204" s="161">
        <f t="shared" si="158"/>
        <v>0</v>
      </c>
      <c r="V204" s="161">
        <f t="shared" si="158"/>
        <v>0</v>
      </c>
      <c r="W204" s="161">
        <f t="shared" si="158"/>
        <v>0</v>
      </c>
      <c r="X204" s="161">
        <f t="shared" si="158"/>
        <v>0</v>
      </c>
      <c r="Y204" s="161">
        <f t="shared" si="158"/>
        <v>0</v>
      </c>
      <c r="Z204" s="161">
        <f t="shared" si="158"/>
        <v>0</v>
      </c>
      <c r="AA204" s="161">
        <f t="shared" si="158"/>
        <v>0</v>
      </c>
      <c r="AB204" s="161">
        <f t="shared" si="158"/>
        <v>0</v>
      </c>
      <c r="AC204" s="161">
        <f t="shared" si="158"/>
        <v>0</v>
      </c>
      <c r="AD204" s="161">
        <f t="shared" si="158"/>
        <v>0</v>
      </c>
      <c r="AE204" s="161">
        <f t="shared" si="158"/>
        <v>0</v>
      </c>
      <c r="AF204" s="174">
        <f t="shared" si="158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 t="str">
        <f t="shared" si="153"/>
        <v>Lower Tadi(4.993)</v>
      </c>
      <c r="C205" s="161" t="str">
        <f t="shared" si="153"/>
        <v>Lower Tadi(4.993)</v>
      </c>
      <c r="D205" s="161" t="str">
        <f t="shared" si="153"/>
        <v>Lower Tadi(4.993)</v>
      </c>
      <c r="E205" s="161" t="str">
        <f t="shared" si="153"/>
        <v>Lower Tadi(4.993)</v>
      </c>
      <c r="F205" s="161" t="str">
        <f t="shared" si="159"/>
        <v>Lower Tadi(4.993)</v>
      </c>
      <c r="G205" s="161" t="str">
        <f t="shared" si="159"/>
        <v>Lower Tadi(4.993)</v>
      </c>
      <c r="H205" s="161" t="str">
        <f t="shared" si="159"/>
        <v>Lower Tadi(4.993)</v>
      </c>
      <c r="I205" s="161" t="str">
        <f t="shared" si="159"/>
        <v>Lower Tadi(4.993)</v>
      </c>
      <c r="J205" s="161" t="str">
        <f t="shared" si="159"/>
        <v>Lower Tadi(4.993)</v>
      </c>
      <c r="K205" s="161">
        <v>0</v>
      </c>
      <c r="L205" s="161">
        <f t="shared" si="159"/>
        <v>0</v>
      </c>
      <c r="M205" s="161">
        <f t="shared" si="159"/>
        <v>0</v>
      </c>
      <c r="N205" s="161">
        <f t="shared" si="159"/>
        <v>0</v>
      </c>
      <c r="O205" s="161">
        <f t="shared" si="159"/>
        <v>0</v>
      </c>
      <c r="P205" s="161">
        <f t="shared" si="159"/>
        <v>0</v>
      </c>
      <c r="Q205" s="161">
        <f t="shared" si="159"/>
        <v>0</v>
      </c>
      <c r="R205" s="161">
        <f t="shared" si="159"/>
        <v>0</v>
      </c>
      <c r="S205" s="161">
        <f t="shared" si="158"/>
        <v>0</v>
      </c>
      <c r="T205" s="161">
        <f t="shared" si="158"/>
        <v>0</v>
      </c>
      <c r="U205" s="161">
        <f t="shared" si="158"/>
        <v>0</v>
      </c>
      <c r="V205" s="161">
        <f t="shared" si="158"/>
        <v>0</v>
      </c>
      <c r="W205" s="161">
        <f t="shared" si="158"/>
        <v>0</v>
      </c>
      <c r="X205" s="161">
        <f t="shared" si="158"/>
        <v>0</v>
      </c>
      <c r="Y205" s="161">
        <f t="shared" si="158"/>
        <v>0</v>
      </c>
      <c r="Z205" s="161">
        <f t="shared" si="158"/>
        <v>0</v>
      </c>
      <c r="AA205" s="161">
        <f t="shared" si="158"/>
        <v>0</v>
      </c>
      <c r="AB205" s="161">
        <f t="shared" si="158"/>
        <v>0</v>
      </c>
      <c r="AC205" s="161">
        <f t="shared" si="158"/>
        <v>0</v>
      </c>
      <c r="AD205" s="161">
        <f t="shared" si="158"/>
        <v>0</v>
      </c>
      <c r="AE205" s="161">
        <f t="shared" si="158"/>
        <v>0</v>
      </c>
      <c r="AF205" s="174">
        <f t="shared" si="158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 t="str">
        <f t="shared" si="153"/>
        <v>Richet Khola(4.98)</v>
      </c>
      <c r="C206" s="161" t="str">
        <f t="shared" si="153"/>
        <v>Richet Khola(4.98)</v>
      </c>
      <c r="D206" s="161" t="str">
        <f t="shared" si="153"/>
        <v>Richet Khola(4.98)</v>
      </c>
      <c r="E206" s="161" t="str">
        <f t="shared" si="153"/>
        <v>Richet Khola(4.98)</v>
      </c>
      <c r="F206" s="161" t="str">
        <f t="shared" si="159"/>
        <v>Richet Khola(4.98)</v>
      </c>
      <c r="G206" s="161" t="str">
        <f t="shared" si="159"/>
        <v>Richet Khola(4.98)</v>
      </c>
      <c r="H206" s="161" t="str">
        <f t="shared" si="159"/>
        <v>Richet Khola(4.98)</v>
      </c>
      <c r="I206" s="161" t="str">
        <f t="shared" si="159"/>
        <v>Richet Khola(4.98)</v>
      </c>
      <c r="J206" s="161" t="str">
        <f t="shared" si="159"/>
        <v>Richet Khola(4.98)</v>
      </c>
      <c r="K206" s="161">
        <v>0</v>
      </c>
      <c r="L206" s="161">
        <f t="shared" si="159"/>
        <v>0</v>
      </c>
      <c r="M206" s="161">
        <f t="shared" si="159"/>
        <v>0</v>
      </c>
      <c r="N206" s="161">
        <f t="shared" si="159"/>
        <v>0</v>
      </c>
      <c r="O206" s="161">
        <f t="shared" si="159"/>
        <v>0</v>
      </c>
      <c r="P206" s="161">
        <f t="shared" si="159"/>
        <v>0</v>
      </c>
      <c r="Q206" s="161">
        <f t="shared" si="159"/>
        <v>0</v>
      </c>
      <c r="R206" s="161">
        <f t="shared" si="159"/>
        <v>0</v>
      </c>
      <c r="S206" s="161">
        <f t="shared" si="158"/>
        <v>0</v>
      </c>
      <c r="T206" s="161">
        <f t="shared" si="158"/>
        <v>0</v>
      </c>
      <c r="U206" s="161">
        <f t="shared" si="158"/>
        <v>0</v>
      </c>
      <c r="V206" s="161">
        <f t="shared" si="158"/>
        <v>0</v>
      </c>
      <c r="W206" s="161">
        <f t="shared" si="158"/>
        <v>0</v>
      </c>
      <c r="X206" s="161">
        <f t="shared" si="158"/>
        <v>0</v>
      </c>
      <c r="Y206" s="161">
        <f t="shared" si="158"/>
        <v>0</v>
      </c>
      <c r="Z206" s="161">
        <f t="shared" si="158"/>
        <v>0</v>
      </c>
      <c r="AA206" s="161">
        <f t="shared" si="158"/>
        <v>0</v>
      </c>
      <c r="AB206" s="161">
        <f t="shared" si="158"/>
        <v>0</v>
      </c>
      <c r="AC206" s="161">
        <f t="shared" si="158"/>
        <v>0</v>
      </c>
      <c r="AD206" s="161">
        <f t="shared" si="158"/>
        <v>0</v>
      </c>
      <c r="AE206" s="161">
        <f t="shared" si="158"/>
        <v>0</v>
      </c>
      <c r="AF206" s="174">
        <f t="shared" si="158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 t="str">
        <f t="shared" si="153"/>
        <v>Siuri Khola(4.95)</v>
      </c>
      <c r="C207" s="161" t="str">
        <f t="shared" si="153"/>
        <v>Siuri Khola(4.95)</v>
      </c>
      <c r="D207" s="161" t="str">
        <f t="shared" si="153"/>
        <v>Siuri Khola(4.95)</v>
      </c>
      <c r="E207" s="161" t="str">
        <f t="shared" si="153"/>
        <v>Siuri Khola(4.95)</v>
      </c>
      <c r="F207" s="161" t="str">
        <f t="shared" si="159"/>
        <v>Siuri Khola(4.95)</v>
      </c>
      <c r="G207" s="161" t="str">
        <f t="shared" si="159"/>
        <v>Siuri Khola(4.95)</v>
      </c>
      <c r="H207" s="161" t="str">
        <f t="shared" si="159"/>
        <v>Siuri Khola(4.95)</v>
      </c>
      <c r="I207" s="161" t="str">
        <f t="shared" si="159"/>
        <v>Siuri Khola(4.95)</v>
      </c>
      <c r="J207" s="161" t="str">
        <f t="shared" si="159"/>
        <v>Siuri Khola(4.95)</v>
      </c>
      <c r="K207" s="161">
        <v>0</v>
      </c>
      <c r="L207" s="161">
        <f t="shared" si="159"/>
        <v>0</v>
      </c>
      <c r="M207" s="161">
        <f t="shared" si="159"/>
        <v>0</v>
      </c>
      <c r="N207" s="161">
        <f t="shared" si="159"/>
        <v>0</v>
      </c>
      <c r="O207" s="161">
        <f t="shared" si="159"/>
        <v>0</v>
      </c>
      <c r="P207" s="161">
        <f t="shared" si="159"/>
        <v>0</v>
      </c>
      <c r="Q207" s="161">
        <f t="shared" si="159"/>
        <v>0</v>
      </c>
      <c r="R207" s="161">
        <f t="shared" si="159"/>
        <v>0</v>
      </c>
      <c r="S207" s="161">
        <f t="shared" si="158"/>
        <v>0</v>
      </c>
      <c r="T207" s="161">
        <f t="shared" si="158"/>
        <v>0</v>
      </c>
      <c r="U207" s="161">
        <f t="shared" si="158"/>
        <v>0</v>
      </c>
      <c r="V207" s="161">
        <f t="shared" si="158"/>
        <v>0</v>
      </c>
      <c r="W207" s="161">
        <f t="shared" si="158"/>
        <v>0</v>
      </c>
      <c r="X207" s="161">
        <f t="shared" si="158"/>
        <v>0</v>
      </c>
      <c r="Y207" s="161">
        <f t="shared" si="158"/>
        <v>0</v>
      </c>
      <c r="Z207" s="161">
        <f t="shared" si="158"/>
        <v>0</v>
      </c>
      <c r="AA207" s="161">
        <f t="shared" si="158"/>
        <v>0</v>
      </c>
      <c r="AB207" s="161">
        <f t="shared" si="158"/>
        <v>0</v>
      </c>
      <c r="AC207" s="161">
        <f t="shared" si="158"/>
        <v>0</v>
      </c>
      <c r="AD207" s="161">
        <f t="shared" si="158"/>
        <v>0</v>
      </c>
      <c r="AE207" s="161">
        <f t="shared" si="158"/>
        <v>0</v>
      </c>
      <c r="AF207" s="174">
        <f t="shared" si="158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 t="str">
        <f t="shared" si="153"/>
        <v>Phawa Khola(4.95)</v>
      </c>
      <c r="C208" s="161" t="str">
        <f t="shared" si="153"/>
        <v>Phawa Khola(4.95)</v>
      </c>
      <c r="D208" s="161" t="str">
        <f t="shared" si="153"/>
        <v>Phawa Khola(4.95)</v>
      </c>
      <c r="E208" s="161" t="str">
        <f t="shared" si="153"/>
        <v>Phawa Khola(4.95)</v>
      </c>
      <c r="F208" s="161" t="str">
        <f t="shared" si="159"/>
        <v>Phawa Khola(4.95)</v>
      </c>
      <c r="G208" s="161" t="str">
        <f t="shared" si="159"/>
        <v>Phawa Khola(4.95)</v>
      </c>
      <c r="H208" s="161" t="str">
        <f t="shared" si="159"/>
        <v>Phawa Khola(4.95)</v>
      </c>
      <c r="I208" s="161" t="str">
        <f t="shared" si="159"/>
        <v>Phawa Khola(4.95)</v>
      </c>
      <c r="J208" s="161" t="str">
        <f t="shared" si="159"/>
        <v>Phawa Khola(4.95)</v>
      </c>
      <c r="K208" s="161">
        <v>0</v>
      </c>
      <c r="L208" s="161">
        <f t="shared" si="159"/>
        <v>0</v>
      </c>
      <c r="M208" s="161">
        <f t="shared" si="159"/>
        <v>0</v>
      </c>
      <c r="N208" s="161">
        <f t="shared" si="159"/>
        <v>0</v>
      </c>
      <c r="O208" s="161">
        <f t="shared" si="159"/>
        <v>0</v>
      </c>
      <c r="P208" s="161">
        <f t="shared" si="159"/>
        <v>0</v>
      </c>
      <c r="Q208" s="161">
        <f t="shared" si="159"/>
        <v>0</v>
      </c>
      <c r="R208" s="161">
        <f t="shared" si="159"/>
        <v>0</v>
      </c>
      <c r="S208" s="161">
        <f t="shared" si="158"/>
        <v>0</v>
      </c>
      <c r="T208" s="161">
        <f t="shared" si="158"/>
        <v>0</v>
      </c>
      <c r="U208" s="161">
        <f t="shared" si="158"/>
        <v>0</v>
      </c>
      <c r="V208" s="161">
        <f t="shared" si="158"/>
        <v>0</v>
      </c>
      <c r="W208" s="161">
        <f t="shared" si="158"/>
        <v>0</v>
      </c>
      <c r="X208" s="161">
        <f t="shared" si="158"/>
        <v>0</v>
      </c>
      <c r="Y208" s="161">
        <f t="shared" si="158"/>
        <v>0</v>
      </c>
      <c r="Z208" s="161">
        <f t="shared" si="158"/>
        <v>0</v>
      </c>
      <c r="AA208" s="161">
        <f t="shared" si="158"/>
        <v>0</v>
      </c>
      <c r="AB208" s="161">
        <f t="shared" si="158"/>
        <v>0</v>
      </c>
      <c r="AC208" s="161">
        <f t="shared" si="158"/>
        <v>0</v>
      </c>
      <c r="AD208" s="161">
        <f t="shared" si="158"/>
        <v>0</v>
      </c>
      <c r="AE208" s="161">
        <f t="shared" si="158"/>
        <v>0</v>
      </c>
      <c r="AF208" s="174">
        <f t="shared" si="158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 t="str">
        <f t="shared" si="153"/>
        <v>Mardi Khola(4.8)</v>
      </c>
      <c r="C209" s="161" t="str">
        <f t="shared" si="153"/>
        <v>Mardi Khola(4.8)</v>
      </c>
      <c r="D209" s="161" t="str">
        <f t="shared" si="153"/>
        <v>Mardi Khola(4.8)</v>
      </c>
      <c r="E209" s="161" t="str">
        <f t="shared" si="153"/>
        <v>Mardi Khola(4.8)</v>
      </c>
      <c r="F209" s="161" t="str">
        <f t="shared" si="159"/>
        <v>Mardi Khola(4.8)</v>
      </c>
      <c r="G209" s="161" t="str">
        <f t="shared" si="159"/>
        <v>Mardi Khola(4.8)</v>
      </c>
      <c r="H209" s="161" t="str">
        <f t="shared" si="159"/>
        <v>Mardi Khola(4.8)</v>
      </c>
      <c r="I209" s="161" t="str">
        <f t="shared" si="159"/>
        <v>Mardi Khola(4.8)</v>
      </c>
      <c r="J209" s="161" t="str">
        <f t="shared" si="159"/>
        <v>Mardi Khola(4.8)</v>
      </c>
      <c r="K209" s="161">
        <v>0</v>
      </c>
      <c r="L209" s="161">
        <f t="shared" si="159"/>
        <v>0</v>
      </c>
      <c r="M209" s="161">
        <f t="shared" si="159"/>
        <v>0</v>
      </c>
      <c r="N209" s="161">
        <f t="shared" si="159"/>
        <v>0</v>
      </c>
      <c r="O209" s="161">
        <f t="shared" si="159"/>
        <v>0</v>
      </c>
      <c r="P209" s="161">
        <f t="shared" si="159"/>
        <v>0</v>
      </c>
      <c r="Q209" s="161">
        <f t="shared" si="159"/>
        <v>0</v>
      </c>
      <c r="R209" s="161">
        <f t="shared" si="159"/>
        <v>0</v>
      </c>
      <c r="S209" s="161">
        <f t="shared" si="158"/>
        <v>0</v>
      </c>
      <c r="T209" s="161">
        <f t="shared" si="158"/>
        <v>0</v>
      </c>
      <c r="U209" s="161">
        <f t="shared" si="158"/>
        <v>0</v>
      </c>
      <c r="V209" s="161">
        <f t="shared" si="158"/>
        <v>0</v>
      </c>
      <c r="W209" s="161">
        <f t="shared" si="158"/>
        <v>0</v>
      </c>
      <c r="X209" s="161">
        <f t="shared" si="158"/>
        <v>0</v>
      </c>
      <c r="Y209" s="161">
        <f t="shared" si="158"/>
        <v>0</v>
      </c>
      <c r="Z209" s="161">
        <f t="shared" si="158"/>
        <v>0</v>
      </c>
      <c r="AA209" s="161">
        <f t="shared" si="158"/>
        <v>0</v>
      </c>
      <c r="AB209" s="161">
        <f t="shared" si="158"/>
        <v>0</v>
      </c>
      <c r="AC209" s="161">
        <f t="shared" si="158"/>
        <v>0</v>
      </c>
      <c r="AD209" s="161">
        <f t="shared" si="158"/>
        <v>0</v>
      </c>
      <c r="AE209" s="161">
        <f t="shared" si="158"/>
        <v>0</v>
      </c>
      <c r="AF209" s="174">
        <f t="shared" si="158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 t="str">
        <f t="shared" si="153"/>
        <v>Padam Khola(4.8)</v>
      </c>
      <c r="C210" s="161" t="str">
        <f t="shared" si="153"/>
        <v>Padam Khola(4.8)</v>
      </c>
      <c r="D210" s="161" t="str">
        <f t="shared" si="153"/>
        <v>Padam Khola(4.8)</v>
      </c>
      <c r="E210" s="161" t="str">
        <f t="shared" si="153"/>
        <v>Padam Khola(4.8)</v>
      </c>
      <c r="F210" s="161" t="str">
        <f t="shared" si="159"/>
        <v>Padam Khola(4.8)</v>
      </c>
      <c r="G210" s="161" t="str">
        <f t="shared" si="159"/>
        <v>Padam Khola(4.8)</v>
      </c>
      <c r="H210" s="161" t="str">
        <f t="shared" si="159"/>
        <v>Padam Khola(4.8)</v>
      </c>
      <c r="I210" s="161" t="str">
        <f t="shared" si="159"/>
        <v>Padam Khola(4.8)</v>
      </c>
      <c r="J210" s="161" t="str">
        <f t="shared" si="159"/>
        <v>Padam Khola(4.8)</v>
      </c>
      <c r="K210" s="161">
        <v>0</v>
      </c>
      <c r="L210" s="161">
        <f t="shared" si="159"/>
        <v>0</v>
      </c>
      <c r="M210" s="161">
        <f t="shared" si="159"/>
        <v>0</v>
      </c>
      <c r="N210" s="161">
        <f t="shared" si="159"/>
        <v>0</v>
      </c>
      <c r="O210" s="161">
        <f t="shared" si="159"/>
        <v>0</v>
      </c>
      <c r="P210" s="161">
        <f t="shared" si="159"/>
        <v>0</v>
      </c>
      <c r="Q210" s="161">
        <f t="shared" si="159"/>
        <v>0</v>
      </c>
      <c r="R210" s="161">
        <f t="shared" si="159"/>
        <v>0</v>
      </c>
      <c r="S210" s="161">
        <f t="shared" si="158"/>
        <v>0</v>
      </c>
      <c r="T210" s="161">
        <f t="shared" si="158"/>
        <v>0</v>
      </c>
      <c r="U210" s="161">
        <f t="shared" si="158"/>
        <v>0</v>
      </c>
      <c r="V210" s="161">
        <f t="shared" si="158"/>
        <v>0</v>
      </c>
      <c r="W210" s="161">
        <f t="shared" si="158"/>
        <v>0</v>
      </c>
      <c r="X210" s="161">
        <f t="shared" si="158"/>
        <v>0</v>
      </c>
      <c r="Y210" s="161">
        <f t="shared" si="158"/>
        <v>0</v>
      </c>
      <c r="Z210" s="161">
        <f t="shared" si="158"/>
        <v>0</v>
      </c>
      <c r="AA210" s="161">
        <f t="shared" si="158"/>
        <v>0</v>
      </c>
      <c r="AB210" s="161">
        <f t="shared" si="158"/>
        <v>0</v>
      </c>
      <c r="AC210" s="161">
        <f t="shared" si="158"/>
        <v>0</v>
      </c>
      <c r="AD210" s="161">
        <f t="shared" si="158"/>
        <v>0</v>
      </c>
      <c r="AE210" s="161">
        <f t="shared" si="158"/>
        <v>0</v>
      </c>
      <c r="AF210" s="174">
        <f t="shared" si="158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 t="str">
        <f t="shared" si="153"/>
        <v>Mai Khola(4.5)</v>
      </c>
      <c r="C211" s="161" t="str">
        <f t="shared" si="153"/>
        <v>Mai Khola(4.5)</v>
      </c>
      <c r="D211" s="161" t="str">
        <f t="shared" si="153"/>
        <v>Mai Khola(4.5)</v>
      </c>
      <c r="E211" s="161" t="str">
        <f t="shared" si="153"/>
        <v>Mai Khola(4.5)</v>
      </c>
      <c r="F211" s="161" t="str">
        <f t="shared" si="159"/>
        <v>Mai Khola(4.5)</v>
      </c>
      <c r="G211" s="161" t="str">
        <f t="shared" si="159"/>
        <v>Mai Khola(4.5)</v>
      </c>
      <c r="H211" s="161" t="str">
        <f t="shared" si="159"/>
        <v>Mai Khola(4.5)</v>
      </c>
      <c r="I211" s="161" t="str">
        <f t="shared" si="159"/>
        <v>Mai Khola(4.5)</v>
      </c>
      <c r="J211" s="161" t="str">
        <f t="shared" si="159"/>
        <v>Mai Khola(4.5)</v>
      </c>
      <c r="K211" s="161">
        <v>0</v>
      </c>
      <c r="L211" s="161">
        <f t="shared" si="159"/>
        <v>0</v>
      </c>
      <c r="M211" s="161">
        <f t="shared" si="159"/>
        <v>0</v>
      </c>
      <c r="N211" s="161">
        <f t="shared" si="159"/>
        <v>0</v>
      </c>
      <c r="O211" s="161">
        <f t="shared" si="159"/>
        <v>0</v>
      </c>
      <c r="P211" s="161">
        <f t="shared" si="159"/>
        <v>0</v>
      </c>
      <c r="Q211" s="161">
        <f t="shared" si="159"/>
        <v>0</v>
      </c>
      <c r="R211" s="161">
        <f t="shared" si="159"/>
        <v>0</v>
      </c>
      <c r="S211" s="161">
        <f t="shared" si="158"/>
        <v>0</v>
      </c>
      <c r="T211" s="161">
        <f t="shared" si="158"/>
        <v>0</v>
      </c>
      <c r="U211" s="161">
        <f t="shared" si="158"/>
        <v>0</v>
      </c>
      <c r="V211" s="161">
        <f t="shared" si="158"/>
        <v>0</v>
      </c>
      <c r="W211" s="161">
        <f t="shared" si="158"/>
        <v>0</v>
      </c>
      <c r="X211" s="161">
        <f t="shared" si="158"/>
        <v>0</v>
      </c>
      <c r="Y211" s="161">
        <f t="shared" si="158"/>
        <v>0</v>
      </c>
      <c r="Z211" s="161">
        <f t="shared" si="158"/>
        <v>0</v>
      </c>
      <c r="AA211" s="161">
        <f t="shared" si="158"/>
        <v>0</v>
      </c>
      <c r="AB211" s="161">
        <f t="shared" si="158"/>
        <v>0</v>
      </c>
      <c r="AC211" s="161">
        <f t="shared" si="158"/>
        <v>0</v>
      </c>
      <c r="AD211" s="161">
        <f t="shared" si="158"/>
        <v>0</v>
      </c>
      <c r="AE211" s="161">
        <f t="shared" si="158"/>
        <v>0</v>
      </c>
      <c r="AF211" s="174">
        <f t="shared" si="158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 t="str">
        <f t="shared" si="153"/>
        <v>Bijayapur 2 Khola Small(4.5)</v>
      </c>
      <c r="C212" s="161" t="str">
        <f t="shared" si="153"/>
        <v>Bijayapur 2 Khola Small(4.5)</v>
      </c>
      <c r="D212" s="161" t="str">
        <f t="shared" si="153"/>
        <v>Bijayapur 2 Khola Small(4.5)</v>
      </c>
      <c r="E212" s="161" t="str">
        <f t="shared" si="153"/>
        <v>Bijayapur 2 Khola Small(4.5)</v>
      </c>
      <c r="F212" s="161" t="str">
        <f t="shared" si="159"/>
        <v>Bijayapur 2 Khola Small(4.5)</v>
      </c>
      <c r="G212" s="161" t="str">
        <f t="shared" si="159"/>
        <v>Bijayapur 2 Khola Small(4.5)</v>
      </c>
      <c r="H212" s="161" t="str">
        <f t="shared" si="159"/>
        <v>Bijayapur 2 Khola Small(4.5)</v>
      </c>
      <c r="I212" s="161" t="str">
        <f t="shared" si="159"/>
        <v>Bijayapur 2 Khola Small(4.5)</v>
      </c>
      <c r="J212" s="161" t="str">
        <f t="shared" si="159"/>
        <v>Bijayapur 2 Khola Small(4.5)</v>
      </c>
      <c r="K212" s="161">
        <v>0</v>
      </c>
      <c r="L212" s="161">
        <f t="shared" si="159"/>
        <v>0</v>
      </c>
      <c r="M212" s="161">
        <f t="shared" si="159"/>
        <v>0</v>
      </c>
      <c r="N212" s="161">
        <f t="shared" si="159"/>
        <v>0</v>
      </c>
      <c r="O212" s="161">
        <f t="shared" si="159"/>
        <v>0</v>
      </c>
      <c r="P212" s="161">
        <f t="shared" si="159"/>
        <v>0</v>
      </c>
      <c r="Q212" s="161">
        <f t="shared" si="159"/>
        <v>0</v>
      </c>
      <c r="R212" s="161">
        <f t="shared" si="159"/>
        <v>0</v>
      </c>
      <c r="S212" s="161">
        <f t="shared" si="158"/>
        <v>0</v>
      </c>
      <c r="T212" s="161">
        <f t="shared" si="158"/>
        <v>0</v>
      </c>
      <c r="U212" s="161">
        <f t="shared" si="158"/>
        <v>0</v>
      </c>
      <c r="V212" s="161">
        <f t="shared" si="158"/>
        <v>0</v>
      </c>
      <c r="W212" s="161">
        <f t="shared" si="158"/>
        <v>0</v>
      </c>
      <c r="X212" s="161">
        <f t="shared" si="158"/>
        <v>0</v>
      </c>
      <c r="Y212" s="161">
        <f t="shared" si="158"/>
        <v>0</v>
      </c>
      <c r="Z212" s="161">
        <f t="shared" si="158"/>
        <v>0</v>
      </c>
      <c r="AA212" s="161">
        <f t="shared" si="158"/>
        <v>0</v>
      </c>
      <c r="AB212" s="161">
        <f t="shared" si="158"/>
        <v>0</v>
      </c>
      <c r="AC212" s="161">
        <f t="shared" si="158"/>
        <v>0</v>
      </c>
      <c r="AD212" s="161">
        <f t="shared" si="158"/>
        <v>0</v>
      </c>
      <c r="AE212" s="161">
        <f t="shared" si="158"/>
        <v>0</v>
      </c>
      <c r="AF212" s="174">
        <f t="shared" si="158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 t="str">
        <f t="shared" si="153"/>
        <v>Hewa Khola(4.455)</v>
      </c>
      <c r="C213" s="161" t="str">
        <f t="shared" si="153"/>
        <v>Hewa Khola(4.455)</v>
      </c>
      <c r="D213" s="161" t="str">
        <f t="shared" si="153"/>
        <v>Hewa Khola(4.455)</v>
      </c>
      <c r="E213" s="161" t="str">
        <f t="shared" si="153"/>
        <v>Hewa Khola(4.455)</v>
      </c>
      <c r="F213" s="161" t="str">
        <f t="shared" si="159"/>
        <v>Hewa Khola(4.455)</v>
      </c>
      <c r="G213" s="161" t="str">
        <f t="shared" si="159"/>
        <v>Hewa Khola(4.455)</v>
      </c>
      <c r="H213" s="161" t="str">
        <f t="shared" si="159"/>
        <v>Hewa Khola(4.455)</v>
      </c>
      <c r="I213" s="161" t="str">
        <f t="shared" si="159"/>
        <v>Hewa Khola(4.455)</v>
      </c>
      <c r="J213" s="161" t="str">
        <f t="shared" si="159"/>
        <v>Hewa Khola(4.455)</v>
      </c>
      <c r="K213" s="161">
        <v>0</v>
      </c>
      <c r="L213" s="161">
        <f t="shared" si="159"/>
        <v>0</v>
      </c>
      <c r="M213" s="161">
        <f t="shared" si="159"/>
        <v>0</v>
      </c>
      <c r="N213" s="161">
        <f t="shared" si="159"/>
        <v>0</v>
      </c>
      <c r="O213" s="161">
        <f t="shared" si="159"/>
        <v>0</v>
      </c>
      <c r="P213" s="161">
        <f t="shared" si="159"/>
        <v>0</v>
      </c>
      <c r="Q213" s="161">
        <f t="shared" si="159"/>
        <v>0</v>
      </c>
      <c r="R213" s="161">
        <f t="shared" si="159"/>
        <v>0</v>
      </c>
      <c r="S213" s="161">
        <f t="shared" si="158"/>
        <v>0</v>
      </c>
      <c r="T213" s="161">
        <f t="shared" si="158"/>
        <v>0</v>
      </c>
      <c r="U213" s="161">
        <f t="shared" si="158"/>
        <v>0</v>
      </c>
      <c r="V213" s="161">
        <f t="shared" si="158"/>
        <v>0</v>
      </c>
      <c r="W213" s="161">
        <f t="shared" si="158"/>
        <v>0</v>
      </c>
      <c r="X213" s="161">
        <f t="shared" si="158"/>
        <v>0</v>
      </c>
      <c r="Y213" s="161">
        <f t="shared" si="158"/>
        <v>0</v>
      </c>
      <c r="Z213" s="161">
        <f t="shared" si="158"/>
        <v>0</v>
      </c>
      <c r="AA213" s="161">
        <f t="shared" si="158"/>
        <v>0</v>
      </c>
      <c r="AB213" s="161">
        <f t="shared" si="158"/>
        <v>0</v>
      </c>
      <c r="AC213" s="161">
        <f t="shared" si="158"/>
        <v>0</v>
      </c>
      <c r="AD213" s="161">
        <f t="shared" si="158"/>
        <v>0</v>
      </c>
      <c r="AE213" s="161">
        <f t="shared" si="158"/>
        <v>0</v>
      </c>
      <c r="AF213" s="174">
        <f t="shared" si="158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 t="str">
        <f t="shared" si="153"/>
        <v>Bijayapur-1(4.41)</v>
      </c>
      <c r="C214" s="161" t="str">
        <f t="shared" si="153"/>
        <v>Bijayapur-1(4.41)</v>
      </c>
      <c r="D214" s="161" t="str">
        <f t="shared" si="153"/>
        <v>Bijayapur-1(4.41)</v>
      </c>
      <c r="E214" s="161" t="str">
        <f t="shared" si="153"/>
        <v>Bijayapur-1(4.41)</v>
      </c>
      <c r="F214" s="161" t="str">
        <f t="shared" si="159"/>
        <v>Bijayapur-1(4.41)</v>
      </c>
      <c r="G214" s="161" t="str">
        <f t="shared" si="159"/>
        <v>Bijayapur-1(4.41)</v>
      </c>
      <c r="H214" s="161" t="str">
        <f t="shared" si="159"/>
        <v>Bijayapur-1(4.41)</v>
      </c>
      <c r="I214" s="161" t="str">
        <f t="shared" si="159"/>
        <v>Bijayapur-1(4.41)</v>
      </c>
      <c r="J214" s="161" t="str">
        <f t="shared" si="159"/>
        <v>Bijayapur-1(4.41)</v>
      </c>
      <c r="K214" s="161">
        <v>0</v>
      </c>
      <c r="L214" s="161">
        <f t="shared" si="159"/>
        <v>0</v>
      </c>
      <c r="M214" s="161">
        <f t="shared" si="159"/>
        <v>0</v>
      </c>
      <c r="N214" s="161">
        <f t="shared" si="159"/>
        <v>0</v>
      </c>
      <c r="O214" s="161">
        <f t="shared" si="159"/>
        <v>0</v>
      </c>
      <c r="P214" s="161">
        <f t="shared" si="159"/>
        <v>0</v>
      </c>
      <c r="Q214" s="161">
        <f t="shared" si="159"/>
        <v>0</v>
      </c>
      <c r="R214" s="161">
        <f t="shared" si="159"/>
        <v>0</v>
      </c>
      <c r="S214" s="161">
        <f t="shared" si="158"/>
        <v>0</v>
      </c>
      <c r="T214" s="161">
        <f t="shared" si="158"/>
        <v>0</v>
      </c>
      <c r="U214" s="161">
        <f t="shared" si="158"/>
        <v>0</v>
      </c>
      <c r="V214" s="161">
        <f t="shared" si="158"/>
        <v>0</v>
      </c>
      <c r="W214" s="161">
        <f t="shared" si="158"/>
        <v>0</v>
      </c>
      <c r="X214" s="161">
        <f t="shared" si="158"/>
        <v>0</v>
      </c>
      <c r="Y214" s="161">
        <f t="shared" si="158"/>
        <v>0</v>
      </c>
      <c r="Z214" s="161">
        <f t="shared" si="158"/>
        <v>0</v>
      </c>
      <c r="AA214" s="161">
        <f t="shared" si="158"/>
        <v>0</v>
      </c>
      <c r="AB214" s="161">
        <f t="shared" si="158"/>
        <v>0</v>
      </c>
      <c r="AC214" s="161">
        <f t="shared" si="158"/>
        <v>0</v>
      </c>
      <c r="AD214" s="161">
        <f t="shared" si="158"/>
        <v>0</v>
      </c>
      <c r="AE214" s="161">
        <f t="shared" si="158"/>
        <v>0</v>
      </c>
      <c r="AF214" s="174">
        <f t="shared" si="158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 t="str">
        <f t="shared" si="153"/>
        <v>Radhi Khola(4.4)</v>
      </c>
      <c r="C215" s="161" t="str">
        <f t="shared" si="153"/>
        <v>Radhi Khola(4.4)</v>
      </c>
      <c r="D215" s="161" t="str">
        <f t="shared" si="153"/>
        <v>Radhi Khola(4.4)</v>
      </c>
      <c r="E215" s="161" t="str">
        <f t="shared" si="153"/>
        <v>Radhi Khola(4.4)</v>
      </c>
      <c r="F215" s="161" t="str">
        <f t="shared" si="159"/>
        <v>Radhi Khola(4.4)</v>
      </c>
      <c r="G215" s="161" t="str">
        <f t="shared" si="159"/>
        <v>Radhi Khola(4.4)</v>
      </c>
      <c r="H215" s="161" t="str">
        <f t="shared" si="159"/>
        <v>Radhi Khola(4.4)</v>
      </c>
      <c r="I215" s="161" t="str">
        <f t="shared" si="159"/>
        <v>Radhi Khola(4.4)</v>
      </c>
      <c r="J215" s="161" t="str">
        <f t="shared" si="159"/>
        <v>Radhi Khola(4.4)</v>
      </c>
      <c r="K215" s="161">
        <v>0</v>
      </c>
      <c r="L215" s="161">
        <f t="shared" si="159"/>
        <v>0</v>
      </c>
      <c r="M215" s="161">
        <f t="shared" si="159"/>
        <v>0</v>
      </c>
      <c r="N215" s="161">
        <f t="shared" si="159"/>
        <v>0</v>
      </c>
      <c r="O215" s="161">
        <f t="shared" si="159"/>
        <v>0</v>
      </c>
      <c r="P215" s="161">
        <f t="shared" si="159"/>
        <v>0</v>
      </c>
      <c r="Q215" s="161">
        <f t="shared" si="159"/>
        <v>0</v>
      </c>
      <c r="R215" s="161">
        <f t="shared" si="159"/>
        <v>0</v>
      </c>
      <c r="S215" s="161">
        <f t="shared" si="158"/>
        <v>0</v>
      </c>
      <c r="T215" s="161">
        <f t="shared" si="158"/>
        <v>0</v>
      </c>
      <c r="U215" s="161">
        <f t="shared" si="158"/>
        <v>0</v>
      </c>
      <c r="V215" s="161">
        <f t="shared" si="158"/>
        <v>0</v>
      </c>
      <c r="W215" s="161">
        <f t="shared" si="158"/>
        <v>0</v>
      </c>
      <c r="X215" s="161">
        <f t="shared" si="158"/>
        <v>0</v>
      </c>
      <c r="Y215" s="161">
        <f t="shared" si="158"/>
        <v>0</v>
      </c>
      <c r="Z215" s="161">
        <f t="shared" si="158"/>
        <v>0</v>
      </c>
      <c r="AA215" s="161">
        <f t="shared" si="158"/>
        <v>0</v>
      </c>
      <c r="AB215" s="161">
        <f t="shared" si="158"/>
        <v>0</v>
      </c>
      <c r="AC215" s="161">
        <f t="shared" si="158"/>
        <v>0</v>
      </c>
      <c r="AD215" s="161">
        <f t="shared" si="158"/>
        <v>0</v>
      </c>
      <c r="AE215" s="161">
        <f t="shared" si="158"/>
        <v>0</v>
      </c>
      <c r="AF215" s="174">
        <f t="shared" si="158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 t="str">
        <f t="shared" si="153"/>
        <v>Tungun-Thosne(4.36)</v>
      </c>
      <c r="C216" s="161" t="str">
        <f t="shared" si="153"/>
        <v>Tungun-Thosne(4.36)</v>
      </c>
      <c r="D216" s="161" t="str">
        <f t="shared" si="153"/>
        <v>Tungun-Thosne(4.36)</v>
      </c>
      <c r="E216" s="161" t="str">
        <f t="shared" si="153"/>
        <v>Tungun-Thosne(4.36)</v>
      </c>
      <c r="F216" s="161" t="str">
        <f t="shared" si="159"/>
        <v>Tungun-Thosne(4.36)</v>
      </c>
      <c r="G216" s="161" t="str">
        <f t="shared" si="159"/>
        <v>Tungun-Thosne(4.36)</v>
      </c>
      <c r="H216" s="161" t="str">
        <f t="shared" si="159"/>
        <v>Tungun-Thosne(4.36)</v>
      </c>
      <c r="I216" s="161" t="str">
        <f t="shared" si="159"/>
        <v>Tungun-Thosne(4.36)</v>
      </c>
      <c r="J216" s="161" t="str">
        <f t="shared" si="159"/>
        <v>Tungun-Thosne(4.36)</v>
      </c>
      <c r="K216" s="161">
        <v>0</v>
      </c>
      <c r="L216" s="161">
        <f t="shared" si="159"/>
        <v>0</v>
      </c>
      <c r="M216" s="161">
        <f t="shared" si="159"/>
        <v>0</v>
      </c>
      <c r="N216" s="161">
        <f t="shared" si="159"/>
        <v>0</v>
      </c>
      <c r="O216" s="161">
        <f t="shared" si="159"/>
        <v>0</v>
      </c>
      <c r="P216" s="161">
        <f t="shared" si="159"/>
        <v>0</v>
      </c>
      <c r="Q216" s="161">
        <f t="shared" si="159"/>
        <v>0</v>
      </c>
      <c r="R216" s="161">
        <f t="shared" ref="R216:AF231" si="160">Q216</f>
        <v>0</v>
      </c>
      <c r="S216" s="161">
        <f t="shared" si="160"/>
        <v>0</v>
      </c>
      <c r="T216" s="161">
        <f t="shared" si="160"/>
        <v>0</v>
      </c>
      <c r="U216" s="161">
        <f t="shared" si="160"/>
        <v>0</v>
      </c>
      <c r="V216" s="161">
        <f t="shared" si="160"/>
        <v>0</v>
      </c>
      <c r="W216" s="161">
        <f t="shared" si="160"/>
        <v>0</v>
      </c>
      <c r="X216" s="161">
        <f t="shared" si="160"/>
        <v>0</v>
      </c>
      <c r="Y216" s="161">
        <f t="shared" si="160"/>
        <v>0</v>
      </c>
      <c r="Z216" s="161">
        <f t="shared" si="160"/>
        <v>0</v>
      </c>
      <c r="AA216" s="161">
        <f t="shared" si="160"/>
        <v>0</v>
      </c>
      <c r="AB216" s="161">
        <f t="shared" si="160"/>
        <v>0</v>
      </c>
      <c r="AC216" s="161">
        <f t="shared" si="160"/>
        <v>0</v>
      </c>
      <c r="AD216" s="161">
        <f t="shared" si="160"/>
        <v>0</v>
      </c>
      <c r="AE216" s="161">
        <f t="shared" si="160"/>
        <v>0</v>
      </c>
      <c r="AF216" s="174">
        <f t="shared" si="160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 t="str">
        <f t="shared" si="153"/>
        <v>Baramchi Khola(4.2)</v>
      </c>
      <c r="C217" s="161" t="str">
        <f t="shared" si="153"/>
        <v>Baramchi Khola(4.2)</v>
      </c>
      <c r="D217" s="161" t="str">
        <f t="shared" si="153"/>
        <v>Baramchi Khola(4.2)</v>
      </c>
      <c r="E217" s="161" t="str">
        <f t="shared" si="153"/>
        <v>Baramchi Khola(4.2)</v>
      </c>
      <c r="F217" s="161" t="str">
        <f t="shared" ref="F217:R232" si="161">E217</f>
        <v>Baramchi Khola(4.2)</v>
      </c>
      <c r="G217" s="161" t="str">
        <f t="shared" si="161"/>
        <v>Baramchi Khola(4.2)</v>
      </c>
      <c r="H217" s="161" t="str">
        <f t="shared" si="161"/>
        <v>Baramchi Khola(4.2)</v>
      </c>
      <c r="I217" s="161" t="str">
        <f t="shared" si="161"/>
        <v>Baramchi Khola(4.2)</v>
      </c>
      <c r="J217" s="161" t="str">
        <f t="shared" si="161"/>
        <v>Baramchi Khola(4.2)</v>
      </c>
      <c r="K217" s="161">
        <v>0</v>
      </c>
      <c r="L217" s="161">
        <f t="shared" si="161"/>
        <v>0</v>
      </c>
      <c r="M217" s="161">
        <f t="shared" si="161"/>
        <v>0</v>
      </c>
      <c r="N217" s="161">
        <f t="shared" si="161"/>
        <v>0</v>
      </c>
      <c r="O217" s="161">
        <f t="shared" si="161"/>
        <v>0</v>
      </c>
      <c r="P217" s="161">
        <f t="shared" si="161"/>
        <v>0</v>
      </c>
      <c r="Q217" s="161">
        <f t="shared" si="161"/>
        <v>0</v>
      </c>
      <c r="R217" s="161">
        <f t="shared" si="161"/>
        <v>0</v>
      </c>
      <c r="S217" s="161">
        <f t="shared" si="160"/>
        <v>0</v>
      </c>
      <c r="T217" s="161">
        <f t="shared" si="160"/>
        <v>0</v>
      </c>
      <c r="U217" s="161">
        <f t="shared" si="160"/>
        <v>0</v>
      </c>
      <c r="V217" s="161">
        <f t="shared" si="160"/>
        <v>0</v>
      </c>
      <c r="W217" s="161">
        <f t="shared" si="160"/>
        <v>0</v>
      </c>
      <c r="X217" s="161">
        <f t="shared" si="160"/>
        <v>0</v>
      </c>
      <c r="Y217" s="161">
        <f t="shared" si="160"/>
        <v>0</v>
      </c>
      <c r="Z217" s="161">
        <f t="shared" si="160"/>
        <v>0</v>
      </c>
      <c r="AA217" s="161">
        <f t="shared" si="160"/>
        <v>0</v>
      </c>
      <c r="AB217" s="161">
        <f t="shared" si="160"/>
        <v>0</v>
      </c>
      <c r="AC217" s="161">
        <f t="shared" si="160"/>
        <v>0</v>
      </c>
      <c r="AD217" s="161">
        <f t="shared" si="160"/>
        <v>0</v>
      </c>
      <c r="AE217" s="161">
        <f t="shared" si="160"/>
        <v>0</v>
      </c>
      <c r="AF217" s="174">
        <f t="shared" si="160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 t="str">
        <f t="shared" si="153"/>
        <v>Khudi Khola(4)</v>
      </c>
      <c r="C218" s="161" t="str">
        <f t="shared" si="153"/>
        <v>Khudi Khola(4)</v>
      </c>
      <c r="D218" s="161" t="str">
        <f t="shared" si="153"/>
        <v>Khudi Khola(4)</v>
      </c>
      <c r="E218" s="161" t="str">
        <f t="shared" si="153"/>
        <v>Khudi Khola(4)</v>
      </c>
      <c r="F218" s="161" t="str">
        <f t="shared" si="161"/>
        <v>Khudi Khola(4)</v>
      </c>
      <c r="G218" s="161" t="str">
        <f t="shared" si="161"/>
        <v>Khudi Khola(4)</v>
      </c>
      <c r="H218" s="161" t="str">
        <f t="shared" si="161"/>
        <v>Khudi Khola(4)</v>
      </c>
      <c r="I218" s="161" t="str">
        <f t="shared" si="161"/>
        <v>Khudi Khola(4)</v>
      </c>
      <c r="J218" s="161" t="str">
        <f t="shared" si="161"/>
        <v>Khudi Khola(4)</v>
      </c>
      <c r="K218" s="161">
        <v>0</v>
      </c>
      <c r="L218" s="161">
        <f t="shared" si="161"/>
        <v>0</v>
      </c>
      <c r="M218" s="161">
        <f t="shared" si="161"/>
        <v>0</v>
      </c>
      <c r="N218" s="161">
        <f t="shared" si="161"/>
        <v>0</v>
      </c>
      <c r="O218" s="161">
        <f t="shared" si="161"/>
        <v>0</v>
      </c>
      <c r="P218" s="161">
        <f t="shared" si="161"/>
        <v>0</v>
      </c>
      <c r="Q218" s="161">
        <f t="shared" si="161"/>
        <v>0</v>
      </c>
      <c r="R218" s="161">
        <f t="shared" si="161"/>
        <v>0</v>
      </c>
      <c r="S218" s="161">
        <f t="shared" si="160"/>
        <v>0</v>
      </c>
      <c r="T218" s="161">
        <f t="shared" si="160"/>
        <v>0</v>
      </c>
      <c r="U218" s="161">
        <f t="shared" si="160"/>
        <v>0</v>
      </c>
      <c r="V218" s="161">
        <f t="shared" si="160"/>
        <v>0</v>
      </c>
      <c r="W218" s="161">
        <f t="shared" si="160"/>
        <v>0</v>
      </c>
      <c r="X218" s="161">
        <f t="shared" si="160"/>
        <v>0</v>
      </c>
      <c r="Y218" s="161">
        <f t="shared" si="160"/>
        <v>0</v>
      </c>
      <c r="Z218" s="161">
        <f t="shared" si="160"/>
        <v>0</v>
      </c>
      <c r="AA218" s="161">
        <f t="shared" si="160"/>
        <v>0</v>
      </c>
      <c r="AB218" s="161">
        <f t="shared" si="160"/>
        <v>0</v>
      </c>
      <c r="AC218" s="161">
        <f t="shared" si="160"/>
        <v>0</v>
      </c>
      <c r="AD218" s="161">
        <f t="shared" si="160"/>
        <v>0</v>
      </c>
      <c r="AE218" s="161">
        <f t="shared" si="160"/>
        <v>0</v>
      </c>
      <c r="AF218" s="174">
        <f t="shared" si="160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 t="str">
        <f t="shared" si="153"/>
        <v>Sabha Khola(4)</v>
      </c>
      <c r="C219" s="161" t="str">
        <f t="shared" si="153"/>
        <v>Sabha Khola(4)</v>
      </c>
      <c r="D219" s="161" t="str">
        <f t="shared" si="153"/>
        <v>Sabha Khola(4)</v>
      </c>
      <c r="E219" s="161" t="str">
        <f t="shared" si="153"/>
        <v>Sabha Khola(4)</v>
      </c>
      <c r="F219" s="161" t="str">
        <f t="shared" si="161"/>
        <v>Sabha Khola(4)</v>
      </c>
      <c r="G219" s="161" t="str">
        <f t="shared" si="161"/>
        <v>Sabha Khola(4)</v>
      </c>
      <c r="H219" s="161" t="str">
        <f t="shared" si="161"/>
        <v>Sabha Khola(4)</v>
      </c>
      <c r="I219" s="161" t="str">
        <f t="shared" si="161"/>
        <v>Sabha Khola(4)</v>
      </c>
      <c r="J219" s="161" t="str">
        <f t="shared" si="161"/>
        <v>Sabha Khola(4)</v>
      </c>
      <c r="K219" s="161">
        <v>0</v>
      </c>
      <c r="L219" s="161">
        <f t="shared" si="161"/>
        <v>0</v>
      </c>
      <c r="M219" s="161">
        <f t="shared" si="161"/>
        <v>0</v>
      </c>
      <c r="N219" s="161">
        <f t="shared" si="161"/>
        <v>0</v>
      </c>
      <c r="O219" s="161">
        <f t="shared" si="161"/>
        <v>0</v>
      </c>
      <c r="P219" s="161">
        <f t="shared" si="161"/>
        <v>0</v>
      </c>
      <c r="Q219" s="161">
        <f t="shared" si="161"/>
        <v>0</v>
      </c>
      <c r="R219" s="161">
        <f t="shared" si="161"/>
        <v>0</v>
      </c>
      <c r="S219" s="161">
        <f t="shared" si="160"/>
        <v>0</v>
      </c>
      <c r="T219" s="161">
        <f t="shared" si="160"/>
        <v>0</v>
      </c>
      <c r="U219" s="161">
        <f t="shared" si="160"/>
        <v>0</v>
      </c>
      <c r="V219" s="161">
        <f t="shared" si="160"/>
        <v>0</v>
      </c>
      <c r="W219" s="161">
        <f t="shared" si="160"/>
        <v>0</v>
      </c>
      <c r="X219" s="161">
        <f t="shared" si="160"/>
        <v>0</v>
      </c>
      <c r="Y219" s="161">
        <f t="shared" si="160"/>
        <v>0</v>
      </c>
      <c r="Z219" s="161">
        <f t="shared" si="160"/>
        <v>0</v>
      </c>
      <c r="AA219" s="161">
        <f t="shared" si="160"/>
        <v>0</v>
      </c>
      <c r="AB219" s="161">
        <f t="shared" si="160"/>
        <v>0</v>
      </c>
      <c r="AC219" s="161">
        <f t="shared" si="160"/>
        <v>0</v>
      </c>
      <c r="AD219" s="161">
        <f t="shared" si="160"/>
        <v>0</v>
      </c>
      <c r="AE219" s="161">
        <f t="shared" si="160"/>
        <v>0</v>
      </c>
      <c r="AF219" s="174">
        <f t="shared" si="160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 t="str">
        <f t="shared" si="153"/>
        <v>Puwa Khola -1 (4)</v>
      </c>
      <c r="C220" s="161" t="str">
        <f t="shared" si="153"/>
        <v>Puwa Khola -1 (4)</v>
      </c>
      <c r="D220" s="161" t="str">
        <f t="shared" si="153"/>
        <v>Puwa Khola -1 (4)</v>
      </c>
      <c r="E220" s="161" t="str">
        <f t="shared" si="153"/>
        <v>Puwa Khola -1 (4)</v>
      </c>
      <c r="F220" s="161" t="str">
        <f t="shared" si="161"/>
        <v>Puwa Khola -1 (4)</v>
      </c>
      <c r="G220" s="161" t="str">
        <f t="shared" si="161"/>
        <v>Puwa Khola -1 (4)</v>
      </c>
      <c r="H220" s="161" t="str">
        <f t="shared" si="161"/>
        <v>Puwa Khola -1 (4)</v>
      </c>
      <c r="I220" s="161" t="str">
        <f t="shared" si="161"/>
        <v>Puwa Khola -1 (4)</v>
      </c>
      <c r="J220" s="161" t="str">
        <f t="shared" si="161"/>
        <v>Puwa Khola -1 (4)</v>
      </c>
      <c r="K220" s="161">
        <v>0</v>
      </c>
      <c r="L220" s="161">
        <f t="shared" si="161"/>
        <v>0</v>
      </c>
      <c r="M220" s="161">
        <f t="shared" si="161"/>
        <v>0</v>
      </c>
      <c r="N220" s="161">
        <f t="shared" si="161"/>
        <v>0</v>
      </c>
      <c r="O220" s="161">
        <f t="shared" si="161"/>
        <v>0</v>
      </c>
      <c r="P220" s="161">
        <f t="shared" si="161"/>
        <v>0</v>
      </c>
      <c r="Q220" s="161">
        <f t="shared" si="161"/>
        <v>0</v>
      </c>
      <c r="R220" s="161">
        <f t="shared" si="161"/>
        <v>0</v>
      </c>
      <c r="S220" s="161">
        <f t="shared" si="160"/>
        <v>0</v>
      </c>
      <c r="T220" s="161">
        <f t="shared" si="160"/>
        <v>0</v>
      </c>
      <c r="U220" s="161">
        <f t="shared" si="160"/>
        <v>0</v>
      </c>
      <c r="V220" s="161">
        <f t="shared" si="160"/>
        <v>0</v>
      </c>
      <c r="W220" s="161">
        <f t="shared" si="160"/>
        <v>0</v>
      </c>
      <c r="X220" s="161">
        <f t="shared" si="160"/>
        <v>0</v>
      </c>
      <c r="Y220" s="161">
        <f t="shared" si="160"/>
        <v>0</v>
      </c>
      <c r="Z220" s="161">
        <f t="shared" si="160"/>
        <v>0</v>
      </c>
      <c r="AA220" s="161">
        <f t="shared" si="160"/>
        <v>0</v>
      </c>
      <c r="AB220" s="161">
        <f t="shared" si="160"/>
        <v>0</v>
      </c>
      <c r="AC220" s="161">
        <f t="shared" si="160"/>
        <v>0</v>
      </c>
      <c r="AD220" s="161">
        <f t="shared" si="160"/>
        <v>0</v>
      </c>
      <c r="AE220" s="161">
        <f t="shared" si="160"/>
        <v>0</v>
      </c>
      <c r="AF220" s="174">
        <f t="shared" si="160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 t="str">
        <f t="shared" si="153"/>
        <v>Sardi Khola(4)</v>
      </c>
      <c r="C221" s="161" t="str">
        <f t="shared" si="153"/>
        <v>Sardi Khola(4)</v>
      </c>
      <c r="D221" s="161" t="str">
        <f t="shared" si="153"/>
        <v>Sardi Khola(4)</v>
      </c>
      <c r="E221" s="161" t="str">
        <f t="shared" si="153"/>
        <v>Sardi Khola(4)</v>
      </c>
      <c r="F221" s="161" t="str">
        <f t="shared" si="161"/>
        <v>Sardi Khola(4)</v>
      </c>
      <c r="G221" s="161" t="str">
        <f t="shared" si="161"/>
        <v>Sardi Khola(4)</v>
      </c>
      <c r="H221" s="161" t="str">
        <f t="shared" si="161"/>
        <v>Sardi Khola(4)</v>
      </c>
      <c r="I221" s="161" t="str">
        <f t="shared" si="161"/>
        <v>Sardi Khola(4)</v>
      </c>
      <c r="J221" s="161" t="str">
        <f t="shared" si="161"/>
        <v>Sardi Khola(4)</v>
      </c>
      <c r="K221" s="161">
        <v>0</v>
      </c>
      <c r="L221" s="161">
        <f t="shared" si="161"/>
        <v>0</v>
      </c>
      <c r="M221" s="161">
        <f t="shared" si="161"/>
        <v>0</v>
      </c>
      <c r="N221" s="161">
        <f t="shared" si="161"/>
        <v>0</v>
      </c>
      <c r="O221" s="161">
        <f t="shared" si="161"/>
        <v>0</v>
      </c>
      <c r="P221" s="161">
        <f t="shared" si="161"/>
        <v>0</v>
      </c>
      <c r="Q221" s="161">
        <f t="shared" si="161"/>
        <v>0</v>
      </c>
      <c r="R221" s="161">
        <f t="shared" si="161"/>
        <v>0</v>
      </c>
      <c r="S221" s="161">
        <f t="shared" si="160"/>
        <v>0</v>
      </c>
      <c r="T221" s="161">
        <f t="shared" si="160"/>
        <v>0</v>
      </c>
      <c r="U221" s="161">
        <f t="shared" si="160"/>
        <v>0</v>
      </c>
      <c r="V221" s="161">
        <f t="shared" si="160"/>
        <v>0</v>
      </c>
      <c r="W221" s="161">
        <f t="shared" si="160"/>
        <v>0</v>
      </c>
      <c r="X221" s="161">
        <f t="shared" si="160"/>
        <v>0</v>
      </c>
      <c r="Y221" s="161">
        <f t="shared" si="160"/>
        <v>0</v>
      </c>
      <c r="Z221" s="161">
        <f t="shared" si="160"/>
        <v>0</v>
      </c>
      <c r="AA221" s="161">
        <f t="shared" si="160"/>
        <v>0</v>
      </c>
      <c r="AB221" s="161">
        <f t="shared" si="160"/>
        <v>0</v>
      </c>
      <c r="AC221" s="161">
        <f t="shared" si="160"/>
        <v>0</v>
      </c>
      <c r="AD221" s="161">
        <f t="shared" si="160"/>
        <v>0</v>
      </c>
      <c r="AE221" s="161">
        <f t="shared" si="160"/>
        <v>0</v>
      </c>
      <c r="AF221" s="174">
        <f t="shared" si="160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 t="str">
        <f t="shared" si="153"/>
        <v>Chandranigahpur Solar Project(4)</v>
      </c>
      <c r="C222" s="161" t="str">
        <f t="shared" si="153"/>
        <v>Chandranigahpur Solar Project(4)</v>
      </c>
      <c r="D222" s="161" t="str">
        <f t="shared" si="153"/>
        <v>Chandranigahpur Solar Project(4)</v>
      </c>
      <c r="E222" s="161" t="str">
        <f t="shared" si="153"/>
        <v>Chandranigahpur Solar Project(4)</v>
      </c>
      <c r="F222" s="161" t="str">
        <f t="shared" si="161"/>
        <v>Chandranigahpur Solar Project(4)</v>
      </c>
      <c r="G222" s="161" t="str">
        <f t="shared" si="161"/>
        <v>Chandranigahpur Solar Project(4)</v>
      </c>
      <c r="H222" s="161" t="str">
        <f t="shared" si="161"/>
        <v>Chandranigahpur Solar Project(4)</v>
      </c>
      <c r="I222" s="161" t="str">
        <f t="shared" si="161"/>
        <v>Chandranigahpur Solar Project(4)</v>
      </c>
      <c r="J222" s="161" t="str">
        <f t="shared" si="161"/>
        <v>Chandranigahpur Solar Project(4)</v>
      </c>
      <c r="K222" s="161">
        <v>0</v>
      </c>
      <c r="L222" s="161">
        <f t="shared" si="161"/>
        <v>0</v>
      </c>
      <c r="M222" s="161">
        <f t="shared" si="161"/>
        <v>0</v>
      </c>
      <c r="N222" s="161">
        <f t="shared" si="161"/>
        <v>0</v>
      </c>
      <c r="O222" s="161">
        <f t="shared" si="161"/>
        <v>0</v>
      </c>
      <c r="P222" s="161">
        <f t="shared" si="161"/>
        <v>0</v>
      </c>
      <c r="Q222" s="161">
        <f t="shared" si="161"/>
        <v>0</v>
      </c>
      <c r="R222" s="161">
        <f t="shared" si="161"/>
        <v>0</v>
      </c>
      <c r="S222" s="161">
        <f t="shared" si="160"/>
        <v>0</v>
      </c>
      <c r="T222" s="161">
        <f t="shared" si="160"/>
        <v>0</v>
      </c>
      <c r="U222" s="161">
        <f t="shared" si="160"/>
        <v>0</v>
      </c>
      <c r="V222" s="161">
        <f t="shared" si="160"/>
        <v>0</v>
      </c>
      <c r="W222" s="161">
        <f t="shared" si="160"/>
        <v>0</v>
      </c>
      <c r="X222" s="161">
        <f t="shared" si="160"/>
        <v>0</v>
      </c>
      <c r="Y222" s="161">
        <f t="shared" si="160"/>
        <v>0</v>
      </c>
      <c r="Z222" s="161">
        <f t="shared" si="160"/>
        <v>0</v>
      </c>
      <c r="AA222" s="161">
        <f t="shared" si="160"/>
        <v>0</v>
      </c>
      <c r="AB222" s="161">
        <f t="shared" si="160"/>
        <v>0</v>
      </c>
      <c r="AC222" s="161">
        <f t="shared" si="160"/>
        <v>0</v>
      </c>
      <c r="AD222" s="161">
        <f t="shared" si="160"/>
        <v>0</v>
      </c>
      <c r="AE222" s="161">
        <f t="shared" si="160"/>
        <v>0</v>
      </c>
      <c r="AF222" s="174">
        <f t="shared" si="160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 t="str">
        <f t="shared" si="153"/>
        <v>Upper Chhyangdi Khola(4)</v>
      </c>
      <c r="C223" s="161" t="str">
        <f t="shared" si="153"/>
        <v>Upper Chhyangdi Khola(4)</v>
      </c>
      <c r="D223" s="161" t="str">
        <f t="shared" si="153"/>
        <v>Upper Chhyangdi Khola(4)</v>
      </c>
      <c r="E223" s="161" t="str">
        <f t="shared" si="153"/>
        <v>Upper Chhyangdi Khola(4)</v>
      </c>
      <c r="F223" s="161" t="str">
        <f t="shared" si="161"/>
        <v>Upper Chhyangdi Khola(4)</v>
      </c>
      <c r="G223" s="161" t="str">
        <f t="shared" si="161"/>
        <v>Upper Chhyangdi Khola(4)</v>
      </c>
      <c r="H223" s="161" t="str">
        <f t="shared" si="161"/>
        <v>Upper Chhyangdi Khola(4)</v>
      </c>
      <c r="I223" s="161" t="str">
        <f t="shared" si="161"/>
        <v>Upper Chhyangdi Khola(4)</v>
      </c>
      <c r="J223" s="161" t="str">
        <f t="shared" si="161"/>
        <v>Upper Chhyangdi Khola(4)</v>
      </c>
      <c r="K223" s="161">
        <v>0</v>
      </c>
      <c r="L223" s="161">
        <f t="shared" si="161"/>
        <v>0</v>
      </c>
      <c r="M223" s="161">
        <f t="shared" si="161"/>
        <v>0</v>
      </c>
      <c r="N223" s="161">
        <f t="shared" si="161"/>
        <v>0</v>
      </c>
      <c r="O223" s="161">
        <f t="shared" si="161"/>
        <v>0</v>
      </c>
      <c r="P223" s="161">
        <f t="shared" si="161"/>
        <v>0</v>
      </c>
      <c r="Q223" s="161">
        <f t="shared" si="161"/>
        <v>0</v>
      </c>
      <c r="R223" s="161">
        <f t="shared" si="161"/>
        <v>0</v>
      </c>
      <c r="S223" s="161">
        <f t="shared" si="160"/>
        <v>0</v>
      </c>
      <c r="T223" s="161">
        <f t="shared" si="160"/>
        <v>0</v>
      </c>
      <c r="U223" s="161">
        <f t="shared" si="160"/>
        <v>0</v>
      </c>
      <c r="V223" s="161">
        <f t="shared" si="160"/>
        <v>0</v>
      </c>
      <c r="W223" s="161">
        <f t="shared" si="160"/>
        <v>0</v>
      </c>
      <c r="X223" s="161">
        <f t="shared" si="160"/>
        <v>0</v>
      </c>
      <c r="Y223" s="161">
        <f t="shared" si="160"/>
        <v>0</v>
      </c>
      <c r="Z223" s="161">
        <f t="shared" si="160"/>
        <v>0</v>
      </c>
      <c r="AA223" s="161">
        <f t="shared" si="160"/>
        <v>0</v>
      </c>
      <c r="AB223" s="161">
        <f t="shared" si="160"/>
        <v>0</v>
      </c>
      <c r="AC223" s="161">
        <f t="shared" si="160"/>
        <v>0</v>
      </c>
      <c r="AD223" s="161">
        <f t="shared" si="160"/>
        <v>0</v>
      </c>
      <c r="AE223" s="161">
        <f t="shared" si="160"/>
        <v>0</v>
      </c>
      <c r="AF223" s="174">
        <f t="shared" si="160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 t="str">
        <f t="shared" si="153"/>
        <v>Super Mai Cascade(3.8)</v>
      </c>
      <c r="C224" s="161" t="str">
        <f t="shared" si="153"/>
        <v>Super Mai Cascade(3.8)</v>
      </c>
      <c r="D224" s="161" t="str">
        <f t="shared" si="153"/>
        <v>Super Mai Cascade(3.8)</v>
      </c>
      <c r="E224" s="161" t="str">
        <f t="shared" si="153"/>
        <v>Super Mai Cascade(3.8)</v>
      </c>
      <c r="F224" s="161" t="str">
        <f t="shared" si="161"/>
        <v>Super Mai Cascade(3.8)</v>
      </c>
      <c r="G224" s="161" t="str">
        <f t="shared" si="161"/>
        <v>Super Mai Cascade(3.8)</v>
      </c>
      <c r="H224" s="161" t="str">
        <f t="shared" si="161"/>
        <v>Super Mai Cascade(3.8)</v>
      </c>
      <c r="I224" s="161" t="str">
        <f t="shared" si="161"/>
        <v>Super Mai Cascade(3.8)</v>
      </c>
      <c r="J224" s="161" t="str">
        <f t="shared" si="161"/>
        <v>Super Mai Cascade(3.8)</v>
      </c>
      <c r="K224" s="161">
        <v>0</v>
      </c>
      <c r="L224" s="161">
        <f t="shared" si="161"/>
        <v>0</v>
      </c>
      <c r="M224" s="161">
        <f t="shared" si="161"/>
        <v>0</v>
      </c>
      <c r="N224" s="161">
        <f t="shared" si="161"/>
        <v>0</v>
      </c>
      <c r="O224" s="161">
        <f t="shared" si="161"/>
        <v>0</v>
      </c>
      <c r="P224" s="161">
        <f t="shared" si="161"/>
        <v>0</v>
      </c>
      <c r="Q224" s="161">
        <f t="shared" si="161"/>
        <v>0</v>
      </c>
      <c r="R224" s="161">
        <f t="shared" si="161"/>
        <v>0</v>
      </c>
      <c r="S224" s="161">
        <f t="shared" si="160"/>
        <v>0</v>
      </c>
      <c r="T224" s="161">
        <f t="shared" si="160"/>
        <v>0</v>
      </c>
      <c r="U224" s="161">
        <f t="shared" si="160"/>
        <v>0</v>
      </c>
      <c r="V224" s="161">
        <f t="shared" si="160"/>
        <v>0</v>
      </c>
      <c r="W224" s="161">
        <f t="shared" si="160"/>
        <v>0</v>
      </c>
      <c r="X224" s="161">
        <f t="shared" si="160"/>
        <v>0</v>
      </c>
      <c r="Y224" s="161">
        <f t="shared" si="160"/>
        <v>0</v>
      </c>
      <c r="Z224" s="161">
        <f t="shared" si="160"/>
        <v>0</v>
      </c>
      <c r="AA224" s="161">
        <f t="shared" si="160"/>
        <v>0</v>
      </c>
      <c r="AB224" s="161">
        <f t="shared" si="160"/>
        <v>0</v>
      </c>
      <c r="AC224" s="161">
        <f t="shared" si="160"/>
        <v>0</v>
      </c>
      <c r="AD224" s="161">
        <f t="shared" si="160"/>
        <v>0</v>
      </c>
      <c r="AE224" s="161">
        <f t="shared" si="160"/>
        <v>0</v>
      </c>
      <c r="AF224" s="174">
        <f t="shared" si="160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 t="str">
        <f t="shared" si="153"/>
        <v>Dwari Khola(3.75)</v>
      </c>
      <c r="C225" s="161" t="str">
        <f t="shared" si="153"/>
        <v>Dwari Khola(3.75)</v>
      </c>
      <c r="D225" s="161" t="str">
        <f t="shared" si="153"/>
        <v>Dwari Khola(3.75)</v>
      </c>
      <c r="E225" s="161" t="str">
        <f t="shared" si="153"/>
        <v>Dwari Khola(3.75)</v>
      </c>
      <c r="F225" s="161" t="str">
        <f t="shared" si="161"/>
        <v>Dwari Khola(3.75)</v>
      </c>
      <c r="G225" s="161" t="str">
        <f t="shared" si="161"/>
        <v>Dwari Khola(3.75)</v>
      </c>
      <c r="H225" s="161" t="str">
        <f t="shared" si="161"/>
        <v>Dwari Khola(3.75)</v>
      </c>
      <c r="I225" s="161" t="str">
        <f t="shared" si="161"/>
        <v>Dwari Khola(3.75)</v>
      </c>
      <c r="J225" s="161" t="str">
        <f t="shared" si="161"/>
        <v>Dwari Khola(3.75)</v>
      </c>
      <c r="K225" s="161">
        <v>0</v>
      </c>
      <c r="L225" s="161">
        <f t="shared" si="161"/>
        <v>0</v>
      </c>
      <c r="M225" s="161">
        <f t="shared" si="161"/>
        <v>0</v>
      </c>
      <c r="N225" s="161">
        <f t="shared" si="161"/>
        <v>0</v>
      </c>
      <c r="O225" s="161">
        <f t="shared" si="161"/>
        <v>0</v>
      </c>
      <c r="P225" s="161">
        <f t="shared" si="161"/>
        <v>0</v>
      </c>
      <c r="Q225" s="161">
        <f t="shared" si="161"/>
        <v>0</v>
      </c>
      <c r="R225" s="161">
        <f t="shared" si="161"/>
        <v>0</v>
      </c>
      <c r="S225" s="161">
        <f t="shared" si="160"/>
        <v>0</v>
      </c>
      <c r="T225" s="161">
        <f t="shared" si="160"/>
        <v>0</v>
      </c>
      <c r="U225" s="161">
        <f t="shared" si="160"/>
        <v>0</v>
      </c>
      <c r="V225" s="161">
        <f t="shared" si="160"/>
        <v>0</v>
      </c>
      <c r="W225" s="161">
        <f t="shared" si="160"/>
        <v>0</v>
      </c>
      <c r="X225" s="161">
        <f t="shared" si="160"/>
        <v>0</v>
      </c>
      <c r="Y225" s="161">
        <f t="shared" si="160"/>
        <v>0</v>
      </c>
      <c r="Z225" s="161">
        <f t="shared" si="160"/>
        <v>0</v>
      </c>
      <c r="AA225" s="161">
        <f t="shared" si="160"/>
        <v>0</v>
      </c>
      <c r="AB225" s="161">
        <f t="shared" si="160"/>
        <v>0</v>
      </c>
      <c r="AC225" s="161">
        <f t="shared" si="160"/>
        <v>0</v>
      </c>
      <c r="AD225" s="161">
        <f t="shared" si="160"/>
        <v>0</v>
      </c>
      <c r="AE225" s="161">
        <f t="shared" si="160"/>
        <v>0</v>
      </c>
      <c r="AF225" s="174">
        <f t="shared" si="160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 t="str">
        <f t="shared" si="153"/>
        <v>Charanawati  Khola(3.52)</v>
      </c>
      <c r="C226" s="161" t="str">
        <f t="shared" si="153"/>
        <v>Charanawati  Khola(3.52)</v>
      </c>
      <c r="D226" s="161" t="str">
        <f t="shared" si="153"/>
        <v>Charanawati  Khola(3.52)</v>
      </c>
      <c r="E226" s="161" t="str">
        <f t="shared" si="153"/>
        <v>Charanawati  Khola(3.52)</v>
      </c>
      <c r="F226" s="161" t="str">
        <f t="shared" si="161"/>
        <v>Charanawati  Khola(3.52)</v>
      </c>
      <c r="G226" s="161" t="str">
        <f t="shared" si="161"/>
        <v>Charanawati  Khola(3.52)</v>
      </c>
      <c r="H226" s="161" t="str">
        <f t="shared" si="161"/>
        <v>Charanawati  Khola(3.52)</v>
      </c>
      <c r="I226" s="161" t="str">
        <f t="shared" si="161"/>
        <v>Charanawati  Khola(3.52)</v>
      </c>
      <c r="J226" s="161" t="str">
        <f t="shared" si="161"/>
        <v>Charanawati  Khola(3.52)</v>
      </c>
      <c r="K226" s="161">
        <v>0</v>
      </c>
      <c r="L226" s="161">
        <f t="shared" si="161"/>
        <v>0</v>
      </c>
      <c r="M226" s="161">
        <f t="shared" si="161"/>
        <v>0</v>
      </c>
      <c r="N226" s="161">
        <f t="shared" si="161"/>
        <v>0</v>
      </c>
      <c r="O226" s="161">
        <f t="shared" si="161"/>
        <v>0</v>
      </c>
      <c r="P226" s="161">
        <f t="shared" si="161"/>
        <v>0</v>
      </c>
      <c r="Q226" s="161">
        <f t="shared" si="161"/>
        <v>0</v>
      </c>
      <c r="R226" s="161">
        <f t="shared" si="161"/>
        <v>0</v>
      </c>
      <c r="S226" s="161">
        <f t="shared" si="160"/>
        <v>0</v>
      </c>
      <c r="T226" s="161">
        <f t="shared" si="160"/>
        <v>0</v>
      </c>
      <c r="U226" s="161">
        <f t="shared" si="160"/>
        <v>0</v>
      </c>
      <c r="V226" s="161">
        <f t="shared" si="160"/>
        <v>0</v>
      </c>
      <c r="W226" s="161">
        <f t="shared" si="160"/>
        <v>0</v>
      </c>
      <c r="X226" s="161">
        <f t="shared" si="160"/>
        <v>0</v>
      </c>
      <c r="Y226" s="161">
        <f t="shared" si="160"/>
        <v>0</v>
      </c>
      <c r="Z226" s="161">
        <f t="shared" si="160"/>
        <v>0</v>
      </c>
      <c r="AA226" s="161">
        <f t="shared" si="160"/>
        <v>0</v>
      </c>
      <c r="AB226" s="161">
        <f t="shared" si="160"/>
        <v>0</v>
      </c>
      <c r="AC226" s="161">
        <f t="shared" si="160"/>
        <v>0</v>
      </c>
      <c r="AD226" s="161">
        <f t="shared" si="160"/>
        <v>0</v>
      </c>
      <c r="AE226" s="161">
        <f t="shared" si="160"/>
        <v>0</v>
      </c>
      <c r="AF226" s="174">
        <f t="shared" si="160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 t="str">
        <f t="shared" si="153"/>
        <v>Kapadi Gad(3.33)</v>
      </c>
      <c r="C227" s="161" t="str">
        <f t="shared" si="153"/>
        <v>Kapadi Gad(3.33)</v>
      </c>
      <c r="D227" s="161" t="str">
        <f t="shared" si="153"/>
        <v>Kapadi Gad(3.33)</v>
      </c>
      <c r="E227" s="161" t="str">
        <f t="shared" si="153"/>
        <v>Kapadi Gad(3.33)</v>
      </c>
      <c r="F227" s="161" t="str">
        <f t="shared" si="161"/>
        <v>Kapadi Gad(3.33)</v>
      </c>
      <c r="G227" s="161" t="str">
        <f t="shared" si="161"/>
        <v>Kapadi Gad(3.33)</v>
      </c>
      <c r="H227" s="161" t="str">
        <f t="shared" si="161"/>
        <v>Kapadi Gad(3.33)</v>
      </c>
      <c r="I227" s="161" t="str">
        <f t="shared" si="161"/>
        <v>Kapadi Gad(3.33)</v>
      </c>
      <c r="J227" s="161" t="str">
        <f t="shared" si="161"/>
        <v>Kapadi Gad(3.33)</v>
      </c>
      <c r="K227" s="161">
        <v>0</v>
      </c>
      <c r="L227" s="161">
        <f t="shared" si="161"/>
        <v>0</v>
      </c>
      <c r="M227" s="161">
        <f t="shared" si="161"/>
        <v>0</v>
      </c>
      <c r="N227" s="161">
        <f t="shared" si="161"/>
        <v>0</v>
      </c>
      <c r="O227" s="161">
        <f t="shared" si="161"/>
        <v>0</v>
      </c>
      <c r="P227" s="161">
        <f t="shared" si="161"/>
        <v>0</v>
      </c>
      <c r="Q227" s="161">
        <f t="shared" si="161"/>
        <v>0</v>
      </c>
      <c r="R227" s="161">
        <f t="shared" si="161"/>
        <v>0</v>
      </c>
      <c r="S227" s="161">
        <f t="shared" si="160"/>
        <v>0</v>
      </c>
      <c r="T227" s="161">
        <f t="shared" si="160"/>
        <v>0</v>
      </c>
      <c r="U227" s="161">
        <f t="shared" si="160"/>
        <v>0</v>
      </c>
      <c r="V227" s="161">
        <f t="shared" si="160"/>
        <v>0</v>
      </c>
      <c r="W227" s="161">
        <f t="shared" si="160"/>
        <v>0</v>
      </c>
      <c r="X227" s="161">
        <f t="shared" si="160"/>
        <v>0</v>
      </c>
      <c r="Y227" s="161">
        <f t="shared" si="160"/>
        <v>0</v>
      </c>
      <c r="Z227" s="161">
        <f t="shared" si="160"/>
        <v>0</v>
      </c>
      <c r="AA227" s="161">
        <f t="shared" si="160"/>
        <v>0</v>
      </c>
      <c r="AB227" s="161">
        <f t="shared" si="160"/>
        <v>0</v>
      </c>
      <c r="AC227" s="161">
        <f t="shared" si="160"/>
        <v>0</v>
      </c>
      <c r="AD227" s="161">
        <f t="shared" si="160"/>
        <v>0</v>
      </c>
      <c r="AE227" s="161">
        <f t="shared" si="160"/>
        <v>0</v>
      </c>
      <c r="AF227" s="174">
        <f t="shared" si="160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 t="str">
        <f t="shared" si="153"/>
        <v>Piluwa Khola Small(3)</v>
      </c>
      <c r="C228" s="161" t="str">
        <f t="shared" si="153"/>
        <v>Piluwa Khola Small(3)</v>
      </c>
      <c r="D228" s="161" t="str">
        <f t="shared" si="153"/>
        <v>Piluwa Khola Small(3)</v>
      </c>
      <c r="E228" s="161" t="str">
        <f t="shared" si="153"/>
        <v>Piluwa Khola Small(3)</v>
      </c>
      <c r="F228" s="161" t="str">
        <f t="shared" si="161"/>
        <v>Piluwa Khola Small(3)</v>
      </c>
      <c r="G228" s="161" t="str">
        <f t="shared" si="161"/>
        <v>Piluwa Khola Small(3)</v>
      </c>
      <c r="H228" s="161" t="str">
        <f t="shared" si="161"/>
        <v>Piluwa Khola Small(3)</v>
      </c>
      <c r="I228" s="161" t="str">
        <f t="shared" si="161"/>
        <v>Piluwa Khola Small(3)</v>
      </c>
      <c r="J228" s="161" t="str">
        <f t="shared" si="161"/>
        <v>Piluwa Khola Small(3)</v>
      </c>
      <c r="K228" s="161">
        <v>0</v>
      </c>
      <c r="L228" s="161">
        <f t="shared" si="161"/>
        <v>0</v>
      </c>
      <c r="M228" s="161">
        <f t="shared" si="161"/>
        <v>0</v>
      </c>
      <c r="N228" s="161">
        <f t="shared" si="161"/>
        <v>0</v>
      </c>
      <c r="O228" s="161">
        <f t="shared" si="161"/>
        <v>0</v>
      </c>
      <c r="P228" s="161">
        <f t="shared" si="161"/>
        <v>0</v>
      </c>
      <c r="Q228" s="161">
        <f t="shared" si="161"/>
        <v>0</v>
      </c>
      <c r="R228" s="161">
        <f t="shared" si="161"/>
        <v>0</v>
      </c>
      <c r="S228" s="161">
        <f t="shared" si="160"/>
        <v>0</v>
      </c>
      <c r="T228" s="161">
        <f t="shared" si="160"/>
        <v>0</v>
      </c>
      <c r="U228" s="161">
        <f t="shared" si="160"/>
        <v>0</v>
      </c>
      <c r="V228" s="161">
        <f t="shared" si="160"/>
        <v>0</v>
      </c>
      <c r="W228" s="161">
        <f t="shared" si="160"/>
        <v>0</v>
      </c>
      <c r="X228" s="161">
        <f t="shared" si="160"/>
        <v>0</v>
      </c>
      <c r="Y228" s="161">
        <f t="shared" si="160"/>
        <v>0</v>
      </c>
      <c r="Z228" s="161">
        <f t="shared" si="160"/>
        <v>0</v>
      </c>
      <c r="AA228" s="161">
        <f t="shared" si="160"/>
        <v>0</v>
      </c>
      <c r="AB228" s="161">
        <f t="shared" si="160"/>
        <v>0</v>
      </c>
      <c r="AC228" s="161">
        <f t="shared" si="160"/>
        <v>0</v>
      </c>
      <c r="AD228" s="161">
        <f t="shared" si="160"/>
        <v>0</v>
      </c>
      <c r="AE228" s="161">
        <f t="shared" si="160"/>
        <v>0</v>
      </c>
      <c r="AF228" s="174">
        <f t="shared" si="160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 t="str">
        <f t="shared" si="153"/>
        <v>Chaku Khola(3)</v>
      </c>
      <c r="C229" s="161" t="str">
        <f t="shared" si="153"/>
        <v>Chaku Khola(3)</v>
      </c>
      <c r="D229" s="161" t="str">
        <f t="shared" si="153"/>
        <v>Chaku Khola(3)</v>
      </c>
      <c r="E229" s="161" t="str">
        <f t="shared" si="153"/>
        <v>Chaku Khola(3)</v>
      </c>
      <c r="F229" s="161" t="str">
        <f t="shared" si="161"/>
        <v>Chaku Khola(3)</v>
      </c>
      <c r="G229" s="161" t="str">
        <f t="shared" si="161"/>
        <v>Chaku Khola(3)</v>
      </c>
      <c r="H229" s="161" t="str">
        <f t="shared" si="161"/>
        <v>Chaku Khola(3)</v>
      </c>
      <c r="I229" s="161" t="str">
        <f t="shared" si="161"/>
        <v>Chaku Khola(3)</v>
      </c>
      <c r="J229" s="161" t="str">
        <f t="shared" si="161"/>
        <v>Chaku Khola(3)</v>
      </c>
      <c r="K229" s="161">
        <v>0</v>
      </c>
      <c r="L229" s="161">
        <f t="shared" si="161"/>
        <v>0</v>
      </c>
      <c r="M229" s="161">
        <f t="shared" si="161"/>
        <v>0</v>
      </c>
      <c r="N229" s="161">
        <f t="shared" si="161"/>
        <v>0</v>
      </c>
      <c r="O229" s="161">
        <f t="shared" si="161"/>
        <v>0</v>
      </c>
      <c r="P229" s="161">
        <f t="shared" si="161"/>
        <v>0</v>
      </c>
      <c r="Q229" s="161">
        <f t="shared" si="161"/>
        <v>0</v>
      </c>
      <c r="R229" s="161">
        <f t="shared" si="161"/>
        <v>0</v>
      </c>
      <c r="S229" s="161">
        <f t="shared" si="160"/>
        <v>0</v>
      </c>
      <c r="T229" s="161">
        <f t="shared" si="160"/>
        <v>0</v>
      </c>
      <c r="U229" s="161">
        <f t="shared" si="160"/>
        <v>0</v>
      </c>
      <c r="V229" s="161">
        <f t="shared" si="160"/>
        <v>0</v>
      </c>
      <c r="W229" s="161">
        <f t="shared" si="160"/>
        <v>0</v>
      </c>
      <c r="X229" s="161">
        <f t="shared" si="160"/>
        <v>0</v>
      </c>
      <c r="Y229" s="161">
        <f t="shared" si="160"/>
        <v>0</v>
      </c>
      <c r="Z229" s="161">
        <f t="shared" si="160"/>
        <v>0</v>
      </c>
      <c r="AA229" s="161">
        <f t="shared" si="160"/>
        <v>0</v>
      </c>
      <c r="AB229" s="161">
        <f t="shared" si="160"/>
        <v>0</v>
      </c>
      <c r="AC229" s="161">
        <f t="shared" si="160"/>
        <v>0</v>
      </c>
      <c r="AD229" s="161">
        <f t="shared" si="160"/>
        <v>0</v>
      </c>
      <c r="AE229" s="161">
        <f t="shared" si="160"/>
        <v>0</v>
      </c>
      <c r="AF229" s="174">
        <f t="shared" si="160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 t="str">
        <f t="shared" si="153"/>
        <v>Bhairab Kunda(3)</v>
      </c>
      <c r="C230" s="161" t="str">
        <f t="shared" si="153"/>
        <v>Bhairab Kunda(3)</v>
      </c>
      <c r="D230" s="161" t="str">
        <f t="shared" si="153"/>
        <v>Bhairab Kunda(3)</v>
      </c>
      <c r="E230" s="161" t="str">
        <f t="shared" si="153"/>
        <v>Bhairab Kunda(3)</v>
      </c>
      <c r="F230" s="161" t="str">
        <f t="shared" si="161"/>
        <v>Bhairab Kunda(3)</v>
      </c>
      <c r="G230" s="161" t="str">
        <f t="shared" si="161"/>
        <v>Bhairab Kunda(3)</v>
      </c>
      <c r="H230" s="161" t="str">
        <f t="shared" si="161"/>
        <v>Bhairab Kunda(3)</v>
      </c>
      <c r="I230" s="161" t="str">
        <f t="shared" si="161"/>
        <v>Bhairab Kunda(3)</v>
      </c>
      <c r="J230" s="161" t="str">
        <f t="shared" si="161"/>
        <v>Bhairab Kunda(3)</v>
      </c>
      <c r="K230" s="161">
        <v>0</v>
      </c>
      <c r="L230" s="161">
        <f t="shared" si="161"/>
        <v>0</v>
      </c>
      <c r="M230" s="161">
        <f t="shared" si="161"/>
        <v>0</v>
      </c>
      <c r="N230" s="161">
        <f t="shared" si="161"/>
        <v>0</v>
      </c>
      <c r="O230" s="161">
        <f t="shared" si="161"/>
        <v>0</v>
      </c>
      <c r="P230" s="161">
        <f t="shared" si="161"/>
        <v>0</v>
      </c>
      <c r="Q230" s="161">
        <f t="shared" si="161"/>
        <v>0</v>
      </c>
      <c r="R230" s="161">
        <f t="shared" si="161"/>
        <v>0</v>
      </c>
      <c r="S230" s="161">
        <f t="shared" si="160"/>
        <v>0</v>
      </c>
      <c r="T230" s="161">
        <f t="shared" si="160"/>
        <v>0</v>
      </c>
      <c r="U230" s="161">
        <f t="shared" si="160"/>
        <v>0</v>
      </c>
      <c r="V230" s="161">
        <f t="shared" si="160"/>
        <v>0</v>
      </c>
      <c r="W230" s="161">
        <f t="shared" si="160"/>
        <v>0</v>
      </c>
      <c r="X230" s="161">
        <f t="shared" si="160"/>
        <v>0</v>
      </c>
      <c r="Y230" s="161">
        <f t="shared" si="160"/>
        <v>0</v>
      </c>
      <c r="Z230" s="161">
        <f t="shared" si="160"/>
        <v>0</v>
      </c>
      <c r="AA230" s="161">
        <f t="shared" si="160"/>
        <v>0</v>
      </c>
      <c r="AB230" s="161">
        <f t="shared" si="160"/>
        <v>0</v>
      </c>
      <c r="AC230" s="161">
        <f t="shared" si="160"/>
        <v>0</v>
      </c>
      <c r="AD230" s="161">
        <f t="shared" si="160"/>
        <v>0</v>
      </c>
      <c r="AE230" s="161">
        <f t="shared" si="160"/>
        <v>0</v>
      </c>
      <c r="AF230" s="174">
        <f t="shared" si="160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 t="str">
        <f t="shared" si="153"/>
        <v>Upper Puwa -1(3)</v>
      </c>
      <c r="C231" s="161" t="str">
        <f t="shared" si="153"/>
        <v>Upper Puwa -1(3)</v>
      </c>
      <c r="D231" s="161" t="str">
        <f t="shared" si="153"/>
        <v>Upper Puwa -1(3)</v>
      </c>
      <c r="E231" s="161" t="str">
        <f t="shared" si="153"/>
        <v>Upper Puwa -1(3)</v>
      </c>
      <c r="F231" s="161" t="str">
        <f t="shared" si="161"/>
        <v>Upper Puwa -1(3)</v>
      </c>
      <c r="G231" s="161" t="str">
        <f t="shared" si="161"/>
        <v>Upper Puwa -1(3)</v>
      </c>
      <c r="H231" s="161" t="str">
        <f t="shared" si="161"/>
        <v>Upper Puwa -1(3)</v>
      </c>
      <c r="I231" s="161" t="str">
        <f t="shared" si="161"/>
        <v>Upper Puwa -1(3)</v>
      </c>
      <c r="J231" s="161" t="str">
        <f t="shared" si="161"/>
        <v>Upper Puwa -1(3)</v>
      </c>
      <c r="K231" s="161">
        <v>0</v>
      </c>
      <c r="L231" s="161">
        <f t="shared" si="161"/>
        <v>0</v>
      </c>
      <c r="M231" s="161">
        <f t="shared" si="161"/>
        <v>0</v>
      </c>
      <c r="N231" s="161">
        <f t="shared" si="161"/>
        <v>0</v>
      </c>
      <c r="O231" s="161">
        <f t="shared" si="161"/>
        <v>0</v>
      </c>
      <c r="P231" s="161">
        <f t="shared" si="161"/>
        <v>0</v>
      </c>
      <c r="Q231" s="161">
        <f t="shared" si="161"/>
        <v>0</v>
      </c>
      <c r="R231" s="161">
        <f t="shared" si="161"/>
        <v>0</v>
      </c>
      <c r="S231" s="161">
        <f t="shared" si="160"/>
        <v>0</v>
      </c>
      <c r="T231" s="161">
        <f t="shared" si="160"/>
        <v>0</v>
      </c>
      <c r="U231" s="161">
        <f t="shared" si="160"/>
        <v>0</v>
      </c>
      <c r="V231" s="161">
        <f t="shared" si="160"/>
        <v>0</v>
      </c>
      <c r="W231" s="161">
        <f t="shared" si="160"/>
        <v>0</v>
      </c>
      <c r="X231" s="161">
        <f t="shared" si="160"/>
        <v>0</v>
      </c>
      <c r="Y231" s="161">
        <f t="shared" si="160"/>
        <v>0</v>
      </c>
      <c r="Z231" s="161">
        <f t="shared" si="160"/>
        <v>0</v>
      </c>
      <c r="AA231" s="161">
        <f t="shared" si="160"/>
        <v>0</v>
      </c>
      <c r="AB231" s="161">
        <f t="shared" si="160"/>
        <v>0</v>
      </c>
      <c r="AC231" s="161">
        <f t="shared" si="160"/>
        <v>0</v>
      </c>
      <c r="AD231" s="161">
        <f t="shared" si="160"/>
        <v>0</v>
      </c>
      <c r="AE231" s="161">
        <f t="shared" si="160"/>
        <v>0</v>
      </c>
      <c r="AF231" s="174">
        <f t="shared" si="160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 t="str">
        <f t="shared" si="153"/>
        <v>Midim Karapu(3)</v>
      </c>
      <c r="C232" s="161" t="str">
        <f t="shared" si="153"/>
        <v>Midim Karapu(3)</v>
      </c>
      <c r="D232" s="161" t="str">
        <f t="shared" si="153"/>
        <v>Midim Karapu(3)</v>
      </c>
      <c r="E232" s="161" t="str">
        <f t="shared" ref="E232" si="162">D232</f>
        <v>Midim Karapu(3)</v>
      </c>
      <c r="F232" s="161" t="str">
        <f t="shared" si="161"/>
        <v>Midim Karapu(3)</v>
      </c>
      <c r="G232" s="161" t="str">
        <f t="shared" si="161"/>
        <v>Midim Karapu(3)</v>
      </c>
      <c r="H232" s="161" t="str">
        <f t="shared" si="161"/>
        <v>Midim Karapu(3)</v>
      </c>
      <c r="I232" s="161" t="str">
        <f t="shared" si="161"/>
        <v>Midim Karapu(3)</v>
      </c>
      <c r="J232" s="161" t="str">
        <f t="shared" si="161"/>
        <v>Midim Karapu(3)</v>
      </c>
      <c r="K232" s="161">
        <v>0</v>
      </c>
      <c r="L232" s="161">
        <f t="shared" si="161"/>
        <v>0</v>
      </c>
      <c r="M232" s="161">
        <f t="shared" si="161"/>
        <v>0</v>
      </c>
      <c r="N232" s="161">
        <f t="shared" si="161"/>
        <v>0</v>
      </c>
      <c r="O232" s="161">
        <f t="shared" si="161"/>
        <v>0</v>
      </c>
      <c r="P232" s="161">
        <f t="shared" si="161"/>
        <v>0</v>
      </c>
      <c r="Q232" s="161">
        <f t="shared" si="161"/>
        <v>0</v>
      </c>
      <c r="R232" s="161">
        <f t="shared" ref="R232:AF247" si="163">Q232</f>
        <v>0</v>
      </c>
      <c r="S232" s="161">
        <f t="shared" si="163"/>
        <v>0</v>
      </c>
      <c r="T232" s="161">
        <f t="shared" si="163"/>
        <v>0</v>
      </c>
      <c r="U232" s="161">
        <f t="shared" si="163"/>
        <v>0</v>
      </c>
      <c r="V232" s="161">
        <f t="shared" si="163"/>
        <v>0</v>
      </c>
      <c r="W232" s="161">
        <f t="shared" si="163"/>
        <v>0</v>
      </c>
      <c r="X232" s="161">
        <f t="shared" si="163"/>
        <v>0</v>
      </c>
      <c r="Y232" s="161">
        <f t="shared" si="163"/>
        <v>0</v>
      </c>
      <c r="Z232" s="161">
        <f t="shared" si="163"/>
        <v>0</v>
      </c>
      <c r="AA232" s="161">
        <f t="shared" si="163"/>
        <v>0</v>
      </c>
      <c r="AB232" s="161">
        <f t="shared" si="163"/>
        <v>0</v>
      </c>
      <c r="AC232" s="161">
        <f t="shared" si="163"/>
        <v>0</v>
      </c>
      <c r="AD232" s="161">
        <f t="shared" si="163"/>
        <v>0</v>
      </c>
      <c r="AE232" s="161">
        <f t="shared" si="163"/>
        <v>0</v>
      </c>
      <c r="AF232" s="174">
        <f t="shared" si="163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 t="str">
        <f t="shared" ref="B233:E273" si="164">A233</f>
        <v>Upper Rawa(3)</v>
      </c>
      <c r="C233" s="161" t="str">
        <f t="shared" si="164"/>
        <v>Upper Rawa(3)</v>
      </c>
      <c r="D233" s="161" t="str">
        <f t="shared" si="164"/>
        <v>Upper Rawa(3)</v>
      </c>
      <c r="E233" s="161" t="str">
        <f t="shared" si="164"/>
        <v>Upper Rawa(3)</v>
      </c>
      <c r="F233" s="161" t="str">
        <f t="shared" ref="F233:R248" si="165">E233</f>
        <v>Upper Rawa(3)</v>
      </c>
      <c r="G233" s="161" t="str">
        <f t="shared" si="165"/>
        <v>Upper Rawa(3)</v>
      </c>
      <c r="H233" s="161" t="str">
        <f t="shared" si="165"/>
        <v>Upper Rawa(3)</v>
      </c>
      <c r="I233" s="161" t="str">
        <f t="shared" si="165"/>
        <v>Upper Rawa(3)</v>
      </c>
      <c r="J233" s="161" t="str">
        <f t="shared" si="165"/>
        <v>Upper Rawa(3)</v>
      </c>
      <c r="K233" s="161">
        <v>0</v>
      </c>
      <c r="L233" s="161">
        <f t="shared" si="165"/>
        <v>0</v>
      </c>
      <c r="M233" s="161">
        <f t="shared" si="165"/>
        <v>0</v>
      </c>
      <c r="N233" s="161">
        <f t="shared" si="165"/>
        <v>0</v>
      </c>
      <c r="O233" s="161">
        <f t="shared" si="165"/>
        <v>0</v>
      </c>
      <c r="P233" s="161">
        <f t="shared" si="165"/>
        <v>0</v>
      </c>
      <c r="Q233" s="161">
        <f t="shared" si="165"/>
        <v>0</v>
      </c>
      <c r="R233" s="161">
        <f t="shared" si="165"/>
        <v>0</v>
      </c>
      <c r="S233" s="161">
        <f t="shared" si="163"/>
        <v>0</v>
      </c>
      <c r="T233" s="161">
        <f t="shared" si="163"/>
        <v>0</v>
      </c>
      <c r="U233" s="161">
        <f t="shared" si="163"/>
        <v>0</v>
      </c>
      <c r="V233" s="161">
        <f t="shared" si="163"/>
        <v>0</v>
      </c>
      <c r="W233" s="161">
        <f t="shared" si="163"/>
        <v>0</v>
      </c>
      <c r="X233" s="161">
        <f t="shared" si="163"/>
        <v>0</v>
      </c>
      <c r="Y233" s="161">
        <f t="shared" si="163"/>
        <v>0</v>
      </c>
      <c r="Z233" s="161">
        <f t="shared" si="163"/>
        <v>0</v>
      </c>
      <c r="AA233" s="161">
        <f t="shared" si="163"/>
        <v>0</v>
      </c>
      <c r="AB233" s="161">
        <f t="shared" si="163"/>
        <v>0</v>
      </c>
      <c r="AC233" s="161">
        <f t="shared" si="163"/>
        <v>0</v>
      </c>
      <c r="AD233" s="161">
        <f t="shared" si="163"/>
        <v>0</v>
      </c>
      <c r="AE233" s="161">
        <f t="shared" si="163"/>
        <v>0</v>
      </c>
      <c r="AF233" s="174">
        <f t="shared" si="163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 t="str">
        <f t="shared" si="164"/>
        <v>Everest Sugar and Chemical Industries Ltd.(3)</v>
      </c>
      <c r="C234" s="161" t="str">
        <f t="shared" si="164"/>
        <v>Everest Sugar and Chemical Industries Ltd.(3)</v>
      </c>
      <c r="D234" s="161" t="str">
        <f t="shared" si="164"/>
        <v>Everest Sugar and Chemical Industries Ltd.(3)</v>
      </c>
      <c r="E234" s="161" t="str">
        <f t="shared" si="164"/>
        <v>Everest Sugar and Chemical Industries Ltd.(3)</v>
      </c>
      <c r="F234" s="161" t="str">
        <f t="shared" si="165"/>
        <v>Everest Sugar and Chemical Industries Ltd.(3)</v>
      </c>
      <c r="G234" s="161" t="str">
        <f t="shared" si="165"/>
        <v>Everest Sugar and Chemical Industries Ltd.(3)</v>
      </c>
      <c r="H234" s="161" t="str">
        <f t="shared" si="165"/>
        <v>Everest Sugar and Chemical Industries Ltd.(3)</v>
      </c>
      <c r="I234" s="161" t="str">
        <f t="shared" si="165"/>
        <v>Everest Sugar and Chemical Industries Ltd.(3)</v>
      </c>
      <c r="J234" s="161" t="str">
        <f t="shared" si="165"/>
        <v>Everest Sugar and Chemical Industries Ltd.(3)</v>
      </c>
      <c r="K234" s="161">
        <v>0</v>
      </c>
      <c r="L234" s="161">
        <f t="shared" si="165"/>
        <v>0</v>
      </c>
      <c r="M234" s="161">
        <f t="shared" si="165"/>
        <v>0</v>
      </c>
      <c r="N234" s="161">
        <f t="shared" si="165"/>
        <v>0</v>
      </c>
      <c r="O234" s="161">
        <f t="shared" si="165"/>
        <v>0</v>
      </c>
      <c r="P234" s="161">
        <f t="shared" si="165"/>
        <v>0</v>
      </c>
      <c r="Q234" s="161">
        <f t="shared" si="165"/>
        <v>0</v>
      </c>
      <c r="R234" s="161">
        <f t="shared" si="165"/>
        <v>0</v>
      </c>
      <c r="S234" s="161">
        <f t="shared" si="163"/>
        <v>0</v>
      </c>
      <c r="T234" s="161">
        <f t="shared" si="163"/>
        <v>0</v>
      </c>
      <c r="U234" s="161">
        <f t="shared" si="163"/>
        <v>0</v>
      </c>
      <c r="V234" s="161">
        <f t="shared" si="163"/>
        <v>0</v>
      </c>
      <c r="W234" s="161">
        <f t="shared" si="163"/>
        <v>0</v>
      </c>
      <c r="X234" s="161">
        <f t="shared" si="163"/>
        <v>0</v>
      </c>
      <c r="Y234" s="161">
        <f t="shared" si="163"/>
        <v>0</v>
      </c>
      <c r="Z234" s="161">
        <f t="shared" si="163"/>
        <v>0</v>
      </c>
      <c r="AA234" s="161">
        <f t="shared" si="163"/>
        <v>0</v>
      </c>
      <c r="AB234" s="161">
        <f t="shared" si="163"/>
        <v>0</v>
      </c>
      <c r="AC234" s="161">
        <f t="shared" si="163"/>
        <v>0</v>
      </c>
      <c r="AD234" s="161">
        <f t="shared" si="163"/>
        <v>0</v>
      </c>
      <c r="AE234" s="161">
        <f t="shared" si="163"/>
        <v>0</v>
      </c>
      <c r="AF234" s="174">
        <f t="shared" si="16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 t="str">
        <f t="shared" si="164"/>
        <v>Indushankar Chini Udhyog Ltd.(3)</v>
      </c>
      <c r="C235" s="161" t="str">
        <f t="shared" si="164"/>
        <v>Indushankar Chini Udhyog Ltd.(3)</v>
      </c>
      <c r="D235" s="161" t="str">
        <f t="shared" si="164"/>
        <v>Indushankar Chini Udhyog Ltd.(3)</v>
      </c>
      <c r="E235" s="161" t="str">
        <f t="shared" si="164"/>
        <v>Indushankar Chini Udhyog Ltd.(3)</v>
      </c>
      <c r="F235" s="161" t="str">
        <f t="shared" si="165"/>
        <v>Indushankar Chini Udhyog Ltd.(3)</v>
      </c>
      <c r="G235" s="161" t="str">
        <f t="shared" si="165"/>
        <v>Indushankar Chini Udhyog Ltd.(3)</v>
      </c>
      <c r="H235" s="161" t="str">
        <f t="shared" si="165"/>
        <v>Indushankar Chini Udhyog Ltd.(3)</v>
      </c>
      <c r="I235" s="161" t="str">
        <f t="shared" si="165"/>
        <v>Indushankar Chini Udhyog Ltd.(3)</v>
      </c>
      <c r="J235" s="161" t="str">
        <f t="shared" si="165"/>
        <v>Indushankar Chini Udhyog Ltd.(3)</v>
      </c>
      <c r="K235" s="161">
        <v>0</v>
      </c>
      <c r="L235" s="161">
        <f t="shared" si="165"/>
        <v>0</v>
      </c>
      <c r="M235" s="161">
        <f t="shared" si="165"/>
        <v>0</v>
      </c>
      <c r="N235" s="161">
        <f t="shared" si="165"/>
        <v>0</v>
      </c>
      <c r="O235" s="161">
        <f t="shared" si="165"/>
        <v>0</v>
      </c>
      <c r="P235" s="161">
        <f t="shared" si="165"/>
        <v>0</v>
      </c>
      <c r="Q235" s="161">
        <f t="shared" si="165"/>
        <v>0</v>
      </c>
      <c r="R235" s="161">
        <f t="shared" si="165"/>
        <v>0</v>
      </c>
      <c r="S235" s="161">
        <f t="shared" si="163"/>
        <v>0</v>
      </c>
      <c r="T235" s="161">
        <f t="shared" si="163"/>
        <v>0</v>
      </c>
      <c r="U235" s="161">
        <f t="shared" si="163"/>
        <v>0</v>
      </c>
      <c r="V235" s="161">
        <f t="shared" si="163"/>
        <v>0</v>
      </c>
      <c r="W235" s="161">
        <f t="shared" si="163"/>
        <v>0</v>
      </c>
      <c r="X235" s="161">
        <f t="shared" si="163"/>
        <v>0</v>
      </c>
      <c r="Y235" s="161">
        <f t="shared" si="163"/>
        <v>0</v>
      </c>
      <c r="Z235" s="161">
        <f t="shared" si="163"/>
        <v>0</v>
      </c>
      <c r="AA235" s="161">
        <f t="shared" si="163"/>
        <v>0</v>
      </c>
      <c r="AB235" s="161">
        <f t="shared" si="163"/>
        <v>0</v>
      </c>
      <c r="AC235" s="161">
        <f t="shared" si="163"/>
        <v>0</v>
      </c>
      <c r="AD235" s="161">
        <f t="shared" si="163"/>
        <v>0</v>
      </c>
      <c r="AE235" s="161">
        <f t="shared" si="163"/>
        <v>0</v>
      </c>
      <c r="AF235" s="174">
        <f t="shared" si="16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 t="str">
        <f t="shared" si="164"/>
        <v>Dhalkebar Solar Project(3)</v>
      </c>
      <c r="C236" s="161" t="str">
        <f t="shared" si="164"/>
        <v>Dhalkebar Solar Project(3)</v>
      </c>
      <c r="D236" s="161" t="str">
        <f t="shared" si="164"/>
        <v>Dhalkebar Solar Project(3)</v>
      </c>
      <c r="E236" s="161" t="str">
        <f t="shared" si="164"/>
        <v>Dhalkebar Solar Project(3)</v>
      </c>
      <c r="F236" s="161" t="str">
        <f t="shared" si="165"/>
        <v>Dhalkebar Solar Project(3)</v>
      </c>
      <c r="G236" s="161" t="str">
        <f t="shared" si="165"/>
        <v>Dhalkebar Solar Project(3)</v>
      </c>
      <c r="H236" s="161" t="str">
        <f t="shared" si="165"/>
        <v>Dhalkebar Solar Project(3)</v>
      </c>
      <c r="I236" s="161" t="str">
        <f t="shared" si="165"/>
        <v>Dhalkebar Solar Project(3)</v>
      </c>
      <c r="J236" s="161" t="str">
        <f t="shared" si="165"/>
        <v>Dhalkebar Solar Project(3)</v>
      </c>
      <c r="K236" s="161">
        <v>0</v>
      </c>
      <c r="L236" s="161">
        <f t="shared" si="165"/>
        <v>0</v>
      </c>
      <c r="M236" s="161">
        <f t="shared" si="165"/>
        <v>0</v>
      </c>
      <c r="N236" s="161">
        <f t="shared" si="165"/>
        <v>0</v>
      </c>
      <c r="O236" s="161">
        <f t="shared" si="165"/>
        <v>0</v>
      </c>
      <c r="P236" s="161">
        <f t="shared" si="165"/>
        <v>0</v>
      </c>
      <c r="Q236" s="161">
        <f t="shared" si="165"/>
        <v>0</v>
      </c>
      <c r="R236" s="161">
        <f t="shared" si="165"/>
        <v>0</v>
      </c>
      <c r="S236" s="161">
        <f t="shared" si="163"/>
        <v>0</v>
      </c>
      <c r="T236" s="161">
        <f t="shared" si="163"/>
        <v>0</v>
      </c>
      <c r="U236" s="161">
        <f t="shared" si="163"/>
        <v>0</v>
      </c>
      <c r="V236" s="161">
        <f t="shared" si="163"/>
        <v>0</v>
      </c>
      <c r="W236" s="161">
        <f t="shared" si="163"/>
        <v>0</v>
      </c>
      <c r="X236" s="161">
        <f t="shared" si="163"/>
        <v>0</v>
      </c>
      <c r="Y236" s="161">
        <f t="shared" si="163"/>
        <v>0</v>
      </c>
      <c r="Z236" s="161">
        <f t="shared" si="163"/>
        <v>0</v>
      </c>
      <c r="AA236" s="161">
        <f t="shared" si="163"/>
        <v>0</v>
      </c>
      <c r="AB236" s="161">
        <f t="shared" si="163"/>
        <v>0</v>
      </c>
      <c r="AC236" s="161">
        <f t="shared" si="163"/>
        <v>0</v>
      </c>
      <c r="AD236" s="161">
        <f t="shared" si="163"/>
        <v>0</v>
      </c>
      <c r="AE236" s="161">
        <f t="shared" si="163"/>
        <v>0</v>
      </c>
      <c r="AF236" s="174">
        <f t="shared" si="16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 t="str">
        <f t="shared" si="164"/>
        <v>Chake Khola(2.83)</v>
      </c>
      <c r="C237" s="161" t="str">
        <f t="shared" si="164"/>
        <v>Chake Khola(2.83)</v>
      </c>
      <c r="D237" s="161" t="str">
        <f t="shared" si="164"/>
        <v>Chake Khola(2.83)</v>
      </c>
      <c r="E237" s="161" t="str">
        <f t="shared" si="164"/>
        <v>Chake Khola(2.83)</v>
      </c>
      <c r="F237" s="161" t="str">
        <f t="shared" si="165"/>
        <v>Chake Khola(2.83)</v>
      </c>
      <c r="G237" s="161" t="str">
        <f t="shared" si="165"/>
        <v>Chake Khola(2.83)</v>
      </c>
      <c r="H237" s="161" t="str">
        <f t="shared" si="165"/>
        <v>Chake Khola(2.83)</v>
      </c>
      <c r="I237" s="161" t="str">
        <f t="shared" si="165"/>
        <v>Chake Khola(2.83)</v>
      </c>
      <c r="J237" s="161" t="str">
        <f t="shared" si="165"/>
        <v>Chake Khola(2.83)</v>
      </c>
      <c r="K237" s="161">
        <v>0</v>
      </c>
      <c r="L237" s="161">
        <f t="shared" si="165"/>
        <v>0</v>
      </c>
      <c r="M237" s="161">
        <f t="shared" si="165"/>
        <v>0</v>
      </c>
      <c r="N237" s="161">
        <f t="shared" si="165"/>
        <v>0</v>
      </c>
      <c r="O237" s="161">
        <f t="shared" si="165"/>
        <v>0</v>
      </c>
      <c r="P237" s="161">
        <f t="shared" si="165"/>
        <v>0</v>
      </c>
      <c r="Q237" s="161">
        <f t="shared" si="165"/>
        <v>0</v>
      </c>
      <c r="R237" s="161">
        <f t="shared" si="165"/>
        <v>0</v>
      </c>
      <c r="S237" s="161">
        <f t="shared" si="163"/>
        <v>0</v>
      </c>
      <c r="T237" s="161">
        <f t="shared" si="163"/>
        <v>0</v>
      </c>
      <c r="U237" s="161">
        <f t="shared" si="163"/>
        <v>0</v>
      </c>
      <c r="V237" s="161">
        <f t="shared" si="163"/>
        <v>0</v>
      </c>
      <c r="W237" s="161">
        <f t="shared" si="163"/>
        <v>0</v>
      </c>
      <c r="X237" s="161">
        <f t="shared" si="163"/>
        <v>0</v>
      </c>
      <c r="Y237" s="161">
        <f t="shared" si="163"/>
        <v>0</v>
      </c>
      <c r="Z237" s="161">
        <f t="shared" si="163"/>
        <v>0</v>
      </c>
      <c r="AA237" s="161">
        <f t="shared" si="163"/>
        <v>0</v>
      </c>
      <c r="AB237" s="161">
        <f t="shared" si="163"/>
        <v>0</v>
      </c>
      <c r="AC237" s="161">
        <f t="shared" si="163"/>
        <v>0</v>
      </c>
      <c r="AD237" s="161">
        <f t="shared" si="163"/>
        <v>0</v>
      </c>
      <c r="AE237" s="161">
        <f t="shared" si="163"/>
        <v>0</v>
      </c>
      <c r="AF237" s="174">
        <f t="shared" si="16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 t="str">
        <f t="shared" si="164"/>
        <v>Sunkoshi Small(2.5)</v>
      </c>
      <c r="C238" s="161" t="str">
        <f t="shared" si="164"/>
        <v>Sunkoshi Small(2.5)</v>
      </c>
      <c r="D238" s="161" t="str">
        <f t="shared" si="164"/>
        <v>Sunkoshi Small(2.5)</v>
      </c>
      <c r="E238" s="161" t="str">
        <f t="shared" si="164"/>
        <v>Sunkoshi Small(2.5)</v>
      </c>
      <c r="F238" s="161" t="str">
        <f t="shared" si="165"/>
        <v>Sunkoshi Small(2.5)</v>
      </c>
      <c r="G238" s="161" t="str">
        <f t="shared" si="165"/>
        <v>Sunkoshi Small(2.5)</v>
      </c>
      <c r="H238" s="161" t="str">
        <f t="shared" si="165"/>
        <v>Sunkoshi Small(2.5)</v>
      </c>
      <c r="I238" s="161" t="str">
        <f t="shared" si="165"/>
        <v>Sunkoshi Small(2.5)</v>
      </c>
      <c r="J238" s="161" t="str">
        <f t="shared" si="165"/>
        <v>Sunkoshi Small(2.5)</v>
      </c>
      <c r="K238" s="161">
        <v>0</v>
      </c>
      <c r="L238" s="161">
        <f t="shared" si="165"/>
        <v>0</v>
      </c>
      <c r="M238" s="161">
        <f t="shared" si="165"/>
        <v>0</v>
      </c>
      <c r="N238" s="161">
        <f t="shared" si="165"/>
        <v>0</v>
      </c>
      <c r="O238" s="161">
        <f t="shared" si="165"/>
        <v>0</v>
      </c>
      <c r="P238" s="161">
        <f t="shared" si="165"/>
        <v>0</v>
      </c>
      <c r="Q238" s="161">
        <f t="shared" si="165"/>
        <v>0</v>
      </c>
      <c r="R238" s="161">
        <f t="shared" si="165"/>
        <v>0</v>
      </c>
      <c r="S238" s="161">
        <f t="shared" si="163"/>
        <v>0</v>
      </c>
      <c r="T238" s="161">
        <f t="shared" si="163"/>
        <v>0</v>
      </c>
      <c r="U238" s="161">
        <f t="shared" si="163"/>
        <v>0</v>
      </c>
      <c r="V238" s="161">
        <f t="shared" si="163"/>
        <v>0</v>
      </c>
      <c r="W238" s="161">
        <f t="shared" si="163"/>
        <v>0</v>
      </c>
      <c r="X238" s="161">
        <f t="shared" si="163"/>
        <v>0</v>
      </c>
      <c r="Y238" s="161">
        <f t="shared" si="163"/>
        <v>0</v>
      </c>
      <c r="Z238" s="161">
        <f t="shared" si="163"/>
        <v>0</v>
      </c>
      <c r="AA238" s="161">
        <f t="shared" si="163"/>
        <v>0</v>
      </c>
      <c r="AB238" s="161">
        <f t="shared" si="163"/>
        <v>0</v>
      </c>
      <c r="AC238" s="161">
        <f t="shared" si="163"/>
        <v>0</v>
      </c>
      <c r="AD238" s="161">
        <f t="shared" si="163"/>
        <v>0</v>
      </c>
      <c r="AE238" s="161">
        <f t="shared" si="163"/>
        <v>0</v>
      </c>
      <c r="AF238" s="174">
        <f t="shared" si="16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 t="str">
        <f t="shared" si="164"/>
        <v>Daram Khola A(2.5)</v>
      </c>
      <c r="C239" s="161" t="str">
        <f t="shared" si="164"/>
        <v>Daram Khola A(2.5)</v>
      </c>
      <c r="D239" s="161" t="str">
        <f t="shared" si="164"/>
        <v>Daram Khola A(2.5)</v>
      </c>
      <c r="E239" s="161" t="str">
        <f t="shared" si="164"/>
        <v>Daram Khola A(2.5)</v>
      </c>
      <c r="F239" s="161" t="str">
        <f t="shared" si="165"/>
        <v>Daram Khola A(2.5)</v>
      </c>
      <c r="G239" s="161" t="str">
        <f t="shared" si="165"/>
        <v>Daram Khola A(2.5)</v>
      </c>
      <c r="H239" s="161" t="str">
        <f t="shared" si="165"/>
        <v>Daram Khola A(2.5)</v>
      </c>
      <c r="I239" s="161" t="str">
        <f t="shared" si="165"/>
        <v>Daram Khola A(2.5)</v>
      </c>
      <c r="J239" s="161" t="str">
        <f t="shared" si="165"/>
        <v>Daram Khola A(2.5)</v>
      </c>
      <c r="K239" s="161">
        <v>0</v>
      </c>
      <c r="L239" s="161">
        <f t="shared" si="165"/>
        <v>0</v>
      </c>
      <c r="M239" s="161">
        <f t="shared" si="165"/>
        <v>0</v>
      </c>
      <c r="N239" s="161">
        <f t="shared" si="165"/>
        <v>0</v>
      </c>
      <c r="O239" s="161">
        <f t="shared" si="165"/>
        <v>0</v>
      </c>
      <c r="P239" s="161">
        <f t="shared" si="165"/>
        <v>0</v>
      </c>
      <c r="Q239" s="161">
        <f t="shared" si="165"/>
        <v>0</v>
      </c>
      <c r="R239" s="161">
        <f t="shared" si="165"/>
        <v>0</v>
      </c>
      <c r="S239" s="161">
        <f t="shared" si="163"/>
        <v>0</v>
      </c>
      <c r="T239" s="161">
        <f t="shared" si="163"/>
        <v>0</v>
      </c>
      <c r="U239" s="161">
        <f t="shared" si="163"/>
        <v>0</v>
      </c>
      <c r="V239" s="161">
        <f t="shared" si="163"/>
        <v>0</v>
      </c>
      <c r="W239" s="161">
        <f t="shared" si="163"/>
        <v>0</v>
      </c>
      <c r="X239" s="161">
        <f t="shared" si="163"/>
        <v>0</v>
      </c>
      <c r="Y239" s="161">
        <f t="shared" si="163"/>
        <v>0</v>
      </c>
      <c r="Z239" s="161">
        <f t="shared" si="163"/>
        <v>0</v>
      </c>
      <c r="AA239" s="161">
        <f t="shared" si="163"/>
        <v>0</v>
      </c>
      <c r="AB239" s="161">
        <f t="shared" si="163"/>
        <v>0</v>
      </c>
      <c r="AC239" s="161">
        <f t="shared" si="163"/>
        <v>0</v>
      </c>
      <c r="AD239" s="161">
        <f t="shared" si="163"/>
        <v>0</v>
      </c>
      <c r="AE239" s="161">
        <f t="shared" si="163"/>
        <v>0</v>
      </c>
      <c r="AF239" s="174">
        <f t="shared" si="16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 t="str">
        <f t="shared" si="164"/>
        <v>Ridi Khola(2.4)</v>
      </c>
      <c r="C240" s="161" t="str">
        <f t="shared" si="164"/>
        <v>Ridi Khola(2.4)</v>
      </c>
      <c r="D240" s="161" t="str">
        <f t="shared" si="164"/>
        <v>Ridi Khola(2.4)</v>
      </c>
      <c r="E240" s="161" t="str">
        <f t="shared" si="164"/>
        <v>Ridi Khola(2.4)</v>
      </c>
      <c r="F240" s="161" t="str">
        <f t="shared" si="165"/>
        <v>Ridi Khola(2.4)</v>
      </c>
      <c r="G240" s="161" t="str">
        <f t="shared" si="165"/>
        <v>Ridi Khola(2.4)</v>
      </c>
      <c r="H240" s="161" t="str">
        <f t="shared" si="165"/>
        <v>Ridi Khola(2.4)</v>
      </c>
      <c r="I240" s="161" t="str">
        <f t="shared" si="165"/>
        <v>Ridi Khola(2.4)</v>
      </c>
      <c r="J240" s="161" t="str">
        <f t="shared" si="165"/>
        <v>Ridi Khola(2.4)</v>
      </c>
      <c r="K240" s="161">
        <v>0</v>
      </c>
      <c r="L240" s="161">
        <f t="shared" si="165"/>
        <v>0</v>
      </c>
      <c r="M240" s="161">
        <f t="shared" si="165"/>
        <v>0</v>
      </c>
      <c r="N240" s="161">
        <f t="shared" si="165"/>
        <v>0</v>
      </c>
      <c r="O240" s="161">
        <f t="shared" si="165"/>
        <v>0</v>
      </c>
      <c r="P240" s="161">
        <f t="shared" si="165"/>
        <v>0</v>
      </c>
      <c r="Q240" s="161">
        <f t="shared" si="165"/>
        <v>0</v>
      </c>
      <c r="R240" s="161">
        <f t="shared" si="165"/>
        <v>0</v>
      </c>
      <c r="S240" s="161">
        <f t="shared" si="163"/>
        <v>0</v>
      </c>
      <c r="T240" s="161">
        <f t="shared" si="163"/>
        <v>0</v>
      </c>
      <c r="U240" s="161">
        <f t="shared" si="163"/>
        <v>0</v>
      </c>
      <c r="V240" s="161">
        <f t="shared" si="163"/>
        <v>0</v>
      </c>
      <c r="W240" s="161">
        <f t="shared" si="163"/>
        <v>0</v>
      </c>
      <c r="X240" s="161">
        <f t="shared" si="163"/>
        <v>0</v>
      </c>
      <c r="Y240" s="161">
        <f t="shared" si="163"/>
        <v>0</v>
      </c>
      <c r="Z240" s="161">
        <f t="shared" si="163"/>
        <v>0</v>
      </c>
      <c r="AA240" s="161">
        <f t="shared" si="163"/>
        <v>0</v>
      </c>
      <c r="AB240" s="161">
        <f t="shared" si="163"/>
        <v>0</v>
      </c>
      <c r="AC240" s="161">
        <f t="shared" si="163"/>
        <v>0</v>
      </c>
      <c r="AD240" s="161">
        <f t="shared" si="163"/>
        <v>0</v>
      </c>
      <c r="AE240" s="161">
        <f t="shared" si="163"/>
        <v>0</v>
      </c>
      <c r="AF240" s="174">
        <f t="shared" si="16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 t="str">
        <f t="shared" si="164"/>
        <v>Upper Syange Khola(2.4)</v>
      </c>
      <c r="C241" s="161" t="str">
        <f t="shared" si="164"/>
        <v>Upper Syange Khola(2.4)</v>
      </c>
      <c r="D241" s="161" t="str">
        <f t="shared" si="164"/>
        <v>Upper Syange Khola(2.4)</v>
      </c>
      <c r="E241" s="161" t="str">
        <f t="shared" si="164"/>
        <v>Upper Syange Khola(2.4)</v>
      </c>
      <c r="F241" s="161" t="str">
        <f t="shared" si="165"/>
        <v>Upper Syange Khola(2.4)</v>
      </c>
      <c r="G241" s="161" t="str">
        <f t="shared" si="165"/>
        <v>Upper Syange Khola(2.4)</v>
      </c>
      <c r="H241" s="161" t="str">
        <f t="shared" si="165"/>
        <v>Upper Syange Khola(2.4)</v>
      </c>
      <c r="I241" s="161" t="str">
        <f t="shared" si="165"/>
        <v>Upper Syange Khola(2.4)</v>
      </c>
      <c r="J241" s="161" t="str">
        <f t="shared" si="165"/>
        <v>Upper Syange Khola(2.4)</v>
      </c>
      <c r="K241" s="161">
        <v>0</v>
      </c>
      <c r="L241" s="161">
        <f t="shared" si="165"/>
        <v>0</v>
      </c>
      <c r="M241" s="161">
        <f t="shared" si="165"/>
        <v>0</v>
      </c>
      <c r="N241" s="161">
        <f t="shared" si="165"/>
        <v>0</v>
      </c>
      <c r="O241" s="161">
        <f t="shared" si="165"/>
        <v>0</v>
      </c>
      <c r="P241" s="161">
        <f t="shared" si="165"/>
        <v>0</v>
      </c>
      <c r="Q241" s="161">
        <f t="shared" si="165"/>
        <v>0</v>
      </c>
      <c r="R241" s="161">
        <f t="shared" si="165"/>
        <v>0</v>
      </c>
      <c r="S241" s="161">
        <f t="shared" si="163"/>
        <v>0</v>
      </c>
      <c r="T241" s="161">
        <f t="shared" si="163"/>
        <v>0</v>
      </c>
      <c r="U241" s="161">
        <f t="shared" si="163"/>
        <v>0</v>
      </c>
      <c r="V241" s="161">
        <f t="shared" si="163"/>
        <v>0</v>
      </c>
      <c r="W241" s="161">
        <f t="shared" si="163"/>
        <v>0</v>
      </c>
      <c r="X241" s="161">
        <f t="shared" si="163"/>
        <v>0</v>
      </c>
      <c r="Y241" s="161">
        <f t="shared" si="163"/>
        <v>0</v>
      </c>
      <c r="Z241" s="161">
        <f t="shared" si="163"/>
        <v>0</v>
      </c>
      <c r="AA241" s="161">
        <f t="shared" si="163"/>
        <v>0</v>
      </c>
      <c r="AB241" s="161">
        <f t="shared" si="163"/>
        <v>0</v>
      </c>
      <c r="AC241" s="161">
        <f t="shared" si="163"/>
        <v>0</v>
      </c>
      <c r="AD241" s="161">
        <f t="shared" si="163"/>
        <v>0</v>
      </c>
      <c r="AE241" s="161">
        <f t="shared" si="163"/>
        <v>0</v>
      </c>
      <c r="AF241" s="174">
        <f t="shared" si="16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 t="str">
        <f t="shared" si="164"/>
        <v>Jiri Khola Small(2.2)</v>
      </c>
      <c r="C242" s="161" t="str">
        <f t="shared" si="164"/>
        <v>Jiri Khola Small(2.2)</v>
      </c>
      <c r="D242" s="161" t="str">
        <f t="shared" si="164"/>
        <v>Jiri Khola Small(2.2)</v>
      </c>
      <c r="E242" s="161" t="str">
        <f t="shared" si="164"/>
        <v>Jiri Khola Small(2.2)</v>
      </c>
      <c r="F242" s="161" t="str">
        <f t="shared" si="165"/>
        <v>Jiri Khola Small(2.2)</v>
      </c>
      <c r="G242" s="161" t="str">
        <f t="shared" si="165"/>
        <v>Jiri Khola Small(2.2)</v>
      </c>
      <c r="H242" s="161" t="str">
        <f t="shared" si="165"/>
        <v>Jiri Khola Small(2.2)</v>
      </c>
      <c r="I242" s="161" t="str">
        <f t="shared" si="165"/>
        <v>Jiri Khola Small(2.2)</v>
      </c>
      <c r="J242" s="161" t="str">
        <f t="shared" si="165"/>
        <v>Jiri Khola Small(2.2)</v>
      </c>
      <c r="K242" s="161">
        <v>0</v>
      </c>
      <c r="L242" s="161">
        <f t="shared" si="165"/>
        <v>0</v>
      </c>
      <c r="M242" s="161">
        <f t="shared" si="165"/>
        <v>0</v>
      </c>
      <c r="N242" s="161">
        <f t="shared" si="165"/>
        <v>0</v>
      </c>
      <c r="O242" s="161">
        <f t="shared" si="165"/>
        <v>0</v>
      </c>
      <c r="P242" s="161">
        <f t="shared" si="165"/>
        <v>0</v>
      </c>
      <c r="Q242" s="161">
        <f t="shared" si="165"/>
        <v>0</v>
      </c>
      <c r="R242" s="161">
        <f t="shared" si="165"/>
        <v>0</v>
      </c>
      <c r="S242" s="161">
        <f t="shared" si="163"/>
        <v>0</v>
      </c>
      <c r="T242" s="161">
        <f t="shared" si="163"/>
        <v>0</v>
      </c>
      <c r="U242" s="161">
        <f t="shared" si="163"/>
        <v>0</v>
      </c>
      <c r="V242" s="161">
        <f t="shared" si="163"/>
        <v>0</v>
      </c>
      <c r="W242" s="161">
        <f t="shared" si="163"/>
        <v>0</v>
      </c>
      <c r="X242" s="161">
        <f t="shared" si="163"/>
        <v>0</v>
      </c>
      <c r="Y242" s="161">
        <f t="shared" si="163"/>
        <v>0</v>
      </c>
      <c r="Z242" s="161">
        <f t="shared" si="163"/>
        <v>0</v>
      </c>
      <c r="AA242" s="161">
        <f t="shared" si="163"/>
        <v>0</v>
      </c>
      <c r="AB242" s="161">
        <f t="shared" si="163"/>
        <v>0</v>
      </c>
      <c r="AC242" s="161">
        <f t="shared" si="163"/>
        <v>0</v>
      </c>
      <c r="AD242" s="161">
        <f t="shared" si="163"/>
        <v>0</v>
      </c>
      <c r="AE242" s="161">
        <f t="shared" si="163"/>
        <v>0</v>
      </c>
      <c r="AF242" s="174">
        <f t="shared" si="16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 t="str">
        <f t="shared" si="164"/>
        <v>Chhandi(2)</v>
      </c>
      <c r="C243" s="161" t="str">
        <f t="shared" si="164"/>
        <v>Chhandi(2)</v>
      </c>
      <c r="D243" s="161" t="str">
        <f t="shared" si="164"/>
        <v>Chhandi(2)</v>
      </c>
      <c r="E243" s="161" t="str">
        <f t="shared" si="164"/>
        <v>Chhandi(2)</v>
      </c>
      <c r="F243" s="161" t="str">
        <f t="shared" si="165"/>
        <v>Chhandi(2)</v>
      </c>
      <c r="G243" s="161" t="str">
        <f t="shared" si="165"/>
        <v>Chhandi(2)</v>
      </c>
      <c r="H243" s="161" t="str">
        <f t="shared" si="165"/>
        <v>Chhandi(2)</v>
      </c>
      <c r="I243" s="161" t="str">
        <f t="shared" si="165"/>
        <v>Chhandi(2)</v>
      </c>
      <c r="J243" s="161" t="str">
        <f t="shared" si="165"/>
        <v>Chhandi(2)</v>
      </c>
      <c r="K243" s="161">
        <v>0</v>
      </c>
      <c r="L243" s="161">
        <f t="shared" si="165"/>
        <v>0</v>
      </c>
      <c r="M243" s="161">
        <f t="shared" si="165"/>
        <v>0</v>
      </c>
      <c r="N243" s="161">
        <f t="shared" si="165"/>
        <v>0</v>
      </c>
      <c r="O243" s="161">
        <f t="shared" si="165"/>
        <v>0</v>
      </c>
      <c r="P243" s="161">
        <f t="shared" si="165"/>
        <v>0</v>
      </c>
      <c r="Q243" s="161">
        <f t="shared" si="165"/>
        <v>0</v>
      </c>
      <c r="R243" s="161">
        <f t="shared" si="165"/>
        <v>0</v>
      </c>
      <c r="S243" s="161">
        <f t="shared" si="163"/>
        <v>0</v>
      </c>
      <c r="T243" s="161">
        <f t="shared" si="163"/>
        <v>0</v>
      </c>
      <c r="U243" s="161">
        <f t="shared" si="163"/>
        <v>0</v>
      </c>
      <c r="V243" s="161">
        <f t="shared" si="163"/>
        <v>0</v>
      </c>
      <c r="W243" s="161">
        <f t="shared" si="163"/>
        <v>0</v>
      </c>
      <c r="X243" s="161">
        <f t="shared" si="163"/>
        <v>0</v>
      </c>
      <c r="Y243" s="161">
        <f t="shared" si="163"/>
        <v>0</v>
      </c>
      <c r="Z243" s="161">
        <f t="shared" si="163"/>
        <v>0</v>
      </c>
      <c r="AA243" s="161">
        <f t="shared" si="163"/>
        <v>0</v>
      </c>
      <c r="AB243" s="161">
        <f t="shared" si="163"/>
        <v>0</v>
      </c>
      <c r="AC243" s="161">
        <f t="shared" si="163"/>
        <v>0</v>
      </c>
      <c r="AD243" s="161">
        <f t="shared" si="163"/>
        <v>0</v>
      </c>
      <c r="AE243" s="161">
        <f t="shared" si="163"/>
        <v>0</v>
      </c>
      <c r="AF243" s="174">
        <f t="shared" si="16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 t="str">
        <f t="shared" si="164"/>
        <v>Jhyadi Khola(2)</v>
      </c>
      <c r="C244" s="161" t="str">
        <f t="shared" si="164"/>
        <v>Jhyadi Khola(2)</v>
      </c>
      <c r="D244" s="161" t="str">
        <f t="shared" si="164"/>
        <v>Jhyadi Khola(2)</v>
      </c>
      <c r="E244" s="161" t="str">
        <f t="shared" si="164"/>
        <v>Jhyadi Khola(2)</v>
      </c>
      <c r="F244" s="161" t="str">
        <f t="shared" si="165"/>
        <v>Jhyadi Khola(2)</v>
      </c>
      <c r="G244" s="161" t="str">
        <f t="shared" si="165"/>
        <v>Jhyadi Khola(2)</v>
      </c>
      <c r="H244" s="161" t="str">
        <f t="shared" si="165"/>
        <v>Jhyadi Khola(2)</v>
      </c>
      <c r="I244" s="161" t="str">
        <f t="shared" si="165"/>
        <v>Jhyadi Khola(2)</v>
      </c>
      <c r="J244" s="161" t="str">
        <f t="shared" si="165"/>
        <v>Jhyadi Khola(2)</v>
      </c>
      <c r="K244" s="161">
        <v>0</v>
      </c>
      <c r="L244" s="161">
        <f t="shared" si="165"/>
        <v>0</v>
      </c>
      <c r="M244" s="161">
        <f t="shared" si="165"/>
        <v>0</v>
      </c>
      <c r="N244" s="161">
        <f t="shared" si="165"/>
        <v>0</v>
      </c>
      <c r="O244" s="161">
        <f t="shared" si="165"/>
        <v>0</v>
      </c>
      <c r="P244" s="161">
        <f t="shared" si="165"/>
        <v>0</v>
      </c>
      <c r="Q244" s="161">
        <f t="shared" si="165"/>
        <v>0</v>
      </c>
      <c r="R244" s="161">
        <f t="shared" si="165"/>
        <v>0</v>
      </c>
      <c r="S244" s="161">
        <f t="shared" si="163"/>
        <v>0</v>
      </c>
      <c r="T244" s="161">
        <f t="shared" si="163"/>
        <v>0</v>
      </c>
      <c r="U244" s="161">
        <f t="shared" si="163"/>
        <v>0</v>
      </c>
      <c r="V244" s="161">
        <f t="shared" si="163"/>
        <v>0</v>
      </c>
      <c r="W244" s="161">
        <f t="shared" si="163"/>
        <v>0</v>
      </c>
      <c r="X244" s="161">
        <f t="shared" si="163"/>
        <v>0</v>
      </c>
      <c r="Y244" s="161">
        <f t="shared" si="163"/>
        <v>0</v>
      </c>
      <c r="Z244" s="161">
        <f t="shared" si="163"/>
        <v>0</v>
      </c>
      <c r="AA244" s="161">
        <f t="shared" si="163"/>
        <v>0</v>
      </c>
      <c r="AB244" s="161">
        <f t="shared" si="163"/>
        <v>0</v>
      </c>
      <c r="AC244" s="161">
        <f t="shared" si="163"/>
        <v>0</v>
      </c>
      <c r="AD244" s="161">
        <f t="shared" si="163"/>
        <v>0</v>
      </c>
      <c r="AE244" s="161">
        <f t="shared" si="163"/>
        <v>0</v>
      </c>
      <c r="AF244" s="174">
        <f t="shared" si="16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 t="str">
        <f t="shared" si="164"/>
        <v>Khani Khola(2)</v>
      </c>
      <c r="C245" s="161" t="str">
        <f t="shared" si="164"/>
        <v>Khani Khola(2)</v>
      </c>
      <c r="D245" s="161" t="str">
        <f t="shared" si="164"/>
        <v>Khani Khola(2)</v>
      </c>
      <c r="E245" s="161" t="str">
        <f t="shared" si="164"/>
        <v>Khani Khola(2)</v>
      </c>
      <c r="F245" s="161" t="str">
        <f t="shared" si="165"/>
        <v>Khani Khola(2)</v>
      </c>
      <c r="G245" s="161" t="str">
        <f t="shared" si="165"/>
        <v>Khani Khola(2)</v>
      </c>
      <c r="H245" s="161" t="str">
        <f t="shared" si="165"/>
        <v>Khani Khola(2)</v>
      </c>
      <c r="I245" s="161" t="str">
        <f t="shared" si="165"/>
        <v>Khani Khola(2)</v>
      </c>
      <c r="J245" s="161" t="str">
        <f t="shared" si="165"/>
        <v>Khani Khola(2)</v>
      </c>
      <c r="K245" s="161">
        <v>0</v>
      </c>
      <c r="L245" s="161">
        <f t="shared" si="165"/>
        <v>0</v>
      </c>
      <c r="M245" s="161">
        <f t="shared" si="165"/>
        <v>0</v>
      </c>
      <c r="N245" s="161">
        <f t="shared" si="165"/>
        <v>0</v>
      </c>
      <c r="O245" s="161">
        <f t="shared" si="165"/>
        <v>0</v>
      </c>
      <c r="P245" s="161">
        <f t="shared" si="165"/>
        <v>0</v>
      </c>
      <c r="Q245" s="161">
        <f t="shared" si="165"/>
        <v>0</v>
      </c>
      <c r="R245" s="161">
        <f t="shared" si="165"/>
        <v>0</v>
      </c>
      <c r="S245" s="161">
        <f t="shared" si="163"/>
        <v>0</v>
      </c>
      <c r="T245" s="161">
        <f t="shared" si="163"/>
        <v>0</v>
      </c>
      <c r="U245" s="161">
        <f t="shared" si="163"/>
        <v>0</v>
      </c>
      <c r="V245" s="161">
        <f t="shared" si="163"/>
        <v>0</v>
      </c>
      <c r="W245" s="161">
        <f t="shared" si="163"/>
        <v>0</v>
      </c>
      <c r="X245" s="161">
        <f t="shared" si="163"/>
        <v>0</v>
      </c>
      <c r="Y245" s="161">
        <f t="shared" si="163"/>
        <v>0</v>
      </c>
      <c r="Z245" s="161">
        <f t="shared" si="163"/>
        <v>0</v>
      </c>
      <c r="AA245" s="161">
        <f t="shared" si="163"/>
        <v>0</v>
      </c>
      <c r="AB245" s="161">
        <f t="shared" si="163"/>
        <v>0</v>
      </c>
      <c r="AC245" s="161">
        <f t="shared" si="163"/>
        <v>0</v>
      </c>
      <c r="AD245" s="161">
        <f t="shared" si="163"/>
        <v>0</v>
      </c>
      <c r="AE245" s="161">
        <f t="shared" si="163"/>
        <v>0</v>
      </c>
      <c r="AF245" s="174">
        <f t="shared" si="16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 t="str">
        <f t="shared" si="164"/>
        <v>Middle Chaku(1.8)</v>
      </c>
      <c r="C246" s="161" t="str">
        <f t="shared" si="164"/>
        <v>Middle Chaku(1.8)</v>
      </c>
      <c r="D246" s="161" t="str">
        <f t="shared" si="164"/>
        <v>Middle Chaku(1.8)</v>
      </c>
      <c r="E246" s="161" t="str">
        <f t="shared" si="164"/>
        <v>Middle Chaku(1.8)</v>
      </c>
      <c r="F246" s="161" t="str">
        <f t="shared" si="165"/>
        <v>Middle Chaku(1.8)</v>
      </c>
      <c r="G246" s="161" t="str">
        <f t="shared" si="165"/>
        <v>Middle Chaku(1.8)</v>
      </c>
      <c r="H246" s="161" t="str">
        <f t="shared" si="165"/>
        <v>Middle Chaku(1.8)</v>
      </c>
      <c r="I246" s="161" t="str">
        <f t="shared" si="165"/>
        <v>Middle Chaku(1.8)</v>
      </c>
      <c r="J246" s="161" t="str">
        <f t="shared" si="165"/>
        <v>Middle Chaku(1.8)</v>
      </c>
      <c r="K246" s="161">
        <v>0</v>
      </c>
      <c r="L246" s="161">
        <f t="shared" si="165"/>
        <v>0</v>
      </c>
      <c r="M246" s="161">
        <f t="shared" si="165"/>
        <v>0</v>
      </c>
      <c r="N246" s="161">
        <f t="shared" si="165"/>
        <v>0</v>
      </c>
      <c r="O246" s="161">
        <f t="shared" si="165"/>
        <v>0</v>
      </c>
      <c r="P246" s="161">
        <f t="shared" si="165"/>
        <v>0</v>
      </c>
      <c r="Q246" s="161">
        <f t="shared" si="165"/>
        <v>0</v>
      </c>
      <c r="R246" s="161">
        <f t="shared" si="165"/>
        <v>0</v>
      </c>
      <c r="S246" s="161">
        <f t="shared" si="163"/>
        <v>0</v>
      </c>
      <c r="T246" s="161">
        <f t="shared" si="163"/>
        <v>0</v>
      </c>
      <c r="U246" s="161">
        <f t="shared" si="163"/>
        <v>0</v>
      </c>
      <c r="V246" s="161">
        <f t="shared" si="163"/>
        <v>0</v>
      </c>
      <c r="W246" s="161">
        <f t="shared" si="163"/>
        <v>0</v>
      </c>
      <c r="X246" s="161">
        <f t="shared" si="163"/>
        <v>0</v>
      </c>
      <c r="Y246" s="161">
        <f t="shared" si="163"/>
        <v>0</v>
      </c>
      <c r="Z246" s="161">
        <f t="shared" si="163"/>
        <v>0</v>
      </c>
      <c r="AA246" s="161">
        <f t="shared" si="163"/>
        <v>0</v>
      </c>
      <c r="AB246" s="161">
        <f t="shared" si="163"/>
        <v>0</v>
      </c>
      <c r="AC246" s="161">
        <f t="shared" si="163"/>
        <v>0</v>
      </c>
      <c r="AD246" s="161">
        <f t="shared" si="163"/>
        <v>0</v>
      </c>
      <c r="AE246" s="161">
        <f t="shared" si="163"/>
        <v>0</v>
      </c>
      <c r="AF246" s="174">
        <f t="shared" si="16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 t="str">
        <f t="shared" si="164"/>
        <v>Lower Chaku Khola(1.8)</v>
      </c>
      <c r="C247" s="161" t="str">
        <f t="shared" si="164"/>
        <v>Lower Chaku Khola(1.8)</v>
      </c>
      <c r="D247" s="161" t="str">
        <f t="shared" si="164"/>
        <v>Lower Chaku Khola(1.8)</v>
      </c>
      <c r="E247" s="161" t="str">
        <f t="shared" si="164"/>
        <v>Lower Chaku Khola(1.8)</v>
      </c>
      <c r="F247" s="161" t="str">
        <f t="shared" si="165"/>
        <v>Lower Chaku Khola(1.8)</v>
      </c>
      <c r="G247" s="161" t="str">
        <f t="shared" si="165"/>
        <v>Lower Chaku Khola(1.8)</v>
      </c>
      <c r="H247" s="161" t="str">
        <f t="shared" si="165"/>
        <v>Lower Chaku Khola(1.8)</v>
      </c>
      <c r="I247" s="161" t="str">
        <f t="shared" si="165"/>
        <v>Lower Chaku Khola(1.8)</v>
      </c>
      <c r="J247" s="161" t="str">
        <f t="shared" si="165"/>
        <v>Lower Chaku Khola(1.8)</v>
      </c>
      <c r="K247" s="161">
        <v>0</v>
      </c>
      <c r="L247" s="161">
        <f t="shared" si="165"/>
        <v>0</v>
      </c>
      <c r="M247" s="161">
        <f t="shared" si="165"/>
        <v>0</v>
      </c>
      <c r="N247" s="161">
        <f t="shared" si="165"/>
        <v>0</v>
      </c>
      <c r="O247" s="161">
        <f t="shared" si="165"/>
        <v>0</v>
      </c>
      <c r="P247" s="161">
        <f t="shared" si="165"/>
        <v>0</v>
      </c>
      <c r="Q247" s="161">
        <f t="shared" si="165"/>
        <v>0</v>
      </c>
      <c r="R247" s="161">
        <f t="shared" si="165"/>
        <v>0</v>
      </c>
      <c r="S247" s="161">
        <f t="shared" si="163"/>
        <v>0</v>
      </c>
      <c r="T247" s="161">
        <f t="shared" si="163"/>
        <v>0</v>
      </c>
      <c r="U247" s="161">
        <f t="shared" si="163"/>
        <v>0</v>
      </c>
      <c r="V247" s="161">
        <f t="shared" si="163"/>
        <v>0</v>
      </c>
      <c r="W247" s="161">
        <f t="shared" si="163"/>
        <v>0</v>
      </c>
      <c r="X247" s="161">
        <f t="shared" si="163"/>
        <v>0</v>
      </c>
      <c r="Y247" s="161">
        <f t="shared" si="163"/>
        <v>0</v>
      </c>
      <c r="Z247" s="161">
        <f t="shared" si="163"/>
        <v>0</v>
      </c>
      <c r="AA247" s="161">
        <f t="shared" si="163"/>
        <v>0</v>
      </c>
      <c r="AB247" s="161">
        <f t="shared" si="163"/>
        <v>0</v>
      </c>
      <c r="AC247" s="161">
        <f t="shared" si="163"/>
        <v>0</v>
      </c>
      <c r="AD247" s="161">
        <f t="shared" si="163"/>
        <v>0</v>
      </c>
      <c r="AE247" s="161">
        <f t="shared" si="163"/>
        <v>0</v>
      </c>
      <c r="AF247" s="174">
        <f t="shared" si="16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 t="str">
        <f t="shared" si="164"/>
        <v>Thoppal Khola(1.65)</v>
      </c>
      <c r="C248" s="161" t="str">
        <f t="shared" si="164"/>
        <v>Thoppal Khola(1.65)</v>
      </c>
      <c r="D248" s="161" t="str">
        <f t="shared" si="164"/>
        <v>Thoppal Khola(1.65)</v>
      </c>
      <c r="E248" s="161" t="str">
        <f t="shared" si="164"/>
        <v>Thoppal Khola(1.65)</v>
      </c>
      <c r="F248" s="161" t="str">
        <f t="shared" si="165"/>
        <v>Thoppal Khola(1.65)</v>
      </c>
      <c r="G248" s="161" t="str">
        <f t="shared" si="165"/>
        <v>Thoppal Khola(1.65)</v>
      </c>
      <c r="H248" s="161" t="str">
        <f t="shared" si="165"/>
        <v>Thoppal Khola(1.65)</v>
      </c>
      <c r="I248" s="161" t="str">
        <f t="shared" si="165"/>
        <v>Thoppal Khola(1.65)</v>
      </c>
      <c r="J248" s="161" t="str">
        <f t="shared" si="165"/>
        <v>Thoppal Khola(1.65)</v>
      </c>
      <c r="K248" s="161">
        <v>0</v>
      </c>
      <c r="L248" s="161">
        <f t="shared" si="165"/>
        <v>0</v>
      </c>
      <c r="M248" s="161">
        <f t="shared" si="165"/>
        <v>0</v>
      </c>
      <c r="N248" s="161">
        <f t="shared" si="165"/>
        <v>0</v>
      </c>
      <c r="O248" s="161">
        <f t="shared" si="165"/>
        <v>0</v>
      </c>
      <c r="P248" s="161">
        <f t="shared" si="165"/>
        <v>0</v>
      </c>
      <c r="Q248" s="161">
        <f t="shared" si="165"/>
        <v>0</v>
      </c>
      <c r="R248" s="161">
        <f t="shared" ref="R248:AF263" si="166">Q248</f>
        <v>0</v>
      </c>
      <c r="S248" s="161">
        <f t="shared" si="166"/>
        <v>0</v>
      </c>
      <c r="T248" s="161">
        <f t="shared" si="166"/>
        <v>0</v>
      </c>
      <c r="U248" s="161">
        <f t="shared" si="166"/>
        <v>0</v>
      </c>
      <c r="V248" s="161">
        <f t="shared" si="166"/>
        <v>0</v>
      </c>
      <c r="W248" s="161">
        <f t="shared" si="166"/>
        <v>0</v>
      </c>
      <c r="X248" s="161">
        <f t="shared" si="166"/>
        <v>0</v>
      </c>
      <c r="Y248" s="161">
        <f t="shared" si="166"/>
        <v>0</v>
      </c>
      <c r="Z248" s="161">
        <f t="shared" si="166"/>
        <v>0</v>
      </c>
      <c r="AA248" s="161">
        <f t="shared" si="166"/>
        <v>0</v>
      </c>
      <c r="AB248" s="161">
        <f t="shared" si="166"/>
        <v>0</v>
      </c>
      <c r="AC248" s="161">
        <f t="shared" si="166"/>
        <v>0</v>
      </c>
      <c r="AD248" s="161">
        <f t="shared" si="166"/>
        <v>0</v>
      </c>
      <c r="AE248" s="161">
        <f t="shared" si="166"/>
        <v>0</v>
      </c>
      <c r="AF248" s="174">
        <f t="shared" si="166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 t="str">
        <f t="shared" si="164"/>
        <v>Theule Khola(1.5)</v>
      </c>
      <c r="C249" s="161" t="str">
        <f t="shared" si="164"/>
        <v>Theule Khola(1.5)</v>
      </c>
      <c r="D249" s="161" t="str">
        <f t="shared" si="164"/>
        <v>Theule Khola(1.5)</v>
      </c>
      <c r="E249" s="161" t="str">
        <f t="shared" si="164"/>
        <v>Theule Khola(1.5)</v>
      </c>
      <c r="F249" s="161" t="str">
        <f t="shared" ref="F249:R264" si="167">E249</f>
        <v>Theule Khola(1.5)</v>
      </c>
      <c r="G249" s="161" t="str">
        <f t="shared" si="167"/>
        <v>Theule Khola(1.5)</v>
      </c>
      <c r="H249" s="161" t="str">
        <f t="shared" si="167"/>
        <v>Theule Khola(1.5)</v>
      </c>
      <c r="I249" s="161" t="str">
        <f t="shared" si="167"/>
        <v>Theule Khola(1.5)</v>
      </c>
      <c r="J249" s="161" t="str">
        <f t="shared" si="167"/>
        <v>Theule Khola(1.5)</v>
      </c>
      <c r="K249" s="161">
        <v>0</v>
      </c>
      <c r="L249" s="161">
        <f t="shared" si="167"/>
        <v>0</v>
      </c>
      <c r="M249" s="161">
        <f t="shared" si="167"/>
        <v>0</v>
      </c>
      <c r="N249" s="161">
        <f t="shared" si="167"/>
        <v>0</v>
      </c>
      <c r="O249" s="161">
        <f t="shared" si="167"/>
        <v>0</v>
      </c>
      <c r="P249" s="161">
        <f t="shared" si="167"/>
        <v>0</v>
      </c>
      <c r="Q249" s="161">
        <f t="shared" si="167"/>
        <v>0</v>
      </c>
      <c r="R249" s="161">
        <f t="shared" si="166"/>
        <v>0</v>
      </c>
      <c r="S249" s="161">
        <f t="shared" si="166"/>
        <v>0</v>
      </c>
      <c r="T249" s="161">
        <f t="shared" si="166"/>
        <v>0</v>
      </c>
      <c r="U249" s="161">
        <f t="shared" si="166"/>
        <v>0</v>
      </c>
      <c r="V249" s="161">
        <f t="shared" si="166"/>
        <v>0</v>
      </c>
      <c r="W249" s="161">
        <f t="shared" si="166"/>
        <v>0</v>
      </c>
      <c r="X249" s="161">
        <f t="shared" si="166"/>
        <v>0</v>
      </c>
      <c r="Y249" s="161">
        <f t="shared" si="166"/>
        <v>0</v>
      </c>
      <c r="Z249" s="161">
        <f t="shared" si="166"/>
        <v>0</v>
      </c>
      <c r="AA249" s="161">
        <f t="shared" si="166"/>
        <v>0</v>
      </c>
      <c r="AB249" s="161">
        <f t="shared" si="166"/>
        <v>0</v>
      </c>
      <c r="AC249" s="161">
        <f t="shared" si="166"/>
        <v>0</v>
      </c>
      <c r="AD249" s="161">
        <f t="shared" si="166"/>
        <v>0</v>
      </c>
      <c r="AE249" s="161">
        <f t="shared" si="166"/>
        <v>0</v>
      </c>
      <c r="AF249" s="174">
        <f t="shared" si="166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 t="str">
        <f t="shared" si="164"/>
        <v>Dhalkebar Saurya Aayojana(1)</v>
      </c>
      <c r="C250" s="161" t="str">
        <f t="shared" si="164"/>
        <v>Dhalkebar Saurya Aayojana(1)</v>
      </c>
      <c r="D250" s="161" t="str">
        <f t="shared" si="164"/>
        <v>Dhalkebar Saurya Aayojana(1)</v>
      </c>
      <c r="E250" s="161" t="str">
        <f t="shared" si="164"/>
        <v>Dhalkebar Saurya Aayojana(1)</v>
      </c>
      <c r="F250" s="161" t="str">
        <f t="shared" si="167"/>
        <v>Dhalkebar Saurya Aayojana(1)</v>
      </c>
      <c r="G250" s="161" t="str">
        <f t="shared" si="167"/>
        <v>Dhalkebar Saurya Aayojana(1)</v>
      </c>
      <c r="H250" s="161" t="str">
        <f t="shared" si="167"/>
        <v>Dhalkebar Saurya Aayojana(1)</v>
      </c>
      <c r="I250" s="161" t="str">
        <f t="shared" si="167"/>
        <v>Dhalkebar Saurya Aayojana(1)</v>
      </c>
      <c r="J250" s="161" t="str">
        <f t="shared" si="167"/>
        <v>Dhalkebar Saurya Aayojana(1)</v>
      </c>
      <c r="K250" s="161">
        <v>0</v>
      </c>
      <c r="L250" s="161">
        <f t="shared" si="167"/>
        <v>0</v>
      </c>
      <c r="M250" s="161">
        <f t="shared" si="167"/>
        <v>0</v>
      </c>
      <c r="N250" s="161">
        <f t="shared" si="167"/>
        <v>0</v>
      </c>
      <c r="O250" s="161">
        <f t="shared" si="167"/>
        <v>0</v>
      </c>
      <c r="P250" s="161">
        <f t="shared" si="167"/>
        <v>0</v>
      </c>
      <c r="Q250" s="161">
        <f t="shared" si="167"/>
        <v>0</v>
      </c>
      <c r="R250" s="161">
        <f t="shared" si="167"/>
        <v>0</v>
      </c>
      <c r="S250" s="161">
        <f t="shared" si="166"/>
        <v>0</v>
      </c>
      <c r="T250" s="161">
        <f t="shared" si="166"/>
        <v>0</v>
      </c>
      <c r="U250" s="161">
        <f t="shared" si="166"/>
        <v>0</v>
      </c>
      <c r="V250" s="161">
        <f t="shared" si="166"/>
        <v>0</v>
      </c>
      <c r="W250" s="161">
        <f t="shared" si="166"/>
        <v>0</v>
      </c>
      <c r="X250" s="161">
        <f t="shared" si="166"/>
        <v>0</v>
      </c>
      <c r="Y250" s="161">
        <f t="shared" si="166"/>
        <v>0</v>
      </c>
      <c r="Z250" s="161">
        <f t="shared" si="166"/>
        <v>0</v>
      </c>
      <c r="AA250" s="161">
        <f t="shared" si="166"/>
        <v>0</v>
      </c>
      <c r="AB250" s="161">
        <f t="shared" si="166"/>
        <v>0</v>
      </c>
      <c r="AC250" s="161">
        <f t="shared" si="166"/>
        <v>0</v>
      </c>
      <c r="AD250" s="161">
        <f t="shared" si="166"/>
        <v>0</v>
      </c>
      <c r="AE250" s="161">
        <f t="shared" si="166"/>
        <v>0</v>
      </c>
      <c r="AF250" s="174">
        <f t="shared" si="166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 t="str">
        <f t="shared" si="164"/>
        <v>Suspa Bukhari(0.998)</v>
      </c>
      <c r="C251" s="161" t="str">
        <f t="shared" si="164"/>
        <v>Suspa Bukhari(0.998)</v>
      </c>
      <c r="D251" s="161" t="str">
        <f t="shared" si="164"/>
        <v>Suspa Bukhari(0.998)</v>
      </c>
      <c r="E251" s="161" t="str">
        <f t="shared" si="164"/>
        <v>Suspa Bukhari(0.998)</v>
      </c>
      <c r="F251" s="161" t="str">
        <f t="shared" si="167"/>
        <v>Suspa Bukhari(0.998)</v>
      </c>
      <c r="G251" s="161" t="str">
        <f t="shared" si="167"/>
        <v>Suspa Bukhari(0.998)</v>
      </c>
      <c r="H251" s="161" t="str">
        <f t="shared" si="167"/>
        <v>Suspa Bukhari(0.998)</v>
      </c>
      <c r="I251" s="161" t="str">
        <f t="shared" si="167"/>
        <v>Suspa Bukhari(0.998)</v>
      </c>
      <c r="J251" s="161" t="str">
        <f t="shared" si="167"/>
        <v>Suspa Bukhari(0.998)</v>
      </c>
      <c r="K251" s="161">
        <v>0</v>
      </c>
      <c r="L251" s="161">
        <f t="shared" si="167"/>
        <v>0</v>
      </c>
      <c r="M251" s="161">
        <f t="shared" si="167"/>
        <v>0</v>
      </c>
      <c r="N251" s="161">
        <f t="shared" si="167"/>
        <v>0</v>
      </c>
      <c r="O251" s="161">
        <f t="shared" si="167"/>
        <v>0</v>
      </c>
      <c r="P251" s="161">
        <f t="shared" si="167"/>
        <v>0</v>
      </c>
      <c r="Q251" s="161">
        <f t="shared" si="167"/>
        <v>0</v>
      </c>
      <c r="R251" s="161">
        <f t="shared" si="167"/>
        <v>0</v>
      </c>
      <c r="S251" s="161">
        <f t="shared" si="166"/>
        <v>0</v>
      </c>
      <c r="T251" s="161">
        <f t="shared" si="166"/>
        <v>0</v>
      </c>
      <c r="U251" s="161">
        <f t="shared" si="166"/>
        <v>0</v>
      </c>
      <c r="V251" s="161">
        <f t="shared" si="166"/>
        <v>0</v>
      </c>
      <c r="W251" s="161">
        <f t="shared" si="166"/>
        <v>0</v>
      </c>
      <c r="X251" s="161">
        <f t="shared" si="166"/>
        <v>0</v>
      </c>
      <c r="Y251" s="161">
        <f t="shared" si="166"/>
        <v>0</v>
      </c>
      <c r="Z251" s="161">
        <f t="shared" si="166"/>
        <v>0</v>
      </c>
      <c r="AA251" s="161">
        <f t="shared" si="166"/>
        <v>0</v>
      </c>
      <c r="AB251" s="161">
        <f t="shared" si="166"/>
        <v>0</v>
      </c>
      <c r="AC251" s="161">
        <f t="shared" si="166"/>
        <v>0</v>
      </c>
      <c r="AD251" s="161">
        <f t="shared" si="166"/>
        <v>0</v>
      </c>
      <c r="AE251" s="161">
        <f t="shared" si="166"/>
        <v>0</v>
      </c>
      <c r="AF251" s="174">
        <f t="shared" si="166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 t="str">
        <f t="shared" si="164"/>
        <v>Lower Chhote Khola(0.997)</v>
      </c>
      <c r="C252" s="161" t="str">
        <f t="shared" si="164"/>
        <v>Lower Chhote Khola(0.997)</v>
      </c>
      <c r="D252" s="161" t="str">
        <f t="shared" si="164"/>
        <v>Lower Chhote Khola(0.997)</v>
      </c>
      <c r="E252" s="161" t="str">
        <f t="shared" si="164"/>
        <v>Lower Chhote Khola(0.997)</v>
      </c>
      <c r="F252" s="161" t="str">
        <f t="shared" si="167"/>
        <v>Lower Chhote Khola(0.997)</v>
      </c>
      <c r="G252" s="161" t="str">
        <f t="shared" si="167"/>
        <v>Lower Chhote Khola(0.997)</v>
      </c>
      <c r="H252" s="161" t="str">
        <f t="shared" si="167"/>
        <v>Lower Chhote Khola(0.997)</v>
      </c>
      <c r="I252" s="161" t="str">
        <f t="shared" si="167"/>
        <v>Lower Chhote Khola(0.997)</v>
      </c>
      <c r="J252" s="161" t="str">
        <f t="shared" si="167"/>
        <v>Lower Chhote Khola(0.997)</v>
      </c>
      <c r="K252" s="161">
        <v>0</v>
      </c>
      <c r="L252" s="161">
        <f t="shared" si="167"/>
        <v>0</v>
      </c>
      <c r="M252" s="161">
        <f t="shared" si="167"/>
        <v>0</v>
      </c>
      <c r="N252" s="161">
        <f t="shared" si="167"/>
        <v>0</v>
      </c>
      <c r="O252" s="161">
        <f t="shared" si="167"/>
        <v>0</v>
      </c>
      <c r="P252" s="161">
        <f t="shared" si="167"/>
        <v>0</v>
      </c>
      <c r="Q252" s="161">
        <f t="shared" si="167"/>
        <v>0</v>
      </c>
      <c r="R252" s="161">
        <f t="shared" si="167"/>
        <v>0</v>
      </c>
      <c r="S252" s="161">
        <f t="shared" si="166"/>
        <v>0</v>
      </c>
      <c r="T252" s="161">
        <f t="shared" si="166"/>
        <v>0</v>
      </c>
      <c r="U252" s="161">
        <f t="shared" si="166"/>
        <v>0</v>
      </c>
      <c r="V252" s="161">
        <f t="shared" si="166"/>
        <v>0</v>
      </c>
      <c r="W252" s="161">
        <f t="shared" si="166"/>
        <v>0</v>
      </c>
      <c r="X252" s="161">
        <f t="shared" si="166"/>
        <v>0</v>
      </c>
      <c r="Y252" s="161">
        <f t="shared" si="166"/>
        <v>0</v>
      </c>
      <c r="Z252" s="161">
        <f t="shared" si="166"/>
        <v>0</v>
      </c>
      <c r="AA252" s="161">
        <f t="shared" si="166"/>
        <v>0</v>
      </c>
      <c r="AB252" s="161">
        <f t="shared" si="166"/>
        <v>0</v>
      </c>
      <c r="AC252" s="161">
        <f t="shared" si="166"/>
        <v>0</v>
      </c>
      <c r="AD252" s="161">
        <f t="shared" si="166"/>
        <v>0</v>
      </c>
      <c r="AE252" s="161">
        <f t="shared" si="166"/>
        <v>0</v>
      </c>
      <c r="AF252" s="174">
        <f t="shared" si="166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 t="str">
        <f t="shared" si="164"/>
        <v>Hadi Khola Sunkoshi A(0.997)</v>
      </c>
      <c r="C253" s="161" t="str">
        <f t="shared" si="164"/>
        <v>Hadi Khola Sunkoshi A(0.997)</v>
      </c>
      <c r="D253" s="161" t="str">
        <f t="shared" si="164"/>
        <v>Hadi Khola Sunkoshi A(0.997)</v>
      </c>
      <c r="E253" s="161" t="str">
        <f t="shared" si="164"/>
        <v>Hadi Khola Sunkoshi A(0.997)</v>
      </c>
      <c r="F253" s="161" t="str">
        <f t="shared" si="167"/>
        <v>Hadi Khola Sunkoshi A(0.997)</v>
      </c>
      <c r="G253" s="161" t="str">
        <f t="shared" si="167"/>
        <v>Hadi Khola Sunkoshi A(0.997)</v>
      </c>
      <c r="H253" s="161" t="str">
        <f t="shared" si="167"/>
        <v>Hadi Khola Sunkoshi A(0.997)</v>
      </c>
      <c r="I253" s="161" t="str">
        <f t="shared" si="167"/>
        <v>Hadi Khola Sunkoshi A(0.997)</v>
      </c>
      <c r="J253" s="161" t="str">
        <f t="shared" si="167"/>
        <v>Hadi Khola Sunkoshi A(0.997)</v>
      </c>
      <c r="K253" s="161">
        <v>0</v>
      </c>
      <c r="L253" s="161">
        <f t="shared" si="167"/>
        <v>0</v>
      </c>
      <c r="M253" s="161">
        <f t="shared" si="167"/>
        <v>0</v>
      </c>
      <c r="N253" s="161">
        <f t="shared" si="167"/>
        <v>0</v>
      </c>
      <c r="O253" s="161">
        <f t="shared" si="167"/>
        <v>0</v>
      </c>
      <c r="P253" s="161">
        <f t="shared" si="167"/>
        <v>0</v>
      </c>
      <c r="Q253" s="161">
        <f t="shared" si="167"/>
        <v>0</v>
      </c>
      <c r="R253" s="161">
        <f t="shared" si="167"/>
        <v>0</v>
      </c>
      <c r="S253" s="161">
        <f t="shared" si="166"/>
        <v>0</v>
      </c>
      <c r="T253" s="161">
        <f t="shared" si="166"/>
        <v>0</v>
      </c>
      <c r="U253" s="161">
        <f t="shared" si="166"/>
        <v>0</v>
      </c>
      <c r="V253" s="161">
        <f t="shared" si="166"/>
        <v>0</v>
      </c>
      <c r="W253" s="161">
        <f t="shared" si="166"/>
        <v>0</v>
      </c>
      <c r="X253" s="161">
        <f t="shared" si="166"/>
        <v>0</v>
      </c>
      <c r="Y253" s="161">
        <f t="shared" si="166"/>
        <v>0</v>
      </c>
      <c r="Z253" s="161">
        <f t="shared" si="166"/>
        <v>0</v>
      </c>
      <c r="AA253" s="161">
        <f t="shared" si="166"/>
        <v>0</v>
      </c>
      <c r="AB253" s="161">
        <f t="shared" si="166"/>
        <v>0</v>
      </c>
      <c r="AC253" s="161">
        <f t="shared" si="166"/>
        <v>0</v>
      </c>
      <c r="AD253" s="161">
        <f t="shared" si="166"/>
        <v>0</v>
      </c>
      <c r="AE253" s="161">
        <f t="shared" si="166"/>
        <v>0</v>
      </c>
      <c r="AF253" s="174">
        <f t="shared" si="166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 t="str">
        <f t="shared" si="164"/>
        <v>Pati Khola Small(0.996)</v>
      </c>
      <c r="C254" s="161" t="str">
        <f t="shared" si="164"/>
        <v>Pati Khola Small(0.996)</v>
      </c>
      <c r="D254" s="161" t="str">
        <f t="shared" si="164"/>
        <v>Pati Khola Small(0.996)</v>
      </c>
      <c r="E254" s="161" t="str">
        <f t="shared" si="164"/>
        <v>Pati Khola Small(0.996)</v>
      </c>
      <c r="F254" s="161" t="str">
        <f t="shared" si="167"/>
        <v>Pati Khola Small(0.996)</v>
      </c>
      <c r="G254" s="161" t="str">
        <f t="shared" si="167"/>
        <v>Pati Khola Small(0.996)</v>
      </c>
      <c r="H254" s="161" t="str">
        <f t="shared" si="167"/>
        <v>Pati Khola Small(0.996)</v>
      </c>
      <c r="I254" s="161" t="str">
        <f t="shared" si="167"/>
        <v>Pati Khola Small(0.996)</v>
      </c>
      <c r="J254" s="161" t="str">
        <f t="shared" si="167"/>
        <v>Pati Khola Small(0.996)</v>
      </c>
      <c r="K254" s="161">
        <v>0</v>
      </c>
      <c r="L254" s="161">
        <f t="shared" si="167"/>
        <v>0</v>
      </c>
      <c r="M254" s="161">
        <f t="shared" si="167"/>
        <v>0</v>
      </c>
      <c r="N254" s="161">
        <f t="shared" si="167"/>
        <v>0</v>
      </c>
      <c r="O254" s="161">
        <f t="shared" si="167"/>
        <v>0</v>
      </c>
      <c r="P254" s="161">
        <f t="shared" si="167"/>
        <v>0</v>
      </c>
      <c r="Q254" s="161">
        <f t="shared" si="167"/>
        <v>0</v>
      </c>
      <c r="R254" s="161">
        <f t="shared" si="167"/>
        <v>0</v>
      </c>
      <c r="S254" s="161">
        <f t="shared" si="166"/>
        <v>0</v>
      </c>
      <c r="T254" s="161">
        <f t="shared" si="166"/>
        <v>0</v>
      </c>
      <c r="U254" s="161">
        <f t="shared" si="166"/>
        <v>0</v>
      </c>
      <c r="V254" s="161">
        <f t="shared" si="166"/>
        <v>0</v>
      </c>
      <c r="W254" s="161">
        <f t="shared" si="166"/>
        <v>0</v>
      </c>
      <c r="X254" s="161">
        <f t="shared" si="166"/>
        <v>0</v>
      </c>
      <c r="Y254" s="161">
        <f t="shared" si="166"/>
        <v>0</v>
      </c>
      <c r="Z254" s="161">
        <f t="shared" si="166"/>
        <v>0</v>
      </c>
      <c r="AA254" s="161">
        <f t="shared" si="166"/>
        <v>0</v>
      </c>
      <c r="AB254" s="161">
        <f t="shared" si="166"/>
        <v>0</v>
      </c>
      <c r="AC254" s="161">
        <f t="shared" si="166"/>
        <v>0</v>
      </c>
      <c r="AD254" s="161">
        <f t="shared" si="166"/>
        <v>0</v>
      </c>
      <c r="AE254" s="161">
        <f t="shared" si="166"/>
        <v>0</v>
      </c>
      <c r="AF254" s="174">
        <f t="shared" si="166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 t="str">
        <f t="shared" si="164"/>
        <v>Miya Khola(0.996)</v>
      </c>
      <c r="C255" s="161" t="str">
        <f t="shared" si="164"/>
        <v>Miya Khola(0.996)</v>
      </c>
      <c r="D255" s="161" t="str">
        <f t="shared" si="164"/>
        <v>Miya Khola(0.996)</v>
      </c>
      <c r="E255" s="161" t="str">
        <f t="shared" si="164"/>
        <v>Miya Khola(0.996)</v>
      </c>
      <c r="F255" s="161" t="str">
        <f t="shared" si="167"/>
        <v>Miya Khola(0.996)</v>
      </c>
      <c r="G255" s="161" t="str">
        <f t="shared" si="167"/>
        <v>Miya Khola(0.996)</v>
      </c>
      <c r="H255" s="161" t="str">
        <f t="shared" si="167"/>
        <v>Miya Khola(0.996)</v>
      </c>
      <c r="I255" s="161" t="str">
        <f t="shared" si="167"/>
        <v>Miya Khola(0.996)</v>
      </c>
      <c r="J255" s="161" t="str">
        <f t="shared" si="167"/>
        <v>Miya Khola(0.996)</v>
      </c>
      <c r="K255" s="161">
        <v>0</v>
      </c>
      <c r="L255" s="161">
        <f t="shared" si="167"/>
        <v>0</v>
      </c>
      <c r="M255" s="161">
        <f t="shared" si="167"/>
        <v>0</v>
      </c>
      <c r="N255" s="161">
        <f t="shared" si="167"/>
        <v>0</v>
      </c>
      <c r="O255" s="161">
        <f t="shared" si="167"/>
        <v>0</v>
      </c>
      <c r="P255" s="161">
        <f t="shared" si="167"/>
        <v>0</v>
      </c>
      <c r="Q255" s="161">
        <f t="shared" si="167"/>
        <v>0</v>
      </c>
      <c r="R255" s="161">
        <f t="shared" si="167"/>
        <v>0</v>
      </c>
      <c r="S255" s="161">
        <f t="shared" si="166"/>
        <v>0</v>
      </c>
      <c r="T255" s="161">
        <f t="shared" si="166"/>
        <v>0</v>
      </c>
      <c r="U255" s="161">
        <f t="shared" si="166"/>
        <v>0</v>
      </c>
      <c r="V255" s="161">
        <f t="shared" si="166"/>
        <v>0</v>
      </c>
      <c r="W255" s="161">
        <f t="shared" si="166"/>
        <v>0</v>
      </c>
      <c r="X255" s="161">
        <f t="shared" si="166"/>
        <v>0</v>
      </c>
      <c r="Y255" s="161">
        <f t="shared" si="166"/>
        <v>0</v>
      </c>
      <c r="Z255" s="161">
        <f t="shared" si="166"/>
        <v>0</v>
      </c>
      <c r="AA255" s="161">
        <f t="shared" si="166"/>
        <v>0</v>
      </c>
      <c r="AB255" s="161">
        <f t="shared" si="166"/>
        <v>0</v>
      </c>
      <c r="AC255" s="161">
        <f t="shared" si="166"/>
        <v>0</v>
      </c>
      <c r="AD255" s="161">
        <f t="shared" si="166"/>
        <v>0</v>
      </c>
      <c r="AE255" s="161">
        <f t="shared" si="166"/>
        <v>0</v>
      </c>
      <c r="AF255" s="174">
        <f t="shared" si="166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 t="str">
        <f t="shared" si="164"/>
        <v>Jeuligad(0.996)</v>
      </c>
      <c r="C256" s="161" t="str">
        <f t="shared" si="164"/>
        <v>Jeuligad(0.996)</v>
      </c>
      <c r="D256" s="161" t="str">
        <f t="shared" si="164"/>
        <v>Jeuligad(0.996)</v>
      </c>
      <c r="E256" s="161" t="str">
        <f t="shared" si="164"/>
        <v>Jeuligad(0.996)</v>
      </c>
      <c r="F256" s="161" t="str">
        <f t="shared" si="167"/>
        <v>Jeuligad(0.996)</v>
      </c>
      <c r="G256" s="161" t="str">
        <f t="shared" si="167"/>
        <v>Jeuligad(0.996)</v>
      </c>
      <c r="H256" s="161" t="str">
        <f t="shared" si="167"/>
        <v>Jeuligad(0.996)</v>
      </c>
      <c r="I256" s="161" t="str">
        <f t="shared" si="167"/>
        <v>Jeuligad(0.996)</v>
      </c>
      <c r="J256" s="161" t="str">
        <f t="shared" si="167"/>
        <v>Jeuligad(0.996)</v>
      </c>
      <c r="K256" s="161">
        <v>0</v>
      </c>
      <c r="L256" s="161">
        <f t="shared" si="167"/>
        <v>0</v>
      </c>
      <c r="M256" s="161">
        <f t="shared" si="167"/>
        <v>0</v>
      </c>
      <c r="N256" s="161">
        <f t="shared" si="167"/>
        <v>0</v>
      </c>
      <c r="O256" s="161">
        <f t="shared" si="167"/>
        <v>0</v>
      </c>
      <c r="P256" s="161">
        <f t="shared" si="167"/>
        <v>0</v>
      </c>
      <c r="Q256" s="161">
        <f t="shared" si="167"/>
        <v>0</v>
      </c>
      <c r="R256" s="161">
        <f t="shared" si="167"/>
        <v>0</v>
      </c>
      <c r="S256" s="161">
        <f t="shared" si="166"/>
        <v>0</v>
      </c>
      <c r="T256" s="161">
        <f t="shared" si="166"/>
        <v>0</v>
      </c>
      <c r="U256" s="161">
        <f t="shared" si="166"/>
        <v>0</v>
      </c>
      <c r="V256" s="161">
        <f t="shared" si="166"/>
        <v>0</v>
      </c>
      <c r="W256" s="161">
        <f t="shared" si="166"/>
        <v>0</v>
      </c>
      <c r="X256" s="161">
        <f t="shared" si="166"/>
        <v>0</v>
      </c>
      <c r="Y256" s="161">
        <f t="shared" si="166"/>
        <v>0</v>
      </c>
      <c r="Z256" s="161">
        <f t="shared" si="166"/>
        <v>0</v>
      </c>
      <c r="AA256" s="161">
        <f t="shared" si="166"/>
        <v>0</v>
      </c>
      <c r="AB256" s="161">
        <f t="shared" si="166"/>
        <v>0</v>
      </c>
      <c r="AC256" s="161">
        <f t="shared" si="166"/>
        <v>0</v>
      </c>
      <c r="AD256" s="161">
        <f t="shared" si="166"/>
        <v>0</v>
      </c>
      <c r="AE256" s="161">
        <f t="shared" si="166"/>
        <v>0</v>
      </c>
      <c r="AF256" s="174">
        <f t="shared" si="166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 t="str">
        <f t="shared" si="164"/>
        <v>Pheme Khola(0.995)</v>
      </c>
      <c r="C257" s="161" t="str">
        <f t="shared" si="164"/>
        <v>Pheme Khola(0.995)</v>
      </c>
      <c r="D257" s="161" t="str">
        <f t="shared" si="164"/>
        <v>Pheme Khola(0.995)</v>
      </c>
      <c r="E257" s="161" t="str">
        <f t="shared" si="164"/>
        <v>Pheme Khola(0.995)</v>
      </c>
      <c r="F257" s="161" t="str">
        <f t="shared" si="167"/>
        <v>Pheme Khola(0.995)</v>
      </c>
      <c r="G257" s="161" t="str">
        <f t="shared" si="167"/>
        <v>Pheme Khola(0.995)</v>
      </c>
      <c r="H257" s="161" t="str">
        <f t="shared" si="167"/>
        <v>Pheme Khola(0.995)</v>
      </c>
      <c r="I257" s="161" t="str">
        <f t="shared" si="167"/>
        <v>Pheme Khola(0.995)</v>
      </c>
      <c r="J257" s="161" t="str">
        <f t="shared" si="167"/>
        <v>Pheme Khola(0.995)</v>
      </c>
      <c r="K257" s="161">
        <v>0</v>
      </c>
      <c r="L257" s="161">
        <f t="shared" si="167"/>
        <v>0</v>
      </c>
      <c r="M257" s="161">
        <f t="shared" si="167"/>
        <v>0</v>
      </c>
      <c r="N257" s="161">
        <f t="shared" si="167"/>
        <v>0</v>
      </c>
      <c r="O257" s="161">
        <f t="shared" si="167"/>
        <v>0</v>
      </c>
      <c r="P257" s="161">
        <f t="shared" si="167"/>
        <v>0</v>
      </c>
      <c r="Q257" s="161">
        <f t="shared" si="167"/>
        <v>0</v>
      </c>
      <c r="R257" s="161">
        <f t="shared" si="167"/>
        <v>0</v>
      </c>
      <c r="S257" s="161">
        <f t="shared" si="166"/>
        <v>0</v>
      </c>
      <c r="T257" s="161">
        <f t="shared" si="166"/>
        <v>0</v>
      </c>
      <c r="U257" s="161">
        <f t="shared" si="166"/>
        <v>0</v>
      </c>
      <c r="V257" s="161">
        <f t="shared" si="166"/>
        <v>0</v>
      </c>
      <c r="W257" s="161">
        <f t="shared" si="166"/>
        <v>0</v>
      </c>
      <c r="X257" s="161">
        <f t="shared" si="166"/>
        <v>0</v>
      </c>
      <c r="Y257" s="161">
        <f t="shared" si="166"/>
        <v>0</v>
      </c>
      <c r="Z257" s="161">
        <f t="shared" si="166"/>
        <v>0</v>
      </c>
      <c r="AA257" s="161">
        <f t="shared" si="166"/>
        <v>0</v>
      </c>
      <c r="AB257" s="161">
        <f t="shared" si="166"/>
        <v>0</v>
      </c>
      <c r="AC257" s="161">
        <f t="shared" si="166"/>
        <v>0</v>
      </c>
      <c r="AD257" s="161">
        <f t="shared" si="166"/>
        <v>0</v>
      </c>
      <c r="AE257" s="161">
        <f t="shared" si="166"/>
        <v>0</v>
      </c>
      <c r="AF257" s="174">
        <f t="shared" si="166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 t="str">
        <f t="shared" si="164"/>
        <v>Chhote Khola(0.993)</v>
      </c>
      <c r="C258" s="161" t="str">
        <f t="shared" si="164"/>
        <v>Chhote Khola(0.993)</v>
      </c>
      <c r="D258" s="161" t="str">
        <f t="shared" si="164"/>
        <v>Chhote Khola(0.993)</v>
      </c>
      <c r="E258" s="161" t="str">
        <f t="shared" si="164"/>
        <v>Chhote Khola(0.993)</v>
      </c>
      <c r="F258" s="161" t="str">
        <f t="shared" si="167"/>
        <v>Chhote Khola(0.993)</v>
      </c>
      <c r="G258" s="161" t="str">
        <f t="shared" si="167"/>
        <v>Chhote Khola(0.993)</v>
      </c>
      <c r="H258" s="161" t="str">
        <f t="shared" si="167"/>
        <v>Chhote Khola(0.993)</v>
      </c>
      <c r="I258" s="161" t="str">
        <f t="shared" si="167"/>
        <v>Chhote Khola(0.993)</v>
      </c>
      <c r="J258" s="161" t="str">
        <f t="shared" si="167"/>
        <v>Chhote Khola(0.993)</v>
      </c>
      <c r="K258" s="161">
        <v>0</v>
      </c>
      <c r="L258" s="161">
        <f t="shared" si="167"/>
        <v>0</v>
      </c>
      <c r="M258" s="161">
        <f t="shared" si="167"/>
        <v>0</v>
      </c>
      <c r="N258" s="161">
        <f t="shared" si="167"/>
        <v>0</v>
      </c>
      <c r="O258" s="161">
        <f t="shared" si="167"/>
        <v>0</v>
      </c>
      <c r="P258" s="161">
        <f t="shared" si="167"/>
        <v>0</v>
      </c>
      <c r="Q258" s="161">
        <f t="shared" si="167"/>
        <v>0</v>
      </c>
      <c r="R258" s="161">
        <f t="shared" si="167"/>
        <v>0</v>
      </c>
      <c r="S258" s="161">
        <f t="shared" si="166"/>
        <v>0</v>
      </c>
      <c r="T258" s="161">
        <f t="shared" si="166"/>
        <v>0</v>
      </c>
      <c r="U258" s="161">
        <f t="shared" si="166"/>
        <v>0</v>
      </c>
      <c r="V258" s="161">
        <f t="shared" si="166"/>
        <v>0</v>
      </c>
      <c r="W258" s="161">
        <f t="shared" si="166"/>
        <v>0</v>
      </c>
      <c r="X258" s="161">
        <f t="shared" si="166"/>
        <v>0</v>
      </c>
      <c r="Y258" s="161">
        <f t="shared" si="166"/>
        <v>0</v>
      </c>
      <c r="Z258" s="161">
        <f t="shared" si="166"/>
        <v>0</v>
      </c>
      <c r="AA258" s="161">
        <f t="shared" si="166"/>
        <v>0</v>
      </c>
      <c r="AB258" s="161">
        <f t="shared" si="166"/>
        <v>0</v>
      </c>
      <c r="AC258" s="161">
        <f t="shared" si="166"/>
        <v>0</v>
      </c>
      <c r="AD258" s="161">
        <f t="shared" si="166"/>
        <v>0</v>
      </c>
      <c r="AE258" s="161">
        <f t="shared" si="166"/>
        <v>0</v>
      </c>
      <c r="AF258" s="174">
        <f t="shared" si="166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 t="str">
        <f t="shared" si="164"/>
        <v>Upper Hadi Khola(0.991)</v>
      </c>
      <c r="C259" s="161" t="str">
        <f t="shared" si="164"/>
        <v>Upper Hadi Khola(0.991)</v>
      </c>
      <c r="D259" s="161" t="str">
        <f t="shared" si="164"/>
        <v>Upper Hadi Khola(0.991)</v>
      </c>
      <c r="E259" s="161" t="str">
        <f t="shared" si="164"/>
        <v>Upper Hadi Khola(0.991)</v>
      </c>
      <c r="F259" s="161" t="str">
        <f t="shared" si="167"/>
        <v>Upper Hadi Khola(0.991)</v>
      </c>
      <c r="G259" s="161" t="str">
        <f t="shared" si="167"/>
        <v>Upper Hadi Khola(0.991)</v>
      </c>
      <c r="H259" s="161" t="str">
        <f t="shared" si="167"/>
        <v>Upper Hadi Khola(0.991)</v>
      </c>
      <c r="I259" s="161" t="str">
        <f t="shared" si="167"/>
        <v>Upper Hadi Khola(0.991)</v>
      </c>
      <c r="J259" s="161" t="str">
        <f t="shared" si="167"/>
        <v>Upper Hadi Khola(0.991)</v>
      </c>
      <c r="K259" s="161">
        <v>0</v>
      </c>
      <c r="L259" s="161">
        <f t="shared" si="167"/>
        <v>0</v>
      </c>
      <c r="M259" s="161">
        <f t="shared" si="167"/>
        <v>0</v>
      </c>
      <c r="N259" s="161">
        <f t="shared" si="167"/>
        <v>0</v>
      </c>
      <c r="O259" s="161">
        <f t="shared" si="167"/>
        <v>0</v>
      </c>
      <c r="P259" s="161">
        <f t="shared" si="167"/>
        <v>0</v>
      </c>
      <c r="Q259" s="161">
        <f t="shared" si="167"/>
        <v>0</v>
      </c>
      <c r="R259" s="161">
        <f t="shared" si="167"/>
        <v>0</v>
      </c>
      <c r="S259" s="161">
        <f t="shared" si="166"/>
        <v>0</v>
      </c>
      <c r="T259" s="161">
        <f t="shared" si="166"/>
        <v>0</v>
      </c>
      <c r="U259" s="161">
        <f t="shared" si="166"/>
        <v>0</v>
      </c>
      <c r="V259" s="161">
        <f t="shared" si="166"/>
        <v>0</v>
      </c>
      <c r="W259" s="161">
        <f t="shared" si="166"/>
        <v>0</v>
      </c>
      <c r="X259" s="161">
        <f t="shared" si="166"/>
        <v>0</v>
      </c>
      <c r="Y259" s="161">
        <f t="shared" si="166"/>
        <v>0</v>
      </c>
      <c r="Z259" s="161">
        <f t="shared" si="166"/>
        <v>0</v>
      </c>
      <c r="AA259" s="161">
        <f t="shared" si="166"/>
        <v>0</v>
      </c>
      <c r="AB259" s="161">
        <f t="shared" si="166"/>
        <v>0</v>
      </c>
      <c r="AC259" s="161">
        <f t="shared" si="166"/>
        <v>0</v>
      </c>
      <c r="AD259" s="161">
        <f t="shared" si="166"/>
        <v>0</v>
      </c>
      <c r="AE259" s="161">
        <f t="shared" si="166"/>
        <v>0</v>
      </c>
      <c r="AF259" s="174">
        <f t="shared" si="166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 t="str">
        <f t="shared" si="164"/>
        <v>Lower Piluwa Small(0.99)</v>
      </c>
      <c r="C260" s="161" t="str">
        <f t="shared" si="164"/>
        <v>Lower Piluwa Small(0.99)</v>
      </c>
      <c r="D260" s="161" t="str">
        <f t="shared" si="164"/>
        <v>Lower Piluwa Small(0.99)</v>
      </c>
      <c r="E260" s="161" t="str">
        <f t="shared" si="164"/>
        <v>Lower Piluwa Small(0.99)</v>
      </c>
      <c r="F260" s="161" t="str">
        <f t="shared" si="167"/>
        <v>Lower Piluwa Small(0.99)</v>
      </c>
      <c r="G260" s="161" t="str">
        <f t="shared" si="167"/>
        <v>Lower Piluwa Small(0.99)</v>
      </c>
      <c r="H260" s="161" t="str">
        <f t="shared" si="167"/>
        <v>Lower Piluwa Small(0.99)</v>
      </c>
      <c r="I260" s="161" t="str">
        <f t="shared" si="167"/>
        <v>Lower Piluwa Small(0.99)</v>
      </c>
      <c r="J260" s="161" t="str">
        <f t="shared" si="167"/>
        <v>Lower Piluwa Small(0.99)</v>
      </c>
      <c r="K260" s="161">
        <v>0</v>
      </c>
      <c r="L260" s="161">
        <f t="shared" si="167"/>
        <v>0</v>
      </c>
      <c r="M260" s="161">
        <f t="shared" si="167"/>
        <v>0</v>
      </c>
      <c r="N260" s="161">
        <f t="shared" si="167"/>
        <v>0</v>
      </c>
      <c r="O260" s="161">
        <f t="shared" si="167"/>
        <v>0</v>
      </c>
      <c r="P260" s="161">
        <f t="shared" si="167"/>
        <v>0</v>
      </c>
      <c r="Q260" s="161">
        <f t="shared" si="167"/>
        <v>0</v>
      </c>
      <c r="R260" s="161">
        <f t="shared" si="167"/>
        <v>0</v>
      </c>
      <c r="S260" s="161">
        <f t="shared" si="166"/>
        <v>0</v>
      </c>
      <c r="T260" s="161">
        <f t="shared" si="166"/>
        <v>0</v>
      </c>
      <c r="U260" s="161">
        <f t="shared" si="166"/>
        <v>0</v>
      </c>
      <c r="V260" s="161">
        <f t="shared" si="166"/>
        <v>0</v>
      </c>
      <c r="W260" s="161">
        <f t="shared" si="166"/>
        <v>0</v>
      </c>
      <c r="X260" s="161">
        <f t="shared" si="166"/>
        <v>0</v>
      </c>
      <c r="Y260" s="161">
        <f t="shared" si="166"/>
        <v>0</v>
      </c>
      <c r="Z260" s="161">
        <f t="shared" si="166"/>
        <v>0</v>
      </c>
      <c r="AA260" s="161">
        <f t="shared" si="166"/>
        <v>0</v>
      </c>
      <c r="AB260" s="161">
        <f t="shared" si="166"/>
        <v>0</v>
      </c>
      <c r="AC260" s="161">
        <f t="shared" si="166"/>
        <v>0</v>
      </c>
      <c r="AD260" s="161">
        <f t="shared" si="166"/>
        <v>0</v>
      </c>
      <c r="AE260" s="161">
        <f t="shared" si="166"/>
        <v>0</v>
      </c>
      <c r="AF260" s="174">
        <f t="shared" si="166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 t="str">
        <f t="shared" si="164"/>
        <v>Seti-II(0.979)</v>
      </c>
      <c r="C261" s="161" t="str">
        <f t="shared" si="164"/>
        <v>Seti-II(0.979)</v>
      </c>
      <c r="D261" s="161" t="str">
        <f t="shared" si="164"/>
        <v>Seti-II(0.979)</v>
      </c>
      <c r="E261" s="161" t="str">
        <f t="shared" si="164"/>
        <v>Seti-II(0.979)</v>
      </c>
      <c r="F261" s="161" t="str">
        <f t="shared" si="167"/>
        <v>Seti-II(0.979)</v>
      </c>
      <c r="G261" s="161" t="str">
        <f t="shared" si="167"/>
        <v>Seti-II(0.979)</v>
      </c>
      <c r="H261" s="161" t="str">
        <f t="shared" si="167"/>
        <v>Seti-II(0.979)</v>
      </c>
      <c r="I261" s="161" t="str">
        <f t="shared" si="167"/>
        <v>Seti-II(0.979)</v>
      </c>
      <c r="J261" s="161" t="str">
        <f t="shared" si="167"/>
        <v>Seti-II(0.979)</v>
      </c>
      <c r="K261" s="161">
        <v>0</v>
      </c>
      <c r="L261" s="161">
        <f t="shared" si="167"/>
        <v>0</v>
      </c>
      <c r="M261" s="161">
        <f t="shared" si="167"/>
        <v>0</v>
      </c>
      <c r="N261" s="161">
        <f t="shared" si="167"/>
        <v>0</v>
      </c>
      <c r="O261" s="161">
        <f t="shared" si="167"/>
        <v>0</v>
      </c>
      <c r="P261" s="161">
        <f t="shared" si="167"/>
        <v>0</v>
      </c>
      <c r="Q261" s="161">
        <f t="shared" si="167"/>
        <v>0</v>
      </c>
      <c r="R261" s="161">
        <f t="shared" si="167"/>
        <v>0</v>
      </c>
      <c r="S261" s="161">
        <f t="shared" si="166"/>
        <v>0</v>
      </c>
      <c r="T261" s="161">
        <f t="shared" si="166"/>
        <v>0</v>
      </c>
      <c r="U261" s="161">
        <f t="shared" si="166"/>
        <v>0</v>
      </c>
      <c r="V261" s="161">
        <f t="shared" si="166"/>
        <v>0</v>
      </c>
      <c r="W261" s="161">
        <f t="shared" si="166"/>
        <v>0</v>
      </c>
      <c r="X261" s="161">
        <f t="shared" si="166"/>
        <v>0</v>
      </c>
      <c r="Y261" s="161">
        <f t="shared" si="166"/>
        <v>0</v>
      </c>
      <c r="Z261" s="161">
        <f t="shared" si="166"/>
        <v>0</v>
      </c>
      <c r="AA261" s="161">
        <f t="shared" si="166"/>
        <v>0</v>
      </c>
      <c r="AB261" s="161">
        <f t="shared" si="166"/>
        <v>0</v>
      </c>
      <c r="AC261" s="161">
        <f t="shared" si="166"/>
        <v>0</v>
      </c>
      <c r="AD261" s="161">
        <f t="shared" si="166"/>
        <v>0</v>
      </c>
      <c r="AE261" s="161">
        <f t="shared" si="166"/>
        <v>0</v>
      </c>
      <c r="AF261" s="174">
        <f t="shared" si="166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 t="str">
        <f t="shared" si="164"/>
        <v>Bishnu Priya Solar Farm Project(0.96)</v>
      </c>
      <c r="C262" s="161" t="str">
        <f t="shared" si="164"/>
        <v>Bishnu Priya Solar Farm Project(0.96)</v>
      </c>
      <c r="D262" s="161" t="str">
        <f t="shared" si="164"/>
        <v>Bishnu Priya Solar Farm Project(0.96)</v>
      </c>
      <c r="E262" s="161" t="str">
        <f t="shared" si="164"/>
        <v>Bishnu Priya Solar Farm Project(0.96)</v>
      </c>
      <c r="F262" s="161" t="str">
        <f t="shared" si="167"/>
        <v>Bishnu Priya Solar Farm Project(0.96)</v>
      </c>
      <c r="G262" s="161" t="str">
        <f t="shared" si="167"/>
        <v>Bishnu Priya Solar Farm Project(0.96)</v>
      </c>
      <c r="H262" s="161" t="str">
        <f t="shared" si="167"/>
        <v>Bishnu Priya Solar Farm Project(0.96)</v>
      </c>
      <c r="I262" s="161" t="str">
        <f t="shared" si="167"/>
        <v>Bishnu Priya Solar Farm Project(0.96)</v>
      </c>
      <c r="J262" s="161" t="str">
        <f t="shared" si="167"/>
        <v>Bishnu Priya Solar Farm Project(0.96)</v>
      </c>
      <c r="K262" s="161">
        <v>0</v>
      </c>
      <c r="L262" s="161">
        <f t="shared" si="167"/>
        <v>0</v>
      </c>
      <c r="M262" s="161">
        <f t="shared" si="167"/>
        <v>0</v>
      </c>
      <c r="N262" s="161">
        <f t="shared" si="167"/>
        <v>0</v>
      </c>
      <c r="O262" s="161">
        <f t="shared" si="167"/>
        <v>0</v>
      </c>
      <c r="P262" s="161">
        <f t="shared" si="167"/>
        <v>0</v>
      </c>
      <c r="Q262" s="161">
        <f t="shared" si="167"/>
        <v>0</v>
      </c>
      <c r="R262" s="161">
        <f t="shared" si="167"/>
        <v>0</v>
      </c>
      <c r="S262" s="161">
        <f t="shared" si="166"/>
        <v>0</v>
      </c>
      <c r="T262" s="161">
        <f t="shared" si="166"/>
        <v>0</v>
      </c>
      <c r="U262" s="161">
        <f t="shared" si="166"/>
        <v>0</v>
      </c>
      <c r="V262" s="161">
        <f t="shared" si="166"/>
        <v>0</v>
      </c>
      <c r="W262" s="161">
        <f t="shared" si="166"/>
        <v>0</v>
      </c>
      <c r="X262" s="161">
        <f t="shared" si="166"/>
        <v>0</v>
      </c>
      <c r="Y262" s="161">
        <f t="shared" si="166"/>
        <v>0</v>
      </c>
      <c r="Z262" s="161">
        <f t="shared" si="166"/>
        <v>0</v>
      </c>
      <c r="AA262" s="161">
        <f t="shared" si="166"/>
        <v>0</v>
      </c>
      <c r="AB262" s="161">
        <f t="shared" si="166"/>
        <v>0</v>
      </c>
      <c r="AC262" s="161">
        <f t="shared" si="166"/>
        <v>0</v>
      </c>
      <c r="AD262" s="161">
        <f t="shared" si="166"/>
        <v>0</v>
      </c>
      <c r="AE262" s="161">
        <f t="shared" si="166"/>
        <v>0</v>
      </c>
      <c r="AF262" s="174">
        <f t="shared" si="166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 t="str">
        <f t="shared" si="164"/>
        <v>Sisne Khola Small(0.75)</v>
      </c>
      <c r="C263" s="161" t="str">
        <f t="shared" si="164"/>
        <v>Sisne Khola Small(0.75)</v>
      </c>
      <c r="D263" s="161" t="str">
        <f t="shared" si="164"/>
        <v>Sisne Khola Small(0.75)</v>
      </c>
      <c r="E263" s="161" t="str">
        <f t="shared" si="164"/>
        <v>Sisne Khola Small(0.75)</v>
      </c>
      <c r="F263" s="161" t="str">
        <f t="shared" si="167"/>
        <v>Sisne Khola Small(0.75)</v>
      </c>
      <c r="G263" s="161" t="str">
        <f t="shared" si="167"/>
        <v>Sisne Khola Small(0.75)</v>
      </c>
      <c r="H263" s="161" t="str">
        <f t="shared" si="167"/>
        <v>Sisne Khola Small(0.75)</v>
      </c>
      <c r="I263" s="161" t="str">
        <f t="shared" si="167"/>
        <v>Sisne Khola Small(0.75)</v>
      </c>
      <c r="J263" s="161" t="str">
        <f t="shared" si="167"/>
        <v>Sisne Khola Small(0.75)</v>
      </c>
      <c r="K263" s="161">
        <v>0</v>
      </c>
      <c r="L263" s="161">
        <f t="shared" si="167"/>
        <v>0</v>
      </c>
      <c r="M263" s="161">
        <f t="shared" si="167"/>
        <v>0</v>
      </c>
      <c r="N263" s="161">
        <f t="shared" si="167"/>
        <v>0</v>
      </c>
      <c r="O263" s="161">
        <f t="shared" si="167"/>
        <v>0</v>
      </c>
      <c r="P263" s="161">
        <f t="shared" si="167"/>
        <v>0</v>
      </c>
      <c r="Q263" s="161">
        <f t="shared" si="167"/>
        <v>0</v>
      </c>
      <c r="R263" s="161">
        <f t="shared" si="167"/>
        <v>0</v>
      </c>
      <c r="S263" s="161">
        <f t="shared" si="166"/>
        <v>0</v>
      </c>
      <c r="T263" s="161">
        <f t="shared" si="166"/>
        <v>0</v>
      </c>
      <c r="U263" s="161">
        <f t="shared" si="166"/>
        <v>0</v>
      </c>
      <c r="V263" s="161">
        <f t="shared" si="166"/>
        <v>0</v>
      </c>
      <c r="W263" s="161">
        <f t="shared" si="166"/>
        <v>0</v>
      </c>
      <c r="X263" s="161">
        <f t="shared" si="166"/>
        <v>0</v>
      </c>
      <c r="Y263" s="161">
        <f t="shared" si="166"/>
        <v>0</v>
      </c>
      <c r="Z263" s="161">
        <f t="shared" si="166"/>
        <v>0</v>
      </c>
      <c r="AA263" s="161">
        <f t="shared" si="166"/>
        <v>0</v>
      </c>
      <c r="AB263" s="161">
        <f t="shared" si="166"/>
        <v>0</v>
      </c>
      <c r="AC263" s="161">
        <f t="shared" si="166"/>
        <v>0</v>
      </c>
      <c r="AD263" s="161">
        <f t="shared" si="166"/>
        <v>0</v>
      </c>
      <c r="AE263" s="161">
        <f t="shared" si="166"/>
        <v>0</v>
      </c>
      <c r="AF263" s="174">
        <f t="shared" si="166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 t="str">
        <f t="shared" si="164"/>
        <v>Solar(0.68)</v>
      </c>
      <c r="C264" s="161" t="str">
        <f t="shared" si="164"/>
        <v>Solar(0.68)</v>
      </c>
      <c r="D264" s="161" t="str">
        <f t="shared" si="164"/>
        <v>Solar(0.68)</v>
      </c>
      <c r="E264" s="161" t="str">
        <f t="shared" si="164"/>
        <v>Solar(0.68)</v>
      </c>
      <c r="F264" s="161" t="str">
        <f t="shared" si="167"/>
        <v>Solar(0.68)</v>
      </c>
      <c r="G264" s="161" t="str">
        <f t="shared" si="167"/>
        <v>Solar(0.68)</v>
      </c>
      <c r="H264" s="161" t="str">
        <f t="shared" si="167"/>
        <v>Solar(0.68)</v>
      </c>
      <c r="I264" s="161" t="str">
        <f t="shared" si="167"/>
        <v>Solar(0.68)</v>
      </c>
      <c r="J264" s="161" t="str">
        <f t="shared" si="167"/>
        <v>Solar(0.68)</v>
      </c>
      <c r="K264" s="161">
        <v>0</v>
      </c>
      <c r="L264" s="161">
        <f t="shared" si="167"/>
        <v>0</v>
      </c>
      <c r="M264" s="161">
        <f t="shared" si="167"/>
        <v>0</v>
      </c>
      <c r="N264" s="161">
        <f t="shared" si="167"/>
        <v>0</v>
      </c>
      <c r="O264" s="161">
        <f t="shared" si="167"/>
        <v>0</v>
      </c>
      <c r="P264" s="161">
        <f t="shared" si="167"/>
        <v>0</v>
      </c>
      <c r="Q264" s="161">
        <f t="shared" si="167"/>
        <v>0</v>
      </c>
      <c r="R264" s="161">
        <f t="shared" si="167"/>
        <v>0</v>
      </c>
      <c r="S264" s="161">
        <f t="shared" ref="S264:AF273" si="168">R264</f>
        <v>0</v>
      </c>
      <c r="T264" s="161">
        <f t="shared" si="168"/>
        <v>0</v>
      </c>
      <c r="U264" s="161">
        <f t="shared" si="168"/>
        <v>0</v>
      </c>
      <c r="V264" s="161">
        <f t="shared" si="168"/>
        <v>0</v>
      </c>
      <c r="W264" s="161">
        <f t="shared" si="168"/>
        <v>0</v>
      </c>
      <c r="X264" s="161">
        <f t="shared" si="168"/>
        <v>0</v>
      </c>
      <c r="Y264" s="161">
        <f t="shared" si="168"/>
        <v>0</v>
      </c>
      <c r="Z264" s="161">
        <f t="shared" si="168"/>
        <v>0</v>
      </c>
      <c r="AA264" s="161">
        <f t="shared" si="168"/>
        <v>0</v>
      </c>
      <c r="AB264" s="161">
        <f t="shared" si="168"/>
        <v>0</v>
      </c>
      <c r="AC264" s="161">
        <f t="shared" si="168"/>
        <v>0</v>
      </c>
      <c r="AD264" s="161">
        <f t="shared" si="168"/>
        <v>0</v>
      </c>
      <c r="AE264" s="161">
        <f t="shared" si="168"/>
        <v>0</v>
      </c>
      <c r="AF264" s="174">
        <f t="shared" si="168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 t="str">
        <f t="shared" si="164"/>
        <v>Dhunge-Jiri(0.6)</v>
      </c>
      <c r="C265" s="161" t="str">
        <f t="shared" si="164"/>
        <v>Dhunge-Jiri(0.6)</v>
      </c>
      <c r="D265" s="161" t="str">
        <f t="shared" si="164"/>
        <v>Dhunge-Jiri(0.6)</v>
      </c>
      <c r="E265" s="161" t="str">
        <f t="shared" si="164"/>
        <v>Dhunge-Jiri(0.6)</v>
      </c>
      <c r="F265" s="161" t="str">
        <f t="shared" ref="F265:R273" si="169">E265</f>
        <v>Dhunge-Jiri(0.6)</v>
      </c>
      <c r="G265" s="161" t="str">
        <f t="shared" si="169"/>
        <v>Dhunge-Jiri(0.6)</v>
      </c>
      <c r="H265" s="161" t="str">
        <f t="shared" si="169"/>
        <v>Dhunge-Jiri(0.6)</v>
      </c>
      <c r="I265" s="161" t="str">
        <f t="shared" si="169"/>
        <v>Dhunge-Jiri(0.6)</v>
      </c>
      <c r="J265" s="161" t="str">
        <f t="shared" si="169"/>
        <v>Dhunge-Jiri(0.6)</v>
      </c>
      <c r="K265" s="161">
        <v>0</v>
      </c>
      <c r="L265" s="161">
        <f t="shared" si="169"/>
        <v>0</v>
      </c>
      <c r="M265" s="161">
        <f t="shared" si="169"/>
        <v>0</v>
      </c>
      <c r="N265" s="161">
        <f t="shared" si="169"/>
        <v>0</v>
      </c>
      <c r="O265" s="161">
        <f t="shared" si="169"/>
        <v>0</v>
      </c>
      <c r="P265" s="161">
        <f t="shared" si="169"/>
        <v>0</v>
      </c>
      <c r="Q265" s="161">
        <f t="shared" si="169"/>
        <v>0</v>
      </c>
      <c r="R265" s="161">
        <f t="shared" si="169"/>
        <v>0</v>
      </c>
      <c r="S265" s="161">
        <f t="shared" si="168"/>
        <v>0</v>
      </c>
      <c r="T265" s="161">
        <f t="shared" si="168"/>
        <v>0</v>
      </c>
      <c r="U265" s="161">
        <f t="shared" si="168"/>
        <v>0</v>
      </c>
      <c r="V265" s="161">
        <f t="shared" si="168"/>
        <v>0</v>
      </c>
      <c r="W265" s="161">
        <f t="shared" si="168"/>
        <v>0</v>
      </c>
      <c r="X265" s="161">
        <f t="shared" si="168"/>
        <v>0</v>
      </c>
      <c r="Y265" s="161">
        <f t="shared" si="168"/>
        <v>0</v>
      </c>
      <c r="Z265" s="161">
        <f t="shared" si="168"/>
        <v>0</v>
      </c>
      <c r="AA265" s="161">
        <f t="shared" si="168"/>
        <v>0</v>
      </c>
      <c r="AB265" s="161">
        <f t="shared" si="168"/>
        <v>0</v>
      </c>
      <c r="AC265" s="161">
        <f t="shared" si="168"/>
        <v>0</v>
      </c>
      <c r="AD265" s="161">
        <f t="shared" si="168"/>
        <v>0</v>
      </c>
      <c r="AE265" s="161">
        <f t="shared" si="168"/>
        <v>0</v>
      </c>
      <c r="AF265" s="174">
        <f t="shared" si="168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 t="str">
        <f t="shared" si="164"/>
        <v>Belkhu(0.518)</v>
      </c>
      <c r="C266" s="161" t="str">
        <f t="shared" si="164"/>
        <v>Belkhu(0.518)</v>
      </c>
      <c r="D266" s="161" t="str">
        <f t="shared" si="164"/>
        <v>Belkhu(0.518)</v>
      </c>
      <c r="E266" s="161" t="str">
        <f t="shared" si="164"/>
        <v>Belkhu(0.518)</v>
      </c>
      <c r="F266" s="161" t="str">
        <f t="shared" si="169"/>
        <v>Belkhu(0.518)</v>
      </c>
      <c r="G266" s="161" t="str">
        <f t="shared" si="169"/>
        <v>Belkhu(0.518)</v>
      </c>
      <c r="H266" s="161" t="str">
        <f t="shared" si="169"/>
        <v>Belkhu(0.518)</v>
      </c>
      <c r="I266" s="161" t="str">
        <f t="shared" si="169"/>
        <v>Belkhu(0.518)</v>
      </c>
      <c r="J266" s="161" t="str">
        <f t="shared" si="169"/>
        <v>Belkhu(0.518)</v>
      </c>
      <c r="K266" s="161">
        <v>0</v>
      </c>
      <c r="L266" s="161">
        <f t="shared" si="169"/>
        <v>0</v>
      </c>
      <c r="M266" s="161">
        <f t="shared" si="169"/>
        <v>0</v>
      </c>
      <c r="N266" s="161">
        <f t="shared" si="169"/>
        <v>0</v>
      </c>
      <c r="O266" s="161">
        <f t="shared" si="169"/>
        <v>0</v>
      </c>
      <c r="P266" s="161">
        <f t="shared" si="169"/>
        <v>0</v>
      </c>
      <c r="Q266" s="161">
        <f t="shared" si="169"/>
        <v>0</v>
      </c>
      <c r="R266" s="161">
        <f t="shared" si="169"/>
        <v>0</v>
      </c>
      <c r="S266" s="161">
        <f t="shared" si="168"/>
        <v>0</v>
      </c>
      <c r="T266" s="161">
        <f t="shared" si="168"/>
        <v>0</v>
      </c>
      <c r="U266" s="161">
        <f t="shared" si="168"/>
        <v>0</v>
      </c>
      <c r="V266" s="161">
        <f t="shared" si="168"/>
        <v>0</v>
      </c>
      <c r="W266" s="161">
        <f t="shared" si="168"/>
        <v>0</v>
      </c>
      <c r="X266" s="161">
        <f t="shared" si="168"/>
        <v>0</v>
      </c>
      <c r="Y266" s="161">
        <f t="shared" si="168"/>
        <v>0</v>
      </c>
      <c r="Z266" s="161">
        <f t="shared" si="168"/>
        <v>0</v>
      </c>
      <c r="AA266" s="161">
        <f t="shared" si="168"/>
        <v>0</v>
      </c>
      <c r="AB266" s="161">
        <f t="shared" si="168"/>
        <v>0</v>
      </c>
      <c r="AC266" s="161">
        <f t="shared" si="168"/>
        <v>0</v>
      </c>
      <c r="AD266" s="161">
        <f t="shared" si="168"/>
        <v>0</v>
      </c>
      <c r="AE266" s="161">
        <f t="shared" si="168"/>
        <v>0</v>
      </c>
      <c r="AF266" s="174">
        <f t="shared" si="168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 t="str">
        <f t="shared" si="164"/>
        <v>Rairang Khola(0.5)</v>
      </c>
      <c r="C267" s="161" t="str">
        <f t="shared" si="164"/>
        <v>Rairang Khola(0.5)</v>
      </c>
      <c r="D267" s="161" t="str">
        <f t="shared" si="164"/>
        <v>Rairang Khola(0.5)</v>
      </c>
      <c r="E267" s="161" t="str">
        <f t="shared" si="164"/>
        <v>Rairang Khola(0.5)</v>
      </c>
      <c r="F267" s="161" t="str">
        <f t="shared" si="169"/>
        <v>Rairang Khola(0.5)</v>
      </c>
      <c r="G267" s="161" t="str">
        <f t="shared" si="169"/>
        <v>Rairang Khola(0.5)</v>
      </c>
      <c r="H267" s="161" t="str">
        <f t="shared" si="169"/>
        <v>Rairang Khola(0.5)</v>
      </c>
      <c r="I267" s="161" t="str">
        <f t="shared" si="169"/>
        <v>Rairang Khola(0.5)</v>
      </c>
      <c r="J267" s="161" t="str">
        <f t="shared" si="169"/>
        <v>Rairang Khola(0.5)</v>
      </c>
      <c r="K267" s="161">
        <v>0</v>
      </c>
      <c r="L267" s="161">
        <f t="shared" si="169"/>
        <v>0</v>
      </c>
      <c r="M267" s="161">
        <f t="shared" si="169"/>
        <v>0</v>
      </c>
      <c r="N267" s="161">
        <f t="shared" si="169"/>
        <v>0</v>
      </c>
      <c r="O267" s="161">
        <f t="shared" si="169"/>
        <v>0</v>
      </c>
      <c r="P267" s="161">
        <f t="shared" si="169"/>
        <v>0</v>
      </c>
      <c r="Q267" s="161">
        <f t="shared" si="169"/>
        <v>0</v>
      </c>
      <c r="R267" s="161">
        <f t="shared" si="169"/>
        <v>0</v>
      </c>
      <c r="S267" s="161">
        <f t="shared" si="168"/>
        <v>0</v>
      </c>
      <c r="T267" s="161">
        <f t="shared" si="168"/>
        <v>0</v>
      </c>
      <c r="U267" s="161">
        <f t="shared" si="168"/>
        <v>0</v>
      </c>
      <c r="V267" s="161">
        <f t="shared" si="168"/>
        <v>0</v>
      </c>
      <c r="W267" s="161">
        <f t="shared" si="168"/>
        <v>0</v>
      </c>
      <c r="X267" s="161">
        <f t="shared" si="168"/>
        <v>0</v>
      </c>
      <c r="Y267" s="161">
        <f t="shared" si="168"/>
        <v>0</v>
      </c>
      <c r="Z267" s="161">
        <f t="shared" si="168"/>
        <v>0</v>
      </c>
      <c r="AA267" s="161">
        <f t="shared" si="168"/>
        <v>0</v>
      </c>
      <c r="AB267" s="161">
        <f t="shared" si="168"/>
        <v>0</v>
      </c>
      <c r="AC267" s="161">
        <f t="shared" si="168"/>
        <v>0</v>
      </c>
      <c r="AD267" s="161">
        <f t="shared" si="168"/>
        <v>0</v>
      </c>
      <c r="AE267" s="161">
        <f t="shared" si="168"/>
        <v>0</v>
      </c>
      <c r="AF267" s="174">
        <f t="shared" si="168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 t="str">
        <f t="shared" si="164"/>
        <v>Sali Nadi(0.25)</v>
      </c>
      <c r="C268" s="161" t="str">
        <f t="shared" si="164"/>
        <v>Sali Nadi(0.25)</v>
      </c>
      <c r="D268" s="161" t="str">
        <f t="shared" si="164"/>
        <v>Sali Nadi(0.25)</v>
      </c>
      <c r="E268" s="161" t="str">
        <f t="shared" si="164"/>
        <v>Sali Nadi(0.25)</v>
      </c>
      <c r="F268" s="161" t="str">
        <f t="shared" si="169"/>
        <v>Sali Nadi(0.25)</v>
      </c>
      <c r="G268" s="161" t="str">
        <f t="shared" si="169"/>
        <v>Sali Nadi(0.25)</v>
      </c>
      <c r="H268" s="161" t="str">
        <f t="shared" si="169"/>
        <v>Sali Nadi(0.25)</v>
      </c>
      <c r="I268" s="161" t="str">
        <f t="shared" si="169"/>
        <v>Sali Nadi(0.25)</v>
      </c>
      <c r="J268" s="161" t="str">
        <f t="shared" si="169"/>
        <v>Sali Nadi(0.25)</v>
      </c>
      <c r="K268" s="161">
        <v>0</v>
      </c>
      <c r="L268" s="161">
        <f t="shared" si="169"/>
        <v>0</v>
      </c>
      <c r="M268" s="161">
        <f t="shared" si="169"/>
        <v>0</v>
      </c>
      <c r="N268" s="161">
        <f t="shared" si="169"/>
        <v>0</v>
      </c>
      <c r="O268" s="161">
        <f t="shared" si="169"/>
        <v>0</v>
      </c>
      <c r="P268" s="161">
        <f t="shared" si="169"/>
        <v>0</v>
      </c>
      <c r="Q268" s="161">
        <f t="shared" si="169"/>
        <v>0</v>
      </c>
      <c r="R268" s="161">
        <f t="shared" si="169"/>
        <v>0</v>
      </c>
      <c r="S268" s="161">
        <f t="shared" si="168"/>
        <v>0</v>
      </c>
      <c r="T268" s="161">
        <f t="shared" si="168"/>
        <v>0</v>
      </c>
      <c r="U268" s="161">
        <f t="shared" si="168"/>
        <v>0</v>
      </c>
      <c r="V268" s="161">
        <f t="shared" si="168"/>
        <v>0</v>
      </c>
      <c r="W268" s="161">
        <f t="shared" si="168"/>
        <v>0</v>
      </c>
      <c r="X268" s="161">
        <f t="shared" si="168"/>
        <v>0</v>
      </c>
      <c r="Y268" s="161">
        <f t="shared" si="168"/>
        <v>0</v>
      </c>
      <c r="Z268" s="161">
        <f t="shared" si="168"/>
        <v>0</v>
      </c>
      <c r="AA268" s="161">
        <f t="shared" si="168"/>
        <v>0</v>
      </c>
      <c r="AB268" s="161">
        <f t="shared" si="168"/>
        <v>0</v>
      </c>
      <c r="AC268" s="161">
        <f t="shared" si="168"/>
        <v>0</v>
      </c>
      <c r="AD268" s="161">
        <f t="shared" si="168"/>
        <v>0</v>
      </c>
      <c r="AE268" s="161">
        <f t="shared" si="168"/>
        <v>0</v>
      </c>
      <c r="AF268" s="174">
        <f t="shared" si="168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 t="str">
        <f t="shared" si="164"/>
        <v>Syange Khola(0.183)</v>
      </c>
      <c r="C269" s="161" t="str">
        <f t="shared" si="164"/>
        <v>Syange Khola(0.183)</v>
      </c>
      <c r="D269" s="161" t="str">
        <f t="shared" si="164"/>
        <v>Syange Khola(0.183)</v>
      </c>
      <c r="E269" s="161" t="str">
        <f t="shared" si="164"/>
        <v>Syange Khola(0.183)</v>
      </c>
      <c r="F269" s="161" t="str">
        <f t="shared" si="169"/>
        <v>Syange Khola(0.183)</v>
      </c>
      <c r="G269" s="161" t="str">
        <f t="shared" si="169"/>
        <v>Syange Khola(0.183)</v>
      </c>
      <c r="H269" s="161" t="str">
        <f t="shared" si="169"/>
        <v>Syange Khola(0.183)</v>
      </c>
      <c r="I269" s="161" t="str">
        <f t="shared" si="169"/>
        <v>Syange Khola(0.183)</v>
      </c>
      <c r="J269" s="161" t="str">
        <f t="shared" si="169"/>
        <v>Syange Khola(0.183)</v>
      </c>
      <c r="K269" s="161">
        <v>0</v>
      </c>
      <c r="L269" s="161">
        <f t="shared" si="169"/>
        <v>0</v>
      </c>
      <c r="M269" s="161">
        <f t="shared" si="169"/>
        <v>0</v>
      </c>
      <c r="N269" s="161">
        <f t="shared" si="169"/>
        <v>0</v>
      </c>
      <c r="O269" s="161">
        <f t="shared" si="169"/>
        <v>0</v>
      </c>
      <c r="P269" s="161">
        <f t="shared" si="169"/>
        <v>0</v>
      </c>
      <c r="Q269" s="161">
        <f t="shared" si="169"/>
        <v>0</v>
      </c>
      <c r="R269" s="161">
        <f t="shared" si="169"/>
        <v>0</v>
      </c>
      <c r="S269" s="161">
        <f t="shared" si="168"/>
        <v>0</v>
      </c>
      <c r="T269" s="161">
        <f t="shared" si="168"/>
        <v>0</v>
      </c>
      <c r="U269" s="161">
        <f t="shared" si="168"/>
        <v>0</v>
      </c>
      <c r="V269" s="161">
        <f t="shared" si="168"/>
        <v>0</v>
      </c>
      <c r="W269" s="161">
        <f t="shared" si="168"/>
        <v>0</v>
      </c>
      <c r="X269" s="161">
        <f t="shared" si="168"/>
        <v>0</v>
      </c>
      <c r="Y269" s="161">
        <f t="shared" si="168"/>
        <v>0</v>
      </c>
      <c r="Z269" s="161">
        <f t="shared" si="168"/>
        <v>0</v>
      </c>
      <c r="AA269" s="161">
        <f t="shared" si="168"/>
        <v>0</v>
      </c>
      <c r="AB269" s="161">
        <f t="shared" si="168"/>
        <v>0</v>
      </c>
      <c r="AC269" s="161">
        <f t="shared" si="168"/>
        <v>0</v>
      </c>
      <c r="AD269" s="161">
        <f t="shared" si="168"/>
        <v>0</v>
      </c>
      <c r="AE269" s="161">
        <f t="shared" si="168"/>
        <v>0</v>
      </c>
      <c r="AF269" s="174">
        <f t="shared" si="168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 t="str">
        <f t="shared" si="164"/>
        <v>Midim Khola(0.1)</v>
      </c>
      <c r="C270" s="161" t="str">
        <f t="shared" si="164"/>
        <v>Midim Khola(0.1)</v>
      </c>
      <c r="D270" s="161" t="str">
        <f t="shared" si="164"/>
        <v>Midim Khola(0.1)</v>
      </c>
      <c r="E270" s="161" t="str">
        <f t="shared" si="164"/>
        <v>Midim Khola(0.1)</v>
      </c>
      <c r="F270" s="161" t="str">
        <f t="shared" si="169"/>
        <v>Midim Khola(0.1)</v>
      </c>
      <c r="G270" s="161" t="str">
        <f t="shared" si="169"/>
        <v>Midim Khola(0.1)</v>
      </c>
      <c r="H270" s="161" t="str">
        <f t="shared" si="169"/>
        <v>Midim Khola(0.1)</v>
      </c>
      <c r="I270" s="161" t="str">
        <f t="shared" si="169"/>
        <v>Midim Khola(0.1)</v>
      </c>
      <c r="J270" s="161" t="str">
        <f t="shared" si="169"/>
        <v>Midim Khola(0.1)</v>
      </c>
      <c r="K270" s="161">
        <v>0</v>
      </c>
      <c r="L270" s="161">
        <f t="shared" si="169"/>
        <v>0</v>
      </c>
      <c r="M270" s="161">
        <f t="shared" si="169"/>
        <v>0</v>
      </c>
      <c r="N270" s="161">
        <f t="shared" si="169"/>
        <v>0</v>
      </c>
      <c r="O270" s="161">
        <f t="shared" si="169"/>
        <v>0</v>
      </c>
      <c r="P270" s="161">
        <f t="shared" si="169"/>
        <v>0</v>
      </c>
      <c r="Q270" s="161">
        <f t="shared" si="169"/>
        <v>0</v>
      </c>
      <c r="R270" s="161">
        <f t="shared" si="169"/>
        <v>0</v>
      </c>
      <c r="S270" s="161">
        <f t="shared" si="168"/>
        <v>0</v>
      </c>
      <c r="T270" s="161">
        <f t="shared" si="168"/>
        <v>0</v>
      </c>
      <c r="U270" s="161">
        <f t="shared" si="168"/>
        <v>0</v>
      </c>
      <c r="V270" s="161">
        <f t="shared" si="168"/>
        <v>0</v>
      </c>
      <c r="W270" s="161">
        <f t="shared" si="168"/>
        <v>0</v>
      </c>
      <c r="X270" s="161">
        <f t="shared" si="168"/>
        <v>0</v>
      </c>
      <c r="Y270" s="161">
        <f t="shared" si="168"/>
        <v>0</v>
      </c>
      <c r="Z270" s="161">
        <f t="shared" si="168"/>
        <v>0</v>
      </c>
      <c r="AA270" s="161">
        <f t="shared" si="168"/>
        <v>0</v>
      </c>
      <c r="AB270" s="161">
        <f t="shared" si="168"/>
        <v>0</v>
      </c>
      <c r="AC270" s="161">
        <f t="shared" si="168"/>
        <v>0</v>
      </c>
      <c r="AD270" s="161">
        <f t="shared" si="168"/>
        <v>0</v>
      </c>
      <c r="AE270" s="161">
        <f t="shared" si="168"/>
        <v>0</v>
      </c>
      <c r="AF270" s="174">
        <f t="shared" si="168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 t="str">
        <f t="shared" si="164"/>
        <v>Sobuwa Khola-2 MHP(0.09)</v>
      </c>
      <c r="C271" s="161" t="str">
        <f t="shared" si="164"/>
        <v>Sobuwa Khola-2 MHP(0.09)</v>
      </c>
      <c r="D271" s="161" t="str">
        <f t="shared" si="164"/>
        <v>Sobuwa Khola-2 MHP(0.09)</v>
      </c>
      <c r="E271" s="161" t="str">
        <f t="shared" si="164"/>
        <v>Sobuwa Khola-2 MHP(0.09)</v>
      </c>
      <c r="F271" s="161" t="str">
        <f t="shared" si="169"/>
        <v>Sobuwa Khola-2 MHP(0.09)</v>
      </c>
      <c r="G271" s="161" t="str">
        <f t="shared" si="169"/>
        <v>Sobuwa Khola-2 MHP(0.09)</v>
      </c>
      <c r="H271" s="161" t="str">
        <f t="shared" si="169"/>
        <v>Sobuwa Khola-2 MHP(0.09)</v>
      </c>
      <c r="I271" s="161" t="str">
        <f t="shared" si="169"/>
        <v>Sobuwa Khola-2 MHP(0.09)</v>
      </c>
      <c r="J271" s="161" t="str">
        <f t="shared" si="169"/>
        <v>Sobuwa Khola-2 MHP(0.09)</v>
      </c>
      <c r="K271" s="161">
        <v>0</v>
      </c>
      <c r="L271" s="161">
        <f t="shared" si="169"/>
        <v>0</v>
      </c>
      <c r="M271" s="161">
        <f t="shared" si="169"/>
        <v>0</v>
      </c>
      <c r="N271" s="161">
        <f t="shared" si="169"/>
        <v>0</v>
      </c>
      <c r="O271" s="161">
        <f t="shared" si="169"/>
        <v>0</v>
      </c>
      <c r="P271" s="161">
        <f t="shared" si="169"/>
        <v>0</v>
      </c>
      <c r="Q271" s="161">
        <f t="shared" si="169"/>
        <v>0</v>
      </c>
      <c r="R271" s="161">
        <f t="shared" si="169"/>
        <v>0</v>
      </c>
      <c r="S271" s="161">
        <f t="shared" si="168"/>
        <v>0</v>
      </c>
      <c r="T271" s="161">
        <f t="shared" si="168"/>
        <v>0</v>
      </c>
      <c r="U271" s="161">
        <f t="shared" si="168"/>
        <v>0</v>
      </c>
      <c r="V271" s="161">
        <f t="shared" si="168"/>
        <v>0</v>
      </c>
      <c r="W271" s="161">
        <f t="shared" si="168"/>
        <v>0</v>
      </c>
      <c r="X271" s="161">
        <f t="shared" si="168"/>
        <v>0</v>
      </c>
      <c r="Y271" s="161">
        <f t="shared" si="168"/>
        <v>0</v>
      </c>
      <c r="Z271" s="161">
        <f t="shared" si="168"/>
        <v>0</v>
      </c>
      <c r="AA271" s="161">
        <f t="shared" si="168"/>
        <v>0</v>
      </c>
      <c r="AB271" s="161">
        <f t="shared" si="168"/>
        <v>0</v>
      </c>
      <c r="AC271" s="161">
        <f t="shared" si="168"/>
        <v>0</v>
      </c>
      <c r="AD271" s="161">
        <f t="shared" si="168"/>
        <v>0</v>
      </c>
      <c r="AE271" s="161">
        <f t="shared" si="168"/>
        <v>0</v>
      </c>
      <c r="AF271" s="174">
        <f t="shared" si="168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 t="str">
        <f t="shared" si="164"/>
        <v>Leguwa Khola(0.04)</v>
      </c>
      <c r="C272" s="161" t="str">
        <f t="shared" si="164"/>
        <v>Leguwa Khola(0.04)</v>
      </c>
      <c r="D272" s="161" t="str">
        <f t="shared" si="164"/>
        <v>Leguwa Khola(0.04)</v>
      </c>
      <c r="E272" s="161" t="str">
        <f t="shared" si="164"/>
        <v>Leguwa Khola(0.04)</v>
      </c>
      <c r="F272" s="161" t="str">
        <f t="shared" si="169"/>
        <v>Leguwa Khola(0.04)</v>
      </c>
      <c r="G272" s="161" t="str">
        <f t="shared" si="169"/>
        <v>Leguwa Khola(0.04)</v>
      </c>
      <c r="H272" s="161" t="str">
        <f t="shared" si="169"/>
        <v>Leguwa Khola(0.04)</v>
      </c>
      <c r="I272" s="161" t="str">
        <f t="shared" si="169"/>
        <v>Leguwa Khola(0.04)</v>
      </c>
      <c r="J272" s="161" t="str">
        <f t="shared" si="169"/>
        <v>Leguwa Khola(0.04)</v>
      </c>
      <c r="K272" s="161">
        <v>0</v>
      </c>
      <c r="L272" s="161">
        <f t="shared" si="169"/>
        <v>0</v>
      </c>
      <c r="M272" s="161">
        <f t="shared" si="169"/>
        <v>0</v>
      </c>
      <c r="N272" s="161">
        <f t="shared" si="169"/>
        <v>0</v>
      </c>
      <c r="O272" s="161">
        <f t="shared" si="169"/>
        <v>0</v>
      </c>
      <c r="P272" s="161">
        <f t="shared" si="169"/>
        <v>0</v>
      </c>
      <c r="Q272" s="161">
        <f t="shared" si="169"/>
        <v>0</v>
      </c>
      <c r="R272" s="161">
        <f t="shared" si="169"/>
        <v>0</v>
      </c>
      <c r="S272" s="161">
        <f t="shared" si="168"/>
        <v>0</v>
      </c>
      <c r="T272" s="161">
        <f t="shared" si="168"/>
        <v>0</v>
      </c>
      <c r="U272" s="161">
        <f t="shared" si="168"/>
        <v>0</v>
      </c>
      <c r="V272" s="161">
        <f t="shared" si="168"/>
        <v>0</v>
      </c>
      <c r="W272" s="161">
        <f t="shared" si="168"/>
        <v>0</v>
      </c>
      <c r="X272" s="161">
        <f t="shared" si="168"/>
        <v>0</v>
      </c>
      <c r="Y272" s="161">
        <f t="shared" si="168"/>
        <v>0</v>
      </c>
      <c r="Z272" s="161">
        <f t="shared" si="168"/>
        <v>0</v>
      </c>
      <c r="AA272" s="161">
        <f t="shared" si="168"/>
        <v>0</v>
      </c>
      <c r="AB272" s="161">
        <f t="shared" si="168"/>
        <v>0</v>
      </c>
      <c r="AC272" s="161">
        <f t="shared" si="168"/>
        <v>0</v>
      </c>
      <c r="AD272" s="161">
        <f t="shared" si="168"/>
        <v>0</v>
      </c>
      <c r="AE272" s="161">
        <f t="shared" si="168"/>
        <v>0</v>
      </c>
      <c r="AF272" s="174">
        <f t="shared" si="168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 t="str">
        <f t="shared" si="164"/>
        <v>Syauri Bhumey(0.023)</v>
      </c>
      <c r="C273" s="177" t="str">
        <f t="shared" si="164"/>
        <v>Syauri Bhumey(0.023)</v>
      </c>
      <c r="D273" s="177" t="str">
        <f t="shared" si="164"/>
        <v>Syauri Bhumey(0.023)</v>
      </c>
      <c r="E273" s="177" t="str">
        <f t="shared" si="164"/>
        <v>Syauri Bhumey(0.023)</v>
      </c>
      <c r="F273" s="177" t="str">
        <f t="shared" si="169"/>
        <v>Syauri Bhumey(0.023)</v>
      </c>
      <c r="G273" s="177" t="str">
        <f t="shared" si="169"/>
        <v>Syauri Bhumey(0.023)</v>
      </c>
      <c r="H273" s="177" t="str">
        <f t="shared" si="169"/>
        <v>Syauri Bhumey(0.023)</v>
      </c>
      <c r="I273" s="177" t="str">
        <f t="shared" si="169"/>
        <v>Syauri Bhumey(0.023)</v>
      </c>
      <c r="J273" s="177" t="str">
        <f t="shared" si="169"/>
        <v>Syauri Bhumey(0.023)</v>
      </c>
      <c r="K273" s="177">
        <v>0</v>
      </c>
      <c r="L273" s="177">
        <f t="shared" si="169"/>
        <v>0</v>
      </c>
      <c r="M273" s="177">
        <f t="shared" si="169"/>
        <v>0</v>
      </c>
      <c r="N273" s="177">
        <f t="shared" si="169"/>
        <v>0</v>
      </c>
      <c r="O273" s="177">
        <f t="shared" si="169"/>
        <v>0</v>
      </c>
      <c r="P273" s="177">
        <f t="shared" si="169"/>
        <v>0</v>
      </c>
      <c r="Q273" s="177">
        <f t="shared" si="169"/>
        <v>0</v>
      </c>
      <c r="R273" s="177">
        <f t="shared" si="169"/>
        <v>0</v>
      </c>
      <c r="S273" s="177">
        <f t="shared" si="168"/>
        <v>0</v>
      </c>
      <c r="T273" s="177">
        <f t="shared" si="168"/>
        <v>0</v>
      </c>
      <c r="U273" s="177">
        <f t="shared" si="168"/>
        <v>0</v>
      </c>
      <c r="V273" s="177">
        <f t="shared" si="168"/>
        <v>0</v>
      </c>
      <c r="W273" s="177">
        <f t="shared" si="168"/>
        <v>0</v>
      </c>
      <c r="X273" s="177">
        <f t="shared" si="168"/>
        <v>0</v>
      </c>
      <c r="Y273" s="177">
        <f t="shared" si="168"/>
        <v>0</v>
      </c>
      <c r="Z273" s="177">
        <f t="shared" si="168"/>
        <v>0</v>
      </c>
      <c r="AA273" s="177">
        <f t="shared" si="168"/>
        <v>0</v>
      </c>
      <c r="AB273" s="177">
        <f t="shared" si="168"/>
        <v>0</v>
      </c>
      <c r="AC273" s="177">
        <f t="shared" si="168"/>
        <v>0</v>
      </c>
      <c r="AD273" s="177">
        <f t="shared" si="168"/>
        <v>0</v>
      </c>
      <c r="AE273" s="177">
        <f t="shared" si="168"/>
        <v>0</v>
      </c>
      <c r="AF273" s="178">
        <f t="shared" si="168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C274" si="170">SUM(B169:B273)</f>
        <v>0</v>
      </c>
      <c r="C274" s="180">
        <f t="shared" si="170"/>
        <v>0</v>
      </c>
      <c r="D274" s="180">
        <f t="shared" ref="D274:E274" si="171">SUM(D169:D273)</f>
        <v>0</v>
      </c>
      <c r="E274" s="180">
        <f t="shared" si="171"/>
        <v>0</v>
      </c>
      <c r="F274" s="180">
        <f t="shared" ref="F274:AG274" si="172">SUM(F169:F273)</f>
        <v>0</v>
      </c>
      <c r="G274" s="180">
        <f t="shared" si="172"/>
        <v>0</v>
      </c>
      <c r="H274" s="180">
        <f t="shared" si="172"/>
        <v>0</v>
      </c>
      <c r="I274" s="180">
        <f t="shared" si="172"/>
        <v>0</v>
      </c>
      <c r="J274" s="180">
        <f t="shared" si="172"/>
        <v>0</v>
      </c>
      <c r="K274" s="180">
        <v>0</v>
      </c>
      <c r="L274" s="180">
        <f t="shared" si="172"/>
        <v>0</v>
      </c>
      <c r="M274" s="180">
        <f t="shared" si="172"/>
        <v>0</v>
      </c>
      <c r="N274" s="180">
        <f t="shared" si="172"/>
        <v>0</v>
      </c>
      <c r="O274" s="180">
        <f t="shared" si="172"/>
        <v>0</v>
      </c>
      <c r="P274" s="180">
        <f t="shared" si="172"/>
        <v>0</v>
      </c>
      <c r="Q274" s="180">
        <f t="shared" si="172"/>
        <v>0</v>
      </c>
      <c r="R274" s="180">
        <f t="shared" si="172"/>
        <v>0</v>
      </c>
      <c r="S274" s="180">
        <f t="shared" si="172"/>
        <v>0</v>
      </c>
      <c r="T274" s="180">
        <f t="shared" si="172"/>
        <v>0</v>
      </c>
      <c r="U274" s="180">
        <f t="shared" si="172"/>
        <v>0</v>
      </c>
      <c r="V274" s="180">
        <f t="shared" si="172"/>
        <v>0</v>
      </c>
      <c r="W274" s="180">
        <f t="shared" si="172"/>
        <v>0</v>
      </c>
      <c r="X274" s="180">
        <f t="shared" si="172"/>
        <v>0</v>
      </c>
      <c r="Y274" s="180">
        <f t="shared" si="172"/>
        <v>0</v>
      </c>
      <c r="Z274" s="180">
        <f t="shared" si="172"/>
        <v>0</v>
      </c>
      <c r="AA274" s="180">
        <f t="shared" si="172"/>
        <v>0</v>
      </c>
      <c r="AB274" s="180">
        <f t="shared" ref="AB274" si="173">SUM(AB169:AB273)</f>
        <v>0</v>
      </c>
      <c r="AC274" s="180">
        <f t="shared" si="172"/>
        <v>0</v>
      </c>
      <c r="AD274" s="180">
        <f t="shared" si="172"/>
        <v>0</v>
      </c>
      <c r="AE274" s="180">
        <f t="shared" si="172"/>
        <v>0</v>
      </c>
      <c r="AF274" s="181">
        <f t="shared" si="172"/>
        <v>0</v>
      </c>
      <c r="AG274" s="182">
        <f t="shared" si="172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799" priority="25">
      <formula>$AH11=0</formula>
    </cfRule>
  </conditionalFormatting>
  <conditionalFormatting sqref="A101:A102">
    <cfRule type="expression" dxfId="1798" priority="193">
      <formula>$AH106=0</formula>
    </cfRule>
  </conditionalFormatting>
  <conditionalFormatting sqref="A103:A107">
    <cfRule type="expression" dxfId="1797" priority="141">
      <formula>$AH102=0</formula>
    </cfRule>
  </conditionalFormatting>
  <conditionalFormatting sqref="A160:A167">
    <cfRule type="expression" dxfId="1796" priority="194">
      <formula>$AH267=0</formula>
    </cfRule>
  </conditionalFormatting>
  <conditionalFormatting sqref="A168:A275">
    <cfRule type="expression" dxfId="1795" priority="64">
      <formula>$AH168=0</formula>
    </cfRule>
  </conditionalFormatting>
  <conditionalFormatting sqref="B8">
    <cfRule type="expression" dxfId="1794" priority="189">
      <formula>AND(C$9&gt;=14/24,C$9&lt;20/24)</formula>
    </cfRule>
    <cfRule type="expression" dxfId="1793" priority="190">
      <formula>AND(C$9&gt;=8/24,C$9&lt;14/24)</formula>
    </cfRule>
    <cfRule type="expression" dxfId="1792" priority="191">
      <formula>C$9&lt;8/24</formula>
    </cfRule>
    <cfRule type="expression" dxfId="1791" priority="192">
      <formula>C$9&gt;=20/24</formula>
    </cfRule>
  </conditionalFormatting>
  <conditionalFormatting sqref="B9:AF10 B76:E90 B113:E115 B108:E108 B117:E124 B153:E153 B93:E96 B72:L72 F76:AF77 F79:AF90 F93:AF115 F117:AF134 F137:AF159">
    <cfRule type="expression" dxfId="1790" priority="106">
      <formula>B$9&gt;=20/24</formula>
    </cfRule>
  </conditionalFormatting>
  <conditionalFormatting sqref="B9:AF10 B76:E90 B113:E115 B108:E108 B117:E124 B153:E153 B93:E96 B72:L72 F76:AF77 F79:AF90 F93:AF115 F117:AF134 F137:AF159">
    <cfRule type="expression" dxfId="1789" priority="107">
      <formula>AND(B$9&gt;=14/24,B$9&lt;20/24)</formula>
    </cfRule>
    <cfRule type="expression" dxfId="1788" priority="108">
      <formula>AND(B$9&gt;=8/24,B$9&lt;14/24)</formula>
    </cfRule>
    <cfRule type="expression" dxfId="1787" priority="109">
      <formula>B$9&lt;8/24</formula>
    </cfRule>
  </conditionalFormatting>
  <conditionalFormatting sqref="B29:AF53">
    <cfRule type="expression" dxfId="1786" priority="49">
      <formula>B29&gt;$AG29*1</formula>
    </cfRule>
    <cfRule type="expression" dxfId="1785" priority="50">
      <formula>B$9&gt;=20/24</formula>
    </cfRule>
    <cfRule type="expression" dxfId="1784" priority="51">
      <formula>AND(B$9&gt;=14/24,B$9&lt;20/24)</formula>
    </cfRule>
    <cfRule type="expression" dxfId="1783" priority="52">
      <formula>AND(B$9&gt;=8/24,B$9&lt;14/24)</formula>
    </cfRule>
    <cfRule type="expression" dxfId="1782" priority="53">
      <formula>B$9&lt;8/24</formula>
    </cfRule>
  </conditionalFormatting>
  <conditionalFormatting sqref="B54:AF68">
    <cfRule type="expression" dxfId="1781" priority="42">
      <formula>B$9&lt;8/24</formula>
    </cfRule>
  </conditionalFormatting>
  <conditionalFormatting sqref="B54:AF70">
    <cfRule type="expression" dxfId="1780" priority="39">
      <formula>B$9&gt;=20/24</formula>
    </cfRule>
    <cfRule type="expression" dxfId="1779" priority="40">
      <formula>AND(B$9&gt;=14/24,B$9&lt;20/24)</formula>
    </cfRule>
    <cfRule type="expression" dxfId="1778" priority="41">
      <formula>AND(B$9&gt;=8/24,B$9&lt;14/24)</formula>
    </cfRule>
  </conditionalFormatting>
  <conditionalFormatting sqref="B63:AF65">
    <cfRule type="expression" dxfId="1777" priority="43">
      <formula>B63&gt;$AG63</formula>
    </cfRule>
  </conditionalFormatting>
  <conditionalFormatting sqref="B69:AF70">
    <cfRule type="expression" dxfId="1776" priority="114">
      <formula>B$9&lt;8/24</formula>
    </cfRule>
  </conditionalFormatting>
  <conditionalFormatting sqref="B72:AF75">
    <cfRule type="expression" dxfId="1775" priority="30">
      <formula>B72&gt;$AG72*1</formula>
    </cfRule>
  </conditionalFormatting>
  <conditionalFormatting sqref="B73:AF75">
    <cfRule type="expression" dxfId="1774" priority="31">
      <formula>B$9&gt;=20/24</formula>
    </cfRule>
    <cfRule type="expression" dxfId="1773" priority="32">
      <formula>AND(B$9&gt;=14/24,B$9&lt;20/24)</formula>
    </cfRule>
    <cfRule type="expression" dxfId="1772" priority="33">
      <formula>AND(B$9&gt;=8/24,B$9&lt;14/24)</formula>
    </cfRule>
    <cfRule type="expression" dxfId="1771" priority="34">
      <formula>B$9&lt;8/24</formula>
    </cfRule>
  </conditionalFormatting>
  <conditionalFormatting sqref="F161:AF167">
    <cfRule type="expression" dxfId="1770" priority="65">
      <formula>F$9&gt;=20/24</formula>
    </cfRule>
    <cfRule type="expression" dxfId="1769" priority="66">
      <formula>AND(F$9&gt;=14/24,F$9&lt;20/24)</formula>
    </cfRule>
    <cfRule type="expression" dxfId="1768" priority="67">
      <formula>AND(F$9&gt;=8/24,F$9&lt;14/24)</formula>
    </cfRule>
    <cfRule type="expression" dxfId="1767" priority="68">
      <formula>F$9&lt;8/24</formula>
    </cfRule>
  </conditionalFormatting>
  <conditionalFormatting sqref="F169:AF274">
    <cfRule type="expression" dxfId="1766" priority="26">
      <formula>F$9&gt;=20/24</formula>
    </cfRule>
    <cfRule type="expression" dxfId="1765" priority="27">
      <formula>AND(F$9&gt;=14/24,F$9&lt;20/24)</formula>
    </cfRule>
    <cfRule type="expression" dxfId="1764" priority="28">
      <formula>AND(F$9&gt;=8/24,F$9&lt;14/24)</formula>
    </cfRule>
    <cfRule type="expression" dxfId="1763" priority="29">
      <formula>F$9&lt;8/24</formula>
    </cfRule>
  </conditionalFormatting>
  <conditionalFormatting sqref="AG96 AG78 B71:AG71 B69:AF69 B76:AF96">
    <cfRule type="expression" dxfId="1762" priority="105">
      <formula>B69&gt;$AG69*1</formula>
    </cfRule>
  </conditionalFormatting>
  <conditionalFormatting sqref="F79:AF83">
    <cfRule type="expression" dxfId="1761" priority="115">
      <formula>F$9&gt;=20/24</formula>
    </cfRule>
    <cfRule type="expression" dxfId="1760" priority="116">
      <formula>AND(F$9&gt;=14/24,F$9&lt;20/24)</formula>
    </cfRule>
    <cfRule type="expression" dxfId="1759" priority="117">
      <formula>AND(F$9&gt;=8/24,F$9&lt;14/24)</formula>
    </cfRule>
    <cfRule type="expression" dxfId="1758" priority="118">
      <formula>F$9&lt;8/24</formula>
    </cfRule>
  </conditionalFormatting>
  <conditionalFormatting sqref="F84:AF84">
    <cfRule type="expression" dxfId="1757" priority="110">
      <formula>F$9&gt;=20/24</formula>
    </cfRule>
    <cfRule type="expression" dxfId="1756" priority="111">
      <formula>AND(F$9&gt;=14/24,F$9&lt;20/24)</formula>
    </cfRule>
    <cfRule type="expression" dxfId="1755" priority="112">
      <formula>AND(F$9&gt;=8/24,F$9&lt;14/24)</formula>
    </cfRule>
    <cfRule type="expression" dxfId="1754" priority="113">
      <formula>F$9&lt;8/24</formula>
    </cfRule>
  </conditionalFormatting>
  <conditionalFormatting sqref="F78:AF78 B72:AF72">
    <cfRule type="expression" dxfId="1753" priority="125">
      <formula>B$9&gt;=20/24</formula>
    </cfRule>
    <cfRule type="expression" dxfId="1752" priority="126">
      <formula>AND(B$9&gt;=14/24,B$9&lt;20/24)</formula>
    </cfRule>
    <cfRule type="expression" dxfId="1751" priority="127">
      <formula>AND(B$9&gt;=8/24,B$9&lt;14/24)</formula>
    </cfRule>
    <cfRule type="expression" dxfId="1750" priority="128">
      <formula>B$9&lt;8/24</formula>
    </cfRule>
  </conditionalFormatting>
  <conditionalFormatting sqref="F79:AF81">
    <cfRule type="expression" dxfId="1749" priority="133">
      <formula>F$9&gt;=20/24</formula>
    </cfRule>
    <cfRule type="expression" dxfId="1748" priority="134">
      <formula>AND(F$9&gt;=14/24,F$9&lt;20/24)</formula>
    </cfRule>
    <cfRule type="expression" dxfId="1747" priority="135">
      <formula>AND(F$9&gt;=8/24,F$9&lt;14/24)</formula>
    </cfRule>
    <cfRule type="expression" dxfId="1746" priority="136">
      <formula>F$9&lt;8/24</formula>
    </cfRule>
  </conditionalFormatting>
  <conditionalFormatting sqref="L84:AF84">
    <cfRule type="expression" dxfId="1745" priority="129">
      <formula>L$9&gt;=20/24</formula>
    </cfRule>
    <cfRule type="expression" dxfId="1744" priority="130">
      <formula>AND(L$9&gt;=14/24,L$9&lt;20/24)</formula>
    </cfRule>
    <cfRule type="expression" dxfId="1743" priority="131">
      <formula>AND(L$9&gt;=8/24,L$9&lt;14/24)</formula>
    </cfRule>
    <cfRule type="expression" dxfId="1742" priority="132">
      <formula>L$9&lt;8/24</formula>
    </cfRule>
  </conditionalFormatting>
  <conditionalFormatting sqref="M8 S8 AB8">
    <cfRule type="expression" dxfId="1741" priority="182">
      <formula>AND(N$9&gt;=14/24,N$9&lt;20/24)</formula>
    </cfRule>
    <cfRule type="expression" dxfId="1740" priority="183">
      <formula>AND(N$9&gt;=8/24,N$9&lt;14/24)</formula>
    </cfRule>
    <cfRule type="expression" dxfId="1739" priority="184">
      <formula>N$9&lt;8/24</formula>
    </cfRule>
  </conditionalFormatting>
  <conditionalFormatting sqref="V79:AF83">
    <cfRule type="expression" dxfId="1738" priority="137">
      <formula>V$9&gt;=20/24</formula>
    </cfRule>
    <cfRule type="expression" dxfId="1737" priority="138">
      <formula>AND(V$9&gt;=14/24,V$9&lt;20/24)</formula>
    </cfRule>
    <cfRule type="expression" dxfId="1736" priority="139">
      <formula>AND(V$9&gt;=8/24,V$9&lt;14/24)</formula>
    </cfRule>
    <cfRule type="expression" dxfId="1735" priority="140">
      <formula>V$9&lt;8/24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734" priority="181">
      <formula>N$9&gt;=20/24</formula>
    </cfRule>
  </conditionalFormatting>
  <conditionalFormatting sqref="S8">
    <cfRule type="expression" dxfId="1733" priority="172">
      <formula>U$9&gt;=20/24</formula>
    </cfRule>
    <cfRule type="expression" dxfId="1732" priority="173">
      <formula>AND(U$9&gt;=14/24,U$9&lt;20/24)</formula>
    </cfRule>
    <cfRule type="expression" dxfId="1731" priority="174">
      <formula>AND(U$9&gt;=8/24,U$9&lt;14/24)</formula>
    </cfRule>
    <cfRule type="expression" dxfId="1730" priority="175">
      <formula>U$9&lt;8/24</formula>
    </cfRule>
  </conditionalFormatting>
  <conditionalFormatting sqref="V79:AF84">
    <cfRule type="expression" dxfId="1729" priority="59">
      <formula>V$9&gt;=20/24</formula>
    </cfRule>
    <cfRule type="expression" dxfId="1728" priority="60">
      <formula>AND(V$9&gt;=14/24,V$9&lt;20/24)</formula>
    </cfRule>
    <cfRule type="expression" dxfId="1727" priority="61">
      <formula>AND(V$9&gt;=8/24,V$9&lt;14/24)</formula>
    </cfRule>
    <cfRule type="expression" dxfId="1726" priority="62">
      <formula>V$9&lt;8/24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54:AF62 B66:AF70">
    <cfRule type="expression" dxfId="1725" priority="119">
      <formula>B54&gt;$AG54</formula>
    </cfRule>
  </conditionalFormatting>
  <conditionalFormatting sqref="AB8">
    <cfRule type="expression" dxfId="1724" priority="168">
      <formula>AD$9&gt;=20/24</formula>
    </cfRule>
    <cfRule type="expression" dxfId="1723" priority="169">
      <formula>AND(AD$9&gt;=14/24,AD$9&lt;20/24)</formula>
    </cfRule>
    <cfRule type="expression" dxfId="1722" priority="170">
      <formula>AND(AD$9&gt;=8/24,AD$9&lt;14/24)</formula>
    </cfRule>
    <cfRule type="expression" dxfId="1721" priority="171">
      <formula>AD$9&lt;8/24</formula>
    </cfRule>
  </conditionalFormatting>
  <conditionalFormatting sqref="AG78">
    <cfRule type="expression" dxfId="1720" priority="147">
      <formula>AG$9&gt;=20/24</formula>
    </cfRule>
    <cfRule type="expression" dxfId="1719" priority="148">
      <formula>AND(AG$9&gt;=14/24,AG$9&lt;20/24)</formula>
    </cfRule>
    <cfRule type="expression" dxfId="1718" priority="149">
      <formula>AND(AG$9&gt;=8/24,AG$9&lt;14/24)</formula>
    </cfRule>
    <cfRule type="expression" dxfId="1717" priority="150">
      <formula>AG$9&lt;8/24</formula>
    </cfRule>
  </conditionalFormatting>
  <conditionalFormatting sqref="AG91:AG92">
    <cfRule type="expression" dxfId="1716" priority="142">
      <formula>AG91&gt;$AG91</formula>
    </cfRule>
  </conditionalFormatting>
  <conditionalFormatting sqref="AG96">
    <cfRule type="expression" dxfId="1715" priority="143">
      <formula>AG$9&gt;=20/24</formula>
    </cfRule>
    <cfRule type="expression" dxfId="1714" priority="144">
      <formula>AND(AG$9&gt;=14/24,AG$9&lt;20/24)</formula>
    </cfRule>
    <cfRule type="expression" dxfId="1713" priority="145">
      <formula>AND(AG$9&gt;=8/24,AG$9&lt;14/24)</formula>
    </cfRule>
    <cfRule type="expression" dxfId="1712" priority="146">
      <formula>AG$9&lt;8/24</formula>
    </cfRule>
  </conditionalFormatting>
  <conditionalFormatting sqref="AG113">
    <cfRule type="expression" dxfId="1711" priority="164">
      <formula>AG$9&gt;=20/24</formula>
    </cfRule>
    <cfRule type="expression" dxfId="1710" priority="165">
      <formula>AND(AG$9&gt;=14/24,AG$9&lt;20/24)</formula>
    </cfRule>
    <cfRule type="expression" dxfId="1709" priority="166">
      <formula>AND(AG$9&gt;=8/24,AG$9&lt;14/24)</formula>
    </cfRule>
    <cfRule type="expression" dxfId="1708" priority="167">
      <formula>AG$9&lt;8/24</formula>
    </cfRule>
  </conditionalFormatting>
  <conditionalFormatting sqref="AH8:AI10">
    <cfRule type="expression" dxfId="1707" priority="55">
      <formula>AH$9&gt;=20/24</formula>
    </cfRule>
    <cfRule type="expression" dxfId="1706" priority="56">
      <formula>AND(AH$9&gt;=14/24,AH$9&lt;20/24)</formula>
    </cfRule>
    <cfRule type="expression" dxfId="1705" priority="57">
      <formula>AND(AH$9&gt;=8/24,AH$9&lt;14/24)</formula>
    </cfRule>
    <cfRule type="expression" dxfId="1704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703" priority="185">
      <formula>AJ$9&gt;=20/24</formula>
    </cfRule>
    <cfRule type="expression" dxfId="1702" priority="186">
      <formula>AND(AJ$9&gt;=14/24,AJ$9&lt;20/24)</formula>
    </cfRule>
    <cfRule type="expression" dxfId="1701" priority="187">
      <formula>AND(AJ$9&gt;=8/24,AJ$9&lt;14/24)</formula>
    </cfRule>
    <cfRule type="expression" dxfId="1700" priority="188">
      <formula>AJ$9&lt;8/24</formula>
    </cfRule>
  </conditionalFormatting>
  <conditionalFormatting sqref="AL99:AN99 AL105:AN105">
    <cfRule type="expression" dxfId="1699" priority="157">
      <formula>AL$9&gt;=20/24</formula>
    </cfRule>
    <cfRule type="expression" dxfId="1698" priority="158">
      <formula>AND(AL$9&gt;=14/24,AL$9&lt;20/24)</formula>
    </cfRule>
    <cfRule type="expression" dxfId="1697" priority="159">
      <formula>AND(AL$9&gt;=8/24,AL$9&lt;14/24)</formula>
    </cfRule>
    <cfRule type="expression" dxfId="1696" priority="160">
      <formula>AL$9&lt;8/24</formula>
    </cfRule>
  </conditionalFormatting>
  <conditionalFormatting sqref="AM15:AM21 AN16:AR21">
    <cfRule type="expression" dxfId="1695" priority="81">
      <formula>AX$9&gt;=20/24</formula>
    </cfRule>
    <cfRule type="expression" dxfId="1694" priority="82">
      <formula>AND(AX$9&gt;=14/24,AX$9&lt;20/24)</formula>
    </cfRule>
    <cfRule type="expression" dxfId="1693" priority="83">
      <formula>AND(AX$9&gt;=8/24,AX$9&lt;14/24)</formula>
    </cfRule>
    <cfRule type="expression" dxfId="1692" priority="84">
      <formula>AX$9&lt;8/24</formula>
    </cfRule>
  </conditionalFormatting>
  <conditionalFormatting sqref="AN100:AN103">
    <cfRule type="expression" dxfId="1691" priority="153">
      <formula>AN$9&gt;=20/24</formula>
    </cfRule>
    <cfRule type="expression" dxfId="1690" priority="154">
      <formula>AND(AN$9&gt;=14/24,AN$9&lt;20/24)</formula>
    </cfRule>
    <cfRule type="expression" dxfId="1689" priority="155">
      <formula>AND(AN$9&gt;=8/24,AN$9&lt;14/24)</formula>
    </cfRule>
    <cfRule type="expression" dxfId="1688" priority="156">
      <formula>AN$9&lt;8/24</formula>
    </cfRule>
  </conditionalFormatting>
  <conditionalFormatting sqref="AN15:AR15">
    <cfRule type="expression" dxfId="1687" priority="69">
      <formula>U$9&gt;=20/24</formula>
    </cfRule>
    <cfRule type="expression" dxfId="1686" priority="70">
      <formula>AND(U$9&gt;=14/24,U$9&lt;20/24)</formula>
    </cfRule>
    <cfRule type="expression" dxfId="1685" priority="71">
      <formula>AND(U$9&gt;=8/24,U$9&lt;14/24)</formula>
    </cfRule>
    <cfRule type="expression" dxfId="1684" priority="72">
      <formula>U$9&lt;8/24</formula>
    </cfRule>
  </conditionalFormatting>
  <conditionalFormatting sqref="AS15">
    <cfRule type="expression" dxfId="1683" priority="77">
      <formula>AA$9&gt;=20/24</formula>
    </cfRule>
    <cfRule type="expression" dxfId="1682" priority="78">
      <formula>AND(AA$9&gt;=14/24,AA$9&lt;20/24)</formula>
    </cfRule>
    <cfRule type="expression" dxfId="1681" priority="79">
      <formula>AND(AA$9&gt;=8/24,AA$9&lt;14/24)</formula>
    </cfRule>
    <cfRule type="expression" dxfId="1680" priority="80">
      <formula>AA$9&lt;8/24</formula>
    </cfRule>
  </conditionalFormatting>
  <conditionalFormatting sqref="AS16:AS21">
    <cfRule type="expression" dxfId="1679" priority="85">
      <formula>BE$9&gt;=20/24</formula>
    </cfRule>
    <cfRule type="expression" dxfId="1678" priority="86">
      <formula>AND(BE$9&gt;=14/24,BE$9&lt;20/24)</formula>
    </cfRule>
    <cfRule type="expression" dxfId="1677" priority="87">
      <formula>AND(BE$9&gt;=8/24,BE$9&lt;14/24)</formula>
    </cfRule>
    <cfRule type="expression" dxfId="1676" priority="88">
      <formula>BE$9&lt;8/24</formula>
    </cfRule>
  </conditionalFormatting>
  <conditionalFormatting sqref="AT15 AX15:BJ15">
    <cfRule type="expression" dxfId="1675" priority="89">
      <formula>AC$9&gt;=20/24</formula>
    </cfRule>
    <cfRule type="expression" dxfId="1674" priority="90">
      <formula>AND(AC$9&gt;=14/24,AC$9&lt;20/24)</formula>
    </cfRule>
    <cfRule type="expression" dxfId="1673" priority="91">
      <formula>AND(AC$9&gt;=8/24,AC$9&lt;14/24)</formula>
    </cfRule>
    <cfRule type="expression" dxfId="1672" priority="92">
      <formula>AC$9&lt;8/24</formula>
    </cfRule>
  </conditionalFormatting>
  <conditionalFormatting sqref="AT16:AT21">
    <cfRule type="expression" dxfId="1671" priority="93">
      <formula>BG$9&gt;=20/24</formula>
    </cfRule>
    <cfRule type="expression" dxfId="1670" priority="94">
      <formula>AND(BG$9&gt;=14/24,BG$9&lt;20/24)</formula>
    </cfRule>
    <cfRule type="expression" dxfId="1669" priority="95">
      <formula>AND(BG$9&gt;=8/24,BG$9&lt;14/24)</formula>
    </cfRule>
    <cfRule type="expression" dxfId="1668" priority="96">
      <formula>BG$9&lt;8/24</formula>
    </cfRule>
  </conditionalFormatting>
  <conditionalFormatting sqref="AU15:AV15">
    <cfRule type="expression" dxfId="1667" priority="97">
      <formula>AE$9&gt;=20/24</formula>
    </cfRule>
    <cfRule type="expression" dxfId="1666" priority="98">
      <formula>AND(AE$9&gt;=14/24,AE$9&lt;20/24)</formula>
    </cfRule>
    <cfRule type="expression" dxfId="1665" priority="99">
      <formula>AND(AE$9&gt;=8/24,AE$9&lt;14/24)</formula>
    </cfRule>
    <cfRule type="expression" dxfId="1664" priority="100">
      <formula>AE$9&lt;8/24</formula>
    </cfRule>
  </conditionalFormatting>
  <conditionalFormatting sqref="AU16:BJ21">
    <cfRule type="expression" dxfId="1663" priority="101">
      <formula>BI$9&gt;=20/24</formula>
    </cfRule>
    <cfRule type="expression" dxfId="1662" priority="102">
      <formula>AND(BI$9&gt;=14/24,BI$9&lt;20/24)</formula>
    </cfRule>
    <cfRule type="expression" dxfId="1661" priority="103">
      <formula>AND(BI$9&gt;=8/24,BI$9&lt;14/24)</formula>
    </cfRule>
    <cfRule type="expression" dxfId="1660" priority="104">
      <formula>BI$9&lt;8/24</formula>
    </cfRule>
  </conditionalFormatting>
  <conditionalFormatting sqref="AW15">
    <cfRule type="expression" dxfId="1659" priority="73">
      <formula>B$9&gt;=20/24</formula>
    </cfRule>
    <cfRule type="expression" dxfId="1658" priority="74">
      <formula>AND(B$9&gt;=14/24,B$9&lt;20/24)</formula>
    </cfRule>
    <cfRule type="expression" dxfId="1657" priority="75">
      <formula>AND(B$9&gt;=8/24,B$9&lt;14/24)</formula>
    </cfRule>
    <cfRule type="expression" dxfId="1656" priority="76">
      <formula>B$9&lt;8/24</formula>
    </cfRule>
  </conditionalFormatting>
  <conditionalFormatting sqref="A73">
    <cfRule type="expression" dxfId="1655" priority="24">
      <formula>$AH73=0</formula>
    </cfRule>
  </conditionalFormatting>
  <conditionalFormatting sqref="B97:E107 B137:E152 B109:E112 B125:E134 B154:E159 B11:AF13">
    <cfRule type="expression" dxfId="1654" priority="20">
      <formula>B$9&gt;=20/24</formula>
    </cfRule>
  </conditionalFormatting>
  <conditionalFormatting sqref="B97:E107 B137:E152 B109:E112 B125:E134 B154:E159 B11:AF13">
    <cfRule type="expression" dxfId="1653" priority="21">
      <formula>AND(B$9&gt;=14/24,B$9&lt;20/24)</formula>
    </cfRule>
    <cfRule type="expression" dxfId="1652" priority="22">
      <formula>AND(B$9&gt;=8/24,B$9&lt;14/24)</formula>
    </cfRule>
    <cfRule type="expression" dxfId="1651" priority="23">
      <formula>B$9&lt;8/24</formula>
    </cfRule>
  </conditionalFormatting>
  <conditionalFormatting sqref="B14:AF28">
    <cfRule type="expression" dxfId="1650" priority="10">
      <formula>B14&gt;$AG14*1</formula>
    </cfRule>
    <cfRule type="expression" dxfId="1649" priority="11">
      <formula>B$9&gt;=20/24</formula>
    </cfRule>
    <cfRule type="expression" dxfId="1648" priority="12">
      <formula>AND(B$9&gt;=14/24,B$9&lt;20/24)</formula>
    </cfRule>
    <cfRule type="expression" dxfId="1647" priority="13">
      <formula>AND(B$9&gt;=8/24,B$9&lt;14/24)</formula>
    </cfRule>
    <cfRule type="expression" dxfId="1646" priority="14">
      <formula>B$9&lt;8/24</formula>
    </cfRule>
  </conditionalFormatting>
  <conditionalFormatting sqref="B161:E167">
    <cfRule type="expression" dxfId="1645" priority="15">
      <formula>B$9&gt;=20/24</formula>
    </cfRule>
    <cfRule type="expression" dxfId="1644" priority="16">
      <formula>AND(B$9&gt;=14/24,B$9&lt;20/24)</formula>
    </cfRule>
    <cfRule type="expression" dxfId="1643" priority="17">
      <formula>AND(B$9&gt;=8/24,B$9&lt;14/24)</formula>
    </cfRule>
    <cfRule type="expression" dxfId="1642" priority="18">
      <formula>B$9&lt;8/24</formula>
    </cfRule>
  </conditionalFormatting>
  <conditionalFormatting sqref="B169:E274">
    <cfRule type="expression" dxfId="1641" priority="6">
      <formula>B$9&gt;=20/24</formula>
    </cfRule>
    <cfRule type="expression" dxfId="1640" priority="7">
      <formula>AND(B$9&gt;=14/24,B$9&lt;20/24)</formula>
    </cfRule>
    <cfRule type="expression" dxfId="1639" priority="8">
      <formula>AND(B$9&gt;=8/24,B$9&lt;14/24)</formula>
    </cfRule>
    <cfRule type="expression" dxfId="1638" priority="9">
      <formula>B$9&lt;8/24</formula>
    </cfRule>
  </conditionalFormatting>
  <conditionalFormatting sqref="B11:AF13">
    <cfRule type="expression" dxfId="1637" priority="19">
      <formula>B11&gt;$AG11*1</formula>
    </cfRule>
  </conditionalFormatting>
  <conditionalFormatting sqref="A153">
    <cfRule type="expression" dxfId="1636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635" priority="1">
      <formula>AL$9&gt;=20/24</formula>
    </cfRule>
  </conditionalFormatting>
  <conditionalFormatting sqref="AL153">
    <cfRule type="expression" dxfId="1634" priority="2">
      <formula>AND(AL$9&gt;=14/24,AL$9&lt;20/24)</formula>
    </cfRule>
    <cfRule type="expression" dxfId="1633" priority="3">
      <formula>AND(AL$9&gt;=8/24,AL$9&lt;14/24)</formula>
    </cfRule>
    <cfRule type="expression" dxfId="1632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30" zoomScaleNormal="130" workbookViewId="0">
      <pane xSplit="1" ySplit="10" topLeftCell="C122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G120" sqref="G120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2080/10/16</v>
      </c>
      <c r="C4" s="250"/>
      <c r="D4" s="250"/>
      <c r="E4" s="251" t="str">
        <f ca="1">"2080/"&amp;"10/"&amp;INT(MID(CELL("filename",G6),FIND("]",CELL("filename",G6))+1,200))</f>
        <v>2080/10/16</v>
      </c>
      <c r="F4" s="251"/>
      <c r="G4" s="251"/>
      <c r="H4" s="251" t="str">
        <f ca="1">TEXT(E4,"dddd")</f>
        <v>Wednesday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96.300000000000011</v>
      </c>
      <c r="C5" s="30">
        <f t="shared" si="0"/>
        <v>88.9</v>
      </c>
      <c r="D5" s="30">
        <f t="shared" si="0"/>
        <v>78</v>
      </c>
      <c r="E5" s="30">
        <f t="shared" si="0"/>
        <v>66.699999999999989</v>
      </c>
      <c r="F5" s="30">
        <f t="shared" si="0"/>
        <v>58.7</v>
      </c>
      <c r="G5" s="30">
        <f t="shared" si="0"/>
        <v>77.400000000000006</v>
      </c>
      <c r="H5" s="30">
        <f t="shared" si="0"/>
        <v>94.4</v>
      </c>
      <c r="I5" s="30">
        <f t="shared" si="0"/>
        <v>94.4</v>
      </c>
      <c r="J5" s="30">
        <f t="shared" si="0"/>
        <v>98</v>
      </c>
      <c r="K5" s="30">
        <f t="shared" si="0"/>
        <v>92.300000000000011</v>
      </c>
      <c r="L5" s="30">
        <f t="shared" si="0"/>
        <v>88.300000000000011</v>
      </c>
      <c r="M5" s="30">
        <f t="shared" si="0"/>
        <v>88.300000000000011</v>
      </c>
      <c r="N5" s="30">
        <f t="shared" si="0"/>
        <v>85.87</v>
      </c>
      <c r="O5" s="30">
        <f t="shared" si="0"/>
        <v>99.77</v>
      </c>
      <c r="P5" s="30">
        <f t="shared" si="0"/>
        <v>98</v>
      </c>
      <c r="Q5" s="30">
        <f t="shared" si="0"/>
        <v>94.6</v>
      </c>
      <c r="R5" s="30">
        <f t="shared" si="0"/>
        <v>90.3</v>
      </c>
      <c r="S5" s="30">
        <f t="shared" si="0"/>
        <v>79</v>
      </c>
      <c r="T5" s="30">
        <f t="shared" si="0"/>
        <v>79.8</v>
      </c>
      <c r="U5" s="30">
        <f t="shared" si="0"/>
        <v>61.2</v>
      </c>
      <c r="V5" s="30">
        <f t="shared" si="0"/>
        <v>66</v>
      </c>
      <c r="W5" s="30">
        <f t="shared" si="0"/>
        <v>66</v>
      </c>
      <c r="X5" s="30">
        <f t="shared" si="0"/>
        <v>72</v>
      </c>
      <c r="Y5" s="30">
        <f t="shared" si="0"/>
        <v>72</v>
      </c>
      <c r="Z5" s="30">
        <f t="shared" si="0"/>
        <v>85.300000000000011</v>
      </c>
      <c r="AA5" s="30">
        <f>AB108</f>
        <v>99.4</v>
      </c>
      <c r="AB5" s="30">
        <f t="shared" si="0"/>
        <v>99.4</v>
      </c>
      <c r="AC5" s="30">
        <f t="shared" si="0"/>
        <v>104</v>
      </c>
      <c r="AD5" s="30">
        <f t="shared" si="0"/>
        <v>100</v>
      </c>
      <c r="AE5" s="30">
        <f t="shared" si="0"/>
        <v>107</v>
      </c>
      <c r="AF5" s="30">
        <f>B108</f>
        <v>90.6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Load=1314</v>
      </c>
      <c r="B7" s="35">
        <f t="shared" ref="B7:AF7" si="1">B116</f>
        <v>1566.6999999999998</v>
      </c>
      <c r="C7" s="35">
        <f t="shared" si="1"/>
        <v>1524.5</v>
      </c>
      <c r="D7" s="35">
        <f t="shared" si="1"/>
        <v>1500.6000000000004</v>
      </c>
      <c r="E7" s="35">
        <f t="shared" si="1"/>
        <v>1414.5</v>
      </c>
      <c r="F7" s="35">
        <f t="shared" si="1"/>
        <v>1364.0000000000002</v>
      </c>
      <c r="G7" s="35">
        <f t="shared" si="1"/>
        <v>1352.5000000000002</v>
      </c>
      <c r="H7" s="35">
        <f t="shared" si="1"/>
        <v>1356.8000000000002</v>
      </c>
      <c r="I7" s="35">
        <f t="shared" si="1"/>
        <v>1395.8000000000002</v>
      </c>
      <c r="J7" s="35">
        <f t="shared" si="1"/>
        <v>1395.8000000000002</v>
      </c>
      <c r="K7" s="35">
        <f t="shared" si="1"/>
        <v>1381.4</v>
      </c>
      <c r="L7" s="35">
        <f t="shared" si="1"/>
        <v>1357.7</v>
      </c>
      <c r="M7" s="35">
        <f t="shared" si="1"/>
        <v>1418.3000000000002</v>
      </c>
      <c r="N7" s="35">
        <f t="shared" si="1"/>
        <v>1490.8000000000002</v>
      </c>
      <c r="O7" s="35">
        <f t="shared" si="1"/>
        <v>1314.27</v>
      </c>
      <c r="P7" s="35">
        <f t="shared" si="1"/>
        <v>1339.17</v>
      </c>
      <c r="Q7" s="35">
        <f t="shared" si="1"/>
        <v>1453.4</v>
      </c>
      <c r="R7" s="35">
        <f t="shared" si="1"/>
        <v>1473</v>
      </c>
      <c r="S7" s="35">
        <f t="shared" si="1"/>
        <v>1464.8000000000004</v>
      </c>
      <c r="T7" s="35">
        <f t="shared" si="1"/>
        <v>1520.7000000000005</v>
      </c>
      <c r="U7" s="35">
        <f t="shared" si="1"/>
        <v>1544.4000000000003</v>
      </c>
      <c r="V7" s="35">
        <f t="shared" si="1"/>
        <v>1426.9000000000003</v>
      </c>
      <c r="W7" s="35">
        <f t="shared" si="1"/>
        <v>1372.1000000000001</v>
      </c>
      <c r="X7" s="35">
        <f t="shared" si="1"/>
        <v>1343.4000000000003</v>
      </c>
      <c r="Y7" s="35">
        <f t="shared" si="1"/>
        <v>1424.4000000000005</v>
      </c>
      <c r="Z7" s="35">
        <f t="shared" si="1"/>
        <v>1437.7000000000003</v>
      </c>
      <c r="AA7" s="35">
        <f t="shared" si="1"/>
        <v>1742.900000000001</v>
      </c>
      <c r="AB7" s="35">
        <f>AB116</f>
        <v>1728.1000000000008</v>
      </c>
      <c r="AC7" s="35">
        <f t="shared" si="1"/>
        <v>1735.1000000000008</v>
      </c>
      <c r="AD7" s="35">
        <f t="shared" si="1"/>
        <v>1680.7000000000007</v>
      </c>
      <c r="AE7" s="35">
        <f t="shared" si="1"/>
        <v>1640.7000000000007</v>
      </c>
      <c r="AF7" s="35">
        <f t="shared" si="1"/>
        <v>1634.2000000000007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2303.1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1728.1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31.4</v>
      </c>
      <c r="C11" s="43">
        <v>31.4</v>
      </c>
      <c r="D11" s="43">
        <v>31.4</v>
      </c>
      <c r="E11" s="43">
        <v>31.4</v>
      </c>
      <c r="F11" s="43">
        <v>31.4</v>
      </c>
      <c r="G11" s="43">
        <v>31.4</v>
      </c>
      <c r="H11" s="43">
        <v>31.4</v>
      </c>
      <c r="I11" s="43">
        <v>31.4</v>
      </c>
      <c r="J11" s="43">
        <v>31.4</v>
      </c>
      <c r="K11" s="43">
        <v>31.4</v>
      </c>
      <c r="L11" s="43">
        <v>31.4</v>
      </c>
      <c r="M11" s="43">
        <v>31.4</v>
      </c>
      <c r="N11" s="43">
        <v>31.4</v>
      </c>
      <c r="O11" s="43">
        <v>25.7</v>
      </c>
      <c r="P11" s="43">
        <v>25.7</v>
      </c>
      <c r="Q11" s="43">
        <v>25.7</v>
      </c>
      <c r="R11" s="43">
        <v>25.7</v>
      </c>
      <c r="S11" s="44">
        <v>34.299999999999997</v>
      </c>
      <c r="T11" s="44">
        <v>34.299999999999997</v>
      </c>
      <c r="U11" s="44">
        <v>34.299999999999997</v>
      </c>
      <c r="V11" s="44">
        <v>34.299999999999997</v>
      </c>
      <c r="W11" s="44">
        <v>34.299999999999997</v>
      </c>
      <c r="X11" s="44">
        <v>34.299999999999997</v>
      </c>
      <c r="Y11" s="44">
        <v>34.299999999999997</v>
      </c>
      <c r="Z11" s="44">
        <v>34.299999999999997</v>
      </c>
      <c r="AA11" s="44">
        <v>34.299999999999997</v>
      </c>
      <c r="AB11" s="44">
        <v>34.299999999999997</v>
      </c>
      <c r="AC11" s="44">
        <v>34.299999999999997</v>
      </c>
      <c r="AD11" s="44">
        <v>34.299999999999997</v>
      </c>
      <c r="AE11" s="44">
        <v>34.299999999999997</v>
      </c>
      <c r="AF11" s="44">
        <v>34.299999999999997</v>
      </c>
      <c r="AG11" s="45">
        <v>86</v>
      </c>
      <c r="AH11" s="46">
        <f t="shared" ref="AH11:AH74" si="2">MAX(B11:AF11)</f>
        <v>34.299999999999997</v>
      </c>
      <c r="AI11" s="47">
        <f t="shared" ref="AI11:AI74" si="3">MIN(B11:AF11)</f>
        <v>25.7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26</v>
      </c>
      <c r="C12" s="43">
        <v>26</v>
      </c>
      <c r="D12" s="43">
        <v>26</v>
      </c>
      <c r="E12" s="43">
        <v>26</v>
      </c>
      <c r="F12" s="43">
        <v>26</v>
      </c>
      <c r="G12" s="43">
        <v>26</v>
      </c>
      <c r="H12" s="43">
        <v>26</v>
      </c>
      <c r="I12" s="43">
        <v>26</v>
      </c>
      <c r="J12" s="43">
        <v>26</v>
      </c>
      <c r="K12" s="43">
        <v>26</v>
      </c>
      <c r="L12" s="43">
        <v>26</v>
      </c>
      <c r="M12" s="43">
        <v>26</v>
      </c>
      <c r="N12" s="43">
        <v>26</v>
      </c>
      <c r="O12" s="43">
        <v>20</v>
      </c>
      <c r="P12" s="43">
        <v>20</v>
      </c>
      <c r="Q12" s="43">
        <v>20</v>
      </c>
      <c r="R12" s="43">
        <v>20</v>
      </c>
      <c r="S12" s="44">
        <v>26</v>
      </c>
      <c r="T12" s="44">
        <v>26</v>
      </c>
      <c r="U12" s="44">
        <v>26</v>
      </c>
      <c r="V12" s="44">
        <v>26</v>
      </c>
      <c r="W12" s="44">
        <v>26</v>
      </c>
      <c r="X12" s="44">
        <v>26</v>
      </c>
      <c r="Y12" s="44">
        <v>26</v>
      </c>
      <c r="Z12" s="44">
        <v>26</v>
      </c>
      <c r="AA12" s="44">
        <v>26</v>
      </c>
      <c r="AB12" s="44">
        <v>26</v>
      </c>
      <c r="AC12" s="44">
        <v>26</v>
      </c>
      <c r="AD12" s="44">
        <v>26</v>
      </c>
      <c r="AE12" s="44">
        <v>26</v>
      </c>
      <c r="AF12" s="44">
        <v>26</v>
      </c>
      <c r="AG12" s="48">
        <v>82</v>
      </c>
      <c r="AH12" s="46">
        <f t="shared" si="2"/>
        <v>26</v>
      </c>
      <c r="AI12" s="47">
        <f t="shared" si="3"/>
        <v>20</v>
      </c>
      <c r="AK12" s="49"/>
      <c r="AL12" s="50" t="str">
        <f ca="1">MID(CELL("filename",C7),FIND("]",CELL("filename",C7))+1,600)</f>
        <v>16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43.6</v>
      </c>
      <c r="C13" s="43">
        <v>43.6</v>
      </c>
      <c r="D13" s="43">
        <v>43.6</v>
      </c>
      <c r="E13" s="43">
        <v>43.6</v>
      </c>
      <c r="F13" s="43">
        <v>43.6</v>
      </c>
      <c r="G13" s="43">
        <v>43.6</v>
      </c>
      <c r="H13" s="43">
        <v>43.6</v>
      </c>
      <c r="I13" s="43">
        <v>43.6</v>
      </c>
      <c r="J13" s="43">
        <v>43.6</v>
      </c>
      <c r="K13" s="43">
        <v>43.6</v>
      </c>
      <c r="L13" s="43">
        <v>43.6</v>
      </c>
      <c r="M13" s="43">
        <v>43.6</v>
      </c>
      <c r="N13" s="43">
        <v>43.6</v>
      </c>
      <c r="O13" s="43">
        <v>20.6</v>
      </c>
      <c r="P13" s="43">
        <v>20.6</v>
      </c>
      <c r="Q13" s="43">
        <v>20.6</v>
      </c>
      <c r="R13" s="43">
        <v>20.6</v>
      </c>
      <c r="S13" s="44">
        <v>40</v>
      </c>
      <c r="T13" s="44">
        <v>40</v>
      </c>
      <c r="U13" s="44">
        <v>40</v>
      </c>
      <c r="V13" s="44">
        <v>40</v>
      </c>
      <c r="W13" s="44">
        <v>40</v>
      </c>
      <c r="X13" s="44">
        <v>40</v>
      </c>
      <c r="Y13" s="44">
        <v>40</v>
      </c>
      <c r="Z13" s="44">
        <v>40</v>
      </c>
      <c r="AA13" s="44">
        <v>40</v>
      </c>
      <c r="AB13" s="44">
        <v>40</v>
      </c>
      <c r="AC13" s="44">
        <v>40</v>
      </c>
      <c r="AD13" s="44">
        <v>40</v>
      </c>
      <c r="AE13" s="44">
        <v>40</v>
      </c>
      <c r="AF13" s="44">
        <v>40</v>
      </c>
      <c r="AG13" s="48">
        <v>78</v>
      </c>
      <c r="AH13" s="46">
        <f t="shared" si="2"/>
        <v>43.6</v>
      </c>
      <c r="AI13" s="47">
        <f t="shared" si="3"/>
        <v>20.6</v>
      </c>
      <c r="AK13" s="49"/>
      <c r="AL13" s="50" t="str">
        <f ca="1">"Daily Load Curve(Excluding of Export) of Nepal ("&amp;A4&amp;" "&amp;B4&amp;")"</f>
        <v>Daily Load Curve(Excluding of Export) of Nepal (Nepali Date: 2080/10/16)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27</v>
      </c>
      <c r="C14" s="43">
        <v>27</v>
      </c>
      <c r="D14" s="43">
        <v>27</v>
      </c>
      <c r="E14" s="43">
        <v>27</v>
      </c>
      <c r="F14" s="43">
        <v>27</v>
      </c>
      <c r="G14" s="43">
        <v>27</v>
      </c>
      <c r="H14" s="43">
        <v>27</v>
      </c>
      <c r="I14" s="43">
        <v>27</v>
      </c>
      <c r="J14" s="43">
        <v>27</v>
      </c>
      <c r="K14" s="43">
        <v>27</v>
      </c>
      <c r="L14" s="43">
        <v>27</v>
      </c>
      <c r="M14" s="43">
        <v>27</v>
      </c>
      <c r="N14" s="43">
        <v>27</v>
      </c>
      <c r="O14" s="43">
        <v>25.6</v>
      </c>
      <c r="P14" s="43">
        <v>25.6</v>
      </c>
      <c r="Q14" s="43">
        <v>25.6</v>
      </c>
      <c r="R14" s="43">
        <v>25.6</v>
      </c>
      <c r="S14" s="44">
        <v>25.1</v>
      </c>
      <c r="T14" s="44">
        <v>25.1</v>
      </c>
      <c r="U14" s="44">
        <v>25.1</v>
      </c>
      <c r="V14" s="44">
        <v>25.1</v>
      </c>
      <c r="W14" s="44">
        <v>25.1</v>
      </c>
      <c r="X14" s="44">
        <v>25.1</v>
      </c>
      <c r="Y14" s="44">
        <v>25.1</v>
      </c>
      <c r="Z14" s="44">
        <v>25.1</v>
      </c>
      <c r="AA14" s="44">
        <v>25.1</v>
      </c>
      <c r="AB14" s="44">
        <v>25.1</v>
      </c>
      <c r="AC14" s="44">
        <v>25.1</v>
      </c>
      <c r="AD14" s="44">
        <v>25.1</v>
      </c>
      <c r="AE14" s="44">
        <v>25.1</v>
      </c>
      <c r="AF14" s="44">
        <v>25.1</v>
      </c>
      <c r="AG14" s="48">
        <v>77</v>
      </c>
      <c r="AH14" s="46">
        <f t="shared" si="2"/>
        <v>27</v>
      </c>
      <c r="AI14" s="47">
        <f t="shared" si="3"/>
        <v>25.1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72.2</v>
      </c>
      <c r="C15" s="43">
        <v>72.2</v>
      </c>
      <c r="D15" s="43">
        <v>72.2</v>
      </c>
      <c r="E15" s="43">
        <v>72.2</v>
      </c>
      <c r="F15" s="43">
        <v>72.2</v>
      </c>
      <c r="G15" s="43">
        <v>72.2</v>
      </c>
      <c r="H15" s="43">
        <v>72.2</v>
      </c>
      <c r="I15" s="43">
        <v>72.2</v>
      </c>
      <c r="J15" s="43">
        <v>72.2</v>
      </c>
      <c r="K15" s="43">
        <v>72.2</v>
      </c>
      <c r="L15" s="43">
        <v>72.2</v>
      </c>
      <c r="M15" s="43">
        <v>72.2</v>
      </c>
      <c r="N15" s="43">
        <v>72.2</v>
      </c>
      <c r="O15" s="43">
        <v>31.3</v>
      </c>
      <c r="P15" s="43">
        <v>31.3</v>
      </c>
      <c r="Q15" s="43">
        <v>31.3</v>
      </c>
      <c r="R15" s="43">
        <v>31.3</v>
      </c>
      <c r="S15" s="44">
        <v>65.5</v>
      </c>
      <c r="T15" s="44">
        <v>65.5</v>
      </c>
      <c r="U15" s="44">
        <v>65.5</v>
      </c>
      <c r="V15" s="44">
        <v>65.5</v>
      </c>
      <c r="W15" s="44">
        <v>65.5</v>
      </c>
      <c r="X15" s="44">
        <v>65.5</v>
      </c>
      <c r="Y15" s="44">
        <v>65.5</v>
      </c>
      <c r="Z15" s="44">
        <v>65.5</v>
      </c>
      <c r="AA15" s="44">
        <v>65.5</v>
      </c>
      <c r="AB15" s="44">
        <v>65.5</v>
      </c>
      <c r="AC15" s="44">
        <v>65.5</v>
      </c>
      <c r="AD15" s="44">
        <v>65.5</v>
      </c>
      <c r="AE15" s="44">
        <v>65.5</v>
      </c>
      <c r="AF15" s="44">
        <v>65.5</v>
      </c>
      <c r="AG15" s="48">
        <v>73</v>
      </c>
      <c r="AH15" s="46">
        <f t="shared" si="2"/>
        <v>72.2</v>
      </c>
      <c r="AI15" s="47">
        <f t="shared" si="3"/>
        <v>31.3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33.4</v>
      </c>
      <c r="C16" s="43">
        <v>33.4</v>
      </c>
      <c r="D16" s="43">
        <v>33.4</v>
      </c>
      <c r="E16" s="43">
        <v>33.4</v>
      </c>
      <c r="F16" s="43">
        <v>33.4</v>
      </c>
      <c r="G16" s="43">
        <v>33.4</v>
      </c>
      <c r="H16" s="43">
        <v>33.4</v>
      </c>
      <c r="I16" s="43">
        <v>33.4</v>
      </c>
      <c r="J16" s="43">
        <v>33.4</v>
      </c>
      <c r="K16" s="43">
        <v>33.4</v>
      </c>
      <c r="L16" s="43">
        <v>33.4</v>
      </c>
      <c r="M16" s="43">
        <v>33.4</v>
      </c>
      <c r="N16" s="43">
        <v>33.4</v>
      </c>
      <c r="O16" s="43">
        <v>28.6</v>
      </c>
      <c r="P16" s="43">
        <v>28.6</v>
      </c>
      <c r="Q16" s="43">
        <v>28.6</v>
      </c>
      <c r="R16" s="43">
        <v>28.6</v>
      </c>
      <c r="S16" s="44">
        <v>29</v>
      </c>
      <c r="T16" s="44">
        <v>29</v>
      </c>
      <c r="U16" s="44">
        <v>29</v>
      </c>
      <c r="V16" s="44">
        <v>29</v>
      </c>
      <c r="W16" s="44">
        <v>29</v>
      </c>
      <c r="X16" s="44">
        <v>29</v>
      </c>
      <c r="Y16" s="44">
        <v>29</v>
      </c>
      <c r="Z16" s="44">
        <v>29</v>
      </c>
      <c r="AA16" s="44">
        <v>29</v>
      </c>
      <c r="AB16" s="44">
        <v>29</v>
      </c>
      <c r="AC16" s="44">
        <v>29</v>
      </c>
      <c r="AD16" s="44">
        <v>29</v>
      </c>
      <c r="AE16" s="44">
        <v>29</v>
      </c>
      <c r="AF16" s="44">
        <v>29</v>
      </c>
      <c r="AG16" s="48">
        <v>71</v>
      </c>
      <c r="AH16" s="46">
        <f t="shared" si="2"/>
        <v>33.4</v>
      </c>
      <c r="AI16" s="47">
        <f t="shared" si="3"/>
        <v>28.6</v>
      </c>
      <c r="AK16" s="49"/>
      <c r="AL16" s="52" t="s">
        <v>7</v>
      </c>
      <c r="AM16" s="57">
        <f t="shared" ref="AM16:AR16" si="4">B71</f>
        <v>1046.9000000000001</v>
      </c>
      <c r="AN16" s="57">
        <f t="shared" si="4"/>
        <v>1046.9000000000001</v>
      </c>
      <c r="AO16" s="57">
        <f t="shared" si="4"/>
        <v>1046.9000000000001</v>
      </c>
      <c r="AP16" s="57">
        <f t="shared" si="4"/>
        <v>1046.9000000000001</v>
      </c>
      <c r="AQ16" s="57">
        <f t="shared" si="4"/>
        <v>1046.9000000000001</v>
      </c>
      <c r="AR16" s="57">
        <f t="shared" si="4"/>
        <v>1046.9000000000001</v>
      </c>
      <c r="AS16" s="57">
        <f>I71</f>
        <v>1046.9000000000001</v>
      </c>
      <c r="AT16" s="57">
        <f>K71</f>
        <v>1046.9000000000001</v>
      </c>
      <c r="AU16" s="57">
        <f t="shared" ref="AU16:BD16" si="5">M71</f>
        <v>1046.9000000000001</v>
      </c>
      <c r="AV16" s="57">
        <f t="shared" si="5"/>
        <v>1046.9000000000001</v>
      </c>
      <c r="AW16" s="57">
        <f t="shared" si="5"/>
        <v>868.2</v>
      </c>
      <c r="AX16" s="57">
        <f t="shared" si="5"/>
        <v>868.2</v>
      </c>
      <c r="AY16" s="57">
        <f t="shared" si="5"/>
        <v>868.2</v>
      </c>
      <c r="AZ16" s="57">
        <f t="shared" si="5"/>
        <v>868.2</v>
      </c>
      <c r="BA16" s="57">
        <f t="shared" si="5"/>
        <v>1137.6000000000004</v>
      </c>
      <c r="BB16" s="57">
        <f t="shared" si="5"/>
        <v>1137.6000000000004</v>
      </c>
      <c r="BC16" s="57">
        <f t="shared" si="5"/>
        <v>1137.6000000000004</v>
      </c>
      <c r="BD16" s="57">
        <f t="shared" si="5"/>
        <v>1137.6000000000004</v>
      </c>
      <c r="BE16" s="58">
        <f>X71</f>
        <v>1137.6000000000004</v>
      </c>
      <c r="BF16" s="58">
        <f>Z71</f>
        <v>1137.6000000000004</v>
      </c>
      <c r="BG16" s="58">
        <f>AB71</f>
        <v>1137.6000000000004</v>
      </c>
      <c r="BH16" s="58">
        <f>AD71</f>
        <v>1137.6000000000004</v>
      </c>
      <c r="BI16" s="58">
        <f>AE71</f>
        <v>1137.6000000000004</v>
      </c>
      <c r="BJ16" s="58">
        <f>AF71</f>
        <v>1137.6000000000004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33.9</v>
      </c>
      <c r="C17" s="44">
        <v>33.9</v>
      </c>
      <c r="D17" s="44">
        <v>33.9</v>
      </c>
      <c r="E17" s="44">
        <v>33.9</v>
      </c>
      <c r="F17" s="44">
        <v>33.9</v>
      </c>
      <c r="G17" s="44">
        <v>33.9</v>
      </c>
      <c r="H17" s="44">
        <v>33.9</v>
      </c>
      <c r="I17" s="44">
        <v>33.9</v>
      </c>
      <c r="J17" s="44">
        <v>33.9</v>
      </c>
      <c r="K17" s="44">
        <v>33.9</v>
      </c>
      <c r="L17" s="44">
        <v>33.9</v>
      </c>
      <c r="M17" s="44">
        <v>33.9</v>
      </c>
      <c r="N17" s="44">
        <v>33.9</v>
      </c>
      <c r="O17" s="44">
        <v>10.9</v>
      </c>
      <c r="P17" s="44">
        <v>10.9</v>
      </c>
      <c r="Q17" s="44">
        <v>10.9</v>
      </c>
      <c r="R17" s="44">
        <v>10.9</v>
      </c>
      <c r="S17" s="44">
        <v>36</v>
      </c>
      <c r="T17" s="44">
        <v>36</v>
      </c>
      <c r="U17" s="44">
        <v>36</v>
      </c>
      <c r="V17" s="44">
        <v>36</v>
      </c>
      <c r="W17" s="44">
        <v>36</v>
      </c>
      <c r="X17" s="44">
        <v>36</v>
      </c>
      <c r="Y17" s="44">
        <v>36</v>
      </c>
      <c r="Z17" s="44">
        <v>36</v>
      </c>
      <c r="AA17" s="44">
        <v>36</v>
      </c>
      <c r="AB17" s="44">
        <v>36</v>
      </c>
      <c r="AC17" s="44">
        <v>36</v>
      </c>
      <c r="AD17" s="44">
        <v>36</v>
      </c>
      <c r="AE17" s="44">
        <v>36</v>
      </c>
      <c r="AF17" s="44">
        <v>36</v>
      </c>
      <c r="AG17" s="45">
        <v>54</v>
      </c>
      <c r="AH17" s="46">
        <f t="shared" si="2"/>
        <v>36</v>
      </c>
      <c r="AI17" s="47">
        <f t="shared" si="3"/>
        <v>10.9</v>
      </c>
      <c r="AK17" s="49"/>
      <c r="AL17" s="52" t="s">
        <v>29</v>
      </c>
      <c r="AM17" s="57">
        <f t="shared" ref="AM17:AR17" si="6">B78</f>
        <v>479.5</v>
      </c>
      <c r="AN17" s="57">
        <f t="shared" si="6"/>
        <v>463.40000000000003</v>
      </c>
      <c r="AO17" s="57">
        <f t="shared" si="6"/>
        <v>444.80000000000007</v>
      </c>
      <c r="AP17" s="57">
        <f t="shared" si="6"/>
        <v>453.3</v>
      </c>
      <c r="AQ17" s="57">
        <f t="shared" si="6"/>
        <v>453.2</v>
      </c>
      <c r="AR17" s="57">
        <f t="shared" si="6"/>
        <v>453.2</v>
      </c>
      <c r="AS17" s="57">
        <f>I78</f>
        <v>484.7</v>
      </c>
      <c r="AT17" s="57">
        <f>K78</f>
        <v>483.7</v>
      </c>
      <c r="AU17" s="57">
        <f t="shared" ref="AU17:BD17" si="7">M78</f>
        <v>499.40000000000003</v>
      </c>
      <c r="AV17" s="57">
        <f t="shared" si="7"/>
        <v>469.40000000000003</v>
      </c>
      <c r="AW17" s="57">
        <f t="shared" si="7"/>
        <v>469.40000000000003</v>
      </c>
      <c r="AX17" s="57">
        <f t="shared" si="7"/>
        <v>469.40000000000003</v>
      </c>
      <c r="AY17" s="57">
        <f t="shared" si="7"/>
        <v>469.40000000000003</v>
      </c>
      <c r="AZ17" s="57">
        <f t="shared" si="7"/>
        <v>469.40000000000003</v>
      </c>
      <c r="BA17" s="57">
        <f t="shared" si="7"/>
        <v>443.7</v>
      </c>
      <c r="BB17" s="57">
        <f t="shared" si="7"/>
        <v>445.7</v>
      </c>
      <c r="BC17" s="57">
        <f t="shared" si="7"/>
        <v>588.9</v>
      </c>
      <c r="BD17" s="57">
        <f t="shared" si="7"/>
        <v>516.19999999999993</v>
      </c>
      <c r="BE17" s="58">
        <f>X78</f>
        <v>448.90000000000003</v>
      </c>
      <c r="BF17" s="58">
        <f>Z78</f>
        <v>383.6</v>
      </c>
      <c r="BG17" s="58">
        <f>AB78</f>
        <v>619.30000000000007</v>
      </c>
      <c r="BH17" s="58">
        <f>AD78</f>
        <v>531.30000000000007</v>
      </c>
      <c r="BI17" s="58">
        <f>AE78</f>
        <v>551.30000000000007</v>
      </c>
      <c r="BJ17" s="58">
        <f>AF78</f>
        <v>581.30000000000007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18</v>
      </c>
      <c r="C18" s="44">
        <v>18</v>
      </c>
      <c r="D18" s="44">
        <v>18</v>
      </c>
      <c r="E18" s="44">
        <v>18</v>
      </c>
      <c r="F18" s="44">
        <v>18</v>
      </c>
      <c r="G18" s="44">
        <v>18</v>
      </c>
      <c r="H18" s="44">
        <v>18</v>
      </c>
      <c r="I18" s="44">
        <v>18</v>
      </c>
      <c r="J18" s="44">
        <v>18</v>
      </c>
      <c r="K18" s="44">
        <v>18</v>
      </c>
      <c r="L18" s="44">
        <v>18</v>
      </c>
      <c r="M18" s="44">
        <v>18</v>
      </c>
      <c r="N18" s="44">
        <v>18</v>
      </c>
      <c r="O18" s="44">
        <v>14.3</v>
      </c>
      <c r="P18" s="44">
        <v>14.3</v>
      </c>
      <c r="Q18" s="44">
        <v>14.3</v>
      </c>
      <c r="R18" s="44">
        <v>14.3</v>
      </c>
      <c r="S18" s="44">
        <v>16.3</v>
      </c>
      <c r="T18" s="44">
        <v>16.3</v>
      </c>
      <c r="U18" s="44">
        <v>16.3</v>
      </c>
      <c r="V18" s="44">
        <v>16.3</v>
      </c>
      <c r="W18" s="44">
        <v>16.3</v>
      </c>
      <c r="X18" s="44">
        <v>16.3</v>
      </c>
      <c r="Y18" s="44">
        <v>16.3</v>
      </c>
      <c r="Z18" s="44">
        <v>16.3</v>
      </c>
      <c r="AA18" s="44">
        <v>16.3</v>
      </c>
      <c r="AB18" s="44">
        <v>16.3</v>
      </c>
      <c r="AC18" s="44">
        <v>16.3</v>
      </c>
      <c r="AD18" s="44">
        <v>16.3</v>
      </c>
      <c r="AE18" s="44">
        <v>16.3</v>
      </c>
      <c r="AF18" s="44">
        <v>16.3</v>
      </c>
      <c r="AG18" s="48">
        <v>52.465000000000003</v>
      </c>
      <c r="AH18" s="46">
        <f t="shared" si="2"/>
        <v>18</v>
      </c>
      <c r="AI18" s="47">
        <f t="shared" si="3"/>
        <v>14.3</v>
      </c>
      <c r="AK18" s="49"/>
      <c r="AL18" s="52" t="s">
        <v>31</v>
      </c>
      <c r="AM18" s="57">
        <f t="shared" ref="AM18:AR18" si="8">B92</f>
        <v>356.1</v>
      </c>
      <c r="AN18" s="57">
        <f t="shared" si="8"/>
        <v>353.5</v>
      </c>
      <c r="AO18" s="57">
        <f t="shared" si="8"/>
        <v>353.70000000000005</v>
      </c>
      <c r="AP18" s="57">
        <f t="shared" si="8"/>
        <v>353.70000000000005</v>
      </c>
      <c r="AQ18" s="57">
        <f t="shared" si="8"/>
        <v>353.70000000000005</v>
      </c>
      <c r="AR18" s="57">
        <f t="shared" si="8"/>
        <v>353.70000000000005</v>
      </c>
      <c r="AS18" s="57">
        <f>I92</f>
        <v>329.80000000000007</v>
      </c>
      <c r="AT18" s="57">
        <f>K92</f>
        <v>329.80000000000007</v>
      </c>
      <c r="AU18" s="57">
        <f t="shared" ref="AU18:BD18" si="9">M92</f>
        <v>301.70000000000005</v>
      </c>
      <c r="AV18" s="57">
        <f t="shared" si="9"/>
        <v>299.20000000000005</v>
      </c>
      <c r="AW18" s="57">
        <f t="shared" si="9"/>
        <v>305.80000000000007</v>
      </c>
      <c r="AX18" s="57">
        <f t="shared" si="9"/>
        <v>305.80000000000007</v>
      </c>
      <c r="AY18" s="57">
        <f t="shared" si="9"/>
        <v>305.80000000000007</v>
      </c>
      <c r="AZ18" s="57">
        <f t="shared" si="9"/>
        <v>305.80000000000007</v>
      </c>
      <c r="BA18" s="57">
        <f t="shared" si="9"/>
        <v>320.2</v>
      </c>
      <c r="BB18" s="57">
        <f t="shared" si="9"/>
        <v>322.40000000000003</v>
      </c>
      <c r="BC18" s="57">
        <f t="shared" si="9"/>
        <v>318.3</v>
      </c>
      <c r="BD18" s="57">
        <f t="shared" si="9"/>
        <v>306.89999999999998</v>
      </c>
      <c r="BE18" s="58">
        <f>X92</f>
        <v>305.10000000000002</v>
      </c>
      <c r="BF18" s="58">
        <f>Z92</f>
        <v>320.5</v>
      </c>
      <c r="BG18" s="58">
        <f>AB92</f>
        <v>357.8</v>
      </c>
      <c r="BH18" s="58">
        <f>AD92</f>
        <v>357.8</v>
      </c>
      <c r="BI18" s="58">
        <f>AE92</f>
        <v>357.8</v>
      </c>
      <c r="BJ18" s="58">
        <f>AF92</f>
        <v>347.3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90.6</v>
      </c>
      <c r="AN19" s="57">
        <f t="shared" si="10"/>
        <v>96.300000000000011</v>
      </c>
      <c r="AO19" s="57">
        <f t="shared" si="10"/>
        <v>88.9</v>
      </c>
      <c r="AP19" s="57">
        <f t="shared" si="10"/>
        <v>78</v>
      </c>
      <c r="AQ19" s="57">
        <f t="shared" si="10"/>
        <v>66.699999999999989</v>
      </c>
      <c r="AR19" s="57">
        <f t="shared" si="10"/>
        <v>58.7</v>
      </c>
      <c r="AS19" s="57">
        <f>I108</f>
        <v>94.4</v>
      </c>
      <c r="AT19" s="57">
        <f>K108</f>
        <v>98</v>
      </c>
      <c r="AU19" s="57">
        <f t="shared" ref="AU19:BD19" si="11">M108</f>
        <v>88.300000000000011</v>
      </c>
      <c r="AV19" s="57">
        <f t="shared" si="11"/>
        <v>88.300000000000011</v>
      </c>
      <c r="AW19" s="57">
        <f t="shared" si="11"/>
        <v>85.87</v>
      </c>
      <c r="AX19" s="57">
        <f t="shared" si="11"/>
        <v>99.77</v>
      </c>
      <c r="AY19" s="57">
        <f t="shared" si="11"/>
        <v>98</v>
      </c>
      <c r="AZ19" s="57">
        <f t="shared" si="11"/>
        <v>94.6</v>
      </c>
      <c r="BA19" s="57">
        <f t="shared" si="11"/>
        <v>90.3</v>
      </c>
      <c r="BB19" s="57">
        <f t="shared" si="11"/>
        <v>79</v>
      </c>
      <c r="BC19" s="57">
        <f t="shared" si="11"/>
        <v>79.8</v>
      </c>
      <c r="BD19" s="57">
        <f t="shared" si="11"/>
        <v>61.2</v>
      </c>
      <c r="BE19" s="58">
        <f>X108</f>
        <v>66</v>
      </c>
      <c r="BF19" s="58">
        <f>Z108</f>
        <v>72</v>
      </c>
      <c r="BG19" s="58">
        <f>AB108</f>
        <v>99.4</v>
      </c>
      <c r="BH19" s="58">
        <f>AD108</f>
        <v>104</v>
      </c>
      <c r="BI19" s="58">
        <f>AE108</f>
        <v>100</v>
      </c>
      <c r="BJ19" s="58">
        <f>AF108</f>
        <v>107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89</v>
      </c>
      <c r="BH20" s="58">
        <f>AD96</f>
        <v>50</v>
      </c>
      <c r="BI20" s="58">
        <f>AE96</f>
        <v>25</v>
      </c>
      <c r="BJ20" s="58">
        <f>AF96</f>
        <v>25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45</v>
      </c>
      <c r="T21" s="44">
        <v>45</v>
      </c>
      <c r="U21" s="44">
        <v>45</v>
      </c>
      <c r="V21" s="44">
        <v>45</v>
      </c>
      <c r="W21" s="44">
        <v>45</v>
      </c>
      <c r="X21" s="44">
        <v>45</v>
      </c>
      <c r="Y21" s="44">
        <v>45</v>
      </c>
      <c r="Z21" s="44">
        <v>45</v>
      </c>
      <c r="AA21" s="44">
        <v>45</v>
      </c>
      <c r="AB21" s="44">
        <v>45</v>
      </c>
      <c r="AC21" s="44">
        <v>45</v>
      </c>
      <c r="AD21" s="44">
        <v>45</v>
      </c>
      <c r="AE21" s="44">
        <v>45</v>
      </c>
      <c r="AF21" s="44">
        <v>45</v>
      </c>
      <c r="AG21" s="48">
        <v>45</v>
      </c>
      <c r="AH21" s="46">
        <f t="shared" si="2"/>
        <v>45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</v>
      </c>
      <c r="C22" s="44">
        <v>30</v>
      </c>
      <c r="D22" s="44">
        <v>30</v>
      </c>
      <c r="E22" s="44">
        <v>30</v>
      </c>
      <c r="F22" s="44">
        <v>30</v>
      </c>
      <c r="G22" s="44">
        <v>30</v>
      </c>
      <c r="H22" s="44">
        <v>30</v>
      </c>
      <c r="I22" s="44">
        <v>30</v>
      </c>
      <c r="J22" s="44">
        <v>30</v>
      </c>
      <c r="K22" s="44">
        <v>30</v>
      </c>
      <c r="L22" s="44">
        <v>30</v>
      </c>
      <c r="M22" s="44">
        <v>30</v>
      </c>
      <c r="N22" s="44">
        <v>30</v>
      </c>
      <c r="O22" s="44">
        <v>30</v>
      </c>
      <c r="P22" s="44">
        <v>30</v>
      </c>
      <c r="Q22" s="44">
        <v>30</v>
      </c>
      <c r="R22" s="44">
        <v>30</v>
      </c>
      <c r="S22" s="44">
        <v>30</v>
      </c>
      <c r="T22" s="44">
        <v>30</v>
      </c>
      <c r="U22" s="44">
        <v>30</v>
      </c>
      <c r="V22" s="44">
        <v>30</v>
      </c>
      <c r="W22" s="44">
        <v>30</v>
      </c>
      <c r="X22" s="44">
        <v>30</v>
      </c>
      <c r="Y22" s="44">
        <v>30</v>
      </c>
      <c r="Z22" s="44">
        <v>30</v>
      </c>
      <c r="AA22" s="44">
        <v>30</v>
      </c>
      <c r="AB22" s="44">
        <v>30</v>
      </c>
      <c r="AC22" s="44">
        <v>30</v>
      </c>
      <c r="AD22" s="44">
        <v>30</v>
      </c>
      <c r="AE22" s="44">
        <v>30</v>
      </c>
      <c r="AF22" s="44">
        <v>30</v>
      </c>
      <c r="AG22" s="48">
        <v>44</v>
      </c>
      <c r="AH22" s="46">
        <f t="shared" si="2"/>
        <v>30</v>
      </c>
      <c r="AI22" s="47">
        <f t="shared" si="3"/>
        <v>30</v>
      </c>
      <c r="AK22" s="49"/>
      <c r="AL22" s="59" t="s">
        <v>39</v>
      </c>
      <c r="AM22" s="60">
        <f t="shared" ref="AM22:BJ22" si="16">SUM(AM16:AM21)</f>
        <v>1973.1</v>
      </c>
      <c r="AN22" s="60">
        <f t="shared" si="16"/>
        <v>1960.1000000000001</v>
      </c>
      <c r="AO22" s="60">
        <f t="shared" si="16"/>
        <v>1934.3000000000004</v>
      </c>
      <c r="AP22" s="60">
        <f t="shared" si="16"/>
        <v>1931.9</v>
      </c>
      <c r="AQ22" s="60">
        <f t="shared" si="16"/>
        <v>1920.5000000000002</v>
      </c>
      <c r="AR22" s="60">
        <f t="shared" si="16"/>
        <v>1912.5000000000002</v>
      </c>
      <c r="AS22" s="60">
        <f t="shared" si="16"/>
        <v>1955.8000000000002</v>
      </c>
      <c r="AT22" s="60">
        <f t="shared" si="16"/>
        <v>1958.4</v>
      </c>
      <c r="AU22" s="60">
        <f t="shared" si="16"/>
        <v>1936.3000000000002</v>
      </c>
      <c r="AV22" s="60">
        <f t="shared" si="16"/>
        <v>1903.8000000000002</v>
      </c>
      <c r="AW22" s="60">
        <f t="shared" si="16"/>
        <v>1729.27</v>
      </c>
      <c r="AX22" s="60">
        <f t="shared" si="16"/>
        <v>1743.17</v>
      </c>
      <c r="AY22" s="60">
        <f t="shared" si="16"/>
        <v>1741.4</v>
      </c>
      <c r="AZ22" s="60">
        <f t="shared" si="16"/>
        <v>1738</v>
      </c>
      <c r="BA22" s="60">
        <f t="shared" si="16"/>
        <v>1991.8000000000004</v>
      </c>
      <c r="BB22" s="60">
        <f t="shared" si="16"/>
        <v>1984.7000000000005</v>
      </c>
      <c r="BC22" s="60">
        <f t="shared" si="16"/>
        <v>2124.6000000000004</v>
      </c>
      <c r="BD22" s="60">
        <f t="shared" si="16"/>
        <v>2021.9000000000003</v>
      </c>
      <c r="BE22" s="60">
        <f t="shared" si="16"/>
        <v>1957.6000000000004</v>
      </c>
      <c r="BF22" s="60">
        <f t="shared" si="16"/>
        <v>1913.7000000000003</v>
      </c>
      <c r="BG22" s="60">
        <f t="shared" si="16"/>
        <v>2303.1000000000008</v>
      </c>
      <c r="BH22" s="60">
        <f t="shared" si="16"/>
        <v>2180.7000000000007</v>
      </c>
      <c r="BI22" s="60">
        <f t="shared" si="16"/>
        <v>2171.7000000000007</v>
      </c>
      <c r="BJ22" s="60">
        <f t="shared" si="16"/>
        <v>2198.2000000000007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32</v>
      </c>
      <c r="C23" s="44">
        <v>32</v>
      </c>
      <c r="D23" s="44">
        <v>32</v>
      </c>
      <c r="E23" s="44">
        <v>32</v>
      </c>
      <c r="F23" s="44">
        <v>32</v>
      </c>
      <c r="G23" s="44">
        <v>32</v>
      </c>
      <c r="H23" s="44">
        <v>32</v>
      </c>
      <c r="I23" s="44">
        <v>32</v>
      </c>
      <c r="J23" s="44">
        <v>32</v>
      </c>
      <c r="K23" s="44">
        <v>32</v>
      </c>
      <c r="L23" s="44">
        <v>32</v>
      </c>
      <c r="M23" s="44">
        <v>32</v>
      </c>
      <c r="N23" s="44">
        <v>32</v>
      </c>
      <c r="O23" s="44">
        <v>16</v>
      </c>
      <c r="P23" s="44">
        <v>16</v>
      </c>
      <c r="Q23" s="44">
        <v>16</v>
      </c>
      <c r="R23" s="44">
        <v>16</v>
      </c>
      <c r="S23" s="44">
        <v>23</v>
      </c>
      <c r="T23" s="44">
        <v>23</v>
      </c>
      <c r="U23" s="44">
        <v>23</v>
      </c>
      <c r="V23" s="44">
        <v>23</v>
      </c>
      <c r="W23" s="44">
        <v>23</v>
      </c>
      <c r="X23" s="44">
        <v>23</v>
      </c>
      <c r="Y23" s="44">
        <v>23</v>
      </c>
      <c r="Z23" s="44">
        <v>23</v>
      </c>
      <c r="AA23" s="44">
        <v>23</v>
      </c>
      <c r="AB23" s="44">
        <v>23</v>
      </c>
      <c r="AC23" s="44">
        <v>23</v>
      </c>
      <c r="AD23" s="44">
        <v>23</v>
      </c>
      <c r="AE23" s="44">
        <v>23</v>
      </c>
      <c r="AF23" s="44">
        <v>23</v>
      </c>
      <c r="AG23" s="48">
        <v>42</v>
      </c>
      <c r="AH23" s="46">
        <f t="shared" si="2"/>
        <v>32</v>
      </c>
      <c r="AI23" s="47">
        <f t="shared" si="3"/>
        <v>16</v>
      </c>
      <c r="AK23" s="49"/>
      <c r="AL23" s="59" t="s">
        <v>41</v>
      </c>
      <c r="AM23" s="60">
        <f t="shared" ref="AM23:AR23" si="17">B123*-1</f>
        <v>-406.4</v>
      </c>
      <c r="AN23" s="60">
        <f t="shared" si="17"/>
        <v>-435.6</v>
      </c>
      <c r="AO23" s="60">
        <f t="shared" si="17"/>
        <v>-433.7</v>
      </c>
      <c r="AP23" s="60">
        <f t="shared" si="17"/>
        <v>-517.4</v>
      </c>
      <c r="AQ23" s="60">
        <f t="shared" si="17"/>
        <v>-556.5</v>
      </c>
      <c r="AR23" s="60">
        <f t="shared" si="17"/>
        <v>-560</v>
      </c>
      <c r="AS23" s="60">
        <f>I123*-1</f>
        <v>-560</v>
      </c>
      <c r="AT23" s="60">
        <f>K123*-1</f>
        <v>-577</v>
      </c>
      <c r="AU23" s="60">
        <f t="shared" ref="AU23:BD23" si="18">M123*-1</f>
        <v>-518</v>
      </c>
      <c r="AV23" s="60">
        <f t="shared" si="18"/>
        <v>-413</v>
      </c>
      <c r="AW23" s="60">
        <f t="shared" si="18"/>
        <v>-415</v>
      </c>
      <c r="AX23" s="60">
        <f t="shared" si="18"/>
        <v>-404</v>
      </c>
      <c r="AY23" s="60">
        <f t="shared" si="18"/>
        <v>-288</v>
      </c>
      <c r="AZ23" s="60">
        <f t="shared" si="18"/>
        <v>-265</v>
      </c>
      <c r="BA23" s="60">
        <f t="shared" si="18"/>
        <v>-527</v>
      </c>
      <c r="BB23" s="60">
        <f t="shared" si="18"/>
        <v>-464</v>
      </c>
      <c r="BC23" s="60">
        <f t="shared" si="18"/>
        <v>-580.20000000000005</v>
      </c>
      <c r="BD23" s="60">
        <f t="shared" si="18"/>
        <v>-595</v>
      </c>
      <c r="BE23" s="60">
        <f>X123*-1</f>
        <v>-614.20000000000005</v>
      </c>
      <c r="BF23" s="60">
        <f>Z123*-1</f>
        <v>-476</v>
      </c>
      <c r="BG23" s="60">
        <f>AB123*-1</f>
        <v>-575</v>
      </c>
      <c r="BH23" s="60">
        <f>AD123*-1</f>
        <v>-500</v>
      </c>
      <c r="BI23" s="60">
        <f>AE123*-1</f>
        <v>-531</v>
      </c>
      <c r="BJ23" s="60">
        <f>AF123*-1</f>
        <v>-564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22.9</v>
      </c>
      <c r="C24" s="44">
        <v>22.9</v>
      </c>
      <c r="D24" s="44">
        <v>22.9</v>
      </c>
      <c r="E24" s="44">
        <v>22.9</v>
      </c>
      <c r="F24" s="44">
        <v>22.9</v>
      </c>
      <c r="G24" s="44">
        <v>22.9</v>
      </c>
      <c r="H24" s="44">
        <v>22.9</v>
      </c>
      <c r="I24" s="44">
        <v>22.9</v>
      </c>
      <c r="J24" s="44">
        <v>22.9</v>
      </c>
      <c r="K24" s="44">
        <v>22.9</v>
      </c>
      <c r="L24" s="44">
        <v>22.9</v>
      </c>
      <c r="M24" s="44">
        <v>22.9</v>
      </c>
      <c r="N24" s="44">
        <v>22.9</v>
      </c>
      <c r="O24" s="44">
        <v>21</v>
      </c>
      <c r="P24" s="44">
        <v>21</v>
      </c>
      <c r="Q24" s="44">
        <v>21</v>
      </c>
      <c r="R24" s="44">
        <v>21</v>
      </c>
      <c r="S24" s="44">
        <v>23</v>
      </c>
      <c r="T24" s="44">
        <v>23</v>
      </c>
      <c r="U24" s="44">
        <v>23</v>
      </c>
      <c r="V24" s="44">
        <v>23</v>
      </c>
      <c r="W24" s="44">
        <v>23</v>
      </c>
      <c r="X24" s="44">
        <v>23</v>
      </c>
      <c r="Y24" s="44">
        <v>23</v>
      </c>
      <c r="Z24" s="44">
        <v>23</v>
      </c>
      <c r="AA24" s="44">
        <v>23</v>
      </c>
      <c r="AB24" s="44">
        <v>23</v>
      </c>
      <c r="AC24" s="44">
        <v>23</v>
      </c>
      <c r="AD24" s="44">
        <v>23</v>
      </c>
      <c r="AE24" s="44">
        <v>23</v>
      </c>
      <c r="AF24" s="44">
        <v>23</v>
      </c>
      <c r="AG24" s="48">
        <v>40</v>
      </c>
      <c r="AH24" s="46">
        <f t="shared" si="2"/>
        <v>23</v>
      </c>
      <c r="AI24" s="47">
        <f t="shared" si="3"/>
        <v>21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17</v>
      </c>
      <c r="C25" s="44">
        <v>17</v>
      </c>
      <c r="D25" s="44">
        <v>17</v>
      </c>
      <c r="E25" s="44">
        <v>17</v>
      </c>
      <c r="F25" s="44">
        <v>17</v>
      </c>
      <c r="G25" s="44">
        <v>17</v>
      </c>
      <c r="H25" s="44">
        <v>17</v>
      </c>
      <c r="I25" s="44">
        <v>17</v>
      </c>
      <c r="J25" s="44">
        <v>17</v>
      </c>
      <c r="K25" s="44">
        <v>17</v>
      </c>
      <c r="L25" s="44">
        <v>17</v>
      </c>
      <c r="M25" s="44">
        <v>17</v>
      </c>
      <c r="N25" s="44">
        <v>17</v>
      </c>
      <c r="O25" s="44">
        <v>15.6</v>
      </c>
      <c r="P25" s="44">
        <v>15.6</v>
      </c>
      <c r="Q25" s="44">
        <v>15.6</v>
      </c>
      <c r="R25" s="44">
        <v>15.6</v>
      </c>
      <c r="S25" s="44">
        <v>18</v>
      </c>
      <c r="T25" s="44">
        <v>18</v>
      </c>
      <c r="U25" s="44">
        <v>18</v>
      </c>
      <c r="V25" s="44">
        <v>18</v>
      </c>
      <c r="W25" s="44">
        <v>18</v>
      </c>
      <c r="X25" s="44">
        <v>18</v>
      </c>
      <c r="Y25" s="44">
        <v>18</v>
      </c>
      <c r="Z25" s="44">
        <v>18</v>
      </c>
      <c r="AA25" s="44">
        <v>18</v>
      </c>
      <c r="AB25" s="44">
        <v>18</v>
      </c>
      <c r="AC25" s="44">
        <v>18</v>
      </c>
      <c r="AD25" s="44">
        <v>18</v>
      </c>
      <c r="AE25" s="44">
        <v>18</v>
      </c>
      <c r="AF25" s="44">
        <v>18</v>
      </c>
      <c r="AG25" s="48">
        <v>38.46</v>
      </c>
      <c r="AH25" s="46">
        <f t="shared" si="2"/>
        <v>18</v>
      </c>
      <c r="AI25" s="47">
        <f t="shared" si="3"/>
        <v>15.6</v>
      </c>
      <c r="AK25" s="49"/>
      <c r="AL25" s="59" t="s">
        <v>44</v>
      </c>
      <c r="AM25" s="60">
        <f t="shared" ref="AM25:BJ25" si="19">AM22+AM23</f>
        <v>1566.6999999999998</v>
      </c>
      <c r="AN25" s="60">
        <f t="shared" si="19"/>
        <v>1524.5</v>
      </c>
      <c r="AO25" s="60">
        <f t="shared" si="19"/>
        <v>1500.6000000000004</v>
      </c>
      <c r="AP25" s="60">
        <f t="shared" si="19"/>
        <v>1414.5</v>
      </c>
      <c r="AQ25" s="60">
        <f t="shared" si="19"/>
        <v>1364.0000000000002</v>
      </c>
      <c r="AR25" s="60">
        <f t="shared" si="19"/>
        <v>1352.5000000000002</v>
      </c>
      <c r="AS25" s="60">
        <f t="shared" si="19"/>
        <v>1395.8000000000002</v>
      </c>
      <c r="AT25" s="60">
        <f t="shared" si="19"/>
        <v>1381.4</v>
      </c>
      <c r="AU25" s="60">
        <f t="shared" si="19"/>
        <v>1418.3000000000002</v>
      </c>
      <c r="AV25" s="60">
        <f t="shared" si="19"/>
        <v>1490.8000000000002</v>
      </c>
      <c r="AW25" s="60">
        <f t="shared" si="19"/>
        <v>1314.27</v>
      </c>
      <c r="AX25" s="60">
        <f t="shared" si="19"/>
        <v>1339.17</v>
      </c>
      <c r="AY25" s="60">
        <f t="shared" si="19"/>
        <v>1453.4</v>
      </c>
      <c r="AZ25" s="60">
        <f t="shared" si="19"/>
        <v>1473</v>
      </c>
      <c r="BA25" s="60">
        <f t="shared" si="19"/>
        <v>1464.8000000000004</v>
      </c>
      <c r="BB25" s="60">
        <f t="shared" si="19"/>
        <v>1520.7000000000005</v>
      </c>
      <c r="BC25" s="60">
        <f t="shared" si="19"/>
        <v>1544.4000000000003</v>
      </c>
      <c r="BD25" s="60">
        <f t="shared" si="19"/>
        <v>1426.9000000000003</v>
      </c>
      <c r="BE25" s="60">
        <f t="shared" si="19"/>
        <v>1343.4000000000003</v>
      </c>
      <c r="BF25" s="60">
        <f t="shared" si="19"/>
        <v>1437.7000000000003</v>
      </c>
      <c r="BG25" s="60">
        <f t="shared" si="19"/>
        <v>1728.1000000000008</v>
      </c>
      <c r="BH25" s="60">
        <f t="shared" si="19"/>
        <v>1680.7000000000007</v>
      </c>
      <c r="BI25" s="60">
        <f t="shared" si="19"/>
        <v>1640.7000000000007</v>
      </c>
      <c r="BJ25" s="60">
        <f t="shared" si="19"/>
        <v>1634.2000000000007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18.5</v>
      </c>
      <c r="C26" s="44">
        <v>18.5</v>
      </c>
      <c r="D26" s="44">
        <v>18.5</v>
      </c>
      <c r="E26" s="44">
        <v>18.5</v>
      </c>
      <c r="F26" s="44">
        <v>18.5</v>
      </c>
      <c r="G26" s="44">
        <v>18.5</v>
      </c>
      <c r="H26" s="44">
        <v>18.5</v>
      </c>
      <c r="I26" s="44">
        <v>18.5</v>
      </c>
      <c r="J26" s="44">
        <v>18.5</v>
      </c>
      <c r="K26" s="44">
        <v>18.5</v>
      </c>
      <c r="L26" s="44">
        <v>18.5</v>
      </c>
      <c r="M26" s="44">
        <v>18.5</v>
      </c>
      <c r="N26" s="44">
        <v>18.5</v>
      </c>
      <c r="O26" s="44">
        <v>13.5</v>
      </c>
      <c r="P26" s="44">
        <v>13.5</v>
      </c>
      <c r="Q26" s="44">
        <v>13.5</v>
      </c>
      <c r="R26" s="44">
        <v>13.5</v>
      </c>
      <c r="S26" s="44">
        <v>16</v>
      </c>
      <c r="T26" s="44">
        <v>16</v>
      </c>
      <c r="U26" s="44">
        <v>16</v>
      </c>
      <c r="V26" s="44">
        <v>16</v>
      </c>
      <c r="W26" s="44">
        <v>16</v>
      </c>
      <c r="X26" s="44">
        <v>16</v>
      </c>
      <c r="Y26" s="44">
        <v>16</v>
      </c>
      <c r="Z26" s="44">
        <v>16</v>
      </c>
      <c r="AA26" s="44">
        <v>16</v>
      </c>
      <c r="AB26" s="44">
        <v>16</v>
      </c>
      <c r="AC26" s="44">
        <v>16</v>
      </c>
      <c r="AD26" s="44">
        <v>16</v>
      </c>
      <c r="AE26" s="44">
        <v>16</v>
      </c>
      <c r="AF26" s="44">
        <v>16</v>
      </c>
      <c r="AG26" s="61">
        <v>38</v>
      </c>
      <c r="AH26" s="46">
        <f t="shared" si="2"/>
        <v>18.5</v>
      </c>
      <c r="AI26" s="47">
        <f t="shared" si="3"/>
        <v>13.5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22.4</v>
      </c>
      <c r="C27" s="44">
        <v>22.4</v>
      </c>
      <c r="D27" s="44">
        <v>22.4</v>
      </c>
      <c r="E27" s="44">
        <v>22.4</v>
      </c>
      <c r="F27" s="44">
        <v>22.4</v>
      </c>
      <c r="G27" s="44">
        <v>22.4</v>
      </c>
      <c r="H27" s="44">
        <v>22.4</v>
      </c>
      <c r="I27" s="44">
        <v>22.4</v>
      </c>
      <c r="J27" s="44">
        <v>22.4</v>
      </c>
      <c r="K27" s="44">
        <v>22.4</v>
      </c>
      <c r="L27" s="44">
        <v>22.4</v>
      </c>
      <c r="M27" s="44">
        <v>22.4</v>
      </c>
      <c r="N27" s="44">
        <v>22.4</v>
      </c>
      <c r="O27" s="44">
        <v>21.1</v>
      </c>
      <c r="P27" s="44">
        <v>21.1</v>
      </c>
      <c r="Q27" s="44">
        <v>21.1</v>
      </c>
      <c r="R27" s="44">
        <v>21.1</v>
      </c>
      <c r="S27" s="44">
        <v>21.1</v>
      </c>
      <c r="T27" s="44">
        <v>21.1</v>
      </c>
      <c r="U27" s="44">
        <v>21.1</v>
      </c>
      <c r="V27" s="44">
        <v>21.1</v>
      </c>
      <c r="W27" s="44">
        <v>21.1</v>
      </c>
      <c r="X27" s="44">
        <v>21.1</v>
      </c>
      <c r="Y27" s="44">
        <v>21.1</v>
      </c>
      <c r="Z27" s="44">
        <v>21.1</v>
      </c>
      <c r="AA27" s="44">
        <v>21.1</v>
      </c>
      <c r="AB27" s="44">
        <v>21.1</v>
      </c>
      <c r="AC27" s="44">
        <v>21.1</v>
      </c>
      <c r="AD27" s="44">
        <v>21.1</v>
      </c>
      <c r="AE27" s="44">
        <v>21.1</v>
      </c>
      <c r="AF27" s="44">
        <v>21.1</v>
      </c>
      <c r="AG27" s="48">
        <v>36</v>
      </c>
      <c r="AH27" s="46">
        <f t="shared" si="2"/>
        <v>22.4</v>
      </c>
      <c r="AI27" s="47">
        <f t="shared" si="3"/>
        <v>21.1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25.1</v>
      </c>
      <c r="C28" s="44">
        <v>25.1</v>
      </c>
      <c r="D28" s="44">
        <v>25.1</v>
      </c>
      <c r="E28" s="44">
        <v>25.1</v>
      </c>
      <c r="F28" s="44">
        <v>25.1</v>
      </c>
      <c r="G28" s="44">
        <v>25.1</v>
      </c>
      <c r="H28" s="44">
        <v>25.1</v>
      </c>
      <c r="I28" s="44">
        <v>25.1</v>
      </c>
      <c r="J28" s="44">
        <v>25.1</v>
      </c>
      <c r="K28" s="44">
        <v>25.1</v>
      </c>
      <c r="L28" s="44">
        <v>25.1</v>
      </c>
      <c r="M28" s="44">
        <v>25.1</v>
      </c>
      <c r="N28" s="44">
        <v>25.1</v>
      </c>
      <c r="O28" s="44">
        <v>11.9</v>
      </c>
      <c r="P28" s="44">
        <v>11.9</v>
      </c>
      <c r="Q28" s="44">
        <v>11.9</v>
      </c>
      <c r="R28" s="44">
        <v>11.9</v>
      </c>
      <c r="S28" s="44">
        <v>25.4</v>
      </c>
      <c r="T28" s="44">
        <v>25.4</v>
      </c>
      <c r="U28" s="44">
        <v>25.4</v>
      </c>
      <c r="V28" s="44">
        <v>25.4</v>
      </c>
      <c r="W28" s="44">
        <v>25.4</v>
      </c>
      <c r="X28" s="44">
        <v>25.4</v>
      </c>
      <c r="Y28" s="44">
        <v>25.4</v>
      </c>
      <c r="Z28" s="44">
        <v>25.4</v>
      </c>
      <c r="AA28" s="44">
        <v>25.4</v>
      </c>
      <c r="AB28" s="44">
        <v>25.4</v>
      </c>
      <c r="AC28" s="44">
        <v>25.4</v>
      </c>
      <c r="AD28" s="44">
        <v>25.4</v>
      </c>
      <c r="AE28" s="44">
        <v>25.4</v>
      </c>
      <c r="AF28" s="44">
        <v>25.4</v>
      </c>
      <c r="AG28" s="48">
        <v>35.5</v>
      </c>
      <c r="AH28" s="46">
        <f t="shared" si="2"/>
        <v>25.4</v>
      </c>
      <c r="AI28" s="47">
        <f t="shared" si="3"/>
        <v>11.9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13.2</v>
      </c>
      <c r="O31" s="44">
        <v>8</v>
      </c>
      <c r="P31" s="44">
        <v>8</v>
      </c>
      <c r="Q31" s="44">
        <v>8</v>
      </c>
      <c r="R31" s="44">
        <v>8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13.2</v>
      </c>
      <c r="AA31" s="44">
        <v>13.2</v>
      </c>
      <c r="AB31" s="44">
        <v>13.2</v>
      </c>
      <c r="AC31" s="44">
        <v>13.2</v>
      </c>
      <c r="AD31" s="44">
        <v>13.2</v>
      </c>
      <c r="AE31" s="44">
        <v>13.2</v>
      </c>
      <c r="AF31" s="44">
        <v>13.2</v>
      </c>
      <c r="AG31" s="48">
        <v>29.04</v>
      </c>
      <c r="AH31" s="46">
        <f t="shared" si="2"/>
        <v>13.2</v>
      </c>
      <c r="AI31" s="47">
        <f t="shared" si="3"/>
        <v>8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</v>
      </c>
      <c r="C32" s="44">
        <v>14</v>
      </c>
      <c r="D32" s="44">
        <v>14</v>
      </c>
      <c r="E32" s="44">
        <v>14</v>
      </c>
      <c r="F32" s="44">
        <v>14</v>
      </c>
      <c r="G32" s="44">
        <v>14</v>
      </c>
      <c r="H32" s="44">
        <v>14</v>
      </c>
      <c r="I32" s="44">
        <v>14</v>
      </c>
      <c r="J32" s="44">
        <v>14</v>
      </c>
      <c r="K32" s="44">
        <v>14</v>
      </c>
      <c r="L32" s="44">
        <v>14</v>
      </c>
      <c r="M32" s="44">
        <v>14</v>
      </c>
      <c r="N32" s="44">
        <v>14</v>
      </c>
      <c r="O32" s="44">
        <v>8.6999999999999993</v>
      </c>
      <c r="P32" s="44">
        <v>8.6999999999999993</v>
      </c>
      <c r="Q32" s="44">
        <v>8.6999999999999993</v>
      </c>
      <c r="R32" s="44">
        <v>8.6999999999999993</v>
      </c>
      <c r="S32" s="44">
        <v>13.1</v>
      </c>
      <c r="T32" s="44">
        <v>13.1</v>
      </c>
      <c r="U32" s="44">
        <v>13.1</v>
      </c>
      <c r="V32" s="44">
        <v>13.1</v>
      </c>
      <c r="W32" s="44">
        <v>13.1</v>
      </c>
      <c r="X32" s="44">
        <v>13.1</v>
      </c>
      <c r="Y32" s="44">
        <v>13.1</v>
      </c>
      <c r="Z32" s="44">
        <v>13.1</v>
      </c>
      <c r="AA32" s="44">
        <v>13.1</v>
      </c>
      <c r="AB32" s="44">
        <v>13.1</v>
      </c>
      <c r="AC32" s="44">
        <v>13.1</v>
      </c>
      <c r="AD32" s="44">
        <v>13.1</v>
      </c>
      <c r="AE32" s="44">
        <v>13.1</v>
      </c>
      <c r="AF32" s="44">
        <v>13.1</v>
      </c>
      <c r="AG32" s="48">
        <v>28.1</v>
      </c>
      <c r="AH32" s="46">
        <f t="shared" si="2"/>
        <v>14</v>
      </c>
      <c r="AI32" s="47">
        <f t="shared" si="3"/>
        <v>8.6999999999999993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17.100000000000001</v>
      </c>
      <c r="C33" s="44">
        <v>17.100000000000001</v>
      </c>
      <c r="D33" s="44">
        <v>17.100000000000001</v>
      </c>
      <c r="E33" s="44">
        <v>17.100000000000001</v>
      </c>
      <c r="F33" s="44">
        <v>17.100000000000001</v>
      </c>
      <c r="G33" s="44">
        <v>17.100000000000001</v>
      </c>
      <c r="H33" s="44">
        <v>17.100000000000001</v>
      </c>
      <c r="I33" s="44">
        <v>17.100000000000001</v>
      </c>
      <c r="J33" s="44">
        <v>17.100000000000001</v>
      </c>
      <c r="K33" s="44">
        <v>17.100000000000001</v>
      </c>
      <c r="L33" s="44">
        <v>17.100000000000001</v>
      </c>
      <c r="M33" s="44">
        <v>17.100000000000001</v>
      </c>
      <c r="N33" s="44">
        <v>17.100000000000001</v>
      </c>
      <c r="O33" s="44">
        <v>5.9</v>
      </c>
      <c r="P33" s="44">
        <v>5.9</v>
      </c>
      <c r="Q33" s="44">
        <v>5.9</v>
      </c>
      <c r="R33" s="44">
        <v>5.9</v>
      </c>
      <c r="S33" s="44">
        <v>17.600000000000001</v>
      </c>
      <c r="T33" s="44">
        <v>17.600000000000001</v>
      </c>
      <c r="U33" s="44">
        <v>17.600000000000001</v>
      </c>
      <c r="V33" s="44">
        <v>17.600000000000001</v>
      </c>
      <c r="W33" s="44">
        <v>17.600000000000001</v>
      </c>
      <c r="X33" s="44">
        <v>17.600000000000001</v>
      </c>
      <c r="Y33" s="44">
        <v>17.600000000000001</v>
      </c>
      <c r="Z33" s="44">
        <v>17.600000000000001</v>
      </c>
      <c r="AA33" s="44">
        <v>17.600000000000001</v>
      </c>
      <c r="AB33" s="44">
        <v>17.600000000000001</v>
      </c>
      <c r="AC33" s="44">
        <v>17.600000000000001</v>
      </c>
      <c r="AD33" s="44">
        <v>17.600000000000001</v>
      </c>
      <c r="AE33" s="44">
        <v>17.600000000000001</v>
      </c>
      <c r="AF33" s="44">
        <v>17.600000000000001</v>
      </c>
      <c r="AG33" s="48">
        <v>27</v>
      </c>
      <c r="AH33" s="46">
        <f t="shared" si="2"/>
        <v>17.600000000000001</v>
      </c>
      <c r="AI33" s="47">
        <f t="shared" si="3"/>
        <v>5.9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16.100000000000001</v>
      </c>
      <c r="C35" s="44">
        <v>16.100000000000001</v>
      </c>
      <c r="D35" s="44">
        <v>16.100000000000001</v>
      </c>
      <c r="E35" s="44">
        <v>16.100000000000001</v>
      </c>
      <c r="F35" s="44">
        <v>16.100000000000001</v>
      </c>
      <c r="G35" s="44">
        <v>16.100000000000001</v>
      </c>
      <c r="H35" s="44">
        <v>16.100000000000001</v>
      </c>
      <c r="I35" s="44">
        <v>16.100000000000001</v>
      </c>
      <c r="J35" s="44">
        <v>16.100000000000001</v>
      </c>
      <c r="K35" s="44">
        <v>16.100000000000001</v>
      </c>
      <c r="L35" s="44">
        <v>16.100000000000001</v>
      </c>
      <c r="M35" s="44">
        <v>16.100000000000001</v>
      </c>
      <c r="N35" s="44">
        <v>16.100000000000001</v>
      </c>
      <c r="O35" s="44">
        <v>9.3000000000000007</v>
      </c>
      <c r="P35" s="44">
        <v>9.3000000000000007</v>
      </c>
      <c r="Q35" s="44">
        <v>9.3000000000000007</v>
      </c>
      <c r="R35" s="44">
        <v>9.3000000000000007</v>
      </c>
      <c r="S35" s="44">
        <v>16.899999999999999</v>
      </c>
      <c r="T35" s="44">
        <v>16.899999999999999</v>
      </c>
      <c r="U35" s="44">
        <v>16.899999999999999</v>
      </c>
      <c r="V35" s="44">
        <v>16.899999999999999</v>
      </c>
      <c r="W35" s="44">
        <v>16.899999999999999</v>
      </c>
      <c r="X35" s="44">
        <v>16.899999999999999</v>
      </c>
      <c r="Y35" s="44">
        <v>16.899999999999999</v>
      </c>
      <c r="Z35" s="44">
        <v>16.899999999999999</v>
      </c>
      <c r="AA35" s="44">
        <v>16.899999999999999</v>
      </c>
      <c r="AB35" s="44">
        <v>16.899999999999999</v>
      </c>
      <c r="AC35" s="44">
        <v>16.899999999999999</v>
      </c>
      <c r="AD35" s="44">
        <v>16.899999999999999</v>
      </c>
      <c r="AE35" s="44">
        <v>16.899999999999999</v>
      </c>
      <c r="AF35" s="44">
        <v>16.899999999999999</v>
      </c>
      <c r="AG35" s="48">
        <v>25</v>
      </c>
      <c r="AH35" s="46">
        <f t="shared" si="2"/>
        <v>16.899999999999999</v>
      </c>
      <c r="AI35" s="47">
        <f t="shared" si="3"/>
        <v>9.3000000000000007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8</v>
      </c>
      <c r="C36" s="44">
        <v>8</v>
      </c>
      <c r="D36" s="44">
        <v>8</v>
      </c>
      <c r="E36" s="44">
        <v>8</v>
      </c>
      <c r="F36" s="44">
        <v>8</v>
      </c>
      <c r="G36" s="44">
        <v>8</v>
      </c>
      <c r="H36" s="44">
        <v>8</v>
      </c>
      <c r="I36" s="44">
        <v>8</v>
      </c>
      <c r="J36" s="44">
        <v>8</v>
      </c>
      <c r="K36" s="44">
        <v>8</v>
      </c>
      <c r="L36" s="44">
        <v>8</v>
      </c>
      <c r="M36" s="44">
        <v>8</v>
      </c>
      <c r="N36" s="44">
        <v>8</v>
      </c>
      <c r="O36" s="44">
        <v>8</v>
      </c>
      <c r="P36" s="44">
        <v>8</v>
      </c>
      <c r="Q36" s="44">
        <v>8</v>
      </c>
      <c r="R36" s="44">
        <v>8</v>
      </c>
      <c r="S36" s="44">
        <v>8</v>
      </c>
      <c r="T36" s="44">
        <v>8</v>
      </c>
      <c r="U36" s="44">
        <v>8</v>
      </c>
      <c r="V36" s="44">
        <v>8</v>
      </c>
      <c r="W36" s="44">
        <v>8</v>
      </c>
      <c r="X36" s="44">
        <v>8</v>
      </c>
      <c r="Y36" s="44">
        <v>8</v>
      </c>
      <c r="Z36" s="44">
        <v>8</v>
      </c>
      <c r="AA36" s="44">
        <v>8</v>
      </c>
      <c r="AB36" s="44">
        <v>8</v>
      </c>
      <c r="AC36" s="44">
        <v>8</v>
      </c>
      <c r="AD36" s="44">
        <v>8</v>
      </c>
      <c r="AE36" s="44">
        <v>8</v>
      </c>
      <c r="AF36" s="44">
        <v>8</v>
      </c>
      <c r="AG36" s="48">
        <v>25</v>
      </c>
      <c r="AH36" s="46">
        <f t="shared" si="2"/>
        <v>8</v>
      </c>
      <c r="AI36" s="47">
        <f t="shared" si="3"/>
        <v>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18.7</v>
      </c>
      <c r="C37" s="44">
        <v>18.7</v>
      </c>
      <c r="D37" s="44">
        <v>18.7</v>
      </c>
      <c r="E37" s="44">
        <v>18.7</v>
      </c>
      <c r="F37" s="44">
        <v>18.7</v>
      </c>
      <c r="G37" s="44">
        <v>18.7</v>
      </c>
      <c r="H37" s="44">
        <v>18.7</v>
      </c>
      <c r="I37" s="44">
        <v>18.7</v>
      </c>
      <c r="J37" s="44">
        <v>18.7</v>
      </c>
      <c r="K37" s="44">
        <v>18.7</v>
      </c>
      <c r="L37" s="44">
        <v>18.7</v>
      </c>
      <c r="M37" s="44">
        <v>18.7</v>
      </c>
      <c r="N37" s="44">
        <v>18.7</v>
      </c>
      <c r="O37" s="44">
        <v>8.8000000000000007</v>
      </c>
      <c r="P37" s="44">
        <v>8.8000000000000007</v>
      </c>
      <c r="Q37" s="44">
        <v>8.8000000000000007</v>
      </c>
      <c r="R37" s="44">
        <v>8.8000000000000007</v>
      </c>
      <c r="S37" s="44">
        <v>22.5</v>
      </c>
      <c r="T37" s="44">
        <v>22.5</v>
      </c>
      <c r="U37" s="44">
        <v>22.5</v>
      </c>
      <c r="V37" s="44">
        <v>22.5</v>
      </c>
      <c r="W37" s="44">
        <v>22.5</v>
      </c>
      <c r="X37" s="44">
        <v>22.5</v>
      </c>
      <c r="Y37" s="44">
        <v>22.5</v>
      </c>
      <c r="Z37" s="44">
        <v>22.5</v>
      </c>
      <c r="AA37" s="44">
        <v>22.5</v>
      </c>
      <c r="AB37" s="44">
        <v>22.5</v>
      </c>
      <c r="AC37" s="44">
        <v>22.5</v>
      </c>
      <c r="AD37" s="44">
        <v>22.5</v>
      </c>
      <c r="AE37" s="44">
        <v>22.5</v>
      </c>
      <c r="AF37" s="44">
        <v>22.5</v>
      </c>
      <c r="AG37" s="48">
        <v>25</v>
      </c>
      <c r="AH37" s="46">
        <f t="shared" si="2"/>
        <v>22.5</v>
      </c>
      <c r="AI37" s="47">
        <f t="shared" si="3"/>
        <v>8.8000000000000007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10.1</v>
      </c>
      <c r="H38" s="44">
        <v>10.1</v>
      </c>
      <c r="I38" s="44">
        <v>10.1</v>
      </c>
      <c r="J38" s="44">
        <v>10.1</v>
      </c>
      <c r="K38" s="44">
        <v>10.1</v>
      </c>
      <c r="L38" s="44">
        <v>10.1</v>
      </c>
      <c r="M38" s="44">
        <v>10.1</v>
      </c>
      <c r="N38" s="44">
        <v>10.1</v>
      </c>
      <c r="O38" s="44">
        <v>10.1</v>
      </c>
      <c r="P38" s="44">
        <v>10.1</v>
      </c>
      <c r="Q38" s="44">
        <v>10.1</v>
      </c>
      <c r="R38" s="44">
        <v>10.1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18</v>
      </c>
      <c r="AA38" s="44">
        <v>18</v>
      </c>
      <c r="AB38" s="44">
        <v>18</v>
      </c>
      <c r="AC38" s="44">
        <v>18</v>
      </c>
      <c r="AD38" s="44">
        <v>18</v>
      </c>
      <c r="AE38" s="44">
        <v>18</v>
      </c>
      <c r="AF38" s="44">
        <v>18</v>
      </c>
      <c r="AG38" s="48">
        <v>25</v>
      </c>
      <c r="AH38" s="46">
        <f t="shared" si="2"/>
        <v>18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8.6</v>
      </c>
      <c r="C39" s="44">
        <v>8.6</v>
      </c>
      <c r="D39" s="44">
        <v>8.6</v>
      </c>
      <c r="E39" s="44">
        <v>8.6</v>
      </c>
      <c r="F39" s="44">
        <v>8.6</v>
      </c>
      <c r="G39" s="44">
        <v>8.6</v>
      </c>
      <c r="H39" s="44">
        <v>8.6</v>
      </c>
      <c r="I39" s="44">
        <v>8.6</v>
      </c>
      <c r="J39" s="44">
        <v>8.6</v>
      </c>
      <c r="K39" s="44">
        <v>8.6</v>
      </c>
      <c r="L39" s="44">
        <v>8.6</v>
      </c>
      <c r="M39" s="44">
        <v>8.6</v>
      </c>
      <c r="N39" s="44">
        <v>8.6</v>
      </c>
      <c r="O39" s="44">
        <v>9</v>
      </c>
      <c r="P39" s="44">
        <v>9</v>
      </c>
      <c r="Q39" s="44">
        <v>9</v>
      </c>
      <c r="R39" s="44">
        <v>9</v>
      </c>
      <c r="S39" s="44">
        <v>9</v>
      </c>
      <c r="T39" s="44">
        <v>9</v>
      </c>
      <c r="U39" s="44">
        <v>9</v>
      </c>
      <c r="V39" s="44">
        <v>9</v>
      </c>
      <c r="W39" s="44">
        <v>9</v>
      </c>
      <c r="X39" s="44">
        <v>9</v>
      </c>
      <c r="Y39" s="44">
        <v>9</v>
      </c>
      <c r="Z39" s="44">
        <v>9</v>
      </c>
      <c r="AA39" s="44">
        <v>9</v>
      </c>
      <c r="AB39" s="44">
        <v>9</v>
      </c>
      <c r="AC39" s="44">
        <v>9</v>
      </c>
      <c r="AD39" s="44">
        <v>9</v>
      </c>
      <c r="AE39" s="44">
        <v>9</v>
      </c>
      <c r="AF39" s="44">
        <v>9</v>
      </c>
      <c r="AG39" s="48">
        <v>23.5</v>
      </c>
      <c r="AH39" s="46">
        <f t="shared" si="2"/>
        <v>9</v>
      </c>
      <c r="AI39" s="47">
        <f t="shared" si="3"/>
        <v>8.6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10.3</v>
      </c>
      <c r="C42" s="44">
        <v>10.3</v>
      </c>
      <c r="D42" s="44">
        <v>10.3</v>
      </c>
      <c r="E42" s="44">
        <v>10.3</v>
      </c>
      <c r="F42" s="44">
        <v>10.3</v>
      </c>
      <c r="G42" s="44">
        <v>10.3</v>
      </c>
      <c r="H42" s="44">
        <v>10.3</v>
      </c>
      <c r="I42" s="44">
        <v>10.3</v>
      </c>
      <c r="J42" s="44">
        <v>10.3</v>
      </c>
      <c r="K42" s="44">
        <v>10.3</v>
      </c>
      <c r="L42" s="44">
        <v>10.3</v>
      </c>
      <c r="M42" s="44">
        <v>10.3</v>
      </c>
      <c r="N42" s="44">
        <v>10.3</v>
      </c>
      <c r="O42" s="44">
        <v>32</v>
      </c>
      <c r="P42" s="44">
        <v>32</v>
      </c>
      <c r="Q42" s="44">
        <v>32</v>
      </c>
      <c r="R42" s="44">
        <v>32</v>
      </c>
      <c r="S42" s="44">
        <v>31</v>
      </c>
      <c r="T42" s="44">
        <v>31</v>
      </c>
      <c r="U42" s="44">
        <v>31</v>
      </c>
      <c r="V42" s="44">
        <v>31</v>
      </c>
      <c r="W42" s="44">
        <v>31</v>
      </c>
      <c r="X42" s="44">
        <v>31</v>
      </c>
      <c r="Y42" s="44">
        <v>31</v>
      </c>
      <c r="Z42" s="44">
        <v>31</v>
      </c>
      <c r="AA42" s="44">
        <v>31</v>
      </c>
      <c r="AB42" s="44">
        <v>31</v>
      </c>
      <c r="AC42" s="44">
        <v>31</v>
      </c>
      <c r="AD42" s="44">
        <v>31</v>
      </c>
      <c r="AE42" s="44">
        <v>31</v>
      </c>
      <c r="AF42" s="44">
        <v>31</v>
      </c>
      <c r="AG42" s="48">
        <v>22</v>
      </c>
      <c r="AH42" s="46">
        <f t="shared" si="2"/>
        <v>32</v>
      </c>
      <c r="AI42" s="47">
        <f t="shared" si="3"/>
        <v>10.3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23.9</v>
      </c>
      <c r="O44" s="44">
        <v>23.9</v>
      </c>
      <c r="P44" s="44">
        <v>23.9</v>
      </c>
      <c r="Q44" s="44">
        <v>23.9</v>
      </c>
      <c r="R44" s="44">
        <v>23.9</v>
      </c>
      <c r="S44" s="44">
        <v>19.8</v>
      </c>
      <c r="T44" s="44">
        <v>19.8</v>
      </c>
      <c r="U44" s="44">
        <v>19.8</v>
      </c>
      <c r="V44" s="44">
        <v>19.8</v>
      </c>
      <c r="W44" s="44">
        <v>19.8</v>
      </c>
      <c r="X44" s="44">
        <v>19.8</v>
      </c>
      <c r="Y44" s="44">
        <v>19.8</v>
      </c>
      <c r="Z44" s="44">
        <v>19.8</v>
      </c>
      <c r="AA44" s="44">
        <v>19.8</v>
      </c>
      <c r="AB44" s="44">
        <v>19.8</v>
      </c>
      <c r="AC44" s="44">
        <v>19.8</v>
      </c>
      <c r="AD44" s="44">
        <v>19.8</v>
      </c>
      <c r="AE44" s="44">
        <v>19.8</v>
      </c>
      <c r="AF44" s="44">
        <v>19.8</v>
      </c>
      <c r="AG44" s="48">
        <v>21.93</v>
      </c>
      <c r="AH44" s="46">
        <f t="shared" si="2"/>
        <v>23.9</v>
      </c>
      <c r="AI44" s="47">
        <f t="shared" si="3"/>
        <v>19.8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16.2</v>
      </c>
      <c r="C45" s="44">
        <v>16.2</v>
      </c>
      <c r="D45" s="44">
        <v>16.2</v>
      </c>
      <c r="E45" s="44">
        <v>16.2</v>
      </c>
      <c r="F45" s="44">
        <v>16.2</v>
      </c>
      <c r="G45" s="44">
        <v>16.2</v>
      </c>
      <c r="H45" s="44">
        <v>16.2</v>
      </c>
      <c r="I45" s="44">
        <v>16.2</v>
      </c>
      <c r="J45" s="44">
        <v>16.2</v>
      </c>
      <c r="K45" s="44">
        <v>16.2</v>
      </c>
      <c r="L45" s="44">
        <v>16.2</v>
      </c>
      <c r="M45" s="44">
        <v>16.2</v>
      </c>
      <c r="N45" s="44">
        <v>16.2</v>
      </c>
      <c r="O45" s="44">
        <v>7.3</v>
      </c>
      <c r="P45" s="44">
        <v>7.3</v>
      </c>
      <c r="Q45" s="44">
        <v>7.3</v>
      </c>
      <c r="R45" s="44">
        <v>7.3</v>
      </c>
      <c r="S45" s="44">
        <v>16</v>
      </c>
      <c r="T45" s="44">
        <v>16</v>
      </c>
      <c r="U45" s="44">
        <v>16</v>
      </c>
      <c r="V45" s="44">
        <v>16</v>
      </c>
      <c r="W45" s="44">
        <v>16</v>
      </c>
      <c r="X45" s="44">
        <v>16</v>
      </c>
      <c r="Y45" s="44">
        <v>16</v>
      </c>
      <c r="Z45" s="44">
        <v>16</v>
      </c>
      <c r="AA45" s="44">
        <v>16</v>
      </c>
      <c r="AB45" s="44">
        <v>16</v>
      </c>
      <c r="AC45" s="44">
        <v>16</v>
      </c>
      <c r="AD45" s="44">
        <v>16</v>
      </c>
      <c r="AE45" s="44">
        <v>16</v>
      </c>
      <c r="AF45" s="44">
        <v>16</v>
      </c>
      <c r="AG45" s="48">
        <v>21.3</v>
      </c>
      <c r="AH45" s="46">
        <f t="shared" si="2"/>
        <v>16.2</v>
      </c>
      <c r="AI45" s="47">
        <f t="shared" si="3"/>
        <v>7.3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11.4</v>
      </c>
      <c r="O46" s="44">
        <v>5.2</v>
      </c>
      <c r="P46" s="44">
        <v>5.2</v>
      </c>
      <c r="Q46" s="44">
        <v>5.2</v>
      </c>
      <c r="R46" s="44">
        <v>5.2</v>
      </c>
      <c r="S46" s="44">
        <v>11.2</v>
      </c>
      <c r="T46" s="44">
        <v>11.2</v>
      </c>
      <c r="U46" s="44">
        <v>11.2</v>
      </c>
      <c r="V46" s="44">
        <v>11.2</v>
      </c>
      <c r="W46" s="44">
        <v>11.2</v>
      </c>
      <c r="X46" s="44">
        <v>11.2</v>
      </c>
      <c r="Y46" s="44">
        <v>11.2</v>
      </c>
      <c r="Z46" s="44">
        <v>11.2</v>
      </c>
      <c r="AA46" s="44">
        <v>11.2</v>
      </c>
      <c r="AB46" s="44">
        <v>11.2</v>
      </c>
      <c r="AC46" s="44">
        <v>11.2</v>
      </c>
      <c r="AD46" s="44">
        <v>11.2</v>
      </c>
      <c r="AE46" s="44">
        <v>11.2</v>
      </c>
      <c r="AF46" s="44">
        <v>11.2</v>
      </c>
      <c r="AG46" s="48">
        <v>20</v>
      </c>
      <c r="AH46" s="46">
        <f t="shared" si="2"/>
        <v>11.4</v>
      </c>
      <c r="AI46" s="47">
        <f t="shared" si="3"/>
        <v>5.2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5.7</v>
      </c>
      <c r="C47" s="44">
        <v>5.7</v>
      </c>
      <c r="D47" s="44">
        <v>5.7</v>
      </c>
      <c r="E47" s="44">
        <v>5.7</v>
      </c>
      <c r="F47" s="44">
        <v>5.7</v>
      </c>
      <c r="G47" s="44">
        <v>5.7</v>
      </c>
      <c r="H47" s="44">
        <v>5.7</v>
      </c>
      <c r="I47" s="44">
        <v>5.7</v>
      </c>
      <c r="J47" s="44">
        <v>5.7</v>
      </c>
      <c r="K47" s="44">
        <v>5.7</v>
      </c>
      <c r="L47" s="44">
        <v>5.7</v>
      </c>
      <c r="M47" s="44">
        <v>5.7</v>
      </c>
      <c r="N47" s="44">
        <v>5.7</v>
      </c>
      <c r="O47" s="44">
        <v>5.7</v>
      </c>
      <c r="P47" s="44">
        <v>5.7</v>
      </c>
      <c r="Q47" s="44">
        <v>5.7</v>
      </c>
      <c r="R47" s="44">
        <v>5.7</v>
      </c>
      <c r="S47" s="44">
        <v>5.7</v>
      </c>
      <c r="T47" s="44">
        <v>5.7</v>
      </c>
      <c r="U47" s="44">
        <v>5.7</v>
      </c>
      <c r="V47" s="44">
        <v>5.7</v>
      </c>
      <c r="W47" s="44">
        <v>5.7</v>
      </c>
      <c r="X47" s="44">
        <v>5.7</v>
      </c>
      <c r="Y47" s="44">
        <v>5.7</v>
      </c>
      <c r="Z47" s="44">
        <v>5.7</v>
      </c>
      <c r="AA47" s="44">
        <v>5.7</v>
      </c>
      <c r="AB47" s="44">
        <v>5.7</v>
      </c>
      <c r="AC47" s="44">
        <v>5.7</v>
      </c>
      <c r="AD47" s="44">
        <v>5.7</v>
      </c>
      <c r="AE47" s="44">
        <v>5.7</v>
      </c>
      <c r="AF47" s="44">
        <v>5.7</v>
      </c>
      <c r="AG47" s="48">
        <v>19.8</v>
      </c>
      <c r="AH47" s="46">
        <f t="shared" si="2"/>
        <v>5.7</v>
      </c>
      <c r="AI47" s="47">
        <f t="shared" si="3"/>
        <v>5.7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10.1</v>
      </c>
      <c r="C48" s="44">
        <v>10.1</v>
      </c>
      <c r="D48" s="44">
        <v>10.1</v>
      </c>
      <c r="E48" s="44">
        <v>10.1</v>
      </c>
      <c r="F48" s="44">
        <v>10.1</v>
      </c>
      <c r="G48" s="44">
        <v>10.1</v>
      </c>
      <c r="H48" s="44">
        <v>10.1</v>
      </c>
      <c r="I48" s="44">
        <v>10.1</v>
      </c>
      <c r="J48" s="44">
        <v>10.1</v>
      </c>
      <c r="K48" s="44">
        <v>10.1</v>
      </c>
      <c r="L48" s="44">
        <v>10.1</v>
      </c>
      <c r="M48" s="44">
        <v>10.1</v>
      </c>
      <c r="N48" s="44">
        <v>10.1</v>
      </c>
      <c r="O48" s="44">
        <v>10.1</v>
      </c>
      <c r="P48" s="44">
        <v>10.1</v>
      </c>
      <c r="Q48" s="44">
        <v>10.1</v>
      </c>
      <c r="R48" s="44">
        <v>10.1</v>
      </c>
      <c r="S48" s="44">
        <v>10.1</v>
      </c>
      <c r="T48" s="44">
        <v>10.1</v>
      </c>
      <c r="U48" s="44">
        <v>10.1</v>
      </c>
      <c r="V48" s="44">
        <v>10.1</v>
      </c>
      <c r="W48" s="44">
        <v>10.1</v>
      </c>
      <c r="X48" s="44">
        <v>10.1</v>
      </c>
      <c r="Y48" s="44">
        <v>10.1</v>
      </c>
      <c r="Z48" s="44">
        <v>10.1</v>
      </c>
      <c r="AA48" s="44">
        <v>10.1</v>
      </c>
      <c r="AB48" s="44">
        <v>10.1</v>
      </c>
      <c r="AC48" s="44">
        <v>10.1</v>
      </c>
      <c r="AD48" s="44">
        <v>10.1</v>
      </c>
      <c r="AE48" s="44">
        <v>10.1</v>
      </c>
      <c r="AF48" s="44">
        <v>10.1</v>
      </c>
      <c r="AG48" s="48">
        <v>18</v>
      </c>
      <c r="AH48" s="46">
        <f t="shared" si="2"/>
        <v>10.1</v>
      </c>
      <c r="AI48" s="47">
        <f t="shared" si="3"/>
        <v>10.1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6.4</v>
      </c>
      <c r="C49" s="44">
        <v>6.4</v>
      </c>
      <c r="D49" s="44">
        <v>6.4</v>
      </c>
      <c r="E49" s="44">
        <v>6.4</v>
      </c>
      <c r="F49" s="44">
        <v>6.4</v>
      </c>
      <c r="G49" s="44">
        <v>6.4</v>
      </c>
      <c r="H49" s="44">
        <v>6.4</v>
      </c>
      <c r="I49" s="44">
        <v>6.4</v>
      </c>
      <c r="J49" s="44">
        <v>6.4</v>
      </c>
      <c r="K49" s="44">
        <v>6.4</v>
      </c>
      <c r="L49" s="44">
        <v>6.4</v>
      </c>
      <c r="M49" s="44">
        <v>6.4</v>
      </c>
      <c r="N49" s="44">
        <v>6.4</v>
      </c>
      <c r="O49" s="44">
        <v>6.4</v>
      </c>
      <c r="P49" s="44">
        <v>6.4</v>
      </c>
      <c r="Q49" s="44">
        <v>6.4</v>
      </c>
      <c r="R49" s="44">
        <v>6.4</v>
      </c>
      <c r="S49" s="44">
        <v>6.1</v>
      </c>
      <c r="T49" s="44">
        <v>6.1</v>
      </c>
      <c r="U49" s="44">
        <v>6.1</v>
      </c>
      <c r="V49" s="44">
        <v>6.1</v>
      </c>
      <c r="W49" s="44">
        <v>6.1</v>
      </c>
      <c r="X49" s="44">
        <v>6.1</v>
      </c>
      <c r="Y49" s="44">
        <v>6.1</v>
      </c>
      <c r="Z49" s="44">
        <v>6.1</v>
      </c>
      <c r="AA49" s="44">
        <v>6.1</v>
      </c>
      <c r="AB49" s="44">
        <v>6.1</v>
      </c>
      <c r="AC49" s="44">
        <v>6.1</v>
      </c>
      <c r="AD49" s="44">
        <v>6.1</v>
      </c>
      <c r="AE49" s="44">
        <v>6.1</v>
      </c>
      <c r="AF49" s="44">
        <v>6.1</v>
      </c>
      <c r="AG49" s="48">
        <v>15.33</v>
      </c>
      <c r="AH49" s="46">
        <f t="shared" si="2"/>
        <v>6.4</v>
      </c>
      <c r="AI49" s="47">
        <f t="shared" si="3"/>
        <v>6.1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6.5</v>
      </c>
      <c r="C51" s="44">
        <v>6.5</v>
      </c>
      <c r="D51" s="44">
        <v>6.5</v>
      </c>
      <c r="E51" s="44">
        <v>6.5</v>
      </c>
      <c r="F51" s="44">
        <v>6.5</v>
      </c>
      <c r="G51" s="44">
        <v>6.5</v>
      </c>
      <c r="H51" s="44">
        <v>6.5</v>
      </c>
      <c r="I51" s="44">
        <v>6.5</v>
      </c>
      <c r="J51" s="44">
        <v>6.5</v>
      </c>
      <c r="K51" s="44">
        <v>6.5</v>
      </c>
      <c r="L51" s="44">
        <v>6.5</v>
      </c>
      <c r="M51" s="44">
        <v>6.5</v>
      </c>
      <c r="N51" s="44">
        <v>6.5</v>
      </c>
      <c r="O51" s="44">
        <v>6.5</v>
      </c>
      <c r="P51" s="44">
        <v>6.5</v>
      </c>
      <c r="Q51" s="44">
        <v>6.5</v>
      </c>
      <c r="R51" s="44">
        <v>6.5</v>
      </c>
      <c r="S51" s="44">
        <v>6.5</v>
      </c>
      <c r="T51" s="44">
        <v>6.5</v>
      </c>
      <c r="U51" s="44">
        <v>6.5</v>
      </c>
      <c r="V51" s="44">
        <v>6.5</v>
      </c>
      <c r="W51" s="44">
        <v>6.5</v>
      </c>
      <c r="X51" s="44">
        <v>6.5</v>
      </c>
      <c r="Y51" s="44">
        <v>6.5</v>
      </c>
      <c r="Z51" s="44">
        <v>6.5</v>
      </c>
      <c r="AA51" s="44">
        <v>6.5</v>
      </c>
      <c r="AB51" s="44">
        <v>6.5</v>
      </c>
      <c r="AC51" s="44">
        <v>6.5</v>
      </c>
      <c r="AD51" s="44">
        <v>6.5</v>
      </c>
      <c r="AE51" s="44">
        <v>6.5</v>
      </c>
      <c r="AF51" s="44">
        <v>6.5</v>
      </c>
      <c r="AG51" s="48">
        <v>14.9</v>
      </c>
      <c r="AH51" s="46">
        <f t="shared" si="2"/>
        <v>6.5</v>
      </c>
      <c r="AI51" s="47">
        <f t="shared" si="3"/>
        <v>6.5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7.7</v>
      </c>
      <c r="O52" s="44">
        <v>7.7</v>
      </c>
      <c r="P52" s="44">
        <v>7.7</v>
      </c>
      <c r="Q52" s="44">
        <v>7.7</v>
      </c>
      <c r="R52" s="44">
        <v>7.7</v>
      </c>
      <c r="S52" s="44">
        <v>7.7</v>
      </c>
      <c r="T52" s="44">
        <v>7.7</v>
      </c>
      <c r="U52" s="44">
        <v>7.7</v>
      </c>
      <c r="V52" s="44">
        <v>7.7</v>
      </c>
      <c r="W52" s="44">
        <v>7.7</v>
      </c>
      <c r="X52" s="44">
        <v>7.7</v>
      </c>
      <c r="Y52" s="44">
        <v>7.7</v>
      </c>
      <c r="Z52" s="44">
        <v>7.7</v>
      </c>
      <c r="AA52" s="44">
        <v>7.7</v>
      </c>
      <c r="AB52" s="44">
        <v>7.7</v>
      </c>
      <c r="AC52" s="44">
        <v>7.7</v>
      </c>
      <c r="AD52" s="44">
        <v>7.7</v>
      </c>
      <c r="AE52" s="44">
        <v>7.7</v>
      </c>
      <c r="AF52" s="44">
        <v>7.7</v>
      </c>
      <c r="AG52" s="48">
        <v>14.3</v>
      </c>
      <c r="AH52" s="46">
        <f t="shared" si="2"/>
        <v>7.7</v>
      </c>
      <c r="AI52" s="47">
        <f t="shared" si="3"/>
        <v>7.7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4.9000000000000004</v>
      </c>
      <c r="C53" s="44">
        <v>4.9000000000000004</v>
      </c>
      <c r="D53" s="44">
        <v>4.9000000000000004</v>
      </c>
      <c r="E53" s="44">
        <v>4.9000000000000004</v>
      </c>
      <c r="F53" s="44">
        <v>4.9000000000000004</v>
      </c>
      <c r="G53" s="44">
        <v>4.9000000000000004</v>
      </c>
      <c r="H53" s="44">
        <v>4.9000000000000004</v>
      </c>
      <c r="I53" s="44">
        <v>4.9000000000000004</v>
      </c>
      <c r="J53" s="44">
        <v>4.9000000000000004</v>
      </c>
      <c r="K53" s="44">
        <v>4.9000000000000004</v>
      </c>
      <c r="L53" s="44">
        <v>4.9000000000000004</v>
      </c>
      <c r="M53" s="44">
        <v>4.9000000000000004</v>
      </c>
      <c r="N53" s="44">
        <v>4.9000000000000004</v>
      </c>
      <c r="O53" s="44">
        <v>4.9000000000000004</v>
      </c>
      <c r="P53" s="44">
        <v>4.9000000000000004</v>
      </c>
      <c r="Q53" s="44">
        <v>4.9000000000000004</v>
      </c>
      <c r="R53" s="44">
        <v>4.9000000000000004</v>
      </c>
      <c r="S53" s="44">
        <v>4.9000000000000004</v>
      </c>
      <c r="T53" s="44">
        <v>4.9000000000000004</v>
      </c>
      <c r="U53" s="44">
        <v>4.9000000000000004</v>
      </c>
      <c r="V53" s="44">
        <v>4.9000000000000004</v>
      </c>
      <c r="W53" s="44">
        <v>4.9000000000000004</v>
      </c>
      <c r="X53" s="44">
        <v>4.9000000000000004</v>
      </c>
      <c r="Y53" s="44">
        <v>4.9000000000000004</v>
      </c>
      <c r="Z53" s="44">
        <v>4.9000000000000004</v>
      </c>
      <c r="AA53" s="44">
        <v>4.9000000000000004</v>
      </c>
      <c r="AB53" s="44">
        <v>4.9000000000000004</v>
      </c>
      <c r="AC53" s="44">
        <v>4.9000000000000004</v>
      </c>
      <c r="AD53" s="44">
        <v>4.9000000000000004</v>
      </c>
      <c r="AE53" s="44">
        <v>4.9000000000000004</v>
      </c>
      <c r="AF53" s="44">
        <v>4.9000000000000004</v>
      </c>
      <c r="AG53" s="48">
        <v>14</v>
      </c>
      <c r="AH53" s="46">
        <f t="shared" si="2"/>
        <v>4.9000000000000004</v>
      </c>
      <c r="AI53" s="47">
        <f t="shared" si="3"/>
        <v>4.9000000000000004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14.5</v>
      </c>
      <c r="C55" s="44">
        <v>14.5</v>
      </c>
      <c r="D55" s="44">
        <v>14.5</v>
      </c>
      <c r="E55" s="44">
        <v>14.5</v>
      </c>
      <c r="F55" s="44">
        <v>14.5</v>
      </c>
      <c r="G55" s="44">
        <v>14.5</v>
      </c>
      <c r="H55" s="44">
        <v>14.5</v>
      </c>
      <c r="I55" s="44">
        <v>14.5</v>
      </c>
      <c r="J55" s="44">
        <v>14.5</v>
      </c>
      <c r="K55" s="44">
        <v>14.5</v>
      </c>
      <c r="L55" s="44">
        <v>14.5</v>
      </c>
      <c r="M55" s="44">
        <v>14.5</v>
      </c>
      <c r="N55" s="44">
        <v>14.5</v>
      </c>
      <c r="O55" s="44">
        <v>14.5</v>
      </c>
      <c r="P55" s="44">
        <v>14.5</v>
      </c>
      <c r="Q55" s="44">
        <v>14.5</v>
      </c>
      <c r="R55" s="44">
        <v>14.5</v>
      </c>
      <c r="S55" s="44">
        <v>14.5</v>
      </c>
      <c r="T55" s="44">
        <v>14.5</v>
      </c>
      <c r="U55" s="44">
        <v>14.5</v>
      </c>
      <c r="V55" s="44">
        <v>14.5</v>
      </c>
      <c r="W55" s="44">
        <v>14.5</v>
      </c>
      <c r="X55" s="44">
        <v>14.5</v>
      </c>
      <c r="Y55" s="44">
        <v>14.5</v>
      </c>
      <c r="Z55" s="44">
        <v>14.5</v>
      </c>
      <c r="AA55" s="44">
        <v>14.5</v>
      </c>
      <c r="AB55" s="44">
        <v>14.5</v>
      </c>
      <c r="AC55" s="44">
        <v>14.5</v>
      </c>
      <c r="AD55" s="44">
        <v>14.5</v>
      </c>
      <c r="AE55" s="44">
        <v>14.5</v>
      </c>
      <c r="AF55" s="44">
        <v>14.5</v>
      </c>
      <c r="AG55" s="48">
        <v>13.5</v>
      </c>
      <c r="AH55" s="46">
        <f t="shared" si="2"/>
        <v>14.5</v>
      </c>
      <c r="AI55" s="47">
        <f t="shared" si="3"/>
        <v>14.5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>
        <v>5.9</v>
      </c>
      <c r="G57" s="44">
        <v>5.9</v>
      </c>
      <c r="H57" s="44">
        <v>5.9</v>
      </c>
      <c r="I57" s="44">
        <v>5.9</v>
      </c>
      <c r="J57" s="44">
        <v>5.9</v>
      </c>
      <c r="K57" s="44">
        <v>5.9</v>
      </c>
      <c r="L57" s="44">
        <v>5.9</v>
      </c>
      <c r="M57" s="44">
        <v>5.9</v>
      </c>
      <c r="N57" s="44">
        <v>5.9</v>
      </c>
      <c r="O57" s="44">
        <v>5.9</v>
      </c>
      <c r="P57" s="44">
        <v>5.9</v>
      </c>
      <c r="Q57" s="44">
        <v>5.9</v>
      </c>
      <c r="R57" s="44">
        <v>5.9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8">
        <v>12</v>
      </c>
      <c r="AH57" s="46">
        <f t="shared" si="2"/>
        <v>5.9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5.0999999999999996</v>
      </c>
      <c r="C58" s="44">
        <v>5.0999999999999996</v>
      </c>
      <c r="D58" s="44">
        <v>5.0999999999999996</v>
      </c>
      <c r="E58" s="44">
        <v>5.0999999999999996</v>
      </c>
      <c r="F58" s="44">
        <v>5.0999999999999996</v>
      </c>
      <c r="G58" s="44">
        <v>5.0999999999999996</v>
      </c>
      <c r="H58" s="44">
        <v>5.0999999999999996</v>
      </c>
      <c r="I58" s="44">
        <v>5.0999999999999996</v>
      </c>
      <c r="J58" s="44">
        <v>5.0999999999999996</v>
      </c>
      <c r="K58" s="44">
        <v>5.0999999999999996</v>
      </c>
      <c r="L58" s="44">
        <v>5.0999999999999996</v>
      </c>
      <c r="M58" s="44">
        <v>5.0999999999999996</v>
      </c>
      <c r="N58" s="44">
        <v>5.0999999999999996</v>
      </c>
      <c r="O58" s="44">
        <v>5.0999999999999996</v>
      </c>
      <c r="P58" s="44">
        <v>5.0999999999999996</v>
      </c>
      <c r="Q58" s="44">
        <v>5.0999999999999996</v>
      </c>
      <c r="R58" s="44">
        <v>5.0999999999999996</v>
      </c>
      <c r="S58" s="44">
        <v>5.0999999999999996</v>
      </c>
      <c r="T58" s="44">
        <v>5.0999999999999996</v>
      </c>
      <c r="U58" s="44">
        <v>5.0999999999999996</v>
      </c>
      <c r="V58" s="44">
        <v>5.0999999999999996</v>
      </c>
      <c r="W58" s="44">
        <v>5.0999999999999996</v>
      </c>
      <c r="X58" s="44">
        <v>5.0999999999999996</v>
      </c>
      <c r="Y58" s="44">
        <v>5.0999999999999996</v>
      </c>
      <c r="Z58" s="44">
        <v>5.0999999999999996</v>
      </c>
      <c r="AA58" s="44">
        <v>5.0999999999999996</v>
      </c>
      <c r="AB58" s="44">
        <v>5.0999999999999996</v>
      </c>
      <c r="AC58" s="44">
        <v>5.0999999999999996</v>
      </c>
      <c r="AD58" s="44">
        <v>5.0999999999999996</v>
      </c>
      <c r="AE58" s="44">
        <v>5.0999999999999996</v>
      </c>
      <c r="AF58" s="44">
        <v>5.0999999999999996</v>
      </c>
      <c r="AG58" s="48">
        <v>12</v>
      </c>
      <c r="AH58" s="46">
        <f t="shared" si="2"/>
        <v>5.0999999999999996</v>
      </c>
      <c r="AI58" s="47">
        <f t="shared" si="3"/>
        <v>5.0999999999999996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10.7</v>
      </c>
      <c r="T60" s="44">
        <v>10.7</v>
      </c>
      <c r="U60" s="44">
        <v>10.7</v>
      </c>
      <c r="V60" s="44">
        <v>10.7</v>
      </c>
      <c r="W60" s="44">
        <v>10.7</v>
      </c>
      <c r="X60" s="44">
        <v>10.7</v>
      </c>
      <c r="Y60" s="44">
        <v>10.7</v>
      </c>
      <c r="Z60" s="44">
        <v>10.7</v>
      </c>
      <c r="AA60" s="44">
        <v>10.7</v>
      </c>
      <c r="AB60" s="44">
        <v>10.7</v>
      </c>
      <c r="AC60" s="44">
        <v>10.7</v>
      </c>
      <c r="AD60" s="44">
        <v>10.7</v>
      </c>
      <c r="AE60" s="44">
        <v>10.7</v>
      </c>
      <c r="AF60" s="44">
        <v>10.7</v>
      </c>
      <c r="AG60" s="48">
        <v>12</v>
      </c>
      <c r="AH60" s="46">
        <f t="shared" si="2"/>
        <v>10.7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7.5</v>
      </c>
      <c r="C61" s="44">
        <v>7.5</v>
      </c>
      <c r="D61" s="44">
        <v>7.5</v>
      </c>
      <c r="E61" s="44">
        <v>7.5</v>
      </c>
      <c r="F61" s="44">
        <v>7.5</v>
      </c>
      <c r="G61" s="44">
        <v>7.5</v>
      </c>
      <c r="H61" s="44">
        <v>7.5</v>
      </c>
      <c r="I61" s="44">
        <v>7.5</v>
      </c>
      <c r="J61" s="44">
        <v>7.5</v>
      </c>
      <c r="K61" s="44">
        <v>7.5</v>
      </c>
      <c r="L61" s="44">
        <v>7.5</v>
      </c>
      <c r="M61" s="44">
        <v>7.5</v>
      </c>
      <c r="N61" s="44">
        <v>7.5</v>
      </c>
      <c r="O61" s="44">
        <v>7.5</v>
      </c>
      <c r="P61" s="44">
        <v>7.5</v>
      </c>
      <c r="Q61" s="44">
        <v>7.5</v>
      </c>
      <c r="R61" s="44">
        <v>7.5</v>
      </c>
      <c r="S61" s="44">
        <v>7.5</v>
      </c>
      <c r="T61" s="44">
        <v>7.5</v>
      </c>
      <c r="U61" s="44">
        <v>7.5</v>
      </c>
      <c r="V61" s="44">
        <v>7.5</v>
      </c>
      <c r="W61" s="44">
        <v>7.5</v>
      </c>
      <c r="X61" s="44">
        <v>7.5</v>
      </c>
      <c r="Y61" s="44">
        <v>7.5</v>
      </c>
      <c r="Z61" s="44">
        <v>7.5</v>
      </c>
      <c r="AA61" s="44">
        <v>7.5</v>
      </c>
      <c r="AB61" s="44">
        <v>7.5</v>
      </c>
      <c r="AC61" s="44">
        <v>7.5</v>
      </c>
      <c r="AD61" s="44">
        <v>7.5</v>
      </c>
      <c r="AE61" s="44">
        <v>7.5</v>
      </c>
      <c r="AF61" s="44">
        <v>7.5</v>
      </c>
      <c r="AG61" s="48">
        <v>12</v>
      </c>
      <c r="AH61" s="46">
        <f t="shared" si="2"/>
        <v>7.5</v>
      </c>
      <c r="AI61" s="47">
        <f t="shared" si="3"/>
        <v>7.5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6.3</v>
      </c>
      <c r="C66" s="44">
        <v>6.3</v>
      </c>
      <c r="D66" s="44">
        <v>6.3</v>
      </c>
      <c r="E66" s="44">
        <v>6.3</v>
      </c>
      <c r="F66" s="44">
        <v>6.3</v>
      </c>
      <c r="G66" s="44">
        <v>6.3</v>
      </c>
      <c r="H66" s="44">
        <v>6.3</v>
      </c>
      <c r="I66" s="44">
        <v>6.3</v>
      </c>
      <c r="J66" s="44">
        <v>6.3</v>
      </c>
      <c r="K66" s="44">
        <v>6.3</v>
      </c>
      <c r="L66" s="44">
        <v>6.3</v>
      </c>
      <c r="M66" s="44">
        <v>6.3</v>
      </c>
      <c r="N66" s="44">
        <v>6.3</v>
      </c>
      <c r="O66" s="44">
        <v>6.3</v>
      </c>
      <c r="P66" s="44">
        <v>6.3</v>
      </c>
      <c r="Q66" s="44">
        <v>6.3</v>
      </c>
      <c r="R66" s="44">
        <v>6.3</v>
      </c>
      <c r="S66" s="44">
        <v>6.3</v>
      </c>
      <c r="T66" s="44">
        <v>6.3</v>
      </c>
      <c r="U66" s="44">
        <v>6.3</v>
      </c>
      <c r="V66" s="44">
        <v>6.3</v>
      </c>
      <c r="W66" s="44">
        <v>6.3</v>
      </c>
      <c r="X66" s="44">
        <v>6.3</v>
      </c>
      <c r="Y66" s="44">
        <v>6.3</v>
      </c>
      <c r="Z66" s="44">
        <v>6.3</v>
      </c>
      <c r="AA66" s="44">
        <v>6.3</v>
      </c>
      <c r="AB66" s="44">
        <v>6.3</v>
      </c>
      <c r="AC66" s="44">
        <v>6.3</v>
      </c>
      <c r="AD66" s="44">
        <v>6.3</v>
      </c>
      <c r="AE66" s="44">
        <v>6.3</v>
      </c>
      <c r="AF66" s="44">
        <v>6.3</v>
      </c>
      <c r="AG66" s="62">
        <v>10.3</v>
      </c>
      <c r="AH66" s="46">
        <f t="shared" si="2"/>
        <v>6.3</v>
      </c>
      <c r="AI66" s="47">
        <f t="shared" si="3"/>
        <v>6.3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3.9</v>
      </c>
      <c r="C67" s="44">
        <v>3.9</v>
      </c>
      <c r="D67" s="44">
        <v>3.9</v>
      </c>
      <c r="E67" s="44">
        <v>3.9</v>
      </c>
      <c r="F67" s="44">
        <v>3.9</v>
      </c>
      <c r="G67" s="44">
        <v>3.9</v>
      </c>
      <c r="H67" s="44">
        <v>3.9</v>
      </c>
      <c r="I67" s="44">
        <v>3.9</v>
      </c>
      <c r="J67" s="44">
        <v>3.9</v>
      </c>
      <c r="K67" s="44">
        <v>3.9</v>
      </c>
      <c r="L67" s="44">
        <v>3.9</v>
      </c>
      <c r="M67" s="44">
        <v>3.9</v>
      </c>
      <c r="N67" s="44">
        <v>3.9</v>
      </c>
      <c r="O67" s="44">
        <v>3.9</v>
      </c>
      <c r="P67" s="44">
        <v>3.9</v>
      </c>
      <c r="Q67" s="44">
        <v>3.9</v>
      </c>
      <c r="R67" s="44">
        <v>3.9</v>
      </c>
      <c r="S67" s="44">
        <v>4.7</v>
      </c>
      <c r="T67" s="44">
        <v>4.7</v>
      </c>
      <c r="U67" s="44">
        <v>4.7</v>
      </c>
      <c r="V67" s="44">
        <v>4.7</v>
      </c>
      <c r="W67" s="44">
        <v>4.7</v>
      </c>
      <c r="X67" s="44">
        <v>4.7</v>
      </c>
      <c r="Y67" s="44">
        <v>4.7</v>
      </c>
      <c r="Z67" s="44">
        <v>4.7</v>
      </c>
      <c r="AA67" s="44">
        <v>4.7</v>
      </c>
      <c r="AB67" s="44">
        <v>4.7</v>
      </c>
      <c r="AC67" s="44">
        <v>4.7</v>
      </c>
      <c r="AD67" s="44">
        <v>4.7</v>
      </c>
      <c r="AE67" s="44">
        <v>4.7</v>
      </c>
      <c r="AF67" s="44">
        <v>4.7</v>
      </c>
      <c r="AG67" s="61">
        <v>10</v>
      </c>
      <c r="AH67" s="46">
        <f t="shared" si="2"/>
        <v>4.7</v>
      </c>
      <c r="AI67" s="47">
        <f t="shared" si="3"/>
        <v>3.9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200</v>
      </c>
      <c r="C69" s="66">
        <v>200</v>
      </c>
      <c r="D69" s="66">
        <v>200</v>
      </c>
      <c r="E69" s="66">
        <v>200</v>
      </c>
      <c r="F69" s="66">
        <v>200</v>
      </c>
      <c r="G69" s="66">
        <v>200</v>
      </c>
      <c r="H69" s="66">
        <v>200</v>
      </c>
      <c r="I69" s="66">
        <v>200</v>
      </c>
      <c r="J69" s="66">
        <v>200</v>
      </c>
      <c r="K69" s="66">
        <v>200</v>
      </c>
      <c r="L69" s="66">
        <v>200</v>
      </c>
      <c r="M69" s="66">
        <v>200</v>
      </c>
      <c r="N69" s="66">
        <v>200</v>
      </c>
      <c r="O69" s="66">
        <v>200</v>
      </c>
      <c r="P69" s="66">
        <v>200</v>
      </c>
      <c r="Q69" s="66">
        <v>200</v>
      </c>
      <c r="R69" s="66">
        <v>200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200</v>
      </c>
      <c r="AK69" s="49"/>
    </row>
    <row r="70" spans="1:88" ht="15.75" thickBot="1" x14ac:dyDescent="0.3">
      <c r="A70" s="67" t="s">
        <v>89</v>
      </c>
      <c r="B70" s="66">
        <f t="shared" ref="B70:F70" si="20">46.8+54.3</f>
        <v>101.1</v>
      </c>
      <c r="C70" s="66">
        <f t="shared" si="20"/>
        <v>101.1</v>
      </c>
      <c r="D70" s="66">
        <f t="shared" si="20"/>
        <v>101.1</v>
      </c>
      <c r="E70" s="66">
        <f t="shared" si="20"/>
        <v>101.1</v>
      </c>
      <c r="F70" s="66">
        <f t="shared" si="20"/>
        <v>101.1</v>
      </c>
      <c r="G70" s="66">
        <v>109</v>
      </c>
      <c r="H70" s="66">
        <v>109</v>
      </c>
      <c r="I70" s="66">
        <v>109</v>
      </c>
      <c r="J70" s="66">
        <v>109</v>
      </c>
      <c r="K70" s="68">
        <v>109.8</v>
      </c>
      <c r="L70" s="68">
        <v>108</v>
      </c>
      <c r="M70" s="68">
        <v>108</v>
      </c>
      <c r="N70" s="68">
        <v>108</v>
      </c>
      <c r="O70" s="68">
        <v>108</v>
      </c>
      <c r="P70" s="68">
        <v>108</v>
      </c>
      <c r="Q70" s="68">
        <v>108</v>
      </c>
      <c r="R70" s="68">
        <v>108</v>
      </c>
      <c r="S70" s="66">
        <f t="shared" ref="S70:Z70" si="21">41+54</f>
        <v>95</v>
      </c>
      <c r="T70" s="66">
        <f t="shared" si="21"/>
        <v>95</v>
      </c>
      <c r="U70" s="66">
        <f t="shared" si="21"/>
        <v>95</v>
      </c>
      <c r="V70" s="66">
        <f t="shared" si="21"/>
        <v>95</v>
      </c>
      <c r="W70" s="66">
        <f t="shared" si="21"/>
        <v>95</v>
      </c>
      <c r="X70" s="66">
        <f t="shared" si="21"/>
        <v>95</v>
      </c>
      <c r="Y70" s="66">
        <f t="shared" si="21"/>
        <v>95</v>
      </c>
      <c r="Z70" s="66">
        <f t="shared" si="21"/>
        <v>95</v>
      </c>
      <c r="AA70" s="66">
        <f t="shared" ref="W70:AF70" si="22">41+54</f>
        <v>95</v>
      </c>
      <c r="AB70" s="66">
        <f t="shared" si="22"/>
        <v>95</v>
      </c>
      <c r="AC70" s="66">
        <f t="shared" si="22"/>
        <v>95</v>
      </c>
      <c r="AD70" s="66">
        <f t="shared" si="22"/>
        <v>95</v>
      </c>
      <c r="AE70" s="66">
        <f t="shared" si="22"/>
        <v>95</v>
      </c>
      <c r="AF70" s="66">
        <f t="shared" si="22"/>
        <v>95</v>
      </c>
      <c r="AG70" s="64">
        <v>240</v>
      </c>
      <c r="AH70" s="46">
        <f t="shared" si="2"/>
        <v>109.8</v>
      </c>
      <c r="AI70" s="47">
        <f t="shared" si="3"/>
        <v>95</v>
      </c>
      <c r="AK70" s="49"/>
    </row>
    <row r="71" spans="1:88" ht="15.75" thickBot="1" x14ac:dyDescent="0.3">
      <c r="A71" s="69" t="s">
        <v>90</v>
      </c>
      <c r="B71" s="70">
        <f t="shared" ref="B71" si="23">SUM(B11:B69)</f>
        <v>1046.9000000000001</v>
      </c>
      <c r="C71" s="70">
        <f>SUM(C11:C69)</f>
        <v>1046.9000000000001</v>
      </c>
      <c r="D71" s="70">
        <f t="shared" ref="D71:AG71" si="24">SUM(D11:D69)</f>
        <v>1046.9000000000001</v>
      </c>
      <c r="E71" s="70">
        <f t="shared" si="24"/>
        <v>1046.9000000000001</v>
      </c>
      <c r="F71" s="70">
        <f t="shared" si="24"/>
        <v>1046.9000000000001</v>
      </c>
      <c r="G71" s="70">
        <f t="shared" si="24"/>
        <v>1046.9000000000001</v>
      </c>
      <c r="H71" s="70">
        <f t="shared" si="24"/>
        <v>1046.9000000000001</v>
      </c>
      <c r="I71" s="70">
        <f t="shared" si="24"/>
        <v>1046.9000000000001</v>
      </c>
      <c r="J71" s="70">
        <f t="shared" si="24"/>
        <v>1046.9000000000001</v>
      </c>
      <c r="K71" s="70">
        <f t="shared" si="24"/>
        <v>1046.9000000000001</v>
      </c>
      <c r="L71" s="70">
        <f t="shared" si="24"/>
        <v>1046.9000000000001</v>
      </c>
      <c r="M71" s="70">
        <f t="shared" ref="M71:N71" si="25">SUM(M11:M69)</f>
        <v>1046.9000000000001</v>
      </c>
      <c r="N71" s="70">
        <f t="shared" si="25"/>
        <v>1046.9000000000001</v>
      </c>
      <c r="O71" s="70">
        <f t="shared" ref="O71" si="26">SUM(O11:O69)</f>
        <v>868.2</v>
      </c>
      <c r="P71" s="70">
        <f t="shared" ref="P71:R71" si="27">SUM(P11:P69)</f>
        <v>868.2</v>
      </c>
      <c r="Q71" s="70">
        <f t="shared" si="27"/>
        <v>868.2</v>
      </c>
      <c r="R71" s="70">
        <f t="shared" si="27"/>
        <v>868.2</v>
      </c>
      <c r="S71" s="70">
        <f t="shared" si="24"/>
        <v>1137.6000000000004</v>
      </c>
      <c r="T71" s="70">
        <f t="shared" si="24"/>
        <v>1137.6000000000004</v>
      </c>
      <c r="U71" s="70">
        <f t="shared" si="24"/>
        <v>1137.6000000000004</v>
      </c>
      <c r="V71" s="70">
        <f t="shared" si="24"/>
        <v>1137.6000000000004</v>
      </c>
      <c r="W71" s="70">
        <f t="shared" si="24"/>
        <v>1137.6000000000004</v>
      </c>
      <c r="X71" s="70">
        <f t="shared" si="24"/>
        <v>1137.6000000000004</v>
      </c>
      <c r="Y71" s="70">
        <f t="shared" si="24"/>
        <v>1137.6000000000004</v>
      </c>
      <c r="Z71" s="70">
        <f t="shared" si="24"/>
        <v>1137.6000000000004</v>
      </c>
      <c r="AA71" s="70">
        <f>SUM(AA11:AA69)</f>
        <v>1137.6000000000004</v>
      </c>
      <c r="AB71" s="70">
        <f>SUM(AB11:AB69)</f>
        <v>1137.6000000000004</v>
      </c>
      <c r="AC71" s="70">
        <f t="shared" si="24"/>
        <v>1137.6000000000004</v>
      </c>
      <c r="AD71" s="70">
        <f t="shared" si="24"/>
        <v>1137.6000000000004</v>
      </c>
      <c r="AE71" s="70">
        <f t="shared" si="24"/>
        <v>1137.6000000000004</v>
      </c>
      <c r="AF71" s="70">
        <f t="shared" si="24"/>
        <v>1137.6000000000004</v>
      </c>
      <c r="AG71" s="70">
        <f t="shared" si="24"/>
        <v>1812.2049999999999</v>
      </c>
      <c r="AH71" s="46">
        <f t="shared" si="2"/>
        <v>1137.6000000000004</v>
      </c>
      <c r="AI71" s="47">
        <f t="shared" si="3"/>
        <v>868.2</v>
      </c>
      <c r="AK71" s="49"/>
    </row>
    <row r="72" spans="1:88" x14ac:dyDescent="0.25">
      <c r="A72" s="71" t="s">
        <v>91</v>
      </c>
      <c r="B72" s="44">
        <v>313.89999999999998</v>
      </c>
      <c r="C72" s="44">
        <v>301.60000000000002</v>
      </c>
      <c r="D72" s="44">
        <v>283.60000000000002</v>
      </c>
      <c r="E72" s="44">
        <v>289.5</v>
      </c>
      <c r="F72" s="44">
        <v>289.5</v>
      </c>
      <c r="G72" s="44">
        <v>289.5</v>
      </c>
      <c r="H72" s="44">
        <v>321</v>
      </c>
      <c r="I72" s="44">
        <v>321</v>
      </c>
      <c r="J72" s="44">
        <v>321</v>
      </c>
      <c r="K72" s="44">
        <v>320</v>
      </c>
      <c r="L72" s="44">
        <v>320</v>
      </c>
      <c r="M72" s="44">
        <v>331</v>
      </c>
      <c r="N72" s="44">
        <v>301</v>
      </c>
      <c r="O72" s="44">
        <v>301</v>
      </c>
      <c r="P72" s="44">
        <v>301</v>
      </c>
      <c r="Q72" s="44">
        <v>301</v>
      </c>
      <c r="R72" s="44">
        <v>301</v>
      </c>
      <c r="S72" s="44">
        <v>284</v>
      </c>
      <c r="T72" s="44">
        <v>284</v>
      </c>
      <c r="U72" s="44">
        <v>423.4</v>
      </c>
      <c r="V72" s="44">
        <v>423.4</v>
      </c>
      <c r="W72" s="44">
        <v>301</v>
      </c>
      <c r="X72" s="44">
        <v>254</v>
      </c>
      <c r="Y72" s="44">
        <v>225</v>
      </c>
      <c r="Z72" s="44">
        <v>219</v>
      </c>
      <c r="AA72" s="44">
        <v>458</v>
      </c>
      <c r="AB72" s="44">
        <v>458</v>
      </c>
      <c r="AC72" s="44">
        <v>458</v>
      </c>
      <c r="AD72" s="44">
        <v>370</v>
      </c>
      <c r="AE72" s="44">
        <v>390</v>
      </c>
      <c r="AF72" s="44">
        <v>420</v>
      </c>
      <c r="AG72" s="61">
        <v>456</v>
      </c>
      <c r="AH72" s="46">
        <f t="shared" si="2"/>
        <v>458</v>
      </c>
      <c r="AI72" s="47">
        <f t="shared" si="3"/>
        <v>219</v>
      </c>
      <c r="AK72" s="49"/>
    </row>
    <row r="73" spans="1:88" x14ac:dyDescent="0.25">
      <c r="A73" s="72" t="s">
        <v>92</v>
      </c>
      <c r="B73" s="43">
        <v>67</v>
      </c>
      <c r="C73" s="43">
        <v>65</v>
      </c>
      <c r="D73" s="43">
        <v>67</v>
      </c>
      <c r="E73" s="43">
        <v>69</v>
      </c>
      <c r="F73" s="43">
        <v>68.900000000000006</v>
      </c>
      <c r="G73" s="43">
        <v>68.900000000000006</v>
      </c>
      <c r="H73" s="43">
        <v>68.900000000000006</v>
      </c>
      <c r="I73" s="43">
        <v>68.900000000000006</v>
      </c>
      <c r="J73" s="43">
        <v>68.900000000000006</v>
      </c>
      <c r="K73" s="43">
        <v>68.900000000000006</v>
      </c>
      <c r="L73" s="43">
        <v>68.900000000000006</v>
      </c>
      <c r="M73" s="43">
        <v>72</v>
      </c>
      <c r="N73" s="43">
        <v>72</v>
      </c>
      <c r="O73" s="43">
        <v>72</v>
      </c>
      <c r="P73" s="43">
        <v>72</v>
      </c>
      <c r="Q73" s="43">
        <v>72</v>
      </c>
      <c r="R73" s="43">
        <v>72</v>
      </c>
      <c r="S73" s="43">
        <v>75</v>
      </c>
      <c r="T73" s="43">
        <v>75</v>
      </c>
      <c r="U73" s="43">
        <v>77.7</v>
      </c>
      <c r="V73" s="43">
        <v>5</v>
      </c>
      <c r="W73" s="43">
        <v>69</v>
      </c>
      <c r="X73" s="43">
        <v>102</v>
      </c>
      <c r="Y73" s="43">
        <v>75</v>
      </c>
      <c r="Z73" s="43">
        <v>75</v>
      </c>
      <c r="AA73" s="43">
        <v>71</v>
      </c>
      <c r="AB73" s="43">
        <v>71</v>
      </c>
      <c r="AC73" s="43">
        <v>71</v>
      </c>
      <c r="AD73" s="43">
        <v>71</v>
      </c>
      <c r="AE73" s="43">
        <v>71</v>
      </c>
      <c r="AF73" s="43">
        <v>71</v>
      </c>
      <c r="AG73" s="64">
        <v>111</v>
      </c>
      <c r="AH73" s="46">
        <f t="shared" si="2"/>
        <v>102</v>
      </c>
      <c r="AI73" s="47">
        <f t="shared" si="3"/>
        <v>5</v>
      </c>
      <c r="AK73" s="49"/>
    </row>
    <row r="74" spans="1:88" x14ac:dyDescent="0.25">
      <c r="A74" s="73" t="s">
        <v>93</v>
      </c>
      <c r="B74" s="43">
        <v>44.2</v>
      </c>
      <c r="C74" s="43">
        <v>42.4</v>
      </c>
      <c r="D74" s="43">
        <v>40.299999999999997</v>
      </c>
      <c r="E74" s="43">
        <v>38.299999999999997</v>
      </c>
      <c r="F74" s="43">
        <v>38.299999999999997</v>
      </c>
      <c r="G74" s="43">
        <v>38.299999999999997</v>
      </c>
      <c r="H74" s="43">
        <v>38.299999999999997</v>
      </c>
      <c r="I74" s="43">
        <v>38.299999999999997</v>
      </c>
      <c r="J74" s="43">
        <v>38.299999999999997</v>
      </c>
      <c r="K74" s="43">
        <v>38.299999999999997</v>
      </c>
      <c r="L74" s="43">
        <v>38.299999999999997</v>
      </c>
      <c r="M74" s="43">
        <v>39.1</v>
      </c>
      <c r="N74" s="43">
        <v>39.1</v>
      </c>
      <c r="O74" s="43">
        <v>39.1</v>
      </c>
      <c r="P74" s="43">
        <v>39.1</v>
      </c>
      <c r="Q74" s="43">
        <v>39.1</v>
      </c>
      <c r="R74" s="43">
        <v>39.1</v>
      </c>
      <c r="S74" s="43">
        <v>34</v>
      </c>
      <c r="T74" s="43">
        <v>36</v>
      </c>
      <c r="U74" s="43">
        <v>34.200000000000003</v>
      </c>
      <c r="V74" s="43">
        <v>34.200000000000003</v>
      </c>
      <c r="W74" s="43">
        <v>52.5</v>
      </c>
      <c r="X74" s="43">
        <v>39.299999999999997</v>
      </c>
      <c r="Y74" s="43">
        <v>35.299999999999997</v>
      </c>
      <c r="Z74" s="43">
        <v>36</v>
      </c>
      <c r="AA74" s="43">
        <v>36.5</v>
      </c>
      <c r="AB74" s="43">
        <v>36.5</v>
      </c>
      <c r="AC74" s="43">
        <v>36.5</v>
      </c>
      <c r="AD74" s="43">
        <v>36.5</v>
      </c>
      <c r="AE74" s="43">
        <v>36.5</v>
      </c>
      <c r="AF74" s="43">
        <v>36.5</v>
      </c>
      <c r="AG74" s="64">
        <v>60</v>
      </c>
      <c r="AH74" s="46">
        <f t="shared" si="2"/>
        <v>52.5</v>
      </c>
      <c r="AI74" s="47">
        <f t="shared" si="3"/>
        <v>34</v>
      </c>
      <c r="AK74" s="49"/>
    </row>
    <row r="75" spans="1:88" x14ac:dyDescent="0.25">
      <c r="A75" s="74" t="s">
        <v>94</v>
      </c>
      <c r="B75" s="43">
        <v>24.8</v>
      </c>
      <c r="C75" s="43">
        <v>24.8</v>
      </c>
      <c r="D75" s="43">
        <v>24.3</v>
      </c>
      <c r="E75" s="43">
        <v>26.9</v>
      </c>
      <c r="F75" s="43">
        <v>26.9</v>
      </c>
      <c r="G75" s="43">
        <v>26.9</v>
      </c>
      <c r="H75" s="43">
        <v>26.9</v>
      </c>
      <c r="I75" s="43">
        <v>26.9</v>
      </c>
      <c r="J75" s="43">
        <v>26.9</v>
      </c>
      <c r="K75" s="43">
        <v>26.9</v>
      </c>
      <c r="L75" s="43">
        <v>26.9</v>
      </c>
      <c r="M75" s="43">
        <v>27.1</v>
      </c>
      <c r="N75" s="43">
        <v>27.1</v>
      </c>
      <c r="O75" s="43">
        <v>27.1</v>
      </c>
      <c r="P75" s="43">
        <v>27.1</v>
      </c>
      <c r="Q75" s="43">
        <v>27.1</v>
      </c>
      <c r="R75" s="43">
        <v>27.1</v>
      </c>
      <c r="S75" s="43">
        <v>22.3</v>
      </c>
      <c r="T75" s="43">
        <v>22.3</v>
      </c>
      <c r="U75" s="43">
        <v>24.3</v>
      </c>
      <c r="V75" s="43">
        <v>24.3</v>
      </c>
      <c r="W75" s="43">
        <v>24.3</v>
      </c>
      <c r="X75" s="43">
        <v>24.3</v>
      </c>
      <c r="Y75" s="43">
        <v>24.3</v>
      </c>
      <c r="Z75" s="43">
        <v>24.3</v>
      </c>
      <c r="AA75" s="43">
        <v>24.5</v>
      </c>
      <c r="AB75" s="43">
        <v>24.5</v>
      </c>
      <c r="AC75" s="43">
        <v>24.5</v>
      </c>
      <c r="AD75" s="43">
        <v>24.5</v>
      </c>
      <c r="AE75" s="43">
        <v>24.5</v>
      </c>
      <c r="AF75" s="43">
        <v>24.5</v>
      </c>
      <c r="AG75" s="75">
        <v>42.5</v>
      </c>
      <c r="AH75" s="46">
        <f t="shared" ref="AH75:AH138" si="28">MAX(B75:AF75)</f>
        <v>27.1</v>
      </c>
      <c r="AI75" s="47">
        <f t="shared" ref="AI75:AI138" si="29">MIN(B75:AF75)</f>
        <v>22.3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22.2</v>
      </c>
      <c r="T76" s="43">
        <v>22.2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28"/>
        <v>22.3</v>
      </c>
      <c r="AI76" s="47">
        <f t="shared" si="29"/>
        <v>22.2</v>
      </c>
      <c r="AK76" s="49"/>
    </row>
    <row r="77" spans="1:88" ht="15.75" thickBot="1" x14ac:dyDescent="0.3">
      <c r="A77" s="76" t="s">
        <v>96</v>
      </c>
      <c r="B77" s="77">
        <v>7.3</v>
      </c>
      <c r="C77" s="77">
        <v>7.3</v>
      </c>
      <c r="D77" s="77">
        <v>7.3</v>
      </c>
      <c r="E77" s="77">
        <v>7.3</v>
      </c>
      <c r="F77" s="77">
        <v>7.3</v>
      </c>
      <c r="G77" s="77">
        <v>7.3</v>
      </c>
      <c r="H77" s="77">
        <v>7.3</v>
      </c>
      <c r="I77" s="77">
        <v>7.3</v>
      </c>
      <c r="J77" s="77">
        <v>7.3</v>
      </c>
      <c r="K77" s="77">
        <v>7.3</v>
      </c>
      <c r="L77" s="77">
        <v>7.3</v>
      </c>
      <c r="M77" s="77">
        <v>7.9</v>
      </c>
      <c r="N77" s="77">
        <v>7.9</v>
      </c>
      <c r="O77" s="77">
        <v>7.9</v>
      </c>
      <c r="P77" s="77">
        <v>7.9</v>
      </c>
      <c r="Q77" s="77">
        <v>7.9</v>
      </c>
      <c r="R77" s="77">
        <v>7.9</v>
      </c>
      <c r="S77" s="77">
        <v>6.2</v>
      </c>
      <c r="T77" s="77">
        <v>6.2</v>
      </c>
      <c r="U77" s="77">
        <v>7.1</v>
      </c>
      <c r="V77" s="77">
        <v>7.1</v>
      </c>
      <c r="W77" s="77">
        <v>7.1</v>
      </c>
      <c r="X77" s="77">
        <v>7.1</v>
      </c>
      <c r="Y77" s="77">
        <v>7.1</v>
      </c>
      <c r="Z77" s="77">
        <v>7.1</v>
      </c>
      <c r="AA77" s="77">
        <v>7.1</v>
      </c>
      <c r="AB77" s="77">
        <v>7.1</v>
      </c>
      <c r="AC77" s="77">
        <v>7.1</v>
      </c>
      <c r="AD77" s="77">
        <v>7.1</v>
      </c>
      <c r="AE77" s="77">
        <v>7.1</v>
      </c>
      <c r="AF77" s="77">
        <v>7.1</v>
      </c>
      <c r="AG77" s="78">
        <v>14.8</v>
      </c>
      <c r="AH77" s="46">
        <f t="shared" si="28"/>
        <v>7.9</v>
      </c>
      <c r="AI77" s="47">
        <f t="shared" si="29"/>
        <v>6.2</v>
      </c>
      <c r="AK77" s="49"/>
    </row>
    <row r="78" spans="1:88" ht="15.75" thickBot="1" x14ac:dyDescent="0.3">
      <c r="A78" s="79" t="s">
        <v>97</v>
      </c>
      <c r="B78" s="70">
        <f t="shared" ref="B78" si="30">SUM(B72:B77)</f>
        <v>479.5</v>
      </c>
      <c r="C78" s="70">
        <f>SUM(C72:C77)</f>
        <v>463.40000000000003</v>
      </c>
      <c r="D78" s="70">
        <f t="shared" ref="D78:AG78" si="31">SUM(D72:D77)</f>
        <v>444.80000000000007</v>
      </c>
      <c r="E78" s="70">
        <f t="shared" si="31"/>
        <v>453.3</v>
      </c>
      <c r="F78" s="70">
        <f t="shared" si="31"/>
        <v>453.2</v>
      </c>
      <c r="G78" s="70">
        <f t="shared" si="31"/>
        <v>453.2</v>
      </c>
      <c r="H78" s="70">
        <f t="shared" si="31"/>
        <v>484.7</v>
      </c>
      <c r="I78" s="70">
        <f t="shared" si="31"/>
        <v>484.7</v>
      </c>
      <c r="J78" s="70">
        <f t="shared" si="31"/>
        <v>484.7</v>
      </c>
      <c r="K78" s="70">
        <f t="shared" si="31"/>
        <v>483.7</v>
      </c>
      <c r="L78" s="70">
        <f t="shared" si="31"/>
        <v>483.7</v>
      </c>
      <c r="M78" s="70">
        <f t="shared" ref="M78:N78" si="32">SUM(M72:M77)</f>
        <v>499.40000000000003</v>
      </c>
      <c r="N78" s="70">
        <f t="shared" si="32"/>
        <v>469.40000000000003</v>
      </c>
      <c r="O78" s="70">
        <f t="shared" ref="O78" si="33">SUM(O72:O77)</f>
        <v>469.40000000000003</v>
      </c>
      <c r="P78" s="70">
        <f t="shared" ref="P78:R78" si="34">SUM(P72:P77)</f>
        <v>469.40000000000003</v>
      </c>
      <c r="Q78" s="70">
        <f t="shared" si="34"/>
        <v>469.40000000000003</v>
      </c>
      <c r="R78" s="70">
        <f t="shared" si="34"/>
        <v>469.40000000000003</v>
      </c>
      <c r="S78" s="70">
        <f t="shared" ref="S78:T78" si="35">SUM(S72:S77)</f>
        <v>443.7</v>
      </c>
      <c r="T78" s="70">
        <f t="shared" si="35"/>
        <v>445.7</v>
      </c>
      <c r="U78" s="70">
        <f t="shared" si="31"/>
        <v>588.9</v>
      </c>
      <c r="V78" s="70">
        <f t="shared" ref="V78:W78" si="36">SUM(V72:V77)</f>
        <v>516.19999999999993</v>
      </c>
      <c r="W78" s="70">
        <f t="shared" si="36"/>
        <v>476.1</v>
      </c>
      <c r="X78" s="70">
        <f t="shared" ref="X78:Y78" si="37">SUM(X72:X77)</f>
        <v>448.90000000000003</v>
      </c>
      <c r="Y78" s="70">
        <f t="shared" si="37"/>
        <v>388.90000000000003</v>
      </c>
      <c r="Z78" s="70">
        <f t="shared" ref="Z78" si="38">SUM(Z72:Z77)</f>
        <v>383.6</v>
      </c>
      <c r="AA78" s="70">
        <f>SUM(AA72:AA77)</f>
        <v>619.30000000000007</v>
      </c>
      <c r="AB78" s="70">
        <f t="shared" si="31"/>
        <v>619.30000000000007</v>
      </c>
      <c r="AC78" s="70">
        <f t="shared" si="31"/>
        <v>619.30000000000007</v>
      </c>
      <c r="AD78" s="70">
        <f t="shared" si="31"/>
        <v>531.30000000000007</v>
      </c>
      <c r="AE78" s="70">
        <f t="shared" si="31"/>
        <v>551.30000000000007</v>
      </c>
      <c r="AF78" s="70">
        <f t="shared" si="31"/>
        <v>581.30000000000007</v>
      </c>
      <c r="AG78" s="80">
        <f t="shared" si="31"/>
        <v>706.4</v>
      </c>
      <c r="AH78" s="46">
        <f t="shared" si="28"/>
        <v>619.30000000000007</v>
      </c>
      <c r="AI78" s="47">
        <f t="shared" si="29"/>
        <v>383.6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144</v>
      </c>
      <c r="C79" s="44">
        <v>143.69999999999999</v>
      </c>
      <c r="D79" s="44">
        <v>143.80000000000001</v>
      </c>
      <c r="E79" s="44">
        <v>143.9</v>
      </c>
      <c r="F79" s="44">
        <v>143.9</v>
      </c>
      <c r="G79" s="44">
        <v>143.9</v>
      </c>
      <c r="H79" s="44">
        <v>110</v>
      </c>
      <c r="I79" s="44">
        <v>110</v>
      </c>
      <c r="J79" s="44">
        <v>110</v>
      </c>
      <c r="K79" s="44">
        <v>110</v>
      </c>
      <c r="L79" s="44">
        <v>110</v>
      </c>
      <c r="M79" s="44">
        <v>110</v>
      </c>
      <c r="N79" s="44">
        <v>110</v>
      </c>
      <c r="O79" s="44">
        <v>110</v>
      </c>
      <c r="P79" s="44">
        <v>110</v>
      </c>
      <c r="Q79" s="44">
        <v>110</v>
      </c>
      <c r="R79" s="44">
        <v>110</v>
      </c>
      <c r="S79" s="44">
        <v>120</v>
      </c>
      <c r="T79" s="44">
        <v>120</v>
      </c>
      <c r="U79" s="44">
        <v>120.2</v>
      </c>
      <c r="V79" s="44">
        <v>120.2</v>
      </c>
      <c r="W79" s="44">
        <v>120.2</v>
      </c>
      <c r="X79" s="44">
        <v>120.2</v>
      </c>
      <c r="Y79" s="44">
        <v>120.2</v>
      </c>
      <c r="Z79" s="44">
        <v>140</v>
      </c>
      <c r="AA79" s="44">
        <v>143</v>
      </c>
      <c r="AB79" s="44">
        <v>143</v>
      </c>
      <c r="AC79" s="44">
        <v>143</v>
      </c>
      <c r="AD79" s="44">
        <v>143</v>
      </c>
      <c r="AE79" s="44">
        <v>143</v>
      </c>
      <c r="AF79" s="44">
        <v>143</v>
      </c>
      <c r="AG79" s="61">
        <v>144</v>
      </c>
      <c r="AH79" s="46">
        <f t="shared" si="28"/>
        <v>144</v>
      </c>
      <c r="AI79" s="47">
        <f t="shared" si="29"/>
        <v>110</v>
      </c>
      <c r="AK79" s="49"/>
      <c r="AY79" s="1" t="s">
        <v>99</v>
      </c>
      <c r="AZ79" s="82">
        <f>ROUND(C97,0)</f>
        <v>-436</v>
      </c>
      <c r="BA79" s="81">
        <f t="shared" ref="BA79:BD83" si="39">D97</f>
        <v>-433.7</v>
      </c>
      <c r="BB79" s="81">
        <f t="shared" si="39"/>
        <v>-517.4</v>
      </c>
      <c r="BC79" s="81">
        <f t="shared" si="39"/>
        <v>-556.5</v>
      </c>
      <c r="BD79" s="81">
        <f t="shared" si="39"/>
        <v>-560</v>
      </c>
      <c r="BE79" s="82">
        <f>I97</f>
        <v>-560</v>
      </c>
      <c r="BF79" s="82">
        <f>K97</f>
        <v>-577</v>
      </c>
      <c r="BG79" s="82">
        <f t="shared" ref="BG79:BP83" si="40">M97</f>
        <v>-518</v>
      </c>
      <c r="BH79" s="82">
        <f t="shared" si="40"/>
        <v>-413</v>
      </c>
      <c r="BI79" s="82">
        <f t="shared" si="40"/>
        <v>-415</v>
      </c>
      <c r="BJ79" s="82">
        <f t="shared" si="40"/>
        <v>-404</v>
      </c>
      <c r="BK79" s="82">
        <f t="shared" si="40"/>
        <v>-288</v>
      </c>
      <c r="BL79" s="82">
        <f>R97</f>
        <v>-265</v>
      </c>
      <c r="BM79" s="82">
        <f>S97</f>
        <v>-527</v>
      </c>
      <c r="BN79" s="82">
        <f t="shared" si="40"/>
        <v>-464</v>
      </c>
      <c r="BO79" s="82">
        <f t="shared" si="40"/>
        <v>-580.20000000000005</v>
      </c>
      <c r="BP79" s="82">
        <f t="shared" si="40"/>
        <v>-595</v>
      </c>
      <c r="BQ79" s="82">
        <f>X97</f>
        <v>-611</v>
      </c>
      <c r="BR79" s="82">
        <f>Z97</f>
        <v>-456</v>
      </c>
      <c r="BS79" s="81">
        <f>AB97</f>
        <v>-575</v>
      </c>
      <c r="BT79" s="81">
        <f t="shared" ref="BT79:BV83" si="41">AD97</f>
        <v>-500</v>
      </c>
      <c r="BU79" s="81">
        <f t="shared" si="41"/>
        <v>-531</v>
      </c>
      <c r="BV79" s="81">
        <f t="shared" si="41"/>
        <v>-564</v>
      </c>
      <c r="BW79" s="81">
        <f>B97</f>
        <v>-406.4</v>
      </c>
    </row>
    <row r="80" spans="1:88" x14ac:dyDescent="0.25">
      <c r="A80" s="63" t="s">
        <v>100</v>
      </c>
      <c r="B80" s="43">
        <v>24.9</v>
      </c>
      <c r="C80" s="43">
        <v>25</v>
      </c>
      <c r="D80" s="43">
        <v>24.9</v>
      </c>
      <c r="E80" s="43">
        <v>25</v>
      </c>
      <c r="F80" s="43">
        <v>25</v>
      </c>
      <c r="G80" s="43">
        <v>25</v>
      </c>
      <c r="H80" s="43">
        <v>35</v>
      </c>
      <c r="I80" s="43">
        <v>35</v>
      </c>
      <c r="J80" s="43">
        <v>35</v>
      </c>
      <c r="K80" s="43">
        <v>35</v>
      </c>
      <c r="L80" s="43">
        <v>35</v>
      </c>
      <c r="M80" s="43">
        <v>35</v>
      </c>
      <c r="N80" s="43">
        <v>35</v>
      </c>
      <c r="O80" s="43">
        <v>35</v>
      </c>
      <c r="P80" s="43">
        <v>35</v>
      </c>
      <c r="Q80" s="43">
        <v>35</v>
      </c>
      <c r="R80" s="43">
        <v>35</v>
      </c>
      <c r="S80" s="43">
        <v>35</v>
      </c>
      <c r="T80" s="43">
        <v>35</v>
      </c>
      <c r="U80" s="43">
        <v>35.6</v>
      </c>
      <c r="V80" s="43">
        <v>35.6</v>
      </c>
      <c r="W80" s="43">
        <v>35.6</v>
      </c>
      <c r="X80" s="43">
        <v>35.6</v>
      </c>
      <c r="Y80" s="43">
        <v>35.6</v>
      </c>
      <c r="Z80" s="43">
        <v>35.6</v>
      </c>
      <c r="AA80" s="43">
        <v>35.4</v>
      </c>
      <c r="AB80" s="43">
        <v>35.4</v>
      </c>
      <c r="AC80" s="43">
        <v>35.4</v>
      </c>
      <c r="AD80" s="43">
        <v>35.4</v>
      </c>
      <c r="AE80" s="43">
        <v>35.4</v>
      </c>
      <c r="AF80" s="43">
        <v>35.4</v>
      </c>
      <c r="AG80" s="64">
        <v>70</v>
      </c>
      <c r="AH80" s="46">
        <f t="shared" si="28"/>
        <v>35.6</v>
      </c>
      <c r="AI80" s="47">
        <f t="shared" si="29"/>
        <v>24.9</v>
      </c>
      <c r="AK80" s="49"/>
      <c r="AY80" s="1" t="s">
        <v>101</v>
      </c>
      <c r="AZ80" s="82">
        <f>ROUND(C98,0)</f>
        <v>0</v>
      </c>
      <c r="BA80" s="81">
        <f t="shared" si="39"/>
        <v>0</v>
      </c>
      <c r="BB80" s="81">
        <f t="shared" si="39"/>
        <v>0</v>
      </c>
      <c r="BC80" s="81">
        <f t="shared" si="39"/>
        <v>0</v>
      </c>
      <c r="BD80" s="81">
        <f t="shared" si="39"/>
        <v>0</v>
      </c>
      <c r="BE80" s="82">
        <f>I98</f>
        <v>17</v>
      </c>
      <c r="BF80" s="82">
        <f>K98</f>
        <v>15</v>
      </c>
      <c r="BG80" s="82">
        <f t="shared" si="40"/>
        <v>17</v>
      </c>
      <c r="BH80" s="82">
        <f t="shared" si="40"/>
        <v>17</v>
      </c>
      <c r="BI80" s="82">
        <f t="shared" si="40"/>
        <v>20.77</v>
      </c>
      <c r="BJ80" s="82">
        <f t="shared" si="40"/>
        <v>20.77</v>
      </c>
      <c r="BK80" s="82">
        <f t="shared" si="40"/>
        <v>21</v>
      </c>
      <c r="BL80" s="82">
        <f>R98</f>
        <v>23.2</v>
      </c>
      <c r="BM80" s="82">
        <f>S98</f>
        <v>25</v>
      </c>
      <c r="BN80" s="82">
        <f t="shared" si="40"/>
        <v>24</v>
      </c>
      <c r="BO80" s="82">
        <f t="shared" si="40"/>
        <v>22.2</v>
      </c>
      <c r="BP80" s="82">
        <f t="shared" si="40"/>
        <v>23</v>
      </c>
      <c r="BQ80" s="82">
        <f>X98</f>
        <v>23</v>
      </c>
      <c r="BR80" s="82">
        <f>Z98</f>
        <v>25</v>
      </c>
      <c r="BS80" s="81">
        <f>AB98</f>
        <v>35.5</v>
      </c>
      <c r="BT80" s="81">
        <f t="shared" si="41"/>
        <v>36</v>
      </c>
      <c r="BU80" s="81">
        <f t="shared" si="41"/>
        <v>32</v>
      </c>
      <c r="BV80" s="81">
        <f t="shared" si="41"/>
        <v>39</v>
      </c>
      <c r="BW80" s="81">
        <f>B98</f>
        <v>0</v>
      </c>
    </row>
    <row r="81" spans="1:75" x14ac:dyDescent="0.25">
      <c r="A81" s="63" t="s">
        <v>102</v>
      </c>
      <c r="B81" s="43">
        <v>70.5</v>
      </c>
      <c r="C81" s="43">
        <v>70.599999999999994</v>
      </c>
      <c r="D81" s="43">
        <v>70.8</v>
      </c>
      <c r="E81" s="43">
        <v>70.5</v>
      </c>
      <c r="F81" s="43">
        <v>70.5</v>
      </c>
      <c r="G81" s="43">
        <v>70.5</v>
      </c>
      <c r="H81" s="43">
        <v>70.5</v>
      </c>
      <c r="I81" s="43">
        <v>70.5</v>
      </c>
      <c r="J81" s="43">
        <v>70.5</v>
      </c>
      <c r="K81" s="43">
        <v>70.5</v>
      </c>
      <c r="L81" s="43">
        <v>70.5</v>
      </c>
      <c r="M81" s="43">
        <v>70.5</v>
      </c>
      <c r="N81" s="43">
        <v>70.5</v>
      </c>
      <c r="O81" s="43">
        <v>70.5</v>
      </c>
      <c r="P81" s="43">
        <v>70.5</v>
      </c>
      <c r="Q81" s="43">
        <v>70.5</v>
      </c>
      <c r="R81" s="43">
        <v>70.5</v>
      </c>
      <c r="S81" s="43">
        <v>70.5</v>
      </c>
      <c r="T81" s="43">
        <v>70.5</v>
      </c>
      <c r="U81" s="43">
        <v>70.099999999999994</v>
      </c>
      <c r="V81" s="43">
        <v>70.099999999999994</v>
      </c>
      <c r="W81" s="43">
        <v>70.099999999999994</v>
      </c>
      <c r="X81" s="43">
        <v>70.099999999999994</v>
      </c>
      <c r="Y81" s="43">
        <v>70.099999999999994</v>
      </c>
      <c r="Z81" s="43">
        <v>70.099999999999994</v>
      </c>
      <c r="AA81" s="43">
        <v>70.5</v>
      </c>
      <c r="AB81" s="43">
        <v>70.5</v>
      </c>
      <c r="AC81" s="43">
        <v>70.5</v>
      </c>
      <c r="AD81" s="43">
        <v>70.5</v>
      </c>
      <c r="AE81" s="43">
        <v>70.5</v>
      </c>
      <c r="AF81" s="43">
        <v>60</v>
      </c>
      <c r="AG81" s="64">
        <v>69</v>
      </c>
      <c r="AH81" s="46">
        <f t="shared" si="28"/>
        <v>70.8</v>
      </c>
      <c r="AI81" s="47">
        <f t="shared" si="29"/>
        <v>60</v>
      </c>
      <c r="AK81" s="49"/>
      <c r="AL81" s="83"/>
      <c r="AO81" s="83"/>
      <c r="AY81" s="1" t="s">
        <v>103</v>
      </c>
      <c r="AZ81" s="82">
        <f>ROUND(C99,0)</f>
        <v>14</v>
      </c>
      <c r="BA81" s="81">
        <f t="shared" si="39"/>
        <v>11.5</v>
      </c>
      <c r="BB81" s="81">
        <f t="shared" si="39"/>
        <v>7.1</v>
      </c>
      <c r="BC81" s="81">
        <f t="shared" si="39"/>
        <v>2.5</v>
      </c>
      <c r="BD81" s="81">
        <f t="shared" si="39"/>
        <v>2.2999999999999998</v>
      </c>
      <c r="BE81" s="82">
        <f>I99</f>
        <v>21</v>
      </c>
      <c r="BF81" s="82">
        <f>K99</f>
        <v>20</v>
      </c>
      <c r="BG81" s="82">
        <f t="shared" si="40"/>
        <v>32</v>
      </c>
      <c r="BH81" s="82">
        <f t="shared" si="40"/>
        <v>32</v>
      </c>
      <c r="BI81" s="82">
        <f t="shared" si="40"/>
        <v>25.5</v>
      </c>
      <c r="BJ81" s="82">
        <f t="shared" si="40"/>
        <v>41.8</v>
      </c>
      <c r="BK81" s="82">
        <f t="shared" si="40"/>
        <v>38.700000000000003</v>
      </c>
      <c r="BL81" s="82">
        <f>R99</f>
        <v>36.4</v>
      </c>
      <c r="BM81" s="82">
        <f>S99</f>
        <v>38.299999999999997</v>
      </c>
      <c r="BN81" s="82">
        <f t="shared" si="40"/>
        <v>38</v>
      </c>
      <c r="BO81" s="82">
        <f t="shared" si="40"/>
        <v>40.9</v>
      </c>
      <c r="BP81" s="82">
        <f t="shared" si="40"/>
        <v>38</v>
      </c>
      <c r="BQ81" s="82">
        <f>X99</f>
        <v>43</v>
      </c>
      <c r="BR81" s="82">
        <f>Z99</f>
        <v>47</v>
      </c>
      <c r="BS81" s="81">
        <f>AB99</f>
        <v>58.9</v>
      </c>
      <c r="BT81" s="81">
        <f t="shared" si="41"/>
        <v>60</v>
      </c>
      <c r="BU81" s="81">
        <f t="shared" si="41"/>
        <v>60</v>
      </c>
      <c r="BV81" s="81">
        <f t="shared" si="41"/>
        <v>60</v>
      </c>
      <c r="BW81" s="81">
        <f>B99</f>
        <v>18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8"/>
        <v>58</v>
      </c>
      <c r="AI82" s="47">
        <f t="shared" si="29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39"/>
        <v>18.3</v>
      </c>
      <c r="BB82" s="81">
        <f t="shared" si="39"/>
        <v>17.899999999999999</v>
      </c>
      <c r="BC82" s="81">
        <f t="shared" si="39"/>
        <v>16.899999999999999</v>
      </c>
      <c r="BD82" s="81">
        <f t="shared" si="39"/>
        <v>16.399999999999999</v>
      </c>
      <c r="BE82" s="82">
        <f>I100</f>
        <v>16.399999999999999</v>
      </c>
      <c r="BF82" s="82">
        <f>K100</f>
        <v>17</v>
      </c>
      <c r="BG82" s="82">
        <f t="shared" si="40"/>
        <v>10.7</v>
      </c>
      <c r="BH82" s="82">
        <f t="shared" si="40"/>
        <v>10.7</v>
      </c>
      <c r="BI82" s="82">
        <f t="shared" si="40"/>
        <v>11.6</v>
      </c>
      <c r="BJ82" s="82">
        <f t="shared" si="40"/>
        <v>9.1999999999999993</v>
      </c>
      <c r="BK82" s="82">
        <f t="shared" si="40"/>
        <v>9.1999999999999993</v>
      </c>
      <c r="BL82" s="82">
        <f>R100</f>
        <v>0</v>
      </c>
      <c r="BM82" s="82">
        <f>S100</f>
        <v>0</v>
      </c>
      <c r="BN82" s="82">
        <f t="shared" si="40"/>
        <v>0</v>
      </c>
      <c r="BO82" s="82">
        <f t="shared" si="40"/>
        <v>0</v>
      </c>
      <c r="BP82" s="82">
        <f t="shared" si="40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1"/>
        <v>0</v>
      </c>
      <c r="BU82" s="81">
        <f t="shared" si="41"/>
        <v>0</v>
      </c>
      <c r="BV82" s="81">
        <f t="shared" si="41"/>
        <v>0</v>
      </c>
      <c r="BW82" s="81">
        <f>B100</f>
        <v>18.600000000000001</v>
      </c>
    </row>
    <row r="83" spans="1:75" x14ac:dyDescent="0.25">
      <c r="A83" s="63" t="s">
        <v>106</v>
      </c>
      <c r="B83" s="44">
        <v>14.4</v>
      </c>
      <c r="C83" s="44">
        <v>11.9</v>
      </c>
      <c r="D83" s="44">
        <v>11.9</v>
      </c>
      <c r="E83" s="44">
        <v>12</v>
      </c>
      <c r="F83" s="44">
        <v>12</v>
      </c>
      <c r="G83" s="44">
        <v>12</v>
      </c>
      <c r="H83" s="44">
        <v>12</v>
      </c>
      <c r="I83" s="44">
        <v>12</v>
      </c>
      <c r="J83" s="44">
        <v>12</v>
      </c>
      <c r="K83" s="44">
        <v>12</v>
      </c>
      <c r="L83" s="44">
        <v>12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10.199999999999999</v>
      </c>
      <c r="T83" s="44">
        <v>14.7</v>
      </c>
      <c r="U83" s="44">
        <v>10</v>
      </c>
      <c r="V83" s="44">
        <v>0</v>
      </c>
      <c r="W83" s="44">
        <v>0</v>
      </c>
      <c r="X83" s="44">
        <v>0</v>
      </c>
      <c r="Y83" s="44">
        <v>0</v>
      </c>
      <c r="Z83" s="44">
        <v>0</v>
      </c>
      <c r="AA83" s="43">
        <v>28.1</v>
      </c>
      <c r="AB83" s="43">
        <v>28.1</v>
      </c>
      <c r="AC83" s="43">
        <v>28.1</v>
      </c>
      <c r="AD83" s="43">
        <v>28.1</v>
      </c>
      <c r="AE83" s="43">
        <v>28.1</v>
      </c>
      <c r="AF83" s="43">
        <v>28.1</v>
      </c>
      <c r="AG83" s="64">
        <v>30</v>
      </c>
      <c r="AH83" s="46">
        <f t="shared" si="28"/>
        <v>28.1</v>
      </c>
      <c r="AI83" s="47">
        <f t="shared" si="29"/>
        <v>0</v>
      </c>
      <c r="AK83" s="49"/>
      <c r="AY83" s="1" t="s">
        <v>107</v>
      </c>
      <c r="AZ83" s="82">
        <f>ROUND(C101,0)</f>
        <v>0</v>
      </c>
      <c r="BA83" s="81">
        <f t="shared" si="39"/>
        <v>0</v>
      </c>
      <c r="BB83" s="81">
        <f t="shared" si="39"/>
        <v>0</v>
      </c>
      <c r="BC83" s="81">
        <f t="shared" si="39"/>
        <v>0</v>
      </c>
      <c r="BD83" s="81">
        <f t="shared" si="39"/>
        <v>0</v>
      </c>
      <c r="BE83" s="82">
        <f>I101</f>
        <v>0</v>
      </c>
      <c r="BF83" s="82">
        <f>K101</f>
        <v>0</v>
      </c>
      <c r="BG83" s="82">
        <f t="shared" si="40"/>
        <v>0</v>
      </c>
      <c r="BH83" s="82">
        <f t="shared" si="40"/>
        <v>0</v>
      </c>
      <c r="BI83" s="82">
        <f t="shared" si="40"/>
        <v>0</v>
      </c>
      <c r="BJ83" s="82">
        <f t="shared" si="40"/>
        <v>0</v>
      </c>
      <c r="BK83" s="82">
        <f t="shared" si="40"/>
        <v>0</v>
      </c>
      <c r="BL83" s="82">
        <f>R101</f>
        <v>0</v>
      </c>
      <c r="BM83" s="82">
        <f>S101</f>
        <v>0</v>
      </c>
      <c r="BN83" s="82">
        <f t="shared" si="40"/>
        <v>0</v>
      </c>
      <c r="BO83" s="82">
        <f t="shared" si="40"/>
        <v>0</v>
      </c>
      <c r="BP83" s="82">
        <f t="shared" si="40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41"/>
        <v>0</v>
      </c>
      <c r="BU83" s="81">
        <f t="shared" si="41"/>
        <v>0</v>
      </c>
      <c r="BV83" s="81">
        <f t="shared" si="41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1.4</v>
      </c>
      <c r="N84" s="44">
        <v>1.5</v>
      </c>
      <c r="O84" s="44">
        <v>8.1</v>
      </c>
      <c r="P84" s="44">
        <v>8.1</v>
      </c>
      <c r="Q84" s="44">
        <v>8.1</v>
      </c>
      <c r="R84" s="44">
        <v>8.1</v>
      </c>
      <c r="S84" s="44">
        <v>5.9</v>
      </c>
      <c r="T84" s="44">
        <v>2.6</v>
      </c>
      <c r="U84" s="44">
        <v>2.8</v>
      </c>
      <c r="V84" s="44">
        <v>1.5</v>
      </c>
      <c r="W84" s="44">
        <v>1.2</v>
      </c>
      <c r="X84" s="44">
        <v>0.6</v>
      </c>
      <c r="Y84" s="44">
        <v>0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8"/>
        <v>8.1</v>
      </c>
      <c r="AI84" s="47">
        <f t="shared" si="29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2">M107</f>
        <v>0</v>
      </c>
      <c r="BH84" s="82">
        <f t="shared" si="42"/>
        <v>0</v>
      </c>
      <c r="BI84" s="82">
        <f t="shared" si="42"/>
        <v>0</v>
      </c>
      <c r="BJ84" s="82">
        <f t="shared" si="42"/>
        <v>0</v>
      </c>
      <c r="BK84" s="82">
        <f t="shared" si="42"/>
        <v>0</v>
      </c>
      <c r="BL84" s="82">
        <f t="shared" si="42"/>
        <v>0</v>
      </c>
      <c r="BM84" s="82">
        <f t="shared" si="42"/>
        <v>0</v>
      </c>
      <c r="BN84" s="82">
        <f t="shared" si="42"/>
        <v>0</v>
      </c>
      <c r="BO84" s="82">
        <f t="shared" si="42"/>
        <v>0</v>
      </c>
      <c r="BP84" s="82">
        <f t="shared" si="42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11.5</v>
      </c>
      <c r="C85" s="43">
        <v>11.5</v>
      </c>
      <c r="D85" s="43">
        <v>11.5</v>
      </c>
      <c r="E85" s="43">
        <v>11.5</v>
      </c>
      <c r="F85" s="43">
        <v>11.5</v>
      </c>
      <c r="G85" s="43">
        <v>11.5</v>
      </c>
      <c r="H85" s="43">
        <v>11.5</v>
      </c>
      <c r="I85" s="43">
        <v>11.5</v>
      </c>
      <c r="J85" s="43">
        <v>11.5</v>
      </c>
      <c r="K85" s="43">
        <v>11.5</v>
      </c>
      <c r="L85" s="43">
        <v>11.5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64">
        <v>24</v>
      </c>
      <c r="AH85" s="46">
        <f t="shared" si="28"/>
        <v>11.5</v>
      </c>
      <c r="AI85" s="47">
        <f t="shared" si="29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8"/>
        <v>0</v>
      </c>
      <c r="AI86" s="47">
        <f t="shared" si="29"/>
        <v>0</v>
      </c>
      <c r="AK86" s="49"/>
      <c r="AZ86" s="82">
        <f t="shared" ref="AZ86:BW91" si="43">VALUE(AZ79)</f>
        <v>-436</v>
      </c>
      <c r="BA86" s="82">
        <f t="shared" si="43"/>
        <v>-433.7</v>
      </c>
      <c r="BB86" s="82">
        <f t="shared" si="43"/>
        <v>-517.4</v>
      </c>
      <c r="BC86" s="82">
        <f t="shared" si="43"/>
        <v>-556.5</v>
      </c>
      <c r="BD86" s="82">
        <f t="shared" si="43"/>
        <v>-560</v>
      </c>
      <c r="BE86" s="82">
        <f t="shared" si="43"/>
        <v>-560</v>
      </c>
      <c r="BF86" s="82">
        <f t="shared" si="43"/>
        <v>-577</v>
      </c>
      <c r="BG86" s="82">
        <f t="shared" si="43"/>
        <v>-518</v>
      </c>
      <c r="BH86" s="82">
        <f t="shared" si="43"/>
        <v>-413</v>
      </c>
      <c r="BI86" s="82">
        <f t="shared" si="43"/>
        <v>-415</v>
      </c>
      <c r="BJ86" s="82">
        <f t="shared" si="43"/>
        <v>-404</v>
      </c>
      <c r="BK86" s="82">
        <f t="shared" si="43"/>
        <v>-288</v>
      </c>
      <c r="BL86" s="82">
        <f t="shared" si="43"/>
        <v>-265</v>
      </c>
      <c r="BM86" s="82">
        <f t="shared" si="43"/>
        <v>-527</v>
      </c>
      <c r="BN86" s="82">
        <f t="shared" si="43"/>
        <v>-464</v>
      </c>
      <c r="BO86" s="82">
        <f t="shared" si="43"/>
        <v>-580.20000000000005</v>
      </c>
      <c r="BP86" s="82">
        <f t="shared" si="43"/>
        <v>-595</v>
      </c>
      <c r="BQ86" s="82">
        <f t="shared" si="43"/>
        <v>-611</v>
      </c>
      <c r="BR86" s="82">
        <f t="shared" si="43"/>
        <v>-456</v>
      </c>
      <c r="BS86" s="82">
        <f t="shared" si="43"/>
        <v>-575</v>
      </c>
      <c r="BT86" s="82">
        <f t="shared" si="43"/>
        <v>-500</v>
      </c>
      <c r="BU86" s="82">
        <f t="shared" si="43"/>
        <v>-531</v>
      </c>
      <c r="BV86" s="82">
        <f t="shared" si="43"/>
        <v>-564</v>
      </c>
      <c r="BW86" s="82">
        <f t="shared" si="43"/>
        <v>-406.4</v>
      </c>
    </row>
    <row r="87" spans="1:75" x14ac:dyDescent="0.25">
      <c r="A87" s="63" t="s">
        <v>112</v>
      </c>
      <c r="B87" s="43">
        <v>8.6</v>
      </c>
      <c r="C87" s="43">
        <v>8.6</v>
      </c>
      <c r="D87" s="43">
        <v>8.6</v>
      </c>
      <c r="E87" s="43">
        <v>8.6</v>
      </c>
      <c r="F87" s="43">
        <v>8.6</v>
      </c>
      <c r="G87" s="43">
        <v>8.6</v>
      </c>
      <c r="H87" s="43">
        <v>8.6</v>
      </c>
      <c r="I87" s="43">
        <v>8.6</v>
      </c>
      <c r="J87" s="43">
        <v>8.6</v>
      </c>
      <c r="K87" s="43">
        <v>8.6</v>
      </c>
      <c r="L87" s="43">
        <v>8.6</v>
      </c>
      <c r="M87" s="43">
        <v>2.6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64">
        <v>14.1</v>
      </c>
      <c r="AH87" s="46">
        <f t="shared" si="28"/>
        <v>8.6</v>
      </c>
      <c r="AI87" s="47">
        <f t="shared" si="29"/>
        <v>0</v>
      </c>
      <c r="AK87" s="49"/>
      <c r="AZ87" s="82">
        <f t="shared" si="43"/>
        <v>0</v>
      </c>
      <c r="BA87" s="82">
        <f t="shared" si="43"/>
        <v>0</v>
      </c>
      <c r="BB87" s="82">
        <f t="shared" si="43"/>
        <v>0</v>
      </c>
      <c r="BC87" s="82">
        <f t="shared" si="43"/>
        <v>0</v>
      </c>
      <c r="BD87" s="82">
        <f t="shared" si="43"/>
        <v>0</v>
      </c>
      <c r="BE87" s="82">
        <f t="shared" si="43"/>
        <v>17</v>
      </c>
      <c r="BF87" s="82">
        <f t="shared" si="43"/>
        <v>15</v>
      </c>
      <c r="BG87" s="82">
        <f t="shared" si="43"/>
        <v>17</v>
      </c>
      <c r="BH87" s="82">
        <f t="shared" si="43"/>
        <v>17</v>
      </c>
      <c r="BI87" s="82">
        <f t="shared" si="43"/>
        <v>20.77</v>
      </c>
      <c r="BJ87" s="82">
        <f t="shared" si="43"/>
        <v>20.77</v>
      </c>
      <c r="BK87" s="82">
        <f t="shared" si="43"/>
        <v>21</v>
      </c>
      <c r="BL87" s="82">
        <f t="shared" si="43"/>
        <v>23.2</v>
      </c>
      <c r="BM87" s="82">
        <f t="shared" si="43"/>
        <v>25</v>
      </c>
      <c r="BN87" s="82">
        <f t="shared" si="43"/>
        <v>24</v>
      </c>
      <c r="BO87" s="82">
        <f t="shared" si="43"/>
        <v>22.2</v>
      </c>
      <c r="BP87" s="82">
        <f t="shared" si="43"/>
        <v>23</v>
      </c>
      <c r="BQ87" s="82">
        <f t="shared" si="43"/>
        <v>23</v>
      </c>
      <c r="BR87" s="82">
        <f t="shared" si="43"/>
        <v>25</v>
      </c>
      <c r="BS87" s="82">
        <f t="shared" si="43"/>
        <v>35.5</v>
      </c>
      <c r="BT87" s="82">
        <f t="shared" si="43"/>
        <v>36</v>
      </c>
      <c r="BU87" s="82">
        <f t="shared" si="43"/>
        <v>32</v>
      </c>
      <c r="BV87" s="82">
        <f t="shared" si="43"/>
        <v>39</v>
      </c>
      <c r="BW87" s="82">
        <f t="shared" si="43"/>
        <v>0</v>
      </c>
    </row>
    <row r="88" spans="1:75" x14ac:dyDescent="0.25">
      <c r="A88" s="84" t="s">
        <v>113</v>
      </c>
      <c r="B88" s="43">
        <v>10.8</v>
      </c>
      <c r="C88" s="43">
        <v>10.8</v>
      </c>
      <c r="D88" s="43">
        <v>10.8</v>
      </c>
      <c r="E88" s="43">
        <v>10.8</v>
      </c>
      <c r="F88" s="43">
        <v>10.8</v>
      </c>
      <c r="G88" s="43">
        <v>10.8</v>
      </c>
      <c r="H88" s="43">
        <v>10.8</v>
      </c>
      <c r="I88" s="43">
        <v>10.8</v>
      </c>
      <c r="J88" s="43">
        <v>10.8</v>
      </c>
      <c r="K88" s="43">
        <v>10.8</v>
      </c>
      <c r="L88" s="43">
        <v>10.8</v>
      </c>
      <c r="M88" s="43">
        <v>10.8</v>
      </c>
      <c r="N88" s="43">
        <v>10.8</v>
      </c>
      <c r="O88" s="43">
        <v>10.8</v>
      </c>
      <c r="P88" s="43">
        <v>10.8</v>
      </c>
      <c r="Q88" s="43">
        <v>10.8</v>
      </c>
      <c r="R88" s="43">
        <v>10.8</v>
      </c>
      <c r="S88" s="43">
        <v>7.3</v>
      </c>
      <c r="T88" s="43">
        <v>8.1999999999999993</v>
      </c>
      <c r="U88" s="43">
        <v>8.1999999999999993</v>
      </c>
      <c r="V88" s="43">
        <v>8.1999999999999993</v>
      </c>
      <c r="W88" s="43">
        <v>8.1</v>
      </c>
      <c r="X88" s="43">
        <v>7.3</v>
      </c>
      <c r="Y88" s="43">
        <v>7.3</v>
      </c>
      <c r="Z88" s="43">
        <v>7.5</v>
      </c>
      <c r="AA88" s="43">
        <v>9.3000000000000007</v>
      </c>
      <c r="AB88" s="43">
        <v>9.3000000000000007</v>
      </c>
      <c r="AC88" s="43">
        <v>9.3000000000000007</v>
      </c>
      <c r="AD88" s="43">
        <v>9.3000000000000007</v>
      </c>
      <c r="AE88" s="43">
        <v>9.3000000000000007</v>
      </c>
      <c r="AF88" s="43">
        <v>9.3000000000000007</v>
      </c>
      <c r="AG88" s="64">
        <v>14</v>
      </c>
      <c r="AH88" s="46">
        <f t="shared" si="28"/>
        <v>10.8</v>
      </c>
      <c r="AI88" s="47">
        <f t="shared" si="29"/>
        <v>7.3</v>
      </c>
      <c r="AK88" s="49"/>
      <c r="AZ88" s="82">
        <f t="shared" si="43"/>
        <v>14</v>
      </c>
      <c r="BA88" s="82">
        <f t="shared" si="43"/>
        <v>11.5</v>
      </c>
      <c r="BB88" s="82">
        <f t="shared" si="43"/>
        <v>7.1</v>
      </c>
      <c r="BC88" s="82">
        <f t="shared" si="43"/>
        <v>2.5</v>
      </c>
      <c r="BD88" s="82">
        <f t="shared" si="43"/>
        <v>2.2999999999999998</v>
      </c>
      <c r="BE88" s="82">
        <f t="shared" si="43"/>
        <v>21</v>
      </c>
      <c r="BF88" s="82">
        <f t="shared" si="43"/>
        <v>20</v>
      </c>
      <c r="BG88" s="82">
        <f t="shared" si="43"/>
        <v>32</v>
      </c>
      <c r="BH88" s="82">
        <f t="shared" si="43"/>
        <v>32</v>
      </c>
      <c r="BI88" s="82">
        <f t="shared" si="43"/>
        <v>25.5</v>
      </c>
      <c r="BJ88" s="82">
        <f t="shared" si="43"/>
        <v>41.8</v>
      </c>
      <c r="BK88" s="82">
        <f t="shared" si="43"/>
        <v>38.700000000000003</v>
      </c>
      <c r="BL88" s="82">
        <f t="shared" si="43"/>
        <v>36.4</v>
      </c>
      <c r="BM88" s="82">
        <f t="shared" si="43"/>
        <v>38.299999999999997</v>
      </c>
      <c r="BN88" s="82">
        <f t="shared" si="43"/>
        <v>38</v>
      </c>
      <c r="BO88" s="82">
        <f t="shared" si="43"/>
        <v>40.9</v>
      </c>
      <c r="BP88" s="82">
        <f t="shared" si="43"/>
        <v>38</v>
      </c>
      <c r="BQ88" s="82">
        <f t="shared" si="43"/>
        <v>43</v>
      </c>
      <c r="BR88" s="82">
        <f t="shared" si="43"/>
        <v>47</v>
      </c>
      <c r="BS88" s="82">
        <f t="shared" si="43"/>
        <v>58.9</v>
      </c>
      <c r="BT88" s="82">
        <f t="shared" si="43"/>
        <v>60</v>
      </c>
      <c r="BU88" s="82">
        <f t="shared" si="43"/>
        <v>60</v>
      </c>
      <c r="BV88" s="82">
        <f t="shared" si="43"/>
        <v>60</v>
      </c>
      <c r="BW88" s="82">
        <f t="shared" si="43"/>
        <v>18</v>
      </c>
    </row>
    <row r="89" spans="1:75" x14ac:dyDescent="0.25">
      <c r="A89" s="63" t="s">
        <v>114</v>
      </c>
      <c r="B89" s="43">
        <v>9.1</v>
      </c>
      <c r="C89" s="43">
        <v>9.1</v>
      </c>
      <c r="D89" s="43">
        <v>9.1</v>
      </c>
      <c r="E89" s="43">
        <v>9.1</v>
      </c>
      <c r="F89" s="43">
        <v>9.1</v>
      </c>
      <c r="G89" s="43">
        <v>9.1</v>
      </c>
      <c r="H89" s="43">
        <v>9.1</v>
      </c>
      <c r="I89" s="43">
        <v>9.1</v>
      </c>
      <c r="J89" s="43">
        <v>9.1</v>
      </c>
      <c r="K89" s="43">
        <v>9.1</v>
      </c>
      <c r="L89" s="43">
        <v>9.1</v>
      </c>
      <c r="M89" s="43">
        <v>9.1</v>
      </c>
      <c r="N89" s="43">
        <v>9.1</v>
      </c>
      <c r="O89" s="43">
        <v>9.1</v>
      </c>
      <c r="P89" s="43">
        <v>9.1</v>
      </c>
      <c r="Q89" s="43">
        <v>9.1</v>
      </c>
      <c r="R89" s="43">
        <v>9.1</v>
      </c>
      <c r="S89" s="43">
        <v>9</v>
      </c>
      <c r="T89" s="43">
        <v>9.1</v>
      </c>
      <c r="U89" s="43">
        <v>9.1</v>
      </c>
      <c r="V89" s="43">
        <v>9</v>
      </c>
      <c r="W89" s="43">
        <v>9.1</v>
      </c>
      <c r="X89" s="43">
        <v>9</v>
      </c>
      <c r="Y89" s="43">
        <v>6.4</v>
      </c>
      <c r="Z89" s="43">
        <v>5</v>
      </c>
      <c r="AA89" s="43">
        <v>9.1999999999999993</v>
      </c>
      <c r="AB89" s="43">
        <v>9.1999999999999993</v>
      </c>
      <c r="AC89" s="43">
        <v>9.1999999999999993</v>
      </c>
      <c r="AD89" s="43">
        <v>9.1999999999999993</v>
      </c>
      <c r="AE89" s="43">
        <v>9.1999999999999993</v>
      </c>
      <c r="AF89" s="43">
        <v>9.1999999999999993</v>
      </c>
      <c r="AG89" s="64">
        <v>10.050000000000001</v>
      </c>
      <c r="AH89" s="46">
        <f t="shared" si="28"/>
        <v>9.1999999999999993</v>
      </c>
      <c r="AI89" s="47">
        <f t="shared" si="29"/>
        <v>5</v>
      </c>
      <c r="AK89" s="49"/>
      <c r="AZ89" s="82">
        <f t="shared" si="43"/>
        <v>21</v>
      </c>
      <c r="BA89" s="82">
        <f t="shared" si="43"/>
        <v>18.3</v>
      </c>
      <c r="BB89" s="82">
        <f t="shared" si="43"/>
        <v>17.899999999999999</v>
      </c>
      <c r="BC89" s="82">
        <f t="shared" si="43"/>
        <v>16.899999999999999</v>
      </c>
      <c r="BD89" s="82">
        <f t="shared" si="43"/>
        <v>16.399999999999999</v>
      </c>
      <c r="BE89" s="82">
        <f t="shared" si="43"/>
        <v>16.399999999999999</v>
      </c>
      <c r="BF89" s="82">
        <f t="shared" si="43"/>
        <v>17</v>
      </c>
      <c r="BG89" s="82">
        <f t="shared" si="43"/>
        <v>10.7</v>
      </c>
      <c r="BH89" s="82">
        <f t="shared" si="43"/>
        <v>10.7</v>
      </c>
      <c r="BI89" s="82">
        <f t="shared" si="43"/>
        <v>11.6</v>
      </c>
      <c r="BJ89" s="82">
        <f t="shared" si="43"/>
        <v>9.1999999999999993</v>
      </c>
      <c r="BK89" s="82">
        <f t="shared" si="43"/>
        <v>9.1999999999999993</v>
      </c>
      <c r="BL89" s="82">
        <f t="shared" si="43"/>
        <v>0</v>
      </c>
      <c r="BM89" s="82">
        <f t="shared" si="43"/>
        <v>0</v>
      </c>
      <c r="BN89" s="82">
        <f t="shared" si="43"/>
        <v>0</v>
      </c>
      <c r="BO89" s="82">
        <f t="shared" si="43"/>
        <v>0</v>
      </c>
      <c r="BP89" s="82">
        <f t="shared" si="43"/>
        <v>0</v>
      </c>
      <c r="BQ89" s="82">
        <f t="shared" si="43"/>
        <v>0</v>
      </c>
      <c r="BR89" s="82">
        <f t="shared" si="43"/>
        <v>0</v>
      </c>
      <c r="BS89" s="82">
        <f t="shared" si="43"/>
        <v>0</v>
      </c>
      <c r="BT89" s="82">
        <f t="shared" si="43"/>
        <v>0</v>
      </c>
      <c r="BU89" s="82">
        <f t="shared" si="43"/>
        <v>0</v>
      </c>
      <c r="BV89" s="82">
        <f t="shared" si="43"/>
        <v>0</v>
      </c>
      <c r="BW89" s="82">
        <f t="shared" si="43"/>
        <v>18.600000000000001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28"/>
        <v>2.2999999999999998</v>
      </c>
      <c r="AI90" s="47">
        <f t="shared" si="29"/>
        <v>2.2999999999999998</v>
      </c>
      <c r="AK90" s="49"/>
      <c r="AZ90" s="82">
        <f t="shared" si="43"/>
        <v>0</v>
      </c>
      <c r="BA90" s="82">
        <f t="shared" si="43"/>
        <v>0</v>
      </c>
      <c r="BB90" s="82">
        <f t="shared" si="43"/>
        <v>0</v>
      </c>
      <c r="BC90" s="82">
        <f t="shared" si="43"/>
        <v>0</v>
      </c>
      <c r="BD90" s="82">
        <f t="shared" si="43"/>
        <v>0</v>
      </c>
      <c r="BE90" s="82">
        <f t="shared" si="43"/>
        <v>0</v>
      </c>
      <c r="BF90" s="82">
        <f t="shared" si="43"/>
        <v>0</v>
      </c>
      <c r="BG90" s="82">
        <f t="shared" si="43"/>
        <v>0</v>
      </c>
      <c r="BH90" s="82">
        <f t="shared" si="43"/>
        <v>0</v>
      </c>
      <c r="BI90" s="82">
        <f t="shared" si="43"/>
        <v>0</v>
      </c>
      <c r="BJ90" s="82">
        <f t="shared" si="43"/>
        <v>0</v>
      </c>
      <c r="BK90" s="82">
        <f t="shared" si="43"/>
        <v>0</v>
      </c>
      <c r="BL90" s="82">
        <f t="shared" si="43"/>
        <v>0</v>
      </c>
      <c r="BM90" s="82">
        <f t="shared" si="43"/>
        <v>0</v>
      </c>
      <c r="BN90" s="82">
        <f t="shared" si="43"/>
        <v>0</v>
      </c>
      <c r="BO90" s="82">
        <f t="shared" si="43"/>
        <v>0</v>
      </c>
      <c r="BP90" s="82">
        <f t="shared" si="43"/>
        <v>0</v>
      </c>
      <c r="BQ90" s="82">
        <f t="shared" si="43"/>
        <v>0</v>
      </c>
      <c r="BR90" s="82">
        <f t="shared" si="43"/>
        <v>0</v>
      </c>
      <c r="BS90" s="82">
        <f t="shared" si="43"/>
        <v>0</v>
      </c>
      <c r="BT90" s="82">
        <f t="shared" si="43"/>
        <v>0</v>
      </c>
      <c r="BU90" s="82">
        <f t="shared" si="43"/>
        <v>0</v>
      </c>
      <c r="BV90" s="82">
        <f t="shared" si="43"/>
        <v>0</v>
      </c>
      <c r="BW90" s="82">
        <f t="shared" si="43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8"/>
        <v>2</v>
      </c>
      <c r="AI91" s="47">
        <f t="shared" si="29"/>
        <v>2</v>
      </c>
      <c r="AK91" s="49"/>
      <c r="AZ91" s="82">
        <f t="shared" si="43"/>
        <v>0</v>
      </c>
      <c r="BA91" s="82">
        <f t="shared" si="43"/>
        <v>0</v>
      </c>
      <c r="BB91" s="82">
        <f t="shared" si="43"/>
        <v>0</v>
      </c>
      <c r="BC91" s="82">
        <f t="shared" si="43"/>
        <v>0</v>
      </c>
      <c r="BD91" s="82">
        <f t="shared" si="43"/>
        <v>0</v>
      </c>
      <c r="BE91" s="82">
        <f t="shared" si="43"/>
        <v>0</v>
      </c>
      <c r="BF91" s="82">
        <f t="shared" si="43"/>
        <v>0</v>
      </c>
      <c r="BG91" s="82">
        <f t="shared" si="43"/>
        <v>0</v>
      </c>
      <c r="BH91" s="82">
        <f t="shared" si="43"/>
        <v>0</v>
      </c>
      <c r="BI91" s="82">
        <f t="shared" si="43"/>
        <v>0</v>
      </c>
      <c r="BJ91" s="82">
        <f t="shared" si="43"/>
        <v>0</v>
      </c>
      <c r="BK91" s="82">
        <f t="shared" si="43"/>
        <v>0</v>
      </c>
      <c r="BL91" s="82">
        <f t="shared" si="43"/>
        <v>0</v>
      </c>
      <c r="BM91" s="82">
        <f t="shared" si="43"/>
        <v>0</v>
      </c>
      <c r="BN91" s="82">
        <f t="shared" si="43"/>
        <v>0</v>
      </c>
      <c r="BO91" s="82">
        <f t="shared" si="43"/>
        <v>0</v>
      </c>
      <c r="BP91" s="82">
        <f t="shared" si="43"/>
        <v>0</v>
      </c>
      <c r="BQ91" s="82">
        <f t="shared" si="43"/>
        <v>0</v>
      </c>
      <c r="BR91" s="82">
        <f t="shared" si="43"/>
        <v>0</v>
      </c>
      <c r="BS91" s="82">
        <f t="shared" si="43"/>
        <v>0</v>
      </c>
      <c r="BT91" s="82">
        <f t="shared" si="43"/>
        <v>0</v>
      </c>
      <c r="BU91" s="82">
        <f t="shared" si="43"/>
        <v>0</v>
      </c>
      <c r="BV91" s="82">
        <f t="shared" si="43"/>
        <v>0</v>
      </c>
      <c r="BW91" s="82">
        <f t="shared" si="43"/>
        <v>0</v>
      </c>
    </row>
    <row r="92" spans="1:75" ht="15.75" thickBot="1" x14ac:dyDescent="0.3">
      <c r="A92" s="87" t="s">
        <v>117</v>
      </c>
      <c r="B92" s="70">
        <f t="shared" ref="B92" si="44">SUM(B79:B91)</f>
        <v>356.1</v>
      </c>
      <c r="C92" s="70">
        <f t="shared" ref="C92:AG92" si="45">SUM(C79:C91)</f>
        <v>353.5</v>
      </c>
      <c r="D92" s="70">
        <f t="shared" si="45"/>
        <v>353.70000000000005</v>
      </c>
      <c r="E92" s="70">
        <f t="shared" si="45"/>
        <v>353.70000000000005</v>
      </c>
      <c r="F92" s="70">
        <f t="shared" si="45"/>
        <v>353.70000000000005</v>
      </c>
      <c r="G92" s="70">
        <f t="shared" si="45"/>
        <v>353.70000000000005</v>
      </c>
      <c r="H92" s="70">
        <f t="shared" si="45"/>
        <v>329.80000000000007</v>
      </c>
      <c r="I92" s="70">
        <f t="shared" si="45"/>
        <v>329.80000000000007</v>
      </c>
      <c r="J92" s="70">
        <f t="shared" si="45"/>
        <v>329.80000000000007</v>
      </c>
      <c r="K92" s="70">
        <f t="shared" si="45"/>
        <v>329.80000000000007</v>
      </c>
      <c r="L92" s="70">
        <f t="shared" si="45"/>
        <v>329.80000000000007</v>
      </c>
      <c r="M92" s="70">
        <f t="shared" ref="M92:N92" si="46">SUM(M79:M91)</f>
        <v>301.70000000000005</v>
      </c>
      <c r="N92" s="70">
        <f t="shared" si="46"/>
        <v>299.20000000000005</v>
      </c>
      <c r="O92" s="70">
        <f t="shared" ref="O92:P92" si="47">SUM(O79:O91)</f>
        <v>305.80000000000007</v>
      </c>
      <c r="P92" s="70">
        <f t="shared" si="47"/>
        <v>305.80000000000007</v>
      </c>
      <c r="Q92" s="70">
        <f t="shared" ref="Q92:R92" si="48">SUM(Q79:Q91)</f>
        <v>305.80000000000007</v>
      </c>
      <c r="R92" s="70">
        <f t="shared" si="48"/>
        <v>305.80000000000007</v>
      </c>
      <c r="S92" s="70">
        <f t="shared" si="45"/>
        <v>320.2</v>
      </c>
      <c r="T92" s="70">
        <f t="shared" si="45"/>
        <v>322.40000000000003</v>
      </c>
      <c r="U92" s="70">
        <f t="shared" si="45"/>
        <v>318.3</v>
      </c>
      <c r="V92" s="70">
        <f t="shared" si="45"/>
        <v>306.89999999999998</v>
      </c>
      <c r="W92" s="70">
        <f t="shared" ref="W92:X92" si="49">SUM(W79:W91)</f>
        <v>306.60000000000002</v>
      </c>
      <c r="X92" s="70">
        <f t="shared" si="49"/>
        <v>305.10000000000002</v>
      </c>
      <c r="Y92" s="70">
        <f t="shared" ref="Y92:Z92" si="50">SUM(Y79:Y91)</f>
        <v>301.89999999999998</v>
      </c>
      <c r="Z92" s="70">
        <f t="shared" si="50"/>
        <v>320.5</v>
      </c>
      <c r="AA92" s="70">
        <f>SUM(AA79:AA91)</f>
        <v>357.8</v>
      </c>
      <c r="AB92" s="70">
        <f t="shared" si="45"/>
        <v>357.8</v>
      </c>
      <c r="AC92" s="70">
        <f t="shared" si="45"/>
        <v>357.8</v>
      </c>
      <c r="AD92" s="70">
        <f t="shared" si="45"/>
        <v>357.8</v>
      </c>
      <c r="AE92" s="70">
        <f t="shared" si="45"/>
        <v>357.8</v>
      </c>
      <c r="AF92" s="70">
        <f t="shared" si="45"/>
        <v>347.3</v>
      </c>
      <c r="AG92" s="80">
        <f t="shared" si="45"/>
        <v>489.91</v>
      </c>
      <c r="AH92" s="46">
        <f t="shared" si="28"/>
        <v>357.8</v>
      </c>
      <c r="AI92" s="47">
        <f t="shared" si="29"/>
        <v>299.20000000000005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>
        <v>60</v>
      </c>
      <c r="AB93" s="44">
        <v>60</v>
      </c>
      <c r="AC93" s="44">
        <v>60</v>
      </c>
      <c r="AD93" s="44">
        <v>30</v>
      </c>
      <c r="AE93" s="44">
        <v>15</v>
      </c>
      <c r="AF93" s="44">
        <v>15</v>
      </c>
      <c r="AG93" s="61">
        <v>60</v>
      </c>
      <c r="AH93" s="46">
        <f t="shared" si="28"/>
        <v>60</v>
      </c>
      <c r="AI93" s="47">
        <f t="shared" si="29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>
        <v>29</v>
      </c>
      <c r="AB94" s="43">
        <v>29</v>
      </c>
      <c r="AC94" s="43">
        <v>29</v>
      </c>
      <c r="AD94" s="43">
        <v>15</v>
      </c>
      <c r="AE94" s="43">
        <v>7</v>
      </c>
      <c r="AF94" s="43">
        <v>7</v>
      </c>
      <c r="AG94" s="64">
        <v>32</v>
      </c>
      <c r="AH94" s="46">
        <f t="shared" si="28"/>
        <v>29</v>
      </c>
      <c r="AI94" s="47">
        <f t="shared" si="29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>
        <v>0</v>
      </c>
      <c r="AB95" s="77">
        <v>0</v>
      </c>
      <c r="AC95" s="77">
        <v>7</v>
      </c>
      <c r="AD95" s="77">
        <v>5</v>
      </c>
      <c r="AE95" s="77">
        <v>3</v>
      </c>
      <c r="AF95" s="77">
        <v>3</v>
      </c>
      <c r="AG95" s="78">
        <v>14</v>
      </c>
      <c r="AH95" s="46">
        <f t="shared" si="28"/>
        <v>7</v>
      </c>
      <c r="AI95" s="47">
        <f t="shared" si="29"/>
        <v>0</v>
      </c>
      <c r="AK95" s="49"/>
      <c r="AY95" s="82"/>
      <c r="BF95" s="81"/>
      <c r="BG95" s="82">
        <f t="array" ref="BG95:BL118">TRANSPOSE(AZ79:BW84)</f>
        <v>-436</v>
      </c>
      <c r="BH95" s="82">
        <v>0</v>
      </c>
      <c r="BI95" s="82">
        <v>14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51">B93+B94+B95</f>
        <v>0</v>
      </c>
      <c r="C96" s="70">
        <f t="shared" ref="C96:AF96" si="52">C93+C94+C95</f>
        <v>0</v>
      </c>
      <c r="D96" s="70">
        <f t="shared" si="52"/>
        <v>0</v>
      </c>
      <c r="E96" s="70">
        <f t="shared" si="52"/>
        <v>0</v>
      </c>
      <c r="F96" s="70">
        <f t="shared" si="52"/>
        <v>0</v>
      </c>
      <c r="G96" s="70">
        <f t="shared" si="52"/>
        <v>0</v>
      </c>
      <c r="H96" s="70">
        <f t="shared" si="52"/>
        <v>0</v>
      </c>
      <c r="I96" s="70">
        <f t="shared" si="52"/>
        <v>0</v>
      </c>
      <c r="J96" s="70">
        <f t="shared" si="52"/>
        <v>0</v>
      </c>
      <c r="K96" s="70">
        <f t="shared" si="52"/>
        <v>0</v>
      </c>
      <c r="L96" s="70">
        <f t="shared" si="52"/>
        <v>0</v>
      </c>
      <c r="M96" s="70">
        <f t="shared" ref="M96:N96" si="53">M93+M94+M95</f>
        <v>0</v>
      </c>
      <c r="N96" s="70">
        <f t="shared" si="53"/>
        <v>0</v>
      </c>
      <c r="O96" s="70">
        <f t="shared" ref="O96:P96" si="54">O93+O94+O95</f>
        <v>0</v>
      </c>
      <c r="P96" s="70">
        <f t="shared" si="54"/>
        <v>0</v>
      </c>
      <c r="Q96" s="70">
        <f t="shared" ref="Q96:R96" si="55">Q93+Q94+Q95</f>
        <v>0</v>
      </c>
      <c r="R96" s="70">
        <f t="shared" si="55"/>
        <v>0</v>
      </c>
      <c r="S96" s="70">
        <f t="shared" si="52"/>
        <v>0</v>
      </c>
      <c r="T96" s="70">
        <f t="shared" si="52"/>
        <v>0</v>
      </c>
      <c r="U96" s="70">
        <f t="shared" si="52"/>
        <v>0</v>
      </c>
      <c r="V96" s="70">
        <f t="shared" si="52"/>
        <v>0</v>
      </c>
      <c r="W96" s="70">
        <f t="shared" ref="W96:X96" si="56">W93+W94+W95</f>
        <v>0</v>
      </c>
      <c r="X96" s="70">
        <f t="shared" si="56"/>
        <v>0</v>
      </c>
      <c r="Y96" s="70">
        <f t="shared" ref="Y96:Z96" si="57">Y93+Y94+Y95</f>
        <v>0</v>
      </c>
      <c r="Z96" s="70">
        <f t="shared" si="57"/>
        <v>0</v>
      </c>
      <c r="AA96" s="70">
        <f>AA93+AA94+AA95</f>
        <v>89</v>
      </c>
      <c r="AB96" s="70">
        <f t="shared" si="52"/>
        <v>89</v>
      </c>
      <c r="AC96" s="70">
        <f t="shared" si="52"/>
        <v>96</v>
      </c>
      <c r="AD96" s="70">
        <f t="shared" si="52"/>
        <v>50</v>
      </c>
      <c r="AE96" s="70">
        <f t="shared" si="52"/>
        <v>25</v>
      </c>
      <c r="AF96" s="70">
        <f t="shared" si="52"/>
        <v>25</v>
      </c>
      <c r="AG96" s="80">
        <f>SUM(AG93:AG95)</f>
        <v>106</v>
      </c>
      <c r="AH96" s="46">
        <f t="shared" si="28"/>
        <v>96</v>
      </c>
      <c r="AI96" s="47">
        <f t="shared" si="29"/>
        <v>0</v>
      </c>
      <c r="AK96" s="49"/>
      <c r="AY96" s="82"/>
      <c r="BF96" s="81"/>
      <c r="BG96" s="82">
        <v>-433.7</v>
      </c>
      <c r="BH96" s="82">
        <v>0</v>
      </c>
      <c r="BI96" s="82">
        <v>11.5</v>
      </c>
      <c r="BJ96" s="82">
        <v>18.3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-406.4</v>
      </c>
      <c r="C97" s="44">
        <v>-435.6</v>
      </c>
      <c r="D97" s="44">
        <v>-433.7</v>
      </c>
      <c r="E97" s="44">
        <v>-517.4</v>
      </c>
      <c r="F97" s="44">
        <v>-556.5</v>
      </c>
      <c r="G97" s="44">
        <v>-560</v>
      </c>
      <c r="H97" s="44">
        <v>-582</v>
      </c>
      <c r="I97" s="44">
        <v>-560</v>
      </c>
      <c r="J97" s="44">
        <v>-560</v>
      </c>
      <c r="K97" s="44">
        <v>-577</v>
      </c>
      <c r="L97" s="44">
        <v>-595</v>
      </c>
      <c r="M97" s="44">
        <v>-518</v>
      </c>
      <c r="N97" s="44">
        <v>-413</v>
      </c>
      <c r="O97" s="44">
        <v>-415</v>
      </c>
      <c r="P97" s="44">
        <v>-404</v>
      </c>
      <c r="Q97" s="44">
        <v>-288</v>
      </c>
      <c r="R97" s="44">
        <v>-265</v>
      </c>
      <c r="S97" s="44">
        <v>-527</v>
      </c>
      <c r="T97" s="44">
        <v>-464</v>
      </c>
      <c r="U97" s="44">
        <v>-580.20000000000005</v>
      </c>
      <c r="V97" s="44">
        <v>-595</v>
      </c>
      <c r="W97" s="44">
        <v>-611</v>
      </c>
      <c r="X97" s="44">
        <v>-611</v>
      </c>
      <c r="Y97" s="44">
        <v>-456</v>
      </c>
      <c r="Z97" s="44">
        <v>-456</v>
      </c>
      <c r="AA97" s="44">
        <v>-528.5</v>
      </c>
      <c r="AB97" s="44">
        <v>-575</v>
      </c>
      <c r="AC97" s="44">
        <v>-575</v>
      </c>
      <c r="AD97" s="44">
        <v>-500</v>
      </c>
      <c r="AE97" s="44">
        <v>-531</v>
      </c>
      <c r="AF97" s="44">
        <v>-564</v>
      </c>
      <c r="AG97" s="61"/>
      <c r="AH97" s="46">
        <f t="shared" si="28"/>
        <v>-265</v>
      </c>
      <c r="AI97" s="47">
        <f t="shared" si="29"/>
        <v>-611</v>
      </c>
      <c r="AK97" s="49"/>
      <c r="AY97" s="82"/>
      <c r="BF97" s="81"/>
      <c r="BG97" s="82">
        <v>-517.4</v>
      </c>
      <c r="BH97" s="82">
        <v>0</v>
      </c>
      <c r="BI97" s="82">
        <v>7.1</v>
      </c>
      <c r="BJ97" s="82">
        <v>17.899999999999999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>
        <v>17</v>
      </c>
      <c r="J98" s="43">
        <v>17</v>
      </c>
      <c r="K98" s="43">
        <v>15</v>
      </c>
      <c r="L98" s="43">
        <v>12</v>
      </c>
      <c r="M98" s="43">
        <v>17</v>
      </c>
      <c r="N98" s="43">
        <v>17</v>
      </c>
      <c r="O98" s="43">
        <v>20.77</v>
      </c>
      <c r="P98" s="43">
        <v>20.77</v>
      </c>
      <c r="Q98" s="43">
        <v>21</v>
      </c>
      <c r="R98" s="43">
        <v>23.2</v>
      </c>
      <c r="S98" s="43">
        <v>25</v>
      </c>
      <c r="T98" s="43">
        <v>24</v>
      </c>
      <c r="U98" s="43">
        <v>22.2</v>
      </c>
      <c r="V98" s="43">
        <v>23</v>
      </c>
      <c r="W98" s="43">
        <v>23</v>
      </c>
      <c r="X98" s="43">
        <v>23</v>
      </c>
      <c r="Y98" s="43">
        <v>25</v>
      </c>
      <c r="Z98" s="43">
        <v>25</v>
      </c>
      <c r="AA98" s="43">
        <v>33.1</v>
      </c>
      <c r="AB98" s="43">
        <v>35.5</v>
      </c>
      <c r="AC98" s="43">
        <v>35.5</v>
      </c>
      <c r="AD98" s="43">
        <v>36</v>
      </c>
      <c r="AE98" s="43">
        <v>32</v>
      </c>
      <c r="AF98" s="43">
        <v>39</v>
      </c>
      <c r="AG98" s="64"/>
      <c r="AH98" s="46">
        <f t="shared" si="28"/>
        <v>39</v>
      </c>
      <c r="AI98" s="47">
        <f t="shared" si="29"/>
        <v>12</v>
      </c>
      <c r="AK98" s="49"/>
      <c r="AL98" s="88" t="s">
        <v>124</v>
      </c>
      <c r="AM98" s="88"/>
      <c r="AY98" s="82"/>
      <c r="BF98" s="82"/>
      <c r="BG98" s="82">
        <v>-556.5</v>
      </c>
      <c r="BH98" s="82">
        <v>0</v>
      </c>
      <c r="BI98" s="82">
        <v>2.5</v>
      </c>
      <c r="BJ98" s="82">
        <v>16.899999999999999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18</v>
      </c>
      <c r="C99" s="43">
        <v>14.2</v>
      </c>
      <c r="D99" s="43">
        <v>11.5</v>
      </c>
      <c r="E99" s="43">
        <v>7.1</v>
      </c>
      <c r="F99" s="43">
        <v>2.5</v>
      </c>
      <c r="G99" s="43">
        <v>2.2999999999999998</v>
      </c>
      <c r="H99" s="43">
        <v>21</v>
      </c>
      <c r="I99" s="43">
        <v>21</v>
      </c>
      <c r="J99" s="43">
        <v>21</v>
      </c>
      <c r="K99" s="43">
        <v>20</v>
      </c>
      <c r="L99" s="43">
        <v>23.7</v>
      </c>
      <c r="M99" s="43">
        <v>32</v>
      </c>
      <c r="N99" s="43">
        <v>32</v>
      </c>
      <c r="O99" s="43">
        <v>25.5</v>
      </c>
      <c r="P99" s="43">
        <v>41.8</v>
      </c>
      <c r="Q99" s="43">
        <v>38.700000000000003</v>
      </c>
      <c r="R99" s="43">
        <v>36.4</v>
      </c>
      <c r="S99" s="43">
        <v>38.299999999999997</v>
      </c>
      <c r="T99" s="43">
        <v>38</v>
      </c>
      <c r="U99" s="43">
        <v>40.9</v>
      </c>
      <c r="V99" s="43">
        <v>38</v>
      </c>
      <c r="W99" s="43">
        <v>43</v>
      </c>
      <c r="X99" s="43">
        <v>43</v>
      </c>
      <c r="Y99" s="43">
        <v>47</v>
      </c>
      <c r="Z99" s="43">
        <v>47</v>
      </c>
      <c r="AA99" s="43">
        <v>52.2</v>
      </c>
      <c r="AB99" s="43">
        <v>58.9</v>
      </c>
      <c r="AC99" s="43">
        <v>58.9</v>
      </c>
      <c r="AD99" s="43">
        <v>60</v>
      </c>
      <c r="AE99" s="43">
        <v>60</v>
      </c>
      <c r="AF99" s="43">
        <v>60</v>
      </c>
      <c r="AG99" s="89"/>
      <c r="AH99" s="46">
        <f t="shared" si="28"/>
        <v>60</v>
      </c>
      <c r="AI99" s="47">
        <f t="shared" si="29"/>
        <v>2.2999999999999998</v>
      </c>
      <c r="AK99" s="90"/>
      <c r="AL99" s="91"/>
      <c r="AM99" s="91"/>
      <c r="AN99" s="92"/>
      <c r="AY99" s="82"/>
      <c r="BF99" s="82"/>
      <c r="BG99" s="82">
        <v>-560</v>
      </c>
      <c r="BH99" s="82">
        <v>0</v>
      </c>
      <c r="BI99" s="82">
        <v>2.2999999999999998</v>
      </c>
      <c r="BJ99" s="82">
        <v>16.399999999999999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18.600000000000001</v>
      </c>
      <c r="C100" s="43">
        <v>20.5</v>
      </c>
      <c r="D100" s="43">
        <v>18.3</v>
      </c>
      <c r="E100" s="43">
        <v>17.899999999999999</v>
      </c>
      <c r="F100" s="43">
        <v>16.899999999999999</v>
      </c>
      <c r="G100" s="93">
        <v>16.399999999999999</v>
      </c>
      <c r="H100" s="93">
        <v>16.399999999999999</v>
      </c>
      <c r="I100" s="93">
        <v>16.399999999999999</v>
      </c>
      <c r="J100" s="93">
        <v>16.399999999999999</v>
      </c>
      <c r="K100" s="93">
        <v>17</v>
      </c>
      <c r="L100" s="93">
        <v>14</v>
      </c>
      <c r="M100" s="93">
        <v>10.7</v>
      </c>
      <c r="N100" s="93">
        <v>10.7</v>
      </c>
      <c r="O100" s="93">
        <v>11.6</v>
      </c>
      <c r="P100" s="93">
        <v>9.1999999999999993</v>
      </c>
      <c r="Q100" s="93">
        <v>9.1999999999999993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3">
        <v>0</v>
      </c>
      <c r="Y100" s="93">
        <v>0</v>
      </c>
      <c r="Z100" s="93">
        <v>0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28"/>
        <v>20.5</v>
      </c>
      <c r="AI100" s="47">
        <f t="shared" si="29"/>
        <v>0</v>
      </c>
      <c r="AK100" s="94" t="s">
        <v>127</v>
      </c>
      <c r="AL100" s="43"/>
      <c r="AM100" s="93"/>
      <c r="AN100" s="95"/>
      <c r="AY100" s="82"/>
      <c r="BF100" s="82"/>
      <c r="BG100" s="82">
        <v>-560</v>
      </c>
      <c r="BH100" s="82">
        <v>17</v>
      </c>
      <c r="BI100" s="82">
        <v>21</v>
      </c>
      <c r="BJ100" s="82">
        <v>16.399999999999999</v>
      </c>
      <c r="BK100" s="82">
        <v>0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4">
        <v>0</v>
      </c>
      <c r="U101" s="44">
        <v>0</v>
      </c>
      <c r="V101" s="44">
        <v>0</v>
      </c>
      <c r="W101" s="44">
        <v>0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28"/>
        <v>0</v>
      </c>
      <c r="AI101" s="47">
        <f t="shared" si="29"/>
        <v>0</v>
      </c>
      <c r="AK101" s="94" t="s">
        <v>129</v>
      </c>
      <c r="AL101" s="93"/>
      <c r="AM101" s="93"/>
      <c r="AN101" s="95"/>
      <c r="AY101" s="82"/>
      <c r="BF101" s="82"/>
      <c r="BG101" s="82">
        <v>-577</v>
      </c>
      <c r="BH101" s="82">
        <v>15</v>
      </c>
      <c r="BI101" s="82">
        <v>20</v>
      </c>
      <c r="BJ101" s="82">
        <v>17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>
        <v>54</v>
      </c>
      <c r="C102" s="97">
        <v>61.6</v>
      </c>
      <c r="D102" s="97">
        <v>59.1</v>
      </c>
      <c r="E102" s="97">
        <v>53</v>
      </c>
      <c r="F102" s="97">
        <v>47.3</v>
      </c>
      <c r="G102" s="97">
        <v>40</v>
      </c>
      <c r="H102" s="97">
        <v>40</v>
      </c>
      <c r="I102" s="97">
        <v>40</v>
      </c>
      <c r="J102" s="97">
        <v>40</v>
      </c>
      <c r="K102" s="97">
        <v>46</v>
      </c>
      <c r="L102" s="97">
        <v>42.6</v>
      </c>
      <c r="M102" s="97">
        <v>28.6</v>
      </c>
      <c r="N102" s="97">
        <v>28.6</v>
      </c>
      <c r="O102" s="97">
        <v>28</v>
      </c>
      <c r="P102" s="97">
        <v>28</v>
      </c>
      <c r="Q102" s="97">
        <v>29.1</v>
      </c>
      <c r="R102" s="97">
        <v>35</v>
      </c>
      <c r="S102" s="97">
        <v>27</v>
      </c>
      <c r="T102" s="97">
        <v>17</v>
      </c>
      <c r="U102" s="97">
        <v>16.7</v>
      </c>
      <c r="V102" s="97">
        <v>0.2</v>
      </c>
      <c r="W102" s="97">
        <v>-3.2</v>
      </c>
      <c r="X102" s="97">
        <v>-3.2</v>
      </c>
      <c r="Y102" s="97">
        <v>-20</v>
      </c>
      <c r="Z102" s="97">
        <v>-20</v>
      </c>
      <c r="AA102" s="97">
        <v>-17.600000000000001</v>
      </c>
      <c r="AB102" s="97">
        <v>5</v>
      </c>
      <c r="AC102" s="97">
        <v>5</v>
      </c>
      <c r="AD102" s="97">
        <v>8</v>
      </c>
      <c r="AE102" s="97">
        <v>8</v>
      </c>
      <c r="AF102" s="97">
        <v>8</v>
      </c>
      <c r="AG102" s="89"/>
      <c r="AH102" s="46">
        <f t="shared" si="28"/>
        <v>61.6</v>
      </c>
      <c r="AI102" s="47">
        <f t="shared" si="29"/>
        <v>-20</v>
      </c>
      <c r="AK102" s="94"/>
      <c r="AL102" s="44"/>
      <c r="AM102" s="44"/>
      <c r="AN102" s="98"/>
      <c r="AY102" s="82"/>
      <c r="BF102" s="82"/>
      <c r="BG102" s="82">
        <v>-518</v>
      </c>
      <c r="BH102" s="82">
        <v>17</v>
      </c>
      <c r="BI102" s="82">
        <v>32</v>
      </c>
      <c r="BJ102" s="82">
        <v>10.7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8"/>
        <v>0</v>
      </c>
      <c r="AI103" s="47">
        <f t="shared" si="29"/>
        <v>0</v>
      </c>
      <c r="AK103" s="94"/>
      <c r="AL103" s="97"/>
      <c r="AM103" s="99"/>
      <c r="AN103" s="262"/>
      <c r="AY103" s="82"/>
      <c r="BF103" s="82"/>
      <c r="BG103" s="82">
        <v>-413</v>
      </c>
      <c r="BH103" s="82">
        <v>17</v>
      </c>
      <c r="BI103" s="82">
        <v>32</v>
      </c>
      <c r="BJ103" s="82">
        <v>10.7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8"/>
        <v>0</v>
      </c>
      <c r="AI104" s="47">
        <f t="shared" si="29"/>
        <v>0</v>
      </c>
      <c r="AK104" s="94"/>
      <c r="AL104" s="97"/>
      <c r="AM104" s="97"/>
      <c r="AN104" s="263"/>
      <c r="BF104" s="82"/>
      <c r="BG104" s="82">
        <v>-415</v>
      </c>
      <c r="BH104" s="82">
        <v>20.77</v>
      </c>
      <c r="BI104" s="82">
        <v>25.5</v>
      </c>
      <c r="BJ104" s="82">
        <v>11.6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8"/>
        <v>0</v>
      </c>
      <c r="AI105" s="47">
        <f t="shared" si="29"/>
        <v>0</v>
      </c>
      <c r="AK105" s="100"/>
      <c r="AL105" s="101"/>
      <c r="AM105" s="101"/>
      <c r="AN105" s="102"/>
      <c r="BF105" s="82"/>
      <c r="BG105" s="82">
        <v>-404</v>
      </c>
      <c r="BH105" s="82">
        <v>20.77</v>
      </c>
      <c r="BI105" s="82">
        <v>41.8</v>
      </c>
      <c r="BJ105" s="82">
        <v>9.1999999999999993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8"/>
        <v>0</v>
      </c>
      <c r="AI106" s="47">
        <f t="shared" si="29"/>
        <v>0</v>
      </c>
      <c r="BF106" s="82"/>
      <c r="BG106" s="82">
        <v>-288</v>
      </c>
      <c r="BH106" s="82">
        <v>21</v>
      </c>
      <c r="BI106" s="82">
        <v>38.700000000000003</v>
      </c>
      <c r="BJ106" s="82">
        <v>9.1999999999999993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8"/>
        <v>0</v>
      </c>
      <c r="AI107" s="47">
        <f t="shared" si="29"/>
        <v>0</v>
      </c>
      <c r="BF107" s="82"/>
      <c r="BG107" s="82">
        <v>-265</v>
      </c>
      <c r="BH107" s="82">
        <v>23.2</v>
      </c>
      <c r="BI107" s="82">
        <v>36.4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58">SUMIF(B97:B107,"&gt;0")</f>
        <v>90.6</v>
      </c>
      <c r="C108" s="70">
        <f t="shared" ref="C108:AF108" si="59">SUMIF(C97:C107,"&gt;0")</f>
        <v>96.300000000000011</v>
      </c>
      <c r="D108" s="70">
        <f t="shared" si="59"/>
        <v>88.9</v>
      </c>
      <c r="E108" s="70">
        <f t="shared" si="59"/>
        <v>78</v>
      </c>
      <c r="F108" s="70">
        <f t="shared" si="59"/>
        <v>66.699999999999989</v>
      </c>
      <c r="G108" s="70">
        <f t="shared" si="59"/>
        <v>58.7</v>
      </c>
      <c r="H108" s="70">
        <f t="shared" si="59"/>
        <v>77.400000000000006</v>
      </c>
      <c r="I108" s="70">
        <f t="shared" si="59"/>
        <v>94.4</v>
      </c>
      <c r="J108" s="70">
        <f t="shared" si="59"/>
        <v>94.4</v>
      </c>
      <c r="K108" s="70">
        <f t="shared" si="59"/>
        <v>98</v>
      </c>
      <c r="L108" s="70">
        <f t="shared" si="59"/>
        <v>92.300000000000011</v>
      </c>
      <c r="M108" s="70">
        <f t="shared" ref="M108:N108" si="60">SUMIF(M97:M107,"&gt;0")</f>
        <v>88.300000000000011</v>
      </c>
      <c r="N108" s="70">
        <f t="shared" si="60"/>
        <v>88.300000000000011</v>
      </c>
      <c r="O108" s="70">
        <f t="shared" ref="O108:P108" si="61">SUMIF(O97:O107,"&gt;0")</f>
        <v>85.87</v>
      </c>
      <c r="P108" s="70">
        <f t="shared" si="61"/>
        <v>99.77</v>
      </c>
      <c r="Q108" s="70">
        <f t="shared" ref="Q108:R108" si="62">SUMIF(Q97:Q107,"&gt;0")</f>
        <v>98</v>
      </c>
      <c r="R108" s="70">
        <f t="shared" si="62"/>
        <v>94.6</v>
      </c>
      <c r="S108" s="70">
        <f>SUMIF(S97:S107,"&gt;0")</f>
        <v>90.3</v>
      </c>
      <c r="T108" s="70">
        <f t="shared" si="59"/>
        <v>79</v>
      </c>
      <c r="U108" s="70">
        <f t="shared" si="59"/>
        <v>79.8</v>
      </c>
      <c r="V108" s="70">
        <f t="shared" si="59"/>
        <v>61.2</v>
      </c>
      <c r="W108" s="70">
        <f t="shared" si="59"/>
        <v>66</v>
      </c>
      <c r="X108" s="70">
        <f t="shared" si="59"/>
        <v>66</v>
      </c>
      <c r="Y108" s="70">
        <f t="shared" si="59"/>
        <v>72</v>
      </c>
      <c r="Z108" s="70">
        <f t="shared" si="59"/>
        <v>72</v>
      </c>
      <c r="AA108" s="70">
        <f>SUMIF(AA97:AA107,"&gt;0")</f>
        <v>85.300000000000011</v>
      </c>
      <c r="AB108" s="70">
        <f t="shared" si="59"/>
        <v>99.4</v>
      </c>
      <c r="AC108" s="70">
        <f t="shared" si="59"/>
        <v>99.4</v>
      </c>
      <c r="AD108" s="70">
        <f t="shared" si="59"/>
        <v>104</v>
      </c>
      <c r="AE108" s="70">
        <f t="shared" si="59"/>
        <v>100</v>
      </c>
      <c r="AF108" s="70">
        <f t="shared" si="59"/>
        <v>107</v>
      </c>
      <c r="AG108" s="104">
        <f>SUM(AG97:AG107)</f>
        <v>0</v>
      </c>
      <c r="AH108" s="46">
        <f t="shared" si="28"/>
        <v>107</v>
      </c>
      <c r="AI108" s="47">
        <f t="shared" si="29"/>
        <v>58.7</v>
      </c>
      <c r="AJ108" s="105">
        <f t="array" ref="AJ108">MIN(IF(B108:AF108&lt;&gt;0,B108:AF108))</f>
        <v>58.7</v>
      </c>
      <c r="BF108" s="82"/>
      <c r="BG108" s="82">
        <v>-527</v>
      </c>
      <c r="BH108" s="82">
        <v>25</v>
      </c>
      <c r="BI108" s="82">
        <v>38.299999999999997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8"/>
        <v>0</v>
      </c>
      <c r="AI109" s="47">
        <f t="shared" si="29"/>
        <v>0</v>
      </c>
      <c r="BF109" s="82"/>
      <c r="BG109" s="82">
        <v>-464</v>
      </c>
      <c r="BH109" s="82">
        <v>24</v>
      </c>
      <c r="BI109" s="82">
        <v>38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8"/>
        <v>0</v>
      </c>
      <c r="AI110" s="47">
        <f t="shared" si="29"/>
        <v>0</v>
      </c>
      <c r="BF110" s="82"/>
      <c r="BG110" s="82">
        <v>-580.20000000000005</v>
      </c>
      <c r="BH110" s="82">
        <v>22.2</v>
      </c>
      <c r="BI110" s="82">
        <v>40.9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8"/>
        <v>0</v>
      </c>
      <c r="AI111" s="47">
        <f t="shared" si="29"/>
        <v>0</v>
      </c>
      <c r="BF111" s="82"/>
      <c r="BG111" s="82">
        <v>-595</v>
      </c>
      <c r="BH111" s="82">
        <v>23</v>
      </c>
      <c r="BI111" s="82">
        <v>38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8"/>
        <v>0</v>
      </c>
      <c r="AI112" s="47">
        <f t="shared" si="29"/>
        <v>0</v>
      </c>
      <c r="BF112" s="81"/>
      <c r="BG112" s="82">
        <v>-611</v>
      </c>
      <c r="BH112" s="82">
        <v>23</v>
      </c>
      <c r="BI112" s="82">
        <v>43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63">B71+B78+B96+B92+B108+B112</f>
        <v>1973.1</v>
      </c>
      <c r="C113" s="108">
        <f t="shared" ref="C113:AG113" si="64">C71+C78+C96+C92+C108+C112</f>
        <v>1960.1000000000001</v>
      </c>
      <c r="D113" s="108">
        <f t="shared" si="64"/>
        <v>1934.3000000000004</v>
      </c>
      <c r="E113" s="108">
        <f t="shared" si="64"/>
        <v>1931.9</v>
      </c>
      <c r="F113" s="108">
        <f t="shared" si="64"/>
        <v>1920.5000000000002</v>
      </c>
      <c r="G113" s="108">
        <f t="shared" si="64"/>
        <v>1912.5000000000002</v>
      </c>
      <c r="H113" s="108">
        <f t="shared" si="64"/>
        <v>1938.8000000000002</v>
      </c>
      <c r="I113" s="108">
        <f t="shared" si="64"/>
        <v>1955.8000000000002</v>
      </c>
      <c r="J113" s="108">
        <f t="shared" si="64"/>
        <v>1955.8000000000002</v>
      </c>
      <c r="K113" s="108">
        <f t="shared" si="64"/>
        <v>1958.4</v>
      </c>
      <c r="L113" s="108">
        <f t="shared" si="64"/>
        <v>1952.7</v>
      </c>
      <c r="M113" s="108">
        <f t="shared" ref="M113:N113" si="65">M71+M78+M96+M92+M108+M112</f>
        <v>1936.3000000000002</v>
      </c>
      <c r="N113" s="108">
        <f t="shared" si="65"/>
        <v>1903.8000000000002</v>
      </c>
      <c r="O113" s="108">
        <f t="shared" ref="O113:P113" si="66">O71+O78+O96+O92+O108+O112</f>
        <v>1729.27</v>
      </c>
      <c r="P113" s="108">
        <f t="shared" si="66"/>
        <v>1743.17</v>
      </c>
      <c r="Q113" s="108">
        <f t="shared" ref="Q113:R113" si="67">Q71+Q78+Q96+Q92+Q108+Q112</f>
        <v>1741.4</v>
      </c>
      <c r="R113" s="108">
        <f t="shared" si="67"/>
        <v>1738</v>
      </c>
      <c r="S113" s="108">
        <f t="shared" si="64"/>
        <v>1991.8000000000004</v>
      </c>
      <c r="T113" s="108">
        <f t="shared" si="64"/>
        <v>1984.7000000000005</v>
      </c>
      <c r="U113" s="108">
        <f t="shared" si="64"/>
        <v>2124.6000000000004</v>
      </c>
      <c r="V113" s="108">
        <f t="shared" si="64"/>
        <v>2021.9000000000003</v>
      </c>
      <c r="W113" s="108">
        <f t="shared" si="64"/>
        <v>1986.3000000000002</v>
      </c>
      <c r="X113" s="108">
        <f t="shared" si="64"/>
        <v>1957.6000000000004</v>
      </c>
      <c r="Y113" s="108">
        <f t="shared" si="64"/>
        <v>1900.4000000000005</v>
      </c>
      <c r="Z113" s="108">
        <f t="shared" si="64"/>
        <v>1913.7000000000003</v>
      </c>
      <c r="AA113" s="108">
        <f>AA71+AA78+AA96+AA92+AA108+AA112</f>
        <v>2289.0000000000009</v>
      </c>
      <c r="AB113" s="108">
        <f t="shared" si="64"/>
        <v>2303.1000000000008</v>
      </c>
      <c r="AC113" s="108">
        <f t="shared" si="64"/>
        <v>2310.1000000000008</v>
      </c>
      <c r="AD113" s="108">
        <f t="shared" si="64"/>
        <v>2180.7000000000007</v>
      </c>
      <c r="AE113" s="108">
        <f t="shared" si="64"/>
        <v>2171.7000000000007</v>
      </c>
      <c r="AF113" s="108">
        <f t="shared" si="64"/>
        <v>2198.2000000000007</v>
      </c>
      <c r="AG113" s="80">
        <f t="shared" si="64"/>
        <v>3169.915</v>
      </c>
      <c r="AH113" s="46">
        <f t="shared" si="28"/>
        <v>2310.1000000000008</v>
      </c>
      <c r="AI113" s="47">
        <f t="shared" si="29"/>
        <v>1729.27</v>
      </c>
      <c r="BF113" s="81"/>
      <c r="BG113" s="82">
        <v>-456</v>
      </c>
      <c r="BH113" s="82">
        <v>25</v>
      </c>
      <c r="BI113" s="82">
        <v>47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8"/>
        <v>0</v>
      </c>
      <c r="AI114" s="47">
        <f t="shared" si="29"/>
        <v>0</v>
      </c>
      <c r="BF114" s="81"/>
      <c r="BG114" s="82">
        <v>-575</v>
      </c>
      <c r="BH114" s="82">
        <v>35.5</v>
      </c>
      <c r="BI114" s="82">
        <v>58.9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68">B113+B114</f>
        <v>1973.1</v>
      </c>
      <c r="C115" s="108">
        <f t="shared" ref="C115:AF115" si="69">C113+C114</f>
        <v>1960.1000000000001</v>
      </c>
      <c r="D115" s="108">
        <f t="shared" si="69"/>
        <v>1934.3000000000004</v>
      </c>
      <c r="E115" s="108">
        <f t="shared" si="69"/>
        <v>1931.9</v>
      </c>
      <c r="F115" s="108">
        <f t="shared" si="69"/>
        <v>1920.5000000000002</v>
      </c>
      <c r="G115" s="108">
        <f t="shared" si="69"/>
        <v>1912.5000000000002</v>
      </c>
      <c r="H115" s="108">
        <f t="shared" si="69"/>
        <v>1938.8000000000002</v>
      </c>
      <c r="I115" s="108">
        <f t="shared" si="69"/>
        <v>1955.8000000000002</v>
      </c>
      <c r="J115" s="108">
        <f t="shared" si="69"/>
        <v>1955.8000000000002</v>
      </c>
      <c r="K115" s="108">
        <f t="shared" si="69"/>
        <v>1958.4</v>
      </c>
      <c r="L115" s="108">
        <f t="shared" si="69"/>
        <v>1952.7</v>
      </c>
      <c r="M115" s="108">
        <f t="shared" ref="M115:N115" si="70">M113+M114</f>
        <v>1936.3000000000002</v>
      </c>
      <c r="N115" s="108">
        <f t="shared" si="70"/>
        <v>1903.8000000000002</v>
      </c>
      <c r="O115" s="108">
        <f t="shared" ref="O115:P115" si="71">O113+O114</f>
        <v>1729.27</v>
      </c>
      <c r="P115" s="108">
        <f t="shared" si="71"/>
        <v>1743.17</v>
      </c>
      <c r="Q115" s="108">
        <f t="shared" ref="Q115:R115" si="72">Q113+Q114</f>
        <v>1741.4</v>
      </c>
      <c r="R115" s="108">
        <f t="shared" si="72"/>
        <v>1738</v>
      </c>
      <c r="S115" s="108">
        <f t="shared" si="69"/>
        <v>1991.8000000000004</v>
      </c>
      <c r="T115" s="108">
        <f t="shared" si="69"/>
        <v>1984.7000000000005</v>
      </c>
      <c r="U115" s="108">
        <f t="shared" si="69"/>
        <v>2124.6000000000004</v>
      </c>
      <c r="V115" s="108">
        <f t="shared" si="69"/>
        <v>2021.9000000000003</v>
      </c>
      <c r="W115" s="108">
        <f t="shared" si="69"/>
        <v>1986.3000000000002</v>
      </c>
      <c r="X115" s="108">
        <f t="shared" si="69"/>
        <v>1957.6000000000004</v>
      </c>
      <c r="Y115" s="108">
        <f t="shared" si="69"/>
        <v>1900.4000000000005</v>
      </c>
      <c r="Z115" s="108">
        <f t="shared" si="69"/>
        <v>1913.7000000000003</v>
      </c>
      <c r="AA115" s="108">
        <f>AA113+AA114</f>
        <v>2289.0000000000009</v>
      </c>
      <c r="AB115" s="108">
        <f t="shared" si="69"/>
        <v>2303.1000000000008</v>
      </c>
      <c r="AC115" s="108">
        <f t="shared" si="69"/>
        <v>2310.1000000000008</v>
      </c>
      <c r="AD115" s="108">
        <f t="shared" si="69"/>
        <v>2180.7000000000007</v>
      </c>
      <c r="AE115" s="108">
        <f t="shared" si="69"/>
        <v>2171.7000000000007</v>
      </c>
      <c r="AF115" s="108">
        <f t="shared" si="69"/>
        <v>2198.2000000000007</v>
      </c>
      <c r="AG115" s="104">
        <f>AG112+AG108+AG96+AG92+AG71+AG114</f>
        <v>2463.5149999999999</v>
      </c>
      <c r="AH115" s="46">
        <f t="shared" si="28"/>
        <v>2310.1000000000008</v>
      </c>
      <c r="AI115" s="47">
        <f t="shared" si="29"/>
        <v>1729.27</v>
      </c>
      <c r="BF115" s="81"/>
      <c r="BG115" s="82">
        <v>-500</v>
      </c>
      <c r="BH115" s="82">
        <v>36</v>
      </c>
      <c r="BI115" s="82">
        <v>60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73">B115-(B123)</f>
        <v>1566.6999999999998</v>
      </c>
      <c r="C116" s="108">
        <f t="shared" ref="C116:AF116" si="74">C115-(C123)</f>
        <v>1524.5</v>
      </c>
      <c r="D116" s="108">
        <f t="shared" si="74"/>
        <v>1500.6000000000004</v>
      </c>
      <c r="E116" s="108">
        <f t="shared" si="74"/>
        <v>1414.5</v>
      </c>
      <c r="F116" s="108">
        <f t="shared" si="74"/>
        <v>1364.0000000000002</v>
      </c>
      <c r="G116" s="108">
        <f t="shared" si="74"/>
        <v>1352.5000000000002</v>
      </c>
      <c r="H116" s="108">
        <f t="shared" si="74"/>
        <v>1356.8000000000002</v>
      </c>
      <c r="I116" s="108">
        <f t="shared" si="74"/>
        <v>1395.8000000000002</v>
      </c>
      <c r="J116" s="108">
        <f t="shared" si="74"/>
        <v>1395.8000000000002</v>
      </c>
      <c r="K116" s="108">
        <f t="shared" si="74"/>
        <v>1381.4</v>
      </c>
      <c r="L116" s="108">
        <f t="shared" si="74"/>
        <v>1357.7</v>
      </c>
      <c r="M116" s="108">
        <f t="shared" ref="M116:N116" si="75">M115-(M123)</f>
        <v>1418.3000000000002</v>
      </c>
      <c r="N116" s="108">
        <f t="shared" si="75"/>
        <v>1490.8000000000002</v>
      </c>
      <c r="O116" s="108">
        <f t="shared" ref="O116:P116" si="76">O115-(O123)</f>
        <v>1314.27</v>
      </c>
      <c r="P116" s="108">
        <f t="shared" si="76"/>
        <v>1339.17</v>
      </c>
      <c r="Q116" s="108">
        <f t="shared" ref="Q116:R116" si="77">Q115-(Q123)</f>
        <v>1453.4</v>
      </c>
      <c r="R116" s="108">
        <f t="shared" si="77"/>
        <v>1473</v>
      </c>
      <c r="S116" s="108">
        <f t="shared" si="74"/>
        <v>1464.8000000000004</v>
      </c>
      <c r="T116" s="108">
        <f t="shared" si="74"/>
        <v>1520.7000000000005</v>
      </c>
      <c r="U116" s="108">
        <f t="shared" si="74"/>
        <v>1544.4000000000003</v>
      </c>
      <c r="V116" s="108">
        <f t="shared" si="74"/>
        <v>1426.9000000000003</v>
      </c>
      <c r="W116" s="108">
        <f t="shared" si="74"/>
        <v>1372.1000000000001</v>
      </c>
      <c r="X116" s="108">
        <f t="shared" si="74"/>
        <v>1343.4000000000003</v>
      </c>
      <c r="Y116" s="108">
        <f t="shared" si="74"/>
        <v>1424.4000000000005</v>
      </c>
      <c r="Z116" s="108">
        <f t="shared" si="74"/>
        <v>1437.7000000000003</v>
      </c>
      <c r="AA116" s="108">
        <f>AA115-(AA123)</f>
        <v>1742.900000000001</v>
      </c>
      <c r="AB116" s="108">
        <f t="shared" si="74"/>
        <v>1728.1000000000008</v>
      </c>
      <c r="AC116" s="108">
        <f t="shared" si="74"/>
        <v>1735.1000000000008</v>
      </c>
      <c r="AD116" s="108">
        <f t="shared" si="74"/>
        <v>1680.7000000000007</v>
      </c>
      <c r="AE116" s="108">
        <f t="shared" si="74"/>
        <v>1640.7000000000007</v>
      </c>
      <c r="AF116" s="108">
        <f t="shared" si="74"/>
        <v>1634.2000000000007</v>
      </c>
      <c r="AG116" s="104"/>
      <c r="AH116" s="46">
        <f t="shared" si="28"/>
        <v>1742.900000000001</v>
      </c>
      <c r="AI116" s="47">
        <f t="shared" si="29"/>
        <v>1314.27</v>
      </c>
      <c r="BF116" s="81"/>
      <c r="BG116" s="82">
        <v>-531</v>
      </c>
      <c r="BH116" s="82">
        <v>32</v>
      </c>
      <c r="BI116" s="82">
        <v>60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78">IF(B97&lt;0,B97*-1,0)</f>
        <v>406.4</v>
      </c>
      <c r="C117" s="93">
        <f t="shared" ref="C117:AF122" si="79">IF(C97&lt;0,C97*-1,0)</f>
        <v>435.6</v>
      </c>
      <c r="D117" s="93">
        <f t="shared" si="79"/>
        <v>433.7</v>
      </c>
      <c r="E117" s="93">
        <f t="shared" si="79"/>
        <v>517.4</v>
      </c>
      <c r="F117" s="93">
        <f t="shared" si="79"/>
        <v>556.5</v>
      </c>
      <c r="G117" s="93">
        <f t="shared" si="79"/>
        <v>560</v>
      </c>
      <c r="H117" s="93">
        <f t="shared" si="79"/>
        <v>582</v>
      </c>
      <c r="I117" s="93">
        <f t="shared" si="79"/>
        <v>560</v>
      </c>
      <c r="J117" s="93">
        <f t="shared" si="79"/>
        <v>560</v>
      </c>
      <c r="K117" s="93">
        <f t="shared" si="79"/>
        <v>577</v>
      </c>
      <c r="L117" s="93">
        <f t="shared" si="79"/>
        <v>595</v>
      </c>
      <c r="M117" s="93">
        <f t="shared" ref="M117:N117" si="80">IF(M97&lt;0,M97*-1,0)</f>
        <v>518</v>
      </c>
      <c r="N117" s="93">
        <f t="shared" si="80"/>
        <v>413</v>
      </c>
      <c r="O117" s="93">
        <f t="shared" ref="O117:P117" si="81">IF(O97&lt;0,O97*-1,0)</f>
        <v>415</v>
      </c>
      <c r="P117" s="93">
        <f t="shared" si="81"/>
        <v>404</v>
      </c>
      <c r="Q117" s="93">
        <f t="shared" ref="Q117" si="82">IF(Q97&lt;0,Q97*-1,0)</f>
        <v>288</v>
      </c>
      <c r="R117" s="93">
        <f>IF(R97&lt;0,R97*-1,0)</f>
        <v>265</v>
      </c>
      <c r="S117" s="93">
        <f>IF(S97&lt;0,S97*-1,0)</f>
        <v>527</v>
      </c>
      <c r="T117" s="93">
        <f t="shared" si="79"/>
        <v>464</v>
      </c>
      <c r="U117" s="93">
        <f t="shared" si="79"/>
        <v>580.20000000000005</v>
      </c>
      <c r="V117" s="93">
        <f t="shared" si="79"/>
        <v>595</v>
      </c>
      <c r="W117" s="93">
        <f t="shared" si="79"/>
        <v>611</v>
      </c>
      <c r="X117" s="93">
        <f t="shared" si="79"/>
        <v>611</v>
      </c>
      <c r="Y117" s="93">
        <f t="shared" si="79"/>
        <v>456</v>
      </c>
      <c r="Z117" s="93">
        <f t="shared" si="79"/>
        <v>456</v>
      </c>
      <c r="AA117" s="93">
        <f t="shared" si="79"/>
        <v>528.5</v>
      </c>
      <c r="AB117" s="93">
        <f t="shared" si="79"/>
        <v>575</v>
      </c>
      <c r="AC117" s="93">
        <f t="shared" si="79"/>
        <v>575</v>
      </c>
      <c r="AD117" s="93">
        <f t="shared" si="79"/>
        <v>500</v>
      </c>
      <c r="AE117" s="93">
        <f t="shared" si="79"/>
        <v>531</v>
      </c>
      <c r="AF117" s="93">
        <f t="shared" si="79"/>
        <v>564</v>
      </c>
      <c r="AG117" s="61"/>
      <c r="AH117" s="46">
        <f t="shared" si="28"/>
        <v>611</v>
      </c>
      <c r="AI117" s="47">
        <f t="shared" si="29"/>
        <v>265</v>
      </c>
      <c r="BG117" s="82">
        <v>-564</v>
      </c>
      <c r="BH117" s="82">
        <v>39</v>
      </c>
      <c r="BI117" s="82">
        <v>60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78"/>
        <v>0</v>
      </c>
      <c r="C118" s="93">
        <f t="shared" si="79"/>
        <v>0</v>
      </c>
      <c r="D118" s="93">
        <f t="shared" si="79"/>
        <v>0</v>
      </c>
      <c r="E118" s="93">
        <f t="shared" si="79"/>
        <v>0</v>
      </c>
      <c r="F118" s="93">
        <f t="shared" si="79"/>
        <v>0</v>
      </c>
      <c r="G118" s="93">
        <f t="shared" si="79"/>
        <v>0</v>
      </c>
      <c r="H118" s="93">
        <f t="shared" si="79"/>
        <v>0</v>
      </c>
      <c r="I118" s="93">
        <f t="shared" si="79"/>
        <v>0</v>
      </c>
      <c r="J118" s="93">
        <f t="shared" si="79"/>
        <v>0</v>
      </c>
      <c r="K118" s="93">
        <f t="shared" si="79"/>
        <v>0</v>
      </c>
      <c r="L118" s="93">
        <f t="shared" si="79"/>
        <v>0</v>
      </c>
      <c r="M118" s="93">
        <f t="shared" ref="M118:N118" si="83">IF(M98&lt;0,M98*-1,0)</f>
        <v>0</v>
      </c>
      <c r="N118" s="93">
        <f t="shared" si="83"/>
        <v>0</v>
      </c>
      <c r="O118" s="93">
        <f t="shared" ref="O118:P118" si="84">IF(O98&lt;0,O98*-1,0)</f>
        <v>0</v>
      </c>
      <c r="P118" s="93">
        <f t="shared" si="84"/>
        <v>0</v>
      </c>
      <c r="Q118" s="93">
        <f t="shared" ref="Q118" si="85">IF(Q98&lt;0,Q98*-1,0)</f>
        <v>0</v>
      </c>
      <c r="R118" s="93">
        <f>IF(R98&lt;0,R98*-1,0)</f>
        <v>0</v>
      </c>
      <c r="S118" s="93">
        <f>IF(S98&lt;0,S98*-1,0)</f>
        <v>0</v>
      </c>
      <c r="T118" s="93">
        <f t="shared" si="79"/>
        <v>0</v>
      </c>
      <c r="U118" s="93">
        <f t="shared" si="79"/>
        <v>0</v>
      </c>
      <c r="V118" s="93">
        <f t="shared" si="79"/>
        <v>0</v>
      </c>
      <c r="W118" s="93">
        <f t="shared" si="79"/>
        <v>0</v>
      </c>
      <c r="X118" s="93">
        <f t="shared" si="79"/>
        <v>0</v>
      </c>
      <c r="Y118" s="93">
        <f t="shared" si="79"/>
        <v>0</v>
      </c>
      <c r="Z118" s="93">
        <f t="shared" si="79"/>
        <v>0</v>
      </c>
      <c r="AA118" s="93">
        <f t="shared" si="79"/>
        <v>0</v>
      </c>
      <c r="AB118" s="93">
        <f t="shared" si="79"/>
        <v>0</v>
      </c>
      <c r="AC118" s="93">
        <f t="shared" si="79"/>
        <v>0</v>
      </c>
      <c r="AD118" s="93">
        <f t="shared" si="79"/>
        <v>0</v>
      </c>
      <c r="AE118" s="93">
        <f t="shared" si="79"/>
        <v>0</v>
      </c>
      <c r="AF118" s="93">
        <f t="shared" si="79"/>
        <v>0</v>
      </c>
      <c r="AG118" s="64"/>
      <c r="AH118" s="46">
        <f t="shared" si="28"/>
        <v>0</v>
      </c>
      <c r="AI118" s="47">
        <f t="shared" si="29"/>
        <v>0</v>
      </c>
      <c r="AK118" s="49"/>
      <c r="BG118" s="82">
        <v>-406.4</v>
      </c>
      <c r="BH118" s="82">
        <v>0</v>
      </c>
      <c r="BI118" s="82">
        <v>18</v>
      </c>
      <c r="BJ118" s="82">
        <v>18.600000000000001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78"/>
        <v>0</v>
      </c>
      <c r="C119" s="93">
        <f t="shared" si="79"/>
        <v>0</v>
      </c>
      <c r="D119" s="93">
        <f t="shared" si="79"/>
        <v>0</v>
      </c>
      <c r="E119" s="93">
        <f t="shared" si="79"/>
        <v>0</v>
      </c>
      <c r="F119" s="93">
        <f t="shared" si="79"/>
        <v>0</v>
      </c>
      <c r="G119" s="93">
        <f t="shared" si="79"/>
        <v>0</v>
      </c>
      <c r="H119" s="93">
        <f t="shared" si="79"/>
        <v>0</v>
      </c>
      <c r="I119" s="93">
        <f t="shared" si="79"/>
        <v>0</v>
      </c>
      <c r="J119" s="93">
        <f t="shared" si="79"/>
        <v>0</v>
      </c>
      <c r="K119" s="93">
        <f t="shared" si="79"/>
        <v>0</v>
      </c>
      <c r="L119" s="93">
        <f t="shared" si="79"/>
        <v>0</v>
      </c>
      <c r="M119" s="93">
        <f t="shared" ref="M119:N119" si="86">IF(M99&lt;0,M99*-1,0)</f>
        <v>0</v>
      </c>
      <c r="N119" s="93">
        <f t="shared" si="86"/>
        <v>0</v>
      </c>
      <c r="O119" s="93">
        <f t="shared" ref="O119:P119" si="87">IF(O99&lt;0,O99*-1,0)</f>
        <v>0</v>
      </c>
      <c r="P119" s="93">
        <f t="shared" si="87"/>
        <v>0</v>
      </c>
      <c r="Q119" s="93">
        <f t="shared" ref="Q119" si="88">IF(Q99&lt;0,Q99*-1,0)</f>
        <v>0</v>
      </c>
      <c r="R119" s="93">
        <f>IF(R99&lt;0,R99*-1,0)</f>
        <v>0</v>
      </c>
      <c r="S119" s="93">
        <f>IF(S99&lt;0,S99*-1,0)</f>
        <v>0</v>
      </c>
      <c r="T119" s="93">
        <f t="shared" si="79"/>
        <v>0</v>
      </c>
      <c r="U119" s="93">
        <f t="shared" si="79"/>
        <v>0</v>
      </c>
      <c r="V119" s="93">
        <f t="shared" si="79"/>
        <v>0</v>
      </c>
      <c r="W119" s="93">
        <f t="shared" si="79"/>
        <v>0</v>
      </c>
      <c r="X119" s="93">
        <f t="shared" si="79"/>
        <v>0</v>
      </c>
      <c r="Y119" s="93">
        <f t="shared" si="79"/>
        <v>0</v>
      </c>
      <c r="Z119" s="93">
        <f t="shared" si="79"/>
        <v>0</v>
      </c>
      <c r="AA119" s="93">
        <f t="shared" si="79"/>
        <v>0</v>
      </c>
      <c r="AB119" s="93">
        <f t="shared" si="79"/>
        <v>0</v>
      </c>
      <c r="AC119" s="93">
        <f t="shared" si="79"/>
        <v>0</v>
      </c>
      <c r="AD119" s="93">
        <f t="shared" si="79"/>
        <v>0</v>
      </c>
      <c r="AE119" s="93">
        <f t="shared" si="79"/>
        <v>0</v>
      </c>
      <c r="AF119" s="93">
        <f t="shared" si="79"/>
        <v>0</v>
      </c>
      <c r="AG119" s="111"/>
      <c r="AH119" s="46">
        <f t="shared" si="28"/>
        <v>0</v>
      </c>
      <c r="AI119" s="47">
        <f t="shared" si="29"/>
        <v>0</v>
      </c>
    </row>
    <row r="120" spans="1:64" x14ac:dyDescent="0.25">
      <c r="A120" s="96" t="s">
        <v>126</v>
      </c>
      <c r="B120" s="93">
        <f t="shared" si="78"/>
        <v>0</v>
      </c>
      <c r="C120" s="93">
        <f t="shared" si="79"/>
        <v>0</v>
      </c>
      <c r="D120" s="93">
        <f t="shared" si="79"/>
        <v>0</v>
      </c>
      <c r="E120" s="93">
        <f t="shared" si="79"/>
        <v>0</v>
      </c>
      <c r="F120" s="93">
        <f t="shared" si="79"/>
        <v>0</v>
      </c>
      <c r="G120" s="93">
        <f t="shared" si="79"/>
        <v>0</v>
      </c>
      <c r="H120" s="93">
        <f t="shared" si="79"/>
        <v>0</v>
      </c>
      <c r="I120" s="93">
        <f t="shared" si="79"/>
        <v>0</v>
      </c>
      <c r="J120" s="93">
        <f t="shared" si="79"/>
        <v>0</v>
      </c>
      <c r="K120" s="93">
        <f t="shared" si="79"/>
        <v>0</v>
      </c>
      <c r="L120" s="93">
        <f t="shared" si="79"/>
        <v>0</v>
      </c>
      <c r="M120" s="93">
        <f t="shared" ref="M120:N120" si="89">IF(M100&lt;0,M100*-1,0)</f>
        <v>0</v>
      </c>
      <c r="N120" s="93">
        <f t="shared" si="89"/>
        <v>0</v>
      </c>
      <c r="O120" s="93">
        <f t="shared" ref="O120:P120" si="90">IF(O100&lt;0,O100*-1,0)</f>
        <v>0</v>
      </c>
      <c r="P120" s="93">
        <f t="shared" si="90"/>
        <v>0</v>
      </c>
      <c r="Q120" s="93">
        <f t="shared" ref="Q120" si="91">IF(Q100&lt;0,Q100*-1,0)</f>
        <v>0</v>
      </c>
      <c r="R120" s="93">
        <f>IF(R100&lt;0,R100*-1,0)</f>
        <v>0</v>
      </c>
      <c r="S120" s="93">
        <f>IF(S100&lt;0,S100*-1,0)</f>
        <v>0</v>
      </c>
      <c r="T120" s="93">
        <f t="shared" si="79"/>
        <v>0</v>
      </c>
      <c r="U120" s="93">
        <f t="shared" si="79"/>
        <v>0</v>
      </c>
      <c r="V120" s="93">
        <f t="shared" si="79"/>
        <v>0</v>
      </c>
      <c r="W120" s="93">
        <f t="shared" si="79"/>
        <v>0</v>
      </c>
      <c r="X120" s="93">
        <f t="shared" si="79"/>
        <v>0</v>
      </c>
      <c r="Y120" s="93">
        <f t="shared" si="79"/>
        <v>0</v>
      </c>
      <c r="Z120" s="93">
        <f t="shared" si="79"/>
        <v>0</v>
      </c>
      <c r="AA120" s="93">
        <f t="shared" si="79"/>
        <v>0</v>
      </c>
      <c r="AB120" s="93">
        <f t="shared" si="79"/>
        <v>0</v>
      </c>
      <c r="AC120" s="93">
        <f t="shared" si="79"/>
        <v>0</v>
      </c>
      <c r="AD120" s="93">
        <f t="shared" si="79"/>
        <v>0</v>
      </c>
      <c r="AE120" s="93">
        <f t="shared" si="79"/>
        <v>0</v>
      </c>
      <c r="AF120" s="93">
        <f t="shared" si="79"/>
        <v>0</v>
      </c>
      <c r="AG120" s="111"/>
      <c r="AH120" s="46">
        <f t="shared" si="28"/>
        <v>0</v>
      </c>
      <c r="AI120" s="47">
        <f t="shared" si="29"/>
        <v>0</v>
      </c>
    </row>
    <row r="121" spans="1:64" x14ac:dyDescent="0.25">
      <c r="A121" s="96" t="s">
        <v>128</v>
      </c>
      <c r="B121" s="93">
        <f t="shared" si="78"/>
        <v>0</v>
      </c>
      <c r="C121" s="93">
        <f t="shared" si="79"/>
        <v>0</v>
      </c>
      <c r="D121" s="93">
        <f t="shared" si="79"/>
        <v>0</v>
      </c>
      <c r="E121" s="93">
        <f t="shared" si="79"/>
        <v>0</v>
      </c>
      <c r="F121" s="93">
        <f t="shared" si="79"/>
        <v>0</v>
      </c>
      <c r="G121" s="93">
        <f t="shared" si="79"/>
        <v>0</v>
      </c>
      <c r="H121" s="93">
        <f t="shared" si="79"/>
        <v>0</v>
      </c>
      <c r="I121" s="93">
        <f t="shared" si="79"/>
        <v>0</v>
      </c>
      <c r="J121" s="93">
        <f t="shared" si="79"/>
        <v>0</v>
      </c>
      <c r="K121" s="93">
        <f t="shared" si="79"/>
        <v>0</v>
      </c>
      <c r="L121" s="93">
        <f t="shared" si="79"/>
        <v>0</v>
      </c>
      <c r="M121" s="93">
        <f t="shared" ref="M121:N121" si="92">IF(M101&lt;0,M101*-1,0)</f>
        <v>0</v>
      </c>
      <c r="N121" s="93">
        <f t="shared" si="92"/>
        <v>0</v>
      </c>
      <c r="O121" s="93">
        <f t="shared" ref="O121:P121" si="93">IF(O101&lt;0,O101*-1,0)</f>
        <v>0</v>
      </c>
      <c r="P121" s="93">
        <f t="shared" si="93"/>
        <v>0</v>
      </c>
      <c r="Q121" s="93">
        <f t="shared" ref="Q121" si="94">IF(Q101&lt;0,Q101*-1,0)</f>
        <v>0</v>
      </c>
      <c r="R121" s="93">
        <f>IF(R101&lt;0,R101*-1,0)</f>
        <v>0</v>
      </c>
      <c r="S121" s="93">
        <f>IF(S101&lt;0,S101*-1,0)</f>
        <v>0</v>
      </c>
      <c r="T121" s="93">
        <f t="shared" si="79"/>
        <v>0</v>
      </c>
      <c r="U121" s="93">
        <f t="shared" si="79"/>
        <v>0</v>
      </c>
      <c r="V121" s="93">
        <f t="shared" si="79"/>
        <v>0</v>
      </c>
      <c r="W121" s="93">
        <f t="shared" si="79"/>
        <v>0</v>
      </c>
      <c r="X121" s="93">
        <f t="shared" si="79"/>
        <v>0</v>
      </c>
      <c r="Y121" s="93">
        <f t="shared" si="79"/>
        <v>0</v>
      </c>
      <c r="Z121" s="93">
        <f t="shared" si="79"/>
        <v>0</v>
      </c>
      <c r="AA121" s="93">
        <f t="shared" si="79"/>
        <v>0</v>
      </c>
      <c r="AB121" s="93">
        <f t="shared" si="79"/>
        <v>0</v>
      </c>
      <c r="AC121" s="93">
        <f t="shared" si="79"/>
        <v>0</v>
      </c>
      <c r="AD121" s="93">
        <f t="shared" si="79"/>
        <v>0</v>
      </c>
      <c r="AE121" s="93">
        <f t="shared" si="79"/>
        <v>0</v>
      </c>
      <c r="AF121" s="93">
        <f t="shared" si="79"/>
        <v>0</v>
      </c>
      <c r="AG121" s="111"/>
      <c r="AH121" s="46">
        <f t="shared" si="28"/>
        <v>0</v>
      </c>
      <c r="AI121" s="47">
        <f t="shared" si="29"/>
        <v>0</v>
      </c>
    </row>
    <row r="122" spans="1:64" ht="15.75" thickBot="1" x14ac:dyDescent="0.3">
      <c r="A122" s="96" t="s">
        <v>130</v>
      </c>
      <c r="B122" s="93">
        <f t="shared" si="78"/>
        <v>0</v>
      </c>
      <c r="C122" s="93">
        <f t="shared" si="79"/>
        <v>0</v>
      </c>
      <c r="D122" s="93">
        <f t="shared" si="79"/>
        <v>0</v>
      </c>
      <c r="E122" s="93">
        <f t="shared" si="79"/>
        <v>0</v>
      </c>
      <c r="F122" s="93">
        <f t="shared" si="79"/>
        <v>0</v>
      </c>
      <c r="G122" s="93">
        <f t="shared" si="79"/>
        <v>0</v>
      </c>
      <c r="H122" s="93">
        <f t="shared" si="79"/>
        <v>0</v>
      </c>
      <c r="I122" s="93">
        <f t="shared" si="79"/>
        <v>0</v>
      </c>
      <c r="J122" s="93">
        <f t="shared" si="79"/>
        <v>0</v>
      </c>
      <c r="K122" s="93">
        <f t="shared" si="79"/>
        <v>0</v>
      </c>
      <c r="L122" s="93">
        <f t="shared" si="79"/>
        <v>0</v>
      </c>
      <c r="M122" s="93">
        <f t="shared" ref="M122:N122" si="95">IF(M102&lt;0,M102*-1,0)</f>
        <v>0</v>
      </c>
      <c r="N122" s="93">
        <f t="shared" si="95"/>
        <v>0</v>
      </c>
      <c r="O122" s="93">
        <f t="shared" ref="O122:P122" si="96">IF(O102&lt;0,O102*-1,0)</f>
        <v>0</v>
      </c>
      <c r="P122" s="93">
        <f t="shared" si="96"/>
        <v>0</v>
      </c>
      <c r="Q122" s="93">
        <f t="shared" ref="Q122" si="97">IF(Q102&lt;0,Q102*-1,0)</f>
        <v>0</v>
      </c>
      <c r="R122" s="93">
        <f>IF(R102&lt;0,R102*-1,0)</f>
        <v>0</v>
      </c>
      <c r="S122" s="93">
        <f>IF(S102&lt;0,S102*-1,0)</f>
        <v>0</v>
      </c>
      <c r="T122" s="93">
        <f t="shared" si="79"/>
        <v>0</v>
      </c>
      <c r="U122" s="93">
        <f t="shared" si="79"/>
        <v>0</v>
      </c>
      <c r="V122" s="93">
        <f t="shared" si="79"/>
        <v>0</v>
      </c>
      <c r="W122" s="93">
        <f t="shared" si="79"/>
        <v>3.2</v>
      </c>
      <c r="X122" s="93">
        <f t="shared" si="79"/>
        <v>3.2</v>
      </c>
      <c r="Y122" s="93">
        <f t="shared" si="79"/>
        <v>20</v>
      </c>
      <c r="Z122" s="93">
        <f t="shared" si="79"/>
        <v>20</v>
      </c>
      <c r="AA122" s="93">
        <f t="shared" si="79"/>
        <v>17.600000000000001</v>
      </c>
      <c r="AB122" s="93">
        <f t="shared" si="79"/>
        <v>0</v>
      </c>
      <c r="AC122" s="93">
        <f t="shared" si="79"/>
        <v>0</v>
      </c>
      <c r="AD122" s="93">
        <f t="shared" si="79"/>
        <v>0</v>
      </c>
      <c r="AE122" s="93">
        <f t="shared" si="79"/>
        <v>0</v>
      </c>
      <c r="AF122" s="93">
        <f t="shared" si="79"/>
        <v>0</v>
      </c>
      <c r="AG122" s="103"/>
      <c r="AH122" s="46">
        <f t="shared" si="28"/>
        <v>20</v>
      </c>
      <c r="AI122" s="47">
        <f t="shared" si="29"/>
        <v>0</v>
      </c>
    </row>
    <row r="123" spans="1:64" ht="15.75" thickBot="1" x14ac:dyDescent="0.3">
      <c r="A123" s="112" t="s">
        <v>145</v>
      </c>
      <c r="B123" s="70">
        <f t="shared" ref="B123" si="98">SUM(B117:B122)</f>
        <v>406.4</v>
      </c>
      <c r="C123" s="70">
        <f t="shared" ref="C123:AF123" si="99">SUM(C117:C122)</f>
        <v>435.6</v>
      </c>
      <c r="D123" s="70">
        <f t="shared" si="99"/>
        <v>433.7</v>
      </c>
      <c r="E123" s="70">
        <f t="shared" si="99"/>
        <v>517.4</v>
      </c>
      <c r="F123" s="70">
        <f t="shared" si="99"/>
        <v>556.5</v>
      </c>
      <c r="G123" s="70">
        <f t="shared" si="99"/>
        <v>560</v>
      </c>
      <c r="H123" s="70">
        <f t="shared" si="99"/>
        <v>582</v>
      </c>
      <c r="I123" s="70">
        <f t="shared" si="99"/>
        <v>560</v>
      </c>
      <c r="J123" s="70">
        <f t="shared" si="99"/>
        <v>560</v>
      </c>
      <c r="K123" s="70">
        <f t="shared" si="99"/>
        <v>577</v>
      </c>
      <c r="L123" s="70">
        <f t="shared" si="99"/>
        <v>595</v>
      </c>
      <c r="M123" s="70">
        <f t="shared" ref="M123:N123" si="100">SUM(M117:M122)</f>
        <v>518</v>
      </c>
      <c r="N123" s="70">
        <f t="shared" si="100"/>
        <v>413</v>
      </c>
      <c r="O123" s="70">
        <f t="shared" ref="O123:P123" si="101">SUM(O117:O122)</f>
        <v>415</v>
      </c>
      <c r="P123" s="70">
        <f t="shared" si="101"/>
        <v>404</v>
      </c>
      <c r="Q123" s="70">
        <f t="shared" ref="Q123:R123" si="102">SUM(Q117:Q122)</f>
        <v>288</v>
      </c>
      <c r="R123" s="70">
        <f t="shared" si="102"/>
        <v>265</v>
      </c>
      <c r="S123" s="70">
        <f t="shared" si="99"/>
        <v>527</v>
      </c>
      <c r="T123" s="70">
        <f t="shared" si="99"/>
        <v>464</v>
      </c>
      <c r="U123" s="70">
        <f t="shared" si="99"/>
        <v>580.20000000000005</v>
      </c>
      <c r="V123" s="70">
        <f t="shared" si="99"/>
        <v>595</v>
      </c>
      <c r="W123" s="70">
        <f t="shared" si="99"/>
        <v>614.20000000000005</v>
      </c>
      <c r="X123" s="70">
        <f t="shared" si="99"/>
        <v>614.20000000000005</v>
      </c>
      <c r="Y123" s="70">
        <f t="shared" si="99"/>
        <v>476</v>
      </c>
      <c r="Z123" s="70">
        <f t="shared" si="99"/>
        <v>476</v>
      </c>
      <c r="AA123" s="70">
        <f>SUM(AA117:AA122)</f>
        <v>546.1</v>
      </c>
      <c r="AB123" s="70">
        <f t="shared" si="99"/>
        <v>575</v>
      </c>
      <c r="AC123" s="70">
        <f t="shared" si="99"/>
        <v>575</v>
      </c>
      <c r="AD123" s="70">
        <f t="shared" si="99"/>
        <v>500</v>
      </c>
      <c r="AE123" s="70">
        <f t="shared" si="99"/>
        <v>531</v>
      </c>
      <c r="AF123" s="70">
        <f t="shared" si="99"/>
        <v>564</v>
      </c>
      <c r="AG123" s="104"/>
      <c r="AH123" s="46">
        <f t="shared" si="28"/>
        <v>614.20000000000005</v>
      </c>
      <c r="AI123" s="47">
        <f t="shared" si="29"/>
        <v>265</v>
      </c>
      <c r="AJ123" s="105">
        <f t="array" ref="AJ123">MIN(IF(B123:AF123&lt;&gt;0,B123:AF123))</f>
        <v>265</v>
      </c>
    </row>
    <row r="124" spans="1:64" ht="15.75" thickBot="1" x14ac:dyDescent="0.3">
      <c r="A124" s="87" t="s">
        <v>146</v>
      </c>
      <c r="B124" s="70">
        <f t="shared" ref="B124" si="103">B108-B123</f>
        <v>-315.79999999999995</v>
      </c>
      <c r="C124" s="70">
        <f t="shared" ref="C124:AF124" si="104">C108-C123</f>
        <v>-339.3</v>
      </c>
      <c r="D124" s="70">
        <f t="shared" si="104"/>
        <v>-344.79999999999995</v>
      </c>
      <c r="E124" s="70">
        <f t="shared" si="104"/>
        <v>-439.4</v>
      </c>
      <c r="F124" s="70">
        <f t="shared" si="104"/>
        <v>-489.8</v>
      </c>
      <c r="G124" s="70">
        <f t="shared" si="104"/>
        <v>-501.3</v>
      </c>
      <c r="H124" s="70">
        <f t="shared" si="104"/>
        <v>-504.6</v>
      </c>
      <c r="I124" s="70">
        <f t="shared" si="104"/>
        <v>-465.6</v>
      </c>
      <c r="J124" s="70">
        <f t="shared" si="104"/>
        <v>-465.6</v>
      </c>
      <c r="K124" s="70">
        <f t="shared" si="104"/>
        <v>-479</v>
      </c>
      <c r="L124" s="70">
        <f t="shared" si="104"/>
        <v>-502.7</v>
      </c>
      <c r="M124" s="70">
        <f t="shared" ref="M124:N124" si="105">M108-M123</f>
        <v>-429.7</v>
      </c>
      <c r="N124" s="70">
        <f t="shared" si="105"/>
        <v>-324.7</v>
      </c>
      <c r="O124" s="70">
        <f t="shared" ref="O124:P124" si="106">O108-O123</f>
        <v>-329.13</v>
      </c>
      <c r="P124" s="70">
        <f t="shared" si="106"/>
        <v>-304.23</v>
      </c>
      <c r="Q124" s="70">
        <f t="shared" ref="Q124:R124" si="107">Q108-Q123</f>
        <v>-190</v>
      </c>
      <c r="R124" s="70">
        <f t="shared" si="107"/>
        <v>-170.4</v>
      </c>
      <c r="S124" s="70">
        <f t="shared" si="104"/>
        <v>-436.7</v>
      </c>
      <c r="T124" s="70">
        <f t="shared" si="104"/>
        <v>-385</v>
      </c>
      <c r="U124" s="70">
        <f t="shared" si="104"/>
        <v>-500.40000000000003</v>
      </c>
      <c r="V124" s="70">
        <f t="shared" si="104"/>
        <v>-533.79999999999995</v>
      </c>
      <c r="W124" s="70">
        <f t="shared" si="104"/>
        <v>-548.20000000000005</v>
      </c>
      <c r="X124" s="70">
        <f t="shared" si="104"/>
        <v>-548.20000000000005</v>
      </c>
      <c r="Y124" s="70">
        <f t="shared" si="104"/>
        <v>-404</v>
      </c>
      <c r="Z124" s="70">
        <f t="shared" si="104"/>
        <v>-404</v>
      </c>
      <c r="AA124" s="70">
        <f>AA108-AA123</f>
        <v>-460.8</v>
      </c>
      <c r="AB124" s="70">
        <f t="shared" si="104"/>
        <v>-475.6</v>
      </c>
      <c r="AC124" s="70">
        <f t="shared" si="104"/>
        <v>-475.6</v>
      </c>
      <c r="AD124" s="70">
        <f t="shared" si="104"/>
        <v>-396</v>
      </c>
      <c r="AE124" s="70">
        <f t="shared" si="104"/>
        <v>-431</v>
      </c>
      <c r="AF124" s="70">
        <f t="shared" si="104"/>
        <v>-457</v>
      </c>
      <c r="AG124" s="104"/>
      <c r="AH124" s="46">
        <f t="shared" si="28"/>
        <v>-170.4</v>
      </c>
      <c r="AI124" s="47">
        <f t="shared" si="29"/>
        <v>-548.20000000000005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8"/>
        <v>0</v>
      </c>
      <c r="AI125" s="47">
        <f t="shared" si="29"/>
        <v>0</v>
      </c>
    </row>
    <row r="126" spans="1:64" x14ac:dyDescent="0.25">
      <c r="A126" s="116" t="s">
        <v>148</v>
      </c>
      <c r="B126" s="117">
        <v>50.04</v>
      </c>
      <c r="C126" s="117">
        <v>49.963000000000001</v>
      </c>
      <c r="D126" s="117">
        <v>49.970999999999997</v>
      </c>
      <c r="E126" s="117">
        <v>50.015000000000001</v>
      </c>
      <c r="F126" s="117">
        <v>49.963000000000001</v>
      </c>
      <c r="G126" s="117">
        <v>49.99</v>
      </c>
      <c r="H126" s="117">
        <v>49.99</v>
      </c>
      <c r="I126" s="117">
        <v>49.99</v>
      </c>
      <c r="J126" s="117">
        <v>49.99</v>
      </c>
      <c r="K126" s="117">
        <v>50.03</v>
      </c>
      <c r="L126" s="117">
        <v>49.89</v>
      </c>
      <c r="M126" s="117">
        <v>50.27</v>
      </c>
      <c r="N126" s="117">
        <v>50.28</v>
      </c>
      <c r="O126" s="117">
        <v>50.28</v>
      </c>
      <c r="P126" s="117">
        <v>50.09</v>
      </c>
      <c r="Q126" s="117">
        <v>49.817</v>
      </c>
      <c r="R126" s="117">
        <v>49.96</v>
      </c>
      <c r="S126" s="117">
        <v>49.96</v>
      </c>
      <c r="T126" s="117">
        <v>49.9</v>
      </c>
      <c r="U126" s="117">
        <v>49.988</v>
      </c>
      <c r="V126" s="117">
        <v>49.95</v>
      </c>
      <c r="W126" s="117">
        <v>49.95</v>
      </c>
      <c r="X126" s="117">
        <v>49.904000000000003</v>
      </c>
      <c r="Y126" s="117">
        <v>49.965000000000003</v>
      </c>
      <c r="Z126" s="117">
        <v>50.000999999999998</v>
      </c>
      <c r="AA126" s="117">
        <v>50.057000000000002</v>
      </c>
      <c r="AB126" s="117">
        <v>50.02</v>
      </c>
      <c r="AC126" s="117">
        <v>50.02</v>
      </c>
      <c r="AD126" s="117">
        <v>50</v>
      </c>
      <c r="AE126" s="117">
        <v>50</v>
      </c>
      <c r="AF126" s="117">
        <v>50</v>
      </c>
      <c r="AG126" s="118"/>
      <c r="AH126" s="46">
        <f t="shared" si="28"/>
        <v>50.28</v>
      </c>
      <c r="AI126" s="47">
        <f t="shared" si="29"/>
        <v>49.817</v>
      </c>
    </row>
    <row r="127" spans="1:64" x14ac:dyDescent="0.25">
      <c r="A127" s="119" t="s">
        <v>149</v>
      </c>
      <c r="B127" s="43">
        <v>131.80000000000001</v>
      </c>
      <c r="C127" s="43">
        <v>131.69999999999999</v>
      </c>
      <c r="D127" s="43">
        <v>132.6</v>
      </c>
      <c r="E127" s="43">
        <v>133.5</v>
      </c>
      <c r="F127" s="43">
        <v>134</v>
      </c>
      <c r="G127" s="43">
        <v>132.80000000000001</v>
      </c>
      <c r="H127" s="43">
        <v>132.80000000000001</v>
      </c>
      <c r="I127" s="43">
        <v>132.80000000000001</v>
      </c>
      <c r="J127" s="43">
        <v>132.80000000000001</v>
      </c>
      <c r="K127" s="43">
        <v>132</v>
      </c>
      <c r="L127" s="43">
        <v>132.1</v>
      </c>
      <c r="M127" s="43">
        <v>131.9</v>
      </c>
      <c r="N127" s="43">
        <v>131.9</v>
      </c>
      <c r="O127" s="43">
        <v>131.9</v>
      </c>
      <c r="P127" s="43">
        <v>131.6</v>
      </c>
      <c r="Q127" s="43">
        <v>131.6</v>
      </c>
      <c r="R127" s="43">
        <v>131.9</v>
      </c>
      <c r="S127" s="43">
        <v>129</v>
      </c>
      <c r="T127" s="43">
        <v>131.4</v>
      </c>
      <c r="U127" s="43">
        <v>131.1</v>
      </c>
      <c r="V127" s="43">
        <v>130.30000000000001</v>
      </c>
      <c r="W127" s="43">
        <v>130.30000000000001</v>
      </c>
      <c r="X127" s="43">
        <v>129.6</v>
      </c>
      <c r="Y127" s="43">
        <v>130.5</v>
      </c>
      <c r="Z127" s="43">
        <v>128.9</v>
      </c>
      <c r="AA127" s="43">
        <v>131.19999999999999</v>
      </c>
      <c r="AB127" s="43">
        <v>133.80000000000001</v>
      </c>
      <c r="AC127" s="43">
        <v>133.80000000000001</v>
      </c>
      <c r="AD127" s="43">
        <v>134.30000000000001</v>
      </c>
      <c r="AE127" s="43">
        <v>134.30000000000001</v>
      </c>
      <c r="AF127" s="43">
        <v>134.30000000000001</v>
      </c>
      <c r="AG127" s="120"/>
      <c r="AH127" s="46">
        <f t="shared" si="28"/>
        <v>134.30000000000001</v>
      </c>
      <c r="AI127" s="47">
        <f t="shared" si="29"/>
        <v>128.9</v>
      </c>
    </row>
    <row r="128" spans="1:64" x14ac:dyDescent="0.25">
      <c r="A128" s="119" t="s">
        <v>150</v>
      </c>
      <c r="B128" s="43">
        <v>132</v>
      </c>
      <c r="C128" s="43">
        <v>131.19999999999999</v>
      </c>
      <c r="D128" s="43">
        <v>132.1</v>
      </c>
      <c r="E128" s="43">
        <v>133.1</v>
      </c>
      <c r="F128" s="43">
        <v>133.30000000000001</v>
      </c>
      <c r="G128" s="43">
        <v>132.1</v>
      </c>
      <c r="H128" s="43">
        <v>132.1</v>
      </c>
      <c r="I128" s="43">
        <v>132.1</v>
      </c>
      <c r="J128" s="43">
        <v>132.1</v>
      </c>
      <c r="K128" s="43">
        <v>132.30000000000001</v>
      </c>
      <c r="L128" s="43">
        <v>130.30000000000001</v>
      </c>
      <c r="M128" s="43">
        <v>130.6</v>
      </c>
      <c r="N128" s="43">
        <v>130.6</v>
      </c>
      <c r="O128" s="43">
        <v>130.6</v>
      </c>
      <c r="P128" s="43">
        <v>130.30000000000001</v>
      </c>
      <c r="Q128" s="43">
        <v>130.30000000000001</v>
      </c>
      <c r="R128" s="43">
        <v>129.9</v>
      </c>
      <c r="S128" s="43">
        <v>128.69999999999999</v>
      </c>
      <c r="T128" s="43">
        <v>130.1</v>
      </c>
      <c r="U128" s="43">
        <v>130.69999999999999</v>
      </c>
      <c r="V128" s="43">
        <v>128.9</v>
      </c>
      <c r="W128" s="43">
        <v>128.9</v>
      </c>
      <c r="X128" s="43">
        <v>129.69999999999999</v>
      </c>
      <c r="Y128" s="43">
        <v>130.19999999999999</v>
      </c>
      <c r="Z128" s="43">
        <v>129</v>
      </c>
      <c r="AA128" s="43">
        <v>130.69999999999999</v>
      </c>
      <c r="AB128" s="43">
        <v>132.30000000000001</v>
      </c>
      <c r="AC128" s="43">
        <v>132.30000000000001</v>
      </c>
      <c r="AD128" s="43">
        <v>133.19999999999999</v>
      </c>
      <c r="AE128" s="43">
        <v>133.19999999999999</v>
      </c>
      <c r="AF128" s="43">
        <v>133.19999999999999</v>
      </c>
      <c r="AG128" s="120"/>
      <c r="AH128" s="46">
        <f t="shared" si="28"/>
        <v>133.30000000000001</v>
      </c>
      <c r="AI128" s="47">
        <f t="shared" si="29"/>
        <v>128.69999999999999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>
        <v>135.5</v>
      </c>
      <c r="Z129" s="43">
        <v>135.5</v>
      </c>
      <c r="AA129" s="43"/>
      <c r="AB129" s="43"/>
      <c r="AC129" s="43"/>
      <c r="AD129" s="43"/>
      <c r="AE129" s="43"/>
      <c r="AF129" s="43"/>
      <c r="AG129" s="120"/>
      <c r="AH129" s="46">
        <f t="shared" si="28"/>
        <v>135.5</v>
      </c>
      <c r="AI129" s="47">
        <f t="shared" si="29"/>
        <v>135.5</v>
      </c>
    </row>
    <row r="130" spans="1:35" x14ac:dyDescent="0.25">
      <c r="A130" s="119" t="s">
        <v>152</v>
      </c>
      <c r="B130" s="43">
        <v>135</v>
      </c>
      <c r="C130" s="43">
        <v>135.6</v>
      </c>
      <c r="D130" s="43">
        <v>134.9</v>
      </c>
      <c r="E130" s="43">
        <v>135.1</v>
      </c>
      <c r="F130" s="43">
        <v>136</v>
      </c>
      <c r="G130" s="43">
        <v>135.30000000000001</v>
      </c>
      <c r="H130" s="43">
        <v>135.30000000000001</v>
      </c>
      <c r="I130" s="43">
        <v>135.30000000000001</v>
      </c>
      <c r="J130" s="43">
        <v>135.30000000000001</v>
      </c>
      <c r="K130" s="43">
        <v>134.69999999999999</v>
      </c>
      <c r="L130" s="43">
        <v>134.1</v>
      </c>
      <c r="M130" s="43">
        <v>134.5</v>
      </c>
      <c r="N130" s="43">
        <v>134.5</v>
      </c>
      <c r="O130" s="43">
        <v>134.5</v>
      </c>
      <c r="P130" s="43">
        <v>136</v>
      </c>
      <c r="Q130" s="43">
        <v>136</v>
      </c>
      <c r="R130" s="43">
        <v>135.19999999999999</v>
      </c>
      <c r="S130" s="43">
        <v>133.1</v>
      </c>
      <c r="T130" s="43">
        <v>133.30000000000001</v>
      </c>
      <c r="U130" s="43">
        <v>132.9</v>
      </c>
      <c r="V130" s="43">
        <v>132</v>
      </c>
      <c r="W130" s="43">
        <v>132</v>
      </c>
      <c r="X130" s="43">
        <v>133.9</v>
      </c>
      <c r="Y130" s="43">
        <v>133</v>
      </c>
      <c r="Z130" s="43">
        <v>134.4</v>
      </c>
      <c r="AA130" s="43">
        <v>135</v>
      </c>
      <c r="AB130" s="43">
        <v>135.63</v>
      </c>
      <c r="AC130" s="43">
        <v>135.63</v>
      </c>
      <c r="AD130" s="43">
        <v>136.30000000000001</v>
      </c>
      <c r="AE130" s="43">
        <v>136.30000000000001</v>
      </c>
      <c r="AF130" s="43">
        <v>136.30000000000001</v>
      </c>
      <c r="AG130" s="120"/>
      <c r="AH130" s="46">
        <f t="shared" si="28"/>
        <v>136.30000000000001</v>
      </c>
      <c r="AI130" s="47">
        <f t="shared" si="29"/>
        <v>132</v>
      </c>
    </row>
    <row r="131" spans="1:35" x14ac:dyDescent="0.25">
      <c r="A131" s="121" t="s">
        <v>153</v>
      </c>
      <c r="B131" s="122">
        <v>131.80000000000001</v>
      </c>
      <c r="C131" s="122">
        <v>131.9</v>
      </c>
      <c r="D131" s="122">
        <v>131.5</v>
      </c>
      <c r="E131" s="122">
        <v>133</v>
      </c>
      <c r="F131" s="122">
        <v>134.30000000000001</v>
      </c>
      <c r="G131" s="122">
        <v>134</v>
      </c>
      <c r="H131" s="122">
        <v>134</v>
      </c>
      <c r="I131" s="122">
        <v>134</v>
      </c>
      <c r="J131" s="122">
        <v>134</v>
      </c>
      <c r="K131" s="122">
        <v>135.1</v>
      </c>
      <c r="L131" s="122">
        <v>133.80000000000001</v>
      </c>
      <c r="M131" s="122">
        <v>133.30000000000001</v>
      </c>
      <c r="N131" s="122">
        <v>133.30000000000001</v>
      </c>
      <c r="O131" s="122">
        <v>133.30000000000001</v>
      </c>
      <c r="P131" s="122">
        <v>134.4</v>
      </c>
      <c r="Q131" s="122">
        <v>134.4</v>
      </c>
      <c r="R131" s="122">
        <v>134.1</v>
      </c>
      <c r="S131" s="122">
        <v>133.80000000000001</v>
      </c>
      <c r="T131" s="122">
        <v>132.80000000000001</v>
      </c>
      <c r="U131" s="122">
        <v>134.1</v>
      </c>
      <c r="V131" s="122">
        <v>136.1</v>
      </c>
      <c r="W131" s="122">
        <v>136.1</v>
      </c>
      <c r="X131" s="122">
        <v>133.1</v>
      </c>
      <c r="Y131" s="122">
        <v>130</v>
      </c>
      <c r="Z131" s="122">
        <v>132.4</v>
      </c>
      <c r="AA131" s="122">
        <v>133</v>
      </c>
      <c r="AB131" s="122">
        <v>132.69999999999999</v>
      </c>
      <c r="AC131" s="122">
        <v>132.69999999999999</v>
      </c>
      <c r="AD131" s="122">
        <v>133</v>
      </c>
      <c r="AE131" s="122">
        <v>133</v>
      </c>
      <c r="AF131" s="122">
        <v>133</v>
      </c>
      <c r="AG131" s="123"/>
      <c r="AH131" s="46">
        <f t="shared" si="28"/>
        <v>136.1</v>
      </c>
      <c r="AI131" s="47">
        <f t="shared" si="29"/>
        <v>130</v>
      </c>
    </row>
    <row r="132" spans="1:35" x14ac:dyDescent="0.25">
      <c r="A132" s="119" t="s">
        <v>154</v>
      </c>
      <c r="B132" s="43">
        <v>128.30000000000001</v>
      </c>
      <c r="C132" s="43">
        <v>125.8</v>
      </c>
      <c r="D132" s="43">
        <v>129.5</v>
      </c>
      <c r="E132" s="43">
        <v>131.80000000000001</v>
      </c>
      <c r="F132" s="43">
        <v>133.30000000000001</v>
      </c>
      <c r="G132" s="43">
        <v>132.6</v>
      </c>
      <c r="H132" s="43">
        <v>132.6</v>
      </c>
      <c r="I132" s="43">
        <v>132.6</v>
      </c>
      <c r="J132" s="43">
        <v>132.6</v>
      </c>
      <c r="K132" s="43">
        <v>131.69999999999999</v>
      </c>
      <c r="L132" s="43">
        <v>127</v>
      </c>
      <c r="M132" s="43">
        <v>128.19999999999999</v>
      </c>
      <c r="N132" s="43">
        <v>128.19999999999999</v>
      </c>
      <c r="O132" s="43">
        <v>128.19999999999999</v>
      </c>
      <c r="P132" s="43">
        <v>129.6</v>
      </c>
      <c r="Q132" s="43">
        <v>129.6</v>
      </c>
      <c r="R132" s="43">
        <v>128.1</v>
      </c>
      <c r="S132" s="43">
        <v>131.19999999999999</v>
      </c>
      <c r="T132" s="43">
        <v>127</v>
      </c>
      <c r="U132" s="43">
        <v>131.4</v>
      </c>
      <c r="V132" s="43">
        <v>132.9</v>
      </c>
      <c r="W132" s="43">
        <v>132.9</v>
      </c>
      <c r="X132" s="43">
        <v>122.9</v>
      </c>
      <c r="Y132" s="43">
        <v>127</v>
      </c>
      <c r="Z132" s="43">
        <v>130</v>
      </c>
      <c r="AA132" s="43">
        <v>129</v>
      </c>
      <c r="AB132" s="43">
        <v>127</v>
      </c>
      <c r="AC132" s="43">
        <v>127</v>
      </c>
      <c r="AD132" s="43">
        <v>128.69999999999999</v>
      </c>
      <c r="AE132" s="43">
        <v>128.69999999999999</v>
      </c>
      <c r="AF132" s="43">
        <v>128.69999999999999</v>
      </c>
      <c r="AG132" s="120"/>
      <c r="AH132" s="46">
        <f t="shared" si="28"/>
        <v>133.30000000000001</v>
      </c>
      <c r="AI132" s="47">
        <f t="shared" si="29"/>
        <v>122.9</v>
      </c>
    </row>
    <row r="133" spans="1:35" ht="15.75" thickBot="1" x14ac:dyDescent="0.3">
      <c r="A133" s="119" t="s">
        <v>155</v>
      </c>
      <c r="B133" s="101">
        <v>66.900000000000006</v>
      </c>
      <c r="C133" s="101">
        <v>67.2</v>
      </c>
      <c r="D133" s="101">
        <v>67.2</v>
      </c>
      <c r="E133" s="101">
        <v>67.2</v>
      </c>
      <c r="F133" s="101">
        <v>67.5</v>
      </c>
      <c r="G133" s="101">
        <v>66.900000000000006</v>
      </c>
      <c r="H133" s="101">
        <v>66.900000000000006</v>
      </c>
      <c r="I133" s="101">
        <v>66.900000000000006</v>
      </c>
      <c r="J133" s="101">
        <v>66.900000000000006</v>
      </c>
      <c r="K133" s="101">
        <v>66.900000000000006</v>
      </c>
      <c r="L133" s="101">
        <v>67</v>
      </c>
      <c r="M133" s="101">
        <v>66.900000000000006</v>
      </c>
      <c r="N133" s="101">
        <v>66.900000000000006</v>
      </c>
      <c r="O133" s="101">
        <v>66.900000000000006</v>
      </c>
      <c r="P133" s="101">
        <v>66.900000000000006</v>
      </c>
      <c r="Q133" s="101">
        <v>66.900000000000006</v>
      </c>
      <c r="R133" s="101">
        <v>66.900000000000006</v>
      </c>
      <c r="S133" s="101">
        <v>66.900000000000006</v>
      </c>
      <c r="T133" s="101">
        <v>66.900000000000006</v>
      </c>
      <c r="U133" s="101">
        <v>66.900000000000006</v>
      </c>
      <c r="V133" s="101">
        <v>66.599999999999994</v>
      </c>
      <c r="W133" s="101">
        <v>66.599999999999994</v>
      </c>
      <c r="X133" s="101">
        <v>66.599999999999994</v>
      </c>
      <c r="Y133" s="101">
        <v>66.599999999999994</v>
      </c>
      <c r="Z133" s="101">
        <v>67.2</v>
      </c>
      <c r="AA133" s="101">
        <v>67.2</v>
      </c>
      <c r="AB133" s="101">
        <v>67.2</v>
      </c>
      <c r="AC133" s="101">
        <v>67.2</v>
      </c>
      <c r="AD133" s="101">
        <v>67.2</v>
      </c>
      <c r="AE133" s="101">
        <v>67.2</v>
      </c>
      <c r="AF133" s="101">
        <v>67.2</v>
      </c>
      <c r="AG133" s="124"/>
      <c r="AH133" s="46">
        <f t="shared" si="28"/>
        <v>67.5</v>
      </c>
      <c r="AI133" s="47">
        <f t="shared" si="29"/>
        <v>66.599999999999994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8"/>
        <v>0</v>
      </c>
      <c r="AI134" s="47">
        <f t="shared" si="29"/>
        <v>0</v>
      </c>
    </row>
    <row r="135" spans="1:35" ht="15.75" thickBot="1" x14ac:dyDescent="0.3">
      <c r="A135" s="126" t="s">
        <v>157</v>
      </c>
      <c r="B135" s="114">
        <f t="shared" ref="B135" si="108">SUM(B26,B32,B45:B46,B82,B84:B85,B87,B89,B137:B142,B177,B183,B189,B198,B200,B212,B219,B222:B223,B230,B232,B234,B238:B240,B242:B244,B249,B255:B256,B258:B260,B161,B166)</f>
        <v>112.44</v>
      </c>
      <c r="C135" s="114">
        <f t="shared" ref="C135:L135" si="109">SUM(C26,C32,C45:C46,C82,C84:C85,C87,C89,C137:C142,C177,C183,C189,C198,C200,C212,C219,C222:C223,C230,C232,C234,C238:C240,C242:C244,C249,C255:C256,C258:C260,C161,C166)</f>
        <v>105.43999999999994</v>
      </c>
      <c r="D135" s="114">
        <f t="shared" si="109"/>
        <v>102.34</v>
      </c>
      <c r="E135" s="114">
        <f t="shared" si="109"/>
        <v>105.23999999999995</v>
      </c>
      <c r="F135" s="114">
        <f t="shared" si="109"/>
        <v>-598.2600000000001</v>
      </c>
      <c r="G135" s="114">
        <f t="shared" si="109"/>
        <v>105.03999999999999</v>
      </c>
      <c r="H135" s="114">
        <f t="shared" si="109"/>
        <v>105.03999999999999</v>
      </c>
      <c r="I135" s="114">
        <f t="shared" si="109"/>
        <v>105.03999999999999</v>
      </c>
      <c r="J135" s="114">
        <f t="shared" si="109"/>
        <v>105.03999999999999</v>
      </c>
      <c r="K135" s="114">
        <f t="shared" si="109"/>
        <v>-248.76000000000005</v>
      </c>
      <c r="L135" s="114">
        <f t="shared" si="109"/>
        <v>212.89</v>
      </c>
      <c r="M135" s="114">
        <f t="shared" ref="M135:N135" si="110">SUM(M26,M32,M45:M46,M82,M84:M85,M87,M89,M137:M142,M177,M183,M189,M198,M200,M212,M219,M222:M223,M230,M232,M234,M238:M240,M242:M244,M249,M255:M256,M258:M260,M161,M166)</f>
        <v>251.84</v>
      </c>
      <c r="N135" s="114">
        <f t="shared" si="110"/>
        <v>249.34</v>
      </c>
      <c r="O135" s="114">
        <f t="shared" ref="O135:P135" si="111">SUM(O26,O32,O45:O46,O82,O84:O85,O87,O89,O137:O142,O177,O183,O189,O198,O200,O212,O219,O222:O223,O230,O232,O234,O238:O240,O242:O244,O249,O255:O256,O258:O260,O161,O166)</f>
        <v>230.54</v>
      </c>
      <c r="P135" s="114">
        <f t="shared" si="111"/>
        <v>242.74</v>
      </c>
      <c r="Q135" s="114">
        <f t="shared" ref="Q135:R135" si="112">SUM(Q26,Q32,Q45:Q46,Q82,Q84:Q85,Q87,Q89,Q137:Q142,Q177,Q183,Q189,Q198,Q200,Q212,Q219,Q222:Q223,Q230,Q232,Q234,Q238:Q240,Q242:Q244,Q249,Q255:Q256,Q258:Q260,Q161,Q166)</f>
        <v>242.74</v>
      </c>
      <c r="R135" s="114">
        <f t="shared" si="112"/>
        <v>227.64</v>
      </c>
      <c r="S135" s="114">
        <f t="shared" ref="S135:T135" si="113">SUM(S26,S32,S45:S46,S82,S84:S85,S87,S89,S137:S142,S177,S183,S189,S198,S200,S212,S219,S222:S223,S230,S232,S234,S238:S240,S242:S244,S249,S255:S256,S258:S260,S161,S166)</f>
        <v>246.93999999999997</v>
      </c>
      <c r="T135" s="114">
        <f t="shared" si="113"/>
        <v>258.54000000000002</v>
      </c>
      <c r="U135" s="114">
        <f t="shared" ref="S135:X135" si="114">SUM(U26,U32,U45:U46,U82,U84:U85,U87,U89,U137:U142,U177,U183,U189,U198,U200,U212,U219,U222:U223,U230,U232,U234,U238:U240,U242:U244,U249,U255:U256,U258:U260,U161,U166)</f>
        <v>309.73999999999995</v>
      </c>
      <c r="V135" s="114">
        <f t="shared" si="114"/>
        <v>218.74</v>
      </c>
      <c r="W135" s="114">
        <f t="shared" si="114"/>
        <v>263.33999999999997</v>
      </c>
      <c r="X135" s="114">
        <f t="shared" ref="X135:Y135" si="115">SUM(X26,X32,X45:X46,X82,X84:X85,X87,X89,X137:X142,X177,X183,X189,X198,X200,X212,X219,X222:X223,X230,X232,X234,X238:X240,X242:X244,X249,X255:X256,X258:X260,X161,X166)</f>
        <v>262.64</v>
      </c>
      <c r="Y135" s="114">
        <f t="shared" si="115"/>
        <v>234.14</v>
      </c>
      <c r="Z135" s="114">
        <f t="shared" ref="Z135" si="116">SUM(Z26,Z32,Z45:Z46,Z82,Z84:Z85,Z87,Z89,Z137:Z142,Z177,Z183,Z189,Z198,Z200,Z212,Z219,Z222:Z223,Z230,Z232,Z234,Z238:Z240,Z242:Z244,Z249,Z255:Z256,Z258:Z260,Z161,Z166)</f>
        <v>257.74</v>
      </c>
      <c r="AA135" s="114">
        <f>SUM(AA26,AA32,AA45:AA46,AA82,AA84:AA85,AA87,AA89,AA137:AA142,AA177,AA183,AA189,AA198,AA200,AA212,AA219,AA222:AA223,AA230,AA232,AA234,AA238:AA240,AA242:AA244,AA249,AA255:AA256,AA258:AA260,AA161,AA166)</f>
        <v>426.64</v>
      </c>
      <c r="AB135" s="114">
        <f t="shared" ref="AA135:AF135" si="117">SUM(AB26,AB32,AB45:AB46,AB82,AB84:AB85,AB87,AB89,AB137:AB142,AB177,AB183,AB189,AB198,AB200,AB212,AB219,AB222:AB223,AB230,AB232,AB234,AB238:AB240,AB242:AB244,AB249,AB255:AB256,AB258:AB260,AB161,AB166)</f>
        <v>295.24</v>
      </c>
      <c r="AC135" s="114">
        <f t="shared" si="117"/>
        <v>295.24</v>
      </c>
      <c r="AD135" s="114">
        <f t="shared" si="117"/>
        <v>250.03999999999996</v>
      </c>
      <c r="AE135" s="114">
        <f t="shared" si="117"/>
        <v>250.03999999999996</v>
      </c>
      <c r="AF135" s="114">
        <f t="shared" si="117"/>
        <v>250.03999999999996</v>
      </c>
      <c r="AG135" s="127"/>
      <c r="AH135" s="46">
        <f t="shared" si="28"/>
        <v>426.64</v>
      </c>
      <c r="AI135" s="47">
        <f t="shared" si="29"/>
        <v>-598.2600000000001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8"/>
        <v>0</v>
      </c>
      <c r="AI136" s="47">
        <f t="shared" si="29"/>
        <v>0</v>
      </c>
    </row>
    <row r="137" spans="1:35" x14ac:dyDescent="0.25">
      <c r="A137" s="131" t="s">
        <v>159</v>
      </c>
      <c r="B137" s="132">
        <v>54.4</v>
      </c>
      <c r="C137" s="132">
        <v>53</v>
      </c>
      <c r="D137" s="132">
        <v>53.7</v>
      </c>
      <c r="E137" s="132">
        <v>57.4</v>
      </c>
      <c r="F137" s="132">
        <v>56.4</v>
      </c>
      <c r="G137" s="133">
        <v>56.7</v>
      </c>
      <c r="H137" s="133">
        <v>56.7</v>
      </c>
      <c r="I137" s="133">
        <v>56.7</v>
      </c>
      <c r="J137" s="133">
        <v>56.7</v>
      </c>
      <c r="K137" s="133">
        <v>56</v>
      </c>
      <c r="L137" s="133">
        <v>62</v>
      </c>
      <c r="M137" s="133">
        <v>50.8</v>
      </c>
      <c r="N137" s="133">
        <v>50.8</v>
      </c>
      <c r="O137" s="133">
        <v>50.8</v>
      </c>
      <c r="P137" s="133">
        <v>36.6</v>
      </c>
      <c r="Q137" s="133">
        <v>36.6</v>
      </c>
      <c r="R137" s="133">
        <v>27.2</v>
      </c>
      <c r="S137" s="133">
        <v>27.2</v>
      </c>
      <c r="T137" s="133">
        <v>42</v>
      </c>
      <c r="U137" s="133">
        <v>45.6</v>
      </c>
      <c r="V137" s="133">
        <v>67</v>
      </c>
      <c r="W137" s="133">
        <v>69</v>
      </c>
      <c r="X137" s="133">
        <v>69</v>
      </c>
      <c r="Y137" s="133">
        <v>55</v>
      </c>
      <c r="Z137" s="133">
        <v>62</v>
      </c>
      <c r="AA137" s="133">
        <v>53</v>
      </c>
      <c r="AB137" s="133">
        <v>52.1</v>
      </c>
      <c r="AC137" s="133">
        <v>52.1</v>
      </c>
      <c r="AD137" s="133">
        <v>53.7</v>
      </c>
      <c r="AE137" s="133">
        <v>53.7</v>
      </c>
      <c r="AF137" s="133">
        <v>53.7</v>
      </c>
      <c r="AG137" s="134">
        <v>75</v>
      </c>
      <c r="AH137" s="46">
        <f t="shared" si="28"/>
        <v>69</v>
      </c>
      <c r="AI137" s="47">
        <f t="shared" si="29"/>
        <v>27.2</v>
      </c>
    </row>
    <row r="138" spans="1:35" x14ac:dyDescent="0.25">
      <c r="A138" s="135" t="s">
        <v>160</v>
      </c>
      <c r="B138" s="132">
        <v>9</v>
      </c>
      <c r="C138" s="132">
        <v>8.6999999999999993</v>
      </c>
      <c r="D138" s="132">
        <v>9.5</v>
      </c>
      <c r="E138" s="132">
        <v>11.7</v>
      </c>
      <c r="F138" s="132">
        <v>11.7</v>
      </c>
      <c r="G138" s="136">
        <v>11</v>
      </c>
      <c r="H138" s="136">
        <v>11</v>
      </c>
      <c r="I138" s="136">
        <v>11</v>
      </c>
      <c r="J138" s="136">
        <v>11</v>
      </c>
      <c r="K138" s="136">
        <v>16</v>
      </c>
      <c r="L138" s="136">
        <v>-27</v>
      </c>
      <c r="M138" s="136">
        <v>18.899999999999999</v>
      </c>
      <c r="N138" s="136">
        <v>18.899999999999999</v>
      </c>
      <c r="O138" s="136">
        <v>18.899999999999999</v>
      </c>
      <c r="P138" s="136">
        <v>11.3</v>
      </c>
      <c r="Q138" s="136">
        <v>11.3</v>
      </c>
      <c r="R138" s="136">
        <v>6.2</v>
      </c>
      <c r="S138" s="136">
        <v>6.2</v>
      </c>
      <c r="T138" s="136">
        <v>6.2</v>
      </c>
      <c r="U138" s="136">
        <v>20.5</v>
      </c>
      <c r="V138" s="136">
        <v>49</v>
      </c>
      <c r="W138" s="136">
        <v>55</v>
      </c>
      <c r="X138" s="136">
        <v>55</v>
      </c>
      <c r="Y138" s="136">
        <v>20</v>
      </c>
      <c r="Z138" s="136">
        <v>20</v>
      </c>
      <c r="AA138" s="136">
        <v>11</v>
      </c>
      <c r="AB138" s="136">
        <v>11.6</v>
      </c>
      <c r="AC138" s="136">
        <v>11.6</v>
      </c>
      <c r="AD138" s="136">
        <v>12.9</v>
      </c>
      <c r="AE138" s="136">
        <v>12.9</v>
      </c>
      <c r="AF138" s="136">
        <v>12.9</v>
      </c>
      <c r="AG138" s="134">
        <v>240</v>
      </c>
      <c r="AH138" s="46">
        <f t="shared" si="28"/>
        <v>55</v>
      </c>
      <c r="AI138" s="47">
        <f t="shared" si="29"/>
        <v>-27</v>
      </c>
    </row>
    <row r="139" spans="1:35" x14ac:dyDescent="0.25">
      <c r="A139" s="135" t="s">
        <v>161</v>
      </c>
      <c r="B139" s="132">
        <v>-58.4</v>
      </c>
      <c r="C139" s="132">
        <v>-63.4</v>
      </c>
      <c r="D139" s="132">
        <v>-67.400000000000006</v>
      </c>
      <c r="E139" s="132">
        <v>-73.099999999999994</v>
      </c>
      <c r="F139" s="132">
        <v>-777</v>
      </c>
      <c r="G139" s="136">
        <v>-60</v>
      </c>
      <c r="H139" s="136">
        <v>-60</v>
      </c>
      <c r="I139" s="136">
        <v>-60</v>
      </c>
      <c r="J139" s="136">
        <v>-60</v>
      </c>
      <c r="K139" s="136">
        <v>-477</v>
      </c>
      <c r="L139" s="136">
        <v>-60</v>
      </c>
      <c r="M139" s="136">
        <v>-55.4</v>
      </c>
      <c r="N139" s="136">
        <v>-55.4</v>
      </c>
      <c r="O139" s="136">
        <v>-55.4</v>
      </c>
      <c r="P139" s="136">
        <v>-55</v>
      </c>
      <c r="Q139" s="136">
        <v>-55</v>
      </c>
      <c r="R139" s="136">
        <v>-46</v>
      </c>
      <c r="S139" s="136">
        <v>-46</v>
      </c>
      <c r="T139" s="136">
        <v>-46</v>
      </c>
      <c r="U139" s="136">
        <v>-80.5</v>
      </c>
      <c r="V139" s="136">
        <v>-61</v>
      </c>
      <c r="W139" s="136">
        <v>-76</v>
      </c>
      <c r="X139" s="136">
        <v>-76</v>
      </c>
      <c r="Y139" s="136">
        <v>-60</v>
      </c>
      <c r="Z139" s="136">
        <v>-69</v>
      </c>
      <c r="AA139" s="136">
        <v>-60</v>
      </c>
      <c r="AB139" s="136">
        <v>-70.599999999999994</v>
      </c>
      <c r="AC139" s="136">
        <v>-70.599999999999994</v>
      </c>
      <c r="AD139" s="136">
        <v>-73</v>
      </c>
      <c r="AE139" s="136">
        <v>-73</v>
      </c>
      <c r="AF139" s="136">
        <v>-73</v>
      </c>
      <c r="AG139" s="134">
        <v>240</v>
      </c>
      <c r="AH139" s="46">
        <f>MAX(B139:AF139)</f>
        <v>-46</v>
      </c>
      <c r="AI139" s="47">
        <f>MIN(B139:AF139)</f>
        <v>-777</v>
      </c>
    </row>
    <row r="140" spans="1:35" x14ac:dyDescent="0.25">
      <c r="A140" s="135" t="s">
        <v>162</v>
      </c>
      <c r="B140" s="132">
        <v>55.5</v>
      </c>
      <c r="C140" s="132">
        <v>60.2</v>
      </c>
      <c r="D140" s="132">
        <v>64.7</v>
      </c>
      <c r="E140" s="132">
        <v>69.3</v>
      </c>
      <c r="F140" s="132">
        <v>73.3</v>
      </c>
      <c r="G140" s="137">
        <v>55.5</v>
      </c>
      <c r="H140" s="137">
        <v>55.5</v>
      </c>
      <c r="I140" s="137">
        <v>55.5</v>
      </c>
      <c r="J140" s="137">
        <v>55.5</v>
      </c>
      <c r="K140" s="137">
        <v>45</v>
      </c>
      <c r="L140" s="137">
        <v>58</v>
      </c>
      <c r="M140" s="137">
        <v>57</v>
      </c>
      <c r="N140" s="137">
        <v>57</v>
      </c>
      <c r="O140" s="137">
        <v>57</v>
      </c>
      <c r="P140" s="137">
        <v>53</v>
      </c>
      <c r="Q140" s="137">
        <v>53</v>
      </c>
      <c r="R140" s="137">
        <v>43.4</v>
      </c>
      <c r="S140" s="137">
        <v>43.4</v>
      </c>
      <c r="T140" s="137">
        <v>43.4</v>
      </c>
      <c r="U140" s="137">
        <v>77</v>
      </c>
      <c r="V140" s="137">
        <v>58</v>
      </c>
      <c r="W140" s="137">
        <v>76</v>
      </c>
      <c r="X140" s="137">
        <v>76</v>
      </c>
      <c r="Y140" s="137">
        <v>56</v>
      </c>
      <c r="Z140" s="137">
        <v>65</v>
      </c>
      <c r="AA140" s="137">
        <v>33.200000000000003</v>
      </c>
      <c r="AB140" s="137">
        <v>98.9</v>
      </c>
      <c r="AC140" s="137">
        <v>98.9</v>
      </c>
      <c r="AD140" s="137">
        <v>86.8</v>
      </c>
      <c r="AE140" s="137">
        <v>86.8</v>
      </c>
      <c r="AF140" s="137">
        <v>86.8</v>
      </c>
      <c r="AG140" s="134"/>
      <c r="AH140" s="46">
        <f>MAX(B140:AF140)</f>
        <v>98.9</v>
      </c>
      <c r="AI140" s="47">
        <f>MIN(B140:AF140)</f>
        <v>33.200000000000003</v>
      </c>
    </row>
    <row r="141" spans="1:35" x14ac:dyDescent="0.25">
      <c r="A141" s="135" t="s">
        <v>163</v>
      </c>
      <c r="B141" s="132">
        <v>-4.7</v>
      </c>
      <c r="C141" s="132">
        <v>-7.8</v>
      </c>
      <c r="D141" s="132">
        <v>-11.3</v>
      </c>
      <c r="E141" s="132">
        <v>-13.3</v>
      </c>
      <c r="F141" s="132">
        <v>-13.2</v>
      </c>
      <c r="G141" s="136">
        <v>-2.4</v>
      </c>
      <c r="H141" s="136">
        <v>-2.4</v>
      </c>
      <c r="I141" s="136">
        <v>-2.4</v>
      </c>
      <c r="J141" s="136">
        <v>-2.4</v>
      </c>
      <c r="K141" s="136">
        <v>0</v>
      </c>
      <c r="L141" s="136">
        <v>1.65</v>
      </c>
      <c r="M141" s="136">
        <v>1</v>
      </c>
      <c r="N141" s="136">
        <v>1</v>
      </c>
      <c r="O141" s="136">
        <v>1</v>
      </c>
      <c r="P141" s="136">
        <v>33</v>
      </c>
      <c r="Q141" s="136">
        <v>33</v>
      </c>
      <c r="R141" s="136">
        <v>33</v>
      </c>
      <c r="S141" s="136">
        <v>33</v>
      </c>
      <c r="T141" s="136">
        <v>33</v>
      </c>
      <c r="U141" s="136">
        <v>29.7</v>
      </c>
      <c r="V141" s="136">
        <v>32</v>
      </c>
      <c r="W141" s="136">
        <v>-4.2</v>
      </c>
      <c r="X141" s="136">
        <v>-4.2</v>
      </c>
      <c r="Y141" s="136">
        <v>5.5</v>
      </c>
      <c r="Z141" s="136">
        <v>3.5</v>
      </c>
      <c r="AA141" s="136">
        <v>80</v>
      </c>
      <c r="AB141" s="136">
        <v>24.5</v>
      </c>
      <c r="AC141" s="136">
        <v>24.5</v>
      </c>
      <c r="AD141" s="136">
        <v>9.9</v>
      </c>
      <c r="AE141" s="136">
        <v>9.9</v>
      </c>
      <c r="AF141" s="136">
        <v>9.9</v>
      </c>
      <c r="AG141" s="134">
        <v>60</v>
      </c>
      <c r="AH141" s="46">
        <f>MAX(B141:AF141)</f>
        <v>80</v>
      </c>
      <c r="AI141" s="47">
        <f>MIN(B141:AF141)</f>
        <v>-13.3</v>
      </c>
    </row>
    <row r="142" spans="1:35" x14ac:dyDescent="0.25">
      <c r="A142" s="135" t="s">
        <v>164</v>
      </c>
      <c r="B142" s="132">
        <v>-91.6</v>
      </c>
      <c r="C142" s="132">
        <v>-93.5</v>
      </c>
      <c r="D142" s="132">
        <v>-95.1</v>
      </c>
      <c r="E142" s="132">
        <v>-95</v>
      </c>
      <c r="F142" s="132">
        <v>-97.7</v>
      </c>
      <c r="G142" s="137">
        <v>-104</v>
      </c>
      <c r="H142" s="137">
        <v>-104</v>
      </c>
      <c r="I142" s="137">
        <v>-104</v>
      </c>
      <c r="J142" s="137">
        <v>-104</v>
      </c>
      <c r="K142" s="137">
        <v>-37</v>
      </c>
      <c r="L142" s="137">
        <v>30</v>
      </c>
      <c r="M142" s="137">
        <v>47.4</v>
      </c>
      <c r="N142" s="137">
        <v>47.4</v>
      </c>
      <c r="O142" s="137">
        <v>47.4</v>
      </c>
      <c r="P142" s="137">
        <v>53</v>
      </c>
      <c r="Q142" s="137">
        <v>53</v>
      </c>
      <c r="R142" s="137">
        <v>53</v>
      </c>
      <c r="S142" s="137">
        <v>53</v>
      </c>
      <c r="T142" s="137">
        <v>53</v>
      </c>
      <c r="U142" s="137">
        <v>90.3</v>
      </c>
      <c r="V142" s="137">
        <v>-52</v>
      </c>
      <c r="W142" s="137">
        <v>18</v>
      </c>
      <c r="X142" s="137">
        <v>18</v>
      </c>
      <c r="Y142" s="137">
        <v>36</v>
      </c>
      <c r="Z142" s="137">
        <v>56</v>
      </c>
      <c r="AA142" s="137">
        <v>185</v>
      </c>
      <c r="AB142" s="137">
        <v>54.3</v>
      </c>
      <c r="AC142" s="137">
        <v>54.3</v>
      </c>
      <c r="AD142" s="137">
        <v>35.299999999999997</v>
      </c>
      <c r="AE142" s="137">
        <v>35.299999999999997</v>
      </c>
      <c r="AF142" s="137">
        <v>35.299999999999997</v>
      </c>
      <c r="AG142" s="138">
        <v>120</v>
      </c>
      <c r="AH142" s="46">
        <f>MAX(B142:AF142)</f>
        <v>185</v>
      </c>
      <c r="AI142" s="47">
        <f>MIN(B142:AF142)</f>
        <v>-104</v>
      </c>
    </row>
    <row r="143" spans="1:35" x14ac:dyDescent="0.25">
      <c r="A143" s="135" t="s">
        <v>427</v>
      </c>
      <c r="B143" s="132">
        <v>0</v>
      </c>
      <c r="C143" s="132">
        <v>0</v>
      </c>
      <c r="D143" s="132">
        <v>0</v>
      </c>
      <c r="E143" s="132">
        <v>0</v>
      </c>
      <c r="F143" s="132">
        <v>0</v>
      </c>
      <c r="G143" s="137">
        <v>0</v>
      </c>
      <c r="H143" s="137">
        <v>0</v>
      </c>
      <c r="I143" s="137">
        <v>0</v>
      </c>
      <c r="J143" s="137">
        <v>0</v>
      </c>
      <c r="K143" s="137">
        <v>40</v>
      </c>
      <c r="L143" s="137">
        <v>74</v>
      </c>
      <c r="M143" s="137">
        <v>83.1</v>
      </c>
      <c r="N143" s="137">
        <v>83.1</v>
      </c>
      <c r="O143" s="137">
        <v>83.1</v>
      </c>
      <c r="P143" s="137">
        <v>83.1</v>
      </c>
      <c r="Q143" s="137">
        <v>83.1</v>
      </c>
      <c r="R143" s="137">
        <v>76</v>
      </c>
      <c r="S143" s="137">
        <v>76</v>
      </c>
      <c r="T143" s="137">
        <v>76</v>
      </c>
      <c r="U143" s="137">
        <v>78.3</v>
      </c>
      <c r="V143" s="137">
        <v>30</v>
      </c>
      <c r="W143" s="137">
        <v>61</v>
      </c>
      <c r="X143" s="137">
        <v>61</v>
      </c>
      <c r="Y143" s="137">
        <v>71</v>
      </c>
      <c r="Z143" s="137">
        <v>82</v>
      </c>
      <c r="AA143" s="137">
        <v>-13</v>
      </c>
      <c r="AB143" s="137">
        <v>77.599999999999994</v>
      </c>
      <c r="AC143" s="137">
        <v>77.599999999999994</v>
      </c>
      <c r="AD143" s="137">
        <v>68.099999999999994</v>
      </c>
      <c r="AE143" s="137">
        <v>68.099999999999994</v>
      </c>
      <c r="AF143" s="137">
        <v>68.099999999999994</v>
      </c>
      <c r="AG143" s="138"/>
      <c r="AH143" s="46">
        <f>MAX(B143:AF143)</f>
        <v>83.1</v>
      </c>
      <c r="AI143" s="47">
        <f>MIN(B143:AF143)</f>
        <v>-13</v>
      </c>
    </row>
    <row r="144" spans="1:35" x14ac:dyDescent="0.25">
      <c r="A144" s="135" t="s">
        <v>166</v>
      </c>
      <c r="B144" s="132">
        <v>12.3</v>
      </c>
      <c r="C144" s="132">
        <v>13.8</v>
      </c>
      <c r="D144" s="132">
        <v>14.5</v>
      </c>
      <c r="E144" s="132">
        <v>15.4</v>
      </c>
      <c r="F144" s="132">
        <v>15.8</v>
      </c>
      <c r="G144" s="137">
        <v>-80</v>
      </c>
      <c r="H144" s="137">
        <v>-80</v>
      </c>
      <c r="I144" s="137">
        <v>-80</v>
      </c>
      <c r="J144" s="137">
        <v>-80</v>
      </c>
      <c r="K144" s="137">
        <v>-47</v>
      </c>
      <c r="L144" s="137">
        <v>-48</v>
      </c>
      <c r="M144" s="137">
        <v>-45.4</v>
      </c>
      <c r="N144" s="137">
        <v>-45.4</v>
      </c>
      <c r="O144" s="137">
        <v>-45.4</v>
      </c>
      <c r="P144" s="137">
        <v>-13.2</v>
      </c>
      <c r="Q144" s="137">
        <v>-13.2</v>
      </c>
      <c r="R144" s="137">
        <v>-10</v>
      </c>
      <c r="S144" s="137">
        <v>-10</v>
      </c>
      <c r="T144" s="137">
        <v>-10</v>
      </c>
      <c r="U144" s="137">
        <v>-9.9</v>
      </c>
      <c r="V144" s="137">
        <v>0.9</v>
      </c>
      <c r="W144" s="137">
        <v>-0.2</v>
      </c>
      <c r="X144" s="137">
        <v>-0.2</v>
      </c>
      <c r="Y144" s="137">
        <v>4.7</v>
      </c>
      <c r="Z144" s="137">
        <v>4.7</v>
      </c>
      <c r="AA144" s="137">
        <v>150</v>
      </c>
      <c r="AB144" s="137">
        <v>-45.6</v>
      </c>
      <c r="AC144" s="137">
        <v>-45.6</v>
      </c>
      <c r="AD144" s="137">
        <v>-44.1</v>
      </c>
      <c r="AE144" s="137">
        <v>-44.1</v>
      </c>
      <c r="AF144" s="137">
        <v>-44.1</v>
      </c>
      <c r="AG144" s="138"/>
      <c r="AH144" s="46">
        <f>MAX(B144:AF144)</f>
        <v>150</v>
      </c>
      <c r="AI144" s="47">
        <f>MIN(B144:AF144)</f>
        <v>-80</v>
      </c>
    </row>
    <row r="145" spans="1:38" x14ac:dyDescent="0.25">
      <c r="A145" s="135" t="s">
        <v>167</v>
      </c>
      <c r="B145" s="132">
        <v>-11.7</v>
      </c>
      <c r="C145" s="132">
        <v>-6.8</v>
      </c>
      <c r="D145" s="132">
        <v>-5.9</v>
      </c>
      <c r="E145" s="132">
        <v>19.5</v>
      </c>
      <c r="F145" s="132">
        <v>33.1</v>
      </c>
      <c r="G145" s="137">
        <v>21</v>
      </c>
      <c r="H145" s="137">
        <v>21</v>
      </c>
      <c r="I145" s="137">
        <v>21</v>
      </c>
      <c r="J145" s="137">
        <v>21</v>
      </c>
      <c r="K145" s="137">
        <v>24</v>
      </c>
      <c r="L145" s="137">
        <v>65.599999999999994</v>
      </c>
      <c r="M145" s="137">
        <v>39.799999999999997</v>
      </c>
      <c r="N145" s="137">
        <v>39.799999999999997</v>
      </c>
      <c r="O145" s="137">
        <v>39.799999999999997</v>
      </c>
      <c r="P145" s="137">
        <v>4.5</v>
      </c>
      <c r="Q145" s="137">
        <v>4.5</v>
      </c>
      <c r="R145" s="137">
        <v>-3.7</v>
      </c>
      <c r="S145" s="137">
        <v>-3.7</v>
      </c>
      <c r="T145" s="137">
        <v>-3.7</v>
      </c>
      <c r="U145" s="137">
        <v>65.8</v>
      </c>
      <c r="V145" s="137">
        <v>28</v>
      </c>
      <c r="W145" s="137">
        <v>89</v>
      </c>
      <c r="X145" s="137">
        <v>89</v>
      </c>
      <c r="Y145" s="137">
        <v>62</v>
      </c>
      <c r="Z145" s="137">
        <v>68</v>
      </c>
      <c r="AA145" s="137">
        <v>-540</v>
      </c>
      <c r="AB145" s="137">
        <v>104</v>
      </c>
      <c r="AC145" s="137">
        <v>104</v>
      </c>
      <c r="AD145" s="137">
        <v>92</v>
      </c>
      <c r="AE145" s="137">
        <v>92</v>
      </c>
      <c r="AF145" s="137">
        <v>92</v>
      </c>
      <c r="AG145" s="138"/>
      <c r="AH145" s="46">
        <f>MAX(B145:AF145)</f>
        <v>104</v>
      </c>
      <c r="AI145" s="47">
        <f>MIN(B145:AF145)</f>
        <v>-540</v>
      </c>
    </row>
    <row r="146" spans="1:38" x14ac:dyDescent="0.25">
      <c r="A146" s="135" t="s">
        <v>168</v>
      </c>
      <c r="B146" s="132">
        <v>-289.89999999999998</v>
      </c>
      <c r="C146" s="132">
        <v>-282.5</v>
      </c>
      <c r="D146" s="132">
        <v>-273.89999999999998</v>
      </c>
      <c r="E146" s="132">
        <v>-2777.5</v>
      </c>
      <c r="F146" s="132">
        <v>-276.5</v>
      </c>
      <c r="G146" s="137">
        <v>-278</v>
      </c>
      <c r="H146" s="137">
        <v>-278</v>
      </c>
      <c r="I146" s="137">
        <v>-278</v>
      </c>
      <c r="J146" s="137">
        <v>-278</v>
      </c>
      <c r="K146" s="137">
        <v>-265</v>
      </c>
      <c r="L146" s="137">
        <v>-258</v>
      </c>
      <c r="M146" s="137">
        <v>-228</v>
      </c>
      <c r="N146" s="137">
        <v>-228</v>
      </c>
      <c r="O146" s="137">
        <v>-228</v>
      </c>
      <c r="P146" s="137">
        <v>-208</v>
      </c>
      <c r="Q146" s="137">
        <v>-208</v>
      </c>
      <c r="R146" s="137">
        <v>-194</v>
      </c>
      <c r="S146" s="137">
        <v>-194</v>
      </c>
      <c r="T146" s="137">
        <v>-194</v>
      </c>
      <c r="U146" s="137">
        <v>-250.7</v>
      </c>
      <c r="V146" s="137">
        <v>-281</v>
      </c>
      <c r="W146" s="137">
        <v>-235</v>
      </c>
      <c r="X146" s="137">
        <v>-235</v>
      </c>
      <c r="Y146" s="137">
        <v>-198</v>
      </c>
      <c r="Z146" s="137">
        <v>-218</v>
      </c>
      <c r="AA146" s="137">
        <v>-9</v>
      </c>
      <c r="AB146" s="137">
        <v>-282</v>
      </c>
      <c r="AC146" s="137">
        <v>-282</v>
      </c>
      <c r="AD146" s="137">
        <v>-253</v>
      </c>
      <c r="AE146" s="137">
        <v>-253</v>
      </c>
      <c r="AF146" s="137">
        <v>-253</v>
      </c>
      <c r="AG146" s="138"/>
      <c r="AH146" s="46">
        <f t="shared" ref="AH146:AH158" si="118">MAX(B146:AF146)</f>
        <v>-9</v>
      </c>
      <c r="AI146" s="47">
        <f t="shared" ref="AI146:AI158" si="119">MIN(B146:AF146)</f>
        <v>-2777.5</v>
      </c>
    </row>
    <row r="147" spans="1:38" x14ac:dyDescent="0.25">
      <c r="A147" s="135" t="s">
        <v>169</v>
      </c>
      <c r="B147" s="132">
        <v>31.3</v>
      </c>
      <c r="C147" s="132">
        <v>34.1</v>
      </c>
      <c r="D147" s="132">
        <v>36.6</v>
      </c>
      <c r="E147" s="132">
        <v>40.799999999999997</v>
      </c>
      <c r="F147" s="132">
        <v>40.4</v>
      </c>
      <c r="G147" s="137">
        <v>43.3</v>
      </c>
      <c r="H147" s="137">
        <v>43.3</v>
      </c>
      <c r="I147" s="137">
        <v>43.3</v>
      </c>
      <c r="J147" s="137">
        <v>43.3</v>
      </c>
      <c r="K147" s="137">
        <v>36</v>
      </c>
      <c r="L147" s="137">
        <v>38</v>
      </c>
      <c r="M147" s="137">
        <v>-35</v>
      </c>
      <c r="N147" s="137">
        <v>-35</v>
      </c>
      <c r="O147" s="137">
        <v>-35</v>
      </c>
      <c r="P147" s="137">
        <v>-35</v>
      </c>
      <c r="Q147" s="137">
        <v>-35</v>
      </c>
      <c r="R147" s="137">
        <v>42.2</v>
      </c>
      <c r="S147" s="137">
        <v>42.2</v>
      </c>
      <c r="T147" s="137">
        <v>42.2</v>
      </c>
      <c r="U147" s="137">
        <v>28.5</v>
      </c>
      <c r="V147" s="137">
        <v>28.5</v>
      </c>
      <c r="W147" s="137">
        <v>22</v>
      </c>
      <c r="X147" s="137">
        <v>22</v>
      </c>
      <c r="Y147" s="137">
        <v>4.5</v>
      </c>
      <c r="Z147" s="137">
        <v>-1.5</v>
      </c>
      <c r="AA147" s="137">
        <v>12</v>
      </c>
      <c r="AB147" s="137">
        <v>-7.7</v>
      </c>
      <c r="AC147" s="137">
        <v>-7.7</v>
      </c>
      <c r="AD147" s="137">
        <v>-7.2</v>
      </c>
      <c r="AE147" s="137">
        <v>-7.2</v>
      </c>
      <c r="AF147" s="137">
        <v>-7.2</v>
      </c>
      <c r="AG147" s="138"/>
      <c r="AH147" s="46">
        <f t="shared" si="118"/>
        <v>43.3</v>
      </c>
      <c r="AI147" s="47">
        <f t="shared" si="119"/>
        <v>-35</v>
      </c>
    </row>
    <row r="148" spans="1:38" x14ac:dyDescent="0.25">
      <c r="A148" s="135" t="s">
        <v>170</v>
      </c>
      <c r="B148" s="132">
        <v>-2.6</v>
      </c>
      <c r="C148" s="132">
        <v>-2.2999999999999998</v>
      </c>
      <c r="D148" s="132">
        <v>-2.5</v>
      </c>
      <c r="E148" s="132">
        <v>-7.7</v>
      </c>
      <c r="F148" s="132">
        <v>-12.9</v>
      </c>
      <c r="G148" s="137">
        <v>-18</v>
      </c>
      <c r="H148" s="137">
        <v>-18</v>
      </c>
      <c r="I148" s="137">
        <v>-18</v>
      </c>
      <c r="J148" s="137">
        <v>-18</v>
      </c>
      <c r="K148" s="137">
        <v>-28</v>
      </c>
      <c r="L148" s="137">
        <v>-22</v>
      </c>
      <c r="M148" s="137">
        <v>-26.3</v>
      </c>
      <c r="N148" s="137">
        <v>-26.3</v>
      </c>
      <c r="O148" s="137">
        <v>-26.3</v>
      </c>
      <c r="P148" s="137">
        <v>-26.3</v>
      </c>
      <c r="Q148" s="137">
        <v>-26.3</v>
      </c>
      <c r="R148" s="137">
        <v>-17.8</v>
      </c>
      <c r="S148" s="137">
        <v>-17.8</v>
      </c>
      <c r="T148" s="137">
        <v>-17.8</v>
      </c>
      <c r="U148" s="137">
        <v>21</v>
      </c>
      <c r="V148" s="137">
        <v>23</v>
      </c>
      <c r="W148" s="137">
        <v>21</v>
      </c>
      <c r="X148" s="137">
        <v>21</v>
      </c>
      <c r="Y148" s="137">
        <v>25</v>
      </c>
      <c r="Z148" s="137">
        <v>20</v>
      </c>
      <c r="AA148" s="137">
        <v>78</v>
      </c>
      <c r="AB148" s="137">
        <v>-15.4</v>
      </c>
      <c r="AC148" s="137">
        <v>-15.4</v>
      </c>
      <c r="AD148" s="137">
        <v>-12.9</v>
      </c>
      <c r="AE148" s="137">
        <v>-12.9</v>
      </c>
      <c r="AF148" s="137">
        <v>-12.9</v>
      </c>
      <c r="AG148" s="134"/>
      <c r="AH148" s="46">
        <f t="shared" si="118"/>
        <v>78</v>
      </c>
      <c r="AI148" s="47">
        <f t="shared" si="119"/>
        <v>-28</v>
      </c>
    </row>
    <row r="149" spans="1:38" x14ac:dyDescent="0.25">
      <c r="A149" s="135" t="s">
        <v>428</v>
      </c>
      <c r="B149" s="132">
        <v>220</v>
      </c>
      <c r="C149" s="132">
        <v>219.7</v>
      </c>
      <c r="D149" s="132">
        <v>219.7</v>
      </c>
      <c r="E149" s="132">
        <v>122.3</v>
      </c>
      <c r="F149" s="132">
        <v>121.8</v>
      </c>
      <c r="G149" s="122">
        <v>220</v>
      </c>
      <c r="H149" s="122">
        <v>220</v>
      </c>
      <c r="I149" s="122">
        <v>220</v>
      </c>
      <c r="J149" s="122">
        <v>220</v>
      </c>
      <c r="K149" s="122">
        <v>220</v>
      </c>
      <c r="L149" s="122">
        <v>220</v>
      </c>
      <c r="M149" s="122">
        <v>103.8</v>
      </c>
      <c r="N149" s="122">
        <v>103.8</v>
      </c>
      <c r="O149" s="122">
        <v>103.8</v>
      </c>
      <c r="P149" s="122">
        <v>103.8</v>
      </c>
      <c r="Q149" s="122">
        <v>103.8</v>
      </c>
      <c r="R149" s="122">
        <v>82.9</v>
      </c>
      <c r="S149" s="122">
        <v>82.9</v>
      </c>
      <c r="T149" s="122">
        <v>82.9</v>
      </c>
      <c r="U149" s="122">
        <f>90.7*2</f>
        <v>181.4</v>
      </c>
      <c r="V149" s="122">
        <v>96</v>
      </c>
      <c r="W149" s="122">
        <v>96</v>
      </c>
      <c r="X149" s="122">
        <v>96</v>
      </c>
      <c r="Y149" s="122">
        <v>103</v>
      </c>
      <c r="Z149" s="122">
        <v>115</v>
      </c>
      <c r="AA149" s="122">
        <v>230</v>
      </c>
      <c r="AB149" s="122">
        <v>230</v>
      </c>
      <c r="AC149" s="122">
        <v>230</v>
      </c>
      <c r="AD149" s="122">
        <v>230</v>
      </c>
      <c r="AE149" s="122">
        <v>230</v>
      </c>
      <c r="AF149" s="122">
        <v>230</v>
      </c>
      <c r="AG149" s="134"/>
      <c r="AH149" s="46">
        <f t="shared" si="118"/>
        <v>230</v>
      </c>
      <c r="AI149" s="47">
        <f t="shared" si="119"/>
        <v>82.9</v>
      </c>
    </row>
    <row r="150" spans="1:38" x14ac:dyDescent="0.25">
      <c r="A150" s="135" t="s">
        <v>429</v>
      </c>
      <c r="B150" s="132">
        <v>30.6</v>
      </c>
      <c r="C150" s="132">
        <v>30.8</v>
      </c>
      <c r="D150" s="132">
        <v>30.4</v>
      </c>
      <c r="E150" s="132">
        <v>30.4</v>
      </c>
      <c r="F150" s="132">
        <v>30.4</v>
      </c>
      <c r="G150" s="122">
        <v>30.4</v>
      </c>
      <c r="H150" s="122">
        <v>30.4</v>
      </c>
      <c r="I150" s="122">
        <v>30.4</v>
      </c>
      <c r="J150" s="122">
        <v>30.4</v>
      </c>
      <c r="K150" s="122">
        <v>28</v>
      </c>
      <c r="L150" s="122">
        <v>0</v>
      </c>
      <c r="M150" s="122">
        <v>18.8</v>
      </c>
      <c r="N150" s="122">
        <v>18.8</v>
      </c>
      <c r="O150" s="122">
        <v>18.8</v>
      </c>
      <c r="P150" s="122">
        <v>18.8</v>
      </c>
      <c r="Q150" s="122">
        <v>18.8</v>
      </c>
      <c r="R150" s="122">
        <v>19.399999999999999</v>
      </c>
      <c r="S150" s="122">
        <v>19.399999999999999</v>
      </c>
      <c r="T150" s="122">
        <v>19.399999999999999</v>
      </c>
      <c r="U150" s="122">
        <v>19.100000000000001</v>
      </c>
      <c r="V150" s="122">
        <v>19.100000000000001</v>
      </c>
      <c r="W150" s="122">
        <v>19.100000000000001</v>
      </c>
      <c r="X150" s="122">
        <v>19.100000000000001</v>
      </c>
      <c r="Y150" s="122">
        <v>18</v>
      </c>
      <c r="Z150" s="122">
        <v>18</v>
      </c>
      <c r="AA150" s="122">
        <v>17.100000000000001</v>
      </c>
      <c r="AB150" s="122"/>
      <c r="AC150" s="122"/>
      <c r="AD150" s="122"/>
      <c r="AE150" s="122"/>
      <c r="AF150" s="122"/>
      <c r="AG150" s="134"/>
      <c r="AH150" s="46">
        <f t="shared" si="118"/>
        <v>30.8</v>
      </c>
      <c r="AI150" s="47">
        <f t="shared" si="119"/>
        <v>0</v>
      </c>
    </row>
    <row r="151" spans="1:38" ht="15.75" thickBot="1" x14ac:dyDescent="0.3">
      <c r="A151" s="139" t="s">
        <v>173</v>
      </c>
      <c r="B151" s="132">
        <v>6.4</v>
      </c>
      <c r="C151" s="132">
        <v>6.8</v>
      </c>
      <c r="D151" s="132">
        <v>7.1</v>
      </c>
      <c r="E151" s="132">
        <v>7.3</v>
      </c>
      <c r="F151" s="132">
        <v>8.1</v>
      </c>
      <c r="G151" s="122">
        <v>6</v>
      </c>
      <c r="H151" s="122">
        <v>6</v>
      </c>
      <c r="I151" s="122">
        <v>6</v>
      </c>
      <c r="J151" s="122">
        <v>6</v>
      </c>
      <c r="K151" s="122">
        <v>6</v>
      </c>
      <c r="L151" s="122">
        <v>0</v>
      </c>
      <c r="M151" s="122">
        <v>0</v>
      </c>
      <c r="N151" s="122">
        <v>0</v>
      </c>
      <c r="O151" s="122">
        <v>0</v>
      </c>
      <c r="P151" s="122">
        <v>0</v>
      </c>
      <c r="Q151" s="122">
        <v>6</v>
      </c>
      <c r="R151" s="122">
        <v>4.5</v>
      </c>
      <c r="S151" s="122">
        <v>4.5</v>
      </c>
      <c r="T151" s="122">
        <v>4.5</v>
      </c>
      <c r="U151" s="122">
        <v>0.7</v>
      </c>
      <c r="V151" s="122">
        <v>1.4</v>
      </c>
      <c r="W151" s="122">
        <v>0</v>
      </c>
      <c r="X151" s="122">
        <v>0</v>
      </c>
      <c r="Y151" s="122">
        <v>-3.7</v>
      </c>
      <c r="Z151" s="122">
        <v>-4.4000000000000004</v>
      </c>
      <c r="AA151" s="122">
        <v>-5.2</v>
      </c>
      <c r="AB151" s="122"/>
      <c r="AC151" s="122"/>
      <c r="AD151" s="122"/>
      <c r="AE151" s="122"/>
      <c r="AF151" s="122"/>
      <c r="AG151" s="134"/>
      <c r="AH151" s="46">
        <f t="shared" si="118"/>
        <v>8.1</v>
      </c>
      <c r="AI151" s="47">
        <f t="shared" si="119"/>
        <v>-5.2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>
        <f>AA137+AA138+AA139+AA140+AA142+AA149+AA150+AA151-AA148</f>
        <v>386.1</v>
      </c>
      <c r="AB152" s="142"/>
      <c r="AC152" s="142"/>
      <c r="AD152" s="142"/>
      <c r="AE152" s="142"/>
      <c r="AF152" s="143"/>
      <c r="AG152" s="51"/>
      <c r="AH152" s="46">
        <f t="shared" si="118"/>
        <v>386.1</v>
      </c>
      <c r="AI152" s="47">
        <f t="shared" si="119"/>
        <v>386.1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>
        <v>1986.42</v>
      </c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18"/>
        <v>1986.42</v>
      </c>
      <c r="AI153" s="47">
        <f t="shared" si="119"/>
        <v>1986.42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18"/>
        <v>0</v>
      </c>
      <c r="AI154" s="47">
        <f t="shared" si="119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18"/>
        <v>0</v>
      </c>
      <c r="AI155" s="47">
        <f t="shared" si="119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18"/>
        <v>0</v>
      </c>
      <c r="AI156" s="47">
        <f t="shared" si="119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18"/>
        <v>0</v>
      </c>
      <c r="AI157" s="47">
        <f t="shared" si="119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18"/>
        <v>0</v>
      </c>
      <c r="AI158" s="47">
        <f t="shared" si="119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20">B161</f>
        <v>0.3</v>
      </c>
      <c r="D161" s="159">
        <f t="shared" si="120"/>
        <v>0.3</v>
      </c>
      <c r="E161" s="159">
        <f t="shared" si="120"/>
        <v>0.3</v>
      </c>
      <c r="F161" s="159">
        <f t="shared" si="120"/>
        <v>0.3</v>
      </c>
      <c r="G161" s="159">
        <f t="shared" si="120"/>
        <v>0.3</v>
      </c>
      <c r="H161" s="159">
        <f t="shared" si="120"/>
        <v>0.3</v>
      </c>
      <c r="I161" s="159">
        <f t="shared" si="120"/>
        <v>0.3</v>
      </c>
      <c r="J161" s="159">
        <f t="shared" si="120"/>
        <v>0.3</v>
      </c>
      <c r="K161" s="159">
        <f t="shared" si="120"/>
        <v>0.3</v>
      </c>
      <c r="L161" s="159">
        <f t="shared" si="120"/>
        <v>0.3</v>
      </c>
      <c r="M161" s="159">
        <f t="shared" si="120"/>
        <v>0.3</v>
      </c>
      <c r="N161" s="159">
        <f t="shared" si="120"/>
        <v>0.3</v>
      </c>
      <c r="O161" s="159">
        <f t="shared" si="120"/>
        <v>0.3</v>
      </c>
      <c r="P161" s="159">
        <f t="shared" si="120"/>
        <v>0.3</v>
      </c>
      <c r="Q161" s="159">
        <f t="shared" si="120"/>
        <v>0.3</v>
      </c>
      <c r="R161" s="159">
        <f t="shared" si="120"/>
        <v>0.3</v>
      </c>
      <c r="S161" s="159">
        <f t="shared" ref="S161:AF166" si="121">R161</f>
        <v>0.3</v>
      </c>
      <c r="T161" s="159">
        <f t="shared" si="121"/>
        <v>0.3</v>
      </c>
      <c r="U161" s="159">
        <f t="shared" si="121"/>
        <v>0.3</v>
      </c>
      <c r="V161" s="159">
        <f t="shared" si="121"/>
        <v>0.3</v>
      </c>
      <c r="W161" s="159">
        <f t="shared" si="121"/>
        <v>0.3</v>
      </c>
      <c r="X161" s="159">
        <f t="shared" si="121"/>
        <v>0.3</v>
      </c>
      <c r="Y161" s="159">
        <f t="shared" si="121"/>
        <v>0.3</v>
      </c>
      <c r="Z161" s="159">
        <f t="shared" si="121"/>
        <v>0.3</v>
      </c>
      <c r="AA161" s="159">
        <f t="shared" si="121"/>
        <v>0.3</v>
      </c>
      <c r="AB161" s="159">
        <f t="shared" si="121"/>
        <v>0.3</v>
      </c>
      <c r="AC161" s="159">
        <f t="shared" si="121"/>
        <v>0.3</v>
      </c>
      <c r="AD161" s="159">
        <f t="shared" si="121"/>
        <v>0.3</v>
      </c>
      <c r="AE161" s="159">
        <f t="shared" si="121"/>
        <v>0.3</v>
      </c>
      <c r="AF161" s="159">
        <f t="shared" si="121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20"/>
        <v>0.4</v>
      </c>
      <c r="D162" s="161">
        <f t="shared" si="120"/>
        <v>0.4</v>
      </c>
      <c r="E162" s="161">
        <f t="shared" si="120"/>
        <v>0.4</v>
      </c>
      <c r="F162" s="161">
        <f t="shared" si="120"/>
        <v>0.4</v>
      </c>
      <c r="G162" s="161">
        <f t="shared" si="120"/>
        <v>0.4</v>
      </c>
      <c r="H162" s="161">
        <f t="shared" si="120"/>
        <v>0.4</v>
      </c>
      <c r="I162" s="161">
        <f t="shared" si="120"/>
        <v>0.4</v>
      </c>
      <c r="J162" s="161">
        <f t="shared" si="120"/>
        <v>0.4</v>
      </c>
      <c r="K162" s="161">
        <f t="shared" si="120"/>
        <v>0.4</v>
      </c>
      <c r="L162" s="161">
        <f t="shared" si="120"/>
        <v>0.4</v>
      </c>
      <c r="M162" s="161">
        <f t="shared" si="120"/>
        <v>0.4</v>
      </c>
      <c r="N162" s="161">
        <f t="shared" si="120"/>
        <v>0.4</v>
      </c>
      <c r="O162" s="161">
        <f t="shared" si="120"/>
        <v>0.4</v>
      </c>
      <c r="P162" s="161">
        <f t="shared" si="120"/>
        <v>0.4</v>
      </c>
      <c r="Q162" s="161">
        <f t="shared" si="120"/>
        <v>0.4</v>
      </c>
      <c r="R162" s="161">
        <f t="shared" si="120"/>
        <v>0.4</v>
      </c>
      <c r="S162" s="161">
        <f t="shared" si="121"/>
        <v>0.4</v>
      </c>
      <c r="T162" s="161">
        <f t="shared" si="121"/>
        <v>0.4</v>
      </c>
      <c r="U162" s="161">
        <f t="shared" si="121"/>
        <v>0.4</v>
      </c>
      <c r="V162" s="161">
        <f t="shared" si="121"/>
        <v>0.4</v>
      </c>
      <c r="W162" s="161">
        <f t="shared" si="121"/>
        <v>0.4</v>
      </c>
      <c r="X162" s="161">
        <f t="shared" si="121"/>
        <v>0.4</v>
      </c>
      <c r="Y162" s="161">
        <f t="shared" si="121"/>
        <v>0.4</v>
      </c>
      <c r="Z162" s="161">
        <f t="shared" si="121"/>
        <v>0.4</v>
      </c>
      <c r="AA162" s="161">
        <f t="shared" si="121"/>
        <v>0.4</v>
      </c>
      <c r="AB162" s="161">
        <f t="shared" si="121"/>
        <v>0.4</v>
      </c>
      <c r="AC162" s="161">
        <f t="shared" si="121"/>
        <v>0.4</v>
      </c>
      <c r="AD162" s="161">
        <f t="shared" si="121"/>
        <v>0.4</v>
      </c>
      <c r="AE162" s="161">
        <f t="shared" si="121"/>
        <v>0.4</v>
      </c>
      <c r="AF162" s="161">
        <f t="shared" si="121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20"/>
        <v>1.5</v>
      </c>
      <c r="D163" s="161">
        <f t="shared" si="120"/>
        <v>1.5</v>
      </c>
      <c r="E163" s="161">
        <f t="shared" si="120"/>
        <v>1.5</v>
      </c>
      <c r="F163" s="161">
        <f t="shared" si="120"/>
        <v>1.5</v>
      </c>
      <c r="G163" s="161">
        <f t="shared" si="120"/>
        <v>1.5</v>
      </c>
      <c r="H163" s="161">
        <f t="shared" si="120"/>
        <v>1.5</v>
      </c>
      <c r="I163" s="161">
        <f t="shared" si="120"/>
        <v>1.5</v>
      </c>
      <c r="J163" s="161">
        <f t="shared" si="120"/>
        <v>1.5</v>
      </c>
      <c r="K163" s="161">
        <f t="shared" si="120"/>
        <v>1.5</v>
      </c>
      <c r="L163" s="161">
        <f t="shared" si="120"/>
        <v>1.5</v>
      </c>
      <c r="M163" s="161">
        <f t="shared" si="120"/>
        <v>1.5</v>
      </c>
      <c r="N163" s="161">
        <f t="shared" si="120"/>
        <v>1.5</v>
      </c>
      <c r="O163" s="161">
        <f t="shared" si="120"/>
        <v>1.5</v>
      </c>
      <c r="P163" s="161">
        <f t="shared" si="120"/>
        <v>1.5</v>
      </c>
      <c r="Q163" s="161">
        <f t="shared" si="120"/>
        <v>1.5</v>
      </c>
      <c r="R163" s="161">
        <f t="shared" si="120"/>
        <v>1.5</v>
      </c>
      <c r="S163" s="161">
        <f t="shared" si="121"/>
        <v>1.5</v>
      </c>
      <c r="T163" s="161">
        <f t="shared" si="121"/>
        <v>1.5</v>
      </c>
      <c r="U163" s="161">
        <f t="shared" si="121"/>
        <v>1.5</v>
      </c>
      <c r="V163" s="161">
        <f t="shared" si="121"/>
        <v>1.5</v>
      </c>
      <c r="W163" s="161">
        <f t="shared" si="121"/>
        <v>1.5</v>
      </c>
      <c r="X163" s="161">
        <f t="shared" si="121"/>
        <v>1.5</v>
      </c>
      <c r="Y163" s="161">
        <f t="shared" si="121"/>
        <v>1.5</v>
      </c>
      <c r="Z163" s="161">
        <f t="shared" si="121"/>
        <v>1.5</v>
      </c>
      <c r="AA163" s="161">
        <f t="shared" si="121"/>
        <v>1.5</v>
      </c>
      <c r="AB163" s="161">
        <f t="shared" si="121"/>
        <v>1.5</v>
      </c>
      <c r="AC163" s="161">
        <f t="shared" si="121"/>
        <v>1.5</v>
      </c>
      <c r="AD163" s="161">
        <f t="shared" si="121"/>
        <v>1.5</v>
      </c>
      <c r="AE163" s="161">
        <f t="shared" si="121"/>
        <v>1.5</v>
      </c>
      <c r="AF163" s="161">
        <f t="shared" si="121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20"/>
        <v>0.3</v>
      </c>
      <c r="D164" s="161">
        <f t="shared" si="120"/>
        <v>0.3</v>
      </c>
      <c r="E164" s="161">
        <f t="shared" si="120"/>
        <v>0.3</v>
      </c>
      <c r="F164" s="161">
        <f t="shared" si="120"/>
        <v>0.3</v>
      </c>
      <c r="G164" s="161">
        <f t="shared" si="120"/>
        <v>0.3</v>
      </c>
      <c r="H164" s="161">
        <f t="shared" si="120"/>
        <v>0.3</v>
      </c>
      <c r="I164" s="161">
        <f t="shared" si="120"/>
        <v>0.3</v>
      </c>
      <c r="J164" s="161">
        <f t="shared" si="120"/>
        <v>0.3</v>
      </c>
      <c r="K164" s="161">
        <f t="shared" si="120"/>
        <v>0.3</v>
      </c>
      <c r="L164" s="161">
        <f t="shared" si="120"/>
        <v>0.3</v>
      </c>
      <c r="M164" s="161">
        <f t="shared" si="120"/>
        <v>0.3</v>
      </c>
      <c r="N164" s="161">
        <f t="shared" si="120"/>
        <v>0.3</v>
      </c>
      <c r="O164" s="161">
        <f t="shared" si="120"/>
        <v>0.3</v>
      </c>
      <c r="P164" s="161">
        <f t="shared" si="120"/>
        <v>0.3</v>
      </c>
      <c r="Q164" s="161">
        <f t="shared" si="120"/>
        <v>0.3</v>
      </c>
      <c r="R164" s="161">
        <f t="shared" si="120"/>
        <v>0.3</v>
      </c>
      <c r="S164" s="161">
        <f t="shared" si="121"/>
        <v>0.3</v>
      </c>
      <c r="T164" s="161">
        <f t="shared" si="121"/>
        <v>0.3</v>
      </c>
      <c r="U164" s="161">
        <f t="shared" si="121"/>
        <v>0.3</v>
      </c>
      <c r="V164" s="161">
        <f t="shared" si="121"/>
        <v>0.3</v>
      </c>
      <c r="W164" s="161">
        <f t="shared" si="121"/>
        <v>0.3</v>
      </c>
      <c r="X164" s="161">
        <f t="shared" si="121"/>
        <v>0.3</v>
      </c>
      <c r="Y164" s="161">
        <f t="shared" si="121"/>
        <v>0.3</v>
      </c>
      <c r="Z164" s="161">
        <f t="shared" si="121"/>
        <v>0.3</v>
      </c>
      <c r="AA164" s="161">
        <f t="shared" si="121"/>
        <v>0.3</v>
      </c>
      <c r="AB164" s="161">
        <f t="shared" si="121"/>
        <v>0.3</v>
      </c>
      <c r="AC164" s="161">
        <f t="shared" si="121"/>
        <v>0.3</v>
      </c>
      <c r="AD164" s="161">
        <f t="shared" si="121"/>
        <v>0.3</v>
      </c>
      <c r="AE164" s="161">
        <f t="shared" si="121"/>
        <v>0.3</v>
      </c>
      <c r="AF164" s="161">
        <f t="shared" si="121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20"/>
        <v>0.4</v>
      </c>
      <c r="D165" s="161">
        <f t="shared" si="120"/>
        <v>0.4</v>
      </c>
      <c r="E165" s="161">
        <f t="shared" si="120"/>
        <v>0.4</v>
      </c>
      <c r="F165" s="161">
        <f t="shared" si="120"/>
        <v>0.4</v>
      </c>
      <c r="G165" s="161">
        <f t="shared" si="120"/>
        <v>0.4</v>
      </c>
      <c r="H165" s="161">
        <f t="shared" si="120"/>
        <v>0.4</v>
      </c>
      <c r="I165" s="161">
        <f t="shared" si="120"/>
        <v>0.4</v>
      </c>
      <c r="J165" s="161">
        <f t="shared" si="120"/>
        <v>0.4</v>
      </c>
      <c r="K165" s="161">
        <f t="shared" si="120"/>
        <v>0.4</v>
      </c>
      <c r="L165" s="161">
        <f t="shared" si="120"/>
        <v>0.4</v>
      </c>
      <c r="M165" s="161">
        <f t="shared" si="120"/>
        <v>0.4</v>
      </c>
      <c r="N165" s="161">
        <f t="shared" si="120"/>
        <v>0.4</v>
      </c>
      <c r="O165" s="161">
        <f t="shared" si="120"/>
        <v>0.4</v>
      </c>
      <c r="P165" s="161">
        <f t="shared" si="120"/>
        <v>0.4</v>
      </c>
      <c r="Q165" s="161">
        <f t="shared" si="120"/>
        <v>0.4</v>
      </c>
      <c r="R165" s="161">
        <f t="shared" si="120"/>
        <v>0.4</v>
      </c>
      <c r="S165" s="161">
        <f t="shared" si="121"/>
        <v>0.4</v>
      </c>
      <c r="T165" s="161">
        <f t="shared" si="121"/>
        <v>0.4</v>
      </c>
      <c r="U165" s="161">
        <f t="shared" si="121"/>
        <v>0.4</v>
      </c>
      <c r="V165" s="161">
        <f t="shared" si="121"/>
        <v>0.4</v>
      </c>
      <c r="W165" s="161">
        <f t="shared" si="121"/>
        <v>0.4</v>
      </c>
      <c r="X165" s="161">
        <f t="shared" si="121"/>
        <v>0.4</v>
      </c>
      <c r="Y165" s="161">
        <f t="shared" si="121"/>
        <v>0.4</v>
      </c>
      <c r="Z165" s="161">
        <f t="shared" si="121"/>
        <v>0.4</v>
      </c>
      <c r="AA165" s="161">
        <f t="shared" si="121"/>
        <v>0.4</v>
      </c>
      <c r="AB165" s="161">
        <f t="shared" si="121"/>
        <v>0.4</v>
      </c>
      <c r="AC165" s="161">
        <f t="shared" si="121"/>
        <v>0.4</v>
      </c>
      <c r="AD165" s="161">
        <f t="shared" si="121"/>
        <v>0.4</v>
      </c>
      <c r="AE165" s="161">
        <f t="shared" si="121"/>
        <v>0.4</v>
      </c>
      <c r="AF165" s="161">
        <f t="shared" si="121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20"/>
        <v>0.64</v>
      </c>
      <c r="D166" s="164">
        <f t="shared" si="120"/>
        <v>0.64</v>
      </c>
      <c r="E166" s="164">
        <f t="shared" si="120"/>
        <v>0.64</v>
      </c>
      <c r="F166" s="164">
        <f t="shared" si="120"/>
        <v>0.64</v>
      </c>
      <c r="G166" s="164">
        <f t="shared" si="120"/>
        <v>0.64</v>
      </c>
      <c r="H166" s="164">
        <f t="shared" si="120"/>
        <v>0.64</v>
      </c>
      <c r="I166" s="164">
        <f t="shared" si="120"/>
        <v>0.64</v>
      </c>
      <c r="J166" s="164">
        <f t="shared" si="120"/>
        <v>0.64</v>
      </c>
      <c r="K166" s="164">
        <f t="shared" si="120"/>
        <v>0.64</v>
      </c>
      <c r="L166" s="164">
        <f t="shared" si="120"/>
        <v>0.64</v>
      </c>
      <c r="M166" s="164">
        <f t="shared" si="120"/>
        <v>0.64</v>
      </c>
      <c r="N166" s="164">
        <f t="shared" si="120"/>
        <v>0.64</v>
      </c>
      <c r="O166" s="164">
        <f t="shared" si="120"/>
        <v>0.64</v>
      </c>
      <c r="P166" s="164">
        <f t="shared" si="120"/>
        <v>0.64</v>
      </c>
      <c r="Q166" s="164">
        <f t="shared" si="120"/>
        <v>0.64</v>
      </c>
      <c r="R166" s="164">
        <f t="shared" si="120"/>
        <v>0.64</v>
      </c>
      <c r="S166" s="164">
        <f t="shared" si="121"/>
        <v>0.64</v>
      </c>
      <c r="T166" s="164">
        <f t="shared" si="121"/>
        <v>0.64</v>
      </c>
      <c r="U166" s="164">
        <f t="shared" si="121"/>
        <v>0.64</v>
      </c>
      <c r="V166" s="164">
        <f t="shared" si="121"/>
        <v>0.64</v>
      </c>
      <c r="W166" s="164">
        <f t="shared" si="121"/>
        <v>0.64</v>
      </c>
      <c r="X166" s="164">
        <f t="shared" si="121"/>
        <v>0.64</v>
      </c>
      <c r="Y166" s="164">
        <f t="shared" si="121"/>
        <v>0.64</v>
      </c>
      <c r="Z166" s="164">
        <f t="shared" si="121"/>
        <v>0.64</v>
      </c>
      <c r="AA166" s="164">
        <f t="shared" si="121"/>
        <v>0.64</v>
      </c>
      <c r="AB166" s="164">
        <f t="shared" si="121"/>
        <v>0.64</v>
      </c>
      <c r="AC166" s="164">
        <f t="shared" si="121"/>
        <v>0.64</v>
      </c>
      <c r="AD166" s="164">
        <f t="shared" si="121"/>
        <v>0.64</v>
      </c>
      <c r="AE166" s="164">
        <f t="shared" si="121"/>
        <v>0.64</v>
      </c>
      <c r="AF166" s="164">
        <f t="shared" si="121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22">SUM(C161:C166)</f>
        <v>3.54</v>
      </c>
      <c r="D167" s="167">
        <f t="shared" si="122"/>
        <v>3.54</v>
      </c>
      <c r="E167" s="167">
        <f t="shared" si="122"/>
        <v>3.54</v>
      </c>
      <c r="F167" s="167">
        <f t="shared" si="122"/>
        <v>3.54</v>
      </c>
      <c r="G167" s="167">
        <f t="shared" si="122"/>
        <v>3.54</v>
      </c>
      <c r="H167" s="167">
        <f t="shared" si="122"/>
        <v>3.54</v>
      </c>
      <c r="I167" s="167">
        <f t="shared" si="122"/>
        <v>3.54</v>
      </c>
      <c r="J167" s="167">
        <f t="shared" si="122"/>
        <v>3.54</v>
      </c>
      <c r="K167" s="167">
        <f t="shared" si="122"/>
        <v>3.54</v>
      </c>
      <c r="L167" s="167">
        <f t="shared" si="122"/>
        <v>3.54</v>
      </c>
      <c r="M167" s="167">
        <f t="shared" si="122"/>
        <v>3.54</v>
      </c>
      <c r="N167" s="167">
        <f t="shared" si="122"/>
        <v>3.54</v>
      </c>
      <c r="O167" s="167">
        <f t="shared" si="122"/>
        <v>3.54</v>
      </c>
      <c r="P167" s="167">
        <f t="shared" si="122"/>
        <v>3.54</v>
      </c>
      <c r="Q167" s="167">
        <f t="shared" si="122"/>
        <v>3.54</v>
      </c>
      <c r="R167" s="167">
        <f t="shared" si="122"/>
        <v>3.54</v>
      </c>
      <c r="S167" s="167">
        <f t="shared" si="122"/>
        <v>3.54</v>
      </c>
      <c r="T167" s="167">
        <f t="shared" si="122"/>
        <v>3.54</v>
      </c>
      <c r="U167" s="167">
        <f t="shared" si="122"/>
        <v>3.54</v>
      </c>
      <c r="V167" s="167">
        <f t="shared" si="122"/>
        <v>3.54</v>
      </c>
      <c r="W167" s="167">
        <f t="shared" si="122"/>
        <v>3.54</v>
      </c>
      <c r="X167" s="167">
        <f t="shared" si="122"/>
        <v>3.54</v>
      </c>
      <c r="Y167" s="167">
        <f t="shared" si="122"/>
        <v>3.54</v>
      </c>
      <c r="Z167" s="167">
        <f t="shared" si="122"/>
        <v>3.54</v>
      </c>
      <c r="AA167" s="167">
        <f t="shared" si="122"/>
        <v>3.54</v>
      </c>
      <c r="AB167" s="167">
        <f t="shared" si="122"/>
        <v>3.54</v>
      </c>
      <c r="AC167" s="167">
        <f t="shared" si="122"/>
        <v>3.54</v>
      </c>
      <c r="AD167" s="167">
        <f t="shared" si="122"/>
        <v>3.54</v>
      </c>
      <c r="AE167" s="167">
        <f t="shared" si="122"/>
        <v>3.54</v>
      </c>
      <c r="AF167" s="167">
        <f t="shared" si="122"/>
        <v>3.54</v>
      </c>
      <c r="AG167" s="168">
        <f t="shared" si="122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23">B169</f>
        <v>0</v>
      </c>
      <c r="D169" s="159">
        <f t="shared" si="123"/>
        <v>0</v>
      </c>
      <c r="E169" s="159">
        <f t="shared" si="123"/>
        <v>0</v>
      </c>
      <c r="F169" s="159">
        <f t="shared" si="123"/>
        <v>0</v>
      </c>
      <c r="G169" s="159">
        <f t="shared" si="123"/>
        <v>0</v>
      </c>
      <c r="H169" s="159">
        <f t="shared" si="123"/>
        <v>0</v>
      </c>
      <c r="I169" s="159">
        <f t="shared" si="123"/>
        <v>0</v>
      </c>
      <c r="J169" s="159">
        <f t="shared" si="123"/>
        <v>0</v>
      </c>
      <c r="K169" s="159">
        <f t="shared" si="123"/>
        <v>0</v>
      </c>
      <c r="L169" s="159">
        <f t="shared" si="123"/>
        <v>0</v>
      </c>
      <c r="M169" s="159">
        <f t="shared" si="123"/>
        <v>0</v>
      </c>
      <c r="N169" s="159">
        <f t="shared" si="123"/>
        <v>0</v>
      </c>
      <c r="O169" s="159">
        <f t="shared" si="123"/>
        <v>0</v>
      </c>
      <c r="P169" s="159">
        <f t="shared" si="123"/>
        <v>0</v>
      </c>
      <c r="Q169" s="159">
        <f t="shared" si="123"/>
        <v>0</v>
      </c>
      <c r="R169" s="159">
        <f t="shared" si="123"/>
        <v>0</v>
      </c>
      <c r="S169" s="159">
        <f t="shared" ref="S169:AF184" si="124">R169</f>
        <v>0</v>
      </c>
      <c r="T169" s="159">
        <f t="shared" si="124"/>
        <v>0</v>
      </c>
      <c r="U169" s="159">
        <f t="shared" si="124"/>
        <v>0</v>
      </c>
      <c r="V169" s="159">
        <f t="shared" si="124"/>
        <v>0</v>
      </c>
      <c r="W169" s="159">
        <f t="shared" si="124"/>
        <v>0</v>
      </c>
      <c r="X169" s="159">
        <f t="shared" si="124"/>
        <v>0</v>
      </c>
      <c r="Y169" s="159">
        <f t="shared" si="124"/>
        <v>0</v>
      </c>
      <c r="Z169" s="159">
        <f t="shared" si="124"/>
        <v>0</v>
      </c>
      <c r="AA169" s="159">
        <f t="shared" si="124"/>
        <v>0</v>
      </c>
      <c r="AB169" s="159">
        <f t="shared" si="124"/>
        <v>0</v>
      </c>
      <c r="AC169" s="159">
        <f t="shared" si="124"/>
        <v>0</v>
      </c>
      <c r="AD169" s="159">
        <f t="shared" si="124"/>
        <v>0</v>
      </c>
      <c r="AE169" s="159">
        <f t="shared" si="124"/>
        <v>0</v>
      </c>
      <c r="AF169" s="172">
        <f t="shared" si="124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23"/>
        <v>0</v>
      </c>
      <c r="D170" s="161">
        <f t="shared" si="123"/>
        <v>0</v>
      </c>
      <c r="E170" s="161">
        <f t="shared" si="123"/>
        <v>0</v>
      </c>
      <c r="F170" s="161">
        <f t="shared" si="123"/>
        <v>0</v>
      </c>
      <c r="G170" s="161">
        <f t="shared" si="123"/>
        <v>0</v>
      </c>
      <c r="H170" s="161">
        <f t="shared" si="123"/>
        <v>0</v>
      </c>
      <c r="I170" s="161">
        <f t="shared" si="123"/>
        <v>0</v>
      </c>
      <c r="J170" s="161">
        <f t="shared" si="123"/>
        <v>0</v>
      </c>
      <c r="K170" s="161">
        <f t="shared" si="123"/>
        <v>0</v>
      </c>
      <c r="L170" s="161">
        <f t="shared" si="123"/>
        <v>0</v>
      </c>
      <c r="M170" s="161">
        <f t="shared" si="123"/>
        <v>0</v>
      </c>
      <c r="N170" s="161">
        <f t="shared" si="123"/>
        <v>0</v>
      </c>
      <c r="O170" s="161">
        <f t="shared" si="123"/>
        <v>0</v>
      </c>
      <c r="P170" s="161">
        <f t="shared" si="123"/>
        <v>0</v>
      </c>
      <c r="Q170" s="161">
        <f t="shared" si="123"/>
        <v>0</v>
      </c>
      <c r="R170" s="161">
        <f t="shared" si="123"/>
        <v>0</v>
      </c>
      <c r="S170" s="161">
        <f t="shared" si="124"/>
        <v>0</v>
      </c>
      <c r="T170" s="161">
        <f t="shared" si="124"/>
        <v>0</v>
      </c>
      <c r="U170" s="161">
        <f t="shared" si="124"/>
        <v>0</v>
      </c>
      <c r="V170" s="161">
        <f t="shared" si="124"/>
        <v>0</v>
      </c>
      <c r="W170" s="161">
        <f t="shared" si="124"/>
        <v>0</v>
      </c>
      <c r="X170" s="161">
        <f t="shared" si="124"/>
        <v>0</v>
      </c>
      <c r="Y170" s="161">
        <f t="shared" si="124"/>
        <v>0</v>
      </c>
      <c r="Z170" s="161">
        <f t="shared" si="124"/>
        <v>0</v>
      </c>
      <c r="AA170" s="161">
        <f t="shared" si="124"/>
        <v>0</v>
      </c>
      <c r="AB170" s="161">
        <f t="shared" si="124"/>
        <v>0</v>
      </c>
      <c r="AC170" s="161">
        <f t="shared" si="124"/>
        <v>0</v>
      </c>
      <c r="AD170" s="161">
        <f t="shared" si="124"/>
        <v>0</v>
      </c>
      <c r="AE170" s="161">
        <f t="shared" si="124"/>
        <v>0</v>
      </c>
      <c r="AF170" s="174">
        <f t="shared" si="124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23"/>
        <v>0</v>
      </c>
      <c r="D171" s="161">
        <f t="shared" si="123"/>
        <v>0</v>
      </c>
      <c r="E171" s="161">
        <f t="shared" si="123"/>
        <v>0</v>
      </c>
      <c r="F171" s="161">
        <f t="shared" si="123"/>
        <v>0</v>
      </c>
      <c r="G171" s="161">
        <f t="shared" si="123"/>
        <v>0</v>
      </c>
      <c r="H171" s="161">
        <f t="shared" si="123"/>
        <v>0</v>
      </c>
      <c r="I171" s="161">
        <f t="shared" si="123"/>
        <v>0</v>
      </c>
      <c r="J171" s="161">
        <f t="shared" si="123"/>
        <v>0</v>
      </c>
      <c r="K171" s="161">
        <f t="shared" si="123"/>
        <v>0</v>
      </c>
      <c r="L171" s="161">
        <f t="shared" si="123"/>
        <v>0</v>
      </c>
      <c r="M171" s="161">
        <f t="shared" si="123"/>
        <v>0</v>
      </c>
      <c r="N171" s="161">
        <f t="shared" si="123"/>
        <v>0</v>
      </c>
      <c r="O171" s="161">
        <f t="shared" si="123"/>
        <v>0</v>
      </c>
      <c r="P171" s="161">
        <f t="shared" si="123"/>
        <v>0</v>
      </c>
      <c r="Q171" s="161">
        <f t="shared" si="123"/>
        <v>0</v>
      </c>
      <c r="R171" s="161">
        <f t="shared" si="123"/>
        <v>0</v>
      </c>
      <c r="S171" s="161">
        <f t="shared" si="124"/>
        <v>0</v>
      </c>
      <c r="T171" s="161">
        <f t="shared" si="124"/>
        <v>0</v>
      </c>
      <c r="U171" s="161">
        <f t="shared" si="124"/>
        <v>0</v>
      </c>
      <c r="V171" s="161">
        <f t="shared" si="124"/>
        <v>0</v>
      </c>
      <c r="W171" s="161">
        <f t="shared" si="124"/>
        <v>0</v>
      </c>
      <c r="X171" s="161">
        <f t="shared" si="124"/>
        <v>0</v>
      </c>
      <c r="Y171" s="161">
        <f t="shared" si="124"/>
        <v>0</v>
      </c>
      <c r="Z171" s="161">
        <f t="shared" si="124"/>
        <v>0</v>
      </c>
      <c r="AA171" s="161">
        <f t="shared" si="124"/>
        <v>0</v>
      </c>
      <c r="AB171" s="161">
        <f t="shared" si="124"/>
        <v>0</v>
      </c>
      <c r="AC171" s="161">
        <f t="shared" si="124"/>
        <v>0</v>
      </c>
      <c r="AD171" s="161">
        <f t="shared" si="124"/>
        <v>0</v>
      </c>
      <c r="AE171" s="161">
        <f t="shared" si="124"/>
        <v>0</v>
      </c>
      <c r="AF171" s="174">
        <f t="shared" si="124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23"/>
        <v>0</v>
      </c>
      <c r="D172" s="161">
        <f t="shared" si="123"/>
        <v>0</v>
      </c>
      <c r="E172" s="161">
        <f t="shared" si="123"/>
        <v>0</v>
      </c>
      <c r="F172" s="161">
        <f t="shared" si="123"/>
        <v>0</v>
      </c>
      <c r="G172" s="161">
        <f t="shared" si="123"/>
        <v>0</v>
      </c>
      <c r="H172" s="161">
        <f t="shared" si="123"/>
        <v>0</v>
      </c>
      <c r="I172" s="161">
        <f t="shared" si="123"/>
        <v>0</v>
      </c>
      <c r="J172" s="161">
        <f t="shared" si="123"/>
        <v>0</v>
      </c>
      <c r="K172" s="161">
        <f t="shared" si="123"/>
        <v>0</v>
      </c>
      <c r="L172" s="161">
        <f t="shared" si="123"/>
        <v>0</v>
      </c>
      <c r="M172" s="161">
        <f t="shared" si="123"/>
        <v>0</v>
      </c>
      <c r="N172" s="161">
        <f t="shared" si="123"/>
        <v>0</v>
      </c>
      <c r="O172" s="161">
        <f t="shared" si="123"/>
        <v>0</v>
      </c>
      <c r="P172" s="161">
        <f t="shared" si="123"/>
        <v>0</v>
      </c>
      <c r="Q172" s="161">
        <f t="shared" si="123"/>
        <v>0</v>
      </c>
      <c r="R172" s="161">
        <f t="shared" si="123"/>
        <v>0</v>
      </c>
      <c r="S172" s="161">
        <f t="shared" si="124"/>
        <v>0</v>
      </c>
      <c r="T172" s="161">
        <f t="shared" si="124"/>
        <v>0</v>
      </c>
      <c r="U172" s="161">
        <f t="shared" si="124"/>
        <v>0</v>
      </c>
      <c r="V172" s="161">
        <f t="shared" si="124"/>
        <v>0</v>
      </c>
      <c r="W172" s="161">
        <f t="shared" si="124"/>
        <v>0</v>
      </c>
      <c r="X172" s="161">
        <f t="shared" si="124"/>
        <v>0</v>
      </c>
      <c r="Y172" s="161">
        <f t="shared" si="124"/>
        <v>0</v>
      </c>
      <c r="Z172" s="161">
        <f t="shared" si="124"/>
        <v>0</v>
      </c>
      <c r="AA172" s="161">
        <f t="shared" si="124"/>
        <v>0</v>
      </c>
      <c r="AB172" s="161">
        <f t="shared" si="124"/>
        <v>0</v>
      </c>
      <c r="AC172" s="161">
        <f t="shared" si="124"/>
        <v>0</v>
      </c>
      <c r="AD172" s="161">
        <f t="shared" si="124"/>
        <v>0</v>
      </c>
      <c r="AE172" s="161">
        <f t="shared" si="124"/>
        <v>0</v>
      </c>
      <c r="AF172" s="174">
        <f t="shared" si="124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23"/>
        <v>0</v>
      </c>
      <c r="D173" s="161">
        <f t="shared" si="123"/>
        <v>0</v>
      </c>
      <c r="E173" s="161">
        <f t="shared" si="123"/>
        <v>0</v>
      </c>
      <c r="F173" s="161">
        <f t="shared" si="123"/>
        <v>0</v>
      </c>
      <c r="G173" s="161">
        <f t="shared" si="123"/>
        <v>0</v>
      </c>
      <c r="H173" s="161">
        <f t="shared" si="123"/>
        <v>0</v>
      </c>
      <c r="I173" s="161">
        <f t="shared" si="123"/>
        <v>0</v>
      </c>
      <c r="J173" s="161">
        <f t="shared" si="123"/>
        <v>0</v>
      </c>
      <c r="K173" s="161">
        <f t="shared" si="123"/>
        <v>0</v>
      </c>
      <c r="L173" s="161">
        <f t="shared" si="123"/>
        <v>0</v>
      </c>
      <c r="M173" s="161">
        <f t="shared" si="123"/>
        <v>0</v>
      </c>
      <c r="N173" s="161">
        <f t="shared" si="123"/>
        <v>0</v>
      </c>
      <c r="O173" s="161">
        <f t="shared" si="123"/>
        <v>0</v>
      </c>
      <c r="P173" s="161">
        <f t="shared" si="123"/>
        <v>0</v>
      </c>
      <c r="Q173" s="161">
        <f t="shared" si="123"/>
        <v>0</v>
      </c>
      <c r="R173" s="161">
        <f t="shared" si="123"/>
        <v>0</v>
      </c>
      <c r="S173" s="161">
        <f t="shared" si="124"/>
        <v>0</v>
      </c>
      <c r="T173" s="161">
        <f t="shared" si="124"/>
        <v>0</v>
      </c>
      <c r="U173" s="161">
        <f t="shared" si="124"/>
        <v>0</v>
      </c>
      <c r="V173" s="161">
        <f t="shared" si="124"/>
        <v>0</v>
      </c>
      <c r="W173" s="161">
        <f t="shared" si="124"/>
        <v>0</v>
      </c>
      <c r="X173" s="161">
        <f t="shared" si="124"/>
        <v>0</v>
      </c>
      <c r="Y173" s="161">
        <f t="shared" si="124"/>
        <v>0</v>
      </c>
      <c r="Z173" s="161">
        <f t="shared" si="124"/>
        <v>0</v>
      </c>
      <c r="AA173" s="161">
        <f t="shared" si="124"/>
        <v>0</v>
      </c>
      <c r="AB173" s="161">
        <f t="shared" si="124"/>
        <v>0</v>
      </c>
      <c r="AC173" s="161">
        <f t="shared" si="124"/>
        <v>0</v>
      </c>
      <c r="AD173" s="161">
        <f t="shared" si="124"/>
        <v>0</v>
      </c>
      <c r="AE173" s="161">
        <f t="shared" si="124"/>
        <v>0</v>
      </c>
      <c r="AF173" s="174">
        <f t="shared" si="124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23"/>
        <v>0</v>
      </c>
      <c r="D174" s="161">
        <f t="shared" si="123"/>
        <v>0</v>
      </c>
      <c r="E174" s="161">
        <f t="shared" si="123"/>
        <v>0</v>
      </c>
      <c r="F174" s="161">
        <f t="shared" si="123"/>
        <v>0</v>
      </c>
      <c r="G174" s="161">
        <f t="shared" si="123"/>
        <v>0</v>
      </c>
      <c r="H174" s="161">
        <f t="shared" si="123"/>
        <v>0</v>
      </c>
      <c r="I174" s="161">
        <f t="shared" si="123"/>
        <v>0</v>
      </c>
      <c r="J174" s="161">
        <f t="shared" si="123"/>
        <v>0</v>
      </c>
      <c r="K174" s="161">
        <f t="shared" si="123"/>
        <v>0</v>
      </c>
      <c r="L174" s="161">
        <f t="shared" si="123"/>
        <v>0</v>
      </c>
      <c r="M174" s="161">
        <f t="shared" si="123"/>
        <v>0</v>
      </c>
      <c r="N174" s="161">
        <f t="shared" si="123"/>
        <v>0</v>
      </c>
      <c r="O174" s="161">
        <f t="shared" si="123"/>
        <v>0</v>
      </c>
      <c r="P174" s="161">
        <f t="shared" si="123"/>
        <v>0</v>
      </c>
      <c r="Q174" s="161">
        <f t="shared" si="123"/>
        <v>0</v>
      </c>
      <c r="R174" s="161">
        <f t="shared" si="123"/>
        <v>0</v>
      </c>
      <c r="S174" s="161">
        <f t="shared" si="124"/>
        <v>0</v>
      </c>
      <c r="T174" s="161">
        <f t="shared" si="124"/>
        <v>0</v>
      </c>
      <c r="U174" s="161">
        <f t="shared" si="124"/>
        <v>0</v>
      </c>
      <c r="V174" s="161">
        <f t="shared" si="124"/>
        <v>0</v>
      </c>
      <c r="W174" s="161">
        <f t="shared" si="124"/>
        <v>0</v>
      </c>
      <c r="X174" s="161">
        <f t="shared" si="124"/>
        <v>0</v>
      </c>
      <c r="Y174" s="161">
        <f t="shared" si="124"/>
        <v>0</v>
      </c>
      <c r="Z174" s="161">
        <f t="shared" si="124"/>
        <v>0</v>
      </c>
      <c r="AA174" s="161">
        <f t="shared" si="124"/>
        <v>0</v>
      </c>
      <c r="AB174" s="161">
        <f t="shared" si="124"/>
        <v>0</v>
      </c>
      <c r="AC174" s="161">
        <f t="shared" si="124"/>
        <v>0</v>
      </c>
      <c r="AD174" s="161">
        <f t="shared" si="124"/>
        <v>0</v>
      </c>
      <c r="AE174" s="161">
        <f t="shared" si="124"/>
        <v>0</v>
      </c>
      <c r="AF174" s="174">
        <f t="shared" si="124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23"/>
        <v>0</v>
      </c>
      <c r="D175" s="161">
        <f t="shared" si="123"/>
        <v>0</v>
      </c>
      <c r="E175" s="161">
        <f t="shared" si="123"/>
        <v>0</v>
      </c>
      <c r="F175" s="161">
        <f t="shared" si="123"/>
        <v>0</v>
      </c>
      <c r="G175" s="161">
        <f t="shared" si="123"/>
        <v>0</v>
      </c>
      <c r="H175" s="161">
        <f t="shared" si="123"/>
        <v>0</v>
      </c>
      <c r="I175" s="161">
        <f t="shared" si="123"/>
        <v>0</v>
      </c>
      <c r="J175" s="161">
        <f t="shared" si="123"/>
        <v>0</v>
      </c>
      <c r="K175" s="161">
        <f t="shared" si="123"/>
        <v>0</v>
      </c>
      <c r="L175" s="161">
        <f t="shared" si="123"/>
        <v>0</v>
      </c>
      <c r="M175" s="161">
        <f t="shared" si="123"/>
        <v>0</v>
      </c>
      <c r="N175" s="161">
        <f t="shared" si="123"/>
        <v>0</v>
      </c>
      <c r="O175" s="161">
        <f t="shared" si="123"/>
        <v>0</v>
      </c>
      <c r="P175" s="161">
        <f t="shared" si="123"/>
        <v>0</v>
      </c>
      <c r="Q175" s="161">
        <f t="shared" si="123"/>
        <v>0</v>
      </c>
      <c r="R175" s="161">
        <f t="shared" si="123"/>
        <v>0</v>
      </c>
      <c r="S175" s="161">
        <f t="shared" si="124"/>
        <v>0</v>
      </c>
      <c r="T175" s="161">
        <f t="shared" si="124"/>
        <v>0</v>
      </c>
      <c r="U175" s="161">
        <f t="shared" si="124"/>
        <v>0</v>
      </c>
      <c r="V175" s="161">
        <f t="shared" si="124"/>
        <v>0</v>
      </c>
      <c r="W175" s="161">
        <f t="shared" si="124"/>
        <v>0</v>
      </c>
      <c r="X175" s="161">
        <f t="shared" si="124"/>
        <v>0</v>
      </c>
      <c r="Y175" s="161">
        <f t="shared" si="124"/>
        <v>0</v>
      </c>
      <c r="Z175" s="161">
        <f t="shared" si="124"/>
        <v>0</v>
      </c>
      <c r="AA175" s="161">
        <f t="shared" si="124"/>
        <v>0</v>
      </c>
      <c r="AB175" s="161">
        <f t="shared" si="124"/>
        <v>0</v>
      </c>
      <c r="AC175" s="161">
        <f t="shared" si="124"/>
        <v>0</v>
      </c>
      <c r="AD175" s="161">
        <f t="shared" si="124"/>
        <v>0</v>
      </c>
      <c r="AE175" s="161">
        <f t="shared" si="124"/>
        <v>0</v>
      </c>
      <c r="AF175" s="174">
        <f t="shared" si="124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23"/>
        <v>0</v>
      </c>
      <c r="D176" s="161">
        <f t="shared" si="123"/>
        <v>0</v>
      </c>
      <c r="E176" s="161">
        <f t="shared" si="123"/>
        <v>0</v>
      </c>
      <c r="F176" s="161">
        <f t="shared" si="123"/>
        <v>0</v>
      </c>
      <c r="G176" s="161">
        <f t="shared" si="123"/>
        <v>0</v>
      </c>
      <c r="H176" s="161">
        <f t="shared" si="123"/>
        <v>0</v>
      </c>
      <c r="I176" s="161">
        <f t="shared" si="123"/>
        <v>0</v>
      </c>
      <c r="J176" s="161">
        <f t="shared" si="123"/>
        <v>0</v>
      </c>
      <c r="K176" s="161">
        <f t="shared" si="123"/>
        <v>0</v>
      </c>
      <c r="L176" s="161">
        <f t="shared" si="123"/>
        <v>0</v>
      </c>
      <c r="M176" s="161">
        <f t="shared" si="123"/>
        <v>0</v>
      </c>
      <c r="N176" s="161">
        <f t="shared" si="123"/>
        <v>0</v>
      </c>
      <c r="O176" s="161">
        <f t="shared" si="123"/>
        <v>0</v>
      </c>
      <c r="P176" s="161">
        <f t="shared" si="123"/>
        <v>0</v>
      </c>
      <c r="Q176" s="161">
        <f t="shared" si="123"/>
        <v>0</v>
      </c>
      <c r="R176" s="161">
        <f t="shared" si="123"/>
        <v>0</v>
      </c>
      <c r="S176" s="161">
        <f t="shared" si="124"/>
        <v>0</v>
      </c>
      <c r="T176" s="161">
        <f t="shared" si="124"/>
        <v>0</v>
      </c>
      <c r="U176" s="161">
        <f t="shared" si="124"/>
        <v>0</v>
      </c>
      <c r="V176" s="161">
        <f t="shared" si="124"/>
        <v>0</v>
      </c>
      <c r="W176" s="161">
        <f t="shared" si="124"/>
        <v>0</v>
      </c>
      <c r="X176" s="161">
        <f t="shared" si="124"/>
        <v>0</v>
      </c>
      <c r="Y176" s="161">
        <f t="shared" si="124"/>
        <v>0</v>
      </c>
      <c r="Z176" s="161">
        <f t="shared" si="124"/>
        <v>0</v>
      </c>
      <c r="AA176" s="161">
        <f t="shared" si="124"/>
        <v>0</v>
      </c>
      <c r="AB176" s="161">
        <f t="shared" si="124"/>
        <v>0</v>
      </c>
      <c r="AC176" s="161">
        <f t="shared" si="124"/>
        <v>0</v>
      </c>
      <c r="AD176" s="161">
        <f t="shared" si="124"/>
        <v>0</v>
      </c>
      <c r="AE176" s="161">
        <f t="shared" si="124"/>
        <v>0</v>
      </c>
      <c r="AF176" s="174">
        <f t="shared" si="124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23"/>
        <v>0</v>
      </c>
      <c r="D177" s="161">
        <f t="shared" si="123"/>
        <v>0</v>
      </c>
      <c r="E177" s="161">
        <f t="shared" si="123"/>
        <v>0</v>
      </c>
      <c r="F177" s="161">
        <f t="shared" si="123"/>
        <v>0</v>
      </c>
      <c r="G177" s="161">
        <f t="shared" si="123"/>
        <v>0</v>
      </c>
      <c r="H177" s="161">
        <f t="shared" si="123"/>
        <v>0</v>
      </c>
      <c r="I177" s="161">
        <f t="shared" si="123"/>
        <v>0</v>
      </c>
      <c r="J177" s="161">
        <f t="shared" si="123"/>
        <v>0</v>
      </c>
      <c r="K177" s="161">
        <f t="shared" si="123"/>
        <v>0</v>
      </c>
      <c r="L177" s="161">
        <f t="shared" si="123"/>
        <v>0</v>
      </c>
      <c r="M177" s="161">
        <f t="shared" si="123"/>
        <v>0</v>
      </c>
      <c r="N177" s="161">
        <f t="shared" si="123"/>
        <v>0</v>
      </c>
      <c r="O177" s="161">
        <f t="shared" si="123"/>
        <v>0</v>
      </c>
      <c r="P177" s="161">
        <f t="shared" si="123"/>
        <v>0</v>
      </c>
      <c r="Q177" s="161">
        <f t="shared" si="123"/>
        <v>0</v>
      </c>
      <c r="R177" s="161">
        <f t="shared" si="123"/>
        <v>0</v>
      </c>
      <c r="S177" s="161">
        <f t="shared" si="124"/>
        <v>0</v>
      </c>
      <c r="T177" s="161">
        <f t="shared" si="124"/>
        <v>0</v>
      </c>
      <c r="U177" s="161">
        <f t="shared" si="124"/>
        <v>0</v>
      </c>
      <c r="V177" s="161">
        <f t="shared" si="124"/>
        <v>0</v>
      </c>
      <c r="W177" s="161">
        <f t="shared" si="124"/>
        <v>0</v>
      </c>
      <c r="X177" s="161">
        <f t="shared" si="124"/>
        <v>0</v>
      </c>
      <c r="Y177" s="161">
        <f t="shared" si="124"/>
        <v>0</v>
      </c>
      <c r="Z177" s="161">
        <f t="shared" si="124"/>
        <v>0</v>
      </c>
      <c r="AA177" s="161">
        <f t="shared" si="124"/>
        <v>0</v>
      </c>
      <c r="AB177" s="161">
        <f t="shared" si="124"/>
        <v>0</v>
      </c>
      <c r="AC177" s="161">
        <f t="shared" si="124"/>
        <v>0</v>
      </c>
      <c r="AD177" s="161">
        <f t="shared" si="124"/>
        <v>0</v>
      </c>
      <c r="AE177" s="161">
        <f t="shared" si="124"/>
        <v>0</v>
      </c>
      <c r="AF177" s="174">
        <f t="shared" si="124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23"/>
        <v>0</v>
      </c>
      <c r="D178" s="161">
        <f t="shared" si="123"/>
        <v>0</v>
      </c>
      <c r="E178" s="161">
        <f t="shared" si="123"/>
        <v>0</v>
      </c>
      <c r="F178" s="161">
        <f t="shared" si="123"/>
        <v>0</v>
      </c>
      <c r="G178" s="161">
        <f t="shared" si="123"/>
        <v>0</v>
      </c>
      <c r="H178" s="161">
        <f t="shared" si="123"/>
        <v>0</v>
      </c>
      <c r="I178" s="161">
        <f t="shared" si="123"/>
        <v>0</v>
      </c>
      <c r="J178" s="161">
        <f t="shared" si="123"/>
        <v>0</v>
      </c>
      <c r="K178" s="161">
        <f t="shared" si="123"/>
        <v>0</v>
      </c>
      <c r="L178" s="161">
        <f t="shared" si="123"/>
        <v>0</v>
      </c>
      <c r="M178" s="161">
        <f t="shared" si="123"/>
        <v>0</v>
      </c>
      <c r="N178" s="161">
        <f t="shared" si="123"/>
        <v>0</v>
      </c>
      <c r="O178" s="161">
        <f t="shared" si="123"/>
        <v>0</v>
      </c>
      <c r="P178" s="161">
        <f t="shared" si="123"/>
        <v>0</v>
      </c>
      <c r="Q178" s="161">
        <f t="shared" si="123"/>
        <v>0</v>
      </c>
      <c r="R178" s="161">
        <f t="shared" si="123"/>
        <v>0</v>
      </c>
      <c r="S178" s="161">
        <f t="shared" si="124"/>
        <v>0</v>
      </c>
      <c r="T178" s="161">
        <f t="shared" si="124"/>
        <v>0</v>
      </c>
      <c r="U178" s="161">
        <f t="shared" si="124"/>
        <v>0</v>
      </c>
      <c r="V178" s="161">
        <f t="shared" si="124"/>
        <v>0</v>
      </c>
      <c r="W178" s="161">
        <f t="shared" si="124"/>
        <v>0</v>
      </c>
      <c r="X178" s="161">
        <f t="shared" si="124"/>
        <v>0</v>
      </c>
      <c r="Y178" s="161">
        <f t="shared" si="124"/>
        <v>0</v>
      </c>
      <c r="Z178" s="161">
        <f t="shared" si="124"/>
        <v>0</v>
      </c>
      <c r="AA178" s="161">
        <f t="shared" si="124"/>
        <v>0</v>
      </c>
      <c r="AB178" s="161">
        <f t="shared" si="124"/>
        <v>0</v>
      </c>
      <c r="AC178" s="161">
        <f t="shared" si="124"/>
        <v>0</v>
      </c>
      <c r="AD178" s="161">
        <f t="shared" si="124"/>
        <v>0</v>
      </c>
      <c r="AE178" s="161">
        <f t="shared" si="124"/>
        <v>0</v>
      </c>
      <c r="AF178" s="174">
        <f t="shared" si="124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23"/>
        <v>0</v>
      </c>
      <c r="D179" s="161">
        <f t="shared" si="123"/>
        <v>0</v>
      </c>
      <c r="E179" s="161">
        <f t="shared" si="123"/>
        <v>0</v>
      </c>
      <c r="F179" s="161">
        <f t="shared" si="123"/>
        <v>0</v>
      </c>
      <c r="G179" s="161">
        <f t="shared" si="123"/>
        <v>0</v>
      </c>
      <c r="H179" s="161">
        <f t="shared" si="123"/>
        <v>0</v>
      </c>
      <c r="I179" s="161">
        <f t="shared" si="123"/>
        <v>0</v>
      </c>
      <c r="J179" s="161">
        <f t="shared" si="123"/>
        <v>0</v>
      </c>
      <c r="K179" s="161">
        <f t="shared" si="123"/>
        <v>0</v>
      </c>
      <c r="L179" s="161">
        <f t="shared" si="123"/>
        <v>0</v>
      </c>
      <c r="M179" s="161">
        <f t="shared" si="123"/>
        <v>0</v>
      </c>
      <c r="N179" s="161">
        <f t="shared" si="123"/>
        <v>0</v>
      </c>
      <c r="O179" s="161">
        <f t="shared" si="123"/>
        <v>0</v>
      </c>
      <c r="P179" s="161">
        <f t="shared" si="123"/>
        <v>0</v>
      </c>
      <c r="Q179" s="161">
        <f t="shared" si="123"/>
        <v>0</v>
      </c>
      <c r="R179" s="161">
        <f t="shared" si="123"/>
        <v>0</v>
      </c>
      <c r="S179" s="161">
        <f t="shared" si="124"/>
        <v>0</v>
      </c>
      <c r="T179" s="161">
        <f t="shared" si="124"/>
        <v>0</v>
      </c>
      <c r="U179" s="161">
        <f t="shared" si="124"/>
        <v>0</v>
      </c>
      <c r="V179" s="161">
        <f t="shared" si="124"/>
        <v>0</v>
      </c>
      <c r="W179" s="161">
        <f t="shared" si="124"/>
        <v>0</v>
      </c>
      <c r="X179" s="161">
        <f t="shared" si="124"/>
        <v>0</v>
      </c>
      <c r="Y179" s="161">
        <f t="shared" si="124"/>
        <v>0</v>
      </c>
      <c r="Z179" s="161">
        <f t="shared" si="124"/>
        <v>0</v>
      </c>
      <c r="AA179" s="161">
        <f t="shared" si="124"/>
        <v>0</v>
      </c>
      <c r="AB179" s="161">
        <f t="shared" si="124"/>
        <v>0</v>
      </c>
      <c r="AC179" s="161">
        <f t="shared" si="124"/>
        <v>0</v>
      </c>
      <c r="AD179" s="161">
        <f t="shared" si="124"/>
        <v>0</v>
      </c>
      <c r="AE179" s="161">
        <f t="shared" si="124"/>
        <v>0</v>
      </c>
      <c r="AF179" s="174">
        <f t="shared" si="124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23"/>
        <v>0</v>
      </c>
      <c r="D180" s="161">
        <f t="shared" si="123"/>
        <v>0</v>
      </c>
      <c r="E180" s="161">
        <f t="shared" si="123"/>
        <v>0</v>
      </c>
      <c r="F180" s="161">
        <f t="shared" si="123"/>
        <v>0</v>
      </c>
      <c r="G180" s="161">
        <f t="shared" si="123"/>
        <v>0</v>
      </c>
      <c r="H180" s="161">
        <f t="shared" si="123"/>
        <v>0</v>
      </c>
      <c r="I180" s="161">
        <f t="shared" si="123"/>
        <v>0</v>
      </c>
      <c r="J180" s="161">
        <f t="shared" si="123"/>
        <v>0</v>
      </c>
      <c r="K180" s="161">
        <f t="shared" si="123"/>
        <v>0</v>
      </c>
      <c r="L180" s="161">
        <f t="shared" si="123"/>
        <v>0</v>
      </c>
      <c r="M180" s="161">
        <f t="shared" si="123"/>
        <v>0</v>
      </c>
      <c r="N180" s="161">
        <f t="shared" si="123"/>
        <v>0</v>
      </c>
      <c r="O180" s="161">
        <f t="shared" si="123"/>
        <v>0</v>
      </c>
      <c r="P180" s="161">
        <f t="shared" si="123"/>
        <v>0</v>
      </c>
      <c r="Q180" s="161">
        <f t="shared" si="123"/>
        <v>0</v>
      </c>
      <c r="R180" s="161">
        <f t="shared" si="123"/>
        <v>0</v>
      </c>
      <c r="S180" s="161">
        <f t="shared" si="124"/>
        <v>0</v>
      </c>
      <c r="T180" s="161">
        <f t="shared" si="124"/>
        <v>0</v>
      </c>
      <c r="U180" s="161">
        <f t="shared" si="124"/>
        <v>0</v>
      </c>
      <c r="V180" s="161">
        <f t="shared" si="124"/>
        <v>0</v>
      </c>
      <c r="W180" s="161">
        <f t="shared" si="124"/>
        <v>0</v>
      </c>
      <c r="X180" s="161">
        <f t="shared" si="124"/>
        <v>0</v>
      </c>
      <c r="Y180" s="161">
        <f t="shared" si="124"/>
        <v>0</v>
      </c>
      <c r="Z180" s="161">
        <f t="shared" si="124"/>
        <v>0</v>
      </c>
      <c r="AA180" s="161">
        <f t="shared" si="124"/>
        <v>0</v>
      </c>
      <c r="AB180" s="161">
        <f t="shared" si="124"/>
        <v>0</v>
      </c>
      <c r="AC180" s="161">
        <f t="shared" si="124"/>
        <v>0</v>
      </c>
      <c r="AD180" s="161">
        <f t="shared" si="124"/>
        <v>0</v>
      </c>
      <c r="AE180" s="161">
        <f t="shared" si="124"/>
        <v>0</v>
      </c>
      <c r="AF180" s="174">
        <f t="shared" si="124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23"/>
        <v>0</v>
      </c>
      <c r="D181" s="161">
        <f t="shared" si="123"/>
        <v>0</v>
      </c>
      <c r="E181" s="161">
        <f t="shared" si="123"/>
        <v>0</v>
      </c>
      <c r="F181" s="161">
        <f t="shared" si="123"/>
        <v>0</v>
      </c>
      <c r="G181" s="161">
        <f t="shared" si="123"/>
        <v>0</v>
      </c>
      <c r="H181" s="161">
        <f t="shared" si="123"/>
        <v>0</v>
      </c>
      <c r="I181" s="161">
        <f t="shared" si="123"/>
        <v>0</v>
      </c>
      <c r="J181" s="161">
        <f t="shared" si="123"/>
        <v>0</v>
      </c>
      <c r="K181" s="161">
        <f t="shared" si="123"/>
        <v>0</v>
      </c>
      <c r="L181" s="161">
        <f t="shared" si="123"/>
        <v>0</v>
      </c>
      <c r="M181" s="161">
        <f t="shared" si="123"/>
        <v>0</v>
      </c>
      <c r="N181" s="161">
        <f t="shared" si="123"/>
        <v>0</v>
      </c>
      <c r="O181" s="161">
        <f t="shared" si="123"/>
        <v>0</v>
      </c>
      <c r="P181" s="161">
        <f t="shared" si="123"/>
        <v>0</v>
      </c>
      <c r="Q181" s="161">
        <f t="shared" si="123"/>
        <v>0</v>
      </c>
      <c r="R181" s="161">
        <f t="shared" si="123"/>
        <v>0</v>
      </c>
      <c r="S181" s="161">
        <f t="shared" si="124"/>
        <v>0</v>
      </c>
      <c r="T181" s="161">
        <f t="shared" si="124"/>
        <v>0</v>
      </c>
      <c r="U181" s="161">
        <f t="shared" si="124"/>
        <v>0</v>
      </c>
      <c r="V181" s="161">
        <f t="shared" si="124"/>
        <v>0</v>
      </c>
      <c r="W181" s="161">
        <f t="shared" si="124"/>
        <v>0</v>
      </c>
      <c r="X181" s="161">
        <f t="shared" si="124"/>
        <v>0</v>
      </c>
      <c r="Y181" s="161">
        <f t="shared" si="124"/>
        <v>0</v>
      </c>
      <c r="Z181" s="161">
        <f t="shared" si="124"/>
        <v>0</v>
      </c>
      <c r="AA181" s="161">
        <f t="shared" si="124"/>
        <v>0</v>
      </c>
      <c r="AB181" s="161">
        <f t="shared" si="124"/>
        <v>0</v>
      </c>
      <c r="AC181" s="161">
        <f t="shared" si="124"/>
        <v>0</v>
      </c>
      <c r="AD181" s="161">
        <f t="shared" si="124"/>
        <v>0</v>
      </c>
      <c r="AE181" s="161">
        <f t="shared" si="124"/>
        <v>0</v>
      </c>
      <c r="AF181" s="174">
        <f t="shared" si="124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23"/>
        <v>0</v>
      </c>
      <c r="D182" s="161">
        <f t="shared" si="123"/>
        <v>0</v>
      </c>
      <c r="E182" s="161">
        <f t="shared" si="123"/>
        <v>0</v>
      </c>
      <c r="F182" s="161">
        <f t="shared" si="123"/>
        <v>0</v>
      </c>
      <c r="G182" s="161">
        <f t="shared" si="123"/>
        <v>0</v>
      </c>
      <c r="H182" s="161">
        <f t="shared" si="123"/>
        <v>0</v>
      </c>
      <c r="I182" s="161">
        <f t="shared" si="123"/>
        <v>0</v>
      </c>
      <c r="J182" s="161">
        <f t="shared" si="123"/>
        <v>0</v>
      </c>
      <c r="K182" s="161">
        <f t="shared" si="123"/>
        <v>0</v>
      </c>
      <c r="L182" s="161">
        <f t="shared" si="123"/>
        <v>0</v>
      </c>
      <c r="M182" s="161">
        <f t="shared" si="123"/>
        <v>0</v>
      </c>
      <c r="N182" s="161">
        <f t="shared" si="123"/>
        <v>0</v>
      </c>
      <c r="O182" s="161">
        <f t="shared" si="123"/>
        <v>0</v>
      </c>
      <c r="P182" s="161">
        <f t="shared" si="123"/>
        <v>0</v>
      </c>
      <c r="Q182" s="161">
        <f t="shared" si="123"/>
        <v>0</v>
      </c>
      <c r="R182" s="161">
        <f t="shared" si="123"/>
        <v>0</v>
      </c>
      <c r="S182" s="161">
        <f t="shared" si="124"/>
        <v>0</v>
      </c>
      <c r="T182" s="161">
        <f t="shared" si="124"/>
        <v>0</v>
      </c>
      <c r="U182" s="161">
        <f t="shared" si="124"/>
        <v>0</v>
      </c>
      <c r="V182" s="161">
        <f t="shared" si="124"/>
        <v>0</v>
      </c>
      <c r="W182" s="161">
        <f t="shared" si="124"/>
        <v>0</v>
      </c>
      <c r="X182" s="161">
        <f t="shared" si="124"/>
        <v>0</v>
      </c>
      <c r="Y182" s="161">
        <f t="shared" si="124"/>
        <v>0</v>
      </c>
      <c r="Z182" s="161">
        <f t="shared" si="124"/>
        <v>0</v>
      </c>
      <c r="AA182" s="161">
        <f t="shared" si="124"/>
        <v>0</v>
      </c>
      <c r="AB182" s="161">
        <f t="shared" si="124"/>
        <v>0</v>
      </c>
      <c r="AC182" s="161">
        <f t="shared" si="124"/>
        <v>0</v>
      </c>
      <c r="AD182" s="161">
        <f t="shared" si="124"/>
        <v>0</v>
      </c>
      <c r="AE182" s="161">
        <f t="shared" si="124"/>
        <v>0</v>
      </c>
      <c r="AF182" s="174">
        <f t="shared" si="124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23"/>
        <v>0</v>
      </c>
      <c r="D183" s="161">
        <f t="shared" si="123"/>
        <v>0</v>
      </c>
      <c r="E183" s="161">
        <f t="shared" si="123"/>
        <v>0</v>
      </c>
      <c r="F183" s="161">
        <f t="shared" si="123"/>
        <v>0</v>
      </c>
      <c r="G183" s="161">
        <f t="shared" si="123"/>
        <v>0</v>
      </c>
      <c r="H183" s="161">
        <f t="shared" si="123"/>
        <v>0</v>
      </c>
      <c r="I183" s="161">
        <f t="shared" si="123"/>
        <v>0</v>
      </c>
      <c r="J183" s="161">
        <f t="shared" si="123"/>
        <v>0</v>
      </c>
      <c r="K183" s="161">
        <f t="shared" si="123"/>
        <v>0</v>
      </c>
      <c r="L183" s="161">
        <f t="shared" si="123"/>
        <v>0</v>
      </c>
      <c r="M183" s="161">
        <f t="shared" si="123"/>
        <v>0</v>
      </c>
      <c r="N183" s="161">
        <f t="shared" si="123"/>
        <v>0</v>
      </c>
      <c r="O183" s="161">
        <f t="shared" si="123"/>
        <v>0</v>
      </c>
      <c r="P183" s="161">
        <f t="shared" si="123"/>
        <v>0</v>
      </c>
      <c r="Q183" s="161">
        <f t="shared" si="123"/>
        <v>0</v>
      </c>
      <c r="R183" s="161">
        <f t="shared" si="123"/>
        <v>0</v>
      </c>
      <c r="S183" s="161">
        <f t="shared" si="124"/>
        <v>0</v>
      </c>
      <c r="T183" s="161">
        <f t="shared" si="124"/>
        <v>0</v>
      </c>
      <c r="U183" s="161">
        <f t="shared" si="124"/>
        <v>0</v>
      </c>
      <c r="V183" s="161">
        <f t="shared" si="124"/>
        <v>0</v>
      </c>
      <c r="W183" s="161">
        <f t="shared" si="124"/>
        <v>0</v>
      </c>
      <c r="X183" s="161">
        <f t="shared" si="124"/>
        <v>0</v>
      </c>
      <c r="Y183" s="161">
        <f t="shared" si="124"/>
        <v>0</v>
      </c>
      <c r="Z183" s="161">
        <f t="shared" si="124"/>
        <v>0</v>
      </c>
      <c r="AA183" s="161">
        <f t="shared" si="124"/>
        <v>0</v>
      </c>
      <c r="AB183" s="161">
        <f t="shared" si="124"/>
        <v>0</v>
      </c>
      <c r="AC183" s="161">
        <f t="shared" si="124"/>
        <v>0</v>
      </c>
      <c r="AD183" s="161">
        <f t="shared" si="124"/>
        <v>0</v>
      </c>
      <c r="AE183" s="161">
        <f t="shared" si="124"/>
        <v>0</v>
      </c>
      <c r="AF183" s="174">
        <f t="shared" si="124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23"/>
        <v>0</v>
      </c>
      <c r="D184" s="161">
        <f t="shared" si="123"/>
        <v>0</v>
      </c>
      <c r="E184" s="161">
        <f t="shared" si="123"/>
        <v>0</v>
      </c>
      <c r="F184" s="161">
        <f t="shared" si="123"/>
        <v>0</v>
      </c>
      <c r="G184" s="161">
        <f t="shared" si="123"/>
        <v>0</v>
      </c>
      <c r="H184" s="161">
        <f t="shared" si="123"/>
        <v>0</v>
      </c>
      <c r="I184" s="161">
        <f t="shared" si="123"/>
        <v>0</v>
      </c>
      <c r="J184" s="161">
        <f t="shared" si="123"/>
        <v>0</v>
      </c>
      <c r="K184" s="161">
        <f t="shared" si="123"/>
        <v>0</v>
      </c>
      <c r="L184" s="161">
        <f t="shared" si="123"/>
        <v>0</v>
      </c>
      <c r="M184" s="161">
        <f t="shared" si="123"/>
        <v>0</v>
      </c>
      <c r="N184" s="161">
        <f t="shared" si="123"/>
        <v>0</v>
      </c>
      <c r="O184" s="161">
        <f t="shared" si="123"/>
        <v>0</v>
      </c>
      <c r="P184" s="161">
        <f t="shared" si="123"/>
        <v>0</v>
      </c>
      <c r="Q184" s="161">
        <f t="shared" si="123"/>
        <v>0</v>
      </c>
      <c r="R184" s="161">
        <f t="shared" ref="R184:AF199" si="125">Q184</f>
        <v>0</v>
      </c>
      <c r="S184" s="161">
        <f t="shared" si="125"/>
        <v>0</v>
      </c>
      <c r="T184" s="161">
        <f t="shared" si="125"/>
        <v>0</v>
      </c>
      <c r="U184" s="161">
        <f t="shared" si="125"/>
        <v>0</v>
      </c>
      <c r="V184" s="161">
        <f t="shared" si="125"/>
        <v>0</v>
      </c>
      <c r="W184" s="161">
        <f t="shared" si="125"/>
        <v>0</v>
      </c>
      <c r="X184" s="161">
        <f t="shared" si="125"/>
        <v>0</v>
      </c>
      <c r="Y184" s="161">
        <f t="shared" si="125"/>
        <v>0</v>
      </c>
      <c r="Z184" s="161">
        <f t="shared" si="125"/>
        <v>0</v>
      </c>
      <c r="AA184" s="161">
        <f t="shared" si="125"/>
        <v>0</v>
      </c>
      <c r="AB184" s="161">
        <f t="shared" si="124"/>
        <v>0</v>
      </c>
      <c r="AC184" s="161">
        <f t="shared" si="124"/>
        <v>0</v>
      </c>
      <c r="AD184" s="161">
        <f t="shared" si="125"/>
        <v>0</v>
      </c>
      <c r="AE184" s="161">
        <f t="shared" si="125"/>
        <v>0</v>
      </c>
      <c r="AF184" s="174">
        <f t="shared" si="125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26">B185</f>
        <v>0</v>
      </c>
      <c r="D185" s="161">
        <f t="shared" si="126"/>
        <v>0</v>
      </c>
      <c r="E185" s="161">
        <f t="shared" si="126"/>
        <v>0</v>
      </c>
      <c r="F185" s="161">
        <f t="shared" si="126"/>
        <v>0</v>
      </c>
      <c r="G185" s="161">
        <f t="shared" si="126"/>
        <v>0</v>
      </c>
      <c r="H185" s="161">
        <f t="shared" si="126"/>
        <v>0</v>
      </c>
      <c r="I185" s="161">
        <f t="shared" si="126"/>
        <v>0</v>
      </c>
      <c r="J185" s="161">
        <f t="shared" si="126"/>
        <v>0</v>
      </c>
      <c r="K185" s="161">
        <f t="shared" si="126"/>
        <v>0</v>
      </c>
      <c r="L185" s="161">
        <f t="shared" si="126"/>
        <v>0</v>
      </c>
      <c r="M185" s="161">
        <f t="shared" si="126"/>
        <v>0</v>
      </c>
      <c r="N185" s="161">
        <f t="shared" si="126"/>
        <v>0</v>
      </c>
      <c r="O185" s="161">
        <f t="shared" si="126"/>
        <v>0</v>
      </c>
      <c r="P185" s="161">
        <f t="shared" si="126"/>
        <v>0</v>
      </c>
      <c r="Q185" s="161">
        <f t="shared" si="126"/>
        <v>0</v>
      </c>
      <c r="R185" s="161">
        <f t="shared" si="126"/>
        <v>0</v>
      </c>
      <c r="S185" s="161">
        <f t="shared" si="125"/>
        <v>0</v>
      </c>
      <c r="T185" s="161">
        <f t="shared" si="125"/>
        <v>0</v>
      </c>
      <c r="U185" s="161">
        <f t="shared" si="125"/>
        <v>0</v>
      </c>
      <c r="V185" s="161">
        <f t="shared" si="125"/>
        <v>0</v>
      </c>
      <c r="W185" s="161">
        <f t="shared" si="125"/>
        <v>0</v>
      </c>
      <c r="X185" s="161">
        <f t="shared" si="125"/>
        <v>0</v>
      </c>
      <c r="Y185" s="161">
        <f t="shared" si="125"/>
        <v>0</v>
      </c>
      <c r="Z185" s="161">
        <f t="shared" si="125"/>
        <v>0</v>
      </c>
      <c r="AA185" s="161">
        <f t="shared" si="125"/>
        <v>0</v>
      </c>
      <c r="AB185" s="161">
        <f t="shared" si="125"/>
        <v>0</v>
      </c>
      <c r="AC185" s="161">
        <f t="shared" si="125"/>
        <v>0</v>
      </c>
      <c r="AD185" s="161">
        <f t="shared" si="125"/>
        <v>0</v>
      </c>
      <c r="AE185" s="161">
        <f t="shared" si="125"/>
        <v>0</v>
      </c>
      <c r="AF185" s="174">
        <f t="shared" si="125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26"/>
        <v>0</v>
      </c>
      <c r="D186" s="161">
        <f t="shared" si="126"/>
        <v>0</v>
      </c>
      <c r="E186" s="161">
        <f t="shared" si="126"/>
        <v>0</v>
      </c>
      <c r="F186" s="161">
        <f t="shared" si="126"/>
        <v>0</v>
      </c>
      <c r="G186" s="161">
        <f t="shared" si="126"/>
        <v>0</v>
      </c>
      <c r="H186" s="161">
        <f t="shared" si="126"/>
        <v>0</v>
      </c>
      <c r="I186" s="161">
        <f t="shared" si="126"/>
        <v>0</v>
      </c>
      <c r="J186" s="161">
        <f t="shared" si="126"/>
        <v>0</v>
      </c>
      <c r="K186" s="161">
        <f t="shared" si="126"/>
        <v>0</v>
      </c>
      <c r="L186" s="161">
        <f t="shared" si="126"/>
        <v>0</v>
      </c>
      <c r="M186" s="161">
        <f t="shared" si="126"/>
        <v>0</v>
      </c>
      <c r="N186" s="161">
        <f t="shared" si="126"/>
        <v>0</v>
      </c>
      <c r="O186" s="161">
        <f t="shared" si="126"/>
        <v>0</v>
      </c>
      <c r="P186" s="161">
        <f t="shared" si="126"/>
        <v>0</v>
      </c>
      <c r="Q186" s="161">
        <f t="shared" si="126"/>
        <v>0</v>
      </c>
      <c r="R186" s="161">
        <f t="shared" si="126"/>
        <v>0</v>
      </c>
      <c r="S186" s="161">
        <f t="shared" si="125"/>
        <v>0</v>
      </c>
      <c r="T186" s="161">
        <f t="shared" si="125"/>
        <v>0</v>
      </c>
      <c r="U186" s="161">
        <f t="shared" si="125"/>
        <v>0</v>
      </c>
      <c r="V186" s="161">
        <f t="shared" si="125"/>
        <v>0</v>
      </c>
      <c r="W186" s="161">
        <f t="shared" si="125"/>
        <v>0</v>
      </c>
      <c r="X186" s="161">
        <f t="shared" si="125"/>
        <v>0</v>
      </c>
      <c r="Y186" s="161">
        <f t="shared" si="125"/>
        <v>0</v>
      </c>
      <c r="Z186" s="161">
        <f t="shared" si="125"/>
        <v>0</v>
      </c>
      <c r="AA186" s="161">
        <f t="shared" si="125"/>
        <v>0</v>
      </c>
      <c r="AB186" s="161">
        <f t="shared" si="125"/>
        <v>0</v>
      </c>
      <c r="AC186" s="161">
        <f t="shared" si="125"/>
        <v>0</v>
      </c>
      <c r="AD186" s="161">
        <f t="shared" si="125"/>
        <v>0</v>
      </c>
      <c r="AE186" s="161">
        <f t="shared" si="125"/>
        <v>0</v>
      </c>
      <c r="AF186" s="174">
        <f t="shared" si="125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26"/>
        <v>0</v>
      </c>
      <c r="D187" s="161">
        <f t="shared" si="126"/>
        <v>0</v>
      </c>
      <c r="E187" s="161">
        <f t="shared" si="126"/>
        <v>0</v>
      </c>
      <c r="F187" s="161">
        <f t="shared" si="126"/>
        <v>0</v>
      </c>
      <c r="G187" s="161">
        <f t="shared" si="126"/>
        <v>0</v>
      </c>
      <c r="H187" s="161">
        <f t="shared" si="126"/>
        <v>0</v>
      </c>
      <c r="I187" s="161">
        <f t="shared" si="126"/>
        <v>0</v>
      </c>
      <c r="J187" s="161">
        <f t="shared" si="126"/>
        <v>0</v>
      </c>
      <c r="K187" s="161">
        <f t="shared" si="126"/>
        <v>0</v>
      </c>
      <c r="L187" s="161">
        <f t="shared" si="126"/>
        <v>0</v>
      </c>
      <c r="M187" s="161">
        <f t="shared" si="126"/>
        <v>0</v>
      </c>
      <c r="N187" s="161">
        <f t="shared" si="126"/>
        <v>0</v>
      </c>
      <c r="O187" s="161">
        <f t="shared" si="126"/>
        <v>0</v>
      </c>
      <c r="P187" s="161">
        <f t="shared" si="126"/>
        <v>0</v>
      </c>
      <c r="Q187" s="161">
        <f t="shared" si="126"/>
        <v>0</v>
      </c>
      <c r="R187" s="161">
        <f t="shared" si="126"/>
        <v>0</v>
      </c>
      <c r="S187" s="161">
        <f t="shared" si="125"/>
        <v>0</v>
      </c>
      <c r="T187" s="161">
        <f t="shared" si="125"/>
        <v>0</v>
      </c>
      <c r="U187" s="161">
        <f t="shared" si="125"/>
        <v>0</v>
      </c>
      <c r="V187" s="161">
        <f t="shared" si="125"/>
        <v>0</v>
      </c>
      <c r="W187" s="161">
        <f t="shared" si="125"/>
        <v>0</v>
      </c>
      <c r="X187" s="161">
        <f t="shared" si="125"/>
        <v>0</v>
      </c>
      <c r="Y187" s="161">
        <f t="shared" si="125"/>
        <v>0</v>
      </c>
      <c r="Z187" s="161">
        <f t="shared" si="125"/>
        <v>0</v>
      </c>
      <c r="AA187" s="161">
        <f t="shared" si="125"/>
        <v>0</v>
      </c>
      <c r="AB187" s="161">
        <f t="shared" si="125"/>
        <v>0</v>
      </c>
      <c r="AC187" s="161">
        <f t="shared" si="125"/>
        <v>0</v>
      </c>
      <c r="AD187" s="161">
        <f t="shared" si="125"/>
        <v>0</v>
      </c>
      <c r="AE187" s="161">
        <f t="shared" si="125"/>
        <v>0</v>
      </c>
      <c r="AF187" s="174">
        <f t="shared" si="125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26"/>
        <v>0</v>
      </c>
      <c r="D188" s="161">
        <f t="shared" si="126"/>
        <v>0</v>
      </c>
      <c r="E188" s="161">
        <f t="shared" si="126"/>
        <v>0</v>
      </c>
      <c r="F188" s="161">
        <f t="shared" si="126"/>
        <v>0</v>
      </c>
      <c r="G188" s="161">
        <f t="shared" si="126"/>
        <v>0</v>
      </c>
      <c r="H188" s="161">
        <f t="shared" si="126"/>
        <v>0</v>
      </c>
      <c r="I188" s="161">
        <f t="shared" si="126"/>
        <v>0</v>
      </c>
      <c r="J188" s="161">
        <f t="shared" si="126"/>
        <v>0</v>
      </c>
      <c r="K188" s="161">
        <f t="shared" si="126"/>
        <v>0</v>
      </c>
      <c r="L188" s="161">
        <f t="shared" si="126"/>
        <v>0</v>
      </c>
      <c r="M188" s="161">
        <f t="shared" si="126"/>
        <v>0</v>
      </c>
      <c r="N188" s="161">
        <f t="shared" si="126"/>
        <v>0</v>
      </c>
      <c r="O188" s="161">
        <f t="shared" si="126"/>
        <v>0</v>
      </c>
      <c r="P188" s="161">
        <f t="shared" si="126"/>
        <v>0</v>
      </c>
      <c r="Q188" s="161">
        <f t="shared" si="126"/>
        <v>0</v>
      </c>
      <c r="R188" s="161">
        <f t="shared" si="126"/>
        <v>0</v>
      </c>
      <c r="S188" s="161">
        <f t="shared" si="125"/>
        <v>0</v>
      </c>
      <c r="T188" s="161">
        <f t="shared" si="125"/>
        <v>0</v>
      </c>
      <c r="U188" s="161">
        <f t="shared" si="125"/>
        <v>0</v>
      </c>
      <c r="V188" s="161">
        <f t="shared" si="125"/>
        <v>0</v>
      </c>
      <c r="W188" s="161">
        <f t="shared" si="125"/>
        <v>0</v>
      </c>
      <c r="X188" s="161">
        <f t="shared" si="125"/>
        <v>0</v>
      </c>
      <c r="Y188" s="161">
        <f t="shared" si="125"/>
        <v>0</v>
      </c>
      <c r="Z188" s="161">
        <f t="shared" si="125"/>
        <v>0</v>
      </c>
      <c r="AA188" s="161">
        <f t="shared" si="125"/>
        <v>0</v>
      </c>
      <c r="AB188" s="161">
        <f t="shared" si="125"/>
        <v>0</v>
      </c>
      <c r="AC188" s="161">
        <f t="shared" si="125"/>
        <v>0</v>
      </c>
      <c r="AD188" s="161">
        <f t="shared" si="125"/>
        <v>0</v>
      </c>
      <c r="AE188" s="161">
        <f t="shared" si="125"/>
        <v>0</v>
      </c>
      <c r="AF188" s="174">
        <f t="shared" si="125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26"/>
        <v>0</v>
      </c>
      <c r="D189" s="161">
        <f t="shared" si="126"/>
        <v>0</v>
      </c>
      <c r="E189" s="161">
        <f t="shared" si="126"/>
        <v>0</v>
      </c>
      <c r="F189" s="161">
        <f t="shared" si="126"/>
        <v>0</v>
      </c>
      <c r="G189" s="161">
        <f t="shared" si="126"/>
        <v>0</v>
      </c>
      <c r="H189" s="161">
        <f t="shared" si="126"/>
        <v>0</v>
      </c>
      <c r="I189" s="161">
        <f t="shared" si="126"/>
        <v>0</v>
      </c>
      <c r="J189" s="161">
        <f t="shared" si="126"/>
        <v>0</v>
      </c>
      <c r="K189" s="161">
        <f t="shared" si="126"/>
        <v>0</v>
      </c>
      <c r="L189" s="161">
        <f t="shared" si="126"/>
        <v>0</v>
      </c>
      <c r="M189" s="161">
        <f t="shared" si="126"/>
        <v>0</v>
      </c>
      <c r="N189" s="161">
        <f t="shared" si="126"/>
        <v>0</v>
      </c>
      <c r="O189" s="161">
        <f t="shared" si="126"/>
        <v>0</v>
      </c>
      <c r="P189" s="161">
        <f t="shared" si="126"/>
        <v>0</v>
      </c>
      <c r="Q189" s="161">
        <f t="shared" si="126"/>
        <v>0</v>
      </c>
      <c r="R189" s="161">
        <f t="shared" si="126"/>
        <v>0</v>
      </c>
      <c r="S189" s="161">
        <f t="shared" si="125"/>
        <v>0</v>
      </c>
      <c r="T189" s="161">
        <f t="shared" si="125"/>
        <v>0</v>
      </c>
      <c r="U189" s="161">
        <f t="shared" si="125"/>
        <v>0</v>
      </c>
      <c r="V189" s="161">
        <f t="shared" si="125"/>
        <v>0</v>
      </c>
      <c r="W189" s="161">
        <f t="shared" si="125"/>
        <v>0</v>
      </c>
      <c r="X189" s="161">
        <f t="shared" si="125"/>
        <v>0</v>
      </c>
      <c r="Y189" s="161">
        <f t="shared" si="125"/>
        <v>0</v>
      </c>
      <c r="Z189" s="161">
        <f t="shared" si="125"/>
        <v>0</v>
      </c>
      <c r="AA189" s="161">
        <f t="shared" si="125"/>
        <v>0</v>
      </c>
      <c r="AB189" s="161">
        <f t="shared" si="125"/>
        <v>0</v>
      </c>
      <c r="AC189" s="161">
        <f t="shared" si="125"/>
        <v>0</v>
      </c>
      <c r="AD189" s="161">
        <f t="shared" si="125"/>
        <v>0</v>
      </c>
      <c r="AE189" s="161">
        <f t="shared" si="125"/>
        <v>0</v>
      </c>
      <c r="AF189" s="174">
        <f t="shared" si="125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26"/>
        <v>0</v>
      </c>
      <c r="D190" s="161">
        <f t="shared" si="126"/>
        <v>0</v>
      </c>
      <c r="E190" s="161">
        <f t="shared" si="126"/>
        <v>0</v>
      </c>
      <c r="F190" s="161">
        <f t="shared" si="126"/>
        <v>0</v>
      </c>
      <c r="G190" s="161">
        <f t="shared" si="126"/>
        <v>0</v>
      </c>
      <c r="H190" s="161">
        <f t="shared" si="126"/>
        <v>0</v>
      </c>
      <c r="I190" s="161">
        <f t="shared" si="126"/>
        <v>0</v>
      </c>
      <c r="J190" s="161">
        <f t="shared" si="126"/>
        <v>0</v>
      </c>
      <c r="K190" s="161">
        <f t="shared" si="126"/>
        <v>0</v>
      </c>
      <c r="L190" s="161">
        <f t="shared" si="126"/>
        <v>0</v>
      </c>
      <c r="M190" s="161">
        <f t="shared" si="126"/>
        <v>0</v>
      </c>
      <c r="N190" s="161">
        <f t="shared" si="126"/>
        <v>0</v>
      </c>
      <c r="O190" s="161">
        <f t="shared" si="126"/>
        <v>0</v>
      </c>
      <c r="P190" s="161">
        <f t="shared" si="126"/>
        <v>0</v>
      </c>
      <c r="Q190" s="161">
        <f t="shared" si="126"/>
        <v>0</v>
      </c>
      <c r="R190" s="161">
        <f t="shared" si="126"/>
        <v>0</v>
      </c>
      <c r="S190" s="161">
        <f t="shared" si="125"/>
        <v>0</v>
      </c>
      <c r="T190" s="161">
        <f t="shared" si="125"/>
        <v>0</v>
      </c>
      <c r="U190" s="161">
        <f t="shared" si="125"/>
        <v>0</v>
      </c>
      <c r="V190" s="161">
        <f t="shared" si="125"/>
        <v>0</v>
      </c>
      <c r="W190" s="161">
        <f t="shared" si="125"/>
        <v>0</v>
      </c>
      <c r="X190" s="161">
        <f t="shared" si="125"/>
        <v>0</v>
      </c>
      <c r="Y190" s="161">
        <f t="shared" si="125"/>
        <v>0</v>
      </c>
      <c r="Z190" s="161">
        <f t="shared" si="125"/>
        <v>0</v>
      </c>
      <c r="AA190" s="161">
        <f t="shared" si="125"/>
        <v>0</v>
      </c>
      <c r="AB190" s="161">
        <f t="shared" si="125"/>
        <v>0</v>
      </c>
      <c r="AC190" s="161">
        <f t="shared" si="125"/>
        <v>0</v>
      </c>
      <c r="AD190" s="161">
        <f t="shared" si="125"/>
        <v>0</v>
      </c>
      <c r="AE190" s="161">
        <f t="shared" si="125"/>
        <v>0</v>
      </c>
      <c r="AF190" s="174">
        <f t="shared" si="125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26"/>
        <v>0</v>
      </c>
      <c r="D191" s="161">
        <f t="shared" si="126"/>
        <v>0</v>
      </c>
      <c r="E191" s="161">
        <f t="shared" si="126"/>
        <v>0</v>
      </c>
      <c r="F191" s="161">
        <f t="shared" si="126"/>
        <v>0</v>
      </c>
      <c r="G191" s="161">
        <f t="shared" si="126"/>
        <v>0</v>
      </c>
      <c r="H191" s="161">
        <f t="shared" si="126"/>
        <v>0</v>
      </c>
      <c r="I191" s="161">
        <f t="shared" si="126"/>
        <v>0</v>
      </c>
      <c r="J191" s="161">
        <f t="shared" si="126"/>
        <v>0</v>
      </c>
      <c r="K191" s="161">
        <f t="shared" si="126"/>
        <v>0</v>
      </c>
      <c r="L191" s="161">
        <f t="shared" si="126"/>
        <v>0</v>
      </c>
      <c r="M191" s="161">
        <f t="shared" si="126"/>
        <v>0</v>
      </c>
      <c r="N191" s="161">
        <f t="shared" si="126"/>
        <v>0</v>
      </c>
      <c r="O191" s="161">
        <f t="shared" si="126"/>
        <v>0</v>
      </c>
      <c r="P191" s="161">
        <f t="shared" si="126"/>
        <v>0</v>
      </c>
      <c r="Q191" s="161">
        <f t="shared" si="126"/>
        <v>0</v>
      </c>
      <c r="R191" s="161">
        <f t="shared" si="126"/>
        <v>0</v>
      </c>
      <c r="S191" s="161">
        <f t="shared" si="125"/>
        <v>0</v>
      </c>
      <c r="T191" s="161">
        <f t="shared" si="125"/>
        <v>0</v>
      </c>
      <c r="U191" s="161">
        <f t="shared" si="125"/>
        <v>0</v>
      </c>
      <c r="V191" s="161">
        <f t="shared" si="125"/>
        <v>0</v>
      </c>
      <c r="W191" s="161">
        <f t="shared" si="125"/>
        <v>0</v>
      </c>
      <c r="X191" s="161">
        <f t="shared" si="125"/>
        <v>0</v>
      </c>
      <c r="Y191" s="161">
        <f t="shared" si="125"/>
        <v>0</v>
      </c>
      <c r="Z191" s="161">
        <f t="shared" si="125"/>
        <v>0</v>
      </c>
      <c r="AA191" s="161">
        <f t="shared" si="125"/>
        <v>0</v>
      </c>
      <c r="AB191" s="161">
        <f t="shared" si="125"/>
        <v>0</v>
      </c>
      <c r="AC191" s="161">
        <f t="shared" si="125"/>
        <v>0</v>
      </c>
      <c r="AD191" s="161">
        <f t="shared" si="125"/>
        <v>0</v>
      </c>
      <c r="AE191" s="161">
        <f t="shared" si="125"/>
        <v>0</v>
      </c>
      <c r="AF191" s="174">
        <f t="shared" si="125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26"/>
        <v>0</v>
      </c>
      <c r="D192" s="161">
        <f t="shared" si="126"/>
        <v>0</v>
      </c>
      <c r="E192" s="161">
        <f t="shared" si="126"/>
        <v>0</v>
      </c>
      <c r="F192" s="161">
        <f t="shared" si="126"/>
        <v>0</v>
      </c>
      <c r="G192" s="161">
        <f t="shared" si="126"/>
        <v>0</v>
      </c>
      <c r="H192" s="161">
        <f t="shared" si="126"/>
        <v>0</v>
      </c>
      <c r="I192" s="161">
        <f t="shared" si="126"/>
        <v>0</v>
      </c>
      <c r="J192" s="161">
        <f t="shared" si="126"/>
        <v>0</v>
      </c>
      <c r="K192" s="161">
        <f t="shared" si="126"/>
        <v>0</v>
      </c>
      <c r="L192" s="161">
        <f t="shared" si="126"/>
        <v>0</v>
      </c>
      <c r="M192" s="161">
        <f t="shared" si="126"/>
        <v>0</v>
      </c>
      <c r="N192" s="161">
        <f t="shared" si="126"/>
        <v>0</v>
      </c>
      <c r="O192" s="161">
        <f t="shared" si="126"/>
        <v>0</v>
      </c>
      <c r="P192" s="161">
        <f t="shared" si="126"/>
        <v>0</v>
      </c>
      <c r="Q192" s="161">
        <f t="shared" si="126"/>
        <v>0</v>
      </c>
      <c r="R192" s="161">
        <f t="shared" si="126"/>
        <v>0</v>
      </c>
      <c r="S192" s="161">
        <f t="shared" si="125"/>
        <v>0</v>
      </c>
      <c r="T192" s="161">
        <f t="shared" si="125"/>
        <v>0</v>
      </c>
      <c r="U192" s="161">
        <f t="shared" si="125"/>
        <v>0</v>
      </c>
      <c r="V192" s="161">
        <f t="shared" si="125"/>
        <v>0</v>
      </c>
      <c r="W192" s="161">
        <f t="shared" si="125"/>
        <v>0</v>
      </c>
      <c r="X192" s="161">
        <f t="shared" si="125"/>
        <v>0</v>
      </c>
      <c r="Y192" s="161">
        <f t="shared" si="125"/>
        <v>0</v>
      </c>
      <c r="Z192" s="161">
        <f t="shared" si="125"/>
        <v>0</v>
      </c>
      <c r="AA192" s="161">
        <f t="shared" si="125"/>
        <v>0</v>
      </c>
      <c r="AB192" s="161">
        <f t="shared" si="125"/>
        <v>0</v>
      </c>
      <c r="AC192" s="161">
        <f t="shared" si="125"/>
        <v>0</v>
      </c>
      <c r="AD192" s="161">
        <f t="shared" si="125"/>
        <v>0</v>
      </c>
      <c r="AE192" s="161">
        <f t="shared" si="125"/>
        <v>0</v>
      </c>
      <c r="AF192" s="174">
        <f t="shared" si="125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26"/>
        <v>0</v>
      </c>
      <c r="D193" s="161">
        <f t="shared" si="126"/>
        <v>0</v>
      </c>
      <c r="E193" s="161">
        <f t="shared" si="126"/>
        <v>0</v>
      </c>
      <c r="F193" s="161">
        <f t="shared" si="126"/>
        <v>0</v>
      </c>
      <c r="G193" s="161">
        <f t="shared" si="126"/>
        <v>0</v>
      </c>
      <c r="H193" s="161">
        <f t="shared" si="126"/>
        <v>0</v>
      </c>
      <c r="I193" s="161">
        <f t="shared" si="126"/>
        <v>0</v>
      </c>
      <c r="J193" s="161">
        <f t="shared" si="126"/>
        <v>0</v>
      </c>
      <c r="K193" s="161">
        <f t="shared" si="126"/>
        <v>0</v>
      </c>
      <c r="L193" s="161">
        <f t="shared" si="126"/>
        <v>0</v>
      </c>
      <c r="M193" s="161">
        <f t="shared" si="126"/>
        <v>0</v>
      </c>
      <c r="N193" s="161">
        <f t="shared" si="126"/>
        <v>0</v>
      </c>
      <c r="O193" s="161">
        <f t="shared" si="126"/>
        <v>0</v>
      </c>
      <c r="P193" s="161">
        <f t="shared" si="126"/>
        <v>0</v>
      </c>
      <c r="Q193" s="161">
        <f t="shared" si="126"/>
        <v>0</v>
      </c>
      <c r="R193" s="161">
        <f t="shared" si="126"/>
        <v>0</v>
      </c>
      <c r="S193" s="161">
        <f t="shared" si="125"/>
        <v>0</v>
      </c>
      <c r="T193" s="161">
        <f t="shared" si="125"/>
        <v>0</v>
      </c>
      <c r="U193" s="161">
        <f t="shared" si="125"/>
        <v>0</v>
      </c>
      <c r="V193" s="161">
        <f t="shared" si="125"/>
        <v>0</v>
      </c>
      <c r="W193" s="161">
        <f t="shared" si="125"/>
        <v>0</v>
      </c>
      <c r="X193" s="161">
        <f t="shared" si="125"/>
        <v>0</v>
      </c>
      <c r="Y193" s="161">
        <f t="shared" si="125"/>
        <v>0</v>
      </c>
      <c r="Z193" s="161">
        <f t="shared" si="125"/>
        <v>0</v>
      </c>
      <c r="AA193" s="161">
        <f t="shared" si="125"/>
        <v>0</v>
      </c>
      <c r="AB193" s="161">
        <f t="shared" si="125"/>
        <v>0</v>
      </c>
      <c r="AC193" s="161">
        <f t="shared" si="125"/>
        <v>0</v>
      </c>
      <c r="AD193" s="161">
        <f t="shared" si="125"/>
        <v>0</v>
      </c>
      <c r="AE193" s="161">
        <f t="shared" si="125"/>
        <v>0</v>
      </c>
      <c r="AF193" s="174">
        <f t="shared" si="125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26"/>
        <v>0</v>
      </c>
      <c r="D194" s="161">
        <f t="shared" si="126"/>
        <v>0</v>
      </c>
      <c r="E194" s="161">
        <f t="shared" si="126"/>
        <v>0</v>
      </c>
      <c r="F194" s="161">
        <f t="shared" si="126"/>
        <v>0</v>
      </c>
      <c r="G194" s="161">
        <f t="shared" si="126"/>
        <v>0</v>
      </c>
      <c r="H194" s="161">
        <f t="shared" si="126"/>
        <v>0</v>
      </c>
      <c r="I194" s="161">
        <f t="shared" si="126"/>
        <v>0</v>
      </c>
      <c r="J194" s="161">
        <f t="shared" si="126"/>
        <v>0</v>
      </c>
      <c r="K194" s="161">
        <f t="shared" si="126"/>
        <v>0</v>
      </c>
      <c r="L194" s="161">
        <f t="shared" si="126"/>
        <v>0</v>
      </c>
      <c r="M194" s="161">
        <f t="shared" si="126"/>
        <v>0</v>
      </c>
      <c r="N194" s="161">
        <f t="shared" si="126"/>
        <v>0</v>
      </c>
      <c r="O194" s="161">
        <f t="shared" si="126"/>
        <v>0</v>
      </c>
      <c r="P194" s="161">
        <f t="shared" si="126"/>
        <v>0</v>
      </c>
      <c r="Q194" s="161">
        <f t="shared" si="126"/>
        <v>0</v>
      </c>
      <c r="R194" s="161">
        <f t="shared" si="126"/>
        <v>0</v>
      </c>
      <c r="S194" s="161">
        <f t="shared" si="125"/>
        <v>0</v>
      </c>
      <c r="T194" s="161">
        <f t="shared" si="125"/>
        <v>0</v>
      </c>
      <c r="U194" s="161">
        <f t="shared" si="125"/>
        <v>0</v>
      </c>
      <c r="V194" s="161">
        <f t="shared" si="125"/>
        <v>0</v>
      </c>
      <c r="W194" s="161">
        <f t="shared" si="125"/>
        <v>0</v>
      </c>
      <c r="X194" s="161">
        <f t="shared" si="125"/>
        <v>0</v>
      </c>
      <c r="Y194" s="161">
        <f t="shared" si="125"/>
        <v>0</v>
      </c>
      <c r="Z194" s="161">
        <f t="shared" si="125"/>
        <v>0</v>
      </c>
      <c r="AA194" s="161">
        <f t="shared" si="125"/>
        <v>0</v>
      </c>
      <c r="AB194" s="161">
        <f t="shared" si="125"/>
        <v>0</v>
      </c>
      <c r="AC194" s="161">
        <f t="shared" si="125"/>
        <v>0</v>
      </c>
      <c r="AD194" s="161">
        <f t="shared" si="125"/>
        <v>0</v>
      </c>
      <c r="AE194" s="161">
        <f t="shared" si="125"/>
        <v>0</v>
      </c>
      <c r="AF194" s="174">
        <f t="shared" si="125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26"/>
        <v>0</v>
      </c>
      <c r="D195" s="161">
        <f t="shared" si="126"/>
        <v>0</v>
      </c>
      <c r="E195" s="161">
        <f t="shared" si="126"/>
        <v>0</v>
      </c>
      <c r="F195" s="161">
        <f t="shared" si="126"/>
        <v>0</v>
      </c>
      <c r="G195" s="161">
        <f t="shared" si="126"/>
        <v>0</v>
      </c>
      <c r="H195" s="161">
        <f t="shared" si="126"/>
        <v>0</v>
      </c>
      <c r="I195" s="161">
        <f t="shared" si="126"/>
        <v>0</v>
      </c>
      <c r="J195" s="161">
        <f t="shared" si="126"/>
        <v>0</v>
      </c>
      <c r="K195" s="161">
        <f t="shared" si="126"/>
        <v>0</v>
      </c>
      <c r="L195" s="161">
        <f t="shared" si="126"/>
        <v>0</v>
      </c>
      <c r="M195" s="161">
        <f t="shared" si="126"/>
        <v>0</v>
      </c>
      <c r="N195" s="161">
        <f t="shared" si="126"/>
        <v>0</v>
      </c>
      <c r="O195" s="161">
        <f t="shared" si="126"/>
        <v>0</v>
      </c>
      <c r="P195" s="161">
        <f t="shared" si="126"/>
        <v>0</v>
      </c>
      <c r="Q195" s="161">
        <f t="shared" si="126"/>
        <v>0</v>
      </c>
      <c r="R195" s="161">
        <f t="shared" si="126"/>
        <v>0</v>
      </c>
      <c r="S195" s="161">
        <f t="shared" si="125"/>
        <v>0</v>
      </c>
      <c r="T195" s="161">
        <f t="shared" si="125"/>
        <v>0</v>
      </c>
      <c r="U195" s="161">
        <f t="shared" si="125"/>
        <v>0</v>
      </c>
      <c r="V195" s="161">
        <f t="shared" si="125"/>
        <v>0</v>
      </c>
      <c r="W195" s="161">
        <f t="shared" si="125"/>
        <v>0</v>
      </c>
      <c r="X195" s="161">
        <f t="shared" si="125"/>
        <v>0</v>
      </c>
      <c r="Y195" s="161">
        <f t="shared" si="125"/>
        <v>0</v>
      </c>
      <c r="Z195" s="161">
        <f t="shared" si="125"/>
        <v>0</v>
      </c>
      <c r="AA195" s="161">
        <f t="shared" si="125"/>
        <v>0</v>
      </c>
      <c r="AB195" s="161">
        <f t="shared" si="125"/>
        <v>0</v>
      </c>
      <c r="AC195" s="161">
        <f t="shared" si="125"/>
        <v>0</v>
      </c>
      <c r="AD195" s="161">
        <f t="shared" si="125"/>
        <v>0</v>
      </c>
      <c r="AE195" s="161">
        <f t="shared" si="125"/>
        <v>0</v>
      </c>
      <c r="AF195" s="174">
        <f t="shared" si="125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26"/>
        <v>0</v>
      </c>
      <c r="D196" s="161">
        <f t="shared" si="126"/>
        <v>0</v>
      </c>
      <c r="E196" s="161">
        <f t="shared" si="126"/>
        <v>0</v>
      </c>
      <c r="F196" s="161">
        <f t="shared" si="126"/>
        <v>0</v>
      </c>
      <c r="G196" s="161">
        <f t="shared" si="126"/>
        <v>0</v>
      </c>
      <c r="H196" s="161">
        <f t="shared" si="126"/>
        <v>0</v>
      </c>
      <c r="I196" s="161">
        <f t="shared" si="126"/>
        <v>0</v>
      </c>
      <c r="J196" s="161">
        <f t="shared" si="126"/>
        <v>0</v>
      </c>
      <c r="K196" s="161">
        <f t="shared" si="126"/>
        <v>0</v>
      </c>
      <c r="L196" s="161">
        <f t="shared" si="126"/>
        <v>0</v>
      </c>
      <c r="M196" s="161">
        <f t="shared" si="126"/>
        <v>0</v>
      </c>
      <c r="N196" s="161">
        <f t="shared" si="126"/>
        <v>0</v>
      </c>
      <c r="O196" s="161">
        <f t="shared" si="126"/>
        <v>0</v>
      </c>
      <c r="P196" s="161">
        <f t="shared" si="126"/>
        <v>0</v>
      </c>
      <c r="Q196" s="161">
        <f t="shared" si="126"/>
        <v>0</v>
      </c>
      <c r="R196" s="161">
        <f t="shared" si="126"/>
        <v>0</v>
      </c>
      <c r="S196" s="161">
        <f t="shared" si="125"/>
        <v>0</v>
      </c>
      <c r="T196" s="161">
        <f t="shared" si="125"/>
        <v>0</v>
      </c>
      <c r="U196" s="161">
        <f t="shared" si="125"/>
        <v>0</v>
      </c>
      <c r="V196" s="161">
        <f t="shared" si="125"/>
        <v>0</v>
      </c>
      <c r="W196" s="161">
        <f t="shared" si="125"/>
        <v>0</v>
      </c>
      <c r="X196" s="161">
        <f t="shared" si="125"/>
        <v>0</v>
      </c>
      <c r="Y196" s="161">
        <f t="shared" si="125"/>
        <v>0</v>
      </c>
      <c r="Z196" s="161">
        <f t="shared" si="125"/>
        <v>0</v>
      </c>
      <c r="AA196" s="161">
        <f t="shared" si="125"/>
        <v>0</v>
      </c>
      <c r="AB196" s="161">
        <f t="shared" si="125"/>
        <v>0</v>
      </c>
      <c r="AC196" s="161">
        <f t="shared" si="125"/>
        <v>0</v>
      </c>
      <c r="AD196" s="161">
        <f t="shared" si="125"/>
        <v>0</v>
      </c>
      <c r="AE196" s="161">
        <f t="shared" si="125"/>
        <v>0</v>
      </c>
      <c r="AF196" s="174">
        <f t="shared" si="125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26"/>
        <v>0</v>
      </c>
      <c r="D197" s="161">
        <f t="shared" si="126"/>
        <v>0</v>
      </c>
      <c r="E197" s="161">
        <f t="shared" si="126"/>
        <v>0</v>
      </c>
      <c r="F197" s="161">
        <f t="shared" si="126"/>
        <v>0</v>
      </c>
      <c r="G197" s="161">
        <f t="shared" si="126"/>
        <v>0</v>
      </c>
      <c r="H197" s="161">
        <f t="shared" si="126"/>
        <v>0</v>
      </c>
      <c r="I197" s="161">
        <f t="shared" si="126"/>
        <v>0</v>
      </c>
      <c r="J197" s="161">
        <f t="shared" si="126"/>
        <v>0</v>
      </c>
      <c r="K197" s="161">
        <f t="shared" si="126"/>
        <v>0</v>
      </c>
      <c r="L197" s="161">
        <f t="shared" si="126"/>
        <v>0</v>
      </c>
      <c r="M197" s="161">
        <f t="shared" si="126"/>
        <v>0</v>
      </c>
      <c r="N197" s="161">
        <f t="shared" si="126"/>
        <v>0</v>
      </c>
      <c r="O197" s="161">
        <f t="shared" si="126"/>
        <v>0</v>
      </c>
      <c r="P197" s="161">
        <f t="shared" si="126"/>
        <v>0</v>
      </c>
      <c r="Q197" s="161">
        <f t="shared" si="126"/>
        <v>0</v>
      </c>
      <c r="R197" s="161">
        <f t="shared" si="126"/>
        <v>0</v>
      </c>
      <c r="S197" s="161">
        <f t="shared" si="125"/>
        <v>0</v>
      </c>
      <c r="T197" s="161">
        <f t="shared" si="125"/>
        <v>0</v>
      </c>
      <c r="U197" s="161">
        <f t="shared" si="125"/>
        <v>0</v>
      </c>
      <c r="V197" s="161">
        <f t="shared" si="125"/>
        <v>0</v>
      </c>
      <c r="W197" s="161">
        <f t="shared" si="125"/>
        <v>0</v>
      </c>
      <c r="X197" s="161">
        <f t="shared" si="125"/>
        <v>0</v>
      </c>
      <c r="Y197" s="161">
        <f t="shared" si="125"/>
        <v>0</v>
      </c>
      <c r="Z197" s="161">
        <f t="shared" si="125"/>
        <v>0</v>
      </c>
      <c r="AA197" s="161">
        <f t="shared" si="125"/>
        <v>0</v>
      </c>
      <c r="AB197" s="161">
        <f t="shared" si="125"/>
        <v>0</v>
      </c>
      <c r="AC197" s="161">
        <f t="shared" si="125"/>
        <v>0</v>
      </c>
      <c r="AD197" s="161">
        <f t="shared" si="125"/>
        <v>0</v>
      </c>
      <c r="AE197" s="161">
        <f t="shared" si="125"/>
        <v>0</v>
      </c>
      <c r="AF197" s="174">
        <f t="shared" si="125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26"/>
        <v>0</v>
      </c>
      <c r="D198" s="161">
        <f t="shared" si="126"/>
        <v>0</v>
      </c>
      <c r="E198" s="161">
        <f t="shared" si="126"/>
        <v>0</v>
      </c>
      <c r="F198" s="161">
        <f t="shared" si="126"/>
        <v>0</v>
      </c>
      <c r="G198" s="161">
        <f t="shared" si="126"/>
        <v>0</v>
      </c>
      <c r="H198" s="161">
        <f t="shared" si="126"/>
        <v>0</v>
      </c>
      <c r="I198" s="161">
        <f t="shared" si="126"/>
        <v>0</v>
      </c>
      <c r="J198" s="161">
        <f t="shared" si="126"/>
        <v>0</v>
      </c>
      <c r="K198" s="161">
        <f t="shared" si="126"/>
        <v>0</v>
      </c>
      <c r="L198" s="161">
        <f t="shared" si="126"/>
        <v>0</v>
      </c>
      <c r="M198" s="161">
        <f t="shared" si="126"/>
        <v>0</v>
      </c>
      <c r="N198" s="161">
        <f t="shared" si="126"/>
        <v>0</v>
      </c>
      <c r="O198" s="161">
        <f t="shared" si="126"/>
        <v>0</v>
      </c>
      <c r="P198" s="161">
        <f t="shared" si="126"/>
        <v>0</v>
      </c>
      <c r="Q198" s="161">
        <f t="shared" si="126"/>
        <v>0</v>
      </c>
      <c r="R198" s="161">
        <f t="shared" si="126"/>
        <v>0</v>
      </c>
      <c r="S198" s="161">
        <f t="shared" si="125"/>
        <v>0</v>
      </c>
      <c r="T198" s="161">
        <f t="shared" si="125"/>
        <v>0</v>
      </c>
      <c r="U198" s="161">
        <f t="shared" si="125"/>
        <v>0</v>
      </c>
      <c r="V198" s="161">
        <f t="shared" si="125"/>
        <v>0</v>
      </c>
      <c r="W198" s="161">
        <f t="shared" si="125"/>
        <v>0</v>
      </c>
      <c r="X198" s="161">
        <f t="shared" si="125"/>
        <v>0</v>
      </c>
      <c r="Y198" s="161">
        <f t="shared" si="125"/>
        <v>0</v>
      </c>
      <c r="Z198" s="161">
        <f t="shared" si="125"/>
        <v>0</v>
      </c>
      <c r="AA198" s="161">
        <f t="shared" si="125"/>
        <v>0</v>
      </c>
      <c r="AB198" s="161">
        <f t="shared" si="125"/>
        <v>0</v>
      </c>
      <c r="AC198" s="161">
        <f t="shared" si="125"/>
        <v>0</v>
      </c>
      <c r="AD198" s="161">
        <f t="shared" si="125"/>
        <v>0</v>
      </c>
      <c r="AE198" s="161">
        <f t="shared" si="125"/>
        <v>0</v>
      </c>
      <c r="AF198" s="174">
        <f t="shared" si="125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26"/>
        <v>0</v>
      </c>
      <c r="D199" s="161">
        <f t="shared" si="126"/>
        <v>0</v>
      </c>
      <c r="E199" s="161">
        <f t="shared" si="126"/>
        <v>0</v>
      </c>
      <c r="F199" s="161">
        <f t="shared" si="126"/>
        <v>0</v>
      </c>
      <c r="G199" s="161">
        <f t="shared" si="126"/>
        <v>0</v>
      </c>
      <c r="H199" s="161">
        <f t="shared" si="126"/>
        <v>0</v>
      </c>
      <c r="I199" s="161">
        <f t="shared" si="126"/>
        <v>0</v>
      </c>
      <c r="J199" s="161">
        <f t="shared" si="126"/>
        <v>0</v>
      </c>
      <c r="K199" s="161">
        <f t="shared" si="126"/>
        <v>0</v>
      </c>
      <c r="L199" s="161">
        <f t="shared" si="126"/>
        <v>0</v>
      </c>
      <c r="M199" s="161">
        <f t="shared" si="126"/>
        <v>0</v>
      </c>
      <c r="N199" s="161">
        <f t="shared" si="126"/>
        <v>0</v>
      </c>
      <c r="O199" s="161">
        <f t="shared" si="126"/>
        <v>0</v>
      </c>
      <c r="P199" s="161">
        <f t="shared" si="126"/>
        <v>0</v>
      </c>
      <c r="Q199" s="161">
        <f t="shared" si="126"/>
        <v>0</v>
      </c>
      <c r="R199" s="161">
        <f t="shared" si="126"/>
        <v>0</v>
      </c>
      <c r="S199" s="161">
        <f t="shared" si="125"/>
        <v>0</v>
      </c>
      <c r="T199" s="161">
        <f t="shared" si="125"/>
        <v>0</v>
      </c>
      <c r="U199" s="161">
        <f t="shared" si="125"/>
        <v>0</v>
      </c>
      <c r="V199" s="161">
        <f t="shared" si="125"/>
        <v>0</v>
      </c>
      <c r="W199" s="161">
        <f t="shared" si="125"/>
        <v>0</v>
      </c>
      <c r="X199" s="161">
        <f t="shared" si="125"/>
        <v>0</v>
      </c>
      <c r="Y199" s="161">
        <f t="shared" si="125"/>
        <v>0</v>
      </c>
      <c r="Z199" s="161">
        <f t="shared" si="125"/>
        <v>0</v>
      </c>
      <c r="AA199" s="161">
        <f t="shared" si="125"/>
        <v>0</v>
      </c>
      <c r="AB199" s="161">
        <f t="shared" si="125"/>
        <v>0</v>
      </c>
      <c r="AC199" s="161">
        <f t="shared" si="125"/>
        <v>0</v>
      </c>
      <c r="AD199" s="161">
        <f t="shared" si="125"/>
        <v>0</v>
      </c>
      <c r="AE199" s="161">
        <f t="shared" si="125"/>
        <v>0</v>
      </c>
      <c r="AF199" s="174">
        <f t="shared" si="125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26"/>
        <v>0</v>
      </c>
      <c r="D200" s="161">
        <f t="shared" si="126"/>
        <v>0</v>
      </c>
      <c r="E200" s="161">
        <f t="shared" si="126"/>
        <v>0</v>
      </c>
      <c r="F200" s="161">
        <f t="shared" si="126"/>
        <v>0</v>
      </c>
      <c r="G200" s="161">
        <f t="shared" si="126"/>
        <v>0</v>
      </c>
      <c r="H200" s="161">
        <f t="shared" si="126"/>
        <v>0</v>
      </c>
      <c r="I200" s="161">
        <f t="shared" si="126"/>
        <v>0</v>
      </c>
      <c r="J200" s="161">
        <f t="shared" si="126"/>
        <v>0</v>
      </c>
      <c r="K200" s="161">
        <f t="shared" si="126"/>
        <v>0</v>
      </c>
      <c r="L200" s="161">
        <f t="shared" si="126"/>
        <v>0</v>
      </c>
      <c r="M200" s="161">
        <f t="shared" si="126"/>
        <v>0</v>
      </c>
      <c r="N200" s="161">
        <f t="shared" si="126"/>
        <v>0</v>
      </c>
      <c r="O200" s="161">
        <f t="shared" si="126"/>
        <v>0</v>
      </c>
      <c r="P200" s="161">
        <f t="shared" si="126"/>
        <v>0</v>
      </c>
      <c r="Q200" s="161">
        <f t="shared" si="126"/>
        <v>0</v>
      </c>
      <c r="R200" s="161">
        <f t="shared" ref="R200:AF215" si="127">Q200</f>
        <v>0</v>
      </c>
      <c r="S200" s="161">
        <f t="shared" si="127"/>
        <v>0</v>
      </c>
      <c r="T200" s="161">
        <f t="shared" si="127"/>
        <v>0</v>
      </c>
      <c r="U200" s="161">
        <f t="shared" si="127"/>
        <v>0</v>
      </c>
      <c r="V200" s="161">
        <f t="shared" si="127"/>
        <v>0</v>
      </c>
      <c r="W200" s="161">
        <f t="shared" si="127"/>
        <v>0</v>
      </c>
      <c r="X200" s="161">
        <f t="shared" si="127"/>
        <v>0</v>
      </c>
      <c r="Y200" s="161">
        <f t="shared" si="127"/>
        <v>0</v>
      </c>
      <c r="Z200" s="161">
        <f t="shared" si="127"/>
        <v>0</v>
      </c>
      <c r="AA200" s="161">
        <f t="shared" si="127"/>
        <v>0</v>
      </c>
      <c r="AB200" s="161">
        <f t="shared" si="127"/>
        <v>0</v>
      </c>
      <c r="AC200" s="161">
        <f t="shared" si="127"/>
        <v>0</v>
      </c>
      <c r="AD200" s="161">
        <f t="shared" si="127"/>
        <v>0</v>
      </c>
      <c r="AE200" s="161">
        <f t="shared" si="127"/>
        <v>0</v>
      </c>
      <c r="AF200" s="174">
        <f t="shared" si="127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28">B201</f>
        <v>0</v>
      </c>
      <c r="D201" s="161">
        <f t="shared" si="128"/>
        <v>0</v>
      </c>
      <c r="E201" s="161">
        <f t="shared" si="128"/>
        <v>0</v>
      </c>
      <c r="F201" s="161">
        <f t="shared" si="128"/>
        <v>0</v>
      </c>
      <c r="G201" s="161">
        <f t="shared" si="128"/>
        <v>0</v>
      </c>
      <c r="H201" s="161">
        <f t="shared" si="128"/>
        <v>0</v>
      </c>
      <c r="I201" s="161">
        <f t="shared" si="128"/>
        <v>0</v>
      </c>
      <c r="J201" s="161">
        <f t="shared" si="128"/>
        <v>0</v>
      </c>
      <c r="K201" s="161">
        <f t="shared" si="128"/>
        <v>0</v>
      </c>
      <c r="L201" s="161">
        <f t="shared" si="128"/>
        <v>0</v>
      </c>
      <c r="M201" s="161">
        <f t="shared" si="128"/>
        <v>0</v>
      </c>
      <c r="N201" s="161">
        <f t="shared" si="128"/>
        <v>0</v>
      </c>
      <c r="O201" s="161">
        <f t="shared" si="128"/>
        <v>0</v>
      </c>
      <c r="P201" s="161">
        <f t="shared" si="128"/>
        <v>0</v>
      </c>
      <c r="Q201" s="161">
        <f t="shared" si="128"/>
        <v>0</v>
      </c>
      <c r="R201" s="161">
        <f t="shared" si="128"/>
        <v>0</v>
      </c>
      <c r="S201" s="161">
        <f t="shared" si="127"/>
        <v>0</v>
      </c>
      <c r="T201" s="161">
        <f t="shared" si="127"/>
        <v>0</v>
      </c>
      <c r="U201" s="161">
        <f t="shared" si="127"/>
        <v>0</v>
      </c>
      <c r="V201" s="161">
        <f t="shared" si="127"/>
        <v>0</v>
      </c>
      <c r="W201" s="161">
        <f t="shared" si="127"/>
        <v>0</v>
      </c>
      <c r="X201" s="161">
        <f t="shared" si="127"/>
        <v>0</v>
      </c>
      <c r="Y201" s="161">
        <f t="shared" si="127"/>
        <v>0</v>
      </c>
      <c r="Z201" s="161">
        <f t="shared" si="127"/>
        <v>0</v>
      </c>
      <c r="AA201" s="161">
        <f t="shared" si="127"/>
        <v>0</v>
      </c>
      <c r="AB201" s="161">
        <f t="shared" si="127"/>
        <v>0</v>
      </c>
      <c r="AC201" s="161">
        <f t="shared" si="127"/>
        <v>0</v>
      </c>
      <c r="AD201" s="161">
        <f t="shared" si="127"/>
        <v>0</v>
      </c>
      <c r="AE201" s="161">
        <f t="shared" si="127"/>
        <v>0</v>
      </c>
      <c r="AF201" s="174">
        <f t="shared" si="127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28"/>
        <v>0</v>
      </c>
      <c r="D202" s="161">
        <f t="shared" si="128"/>
        <v>0</v>
      </c>
      <c r="E202" s="161">
        <f t="shared" si="128"/>
        <v>0</v>
      </c>
      <c r="F202" s="161">
        <f t="shared" si="128"/>
        <v>0</v>
      </c>
      <c r="G202" s="161">
        <f t="shared" si="128"/>
        <v>0</v>
      </c>
      <c r="H202" s="161">
        <f t="shared" si="128"/>
        <v>0</v>
      </c>
      <c r="I202" s="161">
        <f t="shared" si="128"/>
        <v>0</v>
      </c>
      <c r="J202" s="161">
        <f t="shared" si="128"/>
        <v>0</v>
      </c>
      <c r="K202" s="161">
        <f t="shared" si="128"/>
        <v>0</v>
      </c>
      <c r="L202" s="161">
        <f t="shared" si="128"/>
        <v>0</v>
      </c>
      <c r="M202" s="161">
        <f t="shared" si="128"/>
        <v>0</v>
      </c>
      <c r="N202" s="161">
        <f t="shared" si="128"/>
        <v>0</v>
      </c>
      <c r="O202" s="161">
        <f t="shared" si="128"/>
        <v>0</v>
      </c>
      <c r="P202" s="161">
        <f t="shared" si="128"/>
        <v>0</v>
      </c>
      <c r="Q202" s="161">
        <f t="shared" si="128"/>
        <v>0</v>
      </c>
      <c r="R202" s="161">
        <f t="shared" si="128"/>
        <v>0</v>
      </c>
      <c r="S202" s="161">
        <f t="shared" si="127"/>
        <v>0</v>
      </c>
      <c r="T202" s="161">
        <f t="shared" si="127"/>
        <v>0</v>
      </c>
      <c r="U202" s="161">
        <f t="shared" si="127"/>
        <v>0</v>
      </c>
      <c r="V202" s="161">
        <f t="shared" si="127"/>
        <v>0</v>
      </c>
      <c r="W202" s="161">
        <f t="shared" si="127"/>
        <v>0</v>
      </c>
      <c r="X202" s="161">
        <f t="shared" si="127"/>
        <v>0</v>
      </c>
      <c r="Y202" s="161">
        <f t="shared" si="127"/>
        <v>0</v>
      </c>
      <c r="Z202" s="161">
        <f t="shared" si="127"/>
        <v>0</v>
      </c>
      <c r="AA202" s="161">
        <f t="shared" si="127"/>
        <v>0</v>
      </c>
      <c r="AB202" s="161">
        <f t="shared" si="127"/>
        <v>0</v>
      </c>
      <c r="AC202" s="161">
        <f t="shared" si="127"/>
        <v>0</v>
      </c>
      <c r="AD202" s="161">
        <f t="shared" si="127"/>
        <v>0</v>
      </c>
      <c r="AE202" s="161">
        <f t="shared" si="127"/>
        <v>0</v>
      </c>
      <c r="AF202" s="174">
        <f t="shared" si="127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28"/>
        <v>0</v>
      </c>
      <c r="D203" s="161">
        <f t="shared" si="128"/>
        <v>0</v>
      </c>
      <c r="E203" s="161">
        <f t="shared" si="128"/>
        <v>0</v>
      </c>
      <c r="F203" s="161">
        <f t="shared" si="128"/>
        <v>0</v>
      </c>
      <c r="G203" s="161">
        <f t="shared" si="128"/>
        <v>0</v>
      </c>
      <c r="H203" s="161">
        <f t="shared" si="128"/>
        <v>0</v>
      </c>
      <c r="I203" s="161">
        <f t="shared" si="128"/>
        <v>0</v>
      </c>
      <c r="J203" s="161">
        <f t="shared" si="128"/>
        <v>0</v>
      </c>
      <c r="K203" s="161">
        <f t="shared" si="128"/>
        <v>0</v>
      </c>
      <c r="L203" s="161">
        <f t="shared" si="128"/>
        <v>0</v>
      </c>
      <c r="M203" s="161">
        <f t="shared" si="128"/>
        <v>0</v>
      </c>
      <c r="N203" s="161">
        <f t="shared" si="128"/>
        <v>0</v>
      </c>
      <c r="O203" s="161">
        <f t="shared" si="128"/>
        <v>0</v>
      </c>
      <c r="P203" s="161">
        <f t="shared" si="128"/>
        <v>0</v>
      </c>
      <c r="Q203" s="161">
        <f t="shared" si="128"/>
        <v>0</v>
      </c>
      <c r="R203" s="161">
        <f t="shared" si="128"/>
        <v>0</v>
      </c>
      <c r="S203" s="161">
        <f t="shared" si="127"/>
        <v>0</v>
      </c>
      <c r="T203" s="161">
        <f t="shared" si="127"/>
        <v>0</v>
      </c>
      <c r="U203" s="161">
        <f t="shared" si="127"/>
        <v>0</v>
      </c>
      <c r="V203" s="161">
        <f t="shared" si="127"/>
        <v>0</v>
      </c>
      <c r="W203" s="161">
        <f t="shared" si="127"/>
        <v>0</v>
      </c>
      <c r="X203" s="161">
        <f t="shared" si="127"/>
        <v>0</v>
      </c>
      <c r="Y203" s="161">
        <f t="shared" si="127"/>
        <v>0</v>
      </c>
      <c r="Z203" s="161">
        <f t="shared" si="127"/>
        <v>0</v>
      </c>
      <c r="AA203" s="161">
        <f t="shared" si="127"/>
        <v>0</v>
      </c>
      <c r="AB203" s="161">
        <f t="shared" si="127"/>
        <v>0</v>
      </c>
      <c r="AC203" s="161">
        <f t="shared" si="127"/>
        <v>0</v>
      </c>
      <c r="AD203" s="161">
        <f t="shared" si="127"/>
        <v>0</v>
      </c>
      <c r="AE203" s="161">
        <f t="shared" si="127"/>
        <v>0</v>
      </c>
      <c r="AF203" s="174">
        <f t="shared" si="127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28"/>
        <v>0</v>
      </c>
      <c r="D204" s="161">
        <f t="shared" si="128"/>
        <v>0</v>
      </c>
      <c r="E204" s="161">
        <f t="shared" si="128"/>
        <v>0</v>
      </c>
      <c r="F204" s="161">
        <f t="shared" si="128"/>
        <v>0</v>
      </c>
      <c r="G204" s="161">
        <f t="shared" si="128"/>
        <v>0</v>
      </c>
      <c r="H204" s="161">
        <f t="shared" si="128"/>
        <v>0</v>
      </c>
      <c r="I204" s="161">
        <f t="shared" si="128"/>
        <v>0</v>
      </c>
      <c r="J204" s="161">
        <f t="shared" si="128"/>
        <v>0</v>
      </c>
      <c r="K204" s="161">
        <f t="shared" si="128"/>
        <v>0</v>
      </c>
      <c r="L204" s="161">
        <f t="shared" si="128"/>
        <v>0</v>
      </c>
      <c r="M204" s="161">
        <f t="shared" si="128"/>
        <v>0</v>
      </c>
      <c r="N204" s="161">
        <f t="shared" si="128"/>
        <v>0</v>
      </c>
      <c r="O204" s="161">
        <f t="shared" si="128"/>
        <v>0</v>
      </c>
      <c r="P204" s="161">
        <f t="shared" si="128"/>
        <v>0</v>
      </c>
      <c r="Q204" s="161">
        <f t="shared" si="128"/>
        <v>0</v>
      </c>
      <c r="R204" s="161">
        <f t="shared" si="128"/>
        <v>0</v>
      </c>
      <c r="S204" s="161">
        <f t="shared" si="127"/>
        <v>0</v>
      </c>
      <c r="T204" s="161">
        <f t="shared" si="127"/>
        <v>0</v>
      </c>
      <c r="U204" s="161">
        <f t="shared" si="127"/>
        <v>0</v>
      </c>
      <c r="V204" s="161">
        <f t="shared" si="127"/>
        <v>0</v>
      </c>
      <c r="W204" s="161">
        <f t="shared" si="127"/>
        <v>0</v>
      </c>
      <c r="X204" s="161">
        <f t="shared" si="127"/>
        <v>0</v>
      </c>
      <c r="Y204" s="161">
        <f t="shared" si="127"/>
        <v>0</v>
      </c>
      <c r="Z204" s="161">
        <f t="shared" si="127"/>
        <v>0</v>
      </c>
      <c r="AA204" s="161">
        <f t="shared" si="127"/>
        <v>0</v>
      </c>
      <c r="AB204" s="161">
        <f t="shared" si="127"/>
        <v>0</v>
      </c>
      <c r="AC204" s="161">
        <f t="shared" si="127"/>
        <v>0</v>
      </c>
      <c r="AD204" s="161">
        <f t="shared" si="127"/>
        <v>0</v>
      </c>
      <c r="AE204" s="161">
        <f t="shared" si="127"/>
        <v>0</v>
      </c>
      <c r="AF204" s="174">
        <f t="shared" si="127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28"/>
        <v>0</v>
      </c>
      <c r="D205" s="161">
        <f t="shared" si="128"/>
        <v>0</v>
      </c>
      <c r="E205" s="161">
        <f t="shared" si="128"/>
        <v>0</v>
      </c>
      <c r="F205" s="161">
        <f t="shared" si="128"/>
        <v>0</v>
      </c>
      <c r="G205" s="161">
        <f t="shared" si="128"/>
        <v>0</v>
      </c>
      <c r="H205" s="161">
        <f t="shared" si="128"/>
        <v>0</v>
      </c>
      <c r="I205" s="161">
        <f t="shared" si="128"/>
        <v>0</v>
      </c>
      <c r="J205" s="161">
        <f t="shared" si="128"/>
        <v>0</v>
      </c>
      <c r="K205" s="161">
        <f t="shared" si="128"/>
        <v>0</v>
      </c>
      <c r="L205" s="161">
        <f t="shared" si="128"/>
        <v>0</v>
      </c>
      <c r="M205" s="161">
        <f t="shared" si="128"/>
        <v>0</v>
      </c>
      <c r="N205" s="161">
        <f t="shared" si="128"/>
        <v>0</v>
      </c>
      <c r="O205" s="161">
        <f t="shared" si="128"/>
        <v>0</v>
      </c>
      <c r="P205" s="161">
        <f t="shared" si="128"/>
        <v>0</v>
      </c>
      <c r="Q205" s="161">
        <f t="shared" si="128"/>
        <v>0</v>
      </c>
      <c r="R205" s="161">
        <f t="shared" si="128"/>
        <v>0</v>
      </c>
      <c r="S205" s="161">
        <f t="shared" si="127"/>
        <v>0</v>
      </c>
      <c r="T205" s="161">
        <f t="shared" si="127"/>
        <v>0</v>
      </c>
      <c r="U205" s="161">
        <f t="shared" si="127"/>
        <v>0</v>
      </c>
      <c r="V205" s="161">
        <f t="shared" si="127"/>
        <v>0</v>
      </c>
      <c r="W205" s="161">
        <f t="shared" si="127"/>
        <v>0</v>
      </c>
      <c r="X205" s="161">
        <f t="shared" si="127"/>
        <v>0</v>
      </c>
      <c r="Y205" s="161">
        <f t="shared" si="127"/>
        <v>0</v>
      </c>
      <c r="Z205" s="161">
        <f t="shared" si="127"/>
        <v>0</v>
      </c>
      <c r="AA205" s="161">
        <f t="shared" si="127"/>
        <v>0</v>
      </c>
      <c r="AB205" s="161">
        <f t="shared" si="127"/>
        <v>0</v>
      </c>
      <c r="AC205" s="161">
        <f t="shared" si="127"/>
        <v>0</v>
      </c>
      <c r="AD205" s="161">
        <f t="shared" si="127"/>
        <v>0</v>
      </c>
      <c r="AE205" s="161">
        <f t="shared" si="127"/>
        <v>0</v>
      </c>
      <c r="AF205" s="174">
        <f t="shared" si="127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28"/>
        <v>0</v>
      </c>
      <c r="D206" s="161">
        <f t="shared" si="128"/>
        <v>0</v>
      </c>
      <c r="E206" s="161">
        <f t="shared" si="128"/>
        <v>0</v>
      </c>
      <c r="F206" s="161">
        <f t="shared" si="128"/>
        <v>0</v>
      </c>
      <c r="G206" s="161">
        <f t="shared" si="128"/>
        <v>0</v>
      </c>
      <c r="H206" s="161">
        <f t="shared" si="128"/>
        <v>0</v>
      </c>
      <c r="I206" s="161">
        <f t="shared" si="128"/>
        <v>0</v>
      </c>
      <c r="J206" s="161">
        <f t="shared" si="128"/>
        <v>0</v>
      </c>
      <c r="K206" s="161">
        <f t="shared" si="128"/>
        <v>0</v>
      </c>
      <c r="L206" s="161">
        <f t="shared" si="128"/>
        <v>0</v>
      </c>
      <c r="M206" s="161">
        <f t="shared" si="128"/>
        <v>0</v>
      </c>
      <c r="N206" s="161">
        <f t="shared" si="128"/>
        <v>0</v>
      </c>
      <c r="O206" s="161">
        <f t="shared" si="128"/>
        <v>0</v>
      </c>
      <c r="P206" s="161">
        <f t="shared" si="128"/>
        <v>0</v>
      </c>
      <c r="Q206" s="161">
        <f t="shared" si="128"/>
        <v>0</v>
      </c>
      <c r="R206" s="161">
        <f t="shared" si="128"/>
        <v>0</v>
      </c>
      <c r="S206" s="161">
        <f t="shared" si="127"/>
        <v>0</v>
      </c>
      <c r="T206" s="161">
        <f t="shared" si="127"/>
        <v>0</v>
      </c>
      <c r="U206" s="161">
        <f t="shared" si="127"/>
        <v>0</v>
      </c>
      <c r="V206" s="161">
        <f t="shared" si="127"/>
        <v>0</v>
      </c>
      <c r="W206" s="161">
        <f t="shared" si="127"/>
        <v>0</v>
      </c>
      <c r="X206" s="161">
        <f t="shared" si="127"/>
        <v>0</v>
      </c>
      <c r="Y206" s="161">
        <f t="shared" si="127"/>
        <v>0</v>
      </c>
      <c r="Z206" s="161">
        <f t="shared" si="127"/>
        <v>0</v>
      </c>
      <c r="AA206" s="161">
        <f t="shared" si="127"/>
        <v>0</v>
      </c>
      <c r="AB206" s="161">
        <f t="shared" si="127"/>
        <v>0</v>
      </c>
      <c r="AC206" s="161">
        <f t="shared" si="127"/>
        <v>0</v>
      </c>
      <c r="AD206" s="161">
        <f t="shared" si="127"/>
        <v>0</v>
      </c>
      <c r="AE206" s="161">
        <f t="shared" si="127"/>
        <v>0</v>
      </c>
      <c r="AF206" s="174">
        <f t="shared" si="127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28"/>
        <v>0</v>
      </c>
      <c r="D207" s="161">
        <f t="shared" si="128"/>
        <v>0</v>
      </c>
      <c r="E207" s="161">
        <f t="shared" si="128"/>
        <v>0</v>
      </c>
      <c r="F207" s="161">
        <f t="shared" si="128"/>
        <v>0</v>
      </c>
      <c r="G207" s="161">
        <f t="shared" si="128"/>
        <v>0</v>
      </c>
      <c r="H207" s="161">
        <f t="shared" si="128"/>
        <v>0</v>
      </c>
      <c r="I207" s="161">
        <f t="shared" si="128"/>
        <v>0</v>
      </c>
      <c r="J207" s="161">
        <f t="shared" si="128"/>
        <v>0</v>
      </c>
      <c r="K207" s="161">
        <f t="shared" si="128"/>
        <v>0</v>
      </c>
      <c r="L207" s="161">
        <f t="shared" si="128"/>
        <v>0</v>
      </c>
      <c r="M207" s="161">
        <f t="shared" si="128"/>
        <v>0</v>
      </c>
      <c r="N207" s="161">
        <f t="shared" si="128"/>
        <v>0</v>
      </c>
      <c r="O207" s="161">
        <f t="shared" si="128"/>
        <v>0</v>
      </c>
      <c r="P207" s="161">
        <f t="shared" si="128"/>
        <v>0</v>
      </c>
      <c r="Q207" s="161">
        <f t="shared" si="128"/>
        <v>0</v>
      </c>
      <c r="R207" s="161">
        <f t="shared" si="128"/>
        <v>0</v>
      </c>
      <c r="S207" s="161">
        <f t="shared" si="127"/>
        <v>0</v>
      </c>
      <c r="T207" s="161">
        <f t="shared" si="127"/>
        <v>0</v>
      </c>
      <c r="U207" s="161">
        <f t="shared" si="127"/>
        <v>0</v>
      </c>
      <c r="V207" s="161">
        <f t="shared" si="127"/>
        <v>0</v>
      </c>
      <c r="W207" s="161">
        <f t="shared" si="127"/>
        <v>0</v>
      </c>
      <c r="X207" s="161">
        <f t="shared" si="127"/>
        <v>0</v>
      </c>
      <c r="Y207" s="161">
        <f t="shared" si="127"/>
        <v>0</v>
      </c>
      <c r="Z207" s="161">
        <f t="shared" si="127"/>
        <v>0</v>
      </c>
      <c r="AA207" s="161">
        <f t="shared" si="127"/>
        <v>0</v>
      </c>
      <c r="AB207" s="161">
        <f t="shared" si="127"/>
        <v>0</v>
      </c>
      <c r="AC207" s="161">
        <f t="shared" si="127"/>
        <v>0</v>
      </c>
      <c r="AD207" s="161">
        <f t="shared" si="127"/>
        <v>0</v>
      </c>
      <c r="AE207" s="161">
        <f t="shared" si="127"/>
        <v>0</v>
      </c>
      <c r="AF207" s="174">
        <f t="shared" si="127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28"/>
        <v>0</v>
      </c>
      <c r="D208" s="161">
        <f t="shared" si="128"/>
        <v>0</v>
      </c>
      <c r="E208" s="161">
        <f t="shared" si="128"/>
        <v>0</v>
      </c>
      <c r="F208" s="161">
        <f t="shared" si="128"/>
        <v>0</v>
      </c>
      <c r="G208" s="161">
        <f t="shared" si="128"/>
        <v>0</v>
      </c>
      <c r="H208" s="161">
        <f t="shared" si="128"/>
        <v>0</v>
      </c>
      <c r="I208" s="161">
        <f t="shared" si="128"/>
        <v>0</v>
      </c>
      <c r="J208" s="161">
        <f t="shared" si="128"/>
        <v>0</v>
      </c>
      <c r="K208" s="161">
        <f t="shared" si="128"/>
        <v>0</v>
      </c>
      <c r="L208" s="161">
        <f t="shared" si="128"/>
        <v>0</v>
      </c>
      <c r="M208" s="161">
        <f t="shared" si="128"/>
        <v>0</v>
      </c>
      <c r="N208" s="161">
        <f t="shared" si="128"/>
        <v>0</v>
      </c>
      <c r="O208" s="161">
        <f t="shared" si="128"/>
        <v>0</v>
      </c>
      <c r="P208" s="161">
        <f t="shared" si="128"/>
        <v>0</v>
      </c>
      <c r="Q208" s="161">
        <f t="shared" si="128"/>
        <v>0</v>
      </c>
      <c r="R208" s="161">
        <f t="shared" si="128"/>
        <v>0</v>
      </c>
      <c r="S208" s="161">
        <f t="shared" si="127"/>
        <v>0</v>
      </c>
      <c r="T208" s="161">
        <f t="shared" si="127"/>
        <v>0</v>
      </c>
      <c r="U208" s="161">
        <f t="shared" si="127"/>
        <v>0</v>
      </c>
      <c r="V208" s="161">
        <f t="shared" si="127"/>
        <v>0</v>
      </c>
      <c r="W208" s="161">
        <f t="shared" si="127"/>
        <v>0</v>
      </c>
      <c r="X208" s="161">
        <f t="shared" si="127"/>
        <v>0</v>
      </c>
      <c r="Y208" s="161">
        <f t="shared" si="127"/>
        <v>0</v>
      </c>
      <c r="Z208" s="161">
        <f t="shared" si="127"/>
        <v>0</v>
      </c>
      <c r="AA208" s="161">
        <f t="shared" si="127"/>
        <v>0</v>
      </c>
      <c r="AB208" s="161">
        <f t="shared" si="127"/>
        <v>0</v>
      </c>
      <c r="AC208" s="161">
        <f t="shared" si="127"/>
        <v>0</v>
      </c>
      <c r="AD208" s="161">
        <f t="shared" si="127"/>
        <v>0</v>
      </c>
      <c r="AE208" s="161">
        <f t="shared" si="127"/>
        <v>0</v>
      </c>
      <c r="AF208" s="174">
        <f t="shared" si="127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28"/>
        <v>0</v>
      </c>
      <c r="D209" s="161">
        <f t="shared" si="128"/>
        <v>0</v>
      </c>
      <c r="E209" s="161">
        <f t="shared" si="128"/>
        <v>0</v>
      </c>
      <c r="F209" s="161">
        <f t="shared" si="128"/>
        <v>0</v>
      </c>
      <c r="G209" s="161">
        <f t="shared" si="128"/>
        <v>0</v>
      </c>
      <c r="H209" s="161">
        <f t="shared" si="128"/>
        <v>0</v>
      </c>
      <c r="I209" s="161">
        <f t="shared" si="128"/>
        <v>0</v>
      </c>
      <c r="J209" s="161">
        <f t="shared" si="128"/>
        <v>0</v>
      </c>
      <c r="K209" s="161">
        <f t="shared" si="128"/>
        <v>0</v>
      </c>
      <c r="L209" s="161">
        <f t="shared" si="128"/>
        <v>0</v>
      </c>
      <c r="M209" s="161">
        <f t="shared" si="128"/>
        <v>0</v>
      </c>
      <c r="N209" s="161">
        <f t="shared" si="128"/>
        <v>0</v>
      </c>
      <c r="O209" s="161">
        <f t="shared" si="128"/>
        <v>0</v>
      </c>
      <c r="P209" s="161">
        <f t="shared" si="128"/>
        <v>0</v>
      </c>
      <c r="Q209" s="161">
        <f t="shared" si="128"/>
        <v>0</v>
      </c>
      <c r="R209" s="161">
        <f t="shared" si="128"/>
        <v>0</v>
      </c>
      <c r="S209" s="161">
        <f t="shared" si="127"/>
        <v>0</v>
      </c>
      <c r="T209" s="161">
        <f t="shared" si="127"/>
        <v>0</v>
      </c>
      <c r="U209" s="161">
        <f t="shared" si="127"/>
        <v>0</v>
      </c>
      <c r="V209" s="161">
        <f t="shared" si="127"/>
        <v>0</v>
      </c>
      <c r="W209" s="161">
        <f t="shared" si="127"/>
        <v>0</v>
      </c>
      <c r="X209" s="161">
        <f t="shared" si="127"/>
        <v>0</v>
      </c>
      <c r="Y209" s="161">
        <f t="shared" si="127"/>
        <v>0</v>
      </c>
      <c r="Z209" s="161">
        <f t="shared" si="127"/>
        <v>0</v>
      </c>
      <c r="AA209" s="161">
        <f t="shared" si="127"/>
        <v>0</v>
      </c>
      <c r="AB209" s="161">
        <f t="shared" si="127"/>
        <v>0</v>
      </c>
      <c r="AC209" s="161">
        <f t="shared" si="127"/>
        <v>0</v>
      </c>
      <c r="AD209" s="161">
        <f t="shared" si="127"/>
        <v>0</v>
      </c>
      <c r="AE209" s="161">
        <f t="shared" si="127"/>
        <v>0</v>
      </c>
      <c r="AF209" s="174">
        <f t="shared" si="127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28"/>
        <v>0</v>
      </c>
      <c r="D210" s="161">
        <f t="shared" si="128"/>
        <v>0</v>
      </c>
      <c r="E210" s="161">
        <f t="shared" si="128"/>
        <v>0</v>
      </c>
      <c r="F210" s="161">
        <f t="shared" si="128"/>
        <v>0</v>
      </c>
      <c r="G210" s="161">
        <f t="shared" si="128"/>
        <v>0</v>
      </c>
      <c r="H210" s="161">
        <f t="shared" si="128"/>
        <v>0</v>
      </c>
      <c r="I210" s="161">
        <f t="shared" si="128"/>
        <v>0</v>
      </c>
      <c r="J210" s="161">
        <f t="shared" si="128"/>
        <v>0</v>
      </c>
      <c r="K210" s="161">
        <f t="shared" si="128"/>
        <v>0</v>
      </c>
      <c r="L210" s="161">
        <f t="shared" si="128"/>
        <v>0</v>
      </c>
      <c r="M210" s="161">
        <f t="shared" si="128"/>
        <v>0</v>
      </c>
      <c r="N210" s="161">
        <f t="shared" si="128"/>
        <v>0</v>
      </c>
      <c r="O210" s="161">
        <f t="shared" si="128"/>
        <v>0</v>
      </c>
      <c r="P210" s="161">
        <f t="shared" si="128"/>
        <v>0</v>
      </c>
      <c r="Q210" s="161">
        <f t="shared" si="128"/>
        <v>0</v>
      </c>
      <c r="R210" s="161">
        <f t="shared" si="128"/>
        <v>0</v>
      </c>
      <c r="S210" s="161">
        <f t="shared" si="127"/>
        <v>0</v>
      </c>
      <c r="T210" s="161">
        <f t="shared" si="127"/>
        <v>0</v>
      </c>
      <c r="U210" s="161">
        <f t="shared" si="127"/>
        <v>0</v>
      </c>
      <c r="V210" s="161">
        <f t="shared" si="127"/>
        <v>0</v>
      </c>
      <c r="W210" s="161">
        <f t="shared" si="127"/>
        <v>0</v>
      </c>
      <c r="X210" s="161">
        <f t="shared" si="127"/>
        <v>0</v>
      </c>
      <c r="Y210" s="161">
        <f t="shared" si="127"/>
        <v>0</v>
      </c>
      <c r="Z210" s="161">
        <f t="shared" si="127"/>
        <v>0</v>
      </c>
      <c r="AA210" s="161">
        <f t="shared" si="127"/>
        <v>0</v>
      </c>
      <c r="AB210" s="161">
        <f t="shared" si="127"/>
        <v>0</v>
      </c>
      <c r="AC210" s="161">
        <f t="shared" si="127"/>
        <v>0</v>
      </c>
      <c r="AD210" s="161">
        <f t="shared" si="127"/>
        <v>0</v>
      </c>
      <c r="AE210" s="161">
        <f t="shared" si="127"/>
        <v>0</v>
      </c>
      <c r="AF210" s="174">
        <f t="shared" si="127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28"/>
        <v>0</v>
      </c>
      <c r="D211" s="161">
        <f t="shared" si="128"/>
        <v>0</v>
      </c>
      <c r="E211" s="161">
        <f t="shared" si="128"/>
        <v>0</v>
      </c>
      <c r="F211" s="161">
        <f t="shared" si="128"/>
        <v>0</v>
      </c>
      <c r="G211" s="161">
        <f t="shared" si="128"/>
        <v>0</v>
      </c>
      <c r="H211" s="161">
        <f t="shared" si="128"/>
        <v>0</v>
      </c>
      <c r="I211" s="161">
        <f t="shared" si="128"/>
        <v>0</v>
      </c>
      <c r="J211" s="161">
        <f t="shared" si="128"/>
        <v>0</v>
      </c>
      <c r="K211" s="161">
        <f t="shared" si="128"/>
        <v>0</v>
      </c>
      <c r="L211" s="161">
        <f t="shared" si="128"/>
        <v>0</v>
      </c>
      <c r="M211" s="161">
        <f t="shared" si="128"/>
        <v>0</v>
      </c>
      <c r="N211" s="161">
        <f t="shared" si="128"/>
        <v>0</v>
      </c>
      <c r="O211" s="161">
        <f t="shared" si="128"/>
        <v>0</v>
      </c>
      <c r="P211" s="161">
        <f t="shared" si="128"/>
        <v>0</v>
      </c>
      <c r="Q211" s="161">
        <f t="shared" si="128"/>
        <v>0</v>
      </c>
      <c r="R211" s="161">
        <f t="shared" si="128"/>
        <v>0</v>
      </c>
      <c r="S211" s="161">
        <f t="shared" si="127"/>
        <v>0</v>
      </c>
      <c r="T211" s="161">
        <f t="shared" si="127"/>
        <v>0</v>
      </c>
      <c r="U211" s="161">
        <f t="shared" si="127"/>
        <v>0</v>
      </c>
      <c r="V211" s="161">
        <f t="shared" si="127"/>
        <v>0</v>
      </c>
      <c r="W211" s="161">
        <f t="shared" si="127"/>
        <v>0</v>
      </c>
      <c r="X211" s="161">
        <f t="shared" si="127"/>
        <v>0</v>
      </c>
      <c r="Y211" s="161">
        <f t="shared" si="127"/>
        <v>0</v>
      </c>
      <c r="Z211" s="161">
        <f t="shared" si="127"/>
        <v>0</v>
      </c>
      <c r="AA211" s="161">
        <f t="shared" si="127"/>
        <v>0</v>
      </c>
      <c r="AB211" s="161">
        <f t="shared" si="127"/>
        <v>0</v>
      </c>
      <c r="AC211" s="161">
        <f t="shared" si="127"/>
        <v>0</v>
      </c>
      <c r="AD211" s="161">
        <f t="shared" si="127"/>
        <v>0</v>
      </c>
      <c r="AE211" s="161">
        <f t="shared" si="127"/>
        <v>0</v>
      </c>
      <c r="AF211" s="174">
        <f t="shared" si="127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28"/>
        <v>0</v>
      </c>
      <c r="D212" s="161">
        <f t="shared" si="128"/>
        <v>0</v>
      </c>
      <c r="E212" s="161">
        <f t="shared" si="128"/>
        <v>0</v>
      </c>
      <c r="F212" s="161">
        <f t="shared" si="128"/>
        <v>0</v>
      </c>
      <c r="G212" s="161">
        <f t="shared" si="128"/>
        <v>0</v>
      </c>
      <c r="H212" s="161">
        <f t="shared" si="128"/>
        <v>0</v>
      </c>
      <c r="I212" s="161">
        <f t="shared" si="128"/>
        <v>0</v>
      </c>
      <c r="J212" s="161">
        <f t="shared" si="128"/>
        <v>0</v>
      </c>
      <c r="K212" s="161">
        <f t="shared" si="128"/>
        <v>0</v>
      </c>
      <c r="L212" s="161">
        <f t="shared" si="128"/>
        <v>0</v>
      </c>
      <c r="M212" s="161">
        <f t="shared" si="128"/>
        <v>0</v>
      </c>
      <c r="N212" s="161">
        <f t="shared" si="128"/>
        <v>0</v>
      </c>
      <c r="O212" s="161">
        <f t="shared" si="128"/>
        <v>0</v>
      </c>
      <c r="P212" s="161">
        <f t="shared" si="128"/>
        <v>0</v>
      </c>
      <c r="Q212" s="161">
        <f t="shared" si="128"/>
        <v>0</v>
      </c>
      <c r="R212" s="161">
        <f t="shared" si="128"/>
        <v>0</v>
      </c>
      <c r="S212" s="161">
        <f t="shared" si="127"/>
        <v>0</v>
      </c>
      <c r="T212" s="161">
        <f t="shared" si="127"/>
        <v>0</v>
      </c>
      <c r="U212" s="161">
        <f t="shared" si="127"/>
        <v>0</v>
      </c>
      <c r="V212" s="161">
        <f t="shared" si="127"/>
        <v>0</v>
      </c>
      <c r="W212" s="161">
        <f t="shared" si="127"/>
        <v>0</v>
      </c>
      <c r="X212" s="161">
        <f t="shared" si="127"/>
        <v>0</v>
      </c>
      <c r="Y212" s="161">
        <f t="shared" si="127"/>
        <v>0</v>
      </c>
      <c r="Z212" s="161">
        <f t="shared" si="127"/>
        <v>0</v>
      </c>
      <c r="AA212" s="161">
        <f t="shared" si="127"/>
        <v>0</v>
      </c>
      <c r="AB212" s="161">
        <f t="shared" si="127"/>
        <v>0</v>
      </c>
      <c r="AC212" s="161">
        <f t="shared" si="127"/>
        <v>0</v>
      </c>
      <c r="AD212" s="161">
        <f t="shared" si="127"/>
        <v>0</v>
      </c>
      <c r="AE212" s="161">
        <f t="shared" si="127"/>
        <v>0</v>
      </c>
      <c r="AF212" s="174">
        <f t="shared" si="127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28"/>
        <v>0</v>
      </c>
      <c r="D213" s="161">
        <f t="shared" si="128"/>
        <v>0</v>
      </c>
      <c r="E213" s="161">
        <f t="shared" si="128"/>
        <v>0</v>
      </c>
      <c r="F213" s="161">
        <f t="shared" si="128"/>
        <v>0</v>
      </c>
      <c r="G213" s="161">
        <f t="shared" si="128"/>
        <v>0</v>
      </c>
      <c r="H213" s="161">
        <f t="shared" si="128"/>
        <v>0</v>
      </c>
      <c r="I213" s="161">
        <f t="shared" si="128"/>
        <v>0</v>
      </c>
      <c r="J213" s="161">
        <f t="shared" si="128"/>
        <v>0</v>
      </c>
      <c r="K213" s="161">
        <f t="shared" si="128"/>
        <v>0</v>
      </c>
      <c r="L213" s="161">
        <f t="shared" si="128"/>
        <v>0</v>
      </c>
      <c r="M213" s="161">
        <f t="shared" si="128"/>
        <v>0</v>
      </c>
      <c r="N213" s="161">
        <f t="shared" si="128"/>
        <v>0</v>
      </c>
      <c r="O213" s="161">
        <f t="shared" si="128"/>
        <v>0</v>
      </c>
      <c r="P213" s="161">
        <f t="shared" si="128"/>
        <v>0</v>
      </c>
      <c r="Q213" s="161">
        <f t="shared" si="128"/>
        <v>0</v>
      </c>
      <c r="R213" s="161">
        <f t="shared" si="128"/>
        <v>0</v>
      </c>
      <c r="S213" s="161">
        <f t="shared" si="127"/>
        <v>0</v>
      </c>
      <c r="T213" s="161">
        <f t="shared" si="127"/>
        <v>0</v>
      </c>
      <c r="U213" s="161">
        <f t="shared" si="127"/>
        <v>0</v>
      </c>
      <c r="V213" s="161">
        <f t="shared" si="127"/>
        <v>0</v>
      </c>
      <c r="W213" s="161">
        <f t="shared" si="127"/>
        <v>0</v>
      </c>
      <c r="X213" s="161">
        <f t="shared" si="127"/>
        <v>0</v>
      </c>
      <c r="Y213" s="161">
        <f t="shared" si="127"/>
        <v>0</v>
      </c>
      <c r="Z213" s="161">
        <f t="shared" si="127"/>
        <v>0</v>
      </c>
      <c r="AA213" s="161">
        <f t="shared" si="127"/>
        <v>0</v>
      </c>
      <c r="AB213" s="161">
        <f t="shared" si="127"/>
        <v>0</v>
      </c>
      <c r="AC213" s="161">
        <f t="shared" si="127"/>
        <v>0</v>
      </c>
      <c r="AD213" s="161">
        <f t="shared" si="127"/>
        <v>0</v>
      </c>
      <c r="AE213" s="161">
        <f t="shared" si="127"/>
        <v>0</v>
      </c>
      <c r="AF213" s="174">
        <f t="shared" si="127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28"/>
        <v>0</v>
      </c>
      <c r="D214" s="161">
        <f t="shared" si="128"/>
        <v>0</v>
      </c>
      <c r="E214" s="161">
        <f t="shared" si="128"/>
        <v>0</v>
      </c>
      <c r="F214" s="161">
        <f t="shared" si="128"/>
        <v>0</v>
      </c>
      <c r="G214" s="161">
        <f t="shared" si="128"/>
        <v>0</v>
      </c>
      <c r="H214" s="161">
        <f t="shared" si="128"/>
        <v>0</v>
      </c>
      <c r="I214" s="161">
        <f t="shared" si="128"/>
        <v>0</v>
      </c>
      <c r="J214" s="161">
        <f t="shared" si="128"/>
        <v>0</v>
      </c>
      <c r="K214" s="161">
        <f t="shared" si="128"/>
        <v>0</v>
      </c>
      <c r="L214" s="161">
        <f t="shared" si="128"/>
        <v>0</v>
      </c>
      <c r="M214" s="161">
        <f t="shared" si="128"/>
        <v>0</v>
      </c>
      <c r="N214" s="161">
        <f t="shared" si="128"/>
        <v>0</v>
      </c>
      <c r="O214" s="161">
        <f t="shared" si="128"/>
        <v>0</v>
      </c>
      <c r="P214" s="161">
        <f t="shared" si="128"/>
        <v>0</v>
      </c>
      <c r="Q214" s="161">
        <f t="shared" si="128"/>
        <v>0</v>
      </c>
      <c r="R214" s="161">
        <f t="shared" si="128"/>
        <v>0</v>
      </c>
      <c r="S214" s="161">
        <f t="shared" si="127"/>
        <v>0</v>
      </c>
      <c r="T214" s="161">
        <f t="shared" si="127"/>
        <v>0</v>
      </c>
      <c r="U214" s="161">
        <f t="shared" si="127"/>
        <v>0</v>
      </c>
      <c r="V214" s="161">
        <f t="shared" si="127"/>
        <v>0</v>
      </c>
      <c r="W214" s="161">
        <f t="shared" si="127"/>
        <v>0</v>
      </c>
      <c r="X214" s="161">
        <f t="shared" si="127"/>
        <v>0</v>
      </c>
      <c r="Y214" s="161">
        <f t="shared" si="127"/>
        <v>0</v>
      </c>
      <c r="Z214" s="161">
        <f t="shared" si="127"/>
        <v>0</v>
      </c>
      <c r="AA214" s="161">
        <f t="shared" si="127"/>
        <v>0</v>
      </c>
      <c r="AB214" s="161">
        <f t="shared" si="127"/>
        <v>0</v>
      </c>
      <c r="AC214" s="161">
        <f t="shared" si="127"/>
        <v>0</v>
      </c>
      <c r="AD214" s="161">
        <f t="shared" si="127"/>
        <v>0</v>
      </c>
      <c r="AE214" s="161">
        <f t="shared" si="127"/>
        <v>0</v>
      </c>
      <c r="AF214" s="174">
        <f t="shared" si="127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28"/>
        <v>0</v>
      </c>
      <c r="D215" s="161">
        <f t="shared" si="128"/>
        <v>0</v>
      </c>
      <c r="E215" s="161">
        <f t="shared" si="128"/>
        <v>0</v>
      </c>
      <c r="F215" s="161">
        <f t="shared" si="128"/>
        <v>0</v>
      </c>
      <c r="G215" s="161">
        <f t="shared" si="128"/>
        <v>0</v>
      </c>
      <c r="H215" s="161">
        <f t="shared" si="128"/>
        <v>0</v>
      </c>
      <c r="I215" s="161">
        <f t="shared" si="128"/>
        <v>0</v>
      </c>
      <c r="J215" s="161">
        <f t="shared" si="128"/>
        <v>0</v>
      </c>
      <c r="K215" s="161">
        <f t="shared" si="128"/>
        <v>0</v>
      </c>
      <c r="L215" s="161">
        <f t="shared" si="128"/>
        <v>0</v>
      </c>
      <c r="M215" s="161">
        <f t="shared" si="128"/>
        <v>0</v>
      </c>
      <c r="N215" s="161">
        <f t="shared" si="128"/>
        <v>0</v>
      </c>
      <c r="O215" s="161">
        <f t="shared" si="128"/>
        <v>0</v>
      </c>
      <c r="P215" s="161">
        <f t="shared" si="128"/>
        <v>0</v>
      </c>
      <c r="Q215" s="161">
        <f t="shared" si="128"/>
        <v>0</v>
      </c>
      <c r="R215" s="161">
        <f t="shared" si="128"/>
        <v>0</v>
      </c>
      <c r="S215" s="161">
        <f t="shared" si="127"/>
        <v>0</v>
      </c>
      <c r="T215" s="161">
        <f t="shared" si="127"/>
        <v>0</v>
      </c>
      <c r="U215" s="161">
        <f t="shared" si="127"/>
        <v>0</v>
      </c>
      <c r="V215" s="161">
        <f t="shared" si="127"/>
        <v>0</v>
      </c>
      <c r="W215" s="161">
        <f t="shared" si="127"/>
        <v>0</v>
      </c>
      <c r="X215" s="161">
        <f t="shared" si="127"/>
        <v>0</v>
      </c>
      <c r="Y215" s="161">
        <f t="shared" si="127"/>
        <v>0</v>
      </c>
      <c r="Z215" s="161">
        <f t="shared" si="127"/>
        <v>0</v>
      </c>
      <c r="AA215" s="161">
        <f t="shared" si="127"/>
        <v>0</v>
      </c>
      <c r="AB215" s="161">
        <f t="shared" si="127"/>
        <v>0</v>
      </c>
      <c r="AC215" s="161">
        <f t="shared" si="127"/>
        <v>0</v>
      </c>
      <c r="AD215" s="161">
        <f t="shared" si="127"/>
        <v>0</v>
      </c>
      <c r="AE215" s="161">
        <f t="shared" si="127"/>
        <v>0</v>
      </c>
      <c r="AF215" s="174">
        <f t="shared" si="127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28"/>
        <v>0</v>
      </c>
      <c r="D216" s="161">
        <f t="shared" si="128"/>
        <v>0</v>
      </c>
      <c r="E216" s="161">
        <f t="shared" si="128"/>
        <v>0</v>
      </c>
      <c r="F216" s="161">
        <f t="shared" si="128"/>
        <v>0</v>
      </c>
      <c r="G216" s="161">
        <f t="shared" si="128"/>
        <v>0</v>
      </c>
      <c r="H216" s="161">
        <f t="shared" si="128"/>
        <v>0</v>
      </c>
      <c r="I216" s="161">
        <f t="shared" si="128"/>
        <v>0</v>
      </c>
      <c r="J216" s="161">
        <f t="shared" si="128"/>
        <v>0</v>
      </c>
      <c r="K216" s="161">
        <f t="shared" si="128"/>
        <v>0</v>
      </c>
      <c r="L216" s="161">
        <f t="shared" si="128"/>
        <v>0</v>
      </c>
      <c r="M216" s="161">
        <f t="shared" si="128"/>
        <v>0</v>
      </c>
      <c r="N216" s="161">
        <f t="shared" si="128"/>
        <v>0</v>
      </c>
      <c r="O216" s="161">
        <f t="shared" si="128"/>
        <v>0</v>
      </c>
      <c r="P216" s="161">
        <f t="shared" si="128"/>
        <v>0</v>
      </c>
      <c r="Q216" s="161">
        <f t="shared" si="128"/>
        <v>0</v>
      </c>
      <c r="R216" s="161">
        <f t="shared" ref="R216:AF231" si="129">Q216</f>
        <v>0</v>
      </c>
      <c r="S216" s="161">
        <f t="shared" si="129"/>
        <v>0</v>
      </c>
      <c r="T216" s="161">
        <f t="shared" si="129"/>
        <v>0</v>
      </c>
      <c r="U216" s="161">
        <f t="shared" si="129"/>
        <v>0</v>
      </c>
      <c r="V216" s="161">
        <f t="shared" si="129"/>
        <v>0</v>
      </c>
      <c r="W216" s="161">
        <f t="shared" si="129"/>
        <v>0</v>
      </c>
      <c r="X216" s="161">
        <f t="shared" si="129"/>
        <v>0</v>
      </c>
      <c r="Y216" s="161">
        <f t="shared" si="129"/>
        <v>0</v>
      </c>
      <c r="Z216" s="161">
        <f t="shared" si="129"/>
        <v>0</v>
      </c>
      <c r="AA216" s="161">
        <f t="shared" si="129"/>
        <v>0</v>
      </c>
      <c r="AB216" s="161">
        <f t="shared" si="129"/>
        <v>0</v>
      </c>
      <c r="AC216" s="161">
        <f t="shared" si="129"/>
        <v>0</v>
      </c>
      <c r="AD216" s="161">
        <f t="shared" si="129"/>
        <v>0</v>
      </c>
      <c r="AE216" s="161">
        <f t="shared" si="129"/>
        <v>0</v>
      </c>
      <c r="AF216" s="174">
        <f t="shared" si="129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30">B217</f>
        <v>0</v>
      </c>
      <c r="D217" s="161">
        <f t="shared" si="130"/>
        <v>0</v>
      </c>
      <c r="E217" s="161">
        <f t="shared" si="130"/>
        <v>0</v>
      </c>
      <c r="F217" s="161">
        <f t="shared" si="130"/>
        <v>0</v>
      </c>
      <c r="G217" s="161">
        <f t="shared" si="130"/>
        <v>0</v>
      </c>
      <c r="H217" s="161">
        <f t="shared" si="130"/>
        <v>0</v>
      </c>
      <c r="I217" s="161">
        <f t="shared" si="130"/>
        <v>0</v>
      </c>
      <c r="J217" s="161">
        <f t="shared" si="130"/>
        <v>0</v>
      </c>
      <c r="K217" s="161">
        <f t="shared" si="130"/>
        <v>0</v>
      </c>
      <c r="L217" s="161">
        <f t="shared" si="130"/>
        <v>0</v>
      </c>
      <c r="M217" s="161">
        <f t="shared" si="130"/>
        <v>0</v>
      </c>
      <c r="N217" s="161">
        <f t="shared" si="130"/>
        <v>0</v>
      </c>
      <c r="O217" s="161">
        <f t="shared" si="130"/>
        <v>0</v>
      </c>
      <c r="P217" s="161">
        <f t="shared" si="130"/>
        <v>0</v>
      </c>
      <c r="Q217" s="161">
        <f t="shared" si="130"/>
        <v>0</v>
      </c>
      <c r="R217" s="161">
        <f t="shared" si="130"/>
        <v>0</v>
      </c>
      <c r="S217" s="161">
        <f t="shared" si="129"/>
        <v>0</v>
      </c>
      <c r="T217" s="161">
        <f t="shared" si="129"/>
        <v>0</v>
      </c>
      <c r="U217" s="161">
        <f t="shared" si="129"/>
        <v>0</v>
      </c>
      <c r="V217" s="161">
        <f t="shared" si="129"/>
        <v>0</v>
      </c>
      <c r="W217" s="161">
        <f t="shared" si="129"/>
        <v>0</v>
      </c>
      <c r="X217" s="161">
        <f t="shared" si="129"/>
        <v>0</v>
      </c>
      <c r="Y217" s="161">
        <f t="shared" si="129"/>
        <v>0</v>
      </c>
      <c r="Z217" s="161">
        <f t="shared" si="129"/>
        <v>0</v>
      </c>
      <c r="AA217" s="161">
        <f t="shared" si="129"/>
        <v>0</v>
      </c>
      <c r="AB217" s="161">
        <f t="shared" si="129"/>
        <v>0</v>
      </c>
      <c r="AC217" s="161">
        <f t="shared" si="129"/>
        <v>0</v>
      </c>
      <c r="AD217" s="161">
        <f t="shared" si="129"/>
        <v>0</v>
      </c>
      <c r="AE217" s="161">
        <f t="shared" si="129"/>
        <v>0</v>
      </c>
      <c r="AF217" s="174">
        <f t="shared" si="129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30"/>
        <v>0</v>
      </c>
      <c r="D218" s="161">
        <f t="shared" si="130"/>
        <v>0</v>
      </c>
      <c r="E218" s="161">
        <f t="shared" si="130"/>
        <v>0</v>
      </c>
      <c r="F218" s="161">
        <f t="shared" si="130"/>
        <v>0</v>
      </c>
      <c r="G218" s="161">
        <f t="shared" si="130"/>
        <v>0</v>
      </c>
      <c r="H218" s="161">
        <f t="shared" si="130"/>
        <v>0</v>
      </c>
      <c r="I218" s="161">
        <f t="shared" si="130"/>
        <v>0</v>
      </c>
      <c r="J218" s="161">
        <f t="shared" si="130"/>
        <v>0</v>
      </c>
      <c r="K218" s="161">
        <f t="shared" si="130"/>
        <v>0</v>
      </c>
      <c r="L218" s="161">
        <f t="shared" si="130"/>
        <v>0</v>
      </c>
      <c r="M218" s="161">
        <f t="shared" si="130"/>
        <v>0</v>
      </c>
      <c r="N218" s="161">
        <f t="shared" si="130"/>
        <v>0</v>
      </c>
      <c r="O218" s="161">
        <f t="shared" si="130"/>
        <v>0</v>
      </c>
      <c r="P218" s="161">
        <f t="shared" si="130"/>
        <v>0</v>
      </c>
      <c r="Q218" s="161">
        <f t="shared" si="130"/>
        <v>0</v>
      </c>
      <c r="R218" s="161">
        <f t="shared" si="130"/>
        <v>0</v>
      </c>
      <c r="S218" s="161">
        <f t="shared" si="129"/>
        <v>0</v>
      </c>
      <c r="T218" s="161">
        <f t="shared" si="129"/>
        <v>0</v>
      </c>
      <c r="U218" s="161">
        <f t="shared" si="129"/>
        <v>0</v>
      </c>
      <c r="V218" s="161">
        <f t="shared" si="129"/>
        <v>0</v>
      </c>
      <c r="W218" s="161">
        <f t="shared" si="129"/>
        <v>0</v>
      </c>
      <c r="X218" s="161">
        <f t="shared" si="129"/>
        <v>0</v>
      </c>
      <c r="Y218" s="161">
        <f t="shared" si="129"/>
        <v>0</v>
      </c>
      <c r="Z218" s="161">
        <f t="shared" si="129"/>
        <v>0</v>
      </c>
      <c r="AA218" s="161">
        <f t="shared" si="129"/>
        <v>0</v>
      </c>
      <c r="AB218" s="161">
        <f t="shared" si="129"/>
        <v>0</v>
      </c>
      <c r="AC218" s="161">
        <f t="shared" si="129"/>
        <v>0</v>
      </c>
      <c r="AD218" s="161">
        <f t="shared" si="129"/>
        <v>0</v>
      </c>
      <c r="AE218" s="161">
        <f t="shared" si="129"/>
        <v>0</v>
      </c>
      <c r="AF218" s="174">
        <f t="shared" si="129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30"/>
        <v>0</v>
      </c>
      <c r="D219" s="161">
        <f t="shared" si="130"/>
        <v>0</v>
      </c>
      <c r="E219" s="161">
        <f t="shared" si="130"/>
        <v>0</v>
      </c>
      <c r="F219" s="161">
        <f t="shared" si="130"/>
        <v>0</v>
      </c>
      <c r="G219" s="161">
        <f t="shared" si="130"/>
        <v>0</v>
      </c>
      <c r="H219" s="161">
        <f t="shared" si="130"/>
        <v>0</v>
      </c>
      <c r="I219" s="161">
        <f t="shared" si="130"/>
        <v>0</v>
      </c>
      <c r="J219" s="161">
        <f t="shared" si="130"/>
        <v>0</v>
      </c>
      <c r="K219" s="161">
        <f t="shared" si="130"/>
        <v>0</v>
      </c>
      <c r="L219" s="161">
        <f t="shared" si="130"/>
        <v>0</v>
      </c>
      <c r="M219" s="161">
        <f t="shared" si="130"/>
        <v>0</v>
      </c>
      <c r="N219" s="161">
        <f t="shared" si="130"/>
        <v>0</v>
      </c>
      <c r="O219" s="161">
        <f t="shared" si="130"/>
        <v>0</v>
      </c>
      <c r="P219" s="161">
        <f t="shared" si="130"/>
        <v>0</v>
      </c>
      <c r="Q219" s="161">
        <f t="shared" si="130"/>
        <v>0</v>
      </c>
      <c r="R219" s="161">
        <f t="shared" si="130"/>
        <v>0</v>
      </c>
      <c r="S219" s="161">
        <f t="shared" si="129"/>
        <v>0</v>
      </c>
      <c r="T219" s="161">
        <f t="shared" si="129"/>
        <v>0</v>
      </c>
      <c r="U219" s="161">
        <f t="shared" si="129"/>
        <v>0</v>
      </c>
      <c r="V219" s="161">
        <f t="shared" si="129"/>
        <v>0</v>
      </c>
      <c r="W219" s="161">
        <f t="shared" si="129"/>
        <v>0</v>
      </c>
      <c r="X219" s="161">
        <f t="shared" si="129"/>
        <v>0</v>
      </c>
      <c r="Y219" s="161">
        <f t="shared" si="129"/>
        <v>0</v>
      </c>
      <c r="Z219" s="161">
        <f t="shared" si="129"/>
        <v>0</v>
      </c>
      <c r="AA219" s="161">
        <f t="shared" si="129"/>
        <v>0</v>
      </c>
      <c r="AB219" s="161">
        <f t="shared" si="129"/>
        <v>0</v>
      </c>
      <c r="AC219" s="161">
        <f t="shared" si="129"/>
        <v>0</v>
      </c>
      <c r="AD219" s="161">
        <f t="shared" si="129"/>
        <v>0</v>
      </c>
      <c r="AE219" s="161">
        <f t="shared" si="129"/>
        <v>0</v>
      </c>
      <c r="AF219" s="174">
        <f t="shared" si="129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30"/>
        <v>0</v>
      </c>
      <c r="D220" s="161">
        <f t="shared" si="130"/>
        <v>0</v>
      </c>
      <c r="E220" s="161">
        <f t="shared" si="130"/>
        <v>0</v>
      </c>
      <c r="F220" s="161">
        <f t="shared" si="130"/>
        <v>0</v>
      </c>
      <c r="G220" s="161">
        <f t="shared" si="130"/>
        <v>0</v>
      </c>
      <c r="H220" s="161">
        <f t="shared" si="130"/>
        <v>0</v>
      </c>
      <c r="I220" s="161">
        <f t="shared" si="130"/>
        <v>0</v>
      </c>
      <c r="J220" s="161">
        <f t="shared" si="130"/>
        <v>0</v>
      </c>
      <c r="K220" s="161">
        <f t="shared" si="130"/>
        <v>0</v>
      </c>
      <c r="L220" s="161">
        <f t="shared" si="130"/>
        <v>0</v>
      </c>
      <c r="M220" s="161">
        <f t="shared" si="130"/>
        <v>0</v>
      </c>
      <c r="N220" s="161">
        <f t="shared" si="130"/>
        <v>0</v>
      </c>
      <c r="O220" s="161">
        <f t="shared" si="130"/>
        <v>0</v>
      </c>
      <c r="P220" s="161">
        <f t="shared" si="130"/>
        <v>0</v>
      </c>
      <c r="Q220" s="161">
        <f t="shared" si="130"/>
        <v>0</v>
      </c>
      <c r="R220" s="161">
        <f t="shared" si="130"/>
        <v>0</v>
      </c>
      <c r="S220" s="161">
        <f t="shared" si="129"/>
        <v>0</v>
      </c>
      <c r="T220" s="161">
        <f t="shared" si="129"/>
        <v>0</v>
      </c>
      <c r="U220" s="161">
        <f t="shared" si="129"/>
        <v>0</v>
      </c>
      <c r="V220" s="161">
        <f t="shared" si="129"/>
        <v>0</v>
      </c>
      <c r="W220" s="161">
        <f t="shared" si="129"/>
        <v>0</v>
      </c>
      <c r="X220" s="161">
        <f t="shared" si="129"/>
        <v>0</v>
      </c>
      <c r="Y220" s="161">
        <f t="shared" si="129"/>
        <v>0</v>
      </c>
      <c r="Z220" s="161">
        <f t="shared" si="129"/>
        <v>0</v>
      </c>
      <c r="AA220" s="161">
        <f t="shared" si="129"/>
        <v>0</v>
      </c>
      <c r="AB220" s="161">
        <f t="shared" si="129"/>
        <v>0</v>
      </c>
      <c r="AC220" s="161">
        <f t="shared" si="129"/>
        <v>0</v>
      </c>
      <c r="AD220" s="161">
        <f t="shared" si="129"/>
        <v>0</v>
      </c>
      <c r="AE220" s="161">
        <f t="shared" si="129"/>
        <v>0</v>
      </c>
      <c r="AF220" s="174">
        <f t="shared" si="129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30"/>
        <v>0</v>
      </c>
      <c r="D221" s="161">
        <f t="shared" si="130"/>
        <v>0</v>
      </c>
      <c r="E221" s="161">
        <f t="shared" si="130"/>
        <v>0</v>
      </c>
      <c r="F221" s="161">
        <f t="shared" si="130"/>
        <v>0</v>
      </c>
      <c r="G221" s="161">
        <f t="shared" si="130"/>
        <v>0</v>
      </c>
      <c r="H221" s="161">
        <f t="shared" si="130"/>
        <v>0</v>
      </c>
      <c r="I221" s="161">
        <f t="shared" si="130"/>
        <v>0</v>
      </c>
      <c r="J221" s="161">
        <f t="shared" si="130"/>
        <v>0</v>
      </c>
      <c r="K221" s="161">
        <f t="shared" si="130"/>
        <v>0</v>
      </c>
      <c r="L221" s="161">
        <f t="shared" si="130"/>
        <v>0</v>
      </c>
      <c r="M221" s="161">
        <f t="shared" si="130"/>
        <v>0</v>
      </c>
      <c r="N221" s="161">
        <f t="shared" si="130"/>
        <v>0</v>
      </c>
      <c r="O221" s="161">
        <f t="shared" si="130"/>
        <v>0</v>
      </c>
      <c r="P221" s="161">
        <f t="shared" si="130"/>
        <v>0</v>
      </c>
      <c r="Q221" s="161">
        <f t="shared" si="130"/>
        <v>0</v>
      </c>
      <c r="R221" s="161">
        <f t="shared" si="130"/>
        <v>0</v>
      </c>
      <c r="S221" s="161">
        <f t="shared" si="129"/>
        <v>0</v>
      </c>
      <c r="T221" s="161">
        <f t="shared" si="129"/>
        <v>0</v>
      </c>
      <c r="U221" s="161">
        <f t="shared" si="129"/>
        <v>0</v>
      </c>
      <c r="V221" s="161">
        <f t="shared" si="129"/>
        <v>0</v>
      </c>
      <c r="W221" s="161">
        <f t="shared" si="129"/>
        <v>0</v>
      </c>
      <c r="X221" s="161">
        <f t="shared" si="129"/>
        <v>0</v>
      </c>
      <c r="Y221" s="161">
        <f t="shared" si="129"/>
        <v>0</v>
      </c>
      <c r="Z221" s="161">
        <f t="shared" si="129"/>
        <v>0</v>
      </c>
      <c r="AA221" s="161">
        <f t="shared" si="129"/>
        <v>0</v>
      </c>
      <c r="AB221" s="161">
        <f t="shared" si="129"/>
        <v>0</v>
      </c>
      <c r="AC221" s="161">
        <f t="shared" si="129"/>
        <v>0</v>
      </c>
      <c r="AD221" s="161">
        <f t="shared" si="129"/>
        <v>0</v>
      </c>
      <c r="AE221" s="161">
        <f t="shared" si="129"/>
        <v>0</v>
      </c>
      <c r="AF221" s="174">
        <f t="shared" si="129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30"/>
        <v>0</v>
      </c>
      <c r="D222" s="161">
        <f t="shared" si="130"/>
        <v>0</v>
      </c>
      <c r="E222" s="161">
        <f t="shared" si="130"/>
        <v>0</v>
      </c>
      <c r="F222" s="161">
        <f t="shared" si="130"/>
        <v>0</v>
      </c>
      <c r="G222" s="161">
        <f t="shared" si="130"/>
        <v>0</v>
      </c>
      <c r="H222" s="161">
        <f t="shared" si="130"/>
        <v>0</v>
      </c>
      <c r="I222" s="161">
        <f t="shared" si="130"/>
        <v>0</v>
      </c>
      <c r="J222" s="161">
        <f t="shared" si="130"/>
        <v>0</v>
      </c>
      <c r="K222" s="161">
        <f t="shared" si="130"/>
        <v>0</v>
      </c>
      <c r="L222" s="161">
        <f t="shared" si="130"/>
        <v>0</v>
      </c>
      <c r="M222" s="161">
        <f t="shared" si="130"/>
        <v>0</v>
      </c>
      <c r="N222" s="161">
        <f t="shared" si="130"/>
        <v>0</v>
      </c>
      <c r="O222" s="161">
        <f t="shared" si="130"/>
        <v>0</v>
      </c>
      <c r="P222" s="161">
        <f t="shared" si="130"/>
        <v>0</v>
      </c>
      <c r="Q222" s="161">
        <f t="shared" si="130"/>
        <v>0</v>
      </c>
      <c r="R222" s="161">
        <f t="shared" si="130"/>
        <v>0</v>
      </c>
      <c r="S222" s="161">
        <f t="shared" si="129"/>
        <v>0</v>
      </c>
      <c r="T222" s="161">
        <f t="shared" si="129"/>
        <v>0</v>
      </c>
      <c r="U222" s="161">
        <f t="shared" si="129"/>
        <v>0</v>
      </c>
      <c r="V222" s="161">
        <f t="shared" si="129"/>
        <v>0</v>
      </c>
      <c r="W222" s="161">
        <f t="shared" si="129"/>
        <v>0</v>
      </c>
      <c r="X222" s="161">
        <f t="shared" si="129"/>
        <v>0</v>
      </c>
      <c r="Y222" s="161">
        <f t="shared" si="129"/>
        <v>0</v>
      </c>
      <c r="Z222" s="161">
        <f t="shared" si="129"/>
        <v>0</v>
      </c>
      <c r="AA222" s="161">
        <f t="shared" si="129"/>
        <v>0</v>
      </c>
      <c r="AB222" s="161">
        <f t="shared" si="129"/>
        <v>0</v>
      </c>
      <c r="AC222" s="161">
        <f t="shared" si="129"/>
        <v>0</v>
      </c>
      <c r="AD222" s="161">
        <f t="shared" si="129"/>
        <v>0</v>
      </c>
      <c r="AE222" s="161">
        <f t="shared" si="129"/>
        <v>0</v>
      </c>
      <c r="AF222" s="174">
        <f t="shared" si="129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30"/>
        <v>0</v>
      </c>
      <c r="D223" s="161">
        <f t="shared" si="130"/>
        <v>0</v>
      </c>
      <c r="E223" s="161">
        <f t="shared" si="130"/>
        <v>0</v>
      </c>
      <c r="F223" s="161">
        <f t="shared" si="130"/>
        <v>0</v>
      </c>
      <c r="G223" s="161">
        <f t="shared" si="130"/>
        <v>0</v>
      </c>
      <c r="H223" s="161">
        <f t="shared" si="130"/>
        <v>0</v>
      </c>
      <c r="I223" s="161">
        <f t="shared" si="130"/>
        <v>0</v>
      </c>
      <c r="J223" s="161">
        <f t="shared" si="130"/>
        <v>0</v>
      </c>
      <c r="K223" s="161">
        <f t="shared" si="130"/>
        <v>0</v>
      </c>
      <c r="L223" s="161">
        <f t="shared" si="130"/>
        <v>0</v>
      </c>
      <c r="M223" s="161">
        <f t="shared" si="130"/>
        <v>0</v>
      </c>
      <c r="N223" s="161">
        <f t="shared" si="130"/>
        <v>0</v>
      </c>
      <c r="O223" s="161">
        <f t="shared" si="130"/>
        <v>0</v>
      </c>
      <c r="P223" s="161">
        <f t="shared" si="130"/>
        <v>0</v>
      </c>
      <c r="Q223" s="161">
        <f t="shared" si="130"/>
        <v>0</v>
      </c>
      <c r="R223" s="161">
        <f t="shared" si="130"/>
        <v>0</v>
      </c>
      <c r="S223" s="161">
        <f t="shared" si="129"/>
        <v>0</v>
      </c>
      <c r="T223" s="161">
        <f t="shared" si="129"/>
        <v>0</v>
      </c>
      <c r="U223" s="161">
        <f t="shared" si="129"/>
        <v>0</v>
      </c>
      <c r="V223" s="161">
        <f t="shared" si="129"/>
        <v>0</v>
      </c>
      <c r="W223" s="161">
        <f t="shared" si="129"/>
        <v>0</v>
      </c>
      <c r="X223" s="161">
        <f t="shared" si="129"/>
        <v>0</v>
      </c>
      <c r="Y223" s="161">
        <f t="shared" si="129"/>
        <v>0</v>
      </c>
      <c r="Z223" s="161">
        <f t="shared" si="129"/>
        <v>0</v>
      </c>
      <c r="AA223" s="161">
        <f t="shared" si="129"/>
        <v>0</v>
      </c>
      <c r="AB223" s="161">
        <f t="shared" si="129"/>
        <v>0</v>
      </c>
      <c r="AC223" s="161">
        <f t="shared" si="129"/>
        <v>0</v>
      </c>
      <c r="AD223" s="161">
        <f t="shared" si="129"/>
        <v>0</v>
      </c>
      <c r="AE223" s="161">
        <f t="shared" si="129"/>
        <v>0</v>
      </c>
      <c r="AF223" s="174">
        <f t="shared" si="129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30"/>
        <v>0</v>
      </c>
      <c r="D224" s="161">
        <f t="shared" si="130"/>
        <v>0</v>
      </c>
      <c r="E224" s="161">
        <f t="shared" si="130"/>
        <v>0</v>
      </c>
      <c r="F224" s="161">
        <f t="shared" si="130"/>
        <v>0</v>
      </c>
      <c r="G224" s="161">
        <f t="shared" si="130"/>
        <v>0</v>
      </c>
      <c r="H224" s="161">
        <f t="shared" si="130"/>
        <v>0</v>
      </c>
      <c r="I224" s="161">
        <f t="shared" si="130"/>
        <v>0</v>
      </c>
      <c r="J224" s="161">
        <f t="shared" si="130"/>
        <v>0</v>
      </c>
      <c r="K224" s="161">
        <f t="shared" si="130"/>
        <v>0</v>
      </c>
      <c r="L224" s="161">
        <f t="shared" si="130"/>
        <v>0</v>
      </c>
      <c r="M224" s="161">
        <f t="shared" si="130"/>
        <v>0</v>
      </c>
      <c r="N224" s="161">
        <f t="shared" si="130"/>
        <v>0</v>
      </c>
      <c r="O224" s="161">
        <f t="shared" si="130"/>
        <v>0</v>
      </c>
      <c r="P224" s="161">
        <f t="shared" si="130"/>
        <v>0</v>
      </c>
      <c r="Q224" s="161">
        <f t="shared" si="130"/>
        <v>0</v>
      </c>
      <c r="R224" s="161">
        <f t="shared" si="130"/>
        <v>0</v>
      </c>
      <c r="S224" s="161">
        <f t="shared" si="129"/>
        <v>0</v>
      </c>
      <c r="T224" s="161">
        <f t="shared" si="129"/>
        <v>0</v>
      </c>
      <c r="U224" s="161">
        <f t="shared" si="129"/>
        <v>0</v>
      </c>
      <c r="V224" s="161">
        <f t="shared" si="129"/>
        <v>0</v>
      </c>
      <c r="W224" s="161">
        <f t="shared" si="129"/>
        <v>0</v>
      </c>
      <c r="X224" s="161">
        <f t="shared" si="129"/>
        <v>0</v>
      </c>
      <c r="Y224" s="161">
        <f t="shared" si="129"/>
        <v>0</v>
      </c>
      <c r="Z224" s="161">
        <f t="shared" si="129"/>
        <v>0</v>
      </c>
      <c r="AA224" s="161">
        <f t="shared" si="129"/>
        <v>0</v>
      </c>
      <c r="AB224" s="161">
        <f t="shared" si="129"/>
        <v>0</v>
      </c>
      <c r="AC224" s="161">
        <f t="shared" si="129"/>
        <v>0</v>
      </c>
      <c r="AD224" s="161">
        <f t="shared" si="129"/>
        <v>0</v>
      </c>
      <c r="AE224" s="161">
        <f t="shared" si="129"/>
        <v>0</v>
      </c>
      <c r="AF224" s="174">
        <f t="shared" si="129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30"/>
        <v>0</v>
      </c>
      <c r="D225" s="161">
        <f t="shared" si="130"/>
        <v>0</v>
      </c>
      <c r="E225" s="161">
        <f t="shared" si="130"/>
        <v>0</v>
      </c>
      <c r="F225" s="161">
        <f t="shared" si="130"/>
        <v>0</v>
      </c>
      <c r="G225" s="161">
        <f t="shared" si="130"/>
        <v>0</v>
      </c>
      <c r="H225" s="161">
        <f t="shared" si="130"/>
        <v>0</v>
      </c>
      <c r="I225" s="161">
        <f t="shared" si="130"/>
        <v>0</v>
      </c>
      <c r="J225" s="161">
        <f t="shared" si="130"/>
        <v>0</v>
      </c>
      <c r="K225" s="161">
        <f t="shared" si="130"/>
        <v>0</v>
      </c>
      <c r="L225" s="161">
        <f t="shared" si="130"/>
        <v>0</v>
      </c>
      <c r="M225" s="161">
        <f t="shared" si="130"/>
        <v>0</v>
      </c>
      <c r="N225" s="161">
        <f t="shared" si="130"/>
        <v>0</v>
      </c>
      <c r="O225" s="161">
        <f t="shared" si="130"/>
        <v>0</v>
      </c>
      <c r="P225" s="161">
        <f t="shared" si="130"/>
        <v>0</v>
      </c>
      <c r="Q225" s="161">
        <f t="shared" si="130"/>
        <v>0</v>
      </c>
      <c r="R225" s="161">
        <f t="shared" si="130"/>
        <v>0</v>
      </c>
      <c r="S225" s="161">
        <f t="shared" si="129"/>
        <v>0</v>
      </c>
      <c r="T225" s="161">
        <f t="shared" si="129"/>
        <v>0</v>
      </c>
      <c r="U225" s="161">
        <f t="shared" si="129"/>
        <v>0</v>
      </c>
      <c r="V225" s="161">
        <f t="shared" si="129"/>
        <v>0</v>
      </c>
      <c r="W225" s="161">
        <f t="shared" si="129"/>
        <v>0</v>
      </c>
      <c r="X225" s="161">
        <f t="shared" si="129"/>
        <v>0</v>
      </c>
      <c r="Y225" s="161">
        <f t="shared" si="129"/>
        <v>0</v>
      </c>
      <c r="Z225" s="161">
        <f t="shared" si="129"/>
        <v>0</v>
      </c>
      <c r="AA225" s="161">
        <f t="shared" si="129"/>
        <v>0</v>
      </c>
      <c r="AB225" s="161">
        <f t="shared" si="129"/>
        <v>0</v>
      </c>
      <c r="AC225" s="161">
        <f t="shared" si="129"/>
        <v>0</v>
      </c>
      <c r="AD225" s="161">
        <f t="shared" si="129"/>
        <v>0</v>
      </c>
      <c r="AE225" s="161">
        <f t="shared" si="129"/>
        <v>0</v>
      </c>
      <c r="AF225" s="174">
        <f t="shared" si="129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30"/>
        <v>0</v>
      </c>
      <c r="D226" s="161">
        <f t="shared" si="130"/>
        <v>0</v>
      </c>
      <c r="E226" s="161">
        <f t="shared" si="130"/>
        <v>0</v>
      </c>
      <c r="F226" s="161">
        <f t="shared" si="130"/>
        <v>0</v>
      </c>
      <c r="G226" s="161">
        <f t="shared" si="130"/>
        <v>0</v>
      </c>
      <c r="H226" s="161">
        <f t="shared" si="130"/>
        <v>0</v>
      </c>
      <c r="I226" s="161">
        <f t="shared" si="130"/>
        <v>0</v>
      </c>
      <c r="J226" s="161">
        <f t="shared" si="130"/>
        <v>0</v>
      </c>
      <c r="K226" s="161">
        <f t="shared" si="130"/>
        <v>0</v>
      </c>
      <c r="L226" s="161">
        <f t="shared" si="130"/>
        <v>0</v>
      </c>
      <c r="M226" s="161">
        <f t="shared" si="130"/>
        <v>0</v>
      </c>
      <c r="N226" s="161">
        <f t="shared" si="130"/>
        <v>0</v>
      </c>
      <c r="O226" s="161">
        <f t="shared" si="130"/>
        <v>0</v>
      </c>
      <c r="P226" s="161">
        <f t="shared" si="130"/>
        <v>0</v>
      </c>
      <c r="Q226" s="161">
        <f t="shared" si="130"/>
        <v>0</v>
      </c>
      <c r="R226" s="161">
        <f t="shared" si="130"/>
        <v>0</v>
      </c>
      <c r="S226" s="161">
        <f t="shared" si="129"/>
        <v>0</v>
      </c>
      <c r="T226" s="161">
        <f t="shared" si="129"/>
        <v>0</v>
      </c>
      <c r="U226" s="161">
        <f t="shared" si="129"/>
        <v>0</v>
      </c>
      <c r="V226" s="161">
        <f t="shared" si="129"/>
        <v>0</v>
      </c>
      <c r="W226" s="161">
        <f t="shared" si="129"/>
        <v>0</v>
      </c>
      <c r="X226" s="161">
        <f t="shared" si="129"/>
        <v>0</v>
      </c>
      <c r="Y226" s="161">
        <f t="shared" si="129"/>
        <v>0</v>
      </c>
      <c r="Z226" s="161">
        <f t="shared" si="129"/>
        <v>0</v>
      </c>
      <c r="AA226" s="161">
        <f t="shared" si="129"/>
        <v>0</v>
      </c>
      <c r="AB226" s="161">
        <f t="shared" si="129"/>
        <v>0</v>
      </c>
      <c r="AC226" s="161">
        <f t="shared" si="129"/>
        <v>0</v>
      </c>
      <c r="AD226" s="161">
        <f t="shared" si="129"/>
        <v>0</v>
      </c>
      <c r="AE226" s="161">
        <f t="shared" si="129"/>
        <v>0</v>
      </c>
      <c r="AF226" s="174">
        <f t="shared" si="129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30"/>
        <v>0</v>
      </c>
      <c r="D227" s="161">
        <f t="shared" si="130"/>
        <v>0</v>
      </c>
      <c r="E227" s="161">
        <f t="shared" si="130"/>
        <v>0</v>
      </c>
      <c r="F227" s="161">
        <f t="shared" si="130"/>
        <v>0</v>
      </c>
      <c r="G227" s="161">
        <f t="shared" si="130"/>
        <v>0</v>
      </c>
      <c r="H227" s="161">
        <f t="shared" si="130"/>
        <v>0</v>
      </c>
      <c r="I227" s="161">
        <f t="shared" si="130"/>
        <v>0</v>
      </c>
      <c r="J227" s="161">
        <f t="shared" si="130"/>
        <v>0</v>
      </c>
      <c r="K227" s="161">
        <f t="shared" si="130"/>
        <v>0</v>
      </c>
      <c r="L227" s="161">
        <f t="shared" si="130"/>
        <v>0</v>
      </c>
      <c r="M227" s="161">
        <f t="shared" si="130"/>
        <v>0</v>
      </c>
      <c r="N227" s="161">
        <f t="shared" si="130"/>
        <v>0</v>
      </c>
      <c r="O227" s="161">
        <f t="shared" si="130"/>
        <v>0</v>
      </c>
      <c r="P227" s="161">
        <f t="shared" si="130"/>
        <v>0</v>
      </c>
      <c r="Q227" s="161">
        <f t="shared" si="130"/>
        <v>0</v>
      </c>
      <c r="R227" s="161">
        <f t="shared" si="130"/>
        <v>0</v>
      </c>
      <c r="S227" s="161">
        <f t="shared" si="129"/>
        <v>0</v>
      </c>
      <c r="T227" s="161">
        <f t="shared" si="129"/>
        <v>0</v>
      </c>
      <c r="U227" s="161">
        <f t="shared" si="129"/>
        <v>0</v>
      </c>
      <c r="V227" s="161">
        <f t="shared" si="129"/>
        <v>0</v>
      </c>
      <c r="W227" s="161">
        <f t="shared" si="129"/>
        <v>0</v>
      </c>
      <c r="X227" s="161">
        <f t="shared" si="129"/>
        <v>0</v>
      </c>
      <c r="Y227" s="161">
        <f t="shared" si="129"/>
        <v>0</v>
      </c>
      <c r="Z227" s="161">
        <f t="shared" si="129"/>
        <v>0</v>
      </c>
      <c r="AA227" s="161">
        <f t="shared" si="129"/>
        <v>0</v>
      </c>
      <c r="AB227" s="161">
        <f t="shared" si="129"/>
        <v>0</v>
      </c>
      <c r="AC227" s="161">
        <f t="shared" si="129"/>
        <v>0</v>
      </c>
      <c r="AD227" s="161">
        <f t="shared" si="129"/>
        <v>0</v>
      </c>
      <c r="AE227" s="161">
        <f t="shared" si="129"/>
        <v>0</v>
      </c>
      <c r="AF227" s="174">
        <f t="shared" si="129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30"/>
        <v>0</v>
      </c>
      <c r="D228" s="161">
        <f t="shared" si="130"/>
        <v>0</v>
      </c>
      <c r="E228" s="161">
        <f t="shared" si="130"/>
        <v>0</v>
      </c>
      <c r="F228" s="161">
        <f t="shared" si="130"/>
        <v>0</v>
      </c>
      <c r="G228" s="161">
        <f t="shared" si="130"/>
        <v>0</v>
      </c>
      <c r="H228" s="161">
        <f t="shared" si="130"/>
        <v>0</v>
      </c>
      <c r="I228" s="161">
        <f t="shared" si="130"/>
        <v>0</v>
      </c>
      <c r="J228" s="161">
        <f t="shared" si="130"/>
        <v>0</v>
      </c>
      <c r="K228" s="161">
        <f t="shared" si="130"/>
        <v>0</v>
      </c>
      <c r="L228" s="161">
        <f t="shared" si="130"/>
        <v>0</v>
      </c>
      <c r="M228" s="161">
        <f t="shared" si="130"/>
        <v>0</v>
      </c>
      <c r="N228" s="161">
        <f t="shared" si="130"/>
        <v>0</v>
      </c>
      <c r="O228" s="161">
        <f t="shared" si="130"/>
        <v>0</v>
      </c>
      <c r="P228" s="161">
        <f t="shared" si="130"/>
        <v>0</v>
      </c>
      <c r="Q228" s="161">
        <f t="shared" si="130"/>
        <v>0</v>
      </c>
      <c r="R228" s="161">
        <f t="shared" si="130"/>
        <v>0</v>
      </c>
      <c r="S228" s="161">
        <f t="shared" si="129"/>
        <v>0</v>
      </c>
      <c r="T228" s="161">
        <f t="shared" si="129"/>
        <v>0</v>
      </c>
      <c r="U228" s="161">
        <f t="shared" si="129"/>
        <v>0</v>
      </c>
      <c r="V228" s="161">
        <f t="shared" si="129"/>
        <v>0</v>
      </c>
      <c r="W228" s="161">
        <f t="shared" si="129"/>
        <v>0</v>
      </c>
      <c r="X228" s="161">
        <f t="shared" si="129"/>
        <v>0</v>
      </c>
      <c r="Y228" s="161">
        <f t="shared" si="129"/>
        <v>0</v>
      </c>
      <c r="Z228" s="161">
        <f t="shared" si="129"/>
        <v>0</v>
      </c>
      <c r="AA228" s="161">
        <f t="shared" si="129"/>
        <v>0</v>
      </c>
      <c r="AB228" s="161">
        <f t="shared" si="129"/>
        <v>0</v>
      </c>
      <c r="AC228" s="161">
        <f t="shared" si="129"/>
        <v>0</v>
      </c>
      <c r="AD228" s="161">
        <f t="shared" si="129"/>
        <v>0</v>
      </c>
      <c r="AE228" s="161">
        <f t="shared" si="129"/>
        <v>0</v>
      </c>
      <c r="AF228" s="174">
        <f t="shared" si="129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30"/>
        <v>0</v>
      </c>
      <c r="D229" s="161">
        <f t="shared" si="130"/>
        <v>0</v>
      </c>
      <c r="E229" s="161">
        <f t="shared" si="130"/>
        <v>0</v>
      </c>
      <c r="F229" s="161">
        <f t="shared" si="130"/>
        <v>0</v>
      </c>
      <c r="G229" s="161">
        <f t="shared" si="130"/>
        <v>0</v>
      </c>
      <c r="H229" s="161">
        <f t="shared" si="130"/>
        <v>0</v>
      </c>
      <c r="I229" s="161">
        <f t="shared" si="130"/>
        <v>0</v>
      </c>
      <c r="J229" s="161">
        <f t="shared" si="130"/>
        <v>0</v>
      </c>
      <c r="K229" s="161">
        <f t="shared" si="130"/>
        <v>0</v>
      </c>
      <c r="L229" s="161">
        <f t="shared" si="130"/>
        <v>0</v>
      </c>
      <c r="M229" s="161">
        <f t="shared" si="130"/>
        <v>0</v>
      </c>
      <c r="N229" s="161">
        <f t="shared" si="130"/>
        <v>0</v>
      </c>
      <c r="O229" s="161">
        <f t="shared" si="130"/>
        <v>0</v>
      </c>
      <c r="P229" s="161">
        <f t="shared" si="130"/>
        <v>0</v>
      </c>
      <c r="Q229" s="161">
        <f t="shared" si="130"/>
        <v>0</v>
      </c>
      <c r="R229" s="161">
        <f t="shared" si="130"/>
        <v>0</v>
      </c>
      <c r="S229" s="161">
        <f t="shared" si="129"/>
        <v>0</v>
      </c>
      <c r="T229" s="161">
        <f t="shared" si="129"/>
        <v>0</v>
      </c>
      <c r="U229" s="161">
        <f t="shared" si="129"/>
        <v>0</v>
      </c>
      <c r="V229" s="161">
        <f t="shared" si="129"/>
        <v>0</v>
      </c>
      <c r="W229" s="161">
        <f t="shared" si="129"/>
        <v>0</v>
      </c>
      <c r="X229" s="161">
        <f t="shared" si="129"/>
        <v>0</v>
      </c>
      <c r="Y229" s="161">
        <f t="shared" si="129"/>
        <v>0</v>
      </c>
      <c r="Z229" s="161">
        <f t="shared" si="129"/>
        <v>0</v>
      </c>
      <c r="AA229" s="161">
        <f t="shared" si="129"/>
        <v>0</v>
      </c>
      <c r="AB229" s="161">
        <f t="shared" si="129"/>
        <v>0</v>
      </c>
      <c r="AC229" s="161">
        <f t="shared" si="129"/>
        <v>0</v>
      </c>
      <c r="AD229" s="161">
        <f t="shared" si="129"/>
        <v>0</v>
      </c>
      <c r="AE229" s="161">
        <f t="shared" si="129"/>
        <v>0</v>
      </c>
      <c r="AF229" s="174">
        <f t="shared" si="129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30"/>
        <v>0</v>
      </c>
      <c r="D230" s="161">
        <f t="shared" si="130"/>
        <v>0</v>
      </c>
      <c r="E230" s="161">
        <f t="shared" si="130"/>
        <v>0</v>
      </c>
      <c r="F230" s="161">
        <f t="shared" si="130"/>
        <v>0</v>
      </c>
      <c r="G230" s="161">
        <f t="shared" si="130"/>
        <v>0</v>
      </c>
      <c r="H230" s="161">
        <f t="shared" si="130"/>
        <v>0</v>
      </c>
      <c r="I230" s="161">
        <f t="shared" si="130"/>
        <v>0</v>
      </c>
      <c r="J230" s="161">
        <f t="shared" si="130"/>
        <v>0</v>
      </c>
      <c r="K230" s="161">
        <f t="shared" si="130"/>
        <v>0</v>
      </c>
      <c r="L230" s="161">
        <f t="shared" si="130"/>
        <v>0</v>
      </c>
      <c r="M230" s="161">
        <f t="shared" si="130"/>
        <v>0</v>
      </c>
      <c r="N230" s="161">
        <f t="shared" si="130"/>
        <v>0</v>
      </c>
      <c r="O230" s="161">
        <f t="shared" si="130"/>
        <v>0</v>
      </c>
      <c r="P230" s="161">
        <f t="shared" si="130"/>
        <v>0</v>
      </c>
      <c r="Q230" s="161">
        <f t="shared" si="130"/>
        <v>0</v>
      </c>
      <c r="R230" s="161">
        <f t="shared" si="130"/>
        <v>0</v>
      </c>
      <c r="S230" s="161">
        <f t="shared" si="129"/>
        <v>0</v>
      </c>
      <c r="T230" s="161">
        <f t="shared" si="129"/>
        <v>0</v>
      </c>
      <c r="U230" s="161">
        <f t="shared" si="129"/>
        <v>0</v>
      </c>
      <c r="V230" s="161">
        <f t="shared" si="129"/>
        <v>0</v>
      </c>
      <c r="W230" s="161">
        <f t="shared" si="129"/>
        <v>0</v>
      </c>
      <c r="X230" s="161">
        <f t="shared" si="129"/>
        <v>0</v>
      </c>
      <c r="Y230" s="161">
        <f t="shared" si="129"/>
        <v>0</v>
      </c>
      <c r="Z230" s="161">
        <f t="shared" si="129"/>
        <v>0</v>
      </c>
      <c r="AA230" s="161">
        <f t="shared" si="129"/>
        <v>0</v>
      </c>
      <c r="AB230" s="161">
        <f t="shared" si="129"/>
        <v>0</v>
      </c>
      <c r="AC230" s="161">
        <f t="shared" si="129"/>
        <v>0</v>
      </c>
      <c r="AD230" s="161">
        <f t="shared" si="129"/>
        <v>0</v>
      </c>
      <c r="AE230" s="161">
        <f t="shared" si="129"/>
        <v>0</v>
      </c>
      <c r="AF230" s="174">
        <f t="shared" si="129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30"/>
        <v>0</v>
      </c>
      <c r="D231" s="161">
        <f t="shared" si="130"/>
        <v>0</v>
      </c>
      <c r="E231" s="161">
        <f t="shared" si="130"/>
        <v>0</v>
      </c>
      <c r="F231" s="161">
        <f t="shared" si="130"/>
        <v>0</v>
      </c>
      <c r="G231" s="161">
        <f t="shared" si="130"/>
        <v>0</v>
      </c>
      <c r="H231" s="161">
        <f t="shared" si="130"/>
        <v>0</v>
      </c>
      <c r="I231" s="161">
        <f t="shared" si="130"/>
        <v>0</v>
      </c>
      <c r="J231" s="161">
        <f t="shared" si="130"/>
        <v>0</v>
      </c>
      <c r="K231" s="161">
        <f t="shared" si="130"/>
        <v>0</v>
      </c>
      <c r="L231" s="161">
        <f t="shared" si="130"/>
        <v>0</v>
      </c>
      <c r="M231" s="161">
        <f t="shared" si="130"/>
        <v>0</v>
      </c>
      <c r="N231" s="161">
        <f t="shared" si="130"/>
        <v>0</v>
      </c>
      <c r="O231" s="161">
        <f t="shared" si="130"/>
        <v>0</v>
      </c>
      <c r="P231" s="161">
        <f t="shared" si="130"/>
        <v>0</v>
      </c>
      <c r="Q231" s="161">
        <f t="shared" si="130"/>
        <v>0</v>
      </c>
      <c r="R231" s="161">
        <f t="shared" si="130"/>
        <v>0</v>
      </c>
      <c r="S231" s="161">
        <f t="shared" si="129"/>
        <v>0</v>
      </c>
      <c r="T231" s="161">
        <f t="shared" si="129"/>
        <v>0</v>
      </c>
      <c r="U231" s="161">
        <f t="shared" si="129"/>
        <v>0</v>
      </c>
      <c r="V231" s="161">
        <f t="shared" si="129"/>
        <v>0</v>
      </c>
      <c r="W231" s="161">
        <f t="shared" si="129"/>
        <v>0</v>
      </c>
      <c r="X231" s="161">
        <f t="shared" si="129"/>
        <v>0</v>
      </c>
      <c r="Y231" s="161">
        <f t="shared" si="129"/>
        <v>0</v>
      </c>
      <c r="Z231" s="161">
        <f t="shared" si="129"/>
        <v>0</v>
      </c>
      <c r="AA231" s="161">
        <f t="shared" si="129"/>
        <v>0</v>
      </c>
      <c r="AB231" s="161">
        <f t="shared" si="129"/>
        <v>0</v>
      </c>
      <c r="AC231" s="161">
        <f t="shared" si="129"/>
        <v>0</v>
      </c>
      <c r="AD231" s="161">
        <f t="shared" si="129"/>
        <v>0</v>
      </c>
      <c r="AE231" s="161">
        <f t="shared" si="129"/>
        <v>0</v>
      </c>
      <c r="AF231" s="174">
        <f t="shared" si="129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30"/>
        <v>0</v>
      </c>
      <c r="D232" s="161">
        <f t="shared" si="130"/>
        <v>0</v>
      </c>
      <c r="E232" s="161">
        <f t="shared" si="130"/>
        <v>0</v>
      </c>
      <c r="F232" s="161">
        <f t="shared" si="130"/>
        <v>0</v>
      </c>
      <c r="G232" s="161">
        <f t="shared" si="130"/>
        <v>0</v>
      </c>
      <c r="H232" s="161">
        <f t="shared" si="130"/>
        <v>0</v>
      </c>
      <c r="I232" s="161">
        <f t="shared" si="130"/>
        <v>0</v>
      </c>
      <c r="J232" s="161">
        <f t="shared" si="130"/>
        <v>0</v>
      </c>
      <c r="K232" s="161">
        <f t="shared" si="130"/>
        <v>0</v>
      </c>
      <c r="L232" s="161">
        <f t="shared" si="130"/>
        <v>0</v>
      </c>
      <c r="M232" s="161">
        <f t="shared" si="130"/>
        <v>0</v>
      </c>
      <c r="N232" s="161">
        <f t="shared" si="130"/>
        <v>0</v>
      </c>
      <c r="O232" s="161">
        <f t="shared" si="130"/>
        <v>0</v>
      </c>
      <c r="P232" s="161">
        <f t="shared" si="130"/>
        <v>0</v>
      </c>
      <c r="Q232" s="161">
        <f t="shared" si="130"/>
        <v>0</v>
      </c>
      <c r="R232" s="161">
        <f t="shared" ref="R232:AF247" si="131">Q232</f>
        <v>0</v>
      </c>
      <c r="S232" s="161">
        <f t="shared" si="131"/>
        <v>0</v>
      </c>
      <c r="T232" s="161">
        <f t="shared" si="131"/>
        <v>0</v>
      </c>
      <c r="U232" s="161">
        <f t="shared" si="131"/>
        <v>0</v>
      </c>
      <c r="V232" s="161">
        <f t="shared" si="131"/>
        <v>0</v>
      </c>
      <c r="W232" s="161">
        <f t="shared" si="131"/>
        <v>0</v>
      </c>
      <c r="X232" s="161">
        <f t="shared" si="131"/>
        <v>0</v>
      </c>
      <c r="Y232" s="161">
        <f t="shared" si="131"/>
        <v>0</v>
      </c>
      <c r="Z232" s="161">
        <f t="shared" si="131"/>
        <v>0</v>
      </c>
      <c r="AA232" s="161">
        <f t="shared" si="131"/>
        <v>0</v>
      </c>
      <c r="AB232" s="161">
        <f t="shared" si="131"/>
        <v>0</v>
      </c>
      <c r="AC232" s="161">
        <f t="shared" si="131"/>
        <v>0</v>
      </c>
      <c r="AD232" s="161">
        <f t="shared" si="131"/>
        <v>0</v>
      </c>
      <c r="AE232" s="161">
        <f t="shared" si="131"/>
        <v>0</v>
      </c>
      <c r="AF232" s="174">
        <f t="shared" si="13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32">B233</f>
        <v>0</v>
      </c>
      <c r="D233" s="161">
        <f t="shared" si="132"/>
        <v>0</v>
      </c>
      <c r="E233" s="161">
        <f t="shared" si="132"/>
        <v>0</v>
      </c>
      <c r="F233" s="161">
        <f t="shared" si="132"/>
        <v>0</v>
      </c>
      <c r="G233" s="161">
        <f t="shared" si="132"/>
        <v>0</v>
      </c>
      <c r="H233" s="161">
        <f t="shared" si="132"/>
        <v>0</v>
      </c>
      <c r="I233" s="161">
        <f t="shared" si="132"/>
        <v>0</v>
      </c>
      <c r="J233" s="161">
        <f t="shared" si="132"/>
        <v>0</v>
      </c>
      <c r="K233" s="161">
        <f t="shared" si="132"/>
        <v>0</v>
      </c>
      <c r="L233" s="161">
        <f t="shared" si="132"/>
        <v>0</v>
      </c>
      <c r="M233" s="161">
        <f t="shared" si="132"/>
        <v>0</v>
      </c>
      <c r="N233" s="161">
        <f t="shared" si="132"/>
        <v>0</v>
      </c>
      <c r="O233" s="161">
        <f t="shared" si="132"/>
        <v>0</v>
      </c>
      <c r="P233" s="161">
        <f t="shared" si="132"/>
        <v>0</v>
      </c>
      <c r="Q233" s="161">
        <f t="shared" si="132"/>
        <v>0</v>
      </c>
      <c r="R233" s="161">
        <f t="shared" si="132"/>
        <v>0</v>
      </c>
      <c r="S233" s="161">
        <f t="shared" si="131"/>
        <v>0</v>
      </c>
      <c r="T233" s="161">
        <f t="shared" si="131"/>
        <v>0</v>
      </c>
      <c r="U233" s="161">
        <f t="shared" si="131"/>
        <v>0</v>
      </c>
      <c r="V233" s="161">
        <f t="shared" si="131"/>
        <v>0</v>
      </c>
      <c r="W233" s="161">
        <f t="shared" si="131"/>
        <v>0</v>
      </c>
      <c r="X233" s="161">
        <f t="shared" si="131"/>
        <v>0</v>
      </c>
      <c r="Y233" s="161">
        <f t="shared" si="131"/>
        <v>0</v>
      </c>
      <c r="Z233" s="161">
        <f t="shared" si="131"/>
        <v>0</v>
      </c>
      <c r="AA233" s="161">
        <f t="shared" si="131"/>
        <v>0</v>
      </c>
      <c r="AB233" s="161">
        <f t="shared" si="131"/>
        <v>0</v>
      </c>
      <c r="AC233" s="161">
        <f t="shared" si="131"/>
        <v>0</v>
      </c>
      <c r="AD233" s="161">
        <f t="shared" si="131"/>
        <v>0</v>
      </c>
      <c r="AE233" s="161">
        <f t="shared" si="131"/>
        <v>0</v>
      </c>
      <c r="AF233" s="174">
        <f t="shared" si="13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32"/>
        <v>0</v>
      </c>
      <c r="D234" s="161">
        <f t="shared" si="132"/>
        <v>0</v>
      </c>
      <c r="E234" s="161">
        <f t="shared" si="132"/>
        <v>0</v>
      </c>
      <c r="F234" s="161">
        <f t="shared" si="132"/>
        <v>0</v>
      </c>
      <c r="G234" s="161">
        <f t="shared" si="132"/>
        <v>0</v>
      </c>
      <c r="H234" s="161">
        <f t="shared" si="132"/>
        <v>0</v>
      </c>
      <c r="I234" s="161">
        <f t="shared" si="132"/>
        <v>0</v>
      </c>
      <c r="J234" s="161">
        <f t="shared" si="132"/>
        <v>0</v>
      </c>
      <c r="K234" s="161">
        <f t="shared" si="132"/>
        <v>0</v>
      </c>
      <c r="L234" s="161">
        <f t="shared" si="132"/>
        <v>0</v>
      </c>
      <c r="M234" s="161">
        <f t="shared" si="132"/>
        <v>0</v>
      </c>
      <c r="N234" s="161">
        <f t="shared" si="132"/>
        <v>0</v>
      </c>
      <c r="O234" s="161">
        <f t="shared" si="132"/>
        <v>0</v>
      </c>
      <c r="P234" s="161">
        <f t="shared" si="132"/>
        <v>0</v>
      </c>
      <c r="Q234" s="161">
        <f t="shared" si="132"/>
        <v>0</v>
      </c>
      <c r="R234" s="161">
        <f t="shared" si="132"/>
        <v>0</v>
      </c>
      <c r="S234" s="161">
        <f t="shared" si="131"/>
        <v>0</v>
      </c>
      <c r="T234" s="161">
        <f t="shared" si="131"/>
        <v>0</v>
      </c>
      <c r="U234" s="161">
        <f t="shared" si="131"/>
        <v>0</v>
      </c>
      <c r="V234" s="161">
        <f t="shared" si="131"/>
        <v>0</v>
      </c>
      <c r="W234" s="161">
        <f t="shared" si="131"/>
        <v>0</v>
      </c>
      <c r="X234" s="161">
        <f t="shared" si="131"/>
        <v>0</v>
      </c>
      <c r="Y234" s="161">
        <f t="shared" si="131"/>
        <v>0</v>
      </c>
      <c r="Z234" s="161">
        <f t="shared" si="131"/>
        <v>0</v>
      </c>
      <c r="AA234" s="161">
        <f t="shared" si="131"/>
        <v>0</v>
      </c>
      <c r="AB234" s="161">
        <f t="shared" si="131"/>
        <v>0</v>
      </c>
      <c r="AC234" s="161">
        <f t="shared" si="131"/>
        <v>0</v>
      </c>
      <c r="AD234" s="161">
        <f t="shared" si="131"/>
        <v>0</v>
      </c>
      <c r="AE234" s="161">
        <f t="shared" si="131"/>
        <v>0</v>
      </c>
      <c r="AF234" s="174">
        <f t="shared" si="13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32"/>
        <v>0</v>
      </c>
      <c r="D235" s="161">
        <f t="shared" si="132"/>
        <v>0</v>
      </c>
      <c r="E235" s="161">
        <f t="shared" si="132"/>
        <v>0</v>
      </c>
      <c r="F235" s="161">
        <f t="shared" si="132"/>
        <v>0</v>
      </c>
      <c r="G235" s="161">
        <f t="shared" si="132"/>
        <v>0</v>
      </c>
      <c r="H235" s="161">
        <f t="shared" si="132"/>
        <v>0</v>
      </c>
      <c r="I235" s="161">
        <f t="shared" si="132"/>
        <v>0</v>
      </c>
      <c r="J235" s="161">
        <f t="shared" si="132"/>
        <v>0</v>
      </c>
      <c r="K235" s="161">
        <f t="shared" si="132"/>
        <v>0</v>
      </c>
      <c r="L235" s="161">
        <f t="shared" si="132"/>
        <v>0</v>
      </c>
      <c r="M235" s="161">
        <f t="shared" si="132"/>
        <v>0</v>
      </c>
      <c r="N235" s="161">
        <f t="shared" si="132"/>
        <v>0</v>
      </c>
      <c r="O235" s="161">
        <f t="shared" si="132"/>
        <v>0</v>
      </c>
      <c r="P235" s="161">
        <f t="shared" si="132"/>
        <v>0</v>
      </c>
      <c r="Q235" s="161">
        <f t="shared" si="132"/>
        <v>0</v>
      </c>
      <c r="R235" s="161">
        <f t="shared" si="132"/>
        <v>0</v>
      </c>
      <c r="S235" s="161">
        <f t="shared" si="131"/>
        <v>0</v>
      </c>
      <c r="T235" s="161">
        <f t="shared" si="131"/>
        <v>0</v>
      </c>
      <c r="U235" s="161">
        <f t="shared" si="131"/>
        <v>0</v>
      </c>
      <c r="V235" s="161">
        <f t="shared" si="131"/>
        <v>0</v>
      </c>
      <c r="W235" s="161">
        <f t="shared" si="131"/>
        <v>0</v>
      </c>
      <c r="X235" s="161">
        <f t="shared" si="131"/>
        <v>0</v>
      </c>
      <c r="Y235" s="161">
        <f t="shared" si="131"/>
        <v>0</v>
      </c>
      <c r="Z235" s="161">
        <f t="shared" si="131"/>
        <v>0</v>
      </c>
      <c r="AA235" s="161">
        <f t="shared" si="131"/>
        <v>0</v>
      </c>
      <c r="AB235" s="161">
        <f t="shared" si="131"/>
        <v>0</v>
      </c>
      <c r="AC235" s="161">
        <f t="shared" si="131"/>
        <v>0</v>
      </c>
      <c r="AD235" s="161">
        <f t="shared" si="131"/>
        <v>0</v>
      </c>
      <c r="AE235" s="161">
        <f t="shared" si="131"/>
        <v>0</v>
      </c>
      <c r="AF235" s="174">
        <f t="shared" si="13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32"/>
        <v>0</v>
      </c>
      <c r="D236" s="161">
        <f t="shared" si="132"/>
        <v>0</v>
      </c>
      <c r="E236" s="161">
        <f t="shared" si="132"/>
        <v>0</v>
      </c>
      <c r="F236" s="161">
        <f t="shared" si="132"/>
        <v>0</v>
      </c>
      <c r="G236" s="161">
        <f t="shared" si="132"/>
        <v>0</v>
      </c>
      <c r="H236" s="161">
        <f t="shared" si="132"/>
        <v>0</v>
      </c>
      <c r="I236" s="161">
        <f t="shared" si="132"/>
        <v>0</v>
      </c>
      <c r="J236" s="161">
        <f t="shared" si="132"/>
        <v>0</v>
      </c>
      <c r="K236" s="161">
        <f t="shared" si="132"/>
        <v>0</v>
      </c>
      <c r="L236" s="161">
        <f t="shared" si="132"/>
        <v>0</v>
      </c>
      <c r="M236" s="161">
        <f t="shared" si="132"/>
        <v>0</v>
      </c>
      <c r="N236" s="161">
        <f t="shared" si="132"/>
        <v>0</v>
      </c>
      <c r="O236" s="161">
        <f t="shared" si="132"/>
        <v>0</v>
      </c>
      <c r="P236" s="161">
        <f t="shared" si="132"/>
        <v>0</v>
      </c>
      <c r="Q236" s="161">
        <f t="shared" si="132"/>
        <v>0</v>
      </c>
      <c r="R236" s="161">
        <f t="shared" si="132"/>
        <v>0</v>
      </c>
      <c r="S236" s="161">
        <f t="shared" si="131"/>
        <v>0</v>
      </c>
      <c r="T236" s="161">
        <f t="shared" si="131"/>
        <v>0</v>
      </c>
      <c r="U236" s="161">
        <f t="shared" si="131"/>
        <v>0</v>
      </c>
      <c r="V236" s="161">
        <f t="shared" si="131"/>
        <v>0</v>
      </c>
      <c r="W236" s="161">
        <f t="shared" si="131"/>
        <v>0</v>
      </c>
      <c r="X236" s="161">
        <f t="shared" si="131"/>
        <v>0</v>
      </c>
      <c r="Y236" s="161">
        <f t="shared" si="131"/>
        <v>0</v>
      </c>
      <c r="Z236" s="161">
        <f t="shared" si="131"/>
        <v>0</v>
      </c>
      <c r="AA236" s="161">
        <f t="shared" si="131"/>
        <v>0</v>
      </c>
      <c r="AB236" s="161">
        <f t="shared" si="131"/>
        <v>0</v>
      </c>
      <c r="AC236" s="161">
        <f t="shared" si="131"/>
        <v>0</v>
      </c>
      <c r="AD236" s="161">
        <f t="shared" si="131"/>
        <v>0</v>
      </c>
      <c r="AE236" s="161">
        <f t="shared" si="131"/>
        <v>0</v>
      </c>
      <c r="AF236" s="174">
        <f t="shared" si="13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32"/>
        <v>0</v>
      </c>
      <c r="D237" s="161">
        <f t="shared" si="132"/>
        <v>0</v>
      </c>
      <c r="E237" s="161">
        <f t="shared" si="132"/>
        <v>0</v>
      </c>
      <c r="F237" s="161">
        <f t="shared" si="132"/>
        <v>0</v>
      </c>
      <c r="G237" s="161">
        <f t="shared" si="132"/>
        <v>0</v>
      </c>
      <c r="H237" s="161">
        <f t="shared" si="132"/>
        <v>0</v>
      </c>
      <c r="I237" s="161">
        <f t="shared" si="132"/>
        <v>0</v>
      </c>
      <c r="J237" s="161">
        <f t="shared" si="132"/>
        <v>0</v>
      </c>
      <c r="K237" s="161">
        <f t="shared" si="132"/>
        <v>0</v>
      </c>
      <c r="L237" s="161">
        <f t="shared" si="132"/>
        <v>0</v>
      </c>
      <c r="M237" s="161">
        <f t="shared" si="132"/>
        <v>0</v>
      </c>
      <c r="N237" s="161">
        <f t="shared" si="132"/>
        <v>0</v>
      </c>
      <c r="O237" s="161">
        <f t="shared" si="132"/>
        <v>0</v>
      </c>
      <c r="P237" s="161">
        <f t="shared" si="132"/>
        <v>0</v>
      </c>
      <c r="Q237" s="161">
        <f t="shared" si="132"/>
        <v>0</v>
      </c>
      <c r="R237" s="161">
        <f t="shared" si="132"/>
        <v>0</v>
      </c>
      <c r="S237" s="161">
        <f t="shared" si="131"/>
        <v>0</v>
      </c>
      <c r="T237" s="161">
        <f t="shared" si="131"/>
        <v>0</v>
      </c>
      <c r="U237" s="161">
        <f t="shared" si="131"/>
        <v>0</v>
      </c>
      <c r="V237" s="161">
        <f t="shared" si="131"/>
        <v>0</v>
      </c>
      <c r="W237" s="161">
        <f t="shared" si="131"/>
        <v>0</v>
      </c>
      <c r="X237" s="161">
        <f t="shared" si="131"/>
        <v>0</v>
      </c>
      <c r="Y237" s="161">
        <f t="shared" si="131"/>
        <v>0</v>
      </c>
      <c r="Z237" s="161">
        <f t="shared" si="131"/>
        <v>0</v>
      </c>
      <c r="AA237" s="161">
        <f t="shared" si="131"/>
        <v>0</v>
      </c>
      <c r="AB237" s="161">
        <f t="shared" si="131"/>
        <v>0</v>
      </c>
      <c r="AC237" s="161">
        <f t="shared" si="131"/>
        <v>0</v>
      </c>
      <c r="AD237" s="161">
        <f t="shared" si="131"/>
        <v>0</v>
      </c>
      <c r="AE237" s="161">
        <f t="shared" si="131"/>
        <v>0</v>
      </c>
      <c r="AF237" s="174">
        <f t="shared" si="13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32"/>
        <v>0</v>
      </c>
      <c r="D238" s="161">
        <f t="shared" si="132"/>
        <v>0</v>
      </c>
      <c r="E238" s="161">
        <f t="shared" si="132"/>
        <v>0</v>
      </c>
      <c r="F238" s="161">
        <f t="shared" si="132"/>
        <v>0</v>
      </c>
      <c r="G238" s="161">
        <f t="shared" si="132"/>
        <v>0</v>
      </c>
      <c r="H238" s="161">
        <f t="shared" si="132"/>
        <v>0</v>
      </c>
      <c r="I238" s="161">
        <f t="shared" si="132"/>
        <v>0</v>
      </c>
      <c r="J238" s="161">
        <f t="shared" si="132"/>
        <v>0</v>
      </c>
      <c r="K238" s="161">
        <f t="shared" si="132"/>
        <v>0</v>
      </c>
      <c r="L238" s="161">
        <f t="shared" si="132"/>
        <v>0</v>
      </c>
      <c r="M238" s="161">
        <f t="shared" si="132"/>
        <v>0</v>
      </c>
      <c r="N238" s="161">
        <f t="shared" si="132"/>
        <v>0</v>
      </c>
      <c r="O238" s="161">
        <f t="shared" si="132"/>
        <v>0</v>
      </c>
      <c r="P238" s="161">
        <f t="shared" si="132"/>
        <v>0</v>
      </c>
      <c r="Q238" s="161">
        <f t="shared" si="132"/>
        <v>0</v>
      </c>
      <c r="R238" s="161">
        <f t="shared" si="132"/>
        <v>0</v>
      </c>
      <c r="S238" s="161">
        <f t="shared" si="131"/>
        <v>0</v>
      </c>
      <c r="T238" s="161">
        <f t="shared" si="131"/>
        <v>0</v>
      </c>
      <c r="U238" s="161">
        <f t="shared" si="131"/>
        <v>0</v>
      </c>
      <c r="V238" s="161">
        <f t="shared" si="131"/>
        <v>0</v>
      </c>
      <c r="W238" s="161">
        <f t="shared" si="131"/>
        <v>0</v>
      </c>
      <c r="X238" s="161">
        <f t="shared" si="131"/>
        <v>0</v>
      </c>
      <c r="Y238" s="161">
        <f t="shared" si="131"/>
        <v>0</v>
      </c>
      <c r="Z238" s="161">
        <f t="shared" si="131"/>
        <v>0</v>
      </c>
      <c r="AA238" s="161">
        <f t="shared" si="131"/>
        <v>0</v>
      </c>
      <c r="AB238" s="161">
        <f t="shared" si="131"/>
        <v>0</v>
      </c>
      <c r="AC238" s="161">
        <f t="shared" si="131"/>
        <v>0</v>
      </c>
      <c r="AD238" s="161">
        <f t="shared" si="131"/>
        <v>0</v>
      </c>
      <c r="AE238" s="161">
        <f t="shared" si="131"/>
        <v>0</v>
      </c>
      <c r="AF238" s="174">
        <f t="shared" si="13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32"/>
        <v>0</v>
      </c>
      <c r="D239" s="161">
        <f t="shared" si="132"/>
        <v>0</v>
      </c>
      <c r="E239" s="161">
        <f t="shared" si="132"/>
        <v>0</v>
      </c>
      <c r="F239" s="161">
        <f t="shared" si="132"/>
        <v>0</v>
      </c>
      <c r="G239" s="161">
        <f t="shared" si="132"/>
        <v>0</v>
      </c>
      <c r="H239" s="161">
        <f t="shared" si="132"/>
        <v>0</v>
      </c>
      <c r="I239" s="161">
        <f t="shared" si="132"/>
        <v>0</v>
      </c>
      <c r="J239" s="161">
        <f t="shared" si="132"/>
        <v>0</v>
      </c>
      <c r="K239" s="161">
        <f t="shared" si="132"/>
        <v>0</v>
      </c>
      <c r="L239" s="161">
        <f t="shared" si="132"/>
        <v>0</v>
      </c>
      <c r="M239" s="161">
        <f t="shared" si="132"/>
        <v>0</v>
      </c>
      <c r="N239" s="161">
        <f t="shared" si="132"/>
        <v>0</v>
      </c>
      <c r="O239" s="161">
        <f t="shared" si="132"/>
        <v>0</v>
      </c>
      <c r="P239" s="161">
        <f t="shared" si="132"/>
        <v>0</v>
      </c>
      <c r="Q239" s="161">
        <f t="shared" si="132"/>
        <v>0</v>
      </c>
      <c r="R239" s="161">
        <f t="shared" si="132"/>
        <v>0</v>
      </c>
      <c r="S239" s="161">
        <f t="shared" si="131"/>
        <v>0</v>
      </c>
      <c r="T239" s="161">
        <f t="shared" si="131"/>
        <v>0</v>
      </c>
      <c r="U239" s="161">
        <f t="shared" si="131"/>
        <v>0</v>
      </c>
      <c r="V239" s="161">
        <f t="shared" si="131"/>
        <v>0</v>
      </c>
      <c r="W239" s="161">
        <f t="shared" si="131"/>
        <v>0</v>
      </c>
      <c r="X239" s="161">
        <f t="shared" si="131"/>
        <v>0</v>
      </c>
      <c r="Y239" s="161">
        <f t="shared" si="131"/>
        <v>0</v>
      </c>
      <c r="Z239" s="161">
        <f t="shared" si="131"/>
        <v>0</v>
      </c>
      <c r="AA239" s="161">
        <f t="shared" si="131"/>
        <v>0</v>
      </c>
      <c r="AB239" s="161">
        <f t="shared" si="131"/>
        <v>0</v>
      </c>
      <c r="AC239" s="161">
        <f t="shared" si="131"/>
        <v>0</v>
      </c>
      <c r="AD239" s="161">
        <f t="shared" si="131"/>
        <v>0</v>
      </c>
      <c r="AE239" s="161">
        <f t="shared" si="131"/>
        <v>0</v>
      </c>
      <c r="AF239" s="174">
        <f t="shared" si="131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32"/>
        <v>0</v>
      </c>
      <c r="D240" s="161">
        <f t="shared" si="132"/>
        <v>0</v>
      </c>
      <c r="E240" s="161">
        <f t="shared" si="132"/>
        <v>0</v>
      </c>
      <c r="F240" s="161">
        <f t="shared" si="132"/>
        <v>0</v>
      </c>
      <c r="G240" s="161">
        <f t="shared" si="132"/>
        <v>0</v>
      </c>
      <c r="H240" s="161">
        <f t="shared" si="132"/>
        <v>0</v>
      </c>
      <c r="I240" s="161">
        <f t="shared" si="132"/>
        <v>0</v>
      </c>
      <c r="J240" s="161">
        <f t="shared" si="132"/>
        <v>0</v>
      </c>
      <c r="K240" s="161">
        <f t="shared" si="132"/>
        <v>0</v>
      </c>
      <c r="L240" s="161">
        <f t="shared" si="132"/>
        <v>0</v>
      </c>
      <c r="M240" s="161">
        <f t="shared" si="132"/>
        <v>0</v>
      </c>
      <c r="N240" s="161">
        <f t="shared" si="132"/>
        <v>0</v>
      </c>
      <c r="O240" s="161">
        <f t="shared" si="132"/>
        <v>0</v>
      </c>
      <c r="P240" s="161">
        <f t="shared" si="132"/>
        <v>0</v>
      </c>
      <c r="Q240" s="161">
        <f t="shared" si="132"/>
        <v>0</v>
      </c>
      <c r="R240" s="161">
        <f t="shared" si="132"/>
        <v>0</v>
      </c>
      <c r="S240" s="161">
        <f t="shared" si="131"/>
        <v>0</v>
      </c>
      <c r="T240" s="161">
        <f t="shared" si="131"/>
        <v>0</v>
      </c>
      <c r="U240" s="161">
        <f t="shared" si="131"/>
        <v>0</v>
      </c>
      <c r="V240" s="161">
        <f t="shared" si="131"/>
        <v>0</v>
      </c>
      <c r="W240" s="161">
        <f t="shared" si="131"/>
        <v>0</v>
      </c>
      <c r="X240" s="161">
        <f t="shared" si="131"/>
        <v>0</v>
      </c>
      <c r="Y240" s="161">
        <f t="shared" si="131"/>
        <v>0</v>
      </c>
      <c r="Z240" s="161">
        <f t="shared" si="131"/>
        <v>0</v>
      </c>
      <c r="AA240" s="161">
        <f t="shared" si="131"/>
        <v>0</v>
      </c>
      <c r="AB240" s="161">
        <f t="shared" si="131"/>
        <v>0</v>
      </c>
      <c r="AC240" s="161">
        <f t="shared" si="131"/>
        <v>0</v>
      </c>
      <c r="AD240" s="161">
        <f t="shared" si="131"/>
        <v>0</v>
      </c>
      <c r="AE240" s="161">
        <f t="shared" si="131"/>
        <v>0</v>
      </c>
      <c r="AF240" s="174">
        <f t="shared" si="131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32"/>
        <v>0</v>
      </c>
      <c r="D241" s="161">
        <f t="shared" si="132"/>
        <v>0</v>
      </c>
      <c r="E241" s="161">
        <f t="shared" si="132"/>
        <v>0</v>
      </c>
      <c r="F241" s="161">
        <f t="shared" si="132"/>
        <v>0</v>
      </c>
      <c r="G241" s="161">
        <f t="shared" si="132"/>
        <v>0</v>
      </c>
      <c r="H241" s="161">
        <f t="shared" si="132"/>
        <v>0</v>
      </c>
      <c r="I241" s="161">
        <f t="shared" si="132"/>
        <v>0</v>
      </c>
      <c r="J241" s="161">
        <f t="shared" si="132"/>
        <v>0</v>
      </c>
      <c r="K241" s="161">
        <f t="shared" si="132"/>
        <v>0</v>
      </c>
      <c r="L241" s="161">
        <f t="shared" si="132"/>
        <v>0</v>
      </c>
      <c r="M241" s="161">
        <f t="shared" si="132"/>
        <v>0</v>
      </c>
      <c r="N241" s="161">
        <f t="shared" si="132"/>
        <v>0</v>
      </c>
      <c r="O241" s="161">
        <f t="shared" si="132"/>
        <v>0</v>
      </c>
      <c r="P241" s="161">
        <f t="shared" si="132"/>
        <v>0</v>
      </c>
      <c r="Q241" s="161">
        <f t="shared" si="132"/>
        <v>0</v>
      </c>
      <c r="R241" s="161">
        <f t="shared" si="132"/>
        <v>0</v>
      </c>
      <c r="S241" s="161">
        <f t="shared" si="131"/>
        <v>0</v>
      </c>
      <c r="T241" s="161">
        <f t="shared" si="131"/>
        <v>0</v>
      </c>
      <c r="U241" s="161">
        <f t="shared" si="131"/>
        <v>0</v>
      </c>
      <c r="V241" s="161">
        <f t="shared" si="131"/>
        <v>0</v>
      </c>
      <c r="W241" s="161">
        <f t="shared" si="131"/>
        <v>0</v>
      </c>
      <c r="X241" s="161">
        <f t="shared" si="131"/>
        <v>0</v>
      </c>
      <c r="Y241" s="161">
        <f t="shared" si="131"/>
        <v>0</v>
      </c>
      <c r="Z241" s="161">
        <f t="shared" si="131"/>
        <v>0</v>
      </c>
      <c r="AA241" s="161">
        <f t="shared" si="131"/>
        <v>0</v>
      </c>
      <c r="AB241" s="161">
        <f t="shared" si="131"/>
        <v>0</v>
      </c>
      <c r="AC241" s="161">
        <f t="shared" si="131"/>
        <v>0</v>
      </c>
      <c r="AD241" s="161">
        <f t="shared" si="131"/>
        <v>0</v>
      </c>
      <c r="AE241" s="161">
        <f t="shared" si="131"/>
        <v>0</v>
      </c>
      <c r="AF241" s="174">
        <f t="shared" si="131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32"/>
        <v>0</v>
      </c>
      <c r="D242" s="161">
        <f t="shared" si="132"/>
        <v>0</v>
      </c>
      <c r="E242" s="161">
        <f t="shared" si="132"/>
        <v>0</v>
      </c>
      <c r="F242" s="161">
        <f t="shared" si="132"/>
        <v>0</v>
      </c>
      <c r="G242" s="161">
        <f t="shared" si="132"/>
        <v>0</v>
      </c>
      <c r="H242" s="161">
        <f t="shared" si="132"/>
        <v>0</v>
      </c>
      <c r="I242" s="161">
        <f t="shared" si="132"/>
        <v>0</v>
      </c>
      <c r="J242" s="161">
        <f t="shared" si="132"/>
        <v>0</v>
      </c>
      <c r="K242" s="161">
        <f t="shared" si="132"/>
        <v>0</v>
      </c>
      <c r="L242" s="161">
        <f t="shared" si="132"/>
        <v>0</v>
      </c>
      <c r="M242" s="161">
        <f t="shared" si="132"/>
        <v>0</v>
      </c>
      <c r="N242" s="161">
        <f t="shared" si="132"/>
        <v>0</v>
      </c>
      <c r="O242" s="161">
        <f t="shared" si="132"/>
        <v>0</v>
      </c>
      <c r="P242" s="161">
        <f t="shared" si="132"/>
        <v>0</v>
      </c>
      <c r="Q242" s="161">
        <f t="shared" si="132"/>
        <v>0</v>
      </c>
      <c r="R242" s="161">
        <f t="shared" si="132"/>
        <v>0</v>
      </c>
      <c r="S242" s="161">
        <f t="shared" si="131"/>
        <v>0</v>
      </c>
      <c r="T242" s="161">
        <f t="shared" si="131"/>
        <v>0</v>
      </c>
      <c r="U242" s="161">
        <f t="shared" si="131"/>
        <v>0</v>
      </c>
      <c r="V242" s="161">
        <f t="shared" si="131"/>
        <v>0</v>
      </c>
      <c r="W242" s="161">
        <f t="shared" si="131"/>
        <v>0</v>
      </c>
      <c r="X242" s="161">
        <f t="shared" si="131"/>
        <v>0</v>
      </c>
      <c r="Y242" s="161">
        <f t="shared" si="131"/>
        <v>0</v>
      </c>
      <c r="Z242" s="161">
        <f t="shared" si="131"/>
        <v>0</v>
      </c>
      <c r="AA242" s="161">
        <f t="shared" si="131"/>
        <v>0</v>
      </c>
      <c r="AB242" s="161">
        <f t="shared" si="131"/>
        <v>0</v>
      </c>
      <c r="AC242" s="161">
        <f t="shared" si="131"/>
        <v>0</v>
      </c>
      <c r="AD242" s="161">
        <f t="shared" si="131"/>
        <v>0</v>
      </c>
      <c r="AE242" s="161">
        <f t="shared" si="131"/>
        <v>0</v>
      </c>
      <c r="AF242" s="174">
        <f t="shared" si="131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32"/>
        <v>0</v>
      </c>
      <c r="D243" s="161">
        <f t="shared" si="132"/>
        <v>0</v>
      </c>
      <c r="E243" s="161">
        <f t="shared" si="132"/>
        <v>0</v>
      </c>
      <c r="F243" s="161">
        <f t="shared" si="132"/>
        <v>0</v>
      </c>
      <c r="G243" s="161">
        <f t="shared" si="132"/>
        <v>0</v>
      </c>
      <c r="H243" s="161">
        <f t="shared" si="132"/>
        <v>0</v>
      </c>
      <c r="I243" s="161">
        <f t="shared" si="132"/>
        <v>0</v>
      </c>
      <c r="J243" s="161">
        <f t="shared" si="132"/>
        <v>0</v>
      </c>
      <c r="K243" s="161">
        <f t="shared" si="132"/>
        <v>0</v>
      </c>
      <c r="L243" s="161">
        <f t="shared" si="132"/>
        <v>0</v>
      </c>
      <c r="M243" s="161">
        <f t="shared" si="132"/>
        <v>0</v>
      </c>
      <c r="N243" s="161">
        <f t="shared" si="132"/>
        <v>0</v>
      </c>
      <c r="O243" s="161">
        <f t="shared" si="132"/>
        <v>0</v>
      </c>
      <c r="P243" s="161">
        <f t="shared" si="132"/>
        <v>0</v>
      </c>
      <c r="Q243" s="161">
        <f t="shared" si="132"/>
        <v>0</v>
      </c>
      <c r="R243" s="161">
        <f t="shared" si="132"/>
        <v>0</v>
      </c>
      <c r="S243" s="161">
        <f t="shared" si="131"/>
        <v>0</v>
      </c>
      <c r="T243" s="161">
        <f t="shared" si="131"/>
        <v>0</v>
      </c>
      <c r="U243" s="161">
        <f t="shared" si="131"/>
        <v>0</v>
      </c>
      <c r="V243" s="161">
        <f t="shared" si="131"/>
        <v>0</v>
      </c>
      <c r="W243" s="161">
        <f t="shared" si="131"/>
        <v>0</v>
      </c>
      <c r="X243" s="161">
        <f t="shared" si="131"/>
        <v>0</v>
      </c>
      <c r="Y243" s="161">
        <f t="shared" si="131"/>
        <v>0</v>
      </c>
      <c r="Z243" s="161">
        <f t="shared" si="131"/>
        <v>0</v>
      </c>
      <c r="AA243" s="161">
        <f t="shared" si="131"/>
        <v>0</v>
      </c>
      <c r="AB243" s="161">
        <f t="shared" si="131"/>
        <v>0</v>
      </c>
      <c r="AC243" s="161">
        <f t="shared" si="131"/>
        <v>0</v>
      </c>
      <c r="AD243" s="161">
        <f t="shared" si="131"/>
        <v>0</v>
      </c>
      <c r="AE243" s="161">
        <f t="shared" si="131"/>
        <v>0</v>
      </c>
      <c r="AF243" s="174">
        <f t="shared" si="131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32"/>
        <v>0</v>
      </c>
      <c r="D244" s="161">
        <f t="shared" si="132"/>
        <v>0</v>
      </c>
      <c r="E244" s="161">
        <f t="shared" si="132"/>
        <v>0</v>
      </c>
      <c r="F244" s="161">
        <f t="shared" si="132"/>
        <v>0</v>
      </c>
      <c r="G244" s="161">
        <f t="shared" si="132"/>
        <v>0</v>
      </c>
      <c r="H244" s="161">
        <f t="shared" si="132"/>
        <v>0</v>
      </c>
      <c r="I244" s="161">
        <f t="shared" si="132"/>
        <v>0</v>
      </c>
      <c r="J244" s="161">
        <f t="shared" si="132"/>
        <v>0</v>
      </c>
      <c r="K244" s="161">
        <f t="shared" si="132"/>
        <v>0</v>
      </c>
      <c r="L244" s="161">
        <f t="shared" si="132"/>
        <v>0</v>
      </c>
      <c r="M244" s="161">
        <f t="shared" si="132"/>
        <v>0</v>
      </c>
      <c r="N244" s="161">
        <f t="shared" si="132"/>
        <v>0</v>
      </c>
      <c r="O244" s="161">
        <f t="shared" si="132"/>
        <v>0</v>
      </c>
      <c r="P244" s="161">
        <f t="shared" si="132"/>
        <v>0</v>
      </c>
      <c r="Q244" s="161">
        <f t="shared" si="132"/>
        <v>0</v>
      </c>
      <c r="R244" s="161">
        <f t="shared" si="132"/>
        <v>0</v>
      </c>
      <c r="S244" s="161">
        <f t="shared" si="131"/>
        <v>0</v>
      </c>
      <c r="T244" s="161">
        <f t="shared" si="131"/>
        <v>0</v>
      </c>
      <c r="U244" s="161">
        <f t="shared" si="131"/>
        <v>0</v>
      </c>
      <c r="V244" s="161">
        <f t="shared" si="131"/>
        <v>0</v>
      </c>
      <c r="W244" s="161">
        <f t="shared" si="131"/>
        <v>0</v>
      </c>
      <c r="X244" s="161">
        <f t="shared" si="131"/>
        <v>0</v>
      </c>
      <c r="Y244" s="161">
        <f t="shared" si="131"/>
        <v>0</v>
      </c>
      <c r="Z244" s="161">
        <f t="shared" si="131"/>
        <v>0</v>
      </c>
      <c r="AA244" s="161">
        <f t="shared" si="131"/>
        <v>0</v>
      </c>
      <c r="AB244" s="161">
        <f t="shared" si="131"/>
        <v>0</v>
      </c>
      <c r="AC244" s="161">
        <f t="shared" si="131"/>
        <v>0</v>
      </c>
      <c r="AD244" s="161">
        <f t="shared" si="131"/>
        <v>0</v>
      </c>
      <c r="AE244" s="161">
        <f t="shared" si="131"/>
        <v>0</v>
      </c>
      <c r="AF244" s="174">
        <f t="shared" si="13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32"/>
        <v>0</v>
      </c>
      <c r="D245" s="161">
        <f t="shared" si="132"/>
        <v>0</v>
      </c>
      <c r="E245" s="161">
        <f t="shared" si="132"/>
        <v>0</v>
      </c>
      <c r="F245" s="161">
        <f t="shared" si="132"/>
        <v>0</v>
      </c>
      <c r="G245" s="161">
        <f t="shared" si="132"/>
        <v>0</v>
      </c>
      <c r="H245" s="161">
        <f t="shared" si="132"/>
        <v>0</v>
      </c>
      <c r="I245" s="161">
        <f t="shared" si="132"/>
        <v>0</v>
      </c>
      <c r="J245" s="161">
        <f t="shared" si="132"/>
        <v>0</v>
      </c>
      <c r="K245" s="161">
        <f t="shared" si="132"/>
        <v>0</v>
      </c>
      <c r="L245" s="161">
        <f t="shared" si="132"/>
        <v>0</v>
      </c>
      <c r="M245" s="161">
        <f t="shared" si="132"/>
        <v>0</v>
      </c>
      <c r="N245" s="161">
        <f t="shared" si="132"/>
        <v>0</v>
      </c>
      <c r="O245" s="161">
        <f t="shared" si="132"/>
        <v>0</v>
      </c>
      <c r="P245" s="161">
        <f t="shared" si="132"/>
        <v>0</v>
      </c>
      <c r="Q245" s="161">
        <f t="shared" si="132"/>
        <v>0</v>
      </c>
      <c r="R245" s="161">
        <f t="shared" si="132"/>
        <v>0</v>
      </c>
      <c r="S245" s="161">
        <f t="shared" si="131"/>
        <v>0</v>
      </c>
      <c r="T245" s="161">
        <f t="shared" si="131"/>
        <v>0</v>
      </c>
      <c r="U245" s="161">
        <f t="shared" si="131"/>
        <v>0</v>
      </c>
      <c r="V245" s="161">
        <f t="shared" si="131"/>
        <v>0</v>
      </c>
      <c r="W245" s="161">
        <f t="shared" si="131"/>
        <v>0</v>
      </c>
      <c r="X245" s="161">
        <f t="shared" si="131"/>
        <v>0</v>
      </c>
      <c r="Y245" s="161">
        <f t="shared" si="131"/>
        <v>0</v>
      </c>
      <c r="Z245" s="161">
        <f t="shared" si="131"/>
        <v>0</v>
      </c>
      <c r="AA245" s="161">
        <f t="shared" si="131"/>
        <v>0</v>
      </c>
      <c r="AB245" s="161">
        <f t="shared" si="131"/>
        <v>0</v>
      </c>
      <c r="AC245" s="161">
        <f t="shared" si="131"/>
        <v>0</v>
      </c>
      <c r="AD245" s="161">
        <f t="shared" si="131"/>
        <v>0</v>
      </c>
      <c r="AE245" s="161">
        <f t="shared" si="131"/>
        <v>0</v>
      </c>
      <c r="AF245" s="174">
        <f t="shared" si="13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32"/>
        <v>0</v>
      </c>
      <c r="D246" s="161">
        <f t="shared" si="132"/>
        <v>0</v>
      </c>
      <c r="E246" s="161">
        <f t="shared" si="132"/>
        <v>0</v>
      </c>
      <c r="F246" s="161">
        <f t="shared" si="132"/>
        <v>0</v>
      </c>
      <c r="G246" s="161">
        <f t="shared" si="132"/>
        <v>0</v>
      </c>
      <c r="H246" s="161">
        <f t="shared" si="132"/>
        <v>0</v>
      </c>
      <c r="I246" s="161">
        <f t="shared" si="132"/>
        <v>0</v>
      </c>
      <c r="J246" s="161">
        <f t="shared" si="132"/>
        <v>0</v>
      </c>
      <c r="K246" s="161">
        <f t="shared" si="132"/>
        <v>0</v>
      </c>
      <c r="L246" s="161">
        <f t="shared" si="132"/>
        <v>0</v>
      </c>
      <c r="M246" s="161">
        <f t="shared" si="132"/>
        <v>0</v>
      </c>
      <c r="N246" s="161">
        <f t="shared" si="132"/>
        <v>0</v>
      </c>
      <c r="O246" s="161">
        <f t="shared" si="132"/>
        <v>0</v>
      </c>
      <c r="P246" s="161">
        <f t="shared" si="132"/>
        <v>0</v>
      </c>
      <c r="Q246" s="161">
        <f t="shared" si="132"/>
        <v>0</v>
      </c>
      <c r="R246" s="161">
        <f t="shared" si="132"/>
        <v>0</v>
      </c>
      <c r="S246" s="161">
        <f t="shared" si="131"/>
        <v>0</v>
      </c>
      <c r="T246" s="161">
        <f t="shared" si="131"/>
        <v>0</v>
      </c>
      <c r="U246" s="161">
        <f t="shared" si="131"/>
        <v>0</v>
      </c>
      <c r="V246" s="161">
        <f t="shared" si="131"/>
        <v>0</v>
      </c>
      <c r="W246" s="161">
        <f t="shared" si="131"/>
        <v>0</v>
      </c>
      <c r="X246" s="161">
        <f t="shared" si="131"/>
        <v>0</v>
      </c>
      <c r="Y246" s="161">
        <f t="shared" si="131"/>
        <v>0</v>
      </c>
      <c r="Z246" s="161">
        <f t="shared" si="131"/>
        <v>0</v>
      </c>
      <c r="AA246" s="161">
        <f t="shared" si="131"/>
        <v>0</v>
      </c>
      <c r="AB246" s="161">
        <f t="shared" si="131"/>
        <v>0</v>
      </c>
      <c r="AC246" s="161">
        <f t="shared" si="131"/>
        <v>0</v>
      </c>
      <c r="AD246" s="161">
        <f t="shared" si="131"/>
        <v>0</v>
      </c>
      <c r="AE246" s="161">
        <f t="shared" si="131"/>
        <v>0</v>
      </c>
      <c r="AF246" s="174">
        <f t="shared" si="13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32"/>
        <v>0</v>
      </c>
      <c r="D247" s="161">
        <f t="shared" si="132"/>
        <v>0</v>
      </c>
      <c r="E247" s="161">
        <f t="shared" si="132"/>
        <v>0</v>
      </c>
      <c r="F247" s="161">
        <f t="shared" si="132"/>
        <v>0</v>
      </c>
      <c r="G247" s="161">
        <f t="shared" si="132"/>
        <v>0</v>
      </c>
      <c r="H247" s="161">
        <f t="shared" si="132"/>
        <v>0</v>
      </c>
      <c r="I247" s="161">
        <f t="shared" si="132"/>
        <v>0</v>
      </c>
      <c r="J247" s="161">
        <f t="shared" si="132"/>
        <v>0</v>
      </c>
      <c r="K247" s="161">
        <f t="shared" si="132"/>
        <v>0</v>
      </c>
      <c r="L247" s="161">
        <f t="shared" si="132"/>
        <v>0</v>
      </c>
      <c r="M247" s="161">
        <f t="shared" si="132"/>
        <v>0</v>
      </c>
      <c r="N247" s="161">
        <f t="shared" si="132"/>
        <v>0</v>
      </c>
      <c r="O247" s="161">
        <f t="shared" si="132"/>
        <v>0</v>
      </c>
      <c r="P247" s="161">
        <f t="shared" si="132"/>
        <v>0</v>
      </c>
      <c r="Q247" s="161">
        <f t="shared" si="132"/>
        <v>0</v>
      </c>
      <c r="R247" s="161">
        <f t="shared" si="132"/>
        <v>0</v>
      </c>
      <c r="S247" s="161">
        <f t="shared" si="131"/>
        <v>0</v>
      </c>
      <c r="T247" s="161">
        <f t="shared" si="131"/>
        <v>0</v>
      </c>
      <c r="U247" s="161">
        <f t="shared" si="131"/>
        <v>0</v>
      </c>
      <c r="V247" s="161">
        <f t="shared" si="131"/>
        <v>0</v>
      </c>
      <c r="W247" s="161">
        <f t="shared" si="131"/>
        <v>0</v>
      </c>
      <c r="X247" s="161">
        <f t="shared" si="131"/>
        <v>0</v>
      </c>
      <c r="Y247" s="161">
        <f t="shared" si="131"/>
        <v>0</v>
      </c>
      <c r="Z247" s="161">
        <f t="shared" si="131"/>
        <v>0</v>
      </c>
      <c r="AA247" s="161">
        <f t="shared" si="131"/>
        <v>0</v>
      </c>
      <c r="AB247" s="161">
        <f t="shared" si="131"/>
        <v>0</v>
      </c>
      <c r="AC247" s="161">
        <f t="shared" si="131"/>
        <v>0</v>
      </c>
      <c r="AD247" s="161">
        <f t="shared" si="131"/>
        <v>0</v>
      </c>
      <c r="AE247" s="161">
        <f t="shared" si="131"/>
        <v>0</v>
      </c>
      <c r="AF247" s="174">
        <f t="shared" si="13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32"/>
        <v>0</v>
      </c>
      <c r="D248" s="161">
        <f t="shared" si="132"/>
        <v>0</v>
      </c>
      <c r="E248" s="161">
        <f t="shared" si="132"/>
        <v>0</v>
      </c>
      <c r="F248" s="161">
        <f t="shared" si="132"/>
        <v>0</v>
      </c>
      <c r="G248" s="161">
        <f t="shared" si="132"/>
        <v>0</v>
      </c>
      <c r="H248" s="161">
        <f t="shared" si="132"/>
        <v>0</v>
      </c>
      <c r="I248" s="161">
        <f t="shared" si="132"/>
        <v>0</v>
      </c>
      <c r="J248" s="161">
        <f t="shared" si="132"/>
        <v>0</v>
      </c>
      <c r="K248" s="161">
        <f t="shared" si="132"/>
        <v>0</v>
      </c>
      <c r="L248" s="161">
        <f t="shared" si="132"/>
        <v>0</v>
      </c>
      <c r="M248" s="161">
        <f t="shared" si="132"/>
        <v>0</v>
      </c>
      <c r="N248" s="161">
        <f t="shared" si="132"/>
        <v>0</v>
      </c>
      <c r="O248" s="161">
        <f t="shared" si="132"/>
        <v>0</v>
      </c>
      <c r="P248" s="161">
        <f t="shared" si="132"/>
        <v>0</v>
      </c>
      <c r="Q248" s="161">
        <f t="shared" si="132"/>
        <v>0</v>
      </c>
      <c r="R248" s="161">
        <f t="shared" ref="R248:AF263" si="133">Q248</f>
        <v>0</v>
      </c>
      <c r="S248" s="161">
        <f t="shared" si="133"/>
        <v>0</v>
      </c>
      <c r="T248" s="161">
        <f t="shared" si="133"/>
        <v>0</v>
      </c>
      <c r="U248" s="161">
        <f t="shared" si="133"/>
        <v>0</v>
      </c>
      <c r="V248" s="161">
        <f t="shared" si="133"/>
        <v>0</v>
      </c>
      <c r="W248" s="161">
        <f t="shared" si="133"/>
        <v>0</v>
      </c>
      <c r="X248" s="161">
        <f t="shared" si="133"/>
        <v>0</v>
      </c>
      <c r="Y248" s="161">
        <f t="shared" si="133"/>
        <v>0</v>
      </c>
      <c r="Z248" s="161">
        <f t="shared" si="133"/>
        <v>0</v>
      </c>
      <c r="AA248" s="161">
        <f t="shared" si="133"/>
        <v>0</v>
      </c>
      <c r="AB248" s="161">
        <f t="shared" si="133"/>
        <v>0</v>
      </c>
      <c r="AC248" s="161">
        <f t="shared" si="133"/>
        <v>0</v>
      </c>
      <c r="AD248" s="161">
        <f t="shared" si="133"/>
        <v>0</v>
      </c>
      <c r="AE248" s="161">
        <f t="shared" si="133"/>
        <v>0</v>
      </c>
      <c r="AF248" s="174">
        <f t="shared" si="133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34">B249</f>
        <v>0</v>
      </c>
      <c r="D249" s="161">
        <f t="shared" si="134"/>
        <v>0</v>
      </c>
      <c r="E249" s="161">
        <f t="shared" si="134"/>
        <v>0</v>
      </c>
      <c r="F249" s="161">
        <f t="shared" si="134"/>
        <v>0</v>
      </c>
      <c r="G249" s="161">
        <f t="shared" si="134"/>
        <v>0</v>
      </c>
      <c r="H249" s="161">
        <f t="shared" si="134"/>
        <v>0</v>
      </c>
      <c r="I249" s="161">
        <f t="shared" si="134"/>
        <v>0</v>
      </c>
      <c r="J249" s="161">
        <f t="shared" si="134"/>
        <v>0</v>
      </c>
      <c r="K249" s="161">
        <f t="shared" si="134"/>
        <v>0</v>
      </c>
      <c r="L249" s="161">
        <f t="shared" si="134"/>
        <v>0</v>
      </c>
      <c r="M249" s="161">
        <f t="shared" si="134"/>
        <v>0</v>
      </c>
      <c r="N249" s="161">
        <f t="shared" si="134"/>
        <v>0</v>
      </c>
      <c r="O249" s="161">
        <f t="shared" si="134"/>
        <v>0</v>
      </c>
      <c r="P249" s="161">
        <f t="shared" si="134"/>
        <v>0</v>
      </c>
      <c r="Q249" s="161">
        <f t="shared" si="134"/>
        <v>0</v>
      </c>
      <c r="R249" s="161">
        <f t="shared" si="133"/>
        <v>0</v>
      </c>
      <c r="S249" s="161">
        <f t="shared" si="133"/>
        <v>0</v>
      </c>
      <c r="T249" s="161">
        <f t="shared" si="133"/>
        <v>0</v>
      </c>
      <c r="U249" s="161">
        <f t="shared" si="133"/>
        <v>0</v>
      </c>
      <c r="V249" s="161">
        <f t="shared" si="133"/>
        <v>0</v>
      </c>
      <c r="W249" s="161">
        <f t="shared" si="133"/>
        <v>0</v>
      </c>
      <c r="X249" s="161">
        <f t="shared" si="133"/>
        <v>0</v>
      </c>
      <c r="Y249" s="161">
        <f t="shared" si="133"/>
        <v>0</v>
      </c>
      <c r="Z249" s="161">
        <f t="shared" si="133"/>
        <v>0</v>
      </c>
      <c r="AA249" s="161">
        <f t="shared" si="133"/>
        <v>0</v>
      </c>
      <c r="AB249" s="161">
        <f t="shared" si="133"/>
        <v>0</v>
      </c>
      <c r="AC249" s="161">
        <f t="shared" si="133"/>
        <v>0</v>
      </c>
      <c r="AD249" s="161">
        <f t="shared" si="133"/>
        <v>0</v>
      </c>
      <c r="AE249" s="161">
        <f t="shared" si="133"/>
        <v>0</v>
      </c>
      <c r="AF249" s="174">
        <f t="shared" si="133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34"/>
        <v>0</v>
      </c>
      <c r="D250" s="161">
        <f t="shared" si="134"/>
        <v>0</v>
      </c>
      <c r="E250" s="161">
        <f t="shared" si="134"/>
        <v>0</v>
      </c>
      <c r="F250" s="161">
        <f t="shared" si="134"/>
        <v>0</v>
      </c>
      <c r="G250" s="161">
        <f t="shared" si="134"/>
        <v>0</v>
      </c>
      <c r="H250" s="161">
        <f t="shared" si="134"/>
        <v>0</v>
      </c>
      <c r="I250" s="161">
        <f t="shared" si="134"/>
        <v>0</v>
      </c>
      <c r="J250" s="161">
        <f t="shared" si="134"/>
        <v>0</v>
      </c>
      <c r="K250" s="161">
        <f t="shared" si="134"/>
        <v>0</v>
      </c>
      <c r="L250" s="161">
        <f t="shared" si="134"/>
        <v>0</v>
      </c>
      <c r="M250" s="161">
        <f t="shared" si="134"/>
        <v>0</v>
      </c>
      <c r="N250" s="161">
        <f t="shared" si="134"/>
        <v>0</v>
      </c>
      <c r="O250" s="161">
        <f t="shared" si="134"/>
        <v>0</v>
      </c>
      <c r="P250" s="161">
        <f t="shared" si="134"/>
        <v>0</v>
      </c>
      <c r="Q250" s="161">
        <f t="shared" si="134"/>
        <v>0</v>
      </c>
      <c r="R250" s="161">
        <f t="shared" si="134"/>
        <v>0</v>
      </c>
      <c r="S250" s="161">
        <f t="shared" si="133"/>
        <v>0</v>
      </c>
      <c r="T250" s="161">
        <f t="shared" si="133"/>
        <v>0</v>
      </c>
      <c r="U250" s="161">
        <f t="shared" si="133"/>
        <v>0</v>
      </c>
      <c r="V250" s="161">
        <f t="shared" si="133"/>
        <v>0</v>
      </c>
      <c r="W250" s="161">
        <f t="shared" si="133"/>
        <v>0</v>
      </c>
      <c r="X250" s="161">
        <f t="shared" si="133"/>
        <v>0</v>
      </c>
      <c r="Y250" s="161">
        <f t="shared" si="133"/>
        <v>0</v>
      </c>
      <c r="Z250" s="161">
        <f t="shared" si="133"/>
        <v>0</v>
      </c>
      <c r="AA250" s="161">
        <f t="shared" si="133"/>
        <v>0</v>
      </c>
      <c r="AB250" s="161">
        <f t="shared" si="133"/>
        <v>0</v>
      </c>
      <c r="AC250" s="161">
        <f t="shared" si="133"/>
        <v>0</v>
      </c>
      <c r="AD250" s="161">
        <f t="shared" si="133"/>
        <v>0</v>
      </c>
      <c r="AE250" s="161">
        <f t="shared" si="133"/>
        <v>0</v>
      </c>
      <c r="AF250" s="174">
        <f t="shared" si="133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34"/>
        <v>0</v>
      </c>
      <c r="D251" s="161">
        <f t="shared" si="134"/>
        <v>0</v>
      </c>
      <c r="E251" s="161">
        <f t="shared" si="134"/>
        <v>0</v>
      </c>
      <c r="F251" s="161">
        <f t="shared" si="134"/>
        <v>0</v>
      </c>
      <c r="G251" s="161">
        <f t="shared" si="134"/>
        <v>0</v>
      </c>
      <c r="H251" s="161">
        <f t="shared" si="134"/>
        <v>0</v>
      </c>
      <c r="I251" s="161">
        <f t="shared" si="134"/>
        <v>0</v>
      </c>
      <c r="J251" s="161">
        <f t="shared" si="134"/>
        <v>0</v>
      </c>
      <c r="K251" s="161">
        <f t="shared" si="134"/>
        <v>0</v>
      </c>
      <c r="L251" s="161">
        <f t="shared" si="134"/>
        <v>0</v>
      </c>
      <c r="M251" s="161">
        <f t="shared" si="134"/>
        <v>0</v>
      </c>
      <c r="N251" s="161">
        <f t="shared" si="134"/>
        <v>0</v>
      </c>
      <c r="O251" s="161">
        <f t="shared" si="134"/>
        <v>0</v>
      </c>
      <c r="P251" s="161">
        <f t="shared" si="134"/>
        <v>0</v>
      </c>
      <c r="Q251" s="161">
        <f t="shared" si="134"/>
        <v>0</v>
      </c>
      <c r="R251" s="161">
        <f t="shared" si="134"/>
        <v>0</v>
      </c>
      <c r="S251" s="161">
        <f t="shared" si="133"/>
        <v>0</v>
      </c>
      <c r="T251" s="161">
        <f t="shared" si="133"/>
        <v>0</v>
      </c>
      <c r="U251" s="161">
        <f t="shared" si="133"/>
        <v>0</v>
      </c>
      <c r="V251" s="161">
        <f t="shared" si="133"/>
        <v>0</v>
      </c>
      <c r="W251" s="161">
        <f t="shared" si="133"/>
        <v>0</v>
      </c>
      <c r="X251" s="161">
        <f t="shared" si="133"/>
        <v>0</v>
      </c>
      <c r="Y251" s="161">
        <f t="shared" si="133"/>
        <v>0</v>
      </c>
      <c r="Z251" s="161">
        <f t="shared" si="133"/>
        <v>0</v>
      </c>
      <c r="AA251" s="161">
        <f t="shared" si="133"/>
        <v>0</v>
      </c>
      <c r="AB251" s="161">
        <f t="shared" si="133"/>
        <v>0</v>
      </c>
      <c r="AC251" s="161">
        <f t="shared" si="133"/>
        <v>0</v>
      </c>
      <c r="AD251" s="161">
        <f t="shared" si="133"/>
        <v>0</v>
      </c>
      <c r="AE251" s="161">
        <f t="shared" si="133"/>
        <v>0</v>
      </c>
      <c r="AF251" s="174">
        <f t="shared" si="133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34"/>
        <v>0</v>
      </c>
      <c r="D252" s="161">
        <f t="shared" si="134"/>
        <v>0</v>
      </c>
      <c r="E252" s="161">
        <f t="shared" si="134"/>
        <v>0</v>
      </c>
      <c r="F252" s="161">
        <f t="shared" si="134"/>
        <v>0</v>
      </c>
      <c r="G252" s="161">
        <f t="shared" si="134"/>
        <v>0</v>
      </c>
      <c r="H252" s="161">
        <f t="shared" si="134"/>
        <v>0</v>
      </c>
      <c r="I252" s="161">
        <f t="shared" si="134"/>
        <v>0</v>
      </c>
      <c r="J252" s="161">
        <f t="shared" si="134"/>
        <v>0</v>
      </c>
      <c r="K252" s="161">
        <f t="shared" si="134"/>
        <v>0</v>
      </c>
      <c r="L252" s="161">
        <f t="shared" si="134"/>
        <v>0</v>
      </c>
      <c r="M252" s="161">
        <f t="shared" si="134"/>
        <v>0</v>
      </c>
      <c r="N252" s="161">
        <f t="shared" si="134"/>
        <v>0</v>
      </c>
      <c r="O252" s="161">
        <f t="shared" si="134"/>
        <v>0</v>
      </c>
      <c r="P252" s="161">
        <f t="shared" si="134"/>
        <v>0</v>
      </c>
      <c r="Q252" s="161">
        <f t="shared" si="134"/>
        <v>0</v>
      </c>
      <c r="R252" s="161">
        <f t="shared" si="134"/>
        <v>0</v>
      </c>
      <c r="S252" s="161">
        <f t="shared" si="133"/>
        <v>0</v>
      </c>
      <c r="T252" s="161">
        <f t="shared" si="133"/>
        <v>0</v>
      </c>
      <c r="U252" s="161">
        <f t="shared" si="133"/>
        <v>0</v>
      </c>
      <c r="V252" s="161">
        <f t="shared" si="133"/>
        <v>0</v>
      </c>
      <c r="W252" s="161">
        <f t="shared" si="133"/>
        <v>0</v>
      </c>
      <c r="X252" s="161">
        <f t="shared" si="133"/>
        <v>0</v>
      </c>
      <c r="Y252" s="161">
        <f t="shared" si="133"/>
        <v>0</v>
      </c>
      <c r="Z252" s="161">
        <f t="shared" si="133"/>
        <v>0</v>
      </c>
      <c r="AA252" s="161">
        <f t="shared" si="133"/>
        <v>0</v>
      </c>
      <c r="AB252" s="161">
        <f t="shared" si="133"/>
        <v>0</v>
      </c>
      <c r="AC252" s="161">
        <f t="shared" si="133"/>
        <v>0</v>
      </c>
      <c r="AD252" s="161">
        <f t="shared" si="133"/>
        <v>0</v>
      </c>
      <c r="AE252" s="161">
        <f t="shared" si="133"/>
        <v>0</v>
      </c>
      <c r="AF252" s="174">
        <f t="shared" si="133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34"/>
        <v>0</v>
      </c>
      <c r="D253" s="161">
        <f t="shared" si="134"/>
        <v>0</v>
      </c>
      <c r="E253" s="161">
        <f t="shared" si="134"/>
        <v>0</v>
      </c>
      <c r="F253" s="161">
        <f t="shared" si="134"/>
        <v>0</v>
      </c>
      <c r="G253" s="161">
        <f t="shared" si="134"/>
        <v>0</v>
      </c>
      <c r="H253" s="161">
        <f t="shared" si="134"/>
        <v>0</v>
      </c>
      <c r="I253" s="161">
        <f t="shared" si="134"/>
        <v>0</v>
      </c>
      <c r="J253" s="161">
        <f t="shared" si="134"/>
        <v>0</v>
      </c>
      <c r="K253" s="161">
        <f t="shared" si="134"/>
        <v>0</v>
      </c>
      <c r="L253" s="161">
        <f t="shared" si="134"/>
        <v>0</v>
      </c>
      <c r="M253" s="161">
        <f t="shared" si="134"/>
        <v>0</v>
      </c>
      <c r="N253" s="161">
        <f t="shared" si="134"/>
        <v>0</v>
      </c>
      <c r="O253" s="161">
        <f t="shared" si="134"/>
        <v>0</v>
      </c>
      <c r="P253" s="161">
        <f t="shared" si="134"/>
        <v>0</v>
      </c>
      <c r="Q253" s="161">
        <f t="shared" si="134"/>
        <v>0</v>
      </c>
      <c r="R253" s="161">
        <f t="shared" si="134"/>
        <v>0</v>
      </c>
      <c r="S253" s="161">
        <f t="shared" si="133"/>
        <v>0</v>
      </c>
      <c r="T253" s="161">
        <f t="shared" si="133"/>
        <v>0</v>
      </c>
      <c r="U253" s="161">
        <f t="shared" si="133"/>
        <v>0</v>
      </c>
      <c r="V253" s="161">
        <f t="shared" si="133"/>
        <v>0</v>
      </c>
      <c r="W253" s="161">
        <f t="shared" si="133"/>
        <v>0</v>
      </c>
      <c r="X253" s="161">
        <f t="shared" si="133"/>
        <v>0</v>
      </c>
      <c r="Y253" s="161">
        <f t="shared" si="133"/>
        <v>0</v>
      </c>
      <c r="Z253" s="161">
        <f t="shared" si="133"/>
        <v>0</v>
      </c>
      <c r="AA253" s="161">
        <f t="shared" si="133"/>
        <v>0</v>
      </c>
      <c r="AB253" s="161">
        <f t="shared" si="133"/>
        <v>0</v>
      </c>
      <c r="AC253" s="161">
        <f t="shared" si="133"/>
        <v>0</v>
      </c>
      <c r="AD253" s="161">
        <f t="shared" si="133"/>
        <v>0</v>
      </c>
      <c r="AE253" s="161">
        <f t="shared" si="133"/>
        <v>0</v>
      </c>
      <c r="AF253" s="174">
        <f t="shared" si="133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34"/>
        <v>0</v>
      </c>
      <c r="D254" s="161">
        <f t="shared" si="134"/>
        <v>0</v>
      </c>
      <c r="E254" s="161">
        <f t="shared" si="134"/>
        <v>0</v>
      </c>
      <c r="F254" s="161">
        <f t="shared" si="134"/>
        <v>0</v>
      </c>
      <c r="G254" s="161">
        <f t="shared" si="134"/>
        <v>0</v>
      </c>
      <c r="H254" s="161">
        <f t="shared" si="134"/>
        <v>0</v>
      </c>
      <c r="I254" s="161">
        <f t="shared" si="134"/>
        <v>0</v>
      </c>
      <c r="J254" s="161">
        <f t="shared" si="134"/>
        <v>0</v>
      </c>
      <c r="K254" s="161">
        <f t="shared" si="134"/>
        <v>0</v>
      </c>
      <c r="L254" s="161">
        <f t="shared" si="134"/>
        <v>0</v>
      </c>
      <c r="M254" s="161">
        <f t="shared" si="134"/>
        <v>0</v>
      </c>
      <c r="N254" s="161">
        <f t="shared" si="134"/>
        <v>0</v>
      </c>
      <c r="O254" s="161">
        <f t="shared" si="134"/>
        <v>0</v>
      </c>
      <c r="P254" s="161">
        <f t="shared" si="134"/>
        <v>0</v>
      </c>
      <c r="Q254" s="161">
        <f t="shared" si="134"/>
        <v>0</v>
      </c>
      <c r="R254" s="161">
        <f t="shared" si="134"/>
        <v>0</v>
      </c>
      <c r="S254" s="161">
        <f t="shared" si="133"/>
        <v>0</v>
      </c>
      <c r="T254" s="161">
        <f t="shared" si="133"/>
        <v>0</v>
      </c>
      <c r="U254" s="161">
        <f t="shared" si="133"/>
        <v>0</v>
      </c>
      <c r="V254" s="161">
        <f t="shared" si="133"/>
        <v>0</v>
      </c>
      <c r="W254" s="161">
        <f t="shared" si="133"/>
        <v>0</v>
      </c>
      <c r="X254" s="161">
        <f t="shared" si="133"/>
        <v>0</v>
      </c>
      <c r="Y254" s="161">
        <f t="shared" si="133"/>
        <v>0</v>
      </c>
      <c r="Z254" s="161">
        <f t="shared" si="133"/>
        <v>0</v>
      </c>
      <c r="AA254" s="161">
        <f t="shared" si="133"/>
        <v>0</v>
      </c>
      <c r="AB254" s="161">
        <f t="shared" si="133"/>
        <v>0</v>
      </c>
      <c r="AC254" s="161">
        <f t="shared" si="133"/>
        <v>0</v>
      </c>
      <c r="AD254" s="161">
        <f t="shared" si="133"/>
        <v>0</v>
      </c>
      <c r="AE254" s="161">
        <f t="shared" si="133"/>
        <v>0</v>
      </c>
      <c r="AF254" s="174">
        <f t="shared" si="133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34"/>
        <v>0</v>
      </c>
      <c r="D255" s="161">
        <f t="shared" si="134"/>
        <v>0</v>
      </c>
      <c r="E255" s="161">
        <f t="shared" si="134"/>
        <v>0</v>
      </c>
      <c r="F255" s="161">
        <f t="shared" si="134"/>
        <v>0</v>
      </c>
      <c r="G255" s="161">
        <f t="shared" si="134"/>
        <v>0</v>
      </c>
      <c r="H255" s="161">
        <f t="shared" si="134"/>
        <v>0</v>
      </c>
      <c r="I255" s="161">
        <f t="shared" si="134"/>
        <v>0</v>
      </c>
      <c r="J255" s="161">
        <f t="shared" si="134"/>
        <v>0</v>
      </c>
      <c r="K255" s="161">
        <f t="shared" si="134"/>
        <v>0</v>
      </c>
      <c r="L255" s="161">
        <f t="shared" si="134"/>
        <v>0</v>
      </c>
      <c r="M255" s="161">
        <f t="shared" si="134"/>
        <v>0</v>
      </c>
      <c r="N255" s="161">
        <f t="shared" si="134"/>
        <v>0</v>
      </c>
      <c r="O255" s="161">
        <f t="shared" si="134"/>
        <v>0</v>
      </c>
      <c r="P255" s="161">
        <f t="shared" si="134"/>
        <v>0</v>
      </c>
      <c r="Q255" s="161">
        <f t="shared" si="134"/>
        <v>0</v>
      </c>
      <c r="R255" s="161">
        <f t="shared" si="134"/>
        <v>0</v>
      </c>
      <c r="S255" s="161">
        <f t="shared" si="133"/>
        <v>0</v>
      </c>
      <c r="T255" s="161">
        <f t="shared" si="133"/>
        <v>0</v>
      </c>
      <c r="U255" s="161">
        <f t="shared" si="133"/>
        <v>0</v>
      </c>
      <c r="V255" s="161">
        <f t="shared" si="133"/>
        <v>0</v>
      </c>
      <c r="W255" s="161">
        <f t="shared" si="133"/>
        <v>0</v>
      </c>
      <c r="X255" s="161">
        <f t="shared" si="133"/>
        <v>0</v>
      </c>
      <c r="Y255" s="161">
        <f t="shared" si="133"/>
        <v>0</v>
      </c>
      <c r="Z255" s="161">
        <f t="shared" si="133"/>
        <v>0</v>
      </c>
      <c r="AA255" s="161">
        <f t="shared" si="133"/>
        <v>0</v>
      </c>
      <c r="AB255" s="161">
        <f t="shared" si="133"/>
        <v>0</v>
      </c>
      <c r="AC255" s="161">
        <f t="shared" si="133"/>
        <v>0</v>
      </c>
      <c r="AD255" s="161">
        <f t="shared" si="133"/>
        <v>0</v>
      </c>
      <c r="AE255" s="161">
        <f t="shared" si="133"/>
        <v>0</v>
      </c>
      <c r="AF255" s="174">
        <f t="shared" si="133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34"/>
        <v>0</v>
      </c>
      <c r="D256" s="161">
        <f t="shared" si="134"/>
        <v>0</v>
      </c>
      <c r="E256" s="161">
        <f t="shared" si="134"/>
        <v>0</v>
      </c>
      <c r="F256" s="161">
        <f t="shared" si="134"/>
        <v>0</v>
      </c>
      <c r="G256" s="161">
        <f t="shared" si="134"/>
        <v>0</v>
      </c>
      <c r="H256" s="161">
        <f t="shared" si="134"/>
        <v>0</v>
      </c>
      <c r="I256" s="161">
        <f t="shared" si="134"/>
        <v>0</v>
      </c>
      <c r="J256" s="161">
        <f t="shared" si="134"/>
        <v>0</v>
      </c>
      <c r="K256" s="161">
        <f t="shared" si="134"/>
        <v>0</v>
      </c>
      <c r="L256" s="161">
        <f t="shared" si="134"/>
        <v>0</v>
      </c>
      <c r="M256" s="161">
        <f t="shared" si="134"/>
        <v>0</v>
      </c>
      <c r="N256" s="161">
        <f t="shared" si="134"/>
        <v>0</v>
      </c>
      <c r="O256" s="161">
        <f t="shared" si="134"/>
        <v>0</v>
      </c>
      <c r="P256" s="161">
        <f t="shared" si="134"/>
        <v>0</v>
      </c>
      <c r="Q256" s="161">
        <f t="shared" si="134"/>
        <v>0</v>
      </c>
      <c r="R256" s="161">
        <f t="shared" si="134"/>
        <v>0</v>
      </c>
      <c r="S256" s="161">
        <f t="shared" si="133"/>
        <v>0</v>
      </c>
      <c r="T256" s="161">
        <f t="shared" si="133"/>
        <v>0</v>
      </c>
      <c r="U256" s="161">
        <f t="shared" si="133"/>
        <v>0</v>
      </c>
      <c r="V256" s="161">
        <f t="shared" si="133"/>
        <v>0</v>
      </c>
      <c r="W256" s="161">
        <f t="shared" si="133"/>
        <v>0</v>
      </c>
      <c r="X256" s="161">
        <f t="shared" si="133"/>
        <v>0</v>
      </c>
      <c r="Y256" s="161">
        <f t="shared" si="133"/>
        <v>0</v>
      </c>
      <c r="Z256" s="161">
        <f t="shared" si="133"/>
        <v>0</v>
      </c>
      <c r="AA256" s="161">
        <f t="shared" si="133"/>
        <v>0</v>
      </c>
      <c r="AB256" s="161">
        <f t="shared" si="133"/>
        <v>0</v>
      </c>
      <c r="AC256" s="161">
        <f t="shared" si="133"/>
        <v>0</v>
      </c>
      <c r="AD256" s="161">
        <f t="shared" si="133"/>
        <v>0</v>
      </c>
      <c r="AE256" s="161">
        <f t="shared" si="133"/>
        <v>0</v>
      </c>
      <c r="AF256" s="174">
        <f t="shared" si="133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34"/>
        <v>0</v>
      </c>
      <c r="D257" s="161">
        <f t="shared" si="134"/>
        <v>0</v>
      </c>
      <c r="E257" s="161">
        <f t="shared" si="134"/>
        <v>0</v>
      </c>
      <c r="F257" s="161">
        <f t="shared" si="134"/>
        <v>0</v>
      </c>
      <c r="G257" s="161">
        <f t="shared" si="134"/>
        <v>0</v>
      </c>
      <c r="H257" s="161">
        <f t="shared" si="134"/>
        <v>0</v>
      </c>
      <c r="I257" s="161">
        <f t="shared" si="134"/>
        <v>0</v>
      </c>
      <c r="J257" s="161">
        <f t="shared" si="134"/>
        <v>0</v>
      </c>
      <c r="K257" s="161">
        <f t="shared" si="134"/>
        <v>0</v>
      </c>
      <c r="L257" s="161">
        <f t="shared" si="134"/>
        <v>0</v>
      </c>
      <c r="M257" s="161">
        <f t="shared" si="134"/>
        <v>0</v>
      </c>
      <c r="N257" s="161">
        <f t="shared" si="134"/>
        <v>0</v>
      </c>
      <c r="O257" s="161">
        <f t="shared" si="134"/>
        <v>0</v>
      </c>
      <c r="P257" s="161">
        <f t="shared" si="134"/>
        <v>0</v>
      </c>
      <c r="Q257" s="161">
        <f t="shared" si="134"/>
        <v>0</v>
      </c>
      <c r="R257" s="161">
        <f t="shared" si="134"/>
        <v>0</v>
      </c>
      <c r="S257" s="161">
        <f t="shared" si="133"/>
        <v>0</v>
      </c>
      <c r="T257" s="161">
        <f t="shared" si="133"/>
        <v>0</v>
      </c>
      <c r="U257" s="161">
        <f t="shared" si="133"/>
        <v>0</v>
      </c>
      <c r="V257" s="161">
        <f t="shared" si="133"/>
        <v>0</v>
      </c>
      <c r="W257" s="161">
        <f t="shared" si="133"/>
        <v>0</v>
      </c>
      <c r="X257" s="161">
        <f t="shared" si="133"/>
        <v>0</v>
      </c>
      <c r="Y257" s="161">
        <f t="shared" si="133"/>
        <v>0</v>
      </c>
      <c r="Z257" s="161">
        <f t="shared" si="133"/>
        <v>0</v>
      </c>
      <c r="AA257" s="161">
        <f t="shared" si="133"/>
        <v>0</v>
      </c>
      <c r="AB257" s="161">
        <f t="shared" si="133"/>
        <v>0</v>
      </c>
      <c r="AC257" s="161">
        <f t="shared" si="133"/>
        <v>0</v>
      </c>
      <c r="AD257" s="161">
        <f t="shared" si="133"/>
        <v>0</v>
      </c>
      <c r="AE257" s="161">
        <f t="shared" si="133"/>
        <v>0</v>
      </c>
      <c r="AF257" s="174">
        <f t="shared" si="133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34"/>
        <v>0</v>
      </c>
      <c r="D258" s="161">
        <f t="shared" si="134"/>
        <v>0</v>
      </c>
      <c r="E258" s="161">
        <f t="shared" si="134"/>
        <v>0</v>
      </c>
      <c r="F258" s="161">
        <f t="shared" si="134"/>
        <v>0</v>
      </c>
      <c r="G258" s="161">
        <f t="shared" si="134"/>
        <v>0</v>
      </c>
      <c r="H258" s="161">
        <f t="shared" si="134"/>
        <v>0</v>
      </c>
      <c r="I258" s="161">
        <f t="shared" si="134"/>
        <v>0</v>
      </c>
      <c r="J258" s="161">
        <f t="shared" si="134"/>
        <v>0</v>
      </c>
      <c r="K258" s="161">
        <f t="shared" si="134"/>
        <v>0</v>
      </c>
      <c r="L258" s="161">
        <f t="shared" si="134"/>
        <v>0</v>
      </c>
      <c r="M258" s="161">
        <f t="shared" si="134"/>
        <v>0</v>
      </c>
      <c r="N258" s="161">
        <f t="shared" si="134"/>
        <v>0</v>
      </c>
      <c r="O258" s="161">
        <f t="shared" si="134"/>
        <v>0</v>
      </c>
      <c r="P258" s="161">
        <f t="shared" si="134"/>
        <v>0</v>
      </c>
      <c r="Q258" s="161">
        <f t="shared" si="134"/>
        <v>0</v>
      </c>
      <c r="R258" s="161">
        <f t="shared" si="134"/>
        <v>0</v>
      </c>
      <c r="S258" s="161">
        <f t="shared" si="133"/>
        <v>0</v>
      </c>
      <c r="T258" s="161">
        <f t="shared" si="133"/>
        <v>0</v>
      </c>
      <c r="U258" s="161">
        <f t="shared" si="133"/>
        <v>0</v>
      </c>
      <c r="V258" s="161">
        <f t="shared" si="133"/>
        <v>0</v>
      </c>
      <c r="W258" s="161">
        <f t="shared" si="133"/>
        <v>0</v>
      </c>
      <c r="X258" s="161">
        <f t="shared" si="133"/>
        <v>0</v>
      </c>
      <c r="Y258" s="161">
        <f t="shared" si="133"/>
        <v>0</v>
      </c>
      <c r="Z258" s="161">
        <f t="shared" si="133"/>
        <v>0</v>
      </c>
      <c r="AA258" s="161">
        <f t="shared" si="133"/>
        <v>0</v>
      </c>
      <c r="AB258" s="161">
        <f t="shared" si="133"/>
        <v>0</v>
      </c>
      <c r="AC258" s="161">
        <f t="shared" si="133"/>
        <v>0</v>
      </c>
      <c r="AD258" s="161">
        <f t="shared" si="133"/>
        <v>0</v>
      </c>
      <c r="AE258" s="161">
        <f t="shared" si="133"/>
        <v>0</v>
      </c>
      <c r="AF258" s="174">
        <f t="shared" si="133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34"/>
        <v>0</v>
      </c>
      <c r="D259" s="161">
        <f t="shared" si="134"/>
        <v>0</v>
      </c>
      <c r="E259" s="161">
        <f t="shared" si="134"/>
        <v>0</v>
      </c>
      <c r="F259" s="161">
        <f t="shared" si="134"/>
        <v>0</v>
      </c>
      <c r="G259" s="161">
        <f t="shared" si="134"/>
        <v>0</v>
      </c>
      <c r="H259" s="161">
        <f t="shared" si="134"/>
        <v>0</v>
      </c>
      <c r="I259" s="161">
        <f t="shared" si="134"/>
        <v>0</v>
      </c>
      <c r="J259" s="161">
        <f t="shared" si="134"/>
        <v>0</v>
      </c>
      <c r="K259" s="161">
        <f t="shared" si="134"/>
        <v>0</v>
      </c>
      <c r="L259" s="161">
        <f t="shared" si="134"/>
        <v>0</v>
      </c>
      <c r="M259" s="161">
        <f t="shared" si="134"/>
        <v>0</v>
      </c>
      <c r="N259" s="161">
        <f t="shared" si="134"/>
        <v>0</v>
      </c>
      <c r="O259" s="161">
        <f t="shared" si="134"/>
        <v>0</v>
      </c>
      <c r="P259" s="161">
        <f t="shared" si="134"/>
        <v>0</v>
      </c>
      <c r="Q259" s="161">
        <f t="shared" si="134"/>
        <v>0</v>
      </c>
      <c r="R259" s="161">
        <f t="shared" si="134"/>
        <v>0</v>
      </c>
      <c r="S259" s="161">
        <f t="shared" si="133"/>
        <v>0</v>
      </c>
      <c r="T259" s="161">
        <f t="shared" si="133"/>
        <v>0</v>
      </c>
      <c r="U259" s="161">
        <f t="shared" si="133"/>
        <v>0</v>
      </c>
      <c r="V259" s="161">
        <f t="shared" si="133"/>
        <v>0</v>
      </c>
      <c r="W259" s="161">
        <f t="shared" si="133"/>
        <v>0</v>
      </c>
      <c r="X259" s="161">
        <f t="shared" si="133"/>
        <v>0</v>
      </c>
      <c r="Y259" s="161">
        <f t="shared" si="133"/>
        <v>0</v>
      </c>
      <c r="Z259" s="161">
        <f t="shared" si="133"/>
        <v>0</v>
      </c>
      <c r="AA259" s="161">
        <f t="shared" si="133"/>
        <v>0</v>
      </c>
      <c r="AB259" s="161">
        <f t="shared" si="133"/>
        <v>0</v>
      </c>
      <c r="AC259" s="161">
        <f t="shared" si="133"/>
        <v>0</v>
      </c>
      <c r="AD259" s="161">
        <f t="shared" si="133"/>
        <v>0</v>
      </c>
      <c r="AE259" s="161">
        <f t="shared" si="133"/>
        <v>0</v>
      </c>
      <c r="AF259" s="174">
        <f t="shared" si="133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34"/>
        <v>0</v>
      </c>
      <c r="D260" s="161">
        <f t="shared" si="134"/>
        <v>0</v>
      </c>
      <c r="E260" s="161">
        <f t="shared" si="134"/>
        <v>0</v>
      </c>
      <c r="F260" s="161">
        <f t="shared" si="134"/>
        <v>0</v>
      </c>
      <c r="G260" s="161">
        <f t="shared" si="134"/>
        <v>0</v>
      </c>
      <c r="H260" s="161">
        <f t="shared" si="134"/>
        <v>0</v>
      </c>
      <c r="I260" s="161">
        <f t="shared" si="134"/>
        <v>0</v>
      </c>
      <c r="J260" s="161">
        <f t="shared" si="134"/>
        <v>0</v>
      </c>
      <c r="K260" s="161">
        <f t="shared" si="134"/>
        <v>0</v>
      </c>
      <c r="L260" s="161">
        <f t="shared" si="134"/>
        <v>0</v>
      </c>
      <c r="M260" s="161">
        <f t="shared" si="134"/>
        <v>0</v>
      </c>
      <c r="N260" s="161">
        <f t="shared" si="134"/>
        <v>0</v>
      </c>
      <c r="O260" s="161">
        <f t="shared" si="134"/>
        <v>0</v>
      </c>
      <c r="P260" s="161">
        <f t="shared" si="134"/>
        <v>0</v>
      </c>
      <c r="Q260" s="161">
        <f t="shared" si="134"/>
        <v>0</v>
      </c>
      <c r="R260" s="161">
        <f t="shared" si="134"/>
        <v>0</v>
      </c>
      <c r="S260" s="161">
        <f t="shared" si="133"/>
        <v>0</v>
      </c>
      <c r="T260" s="161">
        <f t="shared" si="133"/>
        <v>0</v>
      </c>
      <c r="U260" s="161">
        <f t="shared" si="133"/>
        <v>0</v>
      </c>
      <c r="V260" s="161">
        <f t="shared" si="133"/>
        <v>0</v>
      </c>
      <c r="W260" s="161">
        <f t="shared" si="133"/>
        <v>0</v>
      </c>
      <c r="X260" s="161">
        <f t="shared" si="133"/>
        <v>0</v>
      </c>
      <c r="Y260" s="161">
        <f t="shared" si="133"/>
        <v>0</v>
      </c>
      <c r="Z260" s="161">
        <f t="shared" si="133"/>
        <v>0</v>
      </c>
      <c r="AA260" s="161">
        <f t="shared" si="133"/>
        <v>0</v>
      </c>
      <c r="AB260" s="161">
        <f t="shared" si="133"/>
        <v>0</v>
      </c>
      <c r="AC260" s="161">
        <f t="shared" si="133"/>
        <v>0</v>
      </c>
      <c r="AD260" s="161">
        <f t="shared" si="133"/>
        <v>0</v>
      </c>
      <c r="AE260" s="161">
        <f t="shared" si="133"/>
        <v>0</v>
      </c>
      <c r="AF260" s="174">
        <f t="shared" si="133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34"/>
        <v>0</v>
      </c>
      <c r="D261" s="161">
        <f t="shared" si="134"/>
        <v>0</v>
      </c>
      <c r="E261" s="161">
        <f t="shared" si="134"/>
        <v>0</v>
      </c>
      <c r="F261" s="161">
        <f t="shared" si="134"/>
        <v>0</v>
      </c>
      <c r="G261" s="161">
        <f t="shared" si="134"/>
        <v>0</v>
      </c>
      <c r="H261" s="161">
        <f t="shared" si="134"/>
        <v>0</v>
      </c>
      <c r="I261" s="161">
        <f t="shared" si="134"/>
        <v>0</v>
      </c>
      <c r="J261" s="161">
        <f t="shared" si="134"/>
        <v>0</v>
      </c>
      <c r="K261" s="161">
        <f t="shared" si="134"/>
        <v>0</v>
      </c>
      <c r="L261" s="161">
        <f t="shared" si="134"/>
        <v>0</v>
      </c>
      <c r="M261" s="161">
        <f t="shared" si="134"/>
        <v>0</v>
      </c>
      <c r="N261" s="161">
        <f t="shared" si="134"/>
        <v>0</v>
      </c>
      <c r="O261" s="161">
        <f t="shared" si="134"/>
        <v>0</v>
      </c>
      <c r="P261" s="161">
        <f t="shared" si="134"/>
        <v>0</v>
      </c>
      <c r="Q261" s="161">
        <f t="shared" si="134"/>
        <v>0</v>
      </c>
      <c r="R261" s="161">
        <f t="shared" si="134"/>
        <v>0</v>
      </c>
      <c r="S261" s="161">
        <f t="shared" si="133"/>
        <v>0</v>
      </c>
      <c r="T261" s="161">
        <f t="shared" si="133"/>
        <v>0</v>
      </c>
      <c r="U261" s="161">
        <f t="shared" si="133"/>
        <v>0</v>
      </c>
      <c r="V261" s="161">
        <f t="shared" si="133"/>
        <v>0</v>
      </c>
      <c r="W261" s="161">
        <f t="shared" si="133"/>
        <v>0</v>
      </c>
      <c r="X261" s="161">
        <f t="shared" si="133"/>
        <v>0</v>
      </c>
      <c r="Y261" s="161">
        <f t="shared" si="133"/>
        <v>0</v>
      </c>
      <c r="Z261" s="161">
        <f t="shared" si="133"/>
        <v>0</v>
      </c>
      <c r="AA261" s="161">
        <f t="shared" si="133"/>
        <v>0</v>
      </c>
      <c r="AB261" s="161">
        <f t="shared" si="133"/>
        <v>0</v>
      </c>
      <c r="AC261" s="161">
        <f t="shared" si="133"/>
        <v>0</v>
      </c>
      <c r="AD261" s="161">
        <f t="shared" si="133"/>
        <v>0</v>
      </c>
      <c r="AE261" s="161">
        <f t="shared" si="133"/>
        <v>0</v>
      </c>
      <c r="AF261" s="174">
        <f t="shared" si="133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34"/>
        <v>0</v>
      </c>
      <c r="D262" s="161">
        <f t="shared" si="134"/>
        <v>0</v>
      </c>
      <c r="E262" s="161">
        <f t="shared" si="134"/>
        <v>0</v>
      </c>
      <c r="F262" s="161">
        <f t="shared" si="134"/>
        <v>0</v>
      </c>
      <c r="G262" s="161">
        <f t="shared" si="134"/>
        <v>0</v>
      </c>
      <c r="H262" s="161">
        <f t="shared" si="134"/>
        <v>0</v>
      </c>
      <c r="I262" s="161">
        <f t="shared" si="134"/>
        <v>0</v>
      </c>
      <c r="J262" s="161">
        <f t="shared" si="134"/>
        <v>0</v>
      </c>
      <c r="K262" s="161">
        <f t="shared" si="134"/>
        <v>0</v>
      </c>
      <c r="L262" s="161">
        <f t="shared" si="134"/>
        <v>0</v>
      </c>
      <c r="M262" s="161">
        <f t="shared" si="134"/>
        <v>0</v>
      </c>
      <c r="N262" s="161">
        <f t="shared" si="134"/>
        <v>0</v>
      </c>
      <c r="O262" s="161">
        <f t="shared" si="134"/>
        <v>0</v>
      </c>
      <c r="P262" s="161">
        <f t="shared" si="134"/>
        <v>0</v>
      </c>
      <c r="Q262" s="161">
        <f t="shared" si="134"/>
        <v>0</v>
      </c>
      <c r="R262" s="161">
        <f t="shared" si="134"/>
        <v>0</v>
      </c>
      <c r="S262" s="161">
        <f t="shared" si="133"/>
        <v>0</v>
      </c>
      <c r="T262" s="161">
        <f t="shared" si="133"/>
        <v>0</v>
      </c>
      <c r="U262" s="161">
        <f t="shared" si="133"/>
        <v>0</v>
      </c>
      <c r="V262" s="161">
        <f t="shared" si="133"/>
        <v>0</v>
      </c>
      <c r="W262" s="161">
        <f t="shared" si="133"/>
        <v>0</v>
      </c>
      <c r="X262" s="161">
        <f t="shared" si="133"/>
        <v>0</v>
      </c>
      <c r="Y262" s="161">
        <f t="shared" si="133"/>
        <v>0</v>
      </c>
      <c r="Z262" s="161">
        <f t="shared" si="133"/>
        <v>0</v>
      </c>
      <c r="AA262" s="161">
        <f t="shared" si="133"/>
        <v>0</v>
      </c>
      <c r="AB262" s="161">
        <f t="shared" si="133"/>
        <v>0</v>
      </c>
      <c r="AC262" s="161">
        <f t="shared" si="133"/>
        <v>0</v>
      </c>
      <c r="AD262" s="161">
        <f t="shared" si="133"/>
        <v>0</v>
      </c>
      <c r="AE262" s="161">
        <f t="shared" si="133"/>
        <v>0</v>
      </c>
      <c r="AF262" s="174">
        <f t="shared" si="133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34"/>
        <v>0</v>
      </c>
      <c r="D263" s="161">
        <f t="shared" si="134"/>
        <v>0</v>
      </c>
      <c r="E263" s="161">
        <f t="shared" si="134"/>
        <v>0</v>
      </c>
      <c r="F263" s="161">
        <f t="shared" si="134"/>
        <v>0</v>
      </c>
      <c r="G263" s="161">
        <f t="shared" si="134"/>
        <v>0</v>
      </c>
      <c r="H263" s="161">
        <f t="shared" si="134"/>
        <v>0</v>
      </c>
      <c r="I263" s="161">
        <f t="shared" si="134"/>
        <v>0</v>
      </c>
      <c r="J263" s="161">
        <f t="shared" si="134"/>
        <v>0</v>
      </c>
      <c r="K263" s="161">
        <f t="shared" si="134"/>
        <v>0</v>
      </c>
      <c r="L263" s="161">
        <f t="shared" si="134"/>
        <v>0</v>
      </c>
      <c r="M263" s="161">
        <f t="shared" si="134"/>
        <v>0</v>
      </c>
      <c r="N263" s="161">
        <f t="shared" si="134"/>
        <v>0</v>
      </c>
      <c r="O263" s="161">
        <f t="shared" si="134"/>
        <v>0</v>
      </c>
      <c r="P263" s="161">
        <f t="shared" si="134"/>
        <v>0</v>
      </c>
      <c r="Q263" s="161">
        <f t="shared" si="134"/>
        <v>0</v>
      </c>
      <c r="R263" s="161">
        <f t="shared" si="134"/>
        <v>0</v>
      </c>
      <c r="S263" s="161">
        <f t="shared" si="133"/>
        <v>0</v>
      </c>
      <c r="T263" s="161">
        <f t="shared" si="133"/>
        <v>0</v>
      </c>
      <c r="U263" s="161">
        <f t="shared" si="133"/>
        <v>0</v>
      </c>
      <c r="V263" s="161">
        <f t="shared" si="133"/>
        <v>0</v>
      </c>
      <c r="W263" s="161">
        <f t="shared" si="133"/>
        <v>0</v>
      </c>
      <c r="X263" s="161">
        <f t="shared" si="133"/>
        <v>0</v>
      </c>
      <c r="Y263" s="161">
        <f t="shared" si="133"/>
        <v>0</v>
      </c>
      <c r="Z263" s="161">
        <f t="shared" si="133"/>
        <v>0</v>
      </c>
      <c r="AA263" s="161">
        <f t="shared" si="133"/>
        <v>0</v>
      </c>
      <c r="AB263" s="161">
        <f t="shared" si="133"/>
        <v>0</v>
      </c>
      <c r="AC263" s="161">
        <f t="shared" si="133"/>
        <v>0</v>
      </c>
      <c r="AD263" s="161">
        <f t="shared" si="133"/>
        <v>0</v>
      </c>
      <c r="AE263" s="161">
        <f t="shared" si="133"/>
        <v>0</v>
      </c>
      <c r="AF263" s="174">
        <f t="shared" si="133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34"/>
        <v>0</v>
      </c>
      <c r="D264" s="161">
        <f t="shared" si="134"/>
        <v>0</v>
      </c>
      <c r="E264" s="161">
        <f t="shared" si="134"/>
        <v>0</v>
      </c>
      <c r="F264" s="161">
        <f t="shared" si="134"/>
        <v>0</v>
      </c>
      <c r="G264" s="161">
        <f t="shared" si="134"/>
        <v>0</v>
      </c>
      <c r="H264" s="161">
        <f t="shared" si="134"/>
        <v>0</v>
      </c>
      <c r="I264" s="161">
        <f t="shared" si="134"/>
        <v>0</v>
      </c>
      <c r="J264" s="161">
        <f t="shared" si="134"/>
        <v>0</v>
      </c>
      <c r="K264" s="161">
        <f t="shared" si="134"/>
        <v>0</v>
      </c>
      <c r="L264" s="161">
        <f t="shared" si="134"/>
        <v>0</v>
      </c>
      <c r="M264" s="161">
        <f t="shared" si="134"/>
        <v>0</v>
      </c>
      <c r="N264" s="161">
        <f t="shared" si="134"/>
        <v>0</v>
      </c>
      <c r="O264" s="161">
        <f t="shared" si="134"/>
        <v>0</v>
      </c>
      <c r="P264" s="161">
        <f t="shared" si="134"/>
        <v>0</v>
      </c>
      <c r="Q264" s="161">
        <f t="shared" si="134"/>
        <v>0</v>
      </c>
      <c r="R264" s="161">
        <f t="shared" si="134"/>
        <v>0</v>
      </c>
      <c r="S264" s="161">
        <f t="shared" ref="S264:AF273" si="135">R264</f>
        <v>0</v>
      </c>
      <c r="T264" s="161">
        <f t="shared" si="135"/>
        <v>0</v>
      </c>
      <c r="U264" s="161">
        <f t="shared" si="135"/>
        <v>0</v>
      </c>
      <c r="V264" s="161">
        <f t="shared" si="135"/>
        <v>0</v>
      </c>
      <c r="W264" s="161">
        <f t="shared" si="135"/>
        <v>0</v>
      </c>
      <c r="X264" s="161">
        <f t="shared" si="135"/>
        <v>0</v>
      </c>
      <c r="Y264" s="161">
        <f t="shared" si="135"/>
        <v>0</v>
      </c>
      <c r="Z264" s="161">
        <f t="shared" si="135"/>
        <v>0</v>
      </c>
      <c r="AA264" s="161">
        <f t="shared" si="135"/>
        <v>0</v>
      </c>
      <c r="AB264" s="161">
        <f t="shared" si="135"/>
        <v>0</v>
      </c>
      <c r="AC264" s="161">
        <f t="shared" si="135"/>
        <v>0</v>
      </c>
      <c r="AD264" s="161">
        <f t="shared" si="135"/>
        <v>0</v>
      </c>
      <c r="AE264" s="161">
        <f t="shared" si="135"/>
        <v>0</v>
      </c>
      <c r="AF264" s="174">
        <f t="shared" si="135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36">B265</f>
        <v>0</v>
      </c>
      <c r="D265" s="161">
        <f t="shared" si="136"/>
        <v>0</v>
      </c>
      <c r="E265" s="161">
        <f t="shared" si="136"/>
        <v>0</v>
      </c>
      <c r="F265" s="161">
        <f t="shared" si="136"/>
        <v>0</v>
      </c>
      <c r="G265" s="161">
        <f t="shared" si="136"/>
        <v>0</v>
      </c>
      <c r="H265" s="161">
        <f t="shared" si="136"/>
        <v>0</v>
      </c>
      <c r="I265" s="161">
        <f t="shared" si="136"/>
        <v>0</v>
      </c>
      <c r="J265" s="161">
        <f t="shared" si="136"/>
        <v>0</v>
      </c>
      <c r="K265" s="161">
        <f t="shared" si="136"/>
        <v>0</v>
      </c>
      <c r="L265" s="161">
        <f t="shared" si="136"/>
        <v>0</v>
      </c>
      <c r="M265" s="161">
        <f t="shared" si="136"/>
        <v>0</v>
      </c>
      <c r="N265" s="161">
        <f t="shared" si="136"/>
        <v>0</v>
      </c>
      <c r="O265" s="161">
        <f t="shared" si="136"/>
        <v>0</v>
      </c>
      <c r="P265" s="161">
        <f t="shared" si="136"/>
        <v>0</v>
      </c>
      <c r="Q265" s="161">
        <f t="shared" si="136"/>
        <v>0</v>
      </c>
      <c r="R265" s="161">
        <f t="shared" si="136"/>
        <v>0</v>
      </c>
      <c r="S265" s="161">
        <f t="shared" si="135"/>
        <v>0</v>
      </c>
      <c r="T265" s="161">
        <f t="shared" si="135"/>
        <v>0</v>
      </c>
      <c r="U265" s="161">
        <f t="shared" si="135"/>
        <v>0</v>
      </c>
      <c r="V265" s="161">
        <f t="shared" si="135"/>
        <v>0</v>
      </c>
      <c r="W265" s="161">
        <f t="shared" si="135"/>
        <v>0</v>
      </c>
      <c r="X265" s="161">
        <f t="shared" si="135"/>
        <v>0</v>
      </c>
      <c r="Y265" s="161">
        <f t="shared" si="135"/>
        <v>0</v>
      </c>
      <c r="Z265" s="161">
        <f t="shared" si="135"/>
        <v>0</v>
      </c>
      <c r="AA265" s="161">
        <f t="shared" si="135"/>
        <v>0</v>
      </c>
      <c r="AB265" s="161">
        <f t="shared" si="135"/>
        <v>0</v>
      </c>
      <c r="AC265" s="161">
        <f t="shared" si="135"/>
        <v>0</v>
      </c>
      <c r="AD265" s="161">
        <f t="shared" si="135"/>
        <v>0</v>
      </c>
      <c r="AE265" s="161">
        <f t="shared" si="135"/>
        <v>0</v>
      </c>
      <c r="AF265" s="174">
        <f t="shared" si="135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36"/>
        <v>0</v>
      </c>
      <c r="D266" s="161">
        <f t="shared" si="136"/>
        <v>0</v>
      </c>
      <c r="E266" s="161">
        <f t="shared" si="136"/>
        <v>0</v>
      </c>
      <c r="F266" s="161">
        <f t="shared" si="136"/>
        <v>0</v>
      </c>
      <c r="G266" s="161">
        <f t="shared" si="136"/>
        <v>0</v>
      </c>
      <c r="H266" s="161">
        <f t="shared" si="136"/>
        <v>0</v>
      </c>
      <c r="I266" s="161">
        <f t="shared" si="136"/>
        <v>0</v>
      </c>
      <c r="J266" s="161">
        <f t="shared" si="136"/>
        <v>0</v>
      </c>
      <c r="K266" s="161">
        <f t="shared" si="136"/>
        <v>0</v>
      </c>
      <c r="L266" s="161">
        <f t="shared" si="136"/>
        <v>0</v>
      </c>
      <c r="M266" s="161">
        <f t="shared" si="136"/>
        <v>0</v>
      </c>
      <c r="N266" s="161">
        <f t="shared" si="136"/>
        <v>0</v>
      </c>
      <c r="O266" s="161">
        <f t="shared" si="136"/>
        <v>0</v>
      </c>
      <c r="P266" s="161">
        <f t="shared" si="136"/>
        <v>0</v>
      </c>
      <c r="Q266" s="161">
        <f t="shared" si="136"/>
        <v>0</v>
      </c>
      <c r="R266" s="161">
        <f t="shared" si="136"/>
        <v>0</v>
      </c>
      <c r="S266" s="161">
        <f t="shared" si="135"/>
        <v>0</v>
      </c>
      <c r="T266" s="161">
        <f t="shared" si="135"/>
        <v>0</v>
      </c>
      <c r="U266" s="161">
        <f t="shared" si="135"/>
        <v>0</v>
      </c>
      <c r="V266" s="161">
        <f t="shared" si="135"/>
        <v>0</v>
      </c>
      <c r="W266" s="161">
        <f t="shared" si="135"/>
        <v>0</v>
      </c>
      <c r="X266" s="161">
        <f t="shared" si="135"/>
        <v>0</v>
      </c>
      <c r="Y266" s="161">
        <f t="shared" si="135"/>
        <v>0</v>
      </c>
      <c r="Z266" s="161">
        <f t="shared" si="135"/>
        <v>0</v>
      </c>
      <c r="AA266" s="161">
        <f t="shared" si="135"/>
        <v>0</v>
      </c>
      <c r="AB266" s="161">
        <f t="shared" si="135"/>
        <v>0</v>
      </c>
      <c r="AC266" s="161">
        <f t="shared" si="135"/>
        <v>0</v>
      </c>
      <c r="AD266" s="161">
        <f t="shared" si="135"/>
        <v>0</v>
      </c>
      <c r="AE266" s="161">
        <f t="shared" si="135"/>
        <v>0</v>
      </c>
      <c r="AF266" s="174">
        <f t="shared" si="135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36"/>
        <v>0</v>
      </c>
      <c r="D267" s="161">
        <f t="shared" si="136"/>
        <v>0</v>
      </c>
      <c r="E267" s="161">
        <f t="shared" si="136"/>
        <v>0</v>
      </c>
      <c r="F267" s="161">
        <f t="shared" si="136"/>
        <v>0</v>
      </c>
      <c r="G267" s="161">
        <f t="shared" si="136"/>
        <v>0</v>
      </c>
      <c r="H267" s="161">
        <f t="shared" si="136"/>
        <v>0</v>
      </c>
      <c r="I267" s="161">
        <f t="shared" si="136"/>
        <v>0</v>
      </c>
      <c r="J267" s="161">
        <f t="shared" si="136"/>
        <v>0</v>
      </c>
      <c r="K267" s="161">
        <f t="shared" si="136"/>
        <v>0</v>
      </c>
      <c r="L267" s="161">
        <f t="shared" si="136"/>
        <v>0</v>
      </c>
      <c r="M267" s="161">
        <f t="shared" si="136"/>
        <v>0</v>
      </c>
      <c r="N267" s="161">
        <f t="shared" si="136"/>
        <v>0</v>
      </c>
      <c r="O267" s="161">
        <f t="shared" si="136"/>
        <v>0</v>
      </c>
      <c r="P267" s="161">
        <f t="shared" si="136"/>
        <v>0</v>
      </c>
      <c r="Q267" s="161">
        <f t="shared" si="136"/>
        <v>0</v>
      </c>
      <c r="R267" s="161">
        <f t="shared" si="136"/>
        <v>0</v>
      </c>
      <c r="S267" s="161">
        <f t="shared" si="135"/>
        <v>0</v>
      </c>
      <c r="T267" s="161">
        <f t="shared" si="135"/>
        <v>0</v>
      </c>
      <c r="U267" s="161">
        <f t="shared" si="135"/>
        <v>0</v>
      </c>
      <c r="V267" s="161">
        <f t="shared" si="135"/>
        <v>0</v>
      </c>
      <c r="W267" s="161">
        <f t="shared" si="135"/>
        <v>0</v>
      </c>
      <c r="X267" s="161">
        <f t="shared" si="135"/>
        <v>0</v>
      </c>
      <c r="Y267" s="161">
        <f t="shared" si="135"/>
        <v>0</v>
      </c>
      <c r="Z267" s="161">
        <f t="shared" si="135"/>
        <v>0</v>
      </c>
      <c r="AA267" s="161">
        <f t="shared" si="135"/>
        <v>0</v>
      </c>
      <c r="AB267" s="161">
        <f t="shared" si="135"/>
        <v>0</v>
      </c>
      <c r="AC267" s="161">
        <f t="shared" si="135"/>
        <v>0</v>
      </c>
      <c r="AD267" s="161">
        <f t="shared" si="135"/>
        <v>0</v>
      </c>
      <c r="AE267" s="161">
        <f t="shared" si="135"/>
        <v>0</v>
      </c>
      <c r="AF267" s="174">
        <f t="shared" si="135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36"/>
        <v>0</v>
      </c>
      <c r="D268" s="161">
        <f t="shared" si="136"/>
        <v>0</v>
      </c>
      <c r="E268" s="161">
        <f t="shared" si="136"/>
        <v>0</v>
      </c>
      <c r="F268" s="161">
        <f t="shared" si="136"/>
        <v>0</v>
      </c>
      <c r="G268" s="161">
        <f t="shared" si="136"/>
        <v>0</v>
      </c>
      <c r="H268" s="161">
        <f t="shared" si="136"/>
        <v>0</v>
      </c>
      <c r="I268" s="161">
        <f t="shared" si="136"/>
        <v>0</v>
      </c>
      <c r="J268" s="161">
        <f t="shared" si="136"/>
        <v>0</v>
      </c>
      <c r="K268" s="161">
        <f t="shared" si="136"/>
        <v>0</v>
      </c>
      <c r="L268" s="161">
        <f t="shared" si="136"/>
        <v>0</v>
      </c>
      <c r="M268" s="161">
        <f t="shared" si="136"/>
        <v>0</v>
      </c>
      <c r="N268" s="161">
        <f t="shared" si="136"/>
        <v>0</v>
      </c>
      <c r="O268" s="161">
        <f t="shared" si="136"/>
        <v>0</v>
      </c>
      <c r="P268" s="161">
        <f t="shared" si="136"/>
        <v>0</v>
      </c>
      <c r="Q268" s="161">
        <f t="shared" si="136"/>
        <v>0</v>
      </c>
      <c r="R268" s="161">
        <f t="shared" si="136"/>
        <v>0</v>
      </c>
      <c r="S268" s="161">
        <f t="shared" si="135"/>
        <v>0</v>
      </c>
      <c r="T268" s="161">
        <f t="shared" si="135"/>
        <v>0</v>
      </c>
      <c r="U268" s="161">
        <f t="shared" si="135"/>
        <v>0</v>
      </c>
      <c r="V268" s="161">
        <f t="shared" si="135"/>
        <v>0</v>
      </c>
      <c r="W268" s="161">
        <f t="shared" si="135"/>
        <v>0</v>
      </c>
      <c r="X268" s="161">
        <f t="shared" si="135"/>
        <v>0</v>
      </c>
      <c r="Y268" s="161">
        <f t="shared" si="135"/>
        <v>0</v>
      </c>
      <c r="Z268" s="161">
        <f t="shared" si="135"/>
        <v>0</v>
      </c>
      <c r="AA268" s="161">
        <f t="shared" si="135"/>
        <v>0</v>
      </c>
      <c r="AB268" s="161">
        <f t="shared" si="135"/>
        <v>0</v>
      </c>
      <c r="AC268" s="161">
        <f t="shared" si="135"/>
        <v>0</v>
      </c>
      <c r="AD268" s="161">
        <f t="shared" si="135"/>
        <v>0</v>
      </c>
      <c r="AE268" s="161">
        <f t="shared" si="135"/>
        <v>0</v>
      </c>
      <c r="AF268" s="174">
        <f t="shared" si="135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36"/>
        <v>0</v>
      </c>
      <c r="D269" s="161">
        <f t="shared" si="136"/>
        <v>0</v>
      </c>
      <c r="E269" s="161">
        <f t="shared" si="136"/>
        <v>0</v>
      </c>
      <c r="F269" s="161">
        <f t="shared" si="136"/>
        <v>0</v>
      </c>
      <c r="G269" s="161">
        <f t="shared" si="136"/>
        <v>0</v>
      </c>
      <c r="H269" s="161">
        <f t="shared" si="136"/>
        <v>0</v>
      </c>
      <c r="I269" s="161">
        <f t="shared" si="136"/>
        <v>0</v>
      </c>
      <c r="J269" s="161">
        <f t="shared" si="136"/>
        <v>0</v>
      </c>
      <c r="K269" s="161">
        <f t="shared" si="136"/>
        <v>0</v>
      </c>
      <c r="L269" s="161">
        <f t="shared" si="136"/>
        <v>0</v>
      </c>
      <c r="M269" s="161">
        <f t="shared" si="136"/>
        <v>0</v>
      </c>
      <c r="N269" s="161">
        <f t="shared" si="136"/>
        <v>0</v>
      </c>
      <c r="O269" s="161">
        <f t="shared" si="136"/>
        <v>0</v>
      </c>
      <c r="P269" s="161">
        <f t="shared" si="136"/>
        <v>0</v>
      </c>
      <c r="Q269" s="161">
        <f t="shared" si="136"/>
        <v>0</v>
      </c>
      <c r="R269" s="161">
        <f t="shared" si="136"/>
        <v>0</v>
      </c>
      <c r="S269" s="161">
        <f t="shared" si="135"/>
        <v>0</v>
      </c>
      <c r="T269" s="161">
        <f t="shared" si="135"/>
        <v>0</v>
      </c>
      <c r="U269" s="161">
        <f t="shared" si="135"/>
        <v>0</v>
      </c>
      <c r="V269" s="161">
        <f t="shared" si="135"/>
        <v>0</v>
      </c>
      <c r="W269" s="161">
        <f t="shared" si="135"/>
        <v>0</v>
      </c>
      <c r="X269" s="161">
        <f t="shared" si="135"/>
        <v>0</v>
      </c>
      <c r="Y269" s="161">
        <f t="shared" si="135"/>
        <v>0</v>
      </c>
      <c r="Z269" s="161">
        <f t="shared" si="135"/>
        <v>0</v>
      </c>
      <c r="AA269" s="161">
        <f t="shared" si="135"/>
        <v>0</v>
      </c>
      <c r="AB269" s="161">
        <f t="shared" si="135"/>
        <v>0</v>
      </c>
      <c r="AC269" s="161">
        <f t="shared" si="135"/>
        <v>0</v>
      </c>
      <c r="AD269" s="161">
        <f t="shared" si="135"/>
        <v>0</v>
      </c>
      <c r="AE269" s="161">
        <f t="shared" si="135"/>
        <v>0</v>
      </c>
      <c r="AF269" s="174">
        <f t="shared" si="135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36"/>
        <v>0</v>
      </c>
      <c r="D270" s="161">
        <f t="shared" si="136"/>
        <v>0</v>
      </c>
      <c r="E270" s="161">
        <f t="shared" si="136"/>
        <v>0</v>
      </c>
      <c r="F270" s="161">
        <f t="shared" si="136"/>
        <v>0</v>
      </c>
      <c r="G270" s="161">
        <f t="shared" si="136"/>
        <v>0</v>
      </c>
      <c r="H270" s="161">
        <f t="shared" si="136"/>
        <v>0</v>
      </c>
      <c r="I270" s="161">
        <f t="shared" si="136"/>
        <v>0</v>
      </c>
      <c r="J270" s="161">
        <f t="shared" si="136"/>
        <v>0</v>
      </c>
      <c r="K270" s="161">
        <f t="shared" si="136"/>
        <v>0</v>
      </c>
      <c r="L270" s="161">
        <f t="shared" si="136"/>
        <v>0</v>
      </c>
      <c r="M270" s="161">
        <f t="shared" si="136"/>
        <v>0</v>
      </c>
      <c r="N270" s="161">
        <f t="shared" si="136"/>
        <v>0</v>
      </c>
      <c r="O270" s="161">
        <f t="shared" si="136"/>
        <v>0</v>
      </c>
      <c r="P270" s="161">
        <f t="shared" si="136"/>
        <v>0</v>
      </c>
      <c r="Q270" s="161">
        <f t="shared" si="136"/>
        <v>0</v>
      </c>
      <c r="R270" s="161">
        <f t="shared" si="136"/>
        <v>0</v>
      </c>
      <c r="S270" s="161">
        <f t="shared" si="135"/>
        <v>0</v>
      </c>
      <c r="T270" s="161">
        <f t="shared" si="135"/>
        <v>0</v>
      </c>
      <c r="U270" s="161">
        <f t="shared" si="135"/>
        <v>0</v>
      </c>
      <c r="V270" s="161">
        <f t="shared" si="135"/>
        <v>0</v>
      </c>
      <c r="W270" s="161">
        <f t="shared" si="135"/>
        <v>0</v>
      </c>
      <c r="X270" s="161">
        <f t="shared" si="135"/>
        <v>0</v>
      </c>
      <c r="Y270" s="161">
        <f t="shared" si="135"/>
        <v>0</v>
      </c>
      <c r="Z270" s="161">
        <f t="shared" si="135"/>
        <v>0</v>
      </c>
      <c r="AA270" s="161">
        <f t="shared" si="135"/>
        <v>0</v>
      </c>
      <c r="AB270" s="161">
        <f t="shared" si="135"/>
        <v>0</v>
      </c>
      <c r="AC270" s="161">
        <f t="shared" si="135"/>
        <v>0</v>
      </c>
      <c r="AD270" s="161">
        <f t="shared" si="135"/>
        <v>0</v>
      </c>
      <c r="AE270" s="161">
        <f t="shared" si="135"/>
        <v>0</v>
      </c>
      <c r="AF270" s="174">
        <f t="shared" si="135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36"/>
        <v>0</v>
      </c>
      <c r="D271" s="161">
        <f t="shared" si="136"/>
        <v>0</v>
      </c>
      <c r="E271" s="161">
        <f t="shared" si="136"/>
        <v>0</v>
      </c>
      <c r="F271" s="161">
        <f t="shared" si="136"/>
        <v>0</v>
      </c>
      <c r="G271" s="161">
        <f t="shared" si="136"/>
        <v>0</v>
      </c>
      <c r="H271" s="161">
        <f t="shared" si="136"/>
        <v>0</v>
      </c>
      <c r="I271" s="161">
        <f t="shared" si="136"/>
        <v>0</v>
      </c>
      <c r="J271" s="161">
        <f t="shared" si="136"/>
        <v>0</v>
      </c>
      <c r="K271" s="161">
        <f t="shared" si="136"/>
        <v>0</v>
      </c>
      <c r="L271" s="161">
        <f t="shared" si="136"/>
        <v>0</v>
      </c>
      <c r="M271" s="161">
        <f t="shared" si="136"/>
        <v>0</v>
      </c>
      <c r="N271" s="161">
        <f t="shared" si="136"/>
        <v>0</v>
      </c>
      <c r="O271" s="161">
        <f t="shared" si="136"/>
        <v>0</v>
      </c>
      <c r="P271" s="161">
        <f t="shared" si="136"/>
        <v>0</v>
      </c>
      <c r="Q271" s="161">
        <f t="shared" si="136"/>
        <v>0</v>
      </c>
      <c r="R271" s="161">
        <f t="shared" si="136"/>
        <v>0</v>
      </c>
      <c r="S271" s="161">
        <f t="shared" si="135"/>
        <v>0</v>
      </c>
      <c r="T271" s="161">
        <f t="shared" si="135"/>
        <v>0</v>
      </c>
      <c r="U271" s="161">
        <f t="shared" si="135"/>
        <v>0</v>
      </c>
      <c r="V271" s="161">
        <f t="shared" si="135"/>
        <v>0</v>
      </c>
      <c r="W271" s="161">
        <f t="shared" si="135"/>
        <v>0</v>
      </c>
      <c r="X271" s="161">
        <f t="shared" si="135"/>
        <v>0</v>
      </c>
      <c r="Y271" s="161">
        <f t="shared" si="135"/>
        <v>0</v>
      </c>
      <c r="Z271" s="161">
        <f t="shared" si="135"/>
        <v>0</v>
      </c>
      <c r="AA271" s="161">
        <f t="shared" si="135"/>
        <v>0</v>
      </c>
      <c r="AB271" s="161">
        <f t="shared" si="135"/>
        <v>0</v>
      </c>
      <c r="AC271" s="161">
        <f t="shared" si="135"/>
        <v>0</v>
      </c>
      <c r="AD271" s="161">
        <f t="shared" si="135"/>
        <v>0</v>
      </c>
      <c r="AE271" s="161">
        <f t="shared" si="135"/>
        <v>0</v>
      </c>
      <c r="AF271" s="174">
        <f t="shared" si="135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36"/>
        <v>0</v>
      </c>
      <c r="D272" s="161">
        <f t="shared" si="136"/>
        <v>0</v>
      </c>
      <c r="E272" s="161">
        <f t="shared" si="136"/>
        <v>0</v>
      </c>
      <c r="F272" s="161">
        <f t="shared" si="136"/>
        <v>0</v>
      </c>
      <c r="G272" s="161">
        <f t="shared" si="136"/>
        <v>0</v>
      </c>
      <c r="H272" s="161">
        <f t="shared" si="136"/>
        <v>0</v>
      </c>
      <c r="I272" s="161">
        <f t="shared" si="136"/>
        <v>0</v>
      </c>
      <c r="J272" s="161">
        <f t="shared" si="136"/>
        <v>0</v>
      </c>
      <c r="K272" s="161">
        <f t="shared" si="136"/>
        <v>0</v>
      </c>
      <c r="L272" s="161">
        <f t="shared" si="136"/>
        <v>0</v>
      </c>
      <c r="M272" s="161">
        <f t="shared" si="136"/>
        <v>0</v>
      </c>
      <c r="N272" s="161">
        <f t="shared" si="136"/>
        <v>0</v>
      </c>
      <c r="O272" s="161">
        <f t="shared" si="136"/>
        <v>0</v>
      </c>
      <c r="P272" s="161">
        <f t="shared" si="136"/>
        <v>0</v>
      </c>
      <c r="Q272" s="161">
        <f t="shared" si="136"/>
        <v>0</v>
      </c>
      <c r="R272" s="161">
        <f t="shared" si="136"/>
        <v>0</v>
      </c>
      <c r="S272" s="161">
        <f t="shared" si="135"/>
        <v>0</v>
      </c>
      <c r="T272" s="161">
        <f t="shared" si="135"/>
        <v>0</v>
      </c>
      <c r="U272" s="161">
        <f t="shared" si="135"/>
        <v>0</v>
      </c>
      <c r="V272" s="161">
        <f t="shared" si="135"/>
        <v>0</v>
      </c>
      <c r="W272" s="161">
        <f t="shared" si="135"/>
        <v>0</v>
      </c>
      <c r="X272" s="161">
        <f t="shared" si="135"/>
        <v>0</v>
      </c>
      <c r="Y272" s="161">
        <f t="shared" si="135"/>
        <v>0</v>
      </c>
      <c r="Z272" s="161">
        <f t="shared" si="135"/>
        <v>0</v>
      </c>
      <c r="AA272" s="161">
        <f t="shared" si="135"/>
        <v>0</v>
      </c>
      <c r="AB272" s="161">
        <f t="shared" si="135"/>
        <v>0</v>
      </c>
      <c r="AC272" s="161">
        <f t="shared" si="135"/>
        <v>0</v>
      </c>
      <c r="AD272" s="161">
        <f t="shared" si="135"/>
        <v>0</v>
      </c>
      <c r="AE272" s="161">
        <f t="shared" si="135"/>
        <v>0</v>
      </c>
      <c r="AF272" s="174">
        <f t="shared" si="135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36"/>
        <v>0</v>
      </c>
      <c r="D273" s="177">
        <f t="shared" si="136"/>
        <v>0</v>
      </c>
      <c r="E273" s="177">
        <f t="shared" si="136"/>
        <v>0</v>
      </c>
      <c r="F273" s="177">
        <f t="shared" si="136"/>
        <v>0</v>
      </c>
      <c r="G273" s="177">
        <f t="shared" si="136"/>
        <v>0</v>
      </c>
      <c r="H273" s="177">
        <f t="shared" si="136"/>
        <v>0</v>
      </c>
      <c r="I273" s="177">
        <f t="shared" si="136"/>
        <v>0</v>
      </c>
      <c r="J273" s="177">
        <f t="shared" si="136"/>
        <v>0</v>
      </c>
      <c r="K273" s="177">
        <f t="shared" si="136"/>
        <v>0</v>
      </c>
      <c r="L273" s="177">
        <f t="shared" si="136"/>
        <v>0</v>
      </c>
      <c r="M273" s="177">
        <f t="shared" si="136"/>
        <v>0</v>
      </c>
      <c r="N273" s="177">
        <f t="shared" si="136"/>
        <v>0</v>
      </c>
      <c r="O273" s="177">
        <f t="shared" si="136"/>
        <v>0</v>
      </c>
      <c r="P273" s="177">
        <f t="shared" si="136"/>
        <v>0</v>
      </c>
      <c r="Q273" s="177">
        <f t="shared" si="136"/>
        <v>0</v>
      </c>
      <c r="R273" s="177">
        <f t="shared" si="136"/>
        <v>0</v>
      </c>
      <c r="S273" s="177">
        <f t="shared" si="135"/>
        <v>0</v>
      </c>
      <c r="T273" s="177">
        <f t="shared" si="135"/>
        <v>0</v>
      </c>
      <c r="U273" s="177">
        <f t="shared" si="135"/>
        <v>0</v>
      </c>
      <c r="V273" s="177">
        <f t="shared" si="135"/>
        <v>0</v>
      </c>
      <c r="W273" s="177">
        <f t="shared" si="135"/>
        <v>0</v>
      </c>
      <c r="X273" s="177">
        <f t="shared" si="135"/>
        <v>0</v>
      </c>
      <c r="Y273" s="177">
        <f t="shared" si="135"/>
        <v>0</v>
      </c>
      <c r="Z273" s="177">
        <f t="shared" si="135"/>
        <v>0</v>
      </c>
      <c r="AA273" s="177">
        <f t="shared" si="135"/>
        <v>0</v>
      </c>
      <c r="AB273" s="177">
        <f t="shared" si="135"/>
        <v>0</v>
      </c>
      <c r="AC273" s="177">
        <f t="shared" si="135"/>
        <v>0</v>
      </c>
      <c r="AD273" s="177">
        <f t="shared" si="135"/>
        <v>0</v>
      </c>
      <c r="AE273" s="177">
        <f t="shared" si="135"/>
        <v>0</v>
      </c>
      <c r="AF273" s="178">
        <f t="shared" si="135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37">SUM(B169:B273)</f>
        <v>0</v>
      </c>
      <c r="C274" s="180">
        <f t="shared" si="137"/>
        <v>0</v>
      </c>
      <c r="D274" s="180">
        <f t="shared" si="137"/>
        <v>0</v>
      </c>
      <c r="E274" s="180">
        <f t="shared" si="137"/>
        <v>0</v>
      </c>
      <c r="F274" s="180">
        <f t="shared" si="137"/>
        <v>0</v>
      </c>
      <c r="G274" s="180">
        <f t="shared" si="137"/>
        <v>0</v>
      </c>
      <c r="H274" s="180">
        <f t="shared" si="137"/>
        <v>0</v>
      </c>
      <c r="I274" s="180">
        <f t="shared" si="137"/>
        <v>0</v>
      </c>
      <c r="J274" s="180">
        <f t="shared" si="137"/>
        <v>0</v>
      </c>
      <c r="K274" s="180">
        <f t="shared" si="137"/>
        <v>0</v>
      </c>
      <c r="L274" s="180">
        <f t="shared" si="137"/>
        <v>0</v>
      </c>
      <c r="M274" s="180">
        <f t="shared" si="137"/>
        <v>0</v>
      </c>
      <c r="N274" s="180">
        <f t="shared" si="137"/>
        <v>0</v>
      </c>
      <c r="O274" s="180">
        <f t="shared" si="137"/>
        <v>0</v>
      </c>
      <c r="P274" s="180">
        <f t="shared" si="137"/>
        <v>0</v>
      </c>
      <c r="Q274" s="180">
        <f t="shared" si="137"/>
        <v>0</v>
      </c>
      <c r="R274" s="180">
        <f t="shared" si="137"/>
        <v>0</v>
      </c>
      <c r="S274" s="180">
        <f t="shared" si="137"/>
        <v>0</v>
      </c>
      <c r="T274" s="180">
        <f t="shared" si="137"/>
        <v>0</v>
      </c>
      <c r="U274" s="180">
        <f t="shared" si="137"/>
        <v>0</v>
      </c>
      <c r="V274" s="180">
        <f t="shared" si="137"/>
        <v>0</v>
      </c>
      <c r="W274" s="180">
        <f t="shared" si="137"/>
        <v>0</v>
      </c>
      <c r="X274" s="180">
        <f t="shared" si="137"/>
        <v>0</v>
      </c>
      <c r="Y274" s="180">
        <f t="shared" si="137"/>
        <v>0</v>
      </c>
      <c r="Z274" s="180">
        <f t="shared" si="137"/>
        <v>0</v>
      </c>
      <c r="AA274" s="180">
        <f t="shared" si="137"/>
        <v>0</v>
      </c>
      <c r="AB274" s="180">
        <f t="shared" si="137"/>
        <v>0</v>
      </c>
      <c r="AC274" s="180">
        <f t="shared" si="137"/>
        <v>0</v>
      </c>
      <c r="AD274" s="180">
        <f t="shared" si="137"/>
        <v>0</v>
      </c>
      <c r="AE274" s="180">
        <f t="shared" si="137"/>
        <v>0</v>
      </c>
      <c r="AF274" s="181">
        <f t="shared" si="137"/>
        <v>0</v>
      </c>
      <c r="AG274" s="182">
        <f t="shared" si="137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631" priority="35">
      <formula>$AH11=0</formula>
    </cfRule>
  </conditionalFormatting>
  <conditionalFormatting sqref="A101:A102">
    <cfRule type="expression" dxfId="1630" priority="203">
      <formula>$AH106=0</formula>
    </cfRule>
  </conditionalFormatting>
  <conditionalFormatting sqref="A103:A107">
    <cfRule type="expression" dxfId="1629" priority="151">
      <formula>$AH102=0</formula>
    </cfRule>
  </conditionalFormatting>
  <conditionalFormatting sqref="A160:A167">
    <cfRule type="expression" dxfId="1628" priority="204">
      <formula>$AH267=0</formula>
    </cfRule>
  </conditionalFormatting>
  <conditionalFormatting sqref="A168:A275">
    <cfRule type="expression" dxfId="1627" priority="74">
      <formula>$AH168=0</formula>
    </cfRule>
  </conditionalFormatting>
  <conditionalFormatting sqref="B8">
    <cfRule type="expression" dxfId="1626" priority="199">
      <formula>AND(C$9&gt;=14/24,C$9&lt;20/24)</formula>
    </cfRule>
    <cfRule type="expression" dxfId="1625" priority="200">
      <formula>AND(C$9&gt;=8/24,C$9&lt;14/24)</formula>
    </cfRule>
    <cfRule type="expression" dxfId="1624" priority="201">
      <formula>C$9&lt;8/24</formula>
    </cfRule>
    <cfRule type="expression" dxfId="1623" priority="202">
      <formula>C$9&gt;=20/24</formula>
    </cfRule>
  </conditionalFormatting>
  <conditionalFormatting sqref="B9:AF10 B113:B115 C109:L115 B108:L108 B117:B124 C152:AF152 C154:AF159 B153:AF153 B93:L96 C134:L134 B76:D90 E79:G90 G97:L107 G126:L133 E76:J77 C117:AF125 B72:Z72 H80:Z90 S11:AF13 AA76:AF77 AA85:AF90 M126:AF134 G137:AF151 M93:AF115">
    <cfRule type="expression" dxfId="1622" priority="116">
      <formula>B$9&gt;=20/24</formula>
    </cfRule>
  </conditionalFormatting>
  <conditionalFormatting sqref="B9:AF10 B113:B115 C109:L115 B108:L108 B117:B124 C152:AF152 C154:AF159 B153:AF153 B93:L96 C134:L134 B76:D90 E79:G90 G97:L107 G126:L133 E76:J77 C117:AF125 B72:Z72 H80:Z90 S11:AF13 AA76:AF77 AA85:AF90 M126:AF134 G137:AF151 M93:AF115">
    <cfRule type="expression" dxfId="1621" priority="117">
      <formula>AND(B$9&gt;=14/24,B$9&lt;20/24)</formula>
    </cfRule>
    <cfRule type="expression" dxfId="1620" priority="118">
      <formula>AND(B$9&gt;=8/24,B$9&lt;14/24)</formula>
    </cfRule>
    <cfRule type="expression" dxfId="1619" priority="119">
      <formula>B$9&lt;8/24</formula>
    </cfRule>
  </conditionalFormatting>
  <conditionalFormatting sqref="B29:R53 S14:AF53">
    <cfRule type="expression" dxfId="1618" priority="59">
      <formula>B14&gt;$AG14*1</formula>
    </cfRule>
    <cfRule type="expression" dxfId="1617" priority="60">
      <formula>B$9&gt;=20/24</formula>
    </cfRule>
    <cfRule type="expression" dxfId="1616" priority="61">
      <formula>AND(B$9&gt;=14/24,B$9&lt;20/24)</formula>
    </cfRule>
    <cfRule type="expression" dxfId="1615" priority="62">
      <formula>AND(B$9&gt;=8/24,B$9&lt;14/24)</formula>
    </cfRule>
    <cfRule type="expression" dxfId="1614" priority="63">
      <formula>B$9&lt;8/24</formula>
    </cfRule>
  </conditionalFormatting>
  <conditionalFormatting sqref="B54:AF68">
    <cfRule type="expression" dxfId="1613" priority="52">
      <formula>B$9&lt;8/24</formula>
    </cfRule>
  </conditionalFormatting>
  <conditionalFormatting sqref="B54:AF70">
    <cfRule type="expression" dxfId="1612" priority="49">
      <formula>B$9&gt;=20/24</formula>
    </cfRule>
    <cfRule type="expression" dxfId="1611" priority="50">
      <formula>AND(B$9&gt;=14/24,B$9&lt;20/24)</formula>
    </cfRule>
    <cfRule type="expression" dxfId="1610" priority="51">
      <formula>AND(B$9&gt;=8/24,B$9&lt;14/24)</formula>
    </cfRule>
  </conditionalFormatting>
  <conditionalFormatting sqref="B63:AF65">
    <cfRule type="expression" dxfId="1609" priority="53">
      <formula>B63&gt;$AG63</formula>
    </cfRule>
  </conditionalFormatting>
  <conditionalFormatting sqref="B69:AF70">
    <cfRule type="expression" dxfId="1608" priority="124">
      <formula>B$9&lt;8/24</formula>
    </cfRule>
  </conditionalFormatting>
  <conditionalFormatting sqref="B72:J75 K72:AF72 AA73:AF75">
    <cfRule type="expression" dxfId="1607" priority="40">
      <formula>B72&gt;$AG72*1</formula>
    </cfRule>
  </conditionalFormatting>
  <conditionalFormatting sqref="B73:J75 AA73:AF75">
    <cfRule type="expression" dxfId="1606" priority="41">
      <formula>B$9&gt;=20/24</formula>
    </cfRule>
    <cfRule type="expression" dxfId="1605" priority="42">
      <formula>AND(B$9&gt;=14/24,B$9&lt;20/24)</formula>
    </cfRule>
    <cfRule type="expression" dxfId="1604" priority="43">
      <formula>AND(B$9&gt;=8/24,B$9&lt;14/24)</formula>
    </cfRule>
    <cfRule type="expression" dxfId="1603" priority="44">
      <formula>B$9&lt;8/24</formula>
    </cfRule>
  </conditionalFormatting>
  <conditionalFormatting sqref="C161:AF167">
    <cfRule type="expression" dxfId="1602" priority="75">
      <formula>C$9&gt;=20/24</formula>
    </cfRule>
    <cfRule type="expression" dxfId="1601" priority="76">
      <formula>AND(C$9&gt;=14/24,C$9&lt;20/24)</formula>
    </cfRule>
    <cfRule type="expression" dxfId="1600" priority="77">
      <formula>AND(C$9&gt;=8/24,C$9&lt;14/24)</formula>
    </cfRule>
    <cfRule type="expression" dxfId="1599" priority="78">
      <formula>C$9&lt;8/24</formula>
    </cfRule>
  </conditionalFormatting>
  <conditionalFormatting sqref="C169:AF274">
    <cfRule type="expression" dxfId="1598" priority="36">
      <formula>C$9&gt;=20/24</formula>
    </cfRule>
    <cfRule type="expression" dxfId="1597" priority="37">
      <formula>AND(C$9&gt;=14/24,C$9&lt;20/24)</formula>
    </cfRule>
    <cfRule type="expression" dxfId="1596" priority="38">
      <formula>AND(C$9&gt;=8/24,C$9&lt;14/24)</formula>
    </cfRule>
    <cfRule type="expression" dxfId="1595" priority="39">
      <formula>C$9&lt;8/24</formula>
    </cfRule>
  </conditionalFormatting>
  <conditionalFormatting sqref="AF96:AG96 B76:J77 B71:AG71 AA78:AG78 B78:Z96 B69:R69 AA92:AE96 S11:AF13 S69:AF70 AA76:AF77 AA79:AF91 AF92:AF95">
    <cfRule type="expression" dxfId="1594" priority="115">
      <formula>B11&gt;$AG11*1</formula>
    </cfRule>
  </conditionalFormatting>
  <conditionalFormatting sqref="G79:Z83">
    <cfRule type="expression" dxfId="1593" priority="125">
      <formula>G$9&gt;=20/24</formula>
    </cfRule>
    <cfRule type="expression" dxfId="1592" priority="126">
      <formula>AND(G$9&gt;=14/24,G$9&lt;20/24)</formula>
    </cfRule>
    <cfRule type="expression" dxfId="1591" priority="127">
      <formula>AND(G$9&gt;=8/24,G$9&lt;14/24)</formula>
    </cfRule>
    <cfRule type="expression" dxfId="1590" priority="128">
      <formula>G$9&lt;8/24</formula>
    </cfRule>
  </conditionalFormatting>
  <conditionalFormatting sqref="G84:Z84">
    <cfRule type="expression" dxfId="1589" priority="120">
      <formula>G$9&gt;=20/24</formula>
    </cfRule>
    <cfRule type="expression" dxfId="1588" priority="121">
      <formula>AND(G$9&gt;=14/24,G$9&lt;20/24)</formula>
    </cfRule>
    <cfRule type="expression" dxfId="1587" priority="122">
      <formula>AND(G$9&gt;=8/24,G$9&lt;14/24)</formula>
    </cfRule>
    <cfRule type="expression" dxfId="1586" priority="123">
      <formula>G$9&lt;8/24</formula>
    </cfRule>
  </conditionalFormatting>
  <conditionalFormatting sqref="E78:AF78 B72:AF72 AA76:AF77">
    <cfRule type="expression" dxfId="1585" priority="135">
      <formula>B$9&gt;=20/24</formula>
    </cfRule>
    <cfRule type="expression" dxfId="1584" priority="136">
      <formula>AND(B$9&gt;=14/24,B$9&lt;20/24)</formula>
    </cfRule>
    <cfRule type="expression" dxfId="1583" priority="137">
      <formula>AND(B$9&gt;=8/24,B$9&lt;14/24)</formula>
    </cfRule>
    <cfRule type="expression" dxfId="1582" priority="138">
      <formula>B$9&lt;8/24</formula>
    </cfRule>
  </conditionalFormatting>
  <conditionalFormatting sqref="AA73:AF75">
    <cfRule type="expression" dxfId="1581" priority="45">
      <formula>AA$9&gt;=20/24</formula>
    </cfRule>
    <cfRule type="expression" dxfId="1580" priority="46">
      <formula>AND(AA$9&gt;=14/24,AA$9&lt;20/24)</formula>
    </cfRule>
    <cfRule type="expression" dxfId="1579" priority="47">
      <formula>AND(AA$9&gt;=8/24,AA$9&lt;14/24)</formula>
    </cfRule>
    <cfRule type="expression" dxfId="1578" priority="48">
      <formula>AA$9&lt;8/24</formula>
    </cfRule>
  </conditionalFormatting>
  <conditionalFormatting sqref="G79:Z81">
    <cfRule type="expression" dxfId="1577" priority="143">
      <formula>G$9&gt;=20/24</formula>
    </cfRule>
    <cfRule type="expression" dxfId="1576" priority="144">
      <formula>AND(G$9&gt;=14/24,G$9&lt;20/24)</formula>
    </cfRule>
    <cfRule type="expression" dxfId="1575" priority="145">
      <formula>AND(G$9&gt;=8/24,G$9&lt;14/24)</formula>
    </cfRule>
    <cfRule type="expression" dxfId="1574" priority="146">
      <formula>G$9&lt;8/24</formula>
    </cfRule>
  </conditionalFormatting>
  <conditionalFormatting sqref="L84:AF84">
    <cfRule type="expression" dxfId="1573" priority="139">
      <formula>L$9&gt;=20/24</formula>
    </cfRule>
    <cfRule type="expression" dxfId="1572" priority="140">
      <formula>AND(L$9&gt;=14/24,L$9&lt;20/24)</formula>
    </cfRule>
    <cfRule type="expression" dxfId="1571" priority="141">
      <formula>AND(L$9&gt;=8/24,L$9&lt;14/24)</formula>
    </cfRule>
    <cfRule type="expression" dxfId="1570" priority="142">
      <formula>L$9&lt;8/24</formula>
    </cfRule>
  </conditionalFormatting>
  <conditionalFormatting sqref="M8 S8 AB8">
    <cfRule type="expression" dxfId="1569" priority="192">
      <formula>AND(N$9&gt;=14/24,N$9&lt;20/24)</formula>
    </cfRule>
    <cfRule type="expression" dxfId="1568" priority="193">
      <formula>AND(N$9&gt;=8/24,N$9&lt;14/24)</formula>
    </cfRule>
    <cfRule type="expression" dxfId="1567" priority="194">
      <formula>N$9&lt;8/24</formula>
    </cfRule>
  </conditionalFormatting>
  <conditionalFormatting sqref="U79:Z83 AA80:AF83">
    <cfRule type="expression" dxfId="1566" priority="147">
      <formula>U$9&gt;=20/24</formula>
    </cfRule>
    <cfRule type="expression" dxfId="1565" priority="148">
      <formula>AND(U$9&gt;=14/24,U$9&lt;20/24)</formula>
    </cfRule>
    <cfRule type="expression" dxfId="1564" priority="149">
      <formula>AND(U$9&gt;=8/24,U$9&lt;14/24)</formula>
    </cfRule>
    <cfRule type="expression" dxfId="1563" priority="150">
      <formula>U$9&lt;8/24</formula>
    </cfRule>
  </conditionalFormatting>
  <conditionalFormatting sqref="O3:P3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562" priority="191">
      <formula>N$9&gt;=20/24</formula>
    </cfRule>
  </conditionalFormatting>
  <conditionalFormatting sqref="S8">
    <cfRule type="expression" dxfId="1561" priority="182">
      <formula>U$9&gt;=20/24</formula>
    </cfRule>
    <cfRule type="expression" dxfId="1560" priority="183">
      <formula>AND(U$9&gt;=14/24,U$9&lt;20/24)</formula>
    </cfRule>
    <cfRule type="expression" dxfId="1559" priority="184">
      <formula>AND(U$9&gt;=8/24,U$9&lt;14/24)</formula>
    </cfRule>
    <cfRule type="expression" dxfId="1558" priority="185">
      <formula>U$9&lt;8/24</formula>
    </cfRule>
  </conditionalFormatting>
  <conditionalFormatting sqref="U79:AF84">
    <cfRule type="expression" dxfId="1557" priority="69">
      <formula>U$9&gt;=20/24</formula>
    </cfRule>
    <cfRule type="expression" dxfId="1556" priority="70">
      <formula>AND(U$9&gt;=14/24,U$9&lt;20/24)</formula>
    </cfRule>
    <cfRule type="expression" dxfId="1555" priority="71">
      <formula>AND(U$9&gt;=8/24,U$9&lt;14/24)</formula>
    </cfRule>
    <cfRule type="expression" dxfId="1554" priority="72">
      <formula>U$9&lt;8/24</formula>
    </cfRule>
  </conditionalFormatting>
  <conditionalFormatting sqref="V3 AB3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S65:AF65">
    <cfRule type="expression" dxfId="1553" priority="54">
      <formula>S$9&gt;=20/24</formula>
    </cfRule>
    <cfRule type="expression" dxfId="1552" priority="55">
      <formula>AND(S$9&gt;=14/24,S$9&lt;20/24)</formula>
    </cfRule>
    <cfRule type="expression" dxfId="1551" priority="56">
      <formula>AND(S$9&gt;=8/24,S$9&lt;14/24)</formula>
    </cfRule>
    <cfRule type="expression" dxfId="1550" priority="57">
      <formula>S$9&lt;8/24</formula>
    </cfRule>
  </conditionalFormatting>
  <conditionalFormatting sqref="B66:R70 S66:AF69 B54:AF62">
    <cfRule type="expression" dxfId="1549" priority="129">
      <formula>B54&gt;$AG54</formula>
    </cfRule>
  </conditionalFormatting>
  <conditionalFormatting sqref="AB8">
    <cfRule type="expression" dxfId="1548" priority="178">
      <formula>AD$9&gt;=20/24</formula>
    </cfRule>
    <cfRule type="expression" dxfId="1547" priority="179">
      <formula>AND(AD$9&gt;=14/24,AD$9&lt;20/24)</formula>
    </cfRule>
    <cfRule type="expression" dxfId="1546" priority="180">
      <formula>AND(AD$9&gt;=8/24,AD$9&lt;14/24)</formula>
    </cfRule>
    <cfRule type="expression" dxfId="1545" priority="181">
      <formula>AD$9&lt;8/24</formula>
    </cfRule>
  </conditionalFormatting>
  <conditionalFormatting sqref="AG78">
    <cfRule type="expression" dxfId="1544" priority="157">
      <formula>AG$9&gt;=20/24</formula>
    </cfRule>
    <cfRule type="expression" dxfId="1543" priority="158">
      <formula>AND(AG$9&gt;=14/24,AG$9&lt;20/24)</formula>
    </cfRule>
    <cfRule type="expression" dxfId="1542" priority="159">
      <formula>AND(AG$9&gt;=8/24,AG$9&lt;14/24)</formula>
    </cfRule>
    <cfRule type="expression" dxfId="1541" priority="160">
      <formula>AG$9&lt;8/24</formula>
    </cfRule>
  </conditionalFormatting>
  <conditionalFormatting sqref="AG91:AG92">
    <cfRule type="expression" dxfId="1540" priority="152">
      <formula>AG91&gt;$AG91</formula>
    </cfRule>
  </conditionalFormatting>
  <conditionalFormatting sqref="AG96">
    <cfRule type="expression" dxfId="1539" priority="153">
      <formula>AG$9&gt;=20/24</formula>
    </cfRule>
    <cfRule type="expression" dxfId="1538" priority="154">
      <formula>AND(AG$9&gt;=14/24,AG$9&lt;20/24)</formula>
    </cfRule>
    <cfRule type="expression" dxfId="1537" priority="155">
      <formula>AND(AG$9&gt;=8/24,AG$9&lt;14/24)</formula>
    </cfRule>
    <cfRule type="expression" dxfId="1536" priority="156">
      <formula>AG$9&lt;8/24</formula>
    </cfRule>
  </conditionalFormatting>
  <conditionalFormatting sqref="AG113">
    <cfRule type="expression" dxfId="1535" priority="174">
      <formula>AG$9&gt;=20/24</formula>
    </cfRule>
    <cfRule type="expression" dxfId="1534" priority="175">
      <formula>AND(AG$9&gt;=14/24,AG$9&lt;20/24)</formula>
    </cfRule>
    <cfRule type="expression" dxfId="1533" priority="176">
      <formula>AND(AG$9&gt;=8/24,AG$9&lt;14/24)</formula>
    </cfRule>
    <cfRule type="expression" dxfId="1532" priority="177">
      <formula>AG$9&lt;8/24</formula>
    </cfRule>
  </conditionalFormatting>
  <conditionalFormatting sqref="AH8:AI10">
    <cfRule type="expression" dxfId="1531" priority="65">
      <formula>AH$9&gt;=20/24</formula>
    </cfRule>
    <cfRule type="expression" dxfId="1530" priority="66">
      <formula>AND(AH$9&gt;=14/24,AH$9&lt;20/24)</formula>
    </cfRule>
    <cfRule type="expression" dxfId="1529" priority="67">
      <formula>AND(AH$9&gt;=8/24,AH$9&lt;14/24)</formula>
    </cfRule>
    <cfRule type="expression" dxfId="1528" priority="68">
      <formula>AH$9&lt;8/24</formula>
    </cfRule>
  </conditionalFormatting>
  <conditionalFormatting sqref="AL4:AL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5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527" priority="195">
      <formula>AJ$9&gt;=20/24</formula>
    </cfRule>
    <cfRule type="expression" dxfId="1526" priority="196">
      <formula>AND(AJ$9&gt;=14/24,AJ$9&lt;20/24)</formula>
    </cfRule>
    <cfRule type="expression" dxfId="1525" priority="197">
      <formula>AND(AJ$9&gt;=8/24,AJ$9&lt;14/24)</formula>
    </cfRule>
    <cfRule type="expression" dxfId="1524" priority="198">
      <formula>AJ$9&lt;8/24</formula>
    </cfRule>
  </conditionalFormatting>
  <conditionalFormatting sqref="AL99:AN99 AL105:AN105">
    <cfRule type="expression" dxfId="1523" priority="167">
      <formula>AL$9&gt;=20/24</formula>
    </cfRule>
    <cfRule type="expression" dxfId="1522" priority="168">
      <formula>AND(AL$9&gt;=14/24,AL$9&lt;20/24)</formula>
    </cfRule>
    <cfRule type="expression" dxfId="1521" priority="169">
      <formula>AND(AL$9&gt;=8/24,AL$9&lt;14/24)</formula>
    </cfRule>
    <cfRule type="expression" dxfId="1520" priority="170">
      <formula>AL$9&lt;8/24</formula>
    </cfRule>
  </conditionalFormatting>
  <conditionalFormatting sqref="AM15:AM21 AN16:AR21">
    <cfRule type="expression" dxfId="1519" priority="91">
      <formula>AX$9&gt;=20/24</formula>
    </cfRule>
    <cfRule type="expression" dxfId="1518" priority="92">
      <formula>AND(AX$9&gt;=14/24,AX$9&lt;20/24)</formula>
    </cfRule>
    <cfRule type="expression" dxfId="1517" priority="93">
      <formula>AND(AX$9&gt;=8/24,AX$9&lt;14/24)</formula>
    </cfRule>
    <cfRule type="expression" dxfId="1516" priority="94">
      <formula>AX$9&lt;8/24</formula>
    </cfRule>
  </conditionalFormatting>
  <conditionalFormatting sqref="AN100:AN103">
    <cfRule type="expression" dxfId="1515" priority="163">
      <formula>AN$9&gt;=20/24</formula>
    </cfRule>
    <cfRule type="expression" dxfId="1514" priority="164">
      <formula>AND(AN$9&gt;=14/24,AN$9&lt;20/24)</formula>
    </cfRule>
    <cfRule type="expression" dxfId="1513" priority="165">
      <formula>AND(AN$9&gt;=8/24,AN$9&lt;14/24)</formula>
    </cfRule>
    <cfRule type="expression" dxfId="1512" priority="166">
      <formula>AN$9&lt;8/24</formula>
    </cfRule>
  </conditionalFormatting>
  <conditionalFormatting sqref="AN15:AR15">
    <cfRule type="expression" dxfId="1511" priority="79">
      <formula>U$9&gt;=20/24</formula>
    </cfRule>
    <cfRule type="expression" dxfId="1510" priority="80">
      <formula>AND(U$9&gt;=14/24,U$9&lt;20/24)</formula>
    </cfRule>
    <cfRule type="expression" dxfId="1509" priority="81">
      <formula>AND(U$9&gt;=8/24,U$9&lt;14/24)</formula>
    </cfRule>
    <cfRule type="expression" dxfId="1508" priority="82">
      <formula>U$9&lt;8/24</formula>
    </cfRule>
  </conditionalFormatting>
  <conditionalFormatting sqref="AS15">
    <cfRule type="expression" dxfId="1507" priority="87">
      <formula>AA$9&gt;=20/24</formula>
    </cfRule>
    <cfRule type="expression" dxfId="1506" priority="88">
      <formula>AND(AA$9&gt;=14/24,AA$9&lt;20/24)</formula>
    </cfRule>
    <cfRule type="expression" dxfId="1505" priority="89">
      <formula>AND(AA$9&gt;=8/24,AA$9&lt;14/24)</formula>
    </cfRule>
    <cfRule type="expression" dxfId="1504" priority="90">
      <formula>AA$9&lt;8/24</formula>
    </cfRule>
  </conditionalFormatting>
  <conditionalFormatting sqref="AS16:AS21">
    <cfRule type="expression" dxfId="1503" priority="95">
      <formula>BE$9&gt;=20/24</formula>
    </cfRule>
    <cfRule type="expression" dxfId="1502" priority="96">
      <formula>AND(BE$9&gt;=14/24,BE$9&lt;20/24)</formula>
    </cfRule>
    <cfRule type="expression" dxfId="1501" priority="97">
      <formula>AND(BE$9&gt;=8/24,BE$9&lt;14/24)</formula>
    </cfRule>
    <cfRule type="expression" dxfId="1500" priority="98">
      <formula>BE$9&lt;8/24</formula>
    </cfRule>
  </conditionalFormatting>
  <conditionalFormatting sqref="AT15 AX15:BJ15">
    <cfRule type="expression" dxfId="1499" priority="99">
      <formula>AC$9&gt;=20/24</formula>
    </cfRule>
    <cfRule type="expression" dxfId="1498" priority="100">
      <formula>AND(AC$9&gt;=14/24,AC$9&lt;20/24)</formula>
    </cfRule>
    <cfRule type="expression" dxfId="1497" priority="101">
      <formula>AND(AC$9&gt;=8/24,AC$9&lt;14/24)</formula>
    </cfRule>
    <cfRule type="expression" dxfId="1496" priority="102">
      <formula>AC$9&lt;8/24</formula>
    </cfRule>
  </conditionalFormatting>
  <conditionalFormatting sqref="AT16:AT21">
    <cfRule type="expression" dxfId="1495" priority="103">
      <formula>BG$9&gt;=20/24</formula>
    </cfRule>
    <cfRule type="expression" dxfId="1494" priority="104">
      <formula>AND(BG$9&gt;=14/24,BG$9&lt;20/24)</formula>
    </cfRule>
    <cfRule type="expression" dxfId="1493" priority="105">
      <formula>AND(BG$9&gt;=8/24,BG$9&lt;14/24)</formula>
    </cfRule>
    <cfRule type="expression" dxfId="1492" priority="106">
      <formula>BG$9&lt;8/24</formula>
    </cfRule>
  </conditionalFormatting>
  <conditionalFormatting sqref="AU15:AV15">
    <cfRule type="expression" dxfId="1491" priority="107">
      <formula>AE$9&gt;=20/24</formula>
    </cfRule>
    <cfRule type="expression" dxfId="1490" priority="108">
      <formula>AND(AE$9&gt;=14/24,AE$9&lt;20/24)</formula>
    </cfRule>
    <cfRule type="expression" dxfId="1489" priority="109">
      <formula>AND(AE$9&gt;=8/24,AE$9&lt;14/24)</formula>
    </cfRule>
    <cfRule type="expression" dxfId="1488" priority="110">
      <formula>AE$9&lt;8/24</formula>
    </cfRule>
  </conditionalFormatting>
  <conditionalFormatting sqref="AU16:BJ21">
    <cfRule type="expression" dxfId="1487" priority="111">
      <formula>BI$9&gt;=20/24</formula>
    </cfRule>
    <cfRule type="expression" dxfId="1486" priority="112">
      <formula>AND(BI$9&gt;=14/24,BI$9&lt;20/24)</formula>
    </cfRule>
    <cfRule type="expression" dxfId="1485" priority="113">
      <formula>AND(BI$9&gt;=8/24,BI$9&lt;14/24)</formula>
    </cfRule>
    <cfRule type="expression" dxfId="1484" priority="114">
      <formula>BI$9&lt;8/24</formula>
    </cfRule>
  </conditionalFormatting>
  <conditionalFormatting sqref="AW15">
    <cfRule type="expression" dxfId="1483" priority="83">
      <formula>B$9&gt;=20/24</formula>
    </cfRule>
    <cfRule type="expression" dxfId="1482" priority="84">
      <formula>AND(B$9&gt;=14/24,B$9&lt;20/24)</formula>
    </cfRule>
    <cfRule type="expression" dxfId="1481" priority="85">
      <formula>AND(B$9&gt;=8/24,B$9&lt;14/24)</formula>
    </cfRule>
    <cfRule type="expression" dxfId="1480" priority="86">
      <formula>B$9&lt;8/24</formula>
    </cfRule>
  </conditionalFormatting>
  <conditionalFormatting sqref="A73">
    <cfRule type="expression" dxfId="1479" priority="34">
      <formula>$AH73=0</formula>
    </cfRule>
  </conditionalFormatting>
  <conditionalFormatting sqref="B137:B152 B109:B112 B125:B134 B154:B159 B97:F107 C126:F133 C137:F151 B11:R13">
    <cfRule type="expression" dxfId="1478" priority="30">
      <formula>B$9&gt;=20/24</formula>
    </cfRule>
  </conditionalFormatting>
  <conditionalFormatting sqref="B137:B152 B109:B112 B125:B134 B154:B159 B97:F107 C126:F133 C137:F151 B11:R13">
    <cfRule type="expression" dxfId="1477" priority="31">
      <formula>AND(B$9&gt;=14/24,B$9&lt;20/24)</formula>
    </cfRule>
    <cfRule type="expression" dxfId="1476" priority="32">
      <formula>AND(B$9&gt;=8/24,B$9&lt;14/24)</formula>
    </cfRule>
    <cfRule type="expression" dxfId="1475" priority="33">
      <formula>B$9&lt;8/24</formula>
    </cfRule>
  </conditionalFormatting>
  <conditionalFormatting sqref="B14:R28">
    <cfRule type="expression" dxfId="1474" priority="20">
      <formula>B14&gt;$AG14*1</formula>
    </cfRule>
    <cfRule type="expression" dxfId="1473" priority="21">
      <formula>B$9&gt;=20/24</formula>
    </cfRule>
    <cfRule type="expression" dxfId="1472" priority="22">
      <formula>AND(B$9&gt;=14/24,B$9&lt;20/24)</formula>
    </cfRule>
    <cfRule type="expression" dxfId="1471" priority="23">
      <formula>AND(B$9&gt;=8/24,B$9&lt;14/24)</formula>
    </cfRule>
    <cfRule type="expression" dxfId="1470" priority="24">
      <formula>B$9&lt;8/24</formula>
    </cfRule>
  </conditionalFormatting>
  <conditionalFormatting sqref="B161:B167">
    <cfRule type="expression" dxfId="1469" priority="25">
      <formula>B$9&gt;=20/24</formula>
    </cfRule>
    <cfRule type="expression" dxfId="1468" priority="26">
      <formula>AND(B$9&gt;=14/24,B$9&lt;20/24)</formula>
    </cfRule>
    <cfRule type="expression" dxfId="1467" priority="27">
      <formula>AND(B$9&gt;=8/24,B$9&lt;14/24)</formula>
    </cfRule>
    <cfRule type="expression" dxfId="1466" priority="28">
      <formula>B$9&lt;8/24</formula>
    </cfRule>
  </conditionalFormatting>
  <conditionalFormatting sqref="B169:B274">
    <cfRule type="expression" dxfId="1465" priority="16">
      <formula>B$9&gt;=20/24</formula>
    </cfRule>
    <cfRule type="expression" dxfId="1464" priority="17">
      <formula>AND(B$9&gt;=14/24,B$9&lt;20/24)</formula>
    </cfRule>
    <cfRule type="expression" dxfId="1463" priority="18">
      <formula>AND(B$9&gt;=8/24,B$9&lt;14/24)</formula>
    </cfRule>
    <cfRule type="expression" dxfId="1462" priority="19">
      <formula>B$9&lt;8/24</formula>
    </cfRule>
  </conditionalFormatting>
  <conditionalFormatting sqref="B11:R13">
    <cfRule type="expression" dxfId="1461" priority="29">
      <formula>B11&gt;$AG11*1</formula>
    </cfRule>
  </conditionalFormatting>
  <conditionalFormatting sqref="A153">
    <cfRule type="expression" dxfId="1460" priority="1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459" priority="11">
      <formula>AL$9&gt;=20/24</formula>
    </cfRule>
  </conditionalFormatting>
  <conditionalFormatting sqref="AL153">
    <cfRule type="expression" dxfId="1458" priority="12">
      <formula>AND(AL$9&gt;=14/24,AL$9&lt;20/24)</formula>
    </cfRule>
    <cfRule type="expression" dxfId="1457" priority="13">
      <formula>AND(AL$9&gt;=8/24,AL$9&lt;14/24)</formula>
    </cfRule>
    <cfRule type="expression" dxfId="1456" priority="14">
      <formula>AL$9&lt;8/24</formula>
    </cfRule>
  </conditionalFormatting>
  <conditionalFormatting sqref="K76:Z77">
    <cfRule type="expression" dxfId="1455" priority="7">
      <formula>K$9&gt;=20/24</formula>
    </cfRule>
  </conditionalFormatting>
  <conditionalFormatting sqref="K76:Z77">
    <cfRule type="expression" dxfId="1454" priority="8">
      <formula>AND(K$9&gt;=14/24,K$9&lt;20/24)</formula>
    </cfRule>
    <cfRule type="expression" dxfId="1453" priority="9">
      <formula>AND(K$9&gt;=8/24,K$9&lt;14/24)</formula>
    </cfRule>
    <cfRule type="expression" dxfId="1452" priority="10">
      <formula>K$9&lt;8/24</formula>
    </cfRule>
  </conditionalFormatting>
  <conditionalFormatting sqref="K73:Z75">
    <cfRule type="expression" dxfId="1451" priority="1">
      <formula>K73&gt;$AG73*1</formula>
    </cfRule>
  </conditionalFormatting>
  <conditionalFormatting sqref="K73:Z75">
    <cfRule type="expression" dxfId="1450" priority="2">
      <formula>K$9&gt;=20/24</formula>
    </cfRule>
    <cfRule type="expression" dxfId="1449" priority="3">
      <formula>AND(K$9&gt;=14/24,K$9&lt;20/24)</formula>
    </cfRule>
    <cfRule type="expression" dxfId="1448" priority="4">
      <formula>AND(K$9&gt;=8/24,K$9&lt;14/24)</formula>
    </cfRule>
    <cfRule type="expression" dxfId="1447" priority="5">
      <formula>K$9&lt;8/24</formula>
    </cfRule>
  </conditionalFormatting>
  <conditionalFormatting sqref="K76:Z77">
    <cfRule type="expression" dxfId="1446" priority="6">
      <formula>K76&gt;$AG76*1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5" zoomScaleNormal="115" workbookViewId="0">
      <pane xSplit="1" ySplit="10" topLeftCell="F69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B7" sqref="AB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2080/10/17</v>
      </c>
      <c r="C4" s="250"/>
      <c r="D4" s="250"/>
      <c r="E4" s="251" t="str">
        <f ca="1">"2080/"&amp;"10/"&amp;INT(MID(CELL("filename",G6),FIND("]",CELL("filename",G6))+1,200))</f>
        <v>2080/10/17</v>
      </c>
      <c r="F4" s="251"/>
      <c r="G4" s="251"/>
      <c r="H4" s="251" t="str">
        <f ca="1">TEXT(E4,"dddd")</f>
        <v>Thursday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101.4</v>
      </c>
      <c r="C5" s="30">
        <f t="shared" si="0"/>
        <v>96</v>
      </c>
      <c r="D5" s="30">
        <f t="shared" si="0"/>
        <v>103.1</v>
      </c>
      <c r="E5" s="30">
        <f t="shared" si="0"/>
        <v>82.8</v>
      </c>
      <c r="F5" s="30">
        <f t="shared" si="0"/>
        <v>71.900000000000006</v>
      </c>
      <c r="G5" s="30">
        <f t="shared" si="0"/>
        <v>79.900000000000006</v>
      </c>
      <c r="H5" s="30">
        <f t="shared" si="0"/>
        <v>129.29999999999998</v>
      </c>
      <c r="I5" s="30">
        <f t="shared" si="0"/>
        <v>148.10000000000002</v>
      </c>
      <c r="J5" s="30">
        <f t="shared" si="0"/>
        <v>140</v>
      </c>
      <c r="K5" s="30">
        <f t="shared" si="0"/>
        <v>152.10000000000002</v>
      </c>
      <c r="L5" s="30">
        <f t="shared" si="0"/>
        <v>145.70000000000002</v>
      </c>
      <c r="M5" s="30">
        <f t="shared" si="0"/>
        <v>133.20000000000002</v>
      </c>
      <c r="N5" s="30">
        <f t="shared" si="0"/>
        <v>138.4</v>
      </c>
      <c r="O5" s="30">
        <f t="shared" si="0"/>
        <v>140.57000000000002</v>
      </c>
      <c r="P5" s="30">
        <f t="shared" si="0"/>
        <v>135.80000000000001</v>
      </c>
      <c r="Q5" s="30">
        <f t="shared" si="0"/>
        <v>129.69999999999999</v>
      </c>
      <c r="R5" s="30">
        <f t="shared" si="0"/>
        <v>125.4</v>
      </c>
      <c r="S5" s="30">
        <f t="shared" si="0"/>
        <v>149.19999999999999</v>
      </c>
      <c r="T5" s="30">
        <f t="shared" si="0"/>
        <v>151</v>
      </c>
      <c r="U5" s="30">
        <f t="shared" si="0"/>
        <v>140.69999999999999</v>
      </c>
      <c r="V5" s="30">
        <f t="shared" si="0"/>
        <v>144</v>
      </c>
      <c r="W5" s="30">
        <f t="shared" si="0"/>
        <v>145</v>
      </c>
      <c r="X5" s="30">
        <f t="shared" si="0"/>
        <v>126.5</v>
      </c>
      <c r="Y5" s="30">
        <f t="shared" si="0"/>
        <v>130.79999999999998</v>
      </c>
      <c r="Z5" s="30">
        <f t="shared" si="0"/>
        <v>137.5</v>
      </c>
      <c r="AA5" s="30">
        <f>AB108</f>
        <v>86.3</v>
      </c>
      <c r="AB5" s="30">
        <f t="shared" si="0"/>
        <v>94.9</v>
      </c>
      <c r="AC5" s="30">
        <f t="shared" si="0"/>
        <v>86.8</v>
      </c>
      <c r="AD5" s="30">
        <f t="shared" si="0"/>
        <v>96.899999999999991</v>
      </c>
      <c r="AE5" s="30">
        <f t="shared" si="0"/>
        <v>91</v>
      </c>
      <c r="AF5" s="30">
        <f>B108</f>
        <v>101.4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Load=1349</v>
      </c>
      <c r="B7" s="35">
        <f t="shared" ref="B7:AF7" si="1">B116</f>
        <v>1613.5000000000005</v>
      </c>
      <c r="C7" s="35">
        <f t="shared" si="1"/>
        <v>1556.5</v>
      </c>
      <c r="D7" s="35">
        <f t="shared" si="1"/>
        <v>1534</v>
      </c>
      <c r="E7" s="35">
        <f t="shared" si="1"/>
        <v>1504.1</v>
      </c>
      <c r="F7" s="35">
        <f t="shared" si="1"/>
        <v>1416.8</v>
      </c>
      <c r="G7" s="35">
        <f t="shared" si="1"/>
        <v>1377.8600000000006</v>
      </c>
      <c r="H7" s="35">
        <f t="shared" si="1"/>
        <v>1349.1600000000005</v>
      </c>
      <c r="I7" s="35">
        <f t="shared" si="1"/>
        <v>1460.8600000000004</v>
      </c>
      <c r="J7" s="35">
        <f t="shared" si="1"/>
        <v>1538.51</v>
      </c>
      <c r="K7" s="35">
        <f t="shared" si="1"/>
        <v>1583.71</v>
      </c>
      <c r="L7" s="35">
        <f t="shared" si="1"/>
        <v>1689.0500000000002</v>
      </c>
      <c r="M7" s="35">
        <f t="shared" si="1"/>
        <v>1731.25</v>
      </c>
      <c r="N7" s="35">
        <f t="shared" si="1"/>
        <v>1711.15</v>
      </c>
      <c r="O7" s="35">
        <f t="shared" si="1"/>
        <v>1808.3000000000002</v>
      </c>
      <c r="P7" s="35">
        <f t="shared" si="1"/>
        <v>1719.8700000000003</v>
      </c>
      <c r="Q7" s="35">
        <f t="shared" si="1"/>
        <v>1642.9000000000003</v>
      </c>
      <c r="R7" s="35">
        <f t="shared" si="1"/>
        <v>1789.6000000000004</v>
      </c>
      <c r="S7" s="35">
        <f t="shared" si="1"/>
        <v>1770.4000000000005</v>
      </c>
      <c r="T7" s="35">
        <f t="shared" si="1"/>
        <v>1749.1000000000004</v>
      </c>
      <c r="U7" s="35">
        <f t="shared" si="1"/>
        <v>1725.5000000000002</v>
      </c>
      <c r="V7" s="35">
        <f t="shared" si="1"/>
        <v>1608.3000000000004</v>
      </c>
      <c r="W7" s="35">
        <f t="shared" si="1"/>
        <v>1562.1700000000005</v>
      </c>
      <c r="X7" s="35">
        <f t="shared" si="1"/>
        <v>1545.3000000000004</v>
      </c>
      <c r="Y7" s="35">
        <f t="shared" si="1"/>
        <v>1515.4000000000005</v>
      </c>
      <c r="Z7" s="35">
        <f t="shared" si="1"/>
        <v>1601.6</v>
      </c>
      <c r="AA7" s="35">
        <f t="shared" si="1"/>
        <v>1888.0699999999997</v>
      </c>
      <c r="AB7" s="35">
        <f>AB116</f>
        <v>1882.0700000000006</v>
      </c>
      <c r="AC7" s="35">
        <f t="shared" si="1"/>
        <v>1835.77</v>
      </c>
      <c r="AD7" s="35">
        <f t="shared" si="1"/>
        <v>1766.7700000000004</v>
      </c>
      <c r="AE7" s="35">
        <f t="shared" si="1"/>
        <v>1718.2700000000002</v>
      </c>
      <c r="AF7" s="35">
        <f t="shared" si="1"/>
        <v>1700.17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2207.07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1882.07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34.299999999999997</v>
      </c>
      <c r="C11" s="43">
        <v>34.299999999999997</v>
      </c>
      <c r="D11" s="43">
        <v>34.299999999999997</v>
      </c>
      <c r="E11" s="43">
        <v>34.299999999999997</v>
      </c>
      <c r="F11" s="43">
        <v>34.299999999999997</v>
      </c>
      <c r="G11" s="43">
        <v>29.1</v>
      </c>
      <c r="H11" s="43">
        <v>29.1</v>
      </c>
      <c r="I11" s="43">
        <v>29.1</v>
      </c>
      <c r="J11" s="43">
        <v>32.1</v>
      </c>
      <c r="K11" s="43">
        <v>31.1</v>
      </c>
      <c r="L11" s="43">
        <v>31.1</v>
      </c>
      <c r="M11" s="43">
        <v>31.1</v>
      </c>
      <c r="N11" s="43">
        <v>31.1</v>
      </c>
      <c r="O11" s="43">
        <v>31.1</v>
      </c>
      <c r="P11" s="43">
        <v>31.1</v>
      </c>
      <c r="Q11" s="43">
        <v>31.1</v>
      </c>
      <c r="R11" s="43">
        <v>31.1</v>
      </c>
      <c r="S11" s="43">
        <v>31.1</v>
      </c>
      <c r="T11" s="43">
        <v>31.1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3">
        <v>31.1</v>
      </c>
      <c r="AA11" s="44">
        <v>34.5</v>
      </c>
      <c r="AB11" s="44">
        <v>34.5</v>
      </c>
      <c r="AC11" s="44">
        <v>34.5</v>
      </c>
      <c r="AD11" s="44">
        <v>34.5</v>
      </c>
      <c r="AE11" s="44">
        <v>34.5</v>
      </c>
      <c r="AF11" s="44">
        <v>34.5</v>
      </c>
      <c r="AG11" s="45">
        <v>86</v>
      </c>
      <c r="AH11" s="46">
        <f t="shared" ref="AH11:AH74" si="2">MAX(B11:AF11)</f>
        <v>34.5</v>
      </c>
      <c r="AI11" s="47">
        <f t="shared" ref="AI11:AI74" si="3">MIN(B11:AF11)</f>
        <v>29.1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26</v>
      </c>
      <c r="C12" s="43">
        <v>26</v>
      </c>
      <c r="D12" s="43">
        <v>26</v>
      </c>
      <c r="E12" s="43">
        <v>26</v>
      </c>
      <c r="F12" s="43">
        <v>26</v>
      </c>
      <c r="G12" s="43">
        <v>23</v>
      </c>
      <c r="H12" s="43">
        <v>23</v>
      </c>
      <c r="I12" s="43">
        <v>23</v>
      </c>
      <c r="J12" s="43">
        <v>25</v>
      </c>
      <c r="K12" s="43">
        <v>26</v>
      </c>
      <c r="L12" s="43">
        <v>23</v>
      </c>
      <c r="M12" s="43">
        <v>23</v>
      </c>
      <c r="N12" s="43">
        <v>23</v>
      </c>
      <c r="O12" s="43">
        <v>23</v>
      </c>
      <c r="P12" s="43">
        <v>23</v>
      </c>
      <c r="Q12" s="43">
        <v>23</v>
      </c>
      <c r="R12" s="43">
        <v>23</v>
      </c>
      <c r="S12" s="43">
        <v>23</v>
      </c>
      <c r="T12" s="43">
        <v>23</v>
      </c>
      <c r="U12" s="43">
        <v>23</v>
      </c>
      <c r="V12" s="43">
        <v>23</v>
      </c>
      <c r="W12" s="43">
        <v>23</v>
      </c>
      <c r="X12" s="43">
        <v>23</v>
      </c>
      <c r="Y12" s="43">
        <v>23</v>
      </c>
      <c r="Z12" s="43">
        <v>23</v>
      </c>
      <c r="AA12" s="44">
        <v>28</v>
      </c>
      <c r="AB12" s="44">
        <v>28</v>
      </c>
      <c r="AC12" s="44">
        <v>28</v>
      </c>
      <c r="AD12" s="44">
        <v>28</v>
      </c>
      <c r="AE12" s="44">
        <v>28</v>
      </c>
      <c r="AF12" s="44">
        <v>28</v>
      </c>
      <c r="AG12" s="48">
        <v>82</v>
      </c>
      <c r="AH12" s="46">
        <f t="shared" si="2"/>
        <v>28</v>
      </c>
      <c r="AI12" s="47">
        <f t="shared" si="3"/>
        <v>23</v>
      </c>
      <c r="AK12" s="49"/>
      <c r="AL12" s="50" t="str">
        <f ca="1">MID(CELL("filename",C7),FIND("]",CELL("filename",C7))+1,600)</f>
        <v>17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40</v>
      </c>
      <c r="C13" s="43">
        <v>40</v>
      </c>
      <c r="D13" s="43">
        <v>40</v>
      </c>
      <c r="E13" s="43">
        <v>40</v>
      </c>
      <c r="F13" s="43">
        <v>40</v>
      </c>
      <c r="G13" s="43">
        <v>33.85</v>
      </c>
      <c r="H13" s="43">
        <v>33.85</v>
      </c>
      <c r="I13" s="43">
        <v>33.85</v>
      </c>
      <c r="J13" s="43">
        <v>31.5</v>
      </c>
      <c r="K13" s="43">
        <v>31.5</v>
      </c>
      <c r="L13" s="43">
        <v>32.1</v>
      </c>
      <c r="M13" s="43">
        <v>32.1</v>
      </c>
      <c r="N13" s="43">
        <v>32.1</v>
      </c>
      <c r="O13" s="43">
        <v>32.1</v>
      </c>
      <c r="P13" s="43">
        <v>34</v>
      </c>
      <c r="Q13" s="43">
        <v>34</v>
      </c>
      <c r="R13" s="43">
        <v>34</v>
      </c>
      <c r="S13" s="43">
        <v>34</v>
      </c>
      <c r="T13" s="43">
        <v>34</v>
      </c>
      <c r="U13" s="43">
        <v>34</v>
      </c>
      <c r="V13" s="43">
        <v>34</v>
      </c>
      <c r="W13" s="43">
        <v>34</v>
      </c>
      <c r="X13" s="43">
        <v>34</v>
      </c>
      <c r="Y13" s="43">
        <v>34</v>
      </c>
      <c r="Z13" s="43">
        <v>34</v>
      </c>
      <c r="AA13" s="44">
        <v>37.5</v>
      </c>
      <c r="AB13" s="44">
        <v>37.5</v>
      </c>
      <c r="AC13" s="44">
        <v>37.5</v>
      </c>
      <c r="AD13" s="44">
        <v>37.5</v>
      </c>
      <c r="AE13" s="44">
        <v>37.5</v>
      </c>
      <c r="AF13" s="44">
        <v>37.5</v>
      </c>
      <c r="AG13" s="48">
        <v>78</v>
      </c>
      <c r="AH13" s="46">
        <f t="shared" si="2"/>
        <v>40</v>
      </c>
      <c r="AI13" s="47">
        <f t="shared" si="3"/>
        <v>31.5</v>
      </c>
      <c r="AK13" s="49"/>
      <c r="AL13" s="50" t="str">
        <f ca="1">"Daily Load Curve(Excluding of Export) of Nepal ("&amp;A4&amp;" "&amp;B4&amp;")"</f>
        <v>Daily Load Curve(Excluding of Export) of Nepal (Nepali Date: 2080/10/17)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25.1</v>
      </c>
      <c r="C14" s="43">
        <v>25.1</v>
      </c>
      <c r="D14" s="43">
        <v>25.1</v>
      </c>
      <c r="E14" s="43">
        <v>25.1</v>
      </c>
      <c r="F14" s="43">
        <v>25.1</v>
      </c>
      <c r="G14" s="43">
        <v>22.6</v>
      </c>
      <c r="H14" s="43">
        <v>22.6</v>
      </c>
      <c r="I14" s="43">
        <v>22.6</v>
      </c>
      <c r="J14" s="43">
        <v>25</v>
      </c>
      <c r="K14" s="43">
        <v>25</v>
      </c>
      <c r="L14" s="43">
        <v>24.4</v>
      </c>
      <c r="M14" s="43">
        <v>24.4</v>
      </c>
      <c r="N14" s="43">
        <v>24.4</v>
      </c>
      <c r="O14" s="43">
        <v>24.4</v>
      </c>
      <c r="P14" s="43">
        <v>24.4</v>
      </c>
      <c r="Q14" s="43">
        <v>24.4</v>
      </c>
      <c r="R14" s="43">
        <v>24.4</v>
      </c>
      <c r="S14" s="43">
        <v>24.4</v>
      </c>
      <c r="T14" s="43">
        <v>24.4</v>
      </c>
      <c r="U14" s="43">
        <v>24.4</v>
      </c>
      <c r="V14" s="43">
        <v>24.4</v>
      </c>
      <c r="W14" s="43">
        <v>24.4</v>
      </c>
      <c r="X14" s="43">
        <v>24.4</v>
      </c>
      <c r="Y14" s="43">
        <v>24.4</v>
      </c>
      <c r="Z14" s="43">
        <v>24.4</v>
      </c>
      <c r="AA14" s="44">
        <v>31.6</v>
      </c>
      <c r="AB14" s="44">
        <v>31.6</v>
      </c>
      <c r="AC14" s="44">
        <v>31.6</v>
      </c>
      <c r="AD14" s="44">
        <v>31.6</v>
      </c>
      <c r="AE14" s="44">
        <v>31.6</v>
      </c>
      <c r="AF14" s="44">
        <v>31.6</v>
      </c>
      <c r="AG14" s="48">
        <v>77</v>
      </c>
      <c r="AH14" s="46">
        <f t="shared" si="2"/>
        <v>31.6</v>
      </c>
      <c r="AI14" s="47">
        <f t="shared" si="3"/>
        <v>22.6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65.5</v>
      </c>
      <c r="C15" s="43">
        <v>65.5</v>
      </c>
      <c r="D15" s="43">
        <v>65.5</v>
      </c>
      <c r="E15" s="43">
        <v>65.5</v>
      </c>
      <c r="F15" s="43">
        <v>65.5</v>
      </c>
      <c r="G15" s="43">
        <v>63.9</v>
      </c>
      <c r="H15" s="43">
        <v>63.9</v>
      </c>
      <c r="I15" s="43">
        <v>63.9</v>
      </c>
      <c r="J15" s="43">
        <v>64</v>
      </c>
      <c r="K15" s="43">
        <v>64</v>
      </c>
      <c r="L15" s="43">
        <v>63.1</v>
      </c>
      <c r="M15" s="43">
        <v>63.1</v>
      </c>
      <c r="N15" s="43">
        <v>63.1</v>
      </c>
      <c r="O15" s="43">
        <v>63.1</v>
      </c>
      <c r="P15" s="43">
        <v>62.6</v>
      </c>
      <c r="Q15" s="43">
        <v>62.6</v>
      </c>
      <c r="R15" s="43">
        <v>62.6</v>
      </c>
      <c r="S15" s="43">
        <v>62.6</v>
      </c>
      <c r="T15" s="43">
        <v>62.6</v>
      </c>
      <c r="U15" s="43">
        <v>62.6</v>
      </c>
      <c r="V15" s="43">
        <v>62.6</v>
      </c>
      <c r="W15" s="43">
        <v>62.6</v>
      </c>
      <c r="X15" s="43">
        <v>62.6</v>
      </c>
      <c r="Y15" s="43">
        <v>62.6</v>
      </c>
      <c r="Z15" s="43">
        <v>62.6</v>
      </c>
      <c r="AA15" s="44">
        <v>65.400000000000006</v>
      </c>
      <c r="AB15" s="44">
        <v>65.400000000000006</v>
      </c>
      <c r="AC15" s="44">
        <v>65.400000000000006</v>
      </c>
      <c r="AD15" s="44">
        <v>65.400000000000006</v>
      </c>
      <c r="AE15" s="44">
        <v>65.400000000000006</v>
      </c>
      <c r="AF15" s="44">
        <v>65.400000000000006</v>
      </c>
      <c r="AG15" s="48">
        <v>73</v>
      </c>
      <c r="AH15" s="46">
        <f t="shared" si="2"/>
        <v>65.5</v>
      </c>
      <c r="AI15" s="47">
        <f t="shared" si="3"/>
        <v>62.6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29</v>
      </c>
      <c r="C16" s="43">
        <v>29</v>
      </c>
      <c r="D16" s="43">
        <v>29</v>
      </c>
      <c r="E16" s="43">
        <v>29</v>
      </c>
      <c r="F16" s="43">
        <v>29</v>
      </c>
      <c r="G16" s="43">
        <v>30.9</v>
      </c>
      <c r="H16" s="43">
        <v>30.9</v>
      </c>
      <c r="I16" s="43">
        <v>30.9</v>
      </c>
      <c r="J16" s="43">
        <v>30.9</v>
      </c>
      <c r="K16" s="43">
        <v>30.9</v>
      </c>
      <c r="L16" s="43">
        <v>30.6</v>
      </c>
      <c r="M16" s="43">
        <v>30.6</v>
      </c>
      <c r="N16" s="43">
        <v>30.6</v>
      </c>
      <c r="O16" s="43">
        <v>24</v>
      </c>
      <c r="P16" s="43">
        <v>30</v>
      </c>
      <c r="Q16" s="43">
        <v>30</v>
      </c>
      <c r="R16" s="43">
        <v>30</v>
      </c>
      <c r="S16" s="43">
        <v>30</v>
      </c>
      <c r="T16" s="43">
        <v>30</v>
      </c>
      <c r="U16" s="43">
        <v>30</v>
      </c>
      <c r="V16" s="43">
        <v>30</v>
      </c>
      <c r="W16" s="43">
        <v>30</v>
      </c>
      <c r="X16" s="43">
        <v>30</v>
      </c>
      <c r="Y16" s="43">
        <v>30</v>
      </c>
      <c r="Z16" s="43">
        <v>30</v>
      </c>
      <c r="AA16" s="44">
        <v>51.8</v>
      </c>
      <c r="AB16" s="44">
        <v>51.8</v>
      </c>
      <c r="AC16" s="44">
        <v>51.8</v>
      </c>
      <c r="AD16" s="44">
        <v>51.8</v>
      </c>
      <c r="AE16" s="44">
        <v>51.8</v>
      </c>
      <c r="AF16" s="44">
        <v>51.8</v>
      </c>
      <c r="AG16" s="48">
        <v>71</v>
      </c>
      <c r="AH16" s="46">
        <f t="shared" si="2"/>
        <v>51.8</v>
      </c>
      <c r="AI16" s="47">
        <f t="shared" si="3"/>
        <v>24</v>
      </c>
      <c r="AK16" s="49"/>
      <c r="AL16" s="52" t="s">
        <v>7</v>
      </c>
      <c r="AM16" s="57">
        <f t="shared" ref="AM16:AR16" si="4">B71</f>
        <v>1126.8000000000002</v>
      </c>
      <c r="AN16" s="57">
        <f t="shared" si="4"/>
        <v>1126.8000000000002</v>
      </c>
      <c r="AO16" s="57">
        <f t="shared" si="4"/>
        <v>1126.8000000000002</v>
      </c>
      <c r="AP16" s="57">
        <f t="shared" si="4"/>
        <v>1126.8000000000002</v>
      </c>
      <c r="AQ16" s="57">
        <f t="shared" si="4"/>
        <v>1126.8000000000002</v>
      </c>
      <c r="AR16" s="57">
        <f t="shared" si="4"/>
        <v>1071.7600000000002</v>
      </c>
      <c r="AS16" s="57">
        <f>I71</f>
        <v>1071.7600000000002</v>
      </c>
      <c r="AT16" s="57">
        <f>K71</f>
        <v>1076.9099999999999</v>
      </c>
      <c r="AU16" s="57">
        <f t="shared" ref="AU16:BD16" si="5">M71</f>
        <v>1072.8200000000002</v>
      </c>
      <c r="AV16" s="57">
        <f t="shared" si="5"/>
        <v>1072.8200000000002</v>
      </c>
      <c r="AW16" s="57">
        <f t="shared" si="5"/>
        <v>1014.9000000000002</v>
      </c>
      <c r="AX16" s="57">
        <f t="shared" si="5"/>
        <v>1041.7000000000003</v>
      </c>
      <c r="AY16" s="57">
        <f t="shared" si="5"/>
        <v>1051.7000000000003</v>
      </c>
      <c r="AZ16" s="57">
        <f t="shared" si="5"/>
        <v>1051.7000000000003</v>
      </c>
      <c r="BA16" s="57">
        <f t="shared" si="5"/>
        <v>1051.7000000000003</v>
      </c>
      <c r="BB16" s="57">
        <f t="shared" si="5"/>
        <v>1051.7000000000003</v>
      </c>
      <c r="BC16" s="57">
        <f t="shared" si="5"/>
        <v>1051.7000000000003</v>
      </c>
      <c r="BD16" s="57">
        <f t="shared" si="5"/>
        <v>1051.7000000000003</v>
      </c>
      <c r="BE16" s="58">
        <f>X71</f>
        <v>1051.7000000000003</v>
      </c>
      <c r="BF16" s="58">
        <f>Z71</f>
        <v>1051.7000000000003</v>
      </c>
      <c r="BG16" s="58">
        <f>AB71</f>
        <v>1161.67</v>
      </c>
      <c r="BH16" s="58">
        <f>AD71</f>
        <v>1159.67</v>
      </c>
      <c r="BI16" s="58">
        <f>AE71</f>
        <v>1153.67</v>
      </c>
      <c r="BJ16" s="58">
        <f>AF71</f>
        <v>1152.67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36</v>
      </c>
      <c r="C17" s="44">
        <v>36</v>
      </c>
      <c r="D17" s="44">
        <v>36</v>
      </c>
      <c r="E17" s="44">
        <v>36</v>
      </c>
      <c r="F17" s="44">
        <v>36</v>
      </c>
      <c r="G17" s="44">
        <v>29.14</v>
      </c>
      <c r="H17" s="44">
        <v>29.14</v>
      </c>
      <c r="I17" s="44">
        <v>29.14</v>
      </c>
      <c r="J17" s="44">
        <v>29.14</v>
      </c>
      <c r="K17" s="44">
        <v>29.14</v>
      </c>
      <c r="L17" s="44">
        <v>29.1</v>
      </c>
      <c r="M17" s="44">
        <v>29.1</v>
      </c>
      <c r="N17" s="44">
        <v>29.1</v>
      </c>
      <c r="O17" s="44">
        <v>11.1</v>
      </c>
      <c r="P17" s="44">
        <v>15.9</v>
      </c>
      <c r="Q17" s="44">
        <v>15.9</v>
      </c>
      <c r="R17" s="44">
        <v>15.9</v>
      </c>
      <c r="S17" s="44">
        <v>15.9</v>
      </c>
      <c r="T17" s="44">
        <v>15.9</v>
      </c>
      <c r="U17" s="44">
        <v>15.9</v>
      </c>
      <c r="V17" s="44">
        <v>15.9</v>
      </c>
      <c r="W17" s="44">
        <v>15.9</v>
      </c>
      <c r="X17" s="44">
        <v>15.9</v>
      </c>
      <c r="Y17" s="44">
        <v>15.9</v>
      </c>
      <c r="Z17" s="44">
        <v>15.9</v>
      </c>
      <c r="AA17" s="44">
        <v>29</v>
      </c>
      <c r="AB17" s="44">
        <v>29</v>
      </c>
      <c r="AC17" s="44">
        <v>29</v>
      </c>
      <c r="AD17" s="44">
        <v>29</v>
      </c>
      <c r="AE17" s="44">
        <v>29</v>
      </c>
      <c r="AF17" s="44">
        <v>29</v>
      </c>
      <c r="AG17" s="45">
        <v>54</v>
      </c>
      <c r="AH17" s="46">
        <f t="shared" si="2"/>
        <v>36</v>
      </c>
      <c r="AI17" s="47">
        <f t="shared" si="3"/>
        <v>11.1</v>
      </c>
      <c r="AK17" s="49"/>
      <c r="AL17" s="52" t="s">
        <v>29</v>
      </c>
      <c r="AM17" s="57">
        <f t="shared" ref="AM17:AR17" si="6">B78</f>
        <v>581.30000000000007</v>
      </c>
      <c r="AN17" s="57">
        <f t="shared" si="6"/>
        <v>461.3</v>
      </c>
      <c r="AO17" s="57">
        <f t="shared" si="6"/>
        <v>441.3</v>
      </c>
      <c r="AP17" s="57">
        <f t="shared" si="6"/>
        <v>441.3</v>
      </c>
      <c r="AQ17" s="57">
        <f t="shared" si="6"/>
        <v>441.3</v>
      </c>
      <c r="AR17" s="57">
        <f t="shared" si="6"/>
        <v>432.80000000000007</v>
      </c>
      <c r="AS17" s="57">
        <f>I78</f>
        <v>451.10000000000008</v>
      </c>
      <c r="AT17" s="57">
        <f>K78</f>
        <v>499.10000000000008</v>
      </c>
      <c r="AU17" s="57">
        <f t="shared" ref="AU17:BD17" si="7">M78</f>
        <v>602.83000000000004</v>
      </c>
      <c r="AV17" s="57">
        <f t="shared" si="7"/>
        <v>602.83000000000004</v>
      </c>
      <c r="AW17" s="57">
        <f t="shared" si="7"/>
        <v>344.60000000000008</v>
      </c>
      <c r="AX17" s="57">
        <f t="shared" si="7"/>
        <v>548.6</v>
      </c>
      <c r="AY17" s="57">
        <f t="shared" si="7"/>
        <v>446.7000000000001</v>
      </c>
      <c r="AZ17" s="57">
        <f t="shared" si="7"/>
        <v>461.7000000000001</v>
      </c>
      <c r="BA17" s="57">
        <f t="shared" si="7"/>
        <v>409.00000000000006</v>
      </c>
      <c r="BB17" s="57">
        <f t="shared" si="7"/>
        <v>419.90000000000003</v>
      </c>
      <c r="BC17" s="57">
        <f t="shared" si="7"/>
        <v>350.7</v>
      </c>
      <c r="BD17" s="57">
        <f t="shared" si="7"/>
        <v>274.7</v>
      </c>
      <c r="BE17" s="58">
        <f>X78</f>
        <v>281.90000000000003</v>
      </c>
      <c r="BF17" s="58">
        <f>Z78</f>
        <v>466.69999999999993</v>
      </c>
      <c r="BG17" s="58">
        <f>AB78</f>
        <v>593.4</v>
      </c>
      <c r="BH17" s="58">
        <f>AD78</f>
        <v>545.6</v>
      </c>
      <c r="BI17" s="58">
        <f>AE78</f>
        <v>546.6</v>
      </c>
      <c r="BJ17" s="58">
        <f>AF78</f>
        <v>497.6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16.3</v>
      </c>
      <c r="C18" s="44">
        <v>16.3</v>
      </c>
      <c r="D18" s="44">
        <v>16.3</v>
      </c>
      <c r="E18" s="44">
        <v>16.3</v>
      </c>
      <c r="F18" s="44">
        <v>16.3</v>
      </c>
      <c r="G18" s="44">
        <v>12.5</v>
      </c>
      <c r="H18" s="44">
        <v>12.5</v>
      </c>
      <c r="I18" s="44">
        <v>12.5</v>
      </c>
      <c r="J18" s="44">
        <v>12.5</v>
      </c>
      <c r="K18" s="44">
        <v>12.5</v>
      </c>
      <c r="L18" s="44">
        <v>14.4</v>
      </c>
      <c r="M18" s="44">
        <v>14.4</v>
      </c>
      <c r="N18" s="44">
        <v>14.4</v>
      </c>
      <c r="O18" s="44">
        <v>14.4</v>
      </c>
      <c r="P18" s="44">
        <v>14.4</v>
      </c>
      <c r="Q18" s="44">
        <v>14.4</v>
      </c>
      <c r="R18" s="44">
        <v>14.4</v>
      </c>
      <c r="S18" s="44">
        <v>14.4</v>
      </c>
      <c r="T18" s="44">
        <v>14.4</v>
      </c>
      <c r="U18" s="44">
        <v>14.4</v>
      </c>
      <c r="V18" s="44">
        <v>14.4</v>
      </c>
      <c r="W18" s="44">
        <v>14.4</v>
      </c>
      <c r="X18" s="44">
        <v>14.4</v>
      </c>
      <c r="Y18" s="44">
        <v>14.4</v>
      </c>
      <c r="Z18" s="44">
        <v>14.4</v>
      </c>
      <c r="AA18" s="44">
        <v>18</v>
      </c>
      <c r="AB18" s="44">
        <v>18</v>
      </c>
      <c r="AC18" s="44">
        <v>18</v>
      </c>
      <c r="AD18" s="44">
        <v>18</v>
      </c>
      <c r="AE18" s="44">
        <v>18</v>
      </c>
      <c r="AF18" s="44">
        <v>18</v>
      </c>
      <c r="AG18" s="48">
        <v>52.465000000000003</v>
      </c>
      <c r="AH18" s="46">
        <f t="shared" si="2"/>
        <v>18</v>
      </c>
      <c r="AI18" s="47">
        <f t="shared" si="3"/>
        <v>12.5</v>
      </c>
      <c r="AK18" s="49"/>
      <c r="AL18" s="52" t="s">
        <v>31</v>
      </c>
      <c r="AM18" s="57">
        <f t="shared" ref="AM18:AR18" si="8">B92</f>
        <v>350</v>
      </c>
      <c r="AN18" s="57">
        <f t="shared" si="8"/>
        <v>350</v>
      </c>
      <c r="AO18" s="57">
        <f t="shared" si="8"/>
        <v>339.9</v>
      </c>
      <c r="AP18" s="57">
        <f t="shared" si="8"/>
        <v>339.9</v>
      </c>
      <c r="AQ18" s="57">
        <f t="shared" si="8"/>
        <v>296.89999999999998</v>
      </c>
      <c r="AR18" s="57">
        <f t="shared" si="8"/>
        <v>319.7</v>
      </c>
      <c r="AS18" s="57">
        <f>I92</f>
        <v>324.7</v>
      </c>
      <c r="AT18" s="57">
        <f>K92</f>
        <v>329.7</v>
      </c>
      <c r="AU18" s="57">
        <f t="shared" ref="AU18:BD18" si="9">M92</f>
        <v>382.90000000000003</v>
      </c>
      <c r="AV18" s="57">
        <f t="shared" si="9"/>
        <v>364.3</v>
      </c>
      <c r="AW18" s="57">
        <f t="shared" si="9"/>
        <v>334.4</v>
      </c>
      <c r="AX18" s="57">
        <f t="shared" si="9"/>
        <v>328</v>
      </c>
      <c r="AY18" s="57">
        <f t="shared" si="9"/>
        <v>322.70000000000005</v>
      </c>
      <c r="AZ18" s="57">
        <f t="shared" si="9"/>
        <v>329.5</v>
      </c>
      <c r="BA18" s="57">
        <f t="shared" si="9"/>
        <v>328.90000000000003</v>
      </c>
      <c r="BB18" s="57">
        <f t="shared" si="9"/>
        <v>338.8</v>
      </c>
      <c r="BC18" s="57">
        <f t="shared" si="9"/>
        <v>330</v>
      </c>
      <c r="BD18" s="57">
        <f t="shared" si="9"/>
        <v>321.00000000000006</v>
      </c>
      <c r="BE18" s="58">
        <f>X92</f>
        <v>274.2</v>
      </c>
      <c r="BF18" s="58">
        <f>Z92</f>
        <v>273.50000000000006</v>
      </c>
      <c r="BG18" s="58">
        <f>AB92</f>
        <v>365.70000000000005</v>
      </c>
      <c r="BH18" s="58">
        <f>AD92</f>
        <v>354.70000000000005</v>
      </c>
      <c r="BI18" s="58">
        <f>AE92</f>
        <v>359.90000000000003</v>
      </c>
      <c r="BJ18" s="58">
        <f>AF92</f>
        <v>359.90000000000003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101.4</v>
      </c>
      <c r="AN19" s="57">
        <f t="shared" si="10"/>
        <v>101.4</v>
      </c>
      <c r="AO19" s="57">
        <f t="shared" si="10"/>
        <v>96</v>
      </c>
      <c r="AP19" s="57">
        <f t="shared" si="10"/>
        <v>103.1</v>
      </c>
      <c r="AQ19" s="57">
        <f t="shared" si="10"/>
        <v>82.8</v>
      </c>
      <c r="AR19" s="57">
        <f t="shared" si="10"/>
        <v>71.900000000000006</v>
      </c>
      <c r="AS19" s="57">
        <f>I108</f>
        <v>129.29999999999998</v>
      </c>
      <c r="AT19" s="57">
        <f>K108</f>
        <v>140</v>
      </c>
      <c r="AU19" s="57">
        <f t="shared" ref="AU19:BD19" si="11">M108</f>
        <v>145.70000000000002</v>
      </c>
      <c r="AV19" s="57">
        <f t="shared" si="11"/>
        <v>133.20000000000002</v>
      </c>
      <c r="AW19" s="57">
        <f t="shared" si="11"/>
        <v>138.4</v>
      </c>
      <c r="AX19" s="57">
        <f t="shared" si="11"/>
        <v>140.57000000000002</v>
      </c>
      <c r="AY19" s="57">
        <f t="shared" si="11"/>
        <v>135.80000000000001</v>
      </c>
      <c r="AZ19" s="57">
        <f t="shared" si="11"/>
        <v>129.69999999999999</v>
      </c>
      <c r="BA19" s="57">
        <f t="shared" si="11"/>
        <v>125.4</v>
      </c>
      <c r="BB19" s="57">
        <f t="shared" si="11"/>
        <v>149.19999999999999</v>
      </c>
      <c r="BC19" s="57">
        <f t="shared" si="11"/>
        <v>151</v>
      </c>
      <c r="BD19" s="57">
        <f t="shared" si="11"/>
        <v>140.69999999999999</v>
      </c>
      <c r="BE19" s="58">
        <f>X108</f>
        <v>145</v>
      </c>
      <c r="BF19" s="58">
        <f>Z108</f>
        <v>130.79999999999998</v>
      </c>
      <c r="BG19" s="58">
        <f>AB108</f>
        <v>86.3</v>
      </c>
      <c r="BH19" s="58">
        <f>AD108</f>
        <v>86.8</v>
      </c>
      <c r="BI19" s="58">
        <f>AE108</f>
        <v>96.899999999999991</v>
      </c>
      <c r="BJ19" s="58">
        <f>AF108</f>
        <v>91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40</v>
      </c>
      <c r="AK20" s="49"/>
      <c r="AL20" s="52" t="s">
        <v>35</v>
      </c>
      <c r="AM20" s="57">
        <f t="shared" ref="AM20:AR20" si="12">B96</f>
        <v>25</v>
      </c>
      <c r="AN20" s="57">
        <f t="shared" si="12"/>
        <v>77</v>
      </c>
      <c r="AO20" s="57">
        <f t="shared" si="12"/>
        <v>77</v>
      </c>
      <c r="AP20" s="57">
        <f t="shared" si="12"/>
        <v>67</v>
      </c>
      <c r="AQ20" s="57">
        <f t="shared" si="12"/>
        <v>49</v>
      </c>
      <c r="AR20" s="57">
        <f t="shared" si="12"/>
        <v>49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</v>
      </c>
      <c r="C21" s="44">
        <v>45</v>
      </c>
      <c r="D21" s="44">
        <v>45</v>
      </c>
      <c r="E21" s="44">
        <v>45</v>
      </c>
      <c r="F21" s="44">
        <v>45</v>
      </c>
      <c r="G21" s="44">
        <v>45</v>
      </c>
      <c r="H21" s="44">
        <v>45</v>
      </c>
      <c r="I21" s="44">
        <v>45</v>
      </c>
      <c r="J21" s="44">
        <v>45</v>
      </c>
      <c r="K21" s="44">
        <v>45</v>
      </c>
      <c r="L21" s="44">
        <v>45</v>
      </c>
      <c r="M21" s="44">
        <v>45</v>
      </c>
      <c r="N21" s="44">
        <v>45</v>
      </c>
      <c r="O21" s="44">
        <v>45</v>
      </c>
      <c r="P21" s="44">
        <v>45</v>
      </c>
      <c r="Q21" s="44">
        <v>45</v>
      </c>
      <c r="R21" s="44">
        <v>45</v>
      </c>
      <c r="S21" s="44">
        <v>45</v>
      </c>
      <c r="T21" s="44">
        <v>45</v>
      </c>
      <c r="U21" s="44">
        <v>45</v>
      </c>
      <c r="V21" s="44">
        <v>45</v>
      </c>
      <c r="W21" s="44">
        <v>45</v>
      </c>
      <c r="X21" s="44">
        <v>45</v>
      </c>
      <c r="Y21" s="44">
        <v>45</v>
      </c>
      <c r="Z21" s="44">
        <v>45</v>
      </c>
      <c r="AA21" s="44">
        <v>42.5</v>
      </c>
      <c r="AB21" s="44">
        <v>42.5</v>
      </c>
      <c r="AC21" s="44">
        <v>42.5</v>
      </c>
      <c r="AD21" s="44">
        <v>42.5</v>
      </c>
      <c r="AE21" s="44">
        <v>42.5</v>
      </c>
      <c r="AF21" s="44">
        <v>42.5</v>
      </c>
      <c r="AG21" s="48">
        <v>45</v>
      </c>
      <c r="AH21" s="46">
        <f t="shared" si="2"/>
        <v>45</v>
      </c>
      <c r="AI21" s="47">
        <f t="shared" si="3"/>
        <v>42.5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</v>
      </c>
      <c r="C22" s="44">
        <v>30</v>
      </c>
      <c r="D22" s="44">
        <v>30</v>
      </c>
      <c r="E22" s="44">
        <v>30</v>
      </c>
      <c r="F22" s="44">
        <v>30</v>
      </c>
      <c r="G22" s="44">
        <v>30</v>
      </c>
      <c r="H22" s="44">
        <v>30</v>
      </c>
      <c r="I22" s="44">
        <v>30</v>
      </c>
      <c r="J22" s="44">
        <v>30</v>
      </c>
      <c r="K22" s="44">
        <v>30</v>
      </c>
      <c r="L22" s="44">
        <v>30</v>
      </c>
      <c r="M22" s="44">
        <v>30</v>
      </c>
      <c r="N22" s="44">
        <v>30</v>
      </c>
      <c r="O22" s="44">
        <v>30</v>
      </c>
      <c r="P22" s="44">
        <v>30</v>
      </c>
      <c r="Q22" s="44">
        <v>30</v>
      </c>
      <c r="R22" s="44">
        <v>30</v>
      </c>
      <c r="S22" s="44">
        <v>30</v>
      </c>
      <c r="T22" s="44">
        <v>30</v>
      </c>
      <c r="U22" s="44">
        <v>30</v>
      </c>
      <c r="V22" s="44">
        <v>30</v>
      </c>
      <c r="W22" s="44">
        <v>30</v>
      </c>
      <c r="X22" s="44">
        <v>30</v>
      </c>
      <c r="Y22" s="44">
        <v>30</v>
      </c>
      <c r="Z22" s="44">
        <v>30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30.6</v>
      </c>
      <c r="AI22" s="47">
        <f t="shared" si="3"/>
        <v>30</v>
      </c>
      <c r="AK22" s="49"/>
      <c r="AL22" s="59" t="s">
        <v>39</v>
      </c>
      <c r="AM22" s="60">
        <f t="shared" ref="AM22:BJ22" si="16">SUM(AM16:AM21)</f>
        <v>2184.5000000000005</v>
      </c>
      <c r="AN22" s="60">
        <f t="shared" si="16"/>
        <v>2116.5</v>
      </c>
      <c r="AO22" s="60">
        <f t="shared" si="16"/>
        <v>2081</v>
      </c>
      <c r="AP22" s="60">
        <f t="shared" si="16"/>
        <v>2078.1</v>
      </c>
      <c r="AQ22" s="60">
        <f t="shared" si="16"/>
        <v>1996.8</v>
      </c>
      <c r="AR22" s="60">
        <f t="shared" si="16"/>
        <v>1945.1600000000005</v>
      </c>
      <c r="AS22" s="60">
        <f t="shared" si="16"/>
        <v>1976.8600000000004</v>
      </c>
      <c r="AT22" s="60">
        <f t="shared" si="16"/>
        <v>2045.71</v>
      </c>
      <c r="AU22" s="60">
        <f t="shared" si="16"/>
        <v>2204.25</v>
      </c>
      <c r="AV22" s="60">
        <f t="shared" si="16"/>
        <v>2173.15</v>
      </c>
      <c r="AW22" s="60">
        <f t="shared" si="16"/>
        <v>1832.3000000000002</v>
      </c>
      <c r="AX22" s="60">
        <f t="shared" si="16"/>
        <v>2058.8700000000003</v>
      </c>
      <c r="AY22" s="60">
        <f t="shared" si="16"/>
        <v>1956.9000000000003</v>
      </c>
      <c r="AZ22" s="60">
        <f t="shared" si="16"/>
        <v>1972.6000000000004</v>
      </c>
      <c r="BA22" s="60">
        <f t="shared" si="16"/>
        <v>1915.0000000000005</v>
      </c>
      <c r="BB22" s="60">
        <f t="shared" si="16"/>
        <v>1959.6000000000004</v>
      </c>
      <c r="BC22" s="60">
        <f t="shared" si="16"/>
        <v>1883.4000000000003</v>
      </c>
      <c r="BD22" s="60">
        <f t="shared" si="16"/>
        <v>1788.1000000000004</v>
      </c>
      <c r="BE22" s="60">
        <f t="shared" si="16"/>
        <v>1752.8000000000004</v>
      </c>
      <c r="BF22" s="60">
        <f t="shared" si="16"/>
        <v>1922.7</v>
      </c>
      <c r="BG22" s="60">
        <f t="shared" si="16"/>
        <v>2207.0700000000006</v>
      </c>
      <c r="BH22" s="60">
        <f t="shared" si="16"/>
        <v>2146.7700000000004</v>
      </c>
      <c r="BI22" s="60">
        <f t="shared" si="16"/>
        <v>2157.0700000000002</v>
      </c>
      <c r="BJ22" s="60">
        <f t="shared" si="16"/>
        <v>2101.17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23</v>
      </c>
      <c r="C23" s="44">
        <v>23</v>
      </c>
      <c r="D23" s="44">
        <v>23</v>
      </c>
      <c r="E23" s="44">
        <v>23</v>
      </c>
      <c r="F23" s="44">
        <v>23</v>
      </c>
      <c r="G23" s="44">
        <v>22</v>
      </c>
      <c r="H23" s="44">
        <v>22</v>
      </c>
      <c r="I23" s="44">
        <v>22</v>
      </c>
      <c r="J23" s="44">
        <v>22</v>
      </c>
      <c r="K23" s="44">
        <v>22</v>
      </c>
      <c r="L23" s="44">
        <v>22.2</v>
      </c>
      <c r="M23" s="44">
        <v>22.2</v>
      </c>
      <c r="N23" s="44">
        <v>22.2</v>
      </c>
      <c r="O23" s="44">
        <v>20</v>
      </c>
      <c r="P23" s="44">
        <v>20</v>
      </c>
      <c r="Q23" s="44">
        <v>20</v>
      </c>
      <c r="R23" s="44">
        <v>20</v>
      </c>
      <c r="S23" s="44">
        <v>20</v>
      </c>
      <c r="T23" s="44">
        <v>20</v>
      </c>
      <c r="U23" s="44">
        <v>20</v>
      </c>
      <c r="V23" s="44">
        <v>20</v>
      </c>
      <c r="W23" s="44">
        <v>20</v>
      </c>
      <c r="X23" s="44">
        <v>20</v>
      </c>
      <c r="Y23" s="44">
        <v>20</v>
      </c>
      <c r="Z23" s="44">
        <v>20</v>
      </c>
      <c r="AA23" s="44">
        <v>42.2</v>
      </c>
      <c r="AB23" s="44">
        <v>38</v>
      </c>
      <c r="AC23" s="44">
        <v>38</v>
      </c>
      <c r="AD23" s="44">
        <v>36</v>
      </c>
      <c r="AE23" s="44">
        <v>30</v>
      </c>
      <c r="AF23" s="44">
        <v>29</v>
      </c>
      <c r="AG23" s="48">
        <v>42</v>
      </c>
      <c r="AH23" s="46">
        <f t="shared" si="2"/>
        <v>42.2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-571</v>
      </c>
      <c r="AN23" s="60">
        <f t="shared" si="17"/>
        <v>-560</v>
      </c>
      <c r="AO23" s="60">
        <f t="shared" si="17"/>
        <v>-547</v>
      </c>
      <c r="AP23" s="60">
        <f t="shared" si="17"/>
        <v>-574</v>
      </c>
      <c r="AQ23" s="60">
        <f t="shared" si="17"/>
        <v>-580</v>
      </c>
      <c r="AR23" s="60">
        <f t="shared" si="17"/>
        <v>-567.29999999999995</v>
      </c>
      <c r="AS23" s="60">
        <f>I123*-1</f>
        <v>-516</v>
      </c>
      <c r="AT23" s="60">
        <f>K123*-1</f>
        <v>-462</v>
      </c>
      <c r="AU23" s="60">
        <f t="shared" ref="AU23:BD23" si="18">M123*-1</f>
        <v>-473</v>
      </c>
      <c r="AV23" s="60">
        <f t="shared" si="18"/>
        <v>-462</v>
      </c>
      <c r="AW23" s="60">
        <f t="shared" si="18"/>
        <v>-24</v>
      </c>
      <c r="AX23" s="60">
        <f t="shared" si="18"/>
        <v>-339</v>
      </c>
      <c r="AY23" s="60">
        <f t="shared" si="18"/>
        <v>-314</v>
      </c>
      <c r="AZ23" s="60">
        <f t="shared" si="18"/>
        <v>-183</v>
      </c>
      <c r="BA23" s="60">
        <f t="shared" si="18"/>
        <v>-144.6</v>
      </c>
      <c r="BB23" s="60">
        <f t="shared" si="18"/>
        <v>-210.5</v>
      </c>
      <c r="BC23" s="60">
        <f t="shared" si="18"/>
        <v>-157.9</v>
      </c>
      <c r="BD23" s="60">
        <f t="shared" si="18"/>
        <v>-179.8</v>
      </c>
      <c r="BE23" s="60">
        <f>X123*-1</f>
        <v>-207.5</v>
      </c>
      <c r="BF23" s="60">
        <f>Z123*-1</f>
        <v>-321.10000000000002</v>
      </c>
      <c r="BG23" s="60">
        <f>AB123*-1</f>
        <v>-325</v>
      </c>
      <c r="BH23" s="60">
        <f>AD123*-1</f>
        <v>-380</v>
      </c>
      <c r="BI23" s="60">
        <f>AE123*-1</f>
        <v>-438.8</v>
      </c>
      <c r="BJ23" s="60">
        <f>AF123*-1</f>
        <v>-401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23</v>
      </c>
      <c r="C24" s="44">
        <v>23</v>
      </c>
      <c r="D24" s="44">
        <v>23</v>
      </c>
      <c r="E24" s="44">
        <v>23</v>
      </c>
      <c r="F24" s="44">
        <v>23</v>
      </c>
      <c r="G24" s="44">
        <v>27.25</v>
      </c>
      <c r="H24" s="44">
        <v>27.25</v>
      </c>
      <c r="I24" s="44">
        <v>27.25</v>
      </c>
      <c r="J24" s="44">
        <v>27.25</v>
      </c>
      <c r="K24" s="44">
        <v>27.25</v>
      </c>
      <c r="L24" s="44">
        <v>25.3</v>
      </c>
      <c r="M24" s="44">
        <v>25.3</v>
      </c>
      <c r="N24" s="44">
        <v>25.3</v>
      </c>
      <c r="O24" s="44">
        <v>27</v>
      </c>
      <c r="P24" s="44">
        <v>27</v>
      </c>
      <c r="Q24" s="44">
        <v>27</v>
      </c>
      <c r="R24" s="44">
        <v>27</v>
      </c>
      <c r="S24" s="44">
        <v>27</v>
      </c>
      <c r="T24" s="44">
        <v>27</v>
      </c>
      <c r="U24" s="44">
        <v>27</v>
      </c>
      <c r="V24" s="44">
        <v>27</v>
      </c>
      <c r="W24" s="44">
        <v>27</v>
      </c>
      <c r="X24" s="44">
        <v>27</v>
      </c>
      <c r="Y24" s="44">
        <v>27</v>
      </c>
      <c r="Z24" s="44">
        <v>27</v>
      </c>
      <c r="AA24" s="44">
        <v>34.700000000000003</v>
      </c>
      <c r="AB24" s="44">
        <v>34.700000000000003</v>
      </c>
      <c r="AC24" s="44">
        <v>34.700000000000003</v>
      </c>
      <c r="AD24" s="44">
        <v>34.700000000000003</v>
      </c>
      <c r="AE24" s="44">
        <v>34.700000000000003</v>
      </c>
      <c r="AF24" s="44">
        <v>34.700000000000003</v>
      </c>
      <c r="AG24" s="48">
        <v>40</v>
      </c>
      <c r="AH24" s="46">
        <f t="shared" si="2"/>
        <v>34.700000000000003</v>
      </c>
      <c r="AI24" s="47">
        <f t="shared" si="3"/>
        <v>23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18</v>
      </c>
      <c r="C25" s="44">
        <v>18</v>
      </c>
      <c r="D25" s="44">
        <v>18</v>
      </c>
      <c r="E25" s="44">
        <v>18</v>
      </c>
      <c r="F25" s="44">
        <v>18</v>
      </c>
      <c r="G25" s="44">
        <v>22</v>
      </c>
      <c r="H25" s="44">
        <v>22</v>
      </c>
      <c r="I25" s="44">
        <v>22</v>
      </c>
      <c r="J25" s="44">
        <v>22</v>
      </c>
      <c r="K25" s="44">
        <v>22</v>
      </c>
      <c r="L25" s="44">
        <v>22</v>
      </c>
      <c r="M25" s="44">
        <v>22</v>
      </c>
      <c r="N25" s="44">
        <v>22</v>
      </c>
      <c r="O25" s="44">
        <v>22</v>
      </c>
      <c r="P25" s="44">
        <v>22</v>
      </c>
      <c r="Q25" s="44">
        <v>22</v>
      </c>
      <c r="R25" s="44">
        <v>22</v>
      </c>
      <c r="S25" s="44">
        <v>22</v>
      </c>
      <c r="T25" s="44">
        <v>22</v>
      </c>
      <c r="U25" s="44">
        <v>22</v>
      </c>
      <c r="V25" s="44">
        <v>22</v>
      </c>
      <c r="W25" s="44">
        <v>22</v>
      </c>
      <c r="X25" s="44">
        <v>22</v>
      </c>
      <c r="Y25" s="44">
        <v>22</v>
      </c>
      <c r="Z25" s="44">
        <v>22</v>
      </c>
      <c r="AA25" s="44">
        <v>16.3</v>
      </c>
      <c r="AB25" s="44">
        <v>16.3</v>
      </c>
      <c r="AC25" s="44">
        <v>16.3</v>
      </c>
      <c r="AD25" s="44">
        <v>16.3</v>
      </c>
      <c r="AE25" s="44">
        <v>16.3</v>
      </c>
      <c r="AF25" s="44">
        <v>16.3</v>
      </c>
      <c r="AG25" s="48">
        <v>38.46</v>
      </c>
      <c r="AH25" s="46">
        <f t="shared" si="2"/>
        <v>22</v>
      </c>
      <c r="AI25" s="47">
        <f t="shared" si="3"/>
        <v>16.3</v>
      </c>
      <c r="AK25" s="49"/>
      <c r="AL25" s="59" t="s">
        <v>44</v>
      </c>
      <c r="AM25" s="60">
        <f t="shared" ref="AM25:BJ25" si="19">AM22+AM23</f>
        <v>1613.5000000000005</v>
      </c>
      <c r="AN25" s="60">
        <f t="shared" si="19"/>
        <v>1556.5</v>
      </c>
      <c r="AO25" s="60">
        <f t="shared" si="19"/>
        <v>1534</v>
      </c>
      <c r="AP25" s="60">
        <f t="shared" si="19"/>
        <v>1504.1</v>
      </c>
      <c r="AQ25" s="60">
        <f t="shared" si="19"/>
        <v>1416.8</v>
      </c>
      <c r="AR25" s="60">
        <f t="shared" si="19"/>
        <v>1377.8600000000006</v>
      </c>
      <c r="AS25" s="60">
        <f t="shared" si="19"/>
        <v>1460.8600000000004</v>
      </c>
      <c r="AT25" s="60">
        <f t="shared" si="19"/>
        <v>1583.71</v>
      </c>
      <c r="AU25" s="60">
        <f t="shared" si="19"/>
        <v>1731.25</v>
      </c>
      <c r="AV25" s="60">
        <f t="shared" si="19"/>
        <v>1711.15</v>
      </c>
      <c r="AW25" s="60">
        <f t="shared" si="19"/>
        <v>1808.3000000000002</v>
      </c>
      <c r="AX25" s="60">
        <f t="shared" si="19"/>
        <v>1719.8700000000003</v>
      </c>
      <c r="AY25" s="60">
        <f t="shared" si="19"/>
        <v>1642.9000000000003</v>
      </c>
      <c r="AZ25" s="60">
        <f t="shared" si="19"/>
        <v>1789.6000000000004</v>
      </c>
      <c r="BA25" s="60">
        <f t="shared" si="19"/>
        <v>1770.4000000000005</v>
      </c>
      <c r="BB25" s="60">
        <f t="shared" si="19"/>
        <v>1749.1000000000004</v>
      </c>
      <c r="BC25" s="60">
        <f t="shared" si="19"/>
        <v>1725.5000000000002</v>
      </c>
      <c r="BD25" s="60">
        <f t="shared" si="19"/>
        <v>1608.3000000000004</v>
      </c>
      <c r="BE25" s="60">
        <f t="shared" si="19"/>
        <v>1545.3000000000004</v>
      </c>
      <c r="BF25" s="60">
        <f t="shared" si="19"/>
        <v>1601.6</v>
      </c>
      <c r="BG25" s="60">
        <f t="shared" si="19"/>
        <v>1882.0700000000006</v>
      </c>
      <c r="BH25" s="60">
        <f t="shared" si="19"/>
        <v>1766.7700000000004</v>
      </c>
      <c r="BI25" s="60">
        <f t="shared" si="19"/>
        <v>1718.2700000000002</v>
      </c>
      <c r="BJ25" s="60">
        <f t="shared" si="19"/>
        <v>1700.17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16</v>
      </c>
      <c r="C26" s="44">
        <v>16</v>
      </c>
      <c r="D26" s="44">
        <v>16</v>
      </c>
      <c r="E26" s="44">
        <v>16</v>
      </c>
      <c r="F26" s="44">
        <v>16</v>
      </c>
      <c r="G26" s="44">
        <v>15.2</v>
      </c>
      <c r="H26" s="44">
        <v>15.2</v>
      </c>
      <c r="I26" s="44">
        <v>15.2</v>
      </c>
      <c r="J26" s="44">
        <v>15.2</v>
      </c>
      <c r="K26" s="44">
        <v>15.2</v>
      </c>
      <c r="L26" s="44">
        <v>15.2</v>
      </c>
      <c r="M26" s="44">
        <v>15.2</v>
      </c>
      <c r="N26" s="44">
        <v>15.2</v>
      </c>
      <c r="O26" s="44">
        <v>12.5</v>
      </c>
      <c r="P26" s="44">
        <v>15.4</v>
      </c>
      <c r="Q26" s="44">
        <v>15.4</v>
      </c>
      <c r="R26" s="44">
        <v>15.4</v>
      </c>
      <c r="S26" s="44">
        <v>15.4</v>
      </c>
      <c r="T26" s="44">
        <v>15.4</v>
      </c>
      <c r="U26" s="44">
        <v>15.4</v>
      </c>
      <c r="V26" s="44">
        <v>15.4</v>
      </c>
      <c r="W26" s="44">
        <v>15.4</v>
      </c>
      <c r="X26" s="44">
        <v>15.4</v>
      </c>
      <c r="Y26" s="44">
        <v>15.4</v>
      </c>
      <c r="Z26" s="44">
        <v>15.4</v>
      </c>
      <c r="AA26" s="44">
        <v>22.5</v>
      </c>
      <c r="AB26" s="44">
        <v>22.5</v>
      </c>
      <c r="AC26" s="44">
        <v>22.5</v>
      </c>
      <c r="AD26" s="44">
        <v>22.5</v>
      </c>
      <c r="AE26" s="44">
        <v>22.5</v>
      </c>
      <c r="AF26" s="44">
        <v>22.5</v>
      </c>
      <c r="AG26" s="61">
        <v>38</v>
      </c>
      <c r="AH26" s="46">
        <f t="shared" si="2"/>
        <v>22.5</v>
      </c>
      <c r="AI26" s="47">
        <f t="shared" si="3"/>
        <v>12.5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21.1</v>
      </c>
      <c r="C27" s="44">
        <v>21.1</v>
      </c>
      <c r="D27" s="44">
        <v>21.1</v>
      </c>
      <c r="E27" s="44">
        <v>21.1</v>
      </c>
      <c r="F27" s="44">
        <v>21.1</v>
      </c>
      <c r="G27" s="44">
        <v>20.6</v>
      </c>
      <c r="H27" s="44">
        <v>20.6</v>
      </c>
      <c r="I27" s="44">
        <v>20.6</v>
      </c>
      <c r="J27" s="44">
        <v>20.6</v>
      </c>
      <c r="K27" s="44">
        <v>20.6</v>
      </c>
      <c r="L27" s="44">
        <v>20.6</v>
      </c>
      <c r="M27" s="44">
        <v>20.6</v>
      </c>
      <c r="N27" s="44">
        <v>20.6</v>
      </c>
      <c r="O27" s="44">
        <v>20.6</v>
      </c>
      <c r="P27" s="44">
        <v>20.6</v>
      </c>
      <c r="Q27" s="44">
        <v>20.6</v>
      </c>
      <c r="R27" s="44">
        <v>20.6</v>
      </c>
      <c r="S27" s="44">
        <v>20.6</v>
      </c>
      <c r="T27" s="44">
        <v>20.6</v>
      </c>
      <c r="U27" s="44">
        <v>20.6</v>
      </c>
      <c r="V27" s="44">
        <v>20.6</v>
      </c>
      <c r="W27" s="44">
        <v>20.6</v>
      </c>
      <c r="X27" s="44">
        <v>20.6</v>
      </c>
      <c r="Y27" s="44">
        <v>20.6</v>
      </c>
      <c r="Z27" s="44">
        <v>20.6</v>
      </c>
      <c r="AA27" s="44">
        <v>24</v>
      </c>
      <c r="AB27" s="44">
        <v>24</v>
      </c>
      <c r="AC27" s="44">
        <v>24</v>
      </c>
      <c r="AD27" s="44">
        <v>24</v>
      </c>
      <c r="AE27" s="44">
        <v>24</v>
      </c>
      <c r="AF27" s="44">
        <v>24</v>
      </c>
      <c r="AG27" s="48">
        <v>36</v>
      </c>
      <c r="AH27" s="46">
        <f t="shared" si="2"/>
        <v>24</v>
      </c>
      <c r="AI27" s="47">
        <f t="shared" si="3"/>
        <v>20.6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25.4</v>
      </c>
      <c r="C28" s="44">
        <v>25.4</v>
      </c>
      <c r="D28" s="44">
        <v>25.4</v>
      </c>
      <c r="E28" s="44">
        <v>25.4</v>
      </c>
      <c r="F28" s="44">
        <v>25.4</v>
      </c>
      <c r="G28" s="44">
        <v>24.9</v>
      </c>
      <c r="H28" s="44">
        <v>24.9</v>
      </c>
      <c r="I28" s="44">
        <v>24.9</v>
      </c>
      <c r="J28" s="44">
        <v>24.9</v>
      </c>
      <c r="K28" s="44">
        <v>24.9</v>
      </c>
      <c r="L28" s="44">
        <v>24.9</v>
      </c>
      <c r="M28" s="44">
        <v>24.9</v>
      </c>
      <c r="N28" s="44">
        <v>24.9</v>
      </c>
      <c r="O28" s="44">
        <v>10</v>
      </c>
      <c r="P28" s="44">
        <v>25.3</v>
      </c>
      <c r="Q28" s="44">
        <v>25.3</v>
      </c>
      <c r="R28" s="44">
        <v>25.3</v>
      </c>
      <c r="S28" s="44">
        <v>25.3</v>
      </c>
      <c r="T28" s="44">
        <v>25.3</v>
      </c>
      <c r="U28" s="44">
        <v>25.3</v>
      </c>
      <c r="V28" s="44">
        <v>25.3</v>
      </c>
      <c r="W28" s="44">
        <v>25.3</v>
      </c>
      <c r="X28" s="44">
        <v>25.3</v>
      </c>
      <c r="Y28" s="44">
        <v>25.3</v>
      </c>
      <c r="Z28" s="44">
        <v>25.3</v>
      </c>
      <c r="AA28" s="44">
        <v>34</v>
      </c>
      <c r="AB28" s="44">
        <v>34</v>
      </c>
      <c r="AC28" s="44">
        <v>34</v>
      </c>
      <c r="AD28" s="44">
        <v>34</v>
      </c>
      <c r="AE28" s="44">
        <v>34</v>
      </c>
      <c r="AF28" s="44">
        <v>34</v>
      </c>
      <c r="AG28" s="48">
        <v>35.5</v>
      </c>
      <c r="AH28" s="46">
        <f t="shared" si="2"/>
        <v>34</v>
      </c>
      <c r="AI28" s="47">
        <f t="shared" si="3"/>
        <v>10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11</v>
      </c>
      <c r="H31" s="44">
        <v>11</v>
      </c>
      <c r="I31" s="44">
        <v>11</v>
      </c>
      <c r="J31" s="44">
        <v>11</v>
      </c>
      <c r="K31" s="44">
        <v>11</v>
      </c>
      <c r="L31" s="44">
        <v>11</v>
      </c>
      <c r="M31" s="44">
        <v>11</v>
      </c>
      <c r="N31" s="44">
        <v>11</v>
      </c>
      <c r="O31" s="44">
        <v>11</v>
      </c>
      <c r="P31" s="44">
        <v>11</v>
      </c>
      <c r="Q31" s="44">
        <v>11</v>
      </c>
      <c r="R31" s="44">
        <v>11</v>
      </c>
      <c r="S31" s="44">
        <v>11</v>
      </c>
      <c r="T31" s="44">
        <v>11</v>
      </c>
      <c r="U31" s="44">
        <v>11</v>
      </c>
      <c r="V31" s="44">
        <v>11</v>
      </c>
      <c r="W31" s="44">
        <v>11</v>
      </c>
      <c r="X31" s="44">
        <v>11</v>
      </c>
      <c r="Y31" s="44">
        <v>11</v>
      </c>
      <c r="Z31" s="44">
        <v>11</v>
      </c>
      <c r="AA31" s="44">
        <v>13.2</v>
      </c>
      <c r="AB31" s="44">
        <v>13.2</v>
      </c>
      <c r="AC31" s="44">
        <v>13.2</v>
      </c>
      <c r="AD31" s="44">
        <v>13.2</v>
      </c>
      <c r="AE31" s="44">
        <v>13.2</v>
      </c>
      <c r="AF31" s="44">
        <v>13.2</v>
      </c>
      <c r="AG31" s="48">
        <v>29.04</v>
      </c>
      <c r="AH31" s="46">
        <f t="shared" si="2"/>
        <v>13.2</v>
      </c>
      <c r="AI31" s="47">
        <f t="shared" si="3"/>
        <v>11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13.1</v>
      </c>
      <c r="C32" s="44">
        <v>13.1</v>
      </c>
      <c r="D32" s="44">
        <v>13.1</v>
      </c>
      <c r="E32" s="44">
        <v>13.1</v>
      </c>
      <c r="F32" s="44">
        <v>13.1</v>
      </c>
      <c r="G32" s="44">
        <v>12.8</v>
      </c>
      <c r="H32" s="44">
        <v>12.8</v>
      </c>
      <c r="I32" s="44">
        <v>12.8</v>
      </c>
      <c r="J32" s="44">
        <v>12.8</v>
      </c>
      <c r="K32" s="44">
        <v>12.8</v>
      </c>
      <c r="L32" s="44">
        <v>12.8</v>
      </c>
      <c r="M32" s="44">
        <v>12.8</v>
      </c>
      <c r="N32" s="44">
        <v>12.8</v>
      </c>
      <c r="O32" s="44">
        <v>12.8</v>
      </c>
      <c r="P32" s="44">
        <v>12.8</v>
      </c>
      <c r="Q32" s="44">
        <v>12.8</v>
      </c>
      <c r="R32" s="44">
        <v>12.8</v>
      </c>
      <c r="S32" s="44">
        <v>12.8</v>
      </c>
      <c r="T32" s="44">
        <v>12.8</v>
      </c>
      <c r="U32" s="44">
        <v>12.8</v>
      </c>
      <c r="V32" s="44">
        <v>12.8</v>
      </c>
      <c r="W32" s="44">
        <v>12.8</v>
      </c>
      <c r="X32" s="44">
        <v>12.8</v>
      </c>
      <c r="Y32" s="44">
        <v>12.8</v>
      </c>
      <c r="Z32" s="44">
        <v>12.8</v>
      </c>
      <c r="AA32" s="44">
        <v>12.77</v>
      </c>
      <c r="AB32" s="44">
        <v>12.77</v>
      </c>
      <c r="AC32" s="44">
        <v>12.77</v>
      </c>
      <c r="AD32" s="44">
        <v>12.77</v>
      </c>
      <c r="AE32" s="44">
        <v>12.77</v>
      </c>
      <c r="AF32" s="44">
        <v>12.77</v>
      </c>
      <c r="AG32" s="48">
        <v>28.1</v>
      </c>
      <c r="AH32" s="46">
        <f t="shared" si="2"/>
        <v>13.1</v>
      </c>
      <c r="AI32" s="47">
        <f t="shared" si="3"/>
        <v>12.77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17.600000000000001</v>
      </c>
      <c r="C33" s="44">
        <v>17.600000000000001</v>
      </c>
      <c r="D33" s="44">
        <v>17.600000000000001</v>
      </c>
      <c r="E33" s="44">
        <v>17.600000000000001</v>
      </c>
      <c r="F33" s="44">
        <v>17.600000000000001</v>
      </c>
      <c r="G33" s="44">
        <v>14.3</v>
      </c>
      <c r="H33" s="44">
        <v>14.3</v>
      </c>
      <c r="I33" s="44">
        <v>14.3</v>
      </c>
      <c r="J33" s="44">
        <v>14.3</v>
      </c>
      <c r="K33" s="44">
        <v>14.3</v>
      </c>
      <c r="L33" s="44">
        <v>14.3</v>
      </c>
      <c r="M33" s="44">
        <v>14.3</v>
      </c>
      <c r="N33" s="44">
        <v>14.3</v>
      </c>
      <c r="O33" s="44">
        <v>6.6</v>
      </c>
      <c r="P33" s="44">
        <v>10.5</v>
      </c>
      <c r="Q33" s="44">
        <v>10.5</v>
      </c>
      <c r="R33" s="44">
        <v>10.5</v>
      </c>
      <c r="S33" s="44">
        <v>10.5</v>
      </c>
      <c r="T33" s="44">
        <v>10.5</v>
      </c>
      <c r="U33" s="44">
        <v>10.5</v>
      </c>
      <c r="V33" s="44">
        <v>10.5</v>
      </c>
      <c r="W33" s="44">
        <v>10.5</v>
      </c>
      <c r="X33" s="44">
        <v>10.5</v>
      </c>
      <c r="Y33" s="44">
        <v>10.5</v>
      </c>
      <c r="Z33" s="44">
        <v>10.5</v>
      </c>
      <c r="AA33" s="44">
        <v>9</v>
      </c>
      <c r="AB33" s="44">
        <v>9</v>
      </c>
      <c r="AC33" s="44">
        <v>9</v>
      </c>
      <c r="AD33" s="44">
        <v>9</v>
      </c>
      <c r="AE33" s="44">
        <v>9</v>
      </c>
      <c r="AF33" s="44">
        <v>9</v>
      </c>
      <c r="AG33" s="48">
        <v>27</v>
      </c>
      <c r="AH33" s="46">
        <f t="shared" si="2"/>
        <v>17.600000000000001</v>
      </c>
      <c r="AI33" s="47">
        <f t="shared" si="3"/>
        <v>6.6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16.899999999999999</v>
      </c>
      <c r="C35" s="44">
        <v>16.899999999999999</v>
      </c>
      <c r="D35" s="44">
        <v>16.899999999999999</v>
      </c>
      <c r="E35" s="44">
        <v>16.899999999999999</v>
      </c>
      <c r="F35" s="44">
        <v>16.899999999999999</v>
      </c>
      <c r="G35" s="44">
        <v>14.7</v>
      </c>
      <c r="H35" s="44">
        <v>14.7</v>
      </c>
      <c r="I35" s="44">
        <v>14.7</v>
      </c>
      <c r="J35" s="44">
        <v>14.7</v>
      </c>
      <c r="K35" s="44">
        <v>14.7</v>
      </c>
      <c r="L35" s="44">
        <v>14.7</v>
      </c>
      <c r="M35" s="44">
        <v>14.7</v>
      </c>
      <c r="N35" s="44">
        <v>14.7</v>
      </c>
      <c r="O35" s="44">
        <v>14.7</v>
      </c>
      <c r="P35" s="44">
        <v>14.7</v>
      </c>
      <c r="Q35" s="44">
        <v>14.7</v>
      </c>
      <c r="R35" s="44">
        <v>14.7</v>
      </c>
      <c r="S35" s="44">
        <v>14.7</v>
      </c>
      <c r="T35" s="44">
        <v>14.7</v>
      </c>
      <c r="U35" s="44">
        <v>14.7</v>
      </c>
      <c r="V35" s="44">
        <v>14.7</v>
      </c>
      <c r="W35" s="44">
        <v>14.7</v>
      </c>
      <c r="X35" s="44">
        <v>14.7</v>
      </c>
      <c r="Y35" s="44">
        <v>14.7</v>
      </c>
      <c r="Z35" s="44">
        <v>14.7</v>
      </c>
      <c r="AA35" s="44">
        <v>15</v>
      </c>
      <c r="AB35" s="44">
        <v>15</v>
      </c>
      <c r="AC35" s="44">
        <v>15</v>
      </c>
      <c r="AD35" s="44">
        <v>15</v>
      </c>
      <c r="AE35" s="44">
        <v>15</v>
      </c>
      <c r="AF35" s="44">
        <v>15</v>
      </c>
      <c r="AG35" s="48">
        <v>25</v>
      </c>
      <c r="AH35" s="46">
        <f t="shared" si="2"/>
        <v>16.899999999999999</v>
      </c>
      <c r="AI35" s="47">
        <f t="shared" si="3"/>
        <v>14.7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8</v>
      </c>
      <c r="C36" s="44">
        <v>8</v>
      </c>
      <c r="D36" s="44">
        <v>8</v>
      </c>
      <c r="E36" s="44">
        <v>8</v>
      </c>
      <c r="F36" s="44">
        <v>8</v>
      </c>
      <c r="G36" s="44">
        <v>8</v>
      </c>
      <c r="H36" s="44">
        <v>8</v>
      </c>
      <c r="I36" s="44">
        <v>8</v>
      </c>
      <c r="J36" s="44">
        <v>8</v>
      </c>
      <c r="K36" s="44">
        <v>8</v>
      </c>
      <c r="L36" s="44">
        <v>8</v>
      </c>
      <c r="M36" s="44">
        <v>8</v>
      </c>
      <c r="N36" s="44">
        <v>8</v>
      </c>
      <c r="O36" s="44">
        <v>8</v>
      </c>
      <c r="P36" s="44">
        <v>8</v>
      </c>
      <c r="Q36" s="44">
        <v>8</v>
      </c>
      <c r="R36" s="44">
        <v>8</v>
      </c>
      <c r="S36" s="44">
        <v>8</v>
      </c>
      <c r="T36" s="44">
        <v>8</v>
      </c>
      <c r="U36" s="44">
        <v>8</v>
      </c>
      <c r="V36" s="44">
        <v>8</v>
      </c>
      <c r="W36" s="44">
        <v>8</v>
      </c>
      <c r="X36" s="44">
        <v>8</v>
      </c>
      <c r="Y36" s="44">
        <v>8</v>
      </c>
      <c r="Z36" s="44">
        <v>8</v>
      </c>
      <c r="AA36" s="44">
        <v>7.7</v>
      </c>
      <c r="AB36" s="44">
        <v>7.7</v>
      </c>
      <c r="AC36" s="44">
        <v>7.7</v>
      </c>
      <c r="AD36" s="44">
        <v>7.7</v>
      </c>
      <c r="AE36" s="44">
        <v>7.7</v>
      </c>
      <c r="AF36" s="44">
        <v>7.7</v>
      </c>
      <c r="AG36" s="48">
        <v>25</v>
      </c>
      <c r="AH36" s="46">
        <f t="shared" si="2"/>
        <v>8</v>
      </c>
      <c r="AI36" s="47">
        <f t="shared" si="3"/>
        <v>7.7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22.5</v>
      </c>
      <c r="C37" s="44">
        <v>22.5</v>
      </c>
      <c r="D37" s="44">
        <v>22.5</v>
      </c>
      <c r="E37" s="44">
        <v>22.5</v>
      </c>
      <c r="F37" s="44">
        <v>22.5</v>
      </c>
      <c r="G37" s="44">
        <v>17.52</v>
      </c>
      <c r="H37" s="44">
        <v>17.52</v>
      </c>
      <c r="I37" s="44">
        <v>17.52</v>
      </c>
      <c r="J37" s="44">
        <v>17.52</v>
      </c>
      <c r="K37" s="44">
        <v>17.52</v>
      </c>
      <c r="L37" s="44">
        <v>17.52</v>
      </c>
      <c r="M37" s="44">
        <v>17.52</v>
      </c>
      <c r="N37" s="44">
        <v>17.52</v>
      </c>
      <c r="O37" s="44">
        <v>10</v>
      </c>
      <c r="P37" s="44">
        <v>10.5</v>
      </c>
      <c r="Q37" s="44">
        <v>10.5</v>
      </c>
      <c r="R37" s="44">
        <v>10.5</v>
      </c>
      <c r="S37" s="44">
        <v>10.5</v>
      </c>
      <c r="T37" s="44">
        <v>10.5</v>
      </c>
      <c r="U37" s="44">
        <v>10.5</v>
      </c>
      <c r="V37" s="44">
        <v>10.5</v>
      </c>
      <c r="W37" s="44">
        <v>10.5</v>
      </c>
      <c r="X37" s="44">
        <v>10.5</v>
      </c>
      <c r="Y37" s="44">
        <v>10.5</v>
      </c>
      <c r="Z37" s="44">
        <v>10.5</v>
      </c>
      <c r="AA37" s="44">
        <v>18.3</v>
      </c>
      <c r="AB37" s="44">
        <v>18.3</v>
      </c>
      <c r="AC37" s="44">
        <v>18.3</v>
      </c>
      <c r="AD37" s="44">
        <v>18.3</v>
      </c>
      <c r="AE37" s="44">
        <v>18.3</v>
      </c>
      <c r="AF37" s="44">
        <v>18.3</v>
      </c>
      <c r="AG37" s="48">
        <v>25</v>
      </c>
      <c r="AH37" s="46">
        <f t="shared" si="2"/>
        <v>22.5</v>
      </c>
      <c r="AI37" s="47">
        <f t="shared" si="3"/>
        <v>10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18</v>
      </c>
      <c r="C38" s="44">
        <v>18</v>
      </c>
      <c r="D38" s="44">
        <v>18</v>
      </c>
      <c r="E38" s="44">
        <v>18</v>
      </c>
      <c r="F38" s="44">
        <v>18</v>
      </c>
      <c r="G38" s="44">
        <v>15</v>
      </c>
      <c r="H38" s="44">
        <v>15</v>
      </c>
      <c r="I38" s="44">
        <v>15</v>
      </c>
      <c r="J38" s="44">
        <v>15</v>
      </c>
      <c r="K38" s="44">
        <v>15</v>
      </c>
      <c r="L38" s="44">
        <v>15</v>
      </c>
      <c r="M38" s="44">
        <v>15</v>
      </c>
      <c r="N38" s="44">
        <v>15</v>
      </c>
      <c r="O38" s="44">
        <v>15</v>
      </c>
      <c r="P38" s="44">
        <v>15</v>
      </c>
      <c r="Q38" s="44">
        <v>15</v>
      </c>
      <c r="R38" s="44">
        <v>15</v>
      </c>
      <c r="S38" s="44">
        <v>15</v>
      </c>
      <c r="T38" s="44">
        <v>15</v>
      </c>
      <c r="U38" s="44">
        <v>15</v>
      </c>
      <c r="V38" s="44">
        <v>15</v>
      </c>
      <c r="W38" s="44">
        <v>15</v>
      </c>
      <c r="X38" s="44">
        <v>15</v>
      </c>
      <c r="Y38" s="44">
        <v>15</v>
      </c>
      <c r="Z38" s="44">
        <v>15</v>
      </c>
      <c r="AA38" s="44">
        <v>18</v>
      </c>
      <c r="AB38" s="44">
        <v>18</v>
      </c>
      <c r="AC38" s="44">
        <v>18</v>
      </c>
      <c r="AD38" s="44">
        <v>18</v>
      </c>
      <c r="AE38" s="44">
        <v>18</v>
      </c>
      <c r="AF38" s="44">
        <v>18</v>
      </c>
      <c r="AG38" s="48">
        <v>25</v>
      </c>
      <c r="AH38" s="46">
        <f t="shared" si="2"/>
        <v>18</v>
      </c>
      <c r="AI38" s="47">
        <f t="shared" si="3"/>
        <v>15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9</v>
      </c>
      <c r="C39" s="44">
        <v>9</v>
      </c>
      <c r="D39" s="44">
        <v>9</v>
      </c>
      <c r="E39" s="44">
        <v>9</v>
      </c>
      <c r="F39" s="44">
        <v>9</v>
      </c>
      <c r="G39" s="44">
        <v>6.8</v>
      </c>
      <c r="H39" s="44">
        <v>6.8</v>
      </c>
      <c r="I39" s="44">
        <v>6.8</v>
      </c>
      <c r="J39" s="44">
        <v>6.8</v>
      </c>
      <c r="K39" s="44">
        <v>6.8</v>
      </c>
      <c r="L39" s="44">
        <v>6.8</v>
      </c>
      <c r="M39" s="44">
        <v>6.8</v>
      </c>
      <c r="N39" s="44">
        <v>6.8</v>
      </c>
      <c r="O39" s="44">
        <v>6.8</v>
      </c>
      <c r="P39" s="44">
        <v>6.8</v>
      </c>
      <c r="Q39" s="44">
        <v>6.8</v>
      </c>
      <c r="R39" s="44">
        <v>6.8</v>
      </c>
      <c r="S39" s="44">
        <v>6.8</v>
      </c>
      <c r="T39" s="44">
        <v>6.8</v>
      </c>
      <c r="U39" s="44">
        <v>6.8</v>
      </c>
      <c r="V39" s="44">
        <v>6.8</v>
      </c>
      <c r="W39" s="44">
        <v>6.8</v>
      </c>
      <c r="X39" s="44">
        <v>6.8</v>
      </c>
      <c r="Y39" s="44">
        <v>6.8</v>
      </c>
      <c r="Z39" s="44">
        <v>6.8</v>
      </c>
      <c r="AA39" s="44">
        <v>9.9</v>
      </c>
      <c r="AB39" s="44">
        <v>9.9</v>
      </c>
      <c r="AC39" s="44">
        <v>9.9</v>
      </c>
      <c r="AD39" s="44">
        <v>9.9</v>
      </c>
      <c r="AE39" s="44">
        <v>9.9</v>
      </c>
      <c r="AF39" s="44">
        <v>9.9</v>
      </c>
      <c r="AG39" s="48">
        <v>23.5</v>
      </c>
      <c r="AH39" s="46">
        <f t="shared" si="2"/>
        <v>9.9</v>
      </c>
      <c r="AI39" s="47">
        <f t="shared" si="3"/>
        <v>6.8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8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20.2</v>
      </c>
      <c r="C42" s="44">
        <v>20.2</v>
      </c>
      <c r="D42" s="44">
        <v>20.2</v>
      </c>
      <c r="E42" s="44">
        <v>20.2</v>
      </c>
      <c r="F42" s="44">
        <v>20.2</v>
      </c>
      <c r="G42" s="44">
        <v>20.2</v>
      </c>
      <c r="H42" s="44">
        <v>20.2</v>
      </c>
      <c r="I42" s="44">
        <v>20.2</v>
      </c>
      <c r="J42" s="44">
        <v>20.2</v>
      </c>
      <c r="K42" s="44">
        <v>20.2</v>
      </c>
      <c r="L42" s="44">
        <v>20.2</v>
      </c>
      <c r="M42" s="44">
        <v>20.2</v>
      </c>
      <c r="N42" s="44">
        <v>20.2</v>
      </c>
      <c r="O42" s="44">
        <v>20.2</v>
      </c>
      <c r="P42" s="44">
        <v>20.2</v>
      </c>
      <c r="Q42" s="44">
        <v>20.2</v>
      </c>
      <c r="R42" s="44">
        <v>20.2</v>
      </c>
      <c r="S42" s="44">
        <v>20.2</v>
      </c>
      <c r="T42" s="44">
        <v>20.2</v>
      </c>
      <c r="U42" s="44">
        <v>20.2</v>
      </c>
      <c r="V42" s="44">
        <v>20.2</v>
      </c>
      <c r="W42" s="44">
        <v>20.2</v>
      </c>
      <c r="X42" s="44">
        <v>20.2</v>
      </c>
      <c r="Y42" s="44">
        <v>20.2</v>
      </c>
      <c r="Z42" s="44">
        <v>20.2</v>
      </c>
      <c r="AA42" s="44">
        <v>10.5</v>
      </c>
      <c r="AB42" s="44">
        <v>10.5</v>
      </c>
      <c r="AC42" s="44">
        <v>10.5</v>
      </c>
      <c r="AD42" s="44">
        <v>10.5</v>
      </c>
      <c r="AE42" s="44">
        <v>10.5</v>
      </c>
      <c r="AF42" s="44">
        <v>10.5</v>
      </c>
      <c r="AG42" s="48">
        <v>22</v>
      </c>
      <c r="AH42" s="46">
        <f t="shared" si="2"/>
        <v>20.2</v>
      </c>
      <c r="AI42" s="47">
        <f t="shared" si="3"/>
        <v>10.5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19.8</v>
      </c>
      <c r="C44" s="44">
        <v>19.8</v>
      </c>
      <c r="D44" s="44">
        <v>19.8</v>
      </c>
      <c r="E44" s="44">
        <v>19.8</v>
      </c>
      <c r="F44" s="44">
        <v>19.8</v>
      </c>
      <c r="G44" s="44">
        <v>12.8</v>
      </c>
      <c r="H44" s="44">
        <v>12.8</v>
      </c>
      <c r="I44" s="44">
        <v>12.8</v>
      </c>
      <c r="J44" s="44">
        <v>12.8</v>
      </c>
      <c r="K44" s="44">
        <v>12.8</v>
      </c>
      <c r="L44" s="44">
        <v>12.8</v>
      </c>
      <c r="M44" s="44">
        <v>12.8</v>
      </c>
      <c r="N44" s="44">
        <v>12.8</v>
      </c>
      <c r="O44" s="44">
        <v>12.8</v>
      </c>
      <c r="P44" s="44">
        <v>12.8</v>
      </c>
      <c r="Q44" s="44">
        <v>12.8</v>
      </c>
      <c r="R44" s="44">
        <v>12.8</v>
      </c>
      <c r="S44" s="44">
        <v>12.8</v>
      </c>
      <c r="T44" s="44">
        <v>12.8</v>
      </c>
      <c r="U44" s="44">
        <v>12.8</v>
      </c>
      <c r="V44" s="44">
        <v>12.8</v>
      </c>
      <c r="W44" s="44">
        <v>12.8</v>
      </c>
      <c r="X44" s="44">
        <v>12.8</v>
      </c>
      <c r="Y44" s="44">
        <v>12.8</v>
      </c>
      <c r="Z44" s="44">
        <v>12.8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12.8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16</v>
      </c>
      <c r="C45" s="44">
        <v>16</v>
      </c>
      <c r="D45" s="44">
        <v>16</v>
      </c>
      <c r="E45" s="44">
        <v>16</v>
      </c>
      <c r="F45" s="44">
        <v>16</v>
      </c>
      <c r="G45" s="44">
        <v>16</v>
      </c>
      <c r="H45" s="44">
        <v>16</v>
      </c>
      <c r="I45" s="44">
        <v>16</v>
      </c>
      <c r="J45" s="44">
        <v>16</v>
      </c>
      <c r="K45" s="44">
        <v>16</v>
      </c>
      <c r="L45" s="44">
        <v>16</v>
      </c>
      <c r="M45" s="44">
        <v>16</v>
      </c>
      <c r="N45" s="44">
        <v>16</v>
      </c>
      <c r="O45" s="44">
        <v>16</v>
      </c>
      <c r="P45" s="44">
        <v>16</v>
      </c>
      <c r="Q45" s="44">
        <v>16</v>
      </c>
      <c r="R45" s="44">
        <v>16</v>
      </c>
      <c r="S45" s="44">
        <v>16</v>
      </c>
      <c r="T45" s="44">
        <v>16</v>
      </c>
      <c r="U45" s="44">
        <v>16</v>
      </c>
      <c r="V45" s="44">
        <v>16</v>
      </c>
      <c r="W45" s="44">
        <v>16</v>
      </c>
      <c r="X45" s="44">
        <v>16</v>
      </c>
      <c r="Y45" s="44">
        <v>16</v>
      </c>
      <c r="Z45" s="44">
        <v>16</v>
      </c>
      <c r="AA45" s="44">
        <v>17.7</v>
      </c>
      <c r="AB45" s="44">
        <v>17.7</v>
      </c>
      <c r="AC45" s="44">
        <v>17.7</v>
      </c>
      <c r="AD45" s="44">
        <v>17.7</v>
      </c>
      <c r="AE45" s="44">
        <v>17.7</v>
      </c>
      <c r="AF45" s="44">
        <v>17.7</v>
      </c>
      <c r="AG45" s="48">
        <v>21.3</v>
      </c>
      <c r="AH45" s="46">
        <f t="shared" si="2"/>
        <v>17.7</v>
      </c>
      <c r="AI45" s="47">
        <f t="shared" si="3"/>
        <v>16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11.2</v>
      </c>
      <c r="C46" s="44">
        <v>11.2</v>
      </c>
      <c r="D46" s="44">
        <v>11.2</v>
      </c>
      <c r="E46" s="44">
        <v>11.2</v>
      </c>
      <c r="F46" s="44">
        <v>11.2</v>
      </c>
      <c r="G46" s="44">
        <v>11.2</v>
      </c>
      <c r="H46" s="44">
        <v>11.2</v>
      </c>
      <c r="I46" s="44">
        <v>11.2</v>
      </c>
      <c r="J46" s="44">
        <v>11.2</v>
      </c>
      <c r="K46" s="44">
        <v>11.2</v>
      </c>
      <c r="L46" s="44">
        <v>11.2</v>
      </c>
      <c r="M46" s="44">
        <v>11.2</v>
      </c>
      <c r="N46" s="44">
        <v>11.2</v>
      </c>
      <c r="O46" s="44">
        <v>11.2</v>
      </c>
      <c r="P46" s="44">
        <v>11.2</v>
      </c>
      <c r="Q46" s="44">
        <v>11.2</v>
      </c>
      <c r="R46" s="44">
        <v>11.2</v>
      </c>
      <c r="S46" s="44">
        <v>11.2</v>
      </c>
      <c r="T46" s="44">
        <v>11.2</v>
      </c>
      <c r="U46" s="44">
        <v>11.2</v>
      </c>
      <c r="V46" s="44">
        <v>11.2</v>
      </c>
      <c r="W46" s="44">
        <v>11.2</v>
      </c>
      <c r="X46" s="44">
        <v>11.2</v>
      </c>
      <c r="Y46" s="44">
        <v>11.2</v>
      </c>
      <c r="Z46" s="44">
        <v>11.2</v>
      </c>
      <c r="AA46" s="44">
        <v>10.1</v>
      </c>
      <c r="AB46" s="44">
        <v>10.1</v>
      </c>
      <c r="AC46" s="44">
        <v>10.1</v>
      </c>
      <c r="AD46" s="44">
        <v>10.1</v>
      </c>
      <c r="AE46" s="44">
        <v>10.1</v>
      </c>
      <c r="AF46" s="44">
        <v>10.1</v>
      </c>
      <c r="AG46" s="48">
        <v>20</v>
      </c>
      <c r="AH46" s="46">
        <f t="shared" si="2"/>
        <v>11.2</v>
      </c>
      <c r="AI46" s="47">
        <f t="shared" si="3"/>
        <v>10.1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5.7</v>
      </c>
      <c r="C47" s="44">
        <v>5.7</v>
      </c>
      <c r="D47" s="44">
        <v>5.7</v>
      </c>
      <c r="E47" s="44">
        <v>5.7</v>
      </c>
      <c r="F47" s="44">
        <v>5.7</v>
      </c>
      <c r="G47" s="44">
        <v>5.5</v>
      </c>
      <c r="H47" s="44">
        <v>5.5</v>
      </c>
      <c r="I47" s="44">
        <v>5.5</v>
      </c>
      <c r="J47" s="44">
        <v>5.5</v>
      </c>
      <c r="K47" s="44">
        <v>5.5</v>
      </c>
      <c r="L47" s="44">
        <v>5.5</v>
      </c>
      <c r="M47" s="44">
        <v>5.5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5.5</v>
      </c>
      <c r="T47" s="44">
        <v>5.5</v>
      </c>
      <c r="U47" s="44">
        <v>5.5</v>
      </c>
      <c r="V47" s="44">
        <v>5.5</v>
      </c>
      <c r="W47" s="44">
        <v>5.5</v>
      </c>
      <c r="X47" s="44">
        <v>5.5</v>
      </c>
      <c r="Y47" s="44">
        <v>5.5</v>
      </c>
      <c r="Z47" s="44">
        <v>5.5</v>
      </c>
      <c r="AA47" s="44">
        <v>6.9</v>
      </c>
      <c r="AB47" s="44">
        <v>6.9</v>
      </c>
      <c r="AC47" s="44">
        <v>6.9</v>
      </c>
      <c r="AD47" s="44">
        <v>6.9</v>
      </c>
      <c r="AE47" s="44">
        <v>6.9</v>
      </c>
      <c r="AF47" s="44">
        <v>6.9</v>
      </c>
      <c r="AG47" s="48">
        <v>19.8</v>
      </c>
      <c r="AH47" s="46">
        <f t="shared" si="2"/>
        <v>6.9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10.1</v>
      </c>
      <c r="C48" s="44">
        <v>10.1</v>
      </c>
      <c r="D48" s="44">
        <v>10.1</v>
      </c>
      <c r="E48" s="44">
        <v>10.1</v>
      </c>
      <c r="F48" s="44">
        <v>10.1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10.1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6.1</v>
      </c>
      <c r="C49" s="44">
        <v>6.1</v>
      </c>
      <c r="D49" s="44">
        <v>6.1</v>
      </c>
      <c r="E49" s="44">
        <v>6.1</v>
      </c>
      <c r="F49" s="44">
        <v>6.1</v>
      </c>
      <c r="G49" s="44">
        <v>6.1</v>
      </c>
      <c r="H49" s="44">
        <v>6.1</v>
      </c>
      <c r="I49" s="44">
        <v>6.1</v>
      </c>
      <c r="J49" s="44">
        <v>6.1</v>
      </c>
      <c r="K49" s="44">
        <v>6.1</v>
      </c>
      <c r="L49" s="44">
        <v>6.1</v>
      </c>
      <c r="M49" s="44">
        <v>6.1</v>
      </c>
      <c r="N49" s="44">
        <v>6.1</v>
      </c>
      <c r="O49" s="44">
        <v>6.1</v>
      </c>
      <c r="P49" s="44">
        <v>6.1</v>
      </c>
      <c r="Q49" s="44">
        <v>6.1</v>
      </c>
      <c r="R49" s="44">
        <v>6.1</v>
      </c>
      <c r="S49" s="44">
        <v>6.1</v>
      </c>
      <c r="T49" s="44">
        <v>6.1</v>
      </c>
      <c r="U49" s="44">
        <v>6.1</v>
      </c>
      <c r="V49" s="44">
        <v>6.1</v>
      </c>
      <c r="W49" s="44">
        <v>6.1</v>
      </c>
      <c r="X49" s="44">
        <v>6.1</v>
      </c>
      <c r="Y49" s="44">
        <v>6.1</v>
      </c>
      <c r="Z49" s="44">
        <v>6.1</v>
      </c>
      <c r="AA49" s="44">
        <v>6.1</v>
      </c>
      <c r="AB49" s="44">
        <v>6.1</v>
      </c>
      <c r="AC49" s="44">
        <v>6.1</v>
      </c>
      <c r="AD49" s="44">
        <v>6.1</v>
      </c>
      <c r="AE49" s="44">
        <v>6.1</v>
      </c>
      <c r="AF49" s="44">
        <v>6.1</v>
      </c>
      <c r="AG49" s="48">
        <v>15.33</v>
      </c>
      <c r="AH49" s="46">
        <f t="shared" si="2"/>
        <v>6.1</v>
      </c>
      <c r="AI49" s="47">
        <f t="shared" si="3"/>
        <v>6.1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6.5</v>
      </c>
      <c r="C51" s="44">
        <v>6.5</v>
      </c>
      <c r="D51" s="44">
        <v>6.5</v>
      </c>
      <c r="E51" s="44">
        <v>6.5</v>
      </c>
      <c r="F51" s="44">
        <v>6.5</v>
      </c>
      <c r="G51" s="44">
        <v>5.6</v>
      </c>
      <c r="H51" s="44">
        <v>5.6</v>
      </c>
      <c r="I51" s="44">
        <v>5.6</v>
      </c>
      <c r="J51" s="44">
        <v>5.6</v>
      </c>
      <c r="K51" s="44">
        <v>5.6</v>
      </c>
      <c r="L51" s="44">
        <v>5.6</v>
      </c>
      <c r="M51" s="44">
        <v>5.6</v>
      </c>
      <c r="N51" s="44">
        <v>5.6</v>
      </c>
      <c r="O51" s="44">
        <v>5.6</v>
      </c>
      <c r="P51" s="44">
        <v>5.6</v>
      </c>
      <c r="Q51" s="44">
        <v>5.6</v>
      </c>
      <c r="R51" s="44">
        <v>5.6</v>
      </c>
      <c r="S51" s="44">
        <v>5.6</v>
      </c>
      <c r="T51" s="44">
        <v>5.6</v>
      </c>
      <c r="U51" s="44">
        <v>5.6</v>
      </c>
      <c r="V51" s="44">
        <v>5.6</v>
      </c>
      <c r="W51" s="44">
        <v>5.6</v>
      </c>
      <c r="X51" s="44">
        <v>5.6</v>
      </c>
      <c r="Y51" s="44">
        <v>5.6</v>
      </c>
      <c r="Z51" s="44">
        <v>5.6</v>
      </c>
      <c r="AA51" s="44">
        <v>5.3</v>
      </c>
      <c r="AB51" s="44">
        <v>5.3</v>
      </c>
      <c r="AC51" s="44">
        <v>5.3</v>
      </c>
      <c r="AD51" s="44">
        <v>5.3</v>
      </c>
      <c r="AE51" s="44">
        <v>5.3</v>
      </c>
      <c r="AF51" s="44">
        <v>5.3</v>
      </c>
      <c r="AG51" s="48">
        <v>14.9</v>
      </c>
      <c r="AH51" s="46">
        <f t="shared" si="2"/>
        <v>6.5</v>
      </c>
      <c r="AI51" s="47">
        <f t="shared" si="3"/>
        <v>5.3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7.7</v>
      </c>
      <c r="O52" s="44">
        <v>7.7</v>
      </c>
      <c r="P52" s="44">
        <v>7.7</v>
      </c>
      <c r="Q52" s="44">
        <v>7.7</v>
      </c>
      <c r="R52" s="44">
        <v>7.7</v>
      </c>
      <c r="S52" s="44">
        <v>7.7</v>
      </c>
      <c r="T52" s="44">
        <v>7.7</v>
      </c>
      <c r="U52" s="44">
        <v>7.7</v>
      </c>
      <c r="V52" s="44">
        <v>7.7</v>
      </c>
      <c r="W52" s="44">
        <v>7.7</v>
      </c>
      <c r="X52" s="44">
        <v>7.7</v>
      </c>
      <c r="Y52" s="44">
        <v>7.7</v>
      </c>
      <c r="Z52" s="44">
        <v>7.7</v>
      </c>
      <c r="AA52" s="44">
        <v>7.7</v>
      </c>
      <c r="AB52" s="44">
        <v>7.7</v>
      </c>
      <c r="AC52" s="44">
        <v>7.7</v>
      </c>
      <c r="AD52" s="44">
        <v>7.7</v>
      </c>
      <c r="AE52" s="44">
        <v>7.7</v>
      </c>
      <c r="AF52" s="44">
        <v>7.7</v>
      </c>
      <c r="AG52" s="48">
        <v>14.3</v>
      </c>
      <c r="AH52" s="46">
        <f t="shared" si="2"/>
        <v>7.7</v>
      </c>
      <c r="AI52" s="47">
        <f t="shared" si="3"/>
        <v>7.7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4.9000000000000004</v>
      </c>
      <c r="C53" s="44">
        <v>4.9000000000000004</v>
      </c>
      <c r="D53" s="44">
        <v>4.9000000000000004</v>
      </c>
      <c r="E53" s="44">
        <v>4.9000000000000004</v>
      </c>
      <c r="F53" s="44">
        <v>4.9000000000000004</v>
      </c>
      <c r="G53" s="44">
        <v>4.9000000000000004</v>
      </c>
      <c r="H53" s="44">
        <v>4.9000000000000004</v>
      </c>
      <c r="I53" s="44">
        <v>4.9000000000000004</v>
      </c>
      <c r="J53" s="44">
        <v>4.9000000000000004</v>
      </c>
      <c r="K53" s="44">
        <v>4.9000000000000004</v>
      </c>
      <c r="L53" s="44">
        <v>4.9000000000000004</v>
      </c>
      <c r="M53" s="44">
        <v>4.9000000000000004</v>
      </c>
      <c r="N53" s="44">
        <v>4.9000000000000004</v>
      </c>
      <c r="O53" s="44">
        <v>4.9000000000000004</v>
      </c>
      <c r="P53" s="44">
        <v>4.9000000000000004</v>
      </c>
      <c r="Q53" s="44">
        <v>4.9000000000000004</v>
      </c>
      <c r="R53" s="44">
        <v>4.9000000000000004</v>
      </c>
      <c r="S53" s="44">
        <v>4.9000000000000004</v>
      </c>
      <c r="T53" s="44">
        <v>4.9000000000000004</v>
      </c>
      <c r="U53" s="44">
        <v>4.9000000000000004</v>
      </c>
      <c r="V53" s="44">
        <v>4.9000000000000004</v>
      </c>
      <c r="W53" s="44">
        <v>4.9000000000000004</v>
      </c>
      <c r="X53" s="44">
        <v>4.9000000000000004</v>
      </c>
      <c r="Y53" s="44">
        <v>4.9000000000000004</v>
      </c>
      <c r="Z53" s="44">
        <v>4.9000000000000004</v>
      </c>
      <c r="AA53" s="44">
        <v>4.9000000000000004</v>
      </c>
      <c r="AB53" s="44">
        <v>4.9000000000000004</v>
      </c>
      <c r="AC53" s="44">
        <v>4.9000000000000004</v>
      </c>
      <c r="AD53" s="44">
        <v>4.9000000000000004</v>
      </c>
      <c r="AE53" s="44">
        <v>4.9000000000000004</v>
      </c>
      <c r="AF53" s="44">
        <v>4.9000000000000004</v>
      </c>
      <c r="AG53" s="48">
        <v>14</v>
      </c>
      <c r="AH53" s="46">
        <f t="shared" si="2"/>
        <v>4.9000000000000004</v>
      </c>
      <c r="AI53" s="47">
        <f t="shared" si="3"/>
        <v>4.9000000000000004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14.5</v>
      </c>
      <c r="C55" s="44">
        <v>14.5</v>
      </c>
      <c r="D55" s="44">
        <v>14.5</v>
      </c>
      <c r="E55" s="44">
        <v>14.5</v>
      </c>
      <c r="F55" s="44">
        <v>14.5</v>
      </c>
      <c r="G55" s="44">
        <v>14.5</v>
      </c>
      <c r="H55" s="44">
        <v>14.5</v>
      </c>
      <c r="I55" s="44">
        <v>14.5</v>
      </c>
      <c r="J55" s="44">
        <v>14.5</v>
      </c>
      <c r="K55" s="44">
        <v>14.5</v>
      </c>
      <c r="L55" s="44">
        <v>14.5</v>
      </c>
      <c r="M55" s="44">
        <v>14.5</v>
      </c>
      <c r="N55" s="44">
        <v>14.5</v>
      </c>
      <c r="O55" s="44">
        <v>14.5</v>
      </c>
      <c r="P55" s="44">
        <v>14.5</v>
      </c>
      <c r="Q55" s="44">
        <v>14.5</v>
      </c>
      <c r="R55" s="44">
        <v>14.5</v>
      </c>
      <c r="S55" s="44">
        <v>14.5</v>
      </c>
      <c r="T55" s="44">
        <v>14.5</v>
      </c>
      <c r="U55" s="44">
        <v>14.5</v>
      </c>
      <c r="V55" s="44">
        <v>14.5</v>
      </c>
      <c r="W55" s="44">
        <v>14.5</v>
      </c>
      <c r="X55" s="44">
        <v>14.5</v>
      </c>
      <c r="Y55" s="44">
        <v>14.5</v>
      </c>
      <c r="Z55" s="44">
        <v>14.5</v>
      </c>
      <c r="AA55" s="44">
        <v>14.6</v>
      </c>
      <c r="AB55" s="44">
        <v>14.6</v>
      </c>
      <c r="AC55" s="44">
        <v>14.6</v>
      </c>
      <c r="AD55" s="44">
        <v>14.6</v>
      </c>
      <c r="AE55" s="44">
        <v>14.6</v>
      </c>
      <c r="AF55" s="44">
        <v>14.6</v>
      </c>
      <c r="AG55" s="48">
        <v>13.5</v>
      </c>
      <c r="AH55" s="46">
        <f t="shared" si="2"/>
        <v>14.6</v>
      </c>
      <c r="AI55" s="47">
        <f t="shared" si="3"/>
        <v>14.5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5.0999999999999996</v>
      </c>
      <c r="C58" s="44">
        <v>5.0999999999999996</v>
      </c>
      <c r="D58" s="44">
        <v>5.0999999999999996</v>
      </c>
      <c r="E58" s="44">
        <v>5.0999999999999996</v>
      </c>
      <c r="F58" s="44">
        <v>5.0999999999999996</v>
      </c>
      <c r="G58" s="44">
        <v>5.0999999999999996</v>
      </c>
      <c r="H58" s="44">
        <v>5.0999999999999996</v>
      </c>
      <c r="I58" s="44">
        <v>5.0999999999999996</v>
      </c>
      <c r="J58" s="44">
        <v>5.0999999999999996</v>
      </c>
      <c r="K58" s="44">
        <v>5.0999999999999996</v>
      </c>
      <c r="L58" s="44">
        <v>5.0999999999999996</v>
      </c>
      <c r="M58" s="44">
        <v>5.0999999999999996</v>
      </c>
      <c r="N58" s="44">
        <v>5.0999999999999996</v>
      </c>
      <c r="O58" s="44">
        <v>5.0999999999999996</v>
      </c>
      <c r="P58" s="44">
        <v>5.0999999999999996</v>
      </c>
      <c r="Q58" s="44">
        <v>5.0999999999999996</v>
      </c>
      <c r="R58" s="44">
        <v>5.0999999999999996</v>
      </c>
      <c r="S58" s="44">
        <v>5.0999999999999996</v>
      </c>
      <c r="T58" s="44">
        <v>5.0999999999999996</v>
      </c>
      <c r="U58" s="44">
        <v>5.0999999999999996</v>
      </c>
      <c r="V58" s="44">
        <v>5.0999999999999996</v>
      </c>
      <c r="W58" s="44">
        <v>5.0999999999999996</v>
      </c>
      <c r="X58" s="44">
        <v>5.0999999999999996</v>
      </c>
      <c r="Y58" s="44">
        <v>5.0999999999999996</v>
      </c>
      <c r="Z58" s="44">
        <v>5.0999999999999996</v>
      </c>
      <c r="AA58" s="44">
        <v>3.7</v>
      </c>
      <c r="AB58" s="44">
        <v>3.7</v>
      </c>
      <c r="AC58" s="44">
        <v>3.7</v>
      </c>
      <c r="AD58" s="44">
        <v>3.7</v>
      </c>
      <c r="AE58" s="44">
        <v>3.7</v>
      </c>
      <c r="AF58" s="44">
        <v>3.7</v>
      </c>
      <c r="AG58" s="48">
        <v>12</v>
      </c>
      <c r="AH58" s="46">
        <f t="shared" si="2"/>
        <v>5.0999999999999996</v>
      </c>
      <c r="AI58" s="47">
        <f t="shared" si="3"/>
        <v>3.7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10.7</v>
      </c>
      <c r="C60" s="44">
        <v>10.7</v>
      </c>
      <c r="D60" s="44">
        <v>10.7</v>
      </c>
      <c r="E60" s="44">
        <v>10.7</v>
      </c>
      <c r="F60" s="44">
        <v>10.7</v>
      </c>
      <c r="G60" s="44">
        <v>10.7</v>
      </c>
      <c r="H60" s="44">
        <v>10.7</v>
      </c>
      <c r="I60" s="44">
        <v>10.7</v>
      </c>
      <c r="J60" s="44">
        <v>10.7</v>
      </c>
      <c r="K60" s="44">
        <v>10.7</v>
      </c>
      <c r="L60" s="44">
        <v>10.7</v>
      </c>
      <c r="M60" s="44">
        <v>10.7</v>
      </c>
      <c r="N60" s="44">
        <v>10.7</v>
      </c>
      <c r="O60" s="44">
        <v>10.7</v>
      </c>
      <c r="P60" s="44">
        <v>10.7</v>
      </c>
      <c r="Q60" s="44">
        <v>10.7</v>
      </c>
      <c r="R60" s="44">
        <v>10.7</v>
      </c>
      <c r="S60" s="44">
        <v>10.7</v>
      </c>
      <c r="T60" s="44">
        <v>10.7</v>
      </c>
      <c r="U60" s="44">
        <v>10.7</v>
      </c>
      <c r="V60" s="44">
        <v>10.7</v>
      </c>
      <c r="W60" s="44">
        <v>10.7</v>
      </c>
      <c r="X60" s="44">
        <v>10.7</v>
      </c>
      <c r="Y60" s="44">
        <v>10.7</v>
      </c>
      <c r="Z60" s="44">
        <v>10.7</v>
      </c>
      <c r="AA60" s="44">
        <v>13.4</v>
      </c>
      <c r="AB60" s="44">
        <v>13.4</v>
      </c>
      <c r="AC60" s="44">
        <v>13.4</v>
      </c>
      <c r="AD60" s="44">
        <v>13.4</v>
      </c>
      <c r="AE60" s="44">
        <v>13.4</v>
      </c>
      <c r="AF60" s="44">
        <v>13.4</v>
      </c>
      <c r="AG60" s="48">
        <v>12</v>
      </c>
      <c r="AH60" s="46">
        <f t="shared" si="2"/>
        <v>13.4</v>
      </c>
      <c r="AI60" s="47">
        <f t="shared" si="3"/>
        <v>10.7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7.5</v>
      </c>
      <c r="C61" s="44">
        <v>7.5</v>
      </c>
      <c r="D61" s="44">
        <v>7.5</v>
      </c>
      <c r="E61" s="44">
        <v>7.5</v>
      </c>
      <c r="F61" s="44">
        <v>7.5</v>
      </c>
      <c r="G61" s="44">
        <v>7.5</v>
      </c>
      <c r="H61" s="44">
        <v>7.5</v>
      </c>
      <c r="I61" s="44">
        <v>7.5</v>
      </c>
      <c r="J61" s="44">
        <v>7.5</v>
      </c>
      <c r="K61" s="44">
        <v>7.5</v>
      </c>
      <c r="L61" s="44">
        <v>7.5</v>
      </c>
      <c r="M61" s="44">
        <v>7.5</v>
      </c>
      <c r="N61" s="44">
        <v>7.5</v>
      </c>
      <c r="O61" s="44">
        <v>7.5</v>
      </c>
      <c r="P61" s="44">
        <v>7.5</v>
      </c>
      <c r="Q61" s="44">
        <v>7.5</v>
      </c>
      <c r="R61" s="44">
        <v>7.5</v>
      </c>
      <c r="S61" s="44">
        <v>7.5</v>
      </c>
      <c r="T61" s="44">
        <v>7.5</v>
      </c>
      <c r="U61" s="44">
        <v>7.5</v>
      </c>
      <c r="V61" s="44">
        <v>7.5</v>
      </c>
      <c r="W61" s="44">
        <v>7.5</v>
      </c>
      <c r="X61" s="44">
        <v>7.5</v>
      </c>
      <c r="Y61" s="44">
        <v>7.5</v>
      </c>
      <c r="Z61" s="44">
        <v>7.5</v>
      </c>
      <c r="AA61" s="44">
        <v>10</v>
      </c>
      <c r="AB61" s="44">
        <v>10</v>
      </c>
      <c r="AC61" s="44">
        <v>10</v>
      </c>
      <c r="AD61" s="44">
        <v>10</v>
      </c>
      <c r="AE61" s="44">
        <v>10</v>
      </c>
      <c r="AF61" s="44">
        <v>10</v>
      </c>
      <c r="AG61" s="48">
        <v>12</v>
      </c>
      <c r="AH61" s="46">
        <f t="shared" si="2"/>
        <v>10</v>
      </c>
      <c r="AI61" s="47">
        <f t="shared" si="3"/>
        <v>7.5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5.5</v>
      </c>
      <c r="AB63" s="44">
        <v>5.5</v>
      </c>
      <c r="AC63" s="44">
        <v>5.5</v>
      </c>
      <c r="AD63" s="44">
        <v>5.5</v>
      </c>
      <c r="AE63" s="44">
        <v>5.5</v>
      </c>
      <c r="AF63" s="44">
        <v>5.5</v>
      </c>
      <c r="AG63" s="48">
        <v>11</v>
      </c>
      <c r="AH63" s="46">
        <f t="shared" si="2"/>
        <v>5.6</v>
      </c>
      <c r="AI63" s="47">
        <f t="shared" si="3"/>
        <v>5.5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6.3</v>
      </c>
      <c r="C66" s="44">
        <v>6.3</v>
      </c>
      <c r="D66" s="44">
        <v>6.3</v>
      </c>
      <c r="E66" s="44">
        <v>6.3</v>
      </c>
      <c r="F66" s="44">
        <v>6.3</v>
      </c>
      <c r="G66" s="44">
        <v>6.3</v>
      </c>
      <c r="H66" s="44">
        <v>6.3</v>
      </c>
      <c r="I66" s="44">
        <v>6.3</v>
      </c>
      <c r="J66" s="44">
        <v>6.3</v>
      </c>
      <c r="K66" s="44">
        <v>6.3</v>
      </c>
      <c r="L66" s="44">
        <v>6.3</v>
      </c>
      <c r="M66" s="44">
        <v>6.3</v>
      </c>
      <c r="N66" s="44">
        <v>6.3</v>
      </c>
      <c r="O66" s="44">
        <v>6.3</v>
      </c>
      <c r="P66" s="44">
        <v>6.3</v>
      </c>
      <c r="Q66" s="44">
        <v>6.3</v>
      </c>
      <c r="R66" s="44">
        <v>6.3</v>
      </c>
      <c r="S66" s="44">
        <v>6.3</v>
      </c>
      <c r="T66" s="44">
        <v>6.3</v>
      </c>
      <c r="U66" s="44">
        <v>6.3</v>
      </c>
      <c r="V66" s="44">
        <v>6.3</v>
      </c>
      <c r="W66" s="44">
        <v>6.3</v>
      </c>
      <c r="X66" s="44">
        <v>6.3</v>
      </c>
      <c r="Y66" s="44">
        <v>6.3</v>
      </c>
      <c r="Z66" s="44">
        <v>6.3</v>
      </c>
      <c r="AA66" s="44">
        <v>5.5</v>
      </c>
      <c r="AB66" s="44">
        <v>5.5</v>
      </c>
      <c r="AC66" s="44">
        <v>5.5</v>
      </c>
      <c r="AD66" s="44">
        <v>5.5</v>
      </c>
      <c r="AE66" s="44">
        <v>5.5</v>
      </c>
      <c r="AF66" s="44">
        <v>5.5</v>
      </c>
      <c r="AG66" s="62">
        <v>10.3</v>
      </c>
      <c r="AH66" s="46">
        <f t="shared" si="2"/>
        <v>6.3</v>
      </c>
      <c r="AI66" s="47">
        <f t="shared" si="3"/>
        <v>5.5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4.7</v>
      </c>
      <c r="C67" s="44">
        <v>4.7</v>
      </c>
      <c r="D67" s="44">
        <v>4.7</v>
      </c>
      <c r="E67" s="44">
        <v>4.7</v>
      </c>
      <c r="F67" s="44">
        <v>4.7</v>
      </c>
      <c r="G67" s="44">
        <v>4.7</v>
      </c>
      <c r="H67" s="44">
        <v>4.7</v>
      </c>
      <c r="I67" s="44">
        <v>4.7</v>
      </c>
      <c r="J67" s="44">
        <v>4.7</v>
      </c>
      <c r="K67" s="44">
        <v>4.7</v>
      </c>
      <c r="L67" s="44">
        <v>4.7</v>
      </c>
      <c r="M67" s="44">
        <v>4.7</v>
      </c>
      <c r="N67" s="44">
        <v>4.7</v>
      </c>
      <c r="O67" s="44">
        <v>4.7</v>
      </c>
      <c r="P67" s="44">
        <v>4.7</v>
      </c>
      <c r="Q67" s="44">
        <v>4.7</v>
      </c>
      <c r="R67" s="44">
        <v>4.7</v>
      </c>
      <c r="S67" s="44">
        <v>4.7</v>
      </c>
      <c r="T67" s="44">
        <v>4.7</v>
      </c>
      <c r="U67" s="44">
        <v>4.7</v>
      </c>
      <c r="V67" s="44">
        <v>4.7</v>
      </c>
      <c r="W67" s="44">
        <v>4.7</v>
      </c>
      <c r="X67" s="44">
        <v>4.7</v>
      </c>
      <c r="Y67" s="44">
        <v>4.7</v>
      </c>
      <c r="Z67" s="44">
        <v>4.7</v>
      </c>
      <c r="AA67" s="44">
        <v>4.3</v>
      </c>
      <c r="AB67" s="44">
        <v>4.3</v>
      </c>
      <c r="AC67" s="44">
        <v>4.3</v>
      </c>
      <c r="AD67" s="44">
        <v>4.3</v>
      </c>
      <c r="AE67" s="44">
        <v>4.3</v>
      </c>
      <c r="AF67" s="44">
        <v>4.3</v>
      </c>
      <c r="AG67" s="61">
        <v>10</v>
      </c>
      <c r="AH67" s="46">
        <f t="shared" si="2"/>
        <v>4.7</v>
      </c>
      <c r="AI67" s="47">
        <f t="shared" si="3"/>
        <v>4.3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v>95</v>
      </c>
      <c r="C70" s="66">
        <v>95</v>
      </c>
      <c r="D70" s="66">
        <v>95</v>
      </c>
      <c r="E70" s="66">
        <v>95</v>
      </c>
      <c r="F70" s="66">
        <v>95</v>
      </c>
      <c r="G70" s="66">
        <v>95</v>
      </c>
      <c r="H70" s="66">
        <v>95</v>
      </c>
      <c r="I70" s="66">
        <v>95</v>
      </c>
      <c r="J70" s="66">
        <v>95</v>
      </c>
      <c r="K70" s="66">
        <v>95</v>
      </c>
      <c r="L70" s="66">
        <v>95</v>
      </c>
      <c r="M70" s="66">
        <v>81</v>
      </c>
      <c r="N70" s="66">
        <v>81</v>
      </c>
      <c r="O70" s="66">
        <v>81</v>
      </c>
      <c r="P70" s="66">
        <v>81</v>
      </c>
      <c r="Q70" s="66">
        <v>81</v>
      </c>
      <c r="R70" s="66">
        <v>81</v>
      </c>
      <c r="S70" s="66">
        <v>81</v>
      </c>
      <c r="T70" s="66">
        <v>81</v>
      </c>
      <c r="U70" s="66">
        <v>81</v>
      </c>
      <c r="V70" s="66">
        <v>81</v>
      </c>
      <c r="W70" s="66">
        <v>81</v>
      </c>
      <c r="X70" s="66">
        <v>81</v>
      </c>
      <c r="Y70" s="66">
        <v>81</v>
      </c>
      <c r="Z70" s="66">
        <v>81</v>
      </c>
      <c r="AA70" s="66">
        <f>45.2+56.7</f>
        <v>101.9</v>
      </c>
      <c r="AB70" s="66">
        <f t="shared" ref="AB70:AF70" si="20">45.2+56.7</f>
        <v>101.9</v>
      </c>
      <c r="AC70" s="66">
        <f t="shared" si="20"/>
        <v>101.9</v>
      </c>
      <c r="AD70" s="66">
        <f t="shared" si="20"/>
        <v>101.9</v>
      </c>
      <c r="AE70" s="66">
        <f t="shared" si="20"/>
        <v>101.9</v>
      </c>
      <c r="AF70" s="66">
        <f t="shared" si="20"/>
        <v>101.9</v>
      </c>
      <c r="AG70" s="64">
        <v>240</v>
      </c>
      <c r="AH70" s="46">
        <f t="shared" si="2"/>
        <v>101.9</v>
      </c>
      <c r="AI70" s="47">
        <f t="shared" si="3"/>
        <v>81</v>
      </c>
      <c r="AK70" s="49"/>
    </row>
    <row r="71" spans="1:88" ht="15.75" thickBot="1" x14ac:dyDescent="0.3">
      <c r="A71" s="69" t="s">
        <v>90</v>
      </c>
      <c r="B71" s="70">
        <f>SUM(B11:B69)</f>
        <v>1126.8000000000002</v>
      </c>
      <c r="C71" s="70">
        <f>SUM(C11:C69)</f>
        <v>1126.8000000000002</v>
      </c>
      <c r="D71" s="70">
        <f t="shared" ref="D71:AG71" si="21">SUM(D11:D69)</f>
        <v>1126.8000000000002</v>
      </c>
      <c r="E71" s="70">
        <f t="shared" si="21"/>
        <v>1126.8000000000002</v>
      </c>
      <c r="F71" s="70">
        <f t="shared" si="21"/>
        <v>1126.8000000000002</v>
      </c>
      <c r="G71" s="70">
        <f t="shared" ref="G71:H71" si="22">SUM(G11:G69)</f>
        <v>1071.7600000000002</v>
      </c>
      <c r="H71" s="70">
        <f t="shared" si="22"/>
        <v>1071.7600000000002</v>
      </c>
      <c r="I71" s="70">
        <f t="shared" ref="I71:J71" si="23">SUM(I11:I69)</f>
        <v>1071.7600000000002</v>
      </c>
      <c r="J71" s="70">
        <f t="shared" si="23"/>
        <v>1076.9099999999999</v>
      </c>
      <c r="K71" s="70">
        <f t="shared" ref="K71:L71" si="24">SUM(K11:K69)</f>
        <v>1076.9099999999999</v>
      </c>
      <c r="L71" s="70">
        <f t="shared" si="24"/>
        <v>1072.8200000000002</v>
      </c>
      <c r="M71" s="70">
        <f t="shared" ref="M71:N71" si="25">SUM(M11:M69)</f>
        <v>1072.8200000000002</v>
      </c>
      <c r="N71" s="70">
        <f t="shared" si="25"/>
        <v>1072.8200000000002</v>
      </c>
      <c r="O71" s="70">
        <f t="shared" ref="O71:P71" si="26">SUM(O11:O69)</f>
        <v>1014.9000000000002</v>
      </c>
      <c r="P71" s="70">
        <f t="shared" si="26"/>
        <v>1041.7000000000003</v>
      </c>
      <c r="Q71" s="70">
        <f t="shared" ref="Q71:R71" si="27">SUM(Q11:Q69)</f>
        <v>1051.7000000000003</v>
      </c>
      <c r="R71" s="70">
        <f t="shared" si="27"/>
        <v>1051.7000000000003</v>
      </c>
      <c r="S71" s="70">
        <f t="shared" ref="S71:T71" si="28">SUM(S11:S69)</f>
        <v>1051.7000000000003</v>
      </c>
      <c r="T71" s="70">
        <f t="shared" si="28"/>
        <v>1051.7000000000003</v>
      </c>
      <c r="U71" s="70">
        <f t="shared" ref="U71:V71" si="29">SUM(U11:U69)</f>
        <v>1051.7000000000003</v>
      </c>
      <c r="V71" s="70">
        <f t="shared" si="29"/>
        <v>1051.7000000000003</v>
      </c>
      <c r="W71" s="70">
        <f t="shared" ref="W71:X71" si="30">SUM(W11:W69)</f>
        <v>1051.7000000000003</v>
      </c>
      <c r="X71" s="70">
        <f t="shared" si="30"/>
        <v>1051.7000000000003</v>
      </c>
      <c r="Y71" s="70">
        <f t="shared" ref="Y71:Z71" si="31">SUM(Y11:Y69)</f>
        <v>1051.7000000000003</v>
      </c>
      <c r="Z71" s="70">
        <f t="shared" si="31"/>
        <v>1051.7000000000003</v>
      </c>
      <c r="AA71" s="70">
        <f>SUM(AA11:AA69)</f>
        <v>1165.8699999999999</v>
      </c>
      <c r="AB71" s="70">
        <f>SUM(AB11:AB69)</f>
        <v>1161.67</v>
      </c>
      <c r="AC71" s="70">
        <f t="shared" si="21"/>
        <v>1161.67</v>
      </c>
      <c r="AD71" s="70">
        <f t="shared" si="21"/>
        <v>1159.67</v>
      </c>
      <c r="AE71" s="70">
        <f t="shared" si="21"/>
        <v>1153.67</v>
      </c>
      <c r="AF71" s="70">
        <f t="shared" si="21"/>
        <v>1152.67</v>
      </c>
      <c r="AG71" s="70">
        <f t="shared" si="21"/>
        <v>1812.2049999999999</v>
      </c>
      <c r="AH71" s="46">
        <f t="shared" si="2"/>
        <v>1165.8699999999999</v>
      </c>
      <c r="AI71" s="47">
        <f t="shared" si="3"/>
        <v>1014.9000000000002</v>
      </c>
      <c r="AK71" s="49"/>
    </row>
    <row r="72" spans="1:88" x14ac:dyDescent="0.25">
      <c r="A72" s="71" t="s">
        <v>91</v>
      </c>
      <c r="B72" s="44">
        <v>420</v>
      </c>
      <c r="C72" s="44">
        <v>300</v>
      </c>
      <c r="D72" s="44">
        <v>280</v>
      </c>
      <c r="E72" s="44">
        <v>280</v>
      </c>
      <c r="F72" s="44">
        <v>280</v>
      </c>
      <c r="G72" s="44">
        <v>283.5</v>
      </c>
      <c r="H72" s="44">
        <v>283.5</v>
      </c>
      <c r="I72" s="44">
        <v>301.8</v>
      </c>
      <c r="J72" s="44">
        <v>301.8</v>
      </c>
      <c r="K72" s="44">
        <v>350</v>
      </c>
      <c r="L72" s="44">
        <v>458.23</v>
      </c>
      <c r="M72" s="44">
        <v>458.23</v>
      </c>
      <c r="N72" s="44">
        <v>458.23</v>
      </c>
      <c r="O72" s="44">
        <v>200</v>
      </c>
      <c r="P72" s="44">
        <v>404</v>
      </c>
      <c r="Q72" s="44">
        <v>305</v>
      </c>
      <c r="R72" s="44">
        <v>320</v>
      </c>
      <c r="S72" s="44">
        <v>271.5</v>
      </c>
      <c r="T72" s="44">
        <v>283.60000000000002</v>
      </c>
      <c r="U72" s="44">
        <v>199.1</v>
      </c>
      <c r="V72" s="44">
        <v>121.8</v>
      </c>
      <c r="W72" s="44">
        <v>120.8</v>
      </c>
      <c r="X72" s="44">
        <v>120.7</v>
      </c>
      <c r="Y72" s="44">
        <v>120.7</v>
      </c>
      <c r="Z72" s="44">
        <v>301.60000000000002</v>
      </c>
      <c r="AA72" s="44">
        <v>380.2</v>
      </c>
      <c r="AB72" s="44">
        <v>410</v>
      </c>
      <c r="AC72" s="44">
        <v>379.6</v>
      </c>
      <c r="AD72" s="44">
        <v>349</v>
      </c>
      <c r="AE72" s="44">
        <v>350</v>
      </c>
      <c r="AF72" s="44">
        <v>301</v>
      </c>
      <c r="AG72" s="61">
        <v>456</v>
      </c>
      <c r="AH72" s="46">
        <f t="shared" si="2"/>
        <v>458.23</v>
      </c>
      <c r="AI72" s="47">
        <f t="shared" si="3"/>
        <v>120.7</v>
      </c>
      <c r="AK72" s="49"/>
    </row>
    <row r="73" spans="1:88" x14ac:dyDescent="0.25">
      <c r="A73" s="72" t="s">
        <v>92</v>
      </c>
      <c r="B73" s="43">
        <v>71</v>
      </c>
      <c r="C73" s="43">
        <v>71</v>
      </c>
      <c r="D73" s="43">
        <v>71</v>
      </c>
      <c r="E73" s="43">
        <v>71</v>
      </c>
      <c r="F73" s="43">
        <v>71</v>
      </c>
      <c r="G73" s="43">
        <v>67</v>
      </c>
      <c r="H73" s="43">
        <v>67</v>
      </c>
      <c r="I73" s="43">
        <v>67</v>
      </c>
      <c r="J73" s="43">
        <v>67</v>
      </c>
      <c r="K73" s="43">
        <v>66.8</v>
      </c>
      <c r="L73" s="43">
        <v>67</v>
      </c>
      <c r="M73" s="43">
        <v>67</v>
      </c>
      <c r="N73" s="43">
        <v>67</v>
      </c>
      <c r="O73" s="43">
        <v>67</v>
      </c>
      <c r="P73" s="43">
        <v>67</v>
      </c>
      <c r="Q73" s="43">
        <v>64.099999999999994</v>
      </c>
      <c r="R73" s="43">
        <v>64.099999999999994</v>
      </c>
      <c r="S73" s="43">
        <v>64.099999999999994</v>
      </c>
      <c r="T73" s="43">
        <v>64.900000000000006</v>
      </c>
      <c r="U73" s="43">
        <v>78.900000000000006</v>
      </c>
      <c r="V73" s="43">
        <v>74.8</v>
      </c>
      <c r="W73" s="43">
        <v>66.7</v>
      </c>
      <c r="X73" s="43">
        <v>75</v>
      </c>
      <c r="Y73" s="43">
        <v>78.8</v>
      </c>
      <c r="Z73" s="43">
        <v>78.900000000000006</v>
      </c>
      <c r="AA73" s="43">
        <v>83.8</v>
      </c>
      <c r="AB73" s="43">
        <v>83.8</v>
      </c>
      <c r="AC73" s="43">
        <v>83.8</v>
      </c>
      <c r="AD73" s="43">
        <v>83.8</v>
      </c>
      <c r="AE73" s="43">
        <v>83.8</v>
      </c>
      <c r="AF73" s="43">
        <v>83.8</v>
      </c>
      <c r="AG73" s="64">
        <v>111</v>
      </c>
      <c r="AH73" s="46">
        <f t="shared" si="2"/>
        <v>83.8</v>
      </c>
      <c r="AI73" s="47">
        <f t="shared" si="3"/>
        <v>64.099999999999994</v>
      </c>
      <c r="AK73" s="49"/>
    </row>
    <row r="74" spans="1:88" x14ac:dyDescent="0.25">
      <c r="A74" s="73" t="s">
        <v>93</v>
      </c>
      <c r="B74" s="43">
        <v>36.5</v>
      </c>
      <c r="C74" s="43">
        <v>36.5</v>
      </c>
      <c r="D74" s="43">
        <v>36.5</v>
      </c>
      <c r="E74" s="43">
        <v>36.5</v>
      </c>
      <c r="F74" s="43">
        <v>36.5</v>
      </c>
      <c r="G74" s="43">
        <v>35.1</v>
      </c>
      <c r="H74" s="43">
        <v>35.1</v>
      </c>
      <c r="I74" s="43">
        <v>35.1</v>
      </c>
      <c r="J74" s="43">
        <v>35.1</v>
      </c>
      <c r="K74" s="43">
        <v>35.1</v>
      </c>
      <c r="L74" s="43">
        <v>39</v>
      </c>
      <c r="M74" s="43">
        <v>31.6</v>
      </c>
      <c r="N74" s="43">
        <v>31.6</v>
      </c>
      <c r="O74" s="43">
        <v>31.6</v>
      </c>
      <c r="P74" s="43">
        <v>31.6</v>
      </c>
      <c r="Q74" s="43">
        <v>31.6</v>
      </c>
      <c r="R74" s="43">
        <v>31.6</v>
      </c>
      <c r="S74" s="43">
        <v>35.200000000000003</v>
      </c>
      <c r="T74" s="43">
        <v>35.5</v>
      </c>
      <c r="U74" s="43">
        <v>34.4</v>
      </c>
      <c r="V74" s="43">
        <v>33.5</v>
      </c>
      <c r="W74" s="43">
        <v>37.5</v>
      </c>
      <c r="X74" s="43">
        <v>36.9</v>
      </c>
      <c r="Y74" s="43">
        <v>33.299999999999997</v>
      </c>
      <c r="Z74" s="43">
        <v>33.9</v>
      </c>
      <c r="AA74" s="43">
        <v>34.9</v>
      </c>
      <c r="AB74" s="43">
        <v>47.5</v>
      </c>
      <c r="AC74" s="43">
        <v>60.7</v>
      </c>
      <c r="AD74" s="43">
        <v>60.7</v>
      </c>
      <c r="AE74" s="43">
        <v>60.7</v>
      </c>
      <c r="AF74" s="43">
        <v>60.7</v>
      </c>
      <c r="AG74" s="64">
        <v>60</v>
      </c>
      <c r="AH74" s="46">
        <f t="shared" si="2"/>
        <v>60.7</v>
      </c>
      <c r="AI74" s="47">
        <f t="shared" si="3"/>
        <v>31.6</v>
      </c>
      <c r="AK74" s="49"/>
    </row>
    <row r="75" spans="1:88" x14ac:dyDescent="0.25">
      <c r="A75" s="74" t="s">
        <v>94</v>
      </c>
      <c r="B75" s="43">
        <v>24.5</v>
      </c>
      <c r="C75" s="43">
        <v>24.5</v>
      </c>
      <c r="D75" s="43">
        <v>24.5</v>
      </c>
      <c r="E75" s="43">
        <v>24.5</v>
      </c>
      <c r="F75" s="43">
        <v>24.5</v>
      </c>
      <c r="G75" s="43">
        <v>22</v>
      </c>
      <c r="H75" s="43">
        <v>22</v>
      </c>
      <c r="I75" s="43">
        <v>22</v>
      </c>
      <c r="J75" s="43">
        <v>22</v>
      </c>
      <c r="K75" s="43">
        <v>22</v>
      </c>
      <c r="L75" s="43">
        <v>21.9</v>
      </c>
      <c r="M75" s="43">
        <v>21.8</v>
      </c>
      <c r="N75" s="43">
        <v>21.8</v>
      </c>
      <c r="O75" s="43">
        <v>21.8</v>
      </c>
      <c r="P75" s="43">
        <v>21.8</v>
      </c>
      <c r="Q75" s="43">
        <v>21.8</v>
      </c>
      <c r="R75" s="43">
        <v>21.8</v>
      </c>
      <c r="S75" s="43">
        <v>17.100000000000001</v>
      </c>
      <c r="T75" s="43">
        <v>14.8</v>
      </c>
      <c r="U75" s="43">
        <v>17.2</v>
      </c>
      <c r="V75" s="43">
        <v>22.3</v>
      </c>
      <c r="W75" s="43">
        <v>22.3</v>
      </c>
      <c r="X75" s="43">
        <v>22.3</v>
      </c>
      <c r="Y75" s="43">
        <v>24.3</v>
      </c>
      <c r="Z75" s="43">
        <v>24.4</v>
      </c>
      <c r="AA75" s="43">
        <v>24.3</v>
      </c>
      <c r="AB75" s="43">
        <v>24.3</v>
      </c>
      <c r="AC75" s="43">
        <v>24.3</v>
      </c>
      <c r="AD75" s="43">
        <v>24.3</v>
      </c>
      <c r="AE75" s="43">
        <v>24.3</v>
      </c>
      <c r="AF75" s="43">
        <v>24.3</v>
      </c>
      <c r="AG75" s="75">
        <v>42.5</v>
      </c>
      <c r="AH75" s="46">
        <f t="shared" ref="AH75:AH138" si="32">MAX(B75:AF75)</f>
        <v>24.5</v>
      </c>
      <c r="AI75" s="47">
        <f t="shared" ref="AI75:AI138" si="33">MIN(B75:AF75)</f>
        <v>14.8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18.100000000000001</v>
      </c>
      <c r="H76" s="43">
        <v>18.100000000000001</v>
      </c>
      <c r="I76" s="43">
        <v>18.100000000000001</v>
      </c>
      <c r="J76" s="43">
        <v>18.100000000000001</v>
      </c>
      <c r="K76" s="43">
        <v>18.100000000000001</v>
      </c>
      <c r="L76" s="43">
        <v>18.100000000000001</v>
      </c>
      <c r="M76" s="43">
        <v>18.100000000000001</v>
      </c>
      <c r="N76" s="43">
        <v>18.100000000000001</v>
      </c>
      <c r="O76" s="43">
        <v>18.100000000000001</v>
      </c>
      <c r="P76" s="43">
        <v>18.100000000000001</v>
      </c>
      <c r="Q76" s="43">
        <v>18.100000000000001</v>
      </c>
      <c r="R76" s="43">
        <v>18.100000000000001</v>
      </c>
      <c r="S76" s="43">
        <v>16.100000000000001</v>
      </c>
      <c r="T76" s="43">
        <v>16.100000000000001</v>
      </c>
      <c r="U76" s="43">
        <v>16.100000000000001</v>
      </c>
      <c r="V76" s="43">
        <v>16.100000000000001</v>
      </c>
      <c r="W76" s="43">
        <v>16.100000000000001</v>
      </c>
      <c r="X76" s="43">
        <v>20.7</v>
      </c>
      <c r="Y76" s="43">
        <v>20.6</v>
      </c>
      <c r="Z76" s="43">
        <v>20.7</v>
      </c>
      <c r="AA76" s="43">
        <v>20.6</v>
      </c>
      <c r="AB76" s="43">
        <v>20.6</v>
      </c>
      <c r="AC76" s="43">
        <v>20.6</v>
      </c>
      <c r="AD76" s="43">
        <v>20.6</v>
      </c>
      <c r="AE76" s="43">
        <v>20.6</v>
      </c>
      <c r="AF76" s="43">
        <v>20.6</v>
      </c>
      <c r="AG76" s="75">
        <v>22.1</v>
      </c>
      <c r="AH76" s="46">
        <f t="shared" si="32"/>
        <v>22.2</v>
      </c>
      <c r="AI76" s="47">
        <f t="shared" si="33"/>
        <v>16.100000000000001</v>
      </c>
      <c r="AK76" s="49"/>
    </row>
    <row r="77" spans="1:88" ht="15.75" thickBot="1" x14ac:dyDescent="0.3">
      <c r="A77" s="76" t="s">
        <v>96</v>
      </c>
      <c r="B77" s="77">
        <v>7.1</v>
      </c>
      <c r="C77" s="77">
        <v>7.1</v>
      </c>
      <c r="D77" s="77">
        <v>7.1</v>
      </c>
      <c r="E77" s="77">
        <v>7.1</v>
      </c>
      <c r="F77" s="77">
        <v>7.1</v>
      </c>
      <c r="G77" s="77">
        <v>7.1</v>
      </c>
      <c r="H77" s="77">
        <v>7.1</v>
      </c>
      <c r="I77" s="77">
        <v>7.1</v>
      </c>
      <c r="J77" s="77">
        <v>7.1</v>
      </c>
      <c r="K77" s="77">
        <v>7.1</v>
      </c>
      <c r="L77" s="77">
        <v>7.1</v>
      </c>
      <c r="M77" s="77">
        <v>6.1</v>
      </c>
      <c r="N77" s="77">
        <v>6.1</v>
      </c>
      <c r="O77" s="77">
        <v>6.1</v>
      </c>
      <c r="P77" s="77">
        <v>6.1</v>
      </c>
      <c r="Q77" s="77">
        <v>6.1</v>
      </c>
      <c r="R77" s="77">
        <v>6.1</v>
      </c>
      <c r="S77" s="77">
        <v>5</v>
      </c>
      <c r="T77" s="77">
        <v>5</v>
      </c>
      <c r="U77" s="77">
        <v>5</v>
      </c>
      <c r="V77" s="77">
        <v>6.2</v>
      </c>
      <c r="W77" s="77">
        <v>6.3</v>
      </c>
      <c r="X77" s="77">
        <v>6.3</v>
      </c>
      <c r="Y77" s="77">
        <v>7.1</v>
      </c>
      <c r="Z77" s="77">
        <v>7.2</v>
      </c>
      <c r="AA77" s="77">
        <v>7.2</v>
      </c>
      <c r="AB77" s="77">
        <v>7.2</v>
      </c>
      <c r="AC77" s="77">
        <v>7.2</v>
      </c>
      <c r="AD77" s="77">
        <v>7.2</v>
      </c>
      <c r="AE77" s="77">
        <v>7.2</v>
      </c>
      <c r="AF77" s="77">
        <v>7.2</v>
      </c>
      <c r="AG77" s="78">
        <v>14.8</v>
      </c>
      <c r="AH77" s="46">
        <f t="shared" si="32"/>
        <v>7.2</v>
      </c>
      <c r="AI77" s="47">
        <f t="shared" si="33"/>
        <v>5</v>
      </c>
      <c r="AK77" s="49"/>
    </row>
    <row r="78" spans="1:88" ht="15.75" thickBot="1" x14ac:dyDescent="0.3">
      <c r="A78" s="79" t="s">
        <v>97</v>
      </c>
      <c r="B78" s="70">
        <f>SUM(B72:B77)</f>
        <v>581.30000000000007</v>
      </c>
      <c r="C78" s="70">
        <f>SUM(C72:C77)</f>
        <v>461.3</v>
      </c>
      <c r="D78" s="70">
        <f t="shared" ref="D78:AG78" si="34">SUM(D72:D77)</f>
        <v>441.3</v>
      </c>
      <c r="E78" s="70">
        <f t="shared" si="34"/>
        <v>441.3</v>
      </c>
      <c r="F78" s="70">
        <f t="shared" si="34"/>
        <v>441.3</v>
      </c>
      <c r="G78" s="70">
        <f t="shared" ref="G78:H78" si="35">SUM(G72:G77)</f>
        <v>432.80000000000007</v>
      </c>
      <c r="H78" s="70">
        <f t="shared" si="35"/>
        <v>432.80000000000007</v>
      </c>
      <c r="I78" s="70">
        <f t="shared" ref="I78:J78" si="36">SUM(I72:I77)</f>
        <v>451.10000000000008</v>
      </c>
      <c r="J78" s="70">
        <f t="shared" si="36"/>
        <v>451.10000000000008</v>
      </c>
      <c r="K78" s="70">
        <f t="shared" ref="K78:L78" si="37">SUM(K72:K77)</f>
        <v>499.10000000000008</v>
      </c>
      <c r="L78" s="70">
        <f t="shared" si="37"/>
        <v>611.33000000000004</v>
      </c>
      <c r="M78" s="70">
        <f t="shared" ref="M78:N78" si="38">SUM(M72:M77)</f>
        <v>602.83000000000004</v>
      </c>
      <c r="N78" s="70">
        <f t="shared" si="38"/>
        <v>602.83000000000004</v>
      </c>
      <c r="O78" s="70">
        <f t="shared" ref="O78:P78" si="39">SUM(O72:O77)</f>
        <v>344.60000000000008</v>
      </c>
      <c r="P78" s="70">
        <f t="shared" si="39"/>
        <v>548.6</v>
      </c>
      <c r="Q78" s="70">
        <f t="shared" ref="Q78:R78" si="40">SUM(Q72:Q77)</f>
        <v>446.7000000000001</v>
      </c>
      <c r="R78" s="70">
        <f t="shared" si="40"/>
        <v>461.7000000000001</v>
      </c>
      <c r="S78" s="70">
        <f t="shared" ref="S78:T78" si="41">SUM(S72:S77)</f>
        <v>409.00000000000006</v>
      </c>
      <c r="T78" s="70">
        <f t="shared" si="41"/>
        <v>419.90000000000003</v>
      </c>
      <c r="U78" s="70">
        <f t="shared" ref="U78:V78" si="42">SUM(U72:U77)</f>
        <v>350.7</v>
      </c>
      <c r="V78" s="70">
        <f t="shared" si="42"/>
        <v>274.7</v>
      </c>
      <c r="W78" s="70">
        <f t="shared" ref="W78:X78" si="43">SUM(W72:W77)</f>
        <v>269.70000000000005</v>
      </c>
      <c r="X78" s="70">
        <f t="shared" si="43"/>
        <v>281.90000000000003</v>
      </c>
      <c r="Y78" s="70">
        <f t="shared" ref="Y78:Z78" si="44">SUM(Y72:Y77)</f>
        <v>284.80000000000007</v>
      </c>
      <c r="Z78" s="70">
        <f t="shared" si="44"/>
        <v>466.69999999999993</v>
      </c>
      <c r="AA78" s="70">
        <f>SUM(AA72:AA77)</f>
        <v>551</v>
      </c>
      <c r="AB78" s="70">
        <f>SUM(AB72:AB77)</f>
        <v>593.4</v>
      </c>
      <c r="AC78" s="70">
        <f t="shared" si="34"/>
        <v>576.20000000000005</v>
      </c>
      <c r="AD78" s="70">
        <f t="shared" si="34"/>
        <v>545.6</v>
      </c>
      <c r="AE78" s="70">
        <f t="shared" si="34"/>
        <v>546.6</v>
      </c>
      <c r="AF78" s="70">
        <f t="shared" si="34"/>
        <v>497.6</v>
      </c>
      <c r="AG78" s="80">
        <f t="shared" si="34"/>
        <v>706.4</v>
      </c>
      <c r="AH78" s="46">
        <f t="shared" si="32"/>
        <v>611.33000000000004</v>
      </c>
      <c r="AI78" s="47">
        <f t="shared" si="33"/>
        <v>269.70000000000005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143</v>
      </c>
      <c r="C79" s="44">
        <v>143</v>
      </c>
      <c r="D79" s="44">
        <v>143</v>
      </c>
      <c r="E79" s="44">
        <v>143</v>
      </c>
      <c r="F79" s="44">
        <v>100</v>
      </c>
      <c r="G79" s="44">
        <v>100.9</v>
      </c>
      <c r="H79" s="44">
        <v>100.9</v>
      </c>
      <c r="I79" s="44">
        <v>100.9</v>
      </c>
      <c r="J79" s="44">
        <v>100.9</v>
      </c>
      <c r="K79" s="44">
        <v>100.9</v>
      </c>
      <c r="L79" s="44">
        <v>144</v>
      </c>
      <c r="M79" s="44">
        <v>144</v>
      </c>
      <c r="N79" s="44">
        <v>144</v>
      </c>
      <c r="O79" s="44">
        <v>120</v>
      </c>
      <c r="P79" s="44">
        <v>108.1</v>
      </c>
      <c r="Q79" s="44">
        <v>107.4</v>
      </c>
      <c r="R79" s="44">
        <v>96</v>
      </c>
      <c r="S79" s="44">
        <v>96.5</v>
      </c>
      <c r="T79" s="44">
        <v>95.7</v>
      </c>
      <c r="U79" s="44">
        <v>95.9</v>
      </c>
      <c r="V79" s="44">
        <v>95.5</v>
      </c>
      <c r="W79" s="44">
        <v>60.2</v>
      </c>
      <c r="X79" s="44">
        <v>60.5</v>
      </c>
      <c r="Y79" s="44">
        <v>60.4</v>
      </c>
      <c r="Z79" s="44">
        <v>79.5</v>
      </c>
      <c r="AA79" s="44">
        <v>144.30000000000001</v>
      </c>
      <c r="AB79" s="44">
        <v>144.30000000000001</v>
      </c>
      <c r="AC79" s="44">
        <v>144.30000000000001</v>
      </c>
      <c r="AD79" s="44">
        <v>144.30000000000001</v>
      </c>
      <c r="AE79" s="44">
        <v>144.30000000000001</v>
      </c>
      <c r="AF79" s="44">
        <v>144.30000000000001</v>
      </c>
      <c r="AG79" s="61">
        <v>144</v>
      </c>
      <c r="AH79" s="46">
        <f t="shared" si="32"/>
        <v>144.30000000000001</v>
      </c>
      <c r="AI79" s="47">
        <f t="shared" si="33"/>
        <v>60.2</v>
      </c>
      <c r="AK79" s="49"/>
      <c r="AY79" s="1" t="s">
        <v>99</v>
      </c>
      <c r="AZ79" s="82">
        <f>ROUND(C97,0)</f>
        <v>-560</v>
      </c>
      <c r="BA79" s="81">
        <f t="shared" ref="BA79:BD83" si="45">D97</f>
        <v>-547</v>
      </c>
      <c r="BB79" s="81">
        <f t="shared" si="45"/>
        <v>-574</v>
      </c>
      <c r="BC79" s="81">
        <f t="shared" si="45"/>
        <v>-580</v>
      </c>
      <c r="BD79" s="81">
        <f t="shared" si="45"/>
        <v>-567.29999999999995</v>
      </c>
      <c r="BE79" s="82">
        <f>I97</f>
        <v>-516</v>
      </c>
      <c r="BF79" s="82">
        <f>K97</f>
        <v>-462</v>
      </c>
      <c r="BG79" s="82">
        <f t="shared" ref="BG79:BP83" si="46">M97</f>
        <v>-473</v>
      </c>
      <c r="BH79" s="82">
        <f t="shared" si="46"/>
        <v>-462</v>
      </c>
      <c r="BI79" s="82">
        <f t="shared" si="46"/>
        <v>-24</v>
      </c>
      <c r="BJ79" s="82">
        <f t="shared" si="46"/>
        <v>-339</v>
      </c>
      <c r="BK79" s="82">
        <f t="shared" si="46"/>
        <v>-314</v>
      </c>
      <c r="BL79" s="82">
        <f t="shared" si="46"/>
        <v>-183</v>
      </c>
      <c r="BM79" s="82">
        <f t="shared" si="46"/>
        <v>-144.6</v>
      </c>
      <c r="BN79" s="82">
        <f t="shared" si="46"/>
        <v>-210.5</v>
      </c>
      <c r="BO79" s="82">
        <f t="shared" si="46"/>
        <v>-157.9</v>
      </c>
      <c r="BP79" s="82">
        <f t="shared" si="46"/>
        <v>-179.8</v>
      </c>
      <c r="BQ79" s="82">
        <f>X97</f>
        <v>-207.5</v>
      </c>
      <c r="BR79" s="82">
        <f>Z97</f>
        <v>-321.10000000000002</v>
      </c>
      <c r="BS79" s="81">
        <f>AB97</f>
        <v>-325</v>
      </c>
      <c r="BT79" s="81">
        <f t="shared" ref="BT79:BV83" si="47">AD97</f>
        <v>-380</v>
      </c>
      <c r="BU79" s="81">
        <f t="shared" si="47"/>
        <v>-438.8</v>
      </c>
      <c r="BV79" s="81">
        <f t="shared" si="47"/>
        <v>-401</v>
      </c>
      <c r="BW79" s="81">
        <f>B97</f>
        <v>-571</v>
      </c>
    </row>
    <row r="80" spans="1:88" x14ac:dyDescent="0.25">
      <c r="A80" s="63" t="s">
        <v>100</v>
      </c>
      <c r="B80" s="43">
        <v>35.4</v>
      </c>
      <c r="C80" s="43">
        <v>35.4</v>
      </c>
      <c r="D80" s="43">
        <v>35.4</v>
      </c>
      <c r="E80" s="43">
        <v>35.4</v>
      </c>
      <c r="F80" s="43">
        <v>35.4</v>
      </c>
      <c r="G80" s="43">
        <v>35.4</v>
      </c>
      <c r="H80" s="43">
        <v>35.4</v>
      </c>
      <c r="I80" s="43">
        <v>35.4</v>
      </c>
      <c r="J80" s="43">
        <v>35.4</v>
      </c>
      <c r="K80" s="43">
        <v>35.4</v>
      </c>
      <c r="L80" s="43">
        <v>35.4</v>
      </c>
      <c r="M80" s="43">
        <v>35.4</v>
      </c>
      <c r="N80" s="43">
        <v>35.4</v>
      </c>
      <c r="O80" s="43">
        <v>35.4</v>
      </c>
      <c r="P80" s="43">
        <v>35.4</v>
      </c>
      <c r="Q80" s="43">
        <v>35.4</v>
      </c>
      <c r="R80" s="43">
        <v>35</v>
      </c>
      <c r="S80" s="43">
        <v>35.4</v>
      </c>
      <c r="T80" s="43">
        <v>35.4</v>
      </c>
      <c r="U80" s="43">
        <v>35.4</v>
      </c>
      <c r="V80" s="43">
        <v>35.4</v>
      </c>
      <c r="W80" s="43">
        <v>35.4</v>
      </c>
      <c r="X80" s="43">
        <v>35.4</v>
      </c>
      <c r="Y80" s="43">
        <v>35.4</v>
      </c>
      <c r="Z80" s="43">
        <v>35.4</v>
      </c>
      <c r="AA80" s="43">
        <v>35.5</v>
      </c>
      <c r="AB80" s="43">
        <v>35.5</v>
      </c>
      <c r="AC80" s="43">
        <v>35.5</v>
      </c>
      <c r="AD80" s="43">
        <v>35.5</v>
      </c>
      <c r="AE80" s="43">
        <v>35.5</v>
      </c>
      <c r="AF80" s="43">
        <v>35.5</v>
      </c>
      <c r="AG80" s="64">
        <v>70</v>
      </c>
      <c r="AH80" s="46">
        <f t="shared" si="32"/>
        <v>35.5</v>
      </c>
      <c r="AI80" s="47">
        <f t="shared" si="33"/>
        <v>35</v>
      </c>
      <c r="AK80" s="49"/>
      <c r="AY80" s="1" t="s">
        <v>101</v>
      </c>
      <c r="AZ80" s="82">
        <f>ROUND(C98,0)</f>
        <v>34</v>
      </c>
      <c r="BA80" s="81">
        <f t="shared" si="45"/>
        <v>32</v>
      </c>
      <c r="BB80" s="81">
        <f t="shared" si="45"/>
        <v>31.1</v>
      </c>
      <c r="BC80" s="81">
        <f t="shared" si="45"/>
        <v>26</v>
      </c>
      <c r="BD80" s="81">
        <f t="shared" si="45"/>
        <v>22.1</v>
      </c>
      <c r="BE80" s="82">
        <f>I98</f>
        <v>22.8</v>
      </c>
      <c r="BF80" s="82">
        <f>K98</f>
        <v>21</v>
      </c>
      <c r="BG80" s="82">
        <f t="shared" si="46"/>
        <v>24.2</v>
      </c>
      <c r="BH80" s="82">
        <f t="shared" si="46"/>
        <v>26.6</v>
      </c>
      <c r="BI80" s="82">
        <f t="shared" si="46"/>
        <v>28</v>
      </c>
      <c r="BJ80" s="82">
        <f t="shared" si="46"/>
        <v>27.3</v>
      </c>
      <c r="BK80" s="82">
        <f t="shared" si="46"/>
        <v>29</v>
      </c>
      <c r="BL80" s="82">
        <f t="shared" si="46"/>
        <v>5.7</v>
      </c>
      <c r="BM80" s="82">
        <f t="shared" si="46"/>
        <v>5.4</v>
      </c>
      <c r="BN80" s="82">
        <f t="shared" si="46"/>
        <v>5.4</v>
      </c>
      <c r="BO80" s="82">
        <f t="shared" si="46"/>
        <v>5.5</v>
      </c>
      <c r="BP80" s="82">
        <f t="shared" si="46"/>
        <v>5.2</v>
      </c>
      <c r="BQ80" s="82">
        <f>X98</f>
        <v>5.0999999999999996</v>
      </c>
      <c r="BR80" s="82">
        <f>Z98</f>
        <v>5.2</v>
      </c>
      <c r="BS80" s="81">
        <f>AB98</f>
        <v>6.8</v>
      </c>
      <c r="BT80" s="81">
        <f t="shared" si="47"/>
        <v>7</v>
      </c>
      <c r="BU80" s="81">
        <f t="shared" si="47"/>
        <v>7.1</v>
      </c>
      <c r="BV80" s="81">
        <f t="shared" si="47"/>
        <v>6.9</v>
      </c>
      <c r="BW80" s="81">
        <f>B98</f>
        <v>33.9</v>
      </c>
    </row>
    <row r="81" spans="1:75" x14ac:dyDescent="0.25">
      <c r="A81" s="63" t="s">
        <v>102</v>
      </c>
      <c r="B81" s="43">
        <v>60</v>
      </c>
      <c r="C81" s="43">
        <v>60</v>
      </c>
      <c r="D81" s="43">
        <v>63</v>
      </c>
      <c r="E81" s="43">
        <v>63</v>
      </c>
      <c r="F81" s="43">
        <v>63</v>
      </c>
      <c r="G81" s="43">
        <v>70.599999999999994</v>
      </c>
      <c r="H81" s="43">
        <v>70.599999999999994</v>
      </c>
      <c r="I81" s="43">
        <v>70.599999999999994</v>
      </c>
      <c r="J81" s="43">
        <v>70.599999999999994</v>
      </c>
      <c r="K81" s="43">
        <v>70.599999999999994</v>
      </c>
      <c r="L81" s="43">
        <v>70.599999999999994</v>
      </c>
      <c r="M81" s="43">
        <v>70.599999999999994</v>
      </c>
      <c r="N81" s="43">
        <v>70.599999999999994</v>
      </c>
      <c r="O81" s="43">
        <v>69</v>
      </c>
      <c r="P81" s="43">
        <v>69</v>
      </c>
      <c r="Q81" s="43">
        <v>69</v>
      </c>
      <c r="R81" s="43">
        <v>69</v>
      </c>
      <c r="S81" s="43">
        <v>70.400000000000006</v>
      </c>
      <c r="T81" s="43">
        <v>70.099999999999994</v>
      </c>
      <c r="U81" s="43">
        <v>70</v>
      </c>
      <c r="V81" s="43">
        <v>69.900000000000006</v>
      </c>
      <c r="W81" s="43">
        <v>70</v>
      </c>
      <c r="X81" s="43">
        <v>69.599999999999994</v>
      </c>
      <c r="Y81" s="43">
        <v>69.900000000000006</v>
      </c>
      <c r="Z81" s="43">
        <v>50.1</v>
      </c>
      <c r="AA81" s="43">
        <v>69.400000000000006</v>
      </c>
      <c r="AB81" s="43">
        <v>70</v>
      </c>
      <c r="AC81" s="43">
        <v>70</v>
      </c>
      <c r="AD81" s="43">
        <v>70</v>
      </c>
      <c r="AE81" s="43">
        <v>70</v>
      </c>
      <c r="AF81" s="43">
        <v>70</v>
      </c>
      <c r="AG81" s="64">
        <v>69</v>
      </c>
      <c r="AH81" s="46">
        <f t="shared" si="32"/>
        <v>70.599999999999994</v>
      </c>
      <c r="AI81" s="47">
        <f t="shared" si="33"/>
        <v>50.1</v>
      </c>
      <c r="AK81" s="49"/>
      <c r="AL81" s="83"/>
      <c r="AO81" s="83"/>
      <c r="AY81" s="1" t="s">
        <v>103</v>
      </c>
      <c r="AZ81" s="82">
        <f>ROUND(C99,0)</f>
        <v>60</v>
      </c>
      <c r="BA81" s="81">
        <f t="shared" si="45"/>
        <v>56</v>
      </c>
      <c r="BB81" s="81">
        <f t="shared" si="45"/>
        <v>55</v>
      </c>
      <c r="BC81" s="81">
        <f t="shared" si="45"/>
        <v>48.3</v>
      </c>
      <c r="BD81" s="81">
        <f t="shared" si="45"/>
        <v>40.799999999999997</v>
      </c>
      <c r="BE81" s="82">
        <f>I99</f>
        <v>38.799999999999997</v>
      </c>
      <c r="BF81" s="82">
        <f>K99</f>
        <v>43</v>
      </c>
      <c r="BG81" s="82">
        <f t="shared" si="46"/>
        <v>43.6</v>
      </c>
      <c r="BH81" s="82">
        <f t="shared" si="46"/>
        <v>44.7</v>
      </c>
      <c r="BI81" s="82">
        <f t="shared" si="46"/>
        <v>52</v>
      </c>
      <c r="BJ81" s="82">
        <f t="shared" si="46"/>
        <v>51.8</v>
      </c>
      <c r="BK81" s="82">
        <f t="shared" si="46"/>
        <v>55.6</v>
      </c>
      <c r="BL81" s="82">
        <f t="shared" si="46"/>
        <v>57.2</v>
      </c>
      <c r="BM81" s="82">
        <f t="shared" si="46"/>
        <v>58.9</v>
      </c>
      <c r="BN81" s="82">
        <f t="shared" si="46"/>
        <v>63</v>
      </c>
      <c r="BO81" s="82">
        <f t="shared" si="46"/>
        <v>60.3</v>
      </c>
      <c r="BP81" s="82">
        <f t="shared" si="46"/>
        <v>59</v>
      </c>
      <c r="BQ81" s="82">
        <f>X99</f>
        <v>56.9</v>
      </c>
      <c r="BR81" s="82">
        <f>Z99</f>
        <v>61.4</v>
      </c>
      <c r="BS81" s="81">
        <f>AB99</f>
        <v>68.5</v>
      </c>
      <c r="BT81" s="81">
        <f t="shared" si="47"/>
        <v>71.8</v>
      </c>
      <c r="BU81" s="81">
        <f t="shared" si="47"/>
        <v>74.099999999999994</v>
      </c>
      <c r="BV81" s="81">
        <f t="shared" si="47"/>
        <v>72.3</v>
      </c>
      <c r="BW81" s="81">
        <f>B99</f>
        <v>59.5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2"/>
        <v>58</v>
      </c>
      <c r="AI82" s="47">
        <f t="shared" si="33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5"/>
        <v>0</v>
      </c>
      <c r="BB82" s="81">
        <f t="shared" si="45"/>
        <v>0</v>
      </c>
      <c r="BC82" s="81">
        <f t="shared" si="45"/>
        <v>0</v>
      </c>
      <c r="BD82" s="81">
        <f t="shared" si="45"/>
        <v>0</v>
      </c>
      <c r="BE82" s="82">
        <f>I100</f>
        <v>0</v>
      </c>
      <c r="BF82" s="82">
        <f>K100</f>
        <v>0</v>
      </c>
      <c r="BG82" s="82">
        <f t="shared" si="46"/>
        <v>12</v>
      </c>
      <c r="BH82" s="82">
        <f t="shared" si="46"/>
        <v>11.3</v>
      </c>
      <c r="BI82" s="82">
        <f t="shared" si="46"/>
        <v>0</v>
      </c>
      <c r="BJ82" s="82">
        <f t="shared" si="46"/>
        <v>0</v>
      </c>
      <c r="BK82" s="82">
        <f t="shared" si="46"/>
        <v>0</v>
      </c>
      <c r="BL82" s="82">
        <f t="shared" si="46"/>
        <v>11.8</v>
      </c>
      <c r="BM82" s="82">
        <f t="shared" si="46"/>
        <v>11.7</v>
      </c>
      <c r="BN82" s="82">
        <f t="shared" si="46"/>
        <v>15.6</v>
      </c>
      <c r="BO82" s="82">
        <f t="shared" si="46"/>
        <v>15.5</v>
      </c>
      <c r="BP82" s="82">
        <f t="shared" si="46"/>
        <v>16.5</v>
      </c>
      <c r="BQ82" s="82">
        <f>X100</f>
        <v>18.600000000000001</v>
      </c>
      <c r="BR82" s="82">
        <f>Z100</f>
        <v>0</v>
      </c>
      <c r="BS82" s="81">
        <f>AB100</f>
        <v>0</v>
      </c>
      <c r="BT82" s="81">
        <f t="shared" si="47"/>
        <v>0</v>
      </c>
      <c r="BU82" s="81">
        <f t="shared" si="47"/>
        <v>0</v>
      </c>
      <c r="BV82" s="81">
        <f t="shared" si="47"/>
        <v>0</v>
      </c>
      <c r="BW82" s="81">
        <f>B100</f>
        <v>0</v>
      </c>
    </row>
    <row r="83" spans="1:75" x14ac:dyDescent="0.25">
      <c r="A83" s="63" t="s">
        <v>106</v>
      </c>
      <c r="B83" s="44">
        <v>28.1</v>
      </c>
      <c r="C83" s="44">
        <v>28.1</v>
      </c>
      <c r="D83" s="44">
        <v>15</v>
      </c>
      <c r="E83" s="44">
        <v>15</v>
      </c>
      <c r="F83" s="44">
        <v>15</v>
      </c>
      <c r="G83" s="44">
        <v>15</v>
      </c>
      <c r="H83" s="44">
        <v>20</v>
      </c>
      <c r="I83" s="44">
        <v>20</v>
      </c>
      <c r="J83" s="44">
        <v>25</v>
      </c>
      <c r="K83" s="44">
        <v>25</v>
      </c>
      <c r="L83" s="44">
        <v>28.6</v>
      </c>
      <c r="M83" s="44">
        <v>28.6</v>
      </c>
      <c r="N83" s="44">
        <v>10</v>
      </c>
      <c r="O83" s="44">
        <v>0</v>
      </c>
      <c r="P83" s="44">
        <v>0</v>
      </c>
      <c r="Q83" s="44">
        <v>0</v>
      </c>
      <c r="R83" s="44">
        <v>20</v>
      </c>
      <c r="S83" s="44">
        <v>19.399999999999999</v>
      </c>
      <c r="T83" s="44">
        <v>29</v>
      </c>
      <c r="U83" s="44">
        <v>20.3</v>
      </c>
      <c r="V83" s="44">
        <v>19.3</v>
      </c>
      <c r="W83" s="44">
        <v>14.7</v>
      </c>
      <c r="X83" s="44">
        <v>10.199999999999999</v>
      </c>
      <c r="Y83" s="44">
        <v>10.4</v>
      </c>
      <c r="Z83" s="44">
        <v>10.4</v>
      </c>
      <c r="AA83" s="43">
        <v>20.6</v>
      </c>
      <c r="AB83" s="43">
        <v>21</v>
      </c>
      <c r="AC83" s="43">
        <v>14.7</v>
      </c>
      <c r="AD83" s="43">
        <v>10</v>
      </c>
      <c r="AE83" s="43">
        <v>15.2</v>
      </c>
      <c r="AF83" s="43">
        <v>15.2</v>
      </c>
      <c r="AG83" s="64">
        <v>30</v>
      </c>
      <c r="AH83" s="46">
        <f t="shared" si="32"/>
        <v>29</v>
      </c>
      <c r="AI83" s="47">
        <f t="shared" si="33"/>
        <v>0</v>
      </c>
      <c r="AK83" s="49"/>
      <c r="AY83" s="1" t="s">
        <v>107</v>
      </c>
      <c r="AZ83" s="82">
        <f>ROUND(C101,0)</f>
        <v>0</v>
      </c>
      <c r="BA83" s="81">
        <f t="shared" si="45"/>
        <v>0</v>
      </c>
      <c r="BB83" s="81">
        <f t="shared" si="45"/>
        <v>0</v>
      </c>
      <c r="BC83" s="81">
        <f t="shared" si="45"/>
        <v>0</v>
      </c>
      <c r="BD83" s="81">
        <f t="shared" si="45"/>
        <v>0</v>
      </c>
      <c r="BE83" s="82">
        <f>I101</f>
        <v>49.5</v>
      </c>
      <c r="BF83" s="82">
        <f>K101</f>
        <v>59</v>
      </c>
      <c r="BG83" s="82">
        <f t="shared" si="46"/>
        <v>49.6</v>
      </c>
      <c r="BH83" s="82">
        <f t="shared" si="46"/>
        <v>50.6</v>
      </c>
      <c r="BI83" s="82">
        <f t="shared" si="46"/>
        <v>46</v>
      </c>
      <c r="BJ83" s="82">
        <f t="shared" si="46"/>
        <v>52.7</v>
      </c>
      <c r="BK83" s="82">
        <f t="shared" si="46"/>
        <v>51.2</v>
      </c>
      <c r="BL83" s="82">
        <f t="shared" si="46"/>
        <v>41</v>
      </c>
      <c r="BM83" s="82">
        <f t="shared" si="46"/>
        <v>46.5</v>
      </c>
      <c r="BN83" s="82">
        <f t="shared" si="46"/>
        <v>58</v>
      </c>
      <c r="BO83" s="82">
        <f t="shared" si="46"/>
        <v>56.9</v>
      </c>
      <c r="BP83" s="82">
        <f t="shared" si="46"/>
        <v>51.8</v>
      </c>
      <c r="BQ83" s="82">
        <f>X101</f>
        <v>46.4</v>
      </c>
      <c r="BR83" s="82">
        <f>Z101</f>
        <v>45.3</v>
      </c>
      <c r="BS83" s="81">
        <f>AB101</f>
        <v>0</v>
      </c>
      <c r="BT83" s="81">
        <f t="shared" si="47"/>
        <v>0</v>
      </c>
      <c r="BU83" s="81">
        <f t="shared" si="47"/>
        <v>0</v>
      </c>
      <c r="BV83" s="81">
        <f t="shared" si="47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6.5</v>
      </c>
      <c r="N84" s="44">
        <v>6.5</v>
      </c>
      <c r="O84" s="44">
        <v>12.2</v>
      </c>
      <c r="P84" s="44">
        <v>17.7</v>
      </c>
      <c r="Q84" s="44">
        <v>13.1</v>
      </c>
      <c r="R84" s="44">
        <v>11.7</v>
      </c>
      <c r="S84" s="44">
        <v>7.1</v>
      </c>
      <c r="T84" s="44">
        <v>10.4</v>
      </c>
      <c r="U84" s="44">
        <v>10.4</v>
      </c>
      <c r="V84" s="44">
        <v>2.7</v>
      </c>
      <c r="W84" s="44">
        <v>0.3</v>
      </c>
      <c r="X84" s="44">
        <v>0.2</v>
      </c>
      <c r="Y84" s="44">
        <v>0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2"/>
        <v>17.7</v>
      </c>
      <c r="AI84" s="47">
        <f t="shared" si="33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8">M107</f>
        <v>0</v>
      </c>
      <c r="BH84" s="82">
        <f t="shared" si="48"/>
        <v>0</v>
      </c>
      <c r="BI84" s="82">
        <f t="shared" si="48"/>
        <v>0</v>
      </c>
      <c r="BJ84" s="82">
        <f t="shared" si="48"/>
        <v>0</v>
      </c>
      <c r="BK84" s="82">
        <f t="shared" si="48"/>
        <v>0</v>
      </c>
      <c r="BL84" s="82">
        <f t="shared" si="48"/>
        <v>0</v>
      </c>
      <c r="BM84" s="82">
        <f t="shared" si="48"/>
        <v>0</v>
      </c>
      <c r="BN84" s="82">
        <f t="shared" si="48"/>
        <v>0</v>
      </c>
      <c r="BO84" s="82">
        <f t="shared" si="48"/>
        <v>0</v>
      </c>
      <c r="BP84" s="82">
        <f t="shared" si="48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8.5</v>
      </c>
      <c r="H85" s="43">
        <v>8.5</v>
      </c>
      <c r="I85" s="43">
        <v>8.5</v>
      </c>
      <c r="J85" s="43">
        <v>8.5</v>
      </c>
      <c r="K85" s="43">
        <v>8.5</v>
      </c>
      <c r="L85" s="43">
        <v>8.5</v>
      </c>
      <c r="M85" s="43">
        <v>8.5</v>
      </c>
      <c r="N85" s="43">
        <v>8.5</v>
      </c>
      <c r="O85" s="43">
        <v>8.5</v>
      </c>
      <c r="P85" s="43">
        <v>8.5</v>
      </c>
      <c r="Q85" s="43">
        <v>8.5</v>
      </c>
      <c r="R85" s="43">
        <v>8.5</v>
      </c>
      <c r="S85" s="43">
        <v>11.1</v>
      </c>
      <c r="T85" s="43">
        <v>11.1</v>
      </c>
      <c r="U85" s="43">
        <v>11.1</v>
      </c>
      <c r="V85" s="43">
        <v>9.8000000000000007</v>
      </c>
      <c r="W85" s="43">
        <v>11.2</v>
      </c>
      <c r="X85" s="43">
        <v>11.1</v>
      </c>
      <c r="Y85" s="43">
        <v>10.4</v>
      </c>
      <c r="Z85" s="43">
        <v>10.4</v>
      </c>
      <c r="AA85" s="43">
        <v>10.4</v>
      </c>
      <c r="AB85" s="43">
        <v>10.4</v>
      </c>
      <c r="AC85" s="43">
        <v>10.4</v>
      </c>
      <c r="AD85" s="43">
        <v>10.4</v>
      </c>
      <c r="AE85" s="43">
        <v>10.4</v>
      </c>
      <c r="AF85" s="43">
        <v>10.4</v>
      </c>
      <c r="AG85" s="64">
        <v>24</v>
      </c>
      <c r="AH85" s="46">
        <f t="shared" si="32"/>
        <v>11.2</v>
      </c>
      <c r="AI85" s="47">
        <f t="shared" si="33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2"/>
        <v>0</v>
      </c>
      <c r="AI86" s="47">
        <f t="shared" si="33"/>
        <v>0</v>
      </c>
      <c r="AK86" s="49"/>
      <c r="AZ86" s="82">
        <f t="shared" ref="AZ86:BW91" si="49">VALUE(AZ79)</f>
        <v>-560</v>
      </c>
      <c r="BA86" s="82">
        <f t="shared" si="49"/>
        <v>-547</v>
      </c>
      <c r="BB86" s="82">
        <f t="shared" si="49"/>
        <v>-574</v>
      </c>
      <c r="BC86" s="82">
        <f t="shared" si="49"/>
        <v>-580</v>
      </c>
      <c r="BD86" s="82">
        <f t="shared" si="49"/>
        <v>-567.29999999999995</v>
      </c>
      <c r="BE86" s="82">
        <f t="shared" si="49"/>
        <v>-516</v>
      </c>
      <c r="BF86" s="82">
        <f t="shared" si="49"/>
        <v>-462</v>
      </c>
      <c r="BG86" s="82">
        <f t="shared" si="49"/>
        <v>-473</v>
      </c>
      <c r="BH86" s="82">
        <f t="shared" si="49"/>
        <v>-462</v>
      </c>
      <c r="BI86" s="82">
        <f t="shared" si="49"/>
        <v>-24</v>
      </c>
      <c r="BJ86" s="82">
        <f t="shared" si="49"/>
        <v>-339</v>
      </c>
      <c r="BK86" s="82">
        <f t="shared" si="49"/>
        <v>-314</v>
      </c>
      <c r="BL86" s="82">
        <f t="shared" si="49"/>
        <v>-183</v>
      </c>
      <c r="BM86" s="82">
        <f t="shared" si="49"/>
        <v>-144.6</v>
      </c>
      <c r="BN86" s="82">
        <f t="shared" si="49"/>
        <v>-210.5</v>
      </c>
      <c r="BO86" s="82">
        <f t="shared" si="49"/>
        <v>-157.9</v>
      </c>
      <c r="BP86" s="82">
        <f t="shared" si="49"/>
        <v>-179.8</v>
      </c>
      <c r="BQ86" s="82">
        <f t="shared" si="49"/>
        <v>-207.5</v>
      </c>
      <c r="BR86" s="82">
        <f t="shared" si="49"/>
        <v>-321.10000000000002</v>
      </c>
      <c r="BS86" s="82">
        <f t="shared" si="49"/>
        <v>-325</v>
      </c>
      <c r="BT86" s="82">
        <f t="shared" si="49"/>
        <v>-380</v>
      </c>
      <c r="BU86" s="82">
        <f t="shared" si="49"/>
        <v>-438.8</v>
      </c>
      <c r="BV86" s="82">
        <f t="shared" si="49"/>
        <v>-401</v>
      </c>
      <c r="BW86" s="82">
        <f t="shared" si="49"/>
        <v>-571</v>
      </c>
    </row>
    <row r="87" spans="1:75" x14ac:dyDescent="0.25">
      <c r="A87" s="63" t="s">
        <v>112</v>
      </c>
      <c r="B87" s="43">
        <v>0</v>
      </c>
      <c r="C87" s="43">
        <v>0</v>
      </c>
      <c r="D87" s="43">
        <v>0</v>
      </c>
      <c r="E87" s="43">
        <v>0</v>
      </c>
      <c r="F87" s="43">
        <v>0</v>
      </c>
      <c r="G87" s="43">
        <v>7.2</v>
      </c>
      <c r="H87" s="43">
        <v>7.2</v>
      </c>
      <c r="I87" s="43">
        <v>7.2</v>
      </c>
      <c r="J87" s="43">
        <v>7.2</v>
      </c>
      <c r="K87" s="43">
        <v>7.2</v>
      </c>
      <c r="L87" s="43">
        <v>7.2</v>
      </c>
      <c r="M87" s="43">
        <v>7.2</v>
      </c>
      <c r="N87" s="43">
        <v>7.2</v>
      </c>
      <c r="O87" s="43">
        <v>7.2</v>
      </c>
      <c r="P87" s="43">
        <v>7.2</v>
      </c>
      <c r="Q87" s="43">
        <v>7.2</v>
      </c>
      <c r="R87" s="43">
        <v>7.2</v>
      </c>
      <c r="S87" s="43">
        <v>6.9</v>
      </c>
      <c r="T87" s="43">
        <v>5</v>
      </c>
      <c r="U87" s="43">
        <v>4.9000000000000004</v>
      </c>
      <c r="V87" s="43">
        <v>6.5</v>
      </c>
      <c r="W87" s="43">
        <v>6.2</v>
      </c>
      <c r="X87" s="43">
        <v>6</v>
      </c>
      <c r="Y87" s="43">
        <v>7.2</v>
      </c>
      <c r="Z87" s="43">
        <v>6.9</v>
      </c>
      <c r="AA87" s="43">
        <v>6.3</v>
      </c>
      <c r="AB87" s="43">
        <v>6.3</v>
      </c>
      <c r="AC87" s="43">
        <v>6.3</v>
      </c>
      <c r="AD87" s="43">
        <v>6.3</v>
      </c>
      <c r="AE87" s="43">
        <v>6.3</v>
      </c>
      <c r="AF87" s="43">
        <v>6.3</v>
      </c>
      <c r="AG87" s="64">
        <v>14.1</v>
      </c>
      <c r="AH87" s="46">
        <f t="shared" si="32"/>
        <v>7.2</v>
      </c>
      <c r="AI87" s="47">
        <f t="shared" si="33"/>
        <v>0</v>
      </c>
      <c r="AK87" s="49"/>
      <c r="AZ87" s="82">
        <f t="shared" si="49"/>
        <v>34</v>
      </c>
      <c r="BA87" s="82">
        <f t="shared" si="49"/>
        <v>32</v>
      </c>
      <c r="BB87" s="82">
        <f t="shared" si="49"/>
        <v>31.1</v>
      </c>
      <c r="BC87" s="82">
        <f t="shared" si="49"/>
        <v>26</v>
      </c>
      <c r="BD87" s="82">
        <f t="shared" si="49"/>
        <v>22.1</v>
      </c>
      <c r="BE87" s="82">
        <f t="shared" si="49"/>
        <v>22.8</v>
      </c>
      <c r="BF87" s="82">
        <f t="shared" si="49"/>
        <v>21</v>
      </c>
      <c r="BG87" s="82">
        <f t="shared" si="49"/>
        <v>24.2</v>
      </c>
      <c r="BH87" s="82">
        <f t="shared" si="49"/>
        <v>26.6</v>
      </c>
      <c r="BI87" s="82">
        <f t="shared" si="49"/>
        <v>28</v>
      </c>
      <c r="BJ87" s="82">
        <f t="shared" si="49"/>
        <v>27.3</v>
      </c>
      <c r="BK87" s="82">
        <f t="shared" si="49"/>
        <v>29</v>
      </c>
      <c r="BL87" s="82">
        <f t="shared" si="49"/>
        <v>5.7</v>
      </c>
      <c r="BM87" s="82">
        <f t="shared" si="49"/>
        <v>5.4</v>
      </c>
      <c r="BN87" s="82">
        <f t="shared" si="49"/>
        <v>5.4</v>
      </c>
      <c r="BO87" s="82">
        <f t="shared" si="49"/>
        <v>5.5</v>
      </c>
      <c r="BP87" s="82">
        <f t="shared" si="49"/>
        <v>5.2</v>
      </c>
      <c r="BQ87" s="82">
        <f t="shared" si="49"/>
        <v>5.0999999999999996</v>
      </c>
      <c r="BR87" s="82">
        <f t="shared" si="49"/>
        <v>5.2</v>
      </c>
      <c r="BS87" s="82">
        <f t="shared" si="49"/>
        <v>6.8</v>
      </c>
      <c r="BT87" s="82">
        <f t="shared" si="49"/>
        <v>7</v>
      </c>
      <c r="BU87" s="82">
        <f t="shared" si="49"/>
        <v>7.1</v>
      </c>
      <c r="BV87" s="82">
        <f t="shared" si="49"/>
        <v>6.9</v>
      </c>
      <c r="BW87" s="82">
        <f t="shared" si="49"/>
        <v>33.9</v>
      </c>
    </row>
    <row r="88" spans="1:75" x14ac:dyDescent="0.25">
      <c r="A88" s="84" t="s">
        <v>113</v>
      </c>
      <c r="B88" s="43">
        <v>9.3000000000000007</v>
      </c>
      <c r="C88" s="43">
        <v>9.3000000000000007</v>
      </c>
      <c r="D88" s="43">
        <v>9.3000000000000007</v>
      </c>
      <c r="E88" s="43">
        <v>9.3000000000000007</v>
      </c>
      <c r="F88" s="43">
        <v>9.3000000000000007</v>
      </c>
      <c r="G88" s="43">
        <v>8</v>
      </c>
      <c r="H88" s="43">
        <v>8</v>
      </c>
      <c r="I88" s="43">
        <v>8</v>
      </c>
      <c r="J88" s="43">
        <v>8</v>
      </c>
      <c r="K88" s="43">
        <v>8</v>
      </c>
      <c r="L88" s="43">
        <v>8</v>
      </c>
      <c r="M88" s="43">
        <v>8</v>
      </c>
      <c r="N88" s="43">
        <v>8</v>
      </c>
      <c r="O88" s="43">
        <v>8</v>
      </c>
      <c r="P88" s="43">
        <v>8</v>
      </c>
      <c r="Q88" s="43">
        <v>8</v>
      </c>
      <c r="R88" s="43">
        <v>8</v>
      </c>
      <c r="S88" s="43">
        <v>8</v>
      </c>
      <c r="T88" s="43">
        <v>8</v>
      </c>
      <c r="U88" s="43">
        <v>7.9</v>
      </c>
      <c r="V88" s="43">
        <v>7.8</v>
      </c>
      <c r="W88" s="43">
        <v>7.77</v>
      </c>
      <c r="X88" s="43">
        <v>7.1</v>
      </c>
      <c r="Y88" s="43">
        <v>6.7</v>
      </c>
      <c r="Z88" s="43">
        <v>6.7</v>
      </c>
      <c r="AA88" s="43">
        <v>6.6</v>
      </c>
      <c r="AB88" s="43">
        <v>6.8</v>
      </c>
      <c r="AC88" s="43">
        <v>6.8</v>
      </c>
      <c r="AD88" s="43">
        <v>6.8</v>
      </c>
      <c r="AE88" s="43">
        <v>6.8</v>
      </c>
      <c r="AF88" s="43">
        <v>6.8</v>
      </c>
      <c r="AG88" s="64">
        <v>14</v>
      </c>
      <c r="AH88" s="46">
        <f t="shared" si="32"/>
        <v>9.3000000000000007</v>
      </c>
      <c r="AI88" s="47">
        <f t="shared" si="33"/>
        <v>6.6</v>
      </c>
      <c r="AK88" s="49"/>
      <c r="AZ88" s="82">
        <f t="shared" si="49"/>
        <v>60</v>
      </c>
      <c r="BA88" s="82">
        <f t="shared" si="49"/>
        <v>56</v>
      </c>
      <c r="BB88" s="82">
        <f t="shared" si="49"/>
        <v>55</v>
      </c>
      <c r="BC88" s="82">
        <f t="shared" si="49"/>
        <v>48.3</v>
      </c>
      <c r="BD88" s="82">
        <f t="shared" si="49"/>
        <v>40.799999999999997</v>
      </c>
      <c r="BE88" s="82">
        <f t="shared" si="49"/>
        <v>38.799999999999997</v>
      </c>
      <c r="BF88" s="82">
        <f t="shared" si="49"/>
        <v>43</v>
      </c>
      <c r="BG88" s="82">
        <f t="shared" si="49"/>
        <v>43.6</v>
      </c>
      <c r="BH88" s="82">
        <f t="shared" si="49"/>
        <v>44.7</v>
      </c>
      <c r="BI88" s="82">
        <f t="shared" si="49"/>
        <v>52</v>
      </c>
      <c r="BJ88" s="82">
        <f t="shared" si="49"/>
        <v>51.8</v>
      </c>
      <c r="BK88" s="82">
        <f t="shared" si="49"/>
        <v>55.6</v>
      </c>
      <c r="BL88" s="82">
        <f t="shared" si="49"/>
        <v>57.2</v>
      </c>
      <c r="BM88" s="82">
        <f t="shared" si="49"/>
        <v>58.9</v>
      </c>
      <c r="BN88" s="82">
        <f t="shared" si="49"/>
        <v>63</v>
      </c>
      <c r="BO88" s="82">
        <f t="shared" si="49"/>
        <v>60.3</v>
      </c>
      <c r="BP88" s="82">
        <f t="shared" si="49"/>
        <v>59</v>
      </c>
      <c r="BQ88" s="82">
        <f t="shared" si="49"/>
        <v>56.9</v>
      </c>
      <c r="BR88" s="82">
        <f t="shared" si="49"/>
        <v>61.4</v>
      </c>
      <c r="BS88" s="82">
        <f t="shared" si="49"/>
        <v>68.5</v>
      </c>
      <c r="BT88" s="82">
        <f t="shared" si="49"/>
        <v>71.8</v>
      </c>
      <c r="BU88" s="82">
        <f t="shared" si="49"/>
        <v>74.099999999999994</v>
      </c>
      <c r="BV88" s="82">
        <f t="shared" si="49"/>
        <v>72.3</v>
      </c>
      <c r="BW88" s="82">
        <f t="shared" si="49"/>
        <v>59.5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</v>
      </c>
      <c r="H89" s="43">
        <v>9.1</v>
      </c>
      <c r="I89" s="43">
        <v>9.1</v>
      </c>
      <c r="J89" s="43">
        <v>9.1</v>
      </c>
      <c r="K89" s="43">
        <v>9.1</v>
      </c>
      <c r="L89" s="43">
        <v>9.1</v>
      </c>
      <c r="M89" s="43">
        <v>9.1</v>
      </c>
      <c r="N89" s="43">
        <v>9.1</v>
      </c>
      <c r="O89" s="43">
        <v>9.1</v>
      </c>
      <c r="P89" s="43">
        <v>9.1</v>
      </c>
      <c r="Q89" s="43">
        <v>9.1</v>
      </c>
      <c r="R89" s="43">
        <v>9.1</v>
      </c>
      <c r="S89" s="43">
        <v>9.1</v>
      </c>
      <c r="T89" s="43">
        <v>9.1</v>
      </c>
      <c r="U89" s="43">
        <v>9.1</v>
      </c>
      <c r="V89" s="43">
        <v>9.1</v>
      </c>
      <c r="W89" s="43">
        <v>9.1</v>
      </c>
      <c r="X89" s="43">
        <v>9.1</v>
      </c>
      <c r="Y89" s="43">
        <v>9.1</v>
      </c>
      <c r="Z89" s="43">
        <v>9.1</v>
      </c>
      <c r="AA89" s="43">
        <v>9.1999999999999993</v>
      </c>
      <c r="AB89" s="43">
        <v>9.1</v>
      </c>
      <c r="AC89" s="43">
        <v>9.1</v>
      </c>
      <c r="AD89" s="43">
        <v>9.1</v>
      </c>
      <c r="AE89" s="43">
        <v>9.1</v>
      </c>
      <c r="AF89" s="43">
        <v>9.1</v>
      </c>
      <c r="AG89" s="64">
        <v>10.050000000000001</v>
      </c>
      <c r="AH89" s="46">
        <f t="shared" si="32"/>
        <v>9.1999999999999993</v>
      </c>
      <c r="AI89" s="47">
        <f t="shared" si="33"/>
        <v>9.1</v>
      </c>
      <c r="AK89" s="49"/>
      <c r="AZ89" s="82">
        <f t="shared" si="49"/>
        <v>0</v>
      </c>
      <c r="BA89" s="82">
        <f t="shared" si="49"/>
        <v>0</v>
      </c>
      <c r="BB89" s="82">
        <f t="shared" si="49"/>
        <v>0</v>
      </c>
      <c r="BC89" s="82">
        <f t="shared" si="49"/>
        <v>0</v>
      </c>
      <c r="BD89" s="82">
        <f t="shared" si="49"/>
        <v>0</v>
      </c>
      <c r="BE89" s="82">
        <f t="shared" si="49"/>
        <v>0</v>
      </c>
      <c r="BF89" s="82">
        <f t="shared" si="49"/>
        <v>0</v>
      </c>
      <c r="BG89" s="82">
        <f t="shared" si="49"/>
        <v>12</v>
      </c>
      <c r="BH89" s="82">
        <f t="shared" si="49"/>
        <v>11.3</v>
      </c>
      <c r="BI89" s="82">
        <f t="shared" si="49"/>
        <v>0</v>
      </c>
      <c r="BJ89" s="82">
        <f t="shared" si="49"/>
        <v>0</v>
      </c>
      <c r="BK89" s="82">
        <f t="shared" si="49"/>
        <v>0</v>
      </c>
      <c r="BL89" s="82">
        <f t="shared" si="49"/>
        <v>11.8</v>
      </c>
      <c r="BM89" s="82">
        <f t="shared" si="49"/>
        <v>11.7</v>
      </c>
      <c r="BN89" s="82">
        <f t="shared" si="49"/>
        <v>15.6</v>
      </c>
      <c r="BO89" s="82">
        <f t="shared" si="49"/>
        <v>15.5</v>
      </c>
      <c r="BP89" s="82">
        <f t="shared" si="49"/>
        <v>16.5</v>
      </c>
      <c r="BQ89" s="82">
        <f t="shared" si="49"/>
        <v>18.600000000000001</v>
      </c>
      <c r="BR89" s="82">
        <f t="shared" si="49"/>
        <v>0</v>
      </c>
      <c r="BS89" s="82">
        <f t="shared" si="49"/>
        <v>0</v>
      </c>
      <c r="BT89" s="82">
        <f t="shared" si="49"/>
        <v>0</v>
      </c>
      <c r="BU89" s="82">
        <f t="shared" si="49"/>
        <v>0</v>
      </c>
      <c r="BV89" s="82">
        <f t="shared" si="49"/>
        <v>0</v>
      </c>
      <c r="BW89" s="82">
        <f t="shared" si="49"/>
        <v>0</v>
      </c>
    </row>
    <row r="90" spans="1:75" x14ac:dyDescent="0.25">
      <c r="A90" s="63" t="s">
        <v>115</v>
      </c>
      <c r="B90" s="43">
        <v>5</v>
      </c>
      <c r="C90" s="43">
        <v>5</v>
      </c>
      <c r="D90" s="43">
        <v>5</v>
      </c>
      <c r="E90" s="43">
        <v>5</v>
      </c>
      <c r="F90" s="43">
        <v>5</v>
      </c>
      <c r="G90" s="43">
        <v>5</v>
      </c>
      <c r="H90" s="43">
        <v>5</v>
      </c>
      <c r="I90" s="43">
        <v>5</v>
      </c>
      <c r="J90" s="43">
        <v>5</v>
      </c>
      <c r="K90" s="43">
        <v>5</v>
      </c>
      <c r="L90" s="43">
        <v>5</v>
      </c>
      <c r="M90" s="43">
        <v>5</v>
      </c>
      <c r="N90" s="43">
        <v>5</v>
      </c>
      <c r="O90" s="43">
        <v>5</v>
      </c>
      <c r="P90" s="43">
        <v>5</v>
      </c>
      <c r="Q90" s="43">
        <v>5</v>
      </c>
      <c r="R90" s="43">
        <v>5</v>
      </c>
      <c r="S90" s="43">
        <v>5</v>
      </c>
      <c r="T90" s="43">
        <v>5</v>
      </c>
      <c r="U90" s="43">
        <v>5</v>
      </c>
      <c r="V90" s="43">
        <v>5</v>
      </c>
      <c r="W90" s="43">
        <v>5</v>
      </c>
      <c r="X90" s="43">
        <v>5</v>
      </c>
      <c r="Y90" s="43">
        <v>5</v>
      </c>
      <c r="Z90" s="43">
        <v>5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32"/>
        <v>5</v>
      </c>
      <c r="AI90" s="47">
        <f t="shared" si="33"/>
        <v>2.2999999999999998</v>
      </c>
      <c r="AK90" s="49"/>
      <c r="AZ90" s="82">
        <f t="shared" si="49"/>
        <v>0</v>
      </c>
      <c r="BA90" s="82">
        <f t="shared" si="49"/>
        <v>0</v>
      </c>
      <c r="BB90" s="82">
        <f t="shared" si="49"/>
        <v>0</v>
      </c>
      <c r="BC90" s="82">
        <f t="shared" si="49"/>
        <v>0</v>
      </c>
      <c r="BD90" s="82">
        <f t="shared" si="49"/>
        <v>0</v>
      </c>
      <c r="BE90" s="82">
        <f t="shared" si="49"/>
        <v>49.5</v>
      </c>
      <c r="BF90" s="82">
        <f t="shared" si="49"/>
        <v>59</v>
      </c>
      <c r="BG90" s="82">
        <f t="shared" si="49"/>
        <v>49.6</v>
      </c>
      <c r="BH90" s="82">
        <f t="shared" si="49"/>
        <v>50.6</v>
      </c>
      <c r="BI90" s="82">
        <f t="shared" si="49"/>
        <v>46</v>
      </c>
      <c r="BJ90" s="82">
        <f t="shared" si="49"/>
        <v>52.7</v>
      </c>
      <c r="BK90" s="82">
        <f t="shared" si="49"/>
        <v>51.2</v>
      </c>
      <c r="BL90" s="82">
        <f t="shared" si="49"/>
        <v>41</v>
      </c>
      <c r="BM90" s="82">
        <f t="shared" si="49"/>
        <v>46.5</v>
      </c>
      <c r="BN90" s="82">
        <f t="shared" si="49"/>
        <v>58</v>
      </c>
      <c r="BO90" s="82">
        <f t="shared" si="49"/>
        <v>56.9</v>
      </c>
      <c r="BP90" s="82">
        <f t="shared" si="49"/>
        <v>51.8</v>
      </c>
      <c r="BQ90" s="82">
        <f t="shared" si="49"/>
        <v>46.4</v>
      </c>
      <c r="BR90" s="82">
        <f t="shared" si="49"/>
        <v>45.3</v>
      </c>
      <c r="BS90" s="82">
        <f t="shared" si="49"/>
        <v>0</v>
      </c>
      <c r="BT90" s="82">
        <f t="shared" si="49"/>
        <v>0</v>
      </c>
      <c r="BU90" s="82">
        <f t="shared" si="49"/>
        <v>0</v>
      </c>
      <c r="BV90" s="82">
        <f t="shared" si="49"/>
        <v>0</v>
      </c>
      <c r="BW90" s="82">
        <f t="shared" si="49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2"/>
        <v>2</v>
      </c>
      <c r="AI91" s="47">
        <f t="shared" si="33"/>
        <v>2</v>
      </c>
      <c r="AK91" s="49"/>
      <c r="AZ91" s="82">
        <f t="shared" si="49"/>
        <v>0</v>
      </c>
      <c r="BA91" s="82">
        <f t="shared" si="49"/>
        <v>0</v>
      </c>
      <c r="BB91" s="82">
        <f t="shared" si="49"/>
        <v>0</v>
      </c>
      <c r="BC91" s="82">
        <f t="shared" si="49"/>
        <v>0</v>
      </c>
      <c r="BD91" s="82">
        <f t="shared" si="49"/>
        <v>0</v>
      </c>
      <c r="BE91" s="82">
        <f t="shared" si="49"/>
        <v>0</v>
      </c>
      <c r="BF91" s="82">
        <f t="shared" si="49"/>
        <v>0</v>
      </c>
      <c r="BG91" s="82">
        <f t="shared" si="49"/>
        <v>0</v>
      </c>
      <c r="BH91" s="82">
        <f t="shared" si="49"/>
        <v>0</v>
      </c>
      <c r="BI91" s="82">
        <f t="shared" si="49"/>
        <v>0</v>
      </c>
      <c r="BJ91" s="82">
        <f t="shared" si="49"/>
        <v>0</v>
      </c>
      <c r="BK91" s="82">
        <f t="shared" si="49"/>
        <v>0</v>
      </c>
      <c r="BL91" s="82">
        <f t="shared" si="49"/>
        <v>0</v>
      </c>
      <c r="BM91" s="82">
        <f t="shared" si="49"/>
        <v>0</v>
      </c>
      <c r="BN91" s="82">
        <f t="shared" si="49"/>
        <v>0</v>
      </c>
      <c r="BO91" s="82">
        <f t="shared" si="49"/>
        <v>0</v>
      </c>
      <c r="BP91" s="82">
        <f t="shared" si="49"/>
        <v>0</v>
      </c>
      <c r="BQ91" s="82">
        <f t="shared" si="49"/>
        <v>0</v>
      </c>
      <c r="BR91" s="82">
        <f t="shared" si="49"/>
        <v>0</v>
      </c>
      <c r="BS91" s="82">
        <f t="shared" si="49"/>
        <v>0</v>
      </c>
      <c r="BT91" s="82">
        <f t="shared" si="49"/>
        <v>0</v>
      </c>
      <c r="BU91" s="82">
        <f t="shared" si="49"/>
        <v>0</v>
      </c>
      <c r="BV91" s="82">
        <f t="shared" si="49"/>
        <v>0</v>
      </c>
      <c r="BW91" s="82">
        <f t="shared" si="49"/>
        <v>0</v>
      </c>
    </row>
    <row r="92" spans="1:75" ht="15.75" thickBot="1" x14ac:dyDescent="0.3">
      <c r="A92" s="87" t="s">
        <v>117</v>
      </c>
      <c r="B92" s="70">
        <f t="shared" ref="B92:AG92" si="50">SUM(B79:B91)</f>
        <v>350</v>
      </c>
      <c r="C92" s="70">
        <f t="shared" si="50"/>
        <v>350</v>
      </c>
      <c r="D92" s="70">
        <f t="shared" si="50"/>
        <v>339.9</v>
      </c>
      <c r="E92" s="70">
        <f t="shared" si="50"/>
        <v>339.9</v>
      </c>
      <c r="F92" s="70">
        <f t="shared" si="50"/>
        <v>296.89999999999998</v>
      </c>
      <c r="G92" s="70">
        <f t="shared" ref="G92:H92" si="51">SUM(G79:G91)</f>
        <v>319.7</v>
      </c>
      <c r="H92" s="70">
        <f t="shared" si="51"/>
        <v>324.7</v>
      </c>
      <c r="I92" s="70">
        <f t="shared" ref="I92:J92" si="52">SUM(I79:I91)</f>
        <v>324.7</v>
      </c>
      <c r="J92" s="70">
        <f t="shared" si="52"/>
        <v>329.7</v>
      </c>
      <c r="K92" s="70">
        <f t="shared" ref="K92:L92" si="53">SUM(K79:K91)</f>
        <v>329.7</v>
      </c>
      <c r="L92" s="70">
        <f t="shared" si="53"/>
        <v>376.40000000000003</v>
      </c>
      <c r="M92" s="70">
        <f t="shared" ref="M92:N92" si="54">SUM(M79:M91)</f>
        <v>382.90000000000003</v>
      </c>
      <c r="N92" s="70">
        <f t="shared" si="54"/>
        <v>364.3</v>
      </c>
      <c r="O92" s="70">
        <f t="shared" ref="O92:P92" si="55">SUM(O79:O91)</f>
        <v>334.4</v>
      </c>
      <c r="P92" s="70">
        <f t="shared" si="55"/>
        <v>328</v>
      </c>
      <c r="Q92" s="70">
        <f t="shared" ref="Q92:R92" si="56">SUM(Q79:Q91)</f>
        <v>322.70000000000005</v>
      </c>
      <c r="R92" s="70">
        <f t="shared" si="56"/>
        <v>329.5</v>
      </c>
      <c r="S92" s="70">
        <f t="shared" ref="S92:T92" si="57">SUM(S79:S91)</f>
        <v>328.90000000000003</v>
      </c>
      <c r="T92" s="70">
        <f t="shared" si="57"/>
        <v>338.8</v>
      </c>
      <c r="U92" s="70">
        <f t="shared" ref="U92:V92" si="58">SUM(U79:U91)</f>
        <v>330</v>
      </c>
      <c r="V92" s="70">
        <f t="shared" si="58"/>
        <v>321.00000000000006</v>
      </c>
      <c r="W92" s="70">
        <f t="shared" ref="W92:X92" si="59">SUM(W79:W91)</f>
        <v>279.87</v>
      </c>
      <c r="X92" s="70">
        <f t="shared" si="59"/>
        <v>274.2</v>
      </c>
      <c r="Y92" s="70">
        <f t="shared" ref="Y92:Z92" si="60">SUM(Y79:Y91)</f>
        <v>274.5</v>
      </c>
      <c r="Z92" s="70">
        <f t="shared" si="60"/>
        <v>273.50000000000006</v>
      </c>
      <c r="AA92" s="70">
        <f>SUM(AA79:AA91)</f>
        <v>364.60000000000008</v>
      </c>
      <c r="AB92" s="70">
        <f t="shared" si="50"/>
        <v>365.70000000000005</v>
      </c>
      <c r="AC92" s="70">
        <f t="shared" si="50"/>
        <v>359.40000000000003</v>
      </c>
      <c r="AD92" s="70">
        <f t="shared" si="50"/>
        <v>354.70000000000005</v>
      </c>
      <c r="AE92" s="70">
        <f t="shared" si="50"/>
        <v>359.90000000000003</v>
      </c>
      <c r="AF92" s="70">
        <f t="shared" si="50"/>
        <v>359.90000000000003</v>
      </c>
      <c r="AG92" s="80">
        <f t="shared" si="50"/>
        <v>489.91</v>
      </c>
      <c r="AH92" s="46">
        <f t="shared" si="32"/>
        <v>382.90000000000003</v>
      </c>
      <c r="AI92" s="47">
        <f t="shared" si="33"/>
        <v>273.50000000000006</v>
      </c>
      <c r="AK92" s="49"/>
      <c r="AY92" s="82"/>
    </row>
    <row r="93" spans="1:75" x14ac:dyDescent="0.25">
      <c r="A93" s="42" t="s">
        <v>118</v>
      </c>
      <c r="B93" s="44">
        <v>15</v>
      </c>
      <c r="C93" s="44">
        <v>50</v>
      </c>
      <c r="D93" s="44">
        <v>50</v>
      </c>
      <c r="E93" s="44">
        <v>40</v>
      </c>
      <c r="F93" s="44">
        <v>30</v>
      </c>
      <c r="G93" s="44">
        <v>30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/>
      <c r="AC93" s="44"/>
      <c r="AD93" s="44"/>
      <c r="AE93" s="44"/>
      <c r="AF93" s="44"/>
      <c r="AG93" s="61">
        <v>60</v>
      </c>
      <c r="AH93" s="46">
        <f t="shared" si="32"/>
        <v>50</v>
      </c>
      <c r="AI93" s="47">
        <f t="shared" si="33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7</v>
      </c>
      <c r="C94" s="43">
        <v>20</v>
      </c>
      <c r="D94" s="43">
        <v>20</v>
      </c>
      <c r="E94" s="43">
        <v>20</v>
      </c>
      <c r="F94" s="43">
        <v>14</v>
      </c>
      <c r="G94" s="43">
        <v>14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5</v>
      </c>
      <c r="AB94" s="43"/>
      <c r="AC94" s="43"/>
      <c r="AD94" s="43"/>
      <c r="AE94" s="43"/>
      <c r="AF94" s="43"/>
      <c r="AG94" s="64">
        <v>32</v>
      </c>
      <c r="AH94" s="46">
        <f t="shared" si="32"/>
        <v>20</v>
      </c>
      <c r="AI94" s="47">
        <f t="shared" si="33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3</v>
      </c>
      <c r="C95" s="77">
        <v>7</v>
      </c>
      <c r="D95" s="77">
        <v>7</v>
      </c>
      <c r="E95" s="77">
        <v>7</v>
      </c>
      <c r="F95" s="77">
        <v>5</v>
      </c>
      <c r="G95" s="77">
        <v>5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0</v>
      </c>
      <c r="AA95" s="77">
        <v>2</v>
      </c>
      <c r="AB95" s="77"/>
      <c r="AC95" s="77"/>
      <c r="AD95" s="77"/>
      <c r="AE95" s="77"/>
      <c r="AF95" s="77"/>
      <c r="AG95" s="78">
        <v>14</v>
      </c>
      <c r="AH95" s="46">
        <f t="shared" si="32"/>
        <v>7</v>
      </c>
      <c r="AI95" s="47">
        <f t="shared" si="33"/>
        <v>0</v>
      </c>
      <c r="AK95" s="49"/>
      <c r="AY95" s="82"/>
      <c r="BF95" s="81"/>
      <c r="BG95" s="82">
        <f t="array" ref="BG95:BL118">TRANSPOSE(AZ79:BW84)</f>
        <v>-560</v>
      </c>
      <c r="BH95" s="82">
        <v>34</v>
      </c>
      <c r="BI95" s="82">
        <v>60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61">B93+B94+B95</f>
        <v>25</v>
      </c>
      <c r="C96" s="70">
        <f t="shared" si="61"/>
        <v>77</v>
      </c>
      <c r="D96" s="70">
        <f t="shared" si="61"/>
        <v>77</v>
      </c>
      <c r="E96" s="70">
        <f t="shared" si="61"/>
        <v>67</v>
      </c>
      <c r="F96" s="70">
        <f t="shared" si="61"/>
        <v>49</v>
      </c>
      <c r="G96" s="70">
        <f t="shared" ref="G96" si="62">G93+G94+G95</f>
        <v>49</v>
      </c>
      <c r="H96" s="70">
        <f t="shared" si="61"/>
        <v>0</v>
      </c>
      <c r="I96" s="70">
        <f t="shared" si="61"/>
        <v>0</v>
      </c>
      <c r="J96" s="70">
        <f t="shared" si="61"/>
        <v>0</v>
      </c>
      <c r="K96" s="70">
        <f t="shared" si="61"/>
        <v>0</v>
      </c>
      <c r="L96" s="70">
        <f t="shared" si="61"/>
        <v>0</v>
      </c>
      <c r="M96" s="70">
        <f t="shared" ref="M96:N96" si="63">M93+M94+M95</f>
        <v>0</v>
      </c>
      <c r="N96" s="70">
        <f t="shared" si="63"/>
        <v>0</v>
      </c>
      <c r="O96" s="70">
        <f t="shared" ref="O96:P96" si="64">O93+O94+O95</f>
        <v>0</v>
      </c>
      <c r="P96" s="70">
        <f t="shared" si="64"/>
        <v>0</v>
      </c>
      <c r="Q96" s="70">
        <f t="shared" ref="Q96:R96" si="65">Q93+Q94+Q95</f>
        <v>0</v>
      </c>
      <c r="R96" s="70">
        <f t="shared" si="65"/>
        <v>0</v>
      </c>
      <c r="S96" s="70">
        <f t="shared" ref="S96:T96" si="66">S93+S94+S95</f>
        <v>0</v>
      </c>
      <c r="T96" s="70">
        <f t="shared" si="66"/>
        <v>0</v>
      </c>
      <c r="U96" s="70">
        <f t="shared" ref="U96:V96" si="67">U93+U94+U95</f>
        <v>0</v>
      </c>
      <c r="V96" s="70">
        <f t="shared" si="67"/>
        <v>0</v>
      </c>
      <c r="W96" s="70">
        <f t="shared" ref="W96:X96" si="68">W93+W94+W95</f>
        <v>0</v>
      </c>
      <c r="X96" s="70">
        <f t="shared" si="68"/>
        <v>0</v>
      </c>
      <c r="Y96" s="70">
        <f t="shared" ref="Y96:Z96" si="69">Y93+Y94+Y95</f>
        <v>0</v>
      </c>
      <c r="Z96" s="70">
        <f t="shared" si="69"/>
        <v>0</v>
      </c>
      <c r="AA96" s="70">
        <f>AA93+AA94+AA95</f>
        <v>7</v>
      </c>
      <c r="AB96" s="70">
        <f t="shared" si="61"/>
        <v>0</v>
      </c>
      <c r="AC96" s="70">
        <f t="shared" si="61"/>
        <v>0</v>
      </c>
      <c r="AD96" s="70">
        <f t="shared" si="61"/>
        <v>0</v>
      </c>
      <c r="AE96" s="70">
        <f t="shared" si="61"/>
        <v>0</v>
      </c>
      <c r="AF96" s="70">
        <f t="shared" si="61"/>
        <v>0</v>
      </c>
      <c r="AG96" s="80">
        <f>SUM(AG93:AG95)</f>
        <v>106</v>
      </c>
      <c r="AH96" s="46">
        <f t="shared" si="32"/>
        <v>77</v>
      </c>
      <c r="AI96" s="47">
        <f t="shared" si="33"/>
        <v>0</v>
      </c>
      <c r="AK96" s="49"/>
      <c r="AY96" s="82"/>
      <c r="BF96" s="81"/>
      <c r="BG96" s="82">
        <v>-547</v>
      </c>
      <c r="BH96" s="82">
        <v>32</v>
      </c>
      <c r="BI96" s="82">
        <v>56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-571</v>
      </c>
      <c r="C97" s="44">
        <v>-560</v>
      </c>
      <c r="D97" s="44">
        <v>-547</v>
      </c>
      <c r="E97" s="44">
        <v>-574</v>
      </c>
      <c r="F97" s="44">
        <v>-580</v>
      </c>
      <c r="G97" s="44">
        <v>-567.29999999999995</v>
      </c>
      <c r="H97" s="44">
        <v>-560</v>
      </c>
      <c r="I97" s="44">
        <v>-516</v>
      </c>
      <c r="J97" s="44">
        <v>-467.3</v>
      </c>
      <c r="K97" s="44">
        <v>-462</v>
      </c>
      <c r="L97" s="44">
        <v>-523.6</v>
      </c>
      <c r="M97" s="44">
        <v>-473</v>
      </c>
      <c r="N97" s="44">
        <v>-462</v>
      </c>
      <c r="O97" s="44">
        <v>-24</v>
      </c>
      <c r="P97" s="44">
        <v>-339</v>
      </c>
      <c r="Q97" s="44">
        <v>-314</v>
      </c>
      <c r="R97" s="44">
        <v>-183</v>
      </c>
      <c r="S97" s="44">
        <v>-144.6</v>
      </c>
      <c r="T97" s="44">
        <v>-210.5</v>
      </c>
      <c r="U97" s="44">
        <v>-157.9</v>
      </c>
      <c r="V97" s="44">
        <v>-179.8</v>
      </c>
      <c r="W97" s="44">
        <v>-183.1</v>
      </c>
      <c r="X97" s="44">
        <v>-207.5</v>
      </c>
      <c r="Y97" s="44">
        <v>-222.1</v>
      </c>
      <c r="Z97" s="44">
        <v>-321.10000000000002</v>
      </c>
      <c r="AA97" s="44">
        <v>-337.9</v>
      </c>
      <c r="AB97" s="44">
        <v>-325</v>
      </c>
      <c r="AC97" s="44">
        <v>-356.4</v>
      </c>
      <c r="AD97" s="44">
        <v>-380</v>
      </c>
      <c r="AE97" s="44">
        <v>-438.8</v>
      </c>
      <c r="AF97" s="44">
        <v>-401</v>
      </c>
      <c r="AG97" s="61"/>
      <c r="AH97" s="46">
        <f t="shared" si="32"/>
        <v>-24</v>
      </c>
      <c r="AI97" s="47">
        <f t="shared" si="33"/>
        <v>-580</v>
      </c>
      <c r="AK97" s="49"/>
      <c r="AY97" s="82"/>
      <c r="BF97" s="81"/>
      <c r="BG97" s="82">
        <v>-574</v>
      </c>
      <c r="BH97" s="82">
        <v>31.1</v>
      </c>
      <c r="BI97" s="82">
        <v>55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33.9</v>
      </c>
      <c r="C98" s="43">
        <v>33.9</v>
      </c>
      <c r="D98" s="43">
        <v>32</v>
      </c>
      <c r="E98" s="43">
        <v>31.1</v>
      </c>
      <c r="F98" s="43">
        <v>26</v>
      </c>
      <c r="G98" s="43">
        <v>22.1</v>
      </c>
      <c r="H98" s="43">
        <v>23.1</v>
      </c>
      <c r="I98" s="43">
        <v>22.8</v>
      </c>
      <c r="J98" s="43">
        <v>22.6</v>
      </c>
      <c r="K98" s="43">
        <v>21</v>
      </c>
      <c r="L98" s="43">
        <v>23.1</v>
      </c>
      <c r="M98" s="43">
        <v>24.2</v>
      </c>
      <c r="N98" s="43">
        <v>26.6</v>
      </c>
      <c r="O98" s="43">
        <v>28</v>
      </c>
      <c r="P98" s="43">
        <v>27.3</v>
      </c>
      <c r="Q98" s="43">
        <v>29</v>
      </c>
      <c r="R98" s="43">
        <v>5.7</v>
      </c>
      <c r="S98" s="43">
        <v>5.4</v>
      </c>
      <c r="T98" s="43">
        <v>5.4</v>
      </c>
      <c r="U98" s="43">
        <v>5.5</v>
      </c>
      <c r="V98" s="43">
        <v>5.2</v>
      </c>
      <c r="W98" s="43">
        <v>5</v>
      </c>
      <c r="X98" s="43">
        <v>5.0999999999999996</v>
      </c>
      <c r="Y98" s="43">
        <v>4.4000000000000004</v>
      </c>
      <c r="Z98" s="43">
        <v>5.2</v>
      </c>
      <c r="AA98" s="43">
        <v>6.5</v>
      </c>
      <c r="AB98" s="43">
        <v>6.8</v>
      </c>
      <c r="AC98" s="43">
        <v>6.9</v>
      </c>
      <c r="AD98" s="43">
        <v>7</v>
      </c>
      <c r="AE98" s="43">
        <v>7.1</v>
      </c>
      <c r="AF98" s="43">
        <v>6.9</v>
      </c>
      <c r="AG98" s="64"/>
      <c r="AH98" s="46">
        <f t="shared" si="32"/>
        <v>33.9</v>
      </c>
      <c r="AI98" s="47">
        <f t="shared" si="33"/>
        <v>4.4000000000000004</v>
      </c>
      <c r="AK98" s="49"/>
      <c r="AL98" s="88" t="s">
        <v>124</v>
      </c>
      <c r="AM98" s="88"/>
      <c r="AY98" s="82"/>
      <c r="BF98" s="82"/>
      <c r="BG98" s="82">
        <v>-580</v>
      </c>
      <c r="BH98" s="82">
        <v>26</v>
      </c>
      <c r="BI98" s="82">
        <v>48.3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59.5</v>
      </c>
      <c r="C99" s="43">
        <v>59.5</v>
      </c>
      <c r="D99" s="43">
        <v>56</v>
      </c>
      <c r="E99" s="43">
        <v>55</v>
      </c>
      <c r="F99" s="43">
        <v>48.3</v>
      </c>
      <c r="G99" s="43">
        <v>40.799999999999997</v>
      </c>
      <c r="H99" s="43">
        <v>40</v>
      </c>
      <c r="I99" s="43">
        <v>38.799999999999997</v>
      </c>
      <c r="J99" s="43">
        <v>43.3</v>
      </c>
      <c r="K99" s="43">
        <v>43</v>
      </c>
      <c r="L99" s="43">
        <v>44.3</v>
      </c>
      <c r="M99" s="43">
        <v>43.6</v>
      </c>
      <c r="N99" s="43">
        <v>44.7</v>
      </c>
      <c r="O99" s="43">
        <v>52</v>
      </c>
      <c r="P99" s="43">
        <v>51.8</v>
      </c>
      <c r="Q99" s="43">
        <v>55.6</v>
      </c>
      <c r="R99" s="43">
        <v>57.2</v>
      </c>
      <c r="S99" s="43">
        <v>58.9</v>
      </c>
      <c r="T99" s="43">
        <v>63</v>
      </c>
      <c r="U99" s="43">
        <v>60.3</v>
      </c>
      <c r="V99" s="43">
        <v>59</v>
      </c>
      <c r="W99" s="43">
        <v>59.2</v>
      </c>
      <c r="X99" s="43">
        <v>56.9</v>
      </c>
      <c r="Y99" s="43">
        <v>49.9</v>
      </c>
      <c r="Z99" s="43">
        <v>61.4</v>
      </c>
      <c r="AA99" s="43">
        <v>62.6</v>
      </c>
      <c r="AB99" s="43">
        <v>68.5</v>
      </c>
      <c r="AC99" s="43">
        <v>70.400000000000006</v>
      </c>
      <c r="AD99" s="43">
        <v>71.8</v>
      </c>
      <c r="AE99" s="43">
        <v>74.099999999999994</v>
      </c>
      <c r="AF99" s="43">
        <v>72.3</v>
      </c>
      <c r="AG99" s="89"/>
      <c r="AH99" s="46">
        <f t="shared" si="32"/>
        <v>74.099999999999994</v>
      </c>
      <c r="AI99" s="47">
        <f t="shared" si="33"/>
        <v>38.799999999999997</v>
      </c>
      <c r="AK99" s="90"/>
      <c r="AL99" s="91"/>
      <c r="AM99" s="91"/>
      <c r="AN99" s="92"/>
      <c r="AY99" s="82"/>
      <c r="BF99" s="82"/>
      <c r="BG99" s="82">
        <v>-567.29999999999995</v>
      </c>
      <c r="BH99" s="82">
        <v>22.1</v>
      </c>
      <c r="BI99" s="82">
        <v>40.799999999999997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93"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11.2</v>
      </c>
      <c r="M100" s="93">
        <v>12</v>
      </c>
      <c r="N100" s="93">
        <v>11.3</v>
      </c>
      <c r="O100" s="93">
        <v>0</v>
      </c>
      <c r="P100" s="93">
        <v>0</v>
      </c>
      <c r="Q100" s="93">
        <v>0</v>
      </c>
      <c r="R100" s="93">
        <v>11.8</v>
      </c>
      <c r="S100" s="93">
        <v>11.7</v>
      </c>
      <c r="T100" s="93">
        <v>15.6</v>
      </c>
      <c r="U100" s="93">
        <v>15.5</v>
      </c>
      <c r="V100" s="93">
        <v>16.5</v>
      </c>
      <c r="W100" s="93">
        <v>18.2</v>
      </c>
      <c r="X100" s="93">
        <v>18.600000000000001</v>
      </c>
      <c r="Y100" s="93">
        <v>17.2</v>
      </c>
      <c r="Z100" s="93">
        <v>0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32"/>
        <v>18.600000000000001</v>
      </c>
      <c r="AI100" s="47">
        <f t="shared" si="33"/>
        <v>0</v>
      </c>
      <c r="AK100" s="94" t="s">
        <v>127</v>
      </c>
      <c r="AL100" s="43"/>
      <c r="AM100" s="93"/>
      <c r="AN100" s="95"/>
      <c r="AY100" s="82"/>
      <c r="BF100" s="82"/>
      <c r="BG100" s="82">
        <v>-516</v>
      </c>
      <c r="BH100" s="82">
        <v>22.8</v>
      </c>
      <c r="BI100" s="82">
        <v>38.799999999999997</v>
      </c>
      <c r="BJ100" s="82">
        <v>0</v>
      </c>
      <c r="BK100" s="82">
        <v>49.5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49.5</v>
      </c>
      <c r="J101" s="44">
        <v>62.2</v>
      </c>
      <c r="K101" s="44">
        <v>59</v>
      </c>
      <c r="L101" s="44">
        <v>56.5</v>
      </c>
      <c r="M101" s="44">
        <v>49.6</v>
      </c>
      <c r="N101" s="44">
        <v>50.6</v>
      </c>
      <c r="O101" s="44">
        <v>46</v>
      </c>
      <c r="P101" s="44">
        <v>52.7</v>
      </c>
      <c r="Q101" s="44">
        <v>51.2</v>
      </c>
      <c r="R101" s="44">
        <v>41</v>
      </c>
      <c r="S101" s="44">
        <v>46.5</v>
      </c>
      <c r="T101" s="44">
        <v>58</v>
      </c>
      <c r="U101" s="44">
        <v>56.9</v>
      </c>
      <c r="V101" s="44">
        <v>51.8</v>
      </c>
      <c r="W101" s="44">
        <v>49.5</v>
      </c>
      <c r="X101" s="44">
        <v>46.4</v>
      </c>
      <c r="Y101" s="44">
        <v>46.5</v>
      </c>
      <c r="Z101" s="44">
        <v>45.3</v>
      </c>
      <c r="AA101" s="44">
        <v>52.1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2"/>
        <v>62.2</v>
      </c>
      <c r="AI101" s="47">
        <f t="shared" si="33"/>
        <v>0</v>
      </c>
      <c r="AK101" s="94" t="s">
        <v>129</v>
      </c>
      <c r="AL101" s="93"/>
      <c r="AM101" s="93"/>
      <c r="AN101" s="95"/>
      <c r="AY101" s="82"/>
      <c r="BF101" s="82"/>
      <c r="BG101" s="82">
        <v>-462</v>
      </c>
      <c r="BH101" s="82">
        <v>21</v>
      </c>
      <c r="BI101" s="82">
        <v>43</v>
      </c>
      <c r="BJ101" s="82">
        <v>0</v>
      </c>
      <c r="BK101" s="82">
        <v>59</v>
      </c>
      <c r="BL101" s="82">
        <v>0</v>
      </c>
    </row>
    <row r="102" spans="1:64" ht="15.75" thickBot="1" x14ac:dyDescent="0.3">
      <c r="A102" s="96" t="s">
        <v>130</v>
      </c>
      <c r="B102" s="97">
        <v>8</v>
      </c>
      <c r="C102" s="97">
        <v>8</v>
      </c>
      <c r="D102" s="97">
        <v>8</v>
      </c>
      <c r="E102" s="97">
        <v>17</v>
      </c>
      <c r="F102" s="97">
        <v>8.5</v>
      </c>
      <c r="G102" s="97">
        <v>9</v>
      </c>
      <c r="H102" s="97">
        <v>16.8</v>
      </c>
      <c r="I102" s="97">
        <v>18.2</v>
      </c>
      <c r="J102" s="97">
        <v>20</v>
      </c>
      <c r="K102" s="97">
        <v>17</v>
      </c>
      <c r="L102" s="97">
        <v>17</v>
      </c>
      <c r="M102" s="97">
        <v>16.3</v>
      </c>
      <c r="N102" s="97">
        <v>0</v>
      </c>
      <c r="O102" s="97">
        <v>12.4</v>
      </c>
      <c r="P102" s="97">
        <v>8.77</v>
      </c>
      <c r="Q102" s="97">
        <v>0</v>
      </c>
      <c r="R102" s="97">
        <v>14</v>
      </c>
      <c r="S102" s="97">
        <v>2.9</v>
      </c>
      <c r="T102" s="97">
        <v>7.2</v>
      </c>
      <c r="U102" s="97">
        <v>12.8</v>
      </c>
      <c r="V102" s="97">
        <v>8.1999999999999993</v>
      </c>
      <c r="W102" s="97">
        <v>12.1</v>
      </c>
      <c r="X102" s="97">
        <v>18</v>
      </c>
      <c r="Y102" s="97">
        <v>8.5</v>
      </c>
      <c r="Z102" s="97">
        <v>18.899999999999999</v>
      </c>
      <c r="AA102" s="97">
        <v>16.3</v>
      </c>
      <c r="AB102" s="97">
        <v>11</v>
      </c>
      <c r="AC102" s="97">
        <v>17.600000000000001</v>
      </c>
      <c r="AD102" s="97">
        <v>8</v>
      </c>
      <c r="AE102" s="97">
        <v>15.7</v>
      </c>
      <c r="AF102" s="97">
        <v>11.8</v>
      </c>
      <c r="AG102" s="89"/>
      <c r="AH102" s="46">
        <f t="shared" si="32"/>
        <v>20</v>
      </c>
      <c r="AI102" s="47">
        <f t="shared" si="33"/>
        <v>0</v>
      </c>
      <c r="AK102" s="94"/>
      <c r="AL102" s="44"/>
      <c r="AM102" s="44"/>
      <c r="AN102" s="98"/>
      <c r="AY102" s="82"/>
      <c r="BF102" s="82"/>
      <c r="BG102" s="82">
        <v>-473</v>
      </c>
      <c r="BH102" s="82">
        <v>24.2</v>
      </c>
      <c r="BI102" s="82">
        <v>43.6</v>
      </c>
      <c r="BJ102" s="82">
        <v>12</v>
      </c>
      <c r="BK102" s="82">
        <v>49.6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2"/>
        <v>0</v>
      </c>
      <c r="AI103" s="47">
        <f t="shared" si="33"/>
        <v>0</v>
      </c>
      <c r="AK103" s="94"/>
      <c r="AL103" s="97"/>
      <c r="AM103" s="99"/>
      <c r="AN103" s="262"/>
      <c r="AY103" s="82"/>
      <c r="BF103" s="82"/>
      <c r="BG103" s="82">
        <v>-462</v>
      </c>
      <c r="BH103" s="82">
        <v>26.6</v>
      </c>
      <c r="BI103" s="82">
        <v>44.7</v>
      </c>
      <c r="BJ103" s="82">
        <v>11.3</v>
      </c>
      <c r="BK103" s="82">
        <v>50.6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2"/>
        <v>0</v>
      </c>
      <c r="AI104" s="47">
        <f t="shared" si="33"/>
        <v>0</v>
      </c>
      <c r="AK104" s="94"/>
      <c r="AL104" s="97"/>
      <c r="AM104" s="97"/>
      <c r="AN104" s="263"/>
      <c r="BF104" s="82"/>
      <c r="BG104" s="82">
        <v>-24</v>
      </c>
      <c r="BH104" s="82">
        <v>28</v>
      </c>
      <c r="BI104" s="82">
        <v>52</v>
      </c>
      <c r="BJ104" s="82">
        <v>0</v>
      </c>
      <c r="BK104" s="82">
        <v>46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2"/>
        <v>0</v>
      </c>
      <c r="AI105" s="47">
        <f t="shared" si="33"/>
        <v>0</v>
      </c>
      <c r="AK105" s="100"/>
      <c r="AL105" s="101"/>
      <c r="AM105" s="101"/>
      <c r="AN105" s="102"/>
      <c r="BF105" s="82"/>
      <c r="BG105" s="82">
        <v>-339</v>
      </c>
      <c r="BH105" s="82">
        <v>27.3</v>
      </c>
      <c r="BI105" s="82">
        <v>51.8</v>
      </c>
      <c r="BJ105" s="82">
        <v>0</v>
      </c>
      <c r="BK105" s="82">
        <v>52.7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2"/>
        <v>0</v>
      </c>
      <c r="AI106" s="47">
        <f t="shared" si="33"/>
        <v>0</v>
      </c>
      <c r="BF106" s="82"/>
      <c r="BG106" s="82">
        <v>-314</v>
      </c>
      <c r="BH106" s="82">
        <v>29</v>
      </c>
      <c r="BI106" s="82">
        <v>55.6</v>
      </c>
      <c r="BJ106" s="82">
        <v>0</v>
      </c>
      <c r="BK106" s="82">
        <v>51.2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2"/>
        <v>0</v>
      </c>
      <c r="AI107" s="47">
        <f t="shared" si="33"/>
        <v>0</v>
      </c>
      <c r="BF107" s="82"/>
      <c r="BG107" s="82">
        <v>-183</v>
      </c>
      <c r="BH107" s="82">
        <v>5.7</v>
      </c>
      <c r="BI107" s="82">
        <v>57.2</v>
      </c>
      <c r="BJ107" s="82">
        <v>11.8</v>
      </c>
      <c r="BK107" s="82">
        <v>41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70">SUMIF(B97:B107,"&gt;0")</f>
        <v>101.4</v>
      </c>
      <c r="C108" s="70">
        <f t="shared" si="70"/>
        <v>101.4</v>
      </c>
      <c r="D108" s="70">
        <f t="shared" si="70"/>
        <v>96</v>
      </c>
      <c r="E108" s="70">
        <f t="shared" si="70"/>
        <v>103.1</v>
      </c>
      <c r="F108" s="70">
        <f t="shared" si="70"/>
        <v>82.8</v>
      </c>
      <c r="G108" s="70">
        <f t="shared" si="70"/>
        <v>71.900000000000006</v>
      </c>
      <c r="H108" s="70">
        <f t="shared" si="70"/>
        <v>79.900000000000006</v>
      </c>
      <c r="I108" s="70">
        <f t="shared" si="70"/>
        <v>129.29999999999998</v>
      </c>
      <c r="J108" s="70">
        <f t="shared" si="70"/>
        <v>148.10000000000002</v>
      </c>
      <c r="K108" s="70">
        <f t="shared" si="70"/>
        <v>140</v>
      </c>
      <c r="L108" s="70">
        <f t="shared" si="70"/>
        <v>152.10000000000002</v>
      </c>
      <c r="M108" s="70">
        <f t="shared" ref="M108:N108" si="71">SUMIF(M97:M107,"&gt;0")</f>
        <v>145.70000000000002</v>
      </c>
      <c r="N108" s="70">
        <f t="shared" si="71"/>
        <v>133.20000000000002</v>
      </c>
      <c r="O108" s="70">
        <f t="shared" ref="O108:P108" si="72">SUMIF(O97:O107,"&gt;0")</f>
        <v>138.4</v>
      </c>
      <c r="P108" s="70">
        <f t="shared" si="72"/>
        <v>140.57000000000002</v>
      </c>
      <c r="Q108" s="70">
        <f t="shared" ref="Q108:R108" si="73">SUMIF(Q97:Q107,"&gt;0")</f>
        <v>135.80000000000001</v>
      </c>
      <c r="R108" s="70">
        <f t="shared" si="73"/>
        <v>129.69999999999999</v>
      </c>
      <c r="S108" s="70">
        <f t="shared" ref="S108:T108" si="74">SUMIF(S97:S107,"&gt;0")</f>
        <v>125.4</v>
      </c>
      <c r="T108" s="70">
        <f t="shared" si="74"/>
        <v>149.19999999999999</v>
      </c>
      <c r="U108" s="70">
        <f t="shared" ref="U108:V108" si="75">SUMIF(U97:U107,"&gt;0")</f>
        <v>151</v>
      </c>
      <c r="V108" s="70">
        <f t="shared" si="75"/>
        <v>140.69999999999999</v>
      </c>
      <c r="W108" s="70">
        <f t="shared" ref="W108:X108" si="76">SUMIF(W97:W107,"&gt;0")</f>
        <v>144</v>
      </c>
      <c r="X108" s="70">
        <f t="shared" si="76"/>
        <v>145</v>
      </c>
      <c r="Y108" s="70">
        <f t="shared" ref="Y108:Z108" si="77">SUMIF(Y97:Y107,"&gt;0")</f>
        <v>126.5</v>
      </c>
      <c r="Z108" s="70">
        <f t="shared" si="77"/>
        <v>130.79999999999998</v>
      </c>
      <c r="AA108" s="70">
        <f>SUMIF(AA97:AA107,"&gt;0")</f>
        <v>137.5</v>
      </c>
      <c r="AB108" s="70">
        <f t="shared" si="70"/>
        <v>86.3</v>
      </c>
      <c r="AC108" s="70">
        <f t="shared" si="70"/>
        <v>94.9</v>
      </c>
      <c r="AD108" s="70">
        <f t="shared" si="70"/>
        <v>86.8</v>
      </c>
      <c r="AE108" s="70">
        <f t="shared" si="70"/>
        <v>96.899999999999991</v>
      </c>
      <c r="AF108" s="70">
        <f t="shared" si="70"/>
        <v>91</v>
      </c>
      <c r="AG108" s="104">
        <f>SUM(AG97:AG107)</f>
        <v>0</v>
      </c>
      <c r="AH108" s="46">
        <f t="shared" si="32"/>
        <v>152.10000000000002</v>
      </c>
      <c r="AI108" s="47">
        <f t="shared" si="33"/>
        <v>71.900000000000006</v>
      </c>
      <c r="AJ108" s="105">
        <f t="array" ref="AJ108">MIN(IF(B108:AF108&lt;&gt;0,B108:AF108))</f>
        <v>71.900000000000006</v>
      </c>
      <c r="BF108" s="82"/>
      <c r="BG108" s="82">
        <v>-144.6</v>
      </c>
      <c r="BH108" s="82">
        <v>5.4</v>
      </c>
      <c r="BI108" s="82">
        <v>58.9</v>
      </c>
      <c r="BJ108" s="82">
        <v>11.7</v>
      </c>
      <c r="BK108" s="82">
        <v>46.5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2"/>
        <v>0</v>
      </c>
      <c r="AI109" s="47">
        <f t="shared" si="33"/>
        <v>0</v>
      </c>
      <c r="BF109" s="82"/>
      <c r="BG109" s="82">
        <v>-210.5</v>
      </c>
      <c r="BH109" s="82">
        <v>5.4</v>
      </c>
      <c r="BI109" s="82">
        <v>63</v>
      </c>
      <c r="BJ109" s="82">
        <v>15.6</v>
      </c>
      <c r="BK109" s="82">
        <v>58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2"/>
        <v>0</v>
      </c>
      <c r="AI110" s="47">
        <f t="shared" si="33"/>
        <v>0</v>
      </c>
      <c r="BF110" s="82"/>
      <c r="BG110" s="82">
        <v>-157.9</v>
      </c>
      <c r="BH110" s="82">
        <v>5.5</v>
      </c>
      <c r="BI110" s="82">
        <v>60.3</v>
      </c>
      <c r="BJ110" s="82">
        <v>15.5</v>
      </c>
      <c r="BK110" s="82">
        <v>56.9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2"/>
        <v>0</v>
      </c>
      <c r="AI111" s="47">
        <f t="shared" si="33"/>
        <v>0</v>
      </c>
      <c r="BF111" s="82"/>
      <c r="BG111" s="82">
        <v>-179.8</v>
      </c>
      <c r="BH111" s="82">
        <v>5.2</v>
      </c>
      <c r="BI111" s="82">
        <v>59</v>
      </c>
      <c r="BJ111" s="82">
        <v>16.5</v>
      </c>
      <c r="BK111" s="82">
        <v>51.8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2"/>
        <v>0</v>
      </c>
      <c r="AI112" s="47">
        <f t="shared" si="33"/>
        <v>0</v>
      </c>
      <c r="BF112" s="81"/>
      <c r="BG112" s="82">
        <v>-207.5</v>
      </c>
      <c r="BH112" s="82">
        <v>5.0999999999999996</v>
      </c>
      <c r="BI112" s="82">
        <v>56.9</v>
      </c>
      <c r="BJ112" s="82">
        <v>18.600000000000001</v>
      </c>
      <c r="BK112" s="82">
        <v>46.4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78">B71+B78+B96+B92+B108+B112</f>
        <v>2184.5000000000005</v>
      </c>
      <c r="C113" s="108">
        <f t="shared" si="78"/>
        <v>2116.5</v>
      </c>
      <c r="D113" s="108">
        <f t="shared" si="78"/>
        <v>2081</v>
      </c>
      <c r="E113" s="108">
        <f t="shared" si="78"/>
        <v>2078.1</v>
      </c>
      <c r="F113" s="108">
        <f t="shared" si="78"/>
        <v>1996.8</v>
      </c>
      <c r="G113" s="108">
        <f t="shared" si="78"/>
        <v>1945.1600000000005</v>
      </c>
      <c r="H113" s="108">
        <f t="shared" si="78"/>
        <v>1909.1600000000005</v>
      </c>
      <c r="I113" s="108">
        <f t="shared" si="78"/>
        <v>1976.8600000000004</v>
      </c>
      <c r="J113" s="108">
        <f t="shared" si="78"/>
        <v>2005.81</v>
      </c>
      <c r="K113" s="108">
        <f t="shared" si="78"/>
        <v>2045.71</v>
      </c>
      <c r="L113" s="108">
        <f t="shared" si="78"/>
        <v>2212.65</v>
      </c>
      <c r="M113" s="108">
        <f t="shared" ref="M113:N113" si="79">M71+M78+M96+M92+M108+M112</f>
        <v>2204.25</v>
      </c>
      <c r="N113" s="108">
        <f t="shared" si="79"/>
        <v>2173.15</v>
      </c>
      <c r="O113" s="108">
        <f t="shared" ref="O113:P113" si="80">O71+O78+O96+O92+O108+O112</f>
        <v>1832.3000000000002</v>
      </c>
      <c r="P113" s="108">
        <f t="shared" si="80"/>
        <v>2058.8700000000003</v>
      </c>
      <c r="Q113" s="108">
        <f t="shared" ref="Q113:R113" si="81">Q71+Q78+Q96+Q92+Q108+Q112</f>
        <v>1956.9000000000003</v>
      </c>
      <c r="R113" s="108">
        <f t="shared" si="81"/>
        <v>1972.6000000000004</v>
      </c>
      <c r="S113" s="108">
        <f t="shared" ref="S113:T113" si="82">S71+S78+S96+S92+S108+S112</f>
        <v>1915.0000000000005</v>
      </c>
      <c r="T113" s="108">
        <f t="shared" si="82"/>
        <v>1959.6000000000004</v>
      </c>
      <c r="U113" s="108">
        <f t="shared" ref="U113:V113" si="83">U71+U78+U96+U92+U108+U112</f>
        <v>1883.4000000000003</v>
      </c>
      <c r="V113" s="108">
        <f t="shared" si="83"/>
        <v>1788.1000000000004</v>
      </c>
      <c r="W113" s="108">
        <f t="shared" ref="W113:X113" si="84">W71+W78+W96+W92+W108+W112</f>
        <v>1745.2700000000004</v>
      </c>
      <c r="X113" s="108">
        <f t="shared" si="84"/>
        <v>1752.8000000000004</v>
      </c>
      <c r="Y113" s="108">
        <f t="shared" ref="Y113:Z113" si="85">Y71+Y78+Y96+Y92+Y108+Y112</f>
        <v>1737.5000000000005</v>
      </c>
      <c r="Z113" s="108">
        <f t="shared" si="85"/>
        <v>1922.7</v>
      </c>
      <c r="AA113" s="108">
        <f>AA71+AA78+AA96+AA92+AA108+AA112</f>
        <v>2225.9699999999998</v>
      </c>
      <c r="AB113" s="108">
        <f t="shared" si="78"/>
        <v>2207.0700000000006</v>
      </c>
      <c r="AC113" s="108">
        <f t="shared" si="78"/>
        <v>2192.17</v>
      </c>
      <c r="AD113" s="108">
        <f t="shared" si="78"/>
        <v>2146.7700000000004</v>
      </c>
      <c r="AE113" s="108">
        <f t="shared" si="78"/>
        <v>2157.0700000000002</v>
      </c>
      <c r="AF113" s="108">
        <f t="shared" si="78"/>
        <v>2101.17</v>
      </c>
      <c r="AG113" s="80">
        <f t="shared" si="78"/>
        <v>3169.915</v>
      </c>
      <c r="AH113" s="46">
        <f t="shared" si="32"/>
        <v>2225.9699999999998</v>
      </c>
      <c r="AI113" s="47">
        <f t="shared" si="33"/>
        <v>1737.5000000000005</v>
      </c>
      <c r="BF113" s="81"/>
      <c r="BG113" s="82">
        <v>-321.10000000000002</v>
      </c>
      <c r="BH113" s="82">
        <v>5.2</v>
      </c>
      <c r="BI113" s="82">
        <v>61.4</v>
      </c>
      <c r="BJ113" s="82">
        <v>0</v>
      </c>
      <c r="BK113" s="82">
        <v>45.3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2"/>
        <v>0</v>
      </c>
      <c r="AI114" s="47">
        <f t="shared" si="33"/>
        <v>0</v>
      </c>
      <c r="BF114" s="81"/>
      <c r="BG114" s="82">
        <v>-325</v>
      </c>
      <c r="BH114" s="82">
        <v>6.8</v>
      </c>
      <c r="BI114" s="82">
        <v>68.5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2184.5000000000005</v>
      </c>
      <c r="C115" s="108">
        <f t="shared" ref="C115:AF115" si="86">C113+C114</f>
        <v>2116.5</v>
      </c>
      <c r="D115" s="108">
        <f t="shared" si="86"/>
        <v>2081</v>
      </c>
      <c r="E115" s="108">
        <f t="shared" si="86"/>
        <v>2078.1</v>
      </c>
      <c r="F115" s="108">
        <f t="shared" si="86"/>
        <v>1996.8</v>
      </c>
      <c r="G115" s="108">
        <f t="shared" si="86"/>
        <v>1945.1600000000005</v>
      </c>
      <c r="H115" s="108">
        <f t="shared" si="86"/>
        <v>1909.1600000000005</v>
      </c>
      <c r="I115" s="108">
        <f t="shared" si="86"/>
        <v>1976.8600000000004</v>
      </c>
      <c r="J115" s="108">
        <f t="shared" si="86"/>
        <v>2005.81</v>
      </c>
      <c r="K115" s="108">
        <f t="shared" si="86"/>
        <v>2045.71</v>
      </c>
      <c r="L115" s="108">
        <f t="shared" si="86"/>
        <v>2212.65</v>
      </c>
      <c r="M115" s="108">
        <f t="shared" ref="M115:N115" si="87">M113+M114</f>
        <v>2204.25</v>
      </c>
      <c r="N115" s="108">
        <f t="shared" si="87"/>
        <v>2173.15</v>
      </c>
      <c r="O115" s="108">
        <f t="shared" ref="O115:P115" si="88">O113+O114</f>
        <v>1832.3000000000002</v>
      </c>
      <c r="P115" s="108">
        <f t="shared" si="88"/>
        <v>2058.8700000000003</v>
      </c>
      <c r="Q115" s="108">
        <f t="shared" ref="Q115:R115" si="89">Q113+Q114</f>
        <v>1956.9000000000003</v>
      </c>
      <c r="R115" s="108">
        <f t="shared" si="89"/>
        <v>1972.6000000000004</v>
      </c>
      <c r="S115" s="108">
        <f t="shared" ref="S115:T115" si="90">S113+S114</f>
        <v>1915.0000000000005</v>
      </c>
      <c r="T115" s="108">
        <f t="shared" si="90"/>
        <v>1959.6000000000004</v>
      </c>
      <c r="U115" s="108">
        <f t="shared" ref="U115:V115" si="91">U113+U114</f>
        <v>1883.4000000000003</v>
      </c>
      <c r="V115" s="108">
        <f t="shared" si="91"/>
        <v>1788.1000000000004</v>
      </c>
      <c r="W115" s="108">
        <f t="shared" ref="W115:X115" si="92">W113+W114</f>
        <v>1745.2700000000004</v>
      </c>
      <c r="X115" s="108">
        <f t="shared" si="92"/>
        <v>1752.8000000000004</v>
      </c>
      <c r="Y115" s="108">
        <f t="shared" ref="Y115:Z115" si="93">Y113+Y114</f>
        <v>1737.5000000000005</v>
      </c>
      <c r="Z115" s="108">
        <f t="shared" si="93"/>
        <v>1922.7</v>
      </c>
      <c r="AA115" s="108">
        <f>AA113+AA114</f>
        <v>2225.9699999999998</v>
      </c>
      <c r="AB115" s="108">
        <f t="shared" si="86"/>
        <v>2207.0700000000006</v>
      </c>
      <c r="AC115" s="108">
        <f t="shared" si="86"/>
        <v>2192.17</v>
      </c>
      <c r="AD115" s="108">
        <f t="shared" si="86"/>
        <v>2146.7700000000004</v>
      </c>
      <c r="AE115" s="108">
        <f t="shared" si="86"/>
        <v>2157.0700000000002</v>
      </c>
      <c r="AF115" s="108">
        <f t="shared" si="86"/>
        <v>2101.17</v>
      </c>
      <c r="AG115" s="104">
        <f>AG112+AG108+AG96+AG92+AG71+AG114</f>
        <v>2463.5149999999999</v>
      </c>
      <c r="AH115" s="46">
        <f t="shared" si="32"/>
        <v>2225.9699999999998</v>
      </c>
      <c r="AI115" s="47">
        <f t="shared" si="33"/>
        <v>1737.5000000000005</v>
      </c>
      <c r="BF115" s="81"/>
      <c r="BG115" s="82">
        <v>-380</v>
      </c>
      <c r="BH115" s="82">
        <v>7</v>
      </c>
      <c r="BI115" s="82">
        <v>71.8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1613.5000000000005</v>
      </c>
      <c r="C116" s="108">
        <f t="shared" ref="C116:AF116" si="94">C115-(C123)</f>
        <v>1556.5</v>
      </c>
      <c r="D116" s="108">
        <f t="shared" si="94"/>
        <v>1534</v>
      </c>
      <c r="E116" s="108">
        <f t="shared" si="94"/>
        <v>1504.1</v>
      </c>
      <c r="F116" s="108">
        <f t="shared" si="94"/>
        <v>1416.8</v>
      </c>
      <c r="G116" s="108">
        <f t="shared" si="94"/>
        <v>1377.8600000000006</v>
      </c>
      <c r="H116" s="108">
        <f t="shared" si="94"/>
        <v>1349.1600000000005</v>
      </c>
      <c r="I116" s="108">
        <f t="shared" si="94"/>
        <v>1460.8600000000004</v>
      </c>
      <c r="J116" s="108">
        <f t="shared" si="94"/>
        <v>1538.51</v>
      </c>
      <c r="K116" s="108">
        <f t="shared" si="94"/>
        <v>1583.71</v>
      </c>
      <c r="L116" s="108">
        <f t="shared" si="94"/>
        <v>1689.0500000000002</v>
      </c>
      <c r="M116" s="108">
        <f t="shared" ref="M116:N116" si="95">M115-(M123)</f>
        <v>1731.25</v>
      </c>
      <c r="N116" s="108">
        <f t="shared" si="95"/>
        <v>1711.15</v>
      </c>
      <c r="O116" s="108">
        <f t="shared" ref="O116:P116" si="96">O115-(O123)</f>
        <v>1808.3000000000002</v>
      </c>
      <c r="P116" s="108">
        <f t="shared" si="96"/>
        <v>1719.8700000000003</v>
      </c>
      <c r="Q116" s="108">
        <f t="shared" ref="Q116:R116" si="97">Q115-(Q123)</f>
        <v>1642.9000000000003</v>
      </c>
      <c r="R116" s="108">
        <f t="shared" si="97"/>
        <v>1789.6000000000004</v>
      </c>
      <c r="S116" s="108">
        <f t="shared" ref="S116:T116" si="98">S115-(S123)</f>
        <v>1770.4000000000005</v>
      </c>
      <c r="T116" s="108">
        <f t="shared" si="98"/>
        <v>1749.1000000000004</v>
      </c>
      <c r="U116" s="108">
        <f t="shared" ref="U116:V116" si="99">U115-(U123)</f>
        <v>1725.5000000000002</v>
      </c>
      <c r="V116" s="108">
        <f t="shared" si="99"/>
        <v>1608.3000000000004</v>
      </c>
      <c r="W116" s="108">
        <f t="shared" ref="W116:X116" si="100">W115-(W123)</f>
        <v>1562.1700000000005</v>
      </c>
      <c r="X116" s="108">
        <f t="shared" si="100"/>
        <v>1545.3000000000004</v>
      </c>
      <c r="Y116" s="108">
        <f t="shared" ref="Y116:Z116" si="101">Y115-(Y123)</f>
        <v>1515.4000000000005</v>
      </c>
      <c r="Z116" s="108">
        <f t="shared" si="101"/>
        <v>1601.6</v>
      </c>
      <c r="AA116" s="108">
        <f>AA115-(AA123)</f>
        <v>1888.0699999999997</v>
      </c>
      <c r="AB116" s="108">
        <f t="shared" si="94"/>
        <v>1882.0700000000006</v>
      </c>
      <c r="AC116" s="108">
        <f t="shared" si="94"/>
        <v>1835.77</v>
      </c>
      <c r="AD116" s="108">
        <f t="shared" si="94"/>
        <v>1766.7700000000004</v>
      </c>
      <c r="AE116" s="108">
        <f t="shared" si="94"/>
        <v>1718.2700000000002</v>
      </c>
      <c r="AF116" s="108">
        <f t="shared" si="94"/>
        <v>1700.17</v>
      </c>
      <c r="AG116" s="104"/>
      <c r="AH116" s="46">
        <f t="shared" si="32"/>
        <v>1888.0699999999997</v>
      </c>
      <c r="AI116" s="47">
        <f t="shared" si="33"/>
        <v>1349.1600000000005</v>
      </c>
      <c r="BF116" s="81"/>
      <c r="BG116" s="82">
        <v>-438.8</v>
      </c>
      <c r="BH116" s="82">
        <v>7.1</v>
      </c>
      <c r="BI116" s="82">
        <v>74.099999999999994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AF122" si="102">IF(B97&lt;0,B97*-1,0)</f>
        <v>571</v>
      </c>
      <c r="C117" s="93">
        <f t="shared" si="102"/>
        <v>560</v>
      </c>
      <c r="D117" s="93">
        <f t="shared" si="102"/>
        <v>547</v>
      </c>
      <c r="E117" s="93">
        <f t="shared" si="102"/>
        <v>574</v>
      </c>
      <c r="F117" s="93">
        <f t="shared" si="102"/>
        <v>580</v>
      </c>
      <c r="G117" s="93">
        <f t="shared" si="102"/>
        <v>567.29999999999995</v>
      </c>
      <c r="H117" s="93">
        <f t="shared" si="102"/>
        <v>560</v>
      </c>
      <c r="I117" s="93">
        <f t="shared" si="102"/>
        <v>516</v>
      </c>
      <c r="J117" s="93">
        <f t="shared" si="102"/>
        <v>467.3</v>
      </c>
      <c r="K117" s="93">
        <f t="shared" si="102"/>
        <v>462</v>
      </c>
      <c r="L117" s="93">
        <f t="shared" si="102"/>
        <v>523.6</v>
      </c>
      <c r="M117" s="93">
        <f t="shared" ref="M117:N117" si="103">IF(M97&lt;0,M97*-1,0)</f>
        <v>473</v>
      </c>
      <c r="N117" s="93">
        <f t="shared" si="103"/>
        <v>462</v>
      </c>
      <c r="O117" s="93">
        <f t="shared" ref="O117:P117" si="104">IF(O97&lt;0,O97*-1,0)</f>
        <v>24</v>
      </c>
      <c r="P117" s="93">
        <f t="shared" si="104"/>
        <v>339</v>
      </c>
      <c r="Q117" s="93">
        <f t="shared" ref="Q117:R117" si="105">IF(Q97&lt;0,Q97*-1,0)</f>
        <v>314</v>
      </c>
      <c r="R117" s="93">
        <f t="shared" si="105"/>
        <v>183</v>
      </c>
      <c r="S117" s="93">
        <f t="shared" ref="S117:T117" si="106">IF(S97&lt;0,S97*-1,0)</f>
        <v>144.6</v>
      </c>
      <c r="T117" s="93">
        <f t="shared" si="106"/>
        <v>210.5</v>
      </c>
      <c r="U117" s="93">
        <f t="shared" ref="U117:V117" si="107">IF(U97&lt;0,U97*-1,0)</f>
        <v>157.9</v>
      </c>
      <c r="V117" s="93">
        <f t="shared" si="107"/>
        <v>179.8</v>
      </c>
      <c r="W117" s="93">
        <f t="shared" ref="W117:X117" si="108">IF(W97&lt;0,W97*-1,0)</f>
        <v>183.1</v>
      </c>
      <c r="X117" s="93">
        <f t="shared" si="108"/>
        <v>207.5</v>
      </c>
      <c r="Y117" s="93">
        <f t="shared" ref="Y117:AA122" si="109">IF(Y97&lt;0,Y97*-1,0)</f>
        <v>222.1</v>
      </c>
      <c r="Z117" s="93">
        <f t="shared" si="109"/>
        <v>321.10000000000002</v>
      </c>
      <c r="AA117" s="93">
        <f t="shared" si="109"/>
        <v>337.9</v>
      </c>
      <c r="AB117" s="93">
        <f t="shared" si="102"/>
        <v>325</v>
      </c>
      <c r="AC117" s="93">
        <f t="shared" si="102"/>
        <v>356.4</v>
      </c>
      <c r="AD117" s="93">
        <f t="shared" si="102"/>
        <v>380</v>
      </c>
      <c r="AE117" s="93">
        <f t="shared" si="102"/>
        <v>438.8</v>
      </c>
      <c r="AF117" s="93">
        <f t="shared" si="102"/>
        <v>401</v>
      </c>
      <c r="AG117" s="61"/>
      <c r="AH117" s="46">
        <f t="shared" si="32"/>
        <v>580</v>
      </c>
      <c r="AI117" s="47">
        <f t="shared" si="33"/>
        <v>24</v>
      </c>
      <c r="BG117" s="82">
        <v>-401</v>
      </c>
      <c r="BH117" s="82">
        <v>6.9</v>
      </c>
      <c r="BI117" s="82">
        <v>72.3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02"/>
        <v>0</v>
      </c>
      <c r="C118" s="93">
        <f t="shared" si="102"/>
        <v>0</v>
      </c>
      <c r="D118" s="93">
        <f t="shared" si="102"/>
        <v>0</v>
      </c>
      <c r="E118" s="93">
        <f t="shared" si="102"/>
        <v>0</v>
      </c>
      <c r="F118" s="93">
        <f t="shared" si="102"/>
        <v>0</v>
      </c>
      <c r="G118" s="93">
        <f t="shared" si="102"/>
        <v>0</v>
      </c>
      <c r="H118" s="93">
        <f t="shared" si="102"/>
        <v>0</v>
      </c>
      <c r="I118" s="93">
        <f t="shared" si="102"/>
        <v>0</v>
      </c>
      <c r="J118" s="93">
        <f t="shared" si="102"/>
        <v>0</v>
      </c>
      <c r="K118" s="93">
        <f t="shared" si="102"/>
        <v>0</v>
      </c>
      <c r="L118" s="93">
        <f t="shared" si="102"/>
        <v>0</v>
      </c>
      <c r="M118" s="93">
        <f t="shared" ref="M118:N118" si="110">IF(M98&lt;0,M98*-1,0)</f>
        <v>0</v>
      </c>
      <c r="N118" s="93">
        <f t="shared" si="110"/>
        <v>0</v>
      </c>
      <c r="O118" s="93">
        <f t="shared" ref="O118:P118" si="111">IF(O98&lt;0,O98*-1,0)</f>
        <v>0</v>
      </c>
      <c r="P118" s="93">
        <f t="shared" si="111"/>
        <v>0</v>
      </c>
      <c r="Q118" s="93">
        <f t="shared" ref="Q118:R118" si="112">IF(Q98&lt;0,Q98*-1,0)</f>
        <v>0</v>
      </c>
      <c r="R118" s="93">
        <f t="shared" si="112"/>
        <v>0</v>
      </c>
      <c r="S118" s="93">
        <f t="shared" ref="S118:T118" si="113">IF(S98&lt;0,S98*-1,0)</f>
        <v>0</v>
      </c>
      <c r="T118" s="93">
        <f t="shared" si="113"/>
        <v>0</v>
      </c>
      <c r="U118" s="93">
        <f t="shared" ref="U118:V118" si="114">IF(U98&lt;0,U98*-1,0)</f>
        <v>0</v>
      </c>
      <c r="V118" s="93">
        <f t="shared" si="114"/>
        <v>0</v>
      </c>
      <c r="W118" s="93">
        <f t="shared" ref="W118:X118" si="115">IF(W98&lt;0,W98*-1,0)</f>
        <v>0</v>
      </c>
      <c r="X118" s="93">
        <f t="shared" si="115"/>
        <v>0</v>
      </c>
      <c r="Y118" s="93">
        <f t="shared" ref="Y118:Z118" si="116">IF(Y98&lt;0,Y98*-1,0)</f>
        <v>0</v>
      </c>
      <c r="Z118" s="93">
        <f t="shared" si="116"/>
        <v>0</v>
      </c>
      <c r="AA118" s="93">
        <f t="shared" si="109"/>
        <v>0</v>
      </c>
      <c r="AB118" s="93">
        <f t="shared" si="102"/>
        <v>0</v>
      </c>
      <c r="AC118" s="93">
        <f t="shared" si="102"/>
        <v>0</v>
      </c>
      <c r="AD118" s="93">
        <f t="shared" si="102"/>
        <v>0</v>
      </c>
      <c r="AE118" s="93">
        <f t="shared" si="102"/>
        <v>0</v>
      </c>
      <c r="AF118" s="93">
        <f t="shared" si="102"/>
        <v>0</v>
      </c>
      <c r="AG118" s="64"/>
      <c r="AH118" s="46">
        <f t="shared" si="32"/>
        <v>0</v>
      </c>
      <c r="AI118" s="47">
        <f t="shared" si="33"/>
        <v>0</v>
      </c>
      <c r="AK118" s="49"/>
      <c r="BG118" s="82">
        <v>-571</v>
      </c>
      <c r="BH118" s="82">
        <v>33.9</v>
      </c>
      <c r="BI118" s="82">
        <v>59.5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02"/>
        <v>0</v>
      </c>
      <c r="C119" s="93">
        <f t="shared" si="102"/>
        <v>0</v>
      </c>
      <c r="D119" s="93">
        <f t="shared" si="102"/>
        <v>0</v>
      </c>
      <c r="E119" s="93">
        <f t="shared" si="102"/>
        <v>0</v>
      </c>
      <c r="F119" s="93">
        <f t="shared" si="102"/>
        <v>0</v>
      </c>
      <c r="G119" s="93">
        <f t="shared" si="102"/>
        <v>0</v>
      </c>
      <c r="H119" s="93">
        <f t="shared" si="102"/>
        <v>0</v>
      </c>
      <c r="I119" s="93">
        <f t="shared" si="102"/>
        <v>0</v>
      </c>
      <c r="J119" s="93">
        <f t="shared" si="102"/>
        <v>0</v>
      </c>
      <c r="K119" s="93">
        <f t="shared" si="102"/>
        <v>0</v>
      </c>
      <c r="L119" s="93">
        <f t="shared" si="102"/>
        <v>0</v>
      </c>
      <c r="M119" s="93">
        <f t="shared" ref="M119:N119" si="117">IF(M99&lt;0,M99*-1,0)</f>
        <v>0</v>
      </c>
      <c r="N119" s="93">
        <f t="shared" si="117"/>
        <v>0</v>
      </c>
      <c r="O119" s="93">
        <f t="shared" ref="O119:P119" si="118">IF(O99&lt;0,O99*-1,0)</f>
        <v>0</v>
      </c>
      <c r="P119" s="93">
        <f t="shared" si="118"/>
        <v>0</v>
      </c>
      <c r="Q119" s="93">
        <f t="shared" ref="Q119:R119" si="119">IF(Q99&lt;0,Q99*-1,0)</f>
        <v>0</v>
      </c>
      <c r="R119" s="93">
        <f t="shared" si="119"/>
        <v>0</v>
      </c>
      <c r="S119" s="93">
        <f t="shared" ref="S119:T119" si="120">IF(S99&lt;0,S99*-1,0)</f>
        <v>0</v>
      </c>
      <c r="T119" s="93">
        <f t="shared" si="120"/>
        <v>0</v>
      </c>
      <c r="U119" s="93">
        <f t="shared" ref="U119:V119" si="121">IF(U99&lt;0,U99*-1,0)</f>
        <v>0</v>
      </c>
      <c r="V119" s="93">
        <f t="shared" si="121"/>
        <v>0</v>
      </c>
      <c r="W119" s="93">
        <f t="shared" ref="W119:X119" si="122">IF(W99&lt;0,W99*-1,0)</f>
        <v>0</v>
      </c>
      <c r="X119" s="93">
        <f t="shared" si="122"/>
        <v>0</v>
      </c>
      <c r="Y119" s="93">
        <f t="shared" ref="Y119:Z119" si="123">IF(Y99&lt;0,Y99*-1,0)</f>
        <v>0</v>
      </c>
      <c r="Z119" s="93">
        <f t="shared" si="123"/>
        <v>0</v>
      </c>
      <c r="AA119" s="93">
        <f t="shared" si="109"/>
        <v>0</v>
      </c>
      <c r="AB119" s="93">
        <f t="shared" si="102"/>
        <v>0</v>
      </c>
      <c r="AC119" s="93">
        <f t="shared" si="102"/>
        <v>0</v>
      </c>
      <c r="AD119" s="93">
        <f t="shared" si="102"/>
        <v>0</v>
      </c>
      <c r="AE119" s="93">
        <f t="shared" si="102"/>
        <v>0</v>
      </c>
      <c r="AF119" s="93">
        <f t="shared" si="102"/>
        <v>0</v>
      </c>
      <c r="AG119" s="111"/>
      <c r="AH119" s="46">
        <f t="shared" si="32"/>
        <v>0</v>
      </c>
      <c r="AI119" s="47">
        <f t="shared" si="33"/>
        <v>0</v>
      </c>
    </row>
    <row r="120" spans="1:64" x14ac:dyDescent="0.25">
      <c r="A120" s="96" t="s">
        <v>126</v>
      </c>
      <c r="B120" s="93">
        <f t="shared" si="102"/>
        <v>0</v>
      </c>
      <c r="C120" s="93">
        <f t="shared" si="102"/>
        <v>0</v>
      </c>
      <c r="D120" s="93">
        <f t="shared" si="102"/>
        <v>0</v>
      </c>
      <c r="E120" s="93">
        <f t="shared" si="102"/>
        <v>0</v>
      </c>
      <c r="F120" s="93">
        <f t="shared" si="102"/>
        <v>0</v>
      </c>
      <c r="G120" s="93">
        <f t="shared" si="102"/>
        <v>0</v>
      </c>
      <c r="H120" s="93">
        <f t="shared" si="102"/>
        <v>0</v>
      </c>
      <c r="I120" s="93">
        <f t="shared" si="102"/>
        <v>0</v>
      </c>
      <c r="J120" s="93">
        <f t="shared" si="102"/>
        <v>0</v>
      </c>
      <c r="K120" s="93">
        <f t="shared" si="102"/>
        <v>0</v>
      </c>
      <c r="L120" s="93">
        <f t="shared" si="102"/>
        <v>0</v>
      </c>
      <c r="M120" s="93">
        <f t="shared" ref="M120:N120" si="124">IF(M100&lt;0,M100*-1,0)</f>
        <v>0</v>
      </c>
      <c r="N120" s="93">
        <f t="shared" si="124"/>
        <v>0</v>
      </c>
      <c r="O120" s="93">
        <f t="shared" ref="O120:P120" si="125">IF(O100&lt;0,O100*-1,0)</f>
        <v>0</v>
      </c>
      <c r="P120" s="93">
        <f t="shared" si="125"/>
        <v>0</v>
      </c>
      <c r="Q120" s="93">
        <f t="shared" ref="Q120:R120" si="126">IF(Q100&lt;0,Q100*-1,0)</f>
        <v>0</v>
      </c>
      <c r="R120" s="93">
        <f t="shared" si="126"/>
        <v>0</v>
      </c>
      <c r="S120" s="93">
        <f t="shared" ref="S120:T120" si="127">IF(S100&lt;0,S100*-1,0)</f>
        <v>0</v>
      </c>
      <c r="T120" s="93">
        <f t="shared" si="127"/>
        <v>0</v>
      </c>
      <c r="U120" s="93">
        <f t="shared" ref="U120:V120" si="128">IF(U100&lt;0,U100*-1,0)</f>
        <v>0</v>
      </c>
      <c r="V120" s="93">
        <f t="shared" si="128"/>
        <v>0</v>
      </c>
      <c r="W120" s="93">
        <f t="shared" ref="W120:X120" si="129">IF(W100&lt;0,W100*-1,0)</f>
        <v>0</v>
      </c>
      <c r="X120" s="93">
        <f t="shared" si="129"/>
        <v>0</v>
      </c>
      <c r="Y120" s="93">
        <f t="shared" ref="Y120:Z120" si="130">IF(Y100&lt;0,Y100*-1,0)</f>
        <v>0</v>
      </c>
      <c r="Z120" s="93">
        <f t="shared" si="130"/>
        <v>0</v>
      </c>
      <c r="AA120" s="93">
        <f t="shared" si="109"/>
        <v>0</v>
      </c>
      <c r="AB120" s="93">
        <f t="shared" si="102"/>
        <v>0</v>
      </c>
      <c r="AC120" s="93">
        <f t="shared" si="102"/>
        <v>0</v>
      </c>
      <c r="AD120" s="93">
        <f t="shared" si="102"/>
        <v>0</v>
      </c>
      <c r="AE120" s="93">
        <f t="shared" si="102"/>
        <v>0</v>
      </c>
      <c r="AF120" s="93">
        <f t="shared" si="102"/>
        <v>0</v>
      </c>
      <c r="AG120" s="111"/>
      <c r="AH120" s="46">
        <f t="shared" si="32"/>
        <v>0</v>
      </c>
      <c r="AI120" s="47">
        <f t="shared" si="33"/>
        <v>0</v>
      </c>
    </row>
    <row r="121" spans="1:64" x14ac:dyDescent="0.25">
      <c r="A121" s="96" t="s">
        <v>128</v>
      </c>
      <c r="B121" s="93">
        <f t="shared" si="102"/>
        <v>0</v>
      </c>
      <c r="C121" s="93">
        <f t="shared" si="102"/>
        <v>0</v>
      </c>
      <c r="D121" s="93">
        <f t="shared" si="102"/>
        <v>0</v>
      </c>
      <c r="E121" s="93">
        <f t="shared" si="102"/>
        <v>0</v>
      </c>
      <c r="F121" s="93">
        <f t="shared" si="102"/>
        <v>0</v>
      </c>
      <c r="G121" s="93">
        <f t="shared" si="102"/>
        <v>0</v>
      </c>
      <c r="H121" s="93">
        <f t="shared" si="102"/>
        <v>0</v>
      </c>
      <c r="I121" s="93">
        <f t="shared" si="102"/>
        <v>0</v>
      </c>
      <c r="J121" s="93">
        <f t="shared" si="102"/>
        <v>0</v>
      </c>
      <c r="K121" s="93">
        <f t="shared" si="102"/>
        <v>0</v>
      </c>
      <c r="L121" s="93">
        <f t="shared" si="102"/>
        <v>0</v>
      </c>
      <c r="M121" s="93">
        <f t="shared" ref="M121:N121" si="131">IF(M101&lt;0,M101*-1,0)</f>
        <v>0</v>
      </c>
      <c r="N121" s="93">
        <f t="shared" si="131"/>
        <v>0</v>
      </c>
      <c r="O121" s="93">
        <f t="shared" ref="O121:P121" si="132">IF(O101&lt;0,O101*-1,0)</f>
        <v>0</v>
      </c>
      <c r="P121" s="93">
        <f t="shared" si="132"/>
        <v>0</v>
      </c>
      <c r="Q121" s="93">
        <f t="shared" ref="Q121:R121" si="133">IF(Q101&lt;0,Q101*-1,0)</f>
        <v>0</v>
      </c>
      <c r="R121" s="93">
        <f t="shared" si="133"/>
        <v>0</v>
      </c>
      <c r="S121" s="93">
        <f t="shared" ref="S121:T121" si="134">IF(S101&lt;0,S101*-1,0)</f>
        <v>0</v>
      </c>
      <c r="T121" s="93">
        <f t="shared" si="134"/>
        <v>0</v>
      </c>
      <c r="U121" s="93">
        <f t="shared" ref="U121:V121" si="135">IF(U101&lt;0,U101*-1,0)</f>
        <v>0</v>
      </c>
      <c r="V121" s="93">
        <f t="shared" si="135"/>
        <v>0</v>
      </c>
      <c r="W121" s="93">
        <f t="shared" ref="W121:X121" si="136">IF(W101&lt;0,W101*-1,0)</f>
        <v>0</v>
      </c>
      <c r="X121" s="93">
        <f t="shared" si="136"/>
        <v>0</v>
      </c>
      <c r="Y121" s="93">
        <f t="shared" ref="Y121:Z121" si="137">IF(Y101&lt;0,Y101*-1,0)</f>
        <v>0</v>
      </c>
      <c r="Z121" s="93">
        <f t="shared" si="137"/>
        <v>0</v>
      </c>
      <c r="AA121" s="93">
        <f t="shared" si="109"/>
        <v>0</v>
      </c>
      <c r="AB121" s="93">
        <f t="shared" si="102"/>
        <v>0</v>
      </c>
      <c r="AC121" s="93">
        <f t="shared" si="102"/>
        <v>0</v>
      </c>
      <c r="AD121" s="93">
        <f t="shared" si="102"/>
        <v>0</v>
      </c>
      <c r="AE121" s="93">
        <f t="shared" si="102"/>
        <v>0</v>
      </c>
      <c r="AF121" s="93">
        <f t="shared" si="102"/>
        <v>0</v>
      </c>
      <c r="AG121" s="111"/>
      <c r="AH121" s="46">
        <f t="shared" si="32"/>
        <v>0</v>
      </c>
      <c r="AI121" s="47">
        <f t="shared" si="33"/>
        <v>0</v>
      </c>
    </row>
    <row r="122" spans="1:64" ht="15.75" thickBot="1" x14ac:dyDescent="0.3">
      <c r="A122" s="96" t="s">
        <v>130</v>
      </c>
      <c r="B122" s="93">
        <f t="shared" si="102"/>
        <v>0</v>
      </c>
      <c r="C122" s="93">
        <f t="shared" si="102"/>
        <v>0</v>
      </c>
      <c r="D122" s="93">
        <f t="shared" si="102"/>
        <v>0</v>
      </c>
      <c r="E122" s="93">
        <f t="shared" si="102"/>
        <v>0</v>
      </c>
      <c r="F122" s="93">
        <f t="shared" si="102"/>
        <v>0</v>
      </c>
      <c r="G122" s="93">
        <f t="shared" si="102"/>
        <v>0</v>
      </c>
      <c r="H122" s="93">
        <f t="shared" si="102"/>
        <v>0</v>
      </c>
      <c r="I122" s="93">
        <f t="shared" si="102"/>
        <v>0</v>
      </c>
      <c r="J122" s="93">
        <f t="shared" si="102"/>
        <v>0</v>
      </c>
      <c r="K122" s="93">
        <f t="shared" si="102"/>
        <v>0</v>
      </c>
      <c r="L122" s="93">
        <f t="shared" si="102"/>
        <v>0</v>
      </c>
      <c r="M122" s="93">
        <f t="shared" ref="M122:N122" si="138">IF(M102&lt;0,M102*-1,0)</f>
        <v>0</v>
      </c>
      <c r="N122" s="93">
        <f t="shared" si="138"/>
        <v>0</v>
      </c>
      <c r="O122" s="93">
        <f t="shared" ref="O122:P122" si="139">IF(O102&lt;0,O102*-1,0)</f>
        <v>0</v>
      </c>
      <c r="P122" s="93">
        <f t="shared" si="139"/>
        <v>0</v>
      </c>
      <c r="Q122" s="93">
        <f t="shared" ref="Q122:R122" si="140">IF(Q102&lt;0,Q102*-1,0)</f>
        <v>0</v>
      </c>
      <c r="R122" s="93">
        <f t="shared" si="140"/>
        <v>0</v>
      </c>
      <c r="S122" s="93">
        <f t="shared" ref="S122:T122" si="141">IF(S102&lt;0,S102*-1,0)</f>
        <v>0</v>
      </c>
      <c r="T122" s="93">
        <f t="shared" si="141"/>
        <v>0</v>
      </c>
      <c r="U122" s="93">
        <f t="shared" ref="U122:V122" si="142">IF(U102&lt;0,U102*-1,0)</f>
        <v>0</v>
      </c>
      <c r="V122" s="93">
        <f t="shared" si="142"/>
        <v>0</v>
      </c>
      <c r="W122" s="93">
        <f t="shared" ref="W122:X122" si="143">IF(W102&lt;0,W102*-1,0)</f>
        <v>0</v>
      </c>
      <c r="X122" s="93">
        <f t="shared" si="143"/>
        <v>0</v>
      </c>
      <c r="Y122" s="93">
        <f t="shared" ref="Y122:Z122" si="144">IF(Y102&lt;0,Y102*-1,0)</f>
        <v>0</v>
      </c>
      <c r="Z122" s="93">
        <f t="shared" si="144"/>
        <v>0</v>
      </c>
      <c r="AA122" s="93">
        <f t="shared" si="109"/>
        <v>0</v>
      </c>
      <c r="AB122" s="93">
        <f t="shared" si="102"/>
        <v>0</v>
      </c>
      <c r="AC122" s="93">
        <f t="shared" si="102"/>
        <v>0</v>
      </c>
      <c r="AD122" s="93">
        <f t="shared" si="102"/>
        <v>0</v>
      </c>
      <c r="AE122" s="93">
        <f t="shared" si="102"/>
        <v>0</v>
      </c>
      <c r="AF122" s="93">
        <f t="shared" si="102"/>
        <v>0</v>
      </c>
      <c r="AG122" s="103"/>
      <c r="AH122" s="46">
        <f t="shared" si="32"/>
        <v>0</v>
      </c>
      <c r="AI122" s="47">
        <f t="shared" si="33"/>
        <v>0</v>
      </c>
    </row>
    <row r="123" spans="1:64" ht="15.75" thickBot="1" x14ac:dyDescent="0.3">
      <c r="A123" s="112" t="s">
        <v>145</v>
      </c>
      <c r="B123" s="70">
        <f t="shared" ref="B123:AF123" si="145">SUM(B117:B122)</f>
        <v>571</v>
      </c>
      <c r="C123" s="70">
        <f t="shared" si="145"/>
        <v>560</v>
      </c>
      <c r="D123" s="70">
        <f t="shared" si="145"/>
        <v>547</v>
      </c>
      <c r="E123" s="70">
        <f t="shared" si="145"/>
        <v>574</v>
      </c>
      <c r="F123" s="70">
        <f t="shared" si="145"/>
        <v>580</v>
      </c>
      <c r="G123" s="70">
        <f t="shared" si="145"/>
        <v>567.29999999999995</v>
      </c>
      <c r="H123" s="70">
        <f t="shared" si="145"/>
        <v>560</v>
      </c>
      <c r="I123" s="70">
        <f t="shared" si="145"/>
        <v>516</v>
      </c>
      <c r="J123" s="70">
        <f t="shared" si="145"/>
        <v>467.3</v>
      </c>
      <c r="K123" s="70">
        <f t="shared" si="145"/>
        <v>462</v>
      </c>
      <c r="L123" s="70">
        <f t="shared" si="145"/>
        <v>523.6</v>
      </c>
      <c r="M123" s="70">
        <f t="shared" ref="M123:N123" si="146">SUM(M117:M122)</f>
        <v>473</v>
      </c>
      <c r="N123" s="70">
        <f t="shared" si="146"/>
        <v>462</v>
      </c>
      <c r="O123" s="70">
        <f t="shared" ref="O123:P123" si="147">SUM(O117:O122)</f>
        <v>24</v>
      </c>
      <c r="P123" s="70">
        <f t="shared" si="147"/>
        <v>339</v>
      </c>
      <c r="Q123" s="70">
        <f t="shared" ref="Q123:R123" si="148">SUM(Q117:Q122)</f>
        <v>314</v>
      </c>
      <c r="R123" s="70">
        <f t="shared" si="148"/>
        <v>183</v>
      </c>
      <c r="S123" s="70">
        <f t="shared" ref="S123:T123" si="149">SUM(S117:S122)</f>
        <v>144.6</v>
      </c>
      <c r="T123" s="70">
        <f t="shared" si="149"/>
        <v>210.5</v>
      </c>
      <c r="U123" s="70">
        <f t="shared" ref="U123:V123" si="150">SUM(U117:U122)</f>
        <v>157.9</v>
      </c>
      <c r="V123" s="70">
        <f t="shared" si="150"/>
        <v>179.8</v>
      </c>
      <c r="W123" s="70">
        <f t="shared" ref="W123:X123" si="151">SUM(W117:W122)</f>
        <v>183.1</v>
      </c>
      <c r="X123" s="70">
        <f t="shared" si="151"/>
        <v>207.5</v>
      </c>
      <c r="Y123" s="70">
        <f t="shared" ref="Y123:Z123" si="152">SUM(Y117:Y122)</f>
        <v>222.1</v>
      </c>
      <c r="Z123" s="70">
        <f t="shared" si="152"/>
        <v>321.10000000000002</v>
      </c>
      <c r="AA123" s="70">
        <f>SUM(AA117:AA122)</f>
        <v>337.9</v>
      </c>
      <c r="AB123" s="70">
        <f t="shared" si="145"/>
        <v>325</v>
      </c>
      <c r="AC123" s="70">
        <f t="shared" si="145"/>
        <v>356.4</v>
      </c>
      <c r="AD123" s="70">
        <f t="shared" si="145"/>
        <v>380</v>
      </c>
      <c r="AE123" s="70">
        <f t="shared" si="145"/>
        <v>438.8</v>
      </c>
      <c r="AF123" s="70">
        <f t="shared" si="145"/>
        <v>401</v>
      </c>
      <c r="AG123" s="104"/>
      <c r="AH123" s="46">
        <f t="shared" si="32"/>
        <v>580</v>
      </c>
      <c r="AI123" s="47">
        <f t="shared" si="33"/>
        <v>24</v>
      </c>
      <c r="AJ123" s="105">
        <f t="array" ref="AJ123">MIN(IF(B123:AF123&lt;&gt;0,B123:AF123))</f>
        <v>24</v>
      </c>
    </row>
    <row r="124" spans="1:64" ht="15.75" thickBot="1" x14ac:dyDescent="0.3">
      <c r="A124" s="87" t="s">
        <v>146</v>
      </c>
      <c r="B124" s="70">
        <f t="shared" ref="B124:AF124" si="153">B108-B123</f>
        <v>-469.6</v>
      </c>
      <c r="C124" s="70">
        <f t="shared" si="153"/>
        <v>-458.6</v>
      </c>
      <c r="D124" s="70">
        <f t="shared" si="153"/>
        <v>-451</v>
      </c>
      <c r="E124" s="70">
        <f t="shared" si="153"/>
        <v>-470.9</v>
      </c>
      <c r="F124" s="70">
        <f t="shared" si="153"/>
        <v>-497.2</v>
      </c>
      <c r="G124" s="70">
        <f t="shared" si="153"/>
        <v>-495.4</v>
      </c>
      <c r="H124" s="70">
        <f t="shared" si="153"/>
        <v>-480.1</v>
      </c>
      <c r="I124" s="70">
        <f t="shared" si="153"/>
        <v>-386.70000000000005</v>
      </c>
      <c r="J124" s="70">
        <f t="shared" si="153"/>
        <v>-319.2</v>
      </c>
      <c r="K124" s="70">
        <f t="shared" si="153"/>
        <v>-322</v>
      </c>
      <c r="L124" s="70">
        <f t="shared" si="153"/>
        <v>-371.5</v>
      </c>
      <c r="M124" s="70">
        <f t="shared" ref="M124:N124" si="154">M108-M123</f>
        <v>-327.29999999999995</v>
      </c>
      <c r="N124" s="70">
        <f t="shared" si="154"/>
        <v>-328.79999999999995</v>
      </c>
      <c r="O124" s="70">
        <f t="shared" ref="O124:P124" si="155">O108-O123</f>
        <v>114.4</v>
      </c>
      <c r="P124" s="70">
        <f t="shared" si="155"/>
        <v>-198.42999999999998</v>
      </c>
      <c r="Q124" s="70">
        <f t="shared" ref="Q124:R124" si="156">Q108-Q123</f>
        <v>-178.2</v>
      </c>
      <c r="R124" s="70">
        <f t="shared" si="156"/>
        <v>-53.300000000000011</v>
      </c>
      <c r="S124" s="70">
        <f t="shared" ref="S124:T124" si="157">S108-S123</f>
        <v>-19.199999999999989</v>
      </c>
      <c r="T124" s="70">
        <f t="shared" si="157"/>
        <v>-61.300000000000011</v>
      </c>
      <c r="U124" s="70">
        <f t="shared" ref="U124:V124" si="158">U108-U123</f>
        <v>-6.9000000000000057</v>
      </c>
      <c r="V124" s="70">
        <f t="shared" si="158"/>
        <v>-39.100000000000023</v>
      </c>
      <c r="W124" s="70">
        <f t="shared" ref="W124:X124" si="159">W108-W123</f>
        <v>-39.099999999999994</v>
      </c>
      <c r="X124" s="70">
        <f t="shared" si="159"/>
        <v>-62.5</v>
      </c>
      <c r="Y124" s="70">
        <f t="shared" ref="Y124:Z124" si="160">Y108-Y123</f>
        <v>-95.6</v>
      </c>
      <c r="Z124" s="70">
        <f t="shared" si="160"/>
        <v>-190.30000000000004</v>
      </c>
      <c r="AA124" s="70">
        <f>AA108-AA123</f>
        <v>-200.39999999999998</v>
      </c>
      <c r="AB124" s="70">
        <f t="shared" si="153"/>
        <v>-238.7</v>
      </c>
      <c r="AC124" s="70">
        <f t="shared" si="153"/>
        <v>-261.5</v>
      </c>
      <c r="AD124" s="70">
        <f t="shared" si="153"/>
        <v>-293.2</v>
      </c>
      <c r="AE124" s="70">
        <f t="shared" si="153"/>
        <v>-341.90000000000003</v>
      </c>
      <c r="AF124" s="70">
        <f t="shared" si="153"/>
        <v>-310</v>
      </c>
      <c r="AG124" s="104"/>
      <c r="AH124" s="46">
        <f t="shared" si="32"/>
        <v>114.4</v>
      </c>
      <c r="AI124" s="47">
        <f t="shared" si="33"/>
        <v>-497.2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2"/>
        <v>0</v>
      </c>
      <c r="AI125" s="47">
        <f t="shared" si="33"/>
        <v>0</v>
      </c>
    </row>
    <row r="126" spans="1:64" x14ac:dyDescent="0.25">
      <c r="A126" s="116" t="s">
        <v>148</v>
      </c>
      <c r="B126" s="117">
        <v>50.04</v>
      </c>
      <c r="C126" s="117">
        <v>50.04</v>
      </c>
      <c r="D126" s="117">
        <v>50.04</v>
      </c>
      <c r="E126" s="117">
        <v>50.04</v>
      </c>
      <c r="F126" s="117">
        <v>50.04</v>
      </c>
      <c r="G126" s="117">
        <v>50.05</v>
      </c>
      <c r="H126" s="117">
        <v>50.021000000000001</v>
      </c>
      <c r="I126" s="117">
        <v>50.021000000000001</v>
      </c>
      <c r="J126" s="117">
        <v>50.021000000000001</v>
      </c>
      <c r="K126" s="117">
        <v>49.92</v>
      </c>
      <c r="L126" s="117">
        <v>49.92</v>
      </c>
      <c r="M126" s="117">
        <v>50.244999999999997</v>
      </c>
      <c r="N126" s="117">
        <v>50.122</v>
      </c>
      <c r="O126" s="117">
        <v>49.953000000000003</v>
      </c>
      <c r="P126" s="117">
        <v>49.97</v>
      </c>
      <c r="Q126" s="117">
        <v>50.052</v>
      </c>
      <c r="R126" s="117">
        <v>49.82</v>
      </c>
      <c r="S126" s="117">
        <v>49.997999999999998</v>
      </c>
      <c r="T126" s="117">
        <v>49.902999999999999</v>
      </c>
      <c r="U126" s="117">
        <v>50.018000000000001</v>
      </c>
      <c r="V126" s="117">
        <v>50.055999999999997</v>
      </c>
      <c r="W126" s="117">
        <v>50.09</v>
      </c>
      <c r="X126" s="117">
        <v>49.996000000000002</v>
      </c>
      <c r="Y126" s="117">
        <v>49.991999999999997</v>
      </c>
      <c r="Z126" s="117">
        <v>50.012</v>
      </c>
      <c r="AA126" s="117">
        <v>49.966000000000001</v>
      </c>
      <c r="AB126" s="117">
        <v>49.997999999999998</v>
      </c>
      <c r="AC126" s="117">
        <v>50.036999999999999</v>
      </c>
      <c r="AD126" s="117">
        <v>50.036999999999999</v>
      </c>
      <c r="AE126" s="117">
        <v>49.973999999999997</v>
      </c>
      <c r="AF126" s="117">
        <v>50</v>
      </c>
      <c r="AG126" s="118"/>
      <c r="AH126" s="46">
        <f t="shared" si="32"/>
        <v>50.244999999999997</v>
      </c>
      <c r="AI126" s="47">
        <f t="shared" si="33"/>
        <v>49.82</v>
      </c>
    </row>
    <row r="127" spans="1:64" x14ac:dyDescent="0.25">
      <c r="A127" s="119" t="s">
        <v>149</v>
      </c>
      <c r="B127" s="43">
        <v>132.1</v>
      </c>
      <c r="C127" s="43">
        <v>132.1</v>
      </c>
      <c r="D127" s="43">
        <v>132.1</v>
      </c>
      <c r="E127" s="43">
        <v>132.1</v>
      </c>
      <c r="F127" s="43">
        <v>132.1</v>
      </c>
      <c r="G127" s="43">
        <v>134</v>
      </c>
      <c r="H127" s="43">
        <v>132.4</v>
      </c>
      <c r="I127" s="43">
        <v>132.4</v>
      </c>
      <c r="J127" s="43">
        <v>132.4</v>
      </c>
      <c r="K127" s="43">
        <v>130.19999999999999</v>
      </c>
      <c r="L127" s="43">
        <v>130.19999999999999</v>
      </c>
      <c r="M127" s="43">
        <v>129.9</v>
      </c>
      <c r="N127" s="43">
        <v>129.9</v>
      </c>
      <c r="O127" s="43">
        <v>131.69999999999999</v>
      </c>
      <c r="P127" s="43">
        <v>131.69999999999999</v>
      </c>
      <c r="Q127" s="43">
        <v>133</v>
      </c>
      <c r="R127" s="43">
        <v>133</v>
      </c>
      <c r="S127" s="43">
        <v>131.1</v>
      </c>
      <c r="T127" s="43">
        <v>131.1</v>
      </c>
      <c r="U127" s="43">
        <v>131.5</v>
      </c>
      <c r="V127" s="43">
        <v>132.9</v>
      </c>
      <c r="W127" s="43">
        <v>132.4</v>
      </c>
      <c r="X127" s="43">
        <v>132.4</v>
      </c>
      <c r="Y127" s="43">
        <v>132.4</v>
      </c>
      <c r="Z127" s="43">
        <v>130.19999999999999</v>
      </c>
      <c r="AA127" s="43">
        <v>129</v>
      </c>
      <c r="AB127" s="43">
        <v>129</v>
      </c>
      <c r="AC127" s="43">
        <v>128.9</v>
      </c>
      <c r="AD127" s="43">
        <v>130.1</v>
      </c>
      <c r="AE127" s="43">
        <v>132.80000000000001</v>
      </c>
      <c r="AF127" s="43">
        <v>132.80000000000001</v>
      </c>
      <c r="AG127" s="120"/>
      <c r="AH127" s="46">
        <f t="shared" si="32"/>
        <v>134</v>
      </c>
      <c r="AI127" s="47">
        <f t="shared" si="33"/>
        <v>128.9</v>
      </c>
    </row>
    <row r="128" spans="1:64" x14ac:dyDescent="0.25">
      <c r="A128" s="119" t="s">
        <v>150</v>
      </c>
      <c r="B128" s="43">
        <v>131.6</v>
      </c>
      <c r="C128" s="43">
        <v>131.6</v>
      </c>
      <c r="D128" s="43">
        <v>131.6</v>
      </c>
      <c r="E128" s="43">
        <v>131.6</v>
      </c>
      <c r="F128" s="43">
        <v>131.6</v>
      </c>
      <c r="G128" s="43">
        <v>132.30000000000001</v>
      </c>
      <c r="H128" s="43">
        <v>131.80000000000001</v>
      </c>
      <c r="I128" s="43">
        <v>131.80000000000001</v>
      </c>
      <c r="J128" s="43">
        <v>131.80000000000001</v>
      </c>
      <c r="K128" s="43">
        <v>129</v>
      </c>
      <c r="L128" s="43">
        <v>129</v>
      </c>
      <c r="M128" s="43">
        <v>129.5</v>
      </c>
      <c r="N128" s="43">
        <v>129.5</v>
      </c>
      <c r="O128" s="43">
        <v>130</v>
      </c>
      <c r="P128" s="43">
        <v>130</v>
      </c>
      <c r="Q128" s="43">
        <v>131</v>
      </c>
      <c r="R128" s="43">
        <v>131</v>
      </c>
      <c r="S128" s="43">
        <v>128.1</v>
      </c>
      <c r="T128" s="43">
        <v>128.1</v>
      </c>
      <c r="U128" s="43">
        <v>128.1</v>
      </c>
      <c r="V128" s="43">
        <v>130.9</v>
      </c>
      <c r="W128" s="43">
        <v>130.9</v>
      </c>
      <c r="X128" s="43">
        <v>130.9</v>
      </c>
      <c r="Y128" s="43">
        <v>130.9</v>
      </c>
      <c r="Z128" s="43">
        <v>129.1</v>
      </c>
      <c r="AA128" s="43">
        <v>129.1</v>
      </c>
      <c r="AB128" s="43">
        <v>129.1</v>
      </c>
      <c r="AC128" s="43">
        <v>128.69999999999999</v>
      </c>
      <c r="AD128" s="43">
        <v>129.5</v>
      </c>
      <c r="AE128" s="43">
        <v>130.4</v>
      </c>
      <c r="AF128" s="43">
        <v>130.4</v>
      </c>
      <c r="AG128" s="120"/>
      <c r="AH128" s="46">
        <f t="shared" si="32"/>
        <v>132.30000000000001</v>
      </c>
      <c r="AI128" s="47">
        <f t="shared" si="33"/>
        <v>128.1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2"/>
        <v>0</v>
      </c>
      <c r="AI129" s="47">
        <f t="shared" si="33"/>
        <v>0</v>
      </c>
    </row>
    <row r="130" spans="1:35" x14ac:dyDescent="0.25">
      <c r="A130" s="119" t="s">
        <v>152</v>
      </c>
      <c r="B130" s="43">
        <v>136</v>
      </c>
      <c r="C130" s="43">
        <v>136</v>
      </c>
      <c r="D130" s="43">
        <v>136</v>
      </c>
      <c r="E130" s="43">
        <v>136</v>
      </c>
      <c r="F130" s="43">
        <v>136</v>
      </c>
      <c r="G130" s="43">
        <v>137.19999999999999</v>
      </c>
      <c r="H130" s="43">
        <v>135.6</v>
      </c>
      <c r="I130" s="43">
        <v>135.6</v>
      </c>
      <c r="J130" s="43">
        <v>135.6</v>
      </c>
      <c r="K130" s="43">
        <v>133.80000000000001</v>
      </c>
      <c r="L130" s="43">
        <v>133.80000000000001</v>
      </c>
      <c r="M130" s="43">
        <v>134.1</v>
      </c>
      <c r="N130" s="43">
        <v>134.1</v>
      </c>
      <c r="O130" s="43">
        <v>135.30000000000001</v>
      </c>
      <c r="P130" s="43">
        <v>135.30000000000001</v>
      </c>
      <c r="Q130" s="43">
        <v>133.4</v>
      </c>
      <c r="R130" s="43">
        <v>133.4</v>
      </c>
      <c r="S130" s="43">
        <v>133.69999999999999</v>
      </c>
      <c r="T130" s="43">
        <v>133.69999999999999</v>
      </c>
      <c r="U130" s="43">
        <v>133.69999999999999</v>
      </c>
      <c r="V130" s="43">
        <v>134.5</v>
      </c>
      <c r="W130" s="43">
        <v>134.5</v>
      </c>
      <c r="X130" s="43">
        <v>134.5</v>
      </c>
      <c r="Y130" s="43">
        <v>134.5</v>
      </c>
      <c r="Z130" s="43">
        <v>134.4</v>
      </c>
      <c r="AA130" s="43">
        <v>133.80000000000001</v>
      </c>
      <c r="AB130" s="43">
        <v>135</v>
      </c>
      <c r="AC130" s="43">
        <v>135</v>
      </c>
      <c r="AD130" s="43">
        <v>135</v>
      </c>
      <c r="AE130" s="43">
        <v>135.6</v>
      </c>
      <c r="AF130" s="43">
        <v>135.6</v>
      </c>
      <c r="AG130" s="120"/>
      <c r="AH130" s="46">
        <f t="shared" si="32"/>
        <v>137.19999999999999</v>
      </c>
      <c r="AI130" s="47">
        <f t="shared" si="33"/>
        <v>133.4</v>
      </c>
    </row>
    <row r="131" spans="1:35" x14ac:dyDescent="0.25">
      <c r="A131" s="121" t="s">
        <v>153</v>
      </c>
      <c r="B131" s="122">
        <v>133.80000000000001</v>
      </c>
      <c r="C131" s="122">
        <v>133.80000000000001</v>
      </c>
      <c r="D131" s="122">
        <v>133.80000000000001</v>
      </c>
      <c r="E131" s="122">
        <v>133.80000000000001</v>
      </c>
      <c r="F131" s="122">
        <v>133.80000000000001</v>
      </c>
      <c r="G131" s="122">
        <v>134.5</v>
      </c>
      <c r="H131" s="122">
        <v>133.30000000000001</v>
      </c>
      <c r="I131" s="122">
        <v>133.30000000000001</v>
      </c>
      <c r="J131" s="122">
        <v>133.30000000000001</v>
      </c>
      <c r="K131" s="122">
        <v>133.1</v>
      </c>
      <c r="L131" s="122">
        <v>133.1</v>
      </c>
      <c r="M131" s="122">
        <v>135.1</v>
      </c>
      <c r="N131" s="122">
        <v>135.1</v>
      </c>
      <c r="O131" s="122">
        <v>134.30000000000001</v>
      </c>
      <c r="P131" s="122">
        <v>134.30000000000001</v>
      </c>
      <c r="Q131" s="122">
        <v>135.5</v>
      </c>
      <c r="R131" s="122">
        <v>135.5</v>
      </c>
      <c r="S131" s="122">
        <v>132.69999999999999</v>
      </c>
      <c r="T131" s="122">
        <v>132.69999999999999</v>
      </c>
      <c r="U131" s="122">
        <v>132.69999999999999</v>
      </c>
      <c r="V131" s="122">
        <v>135.6</v>
      </c>
      <c r="W131" s="122">
        <v>135.6</v>
      </c>
      <c r="X131" s="122">
        <v>135.6</v>
      </c>
      <c r="Y131" s="122">
        <v>135.6</v>
      </c>
      <c r="Z131" s="122">
        <v>134.30000000000001</v>
      </c>
      <c r="AA131" s="122">
        <v>132.6</v>
      </c>
      <c r="AB131" s="122">
        <v>132.6</v>
      </c>
      <c r="AC131" s="122">
        <v>132.1</v>
      </c>
      <c r="AD131" s="122">
        <v>131.80000000000001</v>
      </c>
      <c r="AE131" s="122">
        <v>132</v>
      </c>
      <c r="AF131" s="122">
        <v>132</v>
      </c>
      <c r="AG131" s="123"/>
      <c r="AH131" s="46">
        <f t="shared" si="32"/>
        <v>135.6</v>
      </c>
      <c r="AI131" s="47">
        <f t="shared" si="33"/>
        <v>131.80000000000001</v>
      </c>
    </row>
    <row r="132" spans="1:35" x14ac:dyDescent="0.25">
      <c r="A132" s="119" t="s">
        <v>154</v>
      </c>
      <c r="B132" s="43">
        <v>132.30000000000001</v>
      </c>
      <c r="C132" s="43">
        <v>132.30000000000001</v>
      </c>
      <c r="D132" s="43">
        <v>132.30000000000001</v>
      </c>
      <c r="E132" s="43">
        <v>132.30000000000001</v>
      </c>
      <c r="F132" s="43">
        <v>132.30000000000001</v>
      </c>
      <c r="G132" s="43">
        <v>127.5</v>
      </c>
      <c r="H132" s="43">
        <v>120.2</v>
      </c>
      <c r="I132" s="43">
        <v>120.2</v>
      </c>
      <c r="J132" s="43">
        <v>120.2</v>
      </c>
      <c r="K132" s="43">
        <v>125</v>
      </c>
      <c r="L132" s="43">
        <v>125</v>
      </c>
      <c r="M132" s="43">
        <v>128.5</v>
      </c>
      <c r="N132" s="43">
        <v>128.5</v>
      </c>
      <c r="O132" s="43">
        <v>132.30000000000001</v>
      </c>
      <c r="P132" s="43">
        <v>132.30000000000001</v>
      </c>
      <c r="Q132" s="43">
        <v>134.5</v>
      </c>
      <c r="R132" s="43">
        <v>134.5</v>
      </c>
      <c r="S132" s="43">
        <v>128.4</v>
      </c>
      <c r="T132" s="43">
        <v>128.4</v>
      </c>
      <c r="U132" s="43">
        <v>128.4</v>
      </c>
      <c r="V132" s="43">
        <v>131.69999999999999</v>
      </c>
      <c r="W132" s="43">
        <v>131.69999999999999</v>
      </c>
      <c r="X132" s="43">
        <v>131.69999999999999</v>
      </c>
      <c r="Y132" s="43">
        <v>131.69999999999999</v>
      </c>
      <c r="Z132" s="43">
        <v>130</v>
      </c>
      <c r="AA132" s="43">
        <v>129.4</v>
      </c>
      <c r="AB132" s="43">
        <v>126</v>
      </c>
      <c r="AC132" s="43">
        <v>124.3</v>
      </c>
      <c r="AD132" s="43">
        <v>126.8</v>
      </c>
      <c r="AE132" s="43">
        <v>128.1</v>
      </c>
      <c r="AF132" s="43">
        <v>128.1</v>
      </c>
      <c r="AG132" s="120"/>
      <c r="AH132" s="46">
        <f t="shared" si="32"/>
        <v>134.5</v>
      </c>
      <c r="AI132" s="47">
        <f t="shared" si="33"/>
        <v>120.2</v>
      </c>
    </row>
    <row r="133" spans="1:35" ht="15.75" thickBot="1" x14ac:dyDescent="0.3">
      <c r="A133" s="119" t="s">
        <v>155</v>
      </c>
      <c r="B133" s="101">
        <v>68.7</v>
      </c>
      <c r="C133" s="101">
        <v>68.7</v>
      </c>
      <c r="D133" s="101">
        <v>68.7</v>
      </c>
      <c r="E133" s="101">
        <v>68.7</v>
      </c>
      <c r="F133" s="101">
        <v>68.7</v>
      </c>
      <c r="G133" s="101">
        <v>68.8</v>
      </c>
      <c r="H133" s="101">
        <v>67.2</v>
      </c>
      <c r="I133" s="101">
        <v>67.2</v>
      </c>
      <c r="J133" s="101">
        <v>67.2</v>
      </c>
      <c r="K133" s="101">
        <v>67.2</v>
      </c>
      <c r="L133" s="101">
        <v>67.2</v>
      </c>
      <c r="M133" s="101">
        <v>65.5</v>
      </c>
      <c r="N133" s="101">
        <v>65.5</v>
      </c>
      <c r="O133" s="101">
        <v>67.099999999999994</v>
      </c>
      <c r="P133" s="101">
        <v>67.099999999999994</v>
      </c>
      <c r="Q133" s="101">
        <v>65.5</v>
      </c>
      <c r="R133" s="101">
        <v>65.5</v>
      </c>
      <c r="S133" s="101">
        <v>65.5</v>
      </c>
      <c r="T133" s="101">
        <v>65.5</v>
      </c>
      <c r="U133" s="101">
        <v>65.5</v>
      </c>
      <c r="V133" s="101">
        <v>65.5</v>
      </c>
      <c r="W133" s="101">
        <v>65.5</v>
      </c>
      <c r="X133" s="101">
        <v>65.5</v>
      </c>
      <c r="Y133" s="101">
        <v>65.5</v>
      </c>
      <c r="Z133" s="101">
        <v>65.5</v>
      </c>
      <c r="AA133" s="101">
        <v>65.5</v>
      </c>
      <c r="AB133" s="101">
        <v>67.7</v>
      </c>
      <c r="AC133" s="101">
        <v>67.7</v>
      </c>
      <c r="AD133" s="101">
        <v>67.7</v>
      </c>
      <c r="AE133" s="101">
        <v>67.7</v>
      </c>
      <c r="AF133" s="101">
        <v>67.7</v>
      </c>
      <c r="AG133" s="124"/>
      <c r="AH133" s="46">
        <f t="shared" si="32"/>
        <v>68.8</v>
      </c>
      <c r="AI133" s="47">
        <f t="shared" si="33"/>
        <v>65.5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" si="161"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32"/>
        <v>0</v>
      </c>
      <c r="AI134" s="47">
        <f t="shared" si="33"/>
        <v>0</v>
      </c>
    </row>
    <row r="135" spans="1:35" ht="15.75" thickBot="1" x14ac:dyDescent="0.3">
      <c r="A135" s="126" t="s">
        <v>157</v>
      </c>
      <c r="B135" s="114">
        <f>SUM(B26,B32,B45:B46,B82,B84:B85,B87,B89,B137:B142,B177,B183,B189,B198,B200,B212,B219,B222:B223,B230,B232,B234,B238:B240,B242:B244,B249,B255:B256,B258:B260,B161,B166)</f>
        <v>153.34</v>
      </c>
      <c r="C135" s="114">
        <f t="shared" ref="B135:AF135" si="162">SUM(C26,C32,C45:C46,C82,C84:C85,C87,C89,C137:C142,C177,C183,C189,C198,C200,C212,C219,C222:C223,C230,C232,C234,C238:C240,C242:C244,C249,C255:C256,C258:C260,C161,C166)</f>
        <v>153.34</v>
      </c>
      <c r="D135" s="114">
        <f t="shared" si="162"/>
        <v>153.34</v>
      </c>
      <c r="E135" s="114">
        <f t="shared" si="162"/>
        <v>153.34</v>
      </c>
      <c r="F135" s="114">
        <f t="shared" si="162"/>
        <v>153.34</v>
      </c>
      <c r="G135" s="114">
        <f t="shared" si="162"/>
        <v>132.04</v>
      </c>
      <c r="H135" s="114">
        <f t="shared" ref="H135" si="163">SUM(H26,H32,H45:H46,H82,H84:H85,H87,H89,H137:H142,H177,H183,H189,H198,H200,H212,H219,H222:H223,H230,H232,H234,H238:H240,H242:H244,H249,H255:H256,H258:H260,H161,H166)</f>
        <v>181.52</v>
      </c>
      <c r="I135" s="114">
        <f t="shared" si="162"/>
        <v>181.52</v>
      </c>
      <c r="J135" s="114">
        <f t="shared" ref="J135:K135" si="164">SUM(J26,J32,J45:J46,J82,J84:J85,J87,J89,J137:J142,J177,J183,J189,J198,J200,J212,J219,J222:J223,J230,J232,J234,J238:J240,J242:J244,J249,J255:J256,J258:J260,J161,J166)</f>
        <v>181.52</v>
      </c>
      <c r="K135" s="114">
        <f t="shared" si="164"/>
        <v>267.34000000000003</v>
      </c>
      <c r="L135" s="114">
        <f t="shared" si="162"/>
        <v>267.34000000000003</v>
      </c>
      <c r="M135" s="114">
        <f t="shared" ref="M135:N135" si="165">SUM(M26,M32,M45:M46,M82,M84:M85,M87,M89,M137:M142,M177,M183,M189,M198,M200,M212,M219,M222:M223,M230,M232,M234,M238:M240,M242:M244,M249,M255:M256,M258:M260,M161,M166)</f>
        <v>273.44</v>
      </c>
      <c r="N135" s="114">
        <f t="shared" si="165"/>
        <v>273.44</v>
      </c>
      <c r="O135" s="114">
        <f t="shared" ref="O135:P135" si="166">SUM(O26,O32,O45:O46,O82,O84:O85,O87,O89,O137:O142,O177,O183,O189,O198,O200,O212,O219,O222:O223,O230,O232,O234,O238:O240,O242:O244,O249,O255:O256,O258:O260,O161,O166)</f>
        <v>327.93999999999994</v>
      </c>
      <c r="P135" s="114">
        <f t="shared" si="166"/>
        <v>336.34</v>
      </c>
      <c r="Q135" s="114">
        <f t="shared" ref="Q135:R135" si="167">SUM(Q26,Q32,Q45:Q46,Q82,Q84:Q85,Q87,Q89,Q137:Q142,Q177,Q183,Q189,Q198,Q200,Q212,Q219,Q222:Q223,Q230,Q232,Q234,Q238:Q240,Q242:Q244,Q249,Q255:Q256,Q258:Q260,Q161,Q166)</f>
        <v>739.03999999999985</v>
      </c>
      <c r="R135" s="114">
        <f t="shared" si="167"/>
        <v>737.63999999999987</v>
      </c>
      <c r="S135" s="114">
        <f t="shared" ref="S135:T135" si="168">SUM(S26,S32,S45:S46,S82,S84:S85,S87,S89,S137:S142,S177,S183,S189,S198,S200,S212,S219,S222:S223,S230,S232,S234,S238:S240,S242:S244,S249,S255:S256,S258:S260,S161,S166)</f>
        <v>292.24</v>
      </c>
      <c r="T135" s="114">
        <f t="shared" si="168"/>
        <v>319.14</v>
      </c>
      <c r="U135" s="114">
        <f t="shared" ref="U135:V135" si="169">SUM(U26,U32,U45:U46,U82,U84:U85,U87,U89,U137:U142,U177,U183,U189,U198,U200,U212,U219,U222:U223,U230,U232,U234,U238:U240,U242:U244,U249,U255:U256,U258:U260,U161,U166)</f>
        <v>318.84000000000003</v>
      </c>
      <c r="V135" s="114">
        <f t="shared" si="169"/>
        <v>284.83999999999997</v>
      </c>
      <c r="W135" s="114">
        <f t="shared" ref="W135:X135" si="170">SUM(W26,W32,W45:W46,W82,W84:W85,W87,W89,W137:W142,W177,W183,W189,W198,W200,W212,W219,W222:W223,W230,W232,W234,W238:W240,W242:W244,W249,W255:W256,W258:W260,W161,W166)</f>
        <v>291.53999999999996</v>
      </c>
      <c r="X135" s="114">
        <f t="shared" si="170"/>
        <v>308.03999999999996</v>
      </c>
      <c r="Y135" s="114">
        <f t="shared" ref="Y135:Z135" si="171">SUM(Y26,Y32,Y45:Y46,Y82,Y84:Y85,Y87,Y89,Y137:Y142,Y177,Y183,Y189,Y198,Y200,Y212,Y219,Y222:Y223,Y230,Y232,Y234,Y238:Y240,Y242:Y244,Y249,Y255:Y256,Y258:Y260,Y161,Y166)</f>
        <v>309.14000000000004</v>
      </c>
      <c r="Z135" s="114">
        <f t="shared" si="171"/>
        <v>294.24</v>
      </c>
      <c r="AA135" s="114">
        <v>466.3</v>
      </c>
      <c r="AB135" s="114">
        <f t="shared" si="162"/>
        <v>281.70999999999998</v>
      </c>
      <c r="AC135" s="114">
        <f t="shared" si="162"/>
        <v>281.70999999999998</v>
      </c>
      <c r="AD135" s="114">
        <f t="shared" si="162"/>
        <v>281.70999999999998</v>
      </c>
      <c r="AE135" s="114">
        <f t="shared" si="162"/>
        <v>199.51000000000002</v>
      </c>
      <c r="AF135" s="114">
        <f t="shared" si="162"/>
        <v>199.51000000000002</v>
      </c>
      <c r="AG135" s="127"/>
      <c r="AH135" s="46">
        <f t="shared" si="32"/>
        <v>739.03999999999985</v>
      </c>
      <c r="AI135" s="47">
        <f t="shared" si="33"/>
        <v>132.04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2"/>
        <v>0</v>
      </c>
      <c r="AI136" s="47">
        <f t="shared" si="33"/>
        <v>0</v>
      </c>
    </row>
    <row r="137" spans="1:35" x14ac:dyDescent="0.25">
      <c r="A137" s="131" t="s">
        <v>159</v>
      </c>
      <c r="B137" s="132">
        <v>49</v>
      </c>
      <c r="C137" s="132">
        <v>49</v>
      </c>
      <c r="D137" s="132">
        <v>49</v>
      </c>
      <c r="E137" s="132">
        <v>49</v>
      </c>
      <c r="F137" s="132">
        <v>49</v>
      </c>
      <c r="G137" s="133">
        <v>53.5</v>
      </c>
      <c r="H137" s="133">
        <v>55.8</v>
      </c>
      <c r="I137" s="133">
        <v>55.8</v>
      </c>
      <c r="J137" s="133">
        <v>55.8</v>
      </c>
      <c r="K137" s="133">
        <v>56.8</v>
      </c>
      <c r="L137" s="133">
        <v>56.8</v>
      </c>
      <c r="M137" s="133">
        <v>60</v>
      </c>
      <c r="N137" s="133">
        <v>60</v>
      </c>
      <c r="O137" s="133">
        <v>45.8</v>
      </c>
      <c r="P137" s="133">
        <v>45.8</v>
      </c>
      <c r="Q137" s="133">
        <v>47.5</v>
      </c>
      <c r="R137" s="133">
        <v>47.5</v>
      </c>
      <c r="S137" s="133">
        <v>45.9</v>
      </c>
      <c r="T137" s="133">
        <v>54.8</v>
      </c>
      <c r="U137" s="133">
        <v>56.4</v>
      </c>
      <c r="V137" s="133">
        <v>53</v>
      </c>
      <c r="W137" s="133">
        <v>50.7</v>
      </c>
      <c r="X137" s="133">
        <v>53.4</v>
      </c>
      <c r="Y137" s="133">
        <v>58.2</v>
      </c>
      <c r="Z137" s="133">
        <v>50.9</v>
      </c>
      <c r="AA137" s="133">
        <v>56.5</v>
      </c>
      <c r="AB137" s="133">
        <v>47</v>
      </c>
      <c r="AC137" s="133">
        <v>47</v>
      </c>
      <c r="AD137" s="133">
        <v>47</v>
      </c>
      <c r="AE137" s="133">
        <v>42.5</v>
      </c>
      <c r="AF137" s="133">
        <v>42.5</v>
      </c>
      <c r="AG137" s="134">
        <v>75</v>
      </c>
      <c r="AH137" s="46">
        <f t="shared" si="32"/>
        <v>60</v>
      </c>
      <c r="AI137" s="47">
        <f t="shared" si="33"/>
        <v>42.5</v>
      </c>
    </row>
    <row r="138" spans="1:35" x14ac:dyDescent="0.25">
      <c r="A138" s="135" t="s">
        <v>160</v>
      </c>
      <c r="B138" s="132">
        <v>7</v>
      </c>
      <c r="C138" s="132">
        <v>7</v>
      </c>
      <c r="D138" s="132">
        <v>7</v>
      </c>
      <c r="E138" s="132">
        <v>7</v>
      </c>
      <c r="F138" s="132">
        <v>7</v>
      </c>
      <c r="G138" s="136">
        <v>22.1</v>
      </c>
      <c r="H138" s="136">
        <v>33.200000000000003</v>
      </c>
      <c r="I138" s="136">
        <v>33.200000000000003</v>
      </c>
      <c r="J138" s="136">
        <v>33.200000000000003</v>
      </c>
      <c r="K138" s="136">
        <v>34.6</v>
      </c>
      <c r="L138" s="136">
        <v>34.6</v>
      </c>
      <c r="M138" s="136">
        <v>22</v>
      </c>
      <c r="N138" s="136">
        <v>22</v>
      </c>
      <c r="O138" s="136">
        <v>26</v>
      </c>
      <c r="P138" s="136">
        <v>26</v>
      </c>
      <c r="Q138" s="136">
        <v>30</v>
      </c>
      <c r="R138" s="136">
        <v>30</v>
      </c>
      <c r="S138" s="136">
        <v>14</v>
      </c>
      <c r="T138" s="136">
        <v>32.700000000000003</v>
      </c>
      <c r="U138" s="136">
        <v>36.299999999999997</v>
      </c>
      <c r="V138" s="136">
        <v>31.5</v>
      </c>
      <c r="W138" s="136">
        <v>31.5</v>
      </c>
      <c r="X138" s="136">
        <v>36.4</v>
      </c>
      <c r="Y138" s="136">
        <v>32.9</v>
      </c>
      <c r="Z138" s="136">
        <v>28</v>
      </c>
      <c r="AA138" s="136">
        <v>35.5</v>
      </c>
      <c r="AB138" s="136">
        <v>11</v>
      </c>
      <c r="AC138" s="136">
        <v>11</v>
      </c>
      <c r="AD138" s="136">
        <v>11</v>
      </c>
      <c r="AE138" s="136">
        <v>12</v>
      </c>
      <c r="AF138" s="136">
        <v>12</v>
      </c>
      <c r="AG138" s="134">
        <v>240</v>
      </c>
      <c r="AH138" s="46">
        <f t="shared" si="32"/>
        <v>36.4</v>
      </c>
      <c r="AI138" s="47">
        <f t="shared" si="33"/>
        <v>7</v>
      </c>
    </row>
    <row r="139" spans="1:35" x14ac:dyDescent="0.25">
      <c r="A139" s="135" t="s">
        <v>161</v>
      </c>
      <c r="B139" s="132">
        <v>-83</v>
      </c>
      <c r="C139" s="132">
        <v>-83</v>
      </c>
      <c r="D139" s="132">
        <v>-83</v>
      </c>
      <c r="E139" s="132">
        <v>-83</v>
      </c>
      <c r="F139" s="132">
        <v>-83</v>
      </c>
      <c r="G139" s="136">
        <v>-69.2</v>
      </c>
      <c r="H139" s="136">
        <v>-60.2</v>
      </c>
      <c r="I139" s="136">
        <v>-60.2</v>
      </c>
      <c r="J139" s="136">
        <v>-60.2</v>
      </c>
      <c r="K139" s="136">
        <v>-52.3</v>
      </c>
      <c r="L139" s="136">
        <v>-52.3</v>
      </c>
      <c r="M139" s="136">
        <v>-53</v>
      </c>
      <c r="N139" s="136">
        <v>-53</v>
      </c>
      <c r="O139" s="136">
        <v>-43</v>
      </c>
      <c r="P139" s="136">
        <v>-43</v>
      </c>
      <c r="Q139" s="136">
        <v>-49</v>
      </c>
      <c r="R139" s="136">
        <v>-49</v>
      </c>
      <c r="S139" s="136">
        <v>-53</v>
      </c>
      <c r="T139" s="136">
        <v>-66.099999999999994</v>
      </c>
      <c r="U139" s="136">
        <v>-69.8</v>
      </c>
      <c r="V139" s="136">
        <v>-77.5</v>
      </c>
      <c r="W139" s="136">
        <v>-78.5</v>
      </c>
      <c r="X139" s="136">
        <v>-81.5</v>
      </c>
      <c r="Y139" s="136">
        <v>-77</v>
      </c>
      <c r="Z139" s="136">
        <v>-52.9</v>
      </c>
      <c r="AA139" s="136">
        <v>-49.6</v>
      </c>
      <c r="AB139" s="136">
        <v>-49.6</v>
      </c>
      <c r="AC139" s="136">
        <v>-49.6</v>
      </c>
      <c r="AD139" s="136">
        <v>-49.6</v>
      </c>
      <c r="AE139" s="136">
        <v>-83.6</v>
      </c>
      <c r="AF139" s="136">
        <v>-83.6</v>
      </c>
      <c r="AG139" s="134">
        <v>240</v>
      </c>
      <c r="AH139" s="46">
        <f>MAX(B139:AF139)</f>
        <v>-43</v>
      </c>
      <c r="AI139" s="47">
        <f>MIN(B139:AF139)</f>
        <v>-83.6</v>
      </c>
    </row>
    <row r="140" spans="1:35" x14ac:dyDescent="0.25">
      <c r="A140" s="135" t="s">
        <v>162</v>
      </c>
      <c r="B140" s="132">
        <v>95.1</v>
      </c>
      <c r="C140" s="132">
        <v>95.1</v>
      </c>
      <c r="D140" s="132">
        <v>95.1</v>
      </c>
      <c r="E140" s="132">
        <v>95.1</v>
      </c>
      <c r="F140" s="132">
        <v>95.1</v>
      </c>
      <c r="G140" s="137">
        <v>83.5</v>
      </c>
      <c r="H140" s="137">
        <v>58.8</v>
      </c>
      <c r="I140" s="137">
        <v>58.8</v>
      </c>
      <c r="J140" s="137">
        <v>58.8</v>
      </c>
      <c r="K140" s="137">
        <v>50.2</v>
      </c>
      <c r="L140" s="137">
        <v>50.2</v>
      </c>
      <c r="M140" s="137">
        <v>50.9</v>
      </c>
      <c r="N140" s="137">
        <v>50.9</v>
      </c>
      <c r="O140" s="137">
        <v>51</v>
      </c>
      <c r="P140" s="137">
        <v>51</v>
      </c>
      <c r="Q140" s="137">
        <v>477</v>
      </c>
      <c r="R140" s="137">
        <v>477</v>
      </c>
      <c r="S140" s="137">
        <v>50.2</v>
      </c>
      <c r="T140" s="137">
        <v>63.1</v>
      </c>
      <c r="U140" s="137">
        <v>65.8</v>
      </c>
      <c r="V140" s="137">
        <v>74.900000000000006</v>
      </c>
      <c r="W140" s="137">
        <v>75</v>
      </c>
      <c r="X140" s="137">
        <v>78.400000000000006</v>
      </c>
      <c r="Y140" s="137">
        <v>72.2</v>
      </c>
      <c r="Z140" s="137">
        <v>49.9</v>
      </c>
      <c r="AA140" s="137">
        <v>52.5</v>
      </c>
      <c r="AB140" s="137">
        <v>52.5</v>
      </c>
      <c r="AC140" s="137">
        <v>52.5</v>
      </c>
      <c r="AD140" s="137">
        <v>52.5</v>
      </c>
      <c r="AE140" s="137">
        <v>80.2</v>
      </c>
      <c r="AF140" s="137">
        <v>80.2</v>
      </c>
      <c r="AG140" s="134"/>
      <c r="AH140" s="46">
        <f>MAX(B140:AF140)</f>
        <v>477</v>
      </c>
      <c r="AI140" s="47">
        <f>MIN(B140:AF140)</f>
        <v>49.9</v>
      </c>
    </row>
    <row r="141" spans="1:35" x14ac:dyDescent="0.25">
      <c r="A141" s="135" t="s">
        <v>163</v>
      </c>
      <c r="B141" s="132">
        <v>-2.6</v>
      </c>
      <c r="C141" s="132">
        <v>-2.6</v>
      </c>
      <c r="D141" s="132">
        <v>-2.6</v>
      </c>
      <c r="E141" s="132">
        <v>-2.6</v>
      </c>
      <c r="F141" s="132">
        <v>-2.6</v>
      </c>
      <c r="G141" s="136">
        <v>2.2999999999999998</v>
      </c>
      <c r="H141" s="136">
        <v>-7</v>
      </c>
      <c r="I141" s="136">
        <v>-7</v>
      </c>
      <c r="J141" s="136">
        <v>-7</v>
      </c>
      <c r="K141" s="136">
        <v>-2</v>
      </c>
      <c r="L141" s="136">
        <v>-2</v>
      </c>
      <c r="M141" s="136">
        <v>0</v>
      </c>
      <c r="N141" s="136">
        <v>0</v>
      </c>
      <c r="O141" s="136">
        <v>10.5</v>
      </c>
      <c r="P141" s="136">
        <v>10.5</v>
      </c>
      <c r="Q141" s="136">
        <v>11.8</v>
      </c>
      <c r="R141" s="136">
        <v>11.8</v>
      </c>
      <c r="S141" s="136">
        <v>11.9</v>
      </c>
      <c r="T141" s="136">
        <v>14.6</v>
      </c>
      <c r="U141" s="136">
        <v>17.100000000000001</v>
      </c>
      <c r="V141" s="136">
        <v>18.2</v>
      </c>
      <c r="W141" s="136">
        <v>18.8</v>
      </c>
      <c r="X141" s="136">
        <v>19.2</v>
      </c>
      <c r="Y141" s="136">
        <v>17.7</v>
      </c>
      <c r="Z141" s="136">
        <v>17.8</v>
      </c>
      <c r="AA141" s="136">
        <v>18</v>
      </c>
      <c r="AB141" s="136">
        <v>18</v>
      </c>
      <c r="AC141" s="136">
        <v>18</v>
      </c>
      <c r="AD141" s="136">
        <v>18</v>
      </c>
      <c r="AE141" s="136">
        <v>23.6</v>
      </c>
      <c r="AF141" s="136">
        <v>23.6</v>
      </c>
      <c r="AG141" s="134">
        <v>60</v>
      </c>
      <c r="AH141" s="46">
        <f>MAX(B141:AF141)</f>
        <v>23.6</v>
      </c>
      <c r="AI141" s="47">
        <f>MIN(B141:AF141)</f>
        <v>-7</v>
      </c>
    </row>
    <row r="142" spans="1:35" x14ac:dyDescent="0.25">
      <c r="A142" s="135" t="s">
        <v>164</v>
      </c>
      <c r="B142" s="132">
        <v>-36.6</v>
      </c>
      <c r="C142" s="132">
        <v>-36.6</v>
      </c>
      <c r="D142" s="132">
        <v>-36.6</v>
      </c>
      <c r="E142" s="132">
        <v>-36.6</v>
      </c>
      <c r="F142" s="132">
        <v>-36.6</v>
      </c>
      <c r="G142" s="137">
        <v>-99.1</v>
      </c>
      <c r="H142" s="137">
        <v>-38.020000000000003</v>
      </c>
      <c r="I142" s="137">
        <v>-38.020000000000003</v>
      </c>
      <c r="J142" s="137">
        <v>-38.020000000000003</v>
      </c>
      <c r="K142" s="137">
        <v>41.1</v>
      </c>
      <c r="L142" s="137">
        <v>41.1</v>
      </c>
      <c r="M142" s="137">
        <v>48.1</v>
      </c>
      <c r="N142" s="137">
        <v>48.1</v>
      </c>
      <c r="O142" s="137">
        <v>89.2</v>
      </c>
      <c r="P142" s="137">
        <v>89.2</v>
      </c>
      <c r="Q142" s="137">
        <v>69.5</v>
      </c>
      <c r="R142" s="137">
        <v>69.5</v>
      </c>
      <c r="S142" s="137">
        <v>74.7</v>
      </c>
      <c r="T142" s="137">
        <v>70.099999999999994</v>
      </c>
      <c r="U142" s="137">
        <v>63.2</v>
      </c>
      <c r="V142" s="137">
        <v>42.3</v>
      </c>
      <c r="W142" s="137">
        <v>52.9</v>
      </c>
      <c r="X142" s="137">
        <v>61.4</v>
      </c>
      <c r="Y142" s="137">
        <v>64.099999999999994</v>
      </c>
      <c r="Z142" s="137">
        <v>59.8</v>
      </c>
      <c r="AA142" s="137">
        <v>80.2</v>
      </c>
      <c r="AB142" s="137">
        <v>55</v>
      </c>
      <c r="AC142" s="137">
        <v>55</v>
      </c>
      <c r="AD142" s="137">
        <v>55</v>
      </c>
      <c r="AE142" s="137">
        <v>-23</v>
      </c>
      <c r="AF142" s="137">
        <v>-23</v>
      </c>
      <c r="AG142" s="138">
        <v>120</v>
      </c>
      <c r="AH142" s="46">
        <f>MAX(B142:AF142)</f>
        <v>89.2</v>
      </c>
      <c r="AI142" s="47">
        <f>MIN(B142:AF142)</f>
        <v>-99.1</v>
      </c>
    </row>
    <row r="143" spans="1:35" x14ac:dyDescent="0.25">
      <c r="A143" s="135" t="s">
        <v>427</v>
      </c>
      <c r="B143" s="132">
        <v>34.229999999999997</v>
      </c>
      <c r="C143" s="132">
        <v>34.229999999999997</v>
      </c>
      <c r="D143" s="132">
        <v>34.229999999999997</v>
      </c>
      <c r="E143" s="132">
        <v>34.229999999999997</v>
      </c>
      <c r="F143" s="132">
        <v>34.229999999999997</v>
      </c>
      <c r="G143" s="137">
        <v>0</v>
      </c>
      <c r="H143" s="137">
        <v>66.400000000000006</v>
      </c>
      <c r="I143" s="137">
        <v>66.400000000000006</v>
      </c>
      <c r="J143" s="137">
        <v>66.400000000000006</v>
      </c>
      <c r="K143" s="137">
        <v>141</v>
      </c>
      <c r="L143" s="137">
        <v>141</v>
      </c>
      <c r="M143" s="137">
        <v>75.8</v>
      </c>
      <c r="N143" s="137">
        <v>75.8</v>
      </c>
      <c r="O143" s="137">
        <v>94.3</v>
      </c>
      <c r="P143" s="137">
        <v>94.3</v>
      </c>
      <c r="Q143" s="137">
        <v>84.6</v>
      </c>
      <c r="R143" s="137">
        <v>84.6</v>
      </c>
      <c r="S143" s="137">
        <v>171.1</v>
      </c>
      <c r="T143" s="137">
        <v>175.7</v>
      </c>
      <c r="U143" s="137">
        <v>175</v>
      </c>
      <c r="V143" s="137">
        <v>173.9</v>
      </c>
      <c r="W143" s="137">
        <v>185.6</v>
      </c>
      <c r="X143" s="137">
        <v>190.2</v>
      </c>
      <c r="Y143" s="137">
        <v>195.9</v>
      </c>
      <c r="Z143" s="137">
        <v>189.4</v>
      </c>
      <c r="AA143" s="137">
        <v>214.1</v>
      </c>
      <c r="AB143" s="137">
        <v>95</v>
      </c>
      <c r="AC143" s="137">
        <v>95</v>
      </c>
      <c r="AD143" s="137">
        <v>95</v>
      </c>
      <c r="AE143" s="137">
        <v>56.6</v>
      </c>
      <c r="AF143" s="137">
        <v>56.6</v>
      </c>
      <c r="AG143" s="138"/>
      <c r="AH143" s="46">
        <f>MAX(B143:AF143)</f>
        <v>214.1</v>
      </c>
      <c r="AI143" s="47">
        <f>MIN(B143:AF143)</f>
        <v>0</v>
      </c>
    </row>
    <row r="144" spans="1:35" x14ac:dyDescent="0.25">
      <c r="A144" s="135" t="s">
        <v>166</v>
      </c>
      <c r="B144" s="132">
        <v>-25.5</v>
      </c>
      <c r="C144" s="132">
        <v>-25.5</v>
      </c>
      <c r="D144" s="132">
        <v>-25.5</v>
      </c>
      <c r="E144" s="132">
        <v>-25.5</v>
      </c>
      <c r="F144" s="132">
        <v>-25.5</v>
      </c>
      <c r="G144" s="137">
        <v>-74.400000000000006</v>
      </c>
      <c r="H144" s="137">
        <v>-66.3</v>
      </c>
      <c r="I144" s="137">
        <v>-66.3</v>
      </c>
      <c r="J144" s="137">
        <v>-66.3</v>
      </c>
      <c r="K144" s="137">
        <v>-50</v>
      </c>
      <c r="L144" s="137">
        <v>-50</v>
      </c>
      <c r="M144" s="137">
        <v>-53</v>
      </c>
      <c r="N144" s="137">
        <v>-53</v>
      </c>
      <c r="O144" s="137">
        <v>-19.7</v>
      </c>
      <c r="P144" s="137">
        <v>-19.7</v>
      </c>
      <c r="Q144" s="137">
        <v>-17</v>
      </c>
      <c r="R144" s="137">
        <v>-17</v>
      </c>
      <c r="S144" s="137">
        <v>-17.100000000000001</v>
      </c>
      <c r="T144" s="137">
        <v>-17.100000000000001</v>
      </c>
      <c r="U144" s="137">
        <v>-17.5</v>
      </c>
      <c r="V144" s="137">
        <v>-15.9</v>
      </c>
      <c r="W144" s="137">
        <v>-15.1</v>
      </c>
      <c r="X144" s="137">
        <v>-15.1</v>
      </c>
      <c r="Y144" s="137">
        <v>-17.5</v>
      </c>
      <c r="Z144" s="137">
        <v>-45.8</v>
      </c>
      <c r="AA144" s="137">
        <v>-52.1</v>
      </c>
      <c r="AB144" s="137">
        <v>-12</v>
      </c>
      <c r="AC144" s="137">
        <v>-20</v>
      </c>
      <c r="AD144" s="137">
        <v>-22</v>
      </c>
      <c r="AE144" s="137">
        <v>-23.4</v>
      </c>
      <c r="AF144" s="137">
        <v>-23.4</v>
      </c>
      <c r="AG144" s="138"/>
      <c r="AH144" s="46">
        <f>MAX(B144:AF144)</f>
        <v>-12</v>
      </c>
      <c r="AI144" s="47">
        <f>MIN(B144:AF144)</f>
        <v>-74.400000000000006</v>
      </c>
    </row>
    <row r="145" spans="1:38" x14ac:dyDescent="0.25">
      <c r="A145" s="135" t="s">
        <v>167</v>
      </c>
      <c r="B145" s="132">
        <v>75</v>
      </c>
      <c r="C145" s="132">
        <v>75</v>
      </c>
      <c r="D145" s="132">
        <v>75</v>
      </c>
      <c r="E145" s="132">
        <v>75</v>
      </c>
      <c r="F145" s="132">
        <v>75</v>
      </c>
      <c r="G145" s="137">
        <v>65.900000000000006</v>
      </c>
      <c r="H145" s="137">
        <v>44.2</v>
      </c>
      <c r="I145" s="137">
        <v>44.2</v>
      </c>
      <c r="J145" s="137">
        <v>44.2</v>
      </c>
      <c r="K145" s="137">
        <v>23.2</v>
      </c>
      <c r="L145" s="137">
        <v>23.2</v>
      </c>
      <c r="M145" s="137">
        <v>21.7</v>
      </c>
      <c r="N145" s="137">
        <v>21.7</v>
      </c>
      <c r="O145" s="137">
        <v>-10.6</v>
      </c>
      <c r="P145" s="137">
        <v>-10.6</v>
      </c>
      <c r="Q145" s="137">
        <v>-14.8</v>
      </c>
      <c r="R145" s="137">
        <v>-14.8</v>
      </c>
      <c r="S145" s="137">
        <v>0</v>
      </c>
      <c r="T145" s="137">
        <v>15.2</v>
      </c>
      <c r="U145" s="137">
        <v>28.9</v>
      </c>
      <c r="V145" s="137">
        <v>62.7</v>
      </c>
      <c r="W145" s="137">
        <v>65</v>
      </c>
      <c r="X145" s="137">
        <v>69.900000000000006</v>
      </c>
      <c r="Y145" s="137">
        <v>66.5</v>
      </c>
      <c r="Z145" s="137">
        <v>28.1</v>
      </c>
      <c r="AA145" s="137">
        <v>43.1</v>
      </c>
      <c r="AB145" s="137">
        <v>18</v>
      </c>
      <c r="AC145" s="137">
        <v>25</v>
      </c>
      <c r="AD145" s="137">
        <v>35</v>
      </c>
      <c r="AE145" s="137">
        <v>40.299999999999997</v>
      </c>
      <c r="AF145" s="137">
        <v>40.299999999999997</v>
      </c>
      <c r="AG145" s="138"/>
      <c r="AH145" s="46">
        <f>MAX(B145:AF145)</f>
        <v>75</v>
      </c>
      <c r="AI145" s="47">
        <f>MIN(B145:AF145)</f>
        <v>-14.8</v>
      </c>
    </row>
    <row r="146" spans="1:38" x14ac:dyDescent="0.25">
      <c r="A146" s="135" t="s">
        <v>168</v>
      </c>
      <c r="B146" s="132">
        <v>-310</v>
      </c>
      <c r="C146" s="132">
        <v>-310</v>
      </c>
      <c r="D146" s="132">
        <v>-310</v>
      </c>
      <c r="E146" s="132">
        <v>-310</v>
      </c>
      <c r="F146" s="132">
        <v>-310</v>
      </c>
      <c r="G146" s="137">
        <v>-271.5</v>
      </c>
      <c r="H146" s="137">
        <v>-245</v>
      </c>
      <c r="I146" s="137">
        <v>-245</v>
      </c>
      <c r="J146" s="137">
        <v>-245</v>
      </c>
      <c r="K146" s="137">
        <v>-285.8</v>
      </c>
      <c r="L146" s="137">
        <v>-285.8</v>
      </c>
      <c r="M146" s="137">
        <v>-279</v>
      </c>
      <c r="N146" s="137">
        <v>-279</v>
      </c>
      <c r="O146" s="137">
        <v>-279</v>
      </c>
      <c r="P146" s="137">
        <v>-279</v>
      </c>
      <c r="Q146" s="137">
        <v>-251</v>
      </c>
      <c r="R146" s="137">
        <v>-251</v>
      </c>
      <c r="S146" s="137">
        <v>-372.4</v>
      </c>
      <c r="T146" s="137">
        <v>-340</v>
      </c>
      <c r="U146" s="137">
        <v>-315.8</v>
      </c>
      <c r="V146" s="137">
        <v>-256</v>
      </c>
      <c r="W146" s="137">
        <v>-242.9</v>
      </c>
      <c r="X146" s="137">
        <v>-246.5</v>
      </c>
      <c r="Y146" s="137">
        <v>-147.77000000000001</v>
      </c>
      <c r="Z146" s="137">
        <v>-434.8</v>
      </c>
      <c r="AA146" s="137">
        <v>-491.1</v>
      </c>
      <c r="AB146" s="137">
        <v>-281</v>
      </c>
      <c r="AC146" s="137">
        <v>-281</v>
      </c>
      <c r="AD146" s="137">
        <v>-281</v>
      </c>
      <c r="AE146" s="137">
        <v>-304.3</v>
      </c>
      <c r="AF146" s="137">
        <v>-304.3</v>
      </c>
      <c r="AG146" s="138"/>
      <c r="AH146" s="46">
        <f t="shared" ref="AH146:AH158" si="172">MAX(B146:AF146)</f>
        <v>-147.77000000000001</v>
      </c>
      <c r="AI146" s="47">
        <f t="shared" ref="AI146:AI158" si="173">MIN(B146:AF146)</f>
        <v>-491.1</v>
      </c>
    </row>
    <row r="147" spans="1:38" x14ac:dyDescent="0.25">
      <c r="A147" s="135" t="s">
        <v>169</v>
      </c>
      <c r="B147" s="132">
        <v>19.399999999999999</v>
      </c>
      <c r="C147" s="132">
        <v>19.399999999999999</v>
      </c>
      <c r="D147" s="132">
        <v>19.399999999999999</v>
      </c>
      <c r="E147" s="132">
        <v>19.399999999999999</v>
      </c>
      <c r="F147" s="132">
        <v>19.399999999999999</v>
      </c>
      <c r="G147" s="137">
        <v>31.8</v>
      </c>
      <c r="H147" s="137">
        <v>31.5</v>
      </c>
      <c r="I147" s="137">
        <v>31.5</v>
      </c>
      <c r="J147" s="137">
        <v>31.5</v>
      </c>
      <c r="K147" s="137">
        <v>18.100000000000001</v>
      </c>
      <c r="L147" s="137">
        <v>18.100000000000001</v>
      </c>
      <c r="M147" s="137">
        <v>0</v>
      </c>
      <c r="N147" s="137">
        <v>0</v>
      </c>
      <c r="O147" s="137">
        <v>0</v>
      </c>
      <c r="P147" s="137">
        <v>10</v>
      </c>
      <c r="Q147" s="137">
        <v>15.8</v>
      </c>
      <c r="R147" s="137">
        <v>15.8</v>
      </c>
      <c r="S147" s="137">
        <v>4.8</v>
      </c>
      <c r="T147" s="137">
        <v>2.4</v>
      </c>
      <c r="U147" s="137">
        <v>2.1</v>
      </c>
      <c r="V147" s="137">
        <v>-6.2</v>
      </c>
      <c r="W147" s="137">
        <v>2.5</v>
      </c>
      <c r="X147" s="137">
        <v>2.1</v>
      </c>
      <c r="Y147" s="137">
        <v>-0.3</v>
      </c>
      <c r="Z147" s="137">
        <v>-9.1</v>
      </c>
      <c r="AA147" s="137">
        <v>-11.2</v>
      </c>
      <c r="AB147" s="137">
        <v>-26</v>
      </c>
      <c r="AC147" s="137">
        <v>-26</v>
      </c>
      <c r="AD147" s="137">
        <v>18</v>
      </c>
      <c r="AE147" s="137">
        <v>19</v>
      </c>
      <c r="AF147" s="137">
        <v>19</v>
      </c>
      <c r="AG147" s="138"/>
      <c r="AH147" s="46">
        <f t="shared" si="172"/>
        <v>31.8</v>
      </c>
      <c r="AI147" s="47">
        <f t="shared" si="173"/>
        <v>-26</v>
      </c>
    </row>
    <row r="148" spans="1:38" x14ac:dyDescent="0.25">
      <c r="A148" s="135" t="s">
        <v>170</v>
      </c>
      <c r="B148" s="132">
        <v>-8.6</v>
      </c>
      <c r="C148" s="132">
        <v>-8.6</v>
      </c>
      <c r="D148" s="132">
        <v>-8.6</v>
      </c>
      <c r="E148" s="132">
        <v>-8.6</v>
      </c>
      <c r="F148" s="132">
        <v>-8.6</v>
      </c>
      <c r="G148" s="137">
        <v>-10.3</v>
      </c>
      <c r="H148" s="137">
        <v>-14.32</v>
      </c>
      <c r="I148" s="137">
        <v>-14.32</v>
      </c>
      <c r="J148" s="137">
        <v>-14.32</v>
      </c>
      <c r="K148" s="137">
        <v>-15.3</v>
      </c>
      <c r="L148" s="137">
        <v>-15.3</v>
      </c>
      <c r="M148" s="137">
        <v>-13.1</v>
      </c>
      <c r="N148" s="137">
        <v>-13.1</v>
      </c>
      <c r="O148" s="137">
        <v>-13.1</v>
      </c>
      <c r="P148" s="137">
        <v>-13.1</v>
      </c>
      <c r="Q148" s="137">
        <v>-8</v>
      </c>
      <c r="R148" s="137">
        <v>-8</v>
      </c>
      <c r="S148" s="137">
        <v>-0.6</v>
      </c>
      <c r="T148" s="137">
        <v>5.6</v>
      </c>
      <c r="U148" s="137">
        <v>3.2</v>
      </c>
      <c r="V148" s="137">
        <v>4.9000000000000004</v>
      </c>
      <c r="W148" s="137">
        <v>77.7</v>
      </c>
      <c r="X148" s="137">
        <v>5</v>
      </c>
      <c r="Y148" s="137">
        <v>11.2</v>
      </c>
      <c r="Z148" s="137">
        <v>7.7</v>
      </c>
      <c r="AA148" s="137">
        <v>3.1</v>
      </c>
      <c r="AB148" s="137">
        <v>0.8</v>
      </c>
      <c r="AC148" s="137">
        <v>0.8</v>
      </c>
      <c r="AD148" s="137">
        <v>0.8</v>
      </c>
      <c r="AE148" s="137">
        <v>0.2</v>
      </c>
      <c r="AF148" s="137">
        <v>0.2</v>
      </c>
      <c r="AG148" s="134"/>
      <c r="AH148" s="46">
        <f t="shared" si="172"/>
        <v>77.7</v>
      </c>
      <c r="AI148" s="47">
        <f t="shared" si="173"/>
        <v>-15.3</v>
      </c>
    </row>
    <row r="149" spans="1:38" x14ac:dyDescent="0.25">
      <c r="A149" s="135" t="s">
        <v>428</v>
      </c>
      <c r="B149" s="132">
        <v>210</v>
      </c>
      <c r="C149" s="132">
        <v>210</v>
      </c>
      <c r="D149" s="132">
        <v>210</v>
      </c>
      <c r="E149" s="132">
        <v>210</v>
      </c>
      <c r="F149" s="132">
        <v>206</v>
      </c>
      <c r="G149" s="122">
        <v>208</v>
      </c>
      <c r="H149" s="122">
        <v>201.8</v>
      </c>
      <c r="I149" s="122">
        <v>201.8</v>
      </c>
      <c r="J149" s="122">
        <v>201.8</v>
      </c>
      <c r="K149" s="122">
        <f>201.9</f>
        <v>201.9</v>
      </c>
      <c r="L149" s="122">
        <f>201.9</f>
        <v>201.9</v>
      </c>
      <c r="M149" s="122">
        <v>101</v>
      </c>
      <c r="N149" s="122">
        <v>101</v>
      </c>
      <c r="O149" s="122">
        <v>101</v>
      </c>
      <c r="P149" s="122">
        <v>101</v>
      </c>
      <c r="Q149" s="122">
        <v>81</v>
      </c>
      <c r="R149" s="122">
        <v>81</v>
      </c>
      <c r="S149" s="122">
        <v>190.4</v>
      </c>
      <c r="T149" s="122">
        <v>193.7</v>
      </c>
      <c r="U149" s="122">
        <v>192.4</v>
      </c>
      <c r="V149" s="122">
        <v>198.2</v>
      </c>
      <c r="W149" s="122">
        <v>199.4</v>
      </c>
      <c r="X149" s="122">
        <v>199.2</v>
      </c>
      <c r="Y149" s="122">
        <v>202.1</v>
      </c>
      <c r="Z149" s="122">
        <v>204.77</v>
      </c>
      <c r="AA149" s="122">
        <v>205.1</v>
      </c>
      <c r="AB149" s="122">
        <v>102</v>
      </c>
      <c r="AC149" s="122">
        <v>102</v>
      </c>
      <c r="AD149" s="122">
        <v>102</v>
      </c>
      <c r="AE149" s="122">
        <v>103.8</v>
      </c>
      <c r="AF149" s="122">
        <v>103.8</v>
      </c>
      <c r="AG149" s="134"/>
      <c r="AH149" s="46">
        <f t="shared" si="172"/>
        <v>210</v>
      </c>
      <c r="AI149" s="47">
        <f t="shared" si="173"/>
        <v>81</v>
      </c>
    </row>
    <row r="150" spans="1:38" x14ac:dyDescent="0.25">
      <c r="A150" s="135" t="s">
        <v>429</v>
      </c>
      <c r="B150" s="132"/>
      <c r="C150" s="132"/>
      <c r="D150" s="122"/>
      <c r="E150" s="122"/>
      <c r="F150" s="122">
        <v>25</v>
      </c>
      <c r="G150" s="122">
        <v>24.8</v>
      </c>
      <c r="H150" s="122">
        <v>23.2</v>
      </c>
      <c r="I150" s="122">
        <v>23.2</v>
      </c>
      <c r="J150" s="122">
        <v>23.2</v>
      </c>
      <c r="K150" s="122">
        <v>26.9</v>
      </c>
      <c r="L150" s="122">
        <v>26.9</v>
      </c>
      <c r="M150" s="122">
        <v>13.1</v>
      </c>
      <c r="N150" s="122">
        <v>13.1</v>
      </c>
      <c r="O150" s="122">
        <v>13.1</v>
      </c>
      <c r="P150" s="122">
        <v>13.1</v>
      </c>
      <c r="Q150" s="122">
        <v>12.7</v>
      </c>
      <c r="R150" s="122">
        <v>12.7</v>
      </c>
      <c r="S150" s="122">
        <v>23.7</v>
      </c>
      <c r="T150" s="122">
        <v>23.8</v>
      </c>
      <c r="U150" s="122">
        <v>23.4</v>
      </c>
      <c r="V150" s="122">
        <v>26.3</v>
      </c>
      <c r="W150" s="122">
        <v>28.2</v>
      </c>
      <c r="X150" s="122">
        <v>28.1</v>
      </c>
      <c r="Y150" s="122">
        <v>27.9</v>
      </c>
      <c r="Z150" s="122">
        <v>26.8</v>
      </c>
      <c r="AA150" s="122">
        <v>26.1</v>
      </c>
      <c r="AB150" s="122">
        <v>26.1</v>
      </c>
      <c r="AC150" s="122">
        <v>26.1</v>
      </c>
      <c r="AD150" s="122">
        <v>26.1</v>
      </c>
      <c r="AE150" s="122">
        <v>27.9</v>
      </c>
      <c r="AF150" s="122">
        <v>27.9</v>
      </c>
      <c r="AG150" s="134"/>
      <c r="AH150" s="46">
        <f t="shared" si="172"/>
        <v>28.2</v>
      </c>
      <c r="AI150" s="47">
        <f t="shared" si="173"/>
        <v>12.7</v>
      </c>
    </row>
    <row r="151" spans="1:38" ht="15.75" thickBot="1" x14ac:dyDescent="0.3">
      <c r="A151" s="139" t="s">
        <v>173</v>
      </c>
      <c r="B151" s="132"/>
      <c r="C151" s="132"/>
      <c r="D151" s="122"/>
      <c r="E151" s="122"/>
      <c r="F151" s="122">
        <v>6.7</v>
      </c>
      <c r="G151" s="122">
        <v>6.2</v>
      </c>
      <c r="H151" s="122">
        <v>3.6</v>
      </c>
      <c r="I151" s="122">
        <v>3.6</v>
      </c>
      <c r="J151" s="122">
        <v>3.6</v>
      </c>
      <c r="K151" s="122">
        <v>3.8</v>
      </c>
      <c r="L151" s="122">
        <v>3.8</v>
      </c>
      <c r="M151" s="122">
        <v>9.6</v>
      </c>
      <c r="N151" s="122">
        <v>9.6</v>
      </c>
      <c r="O151" s="122">
        <v>9.6</v>
      </c>
      <c r="P151" s="122">
        <v>9.6</v>
      </c>
      <c r="Q151" s="122">
        <v>21.2</v>
      </c>
      <c r="R151" s="122">
        <v>21.2</v>
      </c>
      <c r="S151" s="122">
        <v>13.6</v>
      </c>
      <c r="T151" s="122">
        <v>9.4</v>
      </c>
      <c r="U151" s="122">
        <v>9.6</v>
      </c>
      <c r="V151" s="122">
        <v>5.2</v>
      </c>
      <c r="W151" s="122">
        <v>0</v>
      </c>
      <c r="X151" s="122">
        <v>-1</v>
      </c>
      <c r="Y151" s="122">
        <v>0</v>
      </c>
      <c r="Z151" s="122">
        <v>0</v>
      </c>
      <c r="AA151" s="122">
        <v>-1.4</v>
      </c>
      <c r="AB151" s="122">
        <v>-1</v>
      </c>
      <c r="AC151" s="122">
        <v>-1</v>
      </c>
      <c r="AD151" s="122">
        <v>2</v>
      </c>
      <c r="AE151" s="122">
        <v>3.4</v>
      </c>
      <c r="AF151" s="122">
        <v>3.4</v>
      </c>
      <c r="AG151" s="134"/>
      <c r="AH151" s="46">
        <f t="shared" si="172"/>
        <v>21.2</v>
      </c>
      <c r="AI151" s="47">
        <f t="shared" si="173"/>
        <v>-1.4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 t="s">
        <v>413</v>
      </c>
      <c r="U152" s="142" t="s">
        <v>413</v>
      </c>
      <c r="V152" s="142" t="s">
        <v>413</v>
      </c>
      <c r="W152" s="142" t="s">
        <v>413</v>
      </c>
      <c r="X152" s="142" t="s">
        <v>413</v>
      </c>
      <c r="Y152" s="142" t="s">
        <v>413</v>
      </c>
      <c r="Z152" s="142" t="s">
        <v>413</v>
      </c>
      <c r="AA152" s="142"/>
      <c r="AB152" s="142"/>
      <c r="AC152" s="142"/>
      <c r="AD152" s="142"/>
      <c r="AE152" s="142"/>
      <c r="AF152" s="143"/>
      <c r="AG152" s="51"/>
      <c r="AH152" s="46">
        <f t="shared" si="172"/>
        <v>0</v>
      </c>
      <c r="AI152" s="47">
        <f t="shared" si="17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72"/>
        <v>0</v>
      </c>
      <c r="AI153" s="47">
        <f t="shared" si="173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>
        <v>522.04</v>
      </c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72"/>
        <v>522.04</v>
      </c>
      <c r="AI154" s="47">
        <f t="shared" si="173"/>
        <v>522.04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72"/>
        <v>0</v>
      </c>
      <c r="AI155" s="47">
        <f t="shared" si="173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72"/>
        <v>0</v>
      </c>
      <c r="AI156" s="47">
        <f t="shared" si="173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>
        <v>885.8</v>
      </c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72"/>
        <v>885.8</v>
      </c>
      <c r="AI157" s="47">
        <f t="shared" si="173"/>
        <v>885.8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72"/>
        <v>0</v>
      </c>
      <c r="AI158" s="47">
        <f t="shared" si="173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Z166" si="174">B161</f>
        <v>0.3</v>
      </c>
      <c r="D161" s="159">
        <f t="shared" si="174"/>
        <v>0.3</v>
      </c>
      <c r="E161" s="159">
        <f t="shared" si="174"/>
        <v>0.3</v>
      </c>
      <c r="F161" s="159">
        <f t="shared" si="174"/>
        <v>0.3</v>
      </c>
      <c r="G161" s="159">
        <f t="shared" si="174"/>
        <v>0.3</v>
      </c>
      <c r="H161" s="159">
        <f t="shared" si="174"/>
        <v>0.3</v>
      </c>
      <c r="I161" s="159">
        <f t="shared" si="174"/>
        <v>0.3</v>
      </c>
      <c r="J161" s="159">
        <f t="shared" si="174"/>
        <v>0.3</v>
      </c>
      <c r="K161" s="159">
        <f t="shared" si="174"/>
        <v>0.3</v>
      </c>
      <c r="L161" s="159">
        <f t="shared" si="174"/>
        <v>0.3</v>
      </c>
      <c r="M161" s="159">
        <f t="shared" si="174"/>
        <v>0.3</v>
      </c>
      <c r="N161" s="159">
        <f t="shared" si="174"/>
        <v>0.3</v>
      </c>
      <c r="O161" s="159">
        <f t="shared" si="174"/>
        <v>0.3</v>
      </c>
      <c r="P161" s="159">
        <f t="shared" si="174"/>
        <v>0.3</v>
      </c>
      <c r="Q161" s="159">
        <f t="shared" si="174"/>
        <v>0.3</v>
      </c>
      <c r="R161" s="159">
        <f t="shared" si="174"/>
        <v>0.3</v>
      </c>
      <c r="S161" s="159">
        <f t="shared" si="174"/>
        <v>0.3</v>
      </c>
      <c r="T161" s="159">
        <f t="shared" si="174"/>
        <v>0.3</v>
      </c>
      <c r="U161" s="159">
        <f t="shared" si="174"/>
        <v>0.3</v>
      </c>
      <c r="V161" s="159">
        <f t="shared" si="174"/>
        <v>0.3</v>
      </c>
      <c r="W161" s="159">
        <f t="shared" si="174"/>
        <v>0.3</v>
      </c>
      <c r="X161" s="159">
        <f t="shared" si="174"/>
        <v>0.3</v>
      </c>
      <c r="Y161" s="159">
        <f t="shared" si="174"/>
        <v>0.3</v>
      </c>
      <c r="Z161" s="159">
        <f t="shared" si="174"/>
        <v>0.3</v>
      </c>
      <c r="AA161" s="159">
        <f t="shared" ref="S161:AF166" si="175">Z161</f>
        <v>0.3</v>
      </c>
      <c r="AB161" s="159">
        <f t="shared" si="175"/>
        <v>0.3</v>
      </c>
      <c r="AC161" s="159">
        <f t="shared" si="175"/>
        <v>0.3</v>
      </c>
      <c r="AD161" s="159">
        <f t="shared" si="175"/>
        <v>0.3</v>
      </c>
      <c r="AE161" s="159">
        <f t="shared" si="175"/>
        <v>0.3</v>
      </c>
      <c r="AF161" s="159">
        <f t="shared" si="175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74"/>
        <v>0.4</v>
      </c>
      <c r="D162" s="161">
        <f t="shared" si="174"/>
        <v>0.4</v>
      </c>
      <c r="E162" s="161">
        <f t="shared" si="174"/>
        <v>0.4</v>
      </c>
      <c r="F162" s="161">
        <f t="shared" si="174"/>
        <v>0.4</v>
      </c>
      <c r="G162" s="161">
        <f t="shared" si="174"/>
        <v>0.4</v>
      </c>
      <c r="H162" s="161">
        <f t="shared" si="174"/>
        <v>0.4</v>
      </c>
      <c r="I162" s="161">
        <f t="shared" si="174"/>
        <v>0.4</v>
      </c>
      <c r="J162" s="161">
        <f t="shared" si="174"/>
        <v>0.4</v>
      </c>
      <c r="K162" s="161">
        <f t="shared" si="174"/>
        <v>0.4</v>
      </c>
      <c r="L162" s="161">
        <f t="shared" si="174"/>
        <v>0.4</v>
      </c>
      <c r="M162" s="161">
        <f t="shared" si="174"/>
        <v>0.4</v>
      </c>
      <c r="N162" s="161">
        <f t="shared" si="174"/>
        <v>0.4</v>
      </c>
      <c r="O162" s="161">
        <f t="shared" si="174"/>
        <v>0.4</v>
      </c>
      <c r="P162" s="161">
        <f t="shared" si="174"/>
        <v>0.4</v>
      </c>
      <c r="Q162" s="161">
        <f t="shared" si="174"/>
        <v>0.4</v>
      </c>
      <c r="R162" s="161">
        <f t="shared" si="174"/>
        <v>0.4</v>
      </c>
      <c r="S162" s="161">
        <f t="shared" si="174"/>
        <v>0.4</v>
      </c>
      <c r="T162" s="161">
        <f t="shared" si="174"/>
        <v>0.4</v>
      </c>
      <c r="U162" s="161">
        <f t="shared" si="174"/>
        <v>0.4</v>
      </c>
      <c r="V162" s="161">
        <f t="shared" si="174"/>
        <v>0.4</v>
      </c>
      <c r="W162" s="161">
        <f t="shared" si="174"/>
        <v>0.4</v>
      </c>
      <c r="X162" s="161">
        <f t="shared" si="174"/>
        <v>0.4</v>
      </c>
      <c r="Y162" s="161">
        <f t="shared" si="174"/>
        <v>0.4</v>
      </c>
      <c r="Z162" s="161">
        <f t="shared" si="174"/>
        <v>0.4</v>
      </c>
      <c r="AA162" s="161">
        <f t="shared" si="175"/>
        <v>0.4</v>
      </c>
      <c r="AB162" s="161">
        <f t="shared" si="175"/>
        <v>0.4</v>
      </c>
      <c r="AC162" s="161">
        <f t="shared" si="175"/>
        <v>0.4</v>
      </c>
      <c r="AD162" s="161">
        <f t="shared" si="175"/>
        <v>0.4</v>
      </c>
      <c r="AE162" s="161">
        <f t="shared" si="175"/>
        <v>0.4</v>
      </c>
      <c r="AF162" s="161">
        <f t="shared" si="175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74"/>
        <v>1.5</v>
      </c>
      <c r="D163" s="161">
        <f t="shared" si="174"/>
        <v>1.5</v>
      </c>
      <c r="E163" s="161">
        <f t="shared" si="174"/>
        <v>1.5</v>
      </c>
      <c r="F163" s="161">
        <f t="shared" si="174"/>
        <v>1.5</v>
      </c>
      <c r="G163" s="161">
        <f t="shared" si="174"/>
        <v>1.5</v>
      </c>
      <c r="H163" s="161">
        <f t="shared" si="174"/>
        <v>1.5</v>
      </c>
      <c r="I163" s="161">
        <f t="shared" si="174"/>
        <v>1.5</v>
      </c>
      <c r="J163" s="161">
        <f t="shared" si="174"/>
        <v>1.5</v>
      </c>
      <c r="K163" s="161">
        <f t="shared" si="174"/>
        <v>1.5</v>
      </c>
      <c r="L163" s="161">
        <f t="shared" si="174"/>
        <v>1.5</v>
      </c>
      <c r="M163" s="161">
        <f t="shared" si="174"/>
        <v>1.5</v>
      </c>
      <c r="N163" s="161">
        <f t="shared" si="174"/>
        <v>1.5</v>
      </c>
      <c r="O163" s="161">
        <f t="shared" si="174"/>
        <v>1.5</v>
      </c>
      <c r="P163" s="161">
        <f t="shared" si="174"/>
        <v>1.5</v>
      </c>
      <c r="Q163" s="161">
        <f t="shared" si="174"/>
        <v>1.5</v>
      </c>
      <c r="R163" s="161">
        <f t="shared" si="174"/>
        <v>1.5</v>
      </c>
      <c r="S163" s="161">
        <f t="shared" si="174"/>
        <v>1.5</v>
      </c>
      <c r="T163" s="161">
        <f t="shared" si="174"/>
        <v>1.5</v>
      </c>
      <c r="U163" s="161">
        <f t="shared" si="174"/>
        <v>1.5</v>
      </c>
      <c r="V163" s="161">
        <f t="shared" si="174"/>
        <v>1.5</v>
      </c>
      <c r="W163" s="161">
        <f t="shared" si="174"/>
        <v>1.5</v>
      </c>
      <c r="X163" s="161">
        <f t="shared" si="174"/>
        <v>1.5</v>
      </c>
      <c r="Y163" s="161">
        <f t="shared" si="174"/>
        <v>1.5</v>
      </c>
      <c r="Z163" s="161">
        <f t="shared" si="174"/>
        <v>1.5</v>
      </c>
      <c r="AA163" s="161">
        <f t="shared" si="175"/>
        <v>1.5</v>
      </c>
      <c r="AB163" s="161">
        <f t="shared" si="175"/>
        <v>1.5</v>
      </c>
      <c r="AC163" s="161">
        <f t="shared" si="175"/>
        <v>1.5</v>
      </c>
      <c r="AD163" s="161">
        <f t="shared" si="175"/>
        <v>1.5</v>
      </c>
      <c r="AE163" s="161">
        <f t="shared" si="175"/>
        <v>1.5</v>
      </c>
      <c r="AF163" s="161">
        <f t="shared" si="175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74"/>
        <v>0.3</v>
      </c>
      <c r="D164" s="161">
        <f t="shared" si="174"/>
        <v>0.3</v>
      </c>
      <c r="E164" s="161">
        <f t="shared" si="174"/>
        <v>0.3</v>
      </c>
      <c r="F164" s="161">
        <f t="shared" si="174"/>
        <v>0.3</v>
      </c>
      <c r="G164" s="161">
        <f t="shared" si="174"/>
        <v>0.3</v>
      </c>
      <c r="H164" s="161">
        <f t="shared" si="174"/>
        <v>0.3</v>
      </c>
      <c r="I164" s="161">
        <f t="shared" si="174"/>
        <v>0.3</v>
      </c>
      <c r="J164" s="161">
        <f t="shared" si="174"/>
        <v>0.3</v>
      </c>
      <c r="K164" s="161">
        <f t="shared" si="174"/>
        <v>0.3</v>
      </c>
      <c r="L164" s="161">
        <f t="shared" si="174"/>
        <v>0.3</v>
      </c>
      <c r="M164" s="161">
        <f t="shared" si="174"/>
        <v>0.3</v>
      </c>
      <c r="N164" s="161">
        <f t="shared" si="174"/>
        <v>0.3</v>
      </c>
      <c r="O164" s="161">
        <f t="shared" si="174"/>
        <v>0.3</v>
      </c>
      <c r="P164" s="161">
        <f t="shared" si="174"/>
        <v>0.3</v>
      </c>
      <c r="Q164" s="161">
        <f t="shared" si="174"/>
        <v>0.3</v>
      </c>
      <c r="R164" s="161">
        <f t="shared" si="174"/>
        <v>0.3</v>
      </c>
      <c r="S164" s="161">
        <f t="shared" si="174"/>
        <v>0.3</v>
      </c>
      <c r="T164" s="161">
        <f t="shared" si="174"/>
        <v>0.3</v>
      </c>
      <c r="U164" s="161">
        <f t="shared" si="174"/>
        <v>0.3</v>
      </c>
      <c r="V164" s="161">
        <f t="shared" si="174"/>
        <v>0.3</v>
      </c>
      <c r="W164" s="161">
        <f t="shared" si="174"/>
        <v>0.3</v>
      </c>
      <c r="X164" s="161">
        <f t="shared" si="174"/>
        <v>0.3</v>
      </c>
      <c r="Y164" s="161">
        <f t="shared" si="174"/>
        <v>0.3</v>
      </c>
      <c r="Z164" s="161">
        <f t="shared" si="174"/>
        <v>0.3</v>
      </c>
      <c r="AA164" s="161">
        <f t="shared" si="175"/>
        <v>0.3</v>
      </c>
      <c r="AB164" s="161">
        <f t="shared" si="175"/>
        <v>0.3</v>
      </c>
      <c r="AC164" s="161">
        <f t="shared" si="175"/>
        <v>0.3</v>
      </c>
      <c r="AD164" s="161">
        <f t="shared" si="175"/>
        <v>0.3</v>
      </c>
      <c r="AE164" s="161">
        <f t="shared" si="175"/>
        <v>0.3</v>
      </c>
      <c r="AF164" s="161">
        <f t="shared" si="175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74"/>
        <v>0.4</v>
      </c>
      <c r="D165" s="161">
        <f t="shared" si="174"/>
        <v>0.4</v>
      </c>
      <c r="E165" s="161">
        <f t="shared" si="174"/>
        <v>0.4</v>
      </c>
      <c r="F165" s="161">
        <f t="shared" si="174"/>
        <v>0.4</v>
      </c>
      <c r="G165" s="161">
        <f t="shared" si="174"/>
        <v>0.4</v>
      </c>
      <c r="H165" s="161">
        <f t="shared" si="174"/>
        <v>0.4</v>
      </c>
      <c r="I165" s="161">
        <f t="shared" si="174"/>
        <v>0.4</v>
      </c>
      <c r="J165" s="161">
        <f t="shared" si="174"/>
        <v>0.4</v>
      </c>
      <c r="K165" s="161">
        <f t="shared" si="174"/>
        <v>0.4</v>
      </c>
      <c r="L165" s="161">
        <f t="shared" si="174"/>
        <v>0.4</v>
      </c>
      <c r="M165" s="161">
        <f t="shared" si="174"/>
        <v>0.4</v>
      </c>
      <c r="N165" s="161">
        <f t="shared" si="174"/>
        <v>0.4</v>
      </c>
      <c r="O165" s="161">
        <f t="shared" si="174"/>
        <v>0.4</v>
      </c>
      <c r="P165" s="161">
        <f t="shared" si="174"/>
        <v>0.4</v>
      </c>
      <c r="Q165" s="161">
        <f t="shared" si="174"/>
        <v>0.4</v>
      </c>
      <c r="R165" s="161">
        <f t="shared" si="174"/>
        <v>0.4</v>
      </c>
      <c r="S165" s="161">
        <f t="shared" si="174"/>
        <v>0.4</v>
      </c>
      <c r="T165" s="161">
        <f t="shared" si="174"/>
        <v>0.4</v>
      </c>
      <c r="U165" s="161">
        <f t="shared" si="174"/>
        <v>0.4</v>
      </c>
      <c r="V165" s="161">
        <f t="shared" si="174"/>
        <v>0.4</v>
      </c>
      <c r="W165" s="161">
        <f t="shared" si="174"/>
        <v>0.4</v>
      </c>
      <c r="X165" s="161">
        <f t="shared" si="174"/>
        <v>0.4</v>
      </c>
      <c r="Y165" s="161">
        <f t="shared" si="174"/>
        <v>0.4</v>
      </c>
      <c r="Z165" s="161">
        <f t="shared" si="174"/>
        <v>0.4</v>
      </c>
      <c r="AA165" s="161">
        <f t="shared" si="175"/>
        <v>0.4</v>
      </c>
      <c r="AB165" s="161">
        <f t="shared" si="175"/>
        <v>0.4</v>
      </c>
      <c r="AC165" s="161">
        <f t="shared" si="175"/>
        <v>0.4</v>
      </c>
      <c r="AD165" s="161">
        <f t="shared" si="175"/>
        <v>0.4</v>
      </c>
      <c r="AE165" s="161">
        <f t="shared" si="175"/>
        <v>0.4</v>
      </c>
      <c r="AF165" s="161">
        <f t="shared" si="175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74"/>
        <v>0.64</v>
      </c>
      <c r="D166" s="164">
        <f t="shared" si="174"/>
        <v>0.64</v>
      </c>
      <c r="E166" s="164">
        <f t="shared" si="174"/>
        <v>0.64</v>
      </c>
      <c r="F166" s="164">
        <f t="shared" si="174"/>
        <v>0.64</v>
      </c>
      <c r="G166" s="164">
        <f t="shared" si="174"/>
        <v>0.64</v>
      </c>
      <c r="H166" s="164">
        <f t="shared" si="174"/>
        <v>0.64</v>
      </c>
      <c r="I166" s="164">
        <f t="shared" si="174"/>
        <v>0.64</v>
      </c>
      <c r="J166" s="164">
        <f t="shared" si="174"/>
        <v>0.64</v>
      </c>
      <c r="K166" s="164">
        <f t="shared" si="174"/>
        <v>0.64</v>
      </c>
      <c r="L166" s="164">
        <f t="shared" si="174"/>
        <v>0.64</v>
      </c>
      <c r="M166" s="164">
        <f t="shared" si="174"/>
        <v>0.64</v>
      </c>
      <c r="N166" s="164">
        <f t="shared" si="174"/>
        <v>0.64</v>
      </c>
      <c r="O166" s="164">
        <f t="shared" si="174"/>
        <v>0.64</v>
      </c>
      <c r="P166" s="164">
        <f t="shared" si="174"/>
        <v>0.64</v>
      </c>
      <c r="Q166" s="164">
        <f t="shared" si="174"/>
        <v>0.64</v>
      </c>
      <c r="R166" s="164">
        <f t="shared" si="174"/>
        <v>0.64</v>
      </c>
      <c r="S166" s="164">
        <f t="shared" si="174"/>
        <v>0.64</v>
      </c>
      <c r="T166" s="164">
        <f t="shared" si="174"/>
        <v>0.64</v>
      </c>
      <c r="U166" s="164">
        <f t="shared" si="174"/>
        <v>0.64</v>
      </c>
      <c r="V166" s="164">
        <f t="shared" si="174"/>
        <v>0.64</v>
      </c>
      <c r="W166" s="164">
        <f t="shared" si="174"/>
        <v>0.64</v>
      </c>
      <c r="X166" s="164">
        <f t="shared" si="174"/>
        <v>0.64</v>
      </c>
      <c r="Y166" s="164">
        <f t="shared" si="174"/>
        <v>0.64</v>
      </c>
      <c r="Z166" s="164">
        <f t="shared" si="174"/>
        <v>0.64</v>
      </c>
      <c r="AA166" s="164">
        <f t="shared" si="175"/>
        <v>0.64</v>
      </c>
      <c r="AB166" s="164">
        <f t="shared" si="175"/>
        <v>0.64</v>
      </c>
      <c r="AC166" s="164">
        <f t="shared" si="175"/>
        <v>0.64</v>
      </c>
      <c r="AD166" s="164">
        <f t="shared" si="175"/>
        <v>0.64</v>
      </c>
      <c r="AE166" s="164">
        <f t="shared" si="175"/>
        <v>0.64</v>
      </c>
      <c r="AF166" s="164">
        <f t="shared" si="175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76">SUM(C161:C166)</f>
        <v>3.54</v>
      </c>
      <c r="D167" s="167">
        <f t="shared" si="176"/>
        <v>3.54</v>
      </c>
      <c r="E167" s="167">
        <f t="shared" si="176"/>
        <v>3.54</v>
      </c>
      <c r="F167" s="167">
        <f t="shared" si="176"/>
        <v>3.54</v>
      </c>
      <c r="G167" s="167">
        <f t="shared" si="176"/>
        <v>3.54</v>
      </c>
      <c r="H167" s="167">
        <f t="shared" si="176"/>
        <v>3.54</v>
      </c>
      <c r="I167" s="167">
        <f t="shared" si="176"/>
        <v>3.54</v>
      </c>
      <c r="J167" s="167">
        <f t="shared" si="176"/>
        <v>3.54</v>
      </c>
      <c r="K167" s="167">
        <f t="shared" si="176"/>
        <v>3.54</v>
      </c>
      <c r="L167" s="167">
        <f t="shared" si="176"/>
        <v>3.54</v>
      </c>
      <c r="M167" s="167">
        <f t="shared" si="176"/>
        <v>3.54</v>
      </c>
      <c r="N167" s="167">
        <f t="shared" si="176"/>
        <v>3.54</v>
      </c>
      <c r="O167" s="167">
        <f t="shared" si="176"/>
        <v>3.54</v>
      </c>
      <c r="P167" s="167">
        <f t="shared" si="176"/>
        <v>3.54</v>
      </c>
      <c r="Q167" s="167">
        <f t="shared" si="176"/>
        <v>3.54</v>
      </c>
      <c r="R167" s="167">
        <f t="shared" si="176"/>
        <v>3.54</v>
      </c>
      <c r="S167" s="167">
        <f t="shared" ref="S167:T167" si="177">SUM(S161:S166)</f>
        <v>3.54</v>
      </c>
      <c r="T167" s="167">
        <f t="shared" si="177"/>
        <v>3.54</v>
      </c>
      <c r="U167" s="167">
        <f t="shared" ref="U167:V167" si="178">SUM(U161:U166)</f>
        <v>3.54</v>
      </c>
      <c r="V167" s="167">
        <f t="shared" si="178"/>
        <v>3.54</v>
      </c>
      <c r="W167" s="167">
        <f t="shared" ref="W167:X167" si="179">SUM(W161:W166)</f>
        <v>3.54</v>
      </c>
      <c r="X167" s="167">
        <f t="shared" si="179"/>
        <v>3.54</v>
      </c>
      <c r="Y167" s="167">
        <f t="shared" ref="Y167:Z167" si="180">SUM(Y161:Y166)</f>
        <v>3.54</v>
      </c>
      <c r="Z167" s="167">
        <f t="shared" si="180"/>
        <v>3.54</v>
      </c>
      <c r="AA167" s="167">
        <f t="shared" si="176"/>
        <v>3.54</v>
      </c>
      <c r="AB167" s="167">
        <f t="shared" si="176"/>
        <v>3.54</v>
      </c>
      <c r="AC167" s="167">
        <f t="shared" si="176"/>
        <v>3.54</v>
      </c>
      <c r="AD167" s="167">
        <f t="shared" si="176"/>
        <v>3.54</v>
      </c>
      <c r="AE167" s="167">
        <f t="shared" si="176"/>
        <v>3.54</v>
      </c>
      <c r="AF167" s="167">
        <f t="shared" si="176"/>
        <v>3.54</v>
      </c>
      <c r="AG167" s="168">
        <f t="shared" si="176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81">B169</f>
        <v>0</v>
      </c>
      <c r="D169" s="159">
        <f t="shared" si="181"/>
        <v>0</v>
      </c>
      <c r="E169" s="159">
        <f t="shared" si="181"/>
        <v>0</v>
      </c>
      <c r="F169" s="159">
        <f t="shared" si="181"/>
        <v>0</v>
      </c>
      <c r="G169" s="159">
        <f t="shared" si="181"/>
        <v>0</v>
      </c>
      <c r="H169" s="159">
        <f t="shared" si="181"/>
        <v>0</v>
      </c>
      <c r="I169" s="159">
        <f t="shared" si="181"/>
        <v>0</v>
      </c>
      <c r="J169" s="159">
        <f t="shared" si="181"/>
        <v>0</v>
      </c>
      <c r="K169" s="159">
        <f t="shared" si="181"/>
        <v>0</v>
      </c>
      <c r="L169" s="159">
        <f t="shared" si="181"/>
        <v>0</v>
      </c>
      <c r="M169" s="159">
        <f t="shared" si="181"/>
        <v>0</v>
      </c>
      <c r="N169" s="159">
        <f t="shared" si="181"/>
        <v>0</v>
      </c>
      <c r="O169" s="159">
        <f t="shared" si="181"/>
        <v>0</v>
      </c>
      <c r="P169" s="159">
        <f t="shared" si="181"/>
        <v>0</v>
      </c>
      <c r="Q169" s="159">
        <f t="shared" si="181"/>
        <v>0</v>
      </c>
      <c r="R169" s="159">
        <f t="shared" si="181"/>
        <v>0</v>
      </c>
      <c r="S169" s="159">
        <f t="shared" ref="S169:Z184" si="182">R169</f>
        <v>0</v>
      </c>
      <c r="T169" s="159">
        <f t="shared" si="182"/>
        <v>0</v>
      </c>
      <c r="U169" s="159">
        <f t="shared" si="182"/>
        <v>0</v>
      </c>
      <c r="V169" s="159">
        <f t="shared" si="182"/>
        <v>0</v>
      </c>
      <c r="W169" s="159">
        <f t="shared" si="182"/>
        <v>0</v>
      </c>
      <c r="X169" s="159">
        <f t="shared" si="182"/>
        <v>0</v>
      </c>
      <c r="Y169" s="159">
        <f t="shared" si="182"/>
        <v>0</v>
      </c>
      <c r="Z169" s="159">
        <f t="shared" si="182"/>
        <v>0</v>
      </c>
      <c r="AA169" s="159">
        <f t="shared" ref="S169:AF184" si="183">Z169</f>
        <v>0</v>
      </c>
      <c r="AB169" s="159">
        <f t="shared" si="183"/>
        <v>0</v>
      </c>
      <c r="AC169" s="159">
        <f t="shared" si="183"/>
        <v>0</v>
      </c>
      <c r="AD169" s="159">
        <f t="shared" si="183"/>
        <v>0</v>
      </c>
      <c r="AE169" s="159">
        <f t="shared" si="183"/>
        <v>0</v>
      </c>
      <c r="AF169" s="172">
        <f t="shared" si="183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81"/>
        <v>0</v>
      </c>
      <c r="D170" s="161">
        <f t="shared" si="181"/>
        <v>0</v>
      </c>
      <c r="E170" s="161">
        <f t="shared" si="181"/>
        <v>0</v>
      </c>
      <c r="F170" s="161">
        <f t="shared" si="181"/>
        <v>0</v>
      </c>
      <c r="G170" s="161">
        <f t="shared" si="181"/>
        <v>0</v>
      </c>
      <c r="H170" s="161">
        <f t="shared" si="181"/>
        <v>0</v>
      </c>
      <c r="I170" s="161">
        <f t="shared" si="181"/>
        <v>0</v>
      </c>
      <c r="J170" s="161">
        <f t="shared" si="181"/>
        <v>0</v>
      </c>
      <c r="K170" s="161">
        <f t="shared" si="181"/>
        <v>0</v>
      </c>
      <c r="L170" s="161">
        <f t="shared" si="181"/>
        <v>0</v>
      </c>
      <c r="M170" s="161">
        <f t="shared" si="181"/>
        <v>0</v>
      </c>
      <c r="N170" s="161">
        <f t="shared" si="181"/>
        <v>0</v>
      </c>
      <c r="O170" s="161">
        <f t="shared" si="181"/>
        <v>0</v>
      </c>
      <c r="P170" s="161">
        <f t="shared" si="181"/>
        <v>0</v>
      </c>
      <c r="Q170" s="161">
        <f t="shared" si="181"/>
        <v>0</v>
      </c>
      <c r="R170" s="161">
        <f t="shared" si="181"/>
        <v>0</v>
      </c>
      <c r="S170" s="161">
        <f t="shared" si="182"/>
        <v>0</v>
      </c>
      <c r="T170" s="161">
        <f t="shared" si="182"/>
        <v>0</v>
      </c>
      <c r="U170" s="161">
        <f t="shared" si="182"/>
        <v>0</v>
      </c>
      <c r="V170" s="161">
        <f t="shared" si="182"/>
        <v>0</v>
      </c>
      <c r="W170" s="161">
        <f t="shared" si="182"/>
        <v>0</v>
      </c>
      <c r="X170" s="161">
        <f t="shared" si="182"/>
        <v>0</v>
      </c>
      <c r="Y170" s="161">
        <f t="shared" si="182"/>
        <v>0</v>
      </c>
      <c r="Z170" s="161">
        <f t="shared" si="182"/>
        <v>0</v>
      </c>
      <c r="AA170" s="161">
        <f t="shared" si="183"/>
        <v>0</v>
      </c>
      <c r="AB170" s="161">
        <f t="shared" si="183"/>
        <v>0</v>
      </c>
      <c r="AC170" s="161">
        <f t="shared" si="183"/>
        <v>0</v>
      </c>
      <c r="AD170" s="161">
        <f t="shared" si="183"/>
        <v>0</v>
      </c>
      <c r="AE170" s="161">
        <f t="shared" si="183"/>
        <v>0</v>
      </c>
      <c r="AF170" s="174">
        <f t="shared" si="183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81"/>
        <v>0</v>
      </c>
      <c r="D171" s="161">
        <f t="shared" si="181"/>
        <v>0</v>
      </c>
      <c r="E171" s="161">
        <f t="shared" si="181"/>
        <v>0</v>
      </c>
      <c r="F171" s="161">
        <f t="shared" si="181"/>
        <v>0</v>
      </c>
      <c r="G171" s="161">
        <f t="shared" si="181"/>
        <v>0</v>
      </c>
      <c r="H171" s="161">
        <f t="shared" si="181"/>
        <v>0</v>
      </c>
      <c r="I171" s="161">
        <f t="shared" si="181"/>
        <v>0</v>
      </c>
      <c r="J171" s="161">
        <f t="shared" si="181"/>
        <v>0</v>
      </c>
      <c r="K171" s="161">
        <f t="shared" si="181"/>
        <v>0</v>
      </c>
      <c r="L171" s="161">
        <f t="shared" si="181"/>
        <v>0</v>
      </c>
      <c r="M171" s="161">
        <f t="shared" si="181"/>
        <v>0</v>
      </c>
      <c r="N171" s="161">
        <f t="shared" si="181"/>
        <v>0</v>
      </c>
      <c r="O171" s="161">
        <f t="shared" si="181"/>
        <v>0</v>
      </c>
      <c r="P171" s="161">
        <f t="shared" si="181"/>
        <v>0</v>
      </c>
      <c r="Q171" s="161">
        <f t="shared" si="181"/>
        <v>0</v>
      </c>
      <c r="R171" s="161">
        <f t="shared" si="181"/>
        <v>0</v>
      </c>
      <c r="S171" s="161">
        <f t="shared" si="182"/>
        <v>0</v>
      </c>
      <c r="T171" s="161">
        <f t="shared" si="182"/>
        <v>0</v>
      </c>
      <c r="U171" s="161">
        <f t="shared" si="182"/>
        <v>0</v>
      </c>
      <c r="V171" s="161">
        <f t="shared" si="182"/>
        <v>0</v>
      </c>
      <c r="W171" s="161">
        <f t="shared" si="182"/>
        <v>0</v>
      </c>
      <c r="X171" s="161">
        <f t="shared" si="182"/>
        <v>0</v>
      </c>
      <c r="Y171" s="161">
        <f t="shared" si="182"/>
        <v>0</v>
      </c>
      <c r="Z171" s="161">
        <f t="shared" si="182"/>
        <v>0</v>
      </c>
      <c r="AA171" s="161">
        <f t="shared" si="183"/>
        <v>0</v>
      </c>
      <c r="AB171" s="161">
        <f t="shared" si="183"/>
        <v>0</v>
      </c>
      <c r="AC171" s="161">
        <f t="shared" si="183"/>
        <v>0</v>
      </c>
      <c r="AD171" s="161">
        <f t="shared" si="183"/>
        <v>0</v>
      </c>
      <c r="AE171" s="161">
        <f t="shared" si="183"/>
        <v>0</v>
      </c>
      <c r="AF171" s="174">
        <f t="shared" si="183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81"/>
        <v>0</v>
      </c>
      <c r="D172" s="161">
        <f t="shared" si="181"/>
        <v>0</v>
      </c>
      <c r="E172" s="161">
        <f t="shared" si="181"/>
        <v>0</v>
      </c>
      <c r="F172" s="161">
        <f t="shared" si="181"/>
        <v>0</v>
      </c>
      <c r="G172" s="161">
        <f t="shared" si="181"/>
        <v>0</v>
      </c>
      <c r="H172" s="161">
        <f t="shared" si="181"/>
        <v>0</v>
      </c>
      <c r="I172" s="161">
        <f t="shared" si="181"/>
        <v>0</v>
      </c>
      <c r="J172" s="161">
        <f t="shared" si="181"/>
        <v>0</v>
      </c>
      <c r="K172" s="161">
        <f t="shared" si="181"/>
        <v>0</v>
      </c>
      <c r="L172" s="161">
        <f t="shared" si="181"/>
        <v>0</v>
      </c>
      <c r="M172" s="161">
        <f t="shared" si="181"/>
        <v>0</v>
      </c>
      <c r="N172" s="161">
        <f t="shared" si="181"/>
        <v>0</v>
      </c>
      <c r="O172" s="161">
        <f t="shared" si="181"/>
        <v>0</v>
      </c>
      <c r="P172" s="161">
        <f t="shared" si="181"/>
        <v>0</v>
      </c>
      <c r="Q172" s="161">
        <f t="shared" si="181"/>
        <v>0</v>
      </c>
      <c r="R172" s="161">
        <f t="shared" si="181"/>
        <v>0</v>
      </c>
      <c r="S172" s="161">
        <f t="shared" si="182"/>
        <v>0</v>
      </c>
      <c r="T172" s="161">
        <f t="shared" si="182"/>
        <v>0</v>
      </c>
      <c r="U172" s="161">
        <f t="shared" si="182"/>
        <v>0</v>
      </c>
      <c r="V172" s="161">
        <f t="shared" si="182"/>
        <v>0</v>
      </c>
      <c r="W172" s="161">
        <f t="shared" si="182"/>
        <v>0</v>
      </c>
      <c r="X172" s="161">
        <f t="shared" si="182"/>
        <v>0</v>
      </c>
      <c r="Y172" s="161">
        <f t="shared" si="182"/>
        <v>0</v>
      </c>
      <c r="Z172" s="161">
        <f t="shared" si="182"/>
        <v>0</v>
      </c>
      <c r="AA172" s="161">
        <f t="shared" si="183"/>
        <v>0</v>
      </c>
      <c r="AB172" s="161">
        <f t="shared" si="183"/>
        <v>0</v>
      </c>
      <c r="AC172" s="161">
        <f t="shared" si="183"/>
        <v>0</v>
      </c>
      <c r="AD172" s="161">
        <f t="shared" si="183"/>
        <v>0</v>
      </c>
      <c r="AE172" s="161">
        <f t="shared" si="183"/>
        <v>0</v>
      </c>
      <c r="AF172" s="174">
        <f t="shared" si="183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81"/>
        <v>0</v>
      </c>
      <c r="D173" s="161">
        <f t="shared" si="181"/>
        <v>0</v>
      </c>
      <c r="E173" s="161">
        <f t="shared" si="181"/>
        <v>0</v>
      </c>
      <c r="F173" s="161">
        <f t="shared" si="181"/>
        <v>0</v>
      </c>
      <c r="G173" s="161">
        <f t="shared" si="181"/>
        <v>0</v>
      </c>
      <c r="H173" s="161">
        <f t="shared" si="181"/>
        <v>0</v>
      </c>
      <c r="I173" s="161">
        <f t="shared" si="181"/>
        <v>0</v>
      </c>
      <c r="J173" s="161">
        <f t="shared" si="181"/>
        <v>0</v>
      </c>
      <c r="K173" s="161">
        <f t="shared" si="181"/>
        <v>0</v>
      </c>
      <c r="L173" s="161">
        <f t="shared" si="181"/>
        <v>0</v>
      </c>
      <c r="M173" s="161">
        <f t="shared" si="181"/>
        <v>0</v>
      </c>
      <c r="N173" s="161">
        <f t="shared" si="181"/>
        <v>0</v>
      </c>
      <c r="O173" s="161">
        <f t="shared" si="181"/>
        <v>0</v>
      </c>
      <c r="P173" s="161">
        <f t="shared" si="181"/>
        <v>0</v>
      </c>
      <c r="Q173" s="161">
        <f t="shared" si="181"/>
        <v>0</v>
      </c>
      <c r="R173" s="161">
        <f t="shared" si="181"/>
        <v>0</v>
      </c>
      <c r="S173" s="161">
        <f t="shared" si="182"/>
        <v>0</v>
      </c>
      <c r="T173" s="161">
        <f t="shared" si="182"/>
        <v>0</v>
      </c>
      <c r="U173" s="161">
        <f t="shared" si="182"/>
        <v>0</v>
      </c>
      <c r="V173" s="161">
        <f t="shared" si="182"/>
        <v>0</v>
      </c>
      <c r="W173" s="161">
        <f t="shared" si="182"/>
        <v>0</v>
      </c>
      <c r="X173" s="161">
        <f t="shared" si="182"/>
        <v>0</v>
      </c>
      <c r="Y173" s="161">
        <f t="shared" si="182"/>
        <v>0</v>
      </c>
      <c r="Z173" s="161">
        <f t="shared" si="182"/>
        <v>0</v>
      </c>
      <c r="AA173" s="161">
        <f t="shared" si="183"/>
        <v>0</v>
      </c>
      <c r="AB173" s="161">
        <f t="shared" si="183"/>
        <v>0</v>
      </c>
      <c r="AC173" s="161">
        <f t="shared" si="183"/>
        <v>0</v>
      </c>
      <c r="AD173" s="161">
        <f t="shared" si="183"/>
        <v>0</v>
      </c>
      <c r="AE173" s="161">
        <f t="shared" si="183"/>
        <v>0</v>
      </c>
      <c r="AF173" s="174">
        <f t="shared" si="183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81"/>
        <v>0</v>
      </c>
      <c r="D174" s="161">
        <f t="shared" si="181"/>
        <v>0</v>
      </c>
      <c r="E174" s="161">
        <f t="shared" si="181"/>
        <v>0</v>
      </c>
      <c r="F174" s="161">
        <f t="shared" si="181"/>
        <v>0</v>
      </c>
      <c r="G174" s="161">
        <f t="shared" si="181"/>
        <v>0</v>
      </c>
      <c r="H174" s="161">
        <f t="shared" si="181"/>
        <v>0</v>
      </c>
      <c r="I174" s="161">
        <f t="shared" si="181"/>
        <v>0</v>
      </c>
      <c r="J174" s="161">
        <f t="shared" si="181"/>
        <v>0</v>
      </c>
      <c r="K174" s="161">
        <f t="shared" si="181"/>
        <v>0</v>
      </c>
      <c r="L174" s="161">
        <f t="shared" si="181"/>
        <v>0</v>
      </c>
      <c r="M174" s="161">
        <f t="shared" si="181"/>
        <v>0</v>
      </c>
      <c r="N174" s="161">
        <f t="shared" si="181"/>
        <v>0</v>
      </c>
      <c r="O174" s="161">
        <f t="shared" si="181"/>
        <v>0</v>
      </c>
      <c r="P174" s="161">
        <f t="shared" si="181"/>
        <v>0</v>
      </c>
      <c r="Q174" s="161">
        <f t="shared" si="181"/>
        <v>0</v>
      </c>
      <c r="R174" s="161">
        <f t="shared" si="181"/>
        <v>0</v>
      </c>
      <c r="S174" s="161">
        <f t="shared" si="182"/>
        <v>0</v>
      </c>
      <c r="T174" s="161">
        <f t="shared" si="182"/>
        <v>0</v>
      </c>
      <c r="U174" s="161">
        <f t="shared" si="182"/>
        <v>0</v>
      </c>
      <c r="V174" s="161">
        <f t="shared" si="182"/>
        <v>0</v>
      </c>
      <c r="W174" s="161">
        <f t="shared" si="182"/>
        <v>0</v>
      </c>
      <c r="X174" s="161">
        <f t="shared" si="182"/>
        <v>0</v>
      </c>
      <c r="Y174" s="161">
        <f t="shared" si="182"/>
        <v>0</v>
      </c>
      <c r="Z174" s="161">
        <f t="shared" si="182"/>
        <v>0</v>
      </c>
      <c r="AA174" s="161">
        <f t="shared" si="183"/>
        <v>0</v>
      </c>
      <c r="AB174" s="161">
        <f t="shared" si="183"/>
        <v>0</v>
      </c>
      <c r="AC174" s="161">
        <f t="shared" si="183"/>
        <v>0</v>
      </c>
      <c r="AD174" s="161">
        <f t="shared" si="183"/>
        <v>0</v>
      </c>
      <c r="AE174" s="161">
        <f t="shared" si="183"/>
        <v>0</v>
      </c>
      <c r="AF174" s="174">
        <f t="shared" si="183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81"/>
        <v>0</v>
      </c>
      <c r="D175" s="161">
        <f t="shared" si="181"/>
        <v>0</v>
      </c>
      <c r="E175" s="161">
        <f t="shared" si="181"/>
        <v>0</v>
      </c>
      <c r="F175" s="161">
        <f t="shared" si="181"/>
        <v>0</v>
      </c>
      <c r="G175" s="161">
        <f t="shared" si="181"/>
        <v>0</v>
      </c>
      <c r="H175" s="161">
        <f t="shared" si="181"/>
        <v>0</v>
      </c>
      <c r="I175" s="161">
        <f t="shared" si="181"/>
        <v>0</v>
      </c>
      <c r="J175" s="161">
        <f t="shared" si="181"/>
        <v>0</v>
      </c>
      <c r="K175" s="161">
        <f t="shared" si="181"/>
        <v>0</v>
      </c>
      <c r="L175" s="161">
        <f t="shared" si="181"/>
        <v>0</v>
      </c>
      <c r="M175" s="161">
        <f t="shared" si="181"/>
        <v>0</v>
      </c>
      <c r="N175" s="161">
        <f t="shared" si="181"/>
        <v>0</v>
      </c>
      <c r="O175" s="161">
        <f t="shared" si="181"/>
        <v>0</v>
      </c>
      <c r="P175" s="161">
        <f t="shared" si="181"/>
        <v>0</v>
      </c>
      <c r="Q175" s="161">
        <f t="shared" si="181"/>
        <v>0</v>
      </c>
      <c r="R175" s="161">
        <f t="shared" si="181"/>
        <v>0</v>
      </c>
      <c r="S175" s="161">
        <f t="shared" si="182"/>
        <v>0</v>
      </c>
      <c r="T175" s="161">
        <f t="shared" si="182"/>
        <v>0</v>
      </c>
      <c r="U175" s="161">
        <f t="shared" si="182"/>
        <v>0</v>
      </c>
      <c r="V175" s="161">
        <f t="shared" si="182"/>
        <v>0</v>
      </c>
      <c r="W175" s="161">
        <f t="shared" si="182"/>
        <v>0</v>
      </c>
      <c r="X175" s="161">
        <f t="shared" si="182"/>
        <v>0</v>
      </c>
      <c r="Y175" s="161">
        <f t="shared" si="182"/>
        <v>0</v>
      </c>
      <c r="Z175" s="161">
        <f t="shared" si="182"/>
        <v>0</v>
      </c>
      <c r="AA175" s="161">
        <f t="shared" si="183"/>
        <v>0</v>
      </c>
      <c r="AB175" s="161">
        <f t="shared" si="183"/>
        <v>0</v>
      </c>
      <c r="AC175" s="161">
        <f t="shared" si="183"/>
        <v>0</v>
      </c>
      <c r="AD175" s="161">
        <f t="shared" si="183"/>
        <v>0</v>
      </c>
      <c r="AE175" s="161">
        <f t="shared" si="183"/>
        <v>0</v>
      </c>
      <c r="AF175" s="174">
        <f t="shared" si="183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81"/>
        <v>0</v>
      </c>
      <c r="D176" s="161">
        <f t="shared" si="181"/>
        <v>0</v>
      </c>
      <c r="E176" s="161">
        <f t="shared" si="181"/>
        <v>0</v>
      </c>
      <c r="F176" s="161">
        <f t="shared" si="181"/>
        <v>0</v>
      </c>
      <c r="G176" s="161">
        <f t="shared" si="181"/>
        <v>0</v>
      </c>
      <c r="H176" s="161">
        <f t="shared" si="181"/>
        <v>0</v>
      </c>
      <c r="I176" s="161">
        <f t="shared" si="181"/>
        <v>0</v>
      </c>
      <c r="J176" s="161">
        <f t="shared" si="181"/>
        <v>0</v>
      </c>
      <c r="K176" s="161">
        <f t="shared" si="181"/>
        <v>0</v>
      </c>
      <c r="L176" s="161">
        <f t="shared" si="181"/>
        <v>0</v>
      </c>
      <c r="M176" s="161">
        <f t="shared" si="181"/>
        <v>0</v>
      </c>
      <c r="N176" s="161">
        <f t="shared" si="181"/>
        <v>0</v>
      </c>
      <c r="O176" s="161">
        <f t="shared" si="181"/>
        <v>0</v>
      </c>
      <c r="P176" s="161">
        <f t="shared" si="181"/>
        <v>0</v>
      </c>
      <c r="Q176" s="161">
        <f t="shared" si="181"/>
        <v>0</v>
      </c>
      <c r="R176" s="161">
        <f t="shared" si="181"/>
        <v>0</v>
      </c>
      <c r="S176" s="161">
        <f t="shared" si="182"/>
        <v>0</v>
      </c>
      <c r="T176" s="161">
        <f t="shared" si="182"/>
        <v>0</v>
      </c>
      <c r="U176" s="161">
        <f t="shared" si="182"/>
        <v>0</v>
      </c>
      <c r="V176" s="161">
        <f t="shared" si="182"/>
        <v>0</v>
      </c>
      <c r="W176" s="161">
        <f t="shared" si="182"/>
        <v>0</v>
      </c>
      <c r="X176" s="161">
        <f t="shared" si="182"/>
        <v>0</v>
      </c>
      <c r="Y176" s="161">
        <f t="shared" si="182"/>
        <v>0</v>
      </c>
      <c r="Z176" s="161">
        <f t="shared" si="182"/>
        <v>0</v>
      </c>
      <c r="AA176" s="161">
        <f t="shared" si="183"/>
        <v>0</v>
      </c>
      <c r="AB176" s="161">
        <f t="shared" si="183"/>
        <v>0</v>
      </c>
      <c r="AC176" s="161">
        <f t="shared" si="183"/>
        <v>0</v>
      </c>
      <c r="AD176" s="161">
        <f t="shared" si="183"/>
        <v>0</v>
      </c>
      <c r="AE176" s="161">
        <f t="shared" si="183"/>
        <v>0</v>
      </c>
      <c r="AF176" s="174">
        <f t="shared" si="183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81"/>
        <v>0</v>
      </c>
      <c r="D177" s="161">
        <f t="shared" si="181"/>
        <v>0</v>
      </c>
      <c r="E177" s="161">
        <f t="shared" si="181"/>
        <v>0</v>
      </c>
      <c r="F177" s="161">
        <f t="shared" si="181"/>
        <v>0</v>
      </c>
      <c r="G177" s="161">
        <f t="shared" si="181"/>
        <v>0</v>
      </c>
      <c r="H177" s="161">
        <f t="shared" si="181"/>
        <v>0</v>
      </c>
      <c r="I177" s="161">
        <f t="shared" si="181"/>
        <v>0</v>
      </c>
      <c r="J177" s="161">
        <f t="shared" si="181"/>
        <v>0</v>
      </c>
      <c r="K177" s="161">
        <f t="shared" si="181"/>
        <v>0</v>
      </c>
      <c r="L177" s="161">
        <f t="shared" si="181"/>
        <v>0</v>
      </c>
      <c r="M177" s="161">
        <f t="shared" si="181"/>
        <v>0</v>
      </c>
      <c r="N177" s="161">
        <f t="shared" si="181"/>
        <v>0</v>
      </c>
      <c r="O177" s="161">
        <f t="shared" si="181"/>
        <v>0</v>
      </c>
      <c r="P177" s="161">
        <f t="shared" si="181"/>
        <v>0</v>
      </c>
      <c r="Q177" s="161">
        <f t="shared" si="181"/>
        <v>0</v>
      </c>
      <c r="R177" s="161">
        <f t="shared" si="181"/>
        <v>0</v>
      </c>
      <c r="S177" s="161">
        <f t="shared" si="182"/>
        <v>0</v>
      </c>
      <c r="T177" s="161">
        <f t="shared" si="182"/>
        <v>0</v>
      </c>
      <c r="U177" s="161">
        <f t="shared" si="182"/>
        <v>0</v>
      </c>
      <c r="V177" s="161">
        <f t="shared" si="182"/>
        <v>0</v>
      </c>
      <c r="W177" s="161">
        <f t="shared" si="182"/>
        <v>0</v>
      </c>
      <c r="X177" s="161">
        <f t="shared" si="182"/>
        <v>0</v>
      </c>
      <c r="Y177" s="161">
        <f t="shared" si="182"/>
        <v>0</v>
      </c>
      <c r="Z177" s="161">
        <f t="shared" si="182"/>
        <v>0</v>
      </c>
      <c r="AA177" s="161">
        <f t="shared" si="183"/>
        <v>0</v>
      </c>
      <c r="AB177" s="161">
        <f t="shared" si="183"/>
        <v>0</v>
      </c>
      <c r="AC177" s="161">
        <f t="shared" si="183"/>
        <v>0</v>
      </c>
      <c r="AD177" s="161">
        <f t="shared" si="183"/>
        <v>0</v>
      </c>
      <c r="AE177" s="161">
        <f t="shared" si="183"/>
        <v>0</v>
      </c>
      <c r="AF177" s="174">
        <f t="shared" si="183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81"/>
        <v>0</v>
      </c>
      <c r="D178" s="161">
        <f t="shared" si="181"/>
        <v>0</v>
      </c>
      <c r="E178" s="161">
        <f t="shared" si="181"/>
        <v>0</v>
      </c>
      <c r="F178" s="161">
        <f t="shared" si="181"/>
        <v>0</v>
      </c>
      <c r="G178" s="161">
        <f t="shared" si="181"/>
        <v>0</v>
      </c>
      <c r="H178" s="161">
        <f t="shared" si="181"/>
        <v>0</v>
      </c>
      <c r="I178" s="161">
        <f t="shared" si="181"/>
        <v>0</v>
      </c>
      <c r="J178" s="161">
        <f t="shared" si="181"/>
        <v>0</v>
      </c>
      <c r="K178" s="161">
        <f t="shared" si="181"/>
        <v>0</v>
      </c>
      <c r="L178" s="161">
        <f t="shared" si="181"/>
        <v>0</v>
      </c>
      <c r="M178" s="161">
        <f t="shared" si="181"/>
        <v>0</v>
      </c>
      <c r="N178" s="161">
        <f t="shared" si="181"/>
        <v>0</v>
      </c>
      <c r="O178" s="161">
        <f t="shared" si="181"/>
        <v>0</v>
      </c>
      <c r="P178" s="161">
        <f t="shared" si="181"/>
        <v>0</v>
      </c>
      <c r="Q178" s="161">
        <f t="shared" si="181"/>
        <v>0</v>
      </c>
      <c r="R178" s="161">
        <f t="shared" si="181"/>
        <v>0</v>
      </c>
      <c r="S178" s="161">
        <f t="shared" si="182"/>
        <v>0</v>
      </c>
      <c r="T178" s="161">
        <f t="shared" si="182"/>
        <v>0</v>
      </c>
      <c r="U178" s="161">
        <f t="shared" si="182"/>
        <v>0</v>
      </c>
      <c r="V178" s="161">
        <f t="shared" si="182"/>
        <v>0</v>
      </c>
      <c r="W178" s="161">
        <f t="shared" si="182"/>
        <v>0</v>
      </c>
      <c r="X178" s="161">
        <f t="shared" si="182"/>
        <v>0</v>
      </c>
      <c r="Y178" s="161">
        <f t="shared" si="182"/>
        <v>0</v>
      </c>
      <c r="Z178" s="161">
        <f t="shared" si="182"/>
        <v>0</v>
      </c>
      <c r="AA178" s="161">
        <f t="shared" si="183"/>
        <v>0</v>
      </c>
      <c r="AB178" s="161">
        <f t="shared" si="183"/>
        <v>0</v>
      </c>
      <c r="AC178" s="161">
        <f t="shared" si="183"/>
        <v>0</v>
      </c>
      <c r="AD178" s="161">
        <f t="shared" si="183"/>
        <v>0</v>
      </c>
      <c r="AE178" s="161">
        <f t="shared" si="183"/>
        <v>0</v>
      </c>
      <c r="AF178" s="174">
        <f t="shared" si="183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81"/>
        <v>0</v>
      </c>
      <c r="D179" s="161">
        <f t="shared" si="181"/>
        <v>0</v>
      </c>
      <c r="E179" s="161">
        <f t="shared" si="181"/>
        <v>0</v>
      </c>
      <c r="F179" s="161">
        <f t="shared" si="181"/>
        <v>0</v>
      </c>
      <c r="G179" s="161">
        <f t="shared" si="181"/>
        <v>0</v>
      </c>
      <c r="H179" s="161">
        <f t="shared" si="181"/>
        <v>0</v>
      </c>
      <c r="I179" s="161">
        <f t="shared" si="181"/>
        <v>0</v>
      </c>
      <c r="J179" s="161">
        <f t="shared" si="181"/>
        <v>0</v>
      </c>
      <c r="K179" s="161">
        <f t="shared" si="181"/>
        <v>0</v>
      </c>
      <c r="L179" s="161">
        <f t="shared" si="181"/>
        <v>0</v>
      </c>
      <c r="M179" s="161">
        <f t="shared" si="181"/>
        <v>0</v>
      </c>
      <c r="N179" s="161">
        <f t="shared" si="181"/>
        <v>0</v>
      </c>
      <c r="O179" s="161">
        <f t="shared" si="181"/>
        <v>0</v>
      </c>
      <c r="P179" s="161">
        <f t="shared" si="181"/>
        <v>0</v>
      </c>
      <c r="Q179" s="161">
        <f t="shared" si="181"/>
        <v>0</v>
      </c>
      <c r="R179" s="161">
        <f t="shared" si="181"/>
        <v>0</v>
      </c>
      <c r="S179" s="161">
        <f t="shared" si="182"/>
        <v>0</v>
      </c>
      <c r="T179" s="161">
        <f t="shared" si="182"/>
        <v>0</v>
      </c>
      <c r="U179" s="161">
        <f t="shared" si="182"/>
        <v>0</v>
      </c>
      <c r="V179" s="161">
        <f t="shared" si="182"/>
        <v>0</v>
      </c>
      <c r="W179" s="161">
        <f t="shared" si="182"/>
        <v>0</v>
      </c>
      <c r="X179" s="161">
        <f t="shared" si="182"/>
        <v>0</v>
      </c>
      <c r="Y179" s="161">
        <f t="shared" si="182"/>
        <v>0</v>
      </c>
      <c r="Z179" s="161">
        <f t="shared" si="182"/>
        <v>0</v>
      </c>
      <c r="AA179" s="161">
        <f t="shared" si="183"/>
        <v>0</v>
      </c>
      <c r="AB179" s="161">
        <f t="shared" si="183"/>
        <v>0</v>
      </c>
      <c r="AC179" s="161">
        <f t="shared" si="183"/>
        <v>0</v>
      </c>
      <c r="AD179" s="161">
        <f t="shared" si="183"/>
        <v>0</v>
      </c>
      <c r="AE179" s="161">
        <f t="shared" si="183"/>
        <v>0</v>
      </c>
      <c r="AF179" s="174">
        <f t="shared" si="183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81"/>
        <v>0</v>
      </c>
      <c r="D180" s="161">
        <f t="shared" si="181"/>
        <v>0</v>
      </c>
      <c r="E180" s="161">
        <f t="shared" si="181"/>
        <v>0</v>
      </c>
      <c r="F180" s="161">
        <f t="shared" si="181"/>
        <v>0</v>
      </c>
      <c r="G180" s="161">
        <f t="shared" si="181"/>
        <v>0</v>
      </c>
      <c r="H180" s="161">
        <f t="shared" si="181"/>
        <v>0</v>
      </c>
      <c r="I180" s="161">
        <f t="shared" si="181"/>
        <v>0</v>
      </c>
      <c r="J180" s="161">
        <f t="shared" si="181"/>
        <v>0</v>
      </c>
      <c r="K180" s="161">
        <f t="shared" si="181"/>
        <v>0</v>
      </c>
      <c r="L180" s="161">
        <f t="shared" si="181"/>
        <v>0</v>
      </c>
      <c r="M180" s="161">
        <f t="shared" si="181"/>
        <v>0</v>
      </c>
      <c r="N180" s="161">
        <f t="shared" si="181"/>
        <v>0</v>
      </c>
      <c r="O180" s="161">
        <f t="shared" si="181"/>
        <v>0</v>
      </c>
      <c r="P180" s="161">
        <f t="shared" si="181"/>
        <v>0</v>
      </c>
      <c r="Q180" s="161">
        <f t="shared" si="181"/>
        <v>0</v>
      </c>
      <c r="R180" s="161">
        <f t="shared" si="181"/>
        <v>0</v>
      </c>
      <c r="S180" s="161">
        <f t="shared" si="182"/>
        <v>0</v>
      </c>
      <c r="T180" s="161">
        <f t="shared" si="182"/>
        <v>0</v>
      </c>
      <c r="U180" s="161">
        <f t="shared" si="182"/>
        <v>0</v>
      </c>
      <c r="V180" s="161">
        <f t="shared" si="182"/>
        <v>0</v>
      </c>
      <c r="W180" s="161">
        <f t="shared" si="182"/>
        <v>0</v>
      </c>
      <c r="X180" s="161">
        <f t="shared" si="182"/>
        <v>0</v>
      </c>
      <c r="Y180" s="161">
        <f t="shared" si="182"/>
        <v>0</v>
      </c>
      <c r="Z180" s="161">
        <f t="shared" si="182"/>
        <v>0</v>
      </c>
      <c r="AA180" s="161">
        <f t="shared" si="183"/>
        <v>0</v>
      </c>
      <c r="AB180" s="161">
        <f t="shared" si="183"/>
        <v>0</v>
      </c>
      <c r="AC180" s="161">
        <f t="shared" si="183"/>
        <v>0</v>
      </c>
      <c r="AD180" s="161">
        <f t="shared" si="183"/>
        <v>0</v>
      </c>
      <c r="AE180" s="161">
        <f t="shared" si="183"/>
        <v>0</v>
      </c>
      <c r="AF180" s="174">
        <f t="shared" si="183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81"/>
        <v>0</v>
      </c>
      <c r="D181" s="161">
        <f t="shared" si="181"/>
        <v>0</v>
      </c>
      <c r="E181" s="161">
        <f t="shared" si="181"/>
        <v>0</v>
      </c>
      <c r="F181" s="161">
        <f t="shared" si="181"/>
        <v>0</v>
      </c>
      <c r="G181" s="161">
        <f t="shared" si="181"/>
        <v>0</v>
      </c>
      <c r="H181" s="161">
        <f t="shared" si="181"/>
        <v>0</v>
      </c>
      <c r="I181" s="161">
        <f t="shared" si="181"/>
        <v>0</v>
      </c>
      <c r="J181" s="161">
        <f t="shared" si="181"/>
        <v>0</v>
      </c>
      <c r="K181" s="161">
        <f t="shared" si="181"/>
        <v>0</v>
      </c>
      <c r="L181" s="161">
        <f t="shared" si="181"/>
        <v>0</v>
      </c>
      <c r="M181" s="161">
        <f t="shared" si="181"/>
        <v>0</v>
      </c>
      <c r="N181" s="161">
        <f t="shared" si="181"/>
        <v>0</v>
      </c>
      <c r="O181" s="161">
        <f t="shared" si="181"/>
        <v>0</v>
      </c>
      <c r="P181" s="161">
        <f t="shared" si="181"/>
        <v>0</v>
      </c>
      <c r="Q181" s="161">
        <f t="shared" si="181"/>
        <v>0</v>
      </c>
      <c r="R181" s="161">
        <f t="shared" si="181"/>
        <v>0</v>
      </c>
      <c r="S181" s="161">
        <f t="shared" si="182"/>
        <v>0</v>
      </c>
      <c r="T181" s="161">
        <f t="shared" si="182"/>
        <v>0</v>
      </c>
      <c r="U181" s="161">
        <f t="shared" si="182"/>
        <v>0</v>
      </c>
      <c r="V181" s="161">
        <f t="shared" si="182"/>
        <v>0</v>
      </c>
      <c r="W181" s="161">
        <f t="shared" si="182"/>
        <v>0</v>
      </c>
      <c r="X181" s="161">
        <f t="shared" si="182"/>
        <v>0</v>
      </c>
      <c r="Y181" s="161">
        <f t="shared" si="182"/>
        <v>0</v>
      </c>
      <c r="Z181" s="161">
        <f t="shared" si="182"/>
        <v>0</v>
      </c>
      <c r="AA181" s="161">
        <f t="shared" si="183"/>
        <v>0</v>
      </c>
      <c r="AB181" s="161">
        <f t="shared" si="183"/>
        <v>0</v>
      </c>
      <c r="AC181" s="161">
        <f t="shared" si="183"/>
        <v>0</v>
      </c>
      <c r="AD181" s="161">
        <f t="shared" si="183"/>
        <v>0</v>
      </c>
      <c r="AE181" s="161">
        <f t="shared" si="183"/>
        <v>0</v>
      </c>
      <c r="AF181" s="174">
        <f t="shared" si="183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81"/>
        <v>0</v>
      </c>
      <c r="D182" s="161">
        <f t="shared" si="181"/>
        <v>0</v>
      </c>
      <c r="E182" s="161">
        <f t="shared" si="181"/>
        <v>0</v>
      </c>
      <c r="F182" s="161">
        <f t="shared" si="181"/>
        <v>0</v>
      </c>
      <c r="G182" s="161">
        <f t="shared" si="181"/>
        <v>0</v>
      </c>
      <c r="H182" s="161">
        <f t="shared" si="181"/>
        <v>0</v>
      </c>
      <c r="I182" s="161">
        <f t="shared" si="181"/>
        <v>0</v>
      </c>
      <c r="J182" s="161">
        <f t="shared" si="181"/>
        <v>0</v>
      </c>
      <c r="K182" s="161">
        <f t="shared" si="181"/>
        <v>0</v>
      </c>
      <c r="L182" s="161">
        <f t="shared" si="181"/>
        <v>0</v>
      </c>
      <c r="M182" s="161">
        <f t="shared" si="181"/>
        <v>0</v>
      </c>
      <c r="N182" s="161">
        <f t="shared" si="181"/>
        <v>0</v>
      </c>
      <c r="O182" s="161">
        <f t="shared" si="181"/>
        <v>0</v>
      </c>
      <c r="P182" s="161">
        <f t="shared" si="181"/>
        <v>0</v>
      </c>
      <c r="Q182" s="161">
        <f t="shared" si="181"/>
        <v>0</v>
      </c>
      <c r="R182" s="161">
        <f t="shared" si="181"/>
        <v>0</v>
      </c>
      <c r="S182" s="161">
        <f t="shared" si="182"/>
        <v>0</v>
      </c>
      <c r="T182" s="161">
        <f t="shared" si="182"/>
        <v>0</v>
      </c>
      <c r="U182" s="161">
        <f t="shared" si="182"/>
        <v>0</v>
      </c>
      <c r="V182" s="161">
        <f t="shared" si="182"/>
        <v>0</v>
      </c>
      <c r="W182" s="161">
        <f t="shared" si="182"/>
        <v>0</v>
      </c>
      <c r="X182" s="161">
        <f t="shared" si="182"/>
        <v>0</v>
      </c>
      <c r="Y182" s="161">
        <f t="shared" si="182"/>
        <v>0</v>
      </c>
      <c r="Z182" s="161">
        <f t="shared" si="182"/>
        <v>0</v>
      </c>
      <c r="AA182" s="161">
        <f t="shared" si="183"/>
        <v>0</v>
      </c>
      <c r="AB182" s="161">
        <f t="shared" si="183"/>
        <v>0</v>
      </c>
      <c r="AC182" s="161">
        <f t="shared" si="183"/>
        <v>0</v>
      </c>
      <c r="AD182" s="161">
        <f t="shared" si="183"/>
        <v>0</v>
      </c>
      <c r="AE182" s="161">
        <f t="shared" si="183"/>
        <v>0</v>
      </c>
      <c r="AF182" s="174">
        <f t="shared" si="183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81"/>
        <v>0</v>
      </c>
      <c r="D183" s="161">
        <f t="shared" si="181"/>
        <v>0</v>
      </c>
      <c r="E183" s="161">
        <f t="shared" si="181"/>
        <v>0</v>
      </c>
      <c r="F183" s="161">
        <f t="shared" si="181"/>
        <v>0</v>
      </c>
      <c r="G183" s="161">
        <f t="shared" si="181"/>
        <v>0</v>
      </c>
      <c r="H183" s="161">
        <f t="shared" si="181"/>
        <v>0</v>
      </c>
      <c r="I183" s="161">
        <f t="shared" si="181"/>
        <v>0</v>
      </c>
      <c r="J183" s="161">
        <f t="shared" si="181"/>
        <v>0</v>
      </c>
      <c r="K183" s="161">
        <f t="shared" si="181"/>
        <v>0</v>
      </c>
      <c r="L183" s="161">
        <f t="shared" si="181"/>
        <v>0</v>
      </c>
      <c r="M183" s="161">
        <f t="shared" si="181"/>
        <v>0</v>
      </c>
      <c r="N183" s="161">
        <f t="shared" si="181"/>
        <v>0</v>
      </c>
      <c r="O183" s="161">
        <f t="shared" si="181"/>
        <v>0</v>
      </c>
      <c r="P183" s="161">
        <f t="shared" si="181"/>
        <v>0</v>
      </c>
      <c r="Q183" s="161">
        <f t="shared" si="181"/>
        <v>0</v>
      </c>
      <c r="R183" s="161">
        <f t="shared" si="181"/>
        <v>0</v>
      </c>
      <c r="S183" s="161">
        <f t="shared" si="182"/>
        <v>0</v>
      </c>
      <c r="T183" s="161">
        <f t="shared" si="182"/>
        <v>0</v>
      </c>
      <c r="U183" s="161">
        <f t="shared" si="182"/>
        <v>0</v>
      </c>
      <c r="V183" s="161">
        <f t="shared" si="182"/>
        <v>0</v>
      </c>
      <c r="W183" s="161">
        <f t="shared" si="182"/>
        <v>0</v>
      </c>
      <c r="X183" s="161">
        <f t="shared" si="182"/>
        <v>0</v>
      </c>
      <c r="Y183" s="161">
        <f t="shared" si="182"/>
        <v>0</v>
      </c>
      <c r="Z183" s="161">
        <f t="shared" si="182"/>
        <v>0</v>
      </c>
      <c r="AA183" s="161">
        <f t="shared" si="183"/>
        <v>0</v>
      </c>
      <c r="AB183" s="161">
        <f t="shared" si="183"/>
        <v>0</v>
      </c>
      <c r="AC183" s="161">
        <f t="shared" si="183"/>
        <v>0</v>
      </c>
      <c r="AD183" s="161">
        <f t="shared" si="183"/>
        <v>0</v>
      </c>
      <c r="AE183" s="161">
        <f t="shared" si="183"/>
        <v>0</v>
      </c>
      <c r="AF183" s="174">
        <f t="shared" si="183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81"/>
        <v>0</v>
      </c>
      <c r="D184" s="161">
        <f t="shared" si="181"/>
        <v>0</v>
      </c>
      <c r="E184" s="161">
        <f t="shared" si="181"/>
        <v>0</v>
      </c>
      <c r="F184" s="161">
        <f t="shared" si="181"/>
        <v>0</v>
      </c>
      <c r="G184" s="161">
        <f t="shared" si="181"/>
        <v>0</v>
      </c>
      <c r="H184" s="161">
        <f t="shared" si="181"/>
        <v>0</v>
      </c>
      <c r="I184" s="161">
        <f t="shared" si="181"/>
        <v>0</v>
      </c>
      <c r="J184" s="161">
        <f t="shared" si="181"/>
        <v>0</v>
      </c>
      <c r="K184" s="161">
        <f t="shared" si="181"/>
        <v>0</v>
      </c>
      <c r="L184" s="161">
        <f t="shared" si="181"/>
        <v>0</v>
      </c>
      <c r="M184" s="161">
        <f t="shared" si="181"/>
        <v>0</v>
      </c>
      <c r="N184" s="161">
        <f t="shared" si="181"/>
        <v>0</v>
      </c>
      <c r="O184" s="161">
        <f t="shared" si="181"/>
        <v>0</v>
      </c>
      <c r="P184" s="161">
        <f t="shared" si="181"/>
        <v>0</v>
      </c>
      <c r="Q184" s="161">
        <f t="shared" si="181"/>
        <v>0</v>
      </c>
      <c r="R184" s="161">
        <f t="shared" ref="R184:AF199" si="184">Q184</f>
        <v>0</v>
      </c>
      <c r="S184" s="161">
        <f t="shared" si="184"/>
        <v>0</v>
      </c>
      <c r="T184" s="161">
        <f t="shared" si="184"/>
        <v>0</v>
      </c>
      <c r="U184" s="161">
        <f t="shared" si="182"/>
        <v>0</v>
      </c>
      <c r="V184" s="161">
        <f t="shared" si="182"/>
        <v>0</v>
      </c>
      <c r="W184" s="161">
        <f t="shared" si="182"/>
        <v>0</v>
      </c>
      <c r="X184" s="161">
        <f t="shared" si="182"/>
        <v>0</v>
      </c>
      <c r="Y184" s="161">
        <f t="shared" si="182"/>
        <v>0</v>
      </c>
      <c r="Z184" s="161">
        <f t="shared" si="182"/>
        <v>0</v>
      </c>
      <c r="AA184" s="161">
        <f t="shared" si="184"/>
        <v>0</v>
      </c>
      <c r="AB184" s="161">
        <f t="shared" si="183"/>
        <v>0</v>
      </c>
      <c r="AC184" s="161">
        <f t="shared" si="183"/>
        <v>0</v>
      </c>
      <c r="AD184" s="161">
        <f t="shared" si="184"/>
        <v>0</v>
      </c>
      <c r="AE184" s="161">
        <f t="shared" si="184"/>
        <v>0</v>
      </c>
      <c r="AF184" s="174">
        <f t="shared" si="184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85">B185</f>
        <v>0</v>
      </c>
      <c r="D185" s="161">
        <f t="shared" si="185"/>
        <v>0</v>
      </c>
      <c r="E185" s="161">
        <f t="shared" si="185"/>
        <v>0</v>
      </c>
      <c r="F185" s="161">
        <f t="shared" si="185"/>
        <v>0</v>
      </c>
      <c r="G185" s="161">
        <f t="shared" si="185"/>
        <v>0</v>
      </c>
      <c r="H185" s="161">
        <f t="shared" si="185"/>
        <v>0</v>
      </c>
      <c r="I185" s="161">
        <f t="shared" si="185"/>
        <v>0</v>
      </c>
      <c r="J185" s="161">
        <f t="shared" si="185"/>
        <v>0</v>
      </c>
      <c r="K185" s="161">
        <f t="shared" si="185"/>
        <v>0</v>
      </c>
      <c r="L185" s="161">
        <f t="shared" si="185"/>
        <v>0</v>
      </c>
      <c r="M185" s="161">
        <f t="shared" si="185"/>
        <v>0</v>
      </c>
      <c r="N185" s="161">
        <f t="shared" si="185"/>
        <v>0</v>
      </c>
      <c r="O185" s="161">
        <f t="shared" si="185"/>
        <v>0</v>
      </c>
      <c r="P185" s="161">
        <f t="shared" si="185"/>
        <v>0</v>
      </c>
      <c r="Q185" s="161">
        <f t="shared" si="185"/>
        <v>0</v>
      </c>
      <c r="R185" s="161">
        <f t="shared" si="185"/>
        <v>0</v>
      </c>
      <c r="S185" s="161">
        <f t="shared" si="184"/>
        <v>0</v>
      </c>
      <c r="T185" s="161">
        <f t="shared" si="184"/>
        <v>0</v>
      </c>
      <c r="U185" s="161">
        <f t="shared" ref="U185:Z213" si="186">T185</f>
        <v>0</v>
      </c>
      <c r="V185" s="161">
        <f t="shared" si="186"/>
        <v>0</v>
      </c>
      <c r="W185" s="161">
        <f t="shared" si="186"/>
        <v>0</v>
      </c>
      <c r="X185" s="161">
        <f t="shared" si="186"/>
        <v>0</v>
      </c>
      <c r="Y185" s="161">
        <f t="shared" si="186"/>
        <v>0</v>
      </c>
      <c r="Z185" s="161">
        <f t="shared" si="186"/>
        <v>0</v>
      </c>
      <c r="AA185" s="161">
        <f t="shared" si="184"/>
        <v>0</v>
      </c>
      <c r="AB185" s="161">
        <f t="shared" si="184"/>
        <v>0</v>
      </c>
      <c r="AC185" s="161">
        <f t="shared" si="184"/>
        <v>0</v>
      </c>
      <c r="AD185" s="161">
        <f t="shared" si="184"/>
        <v>0</v>
      </c>
      <c r="AE185" s="161">
        <f t="shared" si="184"/>
        <v>0</v>
      </c>
      <c r="AF185" s="174">
        <f t="shared" si="184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85"/>
        <v>0</v>
      </c>
      <c r="D186" s="161">
        <f t="shared" si="185"/>
        <v>0</v>
      </c>
      <c r="E186" s="161">
        <f t="shared" si="185"/>
        <v>0</v>
      </c>
      <c r="F186" s="161">
        <f t="shared" si="185"/>
        <v>0</v>
      </c>
      <c r="G186" s="161">
        <f t="shared" si="185"/>
        <v>0</v>
      </c>
      <c r="H186" s="161">
        <f t="shared" si="185"/>
        <v>0</v>
      </c>
      <c r="I186" s="161">
        <f t="shared" si="185"/>
        <v>0</v>
      </c>
      <c r="J186" s="161">
        <f t="shared" si="185"/>
        <v>0</v>
      </c>
      <c r="K186" s="161">
        <f t="shared" si="185"/>
        <v>0</v>
      </c>
      <c r="L186" s="161">
        <f t="shared" si="185"/>
        <v>0</v>
      </c>
      <c r="M186" s="161">
        <f t="shared" si="185"/>
        <v>0</v>
      </c>
      <c r="N186" s="161">
        <f t="shared" si="185"/>
        <v>0</v>
      </c>
      <c r="O186" s="161">
        <f t="shared" si="185"/>
        <v>0</v>
      </c>
      <c r="P186" s="161">
        <f t="shared" si="185"/>
        <v>0</v>
      </c>
      <c r="Q186" s="161">
        <f t="shared" si="185"/>
        <v>0</v>
      </c>
      <c r="R186" s="161">
        <f t="shared" si="185"/>
        <v>0</v>
      </c>
      <c r="S186" s="161">
        <f t="shared" si="184"/>
        <v>0</v>
      </c>
      <c r="T186" s="161">
        <f t="shared" si="184"/>
        <v>0</v>
      </c>
      <c r="U186" s="161">
        <f t="shared" si="186"/>
        <v>0</v>
      </c>
      <c r="V186" s="161">
        <f t="shared" si="186"/>
        <v>0</v>
      </c>
      <c r="W186" s="161">
        <f t="shared" si="186"/>
        <v>0</v>
      </c>
      <c r="X186" s="161">
        <f t="shared" si="186"/>
        <v>0</v>
      </c>
      <c r="Y186" s="161">
        <f t="shared" si="186"/>
        <v>0</v>
      </c>
      <c r="Z186" s="161">
        <f t="shared" si="186"/>
        <v>0</v>
      </c>
      <c r="AA186" s="161">
        <f t="shared" si="184"/>
        <v>0</v>
      </c>
      <c r="AB186" s="161">
        <f t="shared" si="184"/>
        <v>0</v>
      </c>
      <c r="AC186" s="161">
        <f t="shared" si="184"/>
        <v>0</v>
      </c>
      <c r="AD186" s="161">
        <f t="shared" si="184"/>
        <v>0</v>
      </c>
      <c r="AE186" s="161">
        <f t="shared" si="184"/>
        <v>0</v>
      </c>
      <c r="AF186" s="174">
        <f t="shared" si="184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85"/>
        <v>0</v>
      </c>
      <c r="D187" s="161">
        <f t="shared" si="185"/>
        <v>0</v>
      </c>
      <c r="E187" s="161">
        <f t="shared" si="185"/>
        <v>0</v>
      </c>
      <c r="F187" s="161">
        <f t="shared" si="185"/>
        <v>0</v>
      </c>
      <c r="G187" s="161">
        <f t="shared" si="185"/>
        <v>0</v>
      </c>
      <c r="H187" s="161">
        <f t="shared" si="185"/>
        <v>0</v>
      </c>
      <c r="I187" s="161">
        <f t="shared" si="185"/>
        <v>0</v>
      </c>
      <c r="J187" s="161">
        <f t="shared" si="185"/>
        <v>0</v>
      </c>
      <c r="K187" s="161">
        <f t="shared" si="185"/>
        <v>0</v>
      </c>
      <c r="L187" s="161">
        <f t="shared" si="185"/>
        <v>0</v>
      </c>
      <c r="M187" s="161">
        <f t="shared" si="185"/>
        <v>0</v>
      </c>
      <c r="N187" s="161">
        <f t="shared" si="185"/>
        <v>0</v>
      </c>
      <c r="O187" s="161">
        <f t="shared" si="185"/>
        <v>0</v>
      </c>
      <c r="P187" s="161">
        <f t="shared" si="185"/>
        <v>0</v>
      </c>
      <c r="Q187" s="161">
        <f t="shared" si="185"/>
        <v>0</v>
      </c>
      <c r="R187" s="161">
        <f t="shared" si="185"/>
        <v>0</v>
      </c>
      <c r="S187" s="161">
        <f t="shared" si="184"/>
        <v>0</v>
      </c>
      <c r="T187" s="161">
        <f t="shared" si="184"/>
        <v>0</v>
      </c>
      <c r="U187" s="161">
        <f t="shared" si="186"/>
        <v>0</v>
      </c>
      <c r="V187" s="161">
        <f t="shared" si="186"/>
        <v>0</v>
      </c>
      <c r="W187" s="161">
        <f t="shared" si="186"/>
        <v>0</v>
      </c>
      <c r="X187" s="161">
        <f t="shared" si="186"/>
        <v>0</v>
      </c>
      <c r="Y187" s="161">
        <f t="shared" si="186"/>
        <v>0</v>
      </c>
      <c r="Z187" s="161">
        <f t="shared" si="186"/>
        <v>0</v>
      </c>
      <c r="AA187" s="161">
        <f t="shared" si="184"/>
        <v>0</v>
      </c>
      <c r="AB187" s="161">
        <f t="shared" si="184"/>
        <v>0</v>
      </c>
      <c r="AC187" s="161">
        <f t="shared" si="184"/>
        <v>0</v>
      </c>
      <c r="AD187" s="161">
        <f t="shared" si="184"/>
        <v>0</v>
      </c>
      <c r="AE187" s="161">
        <f t="shared" si="184"/>
        <v>0</v>
      </c>
      <c r="AF187" s="174">
        <f t="shared" si="184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85"/>
        <v>0</v>
      </c>
      <c r="D188" s="161">
        <f t="shared" si="185"/>
        <v>0</v>
      </c>
      <c r="E188" s="161">
        <f t="shared" si="185"/>
        <v>0</v>
      </c>
      <c r="F188" s="161">
        <f t="shared" si="185"/>
        <v>0</v>
      </c>
      <c r="G188" s="161">
        <f t="shared" si="185"/>
        <v>0</v>
      </c>
      <c r="H188" s="161">
        <f t="shared" si="185"/>
        <v>0</v>
      </c>
      <c r="I188" s="161">
        <f t="shared" si="185"/>
        <v>0</v>
      </c>
      <c r="J188" s="161">
        <f t="shared" si="185"/>
        <v>0</v>
      </c>
      <c r="K188" s="161">
        <f t="shared" si="185"/>
        <v>0</v>
      </c>
      <c r="L188" s="161">
        <f t="shared" si="185"/>
        <v>0</v>
      </c>
      <c r="M188" s="161">
        <f t="shared" si="185"/>
        <v>0</v>
      </c>
      <c r="N188" s="161">
        <f t="shared" si="185"/>
        <v>0</v>
      </c>
      <c r="O188" s="161">
        <f t="shared" si="185"/>
        <v>0</v>
      </c>
      <c r="P188" s="161">
        <f t="shared" si="185"/>
        <v>0</v>
      </c>
      <c r="Q188" s="161">
        <f t="shared" si="185"/>
        <v>0</v>
      </c>
      <c r="R188" s="161">
        <f t="shared" si="185"/>
        <v>0</v>
      </c>
      <c r="S188" s="161">
        <f t="shared" si="184"/>
        <v>0</v>
      </c>
      <c r="T188" s="161">
        <f t="shared" si="184"/>
        <v>0</v>
      </c>
      <c r="U188" s="161">
        <f t="shared" si="186"/>
        <v>0</v>
      </c>
      <c r="V188" s="161">
        <f t="shared" si="186"/>
        <v>0</v>
      </c>
      <c r="W188" s="161">
        <f t="shared" si="186"/>
        <v>0</v>
      </c>
      <c r="X188" s="161">
        <f t="shared" si="186"/>
        <v>0</v>
      </c>
      <c r="Y188" s="161">
        <f t="shared" si="186"/>
        <v>0</v>
      </c>
      <c r="Z188" s="161">
        <f t="shared" si="186"/>
        <v>0</v>
      </c>
      <c r="AA188" s="161">
        <f t="shared" si="184"/>
        <v>0</v>
      </c>
      <c r="AB188" s="161">
        <f t="shared" si="184"/>
        <v>0</v>
      </c>
      <c r="AC188" s="161">
        <f t="shared" si="184"/>
        <v>0</v>
      </c>
      <c r="AD188" s="161">
        <f t="shared" si="184"/>
        <v>0</v>
      </c>
      <c r="AE188" s="161">
        <f t="shared" si="184"/>
        <v>0</v>
      </c>
      <c r="AF188" s="174">
        <f t="shared" si="184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85"/>
        <v>0</v>
      </c>
      <c r="D189" s="161">
        <f t="shared" si="185"/>
        <v>0</v>
      </c>
      <c r="E189" s="161">
        <f t="shared" si="185"/>
        <v>0</v>
      </c>
      <c r="F189" s="161">
        <f t="shared" si="185"/>
        <v>0</v>
      </c>
      <c r="G189" s="161">
        <f t="shared" si="185"/>
        <v>0</v>
      </c>
      <c r="H189" s="161">
        <f t="shared" si="185"/>
        <v>0</v>
      </c>
      <c r="I189" s="161">
        <f t="shared" si="185"/>
        <v>0</v>
      </c>
      <c r="J189" s="161">
        <f t="shared" si="185"/>
        <v>0</v>
      </c>
      <c r="K189" s="161">
        <f t="shared" si="185"/>
        <v>0</v>
      </c>
      <c r="L189" s="161">
        <f t="shared" si="185"/>
        <v>0</v>
      </c>
      <c r="M189" s="161">
        <f t="shared" si="185"/>
        <v>0</v>
      </c>
      <c r="N189" s="161">
        <f t="shared" si="185"/>
        <v>0</v>
      </c>
      <c r="O189" s="161">
        <f t="shared" si="185"/>
        <v>0</v>
      </c>
      <c r="P189" s="161">
        <f t="shared" si="185"/>
        <v>0</v>
      </c>
      <c r="Q189" s="161">
        <f t="shared" si="185"/>
        <v>0</v>
      </c>
      <c r="R189" s="161">
        <f t="shared" si="185"/>
        <v>0</v>
      </c>
      <c r="S189" s="161">
        <f t="shared" si="184"/>
        <v>0</v>
      </c>
      <c r="T189" s="161">
        <f t="shared" si="184"/>
        <v>0</v>
      </c>
      <c r="U189" s="161">
        <f t="shared" si="186"/>
        <v>0</v>
      </c>
      <c r="V189" s="161">
        <f t="shared" si="186"/>
        <v>0</v>
      </c>
      <c r="W189" s="161">
        <f t="shared" si="186"/>
        <v>0</v>
      </c>
      <c r="X189" s="161">
        <f t="shared" si="186"/>
        <v>0</v>
      </c>
      <c r="Y189" s="161">
        <f t="shared" si="186"/>
        <v>0</v>
      </c>
      <c r="Z189" s="161">
        <f t="shared" si="186"/>
        <v>0</v>
      </c>
      <c r="AA189" s="161">
        <f t="shared" si="184"/>
        <v>0</v>
      </c>
      <c r="AB189" s="161">
        <f t="shared" si="184"/>
        <v>0</v>
      </c>
      <c r="AC189" s="161">
        <f t="shared" si="184"/>
        <v>0</v>
      </c>
      <c r="AD189" s="161">
        <f t="shared" si="184"/>
        <v>0</v>
      </c>
      <c r="AE189" s="161">
        <f t="shared" si="184"/>
        <v>0</v>
      </c>
      <c r="AF189" s="174">
        <f t="shared" si="184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85"/>
        <v>0</v>
      </c>
      <c r="D190" s="161">
        <f t="shared" si="185"/>
        <v>0</v>
      </c>
      <c r="E190" s="161">
        <f t="shared" si="185"/>
        <v>0</v>
      </c>
      <c r="F190" s="161">
        <f t="shared" si="185"/>
        <v>0</v>
      </c>
      <c r="G190" s="161">
        <f t="shared" si="185"/>
        <v>0</v>
      </c>
      <c r="H190" s="161">
        <f t="shared" si="185"/>
        <v>0</v>
      </c>
      <c r="I190" s="161">
        <f t="shared" si="185"/>
        <v>0</v>
      </c>
      <c r="J190" s="161">
        <f t="shared" si="185"/>
        <v>0</v>
      </c>
      <c r="K190" s="161">
        <f t="shared" si="185"/>
        <v>0</v>
      </c>
      <c r="L190" s="161">
        <f t="shared" si="185"/>
        <v>0</v>
      </c>
      <c r="M190" s="161">
        <f t="shared" si="185"/>
        <v>0</v>
      </c>
      <c r="N190" s="161">
        <f t="shared" si="185"/>
        <v>0</v>
      </c>
      <c r="O190" s="161">
        <f t="shared" si="185"/>
        <v>0</v>
      </c>
      <c r="P190" s="161">
        <f t="shared" si="185"/>
        <v>0</v>
      </c>
      <c r="Q190" s="161">
        <f t="shared" si="185"/>
        <v>0</v>
      </c>
      <c r="R190" s="161">
        <f t="shared" si="185"/>
        <v>0</v>
      </c>
      <c r="S190" s="161">
        <f t="shared" si="184"/>
        <v>0</v>
      </c>
      <c r="T190" s="161">
        <f t="shared" si="184"/>
        <v>0</v>
      </c>
      <c r="U190" s="161">
        <f t="shared" si="186"/>
        <v>0</v>
      </c>
      <c r="V190" s="161">
        <f t="shared" si="186"/>
        <v>0</v>
      </c>
      <c r="W190" s="161">
        <f t="shared" si="186"/>
        <v>0</v>
      </c>
      <c r="X190" s="161">
        <f t="shared" si="186"/>
        <v>0</v>
      </c>
      <c r="Y190" s="161">
        <f t="shared" si="186"/>
        <v>0</v>
      </c>
      <c r="Z190" s="161">
        <f t="shared" si="186"/>
        <v>0</v>
      </c>
      <c r="AA190" s="161">
        <f t="shared" si="184"/>
        <v>0</v>
      </c>
      <c r="AB190" s="161">
        <f t="shared" si="184"/>
        <v>0</v>
      </c>
      <c r="AC190" s="161">
        <f t="shared" si="184"/>
        <v>0</v>
      </c>
      <c r="AD190" s="161">
        <f t="shared" si="184"/>
        <v>0</v>
      </c>
      <c r="AE190" s="161">
        <f t="shared" si="184"/>
        <v>0</v>
      </c>
      <c r="AF190" s="174">
        <f t="shared" si="184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85"/>
        <v>0</v>
      </c>
      <c r="D191" s="161">
        <f t="shared" si="185"/>
        <v>0</v>
      </c>
      <c r="E191" s="161">
        <f t="shared" si="185"/>
        <v>0</v>
      </c>
      <c r="F191" s="161">
        <f t="shared" si="185"/>
        <v>0</v>
      </c>
      <c r="G191" s="161">
        <f t="shared" si="185"/>
        <v>0</v>
      </c>
      <c r="H191" s="161">
        <f t="shared" si="185"/>
        <v>0</v>
      </c>
      <c r="I191" s="161">
        <f t="shared" si="185"/>
        <v>0</v>
      </c>
      <c r="J191" s="161">
        <f t="shared" si="185"/>
        <v>0</v>
      </c>
      <c r="K191" s="161">
        <f t="shared" si="185"/>
        <v>0</v>
      </c>
      <c r="L191" s="161">
        <f t="shared" si="185"/>
        <v>0</v>
      </c>
      <c r="M191" s="161">
        <f t="shared" si="185"/>
        <v>0</v>
      </c>
      <c r="N191" s="161">
        <f t="shared" si="185"/>
        <v>0</v>
      </c>
      <c r="O191" s="161">
        <f t="shared" si="185"/>
        <v>0</v>
      </c>
      <c r="P191" s="161">
        <f t="shared" si="185"/>
        <v>0</v>
      </c>
      <c r="Q191" s="161">
        <f t="shared" si="185"/>
        <v>0</v>
      </c>
      <c r="R191" s="161">
        <f t="shared" si="185"/>
        <v>0</v>
      </c>
      <c r="S191" s="161">
        <f t="shared" si="184"/>
        <v>0</v>
      </c>
      <c r="T191" s="161">
        <f t="shared" si="184"/>
        <v>0</v>
      </c>
      <c r="U191" s="161">
        <f t="shared" si="186"/>
        <v>0</v>
      </c>
      <c r="V191" s="161">
        <f t="shared" si="186"/>
        <v>0</v>
      </c>
      <c r="W191" s="161">
        <f t="shared" si="186"/>
        <v>0</v>
      </c>
      <c r="X191" s="161">
        <f t="shared" si="186"/>
        <v>0</v>
      </c>
      <c r="Y191" s="161">
        <f t="shared" si="186"/>
        <v>0</v>
      </c>
      <c r="Z191" s="161">
        <f t="shared" si="186"/>
        <v>0</v>
      </c>
      <c r="AA191" s="161">
        <f t="shared" si="184"/>
        <v>0</v>
      </c>
      <c r="AB191" s="161">
        <f t="shared" si="184"/>
        <v>0</v>
      </c>
      <c r="AC191" s="161">
        <f t="shared" si="184"/>
        <v>0</v>
      </c>
      <c r="AD191" s="161">
        <f t="shared" si="184"/>
        <v>0</v>
      </c>
      <c r="AE191" s="161">
        <f t="shared" si="184"/>
        <v>0</v>
      </c>
      <c r="AF191" s="174">
        <f t="shared" si="184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85"/>
        <v>0</v>
      </c>
      <c r="D192" s="161">
        <f t="shared" si="185"/>
        <v>0</v>
      </c>
      <c r="E192" s="161">
        <f t="shared" si="185"/>
        <v>0</v>
      </c>
      <c r="F192" s="161">
        <f t="shared" si="185"/>
        <v>0</v>
      </c>
      <c r="G192" s="161">
        <f t="shared" si="185"/>
        <v>0</v>
      </c>
      <c r="H192" s="161">
        <f t="shared" si="185"/>
        <v>0</v>
      </c>
      <c r="I192" s="161">
        <f t="shared" si="185"/>
        <v>0</v>
      </c>
      <c r="J192" s="161">
        <f t="shared" si="185"/>
        <v>0</v>
      </c>
      <c r="K192" s="161">
        <f t="shared" si="185"/>
        <v>0</v>
      </c>
      <c r="L192" s="161">
        <f t="shared" si="185"/>
        <v>0</v>
      </c>
      <c r="M192" s="161">
        <f t="shared" si="185"/>
        <v>0</v>
      </c>
      <c r="N192" s="161">
        <f t="shared" si="185"/>
        <v>0</v>
      </c>
      <c r="O192" s="161">
        <f t="shared" si="185"/>
        <v>0</v>
      </c>
      <c r="P192" s="161">
        <f t="shared" si="185"/>
        <v>0</v>
      </c>
      <c r="Q192" s="161">
        <f t="shared" si="185"/>
        <v>0</v>
      </c>
      <c r="R192" s="161">
        <f t="shared" si="185"/>
        <v>0</v>
      </c>
      <c r="S192" s="161">
        <f t="shared" si="184"/>
        <v>0</v>
      </c>
      <c r="T192" s="161">
        <f t="shared" si="184"/>
        <v>0</v>
      </c>
      <c r="U192" s="161">
        <f t="shared" si="186"/>
        <v>0</v>
      </c>
      <c r="V192" s="161">
        <f t="shared" si="186"/>
        <v>0</v>
      </c>
      <c r="W192" s="161">
        <f t="shared" si="186"/>
        <v>0</v>
      </c>
      <c r="X192" s="161">
        <f t="shared" si="186"/>
        <v>0</v>
      </c>
      <c r="Y192" s="161">
        <f t="shared" si="186"/>
        <v>0</v>
      </c>
      <c r="Z192" s="161">
        <f t="shared" si="186"/>
        <v>0</v>
      </c>
      <c r="AA192" s="161">
        <f t="shared" si="184"/>
        <v>0</v>
      </c>
      <c r="AB192" s="161">
        <f t="shared" si="184"/>
        <v>0</v>
      </c>
      <c r="AC192" s="161">
        <f t="shared" si="184"/>
        <v>0</v>
      </c>
      <c r="AD192" s="161">
        <f t="shared" si="184"/>
        <v>0</v>
      </c>
      <c r="AE192" s="161">
        <f t="shared" si="184"/>
        <v>0</v>
      </c>
      <c r="AF192" s="174">
        <f t="shared" si="184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85"/>
        <v>0</v>
      </c>
      <c r="D193" s="161">
        <f t="shared" si="185"/>
        <v>0</v>
      </c>
      <c r="E193" s="161">
        <f t="shared" si="185"/>
        <v>0</v>
      </c>
      <c r="F193" s="161">
        <f t="shared" si="185"/>
        <v>0</v>
      </c>
      <c r="G193" s="161">
        <f t="shared" si="185"/>
        <v>0</v>
      </c>
      <c r="H193" s="161">
        <f t="shared" si="185"/>
        <v>0</v>
      </c>
      <c r="I193" s="161">
        <f t="shared" si="185"/>
        <v>0</v>
      </c>
      <c r="J193" s="161">
        <f t="shared" si="185"/>
        <v>0</v>
      </c>
      <c r="K193" s="161">
        <f t="shared" si="185"/>
        <v>0</v>
      </c>
      <c r="L193" s="161">
        <f t="shared" si="185"/>
        <v>0</v>
      </c>
      <c r="M193" s="161">
        <f t="shared" si="185"/>
        <v>0</v>
      </c>
      <c r="N193" s="161">
        <f t="shared" si="185"/>
        <v>0</v>
      </c>
      <c r="O193" s="161">
        <f t="shared" si="185"/>
        <v>0</v>
      </c>
      <c r="P193" s="161">
        <f t="shared" si="185"/>
        <v>0</v>
      </c>
      <c r="Q193" s="161">
        <f t="shared" si="185"/>
        <v>0</v>
      </c>
      <c r="R193" s="161">
        <f t="shared" si="185"/>
        <v>0</v>
      </c>
      <c r="S193" s="161">
        <f t="shared" si="184"/>
        <v>0</v>
      </c>
      <c r="T193" s="161">
        <f t="shared" si="184"/>
        <v>0</v>
      </c>
      <c r="U193" s="161">
        <f t="shared" si="186"/>
        <v>0</v>
      </c>
      <c r="V193" s="161">
        <f t="shared" si="186"/>
        <v>0</v>
      </c>
      <c r="W193" s="161">
        <f t="shared" si="186"/>
        <v>0</v>
      </c>
      <c r="X193" s="161">
        <f t="shared" si="186"/>
        <v>0</v>
      </c>
      <c r="Y193" s="161">
        <f t="shared" si="186"/>
        <v>0</v>
      </c>
      <c r="Z193" s="161">
        <f t="shared" si="184"/>
        <v>0</v>
      </c>
      <c r="AA193" s="161">
        <f t="shared" si="184"/>
        <v>0</v>
      </c>
      <c r="AB193" s="161">
        <f t="shared" si="184"/>
        <v>0</v>
      </c>
      <c r="AC193" s="161">
        <f t="shared" si="184"/>
        <v>0</v>
      </c>
      <c r="AD193" s="161">
        <f t="shared" si="184"/>
        <v>0</v>
      </c>
      <c r="AE193" s="161">
        <f t="shared" si="184"/>
        <v>0</v>
      </c>
      <c r="AF193" s="174">
        <f t="shared" si="184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85"/>
        <v>0</v>
      </c>
      <c r="D194" s="161">
        <f t="shared" si="185"/>
        <v>0</v>
      </c>
      <c r="E194" s="161">
        <f t="shared" si="185"/>
        <v>0</v>
      </c>
      <c r="F194" s="161">
        <f t="shared" si="185"/>
        <v>0</v>
      </c>
      <c r="G194" s="161">
        <f t="shared" si="185"/>
        <v>0</v>
      </c>
      <c r="H194" s="161">
        <f t="shared" si="185"/>
        <v>0</v>
      </c>
      <c r="I194" s="161">
        <f t="shared" si="185"/>
        <v>0</v>
      </c>
      <c r="J194" s="161">
        <f t="shared" si="185"/>
        <v>0</v>
      </c>
      <c r="K194" s="161">
        <f t="shared" si="185"/>
        <v>0</v>
      </c>
      <c r="L194" s="161">
        <f t="shared" si="185"/>
        <v>0</v>
      </c>
      <c r="M194" s="161">
        <f t="shared" si="185"/>
        <v>0</v>
      </c>
      <c r="N194" s="161">
        <f t="shared" si="185"/>
        <v>0</v>
      </c>
      <c r="O194" s="161">
        <f t="shared" si="185"/>
        <v>0</v>
      </c>
      <c r="P194" s="161">
        <f t="shared" si="185"/>
        <v>0</v>
      </c>
      <c r="Q194" s="161">
        <f t="shared" si="185"/>
        <v>0</v>
      </c>
      <c r="R194" s="161">
        <f t="shared" si="185"/>
        <v>0</v>
      </c>
      <c r="S194" s="161">
        <f t="shared" si="184"/>
        <v>0</v>
      </c>
      <c r="T194" s="161">
        <f t="shared" si="184"/>
        <v>0</v>
      </c>
      <c r="U194" s="161">
        <f t="shared" si="186"/>
        <v>0</v>
      </c>
      <c r="V194" s="161">
        <f t="shared" si="186"/>
        <v>0</v>
      </c>
      <c r="W194" s="161">
        <f t="shared" si="186"/>
        <v>0</v>
      </c>
      <c r="X194" s="161">
        <f t="shared" si="186"/>
        <v>0</v>
      </c>
      <c r="Y194" s="161">
        <f t="shared" si="186"/>
        <v>0</v>
      </c>
      <c r="Z194" s="161">
        <f t="shared" si="184"/>
        <v>0</v>
      </c>
      <c r="AA194" s="161">
        <f t="shared" si="184"/>
        <v>0</v>
      </c>
      <c r="AB194" s="161">
        <f t="shared" si="184"/>
        <v>0</v>
      </c>
      <c r="AC194" s="161">
        <f t="shared" si="184"/>
        <v>0</v>
      </c>
      <c r="AD194" s="161">
        <f t="shared" si="184"/>
        <v>0</v>
      </c>
      <c r="AE194" s="161">
        <f t="shared" si="184"/>
        <v>0</v>
      </c>
      <c r="AF194" s="174">
        <f t="shared" si="184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85"/>
        <v>0</v>
      </c>
      <c r="D195" s="161">
        <f t="shared" si="185"/>
        <v>0</v>
      </c>
      <c r="E195" s="161">
        <f t="shared" si="185"/>
        <v>0</v>
      </c>
      <c r="F195" s="161">
        <f t="shared" si="185"/>
        <v>0</v>
      </c>
      <c r="G195" s="161">
        <f t="shared" si="185"/>
        <v>0</v>
      </c>
      <c r="H195" s="161">
        <f t="shared" si="185"/>
        <v>0</v>
      </c>
      <c r="I195" s="161">
        <f t="shared" si="185"/>
        <v>0</v>
      </c>
      <c r="J195" s="161">
        <f t="shared" si="185"/>
        <v>0</v>
      </c>
      <c r="K195" s="161">
        <f t="shared" si="185"/>
        <v>0</v>
      </c>
      <c r="L195" s="161">
        <f t="shared" si="185"/>
        <v>0</v>
      </c>
      <c r="M195" s="161">
        <f t="shared" si="185"/>
        <v>0</v>
      </c>
      <c r="N195" s="161">
        <f t="shared" si="185"/>
        <v>0</v>
      </c>
      <c r="O195" s="161">
        <f t="shared" si="185"/>
        <v>0</v>
      </c>
      <c r="P195" s="161">
        <f t="shared" si="185"/>
        <v>0</v>
      </c>
      <c r="Q195" s="161">
        <f t="shared" si="185"/>
        <v>0</v>
      </c>
      <c r="R195" s="161">
        <f t="shared" si="185"/>
        <v>0</v>
      </c>
      <c r="S195" s="161">
        <f t="shared" si="184"/>
        <v>0</v>
      </c>
      <c r="T195" s="161">
        <f t="shared" si="184"/>
        <v>0</v>
      </c>
      <c r="U195" s="161">
        <f t="shared" si="186"/>
        <v>0</v>
      </c>
      <c r="V195" s="161">
        <f t="shared" si="186"/>
        <v>0</v>
      </c>
      <c r="W195" s="161">
        <f t="shared" si="186"/>
        <v>0</v>
      </c>
      <c r="X195" s="161">
        <f t="shared" si="186"/>
        <v>0</v>
      </c>
      <c r="Y195" s="161">
        <f t="shared" si="186"/>
        <v>0</v>
      </c>
      <c r="Z195" s="161">
        <f t="shared" si="184"/>
        <v>0</v>
      </c>
      <c r="AA195" s="161">
        <f t="shared" si="184"/>
        <v>0</v>
      </c>
      <c r="AB195" s="161">
        <f t="shared" si="184"/>
        <v>0</v>
      </c>
      <c r="AC195" s="161">
        <f t="shared" si="184"/>
        <v>0</v>
      </c>
      <c r="AD195" s="161">
        <f t="shared" si="184"/>
        <v>0</v>
      </c>
      <c r="AE195" s="161">
        <f t="shared" si="184"/>
        <v>0</v>
      </c>
      <c r="AF195" s="174">
        <f t="shared" si="184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85"/>
        <v>0</v>
      </c>
      <c r="D196" s="161">
        <f t="shared" si="185"/>
        <v>0</v>
      </c>
      <c r="E196" s="161">
        <f t="shared" si="185"/>
        <v>0</v>
      </c>
      <c r="F196" s="161">
        <f t="shared" si="185"/>
        <v>0</v>
      </c>
      <c r="G196" s="161">
        <f t="shared" si="185"/>
        <v>0</v>
      </c>
      <c r="H196" s="161">
        <f t="shared" si="185"/>
        <v>0</v>
      </c>
      <c r="I196" s="161">
        <f t="shared" si="185"/>
        <v>0</v>
      </c>
      <c r="J196" s="161">
        <f t="shared" si="185"/>
        <v>0</v>
      </c>
      <c r="K196" s="161">
        <f t="shared" si="185"/>
        <v>0</v>
      </c>
      <c r="L196" s="161">
        <f t="shared" si="185"/>
        <v>0</v>
      </c>
      <c r="M196" s="161">
        <f t="shared" si="185"/>
        <v>0</v>
      </c>
      <c r="N196" s="161">
        <f t="shared" si="185"/>
        <v>0</v>
      </c>
      <c r="O196" s="161">
        <f t="shared" si="185"/>
        <v>0</v>
      </c>
      <c r="P196" s="161">
        <f t="shared" si="185"/>
        <v>0</v>
      </c>
      <c r="Q196" s="161">
        <f t="shared" si="185"/>
        <v>0</v>
      </c>
      <c r="R196" s="161">
        <f t="shared" si="185"/>
        <v>0</v>
      </c>
      <c r="S196" s="161">
        <f t="shared" si="184"/>
        <v>0</v>
      </c>
      <c r="T196" s="161">
        <f t="shared" si="184"/>
        <v>0</v>
      </c>
      <c r="U196" s="161">
        <f t="shared" si="186"/>
        <v>0</v>
      </c>
      <c r="V196" s="161">
        <f t="shared" si="186"/>
        <v>0</v>
      </c>
      <c r="W196" s="161">
        <f t="shared" si="186"/>
        <v>0</v>
      </c>
      <c r="X196" s="161">
        <f t="shared" si="186"/>
        <v>0</v>
      </c>
      <c r="Y196" s="161">
        <f t="shared" si="186"/>
        <v>0</v>
      </c>
      <c r="Z196" s="161">
        <f t="shared" si="184"/>
        <v>0</v>
      </c>
      <c r="AA196" s="161">
        <f t="shared" si="184"/>
        <v>0</v>
      </c>
      <c r="AB196" s="161">
        <f t="shared" si="184"/>
        <v>0</v>
      </c>
      <c r="AC196" s="161">
        <f t="shared" si="184"/>
        <v>0</v>
      </c>
      <c r="AD196" s="161">
        <f t="shared" si="184"/>
        <v>0</v>
      </c>
      <c r="AE196" s="161">
        <f t="shared" si="184"/>
        <v>0</v>
      </c>
      <c r="AF196" s="174">
        <f t="shared" si="184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85"/>
        <v>0</v>
      </c>
      <c r="D197" s="161">
        <f t="shared" si="185"/>
        <v>0</v>
      </c>
      <c r="E197" s="161">
        <f t="shared" si="185"/>
        <v>0</v>
      </c>
      <c r="F197" s="161">
        <f t="shared" si="185"/>
        <v>0</v>
      </c>
      <c r="G197" s="161">
        <f t="shared" si="185"/>
        <v>0</v>
      </c>
      <c r="H197" s="161">
        <f t="shared" si="185"/>
        <v>0</v>
      </c>
      <c r="I197" s="161">
        <f t="shared" si="185"/>
        <v>0</v>
      </c>
      <c r="J197" s="161">
        <f t="shared" si="185"/>
        <v>0</v>
      </c>
      <c r="K197" s="161">
        <f t="shared" si="185"/>
        <v>0</v>
      </c>
      <c r="L197" s="161">
        <f t="shared" si="185"/>
        <v>0</v>
      </c>
      <c r="M197" s="161">
        <f t="shared" si="185"/>
        <v>0</v>
      </c>
      <c r="N197" s="161">
        <f t="shared" si="185"/>
        <v>0</v>
      </c>
      <c r="O197" s="161">
        <f t="shared" si="185"/>
        <v>0</v>
      </c>
      <c r="P197" s="161">
        <f t="shared" si="185"/>
        <v>0</v>
      </c>
      <c r="Q197" s="161">
        <f t="shared" si="185"/>
        <v>0</v>
      </c>
      <c r="R197" s="161">
        <f t="shared" si="185"/>
        <v>0</v>
      </c>
      <c r="S197" s="161">
        <f t="shared" si="184"/>
        <v>0</v>
      </c>
      <c r="T197" s="161">
        <f t="shared" si="184"/>
        <v>0</v>
      </c>
      <c r="U197" s="161">
        <f t="shared" si="186"/>
        <v>0</v>
      </c>
      <c r="V197" s="161">
        <f t="shared" si="186"/>
        <v>0</v>
      </c>
      <c r="W197" s="161">
        <f t="shared" si="186"/>
        <v>0</v>
      </c>
      <c r="X197" s="161">
        <f t="shared" si="186"/>
        <v>0</v>
      </c>
      <c r="Y197" s="161">
        <f t="shared" si="186"/>
        <v>0</v>
      </c>
      <c r="Z197" s="161">
        <f t="shared" si="184"/>
        <v>0</v>
      </c>
      <c r="AA197" s="161">
        <f t="shared" si="184"/>
        <v>0</v>
      </c>
      <c r="AB197" s="161">
        <f t="shared" si="184"/>
        <v>0</v>
      </c>
      <c r="AC197" s="161">
        <f t="shared" si="184"/>
        <v>0</v>
      </c>
      <c r="AD197" s="161">
        <f t="shared" si="184"/>
        <v>0</v>
      </c>
      <c r="AE197" s="161">
        <f t="shared" si="184"/>
        <v>0</v>
      </c>
      <c r="AF197" s="174">
        <f t="shared" si="184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85"/>
        <v>0</v>
      </c>
      <c r="D198" s="161">
        <f t="shared" si="185"/>
        <v>0</v>
      </c>
      <c r="E198" s="161">
        <f t="shared" si="185"/>
        <v>0</v>
      </c>
      <c r="F198" s="161">
        <f t="shared" si="185"/>
        <v>0</v>
      </c>
      <c r="G198" s="161">
        <f t="shared" si="185"/>
        <v>0</v>
      </c>
      <c r="H198" s="161">
        <f t="shared" si="185"/>
        <v>0</v>
      </c>
      <c r="I198" s="161">
        <f t="shared" si="185"/>
        <v>0</v>
      </c>
      <c r="J198" s="161">
        <f t="shared" si="185"/>
        <v>0</v>
      </c>
      <c r="K198" s="161">
        <f t="shared" si="185"/>
        <v>0</v>
      </c>
      <c r="L198" s="161">
        <f t="shared" si="185"/>
        <v>0</v>
      </c>
      <c r="M198" s="161">
        <f t="shared" si="185"/>
        <v>0</v>
      </c>
      <c r="N198" s="161">
        <f t="shared" si="185"/>
        <v>0</v>
      </c>
      <c r="O198" s="161">
        <f t="shared" si="185"/>
        <v>0</v>
      </c>
      <c r="P198" s="161">
        <f t="shared" si="185"/>
        <v>0</v>
      </c>
      <c r="Q198" s="161">
        <f t="shared" si="185"/>
        <v>0</v>
      </c>
      <c r="R198" s="161">
        <f t="shared" si="185"/>
        <v>0</v>
      </c>
      <c r="S198" s="161">
        <f t="shared" si="184"/>
        <v>0</v>
      </c>
      <c r="T198" s="161">
        <f t="shared" si="184"/>
        <v>0</v>
      </c>
      <c r="U198" s="161">
        <f t="shared" si="186"/>
        <v>0</v>
      </c>
      <c r="V198" s="161">
        <f t="shared" si="186"/>
        <v>0</v>
      </c>
      <c r="W198" s="161">
        <f t="shared" si="186"/>
        <v>0</v>
      </c>
      <c r="X198" s="161">
        <f t="shared" si="186"/>
        <v>0</v>
      </c>
      <c r="Y198" s="161">
        <f t="shared" si="186"/>
        <v>0</v>
      </c>
      <c r="Z198" s="161">
        <f t="shared" si="184"/>
        <v>0</v>
      </c>
      <c r="AA198" s="161">
        <f t="shared" si="184"/>
        <v>0</v>
      </c>
      <c r="AB198" s="161">
        <f t="shared" si="184"/>
        <v>0</v>
      </c>
      <c r="AC198" s="161">
        <f t="shared" si="184"/>
        <v>0</v>
      </c>
      <c r="AD198" s="161">
        <f t="shared" si="184"/>
        <v>0</v>
      </c>
      <c r="AE198" s="161">
        <f t="shared" si="184"/>
        <v>0</v>
      </c>
      <c r="AF198" s="174">
        <f t="shared" si="184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85"/>
        <v>0</v>
      </c>
      <c r="D199" s="161">
        <f t="shared" si="185"/>
        <v>0</v>
      </c>
      <c r="E199" s="161">
        <f t="shared" si="185"/>
        <v>0</v>
      </c>
      <c r="F199" s="161">
        <f t="shared" si="185"/>
        <v>0</v>
      </c>
      <c r="G199" s="161">
        <f t="shared" si="185"/>
        <v>0</v>
      </c>
      <c r="H199" s="161">
        <f t="shared" si="185"/>
        <v>0</v>
      </c>
      <c r="I199" s="161">
        <f t="shared" si="185"/>
        <v>0</v>
      </c>
      <c r="J199" s="161">
        <f t="shared" si="185"/>
        <v>0</v>
      </c>
      <c r="K199" s="161">
        <f t="shared" si="185"/>
        <v>0</v>
      </c>
      <c r="L199" s="161">
        <f t="shared" si="185"/>
        <v>0</v>
      </c>
      <c r="M199" s="161">
        <f t="shared" si="185"/>
        <v>0</v>
      </c>
      <c r="N199" s="161">
        <f t="shared" si="185"/>
        <v>0</v>
      </c>
      <c r="O199" s="161">
        <f t="shared" si="185"/>
        <v>0</v>
      </c>
      <c r="P199" s="161">
        <f t="shared" si="185"/>
        <v>0</v>
      </c>
      <c r="Q199" s="161">
        <f t="shared" si="185"/>
        <v>0</v>
      </c>
      <c r="R199" s="161">
        <f t="shared" si="185"/>
        <v>0</v>
      </c>
      <c r="S199" s="161">
        <f t="shared" si="184"/>
        <v>0</v>
      </c>
      <c r="T199" s="161">
        <f t="shared" si="184"/>
        <v>0</v>
      </c>
      <c r="U199" s="161">
        <f t="shared" si="186"/>
        <v>0</v>
      </c>
      <c r="V199" s="161">
        <f t="shared" si="186"/>
        <v>0</v>
      </c>
      <c r="W199" s="161">
        <f t="shared" si="186"/>
        <v>0</v>
      </c>
      <c r="X199" s="161">
        <f t="shared" si="186"/>
        <v>0</v>
      </c>
      <c r="Y199" s="161">
        <f t="shared" si="186"/>
        <v>0</v>
      </c>
      <c r="Z199" s="161">
        <f t="shared" si="184"/>
        <v>0</v>
      </c>
      <c r="AA199" s="161">
        <f t="shared" si="184"/>
        <v>0</v>
      </c>
      <c r="AB199" s="161">
        <f t="shared" si="184"/>
        <v>0</v>
      </c>
      <c r="AC199" s="161">
        <f t="shared" si="184"/>
        <v>0</v>
      </c>
      <c r="AD199" s="161">
        <f t="shared" si="184"/>
        <v>0</v>
      </c>
      <c r="AE199" s="161">
        <f t="shared" si="184"/>
        <v>0</v>
      </c>
      <c r="AF199" s="174">
        <f t="shared" si="184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85"/>
        <v>0</v>
      </c>
      <c r="D200" s="161">
        <f t="shared" si="185"/>
        <v>0</v>
      </c>
      <c r="E200" s="161">
        <f t="shared" si="185"/>
        <v>0</v>
      </c>
      <c r="F200" s="161">
        <f t="shared" si="185"/>
        <v>0</v>
      </c>
      <c r="G200" s="161">
        <f t="shared" si="185"/>
        <v>0</v>
      </c>
      <c r="H200" s="161">
        <f t="shared" si="185"/>
        <v>0</v>
      </c>
      <c r="I200" s="161">
        <f t="shared" si="185"/>
        <v>0</v>
      </c>
      <c r="J200" s="161">
        <f t="shared" si="185"/>
        <v>0</v>
      </c>
      <c r="K200" s="161">
        <f t="shared" si="185"/>
        <v>0</v>
      </c>
      <c r="L200" s="161">
        <f t="shared" si="185"/>
        <v>0</v>
      </c>
      <c r="M200" s="161">
        <f t="shared" si="185"/>
        <v>0</v>
      </c>
      <c r="N200" s="161">
        <f t="shared" si="185"/>
        <v>0</v>
      </c>
      <c r="O200" s="161">
        <f t="shared" si="185"/>
        <v>0</v>
      </c>
      <c r="P200" s="161">
        <f t="shared" si="185"/>
        <v>0</v>
      </c>
      <c r="Q200" s="161">
        <f t="shared" si="185"/>
        <v>0</v>
      </c>
      <c r="R200" s="161">
        <f t="shared" ref="R200:AF215" si="187">Q200</f>
        <v>0</v>
      </c>
      <c r="S200" s="161">
        <f t="shared" si="187"/>
        <v>0</v>
      </c>
      <c r="T200" s="161">
        <f t="shared" si="187"/>
        <v>0</v>
      </c>
      <c r="U200" s="161">
        <f t="shared" si="186"/>
        <v>0</v>
      </c>
      <c r="V200" s="161">
        <f t="shared" si="186"/>
        <v>0</v>
      </c>
      <c r="W200" s="161">
        <f t="shared" si="186"/>
        <v>0</v>
      </c>
      <c r="X200" s="161">
        <f t="shared" si="186"/>
        <v>0</v>
      </c>
      <c r="Y200" s="161">
        <f t="shared" si="186"/>
        <v>0</v>
      </c>
      <c r="Z200" s="161">
        <f t="shared" si="187"/>
        <v>0</v>
      </c>
      <c r="AA200" s="161">
        <f t="shared" si="187"/>
        <v>0</v>
      </c>
      <c r="AB200" s="161">
        <f t="shared" si="187"/>
        <v>0</v>
      </c>
      <c r="AC200" s="161">
        <f t="shared" si="187"/>
        <v>0</v>
      </c>
      <c r="AD200" s="161">
        <f t="shared" si="187"/>
        <v>0</v>
      </c>
      <c r="AE200" s="161">
        <f t="shared" si="187"/>
        <v>0</v>
      </c>
      <c r="AF200" s="174">
        <f t="shared" si="187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88">B201</f>
        <v>0</v>
      </c>
      <c r="D201" s="161">
        <f t="shared" si="188"/>
        <v>0</v>
      </c>
      <c r="E201" s="161">
        <f t="shared" si="188"/>
        <v>0</v>
      </c>
      <c r="F201" s="161">
        <f t="shared" si="188"/>
        <v>0</v>
      </c>
      <c r="G201" s="161">
        <f t="shared" si="188"/>
        <v>0</v>
      </c>
      <c r="H201" s="161">
        <f t="shared" si="188"/>
        <v>0</v>
      </c>
      <c r="I201" s="161">
        <f t="shared" si="188"/>
        <v>0</v>
      </c>
      <c r="J201" s="161">
        <f t="shared" si="188"/>
        <v>0</v>
      </c>
      <c r="K201" s="161">
        <f t="shared" si="188"/>
        <v>0</v>
      </c>
      <c r="L201" s="161">
        <f t="shared" si="188"/>
        <v>0</v>
      </c>
      <c r="M201" s="161">
        <f t="shared" si="188"/>
        <v>0</v>
      </c>
      <c r="N201" s="161">
        <f t="shared" si="188"/>
        <v>0</v>
      </c>
      <c r="O201" s="161">
        <f t="shared" si="188"/>
        <v>0</v>
      </c>
      <c r="P201" s="161">
        <f t="shared" si="188"/>
        <v>0</v>
      </c>
      <c r="Q201" s="161">
        <f t="shared" si="188"/>
        <v>0</v>
      </c>
      <c r="R201" s="161">
        <f t="shared" si="188"/>
        <v>0</v>
      </c>
      <c r="S201" s="161">
        <f t="shared" si="187"/>
        <v>0</v>
      </c>
      <c r="T201" s="161">
        <f t="shared" si="187"/>
        <v>0</v>
      </c>
      <c r="U201" s="161">
        <f t="shared" si="186"/>
        <v>0</v>
      </c>
      <c r="V201" s="161">
        <f t="shared" si="186"/>
        <v>0</v>
      </c>
      <c r="W201" s="161">
        <f t="shared" si="186"/>
        <v>0</v>
      </c>
      <c r="X201" s="161">
        <f t="shared" si="186"/>
        <v>0</v>
      </c>
      <c r="Y201" s="161">
        <f t="shared" si="186"/>
        <v>0</v>
      </c>
      <c r="Z201" s="161">
        <f t="shared" si="187"/>
        <v>0</v>
      </c>
      <c r="AA201" s="161">
        <f t="shared" si="187"/>
        <v>0</v>
      </c>
      <c r="AB201" s="161">
        <f t="shared" si="187"/>
        <v>0</v>
      </c>
      <c r="AC201" s="161">
        <f t="shared" si="187"/>
        <v>0</v>
      </c>
      <c r="AD201" s="161">
        <f t="shared" si="187"/>
        <v>0</v>
      </c>
      <c r="AE201" s="161">
        <f t="shared" si="187"/>
        <v>0</v>
      </c>
      <c r="AF201" s="174">
        <f t="shared" si="187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88"/>
        <v>0</v>
      </c>
      <c r="D202" s="161">
        <f t="shared" si="188"/>
        <v>0</v>
      </c>
      <c r="E202" s="161">
        <f t="shared" si="188"/>
        <v>0</v>
      </c>
      <c r="F202" s="161">
        <f t="shared" si="188"/>
        <v>0</v>
      </c>
      <c r="G202" s="161">
        <f t="shared" si="188"/>
        <v>0</v>
      </c>
      <c r="H202" s="161">
        <f t="shared" si="188"/>
        <v>0</v>
      </c>
      <c r="I202" s="161">
        <f t="shared" si="188"/>
        <v>0</v>
      </c>
      <c r="J202" s="161">
        <f t="shared" si="188"/>
        <v>0</v>
      </c>
      <c r="K202" s="161">
        <f t="shared" si="188"/>
        <v>0</v>
      </c>
      <c r="L202" s="161">
        <f t="shared" si="188"/>
        <v>0</v>
      </c>
      <c r="M202" s="161">
        <f t="shared" si="188"/>
        <v>0</v>
      </c>
      <c r="N202" s="161">
        <f t="shared" si="188"/>
        <v>0</v>
      </c>
      <c r="O202" s="161">
        <f t="shared" si="188"/>
        <v>0</v>
      </c>
      <c r="P202" s="161">
        <f t="shared" si="188"/>
        <v>0</v>
      </c>
      <c r="Q202" s="161">
        <f t="shared" si="188"/>
        <v>0</v>
      </c>
      <c r="R202" s="161">
        <f t="shared" si="188"/>
        <v>0</v>
      </c>
      <c r="S202" s="161">
        <f t="shared" si="187"/>
        <v>0</v>
      </c>
      <c r="T202" s="161">
        <f t="shared" si="187"/>
        <v>0</v>
      </c>
      <c r="U202" s="161">
        <f t="shared" si="186"/>
        <v>0</v>
      </c>
      <c r="V202" s="161">
        <f t="shared" si="186"/>
        <v>0</v>
      </c>
      <c r="W202" s="161">
        <f t="shared" si="186"/>
        <v>0</v>
      </c>
      <c r="X202" s="161">
        <f t="shared" si="186"/>
        <v>0</v>
      </c>
      <c r="Y202" s="161">
        <f t="shared" si="186"/>
        <v>0</v>
      </c>
      <c r="Z202" s="161">
        <f t="shared" si="187"/>
        <v>0</v>
      </c>
      <c r="AA202" s="161">
        <f t="shared" si="187"/>
        <v>0</v>
      </c>
      <c r="AB202" s="161">
        <f t="shared" si="187"/>
        <v>0</v>
      </c>
      <c r="AC202" s="161">
        <f t="shared" si="187"/>
        <v>0</v>
      </c>
      <c r="AD202" s="161">
        <f t="shared" si="187"/>
        <v>0</v>
      </c>
      <c r="AE202" s="161">
        <f t="shared" si="187"/>
        <v>0</v>
      </c>
      <c r="AF202" s="174">
        <f t="shared" si="187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88"/>
        <v>0</v>
      </c>
      <c r="D203" s="161">
        <f t="shared" si="188"/>
        <v>0</v>
      </c>
      <c r="E203" s="161">
        <f t="shared" si="188"/>
        <v>0</v>
      </c>
      <c r="F203" s="161">
        <f t="shared" si="188"/>
        <v>0</v>
      </c>
      <c r="G203" s="161">
        <f t="shared" si="188"/>
        <v>0</v>
      </c>
      <c r="H203" s="161">
        <f t="shared" si="188"/>
        <v>0</v>
      </c>
      <c r="I203" s="161">
        <f t="shared" si="188"/>
        <v>0</v>
      </c>
      <c r="J203" s="161">
        <f t="shared" si="188"/>
        <v>0</v>
      </c>
      <c r="K203" s="161">
        <f t="shared" si="188"/>
        <v>0</v>
      </c>
      <c r="L203" s="161">
        <f t="shared" si="188"/>
        <v>0</v>
      </c>
      <c r="M203" s="161">
        <f t="shared" si="188"/>
        <v>0</v>
      </c>
      <c r="N203" s="161">
        <f t="shared" si="188"/>
        <v>0</v>
      </c>
      <c r="O203" s="161">
        <f t="shared" si="188"/>
        <v>0</v>
      </c>
      <c r="P203" s="161">
        <f t="shared" si="188"/>
        <v>0</v>
      </c>
      <c r="Q203" s="161">
        <f t="shared" si="188"/>
        <v>0</v>
      </c>
      <c r="R203" s="161">
        <f t="shared" si="188"/>
        <v>0</v>
      </c>
      <c r="S203" s="161">
        <f t="shared" si="187"/>
        <v>0</v>
      </c>
      <c r="T203" s="161">
        <f t="shared" si="187"/>
        <v>0</v>
      </c>
      <c r="U203" s="161">
        <f t="shared" si="186"/>
        <v>0</v>
      </c>
      <c r="V203" s="161">
        <f t="shared" si="186"/>
        <v>0</v>
      </c>
      <c r="W203" s="161">
        <f t="shared" si="186"/>
        <v>0</v>
      </c>
      <c r="X203" s="161">
        <f t="shared" si="186"/>
        <v>0</v>
      </c>
      <c r="Y203" s="161">
        <f t="shared" si="186"/>
        <v>0</v>
      </c>
      <c r="Z203" s="161">
        <f t="shared" si="187"/>
        <v>0</v>
      </c>
      <c r="AA203" s="161">
        <f t="shared" si="187"/>
        <v>0</v>
      </c>
      <c r="AB203" s="161">
        <f t="shared" si="187"/>
        <v>0</v>
      </c>
      <c r="AC203" s="161">
        <f t="shared" si="187"/>
        <v>0</v>
      </c>
      <c r="AD203" s="161">
        <f t="shared" si="187"/>
        <v>0</v>
      </c>
      <c r="AE203" s="161">
        <f t="shared" si="187"/>
        <v>0</v>
      </c>
      <c r="AF203" s="174">
        <f t="shared" si="187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88"/>
        <v>0</v>
      </c>
      <c r="D204" s="161">
        <f t="shared" si="188"/>
        <v>0</v>
      </c>
      <c r="E204" s="161">
        <f t="shared" si="188"/>
        <v>0</v>
      </c>
      <c r="F204" s="161">
        <f t="shared" si="188"/>
        <v>0</v>
      </c>
      <c r="G204" s="161">
        <f t="shared" si="188"/>
        <v>0</v>
      </c>
      <c r="H204" s="161">
        <f t="shared" si="188"/>
        <v>0</v>
      </c>
      <c r="I204" s="161">
        <f t="shared" si="188"/>
        <v>0</v>
      </c>
      <c r="J204" s="161">
        <f t="shared" si="188"/>
        <v>0</v>
      </c>
      <c r="K204" s="161">
        <f t="shared" si="188"/>
        <v>0</v>
      </c>
      <c r="L204" s="161">
        <f t="shared" si="188"/>
        <v>0</v>
      </c>
      <c r="M204" s="161">
        <f t="shared" si="188"/>
        <v>0</v>
      </c>
      <c r="N204" s="161">
        <f t="shared" si="188"/>
        <v>0</v>
      </c>
      <c r="O204" s="161">
        <f t="shared" si="188"/>
        <v>0</v>
      </c>
      <c r="P204" s="161">
        <f t="shared" si="188"/>
        <v>0</v>
      </c>
      <c r="Q204" s="161">
        <f t="shared" si="188"/>
        <v>0</v>
      </c>
      <c r="R204" s="161">
        <f t="shared" si="188"/>
        <v>0</v>
      </c>
      <c r="S204" s="161">
        <f t="shared" si="187"/>
        <v>0</v>
      </c>
      <c r="T204" s="161">
        <f t="shared" si="187"/>
        <v>0</v>
      </c>
      <c r="U204" s="161">
        <f t="shared" si="186"/>
        <v>0</v>
      </c>
      <c r="V204" s="161">
        <f t="shared" si="186"/>
        <v>0</v>
      </c>
      <c r="W204" s="161">
        <f t="shared" si="186"/>
        <v>0</v>
      </c>
      <c r="X204" s="161">
        <f t="shared" si="186"/>
        <v>0</v>
      </c>
      <c r="Y204" s="161">
        <f t="shared" si="186"/>
        <v>0</v>
      </c>
      <c r="Z204" s="161">
        <f t="shared" si="187"/>
        <v>0</v>
      </c>
      <c r="AA204" s="161">
        <f t="shared" si="187"/>
        <v>0</v>
      </c>
      <c r="AB204" s="161">
        <f t="shared" si="187"/>
        <v>0</v>
      </c>
      <c r="AC204" s="161">
        <f t="shared" si="187"/>
        <v>0</v>
      </c>
      <c r="AD204" s="161">
        <f t="shared" si="187"/>
        <v>0</v>
      </c>
      <c r="AE204" s="161">
        <f t="shared" si="187"/>
        <v>0</v>
      </c>
      <c r="AF204" s="174">
        <f t="shared" si="187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88"/>
        <v>0</v>
      </c>
      <c r="D205" s="161">
        <f t="shared" si="188"/>
        <v>0</v>
      </c>
      <c r="E205" s="161">
        <f t="shared" si="188"/>
        <v>0</v>
      </c>
      <c r="F205" s="161">
        <f t="shared" si="188"/>
        <v>0</v>
      </c>
      <c r="G205" s="161">
        <f t="shared" si="188"/>
        <v>0</v>
      </c>
      <c r="H205" s="161">
        <f t="shared" si="188"/>
        <v>0</v>
      </c>
      <c r="I205" s="161">
        <f t="shared" si="188"/>
        <v>0</v>
      </c>
      <c r="J205" s="161">
        <f t="shared" si="188"/>
        <v>0</v>
      </c>
      <c r="K205" s="161">
        <f t="shared" si="188"/>
        <v>0</v>
      </c>
      <c r="L205" s="161">
        <f t="shared" si="188"/>
        <v>0</v>
      </c>
      <c r="M205" s="161">
        <f t="shared" si="188"/>
        <v>0</v>
      </c>
      <c r="N205" s="161">
        <f t="shared" si="188"/>
        <v>0</v>
      </c>
      <c r="O205" s="161">
        <f t="shared" si="188"/>
        <v>0</v>
      </c>
      <c r="P205" s="161">
        <f t="shared" si="188"/>
        <v>0</v>
      </c>
      <c r="Q205" s="161">
        <f t="shared" si="188"/>
        <v>0</v>
      </c>
      <c r="R205" s="161">
        <f t="shared" si="188"/>
        <v>0</v>
      </c>
      <c r="S205" s="161">
        <f t="shared" si="187"/>
        <v>0</v>
      </c>
      <c r="T205" s="161">
        <f t="shared" si="187"/>
        <v>0</v>
      </c>
      <c r="U205" s="161">
        <f t="shared" si="186"/>
        <v>0</v>
      </c>
      <c r="V205" s="161">
        <f t="shared" si="186"/>
        <v>0</v>
      </c>
      <c r="W205" s="161">
        <f t="shared" si="186"/>
        <v>0</v>
      </c>
      <c r="X205" s="161">
        <f t="shared" si="186"/>
        <v>0</v>
      </c>
      <c r="Y205" s="161">
        <f t="shared" si="186"/>
        <v>0</v>
      </c>
      <c r="Z205" s="161">
        <f t="shared" si="187"/>
        <v>0</v>
      </c>
      <c r="AA205" s="161">
        <f t="shared" si="187"/>
        <v>0</v>
      </c>
      <c r="AB205" s="161">
        <f t="shared" si="187"/>
        <v>0</v>
      </c>
      <c r="AC205" s="161">
        <f t="shared" si="187"/>
        <v>0</v>
      </c>
      <c r="AD205" s="161">
        <f t="shared" si="187"/>
        <v>0</v>
      </c>
      <c r="AE205" s="161">
        <f t="shared" si="187"/>
        <v>0</v>
      </c>
      <c r="AF205" s="174">
        <f t="shared" si="187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88"/>
        <v>0</v>
      </c>
      <c r="D206" s="161">
        <f t="shared" si="188"/>
        <v>0</v>
      </c>
      <c r="E206" s="161">
        <f t="shared" si="188"/>
        <v>0</v>
      </c>
      <c r="F206" s="161">
        <f t="shared" si="188"/>
        <v>0</v>
      </c>
      <c r="G206" s="161">
        <f t="shared" si="188"/>
        <v>0</v>
      </c>
      <c r="H206" s="161">
        <f t="shared" si="188"/>
        <v>0</v>
      </c>
      <c r="I206" s="161">
        <f t="shared" si="188"/>
        <v>0</v>
      </c>
      <c r="J206" s="161">
        <f t="shared" si="188"/>
        <v>0</v>
      </c>
      <c r="K206" s="161">
        <f t="shared" si="188"/>
        <v>0</v>
      </c>
      <c r="L206" s="161">
        <f t="shared" si="188"/>
        <v>0</v>
      </c>
      <c r="M206" s="161">
        <f t="shared" si="188"/>
        <v>0</v>
      </c>
      <c r="N206" s="161">
        <f t="shared" si="188"/>
        <v>0</v>
      </c>
      <c r="O206" s="161">
        <f t="shared" si="188"/>
        <v>0</v>
      </c>
      <c r="P206" s="161">
        <f t="shared" si="188"/>
        <v>0</v>
      </c>
      <c r="Q206" s="161">
        <f t="shared" si="188"/>
        <v>0</v>
      </c>
      <c r="R206" s="161">
        <f t="shared" si="188"/>
        <v>0</v>
      </c>
      <c r="S206" s="161">
        <f t="shared" si="187"/>
        <v>0</v>
      </c>
      <c r="T206" s="161">
        <f t="shared" si="187"/>
        <v>0</v>
      </c>
      <c r="U206" s="161">
        <f t="shared" si="186"/>
        <v>0</v>
      </c>
      <c r="V206" s="161">
        <f t="shared" si="186"/>
        <v>0</v>
      </c>
      <c r="W206" s="161">
        <f t="shared" si="186"/>
        <v>0</v>
      </c>
      <c r="X206" s="161">
        <f t="shared" si="186"/>
        <v>0</v>
      </c>
      <c r="Y206" s="161">
        <f t="shared" si="186"/>
        <v>0</v>
      </c>
      <c r="Z206" s="161">
        <f t="shared" si="187"/>
        <v>0</v>
      </c>
      <c r="AA206" s="161">
        <f t="shared" si="187"/>
        <v>0</v>
      </c>
      <c r="AB206" s="161">
        <f t="shared" si="187"/>
        <v>0</v>
      </c>
      <c r="AC206" s="161">
        <f t="shared" si="187"/>
        <v>0</v>
      </c>
      <c r="AD206" s="161">
        <f t="shared" si="187"/>
        <v>0</v>
      </c>
      <c r="AE206" s="161">
        <f t="shared" si="187"/>
        <v>0</v>
      </c>
      <c r="AF206" s="174">
        <f t="shared" si="187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88"/>
        <v>0</v>
      </c>
      <c r="D207" s="161">
        <f t="shared" si="188"/>
        <v>0</v>
      </c>
      <c r="E207" s="161">
        <f t="shared" si="188"/>
        <v>0</v>
      </c>
      <c r="F207" s="161">
        <f t="shared" si="188"/>
        <v>0</v>
      </c>
      <c r="G207" s="161">
        <f t="shared" si="188"/>
        <v>0</v>
      </c>
      <c r="H207" s="161">
        <f t="shared" si="188"/>
        <v>0</v>
      </c>
      <c r="I207" s="161">
        <f t="shared" si="188"/>
        <v>0</v>
      </c>
      <c r="J207" s="161">
        <f t="shared" si="188"/>
        <v>0</v>
      </c>
      <c r="K207" s="161">
        <f t="shared" si="188"/>
        <v>0</v>
      </c>
      <c r="L207" s="161">
        <f t="shared" si="188"/>
        <v>0</v>
      </c>
      <c r="M207" s="161">
        <f t="shared" si="188"/>
        <v>0</v>
      </c>
      <c r="N207" s="161">
        <f t="shared" si="188"/>
        <v>0</v>
      </c>
      <c r="O207" s="161">
        <f t="shared" si="188"/>
        <v>0</v>
      </c>
      <c r="P207" s="161">
        <f t="shared" si="188"/>
        <v>0</v>
      </c>
      <c r="Q207" s="161">
        <f t="shared" si="188"/>
        <v>0</v>
      </c>
      <c r="R207" s="161">
        <f t="shared" si="188"/>
        <v>0</v>
      </c>
      <c r="S207" s="161">
        <f t="shared" si="187"/>
        <v>0</v>
      </c>
      <c r="T207" s="161">
        <f t="shared" si="187"/>
        <v>0</v>
      </c>
      <c r="U207" s="161">
        <f t="shared" si="186"/>
        <v>0</v>
      </c>
      <c r="V207" s="161">
        <f t="shared" si="186"/>
        <v>0</v>
      </c>
      <c r="W207" s="161">
        <f t="shared" si="186"/>
        <v>0</v>
      </c>
      <c r="X207" s="161">
        <f t="shared" si="186"/>
        <v>0</v>
      </c>
      <c r="Y207" s="161">
        <f t="shared" si="186"/>
        <v>0</v>
      </c>
      <c r="Z207" s="161">
        <f t="shared" si="187"/>
        <v>0</v>
      </c>
      <c r="AA207" s="161">
        <f t="shared" si="187"/>
        <v>0</v>
      </c>
      <c r="AB207" s="161">
        <f t="shared" si="187"/>
        <v>0</v>
      </c>
      <c r="AC207" s="161">
        <f t="shared" si="187"/>
        <v>0</v>
      </c>
      <c r="AD207" s="161">
        <f t="shared" si="187"/>
        <v>0</v>
      </c>
      <c r="AE207" s="161">
        <f t="shared" si="187"/>
        <v>0</v>
      </c>
      <c r="AF207" s="174">
        <f t="shared" si="187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88"/>
        <v>0</v>
      </c>
      <c r="D208" s="161">
        <f t="shared" si="188"/>
        <v>0</v>
      </c>
      <c r="E208" s="161">
        <f t="shared" si="188"/>
        <v>0</v>
      </c>
      <c r="F208" s="161">
        <f t="shared" si="188"/>
        <v>0</v>
      </c>
      <c r="G208" s="161">
        <f t="shared" si="188"/>
        <v>0</v>
      </c>
      <c r="H208" s="161">
        <f t="shared" si="188"/>
        <v>0</v>
      </c>
      <c r="I208" s="161">
        <f t="shared" si="188"/>
        <v>0</v>
      </c>
      <c r="J208" s="161">
        <f t="shared" si="188"/>
        <v>0</v>
      </c>
      <c r="K208" s="161">
        <f t="shared" si="188"/>
        <v>0</v>
      </c>
      <c r="L208" s="161">
        <f t="shared" si="188"/>
        <v>0</v>
      </c>
      <c r="M208" s="161">
        <f t="shared" si="188"/>
        <v>0</v>
      </c>
      <c r="N208" s="161">
        <f t="shared" si="188"/>
        <v>0</v>
      </c>
      <c r="O208" s="161">
        <f t="shared" si="188"/>
        <v>0</v>
      </c>
      <c r="P208" s="161">
        <f t="shared" si="188"/>
        <v>0</v>
      </c>
      <c r="Q208" s="161">
        <f t="shared" si="188"/>
        <v>0</v>
      </c>
      <c r="R208" s="161">
        <f t="shared" si="188"/>
        <v>0</v>
      </c>
      <c r="S208" s="161">
        <f t="shared" si="187"/>
        <v>0</v>
      </c>
      <c r="T208" s="161">
        <f t="shared" si="187"/>
        <v>0</v>
      </c>
      <c r="U208" s="161">
        <f t="shared" si="186"/>
        <v>0</v>
      </c>
      <c r="V208" s="161">
        <f t="shared" si="186"/>
        <v>0</v>
      </c>
      <c r="W208" s="161">
        <f t="shared" si="186"/>
        <v>0</v>
      </c>
      <c r="X208" s="161">
        <f t="shared" si="186"/>
        <v>0</v>
      </c>
      <c r="Y208" s="161">
        <f t="shared" si="186"/>
        <v>0</v>
      </c>
      <c r="Z208" s="161">
        <f t="shared" si="187"/>
        <v>0</v>
      </c>
      <c r="AA208" s="161">
        <f t="shared" si="187"/>
        <v>0</v>
      </c>
      <c r="AB208" s="161">
        <f t="shared" si="187"/>
        <v>0</v>
      </c>
      <c r="AC208" s="161">
        <f t="shared" si="187"/>
        <v>0</v>
      </c>
      <c r="AD208" s="161">
        <f t="shared" si="187"/>
        <v>0</v>
      </c>
      <c r="AE208" s="161">
        <f t="shared" si="187"/>
        <v>0</v>
      </c>
      <c r="AF208" s="174">
        <f t="shared" si="187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88"/>
        <v>0</v>
      </c>
      <c r="D209" s="161">
        <f t="shared" si="188"/>
        <v>0</v>
      </c>
      <c r="E209" s="161">
        <f t="shared" si="188"/>
        <v>0</v>
      </c>
      <c r="F209" s="161">
        <f t="shared" si="188"/>
        <v>0</v>
      </c>
      <c r="G209" s="161">
        <f t="shared" si="188"/>
        <v>0</v>
      </c>
      <c r="H209" s="161">
        <f t="shared" si="188"/>
        <v>0</v>
      </c>
      <c r="I209" s="161">
        <f t="shared" si="188"/>
        <v>0</v>
      </c>
      <c r="J209" s="161">
        <f t="shared" si="188"/>
        <v>0</v>
      </c>
      <c r="K209" s="161">
        <f t="shared" si="188"/>
        <v>0</v>
      </c>
      <c r="L209" s="161">
        <f t="shared" si="188"/>
        <v>0</v>
      </c>
      <c r="M209" s="161">
        <f t="shared" si="188"/>
        <v>0</v>
      </c>
      <c r="N209" s="161">
        <f t="shared" si="188"/>
        <v>0</v>
      </c>
      <c r="O209" s="161">
        <f t="shared" si="188"/>
        <v>0</v>
      </c>
      <c r="P209" s="161">
        <f t="shared" si="188"/>
        <v>0</v>
      </c>
      <c r="Q209" s="161">
        <f t="shared" si="188"/>
        <v>0</v>
      </c>
      <c r="R209" s="161">
        <f t="shared" si="188"/>
        <v>0</v>
      </c>
      <c r="S209" s="161">
        <f t="shared" si="187"/>
        <v>0</v>
      </c>
      <c r="T209" s="161">
        <f t="shared" si="187"/>
        <v>0</v>
      </c>
      <c r="U209" s="161">
        <f t="shared" si="186"/>
        <v>0</v>
      </c>
      <c r="V209" s="161">
        <f t="shared" si="186"/>
        <v>0</v>
      </c>
      <c r="W209" s="161">
        <f t="shared" si="186"/>
        <v>0</v>
      </c>
      <c r="X209" s="161">
        <f t="shared" si="186"/>
        <v>0</v>
      </c>
      <c r="Y209" s="161">
        <f t="shared" si="186"/>
        <v>0</v>
      </c>
      <c r="Z209" s="161">
        <f t="shared" si="187"/>
        <v>0</v>
      </c>
      <c r="AA209" s="161">
        <f t="shared" si="187"/>
        <v>0</v>
      </c>
      <c r="AB209" s="161">
        <f t="shared" si="187"/>
        <v>0</v>
      </c>
      <c r="AC209" s="161">
        <f t="shared" si="187"/>
        <v>0</v>
      </c>
      <c r="AD209" s="161">
        <f t="shared" si="187"/>
        <v>0</v>
      </c>
      <c r="AE209" s="161">
        <f t="shared" si="187"/>
        <v>0</v>
      </c>
      <c r="AF209" s="174">
        <f t="shared" si="187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88"/>
        <v>0</v>
      </c>
      <c r="D210" s="161">
        <f t="shared" si="188"/>
        <v>0</v>
      </c>
      <c r="E210" s="161">
        <f t="shared" si="188"/>
        <v>0</v>
      </c>
      <c r="F210" s="161">
        <f t="shared" si="188"/>
        <v>0</v>
      </c>
      <c r="G210" s="161">
        <f t="shared" si="188"/>
        <v>0</v>
      </c>
      <c r="H210" s="161">
        <f t="shared" si="188"/>
        <v>0</v>
      </c>
      <c r="I210" s="161">
        <f t="shared" si="188"/>
        <v>0</v>
      </c>
      <c r="J210" s="161">
        <f t="shared" si="188"/>
        <v>0</v>
      </c>
      <c r="K210" s="161">
        <f t="shared" si="188"/>
        <v>0</v>
      </c>
      <c r="L210" s="161">
        <f t="shared" si="188"/>
        <v>0</v>
      </c>
      <c r="M210" s="161">
        <f t="shared" si="188"/>
        <v>0</v>
      </c>
      <c r="N210" s="161">
        <f t="shared" si="188"/>
        <v>0</v>
      </c>
      <c r="O210" s="161">
        <f t="shared" si="188"/>
        <v>0</v>
      </c>
      <c r="P210" s="161">
        <f t="shared" si="188"/>
        <v>0</v>
      </c>
      <c r="Q210" s="161">
        <f t="shared" si="188"/>
        <v>0</v>
      </c>
      <c r="R210" s="161">
        <f t="shared" si="188"/>
        <v>0</v>
      </c>
      <c r="S210" s="161">
        <f t="shared" si="187"/>
        <v>0</v>
      </c>
      <c r="T210" s="161">
        <f t="shared" si="187"/>
        <v>0</v>
      </c>
      <c r="U210" s="161">
        <f t="shared" si="186"/>
        <v>0</v>
      </c>
      <c r="V210" s="161">
        <f t="shared" si="186"/>
        <v>0</v>
      </c>
      <c r="W210" s="161">
        <f t="shared" si="186"/>
        <v>0</v>
      </c>
      <c r="X210" s="161">
        <f t="shared" si="186"/>
        <v>0</v>
      </c>
      <c r="Y210" s="161">
        <f t="shared" si="186"/>
        <v>0</v>
      </c>
      <c r="Z210" s="161">
        <f t="shared" si="187"/>
        <v>0</v>
      </c>
      <c r="AA210" s="161">
        <f t="shared" si="187"/>
        <v>0</v>
      </c>
      <c r="AB210" s="161">
        <f t="shared" si="187"/>
        <v>0</v>
      </c>
      <c r="AC210" s="161">
        <f t="shared" si="187"/>
        <v>0</v>
      </c>
      <c r="AD210" s="161">
        <f t="shared" si="187"/>
        <v>0</v>
      </c>
      <c r="AE210" s="161">
        <f t="shared" si="187"/>
        <v>0</v>
      </c>
      <c r="AF210" s="174">
        <f t="shared" si="187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88"/>
        <v>0</v>
      </c>
      <c r="D211" s="161">
        <f t="shared" si="188"/>
        <v>0</v>
      </c>
      <c r="E211" s="161">
        <f t="shared" si="188"/>
        <v>0</v>
      </c>
      <c r="F211" s="161">
        <f t="shared" si="188"/>
        <v>0</v>
      </c>
      <c r="G211" s="161">
        <f t="shared" si="188"/>
        <v>0</v>
      </c>
      <c r="H211" s="161">
        <f t="shared" si="188"/>
        <v>0</v>
      </c>
      <c r="I211" s="161">
        <f t="shared" si="188"/>
        <v>0</v>
      </c>
      <c r="J211" s="161">
        <f t="shared" si="188"/>
        <v>0</v>
      </c>
      <c r="K211" s="161">
        <f t="shared" si="188"/>
        <v>0</v>
      </c>
      <c r="L211" s="161">
        <f t="shared" si="188"/>
        <v>0</v>
      </c>
      <c r="M211" s="161">
        <f t="shared" si="188"/>
        <v>0</v>
      </c>
      <c r="N211" s="161">
        <f t="shared" si="188"/>
        <v>0</v>
      </c>
      <c r="O211" s="161">
        <f t="shared" si="188"/>
        <v>0</v>
      </c>
      <c r="P211" s="161">
        <f t="shared" si="188"/>
        <v>0</v>
      </c>
      <c r="Q211" s="161">
        <f t="shared" si="188"/>
        <v>0</v>
      </c>
      <c r="R211" s="161">
        <f t="shared" si="188"/>
        <v>0</v>
      </c>
      <c r="S211" s="161">
        <f t="shared" si="187"/>
        <v>0</v>
      </c>
      <c r="T211" s="161">
        <f t="shared" si="187"/>
        <v>0</v>
      </c>
      <c r="U211" s="161">
        <f t="shared" si="186"/>
        <v>0</v>
      </c>
      <c r="V211" s="161">
        <f t="shared" si="186"/>
        <v>0</v>
      </c>
      <c r="W211" s="161">
        <f t="shared" si="186"/>
        <v>0</v>
      </c>
      <c r="X211" s="161">
        <f t="shared" si="186"/>
        <v>0</v>
      </c>
      <c r="Y211" s="161">
        <f t="shared" si="186"/>
        <v>0</v>
      </c>
      <c r="Z211" s="161">
        <f t="shared" si="187"/>
        <v>0</v>
      </c>
      <c r="AA211" s="161">
        <f t="shared" si="187"/>
        <v>0</v>
      </c>
      <c r="AB211" s="161">
        <f t="shared" si="187"/>
        <v>0</v>
      </c>
      <c r="AC211" s="161">
        <f t="shared" si="187"/>
        <v>0</v>
      </c>
      <c r="AD211" s="161">
        <f t="shared" si="187"/>
        <v>0</v>
      </c>
      <c r="AE211" s="161">
        <f t="shared" si="187"/>
        <v>0</v>
      </c>
      <c r="AF211" s="174">
        <f t="shared" si="187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88"/>
        <v>0</v>
      </c>
      <c r="D212" s="161">
        <f t="shared" si="188"/>
        <v>0</v>
      </c>
      <c r="E212" s="161">
        <f t="shared" si="188"/>
        <v>0</v>
      </c>
      <c r="F212" s="161">
        <f t="shared" si="188"/>
        <v>0</v>
      </c>
      <c r="G212" s="161">
        <f t="shared" si="188"/>
        <v>0</v>
      </c>
      <c r="H212" s="161">
        <f t="shared" si="188"/>
        <v>0</v>
      </c>
      <c r="I212" s="161">
        <f t="shared" si="188"/>
        <v>0</v>
      </c>
      <c r="J212" s="161">
        <f t="shared" si="188"/>
        <v>0</v>
      </c>
      <c r="K212" s="161">
        <f t="shared" si="188"/>
        <v>0</v>
      </c>
      <c r="L212" s="161">
        <f t="shared" si="188"/>
        <v>0</v>
      </c>
      <c r="M212" s="161">
        <f t="shared" si="188"/>
        <v>0</v>
      </c>
      <c r="N212" s="161">
        <f t="shared" si="188"/>
        <v>0</v>
      </c>
      <c r="O212" s="161">
        <f t="shared" si="188"/>
        <v>0</v>
      </c>
      <c r="P212" s="161">
        <f t="shared" si="188"/>
        <v>0</v>
      </c>
      <c r="Q212" s="161">
        <f t="shared" si="188"/>
        <v>0</v>
      </c>
      <c r="R212" s="161">
        <f t="shared" si="188"/>
        <v>0</v>
      </c>
      <c r="S212" s="161">
        <f t="shared" si="187"/>
        <v>0</v>
      </c>
      <c r="T212" s="161">
        <f t="shared" si="187"/>
        <v>0</v>
      </c>
      <c r="U212" s="161">
        <f t="shared" si="186"/>
        <v>0</v>
      </c>
      <c r="V212" s="161">
        <f t="shared" si="186"/>
        <v>0</v>
      </c>
      <c r="W212" s="161">
        <f t="shared" si="186"/>
        <v>0</v>
      </c>
      <c r="X212" s="161">
        <f t="shared" si="186"/>
        <v>0</v>
      </c>
      <c r="Y212" s="161">
        <f t="shared" si="186"/>
        <v>0</v>
      </c>
      <c r="Z212" s="161">
        <f t="shared" si="187"/>
        <v>0</v>
      </c>
      <c r="AA212" s="161">
        <f t="shared" si="187"/>
        <v>0</v>
      </c>
      <c r="AB212" s="161">
        <f t="shared" si="187"/>
        <v>0</v>
      </c>
      <c r="AC212" s="161">
        <f t="shared" si="187"/>
        <v>0</v>
      </c>
      <c r="AD212" s="161">
        <f t="shared" si="187"/>
        <v>0</v>
      </c>
      <c r="AE212" s="161">
        <f t="shared" si="187"/>
        <v>0</v>
      </c>
      <c r="AF212" s="174">
        <f t="shared" si="187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88"/>
        <v>0</v>
      </c>
      <c r="D213" s="161">
        <f t="shared" si="188"/>
        <v>0</v>
      </c>
      <c r="E213" s="161">
        <f t="shared" si="188"/>
        <v>0</v>
      </c>
      <c r="F213" s="161">
        <f t="shared" si="188"/>
        <v>0</v>
      </c>
      <c r="G213" s="161">
        <f t="shared" si="188"/>
        <v>0</v>
      </c>
      <c r="H213" s="161">
        <f t="shared" si="188"/>
        <v>0</v>
      </c>
      <c r="I213" s="161">
        <f t="shared" si="188"/>
        <v>0</v>
      </c>
      <c r="J213" s="161">
        <f t="shared" si="188"/>
        <v>0</v>
      </c>
      <c r="K213" s="161">
        <f t="shared" si="188"/>
        <v>0</v>
      </c>
      <c r="L213" s="161">
        <f t="shared" si="188"/>
        <v>0</v>
      </c>
      <c r="M213" s="161">
        <f t="shared" si="188"/>
        <v>0</v>
      </c>
      <c r="N213" s="161">
        <f t="shared" si="188"/>
        <v>0</v>
      </c>
      <c r="O213" s="161">
        <f t="shared" si="188"/>
        <v>0</v>
      </c>
      <c r="P213" s="161">
        <f t="shared" si="188"/>
        <v>0</v>
      </c>
      <c r="Q213" s="161">
        <f t="shared" si="188"/>
        <v>0</v>
      </c>
      <c r="R213" s="161">
        <f t="shared" si="188"/>
        <v>0</v>
      </c>
      <c r="S213" s="161">
        <f t="shared" si="187"/>
        <v>0</v>
      </c>
      <c r="T213" s="161">
        <f t="shared" si="187"/>
        <v>0</v>
      </c>
      <c r="U213" s="161">
        <f t="shared" si="186"/>
        <v>0</v>
      </c>
      <c r="V213" s="161">
        <f t="shared" si="186"/>
        <v>0</v>
      </c>
      <c r="W213" s="161">
        <f t="shared" si="186"/>
        <v>0</v>
      </c>
      <c r="X213" s="161">
        <f t="shared" si="186"/>
        <v>0</v>
      </c>
      <c r="Y213" s="161">
        <f t="shared" si="186"/>
        <v>0</v>
      </c>
      <c r="Z213" s="161">
        <f t="shared" si="187"/>
        <v>0</v>
      </c>
      <c r="AA213" s="161">
        <f t="shared" si="187"/>
        <v>0</v>
      </c>
      <c r="AB213" s="161">
        <f t="shared" si="187"/>
        <v>0</v>
      </c>
      <c r="AC213" s="161">
        <f t="shared" si="187"/>
        <v>0</v>
      </c>
      <c r="AD213" s="161">
        <f t="shared" si="187"/>
        <v>0</v>
      </c>
      <c r="AE213" s="161">
        <f t="shared" si="187"/>
        <v>0</v>
      </c>
      <c r="AF213" s="174">
        <f t="shared" si="187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88"/>
        <v>0</v>
      </c>
      <c r="D214" s="161">
        <f t="shared" si="188"/>
        <v>0</v>
      </c>
      <c r="E214" s="161">
        <f t="shared" si="188"/>
        <v>0</v>
      </c>
      <c r="F214" s="161">
        <f t="shared" si="188"/>
        <v>0</v>
      </c>
      <c r="G214" s="161">
        <f t="shared" si="188"/>
        <v>0</v>
      </c>
      <c r="H214" s="161">
        <f t="shared" si="188"/>
        <v>0</v>
      </c>
      <c r="I214" s="161">
        <f t="shared" si="188"/>
        <v>0</v>
      </c>
      <c r="J214" s="161">
        <f t="shared" si="188"/>
        <v>0</v>
      </c>
      <c r="K214" s="161">
        <f t="shared" si="188"/>
        <v>0</v>
      </c>
      <c r="L214" s="161">
        <f t="shared" si="188"/>
        <v>0</v>
      </c>
      <c r="M214" s="161">
        <f t="shared" si="188"/>
        <v>0</v>
      </c>
      <c r="N214" s="161">
        <f t="shared" si="188"/>
        <v>0</v>
      </c>
      <c r="O214" s="161">
        <f t="shared" si="188"/>
        <v>0</v>
      </c>
      <c r="P214" s="161">
        <f t="shared" si="188"/>
        <v>0</v>
      </c>
      <c r="Q214" s="161">
        <f t="shared" si="188"/>
        <v>0</v>
      </c>
      <c r="R214" s="161">
        <f t="shared" si="188"/>
        <v>0</v>
      </c>
      <c r="S214" s="161">
        <f t="shared" si="187"/>
        <v>0</v>
      </c>
      <c r="T214" s="161">
        <f t="shared" ref="T214:Y229" si="189">S214</f>
        <v>0</v>
      </c>
      <c r="U214" s="161">
        <f t="shared" si="189"/>
        <v>0</v>
      </c>
      <c r="V214" s="161">
        <f t="shared" si="189"/>
        <v>0</v>
      </c>
      <c r="W214" s="161">
        <f t="shared" si="189"/>
        <v>0</v>
      </c>
      <c r="X214" s="161">
        <f t="shared" si="189"/>
        <v>0</v>
      </c>
      <c r="Y214" s="161">
        <f t="shared" si="189"/>
        <v>0</v>
      </c>
      <c r="Z214" s="161">
        <f t="shared" si="187"/>
        <v>0</v>
      </c>
      <c r="AA214" s="161">
        <f t="shared" si="187"/>
        <v>0</v>
      </c>
      <c r="AB214" s="161">
        <f t="shared" si="187"/>
        <v>0</v>
      </c>
      <c r="AC214" s="161">
        <f t="shared" si="187"/>
        <v>0</v>
      </c>
      <c r="AD214" s="161">
        <f t="shared" si="187"/>
        <v>0</v>
      </c>
      <c r="AE214" s="161">
        <f t="shared" si="187"/>
        <v>0</v>
      </c>
      <c r="AF214" s="174">
        <f t="shared" si="187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88"/>
        <v>0</v>
      </c>
      <c r="D215" s="161">
        <f t="shared" si="188"/>
        <v>0</v>
      </c>
      <c r="E215" s="161">
        <f t="shared" si="188"/>
        <v>0</v>
      </c>
      <c r="F215" s="161">
        <f t="shared" si="188"/>
        <v>0</v>
      </c>
      <c r="G215" s="161">
        <f t="shared" si="188"/>
        <v>0</v>
      </c>
      <c r="H215" s="161">
        <f t="shared" si="188"/>
        <v>0</v>
      </c>
      <c r="I215" s="161">
        <f t="shared" si="188"/>
        <v>0</v>
      </c>
      <c r="J215" s="161">
        <f t="shared" si="188"/>
        <v>0</v>
      </c>
      <c r="K215" s="161">
        <f t="shared" si="188"/>
        <v>0</v>
      </c>
      <c r="L215" s="161">
        <f t="shared" si="188"/>
        <v>0</v>
      </c>
      <c r="M215" s="161">
        <f t="shared" si="188"/>
        <v>0</v>
      </c>
      <c r="N215" s="161">
        <f t="shared" si="188"/>
        <v>0</v>
      </c>
      <c r="O215" s="161">
        <f t="shared" si="188"/>
        <v>0</v>
      </c>
      <c r="P215" s="161">
        <f t="shared" si="188"/>
        <v>0</v>
      </c>
      <c r="Q215" s="161">
        <f t="shared" si="188"/>
        <v>0</v>
      </c>
      <c r="R215" s="161">
        <f t="shared" si="188"/>
        <v>0</v>
      </c>
      <c r="S215" s="161">
        <f t="shared" si="187"/>
        <v>0</v>
      </c>
      <c r="T215" s="161">
        <f t="shared" si="189"/>
        <v>0</v>
      </c>
      <c r="U215" s="161">
        <f t="shared" si="189"/>
        <v>0</v>
      </c>
      <c r="V215" s="161">
        <f t="shared" si="189"/>
        <v>0</v>
      </c>
      <c r="W215" s="161">
        <f t="shared" si="189"/>
        <v>0</v>
      </c>
      <c r="X215" s="161">
        <f t="shared" si="189"/>
        <v>0</v>
      </c>
      <c r="Y215" s="161">
        <f t="shared" si="189"/>
        <v>0</v>
      </c>
      <c r="Z215" s="161">
        <f t="shared" si="187"/>
        <v>0</v>
      </c>
      <c r="AA215" s="161">
        <f t="shared" si="187"/>
        <v>0</v>
      </c>
      <c r="AB215" s="161">
        <f t="shared" si="187"/>
        <v>0</v>
      </c>
      <c r="AC215" s="161">
        <f t="shared" si="187"/>
        <v>0</v>
      </c>
      <c r="AD215" s="161">
        <f t="shared" si="187"/>
        <v>0</v>
      </c>
      <c r="AE215" s="161">
        <f t="shared" si="187"/>
        <v>0</v>
      </c>
      <c r="AF215" s="174">
        <f t="shared" si="187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88"/>
        <v>0</v>
      </c>
      <c r="D216" s="161">
        <f t="shared" si="188"/>
        <v>0</v>
      </c>
      <c r="E216" s="161">
        <f t="shared" si="188"/>
        <v>0</v>
      </c>
      <c r="F216" s="161">
        <f t="shared" si="188"/>
        <v>0</v>
      </c>
      <c r="G216" s="161">
        <f t="shared" si="188"/>
        <v>0</v>
      </c>
      <c r="H216" s="161">
        <f t="shared" si="188"/>
        <v>0</v>
      </c>
      <c r="I216" s="161">
        <f t="shared" si="188"/>
        <v>0</v>
      </c>
      <c r="J216" s="161">
        <f t="shared" si="188"/>
        <v>0</v>
      </c>
      <c r="K216" s="161">
        <f t="shared" si="188"/>
        <v>0</v>
      </c>
      <c r="L216" s="161">
        <f t="shared" si="188"/>
        <v>0</v>
      </c>
      <c r="M216" s="161">
        <f t="shared" si="188"/>
        <v>0</v>
      </c>
      <c r="N216" s="161">
        <f t="shared" si="188"/>
        <v>0</v>
      </c>
      <c r="O216" s="161">
        <f t="shared" si="188"/>
        <v>0</v>
      </c>
      <c r="P216" s="161">
        <f t="shared" si="188"/>
        <v>0</v>
      </c>
      <c r="Q216" s="161">
        <f t="shared" si="188"/>
        <v>0</v>
      </c>
      <c r="R216" s="161">
        <f t="shared" ref="R216:AF231" si="190">Q216</f>
        <v>0</v>
      </c>
      <c r="S216" s="161">
        <f t="shared" si="190"/>
        <v>0</v>
      </c>
      <c r="T216" s="161">
        <f t="shared" si="190"/>
        <v>0</v>
      </c>
      <c r="U216" s="161">
        <f t="shared" si="189"/>
        <v>0</v>
      </c>
      <c r="V216" s="161">
        <f t="shared" si="189"/>
        <v>0</v>
      </c>
      <c r="W216" s="161">
        <f t="shared" si="189"/>
        <v>0</v>
      </c>
      <c r="X216" s="161">
        <f t="shared" si="189"/>
        <v>0</v>
      </c>
      <c r="Y216" s="161">
        <f t="shared" si="189"/>
        <v>0</v>
      </c>
      <c r="Z216" s="161">
        <f t="shared" si="190"/>
        <v>0</v>
      </c>
      <c r="AA216" s="161">
        <f t="shared" si="190"/>
        <v>0</v>
      </c>
      <c r="AB216" s="161">
        <f t="shared" si="190"/>
        <v>0</v>
      </c>
      <c r="AC216" s="161">
        <f t="shared" si="190"/>
        <v>0</v>
      </c>
      <c r="AD216" s="161">
        <f t="shared" si="190"/>
        <v>0</v>
      </c>
      <c r="AE216" s="161">
        <f t="shared" si="190"/>
        <v>0</v>
      </c>
      <c r="AF216" s="174">
        <f t="shared" si="190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91">B217</f>
        <v>0</v>
      </c>
      <c r="D217" s="161">
        <f t="shared" si="191"/>
        <v>0</v>
      </c>
      <c r="E217" s="161">
        <f t="shared" si="191"/>
        <v>0</v>
      </c>
      <c r="F217" s="161">
        <f t="shared" si="191"/>
        <v>0</v>
      </c>
      <c r="G217" s="161">
        <f t="shared" si="191"/>
        <v>0</v>
      </c>
      <c r="H217" s="161">
        <f t="shared" si="191"/>
        <v>0</v>
      </c>
      <c r="I217" s="161">
        <f t="shared" si="191"/>
        <v>0</v>
      </c>
      <c r="J217" s="161">
        <f t="shared" si="191"/>
        <v>0</v>
      </c>
      <c r="K217" s="161">
        <f t="shared" si="191"/>
        <v>0</v>
      </c>
      <c r="L217" s="161">
        <f t="shared" si="191"/>
        <v>0</v>
      </c>
      <c r="M217" s="161">
        <f t="shared" si="191"/>
        <v>0</v>
      </c>
      <c r="N217" s="161">
        <f t="shared" si="191"/>
        <v>0</v>
      </c>
      <c r="O217" s="161">
        <f t="shared" si="191"/>
        <v>0</v>
      </c>
      <c r="P217" s="161">
        <f t="shared" si="191"/>
        <v>0</v>
      </c>
      <c r="Q217" s="161">
        <f t="shared" si="191"/>
        <v>0</v>
      </c>
      <c r="R217" s="161">
        <f t="shared" si="191"/>
        <v>0</v>
      </c>
      <c r="S217" s="161">
        <f t="shared" si="190"/>
        <v>0</v>
      </c>
      <c r="T217" s="161">
        <f t="shared" si="190"/>
        <v>0</v>
      </c>
      <c r="U217" s="161">
        <f t="shared" si="189"/>
        <v>0</v>
      </c>
      <c r="V217" s="161">
        <f t="shared" si="189"/>
        <v>0</v>
      </c>
      <c r="W217" s="161">
        <f t="shared" si="189"/>
        <v>0</v>
      </c>
      <c r="X217" s="161">
        <f t="shared" si="189"/>
        <v>0</v>
      </c>
      <c r="Y217" s="161">
        <f t="shared" si="189"/>
        <v>0</v>
      </c>
      <c r="Z217" s="161">
        <f t="shared" si="190"/>
        <v>0</v>
      </c>
      <c r="AA217" s="161">
        <f t="shared" si="190"/>
        <v>0</v>
      </c>
      <c r="AB217" s="161">
        <f t="shared" si="190"/>
        <v>0</v>
      </c>
      <c r="AC217" s="161">
        <f t="shared" si="190"/>
        <v>0</v>
      </c>
      <c r="AD217" s="161">
        <f t="shared" si="190"/>
        <v>0</v>
      </c>
      <c r="AE217" s="161">
        <f t="shared" si="190"/>
        <v>0</v>
      </c>
      <c r="AF217" s="174">
        <f t="shared" si="190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91"/>
        <v>0</v>
      </c>
      <c r="D218" s="161">
        <f t="shared" si="191"/>
        <v>0</v>
      </c>
      <c r="E218" s="161">
        <f t="shared" si="191"/>
        <v>0</v>
      </c>
      <c r="F218" s="161">
        <f t="shared" si="191"/>
        <v>0</v>
      </c>
      <c r="G218" s="161">
        <f t="shared" si="191"/>
        <v>0</v>
      </c>
      <c r="H218" s="161">
        <f t="shared" si="191"/>
        <v>0</v>
      </c>
      <c r="I218" s="161">
        <f t="shared" si="191"/>
        <v>0</v>
      </c>
      <c r="J218" s="161">
        <f t="shared" si="191"/>
        <v>0</v>
      </c>
      <c r="K218" s="161">
        <f t="shared" si="191"/>
        <v>0</v>
      </c>
      <c r="L218" s="161">
        <f t="shared" si="191"/>
        <v>0</v>
      </c>
      <c r="M218" s="161">
        <f t="shared" si="191"/>
        <v>0</v>
      </c>
      <c r="N218" s="161">
        <f t="shared" si="191"/>
        <v>0</v>
      </c>
      <c r="O218" s="161">
        <f t="shared" si="191"/>
        <v>0</v>
      </c>
      <c r="P218" s="161">
        <f t="shared" si="191"/>
        <v>0</v>
      </c>
      <c r="Q218" s="161">
        <f t="shared" si="191"/>
        <v>0</v>
      </c>
      <c r="R218" s="161">
        <f t="shared" si="191"/>
        <v>0</v>
      </c>
      <c r="S218" s="161">
        <f t="shared" si="190"/>
        <v>0</v>
      </c>
      <c r="T218" s="161">
        <f t="shared" si="190"/>
        <v>0</v>
      </c>
      <c r="U218" s="161">
        <f t="shared" si="189"/>
        <v>0</v>
      </c>
      <c r="V218" s="161">
        <f t="shared" si="189"/>
        <v>0</v>
      </c>
      <c r="W218" s="161">
        <f t="shared" si="189"/>
        <v>0</v>
      </c>
      <c r="X218" s="161">
        <f t="shared" si="189"/>
        <v>0</v>
      </c>
      <c r="Y218" s="161">
        <f t="shared" si="189"/>
        <v>0</v>
      </c>
      <c r="Z218" s="161">
        <f t="shared" si="190"/>
        <v>0</v>
      </c>
      <c r="AA218" s="161">
        <f t="shared" si="190"/>
        <v>0</v>
      </c>
      <c r="AB218" s="161">
        <f t="shared" si="190"/>
        <v>0</v>
      </c>
      <c r="AC218" s="161">
        <f t="shared" si="190"/>
        <v>0</v>
      </c>
      <c r="AD218" s="161">
        <f t="shared" si="190"/>
        <v>0</v>
      </c>
      <c r="AE218" s="161">
        <f t="shared" si="190"/>
        <v>0</v>
      </c>
      <c r="AF218" s="174">
        <f t="shared" si="190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91"/>
        <v>0</v>
      </c>
      <c r="D219" s="161">
        <f t="shared" si="191"/>
        <v>0</v>
      </c>
      <c r="E219" s="161">
        <f t="shared" si="191"/>
        <v>0</v>
      </c>
      <c r="F219" s="161">
        <f t="shared" si="191"/>
        <v>0</v>
      </c>
      <c r="G219" s="161">
        <f t="shared" si="191"/>
        <v>0</v>
      </c>
      <c r="H219" s="161">
        <f t="shared" si="191"/>
        <v>0</v>
      </c>
      <c r="I219" s="161">
        <f t="shared" si="191"/>
        <v>0</v>
      </c>
      <c r="J219" s="161">
        <f t="shared" si="191"/>
        <v>0</v>
      </c>
      <c r="K219" s="161">
        <f t="shared" si="191"/>
        <v>0</v>
      </c>
      <c r="L219" s="161">
        <f t="shared" si="191"/>
        <v>0</v>
      </c>
      <c r="M219" s="161">
        <f t="shared" si="191"/>
        <v>0</v>
      </c>
      <c r="N219" s="161">
        <f t="shared" si="191"/>
        <v>0</v>
      </c>
      <c r="O219" s="161">
        <f t="shared" si="191"/>
        <v>0</v>
      </c>
      <c r="P219" s="161">
        <f t="shared" si="191"/>
        <v>0</v>
      </c>
      <c r="Q219" s="161">
        <f t="shared" si="191"/>
        <v>0</v>
      </c>
      <c r="R219" s="161">
        <f t="shared" si="191"/>
        <v>0</v>
      </c>
      <c r="S219" s="161">
        <f t="shared" si="190"/>
        <v>0</v>
      </c>
      <c r="T219" s="161">
        <f t="shared" si="190"/>
        <v>0</v>
      </c>
      <c r="U219" s="161">
        <f t="shared" si="189"/>
        <v>0</v>
      </c>
      <c r="V219" s="161">
        <f t="shared" si="189"/>
        <v>0</v>
      </c>
      <c r="W219" s="161">
        <f t="shared" si="189"/>
        <v>0</v>
      </c>
      <c r="X219" s="161">
        <f t="shared" si="189"/>
        <v>0</v>
      </c>
      <c r="Y219" s="161">
        <f t="shared" si="189"/>
        <v>0</v>
      </c>
      <c r="Z219" s="161">
        <f t="shared" si="190"/>
        <v>0</v>
      </c>
      <c r="AA219" s="161">
        <f t="shared" si="190"/>
        <v>0</v>
      </c>
      <c r="AB219" s="161">
        <f t="shared" si="190"/>
        <v>0</v>
      </c>
      <c r="AC219" s="161">
        <f t="shared" si="190"/>
        <v>0</v>
      </c>
      <c r="AD219" s="161">
        <f t="shared" si="190"/>
        <v>0</v>
      </c>
      <c r="AE219" s="161">
        <f t="shared" si="190"/>
        <v>0</v>
      </c>
      <c r="AF219" s="174">
        <f t="shared" si="190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91"/>
        <v>0</v>
      </c>
      <c r="D220" s="161">
        <f t="shared" si="191"/>
        <v>0</v>
      </c>
      <c r="E220" s="161">
        <f t="shared" si="191"/>
        <v>0</v>
      </c>
      <c r="F220" s="161">
        <f t="shared" si="191"/>
        <v>0</v>
      </c>
      <c r="G220" s="161">
        <f t="shared" si="191"/>
        <v>0</v>
      </c>
      <c r="H220" s="161">
        <f t="shared" si="191"/>
        <v>0</v>
      </c>
      <c r="I220" s="161">
        <f t="shared" si="191"/>
        <v>0</v>
      </c>
      <c r="J220" s="161">
        <f t="shared" si="191"/>
        <v>0</v>
      </c>
      <c r="K220" s="161">
        <f t="shared" si="191"/>
        <v>0</v>
      </c>
      <c r="L220" s="161">
        <f t="shared" si="191"/>
        <v>0</v>
      </c>
      <c r="M220" s="161">
        <f t="shared" si="191"/>
        <v>0</v>
      </c>
      <c r="N220" s="161">
        <f t="shared" si="191"/>
        <v>0</v>
      </c>
      <c r="O220" s="161">
        <f t="shared" si="191"/>
        <v>0</v>
      </c>
      <c r="P220" s="161">
        <f t="shared" si="191"/>
        <v>0</v>
      </c>
      <c r="Q220" s="161">
        <f t="shared" si="191"/>
        <v>0</v>
      </c>
      <c r="R220" s="161">
        <f t="shared" si="191"/>
        <v>0</v>
      </c>
      <c r="S220" s="161">
        <f t="shared" si="190"/>
        <v>0</v>
      </c>
      <c r="T220" s="161">
        <f t="shared" si="190"/>
        <v>0</v>
      </c>
      <c r="U220" s="161">
        <f t="shared" si="189"/>
        <v>0</v>
      </c>
      <c r="V220" s="161">
        <f t="shared" si="189"/>
        <v>0</v>
      </c>
      <c r="W220" s="161">
        <f t="shared" si="189"/>
        <v>0</v>
      </c>
      <c r="X220" s="161">
        <f t="shared" si="189"/>
        <v>0</v>
      </c>
      <c r="Y220" s="161">
        <f t="shared" si="189"/>
        <v>0</v>
      </c>
      <c r="Z220" s="161">
        <f t="shared" si="190"/>
        <v>0</v>
      </c>
      <c r="AA220" s="161">
        <f t="shared" si="190"/>
        <v>0</v>
      </c>
      <c r="AB220" s="161">
        <f t="shared" si="190"/>
        <v>0</v>
      </c>
      <c r="AC220" s="161">
        <f t="shared" si="190"/>
        <v>0</v>
      </c>
      <c r="AD220" s="161">
        <f t="shared" si="190"/>
        <v>0</v>
      </c>
      <c r="AE220" s="161">
        <f t="shared" si="190"/>
        <v>0</v>
      </c>
      <c r="AF220" s="174">
        <f t="shared" si="190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91"/>
        <v>0</v>
      </c>
      <c r="D221" s="161">
        <f t="shared" si="191"/>
        <v>0</v>
      </c>
      <c r="E221" s="161">
        <f t="shared" si="191"/>
        <v>0</v>
      </c>
      <c r="F221" s="161">
        <f t="shared" si="191"/>
        <v>0</v>
      </c>
      <c r="G221" s="161">
        <f t="shared" si="191"/>
        <v>0</v>
      </c>
      <c r="H221" s="161">
        <f t="shared" si="191"/>
        <v>0</v>
      </c>
      <c r="I221" s="161">
        <f t="shared" si="191"/>
        <v>0</v>
      </c>
      <c r="J221" s="161">
        <f t="shared" si="191"/>
        <v>0</v>
      </c>
      <c r="K221" s="161">
        <f t="shared" si="191"/>
        <v>0</v>
      </c>
      <c r="L221" s="161">
        <f t="shared" si="191"/>
        <v>0</v>
      </c>
      <c r="M221" s="161">
        <f t="shared" si="191"/>
        <v>0</v>
      </c>
      <c r="N221" s="161">
        <f t="shared" si="191"/>
        <v>0</v>
      </c>
      <c r="O221" s="161">
        <f t="shared" si="191"/>
        <v>0</v>
      </c>
      <c r="P221" s="161">
        <f t="shared" si="191"/>
        <v>0</v>
      </c>
      <c r="Q221" s="161">
        <f t="shared" si="191"/>
        <v>0</v>
      </c>
      <c r="R221" s="161">
        <f t="shared" si="191"/>
        <v>0</v>
      </c>
      <c r="S221" s="161">
        <f t="shared" si="190"/>
        <v>0</v>
      </c>
      <c r="T221" s="161">
        <f t="shared" si="190"/>
        <v>0</v>
      </c>
      <c r="U221" s="161">
        <f t="shared" si="189"/>
        <v>0</v>
      </c>
      <c r="V221" s="161">
        <f t="shared" si="189"/>
        <v>0</v>
      </c>
      <c r="W221" s="161">
        <f t="shared" si="189"/>
        <v>0</v>
      </c>
      <c r="X221" s="161">
        <f t="shared" si="189"/>
        <v>0</v>
      </c>
      <c r="Y221" s="161">
        <f t="shared" si="189"/>
        <v>0</v>
      </c>
      <c r="Z221" s="161">
        <f t="shared" si="190"/>
        <v>0</v>
      </c>
      <c r="AA221" s="161">
        <f t="shared" si="190"/>
        <v>0</v>
      </c>
      <c r="AB221" s="161">
        <f t="shared" si="190"/>
        <v>0</v>
      </c>
      <c r="AC221" s="161">
        <f t="shared" si="190"/>
        <v>0</v>
      </c>
      <c r="AD221" s="161">
        <f t="shared" si="190"/>
        <v>0</v>
      </c>
      <c r="AE221" s="161">
        <f t="shared" si="190"/>
        <v>0</v>
      </c>
      <c r="AF221" s="174">
        <f t="shared" si="190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91"/>
        <v>0</v>
      </c>
      <c r="D222" s="161">
        <f t="shared" si="191"/>
        <v>0</v>
      </c>
      <c r="E222" s="161">
        <f t="shared" si="191"/>
        <v>0</v>
      </c>
      <c r="F222" s="161">
        <f t="shared" si="191"/>
        <v>0</v>
      </c>
      <c r="G222" s="161">
        <f t="shared" si="191"/>
        <v>0</v>
      </c>
      <c r="H222" s="161">
        <f t="shared" si="191"/>
        <v>0</v>
      </c>
      <c r="I222" s="161">
        <f t="shared" si="191"/>
        <v>0</v>
      </c>
      <c r="J222" s="161">
        <f t="shared" si="191"/>
        <v>0</v>
      </c>
      <c r="K222" s="161">
        <f t="shared" si="191"/>
        <v>0</v>
      </c>
      <c r="L222" s="161">
        <f t="shared" si="191"/>
        <v>0</v>
      </c>
      <c r="M222" s="161">
        <f t="shared" si="191"/>
        <v>0</v>
      </c>
      <c r="N222" s="161">
        <f t="shared" si="191"/>
        <v>0</v>
      </c>
      <c r="O222" s="161">
        <f t="shared" si="191"/>
        <v>0</v>
      </c>
      <c r="P222" s="161">
        <f t="shared" si="191"/>
        <v>0</v>
      </c>
      <c r="Q222" s="161">
        <f t="shared" si="191"/>
        <v>0</v>
      </c>
      <c r="R222" s="161">
        <f t="shared" si="191"/>
        <v>0</v>
      </c>
      <c r="S222" s="161">
        <f t="shared" si="190"/>
        <v>0</v>
      </c>
      <c r="T222" s="161">
        <f t="shared" si="190"/>
        <v>0</v>
      </c>
      <c r="U222" s="161">
        <f t="shared" si="189"/>
        <v>0</v>
      </c>
      <c r="V222" s="161">
        <f t="shared" si="189"/>
        <v>0</v>
      </c>
      <c r="W222" s="161">
        <f t="shared" si="189"/>
        <v>0</v>
      </c>
      <c r="X222" s="161">
        <f t="shared" si="189"/>
        <v>0</v>
      </c>
      <c r="Y222" s="161">
        <f t="shared" si="189"/>
        <v>0</v>
      </c>
      <c r="Z222" s="161">
        <f t="shared" si="190"/>
        <v>0</v>
      </c>
      <c r="AA222" s="161">
        <f t="shared" si="190"/>
        <v>0</v>
      </c>
      <c r="AB222" s="161">
        <f t="shared" si="190"/>
        <v>0</v>
      </c>
      <c r="AC222" s="161">
        <f t="shared" si="190"/>
        <v>0</v>
      </c>
      <c r="AD222" s="161">
        <f t="shared" si="190"/>
        <v>0</v>
      </c>
      <c r="AE222" s="161">
        <f t="shared" si="190"/>
        <v>0</v>
      </c>
      <c r="AF222" s="174">
        <f t="shared" si="190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91"/>
        <v>0</v>
      </c>
      <c r="D223" s="161">
        <f t="shared" si="191"/>
        <v>0</v>
      </c>
      <c r="E223" s="161">
        <f t="shared" si="191"/>
        <v>0</v>
      </c>
      <c r="F223" s="161">
        <f t="shared" si="191"/>
        <v>0</v>
      </c>
      <c r="G223" s="161">
        <f t="shared" si="191"/>
        <v>0</v>
      </c>
      <c r="H223" s="161">
        <f t="shared" si="191"/>
        <v>0</v>
      </c>
      <c r="I223" s="161">
        <f t="shared" si="191"/>
        <v>0</v>
      </c>
      <c r="J223" s="161">
        <f t="shared" si="191"/>
        <v>0</v>
      </c>
      <c r="K223" s="161">
        <f t="shared" si="191"/>
        <v>0</v>
      </c>
      <c r="L223" s="161">
        <f t="shared" si="191"/>
        <v>0</v>
      </c>
      <c r="M223" s="161">
        <f t="shared" si="191"/>
        <v>0</v>
      </c>
      <c r="N223" s="161">
        <f t="shared" si="191"/>
        <v>0</v>
      </c>
      <c r="O223" s="161">
        <f t="shared" si="191"/>
        <v>0</v>
      </c>
      <c r="P223" s="161">
        <f t="shared" si="191"/>
        <v>0</v>
      </c>
      <c r="Q223" s="161">
        <f t="shared" si="191"/>
        <v>0</v>
      </c>
      <c r="R223" s="161">
        <f t="shared" si="191"/>
        <v>0</v>
      </c>
      <c r="S223" s="161">
        <f t="shared" si="190"/>
        <v>0</v>
      </c>
      <c r="T223" s="161">
        <f t="shared" si="190"/>
        <v>0</v>
      </c>
      <c r="U223" s="161">
        <f t="shared" si="189"/>
        <v>0</v>
      </c>
      <c r="V223" s="161">
        <f t="shared" si="189"/>
        <v>0</v>
      </c>
      <c r="W223" s="161">
        <f t="shared" si="189"/>
        <v>0</v>
      </c>
      <c r="X223" s="161">
        <f t="shared" si="189"/>
        <v>0</v>
      </c>
      <c r="Y223" s="161">
        <f t="shared" si="189"/>
        <v>0</v>
      </c>
      <c r="Z223" s="161">
        <f t="shared" si="190"/>
        <v>0</v>
      </c>
      <c r="AA223" s="161">
        <f t="shared" si="190"/>
        <v>0</v>
      </c>
      <c r="AB223" s="161">
        <f t="shared" si="190"/>
        <v>0</v>
      </c>
      <c r="AC223" s="161">
        <f t="shared" si="190"/>
        <v>0</v>
      </c>
      <c r="AD223" s="161">
        <f t="shared" si="190"/>
        <v>0</v>
      </c>
      <c r="AE223" s="161">
        <f t="shared" si="190"/>
        <v>0</v>
      </c>
      <c r="AF223" s="174">
        <f t="shared" si="190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91"/>
        <v>0</v>
      </c>
      <c r="D224" s="161">
        <f t="shared" si="191"/>
        <v>0</v>
      </c>
      <c r="E224" s="161">
        <f t="shared" si="191"/>
        <v>0</v>
      </c>
      <c r="F224" s="161">
        <f t="shared" si="191"/>
        <v>0</v>
      </c>
      <c r="G224" s="161">
        <f t="shared" si="191"/>
        <v>0</v>
      </c>
      <c r="H224" s="161">
        <f t="shared" si="191"/>
        <v>0</v>
      </c>
      <c r="I224" s="161">
        <f t="shared" si="191"/>
        <v>0</v>
      </c>
      <c r="J224" s="161">
        <f t="shared" si="191"/>
        <v>0</v>
      </c>
      <c r="K224" s="161">
        <f t="shared" si="191"/>
        <v>0</v>
      </c>
      <c r="L224" s="161">
        <f t="shared" si="191"/>
        <v>0</v>
      </c>
      <c r="M224" s="161">
        <f t="shared" si="191"/>
        <v>0</v>
      </c>
      <c r="N224" s="161">
        <f t="shared" si="191"/>
        <v>0</v>
      </c>
      <c r="O224" s="161">
        <f t="shared" si="191"/>
        <v>0</v>
      </c>
      <c r="P224" s="161">
        <f t="shared" si="191"/>
        <v>0</v>
      </c>
      <c r="Q224" s="161">
        <f t="shared" si="191"/>
        <v>0</v>
      </c>
      <c r="R224" s="161">
        <f t="shared" si="191"/>
        <v>0</v>
      </c>
      <c r="S224" s="161">
        <f t="shared" si="190"/>
        <v>0</v>
      </c>
      <c r="T224" s="161">
        <f t="shared" si="190"/>
        <v>0</v>
      </c>
      <c r="U224" s="161">
        <f t="shared" si="189"/>
        <v>0</v>
      </c>
      <c r="V224" s="161">
        <f t="shared" si="189"/>
        <v>0</v>
      </c>
      <c r="W224" s="161">
        <f t="shared" si="189"/>
        <v>0</v>
      </c>
      <c r="X224" s="161">
        <f t="shared" si="189"/>
        <v>0</v>
      </c>
      <c r="Y224" s="161">
        <f t="shared" si="189"/>
        <v>0</v>
      </c>
      <c r="Z224" s="161">
        <f t="shared" si="190"/>
        <v>0</v>
      </c>
      <c r="AA224" s="161">
        <f t="shared" si="190"/>
        <v>0</v>
      </c>
      <c r="AB224" s="161">
        <f t="shared" si="190"/>
        <v>0</v>
      </c>
      <c r="AC224" s="161">
        <f t="shared" si="190"/>
        <v>0</v>
      </c>
      <c r="AD224" s="161">
        <f t="shared" si="190"/>
        <v>0</v>
      </c>
      <c r="AE224" s="161">
        <f t="shared" si="190"/>
        <v>0</v>
      </c>
      <c r="AF224" s="174">
        <f t="shared" si="190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91"/>
        <v>0</v>
      </c>
      <c r="D225" s="161">
        <f t="shared" si="191"/>
        <v>0</v>
      </c>
      <c r="E225" s="161">
        <f t="shared" si="191"/>
        <v>0</v>
      </c>
      <c r="F225" s="161">
        <f t="shared" si="191"/>
        <v>0</v>
      </c>
      <c r="G225" s="161">
        <f t="shared" si="191"/>
        <v>0</v>
      </c>
      <c r="H225" s="161">
        <f t="shared" si="191"/>
        <v>0</v>
      </c>
      <c r="I225" s="161">
        <f t="shared" si="191"/>
        <v>0</v>
      </c>
      <c r="J225" s="161">
        <f t="shared" si="191"/>
        <v>0</v>
      </c>
      <c r="K225" s="161">
        <f t="shared" si="191"/>
        <v>0</v>
      </c>
      <c r="L225" s="161">
        <f t="shared" si="191"/>
        <v>0</v>
      </c>
      <c r="M225" s="161">
        <f t="shared" si="191"/>
        <v>0</v>
      </c>
      <c r="N225" s="161">
        <f t="shared" si="191"/>
        <v>0</v>
      </c>
      <c r="O225" s="161">
        <f t="shared" si="191"/>
        <v>0</v>
      </c>
      <c r="P225" s="161">
        <f t="shared" si="191"/>
        <v>0</v>
      </c>
      <c r="Q225" s="161">
        <f t="shared" si="191"/>
        <v>0</v>
      </c>
      <c r="R225" s="161">
        <f t="shared" si="191"/>
        <v>0</v>
      </c>
      <c r="S225" s="161">
        <f t="shared" si="190"/>
        <v>0</v>
      </c>
      <c r="T225" s="161">
        <f t="shared" si="190"/>
        <v>0</v>
      </c>
      <c r="U225" s="161">
        <f t="shared" si="189"/>
        <v>0</v>
      </c>
      <c r="V225" s="161">
        <f t="shared" si="189"/>
        <v>0</v>
      </c>
      <c r="W225" s="161">
        <f t="shared" si="189"/>
        <v>0</v>
      </c>
      <c r="X225" s="161">
        <f t="shared" si="189"/>
        <v>0</v>
      </c>
      <c r="Y225" s="161">
        <f t="shared" si="189"/>
        <v>0</v>
      </c>
      <c r="Z225" s="161">
        <f t="shared" si="190"/>
        <v>0</v>
      </c>
      <c r="AA225" s="161">
        <f t="shared" si="190"/>
        <v>0</v>
      </c>
      <c r="AB225" s="161">
        <f t="shared" si="190"/>
        <v>0</v>
      </c>
      <c r="AC225" s="161">
        <f t="shared" si="190"/>
        <v>0</v>
      </c>
      <c r="AD225" s="161">
        <f t="shared" si="190"/>
        <v>0</v>
      </c>
      <c r="AE225" s="161">
        <f t="shared" si="190"/>
        <v>0</v>
      </c>
      <c r="AF225" s="174">
        <f t="shared" si="190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91"/>
        <v>0</v>
      </c>
      <c r="D226" s="161">
        <f t="shared" si="191"/>
        <v>0</v>
      </c>
      <c r="E226" s="161">
        <f t="shared" si="191"/>
        <v>0</v>
      </c>
      <c r="F226" s="161">
        <f t="shared" si="191"/>
        <v>0</v>
      </c>
      <c r="G226" s="161">
        <f t="shared" si="191"/>
        <v>0</v>
      </c>
      <c r="H226" s="161">
        <f t="shared" si="191"/>
        <v>0</v>
      </c>
      <c r="I226" s="161">
        <f t="shared" si="191"/>
        <v>0</v>
      </c>
      <c r="J226" s="161">
        <f t="shared" si="191"/>
        <v>0</v>
      </c>
      <c r="K226" s="161">
        <f t="shared" si="191"/>
        <v>0</v>
      </c>
      <c r="L226" s="161">
        <f t="shared" si="191"/>
        <v>0</v>
      </c>
      <c r="M226" s="161">
        <f t="shared" si="191"/>
        <v>0</v>
      </c>
      <c r="N226" s="161">
        <f t="shared" si="191"/>
        <v>0</v>
      </c>
      <c r="O226" s="161">
        <f t="shared" si="191"/>
        <v>0</v>
      </c>
      <c r="P226" s="161">
        <f t="shared" si="191"/>
        <v>0</v>
      </c>
      <c r="Q226" s="161">
        <f t="shared" si="191"/>
        <v>0</v>
      </c>
      <c r="R226" s="161">
        <f t="shared" si="191"/>
        <v>0</v>
      </c>
      <c r="S226" s="161">
        <f t="shared" si="190"/>
        <v>0</v>
      </c>
      <c r="T226" s="161">
        <f t="shared" si="190"/>
        <v>0</v>
      </c>
      <c r="U226" s="161">
        <f t="shared" si="189"/>
        <v>0</v>
      </c>
      <c r="V226" s="161">
        <f t="shared" si="189"/>
        <v>0</v>
      </c>
      <c r="W226" s="161">
        <f t="shared" si="189"/>
        <v>0</v>
      </c>
      <c r="X226" s="161">
        <f t="shared" si="189"/>
        <v>0</v>
      </c>
      <c r="Y226" s="161">
        <f t="shared" si="189"/>
        <v>0</v>
      </c>
      <c r="Z226" s="161">
        <f t="shared" si="190"/>
        <v>0</v>
      </c>
      <c r="AA226" s="161">
        <f t="shared" si="190"/>
        <v>0</v>
      </c>
      <c r="AB226" s="161">
        <f t="shared" si="190"/>
        <v>0</v>
      </c>
      <c r="AC226" s="161">
        <f t="shared" si="190"/>
        <v>0</v>
      </c>
      <c r="AD226" s="161">
        <f t="shared" si="190"/>
        <v>0</v>
      </c>
      <c r="AE226" s="161">
        <f t="shared" si="190"/>
        <v>0</v>
      </c>
      <c r="AF226" s="174">
        <f t="shared" si="190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91"/>
        <v>0</v>
      </c>
      <c r="D227" s="161">
        <f t="shared" si="191"/>
        <v>0</v>
      </c>
      <c r="E227" s="161">
        <f t="shared" si="191"/>
        <v>0</v>
      </c>
      <c r="F227" s="161">
        <f t="shared" si="191"/>
        <v>0</v>
      </c>
      <c r="G227" s="161">
        <f t="shared" si="191"/>
        <v>0</v>
      </c>
      <c r="H227" s="161">
        <f t="shared" si="191"/>
        <v>0</v>
      </c>
      <c r="I227" s="161">
        <f t="shared" si="191"/>
        <v>0</v>
      </c>
      <c r="J227" s="161">
        <f t="shared" si="191"/>
        <v>0</v>
      </c>
      <c r="K227" s="161">
        <f t="shared" si="191"/>
        <v>0</v>
      </c>
      <c r="L227" s="161">
        <f t="shared" si="191"/>
        <v>0</v>
      </c>
      <c r="M227" s="161">
        <f t="shared" si="191"/>
        <v>0</v>
      </c>
      <c r="N227" s="161">
        <f t="shared" si="191"/>
        <v>0</v>
      </c>
      <c r="O227" s="161">
        <f t="shared" si="191"/>
        <v>0</v>
      </c>
      <c r="P227" s="161">
        <f t="shared" si="191"/>
        <v>0</v>
      </c>
      <c r="Q227" s="161">
        <f t="shared" si="191"/>
        <v>0</v>
      </c>
      <c r="R227" s="161">
        <f t="shared" si="191"/>
        <v>0</v>
      </c>
      <c r="S227" s="161">
        <f t="shared" si="190"/>
        <v>0</v>
      </c>
      <c r="T227" s="161">
        <f t="shared" si="190"/>
        <v>0</v>
      </c>
      <c r="U227" s="161">
        <f t="shared" si="189"/>
        <v>0</v>
      </c>
      <c r="V227" s="161">
        <f t="shared" si="189"/>
        <v>0</v>
      </c>
      <c r="W227" s="161">
        <f t="shared" si="189"/>
        <v>0</v>
      </c>
      <c r="X227" s="161">
        <f t="shared" si="189"/>
        <v>0</v>
      </c>
      <c r="Y227" s="161">
        <f t="shared" si="189"/>
        <v>0</v>
      </c>
      <c r="Z227" s="161">
        <f t="shared" si="190"/>
        <v>0</v>
      </c>
      <c r="AA227" s="161">
        <f t="shared" si="190"/>
        <v>0</v>
      </c>
      <c r="AB227" s="161">
        <f t="shared" si="190"/>
        <v>0</v>
      </c>
      <c r="AC227" s="161">
        <f t="shared" si="190"/>
        <v>0</v>
      </c>
      <c r="AD227" s="161">
        <f t="shared" si="190"/>
        <v>0</v>
      </c>
      <c r="AE227" s="161">
        <f t="shared" si="190"/>
        <v>0</v>
      </c>
      <c r="AF227" s="174">
        <f t="shared" si="190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91"/>
        <v>0</v>
      </c>
      <c r="D228" s="161">
        <f t="shared" si="191"/>
        <v>0</v>
      </c>
      <c r="E228" s="161">
        <f t="shared" si="191"/>
        <v>0</v>
      </c>
      <c r="F228" s="161">
        <f t="shared" si="191"/>
        <v>0</v>
      </c>
      <c r="G228" s="161">
        <f t="shared" si="191"/>
        <v>0</v>
      </c>
      <c r="H228" s="161">
        <f t="shared" si="191"/>
        <v>0</v>
      </c>
      <c r="I228" s="161">
        <f t="shared" si="191"/>
        <v>0</v>
      </c>
      <c r="J228" s="161">
        <f t="shared" si="191"/>
        <v>0</v>
      </c>
      <c r="K228" s="161">
        <f t="shared" si="191"/>
        <v>0</v>
      </c>
      <c r="L228" s="161">
        <f t="shared" si="191"/>
        <v>0</v>
      </c>
      <c r="M228" s="161">
        <f t="shared" si="191"/>
        <v>0</v>
      </c>
      <c r="N228" s="161">
        <f t="shared" si="191"/>
        <v>0</v>
      </c>
      <c r="O228" s="161">
        <f t="shared" si="191"/>
        <v>0</v>
      </c>
      <c r="P228" s="161">
        <f t="shared" si="191"/>
        <v>0</v>
      </c>
      <c r="Q228" s="161">
        <f t="shared" si="191"/>
        <v>0</v>
      </c>
      <c r="R228" s="161">
        <f t="shared" si="191"/>
        <v>0</v>
      </c>
      <c r="S228" s="161">
        <f t="shared" si="190"/>
        <v>0</v>
      </c>
      <c r="T228" s="161">
        <f t="shared" si="190"/>
        <v>0</v>
      </c>
      <c r="U228" s="161">
        <f t="shared" si="189"/>
        <v>0</v>
      </c>
      <c r="V228" s="161">
        <f t="shared" si="189"/>
        <v>0</v>
      </c>
      <c r="W228" s="161">
        <f t="shared" si="189"/>
        <v>0</v>
      </c>
      <c r="X228" s="161">
        <f t="shared" si="189"/>
        <v>0</v>
      </c>
      <c r="Y228" s="161">
        <f t="shared" si="189"/>
        <v>0</v>
      </c>
      <c r="Z228" s="161">
        <f t="shared" si="190"/>
        <v>0</v>
      </c>
      <c r="AA228" s="161">
        <f t="shared" si="190"/>
        <v>0</v>
      </c>
      <c r="AB228" s="161">
        <f t="shared" si="190"/>
        <v>0</v>
      </c>
      <c r="AC228" s="161">
        <f t="shared" si="190"/>
        <v>0</v>
      </c>
      <c r="AD228" s="161">
        <f t="shared" si="190"/>
        <v>0</v>
      </c>
      <c r="AE228" s="161">
        <f t="shared" si="190"/>
        <v>0</v>
      </c>
      <c r="AF228" s="174">
        <f t="shared" si="190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91"/>
        <v>0</v>
      </c>
      <c r="D229" s="161">
        <f t="shared" si="191"/>
        <v>0</v>
      </c>
      <c r="E229" s="161">
        <f t="shared" si="191"/>
        <v>0</v>
      </c>
      <c r="F229" s="161">
        <f t="shared" si="191"/>
        <v>0</v>
      </c>
      <c r="G229" s="161">
        <f t="shared" si="191"/>
        <v>0</v>
      </c>
      <c r="H229" s="161">
        <f t="shared" si="191"/>
        <v>0</v>
      </c>
      <c r="I229" s="161">
        <f t="shared" si="191"/>
        <v>0</v>
      </c>
      <c r="J229" s="161">
        <f t="shared" si="191"/>
        <v>0</v>
      </c>
      <c r="K229" s="161">
        <f t="shared" si="191"/>
        <v>0</v>
      </c>
      <c r="L229" s="161">
        <f t="shared" si="191"/>
        <v>0</v>
      </c>
      <c r="M229" s="161">
        <f t="shared" si="191"/>
        <v>0</v>
      </c>
      <c r="N229" s="161">
        <f t="shared" si="191"/>
        <v>0</v>
      </c>
      <c r="O229" s="161">
        <f t="shared" si="191"/>
        <v>0</v>
      </c>
      <c r="P229" s="161">
        <f t="shared" si="191"/>
        <v>0</v>
      </c>
      <c r="Q229" s="161">
        <f t="shared" si="191"/>
        <v>0</v>
      </c>
      <c r="R229" s="161">
        <f t="shared" si="191"/>
        <v>0</v>
      </c>
      <c r="S229" s="161">
        <f t="shared" si="190"/>
        <v>0</v>
      </c>
      <c r="T229" s="161">
        <f t="shared" si="190"/>
        <v>0</v>
      </c>
      <c r="U229" s="161">
        <f t="shared" si="189"/>
        <v>0</v>
      </c>
      <c r="V229" s="161">
        <f t="shared" si="189"/>
        <v>0</v>
      </c>
      <c r="W229" s="161">
        <f t="shared" si="189"/>
        <v>0</v>
      </c>
      <c r="X229" s="161">
        <f t="shared" si="189"/>
        <v>0</v>
      </c>
      <c r="Y229" s="161">
        <f t="shared" si="189"/>
        <v>0</v>
      </c>
      <c r="Z229" s="161">
        <f t="shared" si="190"/>
        <v>0</v>
      </c>
      <c r="AA229" s="161">
        <f t="shared" si="190"/>
        <v>0</v>
      </c>
      <c r="AB229" s="161">
        <f t="shared" si="190"/>
        <v>0</v>
      </c>
      <c r="AC229" s="161">
        <f t="shared" si="190"/>
        <v>0</v>
      </c>
      <c r="AD229" s="161">
        <f t="shared" si="190"/>
        <v>0</v>
      </c>
      <c r="AE229" s="161">
        <f t="shared" si="190"/>
        <v>0</v>
      </c>
      <c r="AF229" s="174">
        <f t="shared" si="190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91"/>
        <v>0</v>
      </c>
      <c r="D230" s="161">
        <f t="shared" si="191"/>
        <v>0</v>
      </c>
      <c r="E230" s="161">
        <f t="shared" si="191"/>
        <v>0</v>
      </c>
      <c r="F230" s="161">
        <f t="shared" si="191"/>
        <v>0</v>
      </c>
      <c r="G230" s="161">
        <f t="shared" si="191"/>
        <v>0</v>
      </c>
      <c r="H230" s="161">
        <f t="shared" si="191"/>
        <v>0</v>
      </c>
      <c r="I230" s="161">
        <f t="shared" si="191"/>
        <v>0</v>
      </c>
      <c r="J230" s="161">
        <f t="shared" si="191"/>
        <v>0</v>
      </c>
      <c r="K230" s="161">
        <f t="shared" si="191"/>
        <v>0</v>
      </c>
      <c r="L230" s="161">
        <f t="shared" si="191"/>
        <v>0</v>
      </c>
      <c r="M230" s="161">
        <f t="shared" si="191"/>
        <v>0</v>
      </c>
      <c r="N230" s="161">
        <f t="shared" si="191"/>
        <v>0</v>
      </c>
      <c r="O230" s="161">
        <f t="shared" si="191"/>
        <v>0</v>
      </c>
      <c r="P230" s="161">
        <f t="shared" si="191"/>
        <v>0</v>
      </c>
      <c r="Q230" s="161">
        <f t="shared" si="191"/>
        <v>0</v>
      </c>
      <c r="R230" s="161">
        <f t="shared" si="191"/>
        <v>0</v>
      </c>
      <c r="S230" s="161">
        <f t="shared" si="190"/>
        <v>0</v>
      </c>
      <c r="T230" s="161">
        <f t="shared" ref="T230:Y245" si="192">S230</f>
        <v>0</v>
      </c>
      <c r="U230" s="161">
        <f t="shared" si="192"/>
        <v>0</v>
      </c>
      <c r="V230" s="161">
        <f t="shared" si="192"/>
        <v>0</v>
      </c>
      <c r="W230" s="161">
        <f t="shared" si="192"/>
        <v>0</v>
      </c>
      <c r="X230" s="161">
        <f t="shared" si="192"/>
        <v>0</v>
      </c>
      <c r="Y230" s="161">
        <f t="shared" si="192"/>
        <v>0</v>
      </c>
      <c r="Z230" s="161">
        <f t="shared" si="190"/>
        <v>0</v>
      </c>
      <c r="AA230" s="161">
        <f t="shared" si="190"/>
        <v>0</v>
      </c>
      <c r="AB230" s="161">
        <f t="shared" si="190"/>
        <v>0</v>
      </c>
      <c r="AC230" s="161">
        <f t="shared" si="190"/>
        <v>0</v>
      </c>
      <c r="AD230" s="161">
        <f t="shared" si="190"/>
        <v>0</v>
      </c>
      <c r="AE230" s="161">
        <f t="shared" si="190"/>
        <v>0</v>
      </c>
      <c r="AF230" s="174">
        <f t="shared" si="190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91"/>
        <v>0</v>
      </c>
      <c r="D231" s="161">
        <f t="shared" si="191"/>
        <v>0</v>
      </c>
      <c r="E231" s="161">
        <f t="shared" si="191"/>
        <v>0</v>
      </c>
      <c r="F231" s="161">
        <f t="shared" si="191"/>
        <v>0</v>
      </c>
      <c r="G231" s="161">
        <f t="shared" si="191"/>
        <v>0</v>
      </c>
      <c r="H231" s="161">
        <f t="shared" si="191"/>
        <v>0</v>
      </c>
      <c r="I231" s="161">
        <f t="shared" si="191"/>
        <v>0</v>
      </c>
      <c r="J231" s="161">
        <f t="shared" si="191"/>
        <v>0</v>
      </c>
      <c r="K231" s="161">
        <f t="shared" si="191"/>
        <v>0</v>
      </c>
      <c r="L231" s="161">
        <f t="shared" si="191"/>
        <v>0</v>
      </c>
      <c r="M231" s="161">
        <f t="shared" si="191"/>
        <v>0</v>
      </c>
      <c r="N231" s="161">
        <f t="shared" si="191"/>
        <v>0</v>
      </c>
      <c r="O231" s="161">
        <f t="shared" si="191"/>
        <v>0</v>
      </c>
      <c r="P231" s="161">
        <f t="shared" si="191"/>
        <v>0</v>
      </c>
      <c r="Q231" s="161">
        <f t="shared" si="191"/>
        <v>0</v>
      </c>
      <c r="R231" s="161">
        <f t="shared" si="191"/>
        <v>0</v>
      </c>
      <c r="S231" s="161">
        <f t="shared" si="190"/>
        <v>0</v>
      </c>
      <c r="T231" s="161">
        <f t="shared" si="192"/>
        <v>0</v>
      </c>
      <c r="U231" s="161">
        <f t="shared" si="192"/>
        <v>0</v>
      </c>
      <c r="V231" s="161">
        <f t="shared" si="192"/>
        <v>0</v>
      </c>
      <c r="W231" s="161">
        <f t="shared" si="192"/>
        <v>0</v>
      </c>
      <c r="X231" s="161">
        <f t="shared" si="192"/>
        <v>0</v>
      </c>
      <c r="Y231" s="161">
        <f t="shared" si="192"/>
        <v>0</v>
      </c>
      <c r="Z231" s="161">
        <f t="shared" si="190"/>
        <v>0</v>
      </c>
      <c r="AA231" s="161">
        <f t="shared" si="190"/>
        <v>0</v>
      </c>
      <c r="AB231" s="161">
        <f t="shared" si="190"/>
        <v>0</v>
      </c>
      <c r="AC231" s="161">
        <f t="shared" si="190"/>
        <v>0</v>
      </c>
      <c r="AD231" s="161">
        <f t="shared" si="190"/>
        <v>0</v>
      </c>
      <c r="AE231" s="161">
        <f t="shared" si="190"/>
        <v>0</v>
      </c>
      <c r="AF231" s="174">
        <f t="shared" si="190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91"/>
        <v>0</v>
      </c>
      <c r="D232" s="161">
        <f t="shared" si="191"/>
        <v>0</v>
      </c>
      <c r="E232" s="161">
        <f t="shared" si="191"/>
        <v>0</v>
      </c>
      <c r="F232" s="161">
        <f t="shared" si="191"/>
        <v>0</v>
      </c>
      <c r="G232" s="161">
        <f t="shared" si="191"/>
        <v>0</v>
      </c>
      <c r="H232" s="161">
        <f t="shared" si="191"/>
        <v>0</v>
      </c>
      <c r="I232" s="161">
        <f t="shared" si="191"/>
        <v>0</v>
      </c>
      <c r="J232" s="161">
        <f t="shared" si="191"/>
        <v>0</v>
      </c>
      <c r="K232" s="161">
        <f t="shared" si="191"/>
        <v>0</v>
      </c>
      <c r="L232" s="161">
        <f t="shared" si="191"/>
        <v>0</v>
      </c>
      <c r="M232" s="161">
        <f t="shared" si="191"/>
        <v>0</v>
      </c>
      <c r="N232" s="161">
        <f t="shared" si="191"/>
        <v>0</v>
      </c>
      <c r="O232" s="161">
        <f t="shared" si="191"/>
        <v>0</v>
      </c>
      <c r="P232" s="161">
        <f t="shared" si="191"/>
        <v>0</v>
      </c>
      <c r="Q232" s="161">
        <f t="shared" si="191"/>
        <v>0</v>
      </c>
      <c r="R232" s="161">
        <f t="shared" ref="R232:AF247" si="193">Q232</f>
        <v>0</v>
      </c>
      <c r="S232" s="161">
        <f t="shared" si="193"/>
        <v>0</v>
      </c>
      <c r="T232" s="161">
        <f t="shared" si="193"/>
        <v>0</v>
      </c>
      <c r="U232" s="161">
        <f t="shared" si="192"/>
        <v>0</v>
      </c>
      <c r="V232" s="161">
        <f t="shared" si="192"/>
        <v>0</v>
      </c>
      <c r="W232" s="161">
        <f t="shared" si="192"/>
        <v>0</v>
      </c>
      <c r="X232" s="161">
        <f t="shared" si="192"/>
        <v>0</v>
      </c>
      <c r="Y232" s="161">
        <f t="shared" si="192"/>
        <v>0</v>
      </c>
      <c r="Z232" s="161">
        <f t="shared" si="193"/>
        <v>0</v>
      </c>
      <c r="AA232" s="161">
        <f t="shared" si="193"/>
        <v>0</v>
      </c>
      <c r="AB232" s="161">
        <f t="shared" si="193"/>
        <v>0</v>
      </c>
      <c r="AC232" s="161">
        <f t="shared" si="193"/>
        <v>0</v>
      </c>
      <c r="AD232" s="161">
        <f t="shared" si="193"/>
        <v>0</v>
      </c>
      <c r="AE232" s="161">
        <f t="shared" si="193"/>
        <v>0</v>
      </c>
      <c r="AF232" s="174">
        <f t="shared" si="193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94">B233</f>
        <v>0</v>
      </c>
      <c r="D233" s="161">
        <f t="shared" si="194"/>
        <v>0</v>
      </c>
      <c r="E233" s="161">
        <f t="shared" si="194"/>
        <v>0</v>
      </c>
      <c r="F233" s="161">
        <f t="shared" si="194"/>
        <v>0</v>
      </c>
      <c r="G233" s="161">
        <f t="shared" si="194"/>
        <v>0</v>
      </c>
      <c r="H233" s="161">
        <f t="shared" si="194"/>
        <v>0</v>
      </c>
      <c r="I233" s="161">
        <f t="shared" si="194"/>
        <v>0</v>
      </c>
      <c r="J233" s="161">
        <f t="shared" si="194"/>
        <v>0</v>
      </c>
      <c r="K233" s="161">
        <f t="shared" si="194"/>
        <v>0</v>
      </c>
      <c r="L233" s="161">
        <f t="shared" si="194"/>
        <v>0</v>
      </c>
      <c r="M233" s="161">
        <f t="shared" si="194"/>
        <v>0</v>
      </c>
      <c r="N233" s="161">
        <f t="shared" si="194"/>
        <v>0</v>
      </c>
      <c r="O233" s="161">
        <f t="shared" si="194"/>
        <v>0</v>
      </c>
      <c r="P233" s="161">
        <f t="shared" si="194"/>
        <v>0</v>
      </c>
      <c r="Q233" s="161">
        <f t="shared" si="194"/>
        <v>0</v>
      </c>
      <c r="R233" s="161">
        <f t="shared" si="194"/>
        <v>0</v>
      </c>
      <c r="S233" s="161">
        <f t="shared" si="193"/>
        <v>0</v>
      </c>
      <c r="T233" s="161">
        <f t="shared" si="193"/>
        <v>0</v>
      </c>
      <c r="U233" s="161">
        <f t="shared" si="192"/>
        <v>0</v>
      </c>
      <c r="V233" s="161">
        <f t="shared" si="192"/>
        <v>0</v>
      </c>
      <c r="W233" s="161">
        <f t="shared" si="192"/>
        <v>0</v>
      </c>
      <c r="X233" s="161">
        <f t="shared" si="192"/>
        <v>0</v>
      </c>
      <c r="Y233" s="161">
        <f t="shared" si="192"/>
        <v>0</v>
      </c>
      <c r="Z233" s="161">
        <f t="shared" si="193"/>
        <v>0</v>
      </c>
      <c r="AA233" s="161">
        <f t="shared" si="193"/>
        <v>0</v>
      </c>
      <c r="AB233" s="161">
        <f t="shared" si="193"/>
        <v>0</v>
      </c>
      <c r="AC233" s="161">
        <f t="shared" si="193"/>
        <v>0</v>
      </c>
      <c r="AD233" s="161">
        <f t="shared" si="193"/>
        <v>0</v>
      </c>
      <c r="AE233" s="161">
        <f t="shared" si="193"/>
        <v>0</v>
      </c>
      <c r="AF233" s="174">
        <f t="shared" si="193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94"/>
        <v>0</v>
      </c>
      <c r="D234" s="161">
        <f t="shared" si="194"/>
        <v>0</v>
      </c>
      <c r="E234" s="161">
        <f t="shared" si="194"/>
        <v>0</v>
      </c>
      <c r="F234" s="161">
        <f t="shared" si="194"/>
        <v>0</v>
      </c>
      <c r="G234" s="161">
        <f t="shared" si="194"/>
        <v>0</v>
      </c>
      <c r="H234" s="161">
        <f t="shared" si="194"/>
        <v>0</v>
      </c>
      <c r="I234" s="161">
        <f t="shared" si="194"/>
        <v>0</v>
      </c>
      <c r="J234" s="161">
        <f t="shared" si="194"/>
        <v>0</v>
      </c>
      <c r="K234" s="161">
        <f t="shared" si="194"/>
        <v>0</v>
      </c>
      <c r="L234" s="161">
        <f t="shared" si="194"/>
        <v>0</v>
      </c>
      <c r="M234" s="161">
        <f t="shared" si="194"/>
        <v>0</v>
      </c>
      <c r="N234" s="161">
        <f t="shared" si="194"/>
        <v>0</v>
      </c>
      <c r="O234" s="161">
        <f t="shared" si="194"/>
        <v>0</v>
      </c>
      <c r="P234" s="161">
        <f t="shared" si="194"/>
        <v>0</v>
      </c>
      <c r="Q234" s="161">
        <f t="shared" si="194"/>
        <v>0</v>
      </c>
      <c r="R234" s="161">
        <f t="shared" si="194"/>
        <v>0</v>
      </c>
      <c r="S234" s="161">
        <f t="shared" si="193"/>
        <v>0</v>
      </c>
      <c r="T234" s="161">
        <f t="shared" si="193"/>
        <v>0</v>
      </c>
      <c r="U234" s="161">
        <f t="shared" si="192"/>
        <v>0</v>
      </c>
      <c r="V234" s="161">
        <f t="shared" si="192"/>
        <v>0</v>
      </c>
      <c r="W234" s="161">
        <f t="shared" si="192"/>
        <v>0</v>
      </c>
      <c r="X234" s="161">
        <f t="shared" si="192"/>
        <v>0</v>
      </c>
      <c r="Y234" s="161">
        <f t="shared" si="192"/>
        <v>0</v>
      </c>
      <c r="Z234" s="161">
        <f t="shared" si="193"/>
        <v>0</v>
      </c>
      <c r="AA234" s="161">
        <f t="shared" si="193"/>
        <v>0</v>
      </c>
      <c r="AB234" s="161">
        <f t="shared" si="193"/>
        <v>0</v>
      </c>
      <c r="AC234" s="161">
        <f t="shared" si="193"/>
        <v>0</v>
      </c>
      <c r="AD234" s="161">
        <f t="shared" si="193"/>
        <v>0</v>
      </c>
      <c r="AE234" s="161">
        <f t="shared" si="193"/>
        <v>0</v>
      </c>
      <c r="AF234" s="174">
        <f t="shared" si="19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94"/>
        <v>0</v>
      </c>
      <c r="D235" s="161">
        <f t="shared" si="194"/>
        <v>0</v>
      </c>
      <c r="E235" s="161">
        <f t="shared" si="194"/>
        <v>0</v>
      </c>
      <c r="F235" s="161">
        <f t="shared" si="194"/>
        <v>0</v>
      </c>
      <c r="G235" s="161">
        <f t="shared" si="194"/>
        <v>0</v>
      </c>
      <c r="H235" s="161">
        <f t="shared" si="194"/>
        <v>0</v>
      </c>
      <c r="I235" s="161">
        <f t="shared" si="194"/>
        <v>0</v>
      </c>
      <c r="J235" s="161">
        <f t="shared" si="194"/>
        <v>0</v>
      </c>
      <c r="K235" s="161">
        <f t="shared" si="194"/>
        <v>0</v>
      </c>
      <c r="L235" s="161">
        <f t="shared" si="194"/>
        <v>0</v>
      </c>
      <c r="M235" s="161">
        <f t="shared" si="194"/>
        <v>0</v>
      </c>
      <c r="N235" s="161">
        <f t="shared" si="194"/>
        <v>0</v>
      </c>
      <c r="O235" s="161">
        <f t="shared" si="194"/>
        <v>0</v>
      </c>
      <c r="P235" s="161">
        <f t="shared" si="194"/>
        <v>0</v>
      </c>
      <c r="Q235" s="161">
        <f t="shared" si="194"/>
        <v>0</v>
      </c>
      <c r="R235" s="161">
        <f t="shared" si="194"/>
        <v>0</v>
      </c>
      <c r="S235" s="161">
        <f t="shared" si="193"/>
        <v>0</v>
      </c>
      <c r="T235" s="161">
        <f t="shared" si="193"/>
        <v>0</v>
      </c>
      <c r="U235" s="161">
        <f t="shared" si="192"/>
        <v>0</v>
      </c>
      <c r="V235" s="161">
        <f t="shared" si="192"/>
        <v>0</v>
      </c>
      <c r="W235" s="161">
        <f t="shared" si="192"/>
        <v>0</v>
      </c>
      <c r="X235" s="161">
        <f t="shared" si="192"/>
        <v>0</v>
      </c>
      <c r="Y235" s="161">
        <f t="shared" si="192"/>
        <v>0</v>
      </c>
      <c r="Z235" s="161">
        <f t="shared" si="193"/>
        <v>0</v>
      </c>
      <c r="AA235" s="161">
        <f t="shared" si="193"/>
        <v>0</v>
      </c>
      <c r="AB235" s="161">
        <f t="shared" si="193"/>
        <v>0</v>
      </c>
      <c r="AC235" s="161">
        <f t="shared" si="193"/>
        <v>0</v>
      </c>
      <c r="AD235" s="161">
        <f t="shared" si="193"/>
        <v>0</v>
      </c>
      <c r="AE235" s="161">
        <f t="shared" si="193"/>
        <v>0</v>
      </c>
      <c r="AF235" s="174">
        <f t="shared" si="19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94"/>
        <v>0</v>
      </c>
      <c r="D236" s="161">
        <f t="shared" si="194"/>
        <v>0</v>
      </c>
      <c r="E236" s="161">
        <f t="shared" si="194"/>
        <v>0</v>
      </c>
      <c r="F236" s="161">
        <f t="shared" si="194"/>
        <v>0</v>
      </c>
      <c r="G236" s="161">
        <f t="shared" si="194"/>
        <v>0</v>
      </c>
      <c r="H236" s="161">
        <f t="shared" si="194"/>
        <v>0</v>
      </c>
      <c r="I236" s="161">
        <f t="shared" si="194"/>
        <v>0</v>
      </c>
      <c r="J236" s="161">
        <f t="shared" si="194"/>
        <v>0</v>
      </c>
      <c r="K236" s="161">
        <f t="shared" si="194"/>
        <v>0</v>
      </c>
      <c r="L236" s="161">
        <f t="shared" si="194"/>
        <v>0</v>
      </c>
      <c r="M236" s="161">
        <f t="shared" si="194"/>
        <v>0</v>
      </c>
      <c r="N236" s="161">
        <f t="shared" si="194"/>
        <v>0</v>
      </c>
      <c r="O236" s="161">
        <f t="shared" si="194"/>
        <v>0</v>
      </c>
      <c r="P236" s="161">
        <f t="shared" si="194"/>
        <v>0</v>
      </c>
      <c r="Q236" s="161">
        <f t="shared" si="194"/>
        <v>0</v>
      </c>
      <c r="R236" s="161">
        <f t="shared" si="194"/>
        <v>0</v>
      </c>
      <c r="S236" s="161">
        <f t="shared" si="193"/>
        <v>0</v>
      </c>
      <c r="T236" s="161">
        <f t="shared" si="193"/>
        <v>0</v>
      </c>
      <c r="U236" s="161">
        <f t="shared" si="192"/>
        <v>0</v>
      </c>
      <c r="V236" s="161">
        <f t="shared" si="192"/>
        <v>0</v>
      </c>
      <c r="W236" s="161">
        <f t="shared" si="192"/>
        <v>0</v>
      </c>
      <c r="X236" s="161">
        <f t="shared" si="192"/>
        <v>0</v>
      </c>
      <c r="Y236" s="161">
        <f t="shared" si="192"/>
        <v>0</v>
      </c>
      <c r="Z236" s="161">
        <f t="shared" si="193"/>
        <v>0</v>
      </c>
      <c r="AA236" s="161">
        <f t="shared" si="193"/>
        <v>0</v>
      </c>
      <c r="AB236" s="161">
        <f t="shared" si="193"/>
        <v>0</v>
      </c>
      <c r="AC236" s="161">
        <f t="shared" si="193"/>
        <v>0</v>
      </c>
      <c r="AD236" s="161">
        <f t="shared" si="193"/>
        <v>0</v>
      </c>
      <c r="AE236" s="161">
        <f t="shared" si="193"/>
        <v>0</v>
      </c>
      <c r="AF236" s="174">
        <f t="shared" si="19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94"/>
        <v>0</v>
      </c>
      <c r="D237" s="161">
        <f t="shared" si="194"/>
        <v>0</v>
      </c>
      <c r="E237" s="161">
        <f t="shared" si="194"/>
        <v>0</v>
      </c>
      <c r="F237" s="161">
        <f t="shared" si="194"/>
        <v>0</v>
      </c>
      <c r="G237" s="161">
        <f t="shared" si="194"/>
        <v>0</v>
      </c>
      <c r="H237" s="161">
        <f t="shared" si="194"/>
        <v>0</v>
      </c>
      <c r="I237" s="161">
        <f t="shared" si="194"/>
        <v>0</v>
      </c>
      <c r="J237" s="161">
        <f t="shared" si="194"/>
        <v>0</v>
      </c>
      <c r="K237" s="161">
        <f t="shared" si="194"/>
        <v>0</v>
      </c>
      <c r="L237" s="161">
        <f t="shared" si="194"/>
        <v>0</v>
      </c>
      <c r="M237" s="161">
        <f t="shared" si="194"/>
        <v>0</v>
      </c>
      <c r="N237" s="161">
        <f t="shared" si="194"/>
        <v>0</v>
      </c>
      <c r="O237" s="161">
        <f t="shared" si="194"/>
        <v>0</v>
      </c>
      <c r="P237" s="161">
        <f t="shared" si="194"/>
        <v>0</v>
      </c>
      <c r="Q237" s="161">
        <f t="shared" si="194"/>
        <v>0</v>
      </c>
      <c r="R237" s="161">
        <f t="shared" si="194"/>
        <v>0</v>
      </c>
      <c r="S237" s="161">
        <f t="shared" si="193"/>
        <v>0</v>
      </c>
      <c r="T237" s="161">
        <f t="shared" si="193"/>
        <v>0</v>
      </c>
      <c r="U237" s="161">
        <f t="shared" si="192"/>
        <v>0</v>
      </c>
      <c r="V237" s="161">
        <f t="shared" si="192"/>
        <v>0</v>
      </c>
      <c r="W237" s="161">
        <f t="shared" si="192"/>
        <v>0</v>
      </c>
      <c r="X237" s="161">
        <f t="shared" si="192"/>
        <v>0</v>
      </c>
      <c r="Y237" s="161">
        <f t="shared" si="192"/>
        <v>0</v>
      </c>
      <c r="Z237" s="161">
        <f t="shared" si="193"/>
        <v>0</v>
      </c>
      <c r="AA237" s="161">
        <f t="shared" si="193"/>
        <v>0</v>
      </c>
      <c r="AB237" s="161">
        <f t="shared" si="193"/>
        <v>0</v>
      </c>
      <c r="AC237" s="161">
        <f t="shared" si="193"/>
        <v>0</v>
      </c>
      <c r="AD237" s="161">
        <f t="shared" si="193"/>
        <v>0</v>
      </c>
      <c r="AE237" s="161">
        <f t="shared" si="193"/>
        <v>0</v>
      </c>
      <c r="AF237" s="174">
        <f t="shared" si="19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94"/>
        <v>0</v>
      </c>
      <c r="D238" s="161">
        <f t="shared" si="194"/>
        <v>0</v>
      </c>
      <c r="E238" s="161">
        <f t="shared" si="194"/>
        <v>0</v>
      </c>
      <c r="F238" s="161">
        <f t="shared" si="194"/>
        <v>0</v>
      </c>
      <c r="G238" s="161">
        <f t="shared" si="194"/>
        <v>0</v>
      </c>
      <c r="H238" s="161">
        <f t="shared" si="194"/>
        <v>0</v>
      </c>
      <c r="I238" s="161">
        <f t="shared" si="194"/>
        <v>0</v>
      </c>
      <c r="J238" s="161">
        <f t="shared" si="194"/>
        <v>0</v>
      </c>
      <c r="K238" s="161">
        <f t="shared" si="194"/>
        <v>0</v>
      </c>
      <c r="L238" s="161">
        <f t="shared" si="194"/>
        <v>0</v>
      </c>
      <c r="M238" s="161">
        <f t="shared" si="194"/>
        <v>0</v>
      </c>
      <c r="N238" s="161">
        <f t="shared" si="194"/>
        <v>0</v>
      </c>
      <c r="O238" s="161">
        <f t="shared" si="194"/>
        <v>0</v>
      </c>
      <c r="P238" s="161">
        <f t="shared" si="194"/>
        <v>0</v>
      </c>
      <c r="Q238" s="161">
        <f t="shared" si="194"/>
        <v>0</v>
      </c>
      <c r="R238" s="161">
        <f t="shared" si="194"/>
        <v>0</v>
      </c>
      <c r="S238" s="161">
        <f t="shared" si="193"/>
        <v>0</v>
      </c>
      <c r="T238" s="161">
        <f t="shared" si="193"/>
        <v>0</v>
      </c>
      <c r="U238" s="161">
        <f t="shared" si="192"/>
        <v>0</v>
      </c>
      <c r="V238" s="161">
        <f t="shared" si="192"/>
        <v>0</v>
      </c>
      <c r="W238" s="161">
        <f t="shared" si="192"/>
        <v>0</v>
      </c>
      <c r="X238" s="161">
        <f t="shared" si="192"/>
        <v>0</v>
      </c>
      <c r="Y238" s="161">
        <f t="shared" si="192"/>
        <v>0</v>
      </c>
      <c r="Z238" s="161">
        <f t="shared" si="193"/>
        <v>0</v>
      </c>
      <c r="AA238" s="161">
        <f t="shared" si="193"/>
        <v>0</v>
      </c>
      <c r="AB238" s="161">
        <f t="shared" si="193"/>
        <v>0</v>
      </c>
      <c r="AC238" s="161">
        <f t="shared" si="193"/>
        <v>0</v>
      </c>
      <c r="AD238" s="161">
        <f t="shared" si="193"/>
        <v>0</v>
      </c>
      <c r="AE238" s="161">
        <f t="shared" si="193"/>
        <v>0</v>
      </c>
      <c r="AF238" s="174">
        <f t="shared" si="19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94"/>
        <v>0</v>
      </c>
      <c r="D239" s="161">
        <f t="shared" si="194"/>
        <v>0</v>
      </c>
      <c r="E239" s="161">
        <f t="shared" si="194"/>
        <v>0</v>
      </c>
      <c r="F239" s="161">
        <f t="shared" si="194"/>
        <v>0</v>
      </c>
      <c r="G239" s="161">
        <f t="shared" si="194"/>
        <v>0</v>
      </c>
      <c r="H239" s="161">
        <f t="shared" si="194"/>
        <v>0</v>
      </c>
      <c r="I239" s="161">
        <f t="shared" si="194"/>
        <v>0</v>
      </c>
      <c r="J239" s="161">
        <f t="shared" si="194"/>
        <v>0</v>
      </c>
      <c r="K239" s="161">
        <f t="shared" si="194"/>
        <v>0</v>
      </c>
      <c r="L239" s="161">
        <f t="shared" si="194"/>
        <v>0</v>
      </c>
      <c r="M239" s="161">
        <f t="shared" si="194"/>
        <v>0</v>
      </c>
      <c r="N239" s="161">
        <f t="shared" si="194"/>
        <v>0</v>
      </c>
      <c r="O239" s="161">
        <f t="shared" si="194"/>
        <v>0</v>
      </c>
      <c r="P239" s="161">
        <f t="shared" si="194"/>
        <v>0</v>
      </c>
      <c r="Q239" s="161">
        <f t="shared" si="194"/>
        <v>0</v>
      </c>
      <c r="R239" s="161">
        <f t="shared" si="194"/>
        <v>0</v>
      </c>
      <c r="S239" s="161">
        <f t="shared" si="193"/>
        <v>0</v>
      </c>
      <c r="T239" s="161">
        <f t="shared" si="193"/>
        <v>0</v>
      </c>
      <c r="U239" s="161">
        <f t="shared" si="192"/>
        <v>0</v>
      </c>
      <c r="V239" s="161">
        <f t="shared" si="192"/>
        <v>0</v>
      </c>
      <c r="W239" s="161">
        <f t="shared" si="192"/>
        <v>0</v>
      </c>
      <c r="X239" s="161">
        <f t="shared" si="192"/>
        <v>0</v>
      </c>
      <c r="Y239" s="161">
        <f t="shared" si="192"/>
        <v>0</v>
      </c>
      <c r="Z239" s="161">
        <f t="shared" si="193"/>
        <v>0</v>
      </c>
      <c r="AA239" s="161">
        <f t="shared" si="193"/>
        <v>0</v>
      </c>
      <c r="AB239" s="161">
        <f t="shared" si="193"/>
        <v>0</v>
      </c>
      <c r="AC239" s="161">
        <f t="shared" si="193"/>
        <v>0</v>
      </c>
      <c r="AD239" s="161">
        <f t="shared" si="193"/>
        <v>0</v>
      </c>
      <c r="AE239" s="161">
        <f t="shared" si="193"/>
        <v>0</v>
      </c>
      <c r="AF239" s="174">
        <f t="shared" si="19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94"/>
        <v>0</v>
      </c>
      <c r="D240" s="161">
        <f t="shared" si="194"/>
        <v>0</v>
      </c>
      <c r="E240" s="161">
        <f t="shared" si="194"/>
        <v>0</v>
      </c>
      <c r="F240" s="161">
        <f t="shared" si="194"/>
        <v>0</v>
      </c>
      <c r="G240" s="161">
        <f t="shared" si="194"/>
        <v>0</v>
      </c>
      <c r="H240" s="161">
        <f t="shared" si="194"/>
        <v>0</v>
      </c>
      <c r="I240" s="161">
        <f t="shared" si="194"/>
        <v>0</v>
      </c>
      <c r="J240" s="161">
        <f t="shared" si="194"/>
        <v>0</v>
      </c>
      <c r="K240" s="161">
        <f t="shared" si="194"/>
        <v>0</v>
      </c>
      <c r="L240" s="161">
        <f t="shared" si="194"/>
        <v>0</v>
      </c>
      <c r="M240" s="161">
        <f t="shared" si="194"/>
        <v>0</v>
      </c>
      <c r="N240" s="161">
        <f t="shared" si="194"/>
        <v>0</v>
      </c>
      <c r="O240" s="161">
        <f t="shared" si="194"/>
        <v>0</v>
      </c>
      <c r="P240" s="161">
        <f t="shared" si="194"/>
        <v>0</v>
      </c>
      <c r="Q240" s="161">
        <f t="shared" si="194"/>
        <v>0</v>
      </c>
      <c r="R240" s="161">
        <f t="shared" si="194"/>
        <v>0</v>
      </c>
      <c r="S240" s="161">
        <f t="shared" si="193"/>
        <v>0</v>
      </c>
      <c r="T240" s="161">
        <f t="shared" si="193"/>
        <v>0</v>
      </c>
      <c r="U240" s="161">
        <f t="shared" si="192"/>
        <v>0</v>
      </c>
      <c r="V240" s="161">
        <f t="shared" si="192"/>
        <v>0</v>
      </c>
      <c r="W240" s="161">
        <f t="shared" si="192"/>
        <v>0</v>
      </c>
      <c r="X240" s="161">
        <f t="shared" si="192"/>
        <v>0</v>
      </c>
      <c r="Y240" s="161">
        <f t="shared" si="192"/>
        <v>0</v>
      </c>
      <c r="Z240" s="161">
        <f t="shared" si="193"/>
        <v>0</v>
      </c>
      <c r="AA240" s="161">
        <f t="shared" si="193"/>
        <v>0</v>
      </c>
      <c r="AB240" s="161">
        <f t="shared" si="193"/>
        <v>0</v>
      </c>
      <c r="AC240" s="161">
        <f t="shared" si="193"/>
        <v>0</v>
      </c>
      <c r="AD240" s="161">
        <f t="shared" si="193"/>
        <v>0</v>
      </c>
      <c r="AE240" s="161">
        <f t="shared" si="193"/>
        <v>0</v>
      </c>
      <c r="AF240" s="174">
        <f t="shared" si="19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94"/>
        <v>0</v>
      </c>
      <c r="D241" s="161">
        <f t="shared" si="194"/>
        <v>0</v>
      </c>
      <c r="E241" s="161">
        <f t="shared" si="194"/>
        <v>0</v>
      </c>
      <c r="F241" s="161">
        <f t="shared" si="194"/>
        <v>0</v>
      </c>
      <c r="G241" s="161">
        <f t="shared" si="194"/>
        <v>0</v>
      </c>
      <c r="H241" s="161">
        <f t="shared" si="194"/>
        <v>0</v>
      </c>
      <c r="I241" s="161">
        <f t="shared" si="194"/>
        <v>0</v>
      </c>
      <c r="J241" s="161">
        <f t="shared" si="194"/>
        <v>0</v>
      </c>
      <c r="K241" s="161">
        <f t="shared" si="194"/>
        <v>0</v>
      </c>
      <c r="L241" s="161">
        <f t="shared" si="194"/>
        <v>0</v>
      </c>
      <c r="M241" s="161">
        <f t="shared" si="194"/>
        <v>0</v>
      </c>
      <c r="N241" s="161">
        <f t="shared" si="194"/>
        <v>0</v>
      </c>
      <c r="O241" s="161">
        <f t="shared" si="194"/>
        <v>0</v>
      </c>
      <c r="P241" s="161">
        <f t="shared" si="194"/>
        <v>0</v>
      </c>
      <c r="Q241" s="161">
        <f t="shared" si="194"/>
        <v>0</v>
      </c>
      <c r="R241" s="161">
        <f t="shared" si="194"/>
        <v>0</v>
      </c>
      <c r="S241" s="161">
        <f t="shared" si="193"/>
        <v>0</v>
      </c>
      <c r="T241" s="161">
        <f t="shared" si="193"/>
        <v>0</v>
      </c>
      <c r="U241" s="161">
        <f t="shared" si="192"/>
        <v>0</v>
      </c>
      <c r="V241" s="161">
        <f t="shared" si="192"/>
        <v>0</v>
      </c>
      <c r="W241" s="161">
        <f t="shared" si="192"/>
        <v>0</v>
      </c>
      <c r="X241" s="161">
        <f t="shared" si="192"/>
        <v>0</v>
      </c>
      <c r="Y241" s="161">
        <f t="shared" si="192"/>
        <v>0</v>
      </c>
      <c r="Z241" s="161">
        <f t="shared" si="193"/>
        <v>0</v>
      </c>
      <c r="AA241" s="161">
        <f t="shared" si="193"/>
        <v>0</v>
      </c>
      <c r="AB241" s="161">
        <f t="shared" si="193"/>
        <v>0</v>
      </c>
      <c r="AC241" s="161">
        <f t="shared" si="193"/>
        <v>0</v>
      </c>
      <c r="AD241" s="161">
        <f t="shared" si="193"/>
        <v>0</v>
      </c>
      <c r="AE241" s="161">
        <f t="shared" si="193"/>
        <v>0</v>
      </c>
      <c r="AF241" s="174">
        <f t="shared" si="19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94"/>
        <v>0</v>
      </c>
      <c r="D242" s="161">
        <f t="shared" si="194"/>
        <v>0</v>
      </c>
      <c r="E242" s="161">
        <f t="shared" si="194"/>
        <v>0</v>
      </c>
      <c r="F242" s="161">
        <f t="shared" si="194"/>
        <v>0</v>
      </c>
      <c r="G242" s="161">
        <f t="shared" si="194"/>
        <v>0</v>
      </c>
      <c r="H242" s="161">
        <f t="shared" si="194"/>
        <v>0</v>
      </c>
      <c r="I242" s="161">
        <f t="shared" si="194"/>
        <v>0</v>
      </c>
      <c r="J242" s="161">
        <f t="shared" si="194"/>
        <v>0</v>
      </c>
      <c r="K242" s="161">
        <f t="shared" si="194"/>
        <v>0</v>
      </c>
      <c r="L242" s="161">
        <f t="shared" si="194"/>
        <v>0</v>
      </c>
      <c r="M242" s="161">
        <f t="shared" si="194"/>
        <v>0</v>
      </c>
      <c r="N242" s="161">
        <f t="shared" si="194"/>
        <v>0</v>
      </c>
      <c r="O242" s="161">
        <f t="shared" si="194"/>
        <v>0</v>
      </c>
      <c r="P242" s="161">
        <f t="shared" si="194"/>
        <v>0</v>
      </c>
      <c r="Q242" s="161">
        <f t="shared" si="194"/>
        <v>0</v>
      </c>
      <c r="R242" s="161">
        <f t="shared" si="194"/>
        <v>0</v>
      </c>
      <c r="S242" s="161">
        <f t="shared" si="193"/>
        <v>0</v>
      </c>
      <c r="T242" s="161">
        <f t="shared" si="193"/>
        <v>0</v>
      </c>
      <c r="U242" s="161">
        <f t="shared" si="192"/>
        <v>0</v>
      </c>
      <c r="V242" s="161">
        <f t="shared" si="192"/>
        <v>0</v>
      </c>
      <c r="W242" s="161">
        <f t="shared" si="192"/>
        <v>0</v>
      </c>
      <c r="X242" s="161">
        <f t="shared" si="192"/>
        <v>0</v>
      </c>
      <c r="Y242" s="161">
        <f t="shared" si="192"/>
        <v>0</v>
      </c>
      <c r="Z242" s="161">
        <f t="shared" si="193"/>
        <v>0</v>
      </c>
      <c r="AA242" s="161">
        <f t="shared" si="193"/>
        <v>0</v>
      </c>
      <c r="AB242" s="161">
        <f t="shared" si="193"/>
        <v>0</v>
      </c>
      <c r="AC242" s="161">
        <f t="shared" si="193"/>
        <v>0</v>
      </c>
      <c r="AD242" s="161">
        <f t="shared" si="193"/>
        <v>0</v>
      </c>
      <c r="AE242" s="161">
        <f t="shared" si="193"/>
        <v>0</v>
      </c>
      <c r="AF242" s="174">
        <f t="shared" si="19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94"/>
        <v>0</v>
      </c>
      <c r="D243" s="161">
        <f t="shared" si="194"/>
        <v>0</v>
      </c>
      <c r="E243" s="161">
        <f t="shared" si="194"/>
        <v>0</v>
      </c>
      <c r="F243" s="161">
        <f t="shared" si="194"/>
        <v>0</v>
      </c>
      <c r="G243" s="161">
        <f t="shared" si="194"/>
        <v>0</v>
      </c>
      <c r="H243" s="161">
        <f t="shared" si="194"/>
        <v>0</v>
      </c>
      <c r="I243" s="161">
        <f t="shared" si="194"/>
        <v>0</v>
      </c>
      <c r="J243" s="161">
        <f t="shared" si="194"/>
        <v>0</v>
      </c>
      <c r="K243" s="161">
        <f t="shared" si="194"/>
        <v>0</v>
      </c>
      <c r="L243" s="161">
        <f t="shared" si="194"/>
        <v>0</v>
      </c>
      <c r="M243" s="161">
        <f t="shared" si="194"/>
        <v>0</v>
      </c>
      <c r="N243" s="161">
        <f t="shared" si="194"/>
        <v>0</v>
      </c>
      <c r="O243" s="161">
        <f t="shared" si="194"/>
        <v>0</v>
      </c>
      <c r="P243" s="161">
        <f t="shared" si="194"/>
        <v>0</v>
      </c>
      <c r="Q243" s="161">
        <f t="shared" si="194"/>
        <v>0</v>
      </c>
      <c r="R243" s="161">
        <f t="shared" si="194"/>
        <v>0</v>
      </c>
      <c r="S243" s="161">
        <f t="shared" si="193"/>
        <v>0</v>
      </c>
      <c r="T243" s="161">
        <f t="shared" si="193"/>
        <v>0</v>
      </c>
      <c r="U243" s="161">
        <f t="shared" si="192"/>
        <v>0</v>
      </c>
      <c r="V243" s="161">
        <f t="shared" si="192"/>
        <v>0</v>
      </c>
      <c r="W243" s="161">
        <f t="shared" si="192"/>
        <v>0</v>
      </c>
      <c r="X243" s="161">
        <f t="shared" si="192"/>
        <v>0</v>
      </c>
      <c r="Y243" s="161">
        <f t="shared" si="192"/>
        <v>0</v>
      </c>
      <c r="Z243" s="161">
        <f t="shared" si="193"/>
        <v>0</v>
      </c>
      <c r="AA243" s="161">
        <f t="shared" si="193"/>
        <v>0</v>
      </c>
      <c r="AB243" s="161">
        <f t="shared" si="193"/>
        <v>0</v>
      </c>
      <c r="AC243" s="161">
        <f t="shared" si="193"/>
        <v>0</v>
      </c>
      <c r="AD243" s="161">
        <f t="shared" si="193"/>
        <v>0</v>
      </c>
      <c r="AE243" s="161">
        <f t="shared" si="193"/>
        <v>0</v>
      </c>
      <c r="AF243" s="174">
        <f t="shared" si="19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94"/>
        <v>0</v>
      </c>
      <c r="D244" s="161">
        <f t="shared" si="194"/>
        <v>0</v>
      </c>
      <c r="E244" s="161">
        <f t="shared" si="194"/>
        <v>0</v>
      </c>
      <c r="F244" s="161">
        <f t="shared" si="194"/>
        <v>0</v>
      </c>
      <c r="G244" s="161">
        <f t="shared" si="194"/>
        <v>0</v>
      </c>
      <c r="H244" s="161">
        <f t="shared" si="194"/>
        <v>0</v>
      </c>
      <c r="I244" s="161">
        <f t="shared" si="194"/>
        <v>0</v>
      </c>
      <c r="J244" s="161">
        <f t="shared" si="194"/>
        <v>0</v>
      </c>
      <c r="K244" s="161">
        <f t="shared" si="194"/>
        <v>0</v>
      </c>
      <c r="L244" s="161">
        <f t="shared" si="194"/>
        <v>0</v>
      </c>
      <c r="M244" s="161">
        <f t="shared" si="194"/>
        <v>0</v>
      </c>
      <c r="N244" s="161">
        <f t="shared" si="194"/>
        <v>0</v>
      </c>
      <c r="O244" s="161">
        <f t="shared" si="194"/>
        <v>0</v>
      </c>
      <c r="P244" s="161">
        <f t="shared" si="194"/>
        <v>0</v>
      </c>
      <c r="Q244" s="161">
        <f t="shared" si="194"/>
        <v>0</v>
      </c>
      <c r="R244" s="161">
        <f t="shared" si="194"/>
        <v>0</v>
      </c>
      <c r="S244" s="161">
        <f t="shared" si="193"/>
        <v>0</v>
      </c>
      <c r="T244" s="161">
        <f t="shared" si="193"/>
        <v>0</v>
      </c>
      <c r="U244" s="161">
        <f t="shared" si="192"/>
        <v>0</v>
      </c>
      <c r="V244" s="161">
        <f t="shared" si="192"/>
        <v>0</v>
      </c>
      <c r="W244" s="161">
        <f t="shared" si="192"/>
        <v>0</v>
      </c>
      <c r="X244" s="161">
        <f t="shared" si="192"/>
        <v>0</v>
      </c>
      <c r="Y244" s="161">
        <f t="shared" si="192"/>
        <v>0</v>
      </c>
      <c r="Z244" s="161">
        <f t="shared" si="193"/>
        <v>0</v>
      </c>
      <c r="AA244" s="161">
        <f t="shared" si="193"/>
        <v>0</v>
      </c>
      <c r="AB244" s="161">
        <f t="shared" si="193"/>
        <v>0</v>
      </c>
      <c r="AC244" s="161">
        <f t="shared" si="193"/>
        <v>0</v>
      </c>
      <c r="AD244" s="161">
        <f t="shared" si="193"/>
        <v>0</v>
      </c>
      <c r="AE244" s="161">
        <f t="shared" si="193"/>
        <v>0</v>
      </c>
      <c r="AF244" s="174">
        <f t="shared" si="19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94"/>
        <v>0</v>
      </c>
      <c r="D245" s="161">
        <f t="shared" si="194"/>
        <v>0</v>
      </c>
      <c r="E245" s="161">
        <f t="shared" si="194"/>
        <v>0</v>
      </c>
      <c r="F245" s="161">
        <f t="shared" si="194"/>
        <v>0</v>
      </c>
      <c r="G245" s="161">
        <f t="shared" si="194"/>
        <v>0</v>
      </c>
      <c r="H245" s="161">
        <f t="shared" si="194"/>
        <v>0</v>
      </c>
      <c r="I245" s="161">
        <f t="shared" si="194"/>
        <v>0</v>
      </c>
      <c r="J245" s="161">
        <f t="shared" si="194"/>
        <v>0</v>
      </c>
      <c r="K245" s="161">
        <f t="shared" si="194"/>
        <v>0</v>
      </c>
      <c r="L245" s="161">
        <f t="shared" si="194"/>
        <v>0</v>
      </c>
      <c r="M245" s="161">
        <f t="shared" si="194"/>
        <v>0</v>
      </c>
      <c r="N245" s="161">
        <f t="shared" si="194"/>
        <v>0</v>
      </c>
      <c r="O245" s="161">
        <f t="shared" si="194"/>
        <v>0</v>
      </c>
      <c r="P245" s="161">
        <f t="shared" si="194"/>
        <v>0</v>
      </c>
      <c r="Q245" s="161">
        <f t="shared" si="194"/>
        <v>0</v>
      </c>
      <c r="R245" s="161">
        <f t="shared" si="194"/>
        <v>0</v>
      </c>
      <c r="S245" s="161">
        <f t="shared" si="193"/>
        <v>0</v>
      </c>
      <c r="T245" s="161">
        <f t="shared" si="193"/>
        <v>0</v>
      </c>
      <c r="U245" s="161">
        <f t="shared" si="192"/>
        <v>0</v>
      </c>
      <c r="V245" s="161">
        <f t="shared" si="192"/>
        <v>0</v>
      </c>
      <c r="W245" s="161">
        <f t="shared" si="192"/>
        <v>0</v>
      </c>
      <c r="X245" s="161">
        <f t="shared" si="192"/>
        <v>0</v>
      </c>
      <c r="Y245" s="161">
        <f t="shared" si="192"/>
        <v>0</v>
      </c>
      <c r="Z245" s="161">
        <f t="shared" si="193"/>
        <v>0</v>
      </c>
      <c r="AA245" s="161">
        <f t="shared" si="193"/>
        <v>0</v>
      </c>
      <c r="AB245" s="161">
        <f t="shared" si="193"/>
        <v>0</v>
      </c>
      <c r="AC245" s="161">
        <f t="shared" si="193"/>
        <v>0</v>
      </c>
      <c r="AD245" s="161">
        <f t="shared" si="193"/>
        <v>0</v>
      </c>
      <c r="AE245" s="161">
        <f t="shared" si="193"/>
        <v>0</v>
      </c>
      <c r="AF245" s="174">
        <f t="shared" si="19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94"/>
        <v>0</v>
      </c>
      <c r="D246" s="161">
        <f t="shared" si="194"/>
        <v>0</v>
      </c>
      <c r="E246" s="161">
        <f t="shared" si="194"/>
        <v>0</v>
      </c>
      <c r="F246" s="161">
        <f t="shared" si="194"/>
        <v>0</v>
      </c>
      <c r="G246" s="161">
        <f t="shared" si="194"/>
        <v>0</v>
      </c>
      <c r="H246" s="161">
        <f t="shared" si="194"/>
        <v>0</v>
      </c>
      <c r="I246" s="161">
        <f t="shared" si="194"/>
        <v>0</v>
      </c>
      <c r="J246" s="161">
        <f t="shared" si="194"/>
        <v>0</v>
      </c>
      <c r="K246" s="161">
        <f t="shared" si="194"/>
        <v>0</v>
      </c>
      <c r="L246" s="161">
        <f t="shared" si="194"/>
        <v>0</v>
      </c>
      <c r="M246" s="161">
        <f t="shared" si="194"/>
        <v>0</v>
      </c>
      <c r="N246" s="161">
        <f t="shared" si="194"/>
        <v>0</v>
      </c>
      <c r="O246" s="161">
        <f t="shared" si="194"/>
        <v>0</v>
      </c>
      <c r="P246" s="161">
        <f t="shared" si="194"/>
        <v>0</v>
      </c>
      <c r="Q246" s="161">
        <f t="shared" si="194"/>
        <v>0</v>
      </c>
      <c r="R246" s="161">
        <f t="shared" si="194"/>
        <v>0</v>
      </c>
      <c r="S246" s="161">
        <f t="shared" si="193"/>
        <v>0</v>
      </c>
      <c r="T246" s="161">
        <f t="shared" ref="T246:Y261" si="195">S246</f>
        <v>0</v>
      </c>
      <c r="U246" s="161">
        <f t="shared" si="195"/>
        <v>0</v>
      </c>
      <c r="V246" s="161">
        <f t="shared" si="195"/>
        <v>0</v>
      </c>
      <c r="W246" s="161">
        <f t="shared" si="195"/>
        <v>0</v>
      </c>
      <c r="X246" s="161">
        <f t="shared" si="195"/>
        <v>0</v>
      </c>
      <c r="Y246" s="161">
        <f t="shared" si="195"/>
        <v>0</v>
      </c>
      <c r="Z246" s="161">
        <f t="shared" si="193"/>
        <v>0</v>
      </c>
      <c r="AA246" s="161">
        <f t="shared" si="193"/>
        <v>0</v>
      </c>
      <c r="AB246" s="161">
        <f t="shared" si="193"/>
        <v>0</v>
      </c>
      <c r="AC246" s="161">
        <f t="shared" si="193"/>
        <v>0</v>
      </c>
      <c r="AD246" s="161">
        <f t="shared" si="193"/>
        <v>0</v>
      </c>
      <c r="AE246" s="161">
        <f t="shared" si="193"/>
        <v>0</v>
      </c>
      <c r="AF246" s="174">
        <f t="shared" si="19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94"/>
        <v>0</v>
      </c>
      <c r="D247" s="161">
        <f t="shared" si="194"/>
        <v>0</v>
      </c>
      <c r="E247" s="161">
        <f t="shared" si="194"/>
        <v>0</v>
      </c>
      <c r="F247" s="161">
        <f t="shared" si="194"/>
        <v>0</v>
      </c>
      <c r="G247" s="161">
        <f t="shared" si="194"/>
        <v>0</v>
      </c>
      <c r="H247" s="161">
        <f t="shared" si="194"/>
        <v>0</v>
      </c>
      <c r="I247" s="161">
        <f t="shared" si="194"/>
        <v>0</v>
      </c>
      <c r="J247" s="161">
        <f t="shared" si="194"/>
        <v>0</v>
      </c>
      <c r="K247" s="161">
        <f t="shared" si="194"/>
        <v>0</v>
      </c>
      <c r="L247" s="161">
        <f t="shared" si="194"/>
        <v>0</v>
      </c>
      <c r="M247" s="161">
        <f t="shared" si="194"/>
        <v>0</v>
      </c>
      <c r="N247" s="161">
        <f t="shared" si="194"/>
        <v>0</v>
      </c>
      <c r="O247" s="161">
        <f t="shared" si="194"/>
        <v>0</v>
      </c>
      <c r="P247" s="161">
        <f t="shared" si="194"/>
        <v>0</v>
      </c>
      <c r="Q247" s="161">
        <f t="shared" si="194"/>
        <v>0</v>
      </c>
      <c r="R247" s="161">
        <f t="shared" si="194"/>
        <v>0</v>
      </c>
      <c r="S247" s="161">
        <f t="shared" si="193"/>
        <v>0</v>
      </c>
      <c r="T247" s="161">
        <f t="shared" si="195"/>
        <v>0</v>
      </c>
      <c r="U247" s="161">
        <f t="shared" si="195"/>
        <v>0</v>
      </c>
      <c r="V247" s="161">
        <f t="shared" si="195"/>
        <v>0</v>
      </c>
      <c r="W247" s="161">
        <f t="shared" si="195"/>
        <v>0</v>
      </c>
      <c r="X247" s="161">
        <f t="shared" si="195"/>
        <v>0</v>
      </c>
      <c r="Y247" s="161">
        <f t="shared" si="195"/>
        <v>0</v>
      </c>
      <c r="Z247" s="161">
        <f t="shared" si="193"/>
        <v>0</v>
      </c>
      <c r="AA247" s="161">
        <f t="shared" si="193"/>
        <v>0</v>
      </c>
      <c r="AB247" s="161">
        <f t="shared" si="193"/>
        <v>0</v>
      </c>
      <c r="AC247" s="161">
        <f t="shared" si="193"/>
        <v>0</v>
      </c>
      <c r="AD247" s="161">
        <f t="shared" si="193"/>
        <v>0</v>
      </c>
      <c r="AE247" s="161">
        <f t="shared" si="193"/>
        <v>0</v>
      </c>
      <c r="AF247" s="174">
        <f t="shared" si="19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94"/>
        <v>0</v>
      </c>
      <c r="D248" s="161">
        <f t="shared" si="194"/>
        <v>0</v>
      </c>
      <c r="E248" s="161">
        <f t="shared" si="194"/>
        <v>0</v>
      </c>
      <c r="F248" s="161">
        <f t="shared" si="194"/>
        <v>0</v>
      </c>
      <c r="G248" s="161">
        <f t="shared" si="194"/>
        <v>0</v>
      </c>
      <c r="H248" s="161">
        <f t="shared" si="194"/>
        <v>0</v>
      </c>
      <c r="I248" s="161">
        <f t="shared" si="194"/>
        <v>0</v>
      </c>
      <c r="J248" s="161">
        <f t="shared" si="194"/>
        <v>0</v>
      </c>
      <c r="K248" s="161">
        <f t="shared" si="194"/>
        <v>0</v>
      </c>
      <c r="L248" s="161">
        <f t="shared" si="194"/>
        <v>0</v>
      </c>
      <c r="M248" s="161">
        <f t="shared" si="194"/>
        <v>0</v>
      </c>
      <c r="N248" s="161">
        <f t="shared" si="194"/>
        <v>0</v>
      </c>
      <c r="O248" s="161">
        <f t="shared" si="194"/>
        <v>0</v>
      </c>
      <c r="P248" s="161">
        <f t="shared" si="194"/>
        <v>0</v>
      </c>
      <c r="Q248" s="161">
        <f t="shared" si="194"/>
        <v>0</v>
      </c>
      <c r="R248" s="161">
        <f t="shared" ref="R248:AF263" si="196">Q248</f>
        <v>0</v>
      </c>
      <c r="S248" s="161">
        <f t="shared" si="196"/>
        <v>0</v>
      </c>
      <c r="T248" s="161">
        <f t="shared" si="196"/>
        <v>0</v>
      </c>
      <c r="U248" s="161">
        <f t="shared" si="195"/>
        <v>0</v>
      </c>
      <c r="V248" s="161">
        <f t="shared" si="195"/>
        <v>0</v>
      </c>
      <c r="W248" s="161">
        <f t="shared" si="195"/>
        <v>0</v>
      </c>
      <c r="X248" s="161">
        <f t="shared" si="195"/>
        <v>0</v>
      </c>
      <c r="Y248" s="161">
        <f t="shared" si="195"/>
        <v>0</v>
      </c>
      <c r="Z248" s="161">
        <f t="shared" si="196"/>
        <v>0</v>
      </c>
      <c r="AA248" s="161">
        <f t="shared" si="196"/>
        <v>0</v>
      </c>
      <c r="AB248" s="161">
        <f t="shared" si="196"/>
        <v>0</v>
      </c>
      <c r="AC248" s="161">
        <f t="shared" si="196"/>
        <v>0</v>
      </c>
      <c r="AD248" s="161">
        <f t="shared" si="196"/>
        <v>0</v>
      </c>
      <c r="AE248" s="161">
        <f t="shared" si="196"/>
        <v>0</v>
      </c>
      <c r="AF248" s="174">
        <f t="shared" si="196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97">B249</f>
        <v>0</v>
      </c>
      <c r="D249" s="161">
        <f t="shared" si="197"/>
        <v>0</v>
      </c>
      <c r="E249" s="161">
        <f t="shared" si="197"/>
        <v>0</v>
      </c>
      <c r="F249" s="161">
        <f t="shared" si="197"/>
        <v>0</v>
      </c>
      <c r="G249" s="161">
        <f t="shared" si="197"/>
        <v>0</v>
      </c>
      <c r="H249" s="161">
        <f t="shared" si="197"/>
        <v>0</v>
      </c>
      <c r="I249" s="161">
        <f t="shared" si="197"/>
        <v>0</v>
      </c>
      <c r="J249" s="161">
        <f t="shared" si="197"/>
        <v>0</v>
      </c>
      <c r="K249" s="161">
        <f t="shared" si="197"/>
        <v>0</v>
      </c>
      <c r="L249" s="161">
        <f t="shared" si="197"/>
        <v>0</v>
      </c>
      <c r="M249" s="161">
        <f t="shared" si="197"/>
        <v>0</v>
      </c>
      <c r="N249" s="161">
        <f t="shared" si="197"/>
        <v>0</v>
      </c>
      <c r="O249" s="161">
        <f t="shared" si="197"/>
        <v>0</v>
      </c>
      <c r="P249" s="161">
        <f t="shared" si="197"/>
        <v>0</v>
      </c>
      <c r="Q249" s="161">
        <f t="shared" si="197"/>
        <v>0</v>
      </c>
      <c r="R249" s="161">
        <f t="shared" si="196"/>
        <v>0</v>
      </c>
      <c r="S249" s="161">
        <f t="shared" si="196"/>
        <v>0</v>
      </c>
      <c r="T249" s="161">
        <f t="shared" si="196"/>
        <v>0</v>
      </c>
      <c r="U249" s="161">
        <f t="shared" si="195"/>
        <v>0</v>
      </c>
      <c r="V249" s="161">
        <f t="shared" si="195"/>
        <v>0</v>
      </c>
      <c r="W249" s="161">
        <f t="shared" si="195"/>
        <v>0</v>
      </c>
      <c r="X249" s="161">
        <f t="shared" si="195"/>
        <v>0</v>
      </c>
      <c r="Y249" s="161">
        <f t="shared" si="195"/>
        <v>0</v>
      </c>
      <c r="Z249" s="161">
        <f t="shared" si="196"/>
        <v>0</v>
      </c>
      <c r="AA249" s="161">
        <f t="shared" si="196"/>
        <v>0</v>
      </c>
      <c r="AB249" s="161">
        <f t="shared" si="196"/>
        <v>0</v>
      </c>
      <c r="AC249" s="161">
        <f t="shared" si="196"/>
        <v>0</v>
      </c>
      <c r="AD249" s="161">
        <f t="shared" si="196"/>
        <v>0</v>
      </c>
      <c r="AE249" s="161">
        <f t="shared" si="196"/>
        <v>0</v>
      </c>
      <c r="AF249" s="174">
        <f t="shared" si="196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97"/>
        <v>0</v>
      </c>
      <c r="D250" s="161">
        <f t="shared" si="197"/>
        <v>0</v>
      </c>
      <c r="E250" s="161">
        <f t="shared" si="197"/>
        <v>0</v>
      </c>
      <c r="F250" s="161">
        <f t="shared" si="197"/>
        <v>0</v>
      </c>
      <c r="G250" s="161">
        <f t="shared" si="197"/>
        <v>0</v>
      </c>
      <c r="H250" s="161">
        <f t="shared" si="197"/>
        <v>0</v>
      </c>
      <c r="I250" s="161">
        <f t="shared" si="197"/>
        <v>0</v>
      </c>
      <c r="J250" s="161">
        <f t="shared" si="197"/>
        <v>0</v>
      </c>
      <c r="K250" s="161">
        <f t="shared" si="197"/>
        <v>0</v>
      </c>
      <c r="L250" s="161">
        <f t="shared" si="197"/>
        <v>0</v>
      </c>
      <c r="M250" s="161">
        <f t="shared" si="197"/>
        <v>0</v>
      </c>
      <c r="N250" s="161">
        <f t="shared" si="197"/>
        <v>0</v>
      </c>
      <c r="O250" s="161">
        <f t="shared" si="197"/>
        <v>0</v>
      </c>
      <c r="P250" s="161">
        <f t="shared" si="197"/>
        <v>0</v>
      </c>
      <c r="Q250" s="161">
        <f t="shared" si="197"/>
        <v>0</v>
      </c>
      <c r="R250" s="161">
        <f t="shared" si="197"/>
        <v>0</v>
      </c>
      <c r="S250" s="161">
        <f t="shared" si="196"/>
        <v>0</v>
      </c>
      <c r="T250" s="161">
        <f t="shared" si="196"/>
        <v>0</v>
      </c>
      <c r="U250" s="161">
        <f t="shared" si="195"/>
        <v>0</v>
      </c>
      <c r="V250" s="161">
        <f t="shared" si="195"/>
        <v>0</v>
      </c>
      <c r="W250" s="161">
        <f t="shared" si="195"/>
        <v>0</v>
      </c>
      <c r="X250" s="161">
        <f t="shared" si="195"/>
        <v>0</v>
      </c>
      <c r="Y250" s="161">
        <f t="shared" si="195"/>
        <v>0</v>
      </c>
      <c r="Z250" s="161">
        <f t="shared" si="196"/>
        <v>0</v>
      </c>
      <c r="AA250" s="161">
        <f t="shared" si="196"/>
        <v>0</v>
      </c>
      <c r="AB250" s="161">
        <f t="shared" si="196"/>
        <v>0</v>
      </c>
      <c r="AC250" s="161">
        <f t="shared" si="196"/>
        <v>0</v>
      </c>
      <c r="AD250" s="161">
        <f t="shared" si="196"/>
        <v>0</v>
      </c>
      <c r="AE250" s="161">
        <f t="shared" si="196"/>
        <v>0</v>
      </c>
      <c r="AF250" s="174">
        <f t="shared" si="196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97"/>
        <v>0</v>
      </c>
      <c r="D251" s="161">
        <f t="shared" si="197"/>
        <v>0</v>
      </c>
      <c r="E251" s="161">
        <f t="shared" si="197"/>
        <v>0</v>
      </c>
      <c r="F251" s="161">
        <f t="shared" si="197"/>
        <v>0</v>
      </c>
      <c r="G251" s="161">
        <f t="shared" si="197"/>
        <v>0</v>
      </c>
      <c r="H251" s="161">
        <f t="shared" si="197"/>
        <v>0</v>
      </c>
      <c r="I251" s="161">
        <f t="shared" si="197"/>
        <v>0</v>
      </c>
      <c r="J251" s="161">
        <f t="shared" si="197"/>
        <v>0</v>
      </c>
      <c r="K251" s="161">
        <f t="shared" si="197"/>
        <v>0</v>
      </c>
      <c r="L251" s="161">
        <f t="shared" si="197"/>
        <v>0</v>
      </c>
      <c r="M251" s="161">
        <f t="shared" si="197"/>
        <v>0</v>
      </c>
      <c r="N251" s="161">
        <f t="shared" si="197"/>
        <v>0</v>
      </c>
      <c r="O251" s="161">
        <f t="shared" si="197"/>
        <v>0</v>
      </c>
      <c r="P251" s="161">
        <f t="shared" si="197"/>
        <v>0</v>
      </c>
      <c r="Q251" s="161">
        <f t="shared" si="197"/>
        <v>0</v>
      </c>
      <c r="R251" s="161">
        <f t="shared" si="197"/>
        <v>0</v>
      </c>
      <c r="S251" s="161">
        <f t="shared" si="196"/>
        <v>0</v>
      </c>
      <c r="T251" s="161">
        <f t="shared" si="196"/>
        <v>0</v>
      </c>
      <c r="U251" s="161">
        <f t="shared" si="195"/>
        <v>0</v>
      </c>
      <c r="V251" s="161">
        <f t="shared" si="195"/>
        <v>0</v>
      </c>
      <c r="W251" s="161">
        <f t="shared" si="195"/>
        <v>0</v>
      </c>
      <c r="X251" s="161">
        <f t="shared" si="195"/>
        <v>0</v>
      </c>
      <c r="Y251" s="161">
        <f t="shared" si="195"/>
        <v>0</v>
      </c>
      <c r="Z251" s="161">
        <f t="shared" si="196"/>
        <v>0</v>
      </c>
      <c r="AA251" s="161">
        <f t="shared" si="196"/>
        <v>0</v>
      </c>
      <c r="AB251" s="161">
        <f t="shared" si="196"/>
        <v>0</v>
      </c>
      <c r="AC251" s="161">
        <f t="shared" si="196"/>
        <v>0</v>
      </c>
      <c r="AD251" s="161">
        <f t="shared" si="196"/>
        <v>0</v>
      </c>
      <c r="AE251" s="161">
        <f t="shared" si="196"/>
        <v>0</v>
      </c>
      <c r="AF251" s="174">
        <f t="shared" si="196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97"/>
        <v>0</v>
      </c>
      <c r="D252" s="161">
        <f t="shared" si="197"/>
        <v>0</v>
      </c>
      <c r="E252" s="161">
        <f t="shared" si="197"/>
        <v>0</v>
      </c>
      <c r="F252" s="161">
        <f t="shared" si="197"/>
        <v>0</v>
      </c>
      <c r="G252" s="161">
        <f t="shared" si="197"/>
        <v>0</v>
      </c>
      <c r="H252" s="161">
        <f t="shared" si="197"/>
        <v>0</v>
      </c>
      <c r="I252" s="161">
        <f t="shared" si="197"/>
        <v>0</v>
      </c>
      <c r="J252" s="161">
        <f t="shared" si="197"/>
        <v>0</v>
      </c>
      <c r="K252" s="161">
        <f t="shared" si="197"/>
        <v>0</v>
      </c>
      <c r="L252" s="161">
        <f t="shared" si="197"/>
        <v>0</v>
      </c>
      <c r="M252" s="161">
        <f t="shared" si="197"/>
        <v>0</v>
      </c>
      <c r="N252" s="161">
        <f t="shared" si="197"/>
        <v>0</v>
      </c>
      <c r="O252" s="161">
        <f t="shared" si="197"/>
        <v>0</v>
      </c>
      <c r="P252" s="161">
        <f t="shared" si="197"/>
        <v>0</v>
      </c>
      <c r="Q252" s="161">
        <f t="shared" si="197"/>
        <v>0</v>
      </c>
      <c r="R252" s="161">
        <f t="shared" si="197"/>
        <v>0</v>
      </c>
      <c r="S252" s="161">
        <f t="shared" si="196"/>
        <v>0</v>
      </c>
      <c r="T252" s="161">
        <f t="shared" si="196"/>
        <v>0</v>
      </c>
      <c r="U252" s="161">
        <f t="shared" si="195"/>
        <v>0</v>
      </c>
      <c r="V252" s="161">
        <f t="shared" si="195"/>
        <v>0</v>
      </c>
      <c r="W252" s="161">
        <f t="shared" si="195"/>
        <v>0</v>
      </c>
      <c r="X252" s="161">
        <f t="shared" si="195"/>
        <v>0</v>
      </c>
      <c r="Y252" s="161">
        <f t="shared" si="195"/>
        <v>0</v>
      </c>
      <c r="Z252" s="161">
        <f t="shared" si="196"/>
        <v>0</v>
      </c>
      <c r="AA252" s="161">
        <f t="shared" si="196"/>
        <v>0</v>
      </c>
      <c r="AB252" s="161">
        <f t="shared" si="196"/>
        <v>0</v>
      </c>
      <c r="AC252" s="161">
        <f t="shared" si="196"/>
        <v>0</v>
      </c>
      <c r="AD252" s="161">
        <f t="shared" si="196"/>
        <v>0</v>
      </c>
      <c r="AE252" s="161">
        <f t="shared" si="196"/>
        <v>0</v>
      </c>
      <c r="AF252" s="174">
        <f t="shared" si="196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97"/>
        <v>0</v>
      </c>
      <c r="D253" s="161">
        <f t="shared" si="197"/>
        <v>0</v>
      </c>
      <c r="E253" s="161">
        <f t="shared" si="197"/>
        <v>0</v>
      </c>
      <c r="F253" s="161">
        <f t="shared" si="197"/>
        <v>0</v>
      </c>
      <c r="G253" s="161">
        <f t="shared" si="197"/>
        <v>0</v>
      </c>
      <c r="H253" s="161">
        <f t="shared" si="197"/>
        <v>0</v>
      </c>
      <c r="I253" s="161">
        <f t="shared" si="197"/>
        <v>0</v>
      </c>
      <c r="J253" s="161">
        <f t="shared" si="197"/>
        <v>0</v>
      </c>
      <c r="K253" s="161">
        <f t="shared" si="197"/>
        <v>0</v>
      </c>
      <c r="L253" s="161">
        <f t="shared" si="197"/>
        <v>0</v>
      </c>
      <c r="M253" s="161">
        <f t="shared" si="197"/>
        <v>0</v>
      </c>
      <c r="N253" s="161">
        <f t="shared" si="197"/>
        <v>0</v>
      </c>
      <c r="O253" s="161">
        <f t="shared" si="197"/>
        <v>0</v>
      </c>
      <c r="P253" s="161">
        <f t="shared" si="197"/>
        <v>0</v>
      </c>
      <c r="Q253" s="161">
        <f t="shared" si="197"/>
        <v>0</v>
      </c>
      <c r="R253" s="161">
        <f t="shared" si="197"/>
        <v>0</v>
      </c>
      <c r="S253" s="161">
        <f t="shared" si="196"/>
        <v>0</v>
      </c>
      <c r="T253" s="161">
        <f t="shared" si="196"/>
        <v>0</v>
      </c>
      <c r="U253" s="161">
        <f t="shared" si="195"/>
        <v>0</v>
      </c>
      <c r="V253" s="161">
        <f t="shared" si="195"/>
        <v>0</v>
      </c>
      <c r="W253" s="161">
        <f t="shared" si="195"/>
        <v>0</v>
      </c>
      <c r="X253" s="161">
        <f t="shared" si="195"/>
        <v>0</v>
      </c>
      <c r="Y253" s="161">
        <f t="shared" si="195"/>
        <v>0</v>
      </c>
      <c r="Z253" s="161">
        <f t="shared" si="196"/>
        <v>0</v>
      </c>
      <c r="AA253" s="161">
        <f t="shared" si="196"/>
        <v>0</v>
      </c>
      <c r="AB253" s="161">
        <f t="shared" si="196"/>
        <v>0</v>
      </c>
      <c r="AC253" s="161">
        <f t="shared" si="196"/>
        <v>0</v>
      </c>
      <c r="AD253" s="161">
        <f t="shared" si="196"/>
        <v>0</v>
      </c>
      <c r="AE253" s="161">
        <f t="shared" si="196"/>
        <v>0</v>
      </c>
      <c r="AF253" s="174">
        <f t="shared" si="196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97"/>
        <v>0</v>
      </c>
      <c r="D254" s="161">
        <f t="shared" si="197"/>
        <v>0</v>
      </c>
      <c r="E254" s="161">
        <f t="shared" si="197"/>
        <v>0</v>
      </c>
      <c r="F254" s="161">
        <f t="shared" si="197"/>
        <v>0</v>
      </c>
      <c r="G254" s="161">
        <f t="shared" si="197"/>
        <v>0</v>
      </c>
      <c r="H254" s="161">
        <f t="shared" si="197"/>
        <v>0</v>
      </c>
      <c r="I254" s="161">
        <f t="shared" si="197"/>
        <v>0</v>
      </c>
      <c r="J254" s="161">
        <f t="shared" si="197"/>
        <v>0</v>
      </c>
      <c r="K254" s="161">
        <f t="shared" si="197"/>
        <v>0</v>
      </c>
      <c r="L254" s="161">
        <f t="shared" si="197"/>
        <v>0</v>
      </c>
      <c r="M254" s="161">
        <f t="shared" si="197"/>
        <v>0</v>
      </c>
      <c r="N254" s="161">
        <f t="shared" si="197"/>
        <v>0</v>
      </c>
      <c r="O254" s="161">
        <f t="shared" si="197"/>
        <v>0</v>
      </c>
      <c r="P254" s="161">
        <f t="shared" si="197"/>
        <v>0</v>
      </c>
      <c r="Q254" s="161">
        <f t="shared" si="197"/>
        <v>0</v>
      </c>
      <c r="R254" s="161">
        <f t="shared" si="197"/>
        <v>0</v>
      </c>
      <c r="S254" s="161">
        <f t="shared" si="196"/>
        <v>0</v>
      </c>
      <c r="T254" s="161">
        <f t="shared" si="196"/>
        <v>0</v>
      </c>
      <c r="U254" s="161">
        <f t="shared" si="195"/>
        <v>0</v>
      </c>
      <c r="V254" s="161">
        <f t="shared" si="195"/>
        <v>0</v>
      </c>
      <c r="W254" s="161">
        <f t="shared" si="195"/>
        <v>0</v>
      </c>
      <c r="X254" s="161">
        <f t="shared" si="195"/>
        <v>0</v>
      </c>
      <c r="Y254" s="161">
        <f t="shared" si="195"/>
        <v>0</v>
      </c>
      <c r="Z254" s="161">
        <f t="shared" si="196"/>
        <v>0</v>
      </c>
      <c r="AA254" s="161">
        <f t="shared" si="196"/>
        <v>0</v>
      </c>
      <c r="AB254" s="161">
        <f t="shared" si="196"/>
        <v>0</v>
      </c>
      <c r="AC254" s="161">
        <f t="shared" si="196"/>
        <v>0</v>
      </c>
      <c r="AD254" s="161">
        <f t="shared" si="196"/>
        <v>0</v>
      </c>
      <c r="AE254" s="161">
        <f t="shared" si="196"/>
        <v>0</v>
      </c>
      <c r="AF254" s="174">
        <f t="shared" si="196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97"/>
        <v>0</v>
      </c>
      <c r="D255" s="161">
        <f t="shared" si="197"/>
        <v>0</v>
      </c>
      <c r="E255" s="161">
        <f t="shared" si="197"/>
        <v>0</v>
      </c>
      <c r="F255" s="161">
        <f t="shared" si="197"/>
        <v>0</v>
      </c>
      <c r="G255" s="161">
        <f t="shared" si="197"/>
        <v>0</v>
      </c>
      <c r="H255" s="161">
        <f t="shared" si="197"/>
        <v>0</v>
      </c>
      <c r="I255" s="161">
        <f t="shared" si="197"/>
        <v>0</v>
      </c>
      <c r="J255" s="161">
        <f t="shared" si="197"/>
        <v>0</v>
      </c>
      <c r="K255" s="161">
        <f t="shared" si="197"/>
        <v>0</v>
      </c>
      <c r="L255" s="161">
        <f t="shared" si="197"/>
        <v>0</v>
      </c>
      <c r="M255" s="161">
        <f t="shared" si="197"/>
        <v>0</v>
      </c>
      <c r="N255" s="161">
        <f t="shared" si="197"/>
        <v>0</v>
      </c>
      <c r="O255" s="161">
        <f t="shared" si="197"/>
        <v>0</v>
      </c>
      <c r="P255" s="161">
        <f t="shared" si="197"/>
        <v>0</v>
      </c>
      <c r="Q255" s="161">
        <f t="shared" si="197"/>
        <v>0</v>
      </c>
      <c r="R255" s="161">
        <f t="shared" si="197"/>
        <v>0</v>
      </c>
      <c r="S255" s="161">
        <f t="shared" si="196"/>
        <v>0</v>
      </c>
      <c r="T255" s="161">
        <f t="shared" si="196"/>
        <v>0</v>
      </c>
      <c r="U255" s="161">
        <f t="shared" si="195"/>
        <v>0</v>
      </c>
      <c r="V255" s="161">
        <f t="shared" si="195"/>
        <v>0</v>
      </c>
      <c r="W255" s="161">
        <f t="shared" si="195"/>
        <v>0</v>
      </c>
      <c r="X255" s="161">
        <f t="shared" si="195"/>
        <v>0</v>
      </c>
      <c r="Y255" s="161">
        <f t="shared" si="195"/>
        <v>0</v>
      </c>
      <c r="Z255" s="161">
        <f t="shared" si="196"/>
        <v>0</v>
      </c>
      <c r="AA255" s="161">
        <f t="shared" si="196"/>
        <v>0</v>
      </c>
      <c r="AB255" s="161">
        <f t="shared" si="196"/>
        <v>0</v>
      </c>
      <c r="AC255" s="161">
        <f t="shared" si="196"/>
        <v>0</v>
      </c>
      <c r="AD255" s="161">
        <f t="shared" si="196"/>
        <v>0</v>
      </c>
      <c r="AE255" s="161">
        <f t="shared" si="196"/>
        <v>0</v>
      </c>
      <c r="AF255" s="174">
        <f t="shared" si="196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97"/>
        <v>0</v>
      </c>
      <c r="D256" s="161">
        <f t="shared" si="197"/>
        <v>0</v>
      </c>
      <c r="E256" s="161">
        <f t="shared" si="197"/>
        <v>0</v>
      </c>
      <c r="F256" s="161">
        <f t="shared" si="197"/>
        <v>0</v>
      </c>
      <c r="G256" s="161">
        <f t="shared" si="197"/>
        <v>0</v>
      </c>
      <c r="H256" s="161">
        <f t="shared" si="197"/>
        <v>0</v>
      </c>
      <c r="I256" s="161">
        <f t="shared" si="197"/>
        <v>0</v>
      </c>
      <c r="J256" s="161">
        <f t="shared" si="197"/>
        <v>0</v>
      </c>
      <c r="K256" s="161">
        <f t="shared" si="197"/>
        <v>0</v>
      </c>
      <c r="L256" s="161">
        <f t="shared" si="197"/>
        <v>0</v>
      </c>
      <c r="M256" s="161">
        <f t="shared" si="197"/>
        <v>0</v>
      </c>
      <c r="N256" s="161">
        <f t="shared" si="197"/>
        <v>0</v>
      </c>
      <c r="O256" s="161">
        <f t="shared" si="197"/>
        <v>0</v>
      </c>
      <c r="P256" s="161">
        <f t="shared" si="197"/>
        <v>0</v>
      </c>
      <c r="Q256" s="161">
        <f t="shared" si="197"/>
        <v>0</v>
      </c>
      <c r="R256" s="161">
        <f t="shared" si="197"/>
        <v>0</v>
      </c>
      <c r="S256" s="161">
        <f t="shared" si="196"/>
        <v>0</v>
      </c>
      <c r="T256" s="161">
        <f t="shared" si="196"/>
        <v>0</v>
      </c>
      <c r="U256" s="161">
        <f t="shared" si="195"/>
        <v>0</v>
      </c>
      <c r="V256" s="161">
        <f t="shared" si="195"/>
        <v>0</v>
      </c>
      <c r="W256" s="161">
        <f t="shared" si="196"/>
        <v>0</v>
      </c>
      <c r="X256" s="161">
        <f t="shared" si="196"/>
        <v>0</v>
      </c>
      <c r="Y256" s="161">
        <f t="shared" si="196"/>
        <v>0</v>
      </c>
      <c r="Z256" s="161">
        <f t="shared" si="196"/>
        <v>0</v>
      </c>
      <c r="AA256" s="161">
        <f t="shared" si="196"/>
        <v>0</v>
      </c>
      <c r="AB256" s="161">
        <f t="shared" si="196"/>
        <v>0</v>
      </c>
      <c r="AC256" s="161">
        <f t="shared" si="196"/>
        <v>0</v>
      </c>
      <c r="AD256" s="161">
        <f t="shared" si="196"/>
        <v>0</v>
      </c>
      <c r="AE256" s="161">
        <f t="shared" si="196"/>
        <v>0</v>
      </c>
      <c r="AF256" s="174">
        <f t="shared" si="196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97"/>
        <v>0</v>
      </c>
      <c r="D257" s="161">
        <f t="shared" si="197"/>
        <v>0</v>
      </c>
      <c r="E257" s="161">
        <f t="shared" si="197"/>
        <v>0</v>
      </c>
      <c r="F257" s="161">
        <f t="shared" si="197"/>
        <v>0</v>
      </c>
      <c r="G257" s="161">
        <f t="shared" si="197"/>
        <v>0</v>
      </c>
      <c r="H257" s="161">
        <f t="shared" si="197"/>
        <v>0</v>
      </c>
      <c r="I257" s="161">
        <f t="shared" si="197"/>
        <v>0</v>
      </c>
      <c r="J257" s="161">
        <f t="shared" si="197"/>
        <v>0</v>
      </c>
      <c r="K257" s="161">
        <f t="shared" si="197"/>
        <v>0</v>
      </c>
      <c r="L257" s="161">
        <f t="shared" si="197"/>
        <v>0</v>
      </c>
      <c r="M257" s="161">
        <f t="shared" si="197"/>
        <v>0</v>
      </c>
      <c r="N257" s="161">
        <f t="shared" si="197"/>
        <v>0</v>
      </c>
      <c r="O257" s="161">
        <f t="shared" si="197"/>
        <v>0</v>
      </c>
      <c r="P257" s="161">
        <f t="shared" si="197"/>
        <v>0</v>
      </c>
      <c r="Q257" s="161">
        <f t="shared" si="197"/>
        <v>0</v>
      </c>
      <c r="R257" s="161">
        <f t="shared" si="197"/>
        <v>0</v>
      </c>
      <c r="S257" s="161">
        <f t="shared" si="196"/>
        <v>0</v>
      </c>
      <c r="T257" s="161">
        <f t="shared" si="196"/>
        <v>0</v>
      </c>
      <c r="U257" s="161">
        <f t="shared" si="195"/>
        <v>0</v>
      </c>
      <c r="V257" s="161">
        <f t="shared" si="195"/>
        <v>0</v>
      </c>
      <c r="W257" s="161">
        <f t="shared" si="196"/>
        <v>0</v>
      </c>
      <c r="X257" s="161">
        <f t="shared" si="196"/>
        <v>0</v>
      </c>
      <c r="Y257" s="161">
        <f t="shared" si="196"/>
        <v>0</v>
      </c>
      <c r="Z257" s="161">
        <f t="shared" si="196"/>
        <v>0</v>
      </c>
      <c r="AA257" s="161">
        <f t="shared" si="196"/>
        <v>0</v>
      </c>
      <c r="AB257" s="161">
        <f t="shared" si="196"/>
        <v>0</v>
      </c>
      <c r="AC257" s="161">
        <f t="shared" si="196"/>
        <v>0</v>
      </c>
      <c r="AD257" s="161">
        <f t="shared" si="196"/>
        <v>0</v>
      </c>
      <c r="AE257" s="161">
        <f t="shared" si="196"/>
        <v>0</v>
      </c>
      <c r="AF257" s="174">
        <f t="shared" si="196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97"/>
        <v>0</v>
      </c>
      <c r="D258" s="161">
        <f t="shared" si="197"/>
        <v>0</v>
      </c>
      <c r="E258" s="161">
        <f t="shared" si="197"/>
        <v>0</v>
      </c>
      <c r="F258" s="161">
        <f t="shared" si="197"/>
        <v>0</v>
      </c>
      <c r="G258" s="161">
        <f t="shared" si="197"/>
        <v>0</v>
      </c>
      <c r="H258" s="161">
        <f t="shared" si="197"/>
        <v>0</v>
      </c>
      <c r="I258" s="161">
        <f t="shared" si="197"/>
        <v>0</v>
      </c>
      <c r="J258" s="161">
        <f t="shared" si="197"/>
        <v>0</v>
      </c>
      <c r="K258" s="161">
        <f t="shared" si="197"/>
        <v>0</v>
      </c>
      <c r="L258" s="161">
        <f t="shared" si="197"/>
        <v>0</v>
      </c>
      <c r="M258" s="161">
        <f t="shared" si="197"/>
        <v>0</v>
      </c>
      <c r="N258" s="161">
        <f t="shared" si="197"/>
        <v>0</v>
      </c>
      <c r="O258" s="161">
        <f t="shared" si="197"/>
        <v>0</v>
      </c>
      <c r="P258" s="161">
        <f t="shared" si="197"/>
        <v>0</v>
      </c>
      <c r="Q258" s="161">
        <f t="shared" si="197"/>
        <v>0</v>
      </c>
      <c r="R258" s="161">
        <f t="shared" si="197"/>
        <v>0</v>
      </c>
      <c r="S258" s="161">
        <f t="shared" si="196"/>
        <v>0</v>
      </c>
      <c r="T258" s="161">
        <f t="shared" si="196"/>
        <v>0</v>
      </c>
      <c r="U258" s="161">
        <f t="shared" si="195"/>
        <v>0</v>
      </c>
      <c r="V258" s="161">
        <f t="shared" si="195"/>
        <v>0</v>
      </c>
      <c r="W258" s="161">
        <f t="shared" si="196"/>
        <v>0</v>
      </c>
      <c r="X258" s="161">
        <f t="shared" si="196"/>
        <v>0</v>
      </c>
      <c r="Y258" s="161">
        <f t="shared" si="196"/>
        <v>0</v>
      </c>
      <c r="Z258" s="161">
        <f t="shared" si="196"/>
        <v>0</v>
      </c>
      <c r="AA258" s="161">
        <f t="shared" si="196"/>
        <v>0</v>
      </c>
      <c r="AB258" s="161">
        <f t="shared" si="196"/>
        <v>0</v>
      </c>
      <c r="AC258" s="161">
        <f t="shared" si="196"/>
        <v>0</v>
      </c>
      <c r="AD258" s="161">
        <f t="shared" si="196"/>
        <v>0</v>
      </c>
      <c r="AE258" s="161">
        <f t="shared" si="196"/>
        <v>0</v>
      </c>
      <c r="AF258" s="174">
        <f t="shared" si="196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97"/>
        <v>0</v>
      </c>
      <c r="D259" s="161">
        <f t="shared" si="197"/>
        <v>0</v>
      </c>
      <c r="E259" s="161">
        <f t="shared" si="197"/>
        <v>0</v>
      </c>
      <c r="F259" s="161">
        <f t="shared" si="197"/>
        <v>0</v>
      </c>
      <c r="G259" s="161">
        <f t="shared" si="197"/>
        <v>0</v>
      </c>
      <c r="H259" s="161">
        <f t="shared" si="197"/>
        <v>0</v>
      </c>
      <c r="I259" s="161">
        <f t="shared" si="197"/>
        <v>0</v>
      </c>
      <c r="J259" s="161">
        <f t="shared" si="197"/>
        <v>0</v>
      </c>
      <c r="K259" s="161">
        <f t="shared" si="197"/>
        <v>0</v>
      </c>
      <c r="L259" s="161">
        <f t="shared" si="197"/>
        <v>0</v>
      </c>
      <c r="M259" s="161">
        <f t="shared" si="197"/>
        <v>0</v>
      </c>
      <c r="N259" s="161">
        <f t="shared" si="197"/>
        <v>0</v>
      </c>
      <c r="O259" s="161">
        <f t="shared" si="197"/>
        <v>0</v>
      </c>
      <c r="P259" s="161">
        <f t="shared" si="197"/>
        <v>0</v>
      </c>
      <c r="Q259" s="161">
        <f t="shared" si="197"/>
        <v>0</v>
      </c>
      <c r="R259" s="161">
        <f t="shared" si="197"/>
        <v>0</v>
      </c>
      <c r="S259" s="161">
        <f t="shared" si="196"/>
        <v>0</v>
      </c>
      <c r="T259" s="161">
        <f t="shared" si="196"/>
        <v>0</v>
      </c>
      <c r="U259" s="161">
        <f t="shared" si="195"/>
        <v>0</v>
      </c>
      <c r="V259" s="161">
        <f t="shared" si="195"/>
        <v>0</v>
      </c>
      <c r="W259" s="161">
        <f t="shared" si="196"/>
        <v>0</v>
      </c>
      <c r="X259" s="161">
        <f t="shared" si="196"/>
        <v>0</v>
      </c>
      <c r="Y259" s="161">
        <f t="shared" si="196"/>
        <v>0</v>
      </c>
      <c r="Z259" s="161">
        <f t="shared" si="196"/>
        <v>0</v>
      </c>
      <c r="AA259" s="161">
        <f t="shared" si="196"/>
        <v>0</v>
      </c>
      <c r="AB259" s="161">
        <f t="shared" si="196"/>
        <v>0</v>
      </c>
      <c r="AC259" s="161">
        <f t="shared" si="196"/>
        <v>0</v>
      </c>
      <c r="AD259" s="161">
        <f t="shared" si="196"/>
        <v>0</v>
      </c>
      <c r="AE259" s="161">
        <f t="shared" si="196"/>
        <v>0</v>
      </c>
      <c r="AF259" s="174">
        <f t="shared" si="196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97"/>
        <v>0</v>
      </c>
      <c r="D260" s="161">
        <f t="shared" si="197"/>
        <v>0</v>
      </c>
      <c r="E260" s="161">
        <f t="shared" si="197"/>
        <v>0</v>
      </c>
      <c r="F260" s="161">
        <f t="shared" si="197"/>
        <v>0</v>
      </c>
      <c r="G260" s="161">
        <f t="shared" si="197"/>
        <v>0</v>
      </c>
      <c r="H260" s="161">
        <f t="shared" si="197"/>
        <v>0</v>
      </c>
      <c r="I260" s="161">
        <f t="shared" si="197"/>
        <v>0</v>
      </c>
      <c r="J260" s="161">
        <f t="shared" si="197"/>
        <v>0</v>
      </c>
      <c r="K260" s="161">
        <f t="shared" si="197"/>
        <v>0</v>
      </c>
      <c r="L260" s="161">
        <f t="shared" si="197"/>
        <v>0</v>
      </c>
      <c r="M260" s="161">
        <f t="shared" si="197"/>
        <v>0</v>
      </c>
      <c r="N260" s="161">
        <f t="shared" si="197"/>
        <v>0</v>
      </c>
      <c r="O260" s="161">
        <f t="shared" si="197"/>
        <v>0</v>
      </c>
      <c r="P260" s="161">
        <f t="shared" si="197"/>
        <v>0</v>
      </c>
      <c r="Q260" s="161">
        <f t="shared" si="197"/>
        <v>0</v>
      </c>
      <c r="R260" s="161">
        <f t="shared" si="197"/>
        <v>0</v>
      </c>
      <c r="S260" s="161">
        <f t="shared" si="196"/>
        <v>0</v>
      </c>
      <c r="T260" s="161">
        <f t="shared" si="196"/>
        <v>0</v>
      </c>
      <c r="U260" s="161">
        <f t="shared" si="195"/>
        <v>0</v>
      </c>
      <c r="V260" s="161">
        <f t="shared" si="195"/>
        <v>0</v>
      </c>
      <c r="W260" s="161">
        <f t="shared" si="196"/>
        <v>0</v>
      </c>
      <c r="X260" s="161">
        <f t="shared" si="196"/>
        <v>0</v>
      </c>
      <c r="Y260" s="161">
        <f t="shared" si="196"/>
        <v>0</v>
      </c>
      <c r="Z260" s="161">
        <f t="shared" si="196"/>
        <v>0</v>
      </c>
      <c r="AA260" s="161">
        <f t="shared" si="196"/>
        <v>0</v>
      </c>
      <c r="AB260" s="161">
        <f t="shared" si="196"/>
        <v>0</v>
      </c>
      <c r="AC260" s="161">
        <f t="shared" si="196"/>
        <v>0</v>
      </c>
      <c r="AD260" s="161">
        <f t="shared" si="196"/>
        <v>0</v>
      </c>
      <c r="AE260" s="161">
        <f t="shared" si="196"/>
        <v>0</v>
      </c>
      <c r="AF260" s="174">
        <f t="shared" si="196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97"/>
        <v>0</v>
      </c>
      <c r="D261" s="161">
        <f t="shared" si="197"/>
        <v>0</v>
      </c>
      <c r="E261" s="161">
        <f t="shared" si="197"/>
        <v>0</v>
      </c>
      <c r="F261" s="161">
        <f t="shared" si="197"/>
        <v>0</v>
      </c>
      <c r="G261" s="161">
        <f t="shared" si="197"/>
        <v>0</v>
      </c>
      <c r="H261" s="161">
        <f t="shared" si="197"/>
        <v>0</v>
      </c>
      <c r="I261" s="161">
        <f t="shared" si="197"/>
        <v>0</v>
      </c>
      <c r="J261" s="161">
        <f t="shared" si="197"/>
        <v>0</v>
      </c>
      <c r="K261" s="161">
        <f t="shared" si="197"/>
        <v>0</v>
      </c>
      <c r="L261" s="161">
        <f t="shared" si="197"/>
        <v>0</v>
      </c>
      <c r="M261" s="161">
        <f t="shared" si="197"/>
        <v>0</v>
      </c>
      <c r="N261" s="161">
        <f t="shared" si="197"/>
        <v>0</v>
      </c>
      <c r="O261" s="161">
        <f t="shared" si="197"/>
        <v>0</v>
      </c>
      <c r="P261" s="161">
        <f t="shared" si="197"/>
        <v>0</v>
      </c>
      <c r="Q261" s="161">
        <f t="shared" si="197"/>
        <v>0</v>
      </c>
      <c r="R261" s="161">
        <f t="shared" si="197"/>
        <v>0</v>
      </c>
      <c r="S261" s="161">
        <f t="shared" si="196"/>
        <v>0</v>
      </c>
      <c r="T261" s="161">
        <f t="shared" ref="T261:V271" si="198">S261</f>
        <v>0</v>
      </c>
      <c r="U261" s="161">
        <f t="shared" si="198"/>
        <v>0</v>
      </c>
      <c r="V261" s="161">
        <f t="shared" si="198"/>
        <v>0</v>
      </c>
      <c r="W261" s="161">
        <f t="shared" si="196"/>
        <v>0</v>
      </c>
      <c r="X261" s="161">
        <f t="shared" si="196"/>
        <v>0</v>
      </c>
      <c r="Y261" s="161">
        <f t="shared" si="196"/>
        <v>0</v>
      </c>
      <c r="Z261" s="161">
        <f t="shared" si="196"/>
        <v>0</v>
      </c>
      <c r="AA261" s="161">
        <f t="shared" si="196"/>
        <v>0</v>
      </c>
      <c r="AB261" s="161">
        <f t="shared" si="196"/>
        <v>0</v>
      </c>
      <c r="AC261" s="161">
        <f t="shared" si="196"/>
        <v>0</v>
      </c>
      <c r="AD261" s="161">
        <f t="shared" si="196"/>
        <v>0</v>
      </c>
      <c r="AE261" s="161">
        <f t="shared" si="196"/>
        <v>0</v>
      </c>
      <c r="AF261" s="174">
        <f t="shared" si="196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97"/>
        <v>0</v>
      </c>
      <c r="D262" s="161">
        <f t="shared" si="197"/>
        <v>0</v>
      </c>
      <c r="E262" s="161">
        <f t="shared" si="197"/>
        <v>0</v>
      </c>
      <c r="F262" s="161">
        <f t="shared" si="197"/>
        <v>0</v>
      </c>
      <c r="G262" s="161">
        <f t="shared" si="197"/>
        <v>0</v>
      </c>
      <c r="H262" s="161">
        <f t="shared" si="197"/>
        <v>0</v>
      </c>
      <c r="I262" s="161">
        <f t="shared" si="197"/>
        <v>0</v>
      </c>
      <c r="J262" s="161">
        <f t="shared" si="197"/>
        <v>0</v>
      </c>
      <c r="K262" s="161">
        <f t="shared" si="197"/>
        <v>0</v>
      </c>
      <c r="L262" s="161">
        <f t="shared" si="197"/>
        <v>0</v>
      </c>
      <c r="M262" s="161">
        <f t="shared" si="197"/>
        <v>0</v>
      </c>
      <c r="N262" s="161">
        <f t="shared" si="197"/>
        <v>0</v>
      </c>
      <c r="O262" s="161">
        <f t="shared" si="197"/>
        <v>0</v>
      </c>
      <c r="P262" s="161">
        <f t="shared" si="197"/>
        <v>0</v>
      </c>
      <c r="Q262" s="161">
        <f t="shared" si="197"/>
        <v>0</v>
      </c>
      <c r="R262" s="161">
        <f t="shared" si="197"/>
        <v>0</v>
      </c>
      <c r="S262" s="161">
        <f t="shared" si="196"/>
        <v>0</v>
      </c>
      <c r="T262" s="161">
        <f t="shared" si="198"/>
        <v>0</v>
      </c>
      <c r="U262" s="161">
        <f t="shared" si="198"/>
        <v>0</v>
      </c>
      <c r="V262" s="161">
        <f t="shared" si="198"/>
        <v>0</v>
      </c>
      <c r="W262" s="161">
        <f t="shared" si="196"/>
        <v>0</v>
      </c>
      <c r="X262" s="161">
        <f t="shared" si="196"/>
        <v>0</v>
      </c>
      <c r="Y262" s="161">
        <f t="shared" si="196"/>
        <v>0</v>
      </c>
      <c r="Z262" s="161">
        <f t="shared" si="196"/>
        <v>0</v>
      </c>
      <c r="AA262" s="161">
        <f t="shared" si="196"/>
        <v>0</v>
      </c>
      <c r="AB262" s="161">
        <f t="shared" si="196"/>
        <v>0</v>
      </c>
      <c r="AC262" s="161">
        <f t="shared" si="196"/>
        <v>0</v>
      </c>
      <c r="AD262" s="161">
        <f t="shared" si="196"/>
        <v>0</v>
      </c>
      <c r="AE262" s="161">
        <f t="shared" si="196"/>
        <v>0</v>
      </c>
      <c r="AF262" s="174">
        <f t="shared" si="196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97"/>
        <v>0</v>
      </c>
      <c r="D263" s="161">
        <f t="shared" si="197"/>
        <v>0</v>
      </c>
      <c r="E263" s="161">
        <f t="shared" si="197"/>
        <v>0</v>
      </c>
      <c r="F263" s="161">
        <f t="shared" si="197"/>
        <v>0</v>
      </c>
      <c r="G263" s="161">
        <f t="shared" si="197"/>
        <v>0</v>
      </c>
      <c r="H263" s="161">
        <f t="shared" si="197"/>
        <v>0</v>
      </c>
      <c r="I263" s="161">
        <f t="shared" si="197"/>
        <v>0</v>
      </c>
      <c r="J263" s="161">
        <f t="shared" si="197"/>
        <v>0</v>
      </c>
      <c r="K263" s="161">
        <f t="shared" si="197"/>
        <v>0</v>
      </c>
      <c r="L263" s="161">
        <f t="shared" si="197"/>
        <v>0</v>
      </c>
      <c r="M263" s="161">
        <f t="shared" si="197"/>
        <v>0</v>
      </c>
      <c r="N263" s="161">
        <f t="shared" si="197"/>
        <v>0</v>
      </c>
      <c r="O263" s="161">
        <f t="shared" si="197"/>
        <v>0</v>
      </c>
      <c r="P263" s="161">
        <f t="shared" si="197"/>
        <v>0</v>
      </c>
      <c r="Q263" s="161">
        <f t="shared" si="197"/>
        <v>0</v>
      </c>
      <c r="R263" s="161">
        <f t="shared" si="197"/>
        <v>0</v>
      </c>
      <c r="S263" s="161">
        <f t="shared" si="196"/>
        <v>0</v>
      </c>
      <c r="T263" s="161">
        <f t="shared" si="198"/>
        <v>0</v>
      </c>
      <c r="U263" s="161">
        <f t="shared" si="198"/>
        <v>0</v>
      </c>
      <c r="V263" s="161">
        <f t="shared" si="198"/>
        <v>0</v>
      </c>
      <c r="W263" s="161">
        <f t="shared" si="196"/>
        <v>0</v>
      </c>
      <c r="X263" s="161">
        <f t="shared" si="196"/>
        <v>0</v>
      </c>
      <c r="Y263" s="161">
        <f t="shared" si="196"/>
        <v>0</v>
      </c>
      <c r="Z263" s="161">
        <f t="shared" si="196"/>
        <v>0</v>
      </c>
      <c r="AA263" s="161">
        <f t="shared" si="196"/>
        <v>0</v>
      </c>
      <c r="AB263" s="161">
        <f t="shared" si="196"/>
        <v>0</v>
      </c>
      <c r="AC263" s="161">
        <f t="shared" si="196"/>
        <v>0</v>
      </c>
      <c r="AD263" s="161">
        <f t="shared" si="196"/>
        <v>0</v>
      </c>
      <c r="AE263" s="161">
        <f t="shared" si="196"/>
        <v>0</v>
      </c>
      <c r="AF263" s="174">
        <f t="shared" si="196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97"/>
        <v>0</v>
      </c>
      <c r="D264" s="161">
        <f t="shared" si="197"/>
        <v>0</v>
      </c>
      <c r="E264" s="161">
        <f t="shared" si="197"/>
        <v>0</v>
      </c>
      <c r="F264" s="161">
        <f t="shared" si="197"/>
        <v>0</v>
      </c>
      <c r="G264" s="161">
        <f t="shared" si="197"/>
        <v>0</v>
      </c>
      <c r="H264" s="161">
        <f t="shared" si="197"/>
        <v>0</v>
      </c>
      <c r="I264" s="161">
        <f t="shared" si="197"/>
        <v>0</v>
      </c>
      <c r="J264" s="161">
        <f t="shared" si="197"/>
        <v>0</v>
      </c>
      <c r="K264" s="161">
        <f t="shared" si="197"/>
        <v>0</v>
      </c>
      <c r="L264" s="161">
        <f t="shared" si="197"/>
        <v>0</v>
      </c>
      <c r="M264" s="161">
        <f t="shared" si="197"/>
        <v>0</v>
      </c>
      <c r="N264" s="161">
        <f t="shared" si="197"/>
        <v>0</v>
      </c>
      <c r="O264" s="161">
        <f t="shared" si="197"/>
        <v>0</v>
      </c>
      <c r="P264" s="161">
        <f t="shared" si="197"/>
        <v>0</v>
      </c>
      <c r="Q264" s="161">
        <f t="shared" si="197"/>
        <v>0</v>
      </c>
      <c r="R264" s="161">
        <f t="shared" si="197"/>
        <v>0</v>
      </c>
      <c r="S264" s="161">
        <f t="shared" ref="S264:V274" si="199">R264</f>
        <v>0</v>
      </c>
      <c r="T264" s="161">
        <f t="shared" si="199"/>
        <v>0</v>
      </c>
      <c r="U264" s="161">
        <f t="shared" si="199"/>
        <v>0</v>
      </c>
      <c r="V264" s="161">
        <f t="shared" si="199"/>
        <v>0</v>
      </c>
      <c r="W264" s="161">
        <f t="shared" ref="S264:AF273" si="200">V264</f>
        <v>0</v>
      </c>
      <c r="X264" s="161">
        <f t="shared" si="200"/>
        <v>0</v>
      </c>
      <c r="Y264" s="161">
        <f t="shared" si="200"/>
        <v>0</v>
      </c>
      <c r="Z264" s="161">
        <f t="shared" si="200"/>
        <v>0</v>
      </c>
      <c r="AA264" s="161">
        <f t="shared" si="200"/>
        <v>0</v>
      </c>
      <c r="AB264" s="161">
        <f t="shared" si="200"/>
        <v>0</v>
      </c>
      <c r="AC264" s="161">
        <f t="shared" si="200"/>
        <v>0</v>
      </c>
      <c r="AD264" s="161">
        <f t="shared" si="200"/>
        <v>0</v>
      </c>
      <c r="AE264" s="161">
        <f t="shared" si="200"/>
        <v>0</v>
      </c>
      <c r="AF264" s="174">
        <f t="shared" si="200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V273" si="201">B265</f>
        <v>0</v>
      </c>
      <c r="D265" s="161">
        <f t="shared" si="201"/>
        <v>0</v>
      </c>
      <c r="E265" s="161">
        <f t="shared" si="201"/>
        <v>0</v>
      </c>
      <c r="F265" s="161">
        <f t="shared" si="201"/>
        <v>0</v>
      </c>
      <c r="G265" s="161">
        <f t="shared" si="201"/>
        <v>0</v>
      </c>
      <c r="H265" s="161">
        <f t="shared" si="201"/>
        <v>0</v>
      </c>
      <c r="I265" s="161">
        <f t="shared" si="201"/>
        <v>0</v>
      </c>
      <c r="J265" s="161">
        <f t="shared" si="201"/>
        <v>0</v>
      </c>
      <c r="K265" s="161">
        <f t="shared" si="201"/>
        <v>0</v>
      </c>
      <c r="L265" s="161">
        <f t="shared" si="201"/>
        <v>0</v>
      </c>
      <c r="M265" s="161">
        <f t="shared" si="201"/>
        <v>0</v>
      </c>
      <c r="N265" s="161">
        <f t="shared" si="201"/>
        <v>0</v>
      </c>
      <c r="O265" s="161">
        <f t="shared" si="201"/>
        <v>0</v>
      </c>
      <c r="P265" s="161">
        <f t="shared" si="201"/>
        <v>0</v>
      </c>
      <c r="Q265" s="161">
        <f t="shared" si="201"/>
        <v>0</v>
      </c>
      <c r="R265" s="161">
        <f t="shared" si="201"/>
        <v>0</v>
      </c>
      <c r="S265" s="161">
        <f t="shared" si="201"/>
        <v>0</v>
      </c>
      <c r="T265" s="161">
        <f t="shared" si="201"/>
        <v>0</v>
      </c>
      <c r="U265" s="161">
        <f t="shared" si="201"/>
        <v>0</v>
      </c>
      <c r="V265" s="161">
        <f t="shared" si="201"/>
        <v>0</v>
      </c>
      <c r="W265" s="161">
        <f t="shared" si="200"/>
        <v>0</v>
      </c>
      <c r="X265" s="161">
        <f t="shared" si="200"/>
        <v>0</v>
      </c>
      <c r="Y265" s="161">
        <f t="shared" si="200"/>
        <v>0</v>
      </c>
      <c r="Z265" s="161">
        <f t="shared" si="200"/>
        <v>0</v>
      </c>
      <c r="AA265" s="161">
        <f t="shared" si="200"/>
        <v>0</v>
      </c>
      <c r="AB265" s="161">
        <f t="shared" si="200"/>
        <v>0</v>
      </c>
      <c r="AC265" s="161">
        <f t="shared" si="200"/>
        <v>0</v>
      </c>
      <c r="AD265" s="161">
        <f t="shared" si="200"/>
        <v>0</v>
      </c>
      <c r="AE265" s="161">
        <f t="shared" si="200"/>
        <v>0</v>
      </c>
      <c r="AF265" s="174">
        <f t="shared" si="200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01"/>
        <v>0</v>
      </c>
      <c r="D266" s="161">
        <f t="shared" si="201"/>
        <v>0</v>
      </c>
      <c r="E266" s="161">
        <f t="shared" si="201"/>
        <v>0</v>
      </c>
      <c r="F266" s="161">
        <f t="shared" si="201"/>
        <v>0</v>
      </c>
      <c r="G266" s="161">
        <f t="shared" si="201"/>
        <v>0</v>
      </c>
      <c r="H266" s="161">
        <f t="shared" si="201"/>
        <v>0</v>
      </c>
      <c r="I266" s="161">
        <f t="shared" si="201"/>
        <v>0</v>
      </c>
      <c r="J266" s="161">
        <f t="shared" si="201"/>
        <v>0</v>
      </c>
      <c r="K266" s="161">
        <f t="shared" si="201"/>
        <v>0</v>
      </c>
      <c r="L266" s="161">
        <f t="shared" si="201"/>
        <v>0</v>
      </c>
      <c r="M266" s="161">
        <f t="shared" si="201"/>
        <v>0</v>
      </c>
      <c r="N266" s="161">
        <f t="shared" si="201"/>
        <v>0</v>
      </c>
      <c r="O266" s="161">
        <f t="shared" si="201"/>
        <v>0</v>
      </c>
      <c r="P266" s="161">
        <f t="shared" si="201"/>
        <v>0</v>
      </c>
      <c r="Q266" s="161">
        <f t="shared" si="201"/>
        <v>0</v>
      </c>
      <c r="R266" s="161">
        <f t="shared" si="201"/>
        <v>0</v>
      </c>
      <c r="S266" s="161">
        <f t="shared" si="201"/>
        <v>0</v>
      </c>
      <c r="T266" s="161">
        <f t="shared" si="201"/>
        <v>0</v>
      </c>
      <c r="U266" s="161">
        <f t="shared" si="201"/>
        <v>0</v>
      </c>
      <c r="V266" s="161">
        <f t="shared" si="201"/>
        <v>0</v>
      </c>
      <c r="W266" s="161">
        <f t="shared" si="200"/>
        <v>0</v>
      </c>
      <c r="X266" s="161">
        <f t="shared" si="200"/>
        <v>0</v>
      </c>
      <c r="Y266" s="161">
        <f t="shared" si="200"/>
        <v>0</v>
      </c>
      <c r="Z266" s="161">
        <f t="shared" si="200"/>
        <v>0</v>
      </c>
      <c r="AA266" s="161">
        <f t="shared" si="200"/>
        <v>0</v>
      </c>
      <c r="AB266" s="161">
        <f t="shared" si="200"/>
        <v>0</v>
      </c>
      <c r="AC266" s="161">
        <f t="shared" si="200"/>
        <v>0</v>
      </c>
      <c r="AD266" s="161">
        <f t="shared" si="200"/>
        <v>0</v>
      </c>
      <c r="AE266" s="161">
        <f t="shared" si="200"/>
        <v>0</v>
      </c>
      <c r="AF266" s="174">
        <f t="shared" si="200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01"/>
        <v>0</v>
      </c>
      <c r="D267" s="161">
        <f t="shared" si="201"/>
        <v>0</v>
      </c>
      <c r="E267" s="161">
        <f t="shared" si="201"/>
        <v>0</v>
      </c>
      <c r="F267" s="161">
        <f t="shared" si="201"/>
        <v>0</v>
      </c>
      <c r="G267" s="161">
        <f t="shared" si="201"/>
        <v>0</v>
      </c>
      <c r="H267" s="161">
        <f t="shared" si="201"/>
        <v>0</v>
      </c>
      <c r="I267" s="161">
        <f t="shared" si="201"/>
        <v>0</v>
      </c>
      <c r="J267" s="161">
        <f t="shared" si="201"/>
        <v>0</v>
      </c>
      <c r="K267" s="161">
        <f t="shared" si="201"/>
        <v>0</v>
      </c>
      <c r="L267" s="161">
        <f t="shared" si="201"/>
        <v>0</v>
      </c>
      <c r="M267" s="161">
        <f t="shared" si="201"/>
        <v>0</v>
      </c>
      <c r="N267" s="161">
        <f t="shared" si="201"/>
        <v>0</v>
      </c>
      <c r="O267" s="161">
        <f t="shared" si="201"/>
        <v>0</v>
      </c>
      <c r="P267" s="161">
        <f t="shared" si="201"/>
        <v>0</v>
      </c>
      <c r="Q267" s="161">
        <f t="shared" si="201"/>
        <v>0</v>
      </c>
      <c r="R267" s="161">
        <f t="shared" si="201"/>
        <v>0</v>
      </c>
      <c r="S267" s="161">
        <f t="shared" si="201"/>
        <v>0</v>
      </c>
      <c r="T267" s="161">
        <f t="shared" si="201"/>
        <v>0</v>
      </c>
      <c r="U267" s="161">
        <f t="shared" si="201"/>
        <v>0</v>
      </c>
      <c r="V267" s="161">
        <f t="shared" si="201"/>
        <v>0</v>
      </c>
      <c r="W267" s="161">
        <f t="shared" si="200"/>
        <v>0</v>
      </c>
      <c r="X267" s="161">
        <f t="shared" si="200"/>
        <v>0</v>
      </c>
      <c r="Y267" s="161">
        <f t="shared" si="200"/>
        <v>0</v>
      </c>
      <c r="Z267" s="161">
        <f t="shared" si="200"/>
        <v>0</v>
      </c>
      <c r="AA267" s="161">
        <f t="shared" si="200"/>
        <v>0</v>
      </c>
      <c r="AB267" s="161">
        <f t="shared" si="200"/>
        <v>0</v>
      </c>
      <c r="AC267" s="161">
        <f t="shared" si="200"/>
        <v>0</v>
      </c>
      <c r="AD267" s="161">
        <f t="shared" si="200"/>
        <v>0</v>
      </c>
      <c r="AE267" s="161">
        <f t="shared" si="200"/>
        <v>0</v>
      </c>
      <c r="AF267" s="174">
        <f t="shared" si="200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01"/>
        <v>0</v>
      </c>
      <c r="D268" s="161">
        <f t="shared" si="201"/>
        <v>0</v>
      </c>
      <c r="E268" s="161">
        <f t="shared" si="201"/>
        <v>0</v>
      </c>
      <c r="F268" s="161">
        <f t="shared" si="201"/>
        <v>0</v>
      </c>
      <c r="G268" s="161">
        <f t="shared" si="201"/>
        <v>0</v>
      </c>
      <c r="H268" s="161">
        <f t="shared" si="201"/>
        <v>0</v>
      </c>
      <c r="I268" s="161">
        <f t="shared" si="201"/>
        <v>0</v>
      </c>
      <c r="J268" s="161">
        <f t="shared" si="201"/>
        <v>0</v>
      </c>
      <c r="K268" s="161">
        <f t="shared" si="201"/>
        <v>0</v>
      </c>
      <c r="L268" s="161">
        <f t="shared" si="201"/>
        <v>0</v>
      </c>
      <c r="M268" s="161">
        <f t="shared" si="201"/>
        <v>0</v>
      </c>
      <c r="N268" s="161">
        <f t="shared" si="201"/>
        <v>0</v>
      </c>
      <c r="O268" s="161">
        <f t="shared" si="201"/>
        <v>0</v>
      </c>
      <c r="P268" s="161">
        <f t="shared" si="201"/>
        <v>0</v>
      </c>
      <c r="Q268" s="161">
        <f t="shared" si="201"/>
        <v>0</v>
      </c>
      <c r="R268" s="161">
        <f t="shared" si="201"/>
        <v>0</v>
      </c>
      <c r="S268" s="161">
        <f t="shared" si="201"/>
        <v>0</v>
      </c>
      <c r="T268" s="161">
        <f t="shared" si="201"/>
        <v>0</v>
      </c>
      <c r="U268" s="161">
        <f t="shared" si="201"/>
        <v>0</v>
      </c>
      <c r="V268" s="161">
        <f t="shared" si="201"/>
        <v>0</v>
      </c>
      <c r="W268" s="161">
        <f t="shared" si="200"/>
        <v>0</v>
      </c>
      <c r="X268" s="161">
        <f t="shared" si="200"/>
        <v>0</v>
      </c>
      <c r="Y268" s="161">
        <f t="shared" si="200"/>
        <v>0</v>
      </c>
      <c r="Z268" s="161">
        <f t="shared" si="200"/>
        <v>0</v>
      </c>
      <c r="AA268" s="161">
        <f t="shared" si="200"/>
        <v>0</v>
      </c>
      <c r="AB268" s="161">
        <f t="shared" si="200"/>
        <v>0</v>
      </c>
      <c r="AC268" s="161">
        <f t="shared" si="200"/>
        <v>0</v>
      </c>
      <c r="AD268" s="161">
        <f t="shared" si="200"/>
        <v>0</v>
      </c>
      <c r="AE268" s="161">
        <f t="shared" si="200"/>
        <v>0</v>
      </c>
      <c r="AF268" s="174">
        <f t="shared" si="200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01"/>
        <v>0</v>
      </c>
      <c r="D269" s="161">
        <f t="shared" si="201"/>
        <v>0</v>
      </c>
      <c r="E269" s="161">
        <f t="shared" si="201"/>
        <v>0</v>
      </c>
      <c r="F269" s="161">
        <f t="shared" si="201"/>
        <v>0</v>
      </c>
      <c r="G269" s="161">
        <f t="shared" si="201"/>
        <v>0</v>
      </c>
      <c r="H269" s="161">
        <f t="shared" si="201"/>
        <v>0</v>
      </c>
      <c r="I269" s="161">
        <f t="shared" si="201"/>
        <v>0</v>
      </c>
      <c r="J269" s="161">
        <f t="shared" si="201"/>
        <v>0</v>
      </c>
      <c r="K269" s="161">
        <f t="shared" si="201"/>
        <v>0</v>
      </c>
      <c r="L269" s="161">
        <f t="shared" si="201"/>
        <v>0</v>
      </c>
      <c r="M269" s="161">
        <f t="shared" si="201"/>
        <v>0</v>
      </c>
      <c r="N269" s="161">
        <f t="shared" si="201"/>
        <v>0</v>
      </c>
      <c r="O269" s="161">
        <f t="shared" si="201"/>
        <v>0</v>
      </c>
      <c r="P269" s="161">
        <f t="shared" si="201"/>
        <v>0</v>
      </c>
      <c r="Q269" s="161">
        <f t="shared" si="201"/>
        <v>0</v>
      </c>
      <c r="R269" s="161">
        <f t="shared" si="201"/>
        <v>0</v>
      </c>
      <c r="S269" s="161">
        <f t="shared" si="201"/>
        <v>0</v>
      </c>
      <c r="T269" s="161">
        <f t="shared" si="201"/>
        <v>0</v>
      </c>
      <c r="U269" s="161">
        <f t="shared" si="201"/>
        <v>0</v>
      </c>
      <c r="V269" s="161">
        <f t="shared" si="201"/>
        <v>0</v>
      </c>
      <c r="W269" s="161">
        <f t="shared" si="200"/>
        <v>0</v>
      </c>
      <c r="X269" s="161">
        <f t="shared" si="200"/>
        <v>0</v>
      </c>
      <c r="Y269" s="161">
        <f t="shared" si="200"/>
        <v>0</v>
      </c>
      <c r="Z269" s="161">
        <f t="shared" si="200"/>
        <v>0</v>
      </c>
      <c r="AA269" s="161">
        <f t="shared" si="200"/>
        <v>0</v>
      </c>
      <c r="AB269" s="161">
        <f t="shared" si="200"/>
        <v>0</v>
      </c>
      <c r="AC269" s="161">
        <f t="shared" si="200"/>
        <v>0</v>
      </c>
      <c r="AD269" s="161">
        <f t="shared" si="200"/>
        <v>0</v>
      </c>
      <c r="AE269" s="161">
        <f t="shared" si="200"/>
        <v>0</v>
      </c>
      <c r="AF269" s="174">
        <f t="shared" si="200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01"/>
        <v>0</v>
      </c>
      <c r="D270" s="161">
        <f t="shared" si="201"/>
        <v>0</v>
      </c>
      <c r="E270" s="161">
        <f t="shared" si="201"/>
        <v>0</v>
      </c>
      <c r="F270" s="161">
        <f t="shared" si="201"/>
        <v>0</v>
      </c>
      <c r="G270" s="161">
        <f t="shared" si="201"/>
        <v>0</v>
      </c>
      <c r="H270" s="161">
        <f t="shared" si="201"/>
        <v>0</v>
      </c>
      <c r="I270" s="161">
        <f t="shared" si="201"/>
        <v>0</v>
      </c>
      <c r="J270" s="161">
        <f t="shared" si="201"/>
        <v>0</v>
      </c>
      <c r="K270" s="161">
        <f t="shared" si="201"/>
        <v>0</v>
      </c>
      <c r="L270" s="161">
        <f t="shared" si="201"/>
        <v>0</v>
      </c>
      <c r="M270" s="161">
        <f t="shared" si="201"/>
        <v>0</v>
      </c>
      <c r="N270" s="161">
        <f t="shared" si="201"/>
        <v>0</v>
      </c>
      <c r="O270" s="161">
        <f t="shared" si="201"/>
        <v>0</v>
      </c>
      <c r="P270" s="161">
        <f t="shared" si="201"/>
        <v>0</v>
      </c>
      <c r="Q270" s="161">
        <f t="shared" si="201"/>
        <v>0</v>
      </c>
      <c r="R270" s="161">
        <f t="shared" si="201"/>
        <v>0</v>
      </c>
      <c r="S270" s="161">
        <f t="shared" si="201"/>
        <v>0</v>
      </c>
      <c r="T270" s="161">
        <f t="shared" si="201"/>
        <v>0</v>
      </c>
      <c r="U270" s="161">
        <f t="shared" si="201"/>
        <v>0</v>
      </c>
      <c r="V270" s="161">
        <f t="shared" si="201"/>
        <v>0</v>
      </c>
      <c r="W270" s="161">
        <f t="shared" si="200"/>
        <v>0</v>
      </c>
      <c r="X270" s="161">
        <f t="shared" si="200"/>
        <v>0</v>
      </c>
      <c r="Y270" s="161">
        <f t="shared" si="200"/>
        <v>0</v>
      </c>
      <c r="Z270" s="161">
        <f t="shared" si="200"/>
        <v>0</v>
      </c>
      <c r="AA270" s="161">
        <f t="shared" si="200"/>
        <v>0</v>
      </c>
      <c r="AB270" s="161">
        <f t="shared" si="200"/>
        <v>0</v>
      </c>
      <c r="AC270" s="161">
        <f t="shared" si="200"/>
        <v>0</v>
      </c>
      <c r="AD270" s="161">
        <f t="shared" si="200"/>
        <v>0</v>
      </c>
      <c r="AE270" s="161">
        <f t="shared" si="200"/>
        <v>0</v>
      </c>
      <c r="AF270" s="174">
        <f t="shared" si="200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01"/>
        <v>0</v>
      </c>
      <c r="D271" s="161">
        <f t="shared" si="201"/>
        <v>0</v>
      </c>
      <c r="E271" s="161">
        <f t="shared" si="201"/>
        <v>0</v>
      </c>
      <c r="F271" s="161">
        <f t="shared" si="201"/>
        <v>0</v>
      </c>
      <c r="G271" s="161">
        <f t="shared" si="201"/>
        <v>0</v>
      </c>
      <c r="H271" s="161">
        <f t="shared" si="201"/>
        <v>0</v>
      </c>
      <c r="I271" s="161">
        <f t="shared" si="201"/>
        <v>0</v>
      </c>
      <c r="J271" s="161">
        <f t="shared" si="201"/>
        <v>0</v>
      </c>
      <c r="K271" s="161">
        <f t="shared" si="201"/>
        <v>0</v>
      </c>
      <c r="L271" s="161">
        <f t="shared" si="201"/>
        <v>0</v>
      </c>
      <c r="M271" s="161">
        <f t="shared" si="201"/>
        <v>0</v>
      </c>
      <c r="N271" s="161">
        <f t="shared" si="201"/>
        <v>0</v>
      </c>
      <c r="O271" s="161">
        <f t="shared" si="201"/>
        <v>0</v>
      </c>
      <c r="P271" s="161">
        <f t="shared" si="201"/>
        <v>0</v>
      </c>
      <c r="Q271" s="161">
        <f t="shared" si="201"/>
        <v>0</v>
      </c>
      <c r="R271" s="161">
        <f t="shared" si="201"/>
        <v>0</v>
      </c>
      <c r="S271" s="161">
        <f t="shared" si="201"/>
        <v>0</v>
      </c>
      <c r="T271" s="161">
        <f t="shared" si="201"/>
        <v>0</v>
      </c>
      <c r="U271" s="161">
        <f t="shared" si="200"/>
        <v>0</v>
      </c>
      <c r="V271" s="161">
        <f t="shared" si="200"/>
        <v>0</v>
      </c>
      <c r="W271" s="161">
        <f t="shared" si="200"/>
        <v>0</v>
      </c>
      <c r="X271" s="161">
        <f t="shared" si="200"/>
        <v>0</v>
      </c>
      <c r="Y271" s="161">
        <f t="shared" si="200"/>
        <v>0</v>
      </c>
      <c r="Z271" s="161">
        <f t="shared" si="200"/>
        <v>0</v>
      </c>
      <c r="AA271" s="161">
        <f t="shared" si="200"/>
        <v>0</v>
      </c>
      <c r="AB271" s="161">
        <f t="shared" si="200"/>
        <v>0</v>
      </c>
      <c r="AC271" s="161">
        <f t="shared" si="200"/>
        <v>0</v>
      </c>
      <c r="AD271" s="161">
        <f t="shared" si="200"/>
        <v>0</v>
      </c>
      <c r="AE271" s="161">
        <f t="shared" si="200"/>
        <v>0</v>
      </c>
      <c r="AF271" s="174">
        <f t="shared" si="200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01"/>
        <v>0</v>
      </c>
      <c r="D272" s="161">
        <f t="shared" si="201"/>
        <v>0</v>
      </c>
      <c r="E272" s="161">
        <f t="shared" si="201"/>
        <v>0</v>
      </c>
      <c r="F272" s="161">
        <f t="shared" si="201"/>
        <v>0</v>
      </c>
      <c r="G272" s="161">
        <f t="shared" si="201"/>
        <v>0</v>
      </c>
      <c r="H272" s="161">
        <f t="shared" si="201"/>
        <v>0</v>
      </c>
      <c r="I272" s="161">
        <f t="shared" si="201"/>
        <v>0</v>
      </c>
      <c r="J272" s="161">
        <f t="shared" si="201"/>
        <v>0</v>
      </c>
      <c r="K272" s="161">
        <f t="shared" si="201"/>
        <v>0</v>
      </c>
      <c r="L272" s="161">
        <f t="shared" si="201"/>
        <v>0</v>
      </c>
      <c r="M272" s="161">
        <f t="shared" si="201"/>
        <v>0</v>
      </c>
      <c r="N272" s="161">
        <f t="shared" si="201"/>
        <v>0</v>
      </c>
      <c r="O272" s="161">
        <f t="shared" si="201"/>
        <v>0</v>
      </c>
      <c r="P272" s="161">
        <f t="shared" si="201"/>
        <v>0</v>
      </c>
      <c r="Q272" s="161">
        <f t="shared" si="201"/>
        <v>0</v>
      </c>
      <c r="R272" s="161">
        <f t="shared" si="201"/>
        <v>0</v>
      </c>
      <c r="S272" s="161">
        <f t="shared" si="201"/>
        <v>0</v>
      </c>
      <c r="T272" s="161">
        <f t="shared" si="200"/>
        <v>0</v>
      </c>
      <c r="U272" s="161">
        <f t="shared" si="200"/>
        <v>0</v>
      </c>
      <c r="V272" s="161">
        <f t="shared" si="200"/>
        <v>0</v>
      </c>
      <c r="W272" s="161">
        <f t="shared" si="200"/>
        <v>0</v>
      </c>
      <c r="X272" s="161">
        <f t="shared" si="200"/>
        <v>0</v>
      </c>
      <c r="Y272" s="161">
        <f t="shared" si="200"/>
        <v>0</v>
      </c>
      <c r="Z272" s="161">
        <f t="shared" si="200"/>
        <v>0</v>
      </c>
      <c r="AA272" s="161">
        <f t="shared" si="200"/>
        <v>0</v>
      </c>
      <c r="AB272" s="161">
        <f t="shared" si="200"/>
        <v>0</v>
      </c>
      <c r="AC272" s="161">
        <f t="shared" si="200"/>
        <v>0</v>
      </c>
      <c r="AD272" s="161">
        <f t="shared" si="200"/>
        <v>0</v>
      </c>
      <c r="AE272" s="161">
        <f t="shared" si="200"/>
        <v>0</v>
      </c>
      <c r="AF272" s="174">
        <f t="shared" si="200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01"/>
        <v>0</v>
      </c>
      <c r="D273" s="177">
        <f t="shared" si="201"/>
        <v>0</v>
      </c>
      <c r="E273" s="177">
        <f t="shared" si="201"/>
        <v>0</v>
      </c>
      <c r="F273" s="177">
        <f t="shared" si="201"/>
        <v>0</v>
      </c>
      <c r="G273" s="177">
        <f t="shared" si="201"/>
        <v>0</v>
      </c>
      <c r="H273" s="177">
        <f t="shared" si="201"/>
        <v>0</v>
      </c>
      <c r="I273" s="177">
        <f t="shared" si="201"/>
        <v>0</v>
      </c>
      <c r="J273" s="177">
        <f t="shared" si="201"/>
        <v>0</v>
      </c>
      <c r="K273" s="177">
        <f t="shared" si="201"/>
        <v>0</v>
      </c>
      <c r="L273" s="177">
        <f t="shared" si="201"/>
        <v>0</v>
      </c>
      <c r="M273" s="177">
        <f t="shared" si="201"/>
        <v>0</v>
      </c>
      <c r="N273" s="177">
        <f t="shared" si="201"/>
        <v>0</v>
      </c>
      <c r="O273" s="177">
        <f t="shared" si="201"/>
        <v>0</v>
      </c>
      <c r="P273" s="177">
        <f t="shared" si="201"/>
        <v>0</v>
      </c>
      <c r="Q273" s="177">
        <f t="shared" si="201"/>
        <v>0</v>
      </c>
      <c r="R273" s="177">
        <f t="shared" si="201"/>
        <v>0</v>
      </c>
      <c r="S273" s="177">
        <f t="shared" si="201"/>
        <v>0</v>
      </c>
      <c r="T273" s="177">
        <f t="shared" si="200"/>
        <v>0</v>
      </c>
      <c r="U273" s="177">
        <f t="shared" si="200"/>
        <v>0</v>
      </c>
      <c r="V273" s="177">
        <f t="shared" si="200"/>
        <v>0</v>
      </c>
      <c r="W273" s="177">
        <f t="shared" si="200"/>
        <v>0</v>
      </c>
      <c r="X273" s="177">
        <f t="shared" si="200"/>
        <v>0</v>
      </c>
      <c r="Y273" s="177">
        <f t="shared" si="200"/>
        <v>0</v>
      </c>
      <c r="Z273" s="177">
        <f t="shared" si="200"/>
        <v>0</v>
      </c>
      <c r="AA273" s="177">
        <f t="shared" si="200"/>
        <v>0</v>
      </c>
      <c r="AB273" s="177">
        <f t="shared" si="200"/>
        <v>0</v>
      </c>
      <c r="AC273" s="177">
        <f t="shared" si="200"/>
        <v>0</v>
      </c>
      <c r="AD273" s="177">
        <f t="shared" si="200"/>
        <v>0</v>
      </c>
      <c r="AE273" s="177">
        <f t="shared" si="200"/>
        <v>0</v>
      </c>
      <c r="AF273" s="178">
        <f t="shared" si="200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02">SUM(B169:B273)</f>
        <v>0</v>
      </c>
      <c r="C274" s="180">
        <f t="shared" si="202"/>
        <v>0</v>
      </c>
      <c r="D274" s="180">
        <f t="shared" si="202"/>
        <v>0</v>
      </c>
      <c r="E274" s="180">
        <f t="shared" si="202"/>
        <v>0</v>
      </c>
      <c r="F274" s="180">
        <f t="shared" si="202"/>
        <v>0</v>
      </c>
      <c r="G274" s="180">
        <f t="shared" si="202"/>
        <v>0</v>
      </c>
      <c r="H274" s="180">
        <f t="shared" si="202"/>
        <v>0</v>
      </c>
      <c r="I274" s="180">
        <f t="shared" si="202"/>
        <v>0</v>
      </c>
      <c r="J274" s="180">
        <f t="shared" si="202"/>
        <v>0</v>
      </c>
      <c r="K274" s="180">
        <f t="shared" si="202"/>
        <v>0</v>
      </c>
      <c r="L274" s="180">
        <f t="shared" si="202"/>
        <v>0</v>
      </c>
      <c r="M274" s="180">
        <f t="shared" si="202"/>
        <v>0</v>
      </c>
      <c r="N274" s="180">
        <f t="shared" si="202"/>
        <v>0</v>
      </c>
      <c r="O274" s="180">
        <f t="shared" si="202"/>
        <v>0</v>
      </c>
      <c r="P274" s="180">
        <f t="shared" si="202"/>
        <v>0</v>
      </c>
      <c r="Q274" s="180">
        <f t="shared" si="202"/>
        <v>0</v>
      </c>
      <c r="R274" s="180">
        <f t="shared" si="202"/>
        <v>0</v>
      </c>
      <c r="S274" s="180">
        <f t="shared" ref="S274" si="203">SUM(S169:S273)</f>
        <v>0</v>
      </c>
      <c r="T274" s="180">
        <f t="shared" si="202"/>
        <v>0</v>
      </c>
      <c r="U274" s="180">
        <f t="shared" si="202"/>
        <v>0</v>
      </c>
      <c r="V274" s="180">
        <f t="shared" ref="V274" si="204">SUM(V169:V273)</f>
        <v>0</v>
      </c>
      <c r="W274" s="180">
        <f t="shared" si="202"/>
        <v>0</v>
      </c>
      <c r="X274" s="180">
        <f t="shared" si="202"/>
        <v>0</v>
      </c>
      <c r="Y274" s="180">
        <f t="shared" si="202"/>
        <v>0</v>
      </c>
      <c r="Z274" s="180">
        <f t="shared" si="202"/>
        <v>0</v>
      </c>
      <c r="AA274" s="180">
        <f t="shared" si="202"/>
        <v>0</v>
      </c>
      <c r="AB274" s="180">
        <f t="shared" si="202"/>
        <v>0</v>
      </c>
      <c r="AC274" s="180">
        <f t="shared" si="202"/>
        <v>0</v>
      </c>
      <c r="AD274" s="180">
        <f t="shared" si="202"/>
        <v>0</v>
      </c>
      <c r="AE274" s="180">
        <f t="shared" si="202"/>
        <v>0</v>
      </c>
      <c r="AF274" s="181">
        <f t="shared" si="202"/>
        <v>0</v>
      </c>
      <c r="AG274" s="182">
        <f t="shared" si="202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445" priority="25">
      <formula>$AH11=0</formula>
    </cfRule>
  </conditionalFormatting>
  <conditionalFormatting sqref="A101:A102">
    <cfRule type="expression" dxfId="1444" priority="193">
      <formula>$AH106=0</formula>
    </cfRule>
  </conditionalFormatting>
  <conditionalFormatting sqref="A103:A107">
    <cfRule type="expression" dxfId="1443" priority="141">
      <formula>$AH102=0</formula>
    </cfRule>
  </conditionalFormatting>
  <conditionalFormatting sqref="A160:A167">
    <cfRule type="expression" dxfId="1442" priority="194">
      <formula>$AH267=0</formula>
    </cfRule>
  </conditionalFormatting>
  <conditionalFormatting sqref="A168:A275">
    <cfRule type="expression" dxfId="1441" priority="64">
      <formula>$AH168=0</formula>
    </cfRule>
  </conditionalFormatting>
  <conditionalFormatting sqref="B8">
    <cfRule type="expression" dxfId="1440" priority="189">
      <formula>AND(C$9&gt;=14/24,C$9&lt;20/24)</formula>
    </cfRule>
    <cfRule type="expression" dxfId="1439" priority="190">
      <formula>AND(C$9&gt;=8/24,C$9&lt;14/24)</formula>
    </cfRule>
    <cfRule type="expression" dxfId="1438" priority="191">
      <formula>C$9&lt;8/24</formula>
    </cfRule>
    <cfRule type="expression" dxfId="1437" priority="192">
      <formula>C$9&gt;=20/24</formula>
    </cfRule>
  </conditionalFormatting>
  <conditionalFormatting sqref="C103:L107 B9:AF10 C117:L125 B113:B115 C109:L115 B108:L108 B117:B124 C152:R152 C154:R159 B153:R153 B76:D90 C134:G134 G126:G133 G137:G149 E97:L102 D83:F83 C150:G151 H126:L134 B93:L96 C90:M90 H137:R151 B72:Z72 M93:AF115 E79:Z90 E76:AF77 AA11:AF13 AA85:AF90 M117:AF134 S137:AF159">
    <cfRule type="expression" dxfId="1436" priority="106">
      <formula>B$9&gt;=20/24</formula>
    </cfRule>
  </conditionalFormatting>
  <conditionalFormatting sqref="B9:AF10 C103:L107 C117:L125 B113:B115 C109:L115 B108:L108 B117:B124 C152:R152 C154:R159 B153:R153 B76:D90 C134:G134 G126:G133 G137:G149 E97:L102 D83:F83 C150:G151 H126:L134 B93:L96 C90:M90 H137:R151 B72:Z72 M93:AF115 E79:Z90 E76:AF77 AA11:AF13 AA85:AF90 M117:AF134 S137:AF159">
    <cfRule type="expression" dxfId="1435" priority="107">
      <formula>AND(B$9&gt;=14/24,B$9&lt;20/24)</formula>
    </cfRule>
    <cfRule type="expression" dxfId="1434" priority="108">
      <formula>AND(B$9&gt;=8/24,B$9&lt;14/24)</formula>
    </cfRule>
    <cfRule type="expression" dxfId="1433" priority="109">
      <formula>B$9&lt;8/24</formula>
    </cfRule>
  </conditionalFormatting>
  <conditionalFormatting sqref="B29:Z53 AA14:AF53">
    <cfRule type="expression" dxfId="1432" priority="49">
      <formula>B14&gt;$AG14*1</formula>
    </cfRule>
    <cfRule type="expression" dxfId="1431" priority="50">
      <formula>B$9&gt;=20/24</formula>
    </cfRule>
    <cfRule type="expression" dxfId="1430" priority="51">
      <formula>AND(B$9&gt;=14/24,B$9&lt;20/24)</formula>
    </cfRule>
    <cfRule type="expression" dxfId="1429" priority="52">
      <formula>AND(B$9&gt;=8/24,B$9&lt;14/24)</formula>
    </cfRule>
    <cfRule type="expression" dxfId="1428" priority="53">
      <formula>B$9&lt;8/24</formula>
    </cfRule>
  </conditionalFormatting>
  <conditionalFormatting sqref="B54:AF68">
    <cfRule type="expression" dxfId="1427" priority="42">
      <formula>B$9&lt;8/24</formula>
    </cfRule>
  </conditionalFormatting>
  <conditionalFormatting sqref="B54:AF70">
    <cfRule type="expression" dxfId="1426" priority="39">
      <formula>B$9&gt;=20/24</formula>
    </cfRule>
    <cfRule type="expression" dxfId="1425" priority="40">
      <formula>AND(B$9&gt;=14/24,B$9&lt;20/24)</formula>
    </cfRule>
    <cfRule type="expression" dxfId="1424" priority="41">
      <formula>AND(B$9&gt;=8/24,B$9&lt;14/24)</formula>
    </cfRule>
  </conditionalFormatting>
  <conditionalFormatting sqref="B63:AF65">
    <cfRule type="expression" dxfId="1423" priority="43">
      <formula>B63&gt;$AG63</formula>
    </cfRule>
  </conditionalFormatting>
  <conditionalFormatting sqref="B69:AF70">
    <cfRule type="expression" dxfId="1422" priority="114">
      <formula>B$9&lt;8/24</formula>
    </cfRule>
  </conditionalFormatting>
  <conditionalFormatting sqref="B72:AF75">
    <cfRule type="expression" dxfId="1421" priority="30">
      <formula>B72&gt;$AG72*1</formula>
    </cfRule>
  </conditionalFormatting>
  <conditionalFormatting sqref="B73:AF75">
    <cfRule type="expression" dxfId="1420" priority="31">
      <formula>B$9&gt;=20/24</formula>
    </cfRule>
    <cfRule type="expression" dxfId="1419" priority="32">
      <formula>AND(B$9&gt;=14/24,B$9&lt;20/24)</formula>
    </cfRule>
    <cfRule type="expression" dxfId="1418" priority="33">
      <formula>AND(B$9&gt;=8/24,B$9&lt;14/24)</formula>
    </cfRule>
    <cfRule type="expression" dxfId="1417" priority="34">
      <formula>B$9&lt;8/24</formula>
    </cfRule>
  </conditionalFormatting>
  <conditionalFormatting sqref="C161:AF167">
    <cfRule type="expression" dxfId="1416" priority="65">
      <formula>C$9&gt;=20/24</formula>
    </cfRule>
    <cfRule type="expression" dxfId="1415" priority="66">
      <formula>AND(C$9&gt;=14/24,C$9&lt;20/24)</formula>
    </cfRule>
    <cfRule type="expression" dxfId="1414" priority="67">
      <formula>AND(C$9&gt;=8/24,C$9&lt;14/24)</formula>
    </cfRule>
    <cfRule type="expression" dxfId="1413" priority="68">
      <formula>C$9&lt;8/24</formula>
    </cfRule>
  </conditionalFormatting>
  <conditionalFormatting sqref="C169:AF274">
    <cfRule type="expression" dxfId="1412" priority="26">
      <formula>C$9&gt;=20/24</formula>
    </cfRule>
    <cfRule type="expression" dxfId="1411" priority="27">
      <formula>AND(C$9&gt;=14/24,C$9&lt;20/24)</formula>
    </cfRule>
    <cfRule type="expression" dxfId="1410" priority="28">
      <formula>AND(C$9&gt;=8/24,C$9&lt;14/24)</formula>
    </cfRule>
    <cfRule type="expression" dxfId="1409" priority="29">
      <formula>C$9&lt;8/24</formula>
    </cfRule>
  </conditionalFormatting>
  <conditionalFormatting sqref="AA92:AF95 AA96:AG96 B71:AG71 B69:Z69 B76:Z96 AC78:AG78 AA76:AB90 AC79:AE90 AC76:AF77 AA11:AF13 AA69:AF70 AA91:AE91 AF79:AF91">
    <cfRule type="expression" dxfId="1408" priority="105">
      <formula>B11&gt;$AG11*1</formula>
    </cfRule>
  </conditionalFormatting>
  <conditionalFormatting sqref="D83:F83 E79:Z83">
    <cfRule type="expression" dxfId="1407" priority="115">
      <formula>D$9&gt;=20/24</formula>
    </cfRule>
    <cfRule type="expression" dxfId="1406" priority="116">
      <formula>AND(D$9&gt;=14/24,D$9&lt;20/24)</formula>
    </cfRule>
    <cfRule type="expression" dxfId="1405" priority="117">
      <formula>AND(D$9&gt;=8/24,D$9&lt;14/24)</formula>
    </cfRule>
    <cfRule type="expression" dxfId="1404" priority="118">
      <formula>D$9&lt;8/24</formula>
    </cfRule>
  </conditionalFormatting>
  <conditionalFormatting sqref="E84:Z84">
    <cfRule type="expression" dxfId="1403" priority="110">
      <formula>E$9&gt;=20/24</formula>
    </cfRule>
    <cfRule type="expression" dxfId="1402" priority="111">
      <formula>AND(E$9&gt;=14/24,E$9&lt;20/24)</formula>
    </cfRule>
    <cfRule type="expression" dxfId="1401" priority="112">
      <formula>AND(E$9&gt;=8/24,E$9&lt;14/24)</formula>
    </cfRule>
    <cfRule type="expression" dxfId="1400" priority="113">
      <formula>E$9&lt;8/24</formula>
    </cfRule>
  </conditionalFormatting>
  <conditionalFormatting sqref="E78:AF78 B72:AF72 AA76:AF77">
    <cfRule type="expression" dxfId="1399" priority="125">
      <formula>B$9&gt;=20/24</formula>
    </cfRule>
    <cfRule type="expression" dxfId="1398" priority="126">
      <formula>AND(B$9&gt;=14/24,B$9&lt;20/24)</formula>
    </cfRule>
    <cfRule type="expression" dxfId="1397" priority="127">
      <formula>AND(B$9&gt;=8/24,B$9&lt;14/24)</formula>
    </cfRule>
    <cfRule type="expression" dxfId="1396" priority="128">
      <formula>B$9&lt;8/24</formula>
    </cfRule>
  </conditionalFormatting>
  <conditionalFormatting sqref="AA73:AF75">
    <cfRule type="expression" dxfId="1395" priority="35">
      <formula>AA$9&gt;=20/24</formula>
    </cfRule>
    <cfRule type="expression" dxfId="1394" priority="36">
      <formula>AND(AA$9&gt;=14/24,AA$9&lt;20/24)</formula>
    </cfRule>
    <cfRule type="expression" dxfId="1393" priority="37">
      <formula>AND(AA$9&gt;=8/24,AA$9&lt;14/24)</formula>
    </cfRule>
    <cfRule type="expression" dxfId="1392" priority="38">
      <formula>AA$9&lt;8/24</formula>
    </cfRule>
  </conditionalFormatting>
  <conditionalFormatting sqref="F79:Z81">
    <cfRule type="expression" dxfId="1391" priority="133">
      <formula>F$9&gt;=20/24</formula>
    </cfRule>
    <cfRule type="expression" dxfId="1390" priority="134">
      <formula>AND(F$9&gt;=14/24,F$9&lt;20/24)</formula>
    </cfRule>
    <cfRule type="expression" dxfId="1389" priority="135">
      <formula>AND(F$9&gt;=8/24,F$9&lt;14/24)</formula>
    </cfRule>
    <cfRule type="expression" dxfId="1388" priority="136">
      <formula>F$9&lt;8/24</formula>
    </cfRule>
  </conditionalFormatting>
  <conditionalFormatting sqref="AA84:AF84">
    <cfRule type="expression" dxfId="1387" priority="129">
      <formula>AA$9&gt;=20/24</formula>
    </cfRule>
    <cfRule type="expression" dxfId="1386" priority="130">
      <formula>AND(AA$9&gt;=14/24,AA$9&lt;20/24)</formula>
    </cfRule>
    <cfRule type="expression" dxfId="1385" priority="131">
      <formula>AND(AA$9&gt;=8/24,AA$9&lt;14/24)</formula>
    </cfRule>
    <cfRule type="expression" dxfId="1384" priority="132">
      <formula>AA$9&lt;8/24</formula>
    </cfRule>
  </conditionalFormatting>
  <conditionalFormatting sqref="M8 S8 AB8">
    <cfRule type="expression" dxfId="1383" priority="182">
      <formula>AND(N$9&gt;=14/24,N$9&lt;20/24)</formula>
    </cfRule>
    <cfRule type="expression" dxfId="1382" priority="183">
      <formula>AND(N$9&gt;=8/24,N$9&lt;14/24)</formula>
    </cfRule>
    <cfRule type="expression" dxfId="1381" priority="184">
      <formula>N$9&lt;8/24</formula>
    </cfRule>
  </conditionalFormatting>
  <conditionalFormatting sqref="AA80:AF83">
    <cfRule type="expression" dxfId="1380" priority="137">
      <formula>AA$9&gt;=20/24</formula>
    </cfRule>
    <cfRule type="expression" dxfId="1379" priority="138">
      <formula>AND(AA$9&gt;=14/24,AA$9&lt;20/24)</formula>
    </cfRule>
    <cfRule type="expression" dxfId="1378" priority="139">
      <formula>AND(AA$9&gt;=8/24,AA$9&lt;14/24)</formula>
    </cfRule>
    <cfRule type="expression" dxfId="1377" priority="140">
      <formula>AA$9&lt;8/24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376" priority="181">
      <formula>N$9&gt;=20/24</formula>
    </cfRule>
  </conditionalFormatting>
  <conditionalFormatting sqref="S8">
    <cfRule type="expression" dxfId="1375" priority="172">
      <formula>U$9&gt;=20/24</formula>
    </cfRule>
    <cfRule type="expression" dxfId="1374" priority="173">
      <formula>AND(U$9&gt;=14/24,U$9&lt;20/24)</formula>
    </cfRule>
    <cfRule type="expression" dxfId="1373" priority="174">
      <formula>AND(U$9&gt;=8/24,U$9&lt;14/24)</formula>
    </cfRule>
    <cfRule type="expression" dxfId="1372" priority="175">
      <formula>U$9&lt;8/24</formula>
    </cfRule>
  </conditionalFormatting>
  <conditionalFormatting sqref="AA79:AF84">
    <cfRule type="expression" dxfId="1371" priority="59">
      <formula>AA$9&gt;=20/24</formula>
    </cfRule>
    <cfRule type="expression" dxfId="1370" priority="60">
      <formula>AND(AA$9&gt;=14/24,AA$9&lt;20/24)</formula>
    </cfRule>
    <cfRule type="expression" dxfId="1369" priority="61">
      <formula>AND(AA$9&gt;=8/24,AA$9&lt;14/24)</formula>
    </cfRule>
    <cfRule type="expression" dxfId="1368" priority="62">
      <formula>AA$9&lt;8/24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1367" priority="44">
      <formula>AA$9&gt;=20/24</formula>
    </cfRule>
    <cfRule type="expression" dxfId="1366" priority="45">
      <formula>AND(AA$9&gt;=14/24,AA$9&lt;20/24)</formula>
    </cfRule>
    <cfRule type="expression" dxfId="1365" priority="46">
      <formula>AND(AA$9&gt;=8/24,AA$9&lt;14/24)</formula>
    </cfRule>
    <cfRule type="expression" dxfId="1364" priority="47">
      <formula>AA$9&lt;8/24</formula>
    </cfRule>
  </conditionalFormatting>
  <conditionalFormatting sqref="B66:Z70 AA66:AF69 B54:AF62">
    <cfRule type="expression" dxfId="1363" priority="119">
      <formula>B54&gt;$AG54</formula>
    </cfRule>
  </conditionalFormatting>
  <conditionalFormatting sqref="AB8">
    <cfRule type="expression" dxfId="1362" priority="168">
      <formula>AD$9&gt;=20/24</formula>
    </cfRule>
    <cfRule type="expression" dxfId="1361" priority="169">
      <formula>AND(AD$9&gt;=14/24,AD$9&lt;20/24)</formula>
    </cfRule>
    <cfRule type="expression" dxfId="1360" priority="170">
      <formula>AND(AD$9&gt;=8/24,AD$9&lt;14/24)</formula>
    </cfRule>
    <cfRule type="expression" dxfId="1359" priority="171">
      <formula>AD$9&lt;8/24</formula>
    </cfRule>
  </conditionalFormatting>
  <conditionalFormatting sqref="AG78">
    <cfRule type="expression" dxfId="1358" priority="147">
      <formula>AG$9&gt;=20/24</formula>
    </cfRule>
    <cfRule type="expression" dxfId="1357" priority="148">
      <formula>AND(AG$9&gt;=14/24,AG$9&lt;20/24)</formula>
    </cfRule>
    <cfRule type="expression" dxfId="1356" priority="149">
      <formula>AND(AG$9&gt;=8/24,AG$9&lt;14/24)</formula>
    </cfRule>
    <cfRule type="expression" dxfId="1355" priority="150">
      <formula>AG$9&lt;8/24</formula>
    </cfRule>
  </conditionalFormatting>
  <conditionalFormatting sqref="AG91:AG92">
    <cfRule type="expression" dxfId="1354" priority="142">
      <formula>AG91&gt;$AG91</formula>
    </cfRule>
  </conditionalFormatting>
  <conditionalFormatting sqref="AG96">
    <cfRule type="expression" dxfId="1353" priority="143">
      <formula>AG$9&gt;=20/24</formula>
    </cfRule>
    <cfRule type="expression" dxfId="1352" priority="144">
      <formula>AND(AG$9&gt;=14/24,AG$9&lt;20/24)</formula>
    </cfRule>
    <cfRule type="expression" dxfId="1351" priority="145">
      <formula>AND(AG$9&gt;=8/24,AG$9&lt;14/24)</formula>
    </cfRule>
    <cfRule type="expression" dxfId="1350" priority="146">
      <formula>AG$9&lt;8/24</formula>
    </cfRule>
  </conditionalFormatting>
  <conditionalFormatting sqref="AG113">
    <cfRule type="expression" dxfId="1349" priority="164">
      <formula>AG$9&gt;=20/24</formula>
    </cfRule>
    <cfRule type="expression" dxfId="1348" priority="165">
      <formula>AND(AG$9&gt;=14/24,AG$9&lt;20/24)</formula>
    </cfRule>
    <cfRule type="expression" dxfId="1347" priority="166">
      <formula>AND(AG$9&gt;=8/24,AG$9&lt;14/24)</formula>
    </cfRule>
    <cfRule type="expression" dxfId="1346" priority="167">
      <formula>AG$9&lt;8/24</formula>
    </cfRule>
  </conditionalFormatting>
  <conditionalFormatting sqref="AH8:AI10">
    <cfRule type="expression" dxfId="1345" priority="55">
      <formula>AH$9&gt;=20/24</formula>
    </cfRule>
    <cfRule type="expression" dxfId="1344" priority="56">
      <formula>AND(AH$9&gt;=14/24,AH$9&lt;20/24)</formula>
    </cfRule>
    <cfRule type="expression" dxfId="1343" priority="57">
      <formula>AND(AH$9&gt;=8/24,AH$9&lt;14/24)</formula>
    </cfRule>
    <cfRule type="expression" dxfId="1342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341" priority="185">
      <formula>AJ$9&gt;=20/24</formula>
    </cfRule>
    <cfRule type="expression" dxfId="1340" priority="186">
      <formula>AND(AJ$9&gt;=14/24,AJ$9&lt;20/24)</formula>
    </cfRule>
    <cfRule type="expression" dxfId="1339" priority="187">
      <formula>AND(AJ$9&gt;=8/24,AJ$9&lt;14/24)</formula>
    </cfRule>
    <cfRule type="expression" dxfId="1338" priority="188">
      <formula>AJ$9&lt;8/24</formula>
    </cfRule>
  </conditionalFormatting>
  <conditionalFormatting sqref="AL99:AN99 AL105:AN105">
    <cfRule type="expression" dxfId="1337" priority="157">
      <formula>AL$9&gt;=20/24</formula>
    </cfRule>
    <cfRule type="expression" dxfId="1336" priority="158">
      <formula>AND(AL$9&gt;=14/24,AL$9&lt;20/24)</formula>
    </cfRule>
    <cfRule type="expression" dxfId="1335" priority="159">
      <formula>AND(AL$9&gt;=8/24,AL$9&lt;14/24)</formula>
    </cfRule>
    <cfRule type="expression" dxfId="1334" priority="160">
      <formula>AL$9&lt;8/24</formula>
    </cfRule>
  </conditionalFormatting>
  <conditionalFormatting sqref="AM15:AM21 AN16:AR21">
    <cfRule type="expression" dxfId="1333" priority="81">
      <formula>AX$9&gt;=20/24</formula>
    </cfRule>
    <cfRule type="expression" dxfId="1332" priority="82">
      <formula>AND(AX$9&gt;=14/24,AX$9&lt;20/24)</formula>
    </cfRule>
    <cfRule type="expression" dxfId="1331" priority="83">
      <formula>AND(AX$9&gt;=8/24,AX$9&lt;14/24)</formula>
    </cfRule>
    <cfRule type="expression" dxfId="1330" priority="84">
      <formula>AX$9&lt;8/24</formula>
    </cfRule>
  </conditionalFormatting>
  <conditionalFormatting sqref="AN100:AN103">
    <cfRule type="expression" dxfId="1329" priority="153">
      <formula>AN$9&gt;=20/24</formula>
    </cfRule>
    <cfRule type="expression" dxfId="1328" priority="154">
      <formula>AND(AN$9&gt;=14/24,AN$9&lt;20/24)</formula>
    </cfRule>
    <cfRule type="expression" dxfId="1327" priority="155">
      <formula>AND(AN$9&gt;=8/24,AN$9&lt;14/24)</formula>
    </cfRule>
    <cfRule type="expression" dxfId="1326" priority="156">
      <formula>AN$9&lt;8/24</formula>
    </cfRule>
  </conditionalFormatting>
  <conditionalFormatting sqref="AN15:AR15">
    <cfRule type="expression" dxfId="1325" priority="69">
      <formula>U$9&gt;=20/24</formula>
    </cfRule>
    <cfRule type="expression" dxfId="1324" priority="70">
      <formula>AND(U$9&gt;=14/24,U$9&lt;20/24)</formula>
    </cfRule>
    <cfRule type="expression" dxfId="1323" priority="71">
      <formula>AND(U$9&gt;=8/24,U$9&lt;14/24)</formula>
    </cfRule>
    <cfRule type="expression" dxfId="1322" priority="72">
      <formula>U$9&lt;8/24</formula>
    </cfRule>
  </conditionalFormatting>
  <conditionalFormatting sqref="AS15">
    <cfRule type="expression" dxfId="1321" priority="77">
      <formula>AA$9&gt;=20/24</formula>
    </cfRule>
    <cfRule type="expression" dxfId="1320" priority="78">
      <formula>AND(AA$9&gt;=14/24,AA$9&lt;20/24)</formula>
    </cfRule>
    <cfRule type="expression" dxfId="1319" priority="79">
      <formula>AND(AA$9&gt;=8/24,AA$9&lt;14/24)</formula>
    </cfRule>
    <cfRule type="expression" dxfId="1318" priority="80">
      <formula>AA$9&lt;8/24</formula>
    </cfRule>
  </conditionalFormatting>
  <conditionalFormatting sqref="AS16:AS21">
    <cfRule type="expression" dxfId="1317" priority="85">
      <formula>BE$9&gt;=20/24</formula>
    </cfRule>
    <cfRule type="expression" dxfId="1316" priority="86">
      <formula>AND(BE$9&gt;=14/24,BE$9&lt;20/24)</formula>
    </cfRule>
    <cfRule type="expression" dxfId="1315" priority="87">
      <formula>AND(BE$9&gt;=8/24,BE$9&lt;14/24)</formula>
    </cfRule>
    <cfRule type="expression" dxfId="1314" priority="88">
      <formula>BE$9&lt;8/24</formula>
    </cfRule>
  </conditionalFormatting>
  <conditionalFormatting sqref="AT15 AX15:BJ15">
    <cfRule type="expression" dxfId="1313" priority="89">
      <formula>AC$9&gt;=20/24</formula>
    </cfRule>
    <cfRule type="expression" dxfId="1312" priority="90">
      <formula>AND(AC$9&gt;=14/24,AC$9&lt;20/24)</formula>
    </cfRule>
    <cfRule type="expression" dxfId="1311" priority="91">
      <formula>AND(AC$9&gt;=8/24,AC$9&lt;14/24)</formula>
    </cfRule>
    <cfRule type="expression" dxfId="1310" priority="92">
      <formula>AC$9&lt;8/24</formula>
    </cfRule>
  </conditionalFormatting>
  <conditionalFormatting sqref="AT16:AT21">
    <cfRule type="expression" dxfId="1309" priority="93">
      <formula>BG$9&gt;=20/24</formula>
    </cfRule>
    <cfRule type="expression" dxfId="1308" priority="94">
      <formula>AND(BG$9&gt;=14/24,BG$9&lt;20/24)</formula>
    </cfRule>
    <cfRule type="expression" dxfId="1307" priority="95">
      <formula>AND(BG$9&gt;=8/24,BG$9&lt;14/24)</formula>
    </cfRule>
    <cfRule type="expression" dxfId="1306" priority="96">
      <formula>BG$9&lt;8/24</formula>
    </cfRule>
  </conditionalFormatting>
  <conditionalFormatting sqref="AU15:AV15">
    <cfRule type="expression" dxfId="1305" priority="97">
      <formula>AE$9&gt;=20/24</formula>
    </cfRule>
    <cfRule type="expression" dxfId="1304" priority="98">
      <formula>AND(AE$9&gt;=14/24,AE$9&lt;20/24)</formula>
    </cfRule>
    <cfRule type="expression" dxfId="1303" priority="99">
      <formula>AND(AE$9&gt;=8/24,AE$9&lt;14/24)</formula>
    </cfRule>
    <cfRule type="expression" dxfId="1302" priority="100">
      <formula>AE$9&lt;8/24</formula>
    </cfRule>
  </conditionalFormatting>
  <conditionalFormatting sqref="AU16:BJ21">
    <cfRule type="expression" dxfId="1301" priority="101">
      <formula>BI$9&gt;=20/24</formula>
    </cfRule>
    <cfRule type="expression" dxfId="1300" priority="102">
      <formula>AND(BI$9&gt;=14/24,BI$9&lt;20/24)</formula>
    </cfRule>
    <cfRule type="expression" dxfId="1299" priority="103">
      <formula>AND(BI$9&gt;=8/24,BI$9&lt;14/24)</formula>
    </cfRule>
    <cfRule type="expression" dxfId="1298" priority="104">
      <formula>BI$9&lt;8/24</formula>
    </cfRule>
  </conditionalFormatting>
  <conditionalFormatting sqref="AW15">
    <cfRule type="expression" dxfId="1297" priority="73">
      <formula>B$9&gt;=20/24</formula>
    </cfRule>
    <cfRule type="expression" dxfId="1296" priority="74">
      <formula>AND(B$9&gt;=14/24,B$9&lt;20/24)</formula>
    </cfRule>
    <cfRule type="expression" dxfId="1295" priority="75">
      <formula>AND(B$9&gt;=8/24,B$9&lt;14/24)</formula>
    </cfRule>
    <cfRule type="expression" dxfId="1294" priority="76">
      <formula>B$9&lt;8/24</formula>
    </cfRule>
  </conditionalFormatting>
  <conditionalFormatting sqref="A73">
    <cfRule type="expression" dxfId="1293" priority="24">
      <formula>$AH73=0</formula>
    </cfRule>
  </conditionalFormatting>
  <conditionalFormatting sqref="B97:B107 B137:B152 B109:B112 B125:B134 B154:B159 C97:D102 C126:F133 C137:F149 B11:Z13">
    <cfRule type="expression" dxfId="1292" priority="20">
      <formula>B$9&gt;=20/24</formula>
    </cfRule>
  </conditionalFormatting>
  <conditionalFormatting sqref="B97:B107 B137:B152 B109:B112 B125:B134 B154:B159 C97:D102 C126:F133 C137:F149 B11:Z13">
    <cfRule type="expression" dxfId="1291" priority="21">
      <formula>AND(B$9&gt;=14/24,B$9&lt;20/24)</formula>
    </cfRule>
    <cfRule type="expression" dxfId="1290" priority="22">
      <formula>AND(B$9&gt;=8/24,B$9&lt;14/24)</formula>
    </cfRule>
    <cfRule type="expression" dxfId="1289" priority="23">
      <formula>B$9&lt;8/24</formula>
    </cfRule>
  </conditionalFormatting>
  <conditionalFormatting sqref="B14:Z28">
    <cfRule type="expression" dxfId="1288" priority="10">
      <formula>B14&gt;$AG14*1</formula>
    </cfRule>
    <cfRule type="expression" dxfId="1287" priority="11">
      <formula>B$9&gt;=20/24</formula>
    </cfRule>
    <cfRule type="expression" dxfId="1286" priority="12">
      <formula>AND(B$9&gt;=14/24,B$9&lt;20/24)</formula>
    </cfRule>
    <cfRule type="expression" dxfId="1285" priority="13">
      <formula>AND(B$9&gt;=8/24,B$9&lt;14/24)</formula>
    </cfRule>
    <cfRule type="expression" dxfId="1284" priority="14">
      <formula>B$9&lt;8/24</formula>
    </cfRule>
  </conditionalFormatting>
  <conditionalFormatting sqref="B161:B167">
    <cfRule type="expression" dxfId="1283" priority="15">
      <formula>B$9&gt;=20/24</formula>
    </cfRule>
    <cfRule type="expression" dxfId="1282" priority="16">
      <formula>AND(B$9&gt;=14/24,B$9&lt;20/24)</formula>
    </cfRule>
    <cfRule type="expression" dxfId="1281" priority="17">
      <formula>AND(B$9&gt;=8/24,B$9&lt;14/24)</formula>
    </cfRule>
    <cfRule type="expression" dxfId="1280" priority="18">
      <formula>B$9&lt;8/24</formula>
    </cfRule>
  </conditionalFormatting>
  <conditionalFormatting sqref="B169:B274">
    <cfRule type="expression" dxfId="1279" priority="6">
      <formula>B$9&gt;=20/24</formula>
    </cfRule>
    <cfRule type="expression" dxfId="1278" priority="7">
      <formula>AND(B$9&gt;=14/24,B$9&lt;20/24)</formula>
    </cfRule>
    <cfRule type="expression" dxfId="1277" priority="8">
      <formula>AND(B$9&gt;=8/24,B$9&lt;14/24)</formula>
    </cfRule>
    <cfRule type="expression" dxfId="1276" priority="9">
      <formula>B$9&lt;8/24</formula>
    </cfRule>
  </conditionalFormatting>
  <conditionalFormatting sqref="B11:Z13">
    <cfRule type="expression" dxfId="1275" priority="19">
      <formula>B11&gt;$AG11*1</formula>
    </cfRule>
  </conditionalFormatting>
  <conditionalFormatting sqref="A153">
    <cfRule type="expression" dxfId="1274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273" priority="1">
      <formula>AL$9&gt;=20/24</formula>
    </cfRule>
  </conditionalFormatting>
  <conditionalFormatting sqref="AL153">
    <cfRule type="expression" dxfId="1272" priority="2">
      <formula>AND(AL$9&gt;=14/24,AL$9&lt;20/24)</formula>
    </cfRule>
    <cfRule type="expression" dxfId="1271" priority="3">
      <formula>AND(AL$9&gt;=8/24,AL$9&lt;14/24)</formula>
    </cfRule>
    <cfRule type="expression" dxfId="1270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Normal="100" workbookViewId="0">
      <pane xSplit="1" ySplit="10" topLeftCell="U70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H11" sqref="AH11:AI15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2080/10/18</v>
      </c>
      <c r="C4" s="250"/>
      <c r="D4" s="250"/>
      <c r="E4" s="251" t="str">
        <f ca="1">"2080/"&amp;"10/"&amp;INT(MID(CELL("filename",G6),FIND("]",CELL("filename",G6))+1,200))</f>
        <v>2080/10/18</v>
      </c>
      <c r="F4" s="251"/>
      <c r="G4" s="251"/>
      <c r="H4" s="251" t="str">
        <f ca="1">TEXT(E4,"dddd")</f>
        <v>Friday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22.3</v>
      </c>
      <c r="C5" s="30">
        <f t="shared" si="0"/>
        <v>25</v>
      </c>
      <c r="D5" s="30">
        <f t="shared" si="0"/>
        <v>32</v>
      </c>
      <c r="E5" s="30">
        <f t="shared" si="0"/>
        <v>21.9</v>
      </c>
      <c r="F5" s="30">
        <f t="shared" si="0"/>
        <v>88.8</v>
      </c>
      <c r="G5" s="30">
        <f t="shared" si="0"/>
        <v>86</v>
      </c>
      <c r="H5" s="30">
        <f t="shared" si="0"/>
        <v>84.7</v>
      </c>
      <c r="I5" s="30">
        <f t="shared" si="0"/>
        <v>83.9</v>
      </c>
      <c r="J5" s="30">
        <f t="shared" si="0"/>
        <v>97.300000000000011</v>
      </c>
      <c r="K5" s="30">
        <f t="shared" si="0"/>
        <v>99.5</v>
      </c>
      <c r="L5" s="30">
        <f t="shared" si="0"/>
        <v>104.3</v>
      </c>
      <c r="M5" s="30">
        <f t="shared" si="0"/>
        <v>115.97</v>
      </c>
      <c r="N5" s="30">
        <f t="shared" si="0"/>
        <v>119.6</v>
      </c>
      <c r="O5" s="30">
        <f t="shared" si="0"/>
        <v>120</v>
      </c>
      <c r="P5" s="30">
        <f t="shared" si="0"/>
        <v>124.3</v>
      </c>
      <c r="Q5" s="30">
        <f t="shared" si="0"/>
        <v>99.2</v>
      </c>
      <c r="R5" s="30">
        <f t="shared" si="0"/>
        <v>119.9</v>
      </c>
      <c r="S5" s="30">
        <f t="shared" si="0"/>
        <v>125.1</v>
      </c>
      <c r="T5" s="30">
        <f t="shared" si="0"/>
        <v>109.2</v>
      </c>
      <c r="U5" s="30">
        <f t="shared" si="0"/>
        <v>126.1</v>
      </c>
      <c r="V5" s="30">
        <f t="shared" si="0"/>
        <v>122</v>
      </c>
      <c r="W5" s="30">
        <f t="shared" si="0"/>
        <v>101.69999999999999</v>
      </c>
      <c r="X5" s="30">
        <f t="shared" si="0"/>
        <v>96.699999999999989</v>
      </c>
      <c r="Y5" s="30">
        <f t="shared" si="0"/>
        <v>104</v>
      </c>
      <c r="Z5" s="30">
        <f t="shared" si="0"/>
        <v>114</v>
      </c>
      <c r="AA5" s="30">
        <f>AB108</f>
        <v>113.69999999999999</v>
      </c>
      <c r="AB5" s="30">
        <f t="shared" si="0"/>
        <v>55</v>
      </c>
      <c r="AC5" s="30">
        <f t="shared" si="0"/>
        <v>49.6</v>
      </c>
      <c r="AD5" s="30">
        <f t="shared" si="0"/>
        <v>55.6</v>
      </c>
      <c r="AE5" s="30">
        <f t="shared" si="0"/>
        <v>49.4</v>
      </c>
      <c r="AF5" s="30">
        <f>B108</f>
        <v>91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Load=1437</v>
      </c>
      <c r="B7" s="35">
        <f t="shared" ref="B7:AF7" si="1">B116</f>
        <v>1713.37</v>
      </c>
      <c r="C7" s="35">
        <f t="shared" si="1"/>
        <v>1601.47</v>
      </c>
      <c r="D7" s="35">
        <f t="shared" si="1"/>
        <v>1437.07</v>
      </c>
      <c r="E7" s="35">
        <f t="shared" si="1"/>
        <v>1604.27</v>
      </c>
      <c r="F7" s="35">
        <f t="shared" si="1"/>
        <v>1615.1700000000003</v>
      </c>
      <c r="G7" s="35">
        <f t="shared" si="1"/>
        <v>1576.77</v>
      </c>
      <c r="H7" s="35">
        <f t="shared" si="1"/>
        <v>1615.27</v>
      </c>
      <c r="I7" s="35">
        <f t="shared" si="1"/>
        <v>1613.0700000000002</v>
      </c>
      <c r="J7" s="35">
        <f t="shared" si="1"/>
        <v>1710.97</v>
      </c>
      <c r="K7" s="35">
        <f t="shared" si="1"/>
        <v>1804.5400000000004</v>
      </c>
      <c r="L7" s="35">
        <f t="shared" si="1"/>
        <v>1840.3700000000001</v>
      </c>
      <c r="M7" s="35">
        <f t="shared" si="1"/>
        <v>1823.8700000000001</v>
      </c>
      <c r="N7" s="35">
        <f t="shared" si="1"/>
        <v>1806.54</v>
      </c>
      <c r="O7" s="35">
        <f t="shared" si="1"/>
        <v>1857.27</v>
      </c>
      <c r="P7" s="35">
        <f t="shared" si="1"/>
        <v>1888.8000000000004</v>
      </c>
      <c r="Q7" s="35">
        <f t="shared" si="1"/>
        <v>1849.7000000000003</v>
      </c>
      <c r="R7" s="35">
        <f t="shared" si="1"/>
        <v>1898.0000000000002</v>
      </c>
      <c r="S7" s="35">
        <f t="shared" si="1"/>
        <v>1955.7</v>
      </c>
      <c r="T7" s="35">
        <f t="shared" si="1"/>
        <v>1938.44</v>
      </c>
      <c r="U7" s="35">
        <f t="shared" si="1"/>
        <v>1889.3000000000002</v>
      </c>
      <c r="V7" s="35">
        <f t="shared" si="1"/>
        <v>1847.7000000000003</v>
      </c>
      <c r="W7" s="35">
        <f t="shared" si="1"/>
        <v>1805.8000000000002</v>
      </c>
      <c r="X7" s="35">
        <f t="shared" si="1"/>
        <v>1687.3000000000002</v>
      </c>
      <c r="Y7" s="35">
        <f t="shared" si="1"/>
        <v>1758.5000000000002</v>
      </c>
      <c r="Z7" s="35">
        <f t="shared" si="1"/>
        <v>1854.7000000000003</v>
      </c>
      <c r="AA7" s="35">
        <f t="shared" si="1"/>
        <v>2063.9</v>
      </c>
      <c r="AB7" s="35">
        <f>AB116</f>
        <v>2035.6999999999998</v>
      </c>
      <c r="AC7" s="35">
        <f t="shared" si="1"/>
        <v>1933.8000000000002</v>
      </c>
      <c r="AD7" s="35">
        <f t="shared" si="1"/>
        <v>1943.4</v>
      </c>
      <c r="AE7" s="35">
        <f t="shared" si="1"/>
        <v>1844.4000000000003</v>
      </c>
      <c r="AF7" s="35">
        <f t="shared" si="1"/>
        <v>1782.4000000000003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2231.7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2035.7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34.5</v>
      </c>
      <c r="C11" s="43">
        <v>34.5</v>
      </c>
      <c r="D11" s="43">
        <v>34.5</v>
      </c>
      <c r="E11" s="43">
        <v>34.5</v>
      </c>
      <c r="F11" s="43">
        <v>34.5</v>
      </c>
      <c r="G11" s="43">
        <v>33.299999999999997</v>
      </c>
      <c r="H11" s="43">
        <v>33.1</v>
      </c>
      <c r="I11" s="43">
        <v>16</v>
      </c>
      <c r="J11" s="43">
        <v>36.200000000000003</v>
      </c>
      <c r="K11" s="43">
        <v>32.1</v>
      </c>
      <c r="L11" s="43">
        <v>32.9</v>
      </c>
      <c r="M11" s="43">
        <v>32.9</v>
      </c>
      <c r="N11" s="43">
        <v>29.6</v>
      </c>
      <c r="O11" s="43">
        <v>29.6</v>
      </c>
      <c r="P11" s="43">
        <v>35.299999999999997</v>
      </c>
      <c r="Q11" s="43">
        <v>35.299999999999997</v>
      </c>
      <c r="R11" s="43">
        <v>35.299999999999997</v>
      </c>
      <c r="S11" s="43">
        <v>35.299999999999997</v>
      </c>
      <c r="T11" s="43">
        <v>35.299999999999997</v>
      </c>
      <c r="U11" s="43">
        <v>35.299999999999997</v>
      </c>
      <c r="V11" s="43">
        <v>35.299999999999997</v>
      </c>
      <c r="W11" s="43">
        <v>35.299999999999997</v>
      </c>
      <c r="X11" s="43">
        <v>35.299999999999997</v>
      </c>
      <c r="Y11" s="43">
        <v>35.299999999999997</v>
      </c>
      <c r="Z11" s="43">
        <v>35.299999999999997</v>
      </c>
      <c r="AA11" s="44">
        <v>28.6</v>
      </c>
      <c r="AB11" s="44">
        <v>38.200000000000003</v>
      </c>
      <c r="AC11" s="44">
        <v>42.2</v>
      </c>
      <c r="AD11" s="44">
        <v>34.200000000000003</v>
      </c>
      <c r="AE11" s="44">
        <v>26.6</v>
      </c>
      <c r="AF11" s="44">
        <v>34.200000000000003</v>
      </c>
      <c r="AG11" s="45">
        <v>86</v>
      </c>
      <c r="AH11" s="46">
        <f t="shared" ref="AH11:AH74" si="2">MAX(B11:AF11)</f>
        <v>42.2</v>
      </c>
      <c r="AI11" s="47">
        <f t="shared" ref="AI11:AI74" si="3">MIN(B11:AF11)</f>
        <v>16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28</v>
      </c>
      <c r="C12" s="43">
        <v>28</v>
      </c>
      <c r="D12" s="43">
        <v>28</v>
      </c>
      <c r="E12" s="43">
        <v>28</v>
      </c>
      <c r="F12" s="43">
        <v>28</v>
      </c>
      <c r="G12" s="43">
        <v>27.5</v>
      </c>
      <c r="H12" s="43">
        <v>27.5</v>
      </c>
      <c r="I12" s="43">
        <v>17</v>
      </c>
      <c r="J12" s="43">
        <v>27.1</v>
      </c>
      <c r="K12" s="43">
        <v>27</v>
      </c>
      <c r="L12" s="43">
        <v>26</v>
      </c>
      <c r="M12" s="43">
        <v>26</v>
      </c>
      <c r="N12" s="43">
        <v>24</v>
      </c>
      <c r="O12" s="43">
        <v>24</v>
      </c>
      <c r="P12" s="43">
        <v>27</v>
      </c>
      <c r="Q12" s="43">
        <v>27</v>
      </c>
      <c r="R12" s="43">
        <v>27</v>
      </c>
      <c r="S12" s="43">
        <v>27</v>
      </c>
      <c r="T12" s="43">
        <v>27</v>
      </c>
      <c r="U12" s="43">
        <v>27</v>
      </c>
      <c r="V12" s="43">
        <v>27</v>
      </c>
      <c r="W12" s="43">
        <v>27</v>
      </c>
      <c r="X12" s="43">
        <v>27</v>
      </c>
      <c r="Y12" s="43">
        <v>27</v>
      </c>
      <c r="Z12" s="43">
        <v>27</v>
      </c>
      <c r="AA12" s="44">
        <v>23</v>
      </c>
      <c r="AB12" s="44">
        <v>30</v>
      </c>
      <c r="AC12" s="44">
        <v>28</v>
      </c>
      <c r="AD12" s="44">
        <v>28</v>
      </c>
      <c r="AE12" s="44">
        <v>23</v>
      </c>
      <c r="AF12" s="44">
        <v>26</v>
      </c>
      <c r="AG12" s="48">
        <v>82</v>
      </c>
      <c r="AH12" s="46">
        <f t="shared" si="2"/>
        <v>30</v>
      </c>
      <c r="AI12" s="47">
        <f t="shared" si="3"/>
        <v>17</v>
      </c>
      <c r="AK12" s="49"/>
      <c r="AL12" s="50" t="str">
        <f ca="1">MID(CELL("filename",C7),FIND("]",CELL("filename",C7))+1,600)</f>
        <v>18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37.5</v>
      </c>
      <c r="C13" s="43">
        <v>37.5</v>
      </c>
      <c r="D13" s="43">
        <v>37.5</v>
      </c>
      <c r="E13" s="43">
        <v>37.5</v>
      </c>
      <c r="F13" s="43">
        <v>34.4</v>
      </c>
      <c r="G13" s="43">
        <v>33.4</v>
      </c>
      <c r="H13" s="43">
        <v>33.4</v>
      </c>
      <c r="I13" s="43">
        <v>33.9</v>
      </c>
      <c r="J13" s="43">
        <v>33.9</v>
      </c>
      <c r="K13" s="43">
        <v>32.5</v>
      </c>
      <c r="L13" s="43">
        <v>33.1</v>
      </c>
      <c r="M13" s="43">
        <v>33.1</v>
      </c>
      <c r="N13" s="43">
        <v>32.6</v>
      </c>
      <c r="O13" s="43">
        <v>32.6</v>
      </c>
      <c r="P13" s="43">
        <v>31.6</v>
      </c>
      <c r="Q13" s="43">
        <v>31.6</v>
      </c>
      <c r="R13" s="43">
        <v>31.6</v>
      </c>
      <c r="S13" s="43">
        <v>31.6</v>
      </c>
      <c r="T13" s="43">
        <v>31.6</v>
      </c>
      <c r="U13" s="43">
        <v>31.6</v>
      </c>
      <c r="V13" s="43">
        <v>31.6</v>
      </c>
      <c r="W13" s="43">
        <v>31.6</v>
      </c>
      <c r="X13" s="43">
        <v>31.6</v>
      </c>
      <c r="Y13" s="43">
        <v>31.6</v>
      </c>
      <c r="Z13" s="43">
        <v>31.6</v>
      </c>
      <c r="AA13" s="44">
        <v>37.4</v>
      </c>
      <c r="AB13" s="44">
        <v>37.4</v>
      </c>
      <c r="AC13" s="44">
        <v>37.4</v>
      </c>
      <c r="AD13" s="44">
        <v>37.4</v>
      </c>
      <c r="AE13" s="44">
        <v>37</v>
      </c>
      <c r="AF13" s="44">
        <v>36.6</v>
      </c>
      <c r="AG13" s="48">
        <v>78</v>
      </c>
      <c r="AH13" s="46">
        <f t="shared" si="2"/>
        <v>37.5</v>
      </c>
      <c r="AI13" s="47">
        <f t="shared" si="3"/>
        <v>31.6</v>
      </c>
      <c r="AK13" s="49"/>
      <c r="AL13" s="50" t="str">
        <f ca="1">"Daily Load Curve(Excluding of Export) of Nepal ("&amp;A4&amp;" "&amp;B4&amp;")"</f>
        <v>Daily Load Curve(Excluding of Export) of Nepal (Nepali Date: 2080/10/18)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31.6</v>
      </c>
      <c r="C14" s="43">
        <v>31.6</v>
      </c>
      <c r="D14" s="43">
        <v>31.6</v>
      </c>
      <c r="E14" s="43">
        <v>31.6</v>
      </c>
      <c r="F14" s="43">
        <v>29</v>
      </c>
      <c r="G14" s="43">
        <v>25</v>
      </c>
      <c r="H14" s="43">
        <v>25</v>
      </c>
      <c r="I14" s="43">
        <v>28.5</v>
      </c>
      <c r="J14" s="43">
        <v>25</v>
      </c>
      <c r="K14" s="43">
        <v>27</v>
      </c>
      <c r="L14" s="43">
        <v>27.1</v>
      </c>
      <c r="M14" s="43">
        <v>27.1</v>
      </c>
      <c r="N14" s="43">
        <v>26</v>
      </c>
      <c r="O14" s="43">
        <v>26</v>
      </c>
      <c r="P14" s="43">
        <v>25.5</v>
      </c>
      <c r="Q14" s="43">
        <v>25.5</v>
      </c>
      <c r="R14" s="43">
        <v>25.5</v>
      </c>
      <c r="S14" s="43">
        <v>25.5</v>
      </c>
      <c r="T14" s="43">
        <v>25.5</v>
      </c>
      <c r="U14" s="43">
        <v>25.5</v>
      </c>
      <c r="V14" s="43">
        <v>25.5</v>
      </c>
      <c r="W14" s="43">
        <v>25.5</v>
      </c>
      <c r="X14" s="43">
        <v>25.5</v>
      </c>
      <c r="Y14" s="43">
        <v>25.5</v>
      </c>
      <c r="Z14" s="43">
        <v>25.5</v>
      </c>
      <c r="AA14" s="44">
        <v>26.5</v>
      </c>
      <c r="AB14" s="44">
        <v>28</v>
      </c>
      <c r="AC14" s="44">
        <v>27.5</v>
      </c>
      <c r="AD14" s="44">
        <v>27.5</v>
      </c>
      <c r="AE14" s="44">
        <v>28</v>
      </c>
      <c r="AF14" s="44">
        <v>28</v>
      </c>
      <c r="AG14" s="48">
        <v>77</v>
      </c>
      <c r="AH14" s="46">
        <f t="shared" si="2"/>
        <v>31.6</v>
      </c>
      <c r="AI14" s="47">
        <f t="shared" si="3"/>
        <v>25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65.400000000000006</v>
      </c>
      <c r="C15" s="43">
        <v>65.400000000000006</v>
      </c>
      <c r="D15" s="43">
        <v>65.400000000000006</v>
      </c>
      <c r="E15" s="43">
        <v>65.400000000000006</v>
      </c>
      <c r="F15" s="43">
        <v>65.2</v>
      </c>
      <c r="G15" s="43">
        <v>65</v>
      </c>
      <c r="H15" s="43">
        <v>65</v>
      </c>
      <c r="I15" s="43">
        <v>65</v>
      </c>
      <c r="J15" s="43">
        <v>65.5</v>
      </c>
      <c r="K15" s="43">
        <v>65.5</v>
      </c>
      <c r="L15" s="43">
        <v>65.5</v>
      </c>
      <c r="M15" s="43">
        <v>65.5</v>
      </c>
      <c r="N15" s="43">
        <v>63.7</v>
      </c>
      <c r="O15" s="43">
        <v>63.7</v>
      </c>
      <c r="P15" s="43">
        <v>63.9</v>
      </c>
      <c r="Q15" s="43">
        <v>63.9</v>
      </c>
      <c r="R15" s="43">
        <v>63.9</v>
      </c>
      <c r="S15" s="43">
        <v>63.9</v>
      </c>
      <c r="T15" s="43">
        <v>63.9</v>
      </c>
      <c r="U15" s="43">
        <v>63.9</v>
      </c>
      <c r="V15" s="43">
        <v>63.9</v>
      </c>
      <c r="W15" s="43">
        <v>63.9</v>
      </c>
      <c r="X15" s="43">
        <v>63.9</v>
      </c>
      <c r="Y15" s="43">
        <v>63.9</v>
      </c>
      <c r="Z15" s="43">
        <v>63.9</v>
      </c>
      <c r="AA15" s="44">
        <v>67.900000000000006</v>
      </c>
      <c r="AB15" s="44">
        <v>67.900000000000006</v>
      </c>
      <c r="AC15" s="44">
        <v>67</v>
      </c>
      <c r="AD15" s="44">
        <v>67</v>
      </c>
      <c r="AE15" s="44">
        <v>71</v>
      </c>
      <c r="AF15" s="44">
        <v>70.3</v>
      </c>
      <c r="AG15" s="48">
        <v>73</v>
      </c>
      <c r="AH15" s="46">
        <f t="shared" si="2"/>
        <v>71</v>
      </c>
      <c r="AI15" s="47">
        <f t="shared" si="3"/>
        <v>63.7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51.8</v>
      </c>
      <c r="C16" s="43">
        <v>51.8</v>
      </c>
      <c r="D16" s="43">
        <v>51.8</v>
      </c>
      <c r="E16" s="43">
        <v>51.8</v>
      </c>
      <c r="F16" s="43">
        <v>33.799999999999997</v>
      </c>
      <c r="G16" s="43">
        <v>32.700000000000003</v>
      </c>
      <c r="H16" s="43">
        <v>32.700000000000003</v>
      </c>
      <c r="I16" s="43">
        <v>32.700000000000003</v>
      </c>
      <c r="J16" s="43">
        <v>32.6</v>
      </c>
      <c r="K16" s="43">
        <v>29.6</v>
      </c>
      <c r="L16" s="43">
        <v>29.6</v>
      </c>
      <c r="M16" s="43">
        <v>29.6</v>
      </c>
      <c r="N16" s="43">
        <v>30.6</v>
      </c>
      <c r="O16" s="43">
        <v>30.6</v>
      </c>
      <c r="P16" s="43">
        <v>29.3</v>
      </c>
      <c r="Q16" s="43">
        <v>29.3</v>
      </c>
      <c r="R16" s="43">
        <v>29.3</v>
      </c>
      <c r="S16" s="43">
        <v>29.3</v>
      </c>
      <c r="T16" s="43">
        <v>29.3</v>
      </c>
      <c r="U16" s="43">
        <v>29.3</v>
      </c>
      <c r="V16" s="43">
        <v>29.3</v>
      </c>
      <c r="W16" s="43">
        <v>29.3</v>
      </c>
      <c r="X16" s="43">
        <v>29.3</v>
      </c>
      <c r="Y16" s="43">
        <v>29.3</v>
      </c>
      <c r="Z16" s="43">
        <v>29.3</v>
      </c>
      <c r="AA16" s="44">
        <v>29.3</v>
      </c>
      <c r="AB16" s="44">
        <v>29.3</v>
      </c>
      <c r="AC16" s="44">
        <v>29.3</v>
      </c>
      <c r="AD16" s="44">
        <v>29.3</v>
      </c>
      <c r="AE16" s="44">
        <v>29.3</v>
      </c>
      <c r="AF16" s="44">
        <v>29.3</v>
      </c>
      <c r="AG16" s="48">
        <v>71</v>
      </c>
      <c r="AH16" s="46">
        <f t="shared" si="2"/>
        <v>51.8</v>
      </c>
      <c r="AI16" s="47">
        <f t="shared" si="3"/>
        <v>29.3</v>
      </c>
      <c r="AK16" s="49"/>
      <c r="AL16" s="52" t="s">
        <v>7</v>
      </c>
      <c r="AM16" s="57">
        <f t="shared" ref="AM16:AR16" si="4">B71</f>
        <v>1165.8699999999999</v>
      </c>
      <c r="AN16" s="57">
        <f t="shared" si="4"/>
        <v>1152.67</v>
      </c>
      <c r="AO16" s="57">
        <f t="shared" si="4"/>
        <v>1152.67</v>
      </c>
      <c r="AP16" s="57">
        <f t="shared" si="4"/>
        <v>1152.67</v>
      </c>
      <c r="AQ16" s="57">
        <f t="shared" si="4"/>
        <v>1108.4700000000003</v>
      </c>
      <c r="AR16" s="57">
        <f t="shared" si="4"/>
        <v>1100.47</v>
      </c>
      <c r="AS16" s="57">
        <f>I71</f>
        <v>1076.67</v>
      </c>
      <c r="AT16" s="57">
        <f>K71</f>
        <v>1103.17</v>
      </c>
      <c r="AU16" s="57">
        <f t="shared" ref="AU16:BD16" si="5">M71</f>
        <v>1103.67</v>
      </c>
      <c r="AV16" s="57">
        <f t="shared" si="5"/>
        <v>1068.17</v>
      </c>
      <c r="AW16" s="57">
        <f t="shared" si="5"/>
        <v>1068.17</v>
      </c>
      <c r="AX16" s="57">
        <f t="shared" si="5"/>
        <v>1069.8000000000002</v>
      </c>
      <c r="AY16" s="57">
        <f t="shared" si="5"/>
        <v>1069.8000000000002</v>
      </c>
      <c r="AZ16" s="57">
        <f t="shared" si="5"/>
        <v>1069.8000000000002</v>
      </c>
      <c r="BA16" s="57">
        <f t="shared" si="5"/>
        <v>1069.8000000000002</v>
      </c>
      <c r="BB16" s="57">
        <f t="shared" si="5"/>
        <v>1069.8000000000002</v>
      </c>
      <c r="BC16" s="57">
        <f t="shared" si="5"/>
        <v>1069.8000000000002</v>
      </c>
      <c r="BD16" s="57">
        <f t="shared" si="5"/>
        <v>1069.8000000000002</v>
      </c>
      <c r="BE16" s="58">
        <f>X71</f>
        <v>1069.8000000000002</v>
      </c>
      <c r="BF16" s="58">
        <f>Z71</f>
        <v>1069.8000000000002</v>
      </c>
      <c r="BG16" s="58">
        <f>AB71</f>
        <v>1105.9000000000001</v>
      </c>
      <c r="BH16" s="58">
        <f>AD71</f>
        <v>1098.5000000000002</v>
      </c>
      <c r="BI16" s="58">
        <f>AE71</f>
        <v>1090.0000000000002</v>
      </c>
      <c r="BJ16" s="58">
        <f>AF71</f>
        <v>1099.5000000000002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29</v>
      </c>
      <c r="C17" s="44">
        <v>29</v>
      </c>
      <c r="D17" s="44">
        <v>29</v>
      </c>
      <c r="E17" s="44">
        <v>29</v>
      </c>
      <c r="F17" s="44">
        <v>29</v>
      </c>
      <c r="G17" s="44">
        <v>29</v>
      </c>
      <c r="H17" s="44">
        <v>29</v>
      </c>
      <c r="I17" s="44">
        <v>29</v>
      </c>
      <c r="J17" s="44">
        <v>29</v>
      </c>
      <c r="K17" s="44">
        <v>29</v>
      </c>
      <c r="L17" s="44">
        <v>29</v>
      </c>
      <c r="M17" s="44">
        <v>29</v>
      </c>
      <c r="N17" s="44">
        <v>29.7</v>
      </c>
      <c r="O17" s="44">
        <v>29.7</v>
      </c>
      <c r="P17" s="44">
        <v>27</v>
      </c>
      <c r="Q17" s="44">
        <v>27</v>
      </c>
      <c r="R17" s="44">
        <v>27</v>
      </c>
      <c r="S17" s="44">
        <v>27</v>
      </c>
      <c r="T17" s="44">
        <v>27</v>
      </c>
      <c r="U17" s="44">
        <v>27</v>
      </c>
      <c r="V17" s="44">
        <v>27</v>
      </c>
      <c r="W17" s="44">
        <v>27</v>
      </c>
      <c r="X17" s="44">
        <v>27</v>
      </c>
      <c r="Y17" s="44">
        <v>27</v>
      </c>
      <c r="Z17" s="44">
        <v>27</v>
      </c>
      <c r="AA17" s="44">
        <v>27.9</v>
      </c>
      <c r="AB17" s="44">
        <v>27.9</v>
      </c>
      <c r="AC17" s="44">
        <v>27.9</v>
      </c>
      <c r="AD17" s="44">
        <v>27.9</v>
      </c>
      <c r="AE17" s="44">
        <v>27.9</v>
      </c>
      <c r="AF17" s="44">
        <v>27.9</v>
      </c>
      <c r="AG17" s="45">
        <v>54</v>
      </c>
      <c r="AH17" s="46">
        <f t="shared" si="2"/>
        <v>29.7</v>
      </c>
      <c r="AI17" s="47">
        <f t="shared" si="3"/>
        <v>27</v>
      </c>
      <c r="AK17" s="49"/>
      <c r="AL17" s="52" t="s">
        <v>29</v>
      </c>
      <c r="AM17" s="57">
        <f t="shared" ref="AM17:AR17" si="6">B78</f>
        <v>497.6</v>
      </c>
      <c r="AN17" s="57">
        <f t="shared" si="6"/>
        <v>497.6</v>
      </c>
      <c r="AO17" s="57">
        <f t="shared" si="6"/>
        <v>497.6</v>
      </c>
      <c r="AP17" s="57">
        <f t="shared" si="6"/>
        <v>497.6</v>
      </c>
      <c r="AQ17" s="57">
        <f t="shared" si="6"/>
        <v>589.6</v>
      </c>
      <c r="AR17" s="57">
        <f t="shared" si="6"/>
        <v>477.30000000000007</v>
      </c>
      <c r="AS17" s="57">
        <f>I78</f>
        <v>477.00000000000006</v>
      </c>
      <c r="AT17" s="57">
        <f>K78</f>
        <v>579.70000000000005</v>
      </c>
      <c r="AU17" s="57">
        <f t="shared" ref="AU17:BD17" si="7">M78</f>
        <v>534.70000000000005</v>
      </c>
      <c r="AV17" s="57">
        <f t="shared" si="7"/>
        <v>611.4</v>
      </c>
      <c r="AW17" s="57">
        <f t="shared" si="7"/>
        <v>627.30000000000007</v>
      </c>
      <c r="AX17" s="57">
        <f t="shared" si="7"/>
        <v>623.30000000000007</v>
      </c>
      <c r="AY17" s="57">
        <f t="shared" si="7"/>
        <v>462.2</v>
      </c>
      <c r="AZ17" s="57">
        <f t="shared" si="7"/>
        <v>504.1</v>
      </c>
      <c r="BA17" s="57">
        <f t="shared" si="7"/>
        <v>516.69999999999993</v>
      </c>
      <c r="BB17" s="57">
        <f t="shared" si="7"/>
        <v>578.27</v>
      </c>
      <c r="BC17" s="57">
        <f t="shared" si="7"/>
        <v>520.5</v>
      </c>
      <c r="BD17" s="57">
        <f t="shared" si="7"/>
        <v>461.90000000000009</v>
      </c>
      <c r="BE17" s="58">
        <f>X78</f>
        <v>389.6</v>
      </c>
      <c r="BF17" s="58">
        <f>Z78</f>
        <v>429.70000000000005</v>
      </c>
      <c r="BG17" s="58">
        <f>AB78</f>
        <v>552.5</v>
      </c>
      <c r="BH17" s="58">
        <f>AD78</f>
        <v>524.30000000000007</v>
      </c>
      <c r="BI17" s="58">
        <f>AE78</f>
        <v>482.7</v>
      </c>
      <c r="BJ17" s="58">
        <f>AF78</f>
        <v>428.59999999999997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18</v>
      </c>
      <c r="C18" s="44">
        <v>18</v>
      </c>
      <c r="D18" s="44">
        <v>18</v>
      </c>
      <c r="E18" s="44">
        <v>18</v>
      </c>
      <c r="F18" s="44">
        <v>17.5</v>
      </c>
      <c r="G18" s="44">
        <v>17.5</v>
      </c>
      <c r="H18" s="44">
        <v>17.5</v>
      </c>
      <c r="I18" s="44">
        <v>17.5</v>
      </c>
      <c r="J18" s="44">
        <v>17.5</v>
      </c>
      <c r="K18" s="44">
        <v>16.899999999999999</v>
      </c>
      <c r="L18" s="44">
        <v>16.899999999999999</v>
      </c>
      <c r="M18" s="44">
        <v>16.899999999999999</v>
      </c>
      <c r="N18" s="44">
        <v>14.3</v>
      </c>
      <c r="O18" s="44">
        <v>14.3</v>
      </c>
      <c r="P18" s="44">
        <v>14.3</v>
      </c>
      <c r="Q18" s="44">
        <v>14.3</v>
      </c>
      <c r="R18" s="44">
        <v>14.3</v>
      </c>
      <c r="S18" s="44">
        <v>14.3</v>
      </c>
      <c r="T18" s="44">
        <v>14.3</v>
      </c>
      <c r="U18" s="44">
        <v>14.3</v>
      </c>
      <c r="V18" s="44">
        <v>14.3</v>
      </c>
      <c r="W18" s="44">
        <v>14.3</v>
      </c>
      <c r="X18" s="44">
        <v>14.3</v>
      </c>
      <c r="Y18" s="44">
        <v>14.3</v>
      </c>
      <c r="Z18" s="44">
        <v>14.3</v>
      </c>
      <c r="AA18" s="44">
        <v>14.1</v>
      </c>
      <c r="AB18" s="44">
        <v>14.1</v>
      </c>
      <c r="AC18" s="44">
        <v>14.1</v>
      </c>
      <c r="AD18" s="44">
        <v>14.1</v>
      </c>
      <c r="AE18" s="44">
        <v>14.1</v>
      </c>
      <c r="AF18" s="44">
        <v>14.1</v>
      </c>
      <c r="AG18" s="48">
        <v>52.465000000000003</v>
      </c>
      <c r="AH18" s="46">
        <f t="shared" si="2"/>
        <v>18</v>
      </c>
      <c r="AI18" s="47">
        <f t="shared" si="3"/>
        <v>14.1</v>
      </c>
      <c r="AK18" s="49"/>
      <c r="AL18" s="52" t="s">
        <v>31</v>
      </c>
      <c r="AM18" s="57">
        <f t="shared" ref="AM18:AR18" si="8">B92</f>
        <v>359.90000000000003</v>
      </c>
      <c r="AN18" s="57">
        <f t="shared" si="8"/>
        <v>359.90000000000003</v>
      </c>
      <c r="AO18" s="57">
        <f t="shared" si="8"/>
        <v>321.8</v>
      </c>
      <c r="AP18" s="57">
        <f t="shared" si="8"/>
        <v>322</v>
      </c>
      <c r="AQ18" s="57">
        <f t="shared" si="8"/>
        <v>322</v>
      </c>
      <c r="AR18" s="57">
        <f t="shared" si="8"/>
        <v>298.7</v>
      </c>
      <c r="AS18" s="57">
        <f>I92</f>
        <v>317.89999999999998</v>
      </c>
      <c r="AT18" s="57">
        <f>K92</f>
        <v>336.87</v>
      </c>
      <c r="AU18" s="57">
        <f t="shared" ref="AU18:BD18" si="9">M92</f>
        <v>349</v>
      </c>
      <c r="AV18" s="57">
        <f t="shared" si="9"/>
        <v>351.09999999999997</v>
      </c>
      <c r="AW18" s="57">
        <f t="shared" si="9"/>
        <v>353.7</v>
      </c>
      <c r="AX18" s="57">
        <f t="shared" si="9"/>
        <v>367</v>
      </c>
      <c r="AY18" s="57">
        <f t="shared" si="9"/>
        <v>377.3</v>
      </c>
      <c r="AZ18" s="57">
        <f t="shared" si="9"/>
        <v>369.20000000000005</v>
      </c>
      <c r="BA18" s="57">
        <f t="shared" si="9"/>
        <v>351.1</v>
      </c>
      <c r="BB18" s="57">
        <f t="shared" si="9"/>
        <v>346.37</v>
      </c>
      <c r="BC18" s="57">
        <f t="shared" si="9"/>
        <v>360.39999999999992</v>
      </c>
      <c r="BD18" s="57">
        <f t="shared" si="9"/>
        <v>356.40000000000003</v>
      </c>
      <c r="BE18" s="58">
        <f>X92</f>
        <v>316.7</v>
      </c>
      <c r="BF18" s="58">
        <f>Z92</f>
        <v>325.49999999999994</v>
      </c>
      <c r="BG18" s="58">
        <f>AB92</f>
        <v>363.6</v>
      </c>
      <c r="BH18" s="58">
        <f>AD92</f>
        <v>347.40000000000003</v>
      </c>
      <c r="BI18" s="58">
        <f>AE92</f>
        <v>307.70000000000005</v>
      </c>
      <c r="BJ18" s="58">
        <f>AF92</f>
        <v>309.50000000000006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91</v>
      </c>
      <c r="AN19" s="57">
        <f t="shared" si="10"/>
        <v>22.3</v>
      </c>
      <c r="AO19" s="57">
        <f t="shared" si="10"/>
        <v>25</v>
      </c>
      <c r="AP19" s="57">
        <f t="shared" si="10"/>
        <v>32</v>
      </c>
      <c r="AQ19" s="57">
        <f t="shared" si="10"/>
        <v>21.9</v>
      </c>
      <c r="AR19" s="57">
        <f t="shared" si="10"/>
        <v>88.8</v>
      </c>
      <c r="AS19" s="57">
        <f>I108</f>
        <v>84.7</v>
      </c>
      <c r="AT19" s="57">
        <f>K108</f>
        <v>97.300000000000011</v>
      </c>
      <c r="AU19" s="57">
        <f t="shared" ref="AU19:BD19" si="11">M108</f>
        <v>104.3</v>
      </c>
      <c r="AV19" s="57">
        <f t="shared" si="11"/>
        <v>115.97</v>
      </c>
      <c r="AW19" s="57">
        <f t="shared" si="11"/>
        <v>119.6</v>
      </c>
      <c r="AX19" s="57">
        <f t="shared" si="11"/>
        <v>120</v>
      </c>
      <c r="AY19" s="57">
        <f t="shared" si="11"/>
        <v>124.3</v>
      </c>
      <c r="AZ19" s="57">
        <f t="shared" si="11"/>
        <v>99.2</v>
      </c>
      <c r="BA19" s="57">
        <f t="shared" si="11"/>
        <v>119.9</v>
      </c>
      <c r="BB19" s="57">
        <f t="shared" si="11"/>
        <v>125.1</v>
      </c>
      <c r="BC19" s="57">
        <f t="shared" si="11"/>
        <v>109.2</v>
      </c>
      <c r="BD19" s="57">
        <f t="shared" si="11"/>
        <v>126.1</v>
      </c>
      <c r="BE19" s="58">
        <f>X108</f>
        <v>101.69999999999999</v>
      </c>
      <c r="BF19" s="58">
        <f>Z108</f>
        <v>104</v>
      </c>
      <c r="BG19" s="58">
        <f>AB108</f>
        <v>113.69999999999999</v>
      </c>
      <c r="BH19" s="58">
        <f>AD108</f>
        <v>49.6</v>
      </c>
      <c r="BI19" s="58">
        <f>AE108</f>
        <v>55.6</v>
      </c>
      <c r="BJ19" s="58">
        <f>AF108</f>
        <v>49.4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32</v>
      </c>
      <c r="AV20" s="57">
        <f t="shared" si="13"/>
        <v>32</v>
      </c>
      <c r="AW20" s="57">
        <f t="shared" si="13"/>
        <v>32</v>
      </c>
      <c r="AX20" s="57">
        <f t="shared" si="13"/>
        <v>49.5</v>
      </c>
      <c r="AY20" s="57">
        <f t="shared" si="13"/>
        <v>49.5</v>
      </c>
      <c r="AZ20" s="57">
        <f t="shared" si="13"/>
        <v>49.5</v>
      </c>
      <c r="BA20" s="57">
        <f t="shared" si="13"/>
        <v>49.5</v>
      </c>
      <c r="BB20" s="57">
        <f t="shared" si="13"/>
        <v>49.5</v>
      </c>
      <c r="BC20" s="57">
        <f t="shared" si="13"/>
        <v>49.5</v>
      </c>
      <c r="BD20" s="57">
        <f t="shared" si="13"/>
        <v>49.5</v>
      </c>
      <c r="BE20" s="58">
        <f>X96</f>
        <v>59.5</v>
      </c>
      <c r="BF20" s="58">
        <f>Z96</f>
        <v>92</v>
      </c>
      <c r="BG20" s="58">
        <f>AB96</f>
        <v>96</v>
      </c>
      <c r="BH20" s="58">
        <f>AD96</f>
        <v>96</v>
      </c>
      <c r="BI20" s="58">
        <f>AE96</f>
        <v>96</v>
      </c>
      <c r="BJ20" s="58">
        <f>AF96</f>
        <v>96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42.5</v>
      </c>
      <c r="C21" s="44">
        <v>42.5</v>
      </c>
      <c r="D21" s="44">
        <v>42.5</v>
      </c>
      <c r="E21" s="44">
        <v>42.5</v>
      </c>
      <c r="F21" s="44">
        <v>42.5</v>
      </c>
      <c r="G21" s="44">
        <v>42.5</v>
      </c>
      <c r="H21" s="44">
        <v>42.5</v>
      </c>
      <c r="I21" s="44">
        <v>42.5</v>
      </c>
      <c r="J21" s="44">
        <v>42.5</v>
      </c>
      <c r="K21" s="44">
        <v>42.5</v>
      </c>
      <c r="L21" s="44">
        <v>42.5</v>
      </c>
      <c r="M21" s="44">
        <v>42.5</v>
      </c>
      <c r="N21" s="44">
        <v>24.1</v>
      </c>
      <c r="O21" s="44">
        <v>24.1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42.5</v>
      </c>
      <c r="AB21" s="44">
        <v>42.5</v>
      </c>
      <c r="AC21" s="44">
        <v>42.5</v>
      </c>
      <c r="AD21" s="44">
        <v>42.5</v>
      </c>
      <c r="AE21" s="44">
        <v>42.5</v>
      </c>
      <c r="AF21" s="44">
        <v>42.5</v>
      </c>
      <c r="AG21" s="48">
        <v>45</v>
      </c>
      <c r="AH21" s="46">
        <f t="shared" si="2"/>
        <v>42.5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30.6</v>
      </c>
      <c r="H22" s="44">
        <v>30.6</v>
      </c>
      <c r="I22" s="44">
        <v>30.6</v>
      </c>
      <c r="J22" s="44">
        <v>30.6</v>
      </c>
      <c r="K22" s="44">
        <v>30.6</v>
      </c>
      <c r="L22" s="44">
        <v>30.6</v>
      </c>
      <c r="M22" s="44">
        <v>30.6</v>
      </c>
      <c r="N22" s="44">
        <v>30.6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>
        <v>30.6</v>
      </c>
      <c r="V22" s="44">
        <v>30.6</v>
      </c>
      <c r="W22" s="44">
        <v>30.6</v>
      </c>
      <c r="X22" s="44">
        <v>30.6</v>
      </c>
      <c r="Y22" s="44">
        <v>30.6</v>
      </c>
      <c r="Z22" s="44">
        <v>30.6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30.6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2114.37</v>
      </c>
      <c r="AN22" s="60">
        <f t="shared" si="16"/>
        <v>2032.47</v>
      </c>
      <c r="AO22" s="60">
        <f t="shared" si="16"/>
        <v>1997.07</v>
      </c>
      <c r="AP22" s="60">
        <f t="shared" si="16"/>
        <v>2004.27</v>
      </c>
      <c r="AQ22" s="60">
        <f t="shared" si="16"/>
        <v>2041.9700000000003</v>
      </c>
      <c r="AR22" s="60">
        <f t="shared" si="16"/>
        <v>1965.27</v>
      </c>
      <c r="AS22" s="60">
        <f t="shared" si="16"/>
        <v>1956.2700000000002</v>
      </c>
      <c r="AT22" s="60">
        <f t="shared" si="16"/>
        <v>2117.0400000000004</v>
      </c>
      <c r="AU22" s="60">
        <f t="shared" si="16"/>
        <v>2123.67</v>
      </c>
      <c r="AV22" s="60">
        <f t="shared" si="16"/>
        <v>2178.64</v>
      </c>
      <c r="AW22" s="60">
        <f t="shared" si="16"/>
        <v>2200.77</v>
      </c>
      <c r="AX22" s="60">
        <f t="shared" si="16"/>
        <v>2229.6000000000004</v>
      </c>
      <c r="AY22" s="60">
        <f t="shared" si="16"/>
        <v>2083.1000000000004</v>
      </c>
      <c r="AZ22" s="60">
        <f t="shared" si="16"/>
        <v>2091.8000000000002</v>
      </c>
      <c r="BA22" s="60">
        <f t="shared" si="16"/>
        <v>2107</v>
      </c>
      <c r="BB22" s="60">
        <f t="shared" si="16"/>
        <v>2169.04</v>
      </c>
      <c r="BC22" s="60">
        <f t="shared" si="16"/>
        <v>2109.4</v>
      </c>
      <c r="BD22" s="60">
        <f t="shared" si="16"/>
        <v>2063.7000000000003</v>
      </c>
      <c r="BE22" s="60">
        <f t="shared" si="16"/>
        <v>1937.3000000000002</v>
      </c>
      <c r="BF22" s="60">
        <f t="shared" si="16"/>
        <v>2021.0000000000002</v>
      </c>
      <c r="BG22" s="60">
        <f t="shared" si="16"/>
        <v>2231.6999999999998</v>
      </c>
      <c r="BH22" s="60">
        <f t="shared" si="16"/>
        <v>2115.8000000000002</v>
      </c>
      <c r="BI22" s="60">
        <f t="shared" si="16"/>
        <v>2032.0000000000002</v>
      </c>
      <c r="BJ22" s="60">
        <f t="shared" si="16"/>
        <v>1983.0000000000002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29</v>
      </c>
      <c r="C23" s="44">
        <v>29</v>
      </c>
      <c r="D23" s="44">
        <v>29</v>
      </c>
      <c r="E23" s="44">
        <v>29</v>
      </c>
      <c r="F23" s="44">
        <v>28</v>
      </c>
      <c r="G23" s="44">
        <v>28</v>
      </c>
      <c r="H23" s="44">
        <v>28</v>
      </c>
      <c r="I23" s="44">
        <v>28</v>
      </c>
      <c r="J23" s="44">
        <v>28</v>
      </c>
      <c r="K23" s="44">
        <v>28</v>
      </c>
      <c r="L23" s="44">
        <v>28</v>
      </c>
      <c r="M23" s="44">
        <v>28</v>
      </c>
      <c r="N23" s="44">
        <v>28</v>
      </c>
      <c r="O23" s="44">
        <v>28</v>
      </c>
      <c r="P23" s="44">
        <v>25</v>
      </c>
      <c r="Q23" s="44">
        <v>25</v>
      </c>
      <c r="R23" s="44">
        <v>25</v>
      </c>
      <c r="S23" s="44">
        <v>25</v>
      </c>
      <c r="T23" s="44">
        <v>25</v>
      </c>
      <c r="U23" s="44">
        <v>25</v>
      </c>
      <c r="V23" s="44">
        <v>25</v>
      </c>
      <c r="W23" s="44">
        <v>25</v>
      </c>
      <c r="X23" s="44">
        <v>25</v>
      </c>
      <c r="Y23" s="44">
        <v>25</v>
      </c>
      <c r="Z23" s="44">
        <v>25</v>
      </c>
      <c r="AA23" s="44">
        <v>23</v>
      </c>
      <c r="AB23" s="44">
        <v>23</v>
      </c>
      <c r="AC23" s="44">
        <v>23</v>
      </c>
      <c r="AD23" s="44">
        <v>23</v>
      </c>
      <c r="AE23" s="44">
        <v>23</v>
      </c>
      <c r="AF23" s="44">
        <v>23</v>
      </c>
      <c r="AG23" s="48">
        <v>42</v>
      </c>
      <c r="AH23" s="46">
        <f t="shared" si="2"/>
        <v>29</v>
      </c>
      <c r="AI23" s="47">
        <f t="shared" si="3"/>
        <v>23</v>
      </c>
      <c r="AK23" s="49"/>
      <c r="AL23" s="59" t="s">
        <v>41</v>
      </c>
      <c r="AM23" s="60">
        <f t="shared" ref="AM23:AR23" si="17">B123*-1</f>
        <v>-401</v>
      </c>
      <c r="AN23" s="60">
        <f t="shared" si="17"/>
        <v>-431</v>
      </c>
      <c r="AO23" s="60">
        <f t="shared" si="17"/>
        <v>-560</v>
      </c>
      <c r="AP23" s="60">
        <f t="shared" si="17"/>
        <v>-400</v>
      </c>
      <c r="AQ23" s="60">
        <f t="shared" si="17"/>
        <v>-426.8</v>
      </c>
      <c r="AR23" s="60">
        <f t="shared" si="17"/>
        <v>-388.5</v>
      </c>
      <c r="AS23" s="60">
        <f>I123*-1</f>
        <v>-343.2</v>
      </c>
      <c r="AT23" s="60">
        <f>K123*-1</f>
        <v>-312.5</v>
      </c>
      <c r="AU23" s="60">
        <f t="shared" ref="AU23:BD23" si="18">M123*-1</f>
        <v>-299.8</v>
      </c>
      <c r="AV23" s="60">
        <f t="shared" si="18"/>
        <v>-372.1</v>
      </c>
      <c r="AW23" s="60">
        <f t="shared" si="18"/>
        <v>-343.5</v>
      </c>
      <c r="AX23" s="60">
        <f t="shared" si="18"/>
        <v>-340.8</v>
      </c>
      <c r="AY23" s="60">
        <f t="shared" si="18"/>
        <v>-233.4</v>
      </c>
      <c r="AZ23" s="60">
        <f t="shared" si="18"/>
        <v>-193.8</v>
      </c>
      <c r="BA23" s="60">
        <f t="shared" si="18"/>
        <v>-151.30000000000001</v>
      </c>
      <c r="BB23" s="60">
        <f t="shared" si="18"/>
        <v>-230.6</v>
      </c>
      <c r="BC23" s="60">
        <f t="shared" si="18"/>
        <v>-220.1</v>
      </c>
      <c r="BD23" s="60">
        <f t="shared" si="18"/>
        <v>-216</v>
      </c>
      <c r="BE23" s="60">
        <f>X123*-1</f>
        <v>-250</v>
      </c>
      <c r="BF23" s="60">
        <f>Z123*-1</f>
        <v>-166.3</v>
      </c>
      <c r="BG23" s="60">
        <f>AB123*-1</f>
        <v>-196</v>
      </c>
      <c r="BH23" s="60">
        <f>AD123*-1</f>
        <v>-172.4</v>
      </c>
      <c r="BI23" s="60">
        <f>AE123*-1</f>
        <v>-187.6</v>
      </c>
      <c r="BJ23" s="60">
        <f>AF123*-1</f>
        <v>-200.6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34.700000000000003</v>
      </c>
      <c r="C24" s="44">
        <v>34.700000000000003</v>
      </c>
      <c r="D24" s="44">
        <v>34.700000000000003</v>
      </c>
      <c r="E24" s="44">
        <v>34.700000000000003</v>
      </c>
      <c r="F24" s="44">
        <v>34.700000000000003</v>
      </c>
      <c r="G24" s="44">
        <v>34.700000000000003</v>
      </c>
      <c r="H24" s="44">
        <v>34.700000000000003</v>
      </c>
      <c r="I24" s="44">
        <v>34.700000000000003</v>
      </c>
      <c r="J24" s="44">
        <v>34.700000000000003</v>
      </c>
      <c r="K24" s="44">
        <v>34.700000000000003</v>
      </c>
      <c r="L24" s="44">
        <v>34.700000000000003</v>
      </c>
      <c r="M24" s="44">
        <v>34.700000000000003</v>
      </c>
      <c r="N24" s="44">
        <v>27.2</v>
      </c>
      <c r="O24" s="44">
        <v>27.2</v>
      </c>
      <c r="P24" s="44">
        <v>27.2</v>
      </c>
      <c r="Q24" s="44">
        <v>27.2</v>
      </c>
      <c r="R24" s="44">
        <v>27.2</v>
      </c>
      <c r="S24" s="44">
        <v>27.2</v>
      </c>
      <c r="T24" s="44">
        <v>27.2</v>
      </c>
      <c r="U24" s="44">
        <v>27.2</v>
      </c>
      <c r="V24" s="44">
        <v>27.2</v>
      </c>
      <c r="W24" s="44">
        <v>27.2</v>
      </c>
      <c r="X24" s="44">
        <v>27.2</v>
      </c>
      <c r="Y24" s="44">
        <v>27.2</v>
      </c>
      <c r="Z24" s="44">
        <v>27.2</v>
      </c>
      <c r="AA24" s="44">
        <v>26.9</v>
      </c>
      <c r="AB24" s="44">
        <v>26.9</v>
      </c>
      <c r="AC24" s="44">
        <v>26.9</v>
      </c>
      <c r="AD24" s="44">
        <v>26.9</v>
      </c>
      <c r="AE24" s="44">
        <v>26.9</v>
      </c>
      <c r="AF24" s="44">
        <v>26.9</v>
      </c>
      <c r="AG24" s="48">
        <v>40</v>
      </c>
      <c r="AH24" s="46">
        <f t="shared" si="2"/>
        <v>34.700000000000003</v>
      </c>
      <c r="AI24" s="47">
        <f t="shared" si="3"/>
        <v>26.9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16.3</v>
      </c>
      <c r="C25" s="44">
        <v>16.3</v>
      </c>
      <c r="D25" s="44">
        <v>16.3</v>
      </c>
      <c r="E25" s="44">
        <v>16.3</v>
      </c>
      <c r="F25" s="44">
        <v>16.3</v>
      </c>
      <c r="G25" s="44">
        <v>16.3</v>
      </c>
      <c r="H25" s="44">
        <v>16.3</v>
      </c>
      <c r="I25" s="44">
        <v>16.3</v>
      </c>
      <c r="J25" s="44">
        <v>16.3</v>
      </c>
      <c r="K25" s="44">
        <v>16.3</v>
      </c>
      <c r="L25" s="44">
        <v>16.3</v>
      </c>
      <c r="M25" s="44">
        <v>16.3</v>
      </c>
      <c r="N25" s="44">
        <v>16.3</v>
      </c>
      <c r="O25" s="44">
        <v>16.3</v>
      </c>
      <c r="P25" s="44">
        <v>26.6</v>
      </c>
      <c r="Q25" s="44">
        <v>26.6</v>
      </c>
      <c r="R25" s="44">
        <v>26.6</v>
      </c>
      <c r="S25" s="44">
        <v>26.6</v>
      </c>
      <c r="T25" s="44">
        <v>26.6</v>
      </c>
      <c r="U25" s="44">
        <v>26.6</v>
      </c>
      <c r="V25" s="44">
        <v>26.6</v>
      </c>
      <c r="W25" s="44">
        <v>26.6</v>
      </c>
      <c r="X25" s="44">
        <v>26.6</v>
      </c>
      <c r="Y25" s="44">
        <v>26.6</v>
      </c>
      <c r="Z25" s="44">
        <v>26.6</v>
      </c>
      <c r="AA25" s="44">
        <v>25.3</v>
      </c>
      <c r="AB25" s="44">
        <v>25.3</v>
      </c>
      <c r="AC25" s="44">
        <v>25.3</v>
      </c>
      <c r="AD25" s="44">
        <v>25.3</v>
      </c>
      <c r="AE25" s="44">
        <v>25.3</v>
      </c>
      <c r="AF25" s="44">
        <v>25.3</v>
      </c>
      <c r="AG25" s="48">
        <v>38.46</v>
      </c>
      <c r="AH25" s="46">
        <f t="shared" si="2"/>
        <v>26.6</v>
      </c>
      <c r="AI25" s="47">
        <f t="shared" si="3"/>
        <v>16.3</v>
      </c>
      <c r="AK25" s="49"/>
      <c r="AL25" s="59" t="s">
        <v>44</v>
      </c>
      <c r="AM25" s="60">
        <f t="shared" ref="AM25:BJ25" si="19">AM22+AM23</f>
        <v>1713.37</v>
      </c>
      <c r="AN25" s="60">
        <f t="shared" si="19"/>
        <v>1601.47</v>
      </c>
      <c r="AO25" s="60">
        <f t="shared" si="19"/>
        <v>1437.07</v>
      </c>
      <c r="AP25" s="60">
        <f t="shared" si="19"/>
        <v>1604.27</v>
      </c>
      <c r="AQ25" s="60">
        <f t="shared" si="19"/>
        <v>1615.1700000000003</v>
      </c>
      <c r="AR25" s="60">
        <f t="shared" si="19"/>
        <v>1576.77</v>
      </c>
      <c r="AS25" s="60">
        <f t="shared" si="19"/>
        <v>1613.0700000000002</v>
      </c>
      <c r="AT25" s="60">
        <f t="shared" si="19"/>
        <v>1804.5400000000004</v>
      </c>
      <c r="AU25" s="60">
        <f t="shared" si="19"/>
        <v>1823.8700000000001</v>
      </c>
      <c r="AV25" s="60">
        <f t="shared" si="19"/>
        <v>1806.54</v>
      </c>
      <c r="AW25" s="60">
        <f t="shared" si="19"/>
        <v>1857.27</v>
      </c>
      <c r="AX25" s="60">
        <f t="shared" si="19"/>
        <v>1888.8000000000004</v>
      </c>
      <c r="AY25" s="60">
        <f t="shared" si="19"/>
        <v>1849.7000000000003</v>
      </c>
      <c r="AZ25" s="60">
        <f t="shared" si="19"/>
        <v>1898.0000000000002</v>
      </c>
      <c r="BA25" s="60">
        <f t="shared" si="19"/>
        <v>1955.7</v>
      </c>
      <c r="BB25" s="60">
        <f t="shared" si="19"/>
        <v>1938.44</v>
      </c>
      <c r="BC25" s="60">
        <f t="shared" si="19"/>
        <v>1889.3000000000002</v>
      </c>
      <c r="BD25" s="60">
        <f t="shared" si="19"/>
        <v>1847.7000000000003</v>
      </c>
      <c r="BE25" s="60">
        <f t="shared" si="19"/>
        <v>1687.3000000000002</v>
      </c>
      <c r="BF25" s="60">
        <f t="shared" si="19"/>
        <v>1854.7000000000003</v>
      </c>
      <c r="BG25" s="60">
        <f t="shared" si="19"/>
        <v>2035.6999999999998</v>
      </c>
      <c r="BH25" s="60">
        <f t="shared" si="19"/>
        <v>1943.4</v>
      </c>
      <c r="BI25" s="60">
        <f t="shared" si="19"/>
        <v>1844.4000000000003</v>
      </c>
      <c r="BJ25" s="60">
        <f t="shared" si="19"/>
        <v>1782.4000000000003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22.5</v>
      </c>
      <c r="C26" s="44">
        <v>22.5</v>
      </c>
      <c r="D26" s="44">
        <v>22.5</v>
      </c>
      <c r="E26" s="44">
        <v>22.5</v>
      </c>
      <c r="F26" s="44">
        <v>16</v>
      </c>
      <c r="G26" s="44">
        <v>16</v>
      </c>
      <c r="H26" s="44">
        <v>16</v>
      </c>
      <c r="I26" s="44">
        <v>16</v>
      </c>
      <c r="J26" s="44">
        <v>16</v>
      </c>
      <c r="K26" s="44">
        <v>16</v>
      </c>
      <c r="L26" s="44">
        <v>16</v>
      </c>
      <c r="M26" s="44">
        <v>16</v>
      </c>
      <c r="N26" s="44">
        <v>16</v>
      </c>
      <c r="O26" s="44">
        <v>16</v>
      </c>
      <c r="P26" s="44">
        <v>14.5</v>
      </c>
      <c r="Q26" s="44">
        <v>14.5</v>
      </c>
      <c r="R26" s="44">
        <v>14.5</v>
      </c>
      <c r="S26" s="44">
        <v>14.5</v>
      </c>
      <c r="T26" s="44">
        <v>14.5</v>
      </c>
      <c r="U26" s="44">
        <v>14.5</v>
      </c>
      <c r="V26" s="44">
        <v>14.5</v>
      </c>
      <c r="W26" s="44">
        <v>14.5</v>
      </c>
      <c r="X26" s="44">
        <v>14.5</v>
      </c>
      <c r="Y26" s="44">
        <v>14.5</v>
      </c>
      <c r="Z26" s="44">
        <v>14.5</v>
      </c>
      <c r="AA26" s="44">
        <v>14.5</v>
      </c>
      <c r="AB26" s="44">
        <v>14.5</v>
      </c>
      <c r="AC26" s="44">
        <v>14.5</v>
      </c>
      <c r="AD26" s="44">
        <v>14.5</v>
      </c>
      <c r="AE26" s="44">
        <v>14.5</v>
      </c>
      <c r="AF26" s="44">
        <v>14.5</v>
      </c>
      <c r="AG26" s="61">
        <v>38</v>
      </c>
      <c r="AH26" s="46">
        <f t="shared" si="2"/>
        <v>22.5</v>
      </c>
      <c r="AI26" s="47">
        <f t="shared" si="3"/>
        <v>14.5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24</v>
      </c>
      <c r="C27" s="44">
        <v>24</v>
      </c>
      <c r="D27" s="44">
        <v>24</v>
      </c>
      <c r="E27" s="44">
        <v>24</v>
      </c>
      <c r="F27" s="44">
        <v>22.4</v>
      </c>
      <c r="G27" s="44">
        <v>22.4</v>
      </c>
      <c r="H27" s="44">
        <v>22.4</v>
      </c>
      <c r="I27" s="44">
        <v>22.4</v>
      </c>
      <c r="J27" s="44">
        <v>22.4</v>
      </c>
      <c r="K27" s="44">
        <v>22.4</v>
      </c>
      <c r="L27" s="44">
        <v>22.4</v>
      </c>
      <c r="M27" s="44">
        <v>22.4</v>
      </c>
      <c r="N27" s="44">
        <v>22.4</v>
      </c>
      <c r="O27" s="44">
        <v>22.4</v>
      </c>
      <c r="P27" s="44">
        <v>21.8</v>
      </c>
      <c r="Q27" s="44">
        <v>21.8</v>
      </c>
      <c r="R27" s="44">
        <v>21.8</v>
      </c>
      <c r="S27" s="44">
        <v>21.8</v>
      </c>
      <c r="T27" s="44">
        <v>21.8</v>
      </c>
      <c r="U27" s="44">
        <v>21.8</v>
      </c>
      <c r="V27" s="44">
        <v>21.8</v>
      </c>
      <c r="W27" s="44">
        <v>21.8</v>
      </c>
      <c r="X27" s="44">
        <v>21.8</v>
      </c>
      <c r="Y27" s="44">
        <v>21.8</v>
      </c>
      <c r="Z27" s="44">
        <v>21.8</v>
      </c>
      <c r="AA27" s="44">
        <v>22.5</v>
      </c>
      <c r="AB27" s="44">
        <v>22.5</v>
      </c>
      <c r="AC27" s="44">
        <v>22.5</v>
      </c>
      <c r="AD27" s="44">
        <v>22.5</v>
      </c>
      <c r="AE27" s="44">
        <v>22.5</v>
      </c>
      <c r="AF27" s="44">
        <v>22.5</v>
      </c>
      <c r="AG27" s="48">
        <v>36</v>
      </c>
      <c r="AH27" s="46">
        <f t="shared" si="2"/>
        <v>24</v>
      </c>
      <c r="AI27" s="47">
        <f t="shared" si="3"/>
        <v>21.8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34</v>
      </c>
      <c r="C28" s="44">
        <v>34</v>
      </c>
      <c r="D28" s="44">
        <v>34</v>
      </c>
      <c r="E28" s="44">
        <v>34</v>
      </c>
      <c r="F28" s="44">
        <v>24.5</v>
      </c>
      <c r="G28" s="44">
        <v>24.5</v>
      </c>
      <c r="H28" s="44">
        <v>24.5</v>
      </c>
      <c r="I28" s="44">
        <v>24.5</v>
      </c>
      <c r="J28" s="44">
        <v>24.5</v>
      </c>
      <c r="K28" s="44">
        <v>24.5</v>
      </c>
      <c r="L28" s="44">
        <v>24.5</v>
      </c>
      <c r="M28" s="44">
        <v>24.5</v>
      </c>
      <c r="N28" s="44">
        <v>24.5</v>
      </c>
      <c r="O28" s="44">
        <v>24.5</v>
      </c>
      <c r="P28" s="44">
        <v>23.4</v>
      </c>
      <c r="Q28" s="44">
        <v>23.4</v>
      </c>
      <c r="R28" s="44">
        <v>23.4</v>
      </c>
      <c r="S28" s="44">
        <v>23.4</v>
      </c>
      <c r="T28" s="44">
        <v>23.4</v>
      </c>
      <c r="U28" s="44">
        <v>23.4</v>
      </c>
      <c r="V28" s="44">
        <v>23.4</v>
      </c>
      <c r="W28" s="44">
        <v>23.4</v>
      </c>
      <c r="X28" s="44">
        <v>23.4</v>
      </c>
      <c r="Y28" s="44">
        <v>23.4</v>
      </c>
      <c r="Z28" s="44">
        <v>23.4</v>
      </c>
      <c r="AA28" s="44">
        <v>29.5</v>
      </c>
      <c r="AB28" s="44">
        <v>29.5</v>
      </c>
      <c r="AC28" s="44">
        <v>29.5</v>
      </c>
      <c r="AD28" s="44">
        <v>29.5</v>
      </c>
      <c r="AE28" s="44">
        <v>29.5</v>
      </c>
      <c r="AF28" s="44">
        <v>29.5</v>
      </c>
      <c r="AG28" s="48">
        <v>35.5</v>
      </c>
      <c r="AH28" s="46">
        <f t="shared" si="2"/>
        <v>34</v>
      </c>
      <c r="AI28" s="47">
        <f t="shared" si="3"/>
        <v>23.4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13.2</v>
      </c>
      <c r="O31" s="44">
        <v>13.2</v>
      </c>
      <c r="P31" s="44">
        <v>11.7</v>
      </c>
      <c r="Q31" s="44">
        <v>11.7</v>
      </c>
      <c r="R31" s="44">
        <v>11.7</v>
      </c>
      <c r="S31" s="44">
        <v>11.7</v>
      </c>
      <c r="T31" s="44">
        <v>11.7</v>
      </c>
      <c r="U31" s="44">
        <v>11.7</v>
      </c>
      <c r="V31" s="44">
        <v>11.7</v>
      </c>
      <c r="W31" s="44">
        <v>11.7</v>
      </c>
      <c r="X31" s="44">
        <v>11.7</v>
      </c>
      <c r="Y31" s="44">
        <v>11.7</v>
      </c>
      <c r="Z31" s="44">
        <v>11.7</v>
      </c>
      <c r="AA31" s="44">
        <v>12</v>
      </c>
      <c r="AB31" s="44">
        <v>12</v>
      </c>
      <c r="AC31" s="44">
        <v>12</v>
      </c>
      <c r="AD31" s="44">
        <v>12</v>
      </c>
      <c r="AE31" s="44">
        <v>12</v>
      </c>
      <c r="AF31" s="44">
        <v>12</v>
      </c>
      <c r="AG31" s="48">
        <v>29.04</v>
      </c>
      <c r="AH31" s="46">
        <f t="shared" si="2"/>
        <v>13.2</v>
      </c>
      <c r="AI31" s="47">
        <f t="shared" si="3"/>
        <v>11.7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12.77</v>
      </c>
      <c r="C32" s="44">
        <v>12.77</v>
      </c>
      <c r="D32" s="44">
        <v>12.77</v>
      </c>
      <c r="E32" s="44">
        <v>12.77</v>
      </c>
      <c r="F32" s="44">
        <v>12.77</v>
      </c>
      <c r="G32" s="44">
        <v>12.77</v>
      </c>
      <c r="H32" s="44">
        <v>12.77</v>
      </c>
      <c r="I32" s="44">
        <v>12.77</v>
      </c>
      <c r="J32" s="44">
        <v>12.77</v>
      </c>
      <c r="K32" s="44">
        <v>12.77</v>
      </c>
      <c r="L32" s="44">
        <v>12.77</v>
      </c>
      <c r="M32" s="44">
        <v>12.77</v>
      </c>
      <c r="N32" s="44">
        <v>12.77</v>
      </c>
      <c r="O32" s="44">
        <v>12.77</v>
      </c>
      <c r="P32" s="44">
        <v>12.1</v>
      </c>
      <c r="Q32" s="44">
        <v>12.1</v>
      </c>
      <c r="R32" s="44">
        <v>12.1</v>
      </c>
      <c r="S32" s="44">
        <v>12.1</v>
      </c>
      <c r="T32" s="44">
        <v>12.1</v>
      </c>
      <c r="U32" s="44">
        <v>12.1</v>
      </c>
      <c r="V32" s="44">
        <v>12.1</v>
      </c>
      <c r="W32" s="44">
        <v>12.1</v>
      </c>
      <c r="X32" s="44">
        <v>12.1</v>
      </c>
      <c r="Y32" s="44">
        <v>12.1</v>
      </c>
      <c r="Z32" s="44">
        <v>12.1</v>
      </c>
      <c r="AA32" s="44">
        <v>13.3</v>
      </c>
      <c r="AB32" s="44">
        <v>13.3</v>
      </c>
      <c r="AC32" s="44">
        <v>13.3</v>
      </c>
      <c r="AD32" s="44">
        <v>13.3</v>
      </c>
      <c r="AE32" s="44">
        <v>13.3</v>
      </c>
      <c r="AF32" s="44">
        <v>13.3</v>
      </c>
      <c r="AG32" s="48">
        <v>28.1</v>
      </c>
      <c r="AH32" s="46">
        <f t="shared" si="2"/>
        <v>13.3</v>
      </c>
      <c r="AI32" s="47">
        <f t="shared" si="3"/>
        <v>12.1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9</v>
      </c>
      <c r="C33" s="44">
        <v>9</v>
      </c>
      <c r="D33" s="44">
        <v>9</v>
      </c>
      <c r="E33" s="44">
        <v>9</v>
      </c>
      <c r="F33" s="44">
        <v>9</v>
      </c>
      <c r="G33" s="44">
        <v>9</v>
      </c>
      <c r="H33" s="44">
        <v>9</v>
      </c>
      <c r="I33" s="44">
        <v>9</v>
      </c>
      <c r="J33" s="44">
        <v>15.6</v>
      </c>
      <c r="K33" s="44">
        <v>15.6</v>
      </c>
      <c r="L33" s="44">
        <v>15.6</v>
      </c>
      <c r="M33" s="44">
        <v>15.6</v>
      </c>
      <c r="N33" s="44">
        <v>15.6</v>
      </c>
      <c r="O33" s="44">
        <v>15.6</v>
      </c>
      <c r="P33" s="44">
        <v>14.8</v>
      </c>
      <c r="Q33" s="44">
        <v>14.8</v>
      </c>
      <c r="R33" s="44">
        <v>14.8</v>
      </c>
      <c r="S33" s="44">
        <v>14.8</v>
      </c>
      <c r="T33" s="44">
        <v>14.8</v>
      </c>
      <c r="U33" s="44">
        <v>14.8</v>
      </c>
      <c r="V33" s="44">
        <v>14.8</v>
      </c>
      <c r="W33" s="44">
        <v>14.8</v>
      </c>
      <c r="X33" s="44">
        <v>14.8</v>
      </c>
      <c r="Y33" s="44">
        <v>14.8</v>
      </c>
      <c r="Z33" s="44">
        <v>14.8</v>
      </c>
      <c r="AA33" s="44">
        <v>11.2</v>
      </c>
      <c r="AB33" s="44">
        <v>11.2</v>
      </c>
      <c r="AC33" s="44">
        <v>11.2</v>
      </c>
      <c r="AD33" s="44">
        <v>11.2</v>
      </c>
      <c r="AE33" s="44">
        <v>11.2</v>
      </c>
      <c r="AF33" s="44">
        <v>11.2</v>
      </c>
      <c r="AG33" s="48">
        <v>27</v>
      </c>
      <c r="AH33" s="46">
        <f t="shared" si="2"/>
        <v>15.6</v>
      </c>
      <c r="AI33" s="47">
        <f t="shared" si="3"/>
        <v>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15</v>
      </c>
      <c r="C35" s="44">
        <v>15</v>
      </c>
      <c r="D35" s="44">
        <v>15</v>
      </c>
      <c r="E35" s="44">
        <v>15</v>
      </c>
      <c r="F35" s="44">
        <v>15</v>
      </c>
      <c r="G35" s="44">
        <v>15</v>
      </c>
      <c r="H35" s="44">
        <v>15</v>
      </c>
      <c r="I35" s="44">
        <v>15</v>
      </c>
      <c r="J35" s="44">
        <v>15</v>
      </c>
      <c r="K35" s="44">
        <v>15</v>
      </c>
      <c r="L35" s="44">
        <v>15</v>
      </c>
      <c r="M35" s="44">
        <v>15</v>
      </c>
      <c r="N35" s="44">
        <v>15</v>
      </c>
      <c r="O35" s="44">
        <v>15</v>
      </c>
      <c r="P35" s="44">
        <v>13.3</v>
      </c>
      <c r="Q35" s="44">
        <v>13.3</v>
      </c>
      <c r="R35" s="44">
        <v>13.3</v>
      </c>
      <c r="S35" s="44">
        <v>13.3</v>
      </c>
      <c r="T35" s="44">
        <v>13.3</v>
      </c>
      <c r="U35" s="44">
        <v>13.3</v>
      </c>
      <c r="V35" s="44">
        <v>13.3</v>
      </c>
      <c r="W35" s="44">
        <v>13.3</v>
      </c>
      <c r="X35" s="44">
        <v>13.3</v>
      </c>
      <c r="Y35" s="44">
        <v>13.3</v>
      </c>
      <c r="Z35" s="44">
        <v>13.3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15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7.7</v>
      </c>
      <c r="C36" s="44">
        <v>7.7</v>
      </c>
      <c r="D36" s="44">
        <v>7.7</v>
      </c>
      <c r="E36" s="44">
        <v>7.7</v>
      </c>
      <c r="F36" s="44">
        <v>7.7</v>
      </c>
      <c r="G36" s="44">
        <v>7.7</v>
      </c>
      <c r="H36" s="44">
        <v>7.7</v>
      </c>
      <c r="I36" s="44">
        <v>7.7</v>
      </c>
      <c r="J36" s="44">
        <v>7.7</v>
      </c>
      <c r="K36" s="44">
        <v>7.7</v>
      </c>
      <c r="L36" s="44">
        <v>7.7</v>
      </c>
      <c r="M36" s="44">
        <v>7.7</v>
      </c>
      <c r="N36" s="44">
        <v>7.7</v>
      </c>
      <c r="O36" s="44">
        <v>7.7</v>
      </c>
      <c r="P36" s="44">
        <v>7.7</v>
      </c>
      <c r="Q36" s="44">
        <v>7.7</v>
      </c>
      <c r="R36" s="44">
        <v>7.7</v>
      </c>
      <c r="S36" s="44">
        <v>7.7</v>
      </c>
      <c r="T36" s="44">
        <v>7.7</v>
      </c>
      <c r="U36" s="44">
        <v>7.7</v>
      </c>
      <c r="V36" s="44">
        <v>7.7</v>
      </c>
      <c r="W36" s="44">
        <v>7.7</v>
      </c>
      <c r="X36" s="44">
        <v>7.7</v>
      </c>
      <c r="Y36" s="44">
        <v>7.7</v>
      </c>
      <c r="Z36" s="44">
        <v>7.7</v>
      </c>
      <c r="AA36" s="44">
        <v>7.7</v>
      </c>
      <c r="AB36" s="44">
        <v>7.7</v>
      </c>
      <c r="AC36" s="44">
        <v>7.7</v>
      </c>
      <c r="AD36" s="44">
        <v>7.7</v>
      </c>
      <c r="AE36" s="44">
        <v>7.7</v>
      </c>
      <c r="AF36" s="44">
        <v>7.7</v>
      </c>
      <c r="AG36" s="48">
        <v>25</v>
      </c>
      <c r="AH36" s="46">
        <f t="shared" si="2"/>
        <v>7.7</v>
      </c>
      <c r="AI36" s="47">
        <f t="shared" si="3"/>
        <v>7.7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18.3</v>
      </c>
      <c r="C37" s="44">
        <v>18.3</v>
      </c>
      <c r="D37" s="44">
        <v>18.3</v>
      </c>
      <c r="E37" s="44">
        <v>18.3</v>
      </c>
      <c r="F37" s="44">
        <v>18.3</v>
      </c>
      <c r="G37" s="44">
        <v>18.3</v>
      </c>
      <c r="H37" s="44">
        <v>18.3</v>
      </c>
      <c r="I37" s="44">
        <v>18.3</v>
      </c>
      <c r="J37" s="44">
        <v>18.3</v>
      </c>
      <c r="K37" s="44">
        <v>18.3</v>
      </c>
      <c r="L37" s="44">
        <v>18.3</v>
      </c>
      <c r="M37" s="44">
        <v>18.3</v>
      </c>
      <c r="N37" s="44">
        <v>18.3</v>
      </c>
      <c r="O37" s="44">
        <v>18.3</v>
      </c>
      <c r="P37" s="44">
        <v>17.2</v>
      </c>
      <c r="Q37" s="44">
        <v>17.2</v>
      </c>
      <c r="R37" s="44">
        <v>17.2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17.2</v>
      </c>
      <c r="AA37" s="44">
        <v>16.899999999999999</v>
      </c>
      <c r="AB37" s="44">
        <v>16.899999999999999</v>
      </c>
      <c r="AC37" s="44">
        <v>16.899999999999999</v>
      </c>
      <c r="AD37" s="44">
        <v>16.899999999999999</v>
      </c>
      <c r="AE37" s="44">
        <v>16.899999999999999</v>
      </c>
      <c r="AF37" s="44">
        <v>16.899999999999999</v>
      </c>
      <c r="AG37" s="48">
        <v>25</v>
      </c>
      <c r="AH37" s="46">
        <f t="shared" si="2"/>
        <v>18.3</v>
      </c>
      <c r="AI37" s="47">
        <f t="shared" si="3"/>
        <v>16.899999999999999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18</v>
      </c>
      <c r="C38" s="44">
        <v>18</v>
      </c>
      <c r="D38" s="44">
        <v>18</v>
      </c>
      <c r="E38" s="44">
        <v>18</v>
      </c>
      <c r="F38" s="44">
        <v>18</v>
      </c>
      <c r="G38" s="44">
        <v>18</v>
      </c>
      <c r="H38" s="44">
        <v>18</v>
      </c>
      <c r="I38" s="44">
        <v>18</v>
      </c>
      <c r="J38" s="44">
        <v>18</v>
      </c>
      <c r="K38" s="44">
        <v>18</v>
      </c>
      <c r="L38" s="44">
        <v>18</v>
      </c>
      <c r="M38" s="44">
        <v>18</v>
      </c>
      <c r="N38" s="44">
        <v>18</v>
      </c>
      <c r="O38" s="44">
        <v>18</v>
      </c>
      <c r="P38" s="44">
        <v>18</v>
      </c>
      <c r="Q38" s="44">
        <v>18</v>
      </c>
      <c r="R38" s="44">
        <v>18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18</v>
      </c>
      <c r="AA38" s="44">
        <v>18</v>
      </c>
      <c r="AB38" s="44">
        <v>18</v>
      </c>
      <c r="AC38" s="44">
        <v>18</v>
      </c>
      <c r="AD38" s="44">
        <v>18</v>
      </c>
      <c r="AE38" s="44">
        <v>18</v>
      </c>
      <c r="AF38" s="44">
        <v>18</v>
      </c>
      <c r="AG38" s="48">
        <v>25</v>
      </c>
      <c r="AH38" s="46">
        <f t="shared" si="2"/>
        <v>18</v>
      </c>
      <c r="AI38" s="47">
        <f t="shared" si="3"/>
        <v>18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9.9</v>
      </c>
      <c r="C39" s="44">
        <v>9.9</v>
      </c>
      <c r="D39" s="44">
        <v>9.9</v>
      </c>
      <c r="E39" s="44">
        <v>9.9</v>
      </c>
      <c r="F39" s="44">
        <v>9.9</v>
      </c>
      <c r="G39" s="44">
        <v>9.9</v>
      </c>
      <c r="H39" s="44">
        <v>9.9</v>
      </c>
      <c r="I39" s="44">
        <v>9.9</v>
      </c>
      <c r="J39" s="44">
        <v>9.9</v>
      </c>
      <c r="K39" s="44">
        <v>9.9</v>
      </c>
      <c r="L39" s="44">
        <v>9.9</v>
      </c>
      <c r="M39" s="44">
        <v>9.9</v>
      </c>
      <c r="N39" s="44">
        <v>9.9</v>
      </c>
      <c r="O39" s="44">
        <v>9.9</v>
      </c>
      <c r="P39" s="44">
        <v>9.9</v>
      </c>
      <c r="Q39" s="44">
        <v>9.9</v>
      </c>
      <c r="R39" s="44">
        <v>9.9</v>
      </c>
      <c r="S39" s="44">
        <v>9.9</v>
      </c>
      <c r="T39" s="44">
        <v>9.9</v>
      </c>
      <c r="U39" s="44">
        <v>9.9</v>
      </c>
      <c r="V39" s="44">
        <v>9.9</v>
      </c>
      <c r="W39" s="44">
        <v>9.9</v>
      </c>
      <c r="X39" s="44">
        <v>9.9</v>
      </c>
      <c r="Y39" s="44">
        <v>9.9</v>
      </c>
      <c r="Z39" s="44">
        <v>9.9</v>
      </c>
      <c r="AA39" s="44">
        <v>8.9</v>
      </c>
      <c r="AB39" s="44">
        <v>8.9</v>
      </c>
      <c r="AC39" s="44">
        <v>8.9</v>
      </c>
      <c r="AD39" s="44">
        <v>8.9</v>
      </c>
      <c r="AE39" s="44">
        <v>8.9</v>
      </c>
      <c r="AF39" s="44">
        <v>8.9</v>
      </c>
      <c r="AG39" s="48">
        <v>23.5</v>
      </c>
      <c r="AH39" s="46">
        <f t="shared" si="2"/>
        <v>9.9</v>
      </c>
      <c r="AI39" s="47">
        <f t="shared" si="3"/>
        <v>8.9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10.5</v>
      </c>
      <c r="C42" s="44">
        <v>10.5</v>
      </c>
      <c r="D42" s="44">
        <v>10.5</v>
      </c>
      <c r="E42" s="44">
        <v>10.5</v>
      </c>
      <c r="F42" s="44">
        <v>10.5</v>
      </c>
      <c r="G42" s="44">
        <v>10.5</v>
      </c>
      <c r="H42" s="44">
        <v>10.5</v>
      </c>
      <c r="I42" s="44">
        <v>10.5</v>
      </c>
      <c r="J42" s="44">
        <v>10.5</v>
      </c>
      <c r="K42" s="44">
        <v>10.5</v>
      </c>
      <c r="L42" s="44">
        <v>10.5</v>
      </c>
      <c r="M42" s="44">
        <v>10.5</v>
      </c>
      <c r="N42" s="44">
        <v>10.5</v>
      </c>
      <c r="O42" s="44">
        <v>10.5</v>
      </c>
      <c r="P42" s="44">
        <v>10.5</v>
      </c>
      <c r="Q42" s="44">
        <v>10.5</v>
      </c>
      <c r="R42" s="44">
        <v>10.5</v>
      </c>
      <c r="S42" s="44">
        <v>10.5</v>
      </c>
      <c r="T42" s="44">
        <v>10.5</v>
      </c>
      <c r="U42" s="44">
        <v>10.5</v>
      </c>
      <c r="V42" s="44">
        <v>10.5</v>
      </c>
      <c r="W42" s="44">
        <v>10.5</v>
      </c>
      <c r="X42" s="44">
        <v>10.5</v>
      </c>
      <c r="Y42" s="44">
        <v>10.5</v>
      </c>
      <c r="Z42" s="44">
        <v>10.5</v>
      </c>
      <c r="AA42" s="44">
        <v>9.8000000000000007</v>
      </c>
      <c r="AB42" s="44">
        <v>9.8000000000000007</v>
      </c>
      <c r="AC42" s="44">
        <v>9.8000000000000007</v>
      </c>
      <c r="AD42" s="44">
        <v>9.8000000000000007</v>
      </c>
      <c r="AE42" s="44">
        <v>9.8000000000000007</v>
      </c>
      <c r="AF42" s="44">
        <v>9.8000000000000007</v>
      </c>
      <c r="AG42" s="48">
        <v>22</v>
      </c>
      <c r="AH42" s="46">
        <f t="shared" si="2"/>
        <v>10.5</v>
      </c>
      <c r="AI42" s="47">
        <f t="shared" si="3"/>
        <v>9.8000000000000007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22.7</v>
      </c>
      <c r="G44" s="44">
        <v>22.7</v>
      </c>
      <c r="H44" s="44">
        <v>22.7</v>
      </c>
      <c r="I44" s="44">
        <v>22.7</v>
      </c>
      <c r="J44" s="44">
        <v>22.7</v>
      </c>
      <c r="K44" s="44">
        <v>22.6</v>
      </c>
      <c r="L44" s="44">
        <v>22.6</v>
      </c>
      <c r="M44" s="44">
        <v>22.6</v>
      </c>
      <c r="N44" s="44">
        <v>22.6</v>
      </c>
      <c r="O44" s="44">
        <v>22.6</v>
      </c>
      <c r="P44" s="44">
        <v>22.6</v>
      </c>
      <c r="Q44" s="44">
        <v>22.6</v>
      </c>
      <c r="R44" s="44">
        <v>22.6</v>
      </c>
      <c r="S44" s="44">
        <v>22.6</v>
      </c>
      <c r="T44" s="44">
        <v>22.6</v>
      </c>
      <c r="U44" s="44">
        <v>22.6</v>
      </c>
      <c r="V44" s="44">
        <v>22.6</v>
      </c>
      <c r="W44" s="44">
        <v>22.6</v>
      </c>
      <c r="X44" s="44">
        <v>22.6</v>
      </c>
      <c r="Y44" s="44">
        <v>22.6</v>
      </c>
      <c r="Z44" s="44">
        <v>22.6</v>
      </c>
      <c r="AA44" s="44">
        <v>23</v>
      </c>
      <c r="AB44" s="44">
        <v>23</v>
      </c>
      <c r="AC44" s="44">
        <v>23</v>
      </c>
      <c r="AD44" s="44">
        <v>23</v>
      </c>
      <c r="AE44" s="44">
        <v>23</v>
      </c>
      <c r="AF44" s="44">
        <v>23</v>
      </c>
      <c r="AG44" s="48">
        <v>21.93</v>
      </c>
      <c r="AH44" s="46">
        <f t="shared" si="2"/>
        <v>23.9</v>
      </c>
      <c r="AI44" s="47">
        <f t="shared" si="3"/>
        <v>22.6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17.7</v>
      </c>
      <c r="C45" s="44">
        <v>17.7</v>
      </c>
      <c r="D45" s="44">
        <v>17.7</v>
      </c>
      <c r="E45" s="44">
        <v>17.7</v>
      </c>
      <c r="F45" s="44">
        <v>17.7</v>
      </c>
      <c r="G45" s="44">
        <v>17.7</v>
      </c>
      <c r="H45" s="44">
        <v>17.7</v>
      </c>
      <c r="I45" s="44">
        <v>17.7</v>
      </c>
      <c r="J45" s="44">
        <v>17.7</v>
      </c>
      <c r="K45" s="44">
        <v>17.7</v>
      </c>
      <c r="L45" s="44">
        <v>17.7</v>
      </c>
      <c r="M45" s="44">
        <v>17.7</v>
      </c>
      <c r="N45" s="44">
        <v>17.7</v>
      </c>
      <c r="O45" s="44">
        <v>17.7</v>
      </c>
      <c r="P45" s="44">
        <v>17.7</v>
      </c>
      <c r="Q45" s="44">
        <v>17.7</v>
      </c>
      <c r="R45" s="44">
        <v>17.7</v>
      </c>
      <c r="S45" s="44">
        <v>17.7</v>
      </c>
      <c r="T45" s="44">
        <v>17.7</v>
      </c>
      <c r="U45" s="44">
        <v>17.7</v>
      </c>
      <c r="V45" s="44">
        <v>17.7</v>
      </c>
      <c r="W45" s="44">
        <v>17.7</v>
      </c>
      <c r="X45" s="44">
        <v>17.7</v>
      </c>
      <c r="Y45" s="44">
        <v>17.7</v>
      </c>
      <c r="Z45" s="44">
        <v>17.7</v>
      </c>
      <c r="AA45" s="44">
        <v>15.7</v>
      </c>
      <c r="AB45" s="44">
        <v>15.7</v>
      </c>
      <c r="AC45" s="44">
        <v>15.7</v>
      </c>
      <c r="AD45" s="44">
        <v>15.7</v>
      </c>
      <c r="AE45" s="44">
        <v>15.7</v>
      </c>
      <c r="AF45" s="44">
        <v>15.7</v>
      </c>
      <c r="AG45" s="48">
        <v>21.3</v>
      </c>
      <c r="AH45" s="46">
        <f t="shared" si="2"/>
        <v>17.7</v>
      </c>
      <c r="AI45" s="47">
        <f t="shared" si="3"/>
        <v>15.7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10.1</v>
      </c>
      <c r="C46" s="44">
        <v>10.1</v>
      </c>
      <c r="D46" s="44">
        <v>10.1</v>
      </c>
      <c r="E46" s="44">
        <v>10.1</v>
      </c>
      <c r="F46" s="44">
        <v>10.1</v>
      </c>
      <c r="G46" s="44">
        <v>10.1</v>
      </c>
      <c r="H46" s="44">
        <v>10.1</v>
      </c>
      <c r="I46" s="44">
        <v>10.1</v>
      </c>
      <c r="J46" s="44">
        <v>10.1</v>
      </c>
      <c r="K46" s="44">
        <v>10.1</v>
      </c>
      <c r="L46" s="44">
        <v>10.1</v>
      </c>
      <c r="M46" s="44">
        <v>10.1</v>
      </c>
      <c r="N46" s="44">
        <v>10.1</v>
      </c>
      <c r="O46" s="44">
        <v>10.1</v>
      </c>
      <c r="P46" s="44">
        <v>10.1</v>
      </c>
      <c r="Q46" s="44">
        <v>10.1</v>
      </c>
      <c r="R46" s="44">
        <v>10.1</v>
      </c>
      <c r="S46" s="44">
        <v>10.1</v>
      </c>
      <c r="T46" s="44">
        <v>10.1</v>
      </c>
      <c r="U46" s="44">
        <v>10.1</v>
      </c>
      <c r="V46" s="44">
        <v>10.1</v>
      </c>
      <c r="W46" s="44">
        <v>10.1</v>
      </c>
      <c r="X46" s="44">
        <v>10.1</v>
      </c>
      <c r="Y46" s="44">
        <v>10.1</v>
      </c>
      <c r="Z46" s="44">
        <v>10.1</v>
      </c>
      <c r="AA46" s="44">
        <v>9.4</v>
      </c>
      <c r="AB46" s="44">
        <v>9.4</v>
      </c>
      <c r="AC46" s="44">
        <v>9.4</v>
      </c>
      <c r="AD46" s="44">
        <v>9.4</v>
      </c>
      <c r="AE46" s="44">
        <v>9.4</v>
      </c>
      <c r="AF46" s="44">
        <v>9.4</v>
      </c>
      <c r="AG46" s="48">
        <v>20</v>
      </c>
      <c r="AH46" s="46">
        <f t="shared" si="2"/>
        <v>10.1</v>
      </c>
      <c r="AI46" s="47">
        <f t="shared" si="3"/>
        <v>9.4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6.9</v>
      </c>
      <c r="C47" s="44">
        <v>6.9</v>
      </c>
      <c r="D47" s="44">
        <v>6.9</v>
      </c>
      <c r="E47" s="44">
        <v>6.9</v>
      </c>
      <c r="F47" s="44">
        <v>6.9</v>
      </c>
      <c r="G47" s="44">
        <v>6.9</v>
      </c>
      <c r="H47" s="44">
        <v>6.9</v>
      </c>
      <c r="I47" s="44">
        <v>6.9</v>
      </c>
      <c r="J47" s="44">
        <v>6.9</v>
      </c>
      <c r="K47" s="44">
        <v>6.9</v>
      </c>
      <c r="L47" s="44">
        <v>6.9</v>
      </c>
      <c r="M47" s="44">
        <v>6.9</v>
      </c>
      <c r="N47" s="44">
        <v>6.9</v>
      </c>
      <c r="O47" s="44">
        <v>6.9</v>
      </c>
      <c r="P47" s="44">
        <v>6.9</v>
      </c>
      <c r="Q47" s="44">
        <v>6.9</v>
      </c>
      <c r="R47" s="44">
        <v>6.9</v>
      </c>
      <c r="S47" s="44">
        <v>6.9</v>
      </c>
      <c r="T47" s="44">
        <v>6.9</v>
      </c>
      <c r="U47" s="44">
        <v>6.9</v>
      </c>
      <c r="V47" s="44">
        <v>6.9</v>
      </c>
      <c r="W47" s="44">
        <v>6.9</v>
      </c>
      <c r="X47" s="44">
        <v>6.9</v>
      </c>
      <c r="Y47" s="44">
        <v>6.9</v>
      </c>
      <c r="Z47" s="44">
        <v>6.9</v>
      </c>
      <c r="AA47" s="44">
        <v>7.2</v>
      </c>
      <c r="AB47" s="44">
        <v>7.2</v>
      </c>
      <c r="AC47" s="44">
        <v>7.2</v>
      </c>
      <c r="AD47" s="44">
        <v>7.2</v>
      </c>
      <c r="AE47" s="44">
        <v>7.2</v>
      </c>
      <c r="AF47" s="44">
        <v>7.2</v>
      </c>
      <c r="AG47" s="48">
        <v>19.8</v>
      </c>
      <c r="AH47" s="46">
        <f t="shared" si="2"/>
        <v>7.2</v>
      </c>
      <c r="AI47" s="47">
        <f t="shared" si="3"/>
        <v>6.9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5.0999999999999996</v>
      </c>
      <c r="D48" s="44">
        <v>5.0999999999999996</v>
      </c>
      <c r="E48" s="44">
        <v>5.0999999999999996</v>
      </c>
      <c r="F48" s="44">
        <v>5.0999999999999996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12.6</v>
      </c>
      <c r="AB48" s="44">
        <v>12.6</v>
      </c>
      <c r="AC48" s="44">
        <v>12.6</v>
      </c>
      <c r="AD48" s="44">
        <v>12.6</v>
      </c>
      <c r="AE48" s="44">
        <v>12.6</v>
      </c>
      <c r="AF48" s="44">
        <v>12.6</v>
      </c>
      <c r="AG48" s="48">
        <v>18</v>
      </c>
      <c r="AH48" s="46">
        <f t="shared" si="2"/>
        <v>12.6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6.1</v>
      </c>
      <c r="C49" s="44">
        <v>6.1</v>
      </c>
      <c r="D49" s="44">
        <v>6.1</v>
      </c>
      <c r="E49" s="44">
        <v>6.1</v>
      </c>
      <c r="F49" s="44">
        <v>6.1</v>
      </c>
      <c r="G49" s="44">
        <v>6.1</v>
      </c>
      <c r="H49" s="44">
        <v>6.1</v>
      </c>
      <c r="I49" s="44">
        <v>6.1</v>
      </c>
      <c r="J49" s="44">
        <v>6.1</v>
      </c>
      <c r="K49" s="44">
        <v>6.1</v>
      </c>
      <c r="L49" s="44">
        <v>6.1</v>
      </c>
      <c r="M49" s="44">
        <v>6.1</v>
      </c>
      <c r="N49" s="44">
        <v>6.1</v>
      </c>
      <c r="O49" s="44">
        <v>6.1</v>
      </c>
      <c r="P49" s="44">
        <v>6.1</v>
      </c>
      <c r="Q49" s="44">
        <v>6.1</v>
      </c>
      <c r="R49" s="44">
        <v>6.1</v>
      </c>
      <c r="S49" s="44">
        <v>6.1</v>
      </c>
      <c r="T49" s="44">
        <v>6.1</v>
      </c>
      <c r="U49" s="44">
        <v>6.1</v>
      </c>
      <c r="V49" s="44">
        <v>6.1</v>
      </c>
      <c r="W49" s="44">
        <v>6.1</v>
      </c>
      <c r="X49" s="44">
        <v>6.1</v>
      </c>
      <c r="Y49" s="44">
        <v>6.1</v>
      </c>
      <c r="Z49" s="44">
        <v>6.1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8">
        <v>15.33</v>
      </c>
      <c r="AH49" s="46">
        <f t="shared" si="2"/>
        <v>6.1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5.3</v>
      </c>
      <c r="C51" s="44">
        <v>5.3</v>
      </c>
      <c r="D51" s="44">
        <v>5.3</v>
      </c>
      <c r="E51" s="44">
        <v>5.3</v>
      </c>
      <c r="F51" s="44">
        <v>5.3</v>
      </c>
      <c r="G51" s="44">
        <v>5.3</v>
      </c>
      <c r="H51" s="44">
        <v>5.3</v>
      </c>
      <c r="I51" s="44">
        <v>5.3</v>
      </c>
      <c r="J51" s="44">
        <v>5.3</v>
      </c>
      <c r="K51" s="44">
        <v>5.3</v>
      </c>
      <c r="L51" s="44">
        <v>5.3</v>
      </c>
      <c r="M51" s="44">
        <v>5.3</v>
      </c>
      <c r="N51" s="44">
        <v>5.3</v>
      </c>
      <c r="O51" s="44">
        <v>5.3</v>
      </c>
      <c r="P51" s="44">
        <v>5.3</v>
      </c>
      <c r="Q51" s="44">
        <v>5.3</v>
      </c>
      <c r="R51" s="44">
        <v>5.3</v>
      </c>
      <c r="S51" s="44">
        <v>5.3</v>
      </c>
      <c r="T51" s="44">
        <v>5.3</v>
      </c>
      <c r="U51" s="44">
        <v>5.3</v>
      </c>
      <c r="V51" s="44">
        <v>5.3</v>
      </c>
      <c r="W51" s="44">
        <v>5.3</v>
      </c>
      <c r="X51" s="44">
        <v>5.3</v>
      </c>
      <c r="Y51" s="44">
        <v>5.3</v>
      </c>
      <c r="Z51" s="44">
        <v>5.3</v>
      </c>
      <c r="AA51" s="44">
        <v>8.1999999999999993</v>
      </c>
      <c r="AB51" s="44">
        <v>8.1999999999999993</v>
      </c>
      <c r="AC51" s="44">
        <v>8.1999999999999993</v>
      </c>
      <c r="AD51" s="44">
        <v>8.1999999999999993</v>
      </c>
      <c r="AE51" s="44">
        <v>8.1999999999999993</v>
      </c>
      <c r="AF51" s="44">
        <v>8.1999999999999993</v>
      </c>
      <c r="AG51" s="48">
        <v>14.9</v>
      </c>
      <c r="AH51" s="46">
        <f t="shared" si="2"/>
        <v>8.1999999999999993</v>
      </c>
      <c r="AI51" s="47">
        <f t="shared" si="3"/>
        <v>5.3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7.7</v>
      </c>
      <c r="O52" s="44">
        <v>7.7</v>
      </c>
      <c r="P52" s="44">
        <v>7.7</v>
      </c>
      <c r="Q52" s="44">
        <v>7.7</v>
      </c>
      <c r="R52" s="44">
        <v>7.7</v>
      </c>
      <c r="S52" s="44">
        <v>7.7</v>
      </c>
      <c r="T52" s="44">
        <v>7.7</v>
      </c>
      <c r="U52" s="44">
        <v>7.7</v>
      </c>
      <c r="V52" s="44">
        <v>7.7</v>
      </c>
      <c r="W52" s="44">
        <v>7.7</v>
      </c>
      <c r="X52" s="44">
        <v>7.7</v>
      </c>
      <c r="Y52" s="44">
        <v>7.7</v>
      </c>
      <c r="Z52" s="44">
        <v>7.7</v>
      </c>
      <c r="AA52" s="44">
        <v>7.7</v>
      </c>
      <c r="AB52" s="44">
        <v>7.7</v>
      </c>
      <c r="AC52" s="44">
        <v>7.7</v>
      </c>
      <c r="AD52" s="44">
        <v>7.7</v>
      </c>
      <c r="AE52" s="44">
        <v>7.7</v>
      </c>
      <c r="AF52" s="44">
        <v>7.7</v>
      </c>
      <c r="AG52" s="48">
        <v>14.3</v>
      </c>
      <c r="AH52" s="46">
        <f t="shared" si="2"/>
        <v>7.7</v>
      </c>
      <c r="AI52" s="47">
        <f t="shared" si="3"/>
        <v>7.7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4.9000000000000004</v>
      </c>
      <c r="C53" s="44">
        <v>4.9000000000000004</v>
      </c>
      <c r="D53" s="44">
        <v>4.9000000000000004</v>
      </c>
      <c r="E53" s="44">
        <v>4.9000000000000004</v>
      </c>
      <c r="F53" s="44">
        <v>4.9000000000000004</v>
      </c>
      <c r="G53" s="44">
        <v>4.9000000000000004</v>
      </c>
      <c r="H53" s="44">
        <v>4.9000000000000004</v>
      </c>
      <c r="I53" s="44">
        <v>4.9000000000000004</v>
      </c>
      <c r="J53" s="44">
        <v>4.9000000000000004</v>
      </c>
      <c r="K53" s="44">
        <v>4.9000000000000004</v>
      </c>
      <c r="L53" s="44">
        <v>4.9000000000000004</v>
      </c>
      <c r="M53" s="44">
        <v>4.9000000000000004</v>
      </c>
      <c r="N53" s="44">
        <v>4.9000000000000004</v>
      </c>
      <c r="O53" s="44">
        <v>4.9000000000000004</v>
      </c>
      <c r="P53" s="44">
        <v>4.9000000000000004</v>
      </c>
      <c r="Q53" s="44">
        <v>4.9000000000000004</v>
      </c>
      <c r="R53" s="44">
        <v>4.9000000000000004</v>
      </c>
      <c r="S53" s="44">
        <v>4.9000000000000004</v>
      </c>
      <c r="T53" s="44">
        <v>4.9000000000000004</v>
      </c>
      <c r="U53" s="44">
        <v>4.9000000000000004</v>
      </c>
      <c r="V53" s="44">
        <v>4.9000000000000004</v>
      </c>
      <c r="W53" s="44">
        <v>4.9000000000000004</v>
      </c>
      <c r="X53" s="44">
        <v>4.9000000000000004</v>
      </c>
      <c r="Y53" s="44">
        <v>4.9000000000000004</v>
      </c>
      <c r="Z53" s="44">
        <v>4.9000000000000004</v>
      </c>
      <c r="AA53" s="44">
        <v>4.5999999999999996</v>
      </c>
      <c r="AB53" s="44">
        <v>4.5999999999999996</v>
      </c>
      <c r="AC53" s="44">
        <v>4.5999999999999996</v>
      </c>
      <c r="AD53" s="44">
        <v>4.5999999999999996</v>
      </c>
      <c r="AE53" s="44">
        <v>4.5999999999999996</v>
      </c>
      <c r="AF53" s="44">
        <v>4.5999999999999996</v>
      </c>
      <c r="AG53" s="48">
        <v>14</v>
      </c>
      <c r="AH53" s="46">
        <f t="shared" si="2"/>
        <v>4.9000000000000004</v>
      </c>
      <c r="AI53" s="47">
        <f t="shared" si="3"/>
        <v>4.5999999999999996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14.6</v>
      </c>
      <c r="C55" s="44">
        <v>14.6</v>
      </c>
      <c r="D55" s="44">
        <v>14.6</v>
      </c>
      <c r="E55" s="44">
        <v>14.6</v>
      </c>
      <c r="F55" s="44">
        <v>14.6</v>
      </c>
      <c r="G55" s="44">
        <v>14.6</v>
      </c>
      <c r="H55" s="44">
        <v>14.6</v>
      </c>
      <c r="I55" s="44">
        <v>14.6</v>
      </c>
      <c r="J55" s="44">
        <v>14.6</v>
      </c>
      <c r="K55" s="44">
        <v>14.6</v>
      </c>
      <c r="L55" s="44">
        <v>14.6</v>
      </c>
      <c r="M55" s="44">
        <v>14.6</v>
      </c>
      <c r="N55" s="44">
        <v>14.6</v>
      </c>
      <c r="O55" s="44">
        <v>14.6</v>
      </c>
      <c r="P55" s="44">
        <v>14.6</v>
      </c>
      <c r="Q55" s="44">
        <v>14.6</v>
      </c>
      <c r="R55" s="44">
        <v>14.6</v>
      </c>
      <c r="S55" s="44">
        <v>14.6</v>
      </c>
      <c r="T55" s="44">
        <v>14.6</v>
      </c>
      <c r="U55" s="44">
        <v>14.6</v>
      </c>
      <c r="V55" s="44">
        <v>14.6</v>
      </c>
      <c r="W55" s="44">
        <v>14.6</v>
      </c>
      <c r="X55" s="44">
        <v>14.6</v>
      </c>
      <c r="Y55" s="44">
        <v>14.6</v>
      </c>
      <c r="Z55" s="44">
        <v>14.6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14.6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3.7</v>
      </c>
      <c r="C58" s="44">
        <v>3.7</v>
      </c>
      <c r="D58" s="44">
        <v>3.7</v>
      </c>
      <c r="E58" s="44">
        <v>3.7</v>
      </c>
      <c r="F58" s="44">
        <v>3.7</v>
      </c>
      <c r="G58" s="44">
        <v>3.7</v>
      </c>
      <c r="H58" s="44">
        <v>3.7</v>
      </c>
      <c r="I58" s="44">
        <v>3.7</v>
      </c>
      <c r="J58" s="44">
        <v>3.7</v>
      </c>
      <c r="K58" s="44">
        <v>3.7</v>
      </c>
      <c r="L58" s="44">
        <v>3.7</v>
      </c>
      <c r="M58" s="44">
        <v>3.7</v>
      </c>
      <c r="N58" s="44">
        <v>3.7</v>
      </c>
      <c r="O58" s="44">
        <v>3.7</v>
      </c>
      <c r="P58" s="44">
        <v>3.7</v>
      </c>
      <c r="Q58" s="44">
        <v>3.7</v>
      </c>
      <c r="R58" s="44">
        <v>3.7</v>
      </c>
      <c r="S58" s="44">
        <v>3.7</v>
      </c>
      <c r="T58" s="44">
        <v>3.7</v>
      </c>
      <c r="U58" s="44">
        <v>3.7</v>
      </c>
      <c r="V58" s="44">
        <v>3.7</v>
      </c>
      <c r="W58" s="44">
        <v>3.7</v>
      </c>
      <c r="X58" s="44">
        <v>3.7</v>
      </c>
      <c r="Y58" s="44">
        <v>3.7</v>
      </c>
      <c r="Z58" s="44">
        <v>3.7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3.7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13.4</v>
      </c>
      <c r="C60" s="44">
        <v>13.4</v>
      </c>
      <c r="D60" s="44">
        <v>13.4</v>
      </c>
      <c r="E60" s="44">
        <v>13.4</v>
      </c>
      <c r="F60" s="44">
        <v>13.4</v>
      </c>
      <c r="G60" s="44">
        <v>13.4</v>
      </c>
      <c r="H60" s="44">
        <v>13.4</v>
      </c>
      <c r="I60" s="44">
        <v>13.4</v>
      </c>
      <c r="J60" s="44">
        <v>13.4</v>
      </c>
      <c r="K60" s="44">
        <v>13.4</v>
      </c>
      <c r="L60" s="44">
        <v>13.4</v>
      </c>
      <c r="M60" s="44">
        <v>13.4</v>
      </c>
      <c r="N60" s="44">
        <v>13.4</v>
      </c>
      <c r="O60" s="44">
        <v>13.4</v>
      </c>
      <c r="P60" s="44">
        <v>13.4</v>
      </c>
      <c r="Q60" s="44">
        <v>13.4</v>
      </c>
      <c r="R60" s="44">
        <v>13.4</v>
      </c>
      <c r="S60" s="44">
        <v>13.4</v>
      </c>
      <c r="T60" s="44">
        <v>13.4</v>
      </c>
      <c r="U60" s="44">
        <v>13.4</v>
      </c>
      <c r="V60" s="44">
        <v>13.4</v>
      </c>
      <c r="W60" s="44">
        <v>13.4</v>
      </c>
      <c r="X60" s="44">
        <v>13.4</v>
      </c>
      <c r="Y60" s="44">
        <v>13.4</v>
      </c>
      <c r="Z60" s="44">
        <v>13.4</v>
      </c>
      <c r="AA60" s="44">
        <v>13.4</v>
      </c>
      <c r="AB60" s="44">
        <v>13.4</v>
      </c>
      <c r="AC60" s="44">
        <v>13.4</v>
      </c>
      <c r="AD60" s="44">
        <v>13.4</v>
      </c>
      <c r="AE60" s="44">
        <v>13.4</v>
      </c>
      <c r="AF60" s="44">
        <v>13.4</v>
      </c>
      <c r="AG60" s="48">
        <v>12</v>
      </c>
      <c r="AH60" s="46">
        <f t="shared" si="2"/>
        <v>13.4</v>
      </c>
      <c r="AI60" s="47">
        <f t="shared" si="3"/>
        <v>13.4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10</v>
      </c>
      <c r="C61" s="44">
        <v>10</v>
      </c>
      <c r="D61" s="44">
        <v>10</v>
      </c>
      <c r="E61" s="44">
        <v>10</v>
      </c>
      <c r="F61" s="44">
        <v>10</v>
      </c>
      <c r="G61" s="44">
        <v>10</v>
      </c>
      <c r="H61" s="44">
        <v>10</v>
      </c>
      <c r="I61" s="44">
        <v>10</v>
      </c>
      <c r="J61" s="44">
        <v>10</v>
      </c>
      <c r="K61" s="44">
        <v>10</v>
      </c>
      <c r="L61" s="44">
        <v>10</v>
      </c>
      <c r="M61" s="44">
        <v>10</v>
      </c>
      <c r="N61" s="44">
        <v>10</v>
      </c>
      <c r="O61" s="44">
        <v>10</v>
      </c>
      <c r="P61" s="44">
        <v>10</v>
      </c>
      <c r="Q61" s="44">
        <v>10</v>
      </c>
      <c r="R61" s="44">
        <v>10</v>
      </c>
      <c r="S61" s="44">
        <v>10</v>
      </c>
      <c r="T61" s="44">
        <v>10</v>
      </c>
      <c r="U61" s="44">
        <v>10</v>
      </c>
      <c r="V61" s="44">
        <v>10</v>
      </c>
      <c r="W61" s="44">
        <v>10</v>
      </c>
      <c r="X61" s="44">
        <v>10</v>
      </c>
      <c r="Y61" s="44">
        <v>10</v>
      </c>
      <c r="Z61" s="44">
        <v>10</v>
      </c>
      <c r="AA61" s="44">
        <v>7.1</v>
      </c>
      <c r="AB61" s="44">
        <v>7.1</v>
      </c>
      <c r="AC61" s="44">
        <v>7.1</v>
      </c>
      <c r="AD61" s="44">
        <v>7.1</v>
      </c>
      <c r="AE61" s="44">
        <v>7.1</v>
      </c>
      <c r="AF61" s="44">
        <v>7.1</v>
      </c>
      <c r="AG61" s="48">
        <v>12</v>
      </c>
      <c r="AH61" s="46">
        <f t="shared" si="2"/>
        <v>10</v>
      </c>
      <c r="AI61" s="47">
        <f t="shared" si="3"/>
        <v>7.1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5.5</v>
      </c>
      <c r="C63" s="44">
        <v>5.5</v>
      </c>
      <c r="D63" s="44">
        <v>5.5</v>
      </c>
      <c r="E63" s="44">
        <v>5.5</v>
      </c>
      <c r="F63" s="44">
        <v>5.5</v>
      </c>
      <c r="G63" s="44">
        <v>5.5</v>
      </c>
      <c r="H63" s="44">
        <v>5.5</v>
      </c>
      <c r="I63" s="44">
        <v>5.5</v>
      </c>
      <c r="J63" s="44">
        <v>5.5</v>
      </c>
      <c r="K63" s="44">
        <v>5.5</v>
      </c>
      <c r="L63" s="44">
        <v>5.5</v>
      </c>
      <c r="M63" s="44">
        <v>5.5</v>
      </c>
      <c r="N63" s="44">
        <v>5.5</v>
      </c>
      <c r="O63" s="44">
        <v>5.5</v>
      </c>
      <c r="P63" s="44">
        <v>5.5</v>
      </c>
      <c r="Q63" s="44">
        <v>5.5</v>
      </c>
      <c r="R63" s="44">
        <v>5.5</v>
      </c>
      <c r="S63" s="44">
        <v>5.5</v>
      </c>
      <c r="T63" s="44">
        <v>5.5</v>
      </c>
      <c r="U63" s="44">
        <v>5.5</v>
      </c>
      <c r="V63" s="44">
        <v>5.5</v>
      </c>
      <c r="W63" s="44">
        <v>5.5</v>
      </c>
      <c r="X63" s="44">
        <v>5.5</v>
      </c>
      <c r="Y63" s="44">
        <v>5.5</v>
      </c>
      <c r="Z63" s="44">
        <v>5.5</v>
      </c>
      <c r="AA63" s="44">
        <v>5.7</v>
      </c>
      <c r="AB63" s="44">
        <v>5.7</v>
      </c>
      <c r="AC63" s="44">
        <v>5.7</v>
      </c>
      <c r="AD63" s="44">
        <v>5.7</v>
      </c>
      <c r="AE63" s="44">
        <v>5.7</v>
      </c>
      <c r="AF63" s="44">
        <v>5.7</v>
      </c>
      <c r="AG63" s="48">
        <v>11</v>
      </c>
      <c r="AH63" s="46">
        <f t="shared" si="2"/>
        <v>5.7</v>
      </c>
      <c r="AI63" s="47">
        <f t="shared" si="3"/>
        <v>5.5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>
        <v>2.2999999999999998</v>
      </c>
      <c r="G65" s="44">
        <v>2.2999999999999998</v>
      </c>
      <c r="H65" s="44">
        <v>2.2999999999999998</v>
      </c>
      <c r="I65" s="44">
        <v>2.2999999999999998</v>
      </c>
      <c r="J65" s="44">
        <v>2.2999999999999998</v>
      </c>
      <c r="K65" s="44">
        <v>2.2999999999999998</v>
      </c>
      <c r="L65" s="44">
        <v>2.2999999999999998</v>
      </c>
      <c r="M65" s="44">
        <v>2.2999999999999998</v>
      </c>
      <c r="N65" s="44">
        <v>2.2999999999999998</v>
      </c>
      <c r="O65" s="44">
        <v>2.2999999999999998</v>
      </c>
      <c r="P65" s="44">
        <v>2.2999999999999998</v>
      </c>
      <c r="Q65" s="44">
        <v>2.2999999999999998</v>
      </c>
      <c r="R65" s="44">
        <v>2.2999999999999998</v>
      </c>
      <c r="S65" s="44">
        <v>2.2999999999999998</v>
      </c>
      <c r="T65" s="44">
        <v>2.2999999999999998</v>
      </c>
      <c r="U65" s="44">
        <v>2.2999999999999998</v>
      </c>
      <c r="V65" s="44">
        <v>2.2999999999999998</v>
      </c>
      <c r="W65" s="44">
        <v>2.2999999999999998</v>
      </c>
      <c r="X65" s="44">
        <v>2.2999999999999998</v>
      </c>
      <c r="Y65" s="44">
        <v>2.2999999999999998</v>
      </c>
      <c r="Z65" s="44">
        <v>2.2999999999999998</v>
      </c>
      <c r="AA65" s="44">
        <v>3.1</v>
      </c>
      <c r="AB65" s="44">
        <v>3.1</v>
      </c>
      <c r="AC65" s="44">
        <v>3.1</v>
      </c>
      <c r="AD65" s="44">
        <v>3.1</v>
      </c>
      <c r="AE65" s="44">
        <v>3.1</v>
      </c>
      <c r="AF65" s="44">
        <v>3.1</v>
      </c>
      <c r="AG65" s="48">
        <v>10.7</v>
      </c>
      <c r="AH65" s="46">
        <f t="shared" si="2"/>
        <v>3.1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5.5</v>
      </c>
      <c r="C66" s="44">
        <v>5.5</v>
      </c>
      <c r="D66" s="44">
        <v>5.5</v>
      </c>
      <c r="E66" s="44">
        <v>5.5</v>
      </c>
      <c r="F66" s="44">
        <v>5.5</v>
      </c>
      <c r="G66" s="44">
        <v>5.5</v>
      </c>
      <c r="H66" s="44">
        <v>5.5</v>
      </c>
      <c r="I66" s="44">
        <v>5.5</v>
      </c>
      <c r="J66" s="44">
        <v>5.5</v>
      </c>
      <c r="K66" s="44">
        <v>5.5</v>
      </c>
      <c r="L66" s="44">
        <v>5.5</v>
      </c>
      <c r="M66" s="44">
        <v>5.5</v>
      </c>
      <c r="N66" s="44">
        <v>5.5</v>
      </c>
      <c r="O66" s="44">
        <v>5.5</v>
      </c>
      <c r="P66" s="44">
        <v>5.5</v>
      </c>
      <c r="Q66" s="44">
        <v>5.5</v>
      </c>
      <c r="R66" s="44">
        <v>5.5</v>
      </c>
      <c r="S66" s="44">
        <v>5.5</v>
      </c>
      <c r="T66" s="44">
        <v>5.5</v>
      </c>
      <c r="U66" s="44">
        <v>5.5</v>
      </c>
      <c r="V66" s="44">
        <v>5.5</v>
      </c>
      <c r="W66" s="44">
        <v>5.5</v>
      </c>
      <c r="X66" s="44">
        <v>5.5</v>
      </c>
      <c r="Y66" s="44">
        <v>5.5</v>
      </c>
      <c r="Z66" s="44">
        <v>5.5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5.5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4.3</v>
      </c>
      <c r="C67" s="44">
        <v>4.3</v>
      </c>
      <c r="D67" s="44">
        <v>4.3</v>
      </c>
      <c r="E67" s="44">
        <v>4.3</v>
      </c>
      <c r="F67" s="44">
        <v>4.3</v>
      </c>
      <c r="G67" s="44">
        <v>4.3</v>
      </c>
      <c r="H67" s="44">
        <v>4.3</v>
      </c>
      <c r="I67" s="44">
        <v>4.3</v>
      </c>
      <c r="J67" s="44">
        <v>4.3</v>
      </c>
      <c r="K67" s="44">
        <v>4.3</v>
      </c>
      <c r="L67" s="44">
        <v>4.3</v>
      </c>
      <c r="M67" s="44">
        <v>4.3</v>
      </c>
      <c r="N67" s="44">
        <v>4.3</v>
      </c>
      <c r="O67" s="44">
        <v>4.3</v>
      </c>
      <c r="P67" s="44">
        <v>4.3</v>
      </c>
      <c r="Q67" s="44">
        <v>4.3</v>
      </c>
      <c r="R67" s="44">
        <v>4.3</v>
      </c>
      <c r="S67" s="44">
        <v>4.3</v>
      </c>
      <c r="T67" s="44">
        <v>4.3</v>
      </c>
      <c r="U67" s="44">
        <v>4.3</v>
      </c>
      <c r="V67" s="44">
        <v>4.3</v>
      </c>
      <c r="W67" s="44">
        <v>4.3</v>
      </c>
      <c r="X67" s="44">
        <v>4.3</v>
      </c>
      <c r="Y67" s="44">
        <v>4.3</v>
      </c>
      <c r="Z67" s="44">
        <v>4.3</v>
      </c>
      <c r="AA67" s="44">
        <v>4.3</v>
      </c>
      <c r="AB67" s="44">
        <v>4.3</v>
      </c>
      <c r="AC67" s="44">
        <v>4.3</v>
      </c>
      <c r="AD67" s="44">
        <v>4.3</v>
      </c>
      <c r="AE67" s="44">
        <v>4.3</v>
      </c>
      <c r="AF67" s="44">
        <v>4.3</v>
      </c>
      <c r="AG67" s="61">
        <v>10</v>
      </c>
      <c r="AH67" s="46">
        <f t="shared" si="2"/>
        <v>4.3</v>
      </c>
      <c r="AI67" s="47">
        <f t="shared" si="3"/>
        <v>4.3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v>101.9</v>
      </c>
      <c r="C70" s="66">
        <v>101.9</v>
      </c>
      <c r="D70" s="66">
        <v>101.9</v>
      </c>
      <c r="E70" s="66">
        <v>101.9</v>
      </c>
      <c r="F70" s="66">
        <f>46.1+58.3</f>
        <v>104.4</v>
      </c>
      <c r="G70" s="66">
        <f>45.7+58.4</f>
        <v>104.1</v>
      </c>
      <c r="H70" s="66">
        <f>45.4+58.4</f>
        <v>103.8</v>
      </c>
      <c r="I70" s="66">
        <f>45+56.8</f>
        <v>101.8</v>
      </c>
      <c r="J70" s="66">
        <f>45.5+59.5</f>
        <v>105</v>
      </c>
      <c r="K70" s="66">
        <f>44.8+57.4</f>
        <v>102.19999999999999</v>
      </c>
      <c r="L70" s="66">
        <f>44.1+55.2</f>
        <v>99.300000000000011</v>
      </c>
      <c r="M70" s="66">
        <f>44.1+55.2</f>
        <v>99.300000000000011</v>
      </c>
      <c r="N70" s="66">
        <f>44.1+55.2</f>
        <v>99.300000000000011</v>
      </c>
      <c r="O70" s="66">
        <f>44.1+55.2</f>
        <v>99.300000000000011</v>
      </c>
      <c r="P70" s="66">
        <f>44.1+55.2</f>
        <v>99.300000000000011</v>
      </c>
      <c r="Q70" s="66">
        <f>44.1+55.2</f>
        <v>99.300000000000011</v>
      </c>
      <c r="R70" s="66">
        <f>44.1+55.2</f>
        <v>99.300000000000011</v>
      </c>
      <c r="S70" s="66">
        <f>44.1+55.2</f>
        <v>99.300000000000011</v>
      </c>
      <c r="T70" s="66">
        <f>44.1+55.2</f>
        <v>99.300000000000011</v>
      </c>
      <c r="U70" s="66">
        <f>44.1+55.2</f>
        <v>99.300000000000011</v>
      </c>
      <c r="V70" s="66">
        <f>44.1+55.2</f>
        <v>99.300000000000011</v>
      </c>
      <c r="W70" s="66">
        <f>44.1+55.2</f>
        <v>99.300000000000011</v>
      </c>
      <c r="X70" s="66">
        <f>44.1+55.2</f>
        <v>99.300000000000011</v>
      </c>
      <c r="Y70" s="66">
        <f>44.1+55.2</f>
        <v>99.300000000000011</v>
      </c>
      <c r="Z70" s="66">
        <f>44.1+55.2</f>
        <v>99.300000000000011</v>
      </c>
      <c r="AA70" s="66">
        <f>47.6+58.3</f>
        <v>105.9</v>
      </c>
      <c r="AB70" s="66">
        <f>52.1+67.6</f>
        <v>119.69999999999999</v>
      </c>
      <c r="AC70" s="66">
        <f>54.6+69.8</f>
        <v>124.4</v>
      </c>
      <c r="AD70" s="66">
        <f>55.8+71.2</f>
        <v>127</v>
      </c>
      <c r="AE70" s="66">
        <f>59.5+75</f>
        <v>134.5</v>
      </c>
      <c r="AF70" s="66">
        <f>58.5+72.9</f>
        <v>131.4</v>
      </c>
      <c r="AG70" s="64">
        <v>240</v>
      </c>
      <c r="AH70" s="46">
        <f t="shared" si="2"/>
        <v>134.5</v>
      </c>
      <c r="AI70" s="47">
        <f t="shared" si="3"/>
        <v>99.300000000000011</v>
      </c>
      <c r="AK70" s="49"/>
    </row>
    <row r="71" spans="1:88" ht="15.75" thickBot="1" x14ac:dyDescent="0.3">
      <c r="A71" s="69" t="s">
        <v>90</v>
      </c>
      <c r="B71" s="70">
        <v>1165.8699999999999</v>
      </c>
      <c r="C71" s="70">
        <f>SUM(C11:C69)</f>
        <v>1152.67</v>
      </c>
      <c r="D71" s="70">
        <f t="shared" ref="D71:AG71" si="20">SUM(D11:D69)</f>
        <v>1152.67</v>
      </c>
      <c r="E71" s="70">
        <f t="shared" si="20"/>
        <v>1152.67</v>
      </c>
      <c r="F71" s="70">
        <f t="shared" si="20"/>
        <v>1108.4700000000003</v>
      </c>
      <c r="G71" s="70">
        <f t="shared" si="20"/>
        <v>1100.47</v>
      </c>
      <c r="H71" s="70">
        <f t="shared" si="20"/>
        <v>1100.27</v>
      </c>
      <c r="I71" s="70">
        <f t="shared" si="20"/>
        <v>1076.67</v>
      </c>
      <c r="J71" s="70">
        <f t="shared" si="20"/>
        <v>1110.47</v>
      </c>
      <c r="K71" s="70">
        <f t="shared" si="20"/>
        <v>1103.17</v>
      </c>
      <c r="L71" s="70">
        <f t="shared" si="20"/>
        <v>1103.67</v>
      </c>
      <c r="M71" s="70">
        <f t="shared" si="20"/>
        <v>1103.67</v>
      </c>
      <c r="N71" s="70">
        <f t="shared" si="20"/>
        <v>1068.17</v>
      </c>
      <c r="O71" s="70">
        <f t="shared" si="20"/>
        <v>1068.17</v>
      </c>
      <c r="P71" s="70">
        <f t="shared" si="20"/>
        <v>1069.8000000000002</v>
      </c>
      <c r="Q71" s="70">
        <f t="shared" si="20"/>
        <v>1069.8000000000002</v>
      </c>
      <c r="R71" s="70">
        <f t="shared" si="20"/>
        <v>1069.8000000000002</v>
      </c>
      <c r="S71" s="70">
        <f t="shared" ref="S71:T71" si="21">SUM(S11:S69)</f>
        <v>1069.8000000000002</v>
      </c>
      <c r="T71" s="70">
        <f t="shared" si="21"/>
        <v>1069.8000000000002</v>
      </c>
      <c r="U71" s="70">
        <f t="shared" ref="U71:V71" si="22">SUM(U11:U69)</f>
        <v>1069.8000000000002</v>
      </c>
      <c r="V71" s="70">
        <f t="shared" si="22"/>
        <v>1069.8000000000002</v>
      </c>
      <c r="W71" s="70">
        <f t="shared" ref="W71:X71" si="23">SUM(W11:W69)</f>
        <v>1069.8000000000002</v>
      </c>
      <c r="X71" s="70">
        <f t="shared" si="23"/>
        <v>1069.8000000000002</v>
      </c>
      <c r="Y71" s="70">
        <f t="shared" ref="Y71:Z71" si="24">SUM(Y11:Y69)</f>
        <v>1069.8000000000002</v>
      </c>
      <c r="Z71" s="70">
        <f t="shared" si="24"/>
        <v>1069.8000000000002</v>
      </c>
      <c r="AA71" s="70">
        <f>SUM(AA11:AA69)</f>
        <v>1087.8000000000002</v>
      </c>
      <c r="AB71" s="70">
        <f>SUM(AB11:AB69)</f>
        <v>1105.9000000000001</v>
      </c>
      <c r="AC71" s="70">
        <f t="shared" si="20"/>
        <v>1106.5000000000002</v>
      </c>
      <c r="AD71" s="70">
        <f t="shared" si="20"/>
        <v>1098.5000000000002</v>
      </c>
      <c r="AE71" s="70">
        <f t="shared" si="20"/>
        <v>1090.0000000000002</v>
      </c>
      <c r="AF71" s="70">
        <f t="shared" si="20"/>
        <v>1099.5000000000002</v>
      </c>
      <c r="AG71" s="70">
        <f t="shared" si="20"/>
        <v>1812.2049999999999</v>
      </c>
      <c r="AH71" s="46">
        <f t="shared" si="2"/>
        <v>1165.8699999999999</v>
      </c>
      <c r="AI71" s="47">
        <f t="shared" si="3"/>
        <v>1068.17</v>
      </c>
      <c r="AK71" s="49"/>
    </row>
    <row r="72" spans="1:88" x14ac:dyDescent="0.25">
      <c r="A72" s="71" t="s">
        <v>91</v>
      </c>
      <c r="B72" s="44">
        <v>350</v>
      </c>
      <c r="C72" s="44">
        <v>458.1</v>
      </c>
      <c r="D72" s="44">
        <v>400</v>
      </c>
      <c r="E72" s="44">
        <v>403</v>
      </c>
      <c r="F72" s="44">
        <v>403</v>
      </c>
      <c r="G72" s="44">
        <v>301.60000000000002</v>
      </c>
      <c r="H72" s="44">
        <v>253.4</v>
      </c>
      <c r="I72" s="44">
        <v>301.60000000000002</v>
      </c>
      <c r="J72" s="44">
        <v>343.9</v>
      </c>
      <c r="K72" s="44">
        <v>403.8</v>
      </c>
      <c r="L72" s="44">
        <v>403.8</v>
      </c>
      <c r="M72" s="44">
        <v>361.9</v>
      </c>
      <c r="N72" s="44">
        <v>445.9</v>
      </c>
      <c r="O72" s="44">
        <v>458.1</v>
      </c>
      <c r="P72" s="44">
        <v>458.1</v>
      </c>
      <c r="Q72" s="44">
        <v>301.8</v>
      </c>
      <c r="R72" s="44">
        <v>343.8</v>
      </c>
      <c r="S72" s="44">
        <v>361.9</v>
      </c>
      <c r="T72" s="44">
        <v>422.1</v>
      </c>
      <c r="U72" s="44">
        <v>373.9</v>
      </c>
      <c r="V72" s="44">
        <v>299.7</v>
      </c>
      <c r="W72" s="44">
        <v>259.60000000000002</v>
      </c>
      <c r="X72" s="44">
        <v>223.2</v>
      </c>
      <c r="Y72" s="44">
        <v>223.2</v>
      </c>
      <c r="Z72" s="44">
        <v>253.6</v>
      </c>
      <c r="AA72" s="44">
        <v>422</v>
      </c>
      <c r="AB72" s="44">
        <v>380</v>
      </c>
      <c r="AC72" s="44">
        <v>350</v>
      </c>
      <c r="AD72" s="44">
        <v>351.8</v>
      </c>
      <c r="AE72" s="44">
        <v>301.7</v>
      </c>
      <c r="AF72" s="44">
        <v>261.39999999999998</v>
      </c>
      <c r="AG72" s="61">
        <v>456</v>
      </c>
      <c r="AH72" s="46">
        <f t="shared" si="2"/>
        <v>458.1</v>
      </c>
      <c r="AI72" s="47">
        <f t="shared" si="3"/>
        <v>223.2</v>
      </c>
      <c r="AK72" s="49"/>
    </row>
    <row r="73" spans="1:88" x14ac:dyDescent="0.25">
      <c r="A73" s="72" t="s">
        <v>92</v>
      </c>
      <c r="B73" s="43">
        <v>83.8</v>
      </c>
      <c r="C73" s="43">
        <v>84</v>
      </c>
      <c r="D73" s="43">
        <v>82</v>
      </c>
      <c r="E73" s="43">
        <v>82</v>
      </c>
      <c r="F73" s="43">
        <v>80</v>
      </c>
      <c r="G73" s="43">
        <v>80</v>
      </c>
      <c r="H73" s="43">
        <v>80</v>
      </c>
      <c r="I73" s="43">
        <v>80</v>
      </c>
      <c r="J73" s="43">
        <v>73.8</v>
      </c>
      <c r="K73" s="43">
        <v>73.8</v>
      </c>
      <c r="L73" s="43">
        <v>73.8</v>
      </c>
      <c r="M73" s="43">
        <v>73.8</v>
      </c>
      <c r="N73" s="43">
        <v>73.900000000000006</v>
      </c>
      <c r="O73" s="43">
        <v>73.900000000000006</v>
      </c>
      <c r="P73" s="43">
        <v>73.900000000000006</v>
      </c>
      <c r="Q73" s="43">
        <v>68</v>
      </c>
      <c r="R73" s="43">
        <v>67.900000000000006</v>
      </c>
      <c r="S73" s="43">
        <v>67.900000000000006</v>
      </c>
      <c r="T73" s="43">
        <v>67.900000000000006</v>
      </c>
      <c r="U73" s="43">
        <v>63.9</v>
      </c>
      <c r="V73" s="43">
        <v>75.900000000000006</v>
      </c>
      <c r="W73" s="43">
        <v>75.8</v>
      </c>
      <c r="X73" s="43">
        <v>77.8</v>
      </c>
      <c r="Y73" s="43">
        <v>81.8</v>
      </c>
      <c r="Z73" s="43">
        <v>85.8</v>
      </c>
      <c r="AA73" s="43">
        <v>85.8</v>
      </c>
      <c r="AB73" s="43">
        <v>83.9</v>
      </c>
      <c r="AC73" s="43">
        <v>83.9</v>
      </c>
      <c r="AD73" s="43">
        <v>83.9</v>
      </c>
      <c r="AE73" s="43">
        <v>83.9</v>
      </c>
      <c r="AF73" s="43">
        <v>79</v>
      </c>
      <c r="AG73" s="64">
        <v>111</v>
      </c>
      <c r="AH73" s="46">
        <f t="shared" si="2"/>
        <v>85.8</v>
      </c>
      <c r="AI73" s="47">
        <f t="shared" si="3"/>
        <v>63.9</v>
      </c>
      <c r="AK73" s="49"/>
    </row>
    <row r="74" spans="1:88" x14ac:dyDescent="0.25">
      <c r="A74" s="73" t="s">
        <v>93</v>
      </c>
      <c r="B74" s="43">
        <v>60.7</v>
      </c>
      <c r="C74" s="43">
        <v>60.8</v>
      </c>
      <c r="D74" s="43">
        <v>60.8</v>
      </c>
      <c r="E74" s="43">
        <v>60.8</v>
      </c>
      <c r="F74" s="43">
        <v>57.9</v>
      </c>
      <c r="G74" s="43">
        <v>47</v>
      </c>
      <c r="H74" s="43">
        <v>47</v>
      </c>
      <c r="I74" s="43">
        <v>47</v>
      </c>
      <c r="J74" s="43">
        <v>53.6</v>
      </c>
      <c r="K74" s="43">
        <v>53.6</v>
      </c>
      <c r="L74" s="43">
        <v>53.6</v>
      </c>
      <c r="M74" s="43">
        <v>50.9</v>
      </c>
      <c r="N74" s="43">
        <v>43.3</v>
      </c>
      <c r="O74" s="43">
        <v>47</v>
      </c>
      <c r="P74" s="43">
        <v>42.9</v>
      </c>
      <c r="Q74" s="43">
        <v>43.9</v>
      </c>
      <c r="R74" s="43">
        <v>43.9</v>
      </c>
      <c r="S74" s="43">
        <v>41.5</v>
      </c>
      <c r="T74" s="43">
        <v>42.77</v>
      </c>
      <c r="U74" s="43">
        <v>37.4</v>
      </c>
      <c r="V74" s="43">
        <v>40.799999999999997</v>
      </c>
      <c r="W74" s="43">
        <v>45.3</v>
      </c>
      <c r="X74" s="43">
        <v>42.8</v>
      </c>
      <c r="Y74" s="43">
        <v>41.5</v>
      </c>
      <c r="Z74" s="43">
        <v>41.8</v>
      </c>
      <c r="AA74" s="43">
        <v>41.2</v>
      </c>
      <c r="AB74" s="43">
        <v>40.1</v>
      </c>
      <c r="AC74" s="43">
        <v>40.1</v>
      </c>
      <c r="AD74" s="43">
        <v>40.1</v>
      </c>
      <c r="AE74" s="43">
        <v>48.9</v>
      </c>
      <c r="AF74" s="43">
        <v>39.9</v>
      </c>
      <c r="AG74" s="64">
        <v>60</v>
      </c>
      <c r="AH74" s="46">
        <f t="shared" si="2"/>
        <v>60.8</v>
      </c>
      <c r="AI74" s="47">
        <f t="shared" si="3"/>
        <v>37.4</v>
      </c>
      <c r="AK74" s="49"/>
    </row>
    <row r="75" spans="1:88" x14ac:dyDescent="0.25">
      <c r="A75" s="74" t="s">
        <v>94</v>
      </c>
      <c r="B75" s="43">
        <v>24.3</v>
      </c>
      <c r="C75" s="43">
        <v>24.3</v>
      </c>
      <c r="D75" s="43">
        <v>24.3</v>
      </c>
      <c r="E75" s="43">
        <v>24.3</v>
      </c>
      <c r="F75" s="43">
        <v>22</v>
      </c>
      <c r="G75" s="43">
        <v>22</v>
      </c>
      <c r="H75" s="43">
        <v>22</v>
      </c>
      <c r="I75" s="43">
        <v>21.8</v>
      </c>
      <c r="J75" s="43">
        <v>21.8</v>
      </c>
      <c r="K75" s="43">
        <v>21.8</v>
      </c>
      <c r="L75" s="43">
        <v>21.8</v>
      </c>
      <c r="M75" s="43">
        <v>21.3</v>
      </c>
      <c r="N75" s="43">
        <v>21.5</v>
      </c>
      <c r="O75" s="43">
        <v>21.6</v>
      </c>
      <c r="P75" s="43">
        <v>21.6</v>
      </c>
      <c r="Q75" s="43">
        <v>21.7</v>
      </c>
      <c r="R75" s="43">
        <v>21.7</v>
      </c>
      <c r="S75" s="43">
        <v>21.7</v>
      </c>
      <c r="T75" s="43">
        <v>21.8</v>
      </c>
      <c r="U75" s="43">
        <v>21.8</v>
      </c>
      <c r="V75" s="43">
        <v>21.8</v>
      </c>
      <c r="W75" s="43">
        <v>22</v>
      </c>
      <c r="X75" s="43">
        <v>22.1</v>
      </c>
      <c r="Y75" s="43">
        <v>22.3</v>
      </c>
      <c r="Z75" s="43">
        <v>22.3</v>
      </c>
      <c r="AA75" s="43">
        <v>22.3</v>
      </c>
      <c r="AB75" s="43">
        <v>22.3</v>
      </c>
      <c r="AC75" s="43">
        <v>22.3</v>
      </c>
      <c r="AD75" s="43">
        <v>22.3</v>
      </c>
      <c r="AE75" s="43">
        <v>22.2</v>
      </c>
      <c r="AF75" s="43">
        <v>22.2</v>
      </c>
      <c r="AG75" s="75">
        <v>42.5</v>
      </c>
      <c r="AH75" s="46">
        <f t="shared" ref="AH75:AH138" si="25">MAX(B75:AF75)</f>
        <v>24.3</v>
      </c>
      <c r="AI75" s="47">
        <f t="shared" ref="AI75:AI138" si="26">MIN(B75:AF75)</f>
        <v>21.3</v>
      </c>
      <c r="AK75" s="49"/>
    </row>
    <row r="76" spans="1:88" x14ac:dyDescent="0.25">
      <c r="A76" s="74" t="s">
        <v>95</v>
      </c>
      <c r="B76" s="43">
        <v>20.6</v>
      </c>
      <c r="C76" s="43">
        <v>20.6</v>
      </c>
      <c r="D76" s="43">
        <v>20.6</v>
      </c>
      <c r="E76" s="43">
        <v>20.6</v>
      </c>
      <c r="F76" s="43">
        <v>20.6</v>
      </c>
      <c r="G76" s="43">
        <v>20.6</v>
      </c>
      <c r="H76" s="43">
        <v>20.6</v>
      </c>
      <c r="I76" s="43">
        <v>20.6</v>
      </c>
      <c r="J76" s="43">
        <v>20.6</v>
      </c>
      <c r="K76" s="43">
        <v>20.6</v>
      </c>
      <c r="L76" s="43">
        <v>20.6</v>
      </c>
      <c r="M76" s="43">
        <v>20.7</v>
      </c>
      <c r="N76" s="43">
        <v>20.7</v>
      </c>
      <c r="O76" s="43">
        <v>20.6</v>
      </c>
      <c r="P76" s="43">
        <v>20.7</v>
      </c>
      <c r="Q76" s="43">
        <v>20.7</v>
      </c>
      <c r="R76" s="43">
        <v>20.7</v>
      </c>
      <c r="S76" s="43">
        <v>17.600000000000001</v>
      </c>
      <c r="T76" s="43">
        <v>17.600000000000001</v>
      </c>
      <c r="U76" s="43">
        <v>17.399999999999999</v>
      </c>
      <c r="V76" s="43">
        <v>17.600000000000001</v>
      </c>
      <c r="W76" s="43">
        <v>18.5</v>
      </c>
      <c r="X76" s="43">
        <v>17.5</v>
      </c>
      <c r="Y76" s="43">
        <v>20.100000000000001</v>
      </c>
      <c r="Z76" s="43">
        <v>20.100000000000001</v>
      </c>
      <c r="AA76" s="43">
        <v>20.100000000000001</v>
      </c>
      <c r="AB76" s="43">
        <v>20.100000000000001</v>
      </c>
      <c r="AC76" s="43">
        <v>20.100000000000001</v>
      </c>
      <c r="AD76" s="43">
        <v>20.100000000000001</v>
      </c>
      <c r="AE76" s="43">
        <v>20.100000000000001</v>
      </c>
      <c r="AF76" s="43">
        <v>20.100000000000001</v>
      </c>
      <c r="AG76" s="75">
        <v>22.1</v>
      </c>
      <c r="AH76" s="46">
        <f t="shared" si="25"/>
        <v>20.7</v>
      </c>
      <c r="AI76" s="47">
        <f t="shared" si="26"/>
        <v>17.399999999999999</v>
      </c>
      <c r="AK76" s="49"/>
    </row>
    <row r="77" spans="1:88" ht="15.75" thickBot="1" x14ac:dyDescent="0.3">
      <c r="A77" s="76" t="s">
        <v>96</v>
      </c>
      <c r="B77" s="77">
        <v>7.2</v>
      </c>
      <c r="C77" s="77">
        <v>7.2</v>
      </c>
      <c r="D77" s="77">
        <v>7.1</v>
      </c>
      <c r="E77" s="77">
        <v>7.1</v>
      </c>
      <c r="F77" s="77">
        <v>6.1</v>
      </c>
      <c r="G77" s="77">
        <v>6.1</v>
      </c>
      <c r="H77" s="77">
        <v>6.1</v>
      </c>
      <c r="I77" s="77">
        <v>6</v>
      </c>
      <c r="J77" s="77">
        <v>6.1</v>
      </c>
      <c r="K77" s="77">
        <v>6.1</v>
      </c>
      <c r="L77" s="77">
        <v>6.1</v>
      </c>
      <c r="M77" s="77">
        <v>6.1</v>
      </c>
      <c r="N77" s="77">
        <v>6.1</v>
      </c>
      <c r="O77" s="77">
        <v>6.1</v>
      </c>
      <c r="P77" s="77">
        <v>6.1</v>
      </c>
      <c r="Q77" s="77">
        <v>6.1</v>
      </c>
      <c r="R77" s="77">
        <v>6.1</v>
      </c>
      <c r="S77" s="77">
        <v>6.1</v>
      </c>
      <c r="T77" s="77">
        <v>6.1</v>
      </c>
      <c r="U77" s="77">
        <v>6.1</v>
      </c>
      <c r="V77" s="77">
        <v>6.1</v>
      </c>
      <c r="W77" s="77">
        <v>6</v>
      </c>
      <c r="X77" s="77">
        <v>6.2</v>
      </c>
      <c r="Y77" s="77">
        <v>6.1</v>
      </c>
      <c r="Z77" s="77">
        <v>6.1</v>
      </c>
      <c r="AA77" s="77">
        <v>6.1</v>
      </c>
      <c r="AB77" s="77">
        <v>6.1</v>
      </c>
      <c r="AC77" s="77">
        <v>6.1</v>
      </c>
      <c r="AD77" s="77">
        <v>6.1</v>
      </c>
      <c r="AE77" s="77">
        <v>5.9</v>
      </c>
      <c r="AF77" s="77">
        <v>6</v>
      </c>
      <c r="AG77" s="78">
        <v>14.8</v>
      </c>
      <c r="AH77" s="46">
        <f t="shared" si="25"/>
        <v>7.2</v>
      </c>
      <c r="AI77" s="47">
        <f t="shared" si="26"/>
        <v>5.9</v>
      </c>
      <c r="AK77" s="49"/>
    </row>
    <row r="78" spans="1:88" ht="15.75" thickBot="1" x14ac:dyDescent="0.3">
      <c r="A78" s="79" t="s">
        <v>97</v>
      </c>
      <c r="B78" s="70">
        <v>497.6</v>
      </c>
      <c r="C78" s="70">
        <v>497.6</v>
      </c>
      <c r="D78" s="70">
        <v>497.6</v>
      </c>
      <c r="E78" s="70">
        <v>497.6</v>
      </c>
      <c r="F78" s="70">
        <f t="shared" ref="F78:AG78" si="27">SUM(F72:F77)</f>
        <v>589.6</v>
      </c>
      <c r="G78" s="70">
        <f t="shared" si="27"/>
        <v>477.30000000000007</v>
      </c>
      <c r="H78" s="70">
        <f t="shared" si="27"/>
        <v>429.1</v>
      </c>
      <c r="I78" s="70">
        <f t="shared" si="27"/>
        <v>477.00000000000006</v>
      </c>
      <c r="J78" s="70">
        <f t="shared" si="27"/>
        <v>519.80000000000007</v>
      </c>
      <c r="K78" s="70">
        <f t="shared" si="27"/>
        <v>579.70000000000005</v>
      </c>
      <c r="L78" s="70">
        <f t="shared" si="27"/>
        <v>579.70000000000005</v>
      </c>
      <c r="M78" s="70">
        <f t="shared" si="27"/>
        <v>534.70000000000005</v>
      </c>
      <c r="N78" s="70">
        <f t="shared" si="27"/>
        <v>611.4</v>
      </c>
      <c r="O78" s="70">
        <f t="shared" si="27"/>
        <v>627.30000000000007</v>
      </c>
      <c r="P78" s="70">
        <f t="shared" si="27"/>
        <v>623.30000000000007</v>
      </c>
      <c r="Q78" s="70">
        <f t="shared" si="27"/>
        <v>462.2</v>
      </c>
      <c r="R78" s="70">
        <f t="shared" si="27"/>
        <v>504.1</v>
      </c>
      <c r="S78" s="70">
        <f t="shared" ref="S78:T78" si="28">SUM(S72:S77)</f>
        <v>516.69999999999993</v>
      </c>
      <c r="T78" s="70">
        <f t="shared" si="28"/>
        <v>578.27</v>
      </c>
      <c r="U78" s="70">
        <f t="shared" ref="U78:V78" si="29">SUM(U72:U77)</f>
        <v>520.5</v>
      </c>
      <c r="V78" s="70">
        <f t="shared" si="29"/>
        <v>461.90000000000009</v>
      </c>
      <c r="W78" s="70">
        <f t="shared" ref="W78:X78" si="30">SUM(W72:W77)</f>
        <v>427.20000000000005</v>
      </c>
      <c r="X78" s="70">
        <f t="shared" si="30"/>
        <v>389.6</v>
      </c>
      <c r="Y78" s="70">
        <f t="shared" ref="Y78:Z78" si="31">SUM(Y72:Y77)</f>
        <v>395.00000000000006</v>
      </c>
      <c r="Z78" s="70">
        <f t="shared" si="31"/>
        <v>429.70000000000005</v>
      </c>
      <c r="AA78" s="70">
        <f>SUM(AA72:AA77)</f>
        <v>597.5</v>
      </c>
      <c r="AB78" s="70">
        <f t="shared" si="27"/>
        <v>552.5</v>
      </c>
      <c r="AC78" s="70">
        <f t="shared" si="27"/>
        <v>522.5</v>
      </c>
      <c r="AD78" s="70">
        <f t="shared" si="27"/>
        <v>524.30000000000007</v>
      </c>
      <c r="AE78" s="70">
        <f t="shared" si="27"/>
        <v>482.7</v>
      </c>
      <c r="AF78" s="70">
        <f t="shared" si="27"/>
        <v>428.59999999999997</v>
      </c>
      <c r="AG78" s="80">
        <f t="shared" si="27"/>
        <v>706.4</v>
      </c>
      <c r="AH78" s="46">
        <f t="shared" si="25"/>
        <v>627.30000000000007</v>
      </c>
      <c r="AI78" s="47">
        <f t="shared" si="26"/>
        <v>389.6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90.2</v>
      </c>
      <c r="C79" s="44">
        <v>90.2</v>
      </c>
      <c r="D79" s="44">
        <v>90.2</v>
      </c>
      <c r="E79" s="44">
        <v>90.2</v>
      </c>
      <c r="F79" s="44">
        <v>90.2</v>
      </c>
      <c r="G79" s="44">
        <v>70</v>
      </c>
      <c r="H79" s="44">
        <v>70</v>
      </c>
      <c r="I79" s="44">
        <v>90</v>
      </c>
      <c r="J79" s="44">
        <v>100</v>
      </c>
      <c r="K79" s="44">
        <v>120.3</v>
      </c>
      <c r="L79" s="44">
        <v>120.3</v>
      </c>
      <c r="M79" s="44">
        <v>132.30000000000001</v>
      </c>
      <c r="N79" s="44">
        <v>132.1</v>
      </c>
      <c r="O79" s="44">
        <v>131.6</v>
      </c>
      <c r="P79" s="44">
        <v>144</v>
      </c>
      <c r="Q79" s="44">
        <v>144.19999999999999</v>
      </c>
      <c r="R79" s="44">
        <v>143.80000000000001</v>
      </c>
      <c r="S79" s="44">
        <v>143.80000000000001</v>
      </c>
      <c r="T79" s="44">
        <v>144</v>
      </c>
      <c r="U79" s="44">
        <v>143.69999999999999</v>
      </c>
      <c r="V79" s="44">
        <v>143.30000000000001</v>
      </c>
      <c r="W79" s="44">
        <v>105.1</v>
      </c>
      <c r="X79" s="44">
        <v>105.7</v>
      </c>
      <c r="Y79" s="44">
        <v>105.5</v>
      </c>
      <c r="Z79" s="44">
        <v>105.5</v>
      </c>
      <c r="AA79" s="44">
        <v>142.69999999999999</v>
      </c>
      <c r="AB79" s="44">
        <v>136.4</v>
      </c>
      <c r="AC79" s="44">
        <v>130</v>
      </c>
      <c r="AD79" s="44">
        <v>120</v>
      </c>
      <c r="AE79" s="44">
        <v>88.8</v>
      </c>
      <c r="AF79" s="44">
        <v>90.5</v>
      </c>
      <c r="AG79" s="61">
        <v>144</v>
      </c>
      <c r="AH79" s="46">
        <f t="shared" si="25"/>
        <v>144.19999999999999</v>
      </c>
      <c r="AI79" s="47">
        <f t="shared" si="26"/>
        <v>70</v>
      </c>
      <c r="AK79" s="49"/>
      <c r="AY79" s="1" t="s">
        <v>99</v>
      </c>
      <c r="AZ79" s="82">
        <f>ROUND(C97,0)</f>
        <v>-431</v>
      </c>
      <c r="BA79" s="81">
        <f t="shared" ref="BA79:BD83" si="32">D97</f>
        <v>-560</v>
      </c>
      <c r="BB79" s="81">
        <f t="shared" si="32"/>
        <v>-400</v>
      </c>
      <c r="BC79" s="81">
        <f t="shared" si="32"/>
        <v>-426.8</v>
      </c>
      <c r="BD79" s="81">
        <f t="shared" si="32"/>
        <v>-388.5</v>
      </c>
      <c r="BE79" s="82">
        <f>I97</f>
        <v>-343.2</v>
      </c>
      <c r="BF79" s="82">
        <f>K97</f>
        <v>-312.5</v>
      </c>
      <c r="BG79" s="82">
        <f t="shared" ref="BG79:BP83" si="33">M97</f>
        <v>-299.8</v>
      </c>
      <c r="BH79" s="82">
        <f t="shared" si="33"/>
        <v>-372.1</v>
      </c>
      <c r="BI79" s="82">
        <f t="shared" si="33"/>
        <v>-343.5</v>
      </c>
      <c r="BJ79" s="82">
        <f t="shared" si="33"/>
        <v>-340.8</v>
      </c>
      <c r="BK79" s="82">
        <f t="shared" si="33"/>
        <v>-233.4</v>
      </c>
      <c r="BL79" s="82">
        <f t="shared" si="33"/>
        <v>-193.8</v>
      </c>
      <c r="BM79" s="82">
        <f t="shared" si="33"/>
        <v>-151.30000000000001</v>
      </c>
      <c r="BN79" s="82">
        <f t="shared" si="33"/>
        <v>-230.6</v>
      </c>
      <c r="BO79" s="82">
        <f t="shared" si="33"/>
        <v>-220.1</v>
      </c>
      <c r="BP79" s="82">
        <f t="shared" si="33"/>
        <v>-216</v>
      </c>
      <c r="BQ79" s="82">
        <f>X97</f>
        <v>-250</v>
      </c>
      <c r="BR79" s="82">
        <f>Z97</f>
        <v>-166.3</v>
      </c>
      <c r="BS79" s="81">
        <f>AB97</f>
        <v>-196</v>
      </c>
      <c r="BT79" s="81">
        <f t="shared" ref="BT79:BV83" si="34">AD97</f>
        <v>-172.4</v>
      </c>
      <c r="BU79" s="81">
        <f t="shared" si="34"/>
        <v>-187.6</v>
      </c>
      <c r="BV79" s="81">
        <f t="shared" si="34"/>
        <v>-200.6</v>
      </c>
      <c r="BW79" s="81">
        <f>B97</f>
        <v>-400.9</v>
      </c>
    </row>
    <row r="80" spans="1:88" x14ac:dyDescent="0.25">
      <c r="A80" s="63" t="s">
        <v>100</v>
      </c>
      <c r="B80" s="43">
        <v>35.5</v>
      </c>
      <c r="C80" s="43">
        <v>35.5</v>
      </c>
      <c r="D80" s="43">
        <v>35.5</v>
      </c>
      <c r="E80" s="43">
        <v>35.5</v>
      </c>
      <c r="F80" s="43">
        <v>35.5</v>
      </c>
      <c r="G80" s="43">
        <v>35.5</v>
      </c>
      <c r="H80" s="43">
        <v>35.5</v>
      </c>
      <c r="I80" s="43">
        <v>35.5</v>
      </c>
      <c r="J80" s="43">
        <v>35.5</v>
      </c>
      <c r="K80" s="43">
        <v>35.5</v>
      </c>
      <c r="L80" s="43">
        <v>35.5</v>
      </c>
      <c r="M80" s="43">
        <v>35.4</v>
      </c>
      <c r="N80" s="43">
        <v>35.4</v>
      </c>
      <c r="O80" s="43">
        <v>35.4</v>
      </c>
      <c r="P80" s="43">
        <v>35.5</v>
      </c>
      <c r="Q80" s="43">
        <v>35.4</v>
      </c>
      <c r="R80" s="43">
        <v>35.4</v>
      </c>
      <c r="S80" s="43">
        <v>35.4</v>
      </c>
      <c r="T80" s="43">
        <v>35.4</v>
      </c>
      <c r="U80" s="43">
        <v>35.4</v>
      </c>
      <c r="V80" s="43">
        <v>35.299999999999997</v>
      </c>
      <c r="W80" s="43">
        <v>35.299999999999997</v>
      </c>
      <c r="X80" s="43">
        <v>35.299999999999997</v>
      </c>
      <c r="Y80" s="43">
        <v>35.299999999999997</v>
      </c>
      <c r="Z80" s="43">
        <v>35.299999999999997</v>
      </c>
      <c r="AA80" s="43">
        <v>35.6</v>
      </c>
      <c r="AB80" s="43">
        <v>35.6</v>
      </c>
      <c r="AC80" s="43">
        <v>35.6</v>
      </c>
      <c r="AD80" s="43">
        <v>35.6</v>
      </c>
      <c r="AE80" s="43">
        <v>35.6</v>
      </c>
      <c r="AF80" s="43">
        <v>35.6</v>
      </c>
      <c r="AG80" s="64">
        <v>70</v>
      </c>
      <c r="AH80" s="46">
        <f t="shared" si="25"/>
        <v>35.6</v>
      </c>
      <c r="AI80" s="47">
        <f t="shared" si="26"/>
        <v>35.299999999999997</v>
      </c>
      <c r="AK80" s="49"/>
      <c r="AY80" s="1" t="s">
        <v>101</v>
      </c>
      <c r="AZ80" s="82">
        <f>ROUND(C98,0)</f>
        <v>0</v>
      </c>
      <c r="BA80" s="81">
        <f t="shared" si="32"/>
        <v>0</v>
      </c>
      <c r="BB80" s="81">
        <f t="shared" si="32"/>
        <v>0</v>
      </c>
      <c r="BC80" s="81">
        <f t="shared" si="32"/>
        <v>0</v>
      </c>
      <c r="BD80" s="81">
        <f t="shared" si="32"/>
        <v>0</v>
      </c>
      <c r="BE80" s="82">
        <f>I98</f>
        <v>0</v>
      </c>
      <c r="BF80" s="82">
        <f>K98</f>
        <v>0</v>
      </c>
      <c r="BG80" s="82">
        <f t="shared" si="33"/>
        <v>0</v>
      </c>
      <c r="BH80" s="82">
        <f t="shared" si="33"/>
        <v>0</v>
      </c>
      <c r="BI80" s="82">
        <f t="shared" si="33"/>
        <v>0</v>
      </c>
      <c r="BJ80" s="82">
        <f t="shared" si="33"/>
        <v>0</v>
      </c>
      <c r="BK80" s="82">
        <f t="shared" si="33"/>
        <v>0</v>
      </c>
      <c r="BL80" s="82">
        <f t="shared" si="33"/>
        <v>0</v>
      </c>
      <c r="BM80" s="82">
        <f t="shared" si="33"/>
        <v>0</v>
      </c>
      <c r="BN80" s="82">
        <f t="shared" si="33"/>
        <v>0</v>
      </c>
      <c r="BO80" s="82">
        <f t="shared" si="33"/>
        <v>0</v>
      </c>
      <c r="BP80" s="82">
        <f t="shared" si="33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34"/>
        <v>0</v>
      </c>
      <c r="BU80" s="81">
        <f t="shared" si="34"/>
        <v>0</v>
      </c>
      <c r="BV80" s="81">
        <f t="shared" si="34"/>
        <v>0</v>
      </c>
      <c r="BW80" s="81">
        <f>B98</f>
        <v>6.6</v>
      </c>
    </row>
    <row r="81" spans="1:75" x14ac:dyDescent="0.25">
      <c r="A81" s="63" t="s">
        <v>102</v>
      </c>
      <c r="B81" s="43">
        <v>70</v>
      </c>
      <c r="C81" s="43">
        <v>70</v>
      </c>
      <c r="D81" s="43">
        <v>70</v>
      </c>
      <c r="E81" s="43">
        <v>70</v>
      </c>
      <c r="F81" s="43">
        <v>70</v>
      </c>
      <c r="G81" s="43">
        <v>70</v>
      </c>
      <c r="H81" s="43">
        <v>70</v>
      </c>
      <c r="I81" s="43">
        <v>68.900000000000006</v>
      </c>
      <c r="J81" s="43">
        <v>68.900000000000006</v>
      </c>
      <c r="K81" s="43">
        <v>68.900000000000006</v>
      </c>
      <c r="L81" s="43">
        <v>69.3</v>
      </c>
      <c r="M81" s="43">
        <v>69.2</v>
      </c>
      <c r="N81" s="43">
        <v>69.400000000000006</v>
      </c>
      <c r="O81" s="43">
        <v>69.5</v>
      </c>
      <c r="P81" s="43">
        <v>69.2</v>
      </c>
      <c r="Q81" s="43">
        <v>69.3</v>
      </c>
      <c r="R81" s="43">
        <v>69.5</v>
      </c>
      <c r="S81" s="43">
        <v>69.400000000000006</v>
      </c>
      <c r="T81" s="43">
        <v>69.3</v>
      </c>
      <c r="U81" s="43">
        <v>69.3</v>
      </c>
      <c r="V81" s="43">
        <v>69.599999999999994</v>
      </c>
      <c r="W81" s="43">
        <v>69.599999999999994</v>
      </c>
      <c r="X81" s="43">
        <v>69.2</v>
      </c>
      <c r="Y81" s="43">
        <v>70</v>
      </c>
      <c r="Z81" s="43">
        <v>70</v>
      </c>
      <c r="AA81" s="43">
        <v>70.400000000000006</v>
      </c>
      <c r="AB81" s="43">
        <v>69.7</v>
      </c>
      <c r="AC81" s="43">
        <v>70.2</v>
      </c>
      <c r="AD81" s="43">
        <v>70.2</v>
      </c>
      <c r="AE81" s="43">
        <v>70.2</v>
      </c>
      <c r="AF81" s="43">
        <v>70.2</v>
      </c>
      <c r="AG81" s="64">
        <v>69</v>
      </c>
      <c r="AH81" s="46">
        <f t="shared" si="25"/>
        <v>70.400000000000006</v>
      </c>
      <c r="AI81" s="47">
        <f t="shared" si="26"/>
        <v>68.900000000000006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32"/>
        <v>0</v>
      </c>
      <c r="BB81" s="81">
        <f t="shared" si="32"/>
        <v>0</v>
      </c>
      <c r="BC81" s="81">
        <f t="shared" si="32"/>
        <v>0</v>
      </c>
      <c r="BD81" s="81">
        <f t="shared" si="32"/>
        <v>0</v>
      </c>
      <c r="BE81" s="82">
        <f>I99</f>
        <v>0</v>
      </c>
      <c r="BF81" s="82">
        <f>K99</f>
        <v>0</v>
      </c>
      <c r="BG81" s="82">
        <f t="shared" si="33"/>
        <v>0</v>
      </c>
      <c r="BH81" s="82">
        <f t="shared" si="33"/>
        <v>0</v>
      </c>
      <c r="BI81" s="82">
        <f t="shared" si="33"/>
        <v>0</v>
      </c>
      <c r="BJ81" s="82">
        <f t="shared" si="33"/>
        <v>0</v>
      </c>
      <c r="BK81" s="82">
        <f t="shared" si="33"/>
        <v>0</v>
      </c>
      <c r="BL81" s="82">
        <f t="shared" si="33"/>
        <v>0</v>
      </c>
      <c r="BM81" s="82">
        <f t="shared" si="33"/>
        <v>0</v>
      </c>
      <c r="BN81" s="82">
        <f t="shared" si="33"/>
        <v>0</v>
      </c>
      <c r="BO81" s="82">
        <f t="shared" si="33"/>
        <v>0</v>
      </c>
      <c r="BP81" s="82">
        <f t="shared" si="33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4"/>
        <v>0</v>
      </c>
      <c r="BU81" s="81">
        <f t="shared" si="34"/>
        <v>0</v>
      </c>
      <c r="BV81" s="81">
        <f t="shared" si="34"/>
        <v>0</v>
      </c>
      <c r="BW81" s="81">
        <f>B99</f>
        <v>69.2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5"/>
        <v>58</v>
      </c>
      <c r="AI82" s="47">
        <f t="shared" si="26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32"/>
        <v>0</v>
      </c>
      <c r="BB82" s="81">
        <f t="shared" si="32"/>
        <v>0</v>
      </c>
      <c r="BC82" s="81">
        <f t="shared" si="32"/>
        <v>0</v>
      </c>
      <c r="BD82" s="81">
        <f t="shared" si="32"/>
        <v>0</v>
      </c>
      <c r="BE82" s="82">
        <f>I100</f>
        <v>0</v>
      </c>
      <c r="BF82" s="82">
        <f>K100</f>
        <v>0</v>
      </c>
      <c r="BG82" s="82">
        <f t="shared" si="33"/>
        <v>0</v>
      </c>
      <c r="BH82" s="82">
        <f t="shared" si="33"/>
        <v>0</v>
      </c>
      <c r="BI82" s="82">
        <f t="shared" si="33"/>
        <v>0</v>
      </c>
      <c r="BJ82" s="82">
        <f t="shared" si="33"/>
        <v>0</v>
      </c>
      <c r="BK82" s="82">
        <f t="shared" si="33"/>
        <v>0</v>
      </c>
      <c r="BL82" s="82">
        <f t="shared" si="33"/>
        <v>0</v>
      </c>
      <c r="BM82" s="82">
        <f t="shared" si="33"/>
        <v>0</v>
      </c>
      <c r="BN82" s="82">
        <f t="shared" si="33"/>
        <v>0</v>
      </c>
      <c r="BO82" s="82">
        <f t="shared" si="33"/>
        <v>0</v>
      </c>
      <c r="BP82" s="82">
        <f t="shared" si="33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4"/>
        <v>0</v>
      </c>
      <c r="BU82" s="81">
        <f t="shared" si="34"/>
        <v>0</v>
      </c>
      <c r="BV82" s="81">
        <f t="shared" si="34"/>
        <v>0</v>
      </c>
      <c r="BW82" s="81">
        <f>B100</f>
        <v>0</v>
      </c>
    </row>
    <row r="83" spans="1:75" x14ac:dyDescent="0.25">
      <c r="A83" s="63" t="s">
        <v>106</v>
      </c>
      <c r="B83" s="44">
        <v>29.2</v>
      </c>
      <c r="C83" s="44">
        <v>29.2</v>
      </c>
      <c r="D83" s="44">
        <v>28.6</v>
      </c>
      <c r="E83" s="44">
        <v>28.6</v>
      </c>
      <c r="F83" s="44">
        <v>28.6</v>
      </c>
      <c r="G83" s="44">
        <v>25.5</v>
      </c>
      <c r="H83" s="44">
        <v>25.5</v>
      </c>
      <c r="I83" s="44">
        <v>25.1</v>
      </c>
      <c r="J83" s="44">
        <v>19.100000000000001</v>
      </c>
      <c r="K83" s="44">
        <v>9.6999999999999993</v>
      </c>
      <c r="L83" s="44">
        <v>9.8000000000000007</v>
      </c>
      <c r="M83" s="44">
        <v>9.6999999999999993</v>
      </c>
      <c r="N83" s="44">
        <v>9.9</v>
      </c>
      <c r="O83" s="44">
        <v>10</v>
      </c>
      <c r="P83" s="44">
        <v>9.8000000000000007</v>
      </c>
      <c r="Q83" s="44">
        <v>15.1</v>
      </c>
      <c r="R83" s="44">
        <v>9.6</v>
      </c>
      <c r="S83" s="44">
        <v>0</v>
      </c>
      <c r="T83" s="44">
        <v>0</v>
      </c>
      <c r="U83" s="44">
        <v>10.4</v>
      </c>
      <c r="V83" s="44">
        <v>10.199999999999999</v>
      </c>
      <c r="W83" s="44">
        <v>9.6</v>
      </c>
      <c r="X83" s="44">
        <v>10.4</v>
      </c>
      <c r="Y83" s="44">
        <v>20.8</v>
      </c>
      <c r="Z83" s="44">
        <v>19.899999999999999</v>
      </c>
      <c r="AA83" s="43">
        <v>20.7</v>
      </c>
      <c r="AB83" s="43">
        <v>28.7</v>
      </c>
      <c r="AC83" s="43">
        <v>28.4</v>
      </c>
      <c r="AD83" s="43">
        <v>28.4</v>
      </c>
      <c r="AE83" s="43">
        <v>19.899999999999999</v>
      </c>
      <c r="AF83" s="43">
        <v>20</v>
      </c>
      <c r="AG83" s="64">
        <v>30</v>
      </c>
      <c r="AH83" s="46">
        <f t="shared" si="25"/>
        <v>29.2</v>
      </c>
      <c r="AI83" s="47">
        <f t="shared" si="26"/>
        <v>0</v>
      </c>
      <c r="AK83" s="49"/>
      <c r="AY83" s="1" t="s">
        <v>107</v>
      </c>
      <c r="AZ83" s="82">
        <f>ROUND(C101,0)</f>
        <v>0</v>
      </c>
      <c r="BA83" s="81">
        <f t="shared" si="32"/>
        <v>0</v>
      </c>
      <c r="BB83" s="81">
        <f t="shared" si="32"/>
        <v>0</v>
      </c>
      <c r="BC83" s="81">
        <f t="shared" si="32"/>
        <v>0</v>
      </c>
      <c r="BD83" s="81">
        <f t="shared" si="32"/>
        <v>63.8</v>
      </c>
      <c r="BE83" s="82">
        <f>I101</f>
        <v>58.7</v>
      </c>
      <c r="BF83" s="82">
        <f>K101</f>
        <v>59.7</v>
      </c>
      <c r="BG83" s="82">
        <f t="shared" si="33"/>
        <v>58.4</v>
      </c>
      <c r="BH83" s="82">
        <f t="shared" si="33"/>
        <v>56.2</v>
      </c>
      <c r="BI83" s="82">
        <f t="shared" si="33"/>
        <v>61.3</v>
      </c>
      <c r="BJ83" s="82">
        <f t="shared" si="33"/>
        <v>57.8</v>
      </c>
      <c r="BK83" s="82">
        <f t="shared" si="33"/>
        <v>59.5</v>
      </c>
      <c r="BL83" s="82">
        <f t="shared" si="33"/>
        <v>62</v>
      </c>
      <c r="BM83" s="82">
        <f t="shared" si="33"/>
        <v>66.5</v>
      </c>
      <c r="BN83" s="82">
        <f t="shared" si="33"/>
        <v>57.8</v>
      </c>
      <c r="BO83" s="82">
        <f t="shared" si="33"/>
        <v>59</v>
      </c>
      <c r="BP83" s="82">
        <f t="shared" si="33"/>
        <v>67.8</v>
      </c>
      <c r="BQ83" s="82">
        <f>X101</f>
        <v>65.099999999999994</v>
      </c>
      <c r="BR83" s="82">
        <f>Z101</f>
        <v>63.3</v>
      </c>
      <c r="BS83" s="81">
        <f>AB101</f>
        <v>58.4</v>
      </c>
      <c r="BT83" s="81">
        <f t="shared" si="34"/>
        <v>0</v>
      </c>
      <c r="BU83" s="81">
        <f t="shared" si="34"/>
        <v>0</v>
      </c>
      <c r="BV83" s="81">
        <f t="shared" si="34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0.7</v>
      </c>
      <c r="J84" s="44">
        <v>1.8</v>
      </c>
      <c r="K84" s="44">
        <v>4.7699999999999996</v>
      </c>
      <c r="L84" s="44">
        <v>6.7</v>
      </c>
      <c r="M84" s="44">
        <v>5.9</v>
      </c>
      <c r="N84" s="44">
        <v>7.8</v>
      </c>
      <c r="O84" s="44">
        <v>10.7</v>
      </c>
      <c r="P84" s="44">
        <v>12</v>
      </c>
      <c r="Q84" s="44">
        <v>16.8</v>
      </c>
      <c r="R84" s="44">
        <v>14.4</v>
      </c>
      <c r="S84" s="44">
        <v>7.6</v>
      </c>
      <c r="T84" s="44">
        <v>3.6</v>
      </c>
      <c r="U84" s="44">
        <v>7.4</v>
      </c>
      <c r="V84" s="44">
        <v>2.5</v>
      </c>
      <c r="W84" s="44">
        <v>1.3</v>
      </c>
      <c r="X84" s="44">
        <v>0.6</v>
      </c>
      <c r="Y84" s="44">
        <v>0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5"/>
        <v>16.8</v>
      </c>
      <c r="AI84" s="47">
        <f t="shared" si="26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5">M107</f>
        <v>0</v>
      </c>
      <c r="BH84" s="82">
        <f t="shared" si="35"/>
        <v>0</v>
      </c>
      <c r="BI84" s="82">
        <f t="shared" si="35"/>
        <v>0</v>
      </c>
      <c r="BJ84" s="82">
        <f t="shared" si="35"/>
        <v>0</v>
      </c>
      <c r="BK84" s="82">
        <f t="shared" si="35"/>
        <v>0</v>
      </c>
      <c r="BL84" s="82">
        <f t="shared" si="35"/>
        <v>0</v>
      </c>
      <c r="BM84" s="82">
        <f t="shared" si="35"/>
        <v>0</v>
      </c>
      <c r="BN84" s="82">
        <f t="shared" si="35"/>
        <v>0</v>
      </c>
      <c r="BO84" s="82">
        <f t="shared" si="35"/>
        <v>0</v>
      </c>
      <c r="BP84" s="82">
        <f t="shared" si="35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10.4</v>
      </c>
      <c r="C85" s="43">
        <v>10.4</v>
      </c>
      <c r="D85" s="43">
        <v>10.4</v>
      </c>
      <c r="E85" s="43">
        <v>10.4</v>
      </c>
      <c r="F85" s="43">
        <v>10.4</v>
      </c>
      <c r="G85" s="43">
        <v>10.4</v>
      </c>
      <c r="H85" s="43">
        <v>10.4</v>
      </c>
      <c r="I85" s="43">
        <v>10.4</v>
      </c>
      <c r="J85" s="43">
        <v>10.4</v>
      </c>
      <c r="K85" s="43">
        <v>10.4</v>
      </c>
      <c r="L85" s="43">
        <v>10.4</v>
      </c>
      <c r="M85" s="43">
        <v>10.4</v>
      </c>
      <c r="N85" s="43">
        <v>10.4</v>
      </c>
      <c r="O85" s="43">
        <v>10.4</v>
      </c>
      <c r="P85" s="43">
        <v>10.4</v>
      </c>
      <c r="Q85" s="43">
        <v>10.4</v>
      </c>
      <c r="R85" s="43">
        <v>10.4</v>
      </c>
      <c r="S85" s="43">
        <v>10.6</v>
      </c>
      <c r="T85" s="43">
        <v>10.5</v>
      </c>
      <c r="U85" s="43">
        <v>10.5</v>
      </c>
      <c r="V85" s="43">
        <v>10.5</v>
      </c>
      <c r="W85" s="43">
        <v>10.199999999999999</v>
      </c>
      <c r="X85" s="43">
        <v>10.199999999999999</v>
      </c>
      <c r="Y85" s="43">
        <v>10.199999999999999</v>
      </c>
      <c r="Z85" s="43">
        <v>10.199999999999999</v>
      </c>
      <c r="AA85" s="43">
        <v>10.3</v>
      </c>
      <c r="AB85" s="43">
        <v>10.3</v>
      </c>
      <c r="AC85" s="43">
        <v>10.3</v>
      </c>
      <c r="AD85" s="43">
        <v>10.3</v>
      </c>
      <c r="AE85" s="43">
        <v>10.3</v>
      </c>
      <c r="AF85" s="43">
        <v>10.3</v>
      </c>
      <c r="AG85" s="64">
        <v>24</v>
      </c>
      <c r="AH85" s="46">
        <f t="shared" si="25"/>
        <v>10.6</v>
      </c>
      <c r="AI85" s="47">
        <f t="shared" si="26"/>
        <v>10.199999999999999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5"/>
        <v>0</v>
      </c>
      <c r="AI86" s="47">
        <f t="shared" si="26"/>
        <v>0</v>
      </c>
      <c r="AK86" s="49"/>
      <c r="AZ86" s="82">
        <f t="shared" ref="AZ86:BW91" si="36">VALUE(AZ79)</f>
        <v>-431</v>
      </c>
      <c r="BA86" s="82">
        <f t="shared" si="36"/>
        <v>-560</v>
      </c>
      <c r="BB86" s="82">
        <f t="shared" si="36"/>
        <v>-400</v>
      </c>
      <c r="BC86" s="82">
        <f t="shared" si="36"/>
        <v>-426.8</v>
      </c>
      <c r="BD86" s="82">
        <f t="shared" si="36"/>
        <v>-388.5</v>
      </c>
      <c r="BE86" s="82">
        <f t="shared" si="36"/>
        <v>-343.2</v>
      </c>
      <c r="BF86" s="82">
        <f t="shared" si="36"/>
        <v>-312.5</v>
      </c>
      <c r="BG86" s="82">
        <f t="shared" si="36"/>
        <v>-299.8</v>
      </c>
      <c r="BH86" s="82">
        <f t="shared" si="36"/>
        <v>-372.1</v>
      </c>
      <c r="BI86" s="82">
        <f t="shared" si="36"/>
        <v>-343.5</v>
      </c>
      <c r="BJ86" s="82">
        <f t="shared" si="36"/>
        <v>-340.8</v>
      </c>
      <c r="BK86" s="82">
        <f t="shared" si="36"/>
        <v>-233.4</v>
      </c>
      <c r="BL86" s="82">
        <f t="shared" si="36"/>
        <v>-193.8</v>
      </c>
      <c r="BM86" s="82">
        <f t="shared" si="36"/>
        <v>-151.30000000000001</v>
      </c>
      <c r="BN86" s="82">
        <f t="shared" si="36"/>
        <v>-230.6</v>
      </c>
      <c r="BO86" s="82">
        <f t="shared" si="36"/>
        <v>-220.1</v>
      </c>
      <c r="BP86" s="82">
        <f t="shared" si="36"/>
        <v>-216</v>
      </c>
      <c r="BQ86" s="82">
        <f t="shared" si="36"/>
        <v>-250</v>
      </c>
      <c r="BR86" s="82">
        <f t="shared" si="36"/>
        <v>-166.3</v>
      </c>
      <c r="BS86" s="82">
        <f t="shared" si="36"/>
        <v>-196</v>
      </c>
      <c r="BT86" s="82">
        <f t="shared" si="36"/>
        <v>-172.4</v>
      </c>
      <c r="BU86" s="82">
        <f t="shared" si="36"/>
        <v>-187.6</v>
      </c>
      <c r="BV86" s="82">
        <f t="shared" si="36"/>
        <v>-200.6</v>
      </c>
      <c r="BW86" s="82">
        <f t="shared" si="36"/>
        <v>-400.9</v>
      </c>
    </row>
    <row r="87" spans="1:75" x14ac:dyDescent="0.25">
      <c r="A87" s="63" t="s">
        <v>112</v>
      </c>
      <c r="B87" s="43">
        <v>6.3</v>
      </c>
      <c r="C87" s="43">
        <v>7.5</v>
      </c>
      <c r="D87" s="43">
        <v>7.7</v>
      </c>
      <c r="E87" s="43">
        <v>7.7</v>
      </c>
      <c r="F87" s="43">
        <v>7.7</v>
      </c>
      <c r="G87" s="43">
        <v>7.7</v>
      </c>
      <c r="H87" s="43">
        <v>7.7</v>
      </c>
      <c r="I87" s="43">
        <v>7.7</v>
      </c>
      <c r="J87" s="43">
        <v>7.7</v>
      </c>
      <c r="K87" s="43">
        <v>7.7</v>
      </c>
      <c r="L87" s="43">
        <v>7.7</v>
      </c>
      <c r="M87" s="43">
        <v>6.5</v>
      </c>
      <c r="N87" s="43">
        <v>6.5</v>
      </c>
      <c r="O87" s="43">
        <v>6.5</v>
      </c>
      <c r="P87" s="43">
        <v>6.5</v>
      </c>
      <c r="Q87" s="43">
        <v>6.5</v>
      </c>
      <c r="R87" s="43">
        <v>6.5</v>
      </c>
      <c r="S87" s="43">
        <v>6.4</v>
      </c>
      <c r="T87" s="43">
        <v>5.3</v>
      </c>
      <c r="U87" s="43">
        <v>5.5</v>
      </c>
      <c r="V87" s="43">
        <v>6.8</v>
      </c>
      <c r="W87" s="43">
        <v>7</v>
      </c>
      <c r="X87" s="43">
        <v>7.2</v>
      </c>
      <c r="Y87" s="43">
        <v>7</v>
      </c>
      <c r="Z87" s="43">
        <v>6.2</v>
      </c>
      <c r="AA87" s="43">
        <v>4.8</v>
      </c>
      <c r="AB87" s="43">
        <v>4.8</v>
      </c>
      <c r="AC87" s="43">
        <v>4.8</v>
      </c>
      <c r="AD87" s="43">
        <v>4.8</v>
      </c>
      <c r="AE87" s="43">
        <v>4.8</v>
      </c>
      <c r="AF87" s="43">
        <v>4.8</v>
      </c>
      <c r="AG87" s="64">
        <v>14.1</v>
      </c>
      <c r="AH87" s="46">
        <f t="shared" si="25"/>
        <v>7.7</v>
      </c>
      <c r="AI87" s="47">
        <f t="shared" si="26"/>
        <v>4.8</v>
      </c>
      <c r="AK87" s="49"/>
      <c r="AZ87" s="82">
        <f t="shared" si="36"/>
        <v>0</v>
      </c>
      <c r="BA87" s="82">
        <f t="shared" si="36"/>
        <v>0</v>
      </c>
      <c r="BB87" s="82">
        <f t="shared" si="36"/>
        <v>0</v>
      </c>
      <c r="BC87" s="82">
        <f t="shared" si="36"/>
        <v>0</v>
      </c>
      <c r="BD87" s="82">
        <f t="shared" si="36"/>
        <v>0</v>
      </c>
      <c r="BE87" s="82">
        <f t="shared" si="36"/>
        <v>0</v>
      </c>
      <c r="BF87" s="82">
        <f t="shared" si="36"/>
        <v>0</v>
      </c>
      <c r="BG87" s="82">
        <f t="shared" si="36"/>
        <v>0</v>
      </c>
      <c r="BH87" s="82">
        <f t="shared" si="36"/>
        <v>0</v>
      </c>
      <c r="BI87" s="82">
        <f t="shared" si="36"/>
        <v>0</v>
      </c>
      <c r="BJ87" s="82">
        <f t="shared" si="36"/>
        <v>0</v>
      </c>
      <c r="BK87" s="82">
        <f t="shared" si="36"/>
        <v>0</v>
      </c>
      <c r="BL87" s="82">
        <f t="shared" si="36"/>
        <v>0</v>
      </c>
      <c r="BM87" s="82">
        <f t="shared" si="36"/>
        <v>0</v>
      </c>
      <c r="BN87" s="82">
        <f t="shared" si="36"/>
        <v>0</v>
      </c>
      <c r="BO87" s="82">
        <f t="shared" si="36"/>
        <v>0</v>
      </c>
      <c r="BP87" s="82">
        <f t="shared" si="36"/>
        <v>0</v>
      </c>
      <c r="BQ87" s="82">
        <f t="shared" si="36"/>
        <v>0</v>
      </c>
      <c r="BR87" s="82">
        <f t="shared" si="36"/>
        <v>0</v>
      </c>
      <c r="BS87" s="82">
        <f t="shared" si="36"/>
        <v>0</v>
      </c>
      <c r="BT87" s="82">
        <f t="shared" si="36"/>
        <v>0</v>
      </c>
      <c r="BU87" s="82">
        <f t="shared" si="36"/>
        <v>0</v>
      </c>
      <c r="BV87" s="82">
        <f t="shared" si="36"/>
        <v>0</v>
      </c>
      <c r="BW87" s="82">
        <f t="shared" si="36"/>
        <v>6.6</v>
      </c>
    </row>
    <row r="88" spans="1:75" x14ac:dyDescent="0.25">
      <c r="A88" s="84" t="s">
        <v>113</v>
      </c>
      <c r="B88" s="43">
        <v>6.8</v>
      </c>
      <c r="C88" s="43">
        <v>8.1</v>
      </c>
      <c r="D88" s="43">
        <v>8.1</v>
      </c>
      <c r="E88" s="43">
        <v>8.1</v>
      </c>
      <c r="F88" s="43">
        <v>8.1</v>
      </c>
      <c r="G88" s="43">
        <v>8.1</v>
      </c>
      <c r="H88" s="43">
        <v>8.1</v>
      </c>
      <c r="I88" s="43">
        <v>8.1</v>
      </c>
      <c r="J88" s="43">
        <v>8.1</v>
      </c>
      <c r="K88" s="43">
        <v>8.1</v>
      </c>
      <c r="L88" s="43">
        <v>8.1</v>
      </c>
      <c r="M88" s="43">
        <v>8.1</v>
      </c>
      <c r="N88" s="43">
        <v>8.1</v>
      </c>
      <c r="O88" s="43">
        <v>8.1</v>
      </c>
      <c r="P88" s="43">
        <v>8.1</v>
      </c>
      <c r="Q88" s="43">
        <v>8.1</v>
      </c>
      <c r="R88" s="43">
        <v>8.1</v>
      </c>
      <c r="S88" s="43">
        <v>6.4</v>
      </c>
      <c r="T88" s="43">
        <v>6.77</v>
      </c>
      <c r="U88" s="43">
        <v>6.7</v>
      </c>
      <c r="V88" s="43">
        <v>6.7</v>
      </c>
      <c r="W88" s="43">
        <v>6.7</v>
      </c>
      <c r="X88" s="43">
        <v>6.6</v>
      </c>
      <c r="Y88" s="43">
        <v>6.7</v>
      </c>
      <c r="Z88" s="43">
        <v>6.9</v>
      </c>
      <c r="AA88" s="43">
        <v>6.8</v>
      </c>
      <c r="AB88" s="43">
        <v>6.8</v>
      </c>
      <c r="AC88" s="43">
        <v>6.8</v>
      </c>
      <c r="AD88" s="43">
        <v>6.8</v>
      </c>
      <c r="AE88" s="43">
        <v>6.8</v>
      </c>
      <c r="AF88" s="43">
        <v>6.8</v>
      </c>
      <c r="AG88" s="64">
        <v>14</v>
      </c>
      <c r="AH88" s="46">
        <f t="shared" si="25"/>
        <v>8.1</v>
      </c>
      <c r="AI88" s="47">
        <f t="shared" si="26"/>
        <v>6.4</v>
      </c>
      <c r="AK88" s="49"/>
      <c r="AZ88" s="82">
        <f t="shared" si="36"/>
        <v>0</v>
      </c>
      <c r="BA88" s="82">
        <f t="shared" si="36"/>
        <v>0</v>
      </c>
      <c r="BB88" s="82">
        <f t="shared" si="36"/>
        <v>0</v>
      </c>
      <c r="BC88" s="82">
        <f t="shared" si="36"/>
        <v>0</v>
      </c>
      <c r="BD88" s="82">
        <f t="shared" si="36"/>
        <v>0</v>
      </c>
      <c r="BE88" s="82">
        <f t="shared" si="36"/>
        <v>0</v>
      </c>
      <c r="BF88" s="82">
        <f t="shared" si="36"/>
        <v>0</v>
      </c>
      <c r="BG88" s="82">
        <f t="shared" si="36"/>
        <v>0</v>
      </c>
      <c r="BH88" s="82">
        <f t="shared" si="36"/>
        <v>0</v>
      </c>
      <c r="BI88" s="82">
        <f t="shared" si="36"/>
        <v>0</v>
      </c>
      <c r="BJ88" s="82">
        <f t="shared" si="36"/>
        <v>0</v>
      </c>
      <c r="BK88" s="82">
        <f t="shared" si="36"/>
        <v>0</v>
      </c>
      <c r="BL88" s="82">
        <f t="shared" si="36"/>
        <v>0</v>
      </c>
      <c r="BM88" s="82">
        <f t="shared" si="36"/>
        <v>0</v>
      </c>
      <c r="BN88" s="82">
        <f t="shared" si="36"/>
        <v>0</v>
      </c>
      <c r="BO88" s="82">
        <f t="shared" si="36"/>
        <v>0</v>
      </c>
      <c r="BP88" s="82">
        <f t="shared" si="36"/>
        <v>0</v>
      </c>
      <c r="BQ88" s="82">
        <f t="shared" si="36"/>
        <v>0</v>
      </c>
      <c r="BR88" s="82">
        <f t="shared" si="36"/>
        <v>0</v>
      </c>
      <c r="BS88" s="82">
        <f t="shared" si="36"/>
        <v>0</v>
      </c>
      <c r="BT88" s="82">
        <f t="shared" si="36"/>
        <v>0</v>
      </c>
      <c r="BU88" s="82">
        <f t="shared" si="36"/>
        <v>0</v>
      </c>
      <c r="BV88" s="82">
        <f t="shared" si="36"/>
        <v>0</v>
      </c>
      <c r="BW88" s="82">
        <f t="shared" si="36"/>
        <v>69.2</v>
      </c>
    </row>
    <row r="89" spans="1:75" x14ac:dyDescent="0.25">
      <c r="A89" s="63" t="s">
        <v>114</v>
      </c>
      <c r="B89" s="43">
        <v>9.1</v>
      </c>
      <c r="C89" s="43">
        <v>9</v>
      </c>
      <c r="D89" s="43">
        <v>9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9.1999999999999993</v>
      </c>
      <c r="N89" s="43">
        <v>9.1999999999999993</v>
      </c>
      <c r="O89" s="43">
        <v>9.1999999999999993</v>
      </c>
      <c r="P89" s="43">
        <v>9.1999999999999993</v>
      </c>
      <c r="Q89" s="43">
        <v>9.1999999999999993</v>
      </c>
      <c r="R89" s="43">
        <v>9.1999999999999993</v>
      </c>
      <c r="S89" s="43">
        <v>9.1999999999999993</v>
      </c>
      <c r="T89" s="43">
        <v>9.1999999999999993</v>
      </c>
      <c r="U89" s="43">
        <v>9.1999999999999993</v>
      </c>
      <c r="V89" s="43">
        <v>9.1999999999999993</v>
      </c>
      <c r="W89" s="43">
        <v>9.1999999999999993</v>
      </c>
      <c r="X89" s="43">
        <v>9.1999999999999993</v>
      </c>
      <c r="Y89" s="43">
        <v>9.1999999999999993</v>
      </c>
      <c r="Z89" s="43">
        <v>9.1999999999999993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25"/>
        <v>9.1999999999999993</v>
      </c>
      <c r="AI89" s="47">
        <f t="shared" si="26"/>
        <v>9</v>
      </c>
      <c r="AK89" s="49"/>
      <c r="AZ89" s="82">
        <f t="shared" si="36"/>
        <v>0</v>
      </c>
      <c r="BA89" s="82">
        <f t="shared" si="36"/>
        <v>0</v>
      </c>
      <c r="BB89" s="82">
        <f t="shared" si="36"/>
        <v>0</v>
      </c>
      <c r="BC89" s="82">
        <f t="shared" si="36"/>
        <v>0</v>
      </c>
      <c r="BD89" s="82">
        <f t="shared" si="36"/>
        <v>0</v>
      </c>
      <c r="BE89" s="82">
        <f t="shared" si="36"/>
        <v>0</v>
      </c>
      <c r="BF89" s="82">
        <f t="shared" si="36"/>
        <v>0</v>
      </c>
      <c r="BG89" s="82">
        <f t="shared" si="36"/>
        <v>0</v>
      </c>
      <c r="BH89" s="82">
        <f t="shared" si="36"/>
        <v>0</v>
      </c>
      <c r="BI89" s="82">
        <f t="shared" si="36"/>
        <v>0</v>
      </c>
      <c r="BJ89" s="82">
        <f t="shared" si="36"/>
        <v>0</v>
      </c>
      <c r="BK89" s="82">
        <f t="shared" si="36"/>
        <v>0</v>
      </c>
      <c r="BL89" s="82">
        <f t="shared" si="36"/>
        <v>0</v>
      </c>
      <c r="BM89" s="82">
        <f t="shared" si="36"/>
        <v>0</v>
      </c>
      <c r="BN89" s="82">
        <f t="shared" si="36"/>
        <v>0</v>
      </c>
      <c r="BO89" s="82">
        <f t="shared" si="36"/>
        <v>0</v>
      </c>
      <c r="BP89" s="82">
        <f t="shared" si="36"/>
        <v>0</v>
      </c>
      <c r="BQ89" s="82">
        <f t="shared" si="36"/>
        <v>0</v>
      </c>
      <c r="BR89" s="82">
        <f t="shared" si="36"/>
        <v>0</v>
      </c>
      <c r="BS89" s="82">
        <f t="shared" si="36"/>
        <v>0</v>
      </c>
      <c r="BT89" s="82">
        <f t="shared" si="36"/>
        <v>0</v>
      </c>
      <c r="BU89" s="82">
        <f t="shared" si="36"/>
        <v>0</v>
      </c>
      <c r="BV89" s="82">
        <f t="shared" si="36"/>
        <v>0</v>
      </c>
      <c r="BW89" s="82">
        <f t="shared" si="36"/>
        <v>0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25"/>
        <v>2.2999999999999998</v>
      </c>
      <c r="AI90" s="47">
        <f t="shared" si="26"/>
        <v>2.2999999999999998</v>
      </c>
      <c r="AK90" s="49"/>
      <c r="AZ90" s="82">
        <f t="shared" si="36"/>
        <v>0</v>
      </c>
      <c r="BA90" s="82">
        <f t="shared" si="36"/>
        <v>0</v>
      </c>
      <c r="BB90" s="82">
        <f t="shared" si="36"/>
        <v>0</v>
      </c>
      <c r="BC90" s="82">
        <f t="shared" si="36"/>
        <v>0</v>
      </c>
      <c r="BD90" s="82">
        <f t="shared" si="36"/>
        <v>63.8</v>
      </c>
      <c r="BE90" s="82">
        <f t="shared" si="36"/>
        <v>58.7</v>
      </c>
      <c r="BF90" s="82">
        <f t="shared" si="36"/>
        <v>59.7</v>
      </c>
      <c r="BG90" s="82">
        <f t="shared" si="36"/>
        <v>58.4</v>
      </c>
      <c r="BH90" s="82">
        <f t="shared" si="36"/>
        <v>56.2</v>
      </c>
      <c r="BI90" s="82">
        <f t="shared" si="36"/>
        <v>61.3</v>
      </c>
      <c r="BJ90" s="82">
        <f t="shared" si="36"/>
        <v>57.8</v>
      </c>
      <c r="BK90" s="82">
        <f t="shared" si="36"/>
        <v>59.5</v>
      </c>
      <c r="BL90" s="82">
        <f t="shared" si="36"/>
        <v>62</v>
      </c>
      <c r="BM90" s="82">
        <f t="shared" si="36"/>
        <v>66.5</v>
      </c>
      <c r="BN90" s="82">
        <f t="shared" si="36"/>
        <v>57.8</v>
      </c>
      <c r="BO90" s="82">
        <f t="shared" si="36"/>
        <v>59</v>
      </c>
      <c r="BP90" s="82">
        <f t="shared" si="36"/>
        <v>67.8</v>
      </c>
      <c r="BQ90" s="82">
        <f t="shared" si="36"/>
        <v>65.099999999999994</v>
      </c>
      <c r="BR90" s="82">
        <f t="shared" si="36"/>
        <v>63.3</v>
      </c>
      <c r="BS90" s="82">
        <f t="shared" si="36"/>
        <v>58.4</v>
      </c>
      <c r="BT90" s="82">
        <f t="shared" si="36"/>
        <v>0</v>
      </c>
      <c r="BU90" s="82">
        <f t="shared" si="36"/>
        <v>0</v>
      </c>
      <c r="BV90" s="82">
        <f t="shared" si="36"/>
        <v>0</v>
      </c>
      <c r="BW90" s="82">
        <f t="shared" si="36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5"/>
        <v>2</v>
      </c>
      <c r="AI91" s="47">
        <f t="shared" si="26"/>
        <v>2</v>
      </c>
      <c r="AK91" s="49"/>
      <c r="AZ91" s="82">
        <f t="shared" si="36"/>
        <v>0</v>
      </c>
      <c r="BA91" s="82">
        <f t="shared" si="36"/>
        <v>0</v>
      </c>
      <c r="BB91" s="82">
        <f t="shared" si="36"/>
        <v>0</v>
      </c>
      <c r="BC91" s="82">
        <f t="shared" si="36"/>
        <v>0</v>
      </c>
      <c r="BD91" s="82">
        <f t="shared" si="36"/>
        <v>0</v>
      </c>
      <c r="BE91" s="82">
        <f t="shared" si="36"/>
        <v>0</v>
      </c>
      <c r="BF91" s="82">
        <f t="shared" si="36"/>
        <v>0</v>
      </c>
      <c r="BG91" s="82">
        <f t="shared" si="36"/>
        <v>0</v>
      </c>
      <c r="BH91" s="82">
        <f t="shared" si="36"/>
        <v>0</v>
      </c>
      <c r="BI91" s="82">
        <f t="shared" si="36"/>
        <v>0</v>
      </c>
      <c r="BJ91" s="82">
        <f t="shared" si="36"/>
        <v>0</v>
      </c>
      <c r="BK91" s="82">
        <f t="shared" si="36"/>
        <v>0</v>
      </c>
      <c r="BL91" s="82">
        <f t="shared" si="36"/>
        <v>0</v>
      </c>
      <c r="BM91" s="82">
        <f t="shared" si="36"/>
        <v>0</v>
      </c>
      <c r="BN91" s="82">
        <f t="shared" si="36"/>
        <v>0</v>
      </c>
      <c r="BO91" s="82">
        <f t="shared" si="36"/>
        <v>0</v>
      </c>
      <c r="BP91" s="82">
        <f t="shared" si="36"/>
        <v>0</v>
      </c>
      <c r="BQ91" s="82">
        <f t="shared" si="36"/>
        <v>0</v>
      </c>
      <c r="BR91" s="82">
        <f t="shared" si="36"/>
        <v>0</v>
      </c>
      <c r="BS91" s="82">
        <f t="shared" si="36"/>
        <v>0</v>
      </c>
      <c r="BT91" s="82">
        <f t="shared" si="36"/>
        <v>0</v>
      </c>
      <c r="BU91" s="82">
        <f t="shared" si="36"/>
        <v>0</v>
      </c>
      <c r="BV91" s="82">
        <f t="shared" si="36"/>
        <v>0</v>
      </c>
      <c r="BW91" s="82">
        <f t="shared" si="36"/>
        <v>0</v>
      </c>
    </row>
    <row r="92" spans="1:75" ht="15.75" thickBot="1" x14ac:dyDescent="0.3">
      <c r="A92" s="87" t="s">
        <v>117</v>
      </c>
      <c r="B92" s="70">
        <v>359.90000000000003</v>
      </c>
      <c r="C92" s="70">
        <v>359.90000000000003</v>
      </c>
      <c r="D92" s="70">
        <f t="shared" ref="D92:AG92" si="37">SUM(D79:D91)</f>
        <v>321.8</v>
      </c>
      <c r="E92" s="70">
        <f t="shared" si="37"/>
        <v>322</v>
      </c>
      <c r="F92" s="70">
        <f t="shared" si="37"/>
        <v>322</v>
      </c>
      <c r="G92" s="70">
        <f t="shared" si="37"/>
        <v>298.7</v>
      </c>
      <c r="H92" s="70">
        <f t="shared" si="37"/>
        <v>298.7</v>
      </c>
      <c r="I92" s="70">
        <f t="shared" si="37"/>
        <v>317.89999999999998</v>
      </c>
      <c r="J92" s="70">
        <f t="shared" si="37"/>
        <v>323</v>
      </c>
      <c r="K92" s="70">
        <f t="shared" si="37"/>
        <v>336.87</v>
      </c>
      <c r="L92" s="70">
        <f t="shared" si="37"/>
        <v>339.3</v>
      </c>
      <c r="M92" s="70">
        <f t="shared" si="37"/>
        <v>349</v>
      </c>
      <c r="N92" s="70">
        <f t="shared" si="37"/>
        <v>351.09999999999997</v>
      </c>
      <c r="O92" s="70">
        <f t="shared" si="37"/>
        <v>353.7</v>
      </c>
      <c r="P92" s="70">
        <f t="shared" si="37"/>
        <v>367</v>
      </c>
      <c r="Q92" s="70">
        <f t="shared" si="37"/>
        <v>377.3</v>
      </c>
      <c r="R92" s="70">
        <f t="shared" si="37"/>
        <v>369.20000000000005</v>
      </c>
      <c r="S92" s="70">
        <f t="shared" ref="S92:T92" si="38">SUM(S79:S91)</f>
        <v>351.1</v>
      </c>
      <c r="T92" s="70">
        <f t="shared" si="38"/>
        <v>346.37</v>
      </c>
      <c r="U92" s="70">
        <f t="shared" ref="U92:V92" si="39">SUM(U79:U91)</f>
        <v>360.39999999999992</v>
      </c>
      <c r="V92" s="70">
        <f t="shared" si="39"/>
        <v>356.40000000000003</v>
      </c>
      <c r="W92" s="70">
        <f t="shared" ref="W92:X92" si="40">SUM(W79:W91)</f>
        <v>316.3</v>
      </c>
      <c r="X92" s="70">
        <f t="shared" si="40"/>
        <v>316.7</v>
      </c>
      <c r="Y92" s="70">
        <f t="shared" ref="Y92:Z92" si="41">SUM(Y79:Y91)</f>
        <v>327</v>
      </c>
      <c r="Z92" s="70">
        <f t="shared" si="41"/>
        <v>325.49999999999994</v>
      </c>
      <c r="AA92" s="70">
        <f>SUM(AA79:AA91)</f>
        <v>362.6</v>
      </c>
      <c r="AB92" s="70">
        <f t="shared" si="37"/>
        <v>363.6</v>
      </c>
      <c r="AC92" s="70">
        <f t="shared" si="37"/>
        <v>357.40000000000003</v>
      </c>
      <c r="AD92" s="70">
        <f t="shared" si="37"/>
        <v>347.40000000000003</v>
      </c>
      <c r="AE92" s="70">
        <f t="shared" si="37"/>
        <v>307.70000000000005</v>
      </c>
      <c r="AF92" s="70">
        <f t="shared" si="37"/>
        <v>309.50000000000006</v>
      </c>
      <c r="AG92" s="80">
        <f t="shared" si="37"/>
        <v>489.91</v>
      </c>
      <c r="AH92" s="46">
        <f t="shared" si="25"/>
        <v>377.3</v>
      </c>
      <c r="AI92" s="47">
        <f t="shared" si="26"/>
        <v>298.7</v>
      </c>
      <c r="AK92" s="49"/>
      <c r="AY92" s="82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>
        <v>20</v>
      </c>
      <c r="M93" s="44">
        <v>20</v>
      </c>
      <c r="N93" s="44">
        <v>20</v>
      </c>
      <c r="O93" s="44">
        <v>20</v>
      </c>
      <c r="P93" s="44">
        <v>30</v>
      </c>
      <c r="Q93" s="44">
        <v>30</v>
      </c>
      <c r="R93" s="44">
        <v>30</v>
      </c>
      <c r="S93" s="44">
        <v>30</v>
      </c>
      <c r="T93" s="44">
        <v>30</v>
      </c>
      <c r="U93" s="44">
        <v>30</v>
      </c>
      <c r="V93" s="44">
        <v>30</v>
      </c>
      <c r="W93" s="44">
        <v>40</v>
      </c>
      <c r="X93" s="44">
        <v>40</v>
      </c>
      <c r="Y93" s="44">
        <v>60</v>
      </c>
      <c r="Z93" s="44">
        <v>60</v>
      </c>
      <c r="AA93" s="44">
        <v>60</v>
      </c>
      <c r="AB93" s="44">
        <v>60</v>
      </c>
      <c r="AC93" s="44">
        <v>60</v>
      </c>
      <c r="AD93" s="44">
        <v>60</v>
      </c>
      <c r="AE93" s="44">
        <v>60</v>
      </c>
      <c r="AF93" s="44">
        <v>60</v>
      </c>
      <c r="AG93" s="61">
        <v>60</v>
      </c>
      <c r="AH93" s="46">
        <f t="shared" si="25"/>
        <v>60</v>
      </c>
      <c r="AI93" s="47">
        <f t="shared" si="26"/>
        <v>20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>
        <v>8</v>
      </c>
      <c r="M94" s="43">
        <v>8</v>
      </c>
      <c r="N94" s="43">
        <v>8</v>
      </c>
      <c r="O94" s="43">
        <v>8</v>
      </c>
      <c r="P94" s="43">
        <v>15.5</v>
      </c>
      <c r="Q94" s="43">
        <v>15.5</v>
      </c>
      <c r="R94" s="43">
        <v>15.5</v>
      </c>
      <c r="S94" s="43">
        <v>15.5</v>
      </c>
      <c r="T94" s="43">
        <v>15.5</v>
      </c>
      <c r="U94" s="43">
        <v>15.5</v>
      </c>
      <c r="V94" s="43">
        <v>15.5</v>
      </c>
      <c r="W94" s="43">
        <v>15.5</v>
      </c>
      <c r="X94" s="43">
        <v>15.5</v>
      </c>
      <c r="Y94" s="43">
        <v>20</v>
      </c>
      <c r="Z94" s="43">
        <v>20</v>
      </c>
      <c r="AA94" s="43">
        <v>27</v>
      </c>
      <c r="AB94" s="43">
        <v>27</v>
      </c>
      <c r="AC94" s="43">
        <v>27</v>
      </c>
      <c r="AD94" s="43">
        <v>27</v>
      </c>
      <c r="AE94" s="43">
        <v>27</v>
      </c>
      <c r="AF94" s="43">
        <v>27</v>
      </c>
      <c r="AG94" s="64">
        <v>32</v>
      </c>
      <c r="AH94" s="46">
        <f t="shared" si="25"/>
        <v>27</v>
      </c>
      <c r="AI94" s="47">
        <f t="shared" si="26"/>
        <v>8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>
        <v>4</v>
      </c>
      <c r="M95" s="77">
        <v>4</v>
      </c>
      <c r="N95" s="77">
        <v>4</v>
      </c>
      <c r="O95" s="77">
        <v>4</v>
      </c>
      <c r="P95" s="77">
        <v>4</v>
      </c>
      <c r="Q95" s="77">
        <v>4</v>
      </c>
      <c r="R95" s="77">
        <v>4</v>
      </c>
      <c r="S95" s="77">
        <v>4</v>
      </c>
      <c r="T95" s="77">
        <v>4</v>
      </c>
      <c r="U95" s="77">
        <v>4</v>
      </c>
      <c r="V95" s="77">
        <v>4</v>
      </c>
      <c r="W95" s="77">
        <v>4</v>
      </c>
      <c r="X95" s="77">
        <v>4</v>
      </c>
      <c r="Y95" s="77">
        <v>12</v>
      </c>
      <c r="Z95" s="77">
        <v>12</v>
      </c>
      <c r="AA95" s="77">
        <v>9</v>
      </c>
      <c r="AB95" s="77">
        <v>9</v>
      </c>
      <c r="AC95" s="77">
        <v>9</v>
      </c>
      <c r="AD95" s="77">
        <v>9</v>
      </c>
      <c r="AE95" s="77">
        <v>9</v>
      </c>
      <c r="AF95" s="77">
        <v>9</v>
      </c>
      <c r="AG95" s="78">
        <v>14</v>
      </c>
      <c r="AH95" s="46">
        <f t="shared" si="25"/>
        <v>12</v>
      </c>
      <c r="AI95" s="47">
        <f t="shared" si="26"/>
        <v>4</v>
      </c>
      <c r="AK95" s="49"/>
      <c r="AY95" s="82"/>
      <c r="BF95" s="81"/>
      <c r="BG95" s="82">
        <f t="array" ref="BG95:BL118">TRANSPOSE(AZ79:BW84)</f>
        <v>-431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v>0</v>
      </c>
      <c r="C96" s="70">
        <v>0</v>
      </c>
      <c r="D96" s="70">
        <f t="shared" ref="D96:AF96" si="42">D93+D94+D95</f>
        <v>0</v>
      </c>
      <c r="E96" s="70">
        <f t="shared" si="42"/>
        <v>0</v>
      </c>
      <c r="F96" s="70">
        <f t="shared" si="42"/>
        <v>0</v>
      </c>
      <c r="G96" s="70">
        <f t="shared" si="42"/>
        <v>0</v>
      </c>
      <c r="H96" s="70">
        <f t="shared" si="42"/>
        <v>0</v>
      </c>
      <c r="I96" s="70">
        <f t="shared" si="42"/>
        <v>0</v>
      </c>
      <c r="J96" s="70">
        <f t="shared" si="42"/>
        <v>0</v>
      </c>
      <c r="K96" s="70">
        <f t="shared" si="42"/>
        <v>0</v>
      </c>
      <c r="L96" s="70">
        <f t="shared" si="42"/>
        <v>32</v>
      </c>
      <c r="M96" s="70">
        <f t="shared" si="42"/>
        <v>32</v>
      </c>
      <c r="N96" s="70">
        <f t="shared" si="42"/>
        <v>32</v>
      </c>
      <c r="O96" s="70">
        <f t="shared" si="42"/>
        <v>32</v>
      </c>
      <c r="P96" s="70">
        <f t="shared" si="42"/>
        <v>49.5</v>
      </c>
      <c r="Q96" s="70">
        <f>Q93+Q94+Q95</f>
        <v>49.5</v>
      </c>
      <c r="R96" s="70">
        <f>R93+R94+R95</f>
        <v>49.5</v>
      </c>
      <c r="S96" s="70">
        <f>S93+S94+S95</f>
        <v>49.5</v>
      </c>
      <c r="T96" s="70">
        <f>T93+T94+T95</f>
        <v>49.5</v>
      </c>
      <c r="U96" s="70">
        <f>U93+U94+U95</f>
        <v>49.5</v>
      </c>
      <c r="V96" s="70">
        <f>V93+V94+V95</f>
        <v>49.5</v>
      </c>
      <c r="W96" s="70">
        <f>W93+W94+W95</f>
        <v>59.5</v>
      </c>
      <c r="X96" s="70">
        <f>X93+X94+X95</f>
        <v>59.5</v>
      </c>
      <c r="Y96" s="70">
        <f>Y93+Y94+Y95</f>
        <v>92</v>
      </c>
      <c r="Z96" s="70">
        <f>Z93+Z94+Z95</f>
        <v>92</v>
      </c>
      <c r="AA96" s="70">
        <f>AA93+AA94+AA95</f>
        <v>96</v>
      </c>
      <c r="AB96" s="70">
        <f t="shared" si="42"/>
        <v>96</v>
      </c>
      <c r="AC96" s="70">
        <f t="shared" si="42"/>
        <v>96</v>
      </c>
      <c r="AD96" s="70">
        <f t="shared" si="42"/>
        <v>96</v>
      </c>
      <c r="AE96" s="70">
        <f t="shared" si="42"/>
        <v>96</v>
      </c>
      <c r="AF96" s="70">
        <f t="shared" si="42"/>
        <v>96</v>
      </c>
      <c r="AG96" s="80">
        <f>SUM(AG93:AG95)</f>
        <v>106</v>
      </c>
      <c r="AH96" s="46">
        <f t="shared" si="25"/>
        <v>96</v>
      </c>
      <c r="AI96" s="47">
        <f t="shared" si="26"/>
        <v>0</v>
      </c>
      <c r="AK96" s="49"/>
      <c r="AY96" s="82"/>
      <c r="BF96" s="81"/>
      <c r="BG96" s="82">
        <v>-560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-400.9</v>
      </c>
      <c r="C97" s="44">
        <v>-431</v>
      </c>
      <c r="D97" s="44">
        <v>-560</v>
      </c>
      <c r="E97" s="44">
        <v>-400</v>
      </c>
      <c r="F97" s="44">
        <v>-426.8</v>
      </c>
      <c r="G97" s="44">
        <v>-388.5</v>
      </c>
      <c r="H97" s="44">
        <v>-298.8</v>
      </c>
      <c r="I97" s="44">
        <v>-343.2</v>
      </c>
      <c r="J97" s="44">
        <v>-326.2</v>
      </c>
      <c r="K97" s="44">
        <v>-312.5</v>
      </c>
      <c r="L97" s="44">
        <v>-313.8</v>
      </c>
      <c r="M97" s="44">
        <v>-299.8</v>
      </c>
      <c r="N97" s="44">
        <v>-372.1</v>
      </c>
      <c r="O97" s="44">
        <v>-343.5</v>
      </c>
      <c r="P97" s="44">
        <v>-340.8</v>
      </c>
      <c r="Q97" s="44">
        <v>-233.4</v>
      </c>
      <c r="R97" s="44">
        <v>-193.8</v>
      </c>
      <c r="S97" s="44">
        <v>-151.30000000000001</v>
      </c>
      <c r="T97" s="44">
        <v>-230.6</v>
      </c>
      <c r="U97" s="44">
        <v>-220.1</v>
      </c>
      <c r="V97" s="44">
        <v>-216</v>
      </c>
      <c r="W97" s="44">
        <v>-189</v>
      </c>
      <c r="X97" s="44">
        <v>-250</v>
      </c>
      <c r="Y97" s="44">
        <v>-222</v>
      </c>
      <c r="Z97" s="44">
        <v>-166.3</v>
      </c>
      <c r="AA97" s="44">
        <v>-194</v>
      </c>
      <c r="AB97" s="44">
        <v>-196</v>
      </c>
      <c r="AC97" s="44">
        <v>-203.6</v>
      </c>
      <c r="AD97" s="44">
        <v>-172.4</v>
      </c>
      <c r="AE97" s="44">
        <v>-187.6</v>
      </c>
      <c r="AF97" s="44">
        <v>-200.6</v>
      </c>
      <c r="AG97" s="61"/>
      <c r="AH97" s="46">
        <f t="shared" si="25"/>
        <v>-151.30000000000001</v>
      </c>
      <c r="AI97" s="47">
        <f t="shared" si="26"/>
        <v>-560</v>
      </c>
      <c r="AK97" s="49"/>
      <c r="AY97" s="82"/>
      <c r="BF97" s="81"/>
      <c r="BG97" s="82">
        <v>-400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6.6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/>
      <c r="AC98" s="43"/>
      <c r="AD98" s="43"/>
      <c r="AE98" s="43"/>
      <c r="AF98" s="43"/>
      <c r="AG98" s="64"/>
      <c r="AH98" s="46">
        <f t="shared" si="25"/>
        <v>6.6</v>
      </c>
      <c r="AI98" s="47">
        <f t="shared" si="26"/>
        <v>0</v>
      </c>
      <c r="AK98" s="49"/>
      <c r="AL98" s="88" t="s">
        <v>124</v>
      </c>
      <c r="AM98" s="88"/>
      <c r="AY98" s="82"/>
      <c r="BF98" s="82"/>
      <c r="BG98" s="82">
        <v>-426.8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69.2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>
        <v>0</v>
      </c>
      <c r="AA99" s="43">
        <v>0</v>
      </c>
      <c r="AB99" s="43"/>
      <c r="AC99" s="43"/>
      <c r="AD99" s="43"/>
      <c r="AE99" s="43"/>
      <c r="AF99" s="43"/>
      <c r="AG99" s="89"/>
      <c r="AH99" s="46">
        <f t="shared" si="25"/>
        <v>69.2</v>
      </c>
      <c r="AI99" s="47">
        <f t="shared" si="26"/>
        <v>0</v>
      </c>
      <c r="AK99" s="90"/>
      <c r="AL99" s="91"/>
      <c r="AM99" s="91"/>
      <c r="AN99" s="92"/>
      <c r="AY99" s="82"/>
      <c r="BF99" s="82"/>
      <c r="BG99" s="82">
        <v>-388.5</v>
      </c>
      <c r="BH99" s="82">
        <v>0</v>
      </c>
      <c r="BI99" s="82">
        <v>0</v>
      </c>
      <c r="BJ99" s="82">
        <v>0</v>
      </c>
      <c r="BK99" s="82">
        <v>63.8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93">
        <v>0</v>
      </c>
      <c r="F100" s="93">
        <v>0</v>
      </c>
      <c r="G100" s="93">
        <v>0</v>
      </c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3">
        <v>0</v>
      </c>
      <c r="Y100" s="93">
        <v>0</v>
      </c>
      <c r="Z100" s="93">
        <v>0</v>
      </c>
      <c r="AA100" s="93">
        <v>0</v>
      </c>
      <c r="AB100" s="93"/>
      <c r="AC100" s="93"/>
      <c r="AD100" s="93"/>
      <c r="AE100" s="93"/>
      <c r="AF100" s="93"/>
      <c r="AG100" s="89"/>
      <c r="AH100" s="46">
        <f t="shared" si="25"/>
        <v>0</v>
      </c>
      <c r="AI100" s="47">
        <f t="shared" si="26"/>
        <v>0</v>
      </c>
      <c r="AK100" s="94" t="s">
        <v>127</v>
      </c>
      <c r="AL100" s="43"/>
      <c r="AM100" s="93"/>
      <c r="AN100" s="95"/>
      <c r="AY100" s="82"/>
      <c r="BF100" s="82"/>
      <c r="BG100" s="82">
        <v>-343.2</v>
      </c>
      <c r="BH100" s="82">
        <v>0</v>
      </c>
      <c r="BI100" s="82">
        <v>0</v>
      </c>
      <c r="BJ100" s="82">
        <v>0</v>
      </c>
      <c r="BK100" s="82">
        <v>58.7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63.8</v>
      </c>
      <c r="H101" s="44">
        <v>63.1</v>
      </c>
      <c r="I101" s="44">
        <v>58.7</v>
      </c>
      <c r="J101" s="44">
        <v>48.9</v>
      </c>
      <c r="K101" s="44">
        <v>59.7</v>
      </c>
      <c r="L101" s="44">
        <v>55.7</v>
      </c>
      <c r="M101" s="44">
        <v>58.4</v>
      </c>
      <c r="N101" s="44">
        <v>56.2</v>
      </c>
      <c r="O101" s="44">
        <v>61.3</v>
      </c>
      <c r="P101" s="44">
        <v>57.8</v>
      </c>
      <c r="Q101" s="44">
        <v>59.5</v>
      </c>
      <c r="R101" s="44">
        <v>62</v>
      </c>
      <c r="S101" s="44">
        <v>66.5</v>
      </c>
      <c r="T101" s="44">
        <v>57.8</v>
      </c>
      <c r="U101" s="44">
        <v>59</v>
      </c>
      <c r="V101" s="44">
        <v>67.8</v>
      </c>
      <c r="W101" s="44">
        <v>65.8</v>
      </c>
      <c r="X101" s="44">
        <v>65.099999999999994</v>
      </c>
      <c r="Y101" s="44">
        <v>62.4</v>
      </c>
      <c r="Z101" s="44">
        <v>63.3</v>
      </c>
      <c r="AA101" s="44">
        <v>66.2</v>
      </c>
      <c r="AB101" s="44">
        <v>58.4</v>
      </c>
      <c r="AC101" s="44">
        <v>0</v>
      </c>
      <c r="AD101" s="44">
        <v>0</v>
      </c>
      <c r="AE101" s="44"/>
      <c r="AF101" s="44"/>
      <c r="AG101" s="89"/>
      <c r="AH101" s="46">
        <f t="shared" si="25"/>
        <v>67.8</v>
      </c>
      <c r="AI101" s="47">
        <f t="shared" si="26"/>
        <v>0</v>
      </c>
      <c r="AK101" s="94" t="s">
        <v>129</v>
      </c>
      <c r="AL101" s="93"/>
      <c r="AM101" s="93"/>
      <c r="AN101" s="95"/>
      <c r="AY101" s="82"/>
      <c r="BF101" s="82"/>
      <c r="BG101" s="82">
        <v>-312.5</v>
      </c>
      <c r="BH101" s="82">
        <v>0</v>
      </c>
      <c r="BI101" s="82">
        <v>0</v>
      </c>
      <c r="BJ101" s="82">
        <v>0</v>
      </c>
      <c r="BK101" s="82">
        <v>59.7</v>
      </c>
      <c r="BL101" s="82">
        <v>0</v>
      </c>
    </row>
    <row r="102" spans="1:64" ht="15.75" thickBot="1" x14ac:dyDescent="0.3">
      <c r="A102" s="96" t="s">
        <v>130</v>
      </c>
      <c r="B102" s="97">
        <v>30.2</v>
      </c>
      <c r="C102" s="97">
        <v>22.3</v>
      </c>
      <c r="D102" s="97">
        <v>25</v>
      </c>
      <c r="E102" s="97">
        <v>32</v>
      </c>
      <c r="F102" s="97">
        <v>21.9</v>
      </c>
      <c r="G102" s="97">
        <v>25</v>
      </c>
      <c r="H102" s="97">
        <v>22.9</v>
      </c>
      <c r="I102" s="97">
        <v>26</v>
      </c>
      <c r="J102" s="97">
        <v>35</v>
      </c>
      <c r="K102" s="97">
        <v>37.6</v>
      </c>
      <c r="L102" s="97">
        <v>43.8</v>
      </c>
      <c r="M102" s="97">
        <v>45.9</v>
      </c>
      <c r="N102" s="97">
        <v>59.77</v>
      </c>
      <c r="O102" s="97">
        <v>58.3</v>
      </c>
      <c r="P102" s="97">
        <v>62.2</v>
      </c>
      <c r="Q102" s="97">
        <v>64.8</v>
      </c>
      <c r="R102" s="97">
        <v>37.200000000000003</v>
      </c>
      <c r="S102" s="97">
        <v>53.4</v>
      </c>
      <c r="T102" s="97">
        <v>67.3</v>
      </c>
      <c r="U102" s="97">
        <v>50.2</v>
      </c>
      <c r="V102" s="97">
        <v>58.3</v>
      </c>
      <c r="W102" s="97">
        <v>56.2</v>
      </c>
      <c r="X102" s="97">
        <v>36.6</v>
      </c>
      <c r="Y102" s="97">
        <v>34.299999999999997</v>
      </c>
      <c r="Z102" s="97">
        <v>40.700000000000003</v>
      </c>
      <c r="AA102" s="97">
        <v>47.8</v>
      </c>
      <c r="AB102" s="97">
        <v>55.3</v>
      </c>
      <c r="AC102" s="97">
        <v>55</v>
      </c>
      <c r="AD102" s="97">
        <v>49.6</v>
      </c>
      <c r="AE102" s="97">
        <v>55.6</v>
      </c>
      <c r="AF102" s="97">
        <v>49.4</v>
      </c>
      <c r="AG102" s="89"/>
      <c r="AH102" s="46">
        <f t="shared" si="25"/>
        <v>67.3</v>
      </c>
      <c r="AI102" s="47">
        <f t="shared" si="26"/>
        <v>21.9</v>
      </c>
      <c r="AK102" s="94"/>
      <c r="AL102" s="44"/>
      <c r="AM102" s="44"/>
      <c r="AN102" s="98"/>
      <c r="AY102" s="82"/>
      <c r="BF102" s="82"/>
      <c r="BG102" s="82">
        <v>-299.8</v>
      </c>
      <c r="BH102" s="82">
        <v>0</v>
      </c>
      <c r="BI102" s="82">
        <v>0</v>
      </c>
      <c r="BJ102" s="82">
        <v>0</v>
      </c>
      <c r="BK102" s="82">
        <v>58.4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5"/>
        <v>0</v>
      </c>
      <c r="AI103" s="47">
        <f t="shared" si="26"/>
        <v>0</v>
      </c>
      <c r="AK103" s="94"/>
      <c r="AL103" s="97"/>
      <c r="AM103" s="99"/>
      <c r="AN103" s="262"/>
      <c r="AY103" s="82"/>
      <c r="BF103" s="82"/>
      <c r="BG103" s="82">
        <v>-372.1</v>
      </c>
      <c r="BH103" s="82">
        <v>0</v>
      </c>
      <c r="BI103" s="82">
        <v>0</v>
      </c>
      <c r="BJ103" s="82">
        <v>0</v>
      </c>
      <c r="BK103" s="82">
        <v>56.2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5"/>
        <v>0</v>
      </c>
      <c r="AI104" s="47">
        <f t="shared" si="26"/>
        <v>0</v>
      </c>
      <c r="AK104" s="94"/>
      <c r="AL104" s="97"/>
      <c r="AM104" s="97"/>
      <c r="AN104" s="263"/>
      <c r="BF104" s="82"/>
      <c r="BG104" s="82">
        <v>-343.5</v>
      </c>
      <c r="BH104" s="82">
        <v>0</v>
      </c>
      <c r="BI104" s="82">
        <v>0</v>
      </c>
      <c r="BJ104" s="82">
        <v>0</v>
      </c>
      <c r="BK104" s="82">
        <v>61.3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5"/>
        <v>0</v>
      </c>
      <c r="AI105" s="47">
        <f t="shared" si="26"/>
        <v>0</v>
      </c>
      <c r="AK105" s="100"/>
      <c r="AL105" s="101"/>
      <c r="AM105" s="101"/>
      <c r="AN105" s="102"/>
      <c r="BF105" s="82"/>
      <c r="BG105" s="82">
        <v>-340.8</v>
      </c>
      <c r="BH105" s="82">
        <v>0</v>
      </c>
      <c r="BI105" s="82">
        <v>0</v>
      </c>
      <c r="BJ105" s="82">
        <v>0</v>
      </c>
      <c r="BK105" s="82">
        <v>57.8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5"/>
        <v>0</v>
      </c>
      <c r="AI106" s="47">
        <f t="shared" si="26"/>
        <v>0</v>
      </c>
      <c r="BF106" s="82"/>
      <c r="BG106" s="82">
        <v>-233.4</v>
      </c>
      <c r="BH106" s="82">
        <v>0</v>
      </c>
      <c r="BI106" s="82">
        <v>0</v>
      </c>
      <c r="BJ106" s="82">
        <v>0</v>
      </c>
      <c r="BK106" s="82">
        <v>59.5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5"/>
        <v>0</v>
      </c>
      <c r="AI107" s="47">
        <f t="shared" si="26"/>
        <v>0</v>
      </c>
      <c r="BF107" s="82"/>
      <c r="BG107" s="82">
        <v>-193.8</v>
      </c>
      <c r="BH107" s="82">
        <v>0</v>
      </c>
      <c r="BI107" s="82">
        <v>0</v>
      </c>
      <c r="BJ107" s="82">
        <v>0</v>
      </c>
      <c r="BK107" s="82">
        <v>62</v>
      </c>
      <c r="BL107" s="82">
        <v>0</v>
      </c>
    </row>
    <row r="108" spans="1:64" ht="15.75" thickBot="1" x14ac:dyDescent="0.3">
      <c r="A108" s="87" t="s">
        <v>136</v>
      </c>
      <c r="B108" s="70">
        <v>91</v>
      </c>
      <c r="C108" s="70">
        <f t="shared" ref="B108:AF108" si="43">SUMIF(C97:C107,"&gt;0")</f>
        <v>22.3</v>
      </c>
      <c r="D108" s="70">
        <f t="shared" si="43"/>
        <v>25</v>
      </c>
      <c r="E108" s="70">
        <f t="shared" si="43"/>
        <v>32</v>
      </c>
      <c r="F108" s="70">
        <f t="shared" si="43"/>
        <v>21.9</v>
      </c>
      <c r="G108" s="70">
        <f t="shared" si="43"/>
        <v>88.8</v>
      </c>
      <c r="H108" s="70">
        <f t="shared" si="43"/>
        <v>86</v>
      </c>
      <c r="I108" s="70">
        <f t="shared" si="43"/>
        <v>84.7</v>
      </c>
      <c r="J108" s="70">
        <f t="shared" si="43"/>
        <v>83.9</v>
      </c>
      <c r="K108" s="70">
        <f t="shared" si="43"/>
        <v>97.300000000000011</v>
      </c>
      <c r="L108" s="70">
        <f t="shared" si="43"/>
        <v>99.5</v>
      </c>
      <c r="M108" s="70">
        <f t="shared" si="43"/>
        <v>104.3</v>
      </c>
      <c r="N108" s="70">
        <f t="shared" si="43"/>
        <v>115.97</v>
      </c>
      <c r="O108" s="70">
        <f t="shared" si="43"/>
        <v>119.6</v>
      </c>
      <c r="P108" s="70">
        <f t="shared" si="43"/>
        <v>120</v>
      </c>
      <c r="Q108" s="70">
        <f t="shared" si="43"/>
        <v>124.3</v>
      </c>
      <c r="R108" s="70">
        <f t="shared" si="43"/>
        <v>99.2</v>
      </c>
      <c r="S108" s="70">
        <f t="shared" ref="S108:T108" si="44">SUMIF(S97:S107,"&gt;0")</f>
        <v>119.9</v>
      </c>
      <c r="T108" s="70">
        <f t="shared" si="44"/>
        <v>125.1</v>
      </c>
      <c r="U108" s="70">
        <f t="shared" ref="U108:V108" si="45">SUMIF(U97:U107,"&gt;0")</f>
        <v>109.2</v>
      </c>
      <c r="V108" s="70">
        <f t="shared" si="45"/>
        <v>126.1</v>
      </c>
      <c r="W108" s="70">
        <f t="shared" ref="W108:X108" si="46">SUMIF(W97:W107,"&gt;0")</f>
        <v>122</v>
      </c>
      <c r="X108" s="70">
        <f t="shared" si="46"/>
        <v>101.69999999999999</v>
      </c>
      <c r="Y108" s="70">
        <f t="shared" ref="Y108:Z108" si="47">SUMIF(Y97:Y107,"&gt;0")</f>
        <v>96.699999999999989</v>
      </c>
      <c r="Z108" s="70">
        <f t="shared" si="47"/>
        <v>104</v>
      </c>
      <c r="AA108" s="70">
        <f>SUMIF(AA97:AA107,"&gt;0")</f>
        <v>114</v>
      </c>
      <c r="AB108" s="70">
        <f t="shared" si="43"/>
        <v>113.69999999999999</v>
      </c>
      <c r="AC108" s="70">
        <f t="shared" si="43"/>
        <v>55</v>
      </c>
      <c r="AD108" s="70">
        <f t="shared" si="43"/>
        <v>49.6</v>
      </c>
      <c r="AE108" s="70">
        <f t="shared" si="43"/>
        <v>55.6</v>
      </c>
      <c r="AF108" s="70">
        <f t="shared" si="43"/>
        <v>49.4</v>
      </c>
      <c r="AG108" s="104">
        <f>SUM(AG97:AG107)</f>
        <v>0</v>
      </c>
      <c r="AH108" s="46">
        <f t="shared" si="25"/>
        <v>126.1</v>
      </c>
      <c r="AI108" s="47">
        <f t="shared" si="26"/>
        <v>21.9</v>
      </c>
      <c r="AJ108" s="105">
        <f t="array" ref="AJ108">MIN(IF(B108:AF108&lt;&gt;0,B108:AF108))</f>
        <v>21.9</v>
      </c>
      <c r="BF108" s="82"/>
      <c r="BG108" s="82">
        <v>-151.30000000000001</v>
      </c>
      <c r="BH108" s="82">
        <v>0</v>
      </c>
      <c r="BI108" s="82">
        <v>0</v>
      </c>
      <c r="BJ108" s="82">
        <v>0</v>
      </c>
      <c r="BK108" s="82">
        <v>66.5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5"/>
        <v>0</v>
      </c>
      <c r="AI109" s="47">
        <f t="shared" si="26"/>
        <v>0</v>
      </c>
      <c r="BF109" s="82"/>
      <c r="BG109" s="82">
        <v>-230.6</v>
      </c>
      <c r="BH109" s="82">
        <v>0</v>
      </c>
      <c r="BI109" s="82">
        <v>0</v>
      </c>
      <c r="BJ109" s="82">
        <v>0</v>
      </c>
      <c r="BK109" s="82">
        <v>57.8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5"/>
        <v>0</v>
      </c>
      <c r="AI110" s="47">
        <f t="shared" si="26"/>
        <v>0</v>
      </c>
      <c r="BF110" s="82"/>
      <c r="BG110" s="82">
        <v>-220.1</v>
      </c>
      <c r="BH110" s="82">
        <v>0</v>
      </c>
      <c r="BI110" s="82">
        <v>0</v>
      </c>
      <c r="BJ110" s="82">
        <v>0</v>
      </c>
      <c r="BK110" s="82">
        <v>59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5"/>
        <v>0</v>
      </c>
      <c r="AI111" s="47">
        <f t="shared" si="26"/>
        <v>0</v>
      </c>
      <c r="BF111" s="82"/>
      <c r="BG111" s="82">
        <v>-216</v>
      </c>
      <c r="BH111" s="82">
        <v>0</v>
      </c>
      <c r="BI111" s="82">
        <v>0</v>
      </c>
      <c r="BJ111" s="82">
        <v>0</v>
      </c>
      <c r="BK111" s="82">
        <v>67.8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5"/>
        <v>0</v>
      </c>
      <c r="AI112" s="47">
        <f t="shared" si="26"/>
        <v>0</v>
      </c>
      <c r="BF112" s="81"/>
      <c r="BG112" s="82">
        <v>-250</v>
      </c>
      <c r="BH112" s="82">
        <v>0</v>
      </c>
      <c r="BI112" s="82">
        <v>0</v>
      </c>
      <c r="BJ112" s="82">
        <v>0</v>
      </c>
      <c r="BK112" s="82">
        <v>65.099999999999994</v>
      </c>
      <c r="BL112" s="82">
        <v>0</v>
      </c>
    </row>
    <row r="113" spans="1:64" ht="15.75" thickBot="1" x14ac:dyDescent="0.3">
      <c r="A113" s="87" t="s">
        <v>141</v>
      </c>
      <c r="B113" s="108">
        <v>2114.37</v>
      </c>
      <c r="C113" s="108">
        <f t="shared" ref="C113:AG113" si="48">C71+C78+C96+C92+C108+C112</f>
        <v>2032.47</v>
      </c>
      <c r="D113" s="108">
        <f t="shared" si="48"/>
        <v>1997.07</v>
      </c>
      <c r="E113" s="108">
        <f t="shared" si="48"/>
        <v>2004.27</v>
      </c>
      <c r="F113" s="108">
        <f t="shared" si="48"/>
        <v>2041.9700000000003</v>
      </c>
      <c r="G113" s="108">
        <f t="shared" si="48"/>
        <v>1965.27</v>
      </c>
      <c r="H113" s="108">
        <f t="shared" si="48"/>
        <v>1914.07</v>
      </c>
      <c r="I113" s="108">
        <f t="shared" si="48"/>
        <v>1956.2700000000002</v>
      </c>
      <c r="J113" s="108">
        <f t="shared" si="48"/>
        <v>2037.17</v>
      </c>
      <c r="K113" s="108">
        <f t="shared" si="48"/>
        <v>2117.0400000000004</v>
      </c>
      <c r="L113" s="108">
        <f t="shared" si="48"/>
        <v>2154.17</v>
      </c>
      <c r="M113" s="108">
        <f t="shared" si="48"/>
        <v>2123.67</v>
      </c>
      <c r="N113" s="108">
        <f t="shared" si="48"/>
        <v>2178.64</v>
      </c>
      <c r="O113" s="108">
        <f t="shared" si="48"/>
        <v>2200.77</v>
      </c>
      <c r="P113" s="108">
        <f t="shared" si="48"/>
        <v>2229.6000000000004</v>
      </c>
      <c r="Q113" s="108">
        <f t="shared" si="48"/>
        <v>2083.1000000000004</v>
      </c>
      <c r="R113" s="108">
        <f t="shared" si="48"/>
        <v>2091.8000000000002</v>
      </c>
      <c r="S113" s="108">
        <f t="shared" ref="S113:T113" si="49">S71+S78+S96+S92+S108+S112</f>
        <v>2107</v>
      </c>
      <c r="T113" s="108">
        <f t="shared" si="49"/>
        <v>2169.04</v>
      </c>
      <c r="U113" s="108">
        <f t="shared" ref="U113:V113" si="50">U71+U78+U96+U92+U108+U112</f>
        <v>2109.4</v>
      </c>
      <c r="V113" s="108">
        <f t="shared" si="50"/>
        <v>2063.7000000000003</v>
      </c>
      <c r="W113" s="108">
        <f t="shared" ref="W113:X113" si="51">W71+W78+W96+W92+W108+W112</f>
        <v>1994.8000000000002</v>
      </c>
      <c r="X113" s="108">
        <f t="shared" si="51"/>
        <v>1937.3000000000002</v>
      </c>
      <c r="Y113" s="108">
        <f t="shared" ref="Y113:Z113" si="52">Y71+Y78+Y96+Y92+Y108+Y112</f>
        <v>1980.5000000000002</v>
      </c>
      <c r="Z113" s="108">
        <f t="shared" si="52"/>
        <v>2021.0000000000002</v>
      </c>
      <c r="AA113" s="108">
        <f>AA71+AA78+AA96+AA92+AA108+AA112</f>
        <v>2257.9</v>
      </c>
      <c r="AB113" s="108">
        <f t="shared" si="48"/>
        <v>2231.6999999999998</v>
      </c>
      <c r="AC113" s="108">
        <f t="shared" si="48"/>
        <v>2137.4</v>
      </c>
      <c r="AD113" s="108">
        <f t="shared" si="48"/>
        <v>2115.8000000000002</v>
      </c>
      <c r="AE113" s="108">
        <f t="shared" si="48"/>
        <v>2032.0000000000002</v>
      </c>
      <c r="AF113" s="108">
        <f t="shared" si="48"/>
        <v>1983.0000000000002</v>
      </c>
      <c r="AG113" s="80">
        <f t="shared" si="48"/>
        <v>3169.915</v>
      </c>
      <c r="AH113" s="46">
        <f t="shared" si="25"/>
        <v>2257.9</v>
      </c>
      <c r="AI113" s="47">
        <f t="shared" si="26"/>
        <v>1914.07</v>
      </c>
      <c r="BF113" s="81"/>
      <c r="BG113" s="82">
        <v>-166.3</v>
      </c>
      <c r="BH113" s="82">
        <v>0</v>
      </c>
      <c r="BI113" s="82">
        <v>0</v>
      </c>
      <c r="BJ113" s="82">
        <v>0</v>
      </c>
      <c r="BK113" s="82">
        <v>63.3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5"/>
        <v>0</v>
      </c>
      <c r="AI114" s="47">
        <f t="shared" si="26"/>
        <v>0</v>
      </c>
      <c r="BF114" s="81"/>
      <c r="BG114" s="82">
        <v>-196</v>
      </c>
      <c r="BH114" s="82">
        <v>0</v>
      </c>
      <c r="BI114" s="82">
        <v>0</v>
      </c>
      <c r="BJ114" s="82">
        <v>0</v>
      </c>
      <c r="BK114" s="82">
        <v>58.4</v>
      </c>
      <c r="BL114" s="82">
        <v>0</v>
      </c>
    </row>
    <row r="115" spans="1:64" ht="15.75" thickBot="1" x14ac:dyDescent="0.3">
      <c r="A115" s="87" t="s">
        <v>143</v>
      </c>
      <c r="B115" s="108">
        <v>2114.37</v>
      </c>
      <c r="C115" s="108">
        <f t="shared" ref="C115:AF115" si="53">C113+C114</f>
        <v>2032.47</v>
      </c>
      <c r="D115" s="108">
        <f t="shared" si="53"/>
        <v>1997.07</v>
      </c>
      <c r="E115" s="108">
        <f t="shared" si="53"/>
        <v>2004.27</v>
      </c>
      <c r="F115" s="108">
        <f t="shared" si="53"/>
        <v>2041.9700000000003</v>
      </c>
      <c r="G115" s="108">
        <f t="shared" si="53"/>
        <v>1965.27</v>
      </c>
      <c r="H115" s="108">
        <f t="shared" si="53"/>
        <v>1914.07</v>
      </c>
      <c r="I115" s="108">
        <f t="shared" si="53"/>
        <v>1956.2700000000002</v>
      </c>
      <c r="J115" s="108">
        <f t="shared" si="53"/>
        <v>2037.17</v>
      </c>
      <c r="K115" s="108">
        <f t="shared" si="53"/>
        <v>2117.0400000000004</v>
      </c>
      <c r="L115" s="108">
        <f t="shared" si="53"/>
        <v>2154.17</v>
      </c>
      <c r="M115" s="108">
        <f t="shared" si="53"/>
        <v>2123.67</v>
      </c>
      <c r="N115" s="108">
        <f t="shared" si="53"/>
        <v>2178.64</v>
      </c>
      <c r="O115" s="108">
        <f t="shared" si="53"/>
        <v>2200.77</v>
      </c>
      <c r="P115" s="108">
        <f t="shared" si="53"/>
        <v>2229.6000000000004</v>
      </c>
      <c r="Q115" s="108">
        <f t="shared" si="53"/>
        <v>2083.1000000000004</v>
      </c>
      <c r="R115" s="108">
        <f t="shared" si="53"/>
        <v>2091.8000000000002</v>
      </c>
      <c r="S115" s="108">
        <f t="shared" ref="S115:T115" si="54">S113+S114</f>
        <v>2107</v>
      </c>
      <c r="T115" s="108">
        <f t="shared" si="54"/>
        <v>2169.04</v>
      </c>
      <c r="U115" s="108">
        <f t="shared" ref="U115:V115" si="55">U113+U114</f>
        <v>2109.4</v>
      </c>
      <c r="V115" s="108">
        <f t="shared" si="55"/>
        <v>2063.7000000000003</v>
      </c>
      <c r="W115" s="108">
        <f t="shared" ref="W115:X115" si="56">W113+W114</f>
        <v>1994.8000000000002</v>
      </c>
      <c r="X115" s="108">
        <f t="shared" si="56"/>
        <v>1937.3000000000002</v>
      </c>
      <c r="Y115" s="108">
        <f t="shared" ref="Y115:Z115" si="57">Y113+Y114</f>
        <v>1980.5000000000002</v>
      </c>
      <c r="Z115" s="108">
        <f t="shared" si="57"/>
        <v>2021.0000000000002</v>
      </c>
      <c r="AA115" s="108">
        <f>AA113+AA114</f>
        <v>2257.9</v>
      </c>
      <c r="AB115" s="108">
        <f t="shared" si="53"/>
        <v>2231.6999999999998</v>
      </c>
      <c r="AC115" s="108">
        <f t="shared" si="53"/>
        <v>2137.4</v>
      </c>
      <c r="AD115" s="108">
        <f t="shared" si="53"/>
        <v>2115.8000000000002</v>
      </c>
      <c r="AE115" s="108">
        <f t="shared" si="53"/>
        <v>2032.0000000000002</v>
      </c>
      <c r="AF115" s="108">
        <f t="shared" si="53"/>
        <v>1983.0000000000002</v>
      </c>
      <c r="AG115" s="104">
        <f>AG112+AG108+AG96+AG92+AG71+AG114</f>
        <v>2463.5149999999999</v>
      </c>
      <c r="AH115" s="46">
        <f t="shared" si="25"/>
        <v>2257.9</v>
      </c>
      <c r="AI115" s="47">
        <f t="shared" si="26"/>
        <v>1914.07</v>
      </c>
      <c r="BF115" s="81"/>
      <c r="BG115" s="82">
        <v>-172.4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v>1713.37</v>
      </c>
      <c r="C116" s="108">
        <f t="shared" ref="C116:AF116" si="58">C115-(C123)</f>
        <v>1601.47</v>
      </c>
      <c r="D116" s="108">
        <f t="shared" si="58"/>
        <v>1437.07</v>
      </c>
      <c r="E116" s="108">
        <f t="shared" si="58"/>
        <v>1604.27</v>
      </c>
      <c r="F116" s="108">
        <f t="shared" si="58"/>
        <v>1615.1700000000003</v>
      </c>
      <c r="G116" s="108">
        <f t="shared" si="58"/>
        <v>1576.77</v>
      </c>
      <c r="H116" s="108">
        <f t="shared" si="58"/>
        <v>1615.27</v>
      </c>
      <c r="I116" s="108">
        <f t="shared" si="58"/>
        <v>1613.0700000000002</v>
      </c>
      <c r="J116" s="108">
        <f t="shared" si="58"/>
        <v>1710.97</v>
      </c>
      <c r="K116" s="108">
        <f t="shared" si="58"/>
        <v>1804.5400000000004</v>
      </c>
      <c r="L116" s="108">
        <f t="shared" si="58"/>
        <v>1840.3700000000001</v>
      </c>
      <c r="M116" s="108">
        <f t="shared" si="58"/>
        <v>1823.8700000000001</v>
      </c>
      <c r="N116" s="108">
        <f t="shared" si="58"/>
        <v>1806.54</v>
      </c>
      <c r="O116" s="108">
        <f t="shared" si="58"/>
        <v>1857.27</v>
      </c>
      <c r="P116" s="108">
        <f t="shared" si="58"/>
        <v>1888.8000000000004</v>
      </c>
      <c r="Q116" s="108">
        <f t="shared" si="58"/>
        <v>1849.7000000000003</v>
      </c>
      <c r="R116" s="108">
        <f t="shared" si="58"/>
        <v>1898.0000000000002</v>
      </c>
      <c r="S116" s="108">
        <f t="shared" ref="S116:T116" si="59">S115-(S123)</f>
        <v>1955.7</v>
      </c>
      <c r="T116" s="108">
        <f t="shared" si="59"/>
        <v>1938.44</v>
      </c>
      <c r="U116" s="108">
        <f t="shared" ref="U116:V116" si="60">U115-(U123)</f>
        <v>1889.3000000000002</v>
      </c>
      <c r="V116" s="108">
        <f t="shared" si="60"/>
        <v>1847.7000000000003</v>
      </c>
      <c r="W116" s="108">
        <f t="shared" ref="W116:X116" si="61">W115-(W123)</f>
        <v>1805.8000000000002</v>
      </c>
      <c r="X116" s="108">
        <f t="shared" si="61"/>
        <v>1687.3000000000002</v>
      </c>
      <c r="Y116" s="108">
        <f t="shared" ref="Y116:Z116" si="62">Y115-(Y123)</f>
        <v>1758.5000000000002</v>
      </c>
      <c r="Z116" s="108">
        <f t="shared" si="62"/>
        <v>1854.7000000000003</v>
      </c>
      <c r="AA116" s="108">
        <f>AA115-(AA123)</f>
        <v>2063.9</v>
      </c>
      <c r="AB116" s="108">
        <f t="shared" si="58"/>
        <v>2035.6999999999998</v>
      </c>
      <c r="AC116" s="108">
        <f t="shared" si="58"/>
        <v>1933.8000000000002</v>
      </c>
      <c r="AD116" s="108">
        <f t="shared" si="58"/>
        <v>1943.4</v>
      </c>
      <c r="AE116" s="108">
        <f t="shared" si="58"/>
        <v>1844.4000000000003</v>
      </c>
      <c r="AF116" s="108">
        <f t="shared" si="58"/>
        <v>1782.4000000000003</v>
      </c>
      <c r="AG116" s="104"/>
      <c r="AH116" s="46">
        <f t="shared" si="25"/>
        <v>2063.9</v>
      </c>
      <c r="AI116" s="47">
        <f t="shared" si="26"/>
        <v>1437.07</v>
      </c>
      <c r="BF116" s="81"/>
      <c r="BG116" s="82">
        <v>-187.6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v>401</v>
      </c>
      <c r="C117" s="93">
        <f t="shared" ref="B117:AF122" si="63">IF(C97&lt;0,C97*-1,0)</f>
        <v>431</v>
      </c>
      <c r="D117" s="93">
        <f t="shared" si="63"/>
        <v>560</v>
      </c>
      <c r="E117" s="93">
        <f t="shared" si="63"/>
        <v>400</v>
      </c>
      <c r="F117" s="93">
        <f t="shared" si="63"/>
        <v>426.8</v>
      </c>
      <c r="G117" s="93">
        <f t="shared" si="63"/>
        <v>388.5</v>
      </c>
      <c r="H117" s="93">
        <f t="shared" si="63"/>
        <v>298.8</v>
      </c>
      <c r="I117" s="93">
        <f t="shared" si="63"/>
        <v>343.2</v>
      </c>
      <c r="J117" s="93">
        <f t="shared" si="63"/>
        <v>326.2</v>
      </c>
      <c r="K117" s="93">
        <f t="shared" si="63"/>
        <v>312.5</v>
      </c>
      <c r="L117" s="93">
        <f t="shared" si="63"/>
        <v>313.8</v>
      </c>
      <c r="M117" s="93">
        <f t="shared" si="63"/>
        <v>299.8</v>
      </c>
      <c r="N117" s="93">
        <f t="shared" si="63"/>
        <v>372.1</v>
      </c>
      <c r="O117" s="93">
        <f t="shared" si="63"/>
        <v>343.5</v>
      </c>
      <c r="P117" s="93">
        <f t="shared" si="63"/>
        <v>340.8</v>
      </c>
      <c r="Q117" s="93">
        <f t="shared" si="63"/>
        <v>233.4</v>
      </c>
      <c r="R117" s="93">
        <f t="shared" si="63"/>
        <v>193.8</v>
      </c>
      <c r="S117" s="93">
        <f t="shared" ref="S117:T117" si="64">IF(S97&lt;0,S97*-1,0)</f>
        <v>151.30000000000001</v>
      </c>
      <c r="T117" s="93">
        <f t="shared" si="64"/>
        <v>230.6</v>
      </c>
      <c r="U117" s="93">
        <f t="shared" ref="U117:V117" si="65">IF(U97&lt;0,U97*-1,0)</f>
        <v>220.1</v>
      </c>
      <c r="V117" s="93">
        <f t="shared" si="65"/>
        <v>216</v>
      </c>
      <c r="W117" s="93">
        <f t="shared" ref="W117:X117" si="66">IF(W97&lt;0,W97*-1,0)</f>
        <v>189</v>
      </c>
      <c r="X117" s="93">
        <f t="shared" si="66"/>
        <v>250</v>
      </c>
      <c r="Y117" s="93">
        <f t="shared" ref="Y117:AA122" si="67">IF(Y97&lt;0,Y97*-1,0)</f>
        <v>222</v>
      </c>
      <c r="Z117" s="93">
        <f t="shared" si="67"/>
        <v>166.3</v>
      </c>
      <c r="AA117" s="93">
        <f t="shared" si="67"/>
        <v>194</v>
      </c>
      <c r="AB117" s="93">
        <f t="shared" si="63"/>
        <v>196</v>
      </c>
      <c r="AC117" s="93">
        <f t="shared" si="63"/>
        <v>203.6</v>
      </c>
      <c r="AD117" s="93">
        <f t="shared" si="63"/>
        <v>172.4</v>
      </c>
      <c r="AE117" s="93">
        <f t="shared" si="63"/>
        <v>187.6</v>
      </c>
      <c r="AF117" s="93">
        <f t="shared" si="63"/>
        <v>200.6</v>
      </c>
      <c r="AG117" s="61"/>
      <c r="AH117" s="46">
        <f t="shared" si="25"/>
        <v>560</v>
      </c>
      <c r="AI117" s="47">
        <f t="shared" si="26"/>
        <v>151.30000000000001</v>
      </c>
      <c r="BG117" s="82">
        <v>-200.6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v>0</v>
      </c>
      <c r="C118" s="93">
        <f t="shared" si="63"/>
        <v>0</v>
      </c>
      <c r="D118" s="93">
        <f t="shared" si="63"/>
        <v>0</v>
      </c>
      <c r="E118" s="93">
        <f t="shared" si="63"/>
        <v>0</v>
      </c>
      <c r="F118" s="93">
        <f t="shared" si="63"/>
        <v>0</v>
      </c>
      <c r="G118" s="93">
        <f t="shared" si="63"/>
        <v>0</v>
      </c>
      <c r="H118" s="93">
        <f t="shared" si="63"/>
        <v>0</v>
      </c>
      <c r="I118" s="93">
        <f t="shared" si="63"/>
        <v>0</v>
      </c>
      <c r="J118" s="93">
        <f t="shared" si="63"/>
        <v>0</v>
      </c>
      <c r="K118" s="93">
        <f t="shared" si="63"/>
        <v>0</v>
      </c>
      <c r="L118" s="93">
        <f t="shared" si="63"/>
        <v>0</v>
      </c>
      <c r="M118" s="93">
        <f t="shared" si="63"/>
        <v>0</v>
      </c>
      <c r="N118" s="93">
        <f t="shared" si="63"/>
        <v>0</v>
      </c>
      <c r="O118" s="93">
        <f t="shared" si="63"/>
        <v>0</v>
      </c>
      <c r="P118" s="93">
        <f t="shared" si="63"/>
        <v>0</v>
      </c>
      <c r="Q118" s="93">
        <f t="shared" si="63"/>
        <v>0</v>
      </c>
      <c r="R118" s="93">
        <f t="shared" si="63"/>
        <v>0</v>
      </c>
      <c r="S118" s="93">
        <f t="shared" ref="S118:T118" si="68">IF(S98&lt;0,S98*-1,0)</f>
        <v>0</v>
      </c>
      <c r="T118" s="93">
        <f t="shared" si="68"/>
        <v>0</v>
      </c>
      <c r="U118" s="93">
        <f t="shared" ref="U118:V118" si="69">IF(U98&lt;0,U98*-1,0)</f>
        <v>0</v>
      </c>
      <c r="V118" s="93">
        <f t="shared" si="69"/>
        <v>0</v>
      </c>
      <c r="W118" s="93">
        <f t="shared" ref="W118:X118" si="70">IF(W98&lt;0,W98*-1,0)</f>
        <v>0</v>
      </c>
      <c r="X118" s="93">
        <f t="shared" si="70"/>
        <v>0</v>
      </c>
      <c r="Y118" s="93">
        <f t="shared" ref="Y118:Z118" si="71">IF(Y98&lt;0,Y98*-1,0)</f>
        <v>0</v>
      </c>
      <c r="Z118" s="93">
        <f t="shared" si="71"/>
        <v>0</v>
      </c>
      <c r="AA118" s="93">
        <f t="shared" si="67"/>
        <v>0</v>
      </c>
      <c r="AB118" s="93">
        <f t="shared" si="63"/>
        <v>0</v>
      </c>
      <c r="AC118" s="93">
        <f t="shared" si="63"/>
        <v>0</v>
      </c>
      <c r="AD118" s="93">
        <f t="shared" si="63"/>
        <v>0</v>
      </c>
      <c r="AE118" s="93">
        <f t="shared" si="63"/>
        <v>0</v>
      </c>
      <c r="AF118" s="93">
        <f t="shared" si="63"/>
        <v>0</v>
      </c>
      <c r="AG118" s="64"/>
      <c r="AH118" s="46">
        <f t="shared" si="25"/>
        <v>0</v>
      </c>
      <c r="AI118" s="47">
        <f t="shared" si="26"/>
        <v>0</v>
      </c>
      <c r="AK118" s="49"/>
      <c r="BG118" s="82">
        <v>-400.9</v>
      </c>
      <c r="BH118" s="82">
        <v>6.6</v>
      </c>
      <c r="BI118" s="82">
        <v>69.2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v>0</v>
      </c>
      <c r="C119" s="93">
        <f t="shared" si="63"/>
        <v>0</v>
      </c>
      <c r="D119" s="93">
        <f t="shared" si="63"/>
        <v>0</v>
      </c>
      <c r="E119" s="93">
        <f t="shared" si="63"/>
        <v>0</v>
      </c>
      <c r="F119" s="93">
        <f t="shared" si="63"/>
        <v>0</v>
      </c>
      <c r="G119" s="93">
        <f t="shared" si="63"/>
        <v>0</v>
      </c>
      <c r="H119" s="93">
        <f t="shared" si="63"/>
        <v>0</v>
      </c>
      <c r="I119" s="93">
        <f t="shared" si="63"/>
        <v>0</v>
      </c>
      <c r="J119" s="93">
        <f t="shared" si="63"/>
        <v>0</v>
      </c>
      <c r="K119" s="93">
        <f t="shared" si="63"/>
        <v>0</v>
      </c>
      <c r="L119" s="93">
        <f t="shared" si="63"/>
        <v>0</v>
      </c>
      <c r="M119" s="93">
        <f t="shared" si="63"/>
        <v>0</v>
      </c>
      <c r="N119" s="93">
        <f t="shared" si="63"/>
        <v>0</v>
      </c>
      <c r="O119" s="93">
        <f t="shared" si="63"/>
        <v>0</v>
      </c>
      <c r="P119" s="93">
        <f t="shared" si="63"/>
        <v>0</v>
      </c>
      <c r="Q119" s="93">
        <f t="shared" si="63"/>
        <v>0</v>
      </c>
      <c r="R119" s="93">
        <f t="shared" si="63"/>
        <v>0</v>
      </c>
      <c r="S119" s="93">
        <f t="shared" ref="S119:T119" si="72">IF(S99&lt;0,S99*-1,0)</f>
        <v>0</v>
      </c>
      <c r="T119" s="93">
        <f t="shared" si="72"/>
        <v>0</v>
      </c>
      <c r="U119" s="93">
        <f t="shared" ref="U119:V119" si="73">IF(U99&lt;0,U99*-1,0)</f>
        <v>0</v>
      </c>
      <c r="V119" s="93">
        <f t="shared" si="73"/>
        <v>0</v>
      </c>
      <c r="W119" s="93">
        <f t="shared" ref="W119:X119" si="74">IF(W99&lt;0,W99*-1,0)</f>
        <v>0</v>
      </c>
      <c r="X119" s="93">
        <f t="shared" si="74"/>
        <v>0</v>
      </c>
      <c r="Y119" s="93">
        <f t="shared" ref="Y119:Z119" si="75">IF(Y99&lt;0,Y99*-1,0)</f>
        <v>0</v>
      </c>
      <c r="Z119" s="93">
        <f t="shared" si="75"/>
        <v>0</v>
      </c>
      <c r="AA119" s="93">
        <f t="shared" si="67"/>
        <v>0</v>
      </c>
      <c r="AB119" s="93">
        <f t="shared" si="63"/>
        <v>0</v>
      </c>
      <c r="AC119" s="93">
        <f t="shared" si="63"/>
        <v>0</v>
      </c>
      <c r="AD119" s="93">
        <f t="shared" si="63"/>
        <v>0</v>
      </c>
      <c r="AE119" s="93">
        <f t="shared" si="63"/>
        <v>0</v>
      </c>
      <c r="AF119" s="93">
        <f t="shared" si="63"/>
        <v>0</v>
      </c>
      <c r="AG119" s="111"/>
      <c r="AH119" s="46">
        <f t="shared" si="25"/>
        <v>0</v>
      </c>
      <c r="AI119" s="47">
        <f t="shared" si="26"/>
        <v>0</v>
      </c>
    </row>
    <row r="120" spans="1:64" x14ac:dyDescent="0.25">
      <c r="A120" s="96" t="s">
        <v>126</v>
      </c>
      <c r="B120" s="93">
        <v>0</v>
      </c>
      <c r="C120" s="93">
        <f t="shared" si="63"/>
        <v>0</v>
      </c>
      <c r="D120" s="93">
        <f t="shared" si="63"/>
        <v>0</v>
      </c>
      <c r="E120" s="93">
        <f t="shared" si="63"/>
        <v>0</v>
      </c>
      <c r="F120" s="93">
        <f t="shared" si="63"/>
        <v>0</v>
      </c>
      <c r="G120" s="93">
        <f t="shared" si="63"/>
        <v>0</v>
      </c>
      <c r="H120" s="93">
        <f t="shared" si="63"/>
        <v>0</v>
      </c>
      <c r="I120" s="93">
        <f t="shared" si="63"/>
        <v>0</v>
      </c>
      <c r="J120" s="93">
        <f t="shared" si="63"/>
        <v>0</v>
      </c>
      <c r="K120" s="93">
        <f t="shared" si="63"/>
        <v>0</v>
      </c>
      <c r="L120" s="93">
        <f t="shared" si="63"/>
        <v>0</v>
      </c>
      <c r="M120" s="93">
        <f t="shared" si="63"/>
        <v>0</v>
      </c>
      <c r="N120" s="93">
        <f t="shared" si="63"/>
        <v>0</v>
      </c>
      <c r="O120" s="93">
        <f t="shared" si="63"/>
        <v>0</v>
      </c>
      <c r="P120" s="93">
        <f t="shared" si="63"/>
        <v>0</v>
      </c>
      <c r="Q120" s="93">
        <f t="shared" si="63"/>
        <v>0</v>
      </c>
      <c r="R120" s="93">
        <f t="shared" si="63"/>
        <v>0</v>
      </c>
      <c r="S120" s="93">
        <f t="shared" ref="S120:T120" si="76">IF(S100&lt;0,S100*-1,0)</f>
        <v>0</v>
      </c>
      <c r="T120" s="93">
        <f t="shared" si="76"/>
        <v>0</v>
      </c>
      <c r="U120" s="93">
        <f t="shared" ref="U120:V120" si="77">IF(U100&lt;0,U100*-1,0)</f>
        <v>0</v>
      </c>
      <c r="V120" s="93">
        <f t="shared" si="77"/>
        <v>0</v>
      </c>
      <c r="W120" s="93">
        <f t="shared" ref="W120:X120" si="78">IF(W100&lt;0,W100*-1,0)</f>
        <v>0</v>
      </c>
      <c r="X120" s="93">
        <f t="shared" si="78"/>
        <v>0</v>
      </c>
      <c r="Y120" s="93">
        <f t="shared" ref="Y120:Z120" si="79">IF(Y100&lt;0,Y100*-1,0)</f>
        <v>0</v>
      </c>
      <c r="Z120" s="93">
        <f t="shared" si="79"/>
        <v>0</v>
      </c>
      <c r="AA120" s="93">
        <f t="shared" si="67"/>
        <v>0</v>
      </c>
      <c r="AB120" s="93">
        <f t="shared" si="63"/>
        <v>0</v>
      </c>
      <c r="AC120" s="93">
        <f t="shared" si="63"/>
        <v>0</v>
      </c>
      <c r="AD120" s="93">
        <f t="shared" si="63"/>
        <v>0</v>
      </c>
      <c r="AE120" s="93">
        <f t="shared" si="63"/>
        <v>0</v>
      </c>
      <c r="AF120" s="93">
        <f t="shared" si="63"/>
        <v>0</v>
      </c>
      <c r="AG120" s="111"/>
      <c r="AH120" s="46">
        <f t="shared" si="25"/>
        <v>0</v>
      </c>
      <c r="AI120" s="47">
        <f t="shared" si="26"/>
        <v>0</v>
      </c>
    </row>
    <row r="121" spans="1:64" x14ac:dyDescent="0.25">
      <c r="A121" s="96" t="s">
        <v>128</v>
      </c>
      <c r="B121" s="93">
        <v>0</v>
      </c>
      <c r="C121" s="93">
        <f t="shared" si="63"/>
        <v>0</v>
      </c>
      <c r="D121" s="93">
        <f t="shared" si="63"/>
        <v>0</v>
      </c>
      <c r="E121" s="93">
        <f t="shared" si="63"/>
        <v>0</v>
      </c>
      <c r="F121" s="93">
        <f t="shared" si="63"/>
        <v>0</v>
      </c>
      <c r="G121" s="93">
        <f t="shared" si="63"/>
        <v>0</v>
      </c>
      <c r="H121" s="93">
        <f t="shared" si="63"/>
        <v>0</v>
      </c>
      <c r="I121" s="93">
        <f t="shared" si="63"/>
        <v>0</v>
      </c>
      <c r="J121" s="93">
        <f t="shared" si="63"/>
        <v>0</v>
      </c>
      <c r="K121" s="93">
        <f t="shared" si="63"/>
        <v>0</v>
      </c>
      <c r="L121" s="93">
        <f t="shared" si="63"/>
        <v>0</v>
      </c>
      <c r="M121" s="93">
        <f t="shared" si="63"/>
        <v>0</v>
      </c>
      <c r="N121" s="93">
        <f t="shared" si="63"/>
        <v>0</v>
      </c>
      <c r="O121" s="93">
        <f t="shared" si="63"/>
        <v>0</v>
      </c>
      <c r="P121" s="93">
        <f t="shared" si="63"/>
        <v>0</v>
      </c>
      <c r="Q121" s="93">
        <f t="shared" si="63"/>
        <v>0</v>
      </c>
      <c r="R121" s="93">
        <f t="shared" si="63"/>
        <v>0</v>
      </c>
      <c r="S121" s="93">
        <f t="shared" ref="S121:T121" si="80">IF(S101&lt;0,S101*-1,0)</f>
        <v>0</v>
      </c>
      <c r="T121" s="93">
        <f t="shared" si="80"/>
        <v>0</v>
      </c>
      <c r="U121" s="93">
        <f t="shared" ref="U121:V121" si="81">IF(U101&lt;0,U101*-1,0)</f>
        <v>0</v>
      </c>
      <c r="V121" s="93">
        <f t="shared" si="81"/>
        <v>0</v>
      </c>
      <c r="W121" s="93">
        <f t="shared" ref="W121:X121" si="82">IF(W101&lt;0,W101*-1,0)</f>
        <v>0</v>
      </c>
      <c r="X121" s="93">
        <f t="shared" si="82"/>
        <v>0</v>
      </c>
      <c r="Y121" s="93">
        <f t="shared" ref="Y121:Z121" si="83">IF(Y101&lt;0,Y101*-1,0)</f>
        <v>0</v>
      </c>
      <c r="Z121" s="93">
        <f t="shared" si="83"/>
        <v>0</v>
      </c>
      <c r="AA121" s="93">
        <f t="shared" si="67"/>
        <v>0</v>
      </c>
      <c r="AB121" s="93">
        <f t="shared" si="63"/>
        <v>0</v>
      </c>
      <c r="AC121" s="93">
        <f t="shared" si="63"/>
        <v>0</v>
      </c>
      <c r="AD121" s="93">
        <f t="shared" si="63"/>
        <v>0</v>
      </c>
      <c r="AE121" s="93">
        <f t="shared" si="63"/>
        <v>0</v>
      </c>
      <c r="AF121" s="93">
        <f t="shared" si="63"/>
        <v>0</v>
      </c>
      <c r="AG121" s="111"/>
      <c r="AH121" s="46">
        <f t="shared" si="25"/>
        <v>0</v>
      </c>
      <c r="AI121" s="47">
        <f t="shared" si="26"/>
        <v>0</v>
      </c>
    </row>
    <row r="122" spans="1:64" ht="15.75" thickBot="1" x14ac:dyDescent="0.3">
      <c r="A122" s="96" t="s">
        <v>130</v>
      </c>
      <c r="B122" s="93">
        <v>0</v>
      </c>
      <c r="C122" s="93">
        <f t="shared" si="63"/>
        <v>0</v>
      </c>
      <c r="D122" s="93">
        <f t="shared" si="63"/>
        <v>0</v>
      </c>
      <c r="E122" s="93">
        <f t="shared" si="63"/>
        <v>0</v>
      </c>
      <c r="F122" s="93">
        <f t="shared" si="63"/>
        <v>0</v>
      </c>
      <c r="G122" s="93">
        <f t="shared" si="63"/>
        <v>0</v>
      </c>
      <c r="H122" s="93">
        <f t="shared" si="63"/>
        <v>0</v>
      </c>
      <c r="I122" s="93">
        <f t="shared" si="63"/>
        <v>0</v>
      </c>
      <c r="J122" s="93">
        <f t="shared" si="63"/>
        <v>0</v>
      </c>
      <c r="K122" s="93">
        <f t="shared" si="63"/>
        <v>0</v>
      </c>
      <c r="L122" s="93">
        <f t="shared" si="63"/>
        <v>0</v>
      </c>
      <c r="M122" s="93">
        <f t="shared" si="63"/>
        <v>0</v>
      </c>
      <c r="N122" s="93">
        <f t="shared" si="63"/>
        <v>0</v>
      </c>
      <c r="O122" s="93">
        <f t="shared" si="63"/>
        <v>0</v>
      </c>
      <c r="P122" s="93">
        <f t="shared" si="63"/>
        <v>0</v>
      </c>
      <c r="Q122" s="93">
        <f t="shared" si="63"/>
        <v>0</v>
      </c>
      <c r="R122" s="93">
        <f t="shared" si="63"/>
        <v>0</v>
      </c>
      <c r="S122" s="93">
        <f t="shared" ref="S122:T122" si="84">IF(S102&lt;0,S102*-1,0)</f>
        <v>0</v>
      </c>
      <c r="T122" s="93">
        <f t="shared" si="84"/>
        <v>0</v>
      </c>
      <c r="U122" s="93">
        <f t="shared" ref="U122:V122" si="85">IF(U102&lt;0,U102*-1,0)</f>
        <v>0</v>
      </c>
      <c r="V122" s="93">
        <f t="shared" si="85"/>
        <v>0</v>
      </c>
      <c r="W122" s="93">
        <f t="shared" ref="W122:X122" si="86">IF(W102&lt;0,W102*-1,0)</f>
        <v>0</v>
      </c>
      <c r="X122" s="93">
        <f t="shared" si="86"/>
        <v>0</v>
      </c>
      <c r="Y122" s="93">
        <f t="shared" ref="Y122:Z122" si="87">IF(Y102&lt;0,Y102*-1,0)</f>
        <v>0</v>
      </c>
      <c r="Z122" s="93">
        <f t="shared" si="87"/>
        <v>0</v>
      </c>
      <c r="AA122" s="93">
        <f t="shared" si="67"/>
        <v>0</v>
      </c>
      <c r="AB122" s="93">
        <f t="shared" si="63"/>
        <v>0</v>
      </c>
      <c r="AC122" s="93">
        <f t="shared" si="63"/>
        <v>0</v>
      </c>
      <c r="AD122" s="93">
        <f t="shared" si="63"/>
        <v>0</v>
      </c>
      <c r="AE122" s="93">
        <f t="shared" si="63"/>
        <v>0</v>
      </c>
      <c r="AF122" s="93">
        <f t="shared" si="63"/>
        <v>0</v>
      </c>
      <c r="AG122" s="103"/>
      <c r="AH122" s="46">
        <f t="shared" si="25"/>
        <v>0</v>
      </c>
      <c r="AI122" s="47">
        <f t="shared" si="26"/>
        <v>0</v>
      </c>
    </row>
    <row r="123" spans="1:64" ht="15.75" thickBot="1" x14ac:dyDescent="0.3">
      <c r="A123" s="112" t="s">
        <v>145</v>
      </c>
      <c r="B123" s="70">
        <v>401</v>
      </c>
      <c r="C123" s="70">
        <f t="shared" ref="B123:AF123" si="88">SUM(C117:C122)</f>
        <v>431</v>
      </c>
      <c r="D123" s="70">
        <f t="shared" si="88"/>
        <v>560</v>
      </c>
      <c r="E123" s="70">
        <f t="shared" si="88"/>
        <v>400</v>
      </c>
      <c r="F123" s="70">
        <f t="shared" si="88"/>
        <v>426.8</v>
      </c>
      <c r="G123" s="70">
        <f t="shared" si="88"/>
        <v>388.5</v>
      </c>
      <c r="H123" s="70">
        <f t="shared" si="88"/>
        <v>298.8</v>
      </c>
      <c r="I123" s="70">
        <f t="shared" si="88"/>
        <v>343.2</v>
      </c>
      <c r="J123" s="70">
        <f t="shared" si="88"/>
        <v>326.2</v>
      </c>
      <c r="K123" s="70">
        <f t="shared" si="88"/>
        <v>312.5</v>
      </c>
      <c r="L123" s="70">
        <f t="shared" si="88"/>
        <v>313.8</v>
      </c>
      <c r="M123" s="70">
        <f t="shared" si="88"/>
        <v>299.8</v>
      </c>
      <c r="N123" s="70">
        <f t="shared" si="88"/>
        <v>372.1</v>
      </c>
      <c r="O123" s="70">
        <f t="shared" si="88"/>
        <v>343.5</v>
      </c>
      <c r="P123" s="70">
        <f t="shared" si="88"/>
        <v>340.8</v>
      </c>
      <c r="Q123" s="70">
        <f t="shared" si="88"/>
        <v>233.4</v>
      </c>
      <c r="R123" s="70">
        <f t="shared" si="88"/>
        <v>193.8</v>
      </c>
      <c r="S123" s="70">
        <f t="shared" ref="S123:T123" si="89">SUM(S117:S122)</f>
        <v>151.30000000000001</v>
      </c>
      <c r="T123" s="70">
        <f t="shared" si="89"/>
        <v>230.6</v>
      </c>
      <c r="U123" s="70">
        <f t="shared" ref="U123:V123" si="90">SUM(U117:U122)</f>
        <v>220.1</v>
      </c>
      <c r="V123" s="70">
        <f t="shared" si="90"/>
        <v>216</v>
      </c>
      <c r="W123" s="70">
        <f t="shared" ref="W123:X123" si="91">SUM(W117:W122)</f>
        <v>189</v>
      </c>
      <c r="X123" s="70">
        <f t="shared" si="91"/>
        <v>250</v>
      </c>
      <c r="Y123" s="70">
        <f t="shared" ref="Y123:Z123" si="92">SUM(Y117:Y122)</f>
        <v>222</v>
      </c>
      <c r="Z123" s="70">
        <f t="shared" si="92"/>
        <v>166.3</v>
      </c>
      <c r="AA123" s="70">
        <f>SUM(AA117:AA122)</f>
        <v>194</v>
      </c>
      <c r="AB123" s="70">
        <f t="shared" si="88"/>
        <v>196</v>
      </c>
      <c r="AC123" s="70">
        <f t="shared" si="88"/>
        <v>203.6</v>
      </c>
      <c r="AD123" s="70">
        <f t="shared" si="88"/>
        <v>172.4</v>
      </c>
      <c r="AE123" s="70">
        <f t="shared" si="88"/>
        <v>187.6</v>
      </c>
      <c r="AF123" s="70">
        <f t="shared" si="88"/>
        <v>200.6</v>
      </c>
      <c r="AG123" s="104"/>
      <c r="AH123" s="46">
        <f t="shared" si="25"/>
        <v>560</v>
      </c>
      <c r="AI123" s="47">
        <f t="shared" si="26"/>
        <v>151.30000000000001</v>
      </c>
      <c r="AJ123" s="105">
        <f t="array" ref="AJ123">MIN(IF(B123:AF123&lt;&gt;0,B123:AF123))</f>
        <v>151.30000000000001</v>
      </c>
    </row>
    <row r="124" spans="1:64" ht="15.75" thickBot="1" x14ac:dyDescent="0.3">
      <c r="A124" s="87" t="s">
        <v>146</v>
      </c>
      <c r="B124" s="70">
        <v>-310</v>
      </c>
      <c r="C124" s="70">
        <f t="shared" ref="B124:AF124" si="93">C108-C123</f>
        <v>-408.7</v>
      </c>
      <c r="D124" s="70">
        <f t="shared" si="93"/>
        <v>-535</v>
      </c>
      <c r="E124" s="70">
        <f t="shared" si="93"/>
        <v>-368</v>
      </c>
      <c r="F124" s="70">
        <f t="shared" si="93"/>
        <v>-404.90000000000003</v>
      </c>
      <c r="G124" s="70">
        <f t="shared" si="93"/>
        <v>-299.7</v>
      </c>
      <c r="H124" s="70">
        <f t="shared" si="93"/>
        <v>-212.8</v>
      </c>
      <c r="I124" s="70">
        <f t="shared" si="93"/>
        <v>-258.5</v>
      </c>
      <c r="J124" s="70">
        <f t="shared" si="93"/>
        <v>-242.29999999999998</v>
      </c>
      <c r="K124" s="70">
        <f t="shared" si="93"/>
        <v>-215.2</v>
      </c>
      <c r="L124" s="70">
        <f t="shared" si="93"/>
        <v>-214.3</v>
      </c>
      <c r="M124" s="70">
        <f t="shared" si="93"/>
        <v>-195.5</v>
      </c>
      <c r="N124" s="70">
        <f t="shared" si="93"/>
        <v>-256.13</v>
      </c>
      <c r="O124" s="70">
        <f t="shared" si="93"/>
        <v>-223.9</v>
      </c>
      <c r="P124" s="70">
        <f t="shared" si="93"/>
        <v>-220.8</v>
      </c>
      <c r="Q124" s="70">
        <f t="shared" si="93"/>
        <v>-109.10000000000001</v>
      </c>
      <c r="R124" s="70">
        <f t="shared" si="93"/>
        <v>-94.600000000000009</v>
      </c>
      <c r="S124" s="70">
        <f t="shared" ref="S124:T124" si="94">S108-S123</f>
        <v>-31.400000000000006</v>
      </c>
      <c r="T124" s="70">
        <f t="shared" si="94"/>
        <v>-105.5</v>
      </c>
      <c r="U124" s="70">
        <f t="shared" ref="U124:V124" si="95">U108-U123</f>
        <v>-110.89999999999999</v>
      </c>
      <c r="V124" s="70">
        <f t="shared" si="95"/>
        <v>-89.9</v>
      </c>
      <c r="W124" s="70">
        <f t="shared" ref="W124:X124" si="96">W108-W123</f>
        <v>-67</v>
      </c>
      <c r="X124" s="70">
        <f t="shared" si="96"/>
        <v>-148.30000000000001</v>
      </c>
      <c r="Y124" s="70">
        <f t="shared" ref="Y124:Z124" si="97">Y108-Y123</f>
        <v>-125.30000000000001</v>
      </c>
      <c r="Z124" s="70">
        <f t="shared" si="97"/>
        <v>-62.300000000000011</v>
      </c>
      <c r="AA124" s="70">
        <f>AA108-AA123</f>
        <v>-80</v>
      </c>
      <c r="AB124" s="70">
        <f t="shared" si="93"/>
        <v>-82.300000000000011</v>
      </c>
      <c r="AC124" s="70">
        <f t="shared" si="93"/>
        <v>-148.6</v>
      </c>
      <c r="AD124" s="70">
        <f t="shared" si="93"/>
        <v>-122.80000000000001</v>
      </c>
      <c r="AE124" s="70">
        <f t="shared" si="93"/>
        <v>-132</v>
      </c>
      <c r="AF124" s="70">
        <f t="shared" si="93"/>
        <v>-151.19999999999999</v>
      </c>
      <c r="AG124" s="104"/>
      <c r="AH124" s="46">
        <f t="shared" si="25"/>
        <v>-31.400000000000006</v>
      </c>
      <c r="AI124" s="47">
        <f t="shared" si="26"/>
        <v>-535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5"/>
        <v>0</v>
      </c>
      <c r="AI125" s="47">
        <f t="shared" si="26"/>
        <v>0</v>
      </c>
    </row>
    <row r="126" spans="1:64" x14ac:dyDescent="0.25">
      <c r="A126" s="116" t="s">
        <v>148</v>
      </c>
      <c r="B126" s="117">
        <v>49.884999999999998</v>
      </c>
      <c r="C126" s="117">
        <v>49.99</v>
      </c>
      <c r="D126" s="117">
        <v>49.981999999999999</v>
      </c>
      <c r="E126" s="117">
        <v>50.008000000000003</v>
      </c>
      <c r="F126" s="117">
        <v>50.009</v>
      </c>
      <c r="G126" s="117">
        <v>49.957999999999998</v>
      </c>
      <c r="H126" s="117">
        <v>49.947000000000003</v>
      </c>
      <c r="I126" s="117">
        <v>49.972999999999999</v>
      </c>
      <c r="J126" s="117">
        <v>49.905000000000001</v>
      </c>
      <c r="K126" s="117">
        <v>49.973999999999997</v>
      </c>
      <c r="L126" s="117">
        <v>50.029000000000003</v>
      </c>
      <c r="M126" s="117">
        <v>50.076000000000001</v>
      </c>
      <c r="N126" s="117">
        <v>50.021999999999998</v>
      </c>
      <c r="O126" s="117">
        <v>49.991999999999997</v>
      </c>
      <c r="P126" s="117">
        <v>49.993000000000002</v>
      </c>
      <c r="Q126" s="117">
        <v>49.915999999999997</v>
      </c>
      <c r="R126" s="117">
        <v>49.954000000000001</v>
      </c>
      <c r="S126" s="117">
        <v>50.076000000000001</v>
      </c>
      <c r="T126" s="117">
        <v>50.02</v>
      </c>
      <c r="U126" s="117">
        <v>50.093000000000004</v>
      </c>
      <c r="V126" s="117">
        <v>49.947000000000003</v>
      </c>
      <c r="W126" s="117">
        <v>49.848999999999997</v>
      </c>
      <c r="X126" s="117">
        <v>49.991</v>
      </c>
      <c r="Y126" s="117">
        <v>50.031999999999996</v>
      </c>
      <c r="Z126" s="117">
        <v>50.051000000000002</v>
      </c>
      <c r="AA126" s="117">
        <v>50.063000000000002</v>
      </c>
      <c r="AB126" s="117">
        <v>50.012999999999998</v>
      </c>
      <c r="AC126" s="117">
        <v>49.997999999999998</v>
      </c>
      <c r="AD126" s="117">
        <v>50.048999999999999</v>
      </c>
      <c r="AE126" s="117">
        <v>49.84</v>
      </c>
      <c r="AF126" s="117">
        <v>49.645000000000003</v>
      </c>
      <c r="AG126" s="118"/>
      <c r="AH126" s="46">
        <f t="shared" si="25"/>
        <v>50.093000000000004</v>
      </c>
      <c r="AI126" s="47">
        <f t="shared" si="26"/>
        <v>49.645000000000003</v>
      </c>
    </row>
    <row r="127" spans="1:64" x14ac:dyDescent="0.25">
      <c r="A127" s="119" t="s">
        <v>149</v>
      </c>
      <c r="B127" s="43">
        <v>131.4</v>
      </c>
      <c r="C127" s="43">
        <v>132.5</v>
      </c>
      <c r="D127" s="43">
        <v>133.69999999999999</v>
      </c>
      <c r="E127" s="43">
        <v>132.6</v>
      </c>
      <c r="F127" s="43">
        <v>131.69999999999999</v>
      </c>
      <c r="G127" s="43">
        <v>131.4</v>
      </c>
      <c r="H127" s="43">
        <v>131</v>
      </c>
      <c r="I127" s="43">
        <v>129.80000000000001</v>
      </c>
      <c r="J127" s="43">
        <v>128.9</v>
      </c>
      <c r="K127" s="43">
        <v>132.19999999999999</v>
      </c>
      <c r="L127" s="43">
        <v>132.30000000000001</v>
      </c>
      <c r="M127" s="43">
        <v>131.5</v>
      </c>
      <c r="N127" s="43">
        <v>129.4</v>
      </c>
      <c r="O127" s="43">
        <v>133.69999999999999</v>
      </c>
      <c r="P127" s="43">
        <v>127.77</v>
      </c>
      <c r="Q127" s="43">
        <v>131.9</v>
      </c>
      <c r="R127" s="43">
        <v>131.4</v>
      </c>
      <c r="S127" s="43">
        <v>130.69999999999999</v>
      </c>
      <c r="T127" s="43">
        <v>131.6</v>
      </c>
      <c r="U127" s="43">
        <v>133.77000000000001</v>
      </c>
      <c r="V127" s="43">
        <v>134.30000000000001</v>
      </c>
      <c r="W127" s="43">
        <v>134.30000000000001</v>
      </c>
      <c r="X127" s="43">
        <v>132.6</v>
      </c>
      <c r="Y127" s="43">
        <v>132.6</v>
      </c>
      <c r="Z127" s="43">
        <v>130.69999999999999</v>
      </c>
      <c r="AA127" s="43">
        <v>131.5</v>
      </c>
      <c r="AB127" s="43">
        <v>131.6</v>
      </c>
      <c r="AC127" s="43">
        <v>131.6</v>
      </c>
      <c r="AD127" s="43">
        <v>131.4</v>
      </c>
      <c r="AE127" s="43">
        <v>131.6</v>
      </c>
      <c r="AF127" s="43">
        <v>133.30000000000001</v>
      </c>
      <c r="AG127" s="120"/>
      <c r="AH127" s="46">
        <f t="shared" si="25"/>
        <v>134.30000000000001</v>
      </c>
      <c r="AI127" s="47">
        <f t="shared" si="26"/>
        <v>127.77</v>
      </c>
    </row>
    <row r="128" spans="1:64" x14ac:dyDescent="0.25">
      <c r="A128" s="119" t="s">
        <v>150</v>
      </c>
      <c r="B128" s="43">
        <v>129.6</v>
      </c>
      <c r="C128" s="43">
        <v>131.69999999999999</v>
      </c>
      <c r="D128" s="43">
        <v>132.6</v>
      </c>
      <c r="E128" s="43">
        <v>133</v>
      </c>
      <c r="F128" s="43">
        <v>131.69999999999999</v>
      </c>
      <c r="G128" s="43">
        <v>131.4</v>
      </c>
      <c r="H128" s="43">
        <v>131.5</v>
      </c>
      <c r="I128" s="43">
        <v>130</v>
      </c>
      <c r="J128" s="43">
        <v>129.30000000000001</v>
      </c>
      <c r="K128" s="43">
        <v>130.69999999999999</v>
      </c>
      <c r="L128" s="43">
        <v>131.1</v>
      </c>
      <c r="M128" s="43">
        <v>130.80000000000001</v>
      </c>
      <c r="N128" s="43">
        <v>129.19999999999999</v>
      </c>
      <c r="O128" s="43">
        <v>129.80000000000001</v>
      </c>
      <c r="P128" s="43">
        <v>127.1</v>
      </c>
      <c r="Q128" s="43">
        <v>130.1</v>
      </c>
      <c r="R128" s="43">
        <v>129.1</v>
      </c>
      <c r="S128" s="43">
        <v>129.30000000000001</v>
      </c>
      <c r="T128" s="43">
        <v>129.9</v>
      </c>
      <c r="U128" s="43">
        <v>130.9</v>
      </c>
      <c r="V128" s="43">
        <v>133.5</v>
      </c>
      <c r="W128" s="43">
        <v>133.5</v>
      </c>
      <c r="X128" s="43">
        <v>132.30000000000001</v>
      </c>
      <c r="Y128" s="43">
        <v>132.30000000000001</v>
      </c>
      <c r="Z128" s="43">
        <v>130.1</v>
      </c>
      <c r="AA128" s="43">
        <v>128.6</v>
      </c>
      <c r="AB128" s="43">
        <v>129.6</v>
      </c>
      <c r="AC128" s="43">
        <v>129.6</v>
      </c>
      <c r="AD128" s="43">
        <v>130</v>
      </c>
      <c r="AE128" s="43">
        <v>129.30000000000001</v>
      </c>
      <c r="AF128" s="43">
        <v>130.69999999999999</v>
      </c>
      <c r="AG128" s="120"/>
      <c r="AH128" s="46">
        <f t="shared" si="25"/>
        <v>133.5</v>
      </c>
      <c r="AI128" s="47">
        <f t="shared" si="26"/>
        <v>127.1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/>
      <c r="AB129" s="43"/>
      <c r="AC129" s="43"/>
      <c r="AD129" s="43"/>
      <c r="AE129" s="43"/>
      <c r="AF129" s="43"/>
      <c r="AG129" s="120"/>
      <c r="AH129" s="46">
        <f t="shared" si="25"/>
        <v>0</v>
      </c>
      <c r="AI129" s="47">
        <f t="shared" si="26"/>
        <v>0</v>
      </c>
    </row>
    <row r="130" spans="1:35" x14ac:dyDescent="0.25">
      <c r="A130" s="119" t="s">
        <v>152</v>
      </c>
      <c r="B130" s="43">
        <v>135.1</v>
      </c>
      <c r="C130" s="43">
        <v>134.1</v>
      </c>
      <c r="D130" s="43">
        <v>136.1</v>
      </c>
      <c r="E130" s="43">
        <v>135.4</v>
      </c>
      <c r="F130" s="43">
        <v>136</v>
      </c>
      <c r="G130" s="43">
        <v>136.80000000000001</v>
      </c>
      <c r="H130" s="43">
        <v>136</v>
      </c>
      <c r="I130" s="43">
        <v>134.6</v>
      </c>
      <c r="J130" s="43">
        <v>134.1</v>
      </c>
      <c r="K130" s="43">
        <v>132.69999999999999</v>
      </c>
      <c r="L130" s="43">
        <v>133.30000000000001</v>
      </c>
      <c r="M130" s="43">
        <v>132.4</v>
      </c>
      <c r="N130" s="43">
        <v>131.5</v>
      </c>
      <c r="O130" s="43">
        <v>131</v>
      </c>
      <c r="P130" s="43">
        <v>131.19999999999999</v>
      </c>
      <c r="Q130" s="43">
        <v>131.4</v>
      </c>
      <c r="R130" s="43">
        <v>131</v>
      </c>
      <c r="S130" s="43">
        <v>131.6</v>
      </c>
      <c r="T130" s="43">
        <v>132</v>
      </c>
      <c r="U130" s="43">
        <v>133.19999999999999</v>
      </c>
      <c r="V130" s="43">
        <v>134.6</v>
      </c>
      <c r="W130" s="43">
        <v>134.6</v>
      </c>
      <c r="X130" s="43">
        <v>135.6</v>
      </c>
      <c r="Y130" s="43">
        <v>135.6</v>
      </c>
      <c r="Z130" s="43">
        <v>134.9</v>
      </c>
      <c r="AA130" s="43">
        <v>134.19999999999999</v>
      </c>
      <c r="AB130" s="43">
        <v>135.5</v>
      </c>
      <c r="AC130" s="43">
        <v>135.5</v>
      </c>
      <c r="AD130" s="43">
        <v>136.69999999999999</v>
      </c>
      <c r="AE130" s="43">
        <v>136.30000000000001</v>
      </c>
      <c r="AF130" s="43">
        <v>135.6</v>
      </c>
      <c r="AG130" s="120"/>
      <c r="AH130" s="46">
        <f t="shared" si="25"/>
        <v>136.80000000000001</v>
      </c>
      <c r="AI130" s="47">
        <f t="shared" si="26"/>
        <v>131</v>
      </c>
    </row>
    <row r="131" spans="1:35" x14ac:dyDescent="0.25">
      <c r="A131" s="121" t="s">
        <v>153</v>
      </c>
      <c r="B131" s="122">
        <v>131.19999999999999</v>
      </c>
      <c r="C131" s="122">
        <v>132.1</v>
      </c>
      <c r="D131" s="122">
        <v>132.9</v>
      </c>
      <c r="E131" s="122">
        <v>132.9</v>
      </c>
      <c r="F131" s="122">
        <v>134</v>
      </c>
      <c r="G131" s="122">
        <v>136.19999999999999</v>
      </c>
      <c r="H131" s="122">
        <v>134.19999999999999</v>
      </c>
      <c r="I131" s="122">
        <v>132.1</v>
      </c>
      <c r="J131" s="122" t="s">
        <v>438</v>
      </c>
      <c r="K131" s="122">
        <v>131.80000000000001</v>
      </c>
      <c r="L131" s="122">
        <v>133.69999999999999</v>
      </c>
      <c r="M131" s="122">
        <v>134.4</v>
      </c>
      <c r="N131" s="122">
        <v>132.19999999999999</v>
      </c>
      <c r="O131" s="122">
        <v>133.4</v>
      </c>
      <c r="P131" s="122">
        <v>134.5</v>
      </c>
      <c r="Q131" s="122">
        <v>134.69999999999999</v>
      </c>
      <c r="R131" s="122">
        <v>135.1</v>
      </c>
      <c r="S131" s="122">
        <v>134</v>
      </c>
      <c r="T131" s="122">
        <v>134.9</v>
      </c>
      <c r="U131" s="122">
        <v>134.30000000000001</v>
      </c>
      <c r="V131" s="122">
        <v>134.30000000000001</v>
      </c>
      <c r="W131" s="122">
        <v>134.30000000000001</v>
      </c>
      <c r="X131" s="122">
        <v>135.4</v>
      </c>
      <c r="Y131" s="122">
        <v>135.4</v>
      </c>
      <c r="Z131" s="122">
        <v>134.1</v>
      </c>
      <c r="AA131" s="122">
        <v>132.4</v>
      </c>
      <c r="AB131" s="122">
        <v>133.9</v>
      </c>
      <c r="AC131" s="122">
        <v>133.9</v>
      </c>
      <c r="AD131" s="122">
        <v>133.69999999999999</v>
      </c>
      <c r="AE131" s="122">
        <v>133</v>
      </c>
      <c r="AF131" s="122">
        <v>133.30000000000001</v>
      </c>
      <c r="AG131" s="123"/>
      <c r="AH131" s="46">
        <f t="shared" si="25"/>
        <v>136.19999999999999</v>
      </c>
      <c r="AI131" s="47">
        <f t="shared" si="26"/>
        <v>131.19999999999999</v>
      </c>
    </row>
    <row r="132" spans="1:35" x14ac:dyDescent="0.25">
      <c r="A132" s="119" t="s">
        <v>154</v>
      </c>
      <c r="B132" s="43">
        <v>125.5</v>
      </c>
      <c r="C132" s="43">
        <v>126.5</v>
      </c>
      <c r="D132" s="43">
        <v>129.69999999999999</v>
      </c>
      <c r="E132" s="43">
        <v>129.69999999999999</v>
      </c>
      <c r="F132" s="43">
        <v>130.9</v>
      </c>
      <c r="G132" s="43">
        <v>127.4</v>
      </c>
      <c r="H132" s="43">
        <v>126.5</v>
      </c>
      <c r="I132" s="43">
        <v>125.6</v>
      </c>
      <c r="J132" s="43">
        <v>128.19999999999999</v>
      </c>
      <c r="K132" s="43">
        <v>131.6</v>
      </c>
      <c r="L132" s="43">
        <v>126.5</v>
      </c>
      <c r="M132" s="43">
        <v>132.1</v>
      </c>
      <c r="N132" s="43">
        <v>129.9</v>
      </c>
      <c r="O132" s="43">
        <v>129.19999999999999</v>
      </c>
      <c r="P132" s="43">
        <v>128.80000000000001</v>
      </c>
      <c r="Q132" s="43">
        <v>131.80000000000001</v>
      </c>
      <c r="R132" s="43">
        <v>130.9</v>
      </c>
      <c r="S132" s="43">
        <v>128.30000000000001</v>
      </c>
      <c r="T132" s="43">
        <v>132.30000000000001</v>
      </c>
      <c r="U132" s="43">
        <v>131.9</v>
      </c>
      <c r="V132" s="43">
        <v>131.9</v>
      </c>
      <c r="W132" s="43">
        <v>131.9</v>
      </c>
      <c r="X132" s="43">
        <v>132.30000000000001</v>
      </c>
      <c r="Y132" s="43">
        <v>132.30000000000001</v>
      </c>
      <c r="Z132" s="43">
        <v>133.6</v>
      </c>
      <c r="AA132" s="43">
        <v>127.3</v>
      </c>
      <c r="AB132" s="43">
        <v>126.6</v>
      </c>
      <c r="AC132" s="43">
        <v>126.6</v>
      </c>
      <c r="AD132" s="43">
        <v>120.5</v>
      </c>
      <c r="AE132" s="43">
        <v>127.8</v>
      </c>
      <c r="AF132" s="43">
        <v>126.1</v>
      </c>
      <c r="AG132" s="120"/>
      <c r="AH132" s="46">
        <f t="shared" si="25"/>
        <v>133.6</v>
      </c>
      <c r="AI132" s="47">
        <f t="shared" si="26"/>
        <v>120.5</v>
      </c>
    </row>
    <row r="133" spans="1:35" ht="15.75" thickBot="1" x14ac:dyDescent="0.3">
      <c r="A133" s="119" t="s">
        <v>155</v>
      </c>
      <c r="B133" s="101">
        <v>67.7</v>
      </c>
      <c r="C133" s="101">
        <v>66.099999999999994</v>
      </c>
      <c r="D133" s="101">
        <v>67.7</v>
      </c>
      <c r="E133" s="101">
        <v>67.7</v>
      </c>
      <c r="F133" s="101">
        <v>67.7</v>
      </c>
      <c r="G133" s="101">
        <v>67.7</v>
      </c>
      <c r="H133" s="101">
        <v>67.7</v>
      </c>
      <c r="I133" s="101">
        <v>67.7</v>
      </c>
      <c r="J133" s="101">
        <v>66.099999999999994</v>
      </c>
      <c r="K133" s="101">
        <v>66.099999999999994</v>
      </c>
      <c r="L133" s="101">
        <v>66.099999999999994</v>
      </c>
      <c r="M133" s="101">
        <v>64.900000000000006</v>
      </c>
      <c r="N133" s="101">
        <v>64.7</v>
      </c>
      <c r="O133" s="101">
        <v>64.8</v>
      </c>
      <c r="P133" s="101">
        <v>65</v>
      </c>
      <c r="Q133" s="101">
        <v>64.900000000000006</v>
      </c>
      <c r="R133" s="101">
        <v>64.599999999999994</v>
      </c>
      <c r="S133" s="101">
        <v>65.7</v>
      </c>
      <c r="T133" s="101">
        <v>65.7</v>
      </c>
      <c r="U133" s="101">
        <v>65.7</v>
      </c>
      <c r="V133" s="101">
        <v>65.7</v>
      </c>
      <c r="W133" s="101">
        <v>65.7</v>
      </c>
      <c r="X133" s="101">
        <v>67.599999999999994</v>
      </c>
      <c r="Y133" s="101">
        <v>67.599999999999994</v>
      </c>
      <c r="Z133" s="101">
        <v>67.599999999999994</v>
      </c>
      <c r="AA133" s="101">
        <v>67.599999999999994</v>
      </c>
      <c r="AB133" s="101">
        <v>67.599999999999994</v>
      </c>
      <c r="AC133" s="101">
        <v>67.599999999999994</v>
      </c>
      <c r="AD133" s="101">
        <v>67.599999999999994</v>
      </c>
      <c r="AE133" s="101">
        <v>67.599999999999994</v>
      </c>
      <c r="AF133" s="101">
        <v>67.599999999999994</v>
      </c>
      <c r="AG133" s="124"/>
      <c r="AH133" s="46">
        <f t="shared" si="25"/>
        <v>67.7</v>
      </c>
      <c r="AI133" s="47">
        <f t="shared" si="26"/>
        <v>64.599999999999994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" si="98"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25"/>
        <v>0</v>
      </c>
      <c r="AI134" s="47">
        <f t="shared" si="26"/>
        <v>0</v>
      </c>
    </row>
    <row r="135" spans="1:35" ht="15.75" thickBot="1" x14ac:dyDescent="0.3">
      <c r="A135" s="126" t="s">
        <v>157</v>
      </c>
      <c r="B135" s="114">
        <v>199.51000000000002</v>
      </c>
      <c r="C135" s="114">
        <v>199.51000000000002</v>
      </c>
      <c r="D135" s="114">
        <v>199.51000000000002</v>
      </c>
      <c r="E135" s="114">
        <v>199.51000000000002</v>
      </c>
      <c r="F135" s="114">
        <f t="shared" ref="F135:O135" si="99">SUM(F26,F32,F45:F46,F82,F84:F85,F87,F89,F137:F142,F177,F183,F189,F198,F200,F212,F219,F222:F223,F230,F232,F234,F238:F240,F242:F244,F249,F255:F256,F258:F260,F161,F166)</f>
        <v>141.60999999999999</v>
      </c>
      <c r="G135" s="114">
        <f t="shared" si="99"/>
        <v>152.90999999999997</v>
      </c>
      <c r="H135" s="114">
        <f t="shared" si="99"/>
        <v>161.31</v>
      </c>
      <c r="I135" s="114">
        <f t="shared" si="99"/>
        <v>188.71</v>
      </c>
      <c r="J135" s="114">
        <f t="shared" si="99"/>
        <v>230.21</v>
      </c>
      <c r="K135" s="114">
        <f t="shared" si="99"/>
        <v>247.87999999999997</v>
      </c>
      <c r="L135" s="114">
        <f t="shared" si="99"/>
        <v>267.10999999999996</v>
      </c>
      <c r="M135" s="114">
        <f t="shared" si="99"/>
        <v>273.81</v>
      </c>
      <c r="N135" s="114">
        <f t="shared" si="99"/>
        <v>257.70999999999998</v>
      </c>
      <c r="O135" s="114">
        <f t="shared" si="99"/>
        <v>261.61</v>
      </c>
      <c r="P135" s="114">
        <v>42</v>
      </c>
      <c r="Q135" s="114">
        <f t="shared" ref="Q135:X135" si="100">SUM(Q26,Q32,Q45:Q46,Q82,Q84:Q85,Q87,Q89,Q137:Q142,Q177,Q183,Q189,Q198,Q200,Q212,Q219,Q222:Q223,Q230,Q232,Q234,Q238:Q240,Q242:Q244,Q249,Q255:Q256,Q258:Q260,Q161,Q166)</f>
        <v>327.14</v>
      </c>
      <c r="R135" s="114">
        <f t="shared" si="100"/>
        <v>326.44</v>
      </c>
      <c r="S135" s="114">
        <f t="shared" ref="S135:T135" si="101">SUM(S26,S32,S45:S46,S82,S84:S85,S87,S89,S137:S142,S177,S183,S189,S198,S200,S212,S219,S222:S223,S230,S232,S234,S238:S240,S242:S244,S249,S255:S256,S258:S260,S161,S166)</f>
        <v>329.00999999999993</v>
      </c>
      <c r="T135" s="114">
        <f t="shared" si="101"/>
        <v>350.21</v>
      </c>
      <c r="U135" s="114">
        <f t="shared" ref="U135:V135" si="102">SUM(U26,U32,U45:U46,U82,U84:U85,U87,U89,U137:U142,U177,U183,U189,U198,U200,U212,U219,U222:U223,U230,U232,U234,U238:U240,U242:U244,U249,U255:U256,U258:U260,U161,U166)</f>
        <v>344.74</v>
      </c>
      <c r="V135" s="114">
        <f t="shared" si="102"/>
        <v>346.74</v>
      </c>
      <c r="W135" s="114">
        <f t="shared" ref="W135:X135" si="103">SUM(W26,W32,W45:W46,W82,W84:W85,W87,W89,W137:W142,W177,W183,W189,W198,W200,W212,W219,W222:W223,W230,W232,W234,W238:W240,W242:W244,W249,W255:W256,W258:W260,W161,W166)</f>
        <v>289.64</v>
      </c>
      <c r="X135" s="114">
        <f t="shared" si="103"/>
        <v>302.54000000000002</v>
      </c>
      <c r="Y135" s="114">
        <f t="shared" ref="Y135:Z135" si="104">SUM(Y26,Y32,Y45:Y46,Y82,Y84:Y85,Y87,Y89,Y137:Y142,Y177,Y183,Y189,Y198,Y200,Y212,Y219,Y222:Y223,Y230,Y232,Y234,Y238:Y240,Y242:Y244,Y249,Y255:Y256,Y258:Y260,Y161,Y166)</f>
        <v>303.84000000000003</v>
      </c>
      <c r="Z135" s="114">
        <f t="shared" si="104"/>
        <v>341.74</v>
      </c>
      <c r="AA135" s="114">
        <v>484.5</v>
      </c>
      <c r="AB135" s="114">
        <f t="shared" ref="AA135:AF135" si="105">SUM(AB26,AB32,AB45:AB46,AB82,AB84:AB85,AB87,AB89,AB137:AB142,AB177,AB183,AB189,AB198,AB200,AB212,AB219,AB222:AB223,AB230,AB232,AB234,AB238:AB240,AB242:AB244,AB249,AB255:AB256,AB258:AB260,AB161,AB166)</f>
        <v>337.12099999999998</v>
      </c>
      <c r="AC135" s="114">
        <f t="shared" si="105"/>
        <v>311.54000000000002</v>
      </c>
      <c r="AD135" s="114">
        <f t="shared" si="105"/>
        <v>256.46000000000004</v>
      </c>
      <c r="AE135" s="114">
        <f t="shared" si="105"/>
        <v>209.94</v>
      </c>
      <c r="AF135" s="114">
        <f t="shared" si="105"/>
        <v>179.04000000000002</v>
      </c>
      <c r="AG135" s="127"/>
      <c r="AH135" s="46">
        <f t="shared" si="25"/>
        <v>484.5</v>
      </c>
      <c r="AI135" s="47">
        <f t="shared" si="26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5"/>
        <v>0</v>
      </c>
      <c r="AI136" s="47">
        <f t="shared" si="26"/>
        <v>0</v>
      </c>
    </row>
    <row r="137" spans="1:35" x14ac:dyDescent="0.25">
      <c r="A137" s="131" t="s">
        <v>159</v>
      </c>
      <c r="B137" s="132">
        <v>33.299999999999997</v>
      </c>
      <c r="C137" s="132">
        <v>38</v>
      </c>
      <c r="D137" s="132">
        <v>36</v>
      </c>
      <c r="E137" s="132">
        <v>33</v>
      </c>
      <c r="F137" s="132">
        <v>35.4</v>
      </c>
      <c r="G137" s="132">
        <v>47.1</v>
      </c>
      <c r="H137" s="133">
        <v>46.5</v>
      </c>
      <c r="I137" s="133">
        <v>50.4</v>
      </c>
      <c r="J137" s="133">
        <v>48.7</v>
      </c>
      <c r="K137" s="133">
        <v>48.4</v>
      </c>
      <c r="L137" s="133">
        <v>49.4</v>
      </c>
      <c r="M137" s="133">
        <v>52.7</v>
      </c>
      <c r="N137" s="133">
        <v>54.1</v>
      </c>
      <c r="O137" s="133">
        <v>52.5</v>
      </c>
      <c r="P137" s="133">
        <v>54.3</v>
      </c>
      <c r="Q137" s="133">
        <v>57.2</v>
      </c>
      <c r="R137" s="133">
        <v>55.2</v>
      </c>
      <c r="S137" s="133">
        <v>54.1</v>
      </c>
      <c r="T137" s="133">
        <v>50.5</v>
      </c>
      <c r="U137" s="133">
        <v>49.3</v>
      </c>
      <c r="V137" s="133">
        <v>48.2</v>
      </c>
      <c r="W137" s="133">
        <v>48.2</v>
      </c>
      <c r="X137" s="133">
        <v>48.3</v>
      </c>
      <c r="Y137" s="133">
        <v>48.5</v>
      </c>
      <c r="Z137" s="133">
        <v>50.7</v>
      </c>
      <c r="AA137" s="133">
        <v>49.6</v>
      </c>
      <c r="AB137" s="133">
        <v>49.981000000000002</v>
      </c>
      <c r="AC137" s="133">
        <v>44.3</v>
      </c>
      <c r="AD137" s="133">
        <v>35</v>
      </c>
      <c r="AE137" s="133">
        <v>32</v>
      </c>
      <c r="AF137" s="133">
        <v>37</v>
      </c>
      <c r="AG137" s="134">
        <v>75</v>
      </c>
      <c r="AH137" s="46">
        <f t="shared" si="25"/>
        <v>57.2</v>
      </c>
      <c r="AI137" s="47">
        <f t="shared" si="26"/>
        <v>32</v>
      </c>
    </row>
    <row r="138" spans="1:35" x14ac:dyDescent="0.25">
      <c r="A138" s="135" t="s">
        <v>160</v>
      </c>
      <c r="B138" s="132">
        <v>0.7</v>
      </c>
      <c r="C138" s="132">
        <v>1</v>
      </c>
      <c r="D138" s="132">
        <v>0.2</v>
      </c>
      <c r="E138" s="132">
        <v>-1.3</v>
      </c>
      <c r="F138" s="132">
        <v>1.2</v>
      </c>
      <c r="G138" s="132">
        <v>21</v>
      </c>
      <c r="H138" s="136">
        <v>18.399999999999999</v>
      </c>
      <c r="I138" s="136">
        <v>24.6</v>
      </c>
      <c r="J138" s="136">
        <v>21.4</v>
      </c>
      <c r="K138" s="136">
        <v>20</v>
      </c>
      <c r="L138" s="136">
        <v>11</v>
      </c>
      <c r="M138" s="136">
        <v>15.3</v>
      </c>
      <c r="N138" s="136">
        <v>16.3</v>
      </c>
      <c r="O138" s="136">
        <v>15.4</v>
      </c>
      <c r="P138" s="136">
        <v>17</v>
      </c>
      <c r="Q138" s="136">
        <v>17</v>
      </c>
      <c r="R138" s="136">
        <v>15.2</v>
      </c>
      <c r="S138" s="136">
        <v>27.6</v>
      </c>
      <c r="T138" s="136">
        <v>25.3</v>
      </c>
      <c r="U138" s="136">
        <v>20.7</v>
      </c>
      <c r="V138" s="136">
        <v>22.5</v>
      </c>
      <c r="W138" s="136">
        <v>24.4</v>
      </c>
      <c r="X138" s="136">
        <v>24</v>
      </c>
      <c r="Y138" s="136">
        <v>23.3</v>
      </c>
      <c r="Z138" s="136">
        <v>23.2</v>
      </c>
      <c r="AA138" s="136">
        <v>15.4</v>
      </c>
      <c r="AB138" s="136">
        <v>13</v>
      </c>
      <c r="AC138" s="136">
        <v>13</v>
      </c>
      <c r="AD138" s="136">
        <v>-5</v>
      </c>
      <c r="AE138" s="136">
        <v>-8.1</v>
      </c>
      <c r="AF138" s="136">
        <v>-2.1</v>
      </c>
      <c r="AG138" s="134">
        <v>240</v>
      </c>
      <c r="AH138" s="46">
        <f t="shared" si="25"/>
        <v>27.6</v>
      </c>
      <c r="AI138" s="47">
        <f t="shared" si="26"/>
        <v>-8.1</v>
      </c>
    </row>
    <row r="139" spans="1:35" x14ac:dyDescent="0.25">
      <c r="A139" s="135" t="s">
        <v>161</v>
      </c>
      <c r="B139" s="132">
        <v>-92.4</v>
      </c>
      <c r="C139" s="132">
        <v>-85</v>
      </c>
      <c r="D139" s="132">
        <v>-95</v>
      </c>
      <c r="E139" s="132">
        <v>-97</v>
      </c>
      <c r="F139" s="132">
        <v>-88.2</v>
      </c>
      <c r="G139" s="132">
        <v>-73.3</v>
      </c>
      <c r="H139" s="136">
        <v>-69.2</v>
      </c>
      <c r="I139" s="136">
        <v>-64.400000000000006</v>
      </c>
      <c r="J139" s="136">
        <v>-50</v>
      </c>
      <c r="K139" s="136">
        <v>-40</v>
      </c>
      <c r="L139" s="136">
        <v>-39.1</v>
      </c>
      <c r="M139" s="136">
        <v>-44.2</v>
      </c>
      <c r="N139" s="136">
        <v>-44.7</v>
      </c>
      <c r="O139" s="136">
        <v>-41</v>
      </c>
      <c r="P139" s="136">
        <v>-69.599999999999994</v>
      </c>
      <c r="Q139" s="136">
        <v>-73.400000000000006</v>
      </c>
      <c r="R139" s="136">
        <v>-70.8</v>
      </c>
      <c r="S139" s="136">
        <v>-69.3</v>
      </c>
      <c r="T139" s="136">
        <v>-70.5</v>
      </c>
      <c r="U139" s="136">
        <v>-66.400000000000006</v>
      </c>
      <c r="V139" s="136">
        <v>-71.599999999999994</v>
      </c>
      <c r="W139" s="136">
        <v>-46.7</v>
      </c>
      <c r="X139" s="136">
        <v>-49.7</v>
      </c>
      <c r="Y139" s="136">
        <v>-49</v>
      </c>
      <c r="Z139" s="136">
        <v>-36</v>
      </c>
      <c r="AA139" s="136">
        <v>-25.1</v>
      </c>
      <c r="AB139" s="136">
        <v>-31.8</v>
      </c>
      <c r="AC139" s="136">
        <v>-38.4</v>
      </c>
      <c r="AD139" s="136">
        <v>-38.880000000000003</v>
      </c>
      <c r="AE139" s="136">
        <v>-50.8</v>
      </c>
      <c r="AF139" s="136">
        <v>-55</v>
      </c>
      <c r="AG139" s="134">
        <v>240</v>
      </c>
      <c r="AH139" s="46">
        <f>MAX(B139:AF139)</f>
        <v>-25.1</v>
      </c>
      <c r="AI139" s="47">
        <f>MIN(B139:AF139)</f>
        <v>-97</v>
      </c>
    </row>
    <row r="140" spans="1:35" x14ac:dyDescent="0.25">
      <c r="A140" s="135" t="s">
        <v>162</v>
      </c>
      <c r="B140" s="132">
        <v>88.8</v>
      </c>
      <c r="C140" s="132">
        <v>82</v>
      </c>
      <c r="D140" s="132">
        <v>91</v>
      </c>
      <c r="E140" s="132">
        <v>93</v>
      </c>
      <c r="F140" s="132">
        <v>84</v>
      </c>
      <c r="G140" s="132">
        <v>70.3</v>
      </c>
      <c r="H140" s="137">
        <v>66.3</v>
      </c>
      <c r="I140" s="137">
        <v>61.7</v>
      </c>
      <c r="J140" s="137">
        <v>57.6</v>
      </c>
      <c r="K140" s="137">
        <v>38</v>
      </c>
      <c r="L140" s="137">
        <v>45.6</v>
      </c>
      <c r="M140" s="137">
        <v>53.3</v>
      </c>
      <c r="N140" s="137">
        <v>53.3</v>
      </c>
      <c r="O140" s="137">
        <v>49.8</v>
      </c>
      <c r="P140" s="137">
        <v>81.599999999999994</v>
      </c>
      <c r="Q140" s="137">
        <v>86.8</v>
      </c>
      <c r="R140" s="137">
        <v>83.6</v>
      </c>
      <c r="S140" s="137">
        <v>82.2</v>
      </c>
      <c r="T140" s="137">
        <v>85.8</v>
      </c>
      <c r="U140" s="137">
        <v>82.4</v>
      </c>
      <c r="V140" s="137">
        <v>88.5</v>
      </c>
      <c r="W140" s="137">
        <v>66.599999999999994</v>
      </c>
      <c r="X140" s="137">
        <v>77.900000000000006</v>
      </c>
      <c r="Y140" s="137">
        <v>77</v>
      </c>
      <c r="Z140" s="137">
        <v>63.8</v>
      </c>
      <c r="AA140" s="122">
        <v>53.9</v>
      </c>
      <c r="AB140" s="122">
        <v>61</v>
      </c>
      <c r="AC140" s="122">
        <v>67.400000000000006</v>
      </c>
      <c r="AD140" s="122">
        <v>67.900000000000006</v>
      </c>
      <c r="AE140" s="122">
        <v>80.3</v>
      </c>
      <c r="AF140" s="122">
        <v>85.4</v>
      </c>
      <c r="AG140" s="134"/>
      <c r="AH140" s="46">
        <f>MAX(B140:AF140)</f>
        <v>93</v>
      </c>
      <c r="AI140" s="47">
        <f>MIN(B140:AF140)</f>
        <v>38</v>
      </c>
    </row>
    <row r="141" spans="1:35" x14ac:dyDescent="0.25">
      <c r="A141" s="135" t="s">
        <v>163</v>
      </c>
      <c r="B141" s="132">
        <v>28.3</v>
      </c>
      <c r="C141" s="132">
        <v>-1.5</v>
      </c>
      <c r="D141" s="132">
        <v>21.5</v>
      </c>
      <c r="E141" s="132">
        <v>28</v>
      </c>
      <c r="F141" s="132">
        <v>26.5</v>
      </c>
      <c r="G141" s="132">
        <v>-12.7</v>
      </c>
      <c r="H141" s="136">
        <v>-10.199999999999999</v>
      </c>
      <c r="I141" s="136">
        <v>-9</v>
      </c>
      <c r="J141" s="136">
        <v>-0.6</v>
      </c>
      <c r="K141" s="136">
        <v>5.6</v>
      </c>
      <c r="L141" s="136">
        <v>15.7</v>
      </c>
      <c r="M141" s="136">
        <v>12</v>
      </c>
      <c r="N141" s="136">
        <v>8.9</v>
      </c>
      <c r="O141" s="136">
        <v>10.8</v>
      </c>
      <c r="P141" s="136">
        <v>42.2</v>
      </c>
      <c r="Q141" s="136">
        <v>41.5</v>
      </c>
      <c r="R141" s="136">
        <v>41.3</v>
      </c>
      <c r="S141" s="136">
        <v>41.77</v>
      </c>
      <c r="T141" s="136">
        <v>53.77</v>
      </c>
      <c r="U141" s="136">
        <v>54</v>
      </c>
      <c r="V141" s="136">
        <v>56.3</v>
      </c>
      <c r="W141" s="136">
        <v>27.3</v>
      </c>
      <c r="X141" s="136">
        <v>26.2</v>
      </c>
      <c r="Y141" s="136">
        <v>25.8</v>
      </c>
      <c r="Z141" s="136">
        <v>33.6</v>
      </c>
      <c r="AA141" s="136">
        <v>39.1</v>
      </c>
      <c r="AB141" s="136">
        <v>36</v>
      </c>
      <c r="AC141" s="136">
        <v>32.1</v>
      </c>
      <c r="AD141" s="136">
        <v>29</v>
      </c>
      <c r="AE141" s="136">
        <v>21.2</v>
      </c>
      <c r="AF141" s="136">
        <v>20.100000000000001</v>
      </c>
      <c r="AG141" s="134">
        <v>60</v>
      </c>
      <c r="AH141" s="46">
        <f>MAX(B141:AF141)</f>
        <v>56.3</v>
      </c>
      <c r="AI141" s="47">
        <f>MIN(B141:AF141)</f>
        <v>-12.7</v>
      </c>
    </row>
    <row r="142" spans="1:35" x14ac:dyDescent="0.25">
      <c r="A142" s="135" t="s">
        <v>164</v>
      </c>
      <c r="B142" s="132">
        <v>-51.5</v>
      </c>
      <c r="C142" s="132">
        <v>-50</v>
      </c>
      <c r="D142" s="132">
        <v>-55</v>
      </c>
      <c r="E142" s="132">
        <v>-55</v>
      </c>
      <c r="F142" s="132">
        <v>-60.1</v>
      </c>
      <c r="G142" s="132">
        <v>-42.3</v>
      </c>
      <c r="H142" s="137">
        <v>-33.299999999999997</v>
      </c>
      <c r="I142" s="137">
        <v>-18.100000000000001</v>
      </c>
      <c r="J142" s="137">
        <v>8.5</v>
      </c>
      <c r="K142" s="137">
        <v>28.3</v>
      </c>
      <c r="L142" s="137">
        <v>35</v>
      </c>
      <c r="M142" s="137">
        <v>37.200000000000003</v>
      </c>
      <c r="N142" s="137">
        <v>20.399999999999999</v>
      </c>
      <c r="O142" s="137">
        <v>21.8</v>
      </c>
      <c r="P142" s="137">
        <v>42.7</v>
      </c>
      <c r="Q142" s="137">
        <v>41.8</v>
      </c>
      <c r="R142" s="137">
        <v>48.1</v>
      </c>
      <c r="S142" s="137">
        <v>45.5</v>
      </c>
      <c r="T142" s="137">
        <v>63.4</v>
      </c>
      <c r="U142" s="137">
        <v>58.8</v>
      </c>
      <c r="V142" s="137">
        <v>60.5</v>
      </c>
      <c r="W142" s="137">
        <v>28.8</v>
      </c>
      <c r="X142" s="137">
        <v>35.299999999999997</v>
      </c>
      <c r="Y142" s="137">
        <v>38.5</v>
      </c>
      <c r="Z142" s="137">
        <v>67.5</v>
      </c>
      <c r="AA142" s="137">
        <v>73.900000000000006</v>
      </c>
      <c r="AB142" s="137">
        <v>73</v>
      </c>
      <c r="AC142" s="137">
        <v>57.2</v>
      </c>
      <c r="AD142" s="137">
        <v>32.5</v>
      </c>
      <c r="AE142" s="137">
        <v>-0.6</v>
      </c>
      <c r="AF142" s="137">
        <v>-42.3</v>
      </c>
      <c r="AG142" s="138">
        <v>120</v>
      </c>
      <c r="AH142" s="46">
        <f>MAX(B142:AF142)</f>
        <v>73.900000000000006</v>
      </c>
      <c r="AI142" s="47">
        <f>MIN(B142:AF142)</f>
        <v>-60.1</v>
      </c>
    </row>
    <row r="143" spans="1:35" x14ac:dyDescent="0.25">
      <c r="A143" s="135" t="s">
        <v>427</v>
      </c>
      <c r="B143" s="132">
        <v>41.6</v>
      </c>
      <c r="C143" s="132">
        <v>40</v>
      </c>
      <c r="D143" s="132">
        <v>38</v>
      </c>
      <c r="E143" s="132">
        <v>36</v>
      </c>
      <c r="F143" s="132">
        <v>30.5</v>
      </c>
      <c r="G143" s="132">
        <v>39.5</v>
      </c>
      <c r="H143" s="137">
        <v>42.4</v>
      </c>
      <c r="I143" s="137">
        <v>52</v>
      </c>
      <c r="J143" s="137">
        <v>62.5</v>
      </c>
      <c r="K143" s="137">
        <v>72.400000000000006</v>
      </c>
      <c r="L143" s="137">
        <v>75.3</v>
      </c>
      <c r="M143" s="137">
        <v>75.099999999999994</v>
      </c>
      <c r="N143" s="137">
        <v>67.599999999999994</v>
      </c>
      <c r="O143" s="137">
        <v>67.2</v>
      </c>
      <c r="P143" s="137">
        <v>77.8</v>
      </c>
      <c r="Q143" s="137">
        <v>76.900000000000006</v>
      </c>
      <c r="R143" s="137">
        <v>78.099999999999994</v>
      </c>
      <c r="S143" s="137">
        <v>156.6</v>
      </c>
      <c r="T143" s="137">
        <v>165.4</v>
      </c>
      <c r="U143" s="137">
        <v>166</v>
      </c>
      <c r="V143" s="137">
        <v>168.7</v>
      </c>
      <c r="W143" s="137">
        <v>141.30000000000001</v>
      </c>
      <c r="X143" s="137">
        <v>147.5</v>
      </c>
      <c r="Y143" s="137">
        <v>150.4</v>
      </c>
      <c r="Z143" s="137">
        <v>182.8</v>
      </c>
      <c r="AA143" s="137">
        <v>198.1</v>
      </c>
      <c r="AB143" s="137">
        <v>93.6</v>
      </c>
      <c r="AC143" s="137">
        <v>86.2</v>
      </c>
      <c r="AD143" s="137">
        <v>74.099999999999994</v>
      </c>
      <c r="AE143" s="137">
        <v>57.2</v>
      </c>
      <c r="AF143" s="137">
        <v>32.4</v>
      </c>
      <c r="AG143" s="138"/>
      <c r="AH143" s="46">
        <f>MAX(B143:AF143)</f>
        <v>198.1</v>
      </c>
      <c r="AI143" s="47">
        <f>MIN(B143:AF143)</f>
        <v>30.5</v>
      </c>
    </row>
    <row r="144" spans="1:35" x14ac:dyDescent="0.25">
      <c r="A144" s="135" t="s">
        <v>166</v>
      </c>
      <c r="B144" s="132">
        <v>-14.9</v>
      </c>
      <c r="C144" s="132">
        <v>18.8</v>
      </c>
      <c r="D144" s="132">
        <v>13.5</v>
      </c>
      <c r="E144" s="132">
        <v>10.5</v>
      </c>
      <c r="F144" s="132">
        <v>-14</v>
      </c>
      <c r="G144" s="132">
        <v>-28.8</v>
      </c>
      <c r="H144" s="137">
        <v>-31.2</v>
      </c>
      <c r="I144" s="137">
        <v>-36.770000000000003</v>
      </c>
      <c r="J144" s="137">
        <v>-43.8</v>
      </c>
      <c r="K144" s="137">
        <v>-49.3</v>
      </c>
      <c r="L144" s="137">
        <v>-51.7</v>
      </c>
      <c r="M144" s="137">
        <v>-5.2</v>
      </c>
      <c r="N144" s="137">
        <v>-4</v>
      </c>
      <c r="O144" s="137">
        <v>-7.2</v>
      </c>
      <c r="P144" s="137">
        <v>4.4000000000000004</v>
      </c>
      <c r="Q144" s="137">
        <v>4.3</v>
      </c>
      <c r="R144" s="137">
        <v>3.4</v>
      </c>
      <c r="S144" s="137">
        <v>-32.299999999999997</v>
      </c>
      <c r="T144" s="137">
        <v>-30.2</v>
      </c>
      <c r="U144" s="137">
        <v>-30.6</v>
      </c>
      <c r="V144" s="137">
        <v>-30.8</v>
      </c>
      <c r="W144" s="137">
        <v>-44.2</v>
      </c>
      <c r="X144" s="137">
        <v>-44.9</v>
      </c>
      <c r="Y144" s="137">
        <v>-45.7</v>
      </c>
      <c r="Z144" s="137">
        <v>-53.5</v>
      </c>
      <c r="AA144" s="137">
        <v>-57.6</v>
      </c>
      <c r="AB144" s="137">
        <v>-54.3</v>
      </c>
      <c r="AC144" s="137">
        <v>-50.4</v>
      </c>
      <c r="AD144" s="137">
        <v>-44.1</v>
      </c>
      <c r="AE144" s="137">
        <v>-35</v>
      </c>
      <c r="AF144" s="137">
        <v>-51.7</v>
      </c>
      <c r="AG144" s="138"/>
      <c r="AH144" s="46">
        <f>MAX(B144:AF144)</f>
        <v>18.8</v>
      </c>
      <c r="AI144" s="47">
        <f>MIN(B144:AF144)</f>
        <v>-57.6</v>
      </c>
    </row>
    <row r="145" spans="1:38" x14ac:dyDescent="0.25">
      <c r="A145" s="135" t="s">
        <v>167</v>
      </c>
      <c r="B145" s="132">
        <v>6.3</v>
      </c>
      <c r="C145" s="132">
        <v>-18</v>
      </c>
      <c r="D145" s="132">
        <v>3.6</v>
      </c>
      <c r="E145" s="132">
        <v>-14</v>
      </c>
      <c r="F145" s="132">
        <v>-28.7</v>
      </c>
      <c r="G145" s="132">
        <v>6.3</v>
      </c>
      <c r="H145" s="137">
        <v>3.4</v>
      </c>
      <c r="I145" s="137">
        <v>-12.1</v>
      </c>
      <c r="J145" s="137">
        <v>-41.3</v>
      </c>
      <c r="K145" s="137">
        <v>-65</v>
      </c>
      <c r="L145" s="137">
        <v>-62.3</v>
      </c>
      <c r="M145" s="137">
        <v>-36.4</v>
      </c>
      <c r="N145" s="137">
        <v>-47.6</v>
      </c>
      <c r="O145" s="137">
        <v>-60.7</v>
      </c>
      <c r="P145" s="137">
        <v>-26.3</v>
      </c>
      <c r="Q145" s="137">
        <v>0</v>
      </c>
      <c r="R145" s="137">
        <v>-29.7</v>
      </c>
      <c r="S145" s="137">
        <v>-43.5</v>
      </c>
      <c r="T145" s="137">
        <v>-19.899999999999999</v>
      </c>
      <c r="U145" s="137">
        <v>-37.700000000000003</v>
      </c>
      <c r="V145" s="137">
        <v>-11.8</v>
      </c>
      <c r="W145" s="137">
        <v>-25.8</v>
      </c>
      <c r="X145" s="137">
        <v>3.1</v>
      </c>
      <c r="Y145" s="137">
        <v>18.7</v>
      </c>
      <c r="Z145" s="137">
        <v>-28.6</v>
      </c>
      <c r="AA145" s="137">
        <v>-60.7</v>
      </c>
      <c r="AB145" s="137">
        <v>-49</v>
      </c>
      <c r="AC145" s="137">
        <v>-38.299999999999997</v>
      </c>
      <c r="AD145" s="137">
        <v>-62.2</v>
      </c>
      <c r="AE145" s="137">
        <v>-54</v>
      </c>
      <c r="AF145" s="137">
        <v>-33</v>
      </c>
      <c r="AG145" s="138"/>
      <c r="AH145" s="46">
        <f>MAX(B145:AF145)</f>
        <v>18.7</v>
      </c>
      <c r="AI145" s="47">
        <f>MIN(B145:AF145)</f>
        <v>-65</v>
      </c>
    </row>
    <row r="146" spans="1:38" x14ac:dyDescent="0.25">
      <c r="A146" s="135" t="s">
        <v>168</v>
      </c>
      <c r="B146" s="132">
        <v>-311.2</v>
      </c>
      <c r="C146" s="132">
        <v>-358</v>
      </c>
      <c r="D146" s="132">
        <v>-333</v>
      </c>
      <c r="E146" s="132">
        <v>-333</v>
      </c>
      <c r="F146" s="132">
        <v>-322.89999999999998</v>
      </c>
      <c r="G146" s="132">
        <v>-266.89999999999998</v>
      </c>
      <c r="H146" s="137">
        <v>-239.4</v>
      </c>
      <c r="I146" s="137">
        <v>-255.5</v>
      </c>
      <c r="J146" s="137">
        <v>-262.5</v>
      </c>
      <c r="K146" s="137">
        <v>-277.10000000000002</v>
      </c>
      <c r="L146" s="137">
        <v>-272.89999999999998</v>
      </c>
      <c r="M146" s="137">
        <v>-255</v>
      </c>
      <c r="N146" s="137">
        <v>-297.10000000000002</v>
      </c>
      <c r="O146" s="137">
        <v>-304.3</v>
      </c>
      <c r="P146" s="137">
        <v>-290.89999999999998</v>
      </c>
      <c r="Q146" s="137">
        <v>-216.4</v>
      </c>
      <c r="R146" s="137">
        <v>-228.6</v>
      </c>
      <c r="S146" s="137">
        <v>-483.6</v>
      </c>
      <c r="T146" s="137">
        <v>-524.70000000000005</v>
      </c>
      <c r="U146" s="137">
        <v>474.2</v>
      </c>
      <c r="V146" s="137">
        <v>-223.9</v>
      </c>
      <c r="W146" s="137">
        <v>-227.3</v>
      </c>
      <c r="X146" s="137">
        <v>-374.3</v>
      </c>
      <c r="Y146" s="137">
        <v>-374</v>
      </c>
      <c r="Z146" s="137">
        <v>-410.2</v>
      </c>
      <c r="AA146" s="137">
        <v>532.5</v>
      </c>
      <c r="AB146" s="137">
        <v>-244.7</v>
      </c>
      <c r="AC146" s="137">
        <v>-240.7</v>
      </c>
      <c r="AD146" s="137">
        <v>-254.7</v>
      </c>
      <c r="AE146" s="137">
        <v>-248.8</v>
      </c>
      <c r="AF146" s="137">
        <v>-243.3</v>
      </c>
      <c r="AG146" s="138"/>
      <c r="AH146" s="46">
        <f t="shared" ref="AH146:AH158" si="106">MAX(B146:AF146)</f>
        <v>532.5</v>
      </c>
      <c r="AI146" s="47">
        <f t="shared" ref="AI146:AI158" si="107">MIN(B146:AF146)</f>
        <v>-524.70000000000005</v>
      </c>
    </row>
    <row r="147" spans="1:38" x14ac:dyDescent="0.25">
      <c r="A147" s="135" t="s">
        <v>169</v>
      </c>
      <c r="B147" s="132">
        <v>22.2</v>
      </c>
      <c r="C147" s="132">
        <v>16.600000000000001</v>
      </c>
      <c r="D147" s="132">
        <v>11.3</v>
      </c>
      <c r="E147" s="132">
        <v>11.3</v>
      </c>
      <c r="F147" s="132">
        <v>21.2</v>
      </c>
      <c r="G147" s="132">
        <v>25.2</v>
      </c>
      <c r="H147" s="137">
        <v>24.3</v>
      </c>
      <c r="I147" s="137">
        <v>20.7</v>
      </c>
      <c r="J147" s="137">
        <v>20.6</v>
      </c>
      <c r="K147" s="137">
        <v>9.3000000000000007</v>
      </c>
      <c r="L147" s="137">
        <v>5.2</v>
      </c>
      <c r="M147" s="137">
        <v>4</v>
      </c>
      <c r="N147" s="137">
        <v>5.8</v>
      </c>
      <c r="O147" s="137">
        <v>21</v>
      </c>
      <c r="P147" s="137">
        <v>4.4000000000000004</v>
      </c>
      <c r="Q147" s="137">
        <v>10.1</v>
      </c>
      <c r="R147" s="137">
        <v>4.0999999999999996</v>
      </c>
      <c r="S147" s="137">
        <v>-1</v>
      </c>
      <c r="T147" s="137">
        <v>-0.8</v>
      </c>
      <c r="U147" s="137">
        <v>11.6</v>
      </c>
      <c r="V147" s="137">
        <v>19.3</v>
      </c>
      <c r="W147" s="137">
        <v>11.8</v>
      </c>
      <c r="X147" s="137">
        <v>29.5</v>
      </c>
      <c r="Y147" s="137">
        <v>17.2</v>
      </c>
      <c r="Z147" s="137">
        <v>0.7</v>
      </c>
      <c r="AA147" s="137">
        <v>5.5</v>
      </c>
      <c r="AB147" s="137">
        <v>19.600000000000001</v>
      </c>
      <c r="AC147" s="137">
        <v>23.1</v>
      </c>
      <c r="AD147" s="137">
        <v>20</v>
      </c>
      <c r="AE147" s="137">
        <v>31.4</v>
      </c>
      <c r="AF147" s="137">
        <v>33.4</v>
      </c>
      <c r="AG147" s="138"/>
      <c r="AH147" s="46">
        <f t="shared" si="106"/>
        <v>33.4</v>
      </c>
      <c r="AI147" s="47">
        <f t="shared" si="107"/>
        <v>-1</v>
      </c>
    </row>
    <row r="148" spans="1:38" x14ac:dyDescent="0.25">
      <c r="A148" s="135" t="s">
        <v>170</v>
      </c>
      <c r="B148" s="132">
        <v>6.7</v>
      </c>
      <c r="C148" s="132">
        <v>7.1</v>
      </c>
      <c r="D148" s="132">
        <v>4</v>
      </c>
      <c r="E148" s="132">
        <v>4</v>
      </c>
      <c r="F148" s="132">
        <v>0.7</v>
      </c>
      <c r="G148" s="132">
        <v>4.3</v>
      </c>
      <c r="H148" s="137">
        <v>1.5</v>
      </c>
      <c r="I148" s="137">
        <v>3</v>
      </c>
      <c r="J148" s="137">
        <v>9.5</v>
      </c>
      <c r="K148" s="137">
        <v>6.6</v>
      </c>
      <c r="L148" s="137">
        <v>9.6</v>
      </c>
      <c r="M148" s="137">
        <v>-5.8</v>
      </c>
      <c r="N148" s="137">
        <v>-5.6</v>
      </c>
      <c r="O148" s="137">
        <v>-4.2</v>
      </c>
      <c r="P148" s="137">
        <v>-4.4000000000000004</v>
      </c>
      <c r="Q148" s="137">
        <v>3.7</v>
      </c>
      <c r="R148" s="137">
        <v>6.2</v>
      </c>
      <c r="S148" s="137">
        <v>-21</v>
      </c>
      <c r="T148" s="137">
        <v>-10.3</v>
      </c>
      <c r="U148" s="137">
        <v>-0.5</v>
      </c>
      <c r="V148" s="137">
        <v>10.8</v>
      </c>
      <c r="W148" s="137">
        <v>10.1</v>
      </c>
      <c r="X148" s="137">
        <v>10.8</v>
      </c>
      <c r="Y148" s="137">
        <v>5.5</v>
      </c>
      <c r="Z148" s="137">
        <v>-1.6</v>
      </c>
      <c r="AA148" s="137">
        <v>-4.5999999999999996</v>
      </c>
      <c r="AB148" s="137">
        <v>1.4</v>
      </c>
      <c r="AC148" s="137">
        <v>0.2</v>
      </c>
      <c r="AD148" s="137">
        <v>3.7</v>
      </c>
      <c r="AE148" s="137">
        <v>9</v>
      </c>
      <c r="AF148" s="137">
        <v>3.2</v>
      </c>
      <c r="AG148" s="134"/>
      <c r="AH148" s="46">
        <f t="shared" si="106"/>
        <v>10.8</v>
      </c>
      <c r="AI148" s="47">
        <f t="shared" si="107"/>
        <v>-21</v>
      </c>
    </row>
    <row r="149" spans="1:38" x14ac:dyDescent="0.25">
      <c r="A149" s="135" t="s">
        <v>428</v>
      </c>
      <c r="B149" s="132">
        <v>103.2</v>
      </c>
      <c r="C149" s="132">
        <v>105</v>
      </c>
      <c r="D149" s="132">
        <v>105</v>
      </c>
      <c r="E149" s="132">
        <v>105</v>
      </c>
      <c r="F149" s="132">
        <f>101.2*2</f>
        <v>202.4</v>
      </c>
      <c r="G149" s="132">
        <f>101.1*2</f>
        <v>202.2</v>
      </c>
      <c r="H149" s="122">
        <f>101.1*2</f>
        <v>202.2</v>
      </c>
      <c r="I149" s="122">
        <f>101*2</f>
        <v>202</v>
      </c>
      <c r="J149" s="122">
        <f>99*2</f>
        <v>198</v>
      </c>
      <c r="K149" s="122">
        <f>99*2</f>
        <v>198</v>
      </c>
      <c r="L149" s="122">
        <f>99*2</f>
        <v>198</v>
      </c>
      <c r="M149" s="122">
        <v>190.4</v>
      </c>
      <c r="N149" s="122">
        <v>194.4</v>
      </c>
      <c r="O149" s="122">
        <v>194.4</v>
      </c>
      <c r="P149" s="122">
        <v>193</v>
      </c>
      <c r="Q149" s="122">
        <v>195</v>
      </c>
      <c r="R149" s="122">
        <v>193</v>
      </c>
      <c r="S149" s="122">
        <v>194.65</v>
      </c>
      <c r="T149" s="122">
        <v>195.7</v>
      </c>
      <c r="U149" s="122">
        <v>196.2</v>
      </c>
      <c r="V149" s="122">
        <v>195.7</v>
      </c>
      <c r="W149" s="122">
        <v>195.9</v>
      </c>
      <c r="X149" s="122">
        <v>198.4</v>
      </c>
      <c r="Y149" s="122">
        <v>199.1</v>
      </c>
      <c r="Z149" s="122">
        <v>199.5</v>
      </c>
      <c r="AA149" s="122">
        <v>199.5</v>
      </c>
      <c r="AB149" s="122">
        <f>101.8*2</f>
        <v>203.6</v>
      </c>
      <c r="AC149" s="122">
        <f>101.7*2</f>
        <v>203.4</v>
      </c>
      <c r="AD149" s="122">
        <f>103.77*2</f>
        <v>207.54</v>
      </c>
      <c r="AE149" s="122">
        <f>103.7*2</f>
        <v>207.4</v>
      </c>
      <c r="AF149" s="122">
        <f>102.4*2</f>
        <v>204.8</v>
      </c>
      <c r="AG149" s="134"/>
      <c r="AH149" s="46">
        <f t="shared" si="106"/>
        <v>207.54</v>
      </c>
      <c r="AI149" s="47">
        <f t="shared" si="107"/>
        <v>103.2</v>
      </c>
    </row>
    <row r="150" spans="1:38" x14ac:dyDescent="0.25">
      <c r="A150" s="135" t="s">
        <v>429</v>
      </c>
      <c r="B150" s="132">
        <v>28.3</v>
      </c>
      <c r="C150" s="132">
        <v>28.3</v>
      </c>
      <c r="D150" s="132">
        <v>28.3</v>
      </c>
      <c r="E150" s="132">
        <v>28.3</v>
      </c>
      <c r="F150" s="132">
        <v>26.6</v>
      </c>
      <c r="G150" s="132">
        <v>26.3</v>
      </c>
      <c r="H150" s="122">
        <v>26.3</v>
      </c>
      <c r="I150" s="122">
        <v>26.2</v>
      </c>
      <c r="J150" s="122">
        <v>26</v>
      </c>
      <c r="K150" s="122">
        <v>25.5</v>
      </c>
      <c r="L150" s="122">
        <v>24.3</v>
      </c>
      <c r="M150" s="122">
        <v>24.6</v>
      </c>
      <c r="N150" s="122">
        <v>24.6</v>
      </c>
      <c r="O150" s="122">
        <v>29.2</v>
      </c>
      <c r="P150" s="122">
        <v>26.2</v>
      </c>
      <c r="Q150" s="122">
        <v>24.2</v>
      </c>
      <c r="R150" s="122">
        <v>22.4</v>
      </c>
      <c r="S150" s="122">
        <v>21.6</v>
      </c>
      <c r="T150" s="122">
        <v>21.4</v>
      </c>
      <c r="U150" s="122">
        <v>21</v>
      </c>
      <c r="V150" s="122">
        <v>21.4</v>
      </c>
      <c r="W150" s="122">
        <v>21.4</v>
      </c>
      <c r="X150" s="122">
        <v>22.9</v>
      </c>
      <c r="Y150" s="122">
        <v>24.8</v>
      </c>
      <c r="Z150" s="122">
        <v>24.5</v>
      </c>
      <c r="AA150" s="122">
        <v>22.4</v>
      </c>
      <c r="AB150" s="122">
        <v>22.7</v>
      </c>
      <c r="AC150" s="122">
        <v>22.7</v>
      </c>
      <c r="AD150" s="122">
        <v>24.8</v>
      </c>
      <c r="AE150" s="122">
        <v>24.1</v>
      </c>
      <c r="AF150" s="122">
        <v>24.7</v>
      </c>
      <c r="AG150" s="134"/>
      <c r="AH150" s="46">
        <f t="shared" si="106"/>
        <v>29.2</v>
      </c>
      <c r="AI150" s="47">
        <f t="shared" si="107"/>
        <v>21</v>
      </c>
    </row>
    <row r="151" spans="1:38" ht="15.75" thickBot="1" x14ac:dyDescent="0.3">
      <c r="A151" s="139" t="s">
        <v>173</v>
      </c>
      <c r="B151" s="132">
        <v>3.4</v>
      </c>
      <c r="C151" s="132">
        <v>4.0999999999999996</v>
      </c>
      <c r="D151" s="132">
        <v>4.4000000000000004</v>
      </c>
      <c r="E151" s="132">
        <v>4.4000000000000004</v>
      </c>
      <c r="F151" s="132">
        <v>4.8</v>
      </c>
      <c r="G151" s="132">
        <v>4.3</v>
      </c>
      <c r="H151" s="122">
        <v>4.3</v>
      </c>
      <c r="I151" s="122">
        <v>4.0999999999999996</v>
      </c>
      <c r="J151" s="122">
        <v>6.2</v>
      </c>
      <c r="K151" s="122">
        <v>7</v>
      </c>
      <c r="L151" s="122">
        <v>8.1999999999999993</v>
      </c>
      <c r="M151" s="122">
        <v>7.5</v>
      </c>
      <c r="N151" s="122">
        <v>9.5</v>
      </c>
      <c r="O151" s="122">
        <v>13.1</v>
      </c>
      <c r="P151" s="122">
        <v>13.7</v>
      </c>
      <c r="Q151" s="122">
        <v>19.600000000000001</v>
      </c>
      <c r="R151" s="122">
        <v>15.4</v>
      </c>
      <c r="S151" s="122">
        <v>11.5</v>
      </c>
      <c r="T151" s="122">
        <v>4</v>
      </c>
      <c r="U151" s="122">
        <v>7.4</v>
      </c>
      <c r="V151" s="122">
        <v>3.7</v>
      </c>
      <c r="W151" s="122">
        <v>3.1</v>
      </c>
      <c r="X151" s="122">
        <v>2.7</v>
      </c>
      <c r="Y151" s="122">
        <v>2.2999999999999998</v>
      </c>
      <c r="Z151" s="122">
        <v>1.2</v>
      </c>
      <c r="AA151" s="122">
        <v>-0.7</v>
      </c>
      <c r="AB151" s="122">
        <v>-0.6</v>
      </c>
      <c r="AC151" s="122">
        <v>0</v>
      </c>
      <c r="AD151" s="122">
        <v>1.2</v>
      </c>
      <c r="AE151" s="122">
        <v>2.2999999999999998</v>
      </c>
      <c r="AF151" s="122">
        <v>2.6</v>
      </c>
      <c r="AG151" s="134"/>
      <c r="AH151" s="46">
        <f t="shared" si="106"/>
        <v>19.600000000000001</v>
      </c>
      <c r="AI151" s="47">
        <f t="shared" si="107"/>
        <v>-0.7</v>
      </c>
    </row>
    <row r="152" spans="1:38" ht="15.75" thickBot="1" x14ac:dyDescent="0.3">
      <c r="A152" s="140" t="s">
        <v>174</v>
      </c>
      <c r="B152" s="141"/>
      <c r="C152" s="142" t="s">
        <v>437</v>
      </c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06"/>
        <v>0</v>
      </c>
      <c r="AI152" s="47">
        <f t="shared" si="107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>
        <v>1985.53</v>
      </c>
      <c r="D153" s="144">
        <v>1986.3</v>
      </c>
      <c r="E153" s="144"/>
      <c r="F153" s="144">
        <v>1986.06</v>
      </c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06"/>
        <v>1986.3</v>
      </c>
      <c r="AI153" s="47">
        <f t="shared" si="107"/>
        <v>1985.53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06"/>
        <v>0</v>
      </c>
      <c r="AI154" s="47">
        <f t="shared" si="107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06"/>
        <v>0</v>
      </c>
      <c r="AI155" s="47">
        <f t="shared" si="107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06"/>
        <v>0</v>
      </c>
      <c r="AI156" s="47">
        <f t="shared" si="107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06"/>
        <v>0</v>
      </c>
      <c r="AI157" s="47">
        <f t="shared" si="107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06"/>
        <v>0</v>
      </c>
      <c r="AI158" s="47">
        <f t="shared" si="107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>
        <v>0</v>
      </c>
      <c r="N159" s="148">
        <v>0</v>
      </c>
      <c r="O159" s="148">
        <v>0</v>
      </c>
      <c r="P159" s="148">
        <v>0</v>
      </c>
      <c r="Q159" s="148">
        <v>0</v>
      </c>
      <c r="R159" s="148">
        <v>0</v>
      </c>
      <c r="S159" s="148">
        <v>0</v>
      </c>
      <c r="T159" s="148">
        <v>0</v>
      </c>
      <c r="U159" s="148">
        <v>0</v>
      </c>
      <c r="V159" s="148">
        <v>0</v>
      </c>
      <c r="W159" s="148">
        <v>0</v>
      </c>
      <c r="X159" s="148">
        <v>0</v>
      </c>
      <c r="Y159" s="148">
        <v>0</v>
      </c>
      <c r="Z159" s="148">
        <v>0</v>
      </c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Z166" si="108">B161</f>
        <v>0.3</v>
      </c>
      <c r="D161" s="159">
        <f t="shared" si="108"/>
        <v>0.3</v>
      </c>
      <c r="E161" s="159">
        <f t="shared" si="108"/>
        <v>0.3</v>
      </c>
      <c r="F161" s="159">
        <f t="shared" si="108"/>
        <v>0.3</v>
      </c>
      <c r="G161" s="159">
        <f t="shared" si="108"/>
        <v>0.3</v>
      </c>
      <c r="H161" s="159">
        <f t="shared" si="108"/>
        <v>0.3</v>
      </c>
      <c r="I161" s="159">
        <f t="shared" si="108"/>
        <v>0.3</v>
      </c>
      <c r="J161" s="159">
        <f t="shared" si="108"/>
        <v>0.3</v>
      </c>
      <c r="K161" s="159">
        <f t="shared" si="108"/>
        <v>0.3</v>
      </c>
      <c r="L161" s="159">
        <f t="shared" si="108"/>
        <v>0.3</v>
      </c>
      <c r="M161" s="159">
        <f t="shared" si="108"/>
        <v>0.3</v>
      </c>
      <c r="N161" s="159">
        <f t="shared" si="108"/>
        <v>0.3</v>
      </c>
      <c r="O161" s="159">
        <f t="shared" si="108"/>
        <v>0.3</v>
      </c>
      <c r="P161" s="159">
        <f t="shared" si="108"/>
        <v>0.3</v>
      </c>
      <c r="Q161" s="159">
        <f t="shared" si="108"/>
        <v>0.3</v>
      </c>
      <c r="R161" s="159">
        <f t="shared" si="108"/>
        <v>0.3</v>
      </c>
      <c r="S161" s="159">
        <f t="shared" si="108"/>
        <v>0.3</v>
      </c>
      <c r="T161" s="159">
        <f t="shared" si="108"/>
        <v>0.3</v>
      </c>
      <c r="U161" s="159">
        <f t="shared" si="108"/>
        <v>0.3</v>
      </c>
      <c r="V161" s="159">
        <f t="shared" si="108"/>
        <v>0.3</v>
      </c>
      <c r="W161" s="159">
        <f t="shared" si="108"/>
        <v>0.3</v>
      </c>
      <c r="X161" s="159">
        <f t="shared" si="108"/>
        <v>0.3</v>
      </c>
      <c r="Y161" s="159">
        <f t="shared" si="108"/>
        <v>0.3</v>
      </c>
      <c r="Z161" s="159">
        <f t="shared" si="108"/>
        <v>0.3</v>
      </c>
      <c r="AA161" s="159">
        <f t="shared" ref="S161:AF166" si="109">Z161</f>
        <v>0.3</v>
      </c>
      <c r="AB161" s="159">
        <f t="shared" si="109"/>
        <v>0.3</v>
      </c>
      <c r="AC161" s="159">
        <f t="shared" si="109"/>
        <v>0.3</v>
      </c>
      <c r="AD161" s="159">
        <f t="shared" si="109"/>
        <v>0.3</v>
      </c>
      <c r="AE161" s="159">
        <f t="shared" si="109"/>
        <v>0.3</v>
      </c>
      <c r="AF161" s="159">
        <f t="shared" si="109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08"/>
        <v>0.4</v>
      </c>
      <c r="D162" s="161">
        <f t="shared" si="108"/>
        <v>0.4</v>
      </c>
      <c r="E162" s="161">
        <f t="shared" si="108"/>
        <v>0.4</v>
      </c>
      <c r="F162" s="161">
        <f t="shared" si="108"/>
        <v>0.4</v>
      </c>
      <c r="G162" s="161">
        <f t="shared" si="108"/>
        <v>0.4</v>
      </c>
      <c r="H162" s="161">
        <f t="shared" si="108"/>
        <v>0.4</v>
      </c>
      <c r="I162" s="161">
        <f t="shared" si="108"/>
        <v>0.4</v>
      </c>
      <c r="J162" s="161">
        <f t="shared" si="108"/>
        <v>0.4</v>
      </c>
      <c r="K162" s="161">
        <f t="shared" si="108"/>
        <v>0.4</v>
      </c>
      <c r="L162" s="161">
        <f t="shared" si="108"/>
        <v>0.4</v>
      </c>
      <c r="M162" s="161">
        <f t="shared" si="108"/>
        <v>0.4</v>
      </c>
      <c r="N162" s="161">
        <f t="shared" si="108"/>
        <v>0.4</v>
      </c>
      <c r="O162" s="161">
        <f t="shared" si="108"/>
        <v>0.4</v>
      </c>
      <c r="P162" s="161">
        <f t="shared" si="108"/>
        <v>0.4</v>
      </c>
      <c r="Q162" s="161">
        <f t="shared" si="108"/>
        <v>0.4</v>
      </c>
      <c r="R162" s="161">
        <f t="shared" si="108"/>
        <v>0.4</v>
      </c>
      <c r="S162" s="161">
        <f t="shared" si="108"/>
        <v>0.4</v>
      </c>
      <c r="T162" s="161">
        <f t="shared" si="108"/>
        <v>0.4</v>
      </c>
      <c r="U162" s="161">
        <f t="shared" si="108"/>
        <v>0.4</v>
      </c>
      <c r="V162" s="161">
        <f t="shared" si="108"/>
        <v>0.4</v>
      </c>
      <c r="W162" s="161">
        <f t="shared" si="108"/>
        <v>0.4</v>
      </c>
      <c r="X162" s="161">
        <f t="shared" si="108"/>
        <v>0.4</v>
      </c>
      <c r="Y162" s="161">
        <f t="shared" si="108"/>
        <v>0.4</v>
      </c>
      <c r="Z162" s="161">
        <f t="shared" si="108"/>
        <v>0.4</v>
      </c>
      <c r="AA162" s="161">
        <f t="shared" si="109"/>
        <v>0.4</v>
      </c>
      <c r="AB162" s="161">
        <f t="shared" si="109"/>
        <v>0.4</v>
      </c>
      <c r="AC162" s="161">
        <f t="shared" si="109"/>
        <v>0.4</v>
      </c>
      <c r="AD162" s="161">
        <f t="shared" si="109"/>
        <v>0.4</v>
      </c>
      <c r="AE162" s="161">
        <f t="shared" si="109"/>
        <v>0.4</v>
      </c>
      <c r="AF162" s="161">
        <f t="shared" si="109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08"/>
        <v>1.5</v>
      </c>
      <c r="D163" s="161">
        <f t="shared" si="108"/>
        <v>1.5</v>
      </c>
      <c r="E163" s="161">
        <f t="shared" si="108"/>
        <v>1.5</v>
      </c>
      <c r="F163" s="161">
        <f t="shared" si="108"/>
        <v>1.5</v>
      </c>
      <c r="G163" s="161">
        <f t="shared" si="108"/>
        <v>1.5</v>
      </c>
      <c r="H163" s="161">
        <f t="shared" si="108"/>
        <v>1.5</v>
      </c>
      <c r="I163" s="161">
        <f t="shared" si="108"/>
        <v>1.5</v>
      </c>
      <c r="J163" s="161">
        <f t="shared" si="108"/>
        <v>1.5</v>
      </c>
      <c r="K163" s="161">
        <f t="shared" si="108"/>
        <v>1.5</v>
      </c>
      <c r="L163" s="161">
        <f t="shared" si="108"/>
        <v>1.5</v>
      </c>
      <c r="M163" s="161">
        <f t="shared" si="108"/>
        <v>1.5</v>
      </c>
      <c r="N163" s="161">
        <f t="shared" si="108"/>
        <v>1.5</v>
      </c>
      <c r="O163" s="161">
        <f t="shared" si="108"/>
        <v>1.5</v>
      </c>
      <c r="P163" s="161">
        <f t="shared" si="108"/>
        <v>1.5</v>
      </c>
      <c r="Q163" s="161">
        <f t="shared" si="108"/>
        <v>1.5</v>
      </c>
      <c r="R163" s="161">
        <f t="shared" si="108"/>
        <v>1.5</v>
      </c>
      <c r="S163" s="161">
        <f t="shared" si="108"/>
        <v>1.5</v>
      </c>
      <c r="T163" s="161">
        <f t="shared" si="108"/>
        <v>1.5</v>
      </c>
      <c r="U163" s="161">
        <f t="shared" si="108"/>
        <v>1.5</v>
      </c>
      <c r="V163" s="161">
        <f t="shared" si="108"/>
        <v>1.5</v>
      </c>
      <c r="W163" s="161">
        <f t="shared" si="108"/>
        <v>1.5</v>
      </c>
      <c r="X163" s="161">
        <f t="shared" si="108"/>
        <v>1.5</v>
      </c>
      <c r="Y163" s="161">
        <f t="shared" si="108"/>
        <v>1.5</v>
      </c>
      <c r="Z163" s="161">
        <f t="shared" si="108"/>
        <v>1.5</v>
      </c>
      <c r="AA163" s="161">
        <f t="shared" si="109"/>
        <v>1.5</v>
      </c>
      <c r="AB163" s="161">
        <f t="shared" si="109"/>
        <v>1.5</v>
      </c>
      <c r="AC163" s="161">
        <f t="shared" si="109"/>
        <v>1.5</v>
      </c>
      <c r="AD163" s="161">
        <f t="shared" si="109"/>
        <v>1.5</v>
      </c>
      <c r="AE163" s="161">
        <f t="shared" si="109"/>
        <v>1.5</v>
      </c>
      <c r="AF163" s="161">
        <f t="shared" si="109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08"/>
        <v>0.3</v>
      </c>
      <c r="D164" s="161">
        <f t="shared" si="108"/>
        <v>0.3</v>
      </c>
      <c r="E164" s="161">
        <f t="shared" si="108"/>
        <v>0.3</v>
      </c>
      <c r="F164" s="161">
        <f t="shared" si="108"/>
        <v>0.3</v>
      </c>
      <c r="G164" s="161">
        <f t="shared" si="108"/>
        <v>0.3</v>
      </c>
      <c r="H164" s="161">
        <f t="shared" si="108"/>
        <v>0.3</v>
      </c>
      <c r="I164" s="161">
        <f t="shared" si="108"/>
        <v>0.3</v>
      </c>
      <c r="J164" s="161">
        <f t="shared" si="108"/>
        <v>0.3</v>
      </c>
      <c r="K164" s="161">
        <f t="shared" si="108"/>
        <v>0.3</v>
      </c>
      <c r="L164" s="161">
        <f t="shared" si="108"/>
        <v>0.3</v>
      </c>
      <c r="M164" s="161">
        <f t="shared" si="108"/>
        <v>0.3</v>
      </c>
      <c r="N164" s="161">
        <f t="shared" si="108"/>
        <v>0.3</v>
      </c>
      <c r="O164" s="161">
        <f t="shared" si="108"/>
        <v>0.3</v>
      </c>
      <c r="P164" s="161">
        <f t="shared" si="108"/>
        <v>0.3</v>
      </c>
      <c r="Q164" s="161">
        <f t="shared" si="108"/>
        <v>0.3</v>
      </c>
      <c r="R164" s="161">
        <f t="shared" si="108"/>
        <v>0.3</v>
      </c>
      <c r="S164" s="161">
        <f t="shared" si="108"/>
        <v>0.3</v>
      </c>
      <c r="T164" s="161">
        <f t="shared" si="108"/>
        <v>0.3</v>
      </c>
      <c r="U164" s="161">
        <f t="shared" si="108"/>
        <v>0.3</v>
      </c>
      <c r="V164" s="161">
        <f t="shared" si="108"/>
        <v>0.3</v>
      </c>
      <c r="W164" s="161">
        <f t="shared" si="108"/>
        <v>0.3</v>
      </c>
      <c r="X164" s="161">
        <f t="shared" si="108"/>
        <v>0.3</v>
      </c>
      <c r="Y164" s="161">
        <f t="shared" si="108"/>
        <v>0.3</v>
      </c>
      <c r="Z164" s="161">
        <f t="shared" si="108"/>
        <v>0.3</v>
      </c>
      <c r="AA164" s="161">
        <f t="shared" si="109"/>
        <v>0.3</v>
      </c>
      <c r="AB164" s="161">
        <f t="shared" si="109"/>
        <v>0.3</v>
      </c>
      <c r="AC164" s="161">
        <f t="shared" si="109"/>
        <v>0.3</v>
      </c>
      <c r="AD164" s="161">
        <f t="shared" si="109"/>
        <v>0.3</v>
      </c>
      <c r="AE164" s="161">
        <f t="shared" si="109"/>
        <v>0.3</v>
      </c>
      <c r="AF164" s="161">
        <f t="shared" si="109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08"/>
        <v>0.4</v>
      </c>
      <c r="D165" s="161">
        <f t="shared" si="108"/>
        <v>0.4</v>
      </c>
      <c r="E165" s="161">
        <f t="shared" si="108"/>
        <v>0.4</v>
      </c>
      <c r="F165" s="161">
        <f t="shared" si="108"/>
        <v>0.4</v>
      </c>
      <c r="G165" s="161">
        <f t="shared" si="108"/>
        <v>0.4</v>
      </c>
      <c r="H165" s="161">
        <f t="shared" si="108"/>
        <v>0.4</v>
      </c>
      <c r="I165" s="161">
        <f t="shared" si="108"/>
        <v>0.4</v>
      </c>
      <c r="J165" s="161">
        <f t="shared" si="108"/>
        <v>0.4</v>
      </c>
      <c r="K165" s="161">
        <f t="shared" si="108"/>
        <v>0.4</v>
      </c>
      <c r="L165" s="161">
        <f t="shared" si="108"/>
        <v>0.4</v>
      </c>
      <c r="M165" s="161">
        <f t="shared" si="108"/>
        <v>0.4</v>
      </c>
      <c r="N165" s="161">
        <f t="shared" si="108"/>
        <v>0.4</v>
      </c>
      <c r="O165" s="161">
        <f t="shared" si="108"/>
        <v>0.4</v>
      </c>
      <c r="P165" s="161">
        <f t="shared" si="108"/>
        <v>0.4</v>
      </c>
      <c r="Q165" s="161">
        <f t="shared" si="108"/>
        <v>0.4</v>
      </c>
      <c r="R165" s="161">
        <f t="shared" si="108"/>
        <v>0.4</v>
      </c>
      <c r="S165" s="161">
        <f t="shared" si="108"/>
        <v>0.4</v>
      </c>
      <c r="T165" s="161">
        <f t="shared" si="108"/>
        <v>0.4</v>
      </c>
      <c r="U165" s="161">
        <f t="shared" si="108"/>
        <v>0.4</v>
      </c>
      <c r="V165" s="161">
        <f t="shared" si="108"/>
        <v>0.4</v>
      </c>
      <c r="W165" s="161">
        <f t="shared" si="108"/>
        <v>0.4</v>
      </c>
      <c r="X165" s="161">
        <f t="shared" si="108"/>
        <v>0.4</v>
      </c>
      <c r="Y165" s="161">
        <f t="shared" si="108"/>
        <v>0.4</v>
      </c>
      <c r="Z165" s="161">
        <f t="shared" si="108"/>
        <v>0.4</v>
      </c>
      <c r="AA165" s="161">
        <f t="shared" si="109"/>
        <v>0.4</v>
      </c>
      <c r="AB165" s="161">
        <f t="shared" si="109"/>
        <v>0.4</v>
      </c>
      <c r="AC165" s="161">
        <f t="shared" si="109"/>
        <v>0.4</v>
      </c>
      <c r="AD165" s="161">
        <f t="shared" si="109"/>
        <v>0.4</v>
      </c>
      <c r="AE165" s="161">
        <f t="shared" si="109"/>
        <v>0.4</v>
      </c>
      <c r="AF165" s="161">
        <f t="shared" si="109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08"/>
        <v>0.64</v>
      </c>
      <c r="D166" s="164">
        <f t="shared" si="108"/>
        <v>0.64</v>
      </c>
      <c r="E166" s="164">
        <f t="shared" si="108"/>
        <v>0.64</v>
      </c>
      <c r="F166" s="164">
        <f t="shared" si="108"/>
        <v>0.64</v>
      </c>
      <c r="G166" s="164">
        <f t="shared" si="108"/>
        <v>0.64</v>
      </c>
      <c r="H166" s="164">
        <f t="shared" si="108"/>
        <v>0.64</v>
      </c>
      <c r="I166" s="164">
        <f t="shared" si="108"/>
        <v>0.64</v>
      </c>
      <c r="J166" s="164">
        <f t="shared" si="108"/>
        <v>0.64</v>
      </c>
      <c r="K166" s="164">
        <f t="shared" si="108"/>
        <v>0.64</v>
      </c>
      <c r="L166" s="164">
        <f t="shared" si="108"/>
        <v>0.64</v>
      </c>
      <c r="M166" s="164">
        <f t="shared" si="108"/>
        <v>0.64</v>
      </c>
      <c r="N166" s="164">
        <f t="shared" si="108"/>
        <v>0.64</v>
      </c>
      <c r="O166" s="164">
        <f t="shared" si="108"/>
        <v>0.64</v>
      </c>
      <c r="P166" s="164">
        <f t="shared" si="108"/>
        <v>0.64</v>
      </c>
      <c r="Q166" s="164">
        <f t="shared" si="108"/>
        <v>0.64</v>
      </c>
      <c r="R166" s="164">
        <f t="shared" si="108"/>
        <v>0.64</v>
      </c>
      <c r="S166" s="164">
        <f t="shared" si="108"/>
        <v>0.64</v>
      </c>
      <c r="T166" s="164">
        <f t="shared" si="108"/>
        <v>0.64</v>
      </c>
      <c r="U166" s="164">
        <f t="shared" si="108"/>
        <v>0.64</v>
      </c>
      <c r="V166" s="164">
        <f t="shared" si="108"/>
        <v>0.64</v>
      </c>
      <c r="W166" s="164">
        <f t="shared" si="108"/>
        <v>0.64</v>
      </c>
      <c r="X166" s="164">
        <f t="shared" si="108"/>
        <v>0.64</v>
      </c>
      <c r="Y166" s="164">
        <f t="shared" si="108"/>
        <v>0.64</v>
      </c>
      <c r="Z166" s="164">
        <f t="shared" si="108"/>
        <v>0.64</v>
      </c>
      <c r="AA166" s="164">
        <f t="shared" si="109"/>
        <v>0.64</v>
      </c>
      <c r="AB166" s="164">
        <f t="shared" si="109"/>
        <v>0.64</v>
      </c>
      <c r="AC166" s="164">
        <f t="shared" si="109"/>
        <v>0.64</v>
      </c>
      <c r="AD166" s="164">
        <f t="shared" si="109"/>
        <v>0.64</v>
      </c>
      <c r="AE166" s="164">
        <f t="shared" si="109"/>
        <v>0.64</v>
      </c>
      <c r="AF166" s="164">
        <f t="shared" si="109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10">SUM(C161:C166)</f>
        <v>3.54</v>
      </c>
      <c r="D167" s="167">
        <f t="shared" si="110"/>
        <v>3.54</v>
      </c>
      <c r="E167" s="167">
        <f t="shared" si="110"/>
        <v>3.54</v>
      </c>
      <c r="F167" s="167">
        <f t="shared" si="110"/>
        <v>3.54</v>
      </c>
      <c r="G167" s="167">
        <f t="shared" si="110"/>
        <v>3.54</v>
      </c>
      <c r="H167" s="167">
        <f t="shared" si="110"/>
        <v>3.54</v>
      </c>
      <c r="I167" s="167">
        <f t="shared" si="110"/>
        <v>3.54</v>
      </c>
      <c r="J167" s="167">
        <f t="shared" si="110"/>
        <v>3.54</v>
      </c>
      <c r="K167" s="167">
        <f t="shared" si="110"/>
        <v>3.54</v>
      </c>
      <c r="L167" s="167">
        <f t="shared" si="110"/>
        <v>3.54</v>
      </c>
      <c r="M167" s="167">
        <f t="shared" si="110"/>
        <v>3.54</v>
      </c>
      <c r="N167" s="167">
        <f t="shared" si="110"/>
        <v>3.54</v>
      </c>
      <c r="O167" s="167">
        <f t="shared" si="110"/>
        <v>3.54</v>
      </c>
      <c r="P167" s="167">
        <f t="shared" si="110"/>
        <v>3.54</v>
      </c>
      <c r="Q167" s="167">
        <f t="shared" si="110"/>
        <v>3.54</v>
      </c>
      <c r="R167" s="167">
        <f t="shared" si="110"/>
        <v>3.54</v>
      </c>
      <c r="S167" s="167">
        <f t="shared" ref="S167:T167" si="111">SUM(S161:S166)</f>
        <v>3.54</v>
      </c>
      <c r="T167" s="167">
        <f t="shared" si="111"/>
        <v>3.54</v>
      </c>
      <c r="U167" s="167">
        <f t="shared" ref="U167:V167" si="112">SUM(U161:U166)</f>
        <v>3.54</v>
      </c>
      <c r="V167" s="167">
        <f t="shared" si="112"/>
        <v>3.54</v>
      </c>
      <c r="W167" s="167">
        <f t="shared" ref="W167:X167" si="113">SUM(W161:W166)</f>
        <v>3.54</v>
      </c>
      <c r="X167" s="167">
        <f t="shared" si="113"/>
        <v>3.54</v>
      </c>
      <c r="Y167" s="167">
        <f t="shared" ref="Y167:Z167" si="114">SUM(Y161:Y166)</f>
        <v>3.54</v>
      </c>
      <c r="Z167" s="167">
        <f t="shared" si="114"/>
        <v>3.54</v>
      </c>
      <c r="AA167" s="167">
        <f t="shared" si="110"/>
        <v>3.54</v>
      </c>
      <c r="AB167" s="167">
        <f t="shared" si="110"/>
        <v>3.54</v>
      </c>
      <c r="AC167" s="167">
        <f t="shared" si="110"/>
        <v>3.54</v>
      </c>
      <c r="AD167" s="167">
        <f t="shared" si="110"/>
        <v>3.54</v>
      </c>
      <c r="AE167" s="167">
        <f t="shared" si="110"/>
        <v>3.54</v>
      </c>
      <c r="AF167" s="167">
        <f t="shared" si="110"/>
        <v>3.54</v>
      </c>
      <c r="AG167" s="168">
        <f t="shared" si="110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15">B169</f>
        <v>0</v>
      </c>
      <c r="D169" s="159">
        <f t="shared" si="115"/>
        <v>0</v>
      </c>
      <c r="E169" s="159">
        <f t="shared" si="115"/>
        <v>0</v>
      </c>
      <c r="F169" s="159">
        <f t="shared" si="115"/>
        <v>0</v>
      </c>
      <c r="G169" s="159">
        <f t="shared" si="115"/>
        <v>0</v>
      </c>
      <c r="H169" s="159">
        <f t="shared" si="115"/>
        <v>0</v>
      </c>
      <c r="I169" s="159">
        <f t="shared" si="115"/>
        <v>0</v>
      </c>
      <c r="J169" s="159">
        <f t="shared" si="115"/>
        <v>0</v>
      </c>
      <c r="K169" s="159">
        <f t="shared" si="115"/>
        <v>0</v>
      </c>
      <c r="L169" s="159">
        <f t="shared" si="115"/>
        <v>0</v>
      </c>
      <c r="M169" s="159">
        <f t="shared" si="115"/>
        <v>0</v>
      </c>
      <c r="N169" s="159">
        <f t="shared" si="115"/>
        <v>0</v>
      </c>
      <c r="O169" s="159">
        <f t="shared" si="115"/>
        <v>0</v>
      </c>
      <c r="P169" s="159">
        <f t="shared" si="115"/>
        <v>0</v>
      </c>
      <c r="Q169" s="159">
        <f t="shared" si="115"/>
        <v>0</v>
      </c>
      <c r="R169" s="159">
        <f t="shared" si="115"/>
        <v>0</v>
      </c>
      <c r="S169" s="159">
        <f t="shared" ref="S169:Z184" si="116">R169</f>
        <v>0</v>
      </c>
      <c r="T169" s="159">
        <f t="shared" si="116"/>
        <v>0</v>
      </c>
      <c r="U169" s="159">
        <f t="shared" si="116"/>
        <v>0</v>
      </c>
      <c r="V169" s="159">
        <f t="shared" si="116"/>
        <v>0</v>
      </c>
      <c r="W169" s="159">
        <f t="shared" si="116"/>
        <v>0</v>
      </c>
      <c r="X169" s="159">
        <f t="shared" si="116"/>
        <v>0</v>
      </c>
      <c r="Y169" s="159">
        <f t="shared" si="116"/>
        <v>0</v>
      </c>
      <c r="Z169" s="159">
        <f t="shared" si="116"/>
        <v>0</v>
      </c>
      <c r="AA169" s="159">
        <f t="shared" ref="S169:AF184" si="117">Z169</f>
        <v>0</v>
      </c>
      <c r="AB169" s="159">
        <f t="shared" si="117"/>
        <v>0</v>
      </c>
      <c r="AC169" s="159">
        <f t="shared" si="117"/>
        <v>0</v>
      </c>
      <c r="AD169" s="159">
        <f t="shared" si="117"/>
        <v>0</v>
      </c>
      <c r="AE169" s="159">
        <f t="shared" si="117"/>
        <v>0</v>
      </c>
      <c r="AF169" s="172">
        <f t="shared" si="117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15"/>
        <v>0</v>
      </c>
      <c r="D170" s="161">
        <f t="shared" si="115"/>
        <v>0</v>
      </c>
      <c r="E170" s="161">
        <f t="shared" si="115"/>
        <v>0</v>
      </c>
      <c r="F170" s="161">
        <f t="shared" si="115"/>
        <v>0</v>
      </c>
      <c r="G170" s="161">
        <f t="shared" si="115"/>
        <v>0</v>
      </c>
      <c r="H170" s="161">
        <f t="shared" si="115"/>
        <v>0</v>
      </c>
      <c r="I170" s="161">
        <f t="shared" si="115"/>
        <v>0</v>
      </c>
      <c r="J170" s="161">
        <f t="shared" si="115"/>
        <v>0</v>
      </c>
      <c r="K170" s="161">
        <f t="shared" si="115"/>
        <v>0</v>
      </c>
      <c r="L170" s="161">
        <f t="shared" si="115"/>
        <v>0</v>
      </c>
      <c r="M170" s="161">
        <f t="shared" si="115"/>
        <v>0</v>
      </c>
      <c r="N170" s="161">
        <f t="shared" si="115"/>
        <v>0</v>
      </c>
      <c r="O170" s="161">
        <f t="shared" si="115"/>
        <v>0</v>
      </c>
      <c r="P170" s="161">
        <f t="shared" si="115"/>
        <v>0</v>
      </c>
      <c r="Q170" s="161">
        <f t="shared" si="115"/>
        <v>0</v>
      </c>
      <c r="R170" s="161">
        <f t="shared" si="115"/>
        <v>0</v>
      </c>
      <c r="S170" s="161">
        <f t="shared" si="116"/>
        <v>0</v>
      </c>
      <c r="T170" s="161">
        <f t="shared" si="116"/>
        <v>0</v>
      </c>
      <c r="U170" s="161">
        <f t="shared" si="116"/>
        <v>0</v>
      </c>
      <c r="V170" s="161">
        <f t="shared" si="116"/>
        <v>0</v>
      </c>
      <c r="W170" s="161">
        <f t="shared" si="116"/>
        <v>0</v>
      </c>
      <c r="X170" s="161">
        <f t="shared" si="116"/>
        <v>0</v>
      </c>
      <c r="Y170" s="161">
        <f t="shared" si="116"/>
        <v>0</v>
      </c>
      <c r="Z170" s="161">
        <f t="shared" si="116"/>
        <v>0</v>
      </c>
      <c r="AA170" s="161">
        <f t="shared" si="117"/>
        <v>0</v>
      </c>
      <c r="AB170" s="161">
        <f t="shared" si="117"/>
        <v>0</v>
      </c>
      <c r="AC170" s="161">
        <f t="shared" si="117"/>
        <v>0</v>
      </c>
      <c r="AD170" s="161">
        <f t="shared" si="117"/>
        <v>0</v>
      </c>
      <c r="AE170" s="161">
        <f t="shared" si="117"/>
        <v>0</v>
      </c>
      <c r="AF170" s="174">
        <f t="shared" si="117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15"/>
        <v>0</v>
      </c>
      <c r="D171" s="161">
        <f t="shared" si="115"/>
        <v>0</v>
      </c>
      <c r="E171" s="161">
        <f t="shared" si="115"/>
        <v>0</v>
      </c>
      <c r="F171" s="161">
        <f t="shared" si="115"/>
        <v>0</v>
      </c>
      <c r="G171" s="161">
        <f t="shared" si="115"/>
        <v>0</v>
      </c>
      <c r="H171" s="161">
        <f t="shared" si="115"/>
        <v>0</v>
      </c>
      <c r="I171" s="161">
        <f t="shared" si="115"/>
        <v>0</v>
      </c>
      <c r="J171" s="161">
        <f t="shared" si="115"/>
        <v>0</v>
      </c>
      <c r="K171" s="161">
        <f t="shared" si="115"/>
        <v>0</v>
      </c>
      <c r="L171" s="161">
        <f t="shared" si="115"/>
        <v>0</v>
      </c>
      <c r="M171" s="161">
        <f t="shared" si="115"/>
        <v>0</v>
      </c>
      <c r="N171" s="161">
        <f t="shared" si="115"/>
        <v>0</v>
      </c>
      <c r="O171" s="161">
        <f t="shared" si="115"/>
        <v>0</v>
      </c>
      <c r="P171" s="161">
        <f t="shared" si="115"/>
        <v>0</v>
      </c>
      <c r="Q171" s="161">
        <f t="shared" si="115"/>
        <v>0</v>
      </c>
      <c r="R171" s="161">
        <f t="shared" si="115"/>
        <v>0</v>
      </c>
      <c r="S171" s="161">
        <f t="shared" si="116"/>
        <v>0</v>
      </c>
      <c r="T171" s="161">
        <f t="shared" si="116"/>
        <v>0</v>
      </c>
      <c r="U171" s="161">
        <f t="shared" si="116"/>
        <v>0</v>
      </c>
      <c r="V171" s="161">
        <f t="shared" si="116"/>
        <v>0</v>
      </c>
      <c r="W171" s="161">
        <f t="shared" si="116"/>
        <v>0</v>
      </c>
      <c r="X171" s="161">
        <f t="shared" si="116"/>
        <v>0</v>
      </c>
      <c r="Y171" s="161">
        <f t="shared" si="116"/>
        <v>0</v>
      </c>
      <c r="Z171" s="161">
        <f t="shared" si="116"/>
        <v>0</v>
      </c>
      <c r="AA171" s="161">
        <f t="shared" si="117"/>
        <v>0</v>
      </c>
      <c r="AB171" s="161">
        <f t="shared" si="117"/>
        <v>0</v>
      </c>
      <c r="AC171" s="161">
        <f t="shared" si="117"/>
        <v>0</v>
      </c>
      <c r="AD171" s="161">
        <f t="shared" si="117"/>
        <v>0</v>
      </c>
      <c r="AE171" s="161">
        <f t="shared" si="117"/>
        <v>0</v>
      </c>
      <c r="AF171" s="174">
        <f t="shared" si="117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15"/>
        <v>0</v>
      </c>
      <c r="D172" s="161">
        <f t="shared" si="115"/>
        <v>0</v>
      </c>
      <c r="E172" s="161">
        <f t="shared" si="115"/>
        <v>0</v>
      </c>
      <c r="F172" s="161">
        <f t="shared" si="115"/>
        <v>0</v>
      </c>
      <c r="G172" s="161">
        <f t="shared" si="115"/>
        <v>0</v>
      </c>
      <c r="H172" s="161">
        <f t="shared" si="115"/>
        <v>0</v>
      </c>
      <c r="I172" s="161">
        <f t="shared" si="115"/>
        <v>0</v>
      </c>
      <c r="J172" s="161">
        <f t="shared" si="115"/>
        <v>0</v>
      </c>
      <c r="K172" s="161">
        <f t="shared" si="115"/>
        <v>0</v>
      </c>
      <c r="L172" s="161">
        <f t="shared" si="115"/>
        <v>0</v>
      </c>
      <c r="M172" s="161">
        <f t="shared" si="115"/>
        <v>0</v>
      </c>
      <c r="N172" s="161">
        <f t="shared" si="115"/>
        <v>0</v>
      </c>
      <c r="O172" s="161">
        <f t="shared" si="115"/>
        <v>0</v>
      </c>
      <c r="P172" s="161">
        <f t="shared" si="115"/>
        <v>0</v>
      </c>
      <c r="Q172" s="161">
        <f t="shared" si="115"/>
        <v>0</v>
      </c>
      <c r="R172" s="161">
        <f t="shared" si="115"/>
        <v>0</v>
      </c>
      <c r="S172" s="161">
        <f t="shared" si="116"/>
        <v>0</v>
      </c>
      <c r="T172" s="161">
        <f t="shared" si="116"/>
        <v>0</v>
      </c>
      <c r="U172" s="161">
        <f t="shared" si="116"/>
        <v>0</v>
      </c>
      <c r="V172" s="161">
        <f t="shared" si="116"/>
        <v>0</v>
      </c>
      <c r="W172" s="161">
        <f t="shared" si="116"/>
        <v>0</v>
      </c>
      <c r="X172" s="161">
        <f t="shared" si="116"/>
        <v>0</v>
      </c>
      <c r="Y172" s="161">
        <f t="shared" si="116"/>
        <v>0</v>
      </c>
      <c r="Z172" s="161">
        <f t="shared" si="116"/>
        <v>0</v>
      </c>
      <c r="AA172" s="161">
        <f t="shared" si="117"/>
        <v>0</v>
      </c>
      <c r="AB172" s="161">
        <f t="shared" si="117"/>
        <v>0</v>
      </c>
      <c r="AC172" s="161">
        <f t="shared" si="117"/>
        <v>0</v>
      </c>
      <c r="AD172" s="161">
        <f t="shared" si="117"/>
        <v>0</v>
      </c>
      <c r="AE172" s="161">
        <f t="shared" si="117"/>
        <v>0</v>
      </c>
      <c r="AF172" s="174">
        <f t="shared" si="117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15"/>
        <v>0</v>
      </c>
      <c r="D173" s="161">
        <f t="shared" si="115"/>
        <v>0</v>
      </c>
      <c r="E173" s="161">
        <f t="shared" si="115"/>
        <v>0</v>
      </c>
      <c r="F173" s="161">
        <f t="shared" si="115"/>
        <v>0</v>
      </c>
      <c r="G173" s="161">
        <f t="shared" si="115"/>
        <v>0</v>
      </c>
      <c r="H173" s="161">
        <f t="shared" si="115"/>
        <v>0</v>
      </c>
      <c r="I173" s="161">
        <f t="shared" si="115"/>
        <v>0</v>
      </c>
      <c r="J173" s="161">
        <f t="shared" si="115"/>
        <v>0</v>
      </c>
      <c r="K173" s="161">
        <f t="shared" si="115"/>
        <v>0</v>
      </c>
      <c r="L173" s="161">
        <f t="shared" si="115"/>
        <v>0</v>
      </c>
      <c r="M173" s="161">
        <f t="shared" si="115"/>
        <v>0</v>
      </c>
      <c r="N173" s="161">
        <f t="shared" si="115"/>
        <v>0</v>
      </c>
      <c r="O173" s="161">
        <f t="shared" si="115"/>
        <v>0</v>
      </c>
      <c r="P173" s="161">
        <f t="shared" si="115"/>
        <v>0</v>
      </c>
      <c r="Q173" s="161">
        <f t="shared" si="115"/>
        <v>0</v>
      </c>
      <c r="R173" s="161">
        <f t="shared" si="115"/>
        <v>0</v>
      </c>
      <c r="S173" s="161">
        <f t="shared" si="116"/>
        <v>0</v>
      </c>
      <c r="T173" s="161">
        <f t="shared" si="116"/>
        <v>0</v>
      </c>
      <c r="U173" s="161">
        <f t="shared" si="116"/>
        <v>0</v>
      </c>
      <c r="V173" s="161">
        <f t="shared" si="116"/>
        <v>0</v>
      </c>
      <c r="W173" s="161">
        <f t="shared" si="116"/>
        <v>0</v>
      </c>
      <c r="X173" s="161">
        <f t="shared" si="116"/>
        <v>0</v>
      </c>
      <c r="Y173" s="161">
        <f t="shared" si="116"/>
        <v>0</v>
      </c>
      <c r="Z173" s="161">
        <f t="shared" si="116"/>
        <v>0</v>
      </c>
      <c r="AA173" s="161">
        <f t="shared" si="117"/>
        <v>0</v>
      </c>
      <c r="AB173" s="161">
        <f t="shared" si="117"/>
        <v>0</v>
      </c>
      <c r="AC173" s="161">
        <f t="shared" si="117"/>
        <v>0</v>
      </c>
      <c r="AD173" s="161">
        <f t="shared" si="117"/>
        <v>0</v>
      </c>
      <c r="AE173" s="161">
        <f t="shared" si="117"/>
        <v>0</v>
      </c>
      <c r="AF173" s="174">
        <f t="shared" si="117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15"/>
        <v>0</v>
      </c>
      <c r="D174" s="161">
        <f t="shared" si="115"/>
        <v>0</v>
      </c>
      <c r="E174" s="161">
        <f t="shared" si="115"/>
        <v>0</v>
      </c>
      <c r="F174" s="161">
        <f t="shared" si="115"/>
        <v>0</v>
      </c>
      <c r="G174" s="161">
        <f t="shared" si="115"/>
        <v>0</v>
      </c>
      <c r="H174" s="161">
        <f t="shared" si="115"/>
        <v>0</v>
      </c>
      <c r="I174" s="161">
        <f t="shared" si="115"/>
        <v>0</v>
      </c>
      <c r="J174" s="161">
        <f t="shared" si="115"/>
        <v>0</v>
      </c>
      <c r="K174" s="161">
        <f t="shared" si="115"/>
        <v>0</v>
      </c>
      <c r="L174" s="161">
        <f t="shared" si="115"/>
        <v>0</v>
      </c>
      <c r="M174" s="161">
        <f t="shared" si="115"/>
        <v>0</v>
      </c>
      <c r="N174" s="161">
        <f t="shared" si="115"/>
        <v>0</v>
      </c>
      <c r="O174" s="161">
        <f t="shared" si="115"/>
        <v>0</v>
      </c>
      <c r="P174" s="161">
        <f t="shared" si="115"/>
        <v>0</v>
      </c>
      <c r="Q174" s="161">
        <f t="shared" si="115"/>
        <v>0</v>
      </c>
      <c r="R174" s="161">
        <f t="shared" si="115"/>
        <v>0</v>
      </c>
      <c r="S174" s="161">
        <f t="shared" si="116"/>
        <v>0</v>
      </c>
      <c r="T174" s="161">
        <f t="shared" si="116"/>
        <v>0</v>
      </c>
      <c r="U174" s="161">
        <f t="shared" si="116"/>
        <v>0</v>
      </c>
      <c r="V174" s="161">
        <f t="shared" si="116"/>
        <v>0</v>
      </c>
      <c r="W174" s="161">
        <f t="shared" si="116"/>
        <v>0</v>
      </c>
      <c r="X174" s="161">
        <f t="shared" si="116"/>
        <v>0</v>
      </c>
      <c r="Y174" s="161">
        <f t="shared" si="116"/>
        <v>0</v>
      </c>
      <c r="Z174" s="161">
        <f t="shared" si="116"/>
        <v>0</v>
      </c>
      <c r="AA174" s="161">
        <f t="shared" si="117"/>
        <v>0</v>
      </c>
      <c r="AB174" s="161">
        <f t="shared" si="117"/>
        <v>0</v>
      </c>
      <c r="AC174" s="161">
        <f t="shared" si="117"/>
        <v>0</v>
      </c>
      <c r="AD174" s="161">
        <f t="shared" si="117"/>
        <v>0</v>
      </c>
      <c r="AE174" s="161">
        <f t="shared" si="117"/>
        <v>0</v>
      </c>
      <c r="AF174" s="174">
        <f t="shared" si="117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15"/>
        <v>0</v>
      </c>
      <c r="D175" s="161">
        <f t="shared" si="115"/>
        <v>0</v>
      </c>
      <c r="E175" s="161">
        <f t="shared" si="115"/>
        <v>0</v>
      </c>
      <c r="F175" s="161">
        <f t="shared" si="115"/>
        <v>0</v>
      </c>
      <c r="G175" s="161">
        <f t="shared" si="115"/>
        <v>0</v>
      </c>
      <c r="H175" s="161">
        <f t="shared" si="115"/>
        <v>0</v>
      </c>
      <c r="I175" s="161">
        <f t="shared" si="115"/>
        <v>0</v>
      </c>
      <c r="J175" s="161">
        <f t="shared" si="115"/>
        <v>0</v>
      </c>
      <c r="K175" s="161">
        <f t="shared" si="115"/>
        <v>0</v>
      </c>
      <c r="L175" s="161">
        <f t="shared" si="115"/>
        <v>0</v>
      </c>
      <c r="M175" s="161">
        <f t="shared" si="115"/>
        <v>0</v>
      </c>
      <c r="N175" s="161">
        <f t="shared" si="115"/>
        <v>0</v>
      </c>
      <c r="O175" s="161">
        <f t="shared" si="115"/>
        <v>0</v>
      </c>
      <c r="P175" s="161">
        <f t="shared" si="115"/>
        <v>0</v>
      </c>
      <c r="Q175" s="161">
        <f t="shared" si="115"/>
        <v>0</v>
      </c>
      <c r="R175" s="161">
        <f t="shared" si="115"/>
        <v>0</v>
      </c>
      <c r="S175" s="161">
        <f t="shared" si="116"/>
        <v>0</v>
      </c>
      <c r="T175" s="161">
        <f t="shared" si="116"/>
        <v>0</v>
      </c>
      <c r="U175" s="161">
        <f t="shared" si="116"/>
        <v>0</v>
      </c>
      <c r="V175" s="161">
        <f t="shared" si="116"/>
        <v>0</v>
      </c>
      <c r="W175" s="161">
        <f t="shared" si="116"/>
        <v>0</v>
      </c>
      <c r="X175" s="161">
        <f t="shared" si="116"/>
        <v>0</v>
      </c>
      <c r="Y175" s="161">
        <f t="shared" si="116"/>
        <v>0</v>
      </c>
      <c r="Z175" s="161">
        <f t="shared" si="116"/>
        <v>0</v>
      </c>
      <c r="AA175" s="161">
        <f t="shared" si="117"/>
        <v>0</v>
      </c>
      <c r="AB175" s="161">
        <f t="shared" si="117"/>
        <v>0</v>
      </c>
      <c r="AC175" s="161">
        <f t="shared" si="117"/>
        <v>0</v>
      </c>
      <c r="AD175" s="161">
        <f t="shared" si="117"/>
        <v>0</v>
      </c>
      <c r="AE175" s="161">
        <f t="shared" si="117"/>
        <v>0</v>
      </c>
      <c r="AF175" s="174">
        <f t="shared" si="117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15"/>
        <v>0</v>
      </c>
      <c r="D176" s="161">
        <f t="shared" si="115"/>
        <v>0</v>
      </c>
      <c r="E176" s="161">
        <f t="shared" si="115"/>
        <v>0</v>
      </c>
      <c r="F176" s="161">
        <f t="shared" si="115"/>
        <v>0</v>
      </c>
      <c r="G176" s="161">
        <f t="shared" si="115"/>
        <v>0</v>
      </c>
      <c r="H176" s="161">
        <f t="shared" si="115"/>
        <v>0</v>
      </c>
      <c r="I176" s="161">
        <f t="shared" si="115"/>
        <v>0</v>
      </c>
      <c r="J176" s="161">
        <f t="shared" si="115"/>
        <v>0</v>
      </c>
      <c r="K176" s="161">
        <f t="shared" si="115"/>
        <v>0</v>
      </c>
      <c r="L176" s="161">
        <f t="shared" si="115"/>
        <v>0</v>
      </c>
      <c r="M176" s="161">
        <f t="shared" si="115"/>
        <v>0</v>
      </c>
      <c r="N176" s="161">
        <f t="shared" si="115"/>
        <v>0</v>
      </c>
      <c r="O176" s="161">
        <f t="shared" si="115"/>
        <v>0</v>
      </c>
      <c r="P176" s="161">
        <f t="shared" si="115"/>
        <v>0</v>
      </c>
      <c r="Q176" s="161">
        <f t="shared" si="115"/>
        <v>0</v>
      </c>
      <c r="R176" s="161">
        <f t="shared" si="115"/>
        <v>0</v>
      </c>
      <c r="S176" s="161">
        <f t="shared" si="116"/>
        <v>0</v>
      </c>
      <c r="T176" s="161">
        <f t="shared" si="116"/>
        <v>0</v>
      </c>
      <c r="U176" s="161">
        <f t="shared" si="116"/>
        <v>0</v>
      </c>
      <c r="V176" s="161">
        <f t="shared" si="116"/>
        <v>0</v>
      </c>
      <c r="W176" s="161">
        <f t="shared" si="116"/>
        <v>0</v>
      </c>
      <c r="X176" s="161">
        <f t="shared" si="116"/>
        <v>0</v>
      </c>
      <c r="Y176" s="161">
        <f t="shared" si="116"/>
        <v>0</v>
      </c>
      <c r="Z176" s="161">
        <f t="shared" si="116"/>
        <v>0</v>
      </c>
      <c r="AA176" s="161">
        <f t="shared" si="117"/>
        <v>0</v>
      </c>
      <c r="AB176" s="161">
        <f t="shared" si="117"/>
        <v>0</v>
      </c>
      <c r="AC176" s="161">
        <f t="shared" si="117"/>
        <v>0</v>
      </c>
      <c r="AD176" s="161">
        <f t="shared" si="117"/>
        <v>0</v>
      </c>
      <c r="AE176" s="161">
        <f t="shared" si="117"/>
        <v>0</v>
      </c>
      <c r="AF176" s="174">
        <f t="shared" si="117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15"/>
        <v>0</v>
      </c>
      <c r="D177" s="161">
        <f t="shared" si="115"/>
        <v>0</v>
      </c>
      <c r="E177" s="161">
        <f t="shared" si="115"/>
        <v>0</v>
      </c>
      <c r="F177" s="161">
        <f t="shared" si="115"/>
        <v>0</v>
      </c>
      <c r="G177" s="161">
        <f t="shared" si="115"/>
        <v>0</v>
      </c>
      <c r="H177" s="161">
        <f t="shared" si="115"/>
        <v>0</v>
      </c>
      <c r="I177" s="161">
        <f t="shared" si="115"/>
        <v>0</v>
      </c>
      <c r="J177" s="161">
        <f t="shared" si="115"/>
        <v>0</v>
      </c>
      <c r="K177" s="161">
        <f t="shared" si="115"/>
        <v>0</v>
      </c>
      <c r="L177" s="161">
        <f t="shared" si="115"/>
        <v>0</v>
      </c>
      <c r="M177" s="161">
        <f t="shared" si="115"/>
        <v>0</v>
      </c>
      <c r="N177" s="161">
        <f t="shared" si="115"/>
        <v>0</v>
      </c>
      <c r="O177" s="161">
        <f t="shared" si="115"/>
        <v>0</v>
      </c>
      <c r="P177" s="161">
        <f t="shared" si="115"/>
        <v>0</v>
      </c>
      <c r="Q177" s="161">
        <f t="shared" si="115"/>
        <v>0</v>
      </c>
      <c r="R177" s="161">
        <f t="shared" si="115"/>
        <v>0</v>
      </c>
      <c r="S177" s="161">
        <f t="shared" si="116"/>
        <v>0</v>
      </c>
      <c r="T177" s="161">
        <f t="shared" si="116"/>
        <v>0</v>
      </c>
      <c r="U177" s="161">
        <f t="shared" si="116"/>
        <v>0</v>
      </c>
      <c r="V177" s="161">
        <f t="shared" si="116"/>
        <v>0</v>
      </c>
      <c r="W177" s="161">
        <f t="shared" si="116"/>
        <v>0</v>
      </c>
      <c r="X177" s="161">
        <f t="shared" si="116"/>
        <v>0</v>
      </c>
      <c r="Y177" s="161">
        <f t="shared" si="116"/>
        <v>0</v>
      </c>
      <c r="Z177" s="161">
        <f t="shared" si="116"/>
        <v>0</v>
      </c>
      <c r="AA177" s="161">
        <f t="shared" si="117"/>
        <v>0</v>
      </c>
      <c r="AB177" s="161">
        <f t="shared" si="117"/>
        <v>0</v>
      </c>
      <c r="AC177" s="161">
        <f t="shared" si="117"/>
        <v>0</v>
      </c>
      <c r="AD177" s="161">
        <f t="shared" si="117"/>
        <v>0</v>
      </c>
      <c r="AE177" s="161">
        <f t="shared" si="117"/>
        <v>0</v>
      </c>
      <c r="AF177" s="174">
        <f t="shared" si="117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15"/>
        <v>0</v>
      </c>
      <c r="D178" s="161">
        <f t="shared" si="115"/>
        <v>0</v>
      </c>
      <c r="E178" s="161">
        <f t="shared" si="115"/>
        <v>0</v>
      </c>
      <c r="F178" s="161">
        <f t="shared" si="115"/>
        <v>0</v>
      </c>
      <c r="G178" s="161">
        <f t="shared" si="115"/>
        <v>0</v>
      </c>
      <c r="H178" s="161">
        <f t="shared" si="115"/>
        <v>0</v>
      </c>
      <c r="I178" s="161">
        <f t="shared" si="115"/>
        <v>0</v>
      </c>
      <c r="J178" s="161">
        <f t="shared" si="115"/>
        <v>0</v>
      </c>
      <c r="K178" s="161">
        <f t="shared" si="115"/>
        <v>0</v>
      </c>
      <c r="L178" s="161">
        <f t="shared" si="115"/>
        <v>0</v>
      </c>
      <c r="M178" s="161">
        <f t="shared" si="115"/>
        <v>0</v>
      </c>
      <c r="N178" s="161">
        <f t="shared" si="115"/>
        <v>0</v>
      </c>
      <c r="O178" s="161">
        <f t="shared" si="115"/>
        <v>0</v>
      </c>
      <c r="P178" s="161">
        <f t="shared" si="115"/>
        <v>0</v>
      </c>
      <c r="Q178" s="161">
        <f t="shared" si="115"/>
        <v>0</v>
      </c>
      <c r="R178" s="161">
        <f t="shared" si="115"/>
        <v>0</v>
      </c>
      <c r="S178" s="161">
        <f t="shared" si="116"/>
        <v>0</v>
      </c>
      <c r="T178" s="161">
        <f t="shared" si="116"/>
        <v>0</v>
      </c>
      <c r="U178" s="161">
        <f t="shared" si="116"/>
        <v>0</v>
      </c>
      <c r="V178" s="161">
        <f t="shared" si="116"/>
        <v>0</v>
      </c>
      <c r="W178" s="161">
        <f t="shared" si="116"/>
        <v>0</v>
      </c>
      <c r="X178" s="161">
        <f t="shared" si="116"/>
        <v>0</v>
      </c>
      <c r="Y178" s="161">
        <f t="shared" si="116"/>
        <v>0</v>
      </c>
      <c r="Z178" s="161">
        <f t="shared" si="116"/>
        <v>0</v>
      </c>
      <c r="AA178" s="161">
        <f t="shared" si="117"/>
        <v>0</v>
      </c>
      <c r="AB178" s="161">
        <f t="shared" si="117"/>
        <v>0</v>
      </c>
      <c r="AC178" s="161">
        <f t="shared" si="117"/>
        <v>0</v>
      </c>
      <c r="AD178" s="161">
        <f t="shared" si="117"/>
        <v>0</v>
      </c>
      <c r="AE178" s="161">
        <f t="shared" si="117"/>
        <v>0</v>
      </c>
      <c r="AF178" s="174">
        <f t="shared" si="117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15"/>
        <v>0</v>
      </c>
      <c r="D179" s="161">
        <f t="shared" si="115"/>
        <v>0</v>
      </c>
      <c r="E179" s="161">
        <f t="shared" si="115"/>
        <v>0</v>
      </c>
      <c r="F179" s="161">
        <f t="shared" si="115"/>
        <v>0</v>
      </c>
      <c r="G179" s="161">
        <f t="shared" si="115"/>
        <v>0</v>
      </c>
      <c r="H179" s="161">
        <f t="shared" si="115"/>
        <v>0</v>
      </c>
      <c r="I179" s="161">
        <f t="shared" si="115"/>
        <v>0</v>
      </c>
      <c r="J179" s="161">
        <f t="shared" si="115"/>
        <v>0</v>
      </c>
      <c r="K179" s="161">
        <f t="shared" si="115"/>
        <v>0</v>
      </c>
      <c r="L179" s="161">
        <f t="shared" si="115"/>
        <v>0</v>
      </c>
      <c r="M179" s="161">
        <f t="shared" si="115"/>
        <v>0</v>
      </c>
      <c r="N179" s="161">
        <f t="shared" si="115"/>
        <v>0</v>
      </c>
      <c r="O179" s="161">
        <f t="shared" si="115"/>
        <v>0</v>
      </c>
      <c r="P179" s="161">
        <f t="shared" si="115"/>
        <v>0</v>
      </c>
      <c r="Q179" s="161">
        <f t="shared" si="115"/>
        <v>0</v>
      </c>
      <c r="R179" s="161">
        <f t="shared" si="115"/>
        <v>0</v>
      </c>
      <c r="S179" s="161">
        <f t="shared" si="116"/>
        <v>0</v>
      </c>
      <c r="T179" s="161">
        <f t="shared" si="116"/>
        <v>0</v>
      </c>
      <c r="U179" s="161">
        <f t="shared" si="116"/>
        <v>0</v>
      </c>
      <c r="V179" s="161">
        <f t="shared" si="116"/>
        <v>0</v>
      </c>
      <c r="W179" s="161">
        <f t="shared" si="116"/>
        <v>0</v>
      </c>
      <c r="X179" s="161">
        <f t="shared" si="116"/>
        <v>0</v>
      </c>
      <c r="Y179" s="161">
        <f t="shared" si="116"/>
        <v>0</v>
      </c>
      <c r="Z179" s="161">
        <f t="shared" si="116"/>
        <v>0</v>
      </c>
      <c r="AA179" s="161">
        <f t="shared" si="117"/>
        <v>0</v>
      </c>
      <c r="AB179" s="161">
        <f t="shared" si="117"/>
        <v>0</v>
      </c>
      <c r="AC179" s="161">
        <f t="shared" si="117"/>
        <v>0</v>
      </c>
      <c r="AD179" s="161">
        <f t="shared" si="117"/>
        <v>0</v>
      </c>
      <c r="AE179" s="161">
        <f t="shared" si="117"/>
        <v>0</v>
      </c>
      <c r="AF179" s="174">
        <f t="shared" si="117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15"/>
        <v>0</v>
      </c>
      <c r="D180" s="161">
        <f t="shared" si="115"/>
        <v>0</v>
      </c>
      <c r="E180" s="161">
        <f t="shared" si="115"/>
        <v>0</v>
      </c>
      <c r="F180" s="161">
        <f t="shared" si="115"/>
        <v>0</v>
      </c>
      <c r="G180" s="161">
        <f t="shared" si="115"/>
        <v>0</v>
      </c>
      <c r="H180" s="161">
        <f t="shared" si="115"/>
        <v>0</v>
      </c>
      <c r="I180" s="161">
        <f t="shared" si="115"/>
        <v>0</v>
      </c>
      <c r="J180" s="161">
        <f t="shared" si="115"/>
        <v>0</v>
      </c>
      <c r="K180" s="161">
        <f t="shared" si="115"/>
        <v>0</v>
      </c>
      <c r="L180" s="161">
        <f t="shared" si="115"/>
        <v>0</v>
      </c>
      <c r="M180" s="161">
        <f t="shared" si="115"/>
        <v>0</v>
      </c>
      <c r="N180" s="161">
        <f t="shared" si="115"/>
        <v>0</v>
      </c>
      <c r="O180" s="161">
        <f t="shared" si="115"/>
        <v>0</v>
      </c>
      <c r="P180" s="161">
        <f t="shared" si="115"/>
        <v>0</v>
      </c>
      <c r="Q180" s="161">
        <f t="shared" si="115"/>
        <v>0</v>
      </c>
      <c r="R180" s="161">
        <f t="shared" si="115"/>
        <v>0</v>
      </c>
      <c r="S180" s="161">
        <f t="shared" si="116"/>
        <v>0</v>
      </c>
      <c r="T180" s="161">
        <f t="shared" si="116"/>
        <v>0</v>
      </c>
      <c r="U180" s="161">
        <f t="shared" si="116"/>
        <v>0</v>
      </c>
      <c r="V180" s="161">
        <f t="shared" si="116"/>
        <v>0</v>
      </c>
      <c r="W180" s="161">
        <f t="shared" si="116"/>
        <v>0</v>
      </c>
      <c r="X180" s="161">
        <f t="shared" si="116"/>
        <v>0</v>
      </c>
      <c r="Y180" s="161">
        <f t="shared" si="116"/>
        <v>0</v>
      </c>
      <c r="Z180" s="161">
        <f t="shared" si="116"/>
        <v>0</v>
      </c>
      <c r="AA180" s="161">
        <f t="shared" si="117"/>
        <v>0</v>
      </c>
      <c r="AB180" s="161">
        <f t="shared" si="117"/>
        <v>0</v>
      </c>
      <c r="AC180" s="161">
        <f t="shared" si="117"/>
        <v>0</v>
      </c>
      <c r="AD180" s="161">
        <f t="shared" si="117"/>
        <v>0</v>
      </c>
      <c r="AE180" s="161">
        <f t="shared" si="117"/>
        <v>0</v>
      </c>
      <c r="AF180" s="174">
        <f t="shared" si="117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15"/>
        <v>0</v>
      </c>
      <c r="D181" s="161">
        <f t="shared" si="115"/>
        <v>0</v>
      </c>
      <c r="E181" s="161">
        <f t="shared" si="115"/>
        <v>0</v>
      </c>
      <c r="F181" s="161">
        <f t="shared" si="115"/>
        <v>0</v>
      </c>
      <c r="G181" s="161">
        <f t="shared" si="115"/>
        <v>0</v>
      </c>
      <c r="H181" s="161">
        <f t="shared" si="115"/>
        <v>0</v>
      </c>
      <c r="I181" s="161">
        <f t="shared" si="115"/>
        <v>0</v>
      </c>
      <c r="J181" s="161">
        <f t="shared" si="115"/>
        <v>0</v>
      </c>
      <c r="K181" s="161">
        <f t="shared" si="115"/>
        <v>0</v>
      </c>
      <c r="L181" s="161">
        <f t="shared" si="115"/>
        <v>0</v>
      </c>
      <c r="M181" s="161">
        <f t="shared" si="115"/>
        <v>0</v>
      </c>
      <c r="N181" s="161">
        <f t="shared" si="115"/>
        <v>0</v>
      </c>
      <c r="O181" s="161">
        <f t="shared" si="115"/>
        <v>0</v>
      </c>
      <c r="P181" s="161">
        <f t="shared" si="115"/>
        <v>0</v>
      </c>
      <c r="Q181" s="161">
        <f t="shared" si="115"/>
        <v>0</v>
      </c>
      <c r="R181" s="161">
        <f t="shared" si="115"/>
        <v>0</v>
      </c>
      <c r="S181" s="161">
        <f t="shared" si="116"/>
        <v>0</v>
      </c>
      <c r="T181" s="161">
        <f t="shared" si="116"/>
        <v>0</v>
      </c>
      <c r="U181" s="161">
        <f t="shared" si="116"/>
        <v>0</v>
      </c>
      <c r="V181" s="161">
        <f t="shared" si="116"/>
        <v>0</v>
      </c>
      <c r="W181" s="161">
        <f t="shared" si="116"/>
        <v>0</v>
      </c>
      <c r="X181" s="161">
        <f t="shared" si="116"/>
        <v>0</v>
      </c>
      <c r="Y181" s="161">
        <f t="shared" si="116"/>
        <v>0</v>
      </c>
      <c r="Z181" s="161">
        <f t="shared" si="116"/>
        <v>0</v>
      </c>
      <c r="AA181" s="161">
        <f t="shared" si="117"/>
        <v>0</v>
      </c>
      <c r="AB181" s="161">
        <f t="shared" si="117"/>
        <v>0</v>
      </c>
      <c r="AC181" s="161">
        <f t="shared" si="117"/>
        <v>0</v>
      </c>
      <c r="AD181" s="161">
        <f t="shared" si="117"/>
        <v>0</v>
      </c>
      <c r="AE181" s="161">
        <f t="shared" si="117"/>
        <v>0</v>
      </c>
      <c r="AF181" s="174">
        <f t="shared" si="117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15"/>
        <v>0</v>
      </c>
      <c r="D182" s="161">
        <f t="shared" si="115"/>
        <v>0</v>
      </c>
      <c r="E182" s="161">
        <f t="shared" si="115"/>
        <v>0</v>
      </c>
      <c r="F182" s="161">
        <f t="shared" si="115"/>
        <v>0</v>
      </c>
      <c r="G182" s="161">
        <f t="shared" si="115"/>
        <v>0</v>
      </c>
      <c r="H182" s="161">
        <f t="shared" si="115"/>
        <v>0</v>
      </c>
      <c r="I182" s="161">
        <f t="shared" si="115"/>
        <v>0</v>
      </c>
      <c r="J182" s="161">
        <f t="shared" si="115"/>
        <v>0</v>
      </c>
      <c r="K182" s="161">
        <f t="shared" si="115"/>
        <v>0</v>
      </c>
      <c r="L182" s="161">
        <f t="shared" si="115"/>
        <v>0</v>
      </c>
      <c r="M182" s="161">
        <f t="shared" si="115"/>
        <v>0</v>
      </c>
      <c r="N182" s="161">
        <f t="shared" si="115"/>
        <v>0</v>
      </c>
      <c r="O182" s="161">
        <f t="shared" si="115"/>
        <v>0</v>
      </c>
      <c r="P182" s="161">
        <f t="shared" si="115"/>
        <v>0</v>
      </c>
      <c r="Q182" s="161">
        <f t="shared" si="115"/>
        <v>0</v>
      </c>
      <c r="R182" s="161">
        <f t="shared" si="115"/>
        <v>0</v>
      </c>
      <c r="S182" s="161">
        <f t="shared" si="116"/>
        <v>0</v>
      </c>
      <c r="T182" s="161">
        <f t="shared" si="116"/>
        <v>0</v>
      </c>
      <c r="U182" s="161">
        <f t="shared" si="116"/>
        <v>0</v>
      </c>
      <c r="V182" s="161">
        <f t="shared" si="116"/>
        <v>0</v>
      </c>
      <c r="W182" s="161">
        <f t="shared" si="116"/>
        <v>0</v>
      </c>
      <c r="X182" s="161">
        <f t="shared" si="116"/>
        <v>0</v>
      </c>
      <c r="Y182" s="161">
        <f t="shared" si="116"/>
        <v>0</v>
      </c>
      <c r="Z182" s="161">
        <f t="shared" si="116"/>
        <v>0</v>
      </c>
      <c r="AA182" s="161">
        <f t="shared" si="117"/>
        <v>0</v>
      </c>
      <c r="AB182" s="161">
        <f t="shared" si="117"/>
        <v>0</v>
      </c>
      <c r="AC182" s="161">
        <f t="shared" si="117"/>
        <v>0</v>
      </c>
      <c r="AD182" s="161">
        <f t="shared" si="117"/>
        <v>0</v>
      </c>
      <c r="AE182" s="161">
        <f t="shared" si="117"/>
        <v>0</v>
      </c>
      <c r="AF182" s="174">
        <f t="shared" si="117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15"/>
        <v>0</v>
      </c>
      <c r="D183" s="161">
        <f t="shared" si="115"/>
        <v>0</v>
      </c>
      <c r="E183" s="161">
        <f t="shared" si="115"/>
        <v>0</v>
      </c>
      <c r="F183" s="161">
        <f t="shared" si="115"/>
        <v>0</v>
      </c>
      <c r="G183" s="161">
        <f t="shared" si="115"/>
        <v>0</v>
      </c>
      <c r="H183" s="161">
        <f t="shared" si="115"/>
        <v>0</v>
      </c>
      <c r="I183" s="161">
        <f t="shared" si="115"/>
        <v>0</v>
      </c>
      <c r="J183" s="161">
        <f t="shared" si="115"/>
        <v>0</v>
      </c>
      <c r="K183" s="161">
        <f t="shared" si="115"/>
        <v>0</v>
      </c>
      <c r="L183" s="161">
        <f t="shared" si="115"/>
        <v>0</v>
      </c>
      <c r="M183" s="161">
        <f t="shared" si="115"/>
        <v>0</v>
      </c>
      <c r="N183" s="161">
        <f t="shared" si="115"/>
        <v>0</v>
      </c>
      <c r="O183" s="161">
        <f t="shared" si="115"/>
        <v>0</v>
      </c>
      <c r="P183" s="161">
        <f t="shared" si="115"/>
        <v>0</v>
      </c>
      <c r="Q183" s="161">
        <f t="shared" si="115"/>
        <v>0</v>
      </c>
      <c r="R183" s="161">
        <f t="shared" si="115"/>
        <v>0</v>
      </c>
      <c r="S183" s="161">
        <f t="shared" si="116"/>
        <v>0</v>
      </c>
      <c r="T183" s="161">
        <f t="shared" si="116"/>
        <v>0</v>
      </c>
      <c r="U183" s="161">
        <f t="shared" si="116"/>
        <v>0</v>
      </c>
      <c r="V183" s="161">
        <f t="shared" si="116"/>
        <v>0</v>
      </c>
      <c r="W183" s="161">
        <f t="shared" si="116"/>
        <v>0</v>
      </c>
      <c r="X183" s="161">
        <f t="shared" si="116"/>
        <v>0</v>
      </c>
      <c r="Y183" s="161">
        <f t="shared" si="116"/>
        <v>0</v>
      </c>
      <c r="Z183" s="161">
        <f t="shared" si="116"/>
        <v>0</v>
      </c>
      <c r="AA183" s="161">
        <f t="shared" si="117"/>
        <v>0</v>
      </c>
      <c r="AB183" s="161">
        <f t="shared" si="117"/>
        <v>0</v>
      </c>
      <c r="AC183" s="161">
        <f t="shared" si="117"/>
        <v>0</v>
      </c>
      <c r="AD183" s="161">
        <f t="shared" si="117"/>
        <v>0</v>
      </c>
      <c r="AE183" s="161">
        <f t="shared" si="117"/>
        <v>0</v>
      </c>
      <c r="AF183" s="174">
        <f t="shared" si="117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15"/>
        <v>0</v>
      </c>
      <c r="D184" s="161">
        <f t="shared" si="115"/>
        <v>0</v>
      </c>
      <c r="E184" s="161">
        <f t="shared" si="115"/>
        <v>0</v>
      </c>
      <c r="F184" s="161">
        <f t="shared" si="115"/>
        <v>0</v>
      </c>
      <c r="G184" s="161">
        <f t="shared" si="115"/>
        <v>0</v>
      </c>
      <c r="H184" s="161">
        <f t="shared" si="115"/>
        <v>0</v>
      </c>
      <c r="I184" s="161">
        <f t="shared" si="115"/>
        <v>0</v>
      </c>
      <c r="J184" s="161">
        <f t="shared" si="115"/>
        <v>0</v>
      </c>
      <c r="K184" s="161">
        <f t="shared" si="115"/>
        <v>0</v>
      </c>
      <c r="L184" s="161">
        <f t="shared" si="115"/>
        <v>0</v>
      </c>
      <c r="M184" s="161">
        <f t="shared" si="115"/>
        <v>0</v>
      </c>
      <c r="N184" s="161">
        <f t="shared" si="115"/>
        <v>0</v>
      </c>
      <c r="O184" s="161">
        <f t="shared" si="115"/>
        <v>0</v>
      </c>
      <c r="P184" s="161">
        <f t="shared" si="115"/>
        <v>0</v>
      </c>
      <c r="Q184" s="161">
        <f t="shared" si="115"/>
        <v>0</v>
      </c>
      <c r="R184" s="161">
        <f t="shared" ref="R184:AF199" si="118">Q184</f>
        <v>0</v>
      </c>
      <c r="S184" s="161">
        <f t="shared" si="118"/>
        <v>0</v>
      </c>
      <c r="T184" s="161">
        <f t="shared" si="118"/>
        <v>0</v>
      </c>
      <c r="U184" s="161">
        <f t="shared" si="118"/>
        <v>0</v>
      </c>
      <c r="V184" s="161">
        <f t="shared" si="118"/>
        <v>0</v>
      </c>
      <c r="W184" s="161">
        <f t="shared" si="116"/>
        <v>0</v>
      </c>
      <c r="X184" s="161">
        <f t="shared" si="116"/>
        <v>0</v>
      </c>
      <c r="Y184" s="161">
        <f t="shared" si="116"/>
        <v>0</v>
      </c>
      <c r="Z184" s="161">
        <f t="shared" si="116"/>
        <v>0</v>
      </c>
      <c r="AA184" s="161">
        <f t="shared" si="118"/>
        <v>0</v>
      </c>
      <c r="AB184" s="161">
        <f t="shared" si="117"/>
        <v>0</v>
      </c>
      <c r="AC184" s="161">
        <f t="shared" si="117"/>
        <v>0</v>
      </c>
      <c r="AD184" s="161">
        <f t="shared" si="118"/>
        <v>0</v>
      </c>
      <c r="AE184" s="161">
        <f t="shared" si="118"/>
        <v>0</v>
      </c>
      <c r="AF184" s="174">
        <f t="shared" si="118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19">B185</f>
        <v>0</v>
      </c>
      <c r="D185" s="161">
        <f t="shared" si="119"/>
        <v>0</v>
      </c>
      <c r="E185" s="161">
        <f t="shared" si="119"/>
        <v>0</v>
      </c>
      <c r="F185" s="161">
        <f t="shared" si="119"/>
        <v>0</v>
      </c>
      <c r="G185" s="161">
        <f t="shared" si="119"/>
        <v>0</v>
      </c>
      <c r="H185" s="161">
        <f t="shared" si="119"/>
        <v>0</v>
      </c>
      <c r="I185" s="161">
        <f t="shared" si="119"/>
        <v>0</v>
      </c>
      <c r="J185" s="161">
        <f t="shared" si="119"/>
        <v>0</v>
      </c>
      <c r="K185" s="161">
        <f t="shared" si="119"/>
        <v>0</v>
      </c>
      <c r="L185" s="161">
        <f t="shared" si="119"/>
        <v>0</v>
      </c>
      <c r="M185" s="161">
        <f t="shared" si="119"/>
        <v>0</v>
      </c>
      <c r="N185" s="161">
        <f t="shared" si="119"/>
        <v>0</v>
      </c>
      <c r="O185" s="161">
        <f t="shared" si="119"/>
        <v>0</v>
      </c>
      <c r="P185" s="161">
        <f t="shared" si="119"/>
        <v>0</v>
      </c>
      <c r="Q185" s="161">
        <f t="shared" si="119"/>
        <v>0</v>
      </c>
      <c r="R185" s="161">
        <f t="shared" si="119"/>
        <v>0</v>
      </c>
      <c r="S185" s="161">
        <f t="shared" si="118"/>
        <v>0</v>
      </c>
      <c r="T185" s="161">
        <f t="shared" si="118"/>
        <v>0</v>
      </c>
      <c r="U185" s="161">
        <f t="shared" si="118"/>
        <v>0</v>
      </c>
      <c r="V185" s="161">
        <f t="shared" si="118"/>
        <v>0</v>
      </c>
      <c r="W185" s="161">
        <f t="shared" ref="W185:Z186" si="120">V185</f>
        <v>0</v>
      </c>
      <c r="X185" s="161">
        <f t="shared" si="120"/>
        <v>0</v>
      </c>
      <c r="Y185" s="161">
        <f t="shared" si="120"/>
        <v>0</v>
      </c>
      <c r="Z185" s="161">
        <f t="shared" si="120"/>
        <v>0</v>
      </c>
      <c r="AA185" s="161">
        <f t="shared" si="118"/>
        <v>0</v>
      </c>
      <c r="AB185" s="161">
        <f t="shared" si="118"/>
        <v>0</v>
      </c>
      <c r="AC185" s="161">
        <f t="shared" si="118"/>
        <v>0</v>
      </c>
      <c r="AD185" s="161">
        <f t="shared" si="118"/>
        <v>0</v>
      </c>
      <c r="AE185" s="161">
        <f t="shared" si="118"/>
        <v>0</v>
      </c>
      <c r="AF185" s="174">
        <f t="shared" si="118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19"/>
        <v>0</v>
      </c>
      <c r="D186" s="161">
        <f t="shared" si="119"/>
        <v>0</v>
      </c>
      <c r="E186" s="161">
        <f t="shared" si="119"/>
        <v>0</v>
      </c>
      <c r="F186" s="161">
        <f t="shared" si="119"/>
        <v>0</v>
      </c>
      <c r="G186" s="161">
        <f t="shared" si="119"/>
        <v>0</v>
      </c>
      <c r="H186" s="161">
        <f t="shared" si="119"/>
        <v>0</v>
      </c>
      <c r="I186" s="161">
        <f t="shared" si="119"/>
        <v>0</v>
      </c>
      <c r="J186" s="161">
        <f t="shared" si="119"/>
        <v>0</v>
      </c>
      <c r="K186" s="161">
        <f t="shared" si="119"/>
        <v>0</v>
      </c>
      <c r="L186" s="161">
        <f t="shared" si="119"/>
        <v>0</v>
      </c>
      <c r="M186" s="161">
        <f t="shared" si="119"/>
        <v>0</v>
      </c>
      <c r="N186" s="161">
        <f t="shared" si="119"/>
        <v>0</v>
      </c>
      <c r="O186" s="161">
        <f t="shared" si="119"/>
        <v>0</v>
      </c>
      <c r="P186" s="161">
        <f t="shared" si="119"/>
        <v>0</v>
      </c>
      <c r="Q186" s="161">
        <f t="shared" si="119"/>
        <v>0</v>
      </c>
      <c r="R186" s="161">
        <f t="shared" si="119"/>
        <v>0</v>
      </c>
      <c r="S186" s="161">
        <f t="shared" si="118"/>
        <v>0</v>
      </c>
      <c r="T186" s="161">
        <f t="shared" si="118"/>
        <v>0</v>
      </c>
      <c r="U186" s="161">
        <f t="shared" si="118"/>
        <v>0</v>
      </c>
      <c r="V186" s="161">
        <f t="shared" si="118"/>
        <v>0</v>
      </c>
      <c r="W186" s="161">
        <f t="shared" si="120"/>
        <v>0</v>
      </c>
      <c r="X186" s="161">
        <f t="shared" si="120"/>
        <v>0</v>
      </c>
      <c r="Y186" s="161">
        <f t="shared" si="120"/>
        <v>0</v>
      </c>
      <c r="Z186" s="161">
        <f t="shared" si="120"/>
        <v>0</v>
      </c>
      <c r="AA186" s="161">
        <f t="shared" si="118"/>
        <v>0</v>
      </c>
      <c r="AB186" s="161">
        <f t="shared" si="118"/>
        <v>0</v>
      </c>
      <c r="AC186" s="161">
        <f t="shared" si="118"/>
        <v>0</v>
      </c>
      <c r="AD186" s="161">
        <f t="shared" si="118"/>
        <v>0</v>
      </c>
      <c r="AE186" s="161">
        <f t="shared" si="118"/>
        <v>0</v>
      </c>
      <c r="AF186" s="174">
        <f t="shared" si="118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19"/>
        <v>0</v>
      </c>
      <c r="D187" s="161">
        <f t="shared" si="119"/>
        <v>0</v>
      </c>
      <c r="E187" s="161">
        <f t="shared" si="119"/>
        <v>0</v>
      </c>
      <c r="F187" s="161">
        <f t="shared" si="119"/>
        <v>0</v>
      </c>
      <c r="G187" s="161">
        <f t="shared" si="119"/>
        <v>0</v>
      </c>
      <c r="H187" s="161">
        <f t="shared" si="119"/>
        <v>0</v>
      </c>
      <c r="I187" s="161">
        <f t="shared" si="119"/>
        <v>0</v>
      </c>
      <c r="J187" s="161">
        <f t="shared" si="119"/>
        <v>0</v>
      </c>
      <c r="K187" s="161">
        <f t="shared" si="119"/>
        <v>0</v>
      </c>
      <c r="L187" s="161">
        <f t="shared" si="119"/>
        <v>0</v>
      </c>
      <c r="M187" s="161">
        <f t="shared" si="119"/>
        <v>0</v>
      </c>
      <c r="N187" s="161">
        <f t="shared" si="119"/>
        <v>0</v>
      </c>
      <c r="O187" s="161">
        <f t="shared" si="119"/>
        <v>0</v>
      </c>
      <c r="P187" s="161">
        <f t="shared" si="119"/>
        <v>0</v>
      </c>
      <c r="Q187" s="161">
        <f t="shared" si="119"/>
        <v>0</v>
      </c>
      <c r="R187" s="161">
        <f t="shared" si="119"/>
        <v>0</v>
      </c>
      <c r="S187" s="161">
        <f t="shared" si="118"/>
        <v>0</v>
      </c>
      <c r="T187" s="161">
        <f t="shared" si="118"/>
        <v>0</v>
      </c>
      <c r="U187" s="161">
        <f t="shared" si="118"/>
        <v>0</v>
      </c>
      <c r="V187" s="161">
        <f t="shared" si="118"/>
        <v>0</v>
      </c>
      <c r="W187" s="161">
        <f t="shared" si="118"/>
        <v>0</v>
      </c>
      <c r="X187" s="161">
        <f t="shared" si="118"/>
        <v>0</v>
      </c>
      <c r="Y187" s="161">
        <f t="shared" si="118"/>
        <v>0</v>
      </c>
      <c r="Z187" s="161">
        <f t="shared" si="118"/>
        <v>0</v>
      </c>
      <c r="AA187" s="161">
        <f t="shared" si="118"/>
        <v>0</v>
      </c>
      <c r="AB187" s="161">
        <f t="shared" si="118"/>
        <v>0</v>
      </c>
      <c r="AC187" s="161">
        <f t="shared" si="118"/>
        <v>0</v>
      </c>
      <c r="AD187" s="161">
        <f t="shared" si="118"/>
        <v>0</v>
      </c>
      <c r="AE187" s="161">
        <f t="shared" si="118"/>
        <v>0</v>
      </c>
      <c r="AF187" s="174">
        <f t="shared" si="118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19"/>
        <v>0</v>
      </c>
      <c r="D188" s="161">
        <f t="shared" si="119"/>
        <v>0</v>
      </c>
      <c r="E188" s="161">
        <f t="shared" si="119"/>
        <v>0</v>
      </c>
      <c r="F188" s="161">
        <f t="shared" si="119"/>
        <v>0</v>
      </c>
      <c r="G188" s="161">
        <f t="shared" si="119"/>
        <v>0</v>
      </c>
      <c r="H188" s="161">
        <f t="shared" si="119"/>
        <v>0</v>
      </c>
      <c r="I188" s="161">
        <f t="shared" si="119"/>
        <v>0</v>
      </c>
      <c r="J188" s="161">
        <f t="shared" si="119"/>
        <v>0</v>
      </c>
      <c r="K188" s="161">
        <f t="shared" si="119"/>
        <v>0</v>
      </c>
      <c r="L188" s="161">
        <f t="shared" si="119"/>
        <v>0</v>
      </c>
      <c r="M188" s="161">
        <f t="shared" si="119"/>
        <v>0</v>
      </c>
      <c r="N188" s="161">
        <f t="shared" si="119"/>
        <v>0</v>
      </c>
      <c r="O188" s="161">
        <f t="shared" si="119"/>
        <v>0</v>
      </c>
      <c r="P188" s="161">
        <f t="shared" si="119"/>
        <v>0</v>
      </c>
      <c r="Q188" s="161">
        <f t="shared" si="119"/>
        <v>0</v>
      </c>
      <c r="R188" s="161">
        <f t="shared" si="119"/>
        <v>0</v>
      </c>
      <c r="S188" s="161">
        <f t="shared" si="118"/>
        <v>0</v>
      </c>
      <c r="T188" s="161">
        <f t="shared" si="118"/>
        <v>0</v>
      </c>
      <c r="U188" s="161">
        <f t="shared" si="118"/>
        <v>0</v>
      </c>
      <c r="V188" s="161">
        <f t="shared" si="118"/>
        <v>0</v>
      </c>
      <c r="W188" s="161">
        <f t="shared" si="118"/>
        <v>0</v>
      </c>
      <c r="X188" s="161">
        <f t="shared" si="118"/>
        <v>0</v>
      </c>
      <c r="Y188" s="161">
        <f t="shared" si="118"/>
        <v>0</v>
      </c>
      <c r="Z188" s="161">
        <f t="shared" si="118"/>
        <v>0</v>
      </c>
      <c r="AA188" s="161">
        <f t="shared" si="118"/>
        <v>0</v>
      </c>
      <c r="AB188" s="161">
        <f t="shared" si="118"/>
        <v>0</v>
      </c>
      <c r="AC188" s="161">
        <f t="shared" si="118"/>
        <v>0</v>
      </c>
      <c r="AD188" s="161">
        <f t="shared" si="118"/>
        <v>0</v>
      </c>
      <c r="AE188" s="161">
        <f t="shared" si="118"/>
        <v>0</v>
      </c>
      <c r="AF188" s="174">
        <f t="shared" si="118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19"/>
        <v>0</v>
      </c>
      <c r="D189" s="161">
        <f t="shared" si="119"/>
        <v>0</v>
      </c>
      <c r="E189" s="161">
        <f t="shared" si="119"/>
        <v>0</v>
      </c>
      <c r="F189" s="161">
        <f t="shared" si="119"/>
        <v>0</v>
      </c>
      <c r="G189" s="161">
        <f t="shared" si="119"/>
        <v>0</v>
      </c>
      <c r="H189" s="161">
        <f t="shared" si="119"/>
        <v>0</v>
      </c>
      <c r="I189" s="161">
        <f t="shared" si="119"/>
        <v>0</v>
      </c>
      <c r="J189" s="161">
        <f t="shared" si="119"/>
        <v>0</v>
      </c>
      <c r="K189" s="161">
        <f t="shared" si="119"/>
        <v>0</v>
      </c>
      <c r="L189" s="161">
        <f t="shared" si="119"/>
        <v>0</v>
      </c>
      <c r="M189" s="161">
        <f t="shared" si="119"/>
        <v>0</v>
      </c>
      <c r="N189" s="161">
        <f t="shared" si="119"/>
        <v>0</v>
      </c>
      <c r="O189" s="161">
        <f t="shared" si="119"/>
        <v>0</v>
      </c>
      <c r="P189" s="161">
        <f t="shared" si="119"/>
        <v>0</v>
      </c>
      <c r="Q189" s="161">
        <f t="shared" si="119"/>
        <v>0</v>
      </c>
      <c r="R189" s="161">
        <f t="shared" si="119"/>
        <v>0</v>
      </c>
      <c r="S189" s="161">
        <f t="shared" si="118"/>
        <v>0</v>
      </c>
      <c r="T189" s="161">
        <f t="shared" si="118"/>
        <v>0</v>
      </c>
      <c r="U189" s="161">
        <f t="shared" si="118"/>
        <v>0</v>
      </c>
      <c r="V189" s="161">
        <f t="shared" si="118"/>
        <v>0</v>
      </c>
      <c r="W189" s="161">
        <f t="shared" si="118"/>
        <v>0</v>
      </c>
      <c r="X189" s="161">
        <f t="shared" si="118"/>
        <v>0</v>
      </c>
      <c r="Y189" s="161">
        <f t="shared" si="118"/>
        <v>0</v>
      </c>
      <c r="Z189" s="161">
        <f t="shared" si="118"/>
        <v>0</v>
      </c>
      <c r="AA189" s="161">
        <f t="shared" si="118"/>
        <v>0</v>
      </c>
      <c r="AB189" s="161">
        <f t="shared" si="118"/>
        <v>0</v>
      </c>
      <c r="AC189" s="161">
        <f t="shared" si="118"/>
        <v>0</v>
      </c>
      <c r="AD189" s="161">
        <f t="shared" si="118"/>
        <v>0</v>
      </c>
      <c r="AE189" s="161">
        <f t="shared" si="118"/>
        <v>0</v>
      </c>
      <c r="AF189" s="174">
        <f t="shared" si="118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19"/>
        <v>0</v>
      </c>
      <c r="D190" s="161">
        <f t="shared" si="119"/>
        <v>0</v>
      </c>
      <c r="E190" s="161">
        <f t="shared" si="119"/>
        <v>0</v>
      </c>
      <c r="F190" s="161">
        <f t="shared" si="119"/>
        <v>0</v>
      </c>
      <c r="G190" s="161">
        <f t="shared" si="119"/>
        <v>0</v>
      </c>
      <c r="H190" s="161">
        <f t="shared" si="119"/>
        <v>0</v>
      </c>
      <c r="I190" s="161">
        <f t="shared" si="119"/>
        <v>0</v>
      </c>
      <c r="J190" s="161">
        <f t="shared" si="119"/>
        <v>0</v>
      </c>
      <c r="K190" s="161">
        <f t="shared" si="119"/>
        <v>0</v>
      </c>
      <c r="L190" s="161">
        <f t="shared" si="119"/>
        <v>0</v>
      </c>
      <c r="M190" s="161">
        <f t="shared" si="119"/>
        <v>0</v>
      </c>
      <c r="N190" s="161">
        <f t="shared" si="119"/>
        <v>0</v>
      </c>
      <c r="O190" s="161">
        <f t="shared" si="119"/>
        <v>0</v>
      </c>
      <c r="P190" s="161">
        <f t="shared" si="119"/>
        <v>0</v>
      </c>
      <c r="Q190" s="161">
        <f t="shared" si="119"/>
        <v>0</v>
      </c>
      <c r="R190" s="161">
        <f t="shared" si="119"/>
        <v>0</v>
      </c>
      <c r="S190" s="161">
        <f t="shared" si="118"/>
        <v>0</v>
      </c>
      <c r="T190" s="161">
        <f t="shared" si="118"/>
        <v>0</v>
      </c>
      <c r="U190" s="161">
        <f t="shared" si="118"/>
        <v>0</v>
      </c>
      <c r="V190" s="161">
        <f t="shared" si="118"/>
        <v>0</v>
      </c>
      <c r="W190" s="161">
        <f t="shared" si="118"/>
        <v>0</v>
      </c>
      <c r="X190" s="161">
        <f t="shared" si="118"/>
        <v>0</v>
      </c>
      <c r="Y190" s="161">
        <f t="shared" si="118"/>
        <v>0</v>
      </c>
      <c r="Z190" s="161">
        <f t="shared" si="118"/>
        <v>0</v>
      </c>
      <c r="AA190" s="161">
        <f t="shared" si="118"/>
        <v>0</v>
      </c>
      <c r="AB190" s="161">
        <f t="shared" si="118"/>
        <v>0</v>
      </c>
      <c r="AC190" s="161">
        <f t="shared" si="118"/>
        <v>0</v>
      </c>
      <c r="AD190" s="161">
        <f t="shared" si="118"/>
        <v>0</v>
      </c>
      <c r="AE190" s="161">
        <f t="shared" si="118"/>
        <v>0</v>
      </c>
      <c r="AF190" s="174">
        <f t="shared" si="118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19"/>
        <v>0</v>
      </c>
      <c r="D191" s="161">
        <f t="shared" si="119"/>
        <v>0</v>
      </c>
      <c r="E191" s="161">
        <f t="shared" si="119"/>
        <v>0</v>
      </c>
      <c r="F191" s="161">
        <f t="shared" si="119"/>
        <v>0</v>
      </c>
      <c r="G191" s="161">
        <f t="shared" si="119"/>
        <v>0</v>
      </c>
      <c r="H191" s="161">
        <f t="shared" si="119"/>
        <v>0</v>
      </c>
      <c r="I191" s="161">
        <f t="shared" si="119"/>
        <v>0</v>
      </c>
      <c r="J191" s="161">
        <f t="shared" si="119"/>
        <v>0</v>
      </c>
      <c r="K191" s="161">
        <f t="shared" si="119"/>
        <v>0</v>
      </c>
      <c r="L191" s="161">
        <f t="shared" si="119"/>
        <v>0</v>
      </c>
      <c r="M191" s="161">
        <f t="shared" si="119"/>
        <v>0</v>
      </c>
      <c r="N191" s="161">
        <f t="shared" si="119"/>
        <v>0</v>
      </c>
      <c r="O191" s="161">
        <f t="shared" si="119"/>
        <v>0</v>
      </c>
      <c r="P191" s="161">
        <f t="shared" si="119"/>
        <v>0</v>
      </c>
      <c r="Q191" s="161">
        <f t="shared" si="119"/>
        <v>0</v>
      </c>
      <c r="R191" s="161">
        <f t="shared" si="119"/>
        <v>0</v>
      </c>
      <c r="S191" s="161">
        <f t="shared" si="118"/>
        <v>0</v>
      </c>
      <c r="T191" s="161">
        <f t="shared" si="118"/>
        <v>0</v>
      </c>
      <c r="U191" s="161">
        <f t="shared" si="118"/>
        <v>0</v>
      </c>
      <c r="V191" s="161">
        <f t="shared" si="118"/>
        <v>0</v>
      </c>
      <c r="W191" s="161">
        <f t="shared" si="118"/>
        <v>0</v>
      </c>
      <c r="X191" s="161">
        <f t="shared" si="118"/>
        <v>0</v>
      </c>
      <c r="Y191" s="161">
        <f t="shared" si="118"/>
        <v>0</v>
      </c>
      <c r="Z191" s="161">
        <f t="shared" si="118"/>
        <v>0</v>
      </c>
      <c r="AA191" s="161">
        <f t="shared" si="118"/>
        <v>0</v>
      </c>
      <c r="AB191" s="161">
        <f t="shared" si="118"/>
        <v>0</v>
      </c>
      <c r="AC191" s="161">
        <f t="shared" si="118"/>
        <v>0</v>
      </c>
      <c r="AD191" s="161">
        <f t="shared" si="118"/>
        <v>0</v>
      </c>
      <c r="AE191" s="161">
        <f t="shared" si="118"/>
        <v>0</v>
      </c>
      <c r="AF191" s="174">
        <f t="shared" si="118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19"/>
        <v>0</v>
      </c>
      <c r="D192" s="161">
        <f t="shared" si="119"/>
        <v>0</v>
      </c>
      <c r="E192" s="161">
        <f t="shared" si="119"/>
        <v>0</v>
      </c>
      <c r="F192" s="161">
        <f t="shared" si="119"/>
        <v>0</v>
      </c>
      <c r="G192" s="161">
        <f t="shared" si="119"/>
        <v>0</v>
      </c>
      <c r="H192" s="161">
        <f t="shared" si="119"/>
        <v>0</v>
      </c>
      <c r="I192" s="161">
        <f t="shared" si="119"/>
        <v>0</v>
      </c>
      <c r="J192" s="161">
        <f t="shared" si="119"/>
        <v>0</v>
      </c>
      <c r="K192" s="161">
        <f t="shared" si="119"/>
        <v>0</v>
      </c>
      <c r="L192" s="161">
        <f t="shared" si="119"/>
        <v>0</v>
      </c>
      <c r="M192" s="161">
        <f t="shared" si="119"/>
        <v>0</v>
      </c>
      <c r="N192" s="161">
        <f t="shared" si="119"/>
        <v>0</v>
      </c>
      <c r="O192" s="161">
        <f t="shared" si="119"/>
        <v>0</v>
      </c>
      <c r="P192" s="161">
        <f t="shared" si="119"/>
        <v>0</v>
      </c>
      <c r="Q192" s="161">
        <f t="shared" si="119"/>
        <v>0</v>
      </c>
      <c r="R192" s="161">
        <f t="shared" si="119"/>
        <v>0</v>
      </c>
      <c r="S192" s="161">
        <f t="shared" si="118"/>
        <v>0</v>
      </c>
      <c r="T192" s="161">
        <f t="shared" si="118"/>
        <v>0</v>
      </c>
      <c r="U192" s="161">
        <f t="shared" si="118"/>
        <v>0</v>
      </c>
      <c r="V192" s="161">
        <f t="shared" si="118"/>
        <v>0</v>
      </c>
      <c r="W192" s="161">
        <f t="shared" si="118"/>
        <v>0</v>
      </c>
      <c r="X192" s="161">
        <f t="shared" si="118"/>
        <v>0</v>
      </c>
      <c r="Y192" s="161">
        <f t="shared" si="118"/>
        <v>0</v>
      </c>
      <c r="Z192" s="161">
        <f t="shared" si="118"/>
        <v>0</v>
      </c>
      <c r="AA192" s="161">
        <f t="shared" si="118"/>
        <v>0</v>
      </c>
      <c r="AB192" s="161">
        <f t="shared" si="118"/>
        <v>0</v>
      </c>
      <c r="AC192" s="161">
        <f t="shared" si="118"/>
        <v>0</v>
      </c>
      <c r="AD192" s="161">
        <f t="shared" si="118"/>
        <v>0</v>
      </c>
      <c r="AE192" s="161">
        <f t="shared" si="118"/>
        <v>0</v>
      </c>
      <c r="AF192" s="174">
        <f t="shared" si="118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19"/>
        <v>0</v>
      </c>
      <c r="D193" s="161">
        <f t="shared" si="119"/>
        <v>0</v>
      </c>
      <c r="E193" s="161">
        <f t="shared" si="119"/>
        <v>0</v>
      </c>
      <c r="F193" s="161">
        <f t="shared" si="119"/>
        <v>0</v>
      </c>
      <c r="G193" s="161">
        <f t="shared" si="119"/>
        <v>0</v>
      </c>
      <c r="H193" s="161">
        <f t="shared" si="119"/>
        <v>0</v>
      </c>
      <c r="I193" s="161">
        <f t="shared" si="119"/>
        <v>0</v>
      </c>
      <c r="J193" s="161">
        <f t="shared" si="119"/>
        <v>0</v>
      </c>
      <c r="K193" s="161">
        <f t="shared" si="119"/>
        <v>0</v>
      </c>
      <c r="L193" s="161">
        <f t="shared" si="119"/>
        <v>0</v>
      </c>
      <c r="M193" s="161">
        <f t="shared" si="119"/>
        <v>0</v>
      </c>
      <c r="N193" s="161">
        <f t="shared" si="119"/>
        <v>0</v>
      </c>
      <c r="O193" s="161">
        <f t="shared" si="119"/>
        <v>0</v>
      </c>
      <c r="P193" s="161">
        <f t="shared" si="119"/>
        <v>0</v>
      </c>
      <c r="Q193" s="161">
        <f t="shared" si="119"/>
        <v>0</v>
      </c>
      <c r="R193" s="161">
        <f t="shared" si="119"/>
        <v>0</v>
      </c>
      <c r="S193" s="161">
        <f t="shared" si="118"/>
        <v>0</v>
      </c>
      <c r="T193" s="161">
        <f t="shared" si="118"/>
        <v>0</v>
      </c>
      <c r="U193" s="161">
        <f t="shared" si="118"/>
        <v>0</v>
      </c>
      <c r="V193" s="161">
        <f t="shared" si="118"/>
        <v>0</v>
      </c>
      <c r="W193" s="161">
        <f t="shared" si="118"/>
        <v>0</v>
      </c>
      <c r="X193" s="161">
        <f t="shared" si="118"/>
        <v>0</v>
      </c>
      <c r="Y193" s="161">
        <f t="shared" si="118"/>
        <v>0</v>
      </c>
      <c r="Z193" s="161">
        <f t="shared" si="118"/>
        <v>0</v>
      </c>
      <c r="AA193" s="161">
        <f t="shared" si="118"/>
        <v>0</v>
      </c>
      <c r="AB193" s="161">
        <f t="shared" si="118"/>
        <v>0</v>
      </c>
      <c r="AC193" s="161">
        <f t="shared" si="118"/>
        <v>0</v>
      </c>
      <c r="AD193" s="161">
        <f t="shared" si="118"/>
        <v>0</v>
      </c>
      <c r="AE193" s="161">
        <f t="shared" si="118"/>
        <v>0</v>
      </c>
      <c r="AF193" s="174">
        <f t="shared" si="118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19"/>
        <v>0</v>
      </c>
      <c r="D194" s="161">
        <f t="shared" si="119"/>
        <v>0</v>
      </c>
      <c r="E194" s="161">
        <f t="shared" si="119"/>
        <v>0</v>
      </c>
      <c r="F194" s="161">
        <f t="shared" si="119"/>
        <v>0</v>
      </c>
      <c r="G194" s="161">
        <f t="shared" si="119"/>
        <v>0</v>
      </c>
      <c r="H194" s="161">
        <f t="shared" si="119"/>
        <v>0</v>
      </c>
      <c r="I194" s="161">
        <f t="shared" si="119"/>
        <v>0</v>
      </c>
      <c r="J194" s="161">
        <f t="shared" si="119"/>
        <v>0</v>
      </c>
      <c r="K194" s="161">
        <f t="shared" si="119"/>
        <v>0</v>
      </c>
      <c r="L194" s="161">
        <f t="shared" si="119"/>
        <v>0</v>
      </c>
      <c r="M194" s="161">
        <f t="shared" si="119"/>
        <v>0</v>
      </c>
      <c r="N194" s="161">
        <f t="shared" si="119"/>
        <v>0</v>
      </c>
      <c r="O194" s="161">
        <f t="shared" si="119"/>
        <v>0</v>
      </c>
      <c r="P194" s="161">
        <f t="shared" si="119"/>
        <v>0</v>
      </c>
      <c r="Q194" s="161">
        <f t="shared" si="119"/>
        <v>0</v>
      </c>
      <c r="R194" s="161">
        <f t="shared" si="119"/>
        <v>0</v>
      </c>
      <c r="S194" s="161">
        <f t="shared" si="118"/>
        <v>0</v>
      </c>
      <c r="T194" s="161">
        <f t="shared" si="118"/>
        <v>0</v>
      </c>
      <c r="U194" s="161">
        <f t="shared" si="118"/>
        <v>0</v>
      </c>
      <c r="V194" s="161">
        <f t="shared" si="118"/>
        <v>0</v>
      </c>
      <c r="W194" s="161">
        <f t="shared" si="118"/>
        <v>0</v>
      </c>
      <c r="X194" s="161">
        <f t="shared" si="118"/>
        <v>0</v>
      </c>
      <c r="Y194" s="161">
        <f t="shared" si="118"/>
        <v>0</v>
      </c>
      <c r="Z194" s="161">
        <f t="shared" si="118"/>
        <v>0</v>
      </c>
      <c r="AA194" s="161">
        <f t="shared" si="118"/>
        <v>0</v>
      </c>
      <c r="AB194" s="161">
        <f t="shared" si="118"/>
        <v>0</v>
      </c>
      <c r="AC194" s="161">
        <f t="shared" si="118"/>
        <v>0</v>
      </c>
      <c r="AD194" s="161">
        <f t="shared" si="118"/>
        <v>0</v>
      </c>
      <c r="AE194" s="161">
        <f t="shared" si="118"/>
        <v>0</v>
      </c>
      <c r="AF194" s="174">
        <f t="shared" si="118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19"/>
        <v>0</v>
      </c>
      <c r="D195" s="161">
        <f t="shared" si="119"/>
        <v>0</v>
      </c>
      <c r="E195" s="161">
        <f t="shared" si="119"/>
        <v>0</v>
      </c>
      <c r="F195" s="161">
        <f t="shared" si="119"/>
        <v>0</v>
      </c>
      <c r="G195" s="161">
        <f t="shared" si="119"/>
        <v>0</v>
      </c>
      <c r="H195" s="161">
        <f t="shared" si="119"/>
        <v>0</v>
      </c>
      <c r="I195" s="161">
        <f t="shared" si="119"/>
        <v>0</v>
      </c>
      <c r="J195" s="161">
        <f t="shared" si="119"/>
        <v>0</v>
      </c>
      <c r="K195" s="161">
        <f t="shared" si="119"/>
        <v>0</v>
      </c>
      <c r="L195" s="161">
        <f t="shared" si="119"/>
        <v>0</v>
      </c>
      <c r="M195" s="161">
        <f t="shared" si="119"/>
        <v>0</v>
      </c>
      <c r="N195" s="161">
        <f t="shared" si="119"/>
        <v>0</v>
      </c>
      <c r="O195" s="161">
        <f t="shared" si="119"/>
        <v>0</v>
      </c>
      <c r="P195" s="161">
        <f t="shared" si="119"/>
        <v>0</v>
      </c>
      <c r="Q195" s="161">
        <f t="shared" si="119"/>
        <v>0</v>
      </c>
      <c r="R195" s="161">
        <f t="shared" si="119"/>
        <v>0</v>
      </c>
      <c r="S195" s="161">
        <f t="shared" si="118"/>
        <v>0</v>
      </c>
      <c r="T195" s="161">
        <f t="shared" si="118"/>
        <v>0</v>
      </c>
      <c r="U195" s="161">
        <f t="shared" si="118"/>
        <v>0</v>
      </c>
      <c r="V195" s="161">
        <f t="shared" si="118"/>
        <v>0</v>
      </c>
      <c r="W195" s="161">
        <f t="shared" si="118"/>
        <v>0</v>
      </c>
      <c r="X195" s="161">
        <f t="shared" si="118"/>
        <v>0</v>
      </c>
      <c r="Y195" s="161">
        <f t="shared" si="118"/>
        <v>0</v>
      </c>
      <c r="Z195" s="161">
        <f t="shared" si="118"/>
        <v>0</v>
      </c>
      <c r="AA195" s="161">
        <f t="shared" si="118"/>
        <v>0</v>
      </c>
      <c r="AB195" s="161">
        <f t="shared" si="118"/>
        <v>0</v>
      </c>
      <c r="AC195" s="161">
        <f t="shared" si="118"/>
        <v>0</v>
      </c>
      <c r="AD195" s="161">
        <f t="shared" si="118"/>
        <v>0</v>
      </c>
      <c r="AE195" s="161">
        <f t="shared" si="118"/>
        <v>0</v>
      </c>
      <c r="AF195" s="174">
        <f t="shared" si="118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19"/>
        <v>0</v>
      </c>
      <c r="D196" s="161">
        <f t="shared" si="119"/>
        <v>0</v>
      </c>
      <c r="E196" s="161">
        <f t="shared" si="119"/>
        <v>0</v>
      </c>
      <c r="F196" s="161">
        <f t="shared" si="119"/>
        <v>0</v>
      </c>
      <c r="G196" s="161">
        <f t="shared" si="119"/>
        <v>0</v>
      </c>
      <c r="H196" s="161">
        <f t="shared" si="119"/>
        <v>0</v>
      </c>
      <c r="I196" s="161">
        <f t="shared" si="119"/>
        <v>0</v>
      </c>
      <c r="J196" s="161">
        <f t="shared" si="119"/>
        <v>0</v>
      </c>
      <c r="K196" s="161">
        <f t="shared" si="119"/>
        <v>0</v>
      </c>
      <c r="L196" s="161">
        <f t="shared" si="119"/>
        <v>0</v>
      </c>
      <c r="M196" s="161">
        <f t="shared" si="119"/>
        <v>0</v>
      </c>
      <c r="N196" s="161">
        <f t="shared" si="119"/>
        <v>0</v>
      </c>
      <c r="O196" s="161">
        <f t="shared" si="119"/>
        <v>0</v>
      </c>
      <c r="P196" s="161">
        <f t="shared" si="119"/>
        <v>0</v>
      </c>
      <c r="Q196" s="161">
        <f t="shared" si="119"/>
        <v>0</v>
      </c>
      <c r="R196" s="161">
        <f t="shared" si="119"/>
        <v>0</v>
      </c>
      <c r="S196" s="161">
        <f t="shared" si="118"/>
        <v>0</v>
      </c>
      <c r="T196" s="161">
        <f t="shared" si="118"/>
        <v>0</v>
      </c>
      <c r="U196" s="161">
        <f t="shared" si="118"/>
        <v>0</v>
      </c>
      <c r="V196" s="161">
        <f t="shared" si="118"/>
        <v>0</v>
      </c>
      <c r="W196" s="161">
        <f t="shared" si="118"/>
        <v>0</v>
      </c>
      <c r="X196" s="161">
        <f t="shared" si="118"/>
        <v>0</v>
      </c>
      <c r="Y196" s="161">
        <f t="shared" si="118"/>
        <v>0</v>
      </c>
      <c r="Z196" s="161">
        <f t="shared" si="118"/>
        <v>0</v>
      </c>
      <c r="AA196" s="161">
        <f t="shared" si="118"/>
        <v>0</v>
      </c>
      <c r="AB196" s="161">
        <f t="shared" si="118"/>
        <v>0</v>
      </c>
      <c r="AC196" s="161">
        <f t="shared" si="118"/>
        <v>0</v>
      </c>
      <c r="AD196" s="161">
        <f t="shared" si="118"/>
        <v>0</v>
      </c>
      <c r="AE196" s="161">
        <f t="shared" si="118"/>
        <v>0</v>
      </c>
      <c r="AF196" s="174">
        <f t="shared" si="118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19"/>
        <v>0</v>
      </c>
      <c r="D197" s="161">
        <f t="shared" si="119"/>
        <v>0</v>
      </c>
      <c r="E197" s="161">
        <f t="shared" si="119"/>
        <v>0</v>
      </c>
      <c r="F197" s="161">
        <f t="shared" si="119"/>
        <v>0</v>
      </c>
      <c r="G197" s="161">
        <f t="shared" si="119"/>
        <v>0</v>
      </c>
      <c r="H197" s="161">
        <f t="shared" si="119"/>
        <v>0</v>
      </c>
      <c r="I197" s="161">
        <f t="shared" si="119"/>
        <v>0</v>
      </c>
      <c r="J197" s="161">
        <f t="shared" si="119"/>
        <v>0</v>
      </c>
      <c r="K197" s="161">
        <f t="shared" si="119"/>
        <v>0</v>
      </c>
      <c r="L197" s="161">
        <f t="shared" si="119"/>
        <v>0</v>
      </c>
      <c r="M197" s="161">
        <f t="shared" si="119"/>
        <v>0</v>
      </c>
      <c r="N197" s="161">
        <f t="shared" si="119"/>
        <v>0</v>
      </c>
      <c r="O197" s="161">
        <f t="shared" si="119"/>
        <v>0</v>
      </c>
      <c r="P197" s="161">
        <f t="shared" si="119"/>
        <v>0</v>
      </c>
      <c r="Q197" s="161">
        <f t="shared" si="119"/>
        <v>0</v>
      </c>
      <c r="R197" s="161">
        <f t="shared" si="119"/>
        <v>0</v>
      </c>
      <c r="S197" s="161">
        <f t="shared" si="118"/>
        <v>0</v>
      </c>
      <c r="T197" s="161">
        <f t="shared" si="118"/>
        <v>0</v>
      </c>
      <c r="U197" s="161">
        <f t="shared" si="118"/>
        <v>0</v>
      </c>
      <c r="V197" s="161">
        <f t="shared" si="118"/>
        <v>0</v>
      </c>
      <c r="W197" s="161">
        <f t="shared" si="118"/>
        <v>0</v>
      </c>
      <c r="X197" s="161">
        <f t="shared" si="118"/>
        <v>0</v>
      </c>
      <c r="Y197" s="161">
        <f t="shared" si="118"/>
        <v>0</v>
      </c>
      <c r="Z197" s="161">
        <f t="shared" si="118"/>
        <v>0</v>
      </c>
      <c r="AA197" s="161">
        <f t="shared" si="118"/>
        <v>0</v>
      </c>
      <c r="AB197" s="161">
        <f t="shared" si="118"/>
        <v>0</v>
      </c>
      <c r="AC197" s="161">
        <f t="shared" si="118"/>
        <v>0</v>
      </c>
      <c r="AD197" s="161">
        <f t="shared" si="118"/>
        <v>0</v>
      </c>
      <c r="AE197" s="161">
        <f t="shared" si="118"/>
        <v>0</v>
      </c>
      <c r="AF197" s="174">
        <f t="shared" si="118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19"/>
        <v>0</v>
      </c>
      <c r="D198" s="161">
        <f t="shared" si="119"/>
        <v>0</v>
      </c>
      <c r="E198" s="161">
        <f t="shared" si="119"/>
        <v>0</v>
      </c>
      <c r="F198" s="161">
        <f t="shared" si="119"/>
        <v>0</v>
      </c>
      <c r="G198" s="161">
        <f t="shared" si="119"/>
        <v>0</v>
      </c>
      <c r="H198" s="161">
        <f t="shared" si="119"/>
        <v>0</v>
      </c>
      <c r="I198" s="161">
        <f t="shared" si="119"/>
        <v>0</v>
      </c>
      <c r="J198" s="161">
        <f t="shared" si="119"/>
        <v>0</v>
      </c>
      <c r="K198" s="161">
        <f t="shared" si="119"/>
        <v>0</v>
      </c>
      <c r="L198" s="161">
        <f t="shared" si="119"/>
        <v>0</v>
      </c>
      <c r="M198" s="161">
        <f t="shared" si="119"/>
        <v>0</v>
      </c>
      <c r="N198" s="161">
        <f t="shared" si="119"/>
        <v>0</v>
      </c>
      <c r="O198" s="161">
        <f t="shared" si="119"/>
        <v>0</v>
      </c>
      <c r="P198" s="161">
        <f t="shared" si="119"/>
        <v>0</v>
      </c>
      <c r="Q198" s="161">
        <f t="shared" si="119"/>
        <v>0</v>
      </c>
      <c r="R198" s="161">
        <f t="shared" si="119"/>
        <v>0</v>
      </c>
      <c r="S198" s="161">
        <f t="shared" si="118"/>
        <v>0</v>
      </c>
      <c r="T198" s="161">
        <f t="shared" si="118"/>
        <v>0</v>
      </c>
      <c r="U198" s="161">
        <f t="shared" si="118"/>
        <v>0</v>
      </c>
      <c r="V198" s="161">
        <f t="shared" si="118"/>
        <v>0</v>
      </c>
      <c r="W198" s="161">
        <f t="shared" si="118"/>
        <v>0</v>
      </c>
      <c r="X198" s="161">
        <f t="shared" si="118"/>
        <v>0</v>
      </c>
      <c r="Y198" s="161">
        <f t="shared" si="118"/>
        <v>0</v>
      </c>
      <c r="Z198" s="161">
        <f t="shared" si="118"/>
        <v>0</v>
      </c>
      <c r="AA198" s="161">
        <f t="shared" si="118"/>
        <v>0</v>
      </c>
      <c r="AB198" s="161">
        <f t="shared" si="118"/>
        <v>0</v>
      </c>
      <c r="AC198" s="161">
        <f t="shared" si="118"/>
        <v>0</v>
      </c>
      <c r="AD198" s="161">
        <f t="shared" si="118"/>
        <v>0</v>
      </c>
      <c r="AE198" s="161">
        <f t="shared" si="118"/>
        <v>0</v>
      </c>
      <c r="AF198" s="174">
        <f t="shared" si="118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19"/>
        <v>0</v>
      </c>
      <c r="D199" s="161">
        <f t="shared" si="119"/>
        <v>0</v>
      </c>
      <c r="E199" s="161">
        <f t="shared" si="119"/>
        <v>0</v>
      </c>
      <c r="F199" s="161">
        <f t="shared" si="119"/>
        <v>0</v>
      </c>
      <c r="G199" s="161">
        <f t="shared" si="119"/>
        <v>0</v>
      </c>
      <c r="H199" s="161">
        <f t="shared" si="119"/>
        <v>0</v>
      </c>
      <c r="I199" s="161">
        <f t="shared" si="119"/>
        <v>0</v>
      </c>
      <c r="J199" s="161">
        <f t="shared" si="119"/>
        <v>0</v>
      </c>
      <c r="K199" s="161">
        <f t="shared" si="119"/>
        <v>0</v>
      </c>
      <c r="L199" s="161">
        <f t="shared" si="119"/>
        <v>0</v>
      </c>
      <c r="M199" s="161">
        <f t="shared" si="119"/>
        <v>0</v>
      </c>
      <c r="N199" s="161">
        <f t="shared" si="119"/>
        <v>0</v>
      </c>
      <c r="O199" s="161">
        <f t="shared" si="119"/>
        <v>0</v>
      </c>
      <c r="P199" s="161">
        <f t="shared" si="119"/>
        <v>0</v>
      </c>
      <c r="Q199" s="161">
        <f t="shared" si="119"/>
        <v>0</v>
      </c>
      <c r="R199" s="161">
        <f t="shared" si="119"/>
        <v>0</v>
      </c>
      <c r="S199" s="161">
        <f t="shared" si="118"/>
        <v>0</v>
      </c>
      <c r="T199" s="161">
        <f t="shared" si="118"/>
        <v>0</v>
      </c>
      <c r="U199" s="161">
        <f t="shared" si="118"/>
        <v>0</v>
      </c>
      <c r="V199" s="161">
        <f t="shared" si="118"/>
        <v>0</v>
      </c>
      <c r="W199" s="161">
        <f t="shared" si="118"/>
        <v>0</v>
      </c>
      <c r="X199" s="161">
        <f t="shared" si="118"/>
        <v>0</v>
      </c>
      <c r="Y199" s="161">
        <f t="shared" si="118"/>
        <v>0</v>
      </c>
      <c r="Z199" s="161">
        <f t="shared" ref="Z199:Z207" si="121">Y199</f>
        <v>0</v>
      </c>
      <c r="AA199" s="161">
        <f t="shared" si="118"/>
        <v>0</v>
      </c>
      <c r="AB199" s="161">
        <f t="shared" si="118"/>
        <v>0</v>
      </c>
      <c r="AC199" s="161">
        <f t="shared" si="118"/>
        <v>0</v>
      </c>
      <c r="AD199" s="161">
        <f t="shared" si="118"/>
        <v>0</v>
      </c>
      <c r="AE199" s="161">
        <f t="shared" si="118"/>
        <v>0</v>
      </c>
      <c r="AF199" s="174">
        <f t="shared" si="118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19"/>
        <v>0</v>
      </c>
      <c r="D200" s="161">
        <f t="shared" si="119"/>
        <v>0</v>
      </c>
      <c r="E200" s="161">
        <f t="shared" si="119"/>
        <v>0</v>
      </c>
      <c r="F200" s="161">
        <f t="shared" si="119"/>
        <v>0</v>
      </c>
      <c r="G200" s="161">
        <f t="shared" si="119"/>
        <v>0</v>
      </c>
      <c r="H200" s="161">
        <f t="shared" si="119"/>
        <v>0</v>
      </c>
      <c r="I200" s="161">
        <f t="shared" si="119"/>
        <v>0</v>
      </c>
      <c r="J200" s="161">
        <f t="shared" si="119"/>
        <v>0</v>
      </c>
      <c r="K200" s="161">
        <f t="shared" si="119"/>
        <v>0</v>
      </c>
      <c r="L200" s="161">
        <f t="shared" si="119"/>
        <v>0</v>
      </c>
      <c r="M200" s="161">
        <f t="shared" si="119"/>
        <v>0</v>
      </c>
      <c r="N200" s="161">
        <f t="shared" si="119"/>
        <v>0</v>
      </c>
      <c r="O200" s="161">
        <f t="shared" si="119"/>
        <v>0</v>
      </c>
      <c r="P200" s="161">
        <f t="shared" si="119"/>
        <v>0</v>
      </c>
      <c r="Q200" s="161">
        <f t="shared" si="119"/>
        <v>0</v>
      </c>
      <c r="R200" s="161">
        <f t="shared" ref="R200:AF215" si="122">Q200</f>
        <v>0</v>
      </c>
      <c r="S200" s="161">
        <f t="shared" si="122"/>
        <v>0</v>
      </c>
      <c r="T200" s="161">
        <f t="shared" si="122"/>
        <v>0</v>
      </c>
      <c r="U200" s="161">
        <f t="shared" si="122"/>
        <v>0</v>
      </c>
      <c r="V200" s="161">
        <f t="shared" si="122"/>
        <v>0</v>
      </c>
      <c r="W200" s="161">
        <f t="shared" si="122"/>
        <v>0</v>
      </c>
      <c r="X200" s="161">
        <f t="shared" si="122"/>
        <v>0</v>
      </c>
      <c r="Y200" s="161">
        <f t="shared" si="122"/>
        <v>0</v>
      </c>
      <c r="Z200" s="161">
        <f t="shared" si="122"/>
        <v>0</v>
      </c>
      <c r="AA200" s="161">
        <f t="shared" si="122"/>
        <v>0</v>
      </c>
      <c r="AB200" s="161">
        <f t="shared" si="122"/>
        <v>0</v>
      </c>
      <c r="AC200" s="161">
        <f t="shared" si="122"/>
        <v>0</v>
      </c>
      <c r="AD200" s="161">
        <f t="shared" si="122"/>
        <v>0</v>
      </c>
      <c r="AE200" s="161">
        <f t="shared" si="122"/>
        <v>0</v>
      </c>
      <c r="AF200" s="174">
        <f t="shared" si="12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23">B201</f>
        <v>0</v>
      </c>
      <c r="D201" s="161">
        <f t="shared" si="123"/>
        <v>0</v>
      </c>
      <c r="E201" s="161">
        <f t="shared" si="123"/>
        <v>0</v>
      </c>
      <c r="F201" s="161">
        <f t="shared" si="123"/>
        <v>0</v>
      </c>
      <c r="G201" s="161">
        <f t="shared" si="123"/>
        <v>0</v>
      </c>
      <c r="H201" s="161">
        <f t="shared" si="123"/>
        <v>0</v>
      </c>
      <c r="I201" s="161">
        <f t="shared" si="123"/>
        <v>0</v>
      </c>
      <c r="J201" s="161">
        <f t="shared" si="123"/>
        <v>0</v>
      </c>
      <c r="K201" s="161">
        <f t="shared" si="123"/>
        <v>0</v>
      </c>
      <c r="L201" s="161">
        <f t="shared" si="123"/>
        <v>0</v>
      </c>
      <c r="M201" s="161">
        <f t="shared" si="123"/>
        <v>0</v>
      </c>
      <c r="N201" s="161">
        <f t="shared" si="123"/>
        <v>0</v>
      </c>
      <c r="O201" s="161">
        <f t="shared" si="123"/>
        <v>0</v>
      </c>
      <c r="P201" s="161">
        <f t="shared" si="123"/>
        <v>0</v>
      </c>
      <c r="Q201" s="161">
        <f t="shared" si="123"/>
        <v>0</v>
      </c>
      <c r="R201" s="161">
        <f t="shared" si="123"/>
        <v>0</v>
      </c>
      <c r="S201" s="161">
        <f t="shared" si="122"/>
        <v>0</v>
      </c>
      <c r="T201" s="161">
        <f t="shared" si="122"/>
        <v>0</v>
      </c>
      <c r="U201" s="161">
        <f t="shared" si="122"/>
        <v>0</v>
      </c>
      <c r="V201" s="161">
        <f t="shared" si="122"/>
        <v>0</v>
      </c>
      <c r="W201" s="161">
        <f t="shared" si="122"/>
        <v>0</v>
      </c>
      <c r="X201" s="161">
        <f t="shared" si="122"/>
        <v>0</v>
      </c>
      <c r="Y201" s="161">
        <f t="shared" si="122"/>
        <v>0</v>
      </c>
      <c r="Z201" s="161">
        <f t="shared" si="122"/>
        <v>0</v>
      </c>
      <c r="AA201" s="161">
        <f t="shared" si="122"/>
        <v>0</v>
      </c>
      <c r="AB201" s="161">
        <f t="shared" si="122"/>
        <v>0</v>
      </c>
      <c r="AC201" s="161">
        <f t="shared" si="122"/>
        <v>0</v>
      </c>
      <c r="AD201" s="161">
        <f t="shared" si="122"/>
        <v>0</v>
      </c>
      <c r="AE201" s="161">
        <f t="shared" si="122"/>
        <v>0</v>
      </c>
      <c r="AF201" s="174">
        <f t="shared" si="12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23"/>
        <v>0</v>
      </c>
      <c r="D202" s="161">
        <f t="shared" si="123"/>
        <v>0</v>
      </c>
      <c r="E202" s="161">
        <f t="shared" si="123"/>
        <v>0</v>
      </c>
      <c r="F202" s="161">
        <f t="shared" si="123"/>
        <v>0</v>
      </c>
      <c r="G202" s="161">
        <f t="shared" si="123"/>
        <v>0</v>
      </c>
      <c r="H202" s="161">
        <f t="shared" si="123"/>
        <v>0</v>
      </c>
      <c r="I202" s="161">
        <f t="shared" si="123"/>
        <v>0</v>
      </c>
      <c r="J202" s="161">
        <f t="shared" si="123"/>
        <v>0</v>
      </c>
      <c r="K202" s="161">
        <f t="shared" si="123"/>
        <v>0</v>
      </c>
      <c r="L202" s="161">
        <f t="shared" si="123"/>
        <v>0</v>
      </c>
      <c r="M202" s="161">
        <f t="shared" si="123"/>
        <v>0</v>
      </c>
      <c r="N202" s="161">
        <f t="shared" si="123"/>
        <v>0</v>
      </c>
      <c r="O202" s="161">
        <f t="shared" si="123"/>
        <v>0</v>
      </c>
      <c r="P202" s="161">
        <f t="shared" si="123"/>
        <v>0</v>
      </c>
      <c r="Q202" s="161">
        <f t="shared" si="123"/>
        <v>0</v>
      </c>
      <c r="R202" s="161">
        <f t="shared" si="123"/>
        <v>0</v>
      </c>
      <c r="S202" s="161">
        <f t="shared" si="122"/>
        <v>0</v>
      </c>
      <c r="T202" s="161">
        <f t="shared" si="122"/>
        <v>0</v>
      </c>
      <c r="U202" s="161">
        <f t="shared" si="122"/>
        <v>0</v>
      </c>
      <c r="V202" s="161">
        <f t="shared" si="122"/>
        <v>0</v>
      </c>
      <c r="W202" s="161">
        <f t="shared" si="122"/>
        <v>0</v>
      </c>
      <c r="X202" s="161">
        <f t="shared" si="122"/>
        <v>0</v>
      </c>
      <c r="Y202" s="161">
        <f t="shared" si="122"/>
        <v>0</v>
      </c>
      <c r="Z202" s="161">
        <f t="shared" si="122"/>
        <v>0</v>
      </c>
      <c r="AA202" s="161">
        <f t="shared" si="122"/>
        <v>0</v>
      </c>
      <c r="AB202" s="161">
        <f t="shared" si="122"/>
        <v>0</v>
      </c>
      <c r="AC202" s="161">
        <f t="shared" si="122"/>
        <v>0</v>
      </c>
      <c r="AD202" s="161">
        <f t="shared" si="122"/>
        <v>0</v>
      </c>
      <c r="AE202" s="161">
        <f t="shared" si="122"/>
        <v>0</v>
      </c>
      <c r="AF202" s="174">
        <f t="shared" si="12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23"/>
        <v>0</v>
      </c>
      <c r="D203" s="161">
        <f t="shared" si="123"/>
        <v>0</v>
      </c>
      <c r="E203" s="161">
        <f t="shared" si="123"/>
        <v>0</v>
      </c>
      <c r="F203" s="161">
        <f t="shared" si="123"/>
        <v>0</v>
      </c>
      <c r="G203" s="161">
        <f t="shared" si="123"/>
        <v>0</v>
      </c>
      <c r="H203" s="161">
        <f t="shared" si="123"/>
        <v>0</v>
      </c>
      <c r="I203" s="161">
        <f t="shared" si="123"/>
        <v>0</v>
      </c>
      <c r="J203" s="161">
        <f t="shared" si="123"/>
        <v>0</v>
      </c>
      <c r="K203" s="161">
        <f t="shared" si="123"/>
        <v>0</v>
      </c>
      <c r="L203" s="161">
        <f t="shared" si="123"/>
        <v>0</v>
      </c>
      <c r="M203" s="161">
        <f t="shared" si="123"/>
        <v>0</v>
      </c>
      <c r="N203" s="161">
        <f t="shared" si="123"/>
        <v>0</v>
      </c>
      <c r="O203" s="161">
        <f t="shared" si="123"/>
        <v>0</v>
      </c>
      <c r="P203" s="161">
        <f t="shared" si="123"/>
        <v>0</v>
      </c>
      <c r="Q203" s="161">
        <f t="shared" si="123"/>
        <v>0</v>
      </c>
      <c r="R203" s="161">
        <f t="shared" si="123"/>
        <v>0</v>
      </c>
      <c r="S203" s="161">
        <f t="shared" si="122"/>
        <v>0</v>
      </c>
      <c r="T203" s="161">
        <f t="shared" si="122"/>
        <v>0</v>
      </c>
      <c r="U203" s="161">
        <f t="shared" si="122"/>
        <v>0</v>
      </c>
      <c r="V203" s="161">
        <f t="shared" si="122"/>
        <v>0</v>
      </c>
      <c r="W203" s="161">
        <f t="shared" si="122"/>
        <v>0</v>
      </c>
      <c r="X203" s="161">
        <f t="shared" si="122"/>
        <v>0</v>
      </c>
      <c r="Y203" s="161">
        <f t="shared" si="122"/>
        <v>0</v>
      </c>
      <c r="Z203" s="161">
        <f t="shared" si="122"/>
        <v>0</v>
      </c>
      <c r="AA203" s="161">
        <f t="shared" si="122"/>
        <v>0</v>
      </c>
      <c r="AB203" s="161">
        <f t="shared" si="122"/>
        <v>0</v>
      </c>
      <c r="AC203" s="161">
        <f t="shared" si="122"/>
        <v>0</v>
      </c>
      <c r="AD203" s="161">
        <f t="shared" si="122"/>
        <v>0</v>
      </c>
      <c r="AE203" s="161">
        <f t="shared" si="122"/>
        <v>0</v>
      </c>
      <c r="AF203" s="174">
        <f t="shared" si="12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23"/>
        <v>0</v>
      </c>
      <c r="D204" s="161">
        <f t="shared" si="123"/>
        <v>0</v>
      </c>
      <c r="E204" s="161">
        <f t="shared" si="123"/>
        <v>0</v>
      </c>
      <c r="F204" s="161">
        <f t="shared" si="123"/>
        <v>0</v>
      </c>
      <c r="G204" s="161">
        <f t="shared" si="123"/>
        <v>0</v>
      </c>
      <c r="H204" s="161">
        <f t="shared" si="123"/>
        <v>0</v>
      </c>
      <c r="I204" s="161">
        <f t="shared" si="123"/>
        <v>0</v>
      </c>
      <c r="J204" s="161">
        <f t="shared" si="123"/>
        <v>0</v>
      </c>
      <c r="K204" s="161">
        <f t="shared" si="123"/>
        <v>0</v>
      </c>
      <c r="L204" s="161">
        <f t="shared" si="123"/>
        <v>0</v>
      </c>
      <c r="M204" s="161">
        <f t="shared" si="123"/>
        <v>0</v>
      </c>
      <c r="N204" s="161">
        <f t="shared" si="123"/>
        <v>0</v>
      </c>
      <c r="O204" s="161">
        <f t="shared" si="123"/>
        <v>0</v>
      </c>
      <c r="P204" s="161">
        <f t="shared" si="123"/>
        <v>0</v>
      </c>
      <c r="Q204" s="161">
        <f t="shared" si="123"/>
        <v>0</v>
      </c>
      <c r="R204" s="161">
        <f t="shared" si="123"/>
        <v>0</v>
      </c>
      <c r="S204" s="161">
        <f t="shared" si="122"/>
        <v>0</v>
      </c>
      <c r="T204" s="161">
        <f t="shared" si="122"/>
        <v>0</v>
      </c>
      <c r="U204" s="161">
        <f t="shared" si="122"/>
        <v>0</v>
      </c>
      <c r="V204" s="161">
        <f t="shared" si="122"/>
        <v>0</v>
      </c>
      <c r="W204" s="161">
        <f t="shared" si="122"/>
        <v>0</v>
      </c>
      <c r="X204" s="161">
        <f t="shared" si="122"/>
        <v>0</v>
      </c>
      <c r="Y204" s="161">
        <f t="shared" si="122"/>
        <v>0</v>
      </c>
      <c r="Z204" s="161">
        <f t="shared" si="122"/>
        <v>0</v>
      </c>
      <c r="AA204" s="161">
        <f t="shared" si="122"/>
        <v>0</v>
      </c>
      <c r="AB204" s="161">
        <f t="shared" si="122"/>
        <v>0</v>
      </c>
      <c r="AC204" s="161">
        <f t="shared" si="122"/>
        <v>0</v>
      </c>
      <c r="AD204" s="161">
        <f t="shared" si="122"/>
        <v>0</v>
      </c>
      <c r="AE204" s="161">
        <f t="shared" si="122"/>
        <v>0</v>
      </c>
      <c r="AF204" s="174">
        <f t="shared" si="12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23"/>
        <v>0</v>
      </c>
      <c r="D205" s="161">
        <f t="shared" si="123"/>
        <v>0</v>
      </c>
      <c r="E205" s="161">
        <f t="shared" si="123"/>
        <v>0</v>
      </c>
      <c r="F205" s="161">
        <f t="shared" si="123"/>
        <v>0</v>
      </c>
      <c r="G205" s="161">
        <f t="shared" si="123"/>
        <v>0</v>
      </c>
      <c r="H205" s="161">
        <f t="shared" si="123"/>
        <v>0</v>
      </c>
      <c r="I205" s="161">
        <f t="shared" si="123"/>
        <v>0</v>
      </c>
      <c r="J205" s="161">
        <f t="shared" si="123"/>
        <v>0</v>
      </c>
      <c r="K205" s="161">
        <f t="shared" si="123"/>
        <v>0</v>
      </c>
      <c r="L205" s="161">
        <f t="shared" si="123"/>
        <v>0</v>
      </c>
      <c r="M205" s="161">
        <f t="shared" si="123"/>
        <v>0</v>
      </c>
      <c r="N205" s="161">
        <f t="shared" si="123"/>
        <v>0</v>
      </c>
      <c r="O205" s="161">
        <f t="shared" si="123"/>
        <v>0</v>
      </c>
      <c r="P205" s="161">
        <f t="shared" si="123"/>
        <v>0</v>
      </c>
      <c r="Q205" s="161">
        <f t="shared" si="123"/>
        <v>0</v>
      </c>
      <c r="R205" s="161">
        <f t="shared" si="123"/>
        <v>0</v>
      </c>
      <c r="S205" s="161">
        <f t="shared" si="122"/>
        <v>0</v>
      </c>
      <c r="T205" s="161">
        <f t="shared" si="122"/>
        <v>0</v>
      </c>
      <c r="U205" s="161">
        <f t="shared" si="122"/>
        <v>0</v>
      </c>
      <c r="V205" s="161">
        <f t="shared" si="122"/>
        <v>0</v>
      </c>
      <c r="W205" s="161">
        <f t="shared" si="122"/>
        <v>0</v>
      </c>
      <c r="X205" s="161">
        <f t="shared" si="122"/>
        <v>0</v>
      </c>
      <c r="Y205" s="161">
        <f t="shared" si="122"/>
        <v>0</v>
      </c>
      <c r="Z205" s="161">
        <f t="shared" si="122"/>
        <v>0</v>
      </c>
      <c r="AA205" s="161">
        <f t="shared" si="122"/>
        <v>0</v>
      </c>
      <c r="AB205" s="161">
        <f t="shared" si="122"/>
        <v>0</v>
      </c>
      <c r="AC205" s="161">
        <f t="shared" si="122"/>
        <v>0</v>
      </c>
      <c r="AD205" s="161">
        <f t="shared" si="122"/>
        <v>0</v>
      </c>
      <c r="AE205" s="161">
        <f t="shared" si="122"/>
        <v>0</v>
      </c>
      <c r="AF205" s="174">
        <f t="shared" si="12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23"/>
        <v>0</v>
      </c>
      <c r="D206" s="161">
        <f t="shared" si="123"/>
        <v>0</v>
      </c>
      <c r="E206" s="161">
        <f t="shared" si="123"/>
        <v>0</v>
      </c>
      <c r="F206" s="161">
        <f t="shared" si="123"/>
        <v>0</v>
      </c>
      <c r="G206" s="161">
        <f t="shared" si="123"/>
        <v>0</v>
      </c>
      <c r="H206" s="161">
        <f t="shared" si="123"/>
        <v>0</v>
      </c>
      <c r="I206" s="161">
        <f t="shared" si="123"/>
        <v>0</v>
      </c>
      <c r="J206" s="161">
        <f t="shared" si="123"/>
        <v>0</v>
      </c>
      <c r="K206" s="161">
        <f t="shared" si="123"/>
        <v>0</v>
      </c>
      <c r="L206" s="161">
        <f t="shared" si="123"/>
        <v>0</v>
      </c>
      <c r="M206" s="161">
        <f t="shared" si="123"/>
        <v>0</v>
      </c>
      <c r="N206" s="161">
        <f t="shared" si="123"/>
        <v>0</v>
      </c>
      <c r="O206" s="161">
        <f t="shared" si="123"/>
        <v>0</v>
      </c>
      <c r="P206" s="161">
        <f t="shared" si="123"/>
        <v>0</v>
      </c>
      <c r="Q206" s="161">
        <f t="shared" si="123"/>
        <v>0</v>
      </c>
      <c r="R206" s="161">
        <f t="shared" si="123"/>
        <v>0</v>
      </c>
      <c r="S206" s="161">
        <f t="shared" si="122"/>
        <v>0</v>
      </c>
      <c r="T206" s="161">
        <f t="shared" si="122"/>
        <v>0</v>
      </c>
      <c r="U206" s="161">
        <f t="shared" si="122"/>
        <v>0</v>
      </c>
      <c r="V206" s="161">
        <f t="shared" si="122"/>
        <v>0</v>
      </c>
      <c r="W206" s="161">
        <f t="shared" si="122"/>
        <v>0</v>
      </c>
      <c r="X206" s="161">
        <f t="shared" si="122"/>
        <v>0</v>
      </c>
      <c r="Y206" s="161">
        <f t="shared" si="122"/>
        <v>0</v>
      </c>
      <c r="Z206" s="161">
        <f t="shared" si="122"/>
        <v>0</v>
      </c>
      <c r="AA206" s="161">
        <f t="shared" si="122"/>
        <v>0</v>
      </c>
      <c r="AB206" s="161">
        <f t="shared" si="122"/>
        <v>0</v>
      </c>
      <c r="AC206" s="161">
        <f t="shared" si="122"/>
        <v>0</v>
      </c>
      <c r="AD206" s="161">
        <f t="shared" si="122"/>
        <v>0</v>
      </c>
      <c r="AE206" s="161">
        <f t="shared" si="122"/>
        <v>0</v>
      </c>
      <c r="AF206" s="174">
        <f t="shared" si="12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23"/>
        <v>0</v>
      </c>
      <c r="D207" s="161">
        <f t="shared" si="123"/>
        <v>0</v>
      </c>
      <c r="E207" s="161">
        <f t="shared" si="123"/>
        <v>0</v>
      </c>
      <c r="F207" s="161">
        <f t="shared" si="123"/>
        <v>0</v>
      </c>
      <c r="G207" s="161">
        <f t="shared" si="123"/>
        <v>0</v>
      </c>
      <c r="H207" s="161">
        <f t="shared" si="123"/>
        <v>0</v>
      </c>
      <c r="I207" s="161">
        <f t="shared" si="123"/>
        <v>0</v>
      </c>
      <c r="J207" s="161">
        <f t="shared" si="123"/>
        <v>0</v>
      </c>
      <c r="K207" s="161">
        <f t="shared" si="123"/>
        <v>0</v>
      </c>
      <c r="L207" s="161">
        <f t="shared" si="123"/>
        <v>0</v>
      </c>
      <c r="M207" s="161">
        <f t="shared" si="123"/>
        <v>0</v>
      </c>
      <c r="N207" s="161">
        <f t="shared" si="123"/>
        <v>0</v>
      </c>
      <c r="O207" s="161">
        <f t="shared" si="123"/>
        <v>0</v>
      </c>
      <c r="P207" s="161">
        <f t="shared" si="123"/>
        <v>0</v>
      </c>
      <c r="Q207" s="161">
        <f t="shared" si="123"/>
        <v>0</v>
      </c>
      <c r="R207" s="161">
        <f t="shared" si="123"/>
        <v>0</v>
      </c>
      <c r="S207" s="161">
        <f t="shared" si="122"/>
        <v>0</v>
      </c>
      <c r="T207" s="161">
        <f t="shared" si="122"/>
        <v>0</v>
      </c>
      <c r="U207" s="161">
        <f t="shared" si="122"/>
        <v>0</v>
      </c>
      <c r="V207" s="161">
        <f t="shared" si="122"/>
        <v>0</v>
      </c>
      <c r="W207" s="161">
        <f t="shared" si="122"/>
        <v>0</v>
      </c>
      <c r="X207" s="161">
        <f t="shared" si="122"/>
        <v>0</v>
      </c>
      <c r="Y207" s="161">
        <f t="shared" si="122"/>
        <v>0</v>
      </c>
      <c r="Z207" s="161">
        <f t="shared" si="122"/>
        <v>0</v>
      </c>
      <c r="AA207" s="161">
        <f t="shared" si="122"/>
        <v>0</v>
      </c>
      <c r="AB207" s="161">
        <f t="shared" si="122"/>
        <v>0</v>
      </c>
      <c r="AC207" s="161">
        <f t="shared" si="122"/>
        <v>0</v>
      </c>
      <c r="AD207" s="161">
        <f t="shared" si="122"/>
        <v>0</v>
      </c>
      <c r="AE207" s="161">
        <f t="shared" si="122"/>
        <v>0</v>
      </c>
      <c r="AF207" s="174">
        <f t="shared" si="12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23"/>
        <v>0</v>
      </c>
      <c r="D208" s="161">
        <f t="shared" si="123"/>
        <v>0</v>
      </c>
      <c r="E208" s="161">
        <f t="shared" si="123"/>
        <v>0</v>
      </c>
      <c r="F208" s="161">
        <f t="shared" si="123"/>
        <v>0</v>
      </c>
      <c r="G208" s="161">
        <f t="shared" si="123"/>
        <v>0</v>
      </c>
      <c r="H208" s="161">
        <f t="shared" si="123"/>
        <v>0</v>
      </c>
      <c r="I208" s="161">
        <f t="shared" si="123"/>
        <v>0</v>
      </c>
      <c r="J208" s="161">
        <f t="shared" si="123"/>
        <v>0</v>
      </c>
      <c r="K208" s="161">
        <f t="shared" si="123"/>
        <v>0</v>
      </c>
      <c r="L208" s="161">
        <f t="shared" si="123"/>
        <v>0</v>
      </c>
      <c r="M208" s="161">
        <f t="shared" si="123"/>
        <v>0</v>
      </c>
      <c r="N208" s="161">
        <f t="shared" si="123"/>
        <v>0</v>
      </c>
      <c r="O208" s="161">
        <f t="shared" si="123"/>
        <v>0</v>
      </c>
      <c r="P208" s="161">
        <f t="shared" si="123"/>
        <v>0</v>
      </c>
      <c r="Q208" s="161">
        <f t="shared" si="123"/>
        <v>0</v>
      </c>
      <c r="R208" s="161">
        <f t="shared" si="123"/>
        <v>0</v>
      </c>
      <c r="S208" s="161">
        <f t="shared" si="122"/>
        <v>0</v>
      </c>
      <c r="T208" s="161">
        <f t="shared" si="122"/>
        <v>0</v>
      </c>
      <c r="U208" s="161">
        <f t="shared" si="122"/>
        <v>0</v>
      </c>
      <c r="V208" s="161">
        <f t="shared" si="122"/>
        <v>0</v>
      </c>
      <c r="W208" s="161">
        <f t="shared" si="122"/>
        <v>0</v>
      </c>
      <c r="X208" s="161">
        <f t="shared" si="122"/>
        <v>0</v>
      </c>
      <c r="Y208" s="161">
        <f t="shared" si="122"/>
        <v>0</v>
      </c>
      <c r="Z208" s="161">
        <f t="shared" si="122"/>
        <v>0</v>
      </c>
      <c r="AA208" s="161">
        <f t="shared" si="122"/>
        <v>0</v>
      </c>
      <c r="AB208" s="161">
        <f t="shared" si="122"/>
        <v>0</v>
      </c>
      <c r="AC208" s="161">
        <f t="shared" si="122"/>
        <v>0</v>
      </c>
      <c r="AD208" s="161">
        <f t="shared" si="122"/>
        <v>0</v>
      </c>
      <c r="AE208" s="161">
        <f t="shared" si="122"/>
        <v>0</v>
      </c>
      <c r="AF208" s="174">
        <f t="shared" si="12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23"/>
        <v>0</v>
      </c>
      <c r="D209" s="161">
        <f t="shared" si="123"/>
        <v>0</v>
      </c>
      <c r="E209" s="161">
        <f t="shared" si="123"/>
        <v>0</v>
      </c>
      <c r="F209" s="161">
        <f t="shared" si="123"/>
        <v>0</v>
      </c>
      <c r="G209" s="161">
        <f t="shared" si="123"/>
        <v>0</v>
      </c>
      <c r="H209" s="161">
        <f t="shared" si="123"/>
        <v>0</v>
      </c>
      <c r="I209" s="161">
        <f t="shared" si="123"/>
        <v>0</v>
      </c>
      <c r="J209" s="161">
        <f t="shared" si="123"/>
        <v>0</v>
      </c>
      <c r="K209" s="161">
        <f t="shared" si="123"/>
        <v>0</v>
      </c>
      <c r="L209" s="161">
        <f t="shared" si="123"/>
        <v>0</v>
      </c>
      <c r="M209" s="161">
        <f t="shared" si="123"/>
        <v>0</v>
      </c>
      <c r="N209" s="161">
        <f t="shared" si="123"/>
        <v>0</v>
      </c>
      <c r="O209" s="161">
        <f t="shared" si="123"/>
        <v>0</v>
      </c>
      <c r="P209" s="161">
        <f t="shared" si="123"/>
        <v>0</v>
      </c>
      <c r="Q209" s="161">
        <f t="shared" si="123"/>
        <v>0</v>
      </c>
      <c r="R209" s="161">
        <f t="shared" si="123"/>
        <v>0</v>
      </c>
      <c r="S209" s="161">
        <f t="shared" si="122"/>
        <v>0</v>
      </c>
      <c r="T209" s="161">
        <f t="shared" si="122"/>
        <v>0</v>
      </c>
      <c r="U209" s="161">
        <f t="shared" si="122"/>
        <v>0</v>
      </c>
      <c r="V209" s="161">
        <f t="shared" si="122"/>
        <v>0</v>
      </c>
      <c r="W209" s="161">
        <f t="shared" si="122"/>
        <v>0</v>
      </c>
      <c r="X209" s="161">
        <f t="shared" si="122"/>
        <v>0</v>
      </c>
      <c r="Y209" s="161">
        <f t="shared" si="122"/>
        <v>0</v>
      </c>
      <c r="Z209" s="161">
        <f t="shared" si="122"/>
        <v>0</v>
      </c>
      <c r="AA209" s="161">
        <f t="shared" si="122"/>
        <v>0</v>
      </c>
      <c r="AB209" s="161">
        <f t="shared" si="122"/>
        <v>0</v>
      </c>
      <c r="AC209" s="161">
        <f t="shared" si="122"/>
        <v>0</v>
      </c>
      <c r="AD209" s="161">
        <f t="shared" si="122"/>
        <v>0</v>
      </c>
      <c r="AE209" s="161">
        <f t="shared" si="122"/>
        <v>0</v>
      </c>
      <c r="AF209" s="174">
        <f t="shared" si="12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23"/>
        <v>0</v>
      </c>
      <c r="D210" s="161">
        <f t="shared" si="123"/>
        <v>0</v>
      </c>
      <c r="E210" s="161">
        <f t="shared" si="123"/>
        <v>0</v>
      </c>
      <c r="F210" s="161">
        <f t="shared" si="123"/>
        <v>0</v>
      </c>
      <c r="G210" s="161">
        <f t="shared" si="123"/>
        <v>0</v>
      </c>
      <c r="H210" s="161">
        <f t="shared" si="123"/>
        <v>0</v>
      </c>
      <c r="I210" s="161">
        <f t="shared" si="123"/>
        <v>0</v>
      </c>
      <c r="J210" s="161">
        <f t="shared" si="123"/>
        <v>0</v>
      </c>
      <c r="K210" s="161">
        <f t="shared" si="123"/>
        <v>0</v>
      </c>
      <c r="L210" s="161">
        <f t="shared" si="123"/>
        <v>0</v>
      </c>
      <c r="M210" s="161">
        <f t="shared" si="123"/>
        <v>0</v>
      </c>
      <c r="N210" s="161">
        <f t="shared" si="123"/>
        <v>0</v>
      </c>
      <c r="O210" s="161">
        <f t="shared" si="123"/>
        <v>0</v>
      </c>
      <c r="P210" s="161">
        <f t="shared" si="123"/>
        <v>0</v>
      </c>
      <c r="Q210" s="161">
        <f t="shared" si="123"/>
        <v>0</v>
      </c>
      <c r="R210" s="161">
        <f t="shared" si="123"/>
        <v>0</v>
      </c>
      <c r="S210" s="161">
        <f t="shared" si="122"/>
        <v>0</v>
      </c>
      <c r="T210" s="161">
        <f t="shared" si="122"/>
        <v>0</v>
      </c>
      <c r="U210" s="161">
        <f t="shared" si="122"/>
        <v>0</v>
      </c>
      <c r="V210" s="161">
        <f t="shared" si="122"/>
        <v>0</v>
      </c>
      <c r="W210" s="161">
        <f t="shared" si="122"/>
        <v>0</v>
      </c>
      <c r="X210" s="161">
        <f t="shared" si="122"/>
        <v>0</v>
      </c>
      <c r="Y210" s="161">
        <f t="shared" si="122"/>
        <v>0</v>
      </c>
      <c r="Z210" s="161">
        <f t="shared" si="122"/>
        <v>0</v>
      </c>
      <c r="AA210" s="161">
        <f t="shared" si="122"/>
        <v>0</v>
      </c>
      <c r="AB210" s="161">
        <f t="shared" si="122"/>
        <v>0</v>
      </c>
      <c r="AC210" s="161">
        <f t="shared" si="122"/>
        <v>0</v>
      </c>
      <c r="AD210" s="161">
        <f t="shared" si="122"/>
        <v>0</v>
      </c>
      <c r="AE210" s="161">
        <f t="shared" si="122"/>
        <v>0</v>
      </c>
      <c r="AF210" s="174">
        <f t="shared" si="12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23"/>
        <v>0</v>
      </c>
      <c r="D211" s="161">
        <f t="shared" si="123"/>
        <v>0</v>
      </c>
      <c r="E211" s="161">
        <f t="shared" si="123"/>
        <v>0</v>
      </c>
      <c r="F211" s="161">
        <f t="shared" si="123"/>
        <v>0</v>
      </c>
      <c r="G211" s="161">
        <f t="shared" si="123"/>
        <v>0</v>
      </c>
      <c r="H211" s="161">
        <f t="shared" si="123"/>
        <v>0</v>
      </c>
      <c r="I211" s="161">
        <f t="shared" si="123"/>
        <v>0</v>
      </c>
      <c r="J211" s="161">
        <f t="shared" si="123"/>
        <v>0</v>
      </c>
      <c r="K211" s="161">
        <f t="shared" si="123"/>
        <v>0</v>
      </c>
      <c r="L211" s="161">
        <f t="shared" si="123"/>
        <v>0</v>
      </c>
      <c r="M211" s="161">
        <f t="shared" si="123"/>
        <v>0</v>
      </c>
      <c r="N211" s="161">
        <f t="shared" si="123"/>
        <v>0</v>
      </c>
      <c r="O211" s="161">
        <f t="shared" si="123"/>
        <v>0</v>
      </c>
      <c r="P211" s="161">
        <f t="shared" si="123"/>
        <v>0</v>
      </c>
      <c r="Q211" s="161">
        <f t="shared" si="123"/>
        <v>0</v>
      </c>
      <c r="R211" s="161">
        <f t="shared" si="123"/>
        <v>0</v>
      </c>
      <c r="S211" s="161">
        <f t="shared" si="122"/>
        <v>0</v>
      </c>
      <c r="T211" s="161">
        <f t="shared" si="122"/>
        <v>0</v>
      </c>
      <c r="U211" s="161">
        <f t="shared" si="122"/>
        <v>0</v>
      </c>
      <c r="V211" s="161">
        <f t="shared" si="122"/>
        <v>0</v>
      </c>
      <c r="W211" s="161">
        <f t="shared" si="122"/>
        <v>0</v>
      </c>
      <c r="X211" s="161">
        <f t="shared" si="122"/>
        <v>0</v>
      </c>
      <c r="Y211" s="161">
        <f t="shared" si="122"/>
        <v>0</v>
      </c>
      <c r="Z211" s="161">
        <f t="shared" si="122"/>
        <v>0</v>
      </c>
      <c r="AA211" s="161">
        <f t="shared" si="122"/>
        <v>0</v>
      </c>
      <c r="AB211" s="161">
        <f t="shared" si="122"/>
        <v>0</v>
      </c>
      <c r="AC211" s="161">
        <f t="shared" si="122"/>
        <v>0</v>
      </c>
      <c r="AD211" s="161">
        <f t="shared" si="122"/>
        <v>0</v>
      </c>
      <c r="AE211" s="161">
        <f t="shared" si="122"/>
        <v>0</v>
      </c>
      <c r="AF211" s="174">
        <f t="shared" si="12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23"/>
        <v>0</v>
      </c>
      <c r="D212" s="161">
        <f t="shared" si="123"/>
        <v>0</v>
      </c>
      <c r="E212" s="161">
        <f t="shared" si="123"/>
        <v>0</v>
      </c>
      <c r="F212" s="161">
        <f t="shared" si="123"/>
        <v>0</v>
      </c>
      <c r="G212" s="161">
        <f t="shared" si="123"/>
        <v>0</v>
      </c>
      <c r="H212" s="161">
        <f t="shared" si="123"/>
        <v>0</v>
      </c>
      <c r="I212" s="161">
        <f t="shared" si="123"/>
        <v>0</v>
      </c>
      <c r="J212" s="161">
        <f t="shared" si="123"/>
        <v>0</v>
      </c>
      <c r="K212" s="161">
        <f t="shared" si="123"/>
        <v>0</v>
      </c>
      <c r="L212" s="161">
        <f t="shared" si="123"/>
        <v>0</v>
      </c>
      <c r="M212" s="161">
        <f t="shared" si="123"/>
        <v>0</v>
      </c>
      <c r="N212" s="161">
        <f t="shared" si="123"/>
        <v>0</v>
      </c>
      <c r="O212" s="161">
        <f t="shared" si="123"/>
        <v>0</v>
      </c>
      <c r="P212" s="161">
        <f t="shared" si="123"/>
        <v>0</v>
      </c>
      <c r="Q212" s="161">
        <f t="shared" si="123"/>
        <v>0</v>
      </c>
      <c r="R212" s="161">
        <f t="shared" si="123"/>
        <v>0</v>
      </c>
      <c r="S212" s="161">
        <f t="shared" si="122"/>
        <v>0</v>
      </c>
      <c r="T212" s="161">
        <f t="shared" si="122"/>
        <v>0</v>
      </c>
      <c r="U212" s="161">
        <f t="shared" si="122"/>
        <v>0</v>
      </c>
      <c r="V212" s="161">
        <f t="shared" si="122"/>
        <v>0</v>
      </c>
      <c r="W212" s="161">
        <f t="shared" si="122"/>
        <v>0</v>
      </c>
      <c r="X212" s="161">
        <f t="shared" si="122"/>
        <v>0</v>
      </c>
      <c r="Y212" s="161">
        <f t="shared" si="122"/>
        <v>0</v>
      </c>
      <c r="Z212" s="161">
        <f t="shared" si="122"/>
        <v>0</v>
      </c>
      <c r="AA212" s="161">
        <f t="shared" si="122"/>
        <v>0</v>
      </c>
      <c r="AB212" s="161">
        <f t="shared" si="122"/>
        <v>0</v>
      </c>
      <c r="AC212" s="161">
        <f t="shared" si="122"/>
        <v>0</v>
      </c>
      <c r="AD212" s="161">
        <f t="shared" si="122"/>
        <v>0</v>
      </c>
      <c r="AE212" s="161">
        <f t="shared" si="122"/>
        <v>0</v>
      </c>
      <c r="AF212" s="174">
        <f t="shared" si="12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23"/>
        <v>0</v>
      </c>
      <c r="D213" s="161">
        <f t="shared" si="123"/>
        <v>0</v>
      </c>
      <c r="E213" s="161">
        <f t="shared" si="123"/>
        <v>0</v>
      </c>
      <c r="F213" s="161">
        <f t="shared" si="123"/>
        <v>0</v>
      </c>
      <c r="G213" s="161">
        <f t="shared" si="123"/>
        <v>0</v>
      </c>
      <c r="H213" s="161">
        <f t="shared" si="123"/>
        <v>0</v>
      </c>
      <c r="I213" s="161">
        <f t="shared" si="123"/>
        <v>0</v>
      </c>
      <c r="J213" s="161">
        <f t="shared" si="123"/>
        <v>0</v>
      </c>
      <c r="K213" s="161">
        <f t="shared" si="123"/>
        <v>0</v>
      </c>
      <c r="L213" s="161">
        <f t="shared" si="123"/>
        <v>0</v>
      </c>
      <c r="M213" s="161">
        <f t="shared" si="123"/>
        <v>0</v>
      </c>
      <c r="N213" s="161">
        <f t="shared" si="123"/>
        <v>0</v>
      </c>
      <c r="O213" s="161">
        <f t="shared" si="123"/>
        <v>0</v>
      </c>
      <c r="P213" s="161">
        <f t="shared" si="123"/>
        <v>0</v>
      </c>
      <c r="Q213" s="161">
        <f t="shared" si="123"/>
        <v>0</v>
      </c>
      <c r="R213" s="161">
        <f t="shared" si="123"/>
        <v>0</v>
      </c>
      <c r="S213" s="161">
        <f t="shared" si="122"/>
        <v>0</v>
      </c>
      <c r="T213" s="161">
        <f t="shared" si="122"/>
        <v>0</v>
      </c>
      <c r="U213" s="161">
        <f t="shared" si="122"/>
        <v>0</v>
      </c>
      <c r="V213" s="161">
        <f t="shared" si="122"/>
        <v>0</v>
      </c>
      <c r="W213" s="161">
        <f t="shared" si="122"/>
        <v>0</v>
      </c>
      <c r="X213" s="161">
        <f t="shared" si="122"/>
        <v>0</v>
      </c>
      <c r="Y213" s="161">
        <f t="shared" si="122"/>
        <v>0</v>
      </c>
      <c r="Z213" s="161">
        <f t="shared" si="122"/>
        <v>0</v>
      </c>
      <c r="AA213" s="161">
        <f t="shared" si="122"/>
        <v>0</v>
      </c>
      <c r="AB213" s="161">
        <f t="shared" si="122"/>
        <v>0</v>
      </c>
      <c r="AC213" s="161">
        <f t="shared" si="122"/>
        <v>0</v>
      </c>
      <c r="AD213" s="161">
        <f t="shared" si="122"/>
        <v>0</v>
      </c>
      <c r="AE213" s="161">
        <f t="shared" si="122"/>
        <v>0</v>
      </c>
      <c r="AF213" s="174">
        <f t="shared" si="12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23"/>
        <v>0</v>
      </c>
      <c r="D214" s="161">
        <f t="shared" si="123"/>
        <v>0</v>
      </c>
      <c r="E214" s="161">
        <f t="shared" si="123"/>
        <v>0</v>
      </c>
      <c r="F214" s="161">
        <f t="shared" si="123"/>
        <v>0</v>
      </c>
      <c r="G214" s="161">
        <f t="shared" si="123"/>
        <v>0</v>
      </c>
      <c r="H214" s="161">
        <f t="shared" si="123"/>
        <v>0</v>
      </c>
      <c r="I214" s="161">
        <f t="shared" si="123"/>
        <v>0</v>
      </c>
      <c r="J214" s="161">
        <f t="shared" si="123"/>
        <v>0</v>
      </c>
      <c r="K214" s="161">
        <f t="shared" si="123"/>
        <v>0</v>
      </c>
      <c r="L214" s="161">
        <f t="shared" si="123"/>
        <v>0</v>
      </c>
      <c r="M214" s="161">
        <f t="shared" si="123"/>
        <v>0</v>
      </c>
      <c r="N214" s="161">
        <f t="shared" si="123"/>
        <v>0</v>
      </c>
      <c r="O214" s="161">
        <f t="shared" si="123"/>
        <v>0</v>
      </c>
      <c r="P214" s="161">
        <f t="shared" si="123"/>
        <v>0</v>
      </c>
      <c r="Q214" s="161">
        <f t="shared" si="123"/>
        <v>0</v>
      </c>
      <c r="R214" s="161">
        <f t="shared" si="123"/>
        <v>0</v>
      </c>
      <c r="S214" s="161">
        <f t="shared" si="122"/>
        <v>0</v>
      </c>
      <c r="T214" s="161">
        <f t="shared" si="122"/>
        <v>0</v>
      </c>
      <c r="U214" s="161">
        <f t="shared" si="122"/>
        <v>0</v>
      </c>
      <c r="V214" s="161">
        <f t="shared" ref="V214:V229" si="124">U214</f>
        <v>0</v>
      </c>
      <c r="W214" s="161">
        <f t="shared" si="122"/>
        <v>0</v>
      </c>
      <c r="X214" s="161">
        <f t="shared" si="122"/>
        <v>0</v>
      </c>
      <c r="Y214" s="161">
        <f t="shared" si="122"/>
        <v>0</v>
      </c>
      <c r="Z214" s="161">
        <f t="shared" si="122"/>
        <v>0</v>
      </c>
      <c r="AA214" s="161">
        <f t="shared" si="122"/>
        <v>0</v>
      </c>
      <c r="AB214" s="161">
        <f t="shared" si="122"/>
        <v>0</v>
      </c>
      <c r="AC214" s="161">
        <f t="shared" si="122"/>
        <v>0</v>
      </c>
      <c r="AD214" s="161">
        <f t="shared" si="122"/>
        <v>0</v>
      </c>
      <c r="AE214" s="161">
        <f t="shared" si="122"/>
        <v>0</v>
      </c>
      <c r="AF214" s="174">
        <f t="shared" si="12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23"/>
        <v>0</v>
      </c>
      <c r="D215" s="161">
        <f t="shared" si="123"/>
        <v>0</v>
      </c>
      <c r="E215" s="161">
        <f t="shared" si="123"/>
        <v>0</v>
      </c>
      <c r="F215" s="161">
        <f t="shared" si="123"/>
        <v>0</v>
      </c>
      <c r="G215" s="161">
        <f t="shared" si="123"/>
        <v>0</v>
      </c>
      <c r="H215" s="161">
        <f t="shared" si="123"/>
        <v>0</v>
      </c>
      <c r="I215" s="161">
        <f t="shared" si="123"/>
        <v>0</v>
      </c>
      <c r="J215" s="161">
        <f t="shared" si="123"/>
        <v>0</v>
      </c>
      <c r="K215" s="161">
        <f t="shared" si="123"/>
        <v>0</v>
      </c>
      <c r="L215" s="161">
        <f t="shared" si="123"/>
        <v>0</v>
      </c>
      <c r="M215" s="161">
        <f t="shared" si="123"/>
        <v>0</v>
      </c>
      <c r="N215" s="161">
        <f t="shared" si="123"/>
        <v>0</v>
      </c>
      <c r="O215" s="161">
        <f t="shared" si="123"/>
        <v>0</v>
      </c>
      <c r="P215" s="161">
        <f t="shared" si="123"/>
        <v>0</v>
      </c>
      <c r="Q215" s="161">
        <f t="shared" si="123"/>
        <v>0</v>
      </c>
      <c r="R215" s="161">
        <f t="shared" si="123"/>
        <v>0</v>
      </c>
      <c r="S215" s="161">
        <f t="shared" si="122"/>
        <v>0</v>
      </c>
      <c r="T215" s="161">
        <f t="shared" si="122"/>
        <v>0</v>
      </c>
      <c r="U215" s="161">
        <f t="shared" si="122"/>
        <v>0</v>
      </c>
      <c r="V215" s="161">
        <f t="shared" si="124"/>
        <v>0</v>
      </c>
      <c r="W215" s="161">
        <f t="shared" si="122"/>
        <v>0</v>
      </c>
      <c r="X215" s="161">
        <f t="shared" si="122"/>
        <v>0</v>
      </c>
      <c r="Y215" s="161">
        <f t="shared" si="122"/>
        <v>0</v>
      </c>
      <c r="Z215" s="161">
        <f t="shared" si="122"/>
        <v>0</v>
      </c>
      <c r="AA215" s="161">
        <f t="shared" si="122"/>
        <v>0</v>
      </c>
      <c r="AB215" s="161">
        <f t="shared" si="122"/>
        <v>0</v>
      </c>
      <c r="AC215" s="161">
        <f t="shared" si="122"/>
        <v>0</v>
      </c>
      <c r="AD215" s="161">
        <f t="shared" si="122"/>
        <v>0</v>
      </c>
      <c r="AE215" s="161">
        <f t="shared" si="122"/>
        <v>0</v>
      </c>
      <c r="AF215" s="174">
        <f t="shared" si="12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23"/>
        <v>0</v>
      </c>
      <c r="D216" s="161">
        <f t="shared" si="123"/>
        <v>0</v>
      </c>
      <c r="E216" s="161">
        <f t="shared" si="123"/>
        <v>0</v>
      </c>
      <c r="F216" s="161">
        <f t="shared" si="123"/>
        <v>0</v>
      </c>
      <c r="G216" s="161">
        <f t="shared" si="123"/>
        <v>0</v>
      </c>
      <c r="H216" s="161">
        <f t="shared" si="123"/>
        <v>0</v>
      </c>
      <c r="I216" s="161">
        <f t="shared" si="123"/>
        <v>0</v>
      </c>
      <c r="J216" s="161">
        <f t="shared" si="123"/>
        <v>0</v>
      </c>
      <c r="K216" s="161">
        <f t="shared" si="123"/>
        <v>0</v>
      </c>
      <c r="L216" s="161">
        <f t="shared" si="123"/>
        <v>0</v>
      </c>
      <c r="M216" s="161">
        <f t="shared" si="123"/>
        <v>0</v>
      </c>
      <c r="N216" s="161">
        <f t="shared" si="123"/>
        <v>0</v>
      </c>
      <c r="O216" s="161">
        <f t="shared" si="123"/>
        <v>0</v>
      </c>
      <c r="P216" s="161">
        <f t="shared" si="123"/>
        <v>0</v>
      </c>
      <c r="Q216" s="161">
        <f t="shared" si="123"/>
        <v>0</v>
      </c>
      <c r="R216" s="161">
        <f t="shared" ref="R216:AF231" si="125">Q216</f>
        <v>0</v>
      </c>
      <c r="S216" s="161">
        <f t="shared" si="125"/>
        <v>0</v>
      </c>
      <c r="T216" s="161">
        <f t="shared" si="125"/>
        <v>0</v>
      </c>
      <c r="U216" s="161">
        <f t="shared" si="125"/>
        <v>0</v>
      </c>
      <c r="V216" s="161">
        <f t="shared" si="125"/>
        <v>0</v>
      </c>
      <c r="W216" s="161">
        <f t="shared" si="125"/>
        <v>0</v>
      </c>
      <c r="X216" s="161">
        <f t="shared" si="125"/>
        <v>0</v>
      </c>
      <c r="Y216" s="161">
        <f t="shared" si="125"/>
        <v>0</v>
      </c>
      <c r="Z216" s="161">
        <f t="shared" si="125"/>
        <v>0</v>
      </c>
      <c r="AA216" s="161">
        <f t="shared" si="125"/>
        <v>0</v>
      </c>
      <c r="AB216" s="161">
        <f t="shared" si="125"/>
        <v>0</v>
      </c>
      <c r="AC216" s="161">
        <f t="shared" si="125"/>
        <v>0</v>
      </c>
      <c r="AD216" s="161">
        <f t="shared" si="125"/>
        <v>0</v>
      </c>
      <c r="AE216" s="161">
        <f t="shared" si="125"/>
        <v>0</v>
      </c>
      <c r="AF216" s="174">
        <f t="shared" si="125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26">B217</f>
        <v>0</v>
      </c>
      <c r="D217" s="161">
        <f t="shared" si="126"/>
        <v>0</v>
      </c>
      <c r="E217" s="161">
        <f t="shared" si="126"/>
        <v>0</v>
      </c>
      <c r="F217" s="161">
        <f t="shared" si="126"/>
        <v>0</v>
      </c>
      <c r="G217" s="161">
        <f t="shared" si="126"/>
        <v>0</v>
      </c>
      <c r="H217" s="161">
        <f t="shared" si="126"/>
        <v>0</v>
      </c>
      <c r="I217" s="161">
        <f t="shared" si="126"/>
        <v>0</v>
      </c>
      <c r="J217" s="161">
        <f t="shared" si="126"/>
        <v>0</v>
      </c>
      <c r="K217" s="161">
        <f t="shared" si="126"/>
        <v>0</v>
      </c>
      <c r="L217" s="161">
        <f t="shared" si="126"/>
        <v>0</v>
      </c>
      <c r="M217" s="161">
        <f t="shared" si="126"/>
        <v>0</v>
      </c>
      <c r="N217" s="161">
        <f t="shared" si="126"/>
        <v>0</v>
      </c>
      <c r="O217" s="161">
        <f t="shared" si="126"/>
        <v>0</v>
      </c>
      <c r="P217" s="161">
        <f t="shared" si="126"/>
        <v>0</v>
      </c>
      <c r="Q217" s="161">
        <f t="shared" si="126"/>
        <v>0</v>
      </c>
      <c r="R217" s="161">
        <f t="shared" si="126"/>
        <v>0</v>
      </c>
      <c r="S217" s="161">
        <f t="shared" si="125"/>
        <v>0</v>
      </c>
      <c r="T217" s="161">
        <f t="shared" si="125"/>
        <v>0</v>
      </c>
      <c r="U217" s="161">
        <f t="shared" si="125"/>
        <v>0</v>
      </c>
      <c r="V217" s="161">
        <f t="shared" si="125"/>
        <v>0</v>
      </c>
      <c r="W217" s="161">
        <f t="shared" si="125"/>
        <v>0</v>
      </c>
      <c r="X217" s="161">
        <f t="shared" si="125"/>
        <v>0</v>
      </c>
      <c r="Y217" s="161">
        <f t="shared" si="125"/>
        <v>0</v>
      </c>
      <c r="Z217" s="161">
        <f t="shared" si="125"/>
        <v>0</v>
      </c>
      <c r="AA217" s="161">
        <f t="shared" si="125"/>
        <v>0</v>
      </c>
      <c r="AB217" s="161">
        <f t="shared" si="125"/>
        <v>0</v>
      </c>
      <c r="AC217" s="161">
        <f t="shared" si="125"/>
        <v>0</v>
      </c>
      <c r="AD217" s="161">
        <f t="shared" si="125"/>
        <v>0</v>
      </c>
      <c r="AE217" s="161">
        <f t="shared" si="125"/>
        <v>0</v>
      </c>
      <c r="AF217" s="174">
        <f t="shared" si="125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26"/>
        <v>0</v>
      </c>
      <c r="D218" s="161">
        <f t="shared" si="126"/>
        <v>0</v>
      </c>
      <c r="E218" s="161">
        <f t="shared" si="126"/>
        <v>0</v>
      </c>
      <c r="F218" s="161">
        <f t="shared" si="126"/>
        <v>0</v>
      </c>
      <c r="G218" s="161">
        <f t="shared" si="126"/>
        <v>0</v>
      </c>
      <c r="H218" s="161">
        <f t="shared" si="126"/>
        <v>0</v>
      </c>
      <c r="I218" s="161">
        <f t="shared" si="126"/>
        <v>0</v>
      </c>
      <c r="J218" s="161">
        <f t="shared" si="126"/>
        <v>0</v>
      </c>
      <c r="K218" s="161">
        <f t="shared" si="126"/>
        <v>0</v>
      </c>
      <c r="L218" s="161">
        <f t="shared" si="126"/>
        <v>0</v>
      </c>
      <c r="M218" s="161">
        <f t="shared" si="126"/>
        <v>0</v>
      </c>
      <c r="N218" s="161">
        <f t="shared" si="126"/>
        <v>0</v>
      </c>
      <c r="O218" s="161">
        <f t="shared" si="126"/>
        <v>0</v>
      </c>
      <c r="P218" s="161">
        <f t="shared" si="126"/>
        <v>0</v>
      </c>
      <c r="Q218" s="161">
        <f t="shared" si="126"/>
        <v>0</v>
      </c>
      <c r="R218" s="161">
        <f t="shared" si="126"/>
        <v>0</v>
      </c>
      <c r="S218" s="161">
        <f t="shared" si="125"/>
        <v>0</v>
      </c>
      <c r="T218" s="161">
        <f t="shared" si="125"/>
        <v>0</v>
      </c>
      <c r="U218" s="161">
        <f t="shared" si="125"/>
        <v>0</v>
      </c>
      <c r="V218" s="161">
        <f t="shared" si="125"/>
        <v>0</v>
      </c>
      <c r="W218" s="161">
        <f t="shared" si="125"/>
        <v>0</v>
      </c>
      <c r="X218" s="161">
        <f t="shared" si="125"/>
        <v>0</v>
      </c>
      <c r="Y218" s="161">
        <f t="shared" si="125"/>
        <v>0</v>
      </c>
      <c r="Z218" s="161">
        <f t="shared" si="125"/>
        <v>0</v>
      </c>
      <c r="AA218" s="161">
        <f t="shared" si="125"/>
        <v>0</v>
      </c>
      <c r="AB218" s="161">
        <f t="shared" si="125"/>
        <v>0</v>
      </c>
      <c r="AC218" s="161">
        <f t="shared" si="125"/>
        <v>0</v>
      </c>
      <c r="AD218" s="161">
        <f t="shared" si="125"/>
        <v>0</v>
      </c>
      <c r="AE218" s="161">
        <f t="shared" si="125"/>
        <v>0</v>
      </c>
      <c r="AF218" s="174">
        <f t="shared" si="125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26"/>
        <v>0</v>
      </c>
      <c r="D219" s="161">
        <f t="shared" si="126"/>
        <v>0</v>
      </c>
      <c r="E219" s="161">
        <f t="shared" si="126"/>
        <v>0</v>
      </c>
      <c r="F219" s="161">
        <f t="shared" si="126"/>
        <v>0</v>
      </c>
      <c r="G219" s="161">
        <f t="shared" si="126"/>
        <v>0</v>
      </c>
      <c r="H219" s="161">
        <f t="shared" si="126"/>
        <v>0</v>
      </c>
      <c r="I219" s="161">
        <f t="shared" si="126"/>
        <v>0</v>
      </c>
      <c r="J219" s="161">
        <f t="shared" si="126"/>
        <v>0</v>
      </c>
      <c r="K219" s="161">
        <f t="shared" si="126"/>
        <v>0</v>
      </c>
      <c r="L219" s="161">
        <f t="shared" si="126"/>
        <v>0</v>
      </c>
      <c r="M219" s="161">
        <f t="shared" si="126"/>
        <v>0</v>
      </c>
      <c r="N219" s="161">
        <f t="shared" si="126"/>
        <v>0</v>
      </c>
      <c r="O219" s="161">
        <f t="shared" si="126"/>
        <v>0</v>
      </c>
      <c r="P219" s="161">
        <f t="shared" si="126"/>
        <v>0</v>
      </c>
      <c r="Q219" s="161">
        <f t="shared" si="126"/>
        <v>0</v>
      </c>
      <c r="R219" s="161">
        <f t="shared" si="126"/>
        <v>0</v>
      </c>
      <c r="S219" s="161">
        <f t="shared" si="125"/>
        <v>0</v>
      </c>
      <c r="T219" s="161">
        <f t="shared" si="125"/>
        <v>0</v>
      </c>
      <c r="U219" s="161">
        <f t="shared" si="125"/>
        <v>0</v>
      </c>
      <c r="V219" s="161">
        <f t="shared" si="125"/>
        <v>0</v>
      </c>
      <c r="W219" s="161">
        <f t="shared" si="125"/>
        <v>0</v>
      </c>
      <c r="X219" s="161">
        <f t="shared" si="125"/>
        <v>0</v>
      </c>
      <c r="Y219" s="161">
        <f t="shared" si="125"/>
        <v>0</v>
      </c>
      <c r="Z219" s="161">
        <f t="shared" si="125"/>
        <v>0</v>
      </c>
      <c r="AA219" s="161">
        <f t="shared" si="125"/>
        <v>0</v>
      </c>
      <c r="AB219" s="161">
        <f t="shared" si="125"/>
        <v>0</v>
      </c>
      <c r="AC219" s="161">
        <f t="shared" si="125"/>
        <v>0</v>
      </c>
      <c r="AD219" s="161">
        <f t="shared" si="125"/>
        <v>0</v>
      </c>
      <c r="AE219" s="161">
        <f t="shared" si="125"/>
        <v>0</v>
      </c>
      <c r="AF219" s="174">
        <f t="shared" si="125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26"/>
        <v>0</v>
      </c>
      <c r="D220" s="161">
        <f t="shared" si="126"/>
        <v>0</v>
      </c>
      <c r="E220" s="161">
        <f t="shared" si="126"/>
        <v>0</v>
      </c>
      <c r="F220" s="161">
        <f t="shared" si="126"/>
        <v>0</v>
      </c>
      <c r="G220" s="161">
        <f t="shared" si="126"/>
        <v>0</v>
      </c>
      <c r="H220" s="161">
        <f t="shared" si="126"/>
        <v>0</v>
      </c>
      <c r="I220" s="161">
        <f t="shared" si="126"/>
        <v>0</v>
      </c>
      <c r="J220" s="161">
        <f t="shared" si="126"/>
        <v>0</v>
      </c>
      <c r="K220" s="161">
        <f t="shared" si="126"/>
        <v>0</v>
      </c>
      <c r="L220" s="161">
        <f t="shared" si="126"/>
        <v>0</v>
      </c>
      <c r="M220" s="161">
        <f t="shared" si="126"/>
        <v>0</v>
      </c>
      <c r="N220" s="161">
        <f t="shared" si="126"/>
        <v>0</v>
      </c>
      <c r="O220" s="161">
        <f t="shared" si="126"/>
        <v>0</v>
      </c>
      <c r="P220" s="161">
        <f t="shared" si="126"/>
        <v>0</v>
      </c>
      <c r="Q220" s="161">
        <f t="shared" si="126"/>
        <v>0</v>
      </c>
      <c r="R220" s="161">
        <f t="shared" si="126"/>
        <v>0</v>
      </c>
      <c r="S220" s="161">
        <f t="shared" si="125"/>
        <v>0</v>
      </c>
      <c r="T220" s="161">
        <f t="shared" si="125"/>
        <v>0</v>
      </c>
      <c r="U220" s="161">
        <f t="shared" si="125"/>
        <v>0</v>
      </c>
      <c r="V220" s="161">
        <f t="shared" si="125"/>
        <v>0</v>
      </c>
      <c r="W220" s="161">
        <f t="shared" si="125"/>
        <v>0</v>
      </c>
      <c r="X220" s="161">
        <f t="shared" si="125"/>
        <v>0</v>
      </c>
      <c r="Y220" s="161">
        <f t="shared" si="125"/>
        <v>0</v>
      </c>
      <c r="Z220" s="161">
        <f t="shared" si="125"/>
        <v>0</v>
      </c>
      <c r="AA220" s="161">
        <f t="shared" si="125"/>
        <v>0</v>
      </c>
      <c r="AB220" s="161">
        <f t="shared" si="125"/>
        <v>0</v>
      </c>
      <c r="AC220" s="161">
        <f t="shared" si="125"/>
        <v>0</v>
      </c>
      <c r="AD220" s="161">
        <f t="shared" si="125"/>
        <v>0</v>
      </c>
      <c r="AE220" s="161">
        <f t="shared" si="125"/>
        <v>0</v>
      </c>
      <c r="AF220" s="174">
        <f t="shared" si="125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26"/>
        <v>0</v>
      </c>
      <c r="D221" s="161">
        <f t="shared" si="126"/>
        <v>0</v>
      </c>
      <c r="E221" s="161">
        <f t="shared" si="126"/>
        <v>0</v>
      </c>
      <c r="F221" s="161">
        <f t="shared" si="126"/>
        <v>0</v>
      </c>
      <c r="G221" s="161">
        <f t="shared" si="126"/>
        <v>0</v>
      </c>
      <c r="H221" s="161">
        <f t="shared" si="126"/>
        <v>0</v>
      </c>
      <c r="I221" s="161">
        <f t="shared" si="126"/>
        <v>0</v>
      </c>
      <c r="J221" s="161">
        <f t="shared" si="126"/>
        <v>0</v>
      </c>
      <c r="K221" s="161">
        <f t="shared" si="126"/>
        <v>0</v>
      </c>
      <c r="L221" s="161">
        <f t="shared" si="126"/>
        <v>0</v>
      </c>
      <c r="M221" s="161">
        <f t="shared" si="126"/>
        <v>0</v>
      </c>
      <c r="N221" s="161">
        <f t="shared" si="126"/>
        <v>0</v>
      </c>
      <c r="O221" s="161">
        <f t="shared" si="126"/>
        <v>0</v>
      </c>
      <c r="P221" s="161">
        <f t="shared" si="126"/>
        <v>0</v>
      </c>
      <c r="Q221" s="161">
        <f t="shared" si="126"/>
        <v>0</v>
      </c>
      <c r="R221" s="161">
        <f t="shared" si="126"/>
        <v>0</v>
      </c>
      <c r="S221" s="161">
        <f t="shared" si="125"/>
        <v>0</v>
      </c>
      <c r="T221" s="161">
        <f t="shared" si="125"/>
        <v>0</v>
      </c>
      <c r="U221" s="161">
        <f t="shared" si="125"/>
        <v>0</v>
      </c>
      <c r="V221" s="161">
        <f t="shared" si="125"/>
        <v>0</v>
      </c>
      <c r="W221" s="161">
        <f t="shared" si="125"/>
        <v>0</v>
      </c>
      <c r="X221" s="161">
        <f t="shared" si="125"/>
        <v>0</v>
      </c>
      <c r="Y221" s="161">
        <f t="shared" si="125"/>
        <v>0</v>
      </c>
      <c r="Z221" s="161">
        <f t="shared" si="125"/>
        <v>0</v>
      </c>
      <c r="AA221" s="161">
        <f t="shared" si="125"/>
        <v>0</v>
      </c>
      <c r="AB221" s="161">
        <f t="shared" si="125"/>
        <v>0</v>
      </c>
      <c r="AC221" s="161">
        <f t="shared" si="125"/>
        <v>0</v>
      </c>
      <c r="AD221" s="161">
        <f t="shared" si="125"/>
        <v>0</v>
      </c>
      <c r="AE221" s="161">
        <f t="shared" si="125"/>
        <v>0</v>
      </c>
      <c r="AF221" s="174">
        <f t="shared" si="125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26"/>
        <v>0</v>
      </c>
      <c r="D222" s="161">
        <f t="shared" si="126"/>
        <v>0</v>
      </c>
      <c r="E222" s="161">
        <f t="shared" si="126"/>
        <v>0</v>
      </c>
      <c r="F222" s="161">
        <f t="shared" si="126"/>
        <v>0</v>
      </c>
      <c r="G222" s="161">
        <f t="shared" si="126"/>
        <v>0</v>
      </c>
      <c r="H222" s="161">
        <f t="shared" si="126"/>
        <v>0</v>
      </c>
      <c r="I222" s="161">
        <f t="shared" si="126"/>
        <v>0</v>
      </c>
      <c r="J222" s="161">
        <f t="shared" si="126"/>
        <v>0</v>
      </c>
      <c r="K222" s="161">
        <f t="shared" si="126"/>
        <v>0</v>
      </c>
      <c r="L222" s="161">
        <f t="shared" si="126"/>
        <v>0</v>
      </c>
      <c r="M222" s="161">
        <f t="shared" si="126"/>
        <v>0</v>
      </c>
      <c r="N222" s="161">
        <f t="shared" si="126"/>
        <v>0</v>
      </c>
      <c r="O222" s="161">
        <f t="shared" si="126"/>
        <v>0</v>
      </c>
      <c r="P222" s="161">
        <f t="shared" si="126"/>
        <v>0</v>
      </c>
      <c r="Q222" s="161">
        <f t="shared" si="126"/>
        <v>0</v>
      </c>
      <c r="R222" s="161">
        <f t="shared" si="126"/>
        <v>0</v>
      </c>
      <c r="S222" s="161">
        <f t="shared" si="125"/>
        <v>0</v>
      </c>
      <c r="T222" s="161">
        <f t="shared" si="125"/>
        <v>0</v>
      </c>
      <c r="U222" s="161">
        <f t="shared" si="125"/>
        <v>0</v>
      </c>
      <c r="V222" s="161">
        <f t="shared" si="125"/>
        <v>0</v>
      </c>
      <c r="W222" s="161">
        <f t="shared" si="125"/>
        <v>0</v>
      </c>
      <c r="X222" s="161">
        <f t="shared" si="125"/>
        <v>0</v>
      </c>
      <c r="Y222" s="161">
        <f t="shared" si="125"/>
        <v>0</v>
      </c>
      <c r="Z222" s="161">
        <f t="shared" si="125"/>
        <v>0</v>
      </c>
      <c r="AA222" s="161">
        <f t="shared" si="125"/>
        <v>0</v>
      </c>
      <c r="AB222" s="161">
        <f t="shared" si="125"/>
        <v>0</v>
      </c>
      <c r="AC222" s="161">
        <f t="shared" si="125"/>
        <v>0</v>
      </c>
      <c r="AD222" s="161">
        <f t="shared" si="125"/>
        <v>0</v>
      </c>
      <c r="AE222" s="161">
        <f t="shared" si="125"/>
        <v>0</v>
      </c>
      <c r="AF222" s="174">
        <f t="shared" si="125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26"/>
        <v>0</v>
      </c>
      <c r="D223" s="161">
        <f t="shared" si="126"/>
        <v>0</v>
      </c>
      <c r="E223" s="161">
        <f t="shared" si="126"/>
        <v>0</v>
      </c>
      <c r="F223" s="161">
        <f t="shared" si="126"/>
        <v>0</v>
      </c>
      <c r="G223" s="161">
        <f t="shared" si="126"/>
        <v>0</v>
      </c>
      <c r="H223" s="161">
        <f t="shared" si="126"/>
        <v>0</v>
      </c>
      <c r="I223" s="161">
        <f t="shared" si="126"/>
        <v>0</v>
      </c>
      <c r="J223" s="161">
        <f t="shared" si="126"/>
        <v>0</v>
      </c>
      <c r="K223" s="161">
        <f t="shared" si="126"/>
        <v>0</v>
      </c>
      <c r="L223" s="161">
        <f t="shared" si="126"/>
        <v>0</v>
      </c>
      <c r="M223" s="161">
        <f t="shared" si="126"/>
        <v>0</v>
      </c>
      <c r="N223" s="161">
        <f t="shared" si="126"/>
        <v>0</v>
      </c>
      <c r="O223" s="161">
        <f t="shared" si="126"/>
        <v>0</v>
      </c>
      <c r="P223" s="161">
        <f t="shared" si="126"/>
        <v>0</v>
      </c>
      <c r="Q223" s="161">
        <f t="shared" si="126"/>
        <v>0</v>
      </c>
      <c r="R223" s="161">
        <f t="shared" si="126"/>
        <v>0</v>
      </c>
      <c r="S223" s="161">
        <f t="shared" si="125"/>
        <v>0</v>
      </c>
      <c r="T223" s="161">
        <f t="shared" si="125"/>
        <v>0</v>
      </c>
      <c r="U223" s="161">
        <f t="shared" si="125"/>
        <v>0</v>
      </c>
      <c r="V223" s="161">
        <f t="shared" si="125"/>
        <v>0</v>
      </c>
      <c r="W223" s="161">
        <f t="shared" si="125"/>
        <v>0</v>
      </c>
      <c r="X223" s="161">
        <f t="shared" si="125"/>
        <v>0</v>
      </c>
      <c r="Y223" s="161">
        <f t="shared" si="125"/>
        <v>0</v>
      </c>
      <c r="Z223" s="161">
        <f t="shared" si="125"/>
        <v>0</v>
      </c>
      <c r="AA223" s="161">
        <f t="shared" si="125"/>
        <v>0</v>
      </c>
      <c r="AB223" s="161">
        <f t="shared" si="125"/>
        <v>0</v>
      </c>
      <c r="AC223" s="161">
        <f t="shared" si="125"/>
        <v>0</v>
      </c>
      <c r="AD223" s="161">
        <f t="shared" si="125"/>
        <v>0</v>
      </c>
      <c r="AE223" s="161">
        <f t="shared" si="125"/>
        <v>0</v>
      </c>
      <c r="AF223" s="174">
        <f t="shared" si="125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26"/>
        <v>0</v>
      </c>
      <c r="D224" s="161">
        <f t="shared" si="126"/>
        <v>0</v>
      </c>
      <c r="E224" s="161">
        <f t="shared" si="126"/>
        <v>0</v>
      </c>
      <c r="F224" s="161">
        <f t="shared" si="126"/>
        <v>0</v>
      </c>
      <c r="G224" s="161">
        <f t="shared" si="126"/>
        <v>0</v>
      </c>
      <c r="H224" s="161">
        <f t="shared" si="126"/>
        <v>0</v>
      </c>
      <c r="I224" s="161">
        <f t="shared" si="126"/>
        <v>0</v>
      </c>
      <c r="J224" s="161">
        <f t="shared" si="126"/>
        <v>0</v>
      </c>
      <c r="K224" s="161">
        <f t="shared" si="126"/>
        <v>0</v>
      </c>
      <c r="L224" s="161">
        <f t="shared" si="126"/>
        <v>0</v>
      </c>
      <c r="M224" s="161">
        <f t="shared" si="126"/>
        <v>0</v>
      </c>
      <c r="N224" s="161">
        <f t="shared" si="126"/>
        <v>0</v>
      </c>
      <c r="O224" s="161">
        <f t="shared" si="126"/>
        <v>0</v>
      </c>
      <c r="P224" s="161">
        <f t="shared" si="126"/>
        <v>0</v>
      </c>
      <c r="Q224" s="161">
        <f t="shared" si="126"/>
        <v>0</v>
      </c>
      <c r="R224" s="161">
        <f t="shared" si="126"/>
        <v>0</v>
      </c>
      <c r="S224" s="161">
        <f t="shared" si="125"/>
        <v>0</v>
      </c>
      <c r="T224" s="161">
        <f t="shared" si="125"/>
        <v>0</v>
      </c>
      <c r="U224" s="161">
        <f t="shared" si="125"/>
        <v>0</v>
      </c>
      <c r="V224" s="161">
        <f t="shared" si="125"/>
        <v>0</v>
      </c>
      <c r="W224" s="161">
        <f t="shared" si="125"/>
        <v>0</v>
      </c>
      <c r="X224" s="161">
        <f t="shared" si="125"/>
        <v>0</v>
      </c>
      <c r="Y224" s="161">
        <f t="shared" si="125"/>
        <v>0</v>
      </c>
      <c r="Z224" s="161">
        <f t="shared" si="125"/>
        <v>0</v>
      </c>
      <c r="AA224" s="161">
        <f t="shared" si="125"/>
        <v>0</v>
      </c>
      <c r="AB224" s="161">
        <f t="shared" si="125"/>
        <v>0</v>
      </c>
      <c r="AC224" s="161">
        <f t="shared" si="125"/>
        <v>0</v>
      </c>
      <c r="AD224" s="161">
        <f t="shared" si="125"/>
        <v>0</v>
      </c>
      <c r="AE224" s="161">
        <f t="shared" si="125"/>
        <v>0</v>
      </c>
      <c r="AF224" s="174">
        <f t="shared" si="125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26"/>
        <v>0</v>
      </c>
      <c r="D225" s="161">
        <f t="shared" si="126"/>
        <v>0</v>
      </c>
      <c r="E225" s="161">
        <f t="shared" si="126"/>
        <v>0</v>
      </c>
      <c r="F225" s="161">
        <f t="shared" si="126"/>
        <v>0</v>
      </c>
      <c r="G225" s="161">
        <f t="shared" si="126"/>
        <v>0</v>
      </c>
      <c r="H225" s="161">
        <f t="shared" si="126"/>
        <v>0</v>
      </c>
      <c r="I225" s="161">
        <f t="shared" si="126"/>
        <v>0</v>
      </c>
      <c r="J225" s="161">
        <f t="shared" si="126"/>
        <v>0</v>
      </c>
      <c r="K225" s="161">
        <f t="shared" si="126"/>
        <v>0</v>
      </c>
      <c r="L225" s="161">
        <f t="shared" si="126"/>
        <v>0</v>
      </c>
      <c r="M225" s="161">
        <f t="shared" si="126"/>
        <v>0</v>
      </c>
      <c r="N225" s="161">
        <f t="shared" si="126"/>
        <v>0</v>
      </c>
      <c r="O225" s="161">
        <f t="shared" si="126"/>
        <v>0</v>
      </c>
      <c r="P225" s="161">
        <f t="shared" si="126"/>
        <v>0</v>
      </c>
      <c r="Q225" s="161">
        <f t="shared" si="126"/>
        <v>0</v>
      </c>
      <c r="R225" s="161">
        <f t="shared" si="126"/>
        <v>0</v>
      </c>
      <c r="S225" s="161">
        <f t="shared" si="125"/>
        <v>0</v>
      </c>
      <c r="T225" s="161">
        <f t="shared" si="125"/>
        <v>0</v>
      </c>
      <c r="U225" s="161">
        <f t="shared" si="125"/>
        <v>0</v>
      </c>
      <c r="V225" s="161">
        <f t="shared" si="125"/>
        <v>0</v>
      </c>
      <c r="W225" s="161">
        <f t="shared" si="125"/>
        <v>0</v>
      </c>
      <c r="X225" s="161">
        <f t="shared" si="125"/>
        <v>0</v>
      </c>
      <c r="Y225" s="161">
        <f t="shared" si="125"/>
        <v>0</v>
      </c>
      <c r="Z225" s="161">
        <f t="shared" si="125"/>
        <v>0</v>
      </c>
      <c r="AA225" s="161">
        <f t="shared" si="125"/>
        <v>0</v>
      </c>
      <c r="AB225" s="161">
        <f t="shared" si="125"/>
        <v>0</v>
      </c>
      <c r="AC225" s="161">
        <f t="shared" si="125"/>
        <v>0</v>
      </c>
      <c r="AD225" s="161">
        <f t="shared" si="125"/>
        <v>0</v>
      </c>
      <c r="AE225" s="161">
        <f t="shared" si="125"/>
        <v>0</v>
      </c>
      <c r="AF225" s="174">
        <f t="shared" si="125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26"/>
        <v>0</v>
      </c>
      <c r="D226" s="161">
        <f t="shared" si="126"/>
        <v>0</v>
      </c>
      <c r="E226" s="161">
        <f t="shared" si="126"/>
        <v>0</v>
      </c>
      <c r="F226" s="161">
        <f t="shared" si="126"/>
        <v>0</v>
      </c>
      <c r="G226" s="161">
        <f t="shared" si="126"/>
        <v>0</v>
      </c>
      <c r="H226" s="161">
        <f t="shared" si="126"/>
        <v>0</v>
      </c>
      <c r="I226" s="161">
        <f t="shared" si="126"/>
        <v>0</v>
      </c>
      <c r="J226" s="161">
        <f t="shared" si="126"/>
        <v>0</v>
      </c>
      <c r="K226" s="161">
        <f t="shared" si="126"/>
        <v>0</v>
      </c>
      <c r="L226" s="161">
        <f t="shared" si="126"/>
        <v>0</v>
      </c>
      <c r="M226" s="161">
        <f t="shared" si="126"/>
        <v>0</v>
      </c>
      <c r="N226" s="161">
        <f t="shared" si="126"/>
        <v>0</v>
      </c>
      <c r="O226" s="161">
        <f t="shared" si="126"/>
        <v>0</v>
      </c>
      <c r="P226" s="161">
        <f t="shared" si="126"/>
        <v>0</v>
      </c>
      <c r="Q226" s="161">
        <f t="shared" si="126"/>
        <v>0</v>
      </c>
      <c r="R226" s="161">
        <f t="shared" si="126"/>
        <v>0</v>
      </c>
      <c r="S226" s="161">
        <f t="shared" si="125"/>
        <v>0</v>
      </c>
      <c r="T226" s="161">
        <f t="shared" si="125"/>
        <v>0</v>
      </c>
      <c r="U226" s="161">
        <f t="shared" si="125"/>
        <v>0</v>
      </c>
      <c r="V226" s="161">
        <f t="shared" si="125"/>
        <v>0</v>
      </c>
      <c r="W226" s="161">
        <f t="shared" si="125"/>
        <v>0</v>
      </c>
      <c r="X226" s="161">
        <f t="shared" si="125"/>
        <v>0</v>
      </c>
      <c r="Y226" s="161">
        <f t="shared" si="125"/>
        <v>0</v>
      </c>
      <c r="Z226" s="161">
        <f t="shared" si="125"/>
        <v>0</v>
      </c>
      <c r="AA226" s="161">
        <f t="shared" si="125"/>
        <v>0</v>
      </c>
      <c r="AB226" s="161">
        <f t="shared" si="125"/>
        <v>0</v>
      </c>
      <c r="AC226" s="161">
        <f t="shared" si="125"/>
        <v>0</v>
      </c>
      <c r="AD226" s="161">
        <f t="shared" si="125"/>
        <v>0</v>
      </c>
      <c r="AE226" s="161">
        <f t="shared" si="125"/>
        <v>0</v>
      </c>
      <c r="AF226" s="174">
        <f t="shared" si="125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26"/>
        <v>0</v>
      </c>
      <c r="D227" s="161">
        <f t="shared" si="126"/>
        <v>0</v>
      </c>
      <c r="E227" s="161">
        <f t="shared" si="126"/>
        <v>0</v>
      </c>
      <c r="F227" s="161">
        <f t="shared" si="126"/>
        <v>0</v>
      </c>
      <c r="G227" s="161">
        <f t="shared" si="126"/>
        <v>0</v>
      </c>
      <c r="H227" s="161">
        <f t="shared" si="126"/>
        <v>0</v>
      </c>
      <c r="I227" s="161">
        <f t="shared" si="126"/>
        <v>0</v>
      </c>
      <c r="J227" s="161">
        <f t="shared" si="126"/>
        <v>0</v>
      </c>
      <c r="K227" s="161">
        <f t="shared" si="126"/>
        <v>0</v>
      </c>
      <c r="L227" s="161">
        <f t="shared" si="126"/>
        <v>0</v>
      </c>
      <c r="M227" s="161">
        <f t="shared" si="126"/>
        <v>0</v>
      </c>
      <c r="N227" s="161">
        <f t="shared" si="126"/>
        <v>0</v>
      </c>
      <c r="O227" s="161">
        <f t="shared" si="126"/>
        <v>0</v>
      </c>
      <c r="P227" s="161">
        <f t="shared" si="126"/>
        <v>0</v>
      </c>
      <c r="Q227" s="161">
        <f t="shared" si="126"/>
        <v>0</v>
      </c>
      <c r="R227" s="161">
        <f t="shared" si="126"/>
        <v>0</v>
      </c>
      <c r="S227" s="161">
        <f t="shared" si="125"/>
        <v>0</v>
      </c>
      <c r="T227" s="161">
        <f t="shared" si="125"/>
        <v>0</v>
      </c>
      <c r="U227" s="161">
        <f t="shared" si="125"/>
        <v>0</v>
      </c>
      <c r="V227" s="161">
        <f t="shared" si="125"/>
        <v>0</v>
      </c>
      <c r="W227" s="161">
        <f t="shared" si="125"/>
        <v>0</v>
      </c>
      <c r="X227" s="161">
        <f t="shared" si="125"/>
        <v>0</v>
      </c>
      <c r="Y227" s="161">
        <f t="shared" si="125"/>
        <v>0</v>
      </c>
      <c r="Z227" s="161">
        <f t="shared" si="125"/>
        <v>0</v>
      </c>
      <c r="AA227" s="161">
        <f t="shared" si="125"/>
        <v>0</v>
      </c>
      <c r="AB227" s="161">
        <f t="shared" si="125"/>
        <v>0</v>
      </c>
      <c r="AC227" s="161">
        <f t="shared" si="125"/>
        <v>0</v>
      </c>
      <c r="AD227" s="161">
        <f t="shared" si="125"/>
        <v>0</v>
      </c>
      <c r="AE227" s="161">
        <f t="shared" si="125"/>
        <v>0</v>
      </c>
      <c r="AF227" s="174">
        <f t="shared" si="125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26"/>
        <v>0</v>
      </c>
      <c r="D228" s="161">
        <f t="shared" si="126"/>
        <v>0</v>
      </c>
      <c r="E228" s="161">
        <f t="shared" si="126"/>
        <v>0</v>
      </c>
      <c r="F228" s="161">
        <f t="shared" si="126"/>
        <v>0</v>
      </c>
      <c r="G228" s="161">
        <f t="shared" si="126"/>
        <v>0</v>
      </c>
      <c r="H228" s="161">
        <f t="shared" si="126"/>
        <v>0</v>
      </c>
      <c r="I228" s="161">
        <f t="shared" si="126"/>
        <v>0</v>
      </c>
      <c r="J228" s="161">
        <f t="shared" si="126"/>
        <v>0</v>
      </c>
      <c r="K228" s="161">
        <f t="shared" si="126"/>
        <v>0</v>
      </c>
      <c r="L228" s="161">
        <f t="shared" si="126"/>
        <v>0</v>
      </c>
      <c r="M228" s="161">
        <f t="shared" si="126"/>
        <v>0</v>
      </c>
      <c r="N228" s="161">
        <f t="shared" si="126"/>
        <v>0</v>
      </c>
      <c r="O228" s="161">
        <f t="shared" si="126"/>
        <v>0</v>
      </c>
      <c r="P228" s="161">
        <f t="shared" si="126"/>
        <v>0</v>
      </c>
      <c r="Q228" s="161">
        <f t="shared" si="126"/>
        <v>0</v>
      </c>
      <c r="R228" s="161">
        <f t="shared" si="126"/>
        <v>0</v>
      </c>
      <c r="S228" s="161">
        <f t="shared" si="125"/>
        <v>0</v>
      </c>
      <c r="T228" s="161">
        <f t="shared" si="125"/>
        <v>0</v>
      </c>
      <c r="U228" s="161">
        <f t="shared" si="125"/>
        <v>0</v>
      </c>
      <c r="V228" s="161">
        <f t="shared" si="125"/>
        <v>0</v>
      </c>
      <c r="W228" s="161">
        <f t="shared" si="125"/>
        <v>0</v>
      </c>
      <c r="X228" s="161">
        <f t="shared" si="125"/>
        <v>0</v>
      </c>
      <c r="Y228" s="161">
        <f t="shared" si="125"/>
        <v>0</v>
      </c>
      <c r="Z228" s="161">
        <f t="shared" si="125"/>
        <v>0</v>
      </c>
      <c r="AA228" s="161">
        <f t="shared" si="125"/>
        <v>0</v>
      </c>
      <c r="AB228" s="161">
        <f t="shared" si="125"/>
        <v>0</v>
      </c>
      <c r="AC228" s="161">
        <f t="shared" si="125"/>
        <v>0</v>
      </c>
      <c r="AD228" s="161">
        <f t="shared" si="125"/>
        <v>0</v>
      </c>
      <c r="AE228" s="161">
        <f t="shared" si="125"/>
        <v>0</v>
      </c>
      <c r="AF228" s="174">
        <f t="shared" si="125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26"/>
        <v>0</v>
      </c>
      <c r="D229" s="161">
        <f t="shared" si="126"/>
        <v>0</v>
      </c>
      <c r="E229" s="161">
        <f t="shared" si="126"/>
        <v>0</v>
      </c>
      <c r="F229" s="161">
        <f t="shared" si="126"/>
        <v>0</v>
      </c>
      <c r="G229" s="161">
        <f t="shared" si="126"/>
        <v>0</v>
      </c>
      <c r="H229" s="161">
        <f t="shared" si="126"/>
        <v>0</v>
      </c>
      <c r="I229" s="161">
        <f t="shared" si="126"/>
        <v>0</v>
      </c>
      <c r="J229" s="161">
        <f t="shared" si="126"/>
        <v>0</v>
      </c>
      <c r="K229" s="161">
        <f t="shared" si="126"/>
        <v>0</v>
      </c>
      <c r="L229" s="161">
        <f t="shared" si="126"/>
        <v>0</v>
      </c>
      <c r="M229" s="161">
        <f t="shared" si="126"/>
        <v>0</v>
      </c>
      <c r="N229" s="161">
        <f t="shared" si="126"/>
        <v>0</v>
      </c>
      <c r="O229" s="161">
        <f t="shared" si="126"/>
        <v>0</v>
      </c>
      <c r="P229" s="161">
        <f t="shared" si="126"/>
        <v>0</v>
      </c>
      <c r="Q229" s="161">
        <f t="shared" si="126"/>
        <v>0</v>
      </c>
      <c r="R229" s="161">
        <f t="shared" si="126"/>
        <v>0</v>
      </c>
      <c r="S229" s="161">
        <f t="shared" si="125"/>
        <v>0</v>
      </c>
      <c r="T229" s="161">
        <f t="shared" si="125"/>
        <v>0</v>
      </c>
      <c r="U229" s="161">
        <f t="shared" si="125"/>
        <v>0</v>
      </c>
      <c r="V229" s="161">
        <f t="shared" si="125"/>
        <v>0</v>
      </c>
      <c r="W229" s="161">
        <f t="shared" si="125"/>
        <v>0</v>
      </c>
      <c r="X229" s="161">
        <f t="shared" si="125"/>
        <v>0</v>
      </c>
      <c r="Y229" s="161">
        <f t="shared" si="125"/>
        <v>0</v>
      </c>
      <c r="Z229" s="161">
        <f t="shared" si="125"/>
        <v>0</v>
      </c>
      <c r="AA229" s="161">
        <f t="shared" si="125"/>
        <v>0</v>
      </c>
      <c r="AB229" s="161">
        <f t="shared" si="125"/>
        <v>0</v>
      </c>
      <c r="AC229" s="161">
        <f t="shared" si="125"/>
        <v>0</v>
      </c>
      <c r="AD229" s="161">
        <f t="shared" si="125"/>
        <v>0</v>
      </c>
      <c r="AE229" s="161">
        <f t="shared" si="125"/>
        <v>0</v>
      </c>
      <c r="AF229" s="174">
        <f t="shared" si="125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26"/>
        <v>0</v>
      </c>
      <c r="D230" s="161">
        <f t="shared" si="126"/>
        <v>0</v>
      </c>
      <c r="E230" s="161">
        <f t="shared" si="126"/>
        <v>0</v>
      </c>
      <c r="F230" s="161">
        <f t="shared" si="126"/>
        <v>0</v>
      </c>
      <c r="G230" s="161">
        <f t="shared" si="126"/>
        <v>0</v>
      </c>
      <c r="H230" s="161">
        <f t="shared" si="126"/>
        <v>0</v>
      </c>
      <c r="I230" s="161">
        <f t="shared" si="126"/>
        <v>0</v>
      </c>
      <c r="J230" s="161">
        <f t="shared" si="126"/>
        <v>0</v>
      </c>
      <c r="K230" s="161">
        <f t="shared" si="126"/>
        <v>0</v>
      </c>
      <c r="L230" s="161">
        <f t="shared" si="126"/>
        <v>0</v>
      </c>
      <c r="M230" s="161">
        <f t="shared" si="126"/>
        <v>0</v>
      </c>
      <c r="N230" s="161">
        <f t="shared" si="126"/>
        <v>0</v>
      </c>
      <c r="O230" s="161">
        <f t="shared" si="126"/>
        <v>0</v>
      </c>
      <c r="P230" s="161">
        <f t="shared" si="126"/>
        <v>0</v>
      </c>
      <c r="Q230" s="161">
        <f t="shared" si="126"/>
        <v>0</v>
      </c>
      <c r="R230" s="161">
        <f t="shared" si="126"/>
        <v>0</v>
      </c>
      <c r="S230" s="161">
        <f t="shared" si="125"/>
        <v>0</v>
      </c>
      <c r="T230" s="161">
        <f t="shared" si="125"/>
        <v>0</v>
      </c>
      <c r="U230" s="161">
        <f t="shared" si="125"/>
        <v>0</v>
      </c>
      <c r="V230" s="161">
        <f t="shared" ref="V230:V245" si="127">U230</f>
        <v>0</v>
      </c>
      <c r="W230" s="161">
        <f t="shared" si="125"/>
        <v>0</v>
      </c>
      <c r="X230" s="161">
        <f t="shared" si="125"/>
        <v>0</v>
      </c>
      <c r="Y230" s="161">
        <f t="shared" si="125"/>
        <v>0</v>
      </c>
      <c r="Z230" s="161">
        <f t="shared" si="125"/>
        <v>0</v>
      </c>
      <c r="AA230" s="161">
        <f t="shared" si="125"/>
        <v>0</v>
      </c>
      <c r="AB230" s="161">
        <f t="shared" si="125"/>
        <v>0</v>
      </c>
      <c r="AC230" s="161">
        <f t="shared" si="125"/>
        <v>0</v>
      </c>
      <c r="AD230" s="161">
        <f t="shared" si="125"/>
        <v>0</v>
      </c>
      <c r="AE230" s="161">
        <f t="shared" si="125"/>
        <v>0</v>
      </c>
      <c r="AF230" s="174">
        <f t="shared" si="125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26"/>
        <v>0</v>
      </c>
      <c r="D231" s="161">
        <f t="shared" si="126"/>
        <v>0</v>
      </c>
      <c r="E231" s="161">
        <f t="shared" si="126"/>
        <v>0</v>
      </c>
      <c r="F231" s="161">
        <f t="shared" si="126"/>
        <v>0</v>
      </c>
      <c r="G231" s="161">
        <f t="shared" si="126"/>
        <v>0</v>
      </c>
      <c r="H231" s="161">
        <f t="shared" si="126"/>
        <v>0</v>
      </c>
      <c r="I231" s="161">
        <f t="shared" si="126"/>
        <v>0</v>
      </c>
      <c r="J231" s="161">
        <f t="shared" si="126"/>
        <v>0</v>
      </c>
      <c r="K231" s="161">
        <f t="shared" si="126"/>
        <v>0</v>
      </c>
      <c r="L231" s="161">
        <f t="shared" si="126"/>
        <v>0</v>
      </c>
      <c r="M231" s="161">
        <f t="shared" si="126"/>
        <v>0</v>
      </c>
      <c r="N231" s="161">
        <f t="shared" si="126"/>
        <v>0</v>
      </c>
      <c r="O231" s="161">
        <f t="shared" si="126"/>
        <v>0</v>
      </c>
      <c r="P231" s="161">
        <f t="shared" si="126"/>
        <v>0</v>
      </c>
      <c r="Q231" s="161">
        <f t="shared" si="126"/>
        <v>0</v>
      </c>
      <c r="R231" s="161">
        <f t="shared" si="126"/>
        <v>0</v>
      </c>
      <c r="S231" s="161">
        <f t="shared" si="125"/>
        <v>0</v>
      </c>
      <c r="T231" s="161">
        <f t="shared" si="125"/>
        <v>0</v>
      </c>
      <c r="U231" s="161">
        <f t="shared" si="125"/>
        <v>0</v>
      </c>
      <c r="V231" s="161">
        <f t="shared" si="127"/>
        <v>0</v>
      </c>
      <c r="W231" s="161">
        <f t="shared" si="125"/>
        <v>0</v>
      </c>
      <c r="X231" s="161">
        <f t="shared" si="125"/>
        <v>0</v>
      </c>
      <c r="Y231" s="161">
        <f t="shared" si="125"/>
        <v>0</v>
      </c>
      <c r="Z231" s="161">
        <f t="shared" si="125"/>
        <v>0</v>
      </c>
      <c r="AA231" s="161">
        <f t="shared" si="125"/>
        <v>0</v>
      </c>
      <c r="AB231" s="161">
        <f t="shared" si="125"/>
        <v>0</v>
      </c>
      <c r="AC231" s="161">
        <f t="shared" si="125"/>
        <v>0</v>
      </c>
      <c r="AD231" s="161">
        <f t="shared" si="125"/>
        <v>0</v>
      </c>
      <c r="AE231" s="161">
        <f t="shared" si="125"/>
        <v>0</v>
      </c>
      <c r="AF231" s="174">
        <f t="shared" si="125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26"/>
        <v>0</v>
      </c>
      <c r="D232" s="161">
        <f t="shared" si="126"/>
        <v>0</v>
      </c>
      <c r="E232" s="161">
        <f t="shared" si="126"/>
        <v>0</v>
      </c>
      <c r="F232" s="161">
        <f t="shared" si="126"/>
        <v>0</v>
      </c>
      <c r="G232" s="161">
        <f t="shared" si="126"/>
        <v>0</v>
      </c>
      <c r="H232" s="161">
        <f t="shared" si="126"/>
        <v>0</v>
      </c>
      <c r="I232" s="161">
        <f t="shared" si="126"/>
        <v>0</v>
      </c>
      <c r="J232" s="161">
        <f t="shared" si="126"/>
        <v>0</v>
      </c>
      <c r="K232" s="161">
        <f t="shared" si="126"/>
        <v>0</v>
      </c>
      <c r="L232" s="161">
        <f t="shared" si="126"/>
        <v>0</v>
      </c>
      <c r="M232" s="161">
        <f t="shared" si="126"/>
        <v>0</v>
      </c>
      <c r="N232" s="161">
        <f t="shared" si="126"/>
        <v>0</v>
      </c>
      <c r="O232" s="161">
        <f t="shared" si="126"/>
        <v>0</v>
      </c>
      <c r="P232" s="161">
        <f t="shared" si="126"/>
        <v>0</v>
      </c>
      <c r="Q232" s="161">
        <f t="shared" si="126"/>
        <v>0</v>
      </c>
      <c r="R232" s="161">
        <f t="shared" ref="R232:AF247" si="128">Q232</f>
        <v>0</v>
      </c>
      <c r="S232" s="161">
        <f t="shared" si="128"/>
        <v>0</v>
      </c>
      <c r="T232" s="161">
        <f t="shared" si="128"/>
        <v>0</v>
      </c>
      <c r="U232" s="161">
        <f t="shared" si="128"/>
        <v>0</v>
      </c>
      <c r="V232" s="161">
        <f t="shared" si="128"/>
        <v>0</v>
      </c>
      <c r="W232" s="161">
        <f t="shared" si="128"/>
        <v>0</v>
      </c>
      <c r="X232" s="161">
        <f t="shared" si="128"/>
        <v>0</v>
      </c>
      <c r="Y232" s="161">
        <f t="shared" si="128"/>
        <v>0</v>
      </c>
      <c r="Z232" s="161">
        <f t="shared" si="128"/>
        <v>0</v>
      </c>
      <c r="AA232" s="161">
        <f t="shared" si="128"/>
        <v>0</v>
      </c>
      <c r="AB232" s="161">
        <f t="shared" si="128"/>
        <v>0</v>
      </c>
      <c r="AC232" s="161">
        <f t="shared" si="128"/>
        <v>0</v>
      </c>
      <c r="AD232" s="161">
        <f t="shared" si="128"/>
        <v>0</v>
      </c>
      <c r="AE232" s="161">
        <f t="shared" si="128"/>
        <v>0</v>
      </c>
      <c r="AF232" s="174">
        <f t="shared" si="128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29">B233</f>
        <v>0</v>
      </c>
      <c r="D233" s="161">
        <f t="shared" si="129"/>
        <v>0</v>
      </c>
      <c r="E233" s="161">
        <f t="shared" si="129"/>
        <v>0</v>
      </c>
      <c r="F233" s="161">
        <f t="shared" si="129"/>
        <v>0</v>
      </c>
      <c r="G233" s="161">
        <f t="shared" si="129"/>
        <v>0</v>
      </c>
      <c r="H233" s="161">
        <f t="shared" si="129"/>
        <v>0</v>
      </c>
      <c r="I233" s="161">
        <f t="shared" si="129"/>
        <v>0</v>
      </c>
      <c r="J233" s="161">
        <f t="shared" si="129"/>
        <v>0</v>
      </c>
      <c r="K233" s="161">
        <f t="shared" si="129"/>
        <v>0</v>
      </c>
      <c r="L233" s="161">
        <f t="shared" si="129"/>
        <v>0</v>
      </c>
      <c r="M233" s="161">
        <f t="shared" si="129"/>
        <v>0</v>
      </c>
      <c r="N233" s="161">
        <f t="shared" si="129"/>
        <v>0</v>
      </c>
      <c r="O233" s="161">
        <f t="shared" si="129"/>
        <v>0</v>
      </c>
      <c r="P233" s="161">
        <f t="shared" si="129"/>
        <v>0</v>
      </c>
      <c r="Q233" s="161">
        <f t="shared" si="129"/>
        <v>0</v>
      </c>
      <c r="R233" s="161">
        <f t="shared" si="129"/>
        <v>0</v>
      </c>
      <c r="S233" s="161">
        <f t="shared" si="128"/>
        <v>0</v>
      </c>
      <c r="T233" s="161">
        <f t="shared" si="128"/>
        <v>0</v>
      </c>
      <c r="U233" s="161">
        <f t="shared" si="128"/>
        <v>0</v>
      </c>
      <c r="V233" s="161">
        <f t="shared" si="128"/>
        <v>0</v>
      </c>
      <c r="W233" s="161">
        <f t="shared" si="128"/>
        <v>0</v>
      </c>
      <c r="X233" s="161">
        <f t="shared" si="128"/>
        <v>0</v>
      </c>
      <c r="Y233" s="161">
        <f t="shared" si="128"/>
        <v>0</v>
      </c>
      <c r="Z233" s="161">
        <f t="shared" si="128"/>
        <v>0</v>
      </c>
      <c r="AA233" s="161">
        <f t="shared" si="128"/>
        <v>0</v>
      </c>
      <c r="AB233" s="161">
        <f t="shared" si="128"/>
        <v>0</v>
      </c>
      <c r="AC233" s="161">
        <f t="shared" si="128"/>
        <v>0</v>
      </c>
      <c r="AD233" s="161">
        <f t="shared" si="128"/>
        <v>0</v>
      </c>
      <c r="AE233" s="161">
        <f t="shared" si="128"/>
        <v>0</v>
      </c>
      <c r="AF233" s="174">
        <f t="shared" si="128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29"/>
        <v>0</v>
      </c>
      <c r="D234" s="161">
        <f t="shared" si="129"/>
        <v>0</v>
      </c>
      <c r="E234" s="161">
        <f t="shared" si="129"/>
        <v>0</v>
      </c>
      <c r="F234" s="161">
        <f t="shared" si="129"/>
        <v>0</v>
      </c>
      <c r="G234" s="161">
        <f t="shared" si="129"/>
        <v>0</v>
      </c>
      <c r="H234" s="161">
        <f t="shared" si="129"/>
        <v>0</v>
      </c>
      <c r="I234" s="161">
        <f t="shared" si="129"/>
        <v>0</v>
      </c>
      <c r="J234" s="161">
        <f t="shared" si="129"/>
        <v>0</v>
      </c>
      <c r="K234" s="161">
        <f t="shared" si="129"/>
        <v>0</v>
      </c>
      <c r="L234" s="161">
        <f t="shared" si="129"/>
        <v>0</v>
      </c>
      <c r="M234" s="161">
        <f t="shared" si="129"/>
        <v>0</v>
      </c>
      <c r="N234" s="161">
        <f t="shared" si="129"/>
        <v>0</v>
      </c>
      <c r="O234" s="161">
        <f t="shared" si="129"/>
        <v>0</v>
      </c>
      <c r="P234" s="161">
        <f t="shared" si="129"/>
        <v>0</v>
      </c>
      <c r="Q234" s="161">
        <f t="shared" si="129"/>
        <v>0</v>
      </c>
      <c r="R234" s="161">
        <f t="shared" si="129"/>
        <v>0</v>
      </c>
      <c r="S234" s="161">
        <f t="shared" si="128"/>
        <v>0</v>
      </c>
      <c r="T234" s="161">
        <f t="shared" si="128"/>
        <v>0</v>
      </c>
      <c r="U234" s="161">
        <f t="shared" si="128"/>
        <v>0</v>
      </c>
      <c r="V234" s="161">
        <f t="shared" si="128"/>
        <v>0</v>
      </c>
      <c r="W234" s="161">
        <f t="shared" si="128"/>
        <v>0</v>
      </c>
      <c r="X234" s="161">
        <f t="shared" si="128"/>
        <v>0</v>
      </c>
      <c r="Y234" s="161">
        <f t="shared" si="128"/>
        <v>0</v>
      </c>
      <c r="Z234" s="161">
        <f t="shared" si="128"/>
        <v>0</v>
      </c>
      <c r="AA234" s="161">
        <f t="shared" si="128"/>
        <v>0</v>
      </c>
      <c r="AB234" s="161">
        <f t="shared" si="128"/>
        <v>0</v>
      </c>
      <c r="AC234" s="161">
        <f t="shared" si="128"/>
        <v>0</v>
      </c>
      <c r="AD234" s="161">
        <f t="shared" si="128"/>
        <v>0</v>
      </c>
      <c r="AE234" s="161">
        <f t="shared" si="128"/>
        <v>0</v>
      </c>
      <c r="AF234" s="174">
        <f t="shared" si="128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29"/>
        <v>0</v>
      </c>
      <c r="D235" s="161">
        <f t="shared" si="129"/>
        <v>0</v>
      </c>
      <c r="E235" s="161">
        <f t="shared" si="129"/>
        <v>0</v>
      </c>
      <c r="F235" s="161">
        <f t="shared" si="129"/>
        <v>0</v>
      </c>
      <c r="G235" s="161">
        <f t="shared" si="129"/>
        <v>0</v>
      </c>
      <c r="H235" s="161">
        <f t="shared" si="129"/>
        <v>0</v>
      </c>
      <c r="I235" s="161">
        <f t="shared" si="129"/>
        <v>0</v>
      </c>
      <c r="J235" s="161">
        <f t="shared" si="129"/>
        <v>0</v>
      </c>
      <c r="K235" s="161">
        <f t="shared" si="129"/>
        <v>0</v>
      </c>
      <c r="L235" s="161">
        <f t="shared" si="129"/>
        <v>0</v>
      </c>
      <c r="M235" s="161">
        <f t="shared" si="129"/>
        <v>0</v>
      </c>
      <c r="N235" s="161">
        <f t="shared" si="129"/>
        <v>0</v>
      </c>
      <c r="O235" s="161">
        <f t="shared" si="129"/>
        <v>0</v>
      </c>
      <c r="P235" s="161">
        <f t="shared" si="129"/>
        <v>0</v>
      </c>
      <c r="Q235" s="161">
        <f t="shared" si="129"/>
        <v>0</v>
      </c>
      <c r="R235" s="161">
        <f t="shared" si="129"/>
        <v>0</v>
      </c>
      <c r="S235" s="161">
        <f t="shared" si="128"/>
        <v>0</v>
      </c>
      <c r="T235" s="161">
        <f t="shared" si="128"/>
        <v>0</v>
      </c>
      <c r="U235" s="161">
        <f t="shared" si="128"/>
        <v>0</v>
      </c>
      <c r="V235" s="161">
        <f t="shared" si="128"/>
        <v>0</v>
      </c>
      <c r="W235" s="161">
        <f t="shared" si="128"/>
        <v>0</v>
      </c>
      <c r="X235" s="161">
        <f t="shared" si="128"/>
        <v>0</v>
      </c>
      <c r="Y235" s="161">
        <f t="shared" si="128"/>
        <v>0</v>
      </c>
      <c r="Z235" s="161">
        <f t="shared" si="128"/>
        <v>0</v>
      </c>
      <c r="AA235" s="161">
        <f t="shared" si="128"/>
        <v>0</v>
      </c>
      <c r="AB235" s="161">
        <f t="shared" si="128"/>
        <v>0</v>
      </c>
      <c r="AC235" s="161">
        <f t="shared" si="128"/>
        <v>0</v>
      </c>
      <c r="AD235" s="161">
        <f t="shared" si="128"/>
        <v>0</v>
      </c>
      <c r="AE235" s="161">
        <f t="shared" si="128"/>
        <v>0</v>
      </c>
      <c r="AF235" s="174">
        <f t="shared" si="128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29"/>
        <v>0</v>
      </c>
      <c r="D236" s="161">
        <f t="shared" si="129"/>
        <v>0</v>
      </c>
      <c r="E236" s="161">
        <f t="shared" si="129"/>
        <v>0</v>
      </c>
      <c r="F236" s="161">
        <f t="shared" si="129"/>
        <v>0</v>
      </c>
      <c r="G236" s="161">
        <f t="shared" si="129"/>
        <v>0</v>
      </c>
      <c r="H236" s="161">
        <f t="shared" si="129"/>
        <v>0</v>
      </c>
      <c r="I236" s="161">
        <f t="shared" si="129"/>
        <v>0</v>
      </c>
      <c r="J236" s="161">
        <f t="shared" si="129"/>
        <v>0</v>
      </c>
      <c r="K236" s="161">
        <f t="shared" si="129"/>
        <v>0</v>
      </c>
      <c r="L236" s="161">
        <f t="shared" si="129"/>
        <v>0</v>
      </c>
      <c r="M236" s="161">
        <f t="shared" si="129"/>
        <v>0</v>
      </c>
      <c r="N236" s="161">
        <f t="shared" si="129"/>
        <v>0</v>
      </c>
      <c r="O236" s="161">
        <f t="shared" si="129"/>
        <v>0</v>
      </c>
      <c r="P236" s="161">
        <f t="shared" si="129"/>
        <v>0</v>
      </c>
      <c r="Q236" s="161">
        <f t="shared" si="129"/>
        <v>0</v>
      </c>
      <c r="R236" s="161">
        <f t="shared" si="129"/>
        <v>0</v>
      </c>
      <c r="S236" s="161">
        <f t="shared" si="128"/>
        <v>0</v>
      </c>
      <c r="T236" s="161">
        <f t="shared" si="128"/>
        <v>0</v>
      </c>
      <c r="U236" s="161">
        <f t="shared" si="128"/>
        <v>0</v>
      </c>
      <c r="V236" s="161">
        <f t="shared" si="128"/>
        <v>0</v>
      </c>
      <c r="W236" s="161">
        <f t="shared" si="128"/>
        <v>0</v>
      </c>
      <c r="X236" s="161">
        <f t="shared" si="128"/>
        <v>0</v>
      </c>
      <c r="Y236" s="161">
        <f t="shared" si="128"/>
        <v>0</v>
      </c>
      <c r="Z236" s="161">
        <f t="shared" si="128"/>
        <v>0</v>
      </c>
      <c r="AA236" s="161">
        <f t="shared" si="128"/>
        <v>0</v>
      </c>
      <c r="AB236" s="161">
        <f t="shared" si="128"/>
        <v>0</v>
      </c>
      <c r="AC236" s="161">
        <f t="shared" si="128"/>
        <v>0</v>
      </c>
      <c r="AD236" s="161">
        <f t="shared" si="128"/>
        <v>0</v>
      </c>
      <c r="AE236" s="161">
        <f t="shared" si="128"/>
        <v>0</v>
      </c>
      <c r="AF236" s="174">
        <f t="shared" si="128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29"/>
        <v>0</v>
      </c>
      <c r="D237" s="161">
        <f t="shared" si="129"/>
        <v>0</v>
      </c>
      <c r="E237" s="161">
        <f t="shared" si="129"/>
        <v>0</v>
      </c>
      <c r="F237" s="161">
        <f t="shared" si="129"/>
        <v>0</v>
      </c>
      <c r="G237" s="161">
        <f t="shared" si="129"/>
        <v>0</v>
      </c>
      <c r="H237" s="161">
        <f t="shared" si="129"/>
        <v>0</v>
      </c>
      <c r="I237" s="161">
        <f t="shared" si="129"/>
        <v>0</v>
      </c>
      <c r="J237" s="161">
        <f t="shared" si="129"/>
        <v>0</v>
      </c>
      <c r="K237" s="161">
        <f t="shared" si="129"/>
        <v>0</v>
      </c>
      <c r="L237" s="161">
        <f t="shared" si="129"/>
        <v>0</v>
      </c>
      <c r="M237" s="161">
        <f t="shared" si="129"/>
        <v>0</v>
      </c>
      <c r="N237" s="161">
        <f t="shared" si="129"/>
        <v>0</v>
      </c>
      <c r="O237" s="161">
        <f t="shared" si="129"/>
        <v>0</v>
      </c>
      <c r="P237" s="161">
        <f t="shared" si="129"/>
        <v>0</v>
      </c>
      <c r="Q237" s="161">
        <f t="shared" si="129"/>
        <v>0</v>
      </c>
      <c r="R237" s="161">
        <f t="shared" si="129"/>
        <v>0</v>
      </c>
      <c r="S237" s="161">
        <f t="shared" si="128"/>
        <v>0</v>
      </c>
      <c r="T237" s="161">
        <f t="shared" si="128"/>
        <v>0</v>
      </c>
      <c r="U237" s="161">
        <f t="shared" si="128"/>
        <v>0</v>
      </c>
      <c r="V237" s="161">
        <f t="shared" si="128"/>
        <v>0</v>
      </c>
      <c r="W237" s="161">
        <f t="shared" si="128"/>
        <v>0</v>
      </c>
      <c r="X237" s="161">
        <f t="shared" si="128"/>
        <v>0</v>
      </c>
      <c r="Y237" s="161">
        <f t="shared" si="128"/>
        <v>0</v>
      </c>
      <c r="Z237" s="161">
        <f t="shared" si="128"/>
        <v>0</v>
      </c>
      <c r="AA237" s="161">
        <f t="shared" si="128"/>
        <v>0</v>
      </c>
      <c r="AB237" s="161">
        <f t="shared" si="128"/>
        <v>0</v>
      </c>
      <c r="AC237" s="161">
        <f t="shared" si="128"/>
        <v>0</v>
      </c>
      <c r="AD237" s="161">
        <f t="shared" si="128"/>
        <v>0</v>
      </c>
      <c r="AE237" s="161">
        <f t="shared" si="128"/>
        <v>0</v>
      </c>
      <c r="AF237" s="174">
        <f t="shared" si="128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29"/>
        <v>0</v>
      </c>
      <c r="D238" s="161">
        <f t="shared" si="129"/>
        <v>0</v>
      </c>
      <c r="E238" s="161">
        <f t="shared" si="129"/>
        <v>0</v>
      </c>
      <c r="F238" s="161">
        <f t="shared" si="129"/>
        <v>0</v>
      </c>
      <c r="G238" s="161">
        <f t="shared" si="129"/>
        <v>0</v>
      </c>
      <c r="H238" s="161">
        <f t="shared" si="129"/>
        <v>0</v>
      </c>
      <c r="I238" s="161">
        <f t="shared" si="129"/>
        <v>0</v>
      </c>
      <c r="J238" s="161">
        <f t="shared" si="129"/>
        <v>0</v>
      </c>
      <c r="K238" s="161">
        <f t="shared" si="129"/>
        <v>0</v>
      </c>
      <c r="L238" s="161">
        <f t="shared" si="129"/>
        <v>0</v>
      </c>
      <c r="M238" s="161">
        <f t="shared" si="129"/>
        <v>0</v>
      </c>
      <c r="N238" s="161">
        <f t="shared" si="129"/>
        <v>0</v>
      </c>
      <c r="O238" s="161">
        <f t="shared" si="129"/>
        <v>0</v>
      </c>
      <c r="P238" s="161">
        <f t="shared" si="129"/>
        <v>0</v>
      </c>
      <c r="Q238" s="161">
        <f t="shared" si="129"/>
        <v>0</v>
      </c>
      <c r="R238" s="161">
        <f t="shared" si="129"/>
        <v>0</v>
      </c>
      <c r="S238" s="161">
        <f t="shared" si="128"/>
        <v>0</v>
      </c>
      <c r="T238" s="161">
        <f t="shared" si="128"/>
        <v>0</v>
      </c>
      <c r="U238" s="161">
        <f t="shared" si="128"/>
        <v>0</v>
      </c>
      <c r="V238" s="161">
        <f t="shared" si="128"/>
        <v>0</v>
      </c>
      <c r="W238" s="161">
        <f t="shared" si="128"/>
        <v>0</v>
      </c>
      <c r="X238" s="161">
        <f t="shared" si="128"/>
        <v>0</v>
      </c>
      <c r="Y238" s="161">
        <f t="shared" si="128"/>
        <v>0</v>
      </c>
      <c r="Z238" s="161">
        <f t="shared" si="128"/>
        <v>0</v>
      </c>
      <c r="AA238" s="161">
        <f t="shared" si="128"/>
        <v>0</v>
      </c>
      <c r="AB238" s="161">
        <f t="shared" si="128"/>
        <v>0</v>
      </c>
      <c r="AC238" s="161">
        <f t="shared" si="128"/>
        <v>0</v>
      </c>
      <c r="AD238" s="161">
        <f t="shared" si="128"/>
        <v>0</v>
      </c>
      <c r="AE238" s="161">
        <f t="shared" si="128"/>
        <v>0</v>
      </c>
      <c r="AF238" s="174">
        <f t="shared" si="128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29"/>
        <v>0</v>
      </c>
      <c r="D239" s="161">
        <f t="shared" si="129"/>
        <v>0</v>
      </c>
      <c r="E239" s="161">
        <f t="shared" si="129"/>
        <v>0</v>
      </c>
      <c r="F239" s="161">
        <f t="shared" si="129"/>
        <v>0</v>
      </c>
      <c r="G239" s="161">
        <f t="shared" si="129"/>
        <v>0</v>
      </c>
      <c r="H239" s="161">
        <f t="shared" si="129"/>
        <v>0</v>
      </c>
      <c r="I239" s="161">
        <f t="shared" si="129"/>
        <v>0</v>
      </c>
      <c r="J239" s="161">
        <f t="shared" si="129"/>
        <v>0</v>
      </c>
      <c r="K239" s="161">
        <f t="shared" si="129"/>
        <v>0</v>
      </c>
      <c r="L239" s="161">
        <f t="shared" si="129"/>
        <v>0</v>
      </c>
      <c r="M239" s="161">
        <f t="shared" si="129"/>
        <v>0</v>
      </c>
      <c r="N239" s="161">
        <f t="shared" si="129"/>
        <v>0</v>
      </c>
      <c r="O239" s="161">
        <f t="shared" si="129"/>
        <v>0</v>
      </c>
      <c r="P239" s="161">
        <f t="shared" si="129"/>
        <v>0</v>
      </c>
      <c r="Q239" s="161">
        <f t="shared" si="129"/>
        <v>0</v>
      </c>
      <c r="R239" s="161">
        <f t="shared" si="129"/>
        <v>0</v>
      </c>
      <c r="S239" s="161">
        <f t="shared" si="128"/>
        <v>0</v>
      </c>
      <c r="T239" s="161">
        <f t="shared" si="128"/>
        <v>0</v>
      </c>
      <c r="U239" s="161">
        <f t="shared" si="128"/>
        <v>0</v>
      </c>
      <c r="V239" s="161">
        <f t="shared" si="128"/>
        <v>0</v>
      </c>
      <c r="W239" s="161">
        <f t="shared" si="128"/>
        <v>0</v>
      </c>
      <c r="X239" s="161">
        <f t="shared" si="128"/>
        <v>0</v>
      </c>
      <c r="Y239" s="161">
        <f t="shared" si="128"/>
        <v>0</v>
      </c>
      <c r="Z239" s="161">
        <f t="shared" si="128"/>
        <v>0</v>
      </c>
      <c r="AA239" s="161">
        <f t="shared" si="128"/>
        <v>0</v>
      </c>
      <c r="AB239" s="161">
        <f t="shared" si="128"/>
        <v>0</v>
      </c>
      <c r="AC239" s="161">
        <f t="shared" si="128"/>
        <v>0</v>
      </c>
      <c r="AD239" s="161">
        <f t="shared" si="128"/>
        <v>0</v>
      </c>
      <c r="AE239" s="161">
        <f t="shared" si="128"/>
        <v>0</v>
      </c>
      <c r="AF239" s="174">
        <f t="shared" si="128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29"/>
        <v>0</v>
      </c>
      <c r="D240" s="161">
        <f t="shared" si="129"/>
        <v>0</v>
      </c>
      <c r="E240" s="161">
        <f t="shared" si="129"/>
        <v>0</v>
      </c>
      <c r="F240" s="161">
        <f t="shared" si="129"/>
        <v>0</v>
      </c>
      <c r="G240" s="161">
        <f t="shared" si="129"/>
        <v>0</v>
      </c>
      <c r="H240" s="161">
        <f t="shared" si="129"/>
        <v>0</v>
      </c>
      <c r="I240" s="161">
        <f t="shared" si="129"/>
        <v>0</v>
      </c>
      <c r="J240" s="161">
        <f t="shared" si="129"/>
        <v>0</v>
      </c>
      <c r="K240" s="161">
        <f t="shared" si="129"/>
        <v>0</v>
      </c>
      <c r="L240" s="161">
        <f t="shared" si="129"/>
        <v>0</v>
      </c>
      <c r="M240" s="161">
        <f t="shared" si="129"/>
        <v>0</v>
      </c>
      <c r="N240" s="161">
        <f t="shared" si="129"/>
        <v>0</v>
      </c>
      <c r="O240" s="161">
        <f t="shared" si="129"/>
        <v>0</v>
      </c>
      <c r="P240" s="161">
        <f t="shared" si="129"/>
        <v>0</v>
      </c>
      <c r="Q240" s="161">
        <f t="shared" si="129"/>
        <v>0</v>
      </c>
      <c r="R240" s="161">
        <f t="shared" si="129"/>
        <v>0</v>
      </c>
      <c r="S240" s="161">
        <f t="shared" si="128"/>
        <v>0</v>
      </c>
      <c r="T240" s="161">
        <f t="shared" si="128"/>
        <v>0</v>
      </c>
      <c r="U240" s="161">
        <f t="shared" si="128"/>
        <v>0</v>
      </c>
      <c r="V240" s="161">
        <f t="shared" si="128"/>
        <v>0</v>
      </c>
      <c r="W240" s="161">
        <f t="shared" si="128"/>
        <v>0</v>
      </c>
      <c r="X240" s="161">
        <f t="shared" si="128"/>
        <v>0</v>
      </c>
      <c r="Y240" s="161">
        <f t="shared" si="128"/>
        <v>0</v>
      </c>
      <c r="Z240" s="161">
        <f t="shared" si="128"/>
        <v>0</v>
      </c>
      <c r="AA240" s="161">
        <f t="shared" si="128"/>
        <v>0</v>
      </c>
      <c r="AB240" s="161">
        <f t="shared" si="128"/>
        <v>0</v>
      </c>
      <c r="AC240" s="161">
        <f t="shared" si="128"/>
        <v>0</v>
      </c>
      <c r="AD240" s="161">
        <f t="shared" si="128"/>
        <v>0</v>
      </c>
      <c r="AE240" s="161">
        <f t="shared" si="128"/>
        <v>0</v>
      </c>
      <c r="AF240" s="174">
        <f t="shared" si="128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29"/>
        <v>0</v>
      </c>
      <c r="D241" s="161">
        <f t="shared" si="129"/>
        <v>0</v>
      </c>
      <c r="E241" s="161">
        <f t="shared" si="129"/>
        <v>0</v>
      </c>
      <c r="F241" s="161">
        <f t="shared" si="129"/>
        <v>0</v>
      </c>
      <c r="G241" s="161">
        <f t="shared" si="129"/>
        <v>0</v>
      </c>
      <c r="H241" s="161">
        <f t="shared" si="129"/>
        <v>0</v>
      </c>
      <c r="I241" s="161">
        <f t="shared" si="129"/>
        <v>0</v>
      </c>
      <c r="J241" s="161">
        <f t="shared" si="129"/>
        <v>0</v>
      </c>
      <c r="K241" s="161">
        <f t="shared" si="129"/>
        <v>0</v>
      </c>
      <c r="L241" s="161">
        <f t="shared" si="129"/>
        <v>0</v>
      </c>
      <c r="M241" s="161">
        <f t="shared" si="129"/>
        <v>0</v>
      </c>
      <c r="N241" s="161">
        <f t="shared" si="129"/>
        <v>0</v>
      </c>
      <c r="O241" s="161">
        <f t="shared" si="129"/>
        <v>0</v>
      </c>
      <c r="P241" s="161">
        <f t="shared" si="129"/>
        <v>0</v>
      </c>
      <c r="Q241" s="161">
        <f t="shared" si="129"/>
        <v>0</v>
      </c>
      <c r="R241" s="161">
        <f t="shared" si="129"/>
        <v>0</v>
      </c>
      <c r="S241" s="161">
        <f t="shared" si="128"/>
        <v>0</v>
      </c>
      <c r="T241" s="161">
        <f t="shared" si="128"/>
        <v>0</v>
      </c>
      <c r="U241" s="161">
        <f t="shared" si="128"/>
        <v>0</v>
      </c>
      <c r="V241" s="161">
        <f t="shared" si="128"/>
        <v>0</v>
      </c>
      <c r="W241" s="161">
        <f t="shared" si="128"/>
        <v>0</v>
      </c>
      <c r="X241" s="161">
        <f t="shared" si="128"/>
        <v>0</v>
      </c>
      <c r="Y241" s="161">
        <f t="shared" si="128"/>
        <v>0</v>
      </c>
      <c r="Z241" s="161">
        <f t="shared" si="128"/>
        <v>0</v>
      </c>
      <c r="AA241" s="161">
        <f t="shared" si="128"/>
        <v>0</v>
      </c>
      <c r="AB241" s="161">
        <f t="shared" si="128"/>
        <v>0</v>
      </c>
      <c r="AC241" s="161">
        <f t="shared" si="128"/>
        <v>0</v>
      </c>
      <c r="AD241" s="161">
        <f t="shared" si="128"/>
        <v>0</v>
      </c>
      <c r="AE241" s="161">
        <f t="shared" si="128"/>
        <v>0</v>
      </c>
      <c r="AF241" s="174">
        <f t="shared" si="128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29"/>
        <v>0</v>
      </c>
      <c r="D242" s="161">
        <f t="shared" si="129"/>
        <v>0</v>
      </c>
      <c r="E242" s="161">
        <f t="shared" si="129"/>
        <v>0</v>
      </c>
      <c r="F242" s="161">
        <f t="shared" si="129"/>
        <v>0</v>
      </c>
      <c r="G242" s="161">
        <f t="shared" si="129"/>
        <v>0</v>
      </c>
      <c r="H242" s="161">
        <f t="shared" si="129"/>
        <v>0</v>
      </c>
      <c r="I242" s="161">
        <f t="shared" si="129"/>
        <v>0</v>
      </c>
      <c r="J242" s="161">
        <f t="shared" si="129"/>
        <v>0</v>
      </c>
      <c r="K242" s="161">
        <f t="shared" si="129"/>
        <v>0</v>
      </c>
      <c r="L242" s="161">
        <f t="shared" si="129"/>
        <v>0</v>
      </c>
      <c r="M242" s="161">
        <f t="shared" si="129"/>
        <v>0</v>
      </c>
      <c r="N242" s="161">
        <f t="shared" si="129"/>
        <v>0</v>
      </c>
      <c r="O242" s="161">
        <f t="shared" si="129"/>
        <v>0</v>
      </c>
      <c r="P242" s="161">
        <f t="shared" si="129"/>
        <v>0</v>
      </c>
      <c r="Q242" s="161">
        <f t="shared" si="129"/>
        <v>0</v>
      </c>
      <c r="R242" s="161">
        <f t="shared" si="129"/>
        <v>0</v>
      </c>
      <c r="S242" s="161">
        <f t="shared" si="128"/>
        <v>0</v>
      </c>
      <c r="T242" s="161">
        <f t="shared" si="128"/>
        <v>0</v>
      </c>
      <c r="U242" s="161">
        <f t="shared" si="128"/>
        <v>0</v>
      </c>
      <c r="V242" s="161">
        <f t="shared" si="128"/>
        <v>0</v>
      </c>
      <c r="W242" s="161">
        <f t="shared" si="128"/>
        <v>0</v>
      </c>
      <c r="X242" s="161">
        <f t="shared" si="128"/>
        <v>0</v>
      </c>
      <c r="Y242" s="161">
        <f t="shared" si="128"/>
        <v>0</v>
      </c>
      <c r="Z242" s="161">
        <f t="shared" si="128"/>
        <v>0</v>
      </c>
      <c r="AA242" s="161">
        <f t="shared" si="128"/>
        <v>0</v>
      </c>
      <c r="AB242" s="161">
        <f t="shared" si="128"/>
        <v>0</v>
      </c>
      <c r="AC242" s="161">
        <f t="shared" si="128"/>
        <v>0</v>
      </c>
      <c r="AD242" s="161">
        <f t="shared" si="128"/>
        <v>0</v>
      </c>
      <c r="AE242" s="161">
        <f t="shared" si="128"/>
        <v>0</v>
      </c>
      <c r="AF242" s="174">
        <f t="shared" si="128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29"/>
        <v>0</v>
      </c>
      <c r="D243" s="161">
        <f t="shared" si="129"/>
        <v>0</v>
      </c>
      <c r="E243" s="161">
        <f t="shared" si="129"/>
        <v>0</v>
      </c>
      <c r="F243" s="161">
        <f t="shared" si="129"/>
        <v>0</v>
      </c>
      <c r="G243" s="161">
        <f t="shared" si="129"/>
        <v>0</v>
      </c>
      <c r="H243" s="161">
        <f t="shared" si="129"/>
        <v>0</v>
      </c>
      <c r="I243" s="161">
        <f t="shared" si="129"/>
        <v>0</v>
      </c>
      <c r="J243" s="161">
        <f t="shared" si="129"/>
        <v>0</v>
      </c>
      <c r="K243" s="161">
        <f t="shared" si="129"/>
        <v>0</v>
      </c>
      <c r="L243" s="161">
        <f t="shared" si="129"/>
        <v>0</v>
      </c>
      <c r="M243" s="161">
        <f t="shared" si="129"/>
        <v>0</v>
      </c>
      <c r="N243" s="161">
        <f t="shared" si="129"/>
        <v>0</v>
      </c>
      <c r="O243" s="161">
        <f t="shared" si="129"/>
        <v>0</v>
      </c>
      <c r="P243" s="161">
        <f t="shared" si="129"/>
        <v>0</v>
      </c>
      <c r="Q243" s="161">
        <f t="shared" si="129"/>
        <v>0</v>
      </c>
      <c r="R243" s="161">
        <f t="shared" si="129"/>
        <v>0</v>
      </c>
      <c r="S243" s="161">
        <f t="shared" si="128"/>
        <v>0</v>
      </c>
      <c r="T243" s="161">
        <f t="shared" si="128"/>
        <v>0</v>
      </c>
      <c r="U243" s="161">
        <f t="shared" si="128"/>
        <v>0</v>
      </c>
      <c r="V243" s="161">
        <f t="shared" si="128"/>
        <v>0</v>
      </c>
      <c r="W243" s="161">
        <f t="shared" si="128"/>
        <v>0</v>
      </c>
      <c r="X243" s="161">
        <f t="shared" si="128"/>
        <v>0</v>
      </c>
      <c r="Y243" s="161">
        <f t="shared" si="128"/>
        <v>0</v>
      </c>
      <c r="Z243" s="161">
        <f t="shared" si="128"/>
        <v>0</v>
      </c>
      <c r="AA243" s="161">
        <f t="shared" si="128"/>
        <v>0</v>
      </c>
      <c r="AB243" s="161">
        <f t="shared" si="128"/>
        <v>0</v>
      </c>
      <c r="AC243" s="161">
        <f t="shared" si="128"/>
        <v>0</v>
      </c>
      <c r="AD243" s="161">
        <f t="shared" si="128"/>
        <v>0</v>
      </c>
      <c r="AE243" s="161">
        <f t="shared" si="128"/>
        <v>0</v>
      </c>
      <c r="AF243" s="174">
        <f t="shared" si="128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29"/>
        <v>0</v>
      </c>
      <c r="D244" s="161">
        <f t="shared" si="129"/>
        <v>0</v>
      </c>
      <c r="E244" s="161">
        <f t="shared" si="129"/>
        <v>0</v>
      </c>
      <c r="F244" s="161">
        <f t="shared" si="129"/>
        <v>0</v>
      </c>
      <c r="G244" s="161">
        <f t="shared" si="129"/>
        <v>0</v>
      </c>
      <c r="H244" s="161">
        <f t="shared" si="129"/>
        <v>0</v>
      </c>
      <c r="I244" s="161">
        <f t="shared" si="129"/>
        <v>0</v>
      </c>
      <c r="J244" s="161">
        <f t="shared" si="129"/>
        <v>0</v>
      </c>
      <c r="K244" s="161">
        <f t="shared" si="129"/>
        <v>0</v>
      </c>
      <c r="L244" s="161">
        <f t="shared" si="129"/>
        <v>0</v>
      </c>
      <c r="M244" s="161">
        <f t="shared" si="129"/>
        <v>0</v>
      </c>
      <c r="N244" s="161">
        <f t="shared" si="129"/>
        <v>0</v>
      </c>
      <c r="O244" s="161">
        <f t="shared" si="129"/>
        <v>0</v>
      </c>
      <c r="P244" s="161">
        <f t="shared" si="129"/>
        <v>0</v>
      </c>
      <c r="Q244" s="161">
        <f t="shared" si="129"/>
        <v>0</v>
      </c>
      <c r="R244" s="161">
        <f t="shared" si="129"/>
        <v>0</v>
      </c>
      <c r="S244" s="161">
        <f t="shared" si="128"/>
        <v>0</v>
      </c>
      <c r="T244" s="161">
        <f t="shared" si="128"/>
        <v>0</v>
      </c>
      <c r="U244" s="161">
        <f t="shared" si="128"/>
        <v>0</v>
      </c>
      <c r="V244" s="161">
        <f t="shared" si="128"/>
        <v>0</v>
      </c>
      <c r="W244" s="161">
        <f t="shared" si="128"/>
        <v>0</v>
      </c>
      <c r="X244" s="161">
        <f t="shared" si="128"/>
        <v>0</v>
      </c>
      <c r="Y244" s="161">
        <f t="shared" si="128"/>
        <v>0</v>
      </c>
      <c r="Z244" s="161">
        <f t="shared" si="128"/>
        <v>0</v>
      </c>
      <c r="AA244" s="161">
        <f t="shared" si="128"/>
        <v>0</v>
      </c>
      <c r="AB244" s="161">
        <f t="shared" si="128"/>
        <v>0</v>
      </c>
      <c r="AC244" s="161">
        <f t="shared" si="128"/>
        <v>0</v>
      </c>
      <c r="AD244" s="161">
        <f t="shared" si="128"/>
        <v>0</v>
      </c>
      <c r="AE244" s="161">
        <f t="shared" si="128"/>
        <v>0</v>
      </c>
      <c r="AF244" s="174">
        <f t="shared" si="128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29"/>
        <v>0</v>
      </c>
      <c r="D245" s="161">
        <f t="shared" si="129"/>
        <v>0</v>
      </c>
      <c r="E245" s="161">
        <f t="shared" si="129"/>
        <v>0</v>
      </c>
      <c r="F245" s="161">
        <f t="shared" si="129"/>
        <v>0</v>
      </c>
      <c r="G245" s="161">
        <f t="shared" si="129"/>
        <v>0</v>
      </c>
      <c r="H245" s="161">
        <f t="shared" si="129"/>
        <v>0</v>
      </c>
      <c r="I245" s="161">
        <f t="shared" si="129"/>
        <v>0</v>
      </c>
      <c r="J245" s="161">
        <f t="shared" si="129"/>
        <v>0</v>
      </c>
      <c r="K245" s="161">
        <f t="shared" si="129"/>
        <v>0</v>
      </c>
      <c r="L245" s="161">
        <f t="shared" si="129"/>
        <v>0</v>
      </c>
      <c r="M245" s="161">
        <f t="shared" si="129"/>
        <v>0</v>
      </c>
      <c r="N245" s="161">
        <f t="shared" si="129"/>
        <v>0</v>
      </c>
      <c r="O245" s="161">
        <f t="shared" si="129"/>
        <v>0</v>
      </c>
      <c r="P245" s="161">
        <f t="shared" si="129"/>
        <v>0</v>
      </c>
      <c r="Q245" s="161">
        <f t="shared" si="129"/>
        <v>0</v>
      </c>
      <c r="R245" s="161">
        <f t="shared" si="129"/>
        <v>0</v>
      </c>
      <c r="S245" s="161">
        <f t="shared" si="128"/>
        <v>0</v>
      </c>
      <c r="T245" s="161">
        <f t="shared" si="128"/>
        <v>0</v>
      </c>
      <c r="U245" s="161">
        <f t="shared" si="128"/>
        <v>0</v>
      </c>
      <c r="V245" s="161">
        <f t="shared" si="128"/>
        <v>0</v>
      </c>
      <c r="W245" s="161">
        <f t="shared" si="128"/>
        <v>0</v>
      </c>
      <c r="X245" s="161">
        <f t="shared" si="128"/>
        <v>0</v>
      </c>
      <c r="Y245" s="161">
        <f t="shared" si="128"/>
        <v>0</v>
      </c>
      <c r="Z245" s="161">
        <f t="shared" si="128"/>
        <v>0</v>
      </c>
      <c r="AA245" s="161">
        <f t="shared" si="128"/>
        <v>0</v>
      </c>
      <c r="AB245" s="161">
        <f t="shared" si="128"/>
        <v>0</v>
      </c>
      <c r="AC245" s="161">
        <f t="shared" si="128"/>
        <v>0</v>
      </c>
      <c r="AD245" s="161">
        <f t="shared" si="128"/>
        <v>0</v>
      </c>
      <c r="AE245" s="161">
        <f t="shared" si="128"/>
        <v>0</v>
      </c>
      <c r="AF245" s="174">
        <f t="shared" si="128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29"/>
        <v>0</v>
      </c>
      <c r="D246" s="161">
        <f t="shared" si="129"/>
        <v>0</v>
      </c>
      <c r="E246" s="161">
        <f t="shared" si="129"/>
        <v>0</v>
      </c>
      <c r="F246" s="161">
        <f t="shared" si="129"/>
        <v>0</v>
      </c>
      <c r="G246" s="161">
        <f t="shared" si="129"/>
        <v>0</v>
      </c>
      <c r="H246" s="161">
        <f t="shared" si="129"/>
        <v>0</v>
      </c>
      <c r="I246" s="161">
        <f t="shared" si="129"/>
        <v>0</v>
      </c>
      <c r="J246" s="161">
        <f t="shared" si="129"/>
        <v>0</v>
      </c>
      <c r="K246" s="161">
        <f t="shared" si="129"/>
        <v>0</v>
      </c>
      <c r="L246" s="161">
        <f t="shared" si="129"/>
        <v>0</v>
      </c>
      <c r="M246" s="161">
        <f t="shared" si="129"/>
        <v>0</v>
      </c>
      <c r="N246" s="161">
        <f t="shared" si="129"/>
        <v>0</v>
      </c>
      <c r="O246" s="161">
        <f t="shared" si="129"/>
        <v>0</v>
      </c>
      <c r="P246" s="161">
        <f t="shared" si="129"/>
        <v>0</v>
      </c>
      <c r="Q246" s="161">
        <f t="shared" si="129"/>
        <v>0</v>
      </c>
      <c r="R246" s="161">
        <f t="shared" si="129"/>
        <v>0</v>
      </c>
      <c r="S246" s="161">
        <f t="shared" si="128"/>
        <v>0</v>
      </c>
      <c r="T246" s="161">
        <f t="shared" si="128"/>
        <v>0</v>
      </c>
      <c r="U246" s="161">
        <f t="shared" si="128"/>
        <v>0</v>
      </c>
      <c r="V246" s="161">
        <f t="shared" ref="V246:V261" si="130">U246</f>
        <v>0</v>
      </c>
      <c r="W246" s="161">
        <f t="shared" si="128"/>
        <v>0</v>
      </c>
      <c r="X246" s="161">
        <f t="shared" si="128"/>
        <v>0</v>
      </c>
      <c r="Y246" s="161">
        <f t="shared" si="128"/>
        <v>0</v>
      </c>
      <c r="Z246" s="161">
        <f t="shared" si="128"/>
        <v>0</v>
      </c>
      <c r="AA246" s="161">
        <f t="shared" si="128"/>
        <v>0</v>
      </c>
      <c r="AB246" s="161">
        <f t="shared" si="128"/>
        <v>0</v>
      </c>
      <c r="AC246" s="161">
        <f t="shared" si="128"/>
        <v>0</v>
      </c>
      <c r="AD246" s="161">
        <f t="shared" si="128"/>
        <v>0</v>
      </c>
      <c r="AE246" s="161">
        <f t="shared" si="128"/>
        <v>0</v>
      </c>
      <c r="AF246" s="174">
        <f t="shared" si="128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29"/>
        <v>0</v>
      </c>
      <c r="D247" s="161">
        <f t="shared" si="129"/>
        <v>0</v>
      </c>
      <c r="E247" s="161">
        <f t="shared" si="129"/>
        <v>0</v>
      </c>
      <c r="F247" s="161">
        <f t="shared" si="129"/>
        <v>0</v>
      </c>
      <c r="G247" s="161">
        <f t="shared" si="129"/>
        <v>0</v>
      </c>
      <c r="H247" s="161">
        <f t="shared" si="129"/>
        <v>0</v>
      </c>
      <c r="I247" s="161">
        <f t="shared" si="129"/>
        <v>0</v>
      </c>
      <c r="J247" s="161">
        <f t="shared" si="129"/>
        <v>0</v>
      </c>
      <c r="K247" s="161">
        <f t="shared" si="129"/>
        <v>0</v>
      </c>
      <c r="L247" s="161">
        <f t="shared" si="129"/>
        <v>0</v>
      </c>
      <c r="M247" s="161">
        <f t="shared" si="129"/>
        <v>0</v>
      </c>
      <c r="N247" s="161">
        <f t="shared" si="129"/>
        <v>0</v>
      </c>
      <c r="O247" s="161">
        <f t="shared" si="129"/>
        <v>0</v>
      </c>
      <c r="P247" s="161">
        <f t="shared" si="129"/>
        <v>0</v>
      </c>
      <c r="Q247" s="161">
        <f t="shared" si="129"/>
        <v>0</v>
      </c>
      <c r="R247" s="161">
        <f t="shared" si="129"/>
        <v>0</v>
      </c>
      <c r="S247" s="161">
        <f t="shared" si="128"/>
        <v>0</v>
      </c>
      <c r="T247" s="161">
        <f t="shared" si="128"/>
        <v>0</v>
      </c>
      <c r="U247" s="161">
        <f t="shared" si="128"/>
        <v>0</v>
      </c>
      <c r="V247" s="161">
        <f t="shared" si="130"/>
        <v>0</v>
      </c>
      <c r="W247" s="161">
        <f t="shared" si="128"/>
        <v>0</v>
      </c>
      <c r="X247" s="161">
        <f t="shared" si="128"/>
        <v>0</v>
      </c>
      <c r="Y247" s="161">
        <f t="shared" si="128"/>
        <v>0</v>
      </c>
      <c r="Z247" s="161">
        <f t="shared" si="128"/>
        <v>0</v>
      </c>
      <c r="AA247" s="161">
        <f t="shared" si="128"/>
        <v>0</v>
      </c>
      <c r="AB247" s="161">
        <f t="shared" si="128"/>
        <v>0</v>
      </c>
      <c r="AC247" s="161">
        <f t="shared" si="128"/>
        <v>0</v>
      </c>
      <c r="AD247" s="161">
        <f t="shared" si="128"/>
        <v>0</v>
      </c>
      <c r="AE247" s="161">
        <f t="shared" si="128"/>
        <v>0</v>
      </c>
      <c r="AF247" s="174">
        <f t="shared" si="128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29"/>
        <v>0</v>
      </c>
      <c r="D248" s="161">
        <f t="shared" si="129"/>
        <v>0</v>
      </c>
      <c r="E248" s="161">
        <f t="shared" si="129"/>
        <v>0</v>
      </c>
      <c r="F248" s="161">
        <f t="shared" si="129"/>
        <v>0</v>
      </c>
      <c r="G248" s="161">
        <f t="shared" si="129"/>
        <v>0</v>
      </c>
      <c r="H248" s="161">
        <f t="shared" si="129"/>
        <v>0</v>
      </c>
      <c r="I248" s="161">
        <f t="shared" si="129"/>
        <v>0</v>
      </c>
      <c r="J248" s="161">
        <f t="shared" si="129"/>
        <v>0</v>
      </c>
      <c r="K248" s="161">
        <f t="shared" si="129"/>
        <v>0</v>
      </c>
      <c r="L248" s="161">
        <f t="shared" si="129"/>
        <v>0</v>
      </c>
      <c r="M248" s="161">
        <f t="shared" si="129"/>
        <v>0</v>
      </c>
      <c r="N248" s="161">
        <f t="shared" si="129"/>
        <v>0</v>
      </c>
      <c r="O248" s="161">
        <f t="shared" si="129"/>
        <v>0</v>
      </c>
      <c r="P248" s="161">
        <f t="shared" si="129"/>
        <v>0</v>
      </c>
      <c r="Q248" s="161">
        <f t="shared" si="129"/>
        <v>0</v>
      </c>
      <c r="R248" s="161">
        <f t="shared" ref="R248:AF263" si="131">Q248</f>
        <v>0</v>
      </c>
      <c r="S248" s="161">
        <f t="shared" si="131"/>
        <v>0</v>
      </c>
      <c r="T248" s="161">
        <f t="shared" si="131"/>
        <v>0</v>
      </c>
      <c r="U248" s="161">
        <f t="shared" si="131"/>
        <v>0</v>
      </c>
      <c r="V248" s="161">
        <f t="shared" si="131"/>
        <v>0</v>
      </c>
      <c r="W248" s="161">
        <f t="shared" si="131"/>
        <v>0</v>
      </c>
      <c r="X248" s="161">
        <f t="shared" si="131"/>
        <v>0</v>
      </c>
      <c r="Y248" s="161">
        <f t="shared" si="131"/>
        <v>0</v>
      </c>
      <c r="Z248" s="161">
        <f t="shared" si="131"/>
        <v>0</v>
      </c>
      <c r="AA248" s="161">
        <f t="shared" si="131"/>
        <v>0</v>
      </c>
      <c r="AB248" s="161">
        <f t="shared" si="131"/>
        <v>0</v>
      </c>
      <c r="AC248" s="161">
        <f t="shared" si="131"/>
        <v>0</v>
      </c>
      <c r="AD248" s="161">
        <f t="shared" si="131"/>
        <v>0</v>
      </c>
      <c r="AE248" s="161">
        <f t="shared" si="131"/>
        <v>0</v>
      </c>
      <c r="AF248" s="174">
        <f t="shared" si="131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32">B249</f>
        <v>0</v>
      </c>
      <c r="D249" s="161">
        <f t="shared" si="132"/>
        <v>0</v>
      </c>
      <c r="E249" s="161">
        <f t="shared" si="132"/>
        <v>0</v>
      </c>
      <c r="F249" s="161">
        <f t="shared" si="132"/>
        <v>0</v>
      </c>
      <c r="G249" s="161">
        <f t="shared" si="132"/>
        <v>0</v>
      </c>
      <c r="H249" s="161">
        <f t="shared" si="132"/>
        <v>0</v>
      </c>
      <c r="I249" s="161">
        <f t="shared" si="132"/>
        <v>0</v>
      </c>
      <c r="J249" s="161">
        <f t="shared" si="132"/>
        <v>0</v>
      </c>
      <c r="K249" s="161">
        <f t="shared" si="132"/>
        <v>0</v>
      </c>
      <c r="L249" s="161">
        <f t="shared" si="132"/>
        <v>0</v>
      </c>
      <c r="M249" s="161">
        <f t="shared" si="132"/>
        <v>0</v>
      </c>
      <c r="N249" s="161">
        <f t="shared" si="132"/>
        <v>0</v>
      </c>
      <c r="O249" s="161">
        <f t="shared" si="132"/>
        <v>0</v>
      </c>
      <c r="P249" s="161">
        <f t="shared" si="132"/>
        <v>0</v>
      </c>
      <c r="Q249" s="161">
        <f t="shared" si="132"/>
        <v>0</v>
      </c>
      <c r="R249" s="161">
        <f t="shared" si="131"/>
        <v>0</v>
      </c>
      <c r="S249" s="161">
        <f t="shared" si="131"/>
        <v>0</v>
      </c>
      <c r="T249" s="161">
        <f t="shared" si="131"/>
        <v>0</v>
      </c>
      <c r="U249" s="161">
        <f t="shared" si="131"/>
        <v>0</v>
      </c>
      <c r="V249" s="161">
        <f t="shared" si="131"/>
        <v>0</v>
      </c>
      <c r="W249" s="161">
        <f t="shared" si="131"/>
        <v>0</v>
      </c>
      <c r="X249" s="161">
        <f t="shared" si="131"/>
        <v>0</v>
      </c>
      <c r="Y249" s="161">
        <f t="shared" si="131"/>
        <v>0</v>
      </c>
      <c r="Z249" s="161">
        <f t="shared" si="131"/>
        <v>0</v>
      </c>
      <c r="AA249" s="161">
        <f t="shared" si="131"/>
        <v>0</v>
      </c>
      <c r="AB249" s="161">
        <f t="shared" si="131"/>
        <v>0</v>
      </c>
      <c r="AC249" s="161">
        <f t="shared" si="131"/>
        <v>0</v>
      </c>
      <c r="AD249" s="161">
        <f t="shared" si="131"/>
        <v>0</v>
      </c>
      <c r="AE249" s="161">
        <f t="shared" si="131"/>
        <v>0</v>
      </c>
      <c r="AF249" s="174">
        <f t="shared" si="131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32"/>
        <v>0</v>
      </c>
      <c r="D250" s="161">
        <f t="shared" si="132"/>
        <v>0</v>
      </c>
      <c r="E250" s="161">
        <f t="shared" si="132"/>
        <v>0</v>
      </c>
      <c r="F250" s="161">
        <f t="shared" si="132"/>
        <v>0</v>
      </c>
      <c r="G250" s="161">
        <f t="shared" si="132"/>
        <v>0</v>
      </c>
      <c r="H250" s="161">
        <f t="shared" si="132"/>
        <v>0</v>
      </c>
      <c r="I250" s="161">
        <f t="shared" si="132"/>
        <v>0</v>
      </c>
      <c r="J250" s="161">
        <f t="shared" si="132"/>
        <v>0</v>
      </c>
      <c r="K250" s="161">
        <f t="shared" si="132"/>
        <v>0</v>
      </c>
      <c r="L250" s="161">
        <f t="shared" si="132"/>
        <v>0</v>
      </c>
      <c r="M250" s="161">
        <f t="shared" si="132"/>
        <v>0</v>
      </c>
      <c r="N250" s="161">
        <f t="shared" si="132"/>
        <v>0</v>
      </c>
      <c r="O250" s="161">
        <f t="shared" si="132"/>
        <v>0</v>
      </c>
      <c r="P250" s="161">
        <f t="shared" si="132"/>
        <v>0</v>
      </c>
      <c r="Q250" s="161">
        <f t="shared" si="132"/>
        <v>0</v>
      </c>
      <c r="R250" s="161">
        <f t="shared" si="132"/>
        <v>0</v>
      </c>
      <c r="S250" s="161">
        <f t="shared" si="131"/>
        <v>0</v>
      </c>
      <c r="T250" s="161">
        <f t="shared" si="131"/>
        <v>0</v>
      </c>
      <c r="U250" s="161">
        <f t="shared" si="131"/>
        <v>0</v>
      </c>
      <c r="V250" s="161">
        <f t="shared" si="131"/>
        <v>0</v>
      </c>
      <c r="W250" s="161">
        <f t="shared" si="131"/>
        <v>0</v>
      </c>
      <c r="X250" s="161">
        <f t="shared" si="131"/>
        <v>0</v>
      </c>
      <c r="Y250" s="161">
        <f t="shared" si="131"/>
        <v>0</v>
      </c>
      <c r="Z250" s="161">
        <f t="shared" si="131"/>
        <v>0</v>
      </c>
      <c r="AA250" s="161">
        <f t="shared" si="131"/>
        <v>0</v>
      </c>
      <c r="AB250" s="161">
        <f t="shared" si="131"/>
        <v>0</v>
      </c>
      <c r="AC250" s="161">
        <f t="shared" si="131"/>
        <v>0</v>
      </c>
      <c r="AD250" s="161">
        <f t="shared" si="131"/>
        <v>0</v>
      </c>
      <c r="AE250" s="161">
        <f t="shared" si="131"/>
        <v>0</v>
      </c>
      <c r="AF250" s="174">
        <f t="shared" si="131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32"/>
        <v>0</v>
      </c>
      <c r="D251" s="161">
        <f t="shared" si="132"/>
        <v>0</v>
      </c>
      <c r="E251" s="161">
        <f t="shared" si="132"/>
        <v>0</v>
      </c>
      <c r="F251" s="161">
        <f t="shared" si="132"/>
        <v>0</v>
      </c>
      <c r="G251" s="161">
        <f t="shared" si="132"/>
        <v>0</v>
      </c>
      <c r="H251" s="161">
        <f t="shared" si="132"/>
        <v>0</v>
      </c>
      <c r="I251" s="161">
        <f t="shared" si="132"/>
        <v>0</v>
      </c>
      <c r="J251" s="161">
        <f t="shared" si="132"/>
        <v>0</v>
      </c>
      <c r="K251" s="161">
        <f t="shared" si="132"/>
        <v>0</v>
      </c>
      <c r="L251" s="161">
        <f t="shared" si="132"/>
        <v>0</v>
      </c>
      <c r="M251" s="161">
        <f t="shared" si="132"/>
        <v>0</v>
      </c>
      <c r="N251" s="161">
        <f t="shared" si="132"/>
        <v>0</v>
      </c>
      <c r="O251" s="161">
        <f t="shared" si="132"/>
        <v>0</v>
      </c>
      <c r="P251" s="161">
        <f t="shared" si="132"/>
        <v>0</v>
      </c>
      <c r="Q251" s="161">
        <f t="shared" si="132"/>
        <v>0</v>
      </c>
      <c r="R251" s="161">
        <f t="shared" si="132"/>
        <v>0</v>
      </c>
      <c r="S251" s="161">
        <f t="shared" si="131"/>
        <v>0</v>
      </c>
      <c r="T251" s="161">
        <f t="shared" si="131"/>
        <v>0</v>
      </c>
      <c r="U251" s="161">
        <f t="shared" si="131"/>
        <v>0</v>
      </c>
      <c r="V251" s="161">
        <f t="shared" si="131"/>
        <v>0</v>
      </c>
      <c r="W251" s="161">
        <f t="shared" si="131"/>
        <v>0</v>
      </c>
      <c r="X251" s="161">
        <f t="shared" si="131"/>
        <v>0</v>
      </c>
      <c r="Y251" s="161">
        <f t="shared" si="131"/>
        <v>0</v>
      </c>
      <c r="Z251" s="161">
        <f t="shared" si="131"/>
        <v>0</v>
      </c>
      <c r="AA251" s="161">
        <f t="shared" si="131"/>
        <v>0</v>
      </c>
      <c r="AB251" s="161">
        <f t="shared" si="131"/>
        <v>0</v>
      </c>
      <c r="AC251" s="161">
        <f t="shared" si="131"/>
        <v>0</v>
      </c>
      <c r="AD251" s="161">
        <f t="shared" si="131"/>
        <v>0</v>
      </c>
      <c r="AE251" s="161">
        <f t="shared" si="131"/>
        <v>0</v>
      </c>
      <c r="AF251" s="174">
        <f t="shared" si="131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32"/>
        <v>0</v>
      </c>
      <c r="D252" s="161">
        <f t="shared" si="132"/>
        <v>0</v>
      </c>
      <c r="E252" s="161">
        <f t="shared" si="132"/>
        <v>0</v>
      </c>
      <c r="F252" s="161">
        <f t="shared" si="132"/>
        <v>0</v>
      </c>
      <c r="G252" s="161">
        <f t="shared" si="132"/>
        <v>0</v>
      </c>
      <c r="H252" s="161">
        <f t="shared" si="132"/>
        <v>0</v>
      </c>
      <c r="I252" s="161">
        <f t="shared" si="132"/>
        <v>0</v>
      </c>
      <c r="J252" s="161">
        <f t="shared" si="132"/>
        <v>0</v>
      </c>
      <c r="K252" s="161">
        <f t="shared" si="132"/>
        <v>0</v>
      </c>
      <c r="L252" s="161">
        <f t="shared" si="132"/>
        <v>0</v>
      </c>
      <c r="M252" s="161">
        <f t="shared" si="132"/>
        <v>0</v>
      </c>
      <c r="N252" s="161">
        <f t="shared" si="132"/>
        <v>0</v>
      </c>
      <c r="O252" s="161">
        <f t="shared" si="132"/>
        <v>0</v>
      </c>
      <c r="P252" s="161">
        <f t="shared" si="132"/>
        <v>0</v>
      </c>
      <c r="Q252" s="161">
        <f t="shared" si="132"/>
        <v>0</v>
      </c>
      <c r="R252" s="161">
        <f t="shared" si="132"/>
        <v>0</v>
      </c>
      <c r="S252" s="161">
        <f t="shared" si="131"/>
        <v>0</v>
      </c>
      <c r="T252" s="161">
        <f t="shared" si="131"/>
        <v>0</v>
      </c>
      <c r="U252" s="161">
        <f t="shared" si="131"/>
        <v>0</v>
      </c>
      <c r="V252" s="161">
        <f t="shared" si="131"/>
        <v>0</v>
      </c>
      <c r="W252" s="161">
        <f t="shared" si="131"/>
        <v>0</v>
      </c>
      <c r="X252" s="161">
        <f t="shared" si="131"/>
        <v>0</v>
      </c>
      <c r="Y252" s="161">
        <f t="shared" si="131"/>
        <v>0</v>
      </c>
      <c r="Z252" s="161">
        <f t="shared" si="131"/>
        <v>0</v>
      </c>
      <c r="AA252" s="161">
        <f t="shared" si="131"/>
        <v>0</v>
      </c>
      <c r="AB252" s="161">
        <f t="shared" si="131"/>
        <v>0</v>
      </c>
      <c r="AC252" s="161">
        <f t="shared" si="131"/>
        <v>0</v>
      </c>
      <c r="AD252" s="161">
        <f t="shared" si="131"/>
        <v>0</v>
      </c>
      <c r="AE252" s="161">
        <f t="shared" si="131"/>
        <v>0</v>
      </c>
      <c r="AF252" s="174">
        <f t="shared" si="131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32"/>
        <v>0</v>
      </c>
      <c r="D253" s="161">
        <f t="shared" si="132"/>
        <v>0</v>
      </c>
      <c r="E253" s="161">
        <f t="shared" si="132"/>
        <v>0</v>
      </c>
      <c r="F253" s="161">
        <f t="shared" si="132"/>
        <v>0</v>
      </c>
      <c r="G253" s="161">
        <f t="shared" si="132"/>
        <v>0</v>
      </c>
      <c r="H253" s="161">
        <f t="shared" si="132"/>
        <v>0</v>
      </c>
      <c r="I253" s="161">
        <f t="shared" si="132"/>
        <v>0</v>
      </c>
      <c r="J253" s="161">
        <f t="shared" si="132"/>
        <v>0</v>
      </c>
      <c r="K253" s="161">
        <f t="shared" si="132"/>
        <v>0</v>
      </c>
      <c r="L253" s="161">
        <f t="shared" si="132"/>
        <v>0</v>
      </c>
      <c r="M253" s="161">
        <f t="shared" si="132"/>
        <v>0</v>
      </c>
      <c r="N253" s="161">
        <f t="shared" si="132"/>
        <v>0</v>
      </c>
      <c r="O253" s="161">
        <f t="shared" si="132"/>
        <v>0</v>
      </c>
      <c r="P253" s="161">
        <f t="shared" si="132"/>
        <v>0</v>
      </c>
      <c r="Q253" s="161">
        <f t="shared" si="132"/>
        <v>0</v>
      </c>
      <c r="R253" s="161">
        <f t="shared" si="132"/>
        <v>0</v>
      </c>
      <c r="S253" s="161">
        <f t="shared" si="131"/>
        <v>0</v>
      </c>
      <c r="T253" s="161">
        <f t="shared" si="131"/>
        <v>0</v>
      </c>
      <c r="U253" s="161">
        <f t="shared" si="131"/>
        <v>0</v>
      </c>
      <c r="V253" s="161">
        <f t="shared" si="131"/>
        <v>0</v>
      </c>
      <c r="W253" s="161">
        <f t="shared" si="131"/>
        <v>0</v>
      </c>
      <c r="X253" s="161">
        <f t="shared" si="131"/>
        <v>0</v>
      </c>
      <c r="Y253" s="161">
        <f t="shared" si="131"/>
        <v>0</v>
      </c>
      <c r="Z253" s="161">
        <f t="shared" si="131"/>
        <v>0</v>
      </c>
      <c r="AA253" s="161">
        <f t="shared" si="131"/>
        <v>0</v>
      </c>
      <c r="AB253" s="161">
        <f t="shared" si="131"/>
        <v>0</v>
      </c>
      <c r="AC253" s="161">
        <f t="shared" si="131"/>
        <v>0</v>
      </c>
      <c r="AD253" s="161">
        <f t="shared" si="131"/>
        <v>0</v>
      </c>
      <c r="AE253" s="161">
        <f t="shared" si="131"/>
        <v>0</v>
      </c>
      <c r="AF253" s="174">
        <f t="shared" si="131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32"/>
        <v>0</v>
      </c>
      <c r="D254" s="161">
        <f t="shared" si="132"/>
        <v>0</v>
      </c>
      <c r="E254" s="161">
        <f t="shared" si="132"/>
        <v>0</v>
      </c>
      <c r="F254" s="161">
        <f t="shared" si="132"/>
        <v>0</v>
      </c>
      <c r="G254" s="161">
        <f t="shared" si="132"/>
        <v>0</v>
      </c>
      <c r="H254" s="161">
        <f t="shared" si="132"/>
        <v>0</v>
      </c>
      <c r="I254" s="161">
        <f t="shared" si="132"/>
        <v>0</v>
      </c>
      <c r="J254" s="161">
        <f t="shared" si="132"/>
        <v>0</v>
      </c>
      <c r="K254" s="161">
        <f t="shared" si="132"/>
        <v>0</v>
      </c>
      <c r="L254" s="161">
        <f t="shared" si="132"/>
        <v>0</v>
      </c>
      <c r="M254" s="161">
        <f t="shared" si="132"/>
        <v>0</v>
      </c>
      <c r="N254" s="161">
        <f t="shared" si="132"/>
        <v>0</v>
      </c>
      <c r="O254" s="161">
        <f t="shared" si="132"/>
        <v>0</v>
      </c>
      <c r="P254" s="161">
        <f t="shared" si="132"/>
        <v>0</v>
      </c>
      <c r="Q254" s="161">
        <f t="shared" si="132"/>
        <v>0</v>
      </c>
      <c r="R254" s="161">
        <f t="shared" si="132"/>
        <v>0</v>
      </c>
      <c r="S254" s="161">
        <f t="shared" si="131"/>
        <v>0</v>
      </c>
      <c r="T254" s="161">
        <f t="shared" si="131"/>
        <v>0</v>
      </c>
      <c r="U254" s="161">
        <f t="shared" si="131"/>
        <v>0</v>
      </c>
      <c r="V254" s="161">
        <f t="shared" si="131"/>
        <v>0</v>
      </c>
      <c r="W254" s="161">
        <f t="shared" si="131"/>
        <v>0</v>
      </c>
      <c r="X254" s="161">
        <f t="shared" si="131"/>
        <v>0</v>
      </c>
      <c r="Y254" s="161">
        <f t="shared" si="131"/>
        <v>0</v>
      </c>
      <c r="Z254" s="161">
        <f t="shared" si="131"/>
        <v>0</v>
      </c>
      <c r="AA254" s="161">
        <f t="shared" si="131"/>
        <v>0</v>
      </c>
      <c r="AB254" s="161">
        <f t="shared" si="131"/>
        <v>0</v>
      </c>
      <c r="AC254" s="161">
        <f t="shared" si="131"/>
        <v>0</v>
      </c>
      <c r="AD254" s="161">
        <f t="shared" si="131"/>
        <v>0</v>
      </c>
      <c r="AE254" s="161">
        <f t="shared" si="131"/>
        <v>0</v>
      </c>
      <c r="AF254" s="174">
        <f t="shared" si="131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32"/>
        <v>0</v>
      </c>
      <c r="D255" s="161">
        <f t="shared" si="132"/>
        <v>0</v>
      </c>
      <c r="E255" s="161">
        <f t="shared" si="132"/>
        <v>0</v>
      </c>
      <c r="F255" s="161">
        <f t="shared" si="132"/>
        <v>0</v>
      </c>
      <c r="G255" s="161">
        <f t="shared" si="132"/>
        <v>0</v>
      </c>
      <c r="H255" s="161">
        <f t="shared" si="132"/>
        <v>0</v>
      </c>
      <c r="I255" s="161">
        <f t="shared" si="132"/>
        <v>0</v>
      </c>
      <c r="J255" s="161">
        <f t="shared" si="132"/>
        <v>0</v>
      </c>
      <c r="K255" s="161">
        <f t="shared" si="132"/>
        <v>0</v>
      </c>
      <c r="L255" s="161">
        <f t="shared" si="132"/>
        <v>0</v>
      </c>
      <c r="M255" s="161">
        <f t="shared" si="132"/>
        <v>0</v>
      </c>
      <c r="N255" s="161">
        <f t="shared" si="132"/>
        <v>0</v>
      </c>
      <c r="O255" s="161">
        <f t="shared" si="132"/>
        <v>0</v>
      </c>
      <c r="P255" s="161">
        <f t="shared" si="132"/>
        <v>0</v>
      </c>
      <c r="Q255" s="161">
        <f t="shared" si="132"/>
        <v>0</v>
      </c>
      <c r="R255" s="161">
        <f t="shared" si="132"/>
        <v>0</v>
      </c>
      <c r="S255" s="161">
        <f t="shared" si="131"/>
        <v>0</v>
      </c>
      <c r="T255" s="161">
        <f t="shared" si="131"/>
        <v>0</v>
      </c>
      <c r="U255" s="161">
        <f t="shared" si="131"/>
        <v>0</v>
      </c>
      <c r="V255" s="161">
        <f t="shared" si="131"/>
        <v>0</v>
      </c>
      <c r="W255" s="161">
        <f t="shared" si="131"/>
        <v>0</v>
      </c>
      <c r="X255" s="161">
        <f t="shared" si="131"/>
        <v>0</v>
      </c>
      <c r="Y255" s="161">
        <f t="shared" si="131"/>
        <v>0</v>
      </c>
      <c r="Z255" s="161">
        <f t="shared" si="131"/>
        <v>0</v>
      </c>
      <c r="AA255" s="161">
        <f t="shared" si="131"/>
        <v>0</v>
      </c>
      <c r="AB255" s="161">
        <f t="shared" si="131"/>
        <v>0</v>
      </c>
      <c r="AC255" s="161">
        <f t="shared" si="131"/>
        <v>0</v>
      </c>
      <c r="AD255" s="161">
        <f t="shared" si="131"/>
        <v>0</v>
      </c>
      <c r="AE255" s="161">
        <f t="shared" si="131"/>
        <v>0</v>
      </c>
      <c r="AF255" s="174">
        <f t="shared" si="131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32"/>
        <v>0</v>
      </c>
      <c r="D256" s="161">
        <f t="shared" si="132"/>
        <v>0</v>
      </c>
      <c r="E256" s="161">
        <f t="shared" si="132"/>
        <v>0</v>
      </c>
      <c r="F256" s="161">
        <f t="shared" si="132"/>
        <v>0</v>
      </c>
      <c r="G256" s="161">
        <f t="shared" si="132"/>
        <v>0</v>
      </c>
      <c r="H256" s="161">
        <f t="shared" si="132"/>
        <v>0</v>
      </c>
      <c r="I256" s="161">
        <f t="shared" si="132"/>
        <v>0</v>
      </c>
      <c r="J256" s="161">
        <f t="shared" si="132"/>
        <v>0</v>
      </c>
      <c r="K256" s="161">
        <f t="shared" si="132"/>
        <v>0</v>
      </c>
      <c r="L256" s="161">
        <f t="shared" si="132"/>
        <v>0</v>
      </c>
      <c r="M256" s="161">
        <f t="shared" si="132"/>
        <v>0</v>
      </c>
      <c r="N256" s="161">
        <f t="shared" si="132"/>
        <v>0</v>
      </c>
      <c r="O256" s="161">
        <f t="shared" si="132"/>
        <v>0</v>
      </c>
      <c r="P256" s="161">
        <f t="shared" si="132"/>
        <v>0</v>
      </c>
      <c r="Q256" s="161">
        <f t="shared" si="132"/>
        <v>0</v>
      </c>
      <c r="R256" s="161">
        <f t="shared" si="132"/>
        <v>0</v>
      </c>
      <c r="S256" s="161">
        <f t="shared" si="131"/>
        <v>0</v>
      </c>
      <c r="T256" s="161">
        <f t="shared" si="131"/>
        <v>0</v>
      </c>
      <c r="U256" s="161">
        <f t="shared" si="131"/>
        <v>0</v>
      </c>
      <c r="V256" s="161">
        <f t="shared" si="131"/>
        <v>0</v>
      </c>
      <c r="W256" s="161">
        <f t="shared" si="131"/>
        <v>0</v>
      </c>
      <c r="X256" s="161">
        <f t="shared" si="131"/>
        <v>0</v>
      </c>
      <c r="Y256" s="161">
        <f t="shared" si="131"/>
        <v>0</v>
      </c>
      <c r="Z256" s="161">
        <f t="shared" si="131"/>
        <v>0</v>
      </c>
      <c r="AA256" s="161">
        <f t="shared" si="131"/>
        <v>0</v>
      </c>
      <c r="AB256" s="161">
        <f t="shared" si="131"/>
        <v>0</v>
      </c>
      <c r="AC256" s="161">
        <f t="shared" si="131"/>
        <v>0</v>
      </c>
      <c r="AD256" s="161">
        <f t="shared" si="131"/>
        <v>0</v>
      </c>
      <c r="AE256" s="161">
        <f t="shared" si="131"/>
        <v>0</v>
      </c>
      <c r="AF256" s="174">
        <f t="shared" si="131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32"/>
        <v>0</v>
      </c>
      <c r="D257" s="161">
        <f t="shared" si="132"/>
        <v>0</v>
      </c>
      <c r="E257" s="161">
        <f t="shared" si="132"/>
        <v>0</v>
      </c>
      <c r="F257" s="161">
        <f t="shared" si="132"/>
        <v>0</v>
      </c>
      <c r="G257" s="161">
        <f t="shared" si="132"/>
        <v>0</v>
      </c>
      <c r="H257" s="161">
        <f t="shared" si="132"/>
        <v>0</v>
      </c>
      <c r="I257" s="161">
        <f t="shared" si="132"/>
        <v>0</v>
      </c>
      <c r="J257" s="161">
        <f t="shared" si="132"/>
        <v>0</v>
      </c>
      <c r="K257" s="161">
        <f t="shared" si="132"/>
        <v>0</v>
      </c>
      <c r="L257" s="161">
        <f t="shared" si="132"/>
        <v>0</v>
      </c>
      <c r="M257" s="161">
        <f t="shared" si="132"/>
        <v>0</v>
      </c>
      <c r="N257" s="161">
        <f t="shared" si="132"/>
        <v>0</v>
      </c>
      <c r="O257" s="161">
        <f t="shared" si="132"/>
        <v>0</v>
      </c>
      <c r="P257" s="161">
        <f t="shared" si="132"/>
        <v>0</v>
      </c>
      <c r="Q257" s="161">
        <f t="shared" si="132"/>
        <v>0</v>
      </c>
      <c r="R257" s="161">
        <f t="shared" si="132"/>
        <v>0</v>
      </c>
      <c r="S257" s="161">
        <f t="shared" si="131"/>
        <v>0</v>
      </c>
      <c r="T257" s="161">
        <f t="shared" si="131"/>
        <v>0</v>
      </c>
      <c r="U257" s="161">
        <f t="shared" si="131"/>
        <v>0</v>
      </c>
      <c r="V257" s="161">
        <f t="shared" si="131"/>
        <v>0</v>
      </c>
      <c r="W257" s="161">
        <f t="shared" si="131"/>
        <v>0</v>
      </c>
      <c r="X257" s="161">
        <f t="shared" si="131"/>
        <v>0</v>
      </c>
      <c r="Y257" s="161">
        <f t="shared" si="131"/>
        <v>0</v>
      </c>
      <c r="Z257" s="161">
        <f t="shared" si="131"/>
        <v>0</v>
      </c>
      <c r="AA257" s="161">
        <f t="shared" si="131"/>
        <v>0</v>
      </c>
      <c r="AB257" s="161">
        <f t="shared" si="131"/>
        <v>0</v>
      </c>
      <c r="AC257" s="161">
        <f t="shared" si="131"/>
        <v>0</v>
      </c>
      <c r="AD257" s="161">
        <f t="shared" si="131"/>
        <v>0</v>
      </c>
      <c r="AE257" s="161">
        <f t="shared" si="131"/>
        <v>0</v>
      </c>
      <c r="AF257" s="174">
        <f t="shared" si="131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32"/>
        <v>0</v>
      </c>
      <c r="D258" s="161">
        <f t="shared" si="132"/>
        <v>0</v>
      </c>
      <c r="E258" s="161">
        <f t="shared" si="132"/>
        <v>0</v>
      </c>
      <c r="F258" s="161">
        <f t="shared" si="132"/>
        <v>0</v>
      </c>
      <c r="G258" s="161">
        <f t="shared" si="132"/>
        <v>0</v>
      </c>
      <c r="H258" s="161">
        <f t="shared" si="132"/>
        <v>0</v>
      </c>
      <c r="I258" s="161">
        <f t="shared" si="132"/>
        <v>0</v>
      </c>
      <c r="J258" s="161">
        <f t="shared" si="132"/>
        <v>0</v>
      </c>
      <c r="K258" s="161">
        <f t="shared" si="132"/>
        <v>0</v>
      </c>
      <c r="L258" s="161">
        <f t="shared" si="132"/>
        <v>0</v>
      </c>
      <c r="M258" s="161">
        <f t="shared" si="132"/>
        <v>0</v>
      </c>
      <c r="N258" s="161">
        <f t="shared" si="132"/>
        <v>0</v>
      </c>
      <c r="O258" s="161">
        <f t="shared" si="132"/>
        <v>0</v>
      </c>
      <c r="P258" s="161">
        <f t="shared" si="132"/>
        <v>0</v>
      </c>
      <c r="Q258" s="161">
        <f t="shared" si="132"/>
        <v>0</v>
      </c>
      <c r="R258" s="161">
        <f t="shared" si="132"/>
        <v>0</v>
      </c>
      <c r="S258" s="161">
        <f t="shared" si="131"/>
        <v>0</v>
      </c>
      <c r="T258" s="161">
        <f t="shared" si="131"/>
        <v>0</v>
      </c>
      <c r="U258" s="161">
        <f t="shared" si="131"/>
        <v>0</v>
      </c>
      <c r="V258" s="161">
        <f t="shared" si="131"/>
        <v>0</v>
      </c>
      <c r="W258" s="161">
        <f t="shared" si="131"/>
        <v>0</v>
      </c>
      <c r="X258" s="161">
        <f t="shared" si="131"/>
        <v>0</v>
      </c>
      <c r="Y258" s="161">
        <f t="shared" si="131"/>
        <v>0</v>
      </c>
      <c r="Z258" s="161">
        <f t="shared" si="131"/>
        <v>0</v>
      </c>
      <c r="AA258" s="161">
        <f t="shared" si="131"/>
        <v>0</v>
      </c>
      <c r="AB258" s="161">
        <f t="shared" si="131"/>
        <v>0</v>
      </c>
      <c r="AC258" s="161">
        <f t="shared" si="131"/>
        <v>0</v>
      </c>
      <c r="AD258" s="161">
        <f t="shared" si="131"/>
        <v>0</v>
      </c>
      <c r="AE258" s="161">
        <f t="shared" si="131"/>
        <v>0</v>
      </c>
      <c r="AF258" s="174">
        <f t="shared" si="131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32"/>
        <v>0</v>
      </c>
      <c r="D259" s="161">
        <f t="shared" si="132"/>
        <v>0</v>
      </c>
      <c r="E259" s="161">
        <f t="shared" si="132"/>
        <v>0</v>
      </c>
      <c r="F259" s="161">
        <f t="shared" si="132"/>
        <v>0</v>
      </c>
      <c r="G259" s="161">
        <f t="shared" si="132"/>
        <v>0</v>
      </c>
      <c r="H259" s="161">
        <f t="shared" si="132"/>
        <v>0</v>
      </c>
      <c r="I259" s="161">
        <f t="shared" si="132"/>
        <v>0</v>
      </c>
      <c r="J259" s="161">
        <f t="shared" si="132"/>
        <v>0</v>
      </c>
      <c r="K259" s="161">
        <f t="shared" si="132"/>
        <v>0</v>
      </c>
      <c r="L259" s="161">
        <f t="shared" si="132"/>
        <v>0</v>
      </c>
      <c r="M259" s="161">
        <f t="shared" si="132"/>
        <v>0</v>
      </c>
      <c r="N259" s="161">
        <f t="shared" si="132"/>
        <v>0</v>
      </c>
      <c r="O259" s="161">
        <f t="shared" si="132"/>
        <v>0</v>
      </c>
      <c r="P259" s="161">
        <f t="shared" si="132"/>
        <v>0</v>
      </c>
      <c r="Q259" s="161">
        <f t="shared" si="132"/>
        <v>0</v>
      </c>
      <c r="R259" s="161">
        <f t="shared" si="132"/>
        <v>0</v>
      </c>
      <c r="S259" s="161">
        <f t="shared" si="131"/>
        <v>0</v>
      </c>
      <c r="T259" s="161">
        <f t="shared" si="131"/>
        <v>0</v>
      </c>
      <c r="U259" s="161">
        <f t="shared" si="131"/>
        <v>0</v>
      </c>
      <c r="V259" s="161">
        <f t="shared" si="131"/>
        <v>0</v>
      </c>
      <c r="W259" s="161">
        <f t="shared" si="131"/>
        <v>0</v>
      </c>
      <c r="X259" s="161">
        <f t="shared" si="131"/>
        <v>0</v>
      </c>
      <c r="Y259" s="161">
        <f t="shared" si="131"/>
        <v>0</v>
      </c>
      <c r="Z259" s="161">
        <f t="shared" si="131"/>
        <v>0</v>
      </c>
      <c r="AA259" s="161">
        <f t="shared" si="131"/>
        <v>0</v>
      </c>
      <c r="AB259" s="161">
        <f t="shared" si="131"/>
        <v>0</v>
      </c>
      <c r="AC259" s="161">
        <f t="shared" si="131"/>
        <v>0</v>
      </c>
      <c r="AD259" s="161">
        <f t="shared" si="131"/>
        <v>0</v>
      </c>
      <c r="AE259" s="161">
        <f t="shared" si="131"/>
        <v>0</v>
      </c>
      <c r="AF259" s="174">
        <f t="shared" si="131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32"/>
        <v>0</v>
      </c>
      <c r="D260" s="161">
        <f t="shared" si="132"/>
        <v>0</v>
      </c>
      <c r="E260" s="161">
        <f t="shared" si="132"/>
        <v>0</v>
      </c>
      <c r="F260" s="161">
        <f t="shared" si="132"/>
        <v>0</v>
      </c>
      <c r="G260" s="161">
        <f t="shared" si="132"/>
        <v>0</v>
      </c>
      <c r="H260" s="161">
        <f t="shared" si="132"/>
        <v>0</v>
      </c>
      <c r="I260" s="161">
        <f t="shared" si="132"/>
        <v>0</v>
      </c>
      <c r="J260" s="161">
        <f t="shared" si="132"/>
        <v>0</v>
      </c>
      <c r="K260" s="161">
        <f t="shared" si="132"/>
        <v>0</v>
      </c>
      <c r="L260" s="161">
        <f t="shared" si="132"/>
        <v>0</v>
      </c>
      <c r="M260" s="161">
        <f t="shared" si="132"/>
        <v>0</v>
      </c>
      <c r="N260" s="161">
        <f t="shared" si="132"/>
        <v>0</v>
      </c>
      <c r="O260" s="161">
        <f t="shared" si="132"/>
        <v>0</v>
      </c>
      <c r="P260" s="161">
        <f t="shared" si="132"/>
        <v>0</v>
      </c>
      <c r="Q260" s="161">
        <f t="shared" si="132"/>
        <v>0</v>
      </c>
      <c r="R260" s="161">
        <f t="shared" si="132"/>
        <v>0</v>
      </c>
      <c r="S260" s="161">
        <f t="shared" si="131"/>
        <v>0</v>
      </c>
      <c r="T260" s="161">
        <f t="shared" si="131"/>
        <v>0</v>
      </c>
      <c r="U260" s="161">
        <f t="shared" si="131"/>
        <v>0</v>
      </c>
      <c r="V260" s="161">
        <f t="shared" si="131"/>
        <v>0</v>
      </c>
      <c r="W260" s="161">
        <f t="shared" si="131"/>
        <v>0</v>
      </c>
      <c r="X260" s="161">
        <f t="shared" si="131"/>
        <v>0</v>
      </c>
      <c r="Y260" s="161">
        <f t="shared" si="131"/>
        <v>0</v>
      </c>
      <c r="Z260" s="161">
        <f t="shared" si="131"/>
        <v>0</v>
      </c>
      <c r="AA260" s="161">
        <f t="shared" si="131"/>
        <v>0</v>
      </c>
      <c r="AB260" s="161">
        <f t="shared" si="131"/>
        <v>0</v>
      </c>
      <c r="AC260" s="161">
        <f t="shared" si="131"/>
        <v>0</v>
      </c>
      <c r="AD260" s="161">
        <f t="shared" si="131"/>
        <v>0</v>
      </c>
      <c r="AE260" s="161">
        <f t="shared" si="131"/>
        <v>0</v>
      </c>
      <c r="AF260" s="174">
        <f t="shared" si="131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32"/>
        <v>0</v>
      </c>
      <c r="D261" s="161">
        <f t="shared" si="132"/>
        <v>0</v>
      </c>
      <c r="E261" s="161">
        <f t="shared" si="132"/>
        <v>0</v>
      </c>
      <c r="F261" s="161">
        <f t="shared" si="132"/>
        <v>0</v>
      </c>
      <c r="G261" s="161">
        <f t="shared" si="132"/>
        <v>0</v>
      </c>
      <c r="H261" s="161">
        <f t="shared" si="132"/>
        <v>0</v>
      </c>
      <c r="I261" s="161">
        <f t="shared" si="132"/>
        <v>0</v>
      </c>
      <c r="J261" s="161">
        <f t="shared" si="132"/>
        <v>0</v>
      </c>
      <c r="K261" s="161">
        <f t="shared" si="132"/>
        <v>0</v>
      </c>
      <c r="L261" s="161">
        <f t="shared" si="132"/>
        <v>0</v>
      </c>
      <c r="M261" s="161">
        <f t="shared" si="132"/>
        <v>0</v>
      </c>
      <c r="N261" s="161">
        <f t="shared" si="132"/>
        <v>0</v>
      </c>
      <c r="O261" s="161">
        <f t="shared" si="132"/>
        <v>0</v>
      </c>
      <c r="P261" s="161">
        <f t="shared" si="132"/>
        <v>0</v>
      </c>
      <c r="Q261" s="161">
        <f t="shared" si="132"/>
        <v>0</v>
      </c>
      <c r="R261" s="161">
        <f t="shared" si="132"/>
        <v>0</v>
      </c>
      <c r="S261" s="161">
        <f t="shared" si="131"/>
        <v>0</v>
      </c>
      <c r="T261" s="161">
        <f t="shared" si="131"/>
        <v>0</v>
      </c>
      <c r="U261" s="161">
        <f t="shared" si="131"/>
        <v>0</v>
      </c>
      <c r="V261" s="161">
        <f t="shared" ref="V261:V274" si="133">U261</f>
        <v>0</v>
      </c>
      <c r="W261" s="161">
        <f t="shared" si="131"/>
        <v>0</v>
      </c>
      <c r="X261" s="161">
        <f t="shared" si="131"/>
        <v>0</v>
      </c>
      <c r="Y261" s="161">
        <f t="shared" si="131"/>
        <v>0</v>
      </c>
      <c r="Z261" s="161">
        <f t="shared" si="131"/>
        <v>0</v>
      </c>
      <c r="AA261" s="161">
        <f t="shared" si="131"/>
        <v>0</v>
      </c>
      <c r="AB261" s="161">
        <f t="shared" si="131"/>
        <v>0</v>
      </c>
      <c r="AC261" s="161">
        <f t="shared" si="131"/>
        <v>0</v>
      </c>
      <c r="AD261" s="161">
        <f t="shared" si="131"/>
        <v>0</v>
      </c>
      <c r="AE261" s="161">
        <f t="shared" si="131"/>
        <v>0</v>
      </c>
      <c r="AF261" s="174">
        <f t="shared" si="131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32"/>
        <v>0</v>
      </c>
      <c r="D262" s="161">
        <f t="shared" si="132"/>
        <v>0</v>
      </c>
      <c r="E262" s="161">
        <f t="shared" si="132"/>
        <v>0</v>
      </c>
      <c r="F262" s="161">
        <f t="shared" si="132"/>
        <v>0</v>
      </c>
      <c r="G262" s="161">
        <f t="shared" si="132"/>
        <v>0</v>
      </c>
      <c r="H262" s="161">
        <f t="shared" si="132"/>
        <v>0</v>
      </c>
      <c r="I262" s="161">
        <f t="shared" si="132"/>
        <v>0</v>
      </c>
      <c r="J262" s="161">
        <f t="shared" si="132"/>
        <v>0</v>
      </c>
      <c r="K262" s="161">
        <f t="shared" si="132"/>
        <v>0</v>
      </c>
      <c r="L262" s="161">
        <f t="shared" si="132"/>
        <v>0</v>
      </c>
      <c r="M262" s="161">
        <f t="shared" si="132"/>
        <v>0</v>
      </c>
      <c r="N262" s="161">
        <f t="shared" si="132"/>
        <v>0</v>
      </c>
      <c r="O262" s="161">
        <f t="shared" si="132"/>
        <v>0</v>
      </c>
      <c r="P262" s="161">
        <f t="shared" si="132"/>
        <v>0</v>
      </c>
      <c r="Q262" s="161">
        <f t="shared" si="132"/>
        <v>0</v>
      </c>
      <c r="R262" s="161">
        <f t="shared" si="132"/>
        <v>0</v>
      </c>
      <c r="S262" s="161">
        <f t="shared" si="131"/>
        <v>0</v>
      </c>
      <c r="T262" s="161">
        <f t="shared" si="131"/>
        <v>0</v>
      </c>
      <c r="U262" s="161">
        <f t="shared" si="131"/>
        <v>0</v>
      </c>
      <c r="V262" s="161">
        <f t="shared" si="133"/>
        <v>0</v>
      </c>
      <c r="W262" s="161">
        <f t="shared" si="131"/>
        <v>0</v>
      </c>
      <c r="X262" s="161">
        <f t="shared" si="131"/>
        <v>0</v>
      </c>
      <c r="Y262" s="161">
        <f t="shared" si="131"/>
        <v>0</v>
      </c>
      <c r="Z262" s="161">
        <f t="shared" si="131"/>
        <v>0</v>
      </c>
      <c r="AA262" s="161">
        <f t="shared" si="131"/>
        <v>0</v>
      </c>
      <c r="AB262" s="161">
        <f t="shared" si="131"/>
        <v>0</v>
      </c>
      <c r="AC262" s="161">
        <f t="shared" si="131"/>
        <v>0</v>
      </c>
      <c r="AD262" s="161">
        <f t="shared" si="131"/>
        <v>0</v>
      </c>
      <c r="AE262" s="161">
        <f t="shared" si="131"/>
        <v>0</v>
      </c>
      <c r="AF262" s="174">
        <f t="shared" si="131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32"/>
        <v>0</v>
      </c>
      <c r="D263" s="161">
        <f t="shared" si="132"/>
        <v>0</v>
      </c>
      <c r="E263" s="161">
        <f t="shared" si="132"/>
        <v>0</v>
      </c>
      <c r="F263" s="161">
        <f t="shared" si="132"/>
        <v>0</v>
      </c>
      <c r="G263" s="161">
        <f t="shared" si="132"/>
        <v>0</v>
      </c>
      <c r="H263" s="161">
        <f t="shared" si="132"/>
        <v>0</v>
      </c>
      <c r="I263" s="161">
        <f t="shared" si="132"/>
        <v>0</v>
      </c>
      <c r="J263" s="161">
        <f t="shared" si="132"/>
        <v>0</v>
      </c>
      <c r="K263" s="161">
        <f t="shared" si="132"/>
        <v>0</v>
      </c>
      <c r="L263" s="161">
        <f t="shared" si="132"/>
        <v>0</v>
      </c>
      <c r="M263" s="161">
        <f t="shared" si="132"/>
        <v>0</v>
      </c>
      <c r="N263" s="161">
        <f t="shared" si="132"/>
        <v>0</v>
      </c>
      <c r="O263" s="161">
        <f t="shared" si="132"/>
        <v>0</v>
      </c>
      <c r="P263" s="161">
        <f t="shared" si="132"/>
        <v>0</v>
      </c>
      <c r="Q263" s="161">
        <f t="shared" si="132"/>
        <v>0</v>
      </c>
      <c r="R263" s="161">
        <f t="shared" si="132"/>
        <v>0</v>
      </c>
      <c r="S263" s="161">
        <f t="shared" si="131"/>
        <v>0</v>
      </c>
      <c r="T263" s="161">
        <f t="shared" si="131"/>
        <v>0</v>
      </c>
      <c r="U263" s="161">
        <f t="shared" si="131"/>
        <v>0</v>
      </c>
      <c r="V263" s="161">
        <f t="shared" si="133"/>
        <v>0</v>
      </c>
      <c r="W263" s="161">
        <f t="shared" si="131"/>
        <v>0</v>
      </c>
      <c r="X263" s="161">
        <f t="shared" si="131"/>
        <v>0</v>
      </c>
      <c r="Y263" s="161">
        <f t="shared" si="131"/>
        <v>0</v>
      </c>
      <c r="Z263" s="161">
        <f t="shared" si="131"/>
        <v>0</v>
      </c>
      <c r="AA263" s="161">
        <f t="shared" si="131"/>
        <v>0</v>
      </c>
      <c r="AB263" s="161">
        <f t="shared" si="131"/>
        <v>0</v>
      </c>
      <c r="AC263" s="161">
        <f t="shared" si="131"/>
        <v>0</v>
      </c>
      <c r="AD263" s="161">
        <f t="shared" si="131"/>
        <v>0</v>
      </c>
      <c r="AE263" s="161">
        <f t="shared" si="131"/>
        <v>0</v>
      </c>
      <c r="AF263" s="174">
        <f t="shared" si="131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32"/>
        <v>0</v>
      </c>
      <c r="D264" s="161">
        <f t="shared" si="132"/>
        <v>0</v>
      </c>
      <c r="E264" s="161">
        <f t="shared" si="132"/>
        <v>0</v>
      </c>
      <c r="F264" s="161">
        <f t="shared" si="132"/>
        <v>0</v>
      </c>
      <c r="G264" s="161">
        <f t="shared" si="132"/>
        <v>0</v>
      </c>
      <c r="H264" s="161">
        <f t="shared" si="132"/>
        <v>0</v>
      </c>
      <c r="I264" s="161">
        <f t="shared" si="132"/>
        <v>0</v>
      </c>
      <c r="J264" s="161">
        <f t="shared" si="132"/>
        <v>0</v>
      </c>
      <c r="K264" s="161">
        <f t="shared" si="132"/>
        <v>0</v>
      </c>
      <c r="L264" s="161">
        <f t="shared" si="132"/>
        <v>0</v>
      </c>
      <c r="M264" s="161">
        <f t="shared" si="132"/>
        <v>0</v>
      </c>
      <c r="N264" s="161">
        <f t="shared" si="132"/>
        <v>0</v>
      </c>
      <c r="O264" s="161">
        <f t="shared" si="132"/>
        <v>0</v>
      </c>
      <c r="P264" s="161">
        <f t="shared" si="132"/>
        <v>0</v>
      </c>
      <c r="Q264" s="161">
        <f t="shared" si="132"/>
        <v>0</v>
      </c>
      <c r="R264" s="161">
        <f t="shared" si="132"/>
        <v>0</v>
      </c>
      <c r="S264" s="161">
        <f t="shared" ref="S264:AF273" si="134">R264</f>
        <v>0</v>
      </c>
      <c r="T264" s="161">
        <f t="shared" si="134"/>
        <v>0</v>
      </c>
      <c r="U264" s="161">
        <f t="shared" si="134"/>
        <v>0</v>
      </c>
      <c r="V264" s="161">
        <f t="shared" si="134"/>
        <v>0</v>
      </c>
      <c r="W264" s="161">
        <f t="shared" si="134"/>
        <v>0</v>
      </c>
      <c r="X264" s="161">
        <f t="shared" si="134"/>
        <v>0</v>
      </c>
      <c r="Y264" s="161">
        <f t="shared" si="134"/>
        <v>0</v>
      </c>
      <c r="Z264" s="161">
        <f t="shared" si="134"/>
        <v>0</v>
      </c>
      <c r="AA264" s="161">
        <f t="shared" si="134"/>
        <v>0</v>
      </c>
      <c r="AB264" s="161">
        <f t="shared" si="134"/>
        <v>0</v>
      </c>
      <c r="AC264" s="161">
        <f t="shared" si="134"/>
        <v>0</v>
      </c>
      <c r="AD264" s="161">
        <f t="shared" si="134"/>
        <v>0</v>
      </c>
      <c r="AE264" s="161">
        <f t="shared" si="134"/>
        <v>0</v>
      </c>
      <c r="AF264" s="174">
        <f t="shared" si="134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35">B265</f>
        <v>0</v>
      </c>
      <c r="D265" s="161">
        <f t="shared" si="135"/>
        <v>0</v>
      </c>
      <c r="E265" s="161">
        <f t="shared" si="135"/>
        <v>0</v>
      </c>
      <c r="F265" s="161">
        <f t="shared" si="135"/>
        <v>0</v>
      </c>
      <c r="G265" s="161">
        <f t="shared" si="135"/>
        <v>0</v>
      </c>
      <c r="H265" s="161">
        <f t="shared" si="135"/>
        <v>0</v>
      </c>
      <c r="I265" s="161">
        <f t="shared" si="135"/>
        <v>0</v>
      </c>
      <c r="J265" s="161">
        <f t="shared" si="135"/>
        <v>0</v>
      </c>
      <c r="K265" s="161">
        <f t="shared" si="135"/>
        <v>0</v>
      </c>
      <c r="L265" s="161">
        <f t="shared" si="135"/>
        <v>0</v>
      </c>
      <c r="M265" s="161">
        <f t="shared" si="135"/>
        <v>0</v>
      </c>
      <c r="N265" s="161">
        <f t="shared" si="135"/>
        <v>0</v>
      </c>
      <c r="O265" s="161">
        <f t="shared" si="135"/>
        <v>0</v>
      </c>
      <c r="P265" s="161">
        <f t="shared" si="135"/>
        <v>0</v>
      </c>
      <c r="Q265" s="161">
        <f t="shared" si="135"/>
        <v>0</v>
      </c>
      <c r="R265" s="161">
        <f t="shared" si="135"/>
        <v>0</v>
      </c>
      <c r="S265" s="161">
        <f t="shared" si="134"/>
        <v>0</v>
      </c>
      <c r="T265" s="161">
        <f t="shared" si="134"/>
        <v>0</v>
      </c>
      <c r="U265" s="161">
        <f t="shared" si="134"/>
        <v>0</v>
      </c>
      <c r="V265" s="161">
        <f t="shared" si="134"/>
        <v>0</v>
      </c>
      <c r="W265" s="161">
        <f t="shared" si="134"/>
        <v>0</v>
      </c>
      <c r="X265" s="161">
        <f t="shared" si="134"/>
        <v>0</v>
      </c>
      <c r="Y265" s="161">
        <f t="shared" si="134"/>
        <v>0</v>
      </c>
      <c r="Z265" s="161">
        <f t="shared" si="134"/>
        <v>0</v>
      </c>
      <c r="AA265" s="161">
        <f t="shared" si="134"/>
        <v>0</v>
      </c>
      <c r="AB265" s="161">
        <f t="shared" si="134"/>
        <v>0</v>
      </c>
      <c r="AC265" s="161">
        <f t="shared" si="134"/>
        <v>0</v>
      </c>
      <c r="AD265" s="161">
        <f t="shared" si="134"/>
        <v>0</v>
      </c>
      <c r="AE265" s="161">
        <f t="shared" si="134"/>
        <v>0</v>
      </c>
      <c r="AF265" s="174">
        <f t="shared" si="134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35"/>
        <v>0</v>
      </c>
      <c r="D266" s="161">
        <f t="shared" si="135"/>
        <v>0</v>
      </c>
      <c r="E266" s="161">
        <f t="shared" si="135"/>
        <v>0</v>
      </c>
      <c r="F266" s="161">
        <f t="shared" si="135"/>
        <v>0</v>
      </c>
      <c r="G266" s="161">
        <f t="shared" si="135"/>
        <v>0</v>
      </c>
      <c r="H266" s="161">
        <f t="shared" si="135"/>
        <v>0</v>
      </c>
      <c r="I266" s="161">
        <f t="shared" si="135"/>
        <v>0</v>
      </c>
      <c r="J266" s="161">
        <f t="shared" si="135"/>
        <v>0</v>
      </c>
      <c r="K266" s="161">
        <f t="shared" si="135"/>
        <v>0</v>
      </c>
      <c r="L266" s="161">
        <f t="shared" si="135"/>
        <v>0</v>
      </c>
      <c r="M266" s="161">
        <f t="shared" si="135"/>
        <v>0</v>
      </c>
      <c r="N266" s="161">
        <f t="shared" si="135"/>
        <v>0</v>
      </c>
      <c r="O266" s="161">
        <f t="shared" si="135"/>
        <v>0</v>
      </c>
      <c r="P266" s="161">
        <f t="shared" si="135"/>
        <v>0</v>
      </c>
      <c r="Q266" s="161">
        <f t="shared" si="135"/>
        <v>0</v>
      </c>
      <c r="R266" s="161">
        <f t="shared" si="135"/>
        <v>0</v>
      </c>
      <c r="S266" s="161">
        <f t="shared" si="134"/>
        <v>0</v>
      </c>
      <c r="T266" s="161">
        <f t="shared" si="134"/>
        <v>0</v>
      </c>
      <c r="U266" s="161">
        <f t="shared" si="134"/>
        <v>0</v>
      </c>
      <c r="V266" s="161">
        <f t="shared" si="134"/>
        <v>0</v>
      </c>
      <c r="W266" s="161">
        <f t="shared" si="134"/>
        <v>0</v>
      </c>
      <c r="X266" s="161">
        <f t="shared" si="134"/>
        <v>0</v>
      </c>
      <c r="Y266" s="161">
        <f t="shared" si="134"/>
        <v>0</v>
      </c>
      <c r="Z266" s="161">
        <f t="shared" si="134"/>
        <v>0</v>
      </c>
      <c r="AA266" s="161">
        <f t="shared" si="134"/>
        <v>0</v>
      </c>
      <c r="AB266" s="161">
        <f t="shared" si="134"/>
        <v>0</v>
      </c>
      <c r="AC266" s="161">
        <f t="shared" si="134"/>
        <v>0</v>
      </c>
      <c r="AD266" s="161">
        <f t="shared" si="134"/>
        <v>0</v>
      </c>
      <c r="AE266" s="161">
        <f t="shared" si="134"/>
        <v>0</v>
      </c>
      <c r="AF266" s="174">
        <f t="shared" si="134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35"/>
        <v>0</v>
      </c>
      <c r="D267" s="161">
        <f t="shared" si="135"/>
        <v>0</v>
      </c>
      <c r="E267" s="161">
        <f t="shared" si="135"/>
        <v>0</v>
      </c>
      <c r="F267" s="161">
        <f t="shared" si="135"/>
        <v>0</v>
      </c>
      <c r="G267" s="161">
        <f t="shared" si="135"/>
        <v>0</v>
      </c>
      <c r="H267" s="161">
        <f t="shared" si="135"/>
        <v>0</v>
      </c>
      <c r="I267" s="161">
        <f t="shared" si="135"/>
        <v>0</v>
      </c>
      <c r="J267" s="161">
        <f t="shared" si="135"/>
        <v>0</v>
      </c>
      <c r="K267" s="161">
        <f t="shared" si="135"/>
        <v>0</v>
      </c>
      <c r="L267" s="161">
        <f t="shared" si="135"/>
        <v>0</v>
      </c>
      <c r="M267" s="161">
        <f t="shared" si="135"/>
        <v>0</v>
      </c>
      <c r="N267" s="161">
        <f t="shared" si="135"/>
        <v>0</v>
      </c>
      <c r="O267" s="161">
        <f t="shared" si="135"/>
        <v>0</v>
      </c>
      <c r="P267" s="161">
        <f t="shared" si="135"/>
        <v>0</v>
      </c>
      <c r="Q267" s="161">
        <f t="shared" si="135"/>
        <v>0</v>
      </c>
      <c r="R267" s="161">
        <f t="shared" si="135"/>
        <v>0</v>
      </c>
      <c r="S267" s="161">
        <f t="shared" si="134"/>
        <v>0</v>
      </c>
      <c r="T267" s="161">
        <f t="shared" si="134"/>
        <v>0</v>
      </c>
      <c r="U267" s="161">
        <f t="shared" si="134"/>
        <v>0</v>
      </c>
      <c r="V267" s="161">
        <f t="shared" si="134"/>
        <v>0</v>
      </c>
      <c r="W267" s="161">
        <f t="shared" si="134"/>
        <v>0</v>
      </c>
      <c r="X267" s="161">
        <f t="shared" si="134"/>
        <v>0</v>
      </c>
      <c r="Y267" s="161">
        <f t="shared" si="134"/>
        <v>0</v>
      </c>
      <c r="Z267" s="161">
        <f t="shared" si="134"/>
        <v>0</v>
      </c>
      <c r="AA267" s="161">
        <f t="shared" si="134"/>
        <v>0</v>
      </c>
      <c r="AB267" s="161">
        <f t="shared" si="134"/>
        <v>0</v>
      </c>
      <c r="AC267" s="161">
        <f t="shared" si="134"/>
        <v>0</v>
      </c>
      <c r="AD267" s="161">
        <f t="shared" si="134"/>
        <v>0</v>
      </c>
      <c r="AE267" s="161">
        <f t="shared" si="134"/>
        <v>0</v>
      </c>
      <c r="AF267" s="174">
        <f t="shared" si="134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35"/>
        <v>0</v>
      </c>
      <c r="D268" s="161">
        <f t="shared" si="135"/>
        <v>0</v>
      </c>
      <c r="E268" s="161">
        <f t="shared" si="135"/>
        <v>0</v>
      </c>
      <c r="F268" s="161">
        <f t="shared" si="135"/>
        <v>0</v>
      </c>
      <c r="G268" s="161">
        <f t="shared" si="135"/>
        <v>0</v>
      </c>
      <c r="H268" s="161">
        <f t="shared" si="135"/>
        <v>0</v>
      </c>
      <c r="I268" s="161">
        <f t="shared" si="135"/>
        <v>0</v>
      </c>
      <c r="J268" s="161">
        <f t="shared" si="135"/>
        <v>0</v>
      </c>
      <c r="K268" s="161">
        <f t="shared" si="135"/>
        <v>0</v>
      </c>
      <c r="L268" s="161">
        <f t="shared" si="135"/>
        <v>0</v>
      </c>
      <c r="M268" s="161">
        <f t="shared" si="135"/>
        <v>0</v>
      </c>
      <c r="N268" s="161">
        <f t="shared" si="135"/>
        <v>0</v>
      </c>
      <c r="O268" s="161">
        <f t="shared" si="135"/>
        <v>0</v>
      </c>
      <c r="P268" s="161">
        <f t="shared" si="135"/>
        <v>0</v>
      </c>
      <c r="Q268" s="161">
        <f t="shared" si="135"/>
        <v>0</v>
      </c>
      <c r="R268" s="161">
        <f t="shared" si="135"/>
        <v>0</v>
      </c>
      <c r="S268" s="161">
        <f t="shared" si="134"/>
        <v>0</v>
      </c>
      <c r="T268" s="161">
        <f t="shared" si="134"/>
        <v>0</v>
      </c>
      <c r="U268" s="161">
        <f t="shared" si="134"/>
        <v>0</v>
      </c>
      <c r="V268" s="161">
        <f t="shared" si="134"/>
        <v>0</v>
      </c>
      <c r="W268" s="161">
        <f t="shared" si="134"/>
        <v>0</v>
      </c>
      <c r="X268" s="161">
        <f t="shared" si="134"/>
        <v>0</v>
      </c>
      <c r="Y268" s="161">
        <f t="shared" si="134"/>
        <v>0</v>
      </c>
      <c r="Z268" s="161">
        <f t="shared" si="134"/>
        <v>0</v>
      </c>
      <c r="AA268" s="161">
        <f t="shared" si="134"/>
        <v>0</v>
      </c>
      <c r="AB268" s="161">
        <f t="shared" si="134"/>
        <v>0</v>
      </c>
      <c r="AC268" s="161">
        <f t="shared" si="134"/>
        <v>0</v>
      </c>
      <c r="AD268" s="161">
        <f t="shared" si="134"/>
        <v>0</v>
      </c>
      <c r="AE268" s="161">
        <f t="shared" si="134"/>
        <v>0</v>
      </c>
      <c r="AF268" s="174">
        <f t="shared" si="134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35"/>
        <v>0</v>
      </c>
      <c r="D269" s="161">
        <f t="shared" si="135"/>
        <v>0</v>
      </c>
      <c r="E269" s="161">
        <f t="shared" si="135"/>
        <v>0</v>
      </c>
      <c r="F269" s="161">
        <f t="shared" si="135"/>
        <v>0</v>
      </c>
      <c r="G269" s="161">
        <f t="shared" si="135"/>
        <v>0</v>
      </c>
      <c r="H269" s="161">
        <f t="shared" si="135"/>
        <v>0</v>
      </c>
      <c r="I269" s="161">
        <f t="shared" si="135"/>
        <v>0</v>
      </c>
      <c r="J269" s="161">
        <f t="shared" si="135"/>
        <v>0</v>
      </c>
      <c r="K269" s="161">
        <f t="shared" si="135"/>
        <v>0</v>
      </c>
      <c r="L269" s="161">
        <f t="shared" si="135"/>
        <v>0</v>
      </c>
      <c r="M269" s="161">
        <f t="shared" si="135"/>
        <v>0</v>
      </c>
      <c r="N269" s="161">
        <f t="shared" si="135"/>
        <v>0</v>
      </c>
      <c r="O269" s="161">
        <f t="shared" si="135"/>
        <v>0</v>
      </c>
      <c r="P269" s="161">
        <f t="shared" si="135"/>
        <v>0</v>
      </c>
      <c r="Q269" s="161">
        <f t="shared" si="135"/>
        <v>0</v>
      </c>
      <c r="R269" s="161">
        <f t="shared" si="135"/>
        <v>0</v>
      </c>
      <c r="S269" s="161">
        <f t="shared" si="134"/>
        <v>0</v>
      </c>
      <c r="T269" s="161">
        <f t="shared" si="134"/>
        <v>0</v>
      </c>
      <c r="U269" s="161">
        <f t="shared" si="134"/>
        <v>0</v>
      </c>
      <c r="V269" s="161">
        <f t="shared" si="134"/>
        <v>0</v>
      </c>
      <c r="W269" s="161">
        <f t="shared" si="134"/>
        <v>0</v>
      </c>
      <c r="X269" s="161">
        <f t="shared" si="134"/>
        <v>0</v>
      </c>
      <c r="Y269" s="161">
        <f t="shared" si="134"/>
        <v>0</v>
      </c>
      <c r="Z269" s="161">
        <f t="shared" si="134"/>
        <v>0</v>
      </c>
      <c r="AA269" s="161">
        <f t="shared" si="134"/>
        <v>0</v>
      </c>
      <c r="AB269" s="161">
        <f t="shared" si="134"/>
        <v>0</v>
      </c>
      <c r="AC269" s="161">
        <f t="shared" si="134"/>
        <v>0</v>
      </c>
      <c r="AD269" s="161">
        <f t="shared" si="134"/>
        <v>0</v>
      </c>
      <c r="AE269" s="161">
        <f t="shared" si="134"/>
        <v>0</v>
      </c>
      <c r="AF269" s="174">
        <f t="shared" si="134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35"/>
        <v>0</v>
      </c>
      <c r="D270" s="161">
        <f t="shared" si="135"/>
        <v>0</v>
      </c>
      <c r="E270" s="161">
        <f t="shared" si="135"/>
        <v>0</v>
      </c>
      <c r="F270" s="161">
        <f t="shared" si="135"/>
        <v>0</v>
      </c>
      <c r="G270" s="161">
        <f t="shared" si="135"/>
        <v>0</v>
      </c>
      <c r="H270" s="161">
        <f t="shared" si="135"/>
        <v>0</v>
      </c>
      <c r="I270" s="161">
        <f t="shared" si="135"/>
        <v>0</v>
      </c>
      <c r="J270" s="161">
        <f t="shared" si="135"/>
        <v>0</v>
      </c>
      <c r="K270" s="161">
        <f t="shared" si="135"/>
        <v>0</v>
      </c>
      <c r="L270" s="161">
        <f t="shared" si="135"/>
        <v>0</v>
      </c>
      <c r="M270" s="161">
        <f t="shared" si="135"/>
        <v>0</v>
      </c>
      <c r="N270" s="161">
        <f t="shared" si="135"/>
        <v>0</v>
      </c>
      <c r="O270" s="161">
        <f t="shared" si="135"/>
        <v>0</v>
      </c>
      <c r="P270" s="161">
        <f t="shared" si="135"/>
        <v>0</v>
      </c>
      <c r="Q270" s="161">
        <f t="shared" si="135"/>
        <v>0</v>
      </c>
      <c r="R270" s="161">
        <f t="shared" si="135"/>
        <v>0</v>
      </c>
      <c r="S270" s="161">
        <f t="shared" si="134"/>
        <v>0</v>
      </c>
      <c r="T270" s="161">
        <f t="shared" si="134"/>
        <v>0</v>
      </c>
      <c r="U270" s="161">
        <f t="shared" si="134"/>
        <v>0</v>
      </c>
      <c r="V270" s="161">
        <f t="shared" si="134"/>
        <v>0</v>
      </c>
      <c r="W270" s="161">
        <f t="shared" si="134"/>
        <v>0</v>
      </c>
      <c r="X270" s="161">
        <f t="shared" si="134"/>
        <v>0</v>
      </c>
      <c r="Y270" s="161">
        <f t="shared" si="134"/>
        <v>0</v>
      </c>
      <c r="Z270" s="161">
        <f t="shared" si="134"/>
        <v>0</v>
      </c>
      <c r="AA270" s="161">
        <f t="shared" si="134"/>
        <v>0</v>
      </c>
      <c r="AB270" s="161">
        <f t="shared" si="134"/>
        <v>0</v>
      </c>
      <c r="AC270" s="161">
        <f t="shared" si="134"/>
        <v>0</v>
      </c>
      <c r="AD270" s="161">
        <f t="shared" si="134"/>
        <v>0</v>
      </c>
      <c r="AE270" s="161">
        <f t="shared" si="134"/>
        <v>0</v>
      </c>
      <c r="AF270" s="174">
        <f t="shared" si="134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35"/>
        <v>0</v>
      </c>
      <c r="D271" s="161">
        <f t="shared" si="135"/>
        <v>0</v>
      </c>
      <c r="E271" s="161">
        <f t="shared" si="135"/>
        <v>0</v>
      </c>
      <c r="F271" s="161">
        <f t="shared" si="135"/>
        <v>0</v>
      </c>
      <c r="G271" s="161">
        <f t="shared" si="135"/>
        <v>0</v>
      </c>
      <c r="H271" s="161">
        <f t="shared" si="135"/>
        <v>0</v>
      </c>
      <c r="I271" s="161">
        <f t="shared" si="135"/>
        <v>0</v>
      </c>
      <c r="J271" s="161">
        <f t="shared" si="135"/>
        <v>0</v>
      </c>
      <c r="K271" s="161">
        <f t="shared" si="135"/>
        <v>0</v>
      </c>
      <c r="L271" s="161">
        <f t="shared" si="135"/>
        <v>0</v>
      </c>
      <c r="M271" s="161">
        <f t="shared" si="135"/>
        <v>0</v>
      </c>
      <c r="N271" s="161">
        <f t="shared" si="135"/>
        <v>0</v>
      </c>
      <c r="O271" s="161">
        <f t="shared" si="135"/>
        <v>0</v>
      </c>
      <c r="P271" s="161">
        <f t="shared" si="135"/>
        <v>0</v>
      </c>
      <c r="Q271" s="161">
        <f t="shared" si="135"/>
        <v>0</v>
      </c>
      <c r="R271" s="161">
        <f t="shared" si="135"/>
        <v>0</v>
      </c>
      <c r="S271" s="161">
        <f t="shared" si="134"/>
        <v>0</v>
      </c>
      <c r="T271" s="161">
        <f t="shared" si="134"/>
        <v>0</v>
      </c>
      <c r="U271" s="161">
        <f t="shared" si="134"/>
        <v>0</v>
      </c>
      <c r="V271" s="161">
        <f t="shared" si="134"/>
        <v>0</v>
      </c>
      <c r="W271" s="161">
        <f t="shared" si="134"/>
        <v>0</v>
      </c>
      <c r="X271" s="161">
        <f t="shared" si="134"/>
        <v>0</v>
      </c>
      <c r="Y271" s="161">
        <f t="shared" si="134"/>
        <v>0</v>
      </c>
      <c r="Z271" s="161">
        <f t="shared" si="134"/>
        <v>0</v>
      </c>
      <c r="AA271" s="161">
        <f t="shared" si="134"/>
        <v>0</v>
      </c>
      <c r="AB271" s="161">
        <f t="shared" si="134"/>
        <v>0</v>
      </c>
      <c r="AC271" s="161">
        <f t="shared" si="134"/>
        <v>0</v>
      </c>
      <c r="AD271" s="161">
        <f t="shared" si="134"/>
        <v>0</v>
      </c>
      <c r="AE271" s="161">
        <f t="shared" si="134"/>
        <v>0</v>
      </c>
      <c r="AF271" s="174">
        <f t="shared" si="134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35"/>
        <v>0</v>
      </c>
      <c r="D272" s="161">
        <f t="shared" si="135"/>
        <v>0</v>
      </c>
      <c r="E272" s="161">
        <f t="shared" si="135"/>
        <v>0</v>
      </c>
      <c r="F272" s="161">
        <f t="shared" si="135"/>
        <v>0</v>
      </c>
      <c r="G272" s="161">
        <f t="shared" si="135"/>
        <v>0</v>
      </c>
      <c r="H272" s="161">
        <f t="shared" si="135"/>
        <v>0</v>
      </c>
      <c r="I272" s="161">
        <f t="shared" si="135"/>
        <v>0</v>
      </c>
      <c r="J272" s="161">
        <f t="shared" si="135"/>
        <v>0</v>
      </c>
      <c r="K272" s="161">
        <f t="shared" si="135"/>
        <v>0</v>
      </c>
      <c r="L272" s="161">
        <f t="shared" si="135"/>
        <v>0</v>
      </c>
      <c r="M272" s="161">
        <f t="shared" si="135"/>
        <v>0</v>
      </c>
      <c r="N272" s="161">
        <f t="shared" si="135"/>
        <v>0</v>
      </c>
      <c r="O272" s="161">
        <f t="shared" si="135"/>
        <v>0</v>
      </c>
      <c r="P272" s="161">
        <f t="shared" si="135"/>
        <v>0</v>
      </c>
      <c r="Q272" s="161">
        <f t="shared" si="135"/>
        <v>0</v>
      </c>
      <c r="R272" s="161">
        <f t="shared" si="135"/>
        <v>0</v>
      </c>
      <c r="S272" s="161">
        <f t="shared" si="134"/>
        <v>0</v>
      </c>
      <c r="T272" s="161">
        <f t="shared" si="134"/>
        <v>0</v>
      </c>
      <c r="U272" s="161">
        <f t="shared" si="134"/>
        <v>0</v>
      </c>
      <c r="V272" s="161">
        <f t="shared" si="134"/>
        <v>0</v>
      </c>
      <c r="W272" s="161">
        <f t="shared" si="134"/>
        <v>0</v>
      </c>
      <c r="X272" s="161">
        <f t="shared" si="134"/>
        <v>0</v>
      </c>
      <c r="Y272" s="161">
        <f t="shared" si="134"/>
        <v>0</v>
      </c>
      <c r="Z272" s="161">
        <f t="shared" si="134"/>
        <v>0</v>
      </c>
      <c r="AA272" s="161">
        <f t="shared" si="134"/>
        <v>0</v>
      </c>
      <c r="AB272" s="161">
        <f t="shared" si="134"/>
        <v>0</v>
      </c>
      <c r="AC272" s="161">
        <f t="shared" si="134"/>
        <v>0</v>
      </c>
      <c r="AD272" s="161">
        <f t="shared" si="134"/>
        <v>0</v>
      </c>
      <c r="AE272" s="161">
        <f t="shared" si="134"/>
        <v>0</v>
      </c>
      <c r="AF272" s="174">
        <f t="shared" si="134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35"/>
        <v>0</v>
      </c>
      <c r="D273" s="177">
        <f t="shared" si="135"/>
        <v>0</v>
      </c>
      <c r="E273" s="177">
        <f t="shared" si="135"/>
        <v>0</v>
      </c>
      <c r="F273" s="177">
        <f t="shared" si="135"/>
        <v>0</v>
      </c>
      <c r="G273" s="177">
        <f t="shared" si="135"/>
        <v>0</v>
      </c>
      <c r="H273" s="177">
        <f t="shared" si="135"/>
        <v>0</v>
      </c>
      <c r="I273" s="177">
        <f t="shared" si="135"/>
        <v>0</v>
      </c>
      <c r="J273" s="177">
        <f t="shared" si="135"/>
        <v>0</v>
      </c>
      <c r="K273" s="177">
        <f t="shared" si="135"/>
        <v>0</v>
      </c>
      <c r="L273" s="177">
        <f t="shared" si="135"/>
        <v>0</v>
      </c>
      <c r="M273" s="177">
        <f t="shared" si="135"/>
        <v>0</v>
      </c>
      <c r="N273" s="177">
        <f t="shared" si="135"/>
        <v>0</v>
      </c>
      <c r="O273" s="177">
        <f t="shared" si="135"/>
        <v>0</v>
      </c>
      <c r="P273" s="177">
        <f t="shared" si="135"/>
        <v>0</v>
      </c>
      <c r="Q273" s="177">
        <f t="shared" si="135"/>
        <v>0</v>
      </c>
      <c r="R273" s="177">
        <f t="shared" si="135"/>
        <v>0</v>
      </c>
      <c r="S273" s="177">
        <f t="shared" si="134"/>
        <v>0</v>
      </c>
      <c r="T273" s="177">
        <f t="shared" si="134"/>
        <v>0</v>
      </c>
      <c r="U273" s="177">
        <f t="shared" si="134"/>
        <v>0</v>
      </c>
      <c r="V273" s="177">
        <f t="shared" si="134"/>
        <v>0</v>
      </c>
      <c r="W273" s="177">
        <f t="shared" si="134"/>
        <v>0</v>
      </c>
      <c r="X273" s="177">
        <f t="shared" si="134"/>
        <v>0</v>
      </c>
      <c r="Y273" s="177">
        <f t="shared" si="134"/>
        <v>0</v>
      </c>
      <c r="Z273" s="177">
        <f t="shared" si="134"/>
        <v>0</v>
      </c>
      <c r="AA273" s="177">
        <f t="shared" si="134"/>
        <v>0</v>
      </c>
      <c r="AB273" s="177">
        <f t="shared" si="134"/>
        <v>0</v>
      </c>
      <c r="AC273" s="177">
        <f t="shared" si="134"/>
        <v>0</v>
      </c>
      <c r="AD273" s="177">
        <f t="shared" si="134"/>
        <v>0</v>
      </c>
      <c r="AE273" s="177">
        <f t="shared" si="134"/>
        <v>0</v>
      </c>
      <c r="AF273" s="178">
        <f t="shared" si="134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36">SUM(B169:B273)</f>
        <v>0</v>
      </c>
      <c r="C274" s="180">
        <f t="shared" si="136"/>
        <v>0</v>
      </c>
      <c r="D274" s="180">
        <f t="shared" si="136"/>
        <v>0</v>
      </c>
      <c r="E274" s="180">
        <f t="shared" si="136"/>
        <v>0</v>
      </c>
      <c r="F274" s="180">
        <f t="shared" si="136"/>
        <v>0</v>
      </c>
      <c r="G274" s="180">
        <f t="shared" si="136"/>
        <v>0</v>
      </c>
      <c r="H274" s="180">
        <f t="shared" si="136"/>
        <v>0</v>
      </c>
      <c r="I274" s="180">
        <f t="shared" si="136"/>
        <v>0</v>
      </c>
      <c r="J274" s="180">
        <f t="shared" si="136"/>
        <v>0</v>
      </c>
      <c r="K274" s="180">
        <f t="shared" si="136"/>
        <v>0</v>
      </c>
      <c r="L274" s="180">
        <f t="shared" si="136"/>
        <v>0</v>
      </c>
      <c r="M274" s="180">
        <f t="shared" si="136"/>
        <v>0</v>
      </c>
      <c r="N274" s="180">
        <f t="shared" si="136"/>
        <v>0</v>
      </c>
      <c r="O274" s="180">
        <f t="shared" si="136"/>
        <v>0</v>
      </c>
      <c r="P274" s="180">
        <f t="shared" si="136"/>
        <v>0</v>
      </c>
      <c r="Q274" s="180">
        <f t="shared" si="136"/>
        <v>0</v>
      </c>
      <c r="R274" s="180">
        <f t="shared" si="136"/>
        <v>0</v>
      </c>
      <c r="S274" s="180">
        <f t="shared" si="136"/>
        <v>0</v>
      </c>
      <c r="T274" s="180">
        <f t="shared" si="136"/>
        <v>0</v>
      </c>
      <c r="U274" s="180">
        <f t="shared" ref="U274:V274" si="137">SUM(U169:U273)</f>
        <v>0</v>
      </c>
      <c r="V274" s="180">
        <f t="shared" si="137"/>
        <v>0</v>
      </c>
      <c r="W274" s="180">
        <f t="shared" si="136"/>
        <v>0</v>
      </c>
      <c r="X274" s="180">
        <f t="shared" si="136"/>
        <v>0</v>
      </c>
      <c r="Y274" s="180">
        <f t="shared" si="136"/>
        <v>0</v>
      </c>
      <c r="Z274" s="180">
        <f t="shared" si="136"/>
        <v>0</v>
      </c>
      <c r="AA274" s="180">
        <f t="shared" si="136"/>
        <v>0</v>
      </c>
      <c r="AB274" s="180">
        <f t="shared" si="136"/>
        <v>0</v>
      </c>
      <c r="AC274" s="180">
        <f t="shared" si="136"/>
        <v>0</v>
      </c>
      <c r="AD274" s="180">
        <f t="shared" si="136"/>
        <v>0</v>
      </c>
      <c r="AE274" s="180">
        <f t="shared" si="136"/>
        <v>0</v>
      </c>
      <c r="AF274" s="181">
        <f t="shared" si="136"/>
        <v>0</v>
      </c>
      <c r="AG274" s="182">
        <f t="shared" si="136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269" priority="25">
      <formula>$AH11=0</formula>
    </cfRule>
  </conditionalFormatting>
  <conditionalFormatting sqref="A101:A102">
    <cfRule type="expression" dxfId="1268" priority="193">
      <formula>$AH106=0</formula>
    </cfRule>
  </conditionalFormatting>
  <conditionalFormatting sqref="A103:A107">
    <cfRule type="expression" dxfId="1267" priority="141">
      <formula>$AH102=0</formula>
    </cfRule>
  </conditionalFormatting>
  <conditionalFormatting sqref="A160:A167">
    <cfRule type="expression" dxfId="1266" priority="194">
      <formula>$AH267=0</formula>
    </cfRule>
  </conditionalFormatting>
  <conditionalFormatting sqref="A168:A275">
    <cfRule type="expression" dxfId="1265" priority="64">
      <formula>$AH168=0</formula>
    </cfRule>
  </conditionalFormatting>
  <conditionalFormatting sqref="B8">
    <cfRule type="expression" dxfId="1264" priority="189">
      <formula>AND(C$9&gt;=14/24,C$9&lt;20/24)</formula>
    </cfRule>
    <cfRule type="expression" dxfId="1263" priority="190">
      <formula>AND(C$9&gt;=8/24,C$9&lt;14/24)</formula>
    </cfRule>
    <cfRule type="expression" dxfId="1262" priority="191">
      <formula>C$9&lt;8/24</formula>
    </cfRule>
    <cfRule type="expression" dxfId="1261" priority="192">
      <formula>C$9&gt;=20/24</formula>
    </cfRule>
  </conditionalFormatting>
  <conditionalFormatting sqref="C103:L107 B9:AF10 B113:B115 C109:R115 B108:R108 B117:B124 C152:R152 B153:R153 B76:E90 E97:L102 B93:R96 M97:R107 H137:R151 C154:R159 C117:Z125 F134:Z134 B72:Z72 F79:Z90 AA11:AF13 F76:AF77 AA85:AF90 S93:AF115 AA117:AF134 S137:AF159">
    <cfRule type="expression" dxfId="1260" priority="106">
      <formula>B$9&gt;=20/24</formula>
    </cfRule>
  </conditionalFormatting>
  <conditionalFormatting sqref="B9:AF10 C103:L107 B113:B115 C109:R115 B108:R108 B117:B124 C152:R152 B153:R153 B76:E90 E97:L102 B93:R96 M97:R107 H137:R151 C154:R159 C117:Z125 F134:Z134 B72:Z72 F79:Z90 AA11:AF13 F76:AF77 AA85:AF90 S93:AF115 AA117:AF134 S137:AF159">
    <cfRule type="expression" dxfId="1259" priority="107">
      <formula>AND(B$9&gt;=14/24,B$9&lt;20/24)</formula>
    </cfRule>
    <cfRule type="expression" dxfId="1258" priority="108">
      <formula>AND(B$9&gt;=8/24,B$9&lt;14/24)</formula>
    </cfRule>
    <cfRule type="expression" dxfId="1257" priority="109">
      <formula>B$9&lt;8/24</formula>
    </cfRule>
  </conditionalFormatting>
  <conditionalFormatting sqref="B29:Z53 AA14:AF53">
    <cfRule type="expression" dxfId="1256" priority="49">
      <formula>B14&gt;$AG14*1</formula>
    </cfRule>
    <cfRule type="expression" dxfId="1255" priority="50">
      <formula>B$9&gt;=20/24</formula>
    </cfRule>
    <cfRule type="expression" dxfId="1254" priority="51">
      <formula>AND(B$9&gt;=14/24,B$9&lt;20/24)</formula>
    </cfRule>
    <cfRule type="expression" dxfId="1253" priority="52">
      <formula>AND(B$9&gt;=8/24,B$9&lt;14/24)</formula>
    </cfRule>
    <cfRule type="expression" dxfId="1252" priority="53">
      <formula>B$9&lt;8/24</formula>
    </cfRule>
  </conditionalFormatting>
  <conditionalFormatting sqref="B54:AF68">
    <cfRule type="expression" dxfId="1251" priority="42">
      <formula>B$9&lt;8/24</formula>
    </cfRule>
  </conditionalFormatting>
  <conditionalFormatting sqref="B54:AF70">
    <cfRule type="expression" dxfId="1250" priority="39">
      <formula>B$9&gt;=20/24</formula>
    </cfRule>
    <cfRule type="expression" dxfId="1249" priority="40">
      <formula>AND(B$9&gt;=14/24,B$9&lt;20/24)</formula>
    </cfRule>
    <cfRule type="expression" dxfId="1248" priority="41">
      <formula>AND(B$9&gt;=8/24,B$9&lt;14/24)</formula>
    </cfRule>
  </conditionalFormatting>
  <conditionalFormatting sqref="B63:AF65">
    <cfRule type="expression" dxfId="1247" priority="43">
      <formula>B63&gt;$AG63</formula>
    </cfRule>
  </conditionalFormatting>
  <conditionalFormatting sqref="B69:AF70">
    <cfRule type="expression" dxfId="1246" priority="114">
      <formula>B$9&lt;8/24</formula>
    </cfRule>
  </conditionalFormatting>
  <conditionalFormatting sqref="B72:AF75">
    <cfRule type="expression" dxfId="1245" priority="30">
      <formula>B72&gt;$AG72*1</formula>
    </cfRule>
  </conditionalFormatting>
  <conditionalFormatting sqref="B73:AF75">
    <cfRule type="expression" dxfId="1244" priority="31">
      <formula>B$9&gt;=20/24</formula>
    </cfRule>
    <cfRule type="expression" dxfId="1243" priority="32">
      <formula>AND(B$9&gt;=14/24,B$9&lt;20/24)</formula>
    </cfRule>
    <cfRule type="expression" dxfId="1242" priority="33">
      <formula>AND(B$9&gt;=8/24,B$9&lt;14/24)</formula>
    </cfRule>
    <cfRule type="expression" dxfId="1241" priority="34">
      <formula>B$9&lt;8/24</formula>
    </cfRule>
  </conditionalFormatting>
  <conditionalFormatting sqref="C161:AF167">
    <cfRule type="expression" dxfId="1240" priority="65">
      <formula>C$9&gt;=20/24</formula>
    </cfRule>
    <cfRule type="expression" dxfId="1239" priority="66">
      <formula>AND(C$9&gt;=14/24,C$9&lt;20/24)</formula>
    </cfRule>
    <cfRule type="expression" dxfId="1238" priority="67">
      <formula>AND(C$9&gt;=8/24,C$9&lt;14/24)</formula>
    </cfRule>
    <cfRule type="expression" dxfId="1237" priority="68">
      <formula>C$9&lt;8/24</formula>
    </cfRule>
  </conditionalFormatting>
  <conditionalFormatting sqref="C169:AF274">
    <cfRule type="expression" dxfId="1236" priority="26">
      <formula>C$9&gt;=20/24</formula>
    </cfRule>
    <cfRule type="expression" dxfId="1235" priority="27">
      <formula>AND(C$9&gt;=14/24,C$9&lt;20/24)</formula>
    </cfRule>
    <cfRule type="expression" dxfId="1234" priority="28">
      <formula>AND(C$9&gt;=8/24,C$9&lt;14/24)</formula>
    </cfRule>
    <cfRule type="expression" dxfId="1233" priority="29">
      <formula>C$9&lt;8/24</formula>
    </cfRule>
  </conditionalFormatting>
  <conditionalFormatting sqref="AA70 AF96:AG96 E91:M91 B76:C96 D76:D91 E76:E90 F79:M90 F76:R78 N79:R91 D92:R96 AA78:AG78 B71:AG71 B69:AA69 S76:Z96 AA92:AE96 AA11:AF13 AB69:AF70 AA76:AF77 AA79:AF91 AF92:AF95">
    <cfRule type="expression" dxfId="1232" priority="105">
      <formula>B11&gt;$AG11*1</formula>
    </cfRule>
  </conditionalFormatting>
  <conditionalFormatting sqref="F79:Z83">
    <cfRule type="expression" dxfId="1231" priority="115">
      <formula>F$9&gt;=20/24</formula>
    </cfRule>
    <cfRule type="expression" dxfId="1230" priority="116">
      <formula>AND(F$9&gt;=14/24,F$9&lt;20/24)</formula>
    </cfRule>
    <cfRule type="expression" dxfId="1229" priority="117">
      <formula>AND(F$9&gt;=8/24,F$9&lt;14/24)</formula>
    </cfRule>
    <cfRule type="expression" dxfId="1228" priority="118">
      <formula>F$9&lt;8/24</formula>
    </cfRule>
  </conditionalFormatting>
  <conditionalFormatting sqref="F84:Z84">
    <cfRule type="expression" dxfId="1227" priority="110">
      <formula>F$9&gt;=20/24</formula>
    </cfRule>
    <cfRule type="expression" dxfId="1226" priority="111">
      <formula>AND(F$9&gt;=14/24,F$9&lt;20/24)</formula>
    </cfRule>
    <cfRule type="expression" dxfId="1225" priority="112">
      <formula>AND(F$9&gt;=8/24,F$9&lt;14/24)</formula>
    </cfRule>
    <cfRule type="expression" dxfId="1224" priority="113">
      <formula>F$9&lt;8/24</formula>
    </cfRule>
  </conditionalFormatting>
  <conditionalFormatting sqref="F78:AF78 B72:AF72 AA76:AF77">
    <cfRule type="expression" dxfId="1223" priority="125">
      <formula>B$9&gt;=20/24</formula>
    </cfRule>
    <cfRule type="expression" dxfId="1222" priority="126">
      <formula>AND(B$9&gt;=14/24,B$9&lt;20/24)</formula>
    </cfRule>
    <cfRule type="expression" dxfId="1221" priority="127">
      <formula>AND(B$9&gt;=8/24,B$9&lt;14/24)</formula>
    </cfRule>
    <cfRule type="expression" dxfId="1220" priority="128">
      <formula>B$9&lt;8/24</formula>
    </cfRule>
  </conditionalFormatting>
  <conditionalFormatting sqref="AA73:AF75">
    <cfRule type="expression" dxfId="1219" priority="35">
      <formula>AA$9&gt;=20/24</formula>
    </cfRule>
    <cfRule type="expression" dxfId="1218" priority="36">
      <formula>AND(AA$9&gt;=14/24,AA$9&lt;20/24)</formula>
    </cfRule>
    <cfRule type="expression" dxfId="1217" priority="37">
      <formula>AND(AA$9&gt;=8/24,AA$9&lt;14/24)</formula>
    </cfRule>
    <cfRule type="expression" dxfId="1216" priority="38">
      <formula>AA$9&lt;8/24</formula>
    </cfRule>
  </conditionalFormatting>
  <conditionalFormatting sqref="F79:Z81">
    <cfRule type="expression" dxfId="1215" priority="133">
      <formula>F$9&gt;=20/24</formula>
    </cfRule>
    <cfRule type="expression" dxfId="1214" priority="134">
      <formula>AND(F$9&gt;=14/24,F$9&lt;20/24)</formula>
    </cfRule>
    <cfRule type="expression" dxfId="1213" priority="135">
      <formula>AND(F$9&gt;=8/24,F$9&lt;14/24)</formula>
    </cfRule>
    <cfRule type="expression" dxfId="1212" priority="136">
      <formula>F$9&lt;8/24</formula>
    </cfRule>
  </conditionalFormatting>
  <conditionalFormatting sqref="L84:AF84">
    <cfRule type="expression" dxfId="1211" priority="129">
      <formula>L$9&gt;=20/24</formula>
    </cfRule>
    <cfRule type="expression" dxfId="1210" priority="130">
      <formula>AND(L$9&gt;=14/24,L$9&lt;20/24)</formula>
    </cfRule>
    <cfRule type="expression" dxfId="1209" priority="131">
      <formula>AND(L$9&gt;=8/24,L$9&lt;14/24)</formula>
    </cfRule>
    <cfRule type="expression" dxfId="1208" priority="132">
      <formula>L$9&lt;8/24</formula>
    </cfRule>
  </conditionalFormatting>
  <conditionalFormatting sqref="M8 S8 AB8">
    <cfRule type="expression" dxfId="1207" priority="182">
      <formula>AND(N$9&gt;=14/24,N$9&lt;20/24)</formula>
    </cfRule>
    <cfRule type="expression" dxfId="1206" priority="183">
      <formula>AND(N$9&gt;=8/24,N$9&lt;14/24)</formula>
    </cfRule>
    <cfRule type="expression" dxfId="1205" priority="184">
      <formula>N$9&lt;8/24</formula>
    </cfRule>
  </conditionalFormatting>
  <conditionalFormatting sqref="M79:Z83 AA80:AF83">
    <cfRule type="expression" dxfId="1204" priority="137">
      <formula>M$9&gt;=20/24</formula>
    </cfRule>
    <cfRule type="expression" dxfId="1203" priority="138">
      <formula>AND(M$9&gt;=14/24,M$9&lt;20/24)</formula>
    </cfRule>
    <cfRule type="expression" dxfId="1202" priority="139">
      <formula>AND(M$9&gt;=8/24,M$9&lt;14/24)</formula>
    </cfRule>
    <cfRule type="expression" dxfId="1201" priority="140">
      <formula>M$9&lt;8/24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00" priority="181">
      <formula>N$9&gt;=20/24</formula>
    </cfRule>
  </conditionalFormatting>
  <conditionalFormatting sqref="S8">
    <cfRule type="expression" dxfId="1199" priority="172">
      <formula>U$9&gt;=20/24</formula>
    </cfRule>
    <cfRule type="expression" dxfId="1198" priority="173">
      <formula>AND(U$9&gt;=14/24,U$9&lt;20/24)</formula>
    </cfRule>
    <cfRule type="expression" dxfId="1197" priority="174">
      <formula>AND(U$9&gt;=8/24,U$9&lt;14/24)</formula>
    </cfRule>
    <cfRule type="expression" dxfId="1196" priority="175">
      <formula>U$9&lt;8/24</formula>
    </cfRule>
  </conditionalFormatting>
  <conditionalFormatting sqref="AA79:AF84">
    <cfRule type="expression" dxfId="1195" priority="59">
      <formula>AA$9&gt;=20/24</formula>
    </cfRule>
    <cfRule type="expression" dxfId="1194" priority="60">
      <formula>AND(AA$9&gt;=14/24,AA$9&lt;20/24)</formula>
    </cfRule>
    <cfRule type="expression" dxfId="1193" priority="61">
      <formula>AND(AA$9&gt;=8/24,AA$9&lt;14/24)</formula>
    </cfRule>
    <cfRule type="expression" dxfId="1192" priority="62">
      <formula>AA$9&lt;8/24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1191" priority="44">
      <formula>AA$9&gt;=20/24</formula>
    </cfRule>
    <cfRule type="expression" dxfId="1190" priority="45">
      <formula>AND(AA$9&gt;=14/24,AA$9&lt;20/24)</formula>
    </cfRule>
    <cfRule type="expression" dxfId="1189" priority="46">
      <formula>AND(AA$9&gt;=8/24,AA$9&lt;14/24)</formula>
    </cfRule>
    <cfRule type="expression" dxfId="1188" priority="47">
      <formula>AA$9&lt;8/24</formula>
    </cfRule>
  </conditionalFormatting>
  <conditionalFormatting sqref="B66:Z70 AA66:AF69 B54:AF62">
    <cfRule type="expression" dxfId="1187" priority="119">
      <formula>B54&gt;$AG54</formula>
    </cfRule>
  </conditionalFormatting>
  <conditionalFormatting sqref="AB8">
    <cfRule type="expression" dxfId="1186" priority="168">
      <formula>AD$9&gt;=20/24</formula>
    </cfRule>
    <cfRule type="expression" dxfId="1185" priority="169">
      <formula>AND(AD$9&gt;=14/24,AD$9&lt;20/24)</formula>
    </cfRule>
    <cfRule type="expression" dxfId="1184" priority="170">
      <formula>AND(AD$9&gt;=8/24,AD$9&lt;14/24)</formula>
    </cfRule>
    <cfRule type="expression" dxfId="1183" priority="171">
      <formula>AD$9&lt;8/24</formula>
    </cfRule>
  </conditionalFormatting>
  <conditionalFormatting sqref="AG78">
    <cfRule type="expression" dxfId="1182" priority="147">
      <formula>AG$9&gt;=20/24</formula>
    </cfRule>
    <cfRule type="expression" dxfId="1181" priority="148">
      <formula>AND(AG$9&gt;=14/24,AG$9&lt;20/24)</formula>
    </cfRule>
    <cfRule type="expression" dxfId="1180" priority="149">
      <formula>AND(AG$9&gt;=8/24,AG$9&lt;14/24)</formula>
    </cfRule>
    <cfRule type="expression" dxfId="1179" priority="150">
      <formula>AG$9&lt;8/24</formula>
    </cfRule>
  </conditionalFormatting>
  <conditionalFormatting sqref="AG91:AG92">
    <cfRule type="expression" dxfId="1178" priority="142">
      <formula>AG91&gt;$AG91</formula>
    </cfRule>
  </conditionalFormatting>
  <conditionalFormatting sqref="AG96">
    <cfRule type="expression" dxfId="1177" priority="143">
      <formula>AG$9&gt;=20/24</formula>
    </cfRule>
    <cfRule type="expression" dxfId="1176" priority="144">
      <formula>AND(AG$9&gt;=14/24,AG$9&lt;20/24)</formula>
    </cfRule>
    <cfRule type="expression" dxfId="1175" priority="145">
      <formula>AND(AG$9&gt;=8/24,AG$9&lt;14/24)</formula>
    </cfRule>
    <cfRule type="expression" dxfId="1174" priority="146">
      <formula>AG$9&lt;8/24</formula>
    </cfRule>
  </conditionalFormatting>
  <conditionalFormatting sqref="AG113">
    <cfRule type="expression" dxfId="1173" priority="164">
      <formula>AG$9&gt;=20/24</formula>
    </cfRule>
    <cfRule type="expression" dxfId="1172" priority="165">
      <formula>AND(AG$9&gt;=14/24,AG$9&lt;20/24)</formula>
    </cfRule>
    <cfRule type="expression" dxfId="1171" priority="166">
      <formula>AND(AG$9&gt;=8/24,AG$9&lt;14/24)</formula>
    </cfRule>
    <cfRule type="expression" dxfId="1170" priority="167">
      <formula>AG$9&lt;8/24</formula>
    </cfRule>
  </conditionalFormatting>
  <conditionalFormatting sqref="AH8:AI10">
    <cfRule type="expression" dxfId="1169" priority="55">
      <formula>AH$9&gt;=20/24</formula>
    </cfRule>
    <cfRule type="expression" dxfId="1168" priority="56">
      <formula>AND(AH$9&gt;=14/24,AH$9&lt;20/24)</formula>
    </cfRule>
    <cfRule type="expression" dxfId="1167" priority="57">
      <formula>AND(AH$9&gt;=8/24,AH$9&lt;14/24)</formula>
    </cfRule>
    <cfRule type="expression" dxfId="1166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165" priority="185">
      <formula>AJ$9&gt;=20/24</formula>
    </cfRule>
    <cfRule type="expression" dxfId="1164" priority="186">
      <formula>AND(AJ$9&gt;=14/24,AJ$9&lt;20/24)</formula>
    </cfRule>
    <cfRule type="expression" dxfId="1163" priority="187">
      <formula>AND(AJ$9&gt;=8/24,AJ$9&lt;14/24)</formula>
    </cfRule>
    <cfRule type="expression" dxfId="1162" priority="188">
      <formula>AJ$9&lt;8/24</formula>
    </cfRule>
  </conditionalFormatting>
  <conditionalFormatting sqref="AL99:AN99 AL105:AN105">
    <cfRule type="expression" dxfId="1161" priority="157">
      <formula>AL$9&gt;=20/24</formula>
    </cfRule>
    <cfRule type="expression" dxfId="1160" priority="158">
      <formula>AND(AL$9&gt;=14/24,AL$9&lt;20/24)</formula>
    </cfRule>
    <cfRule type="expression" dxfId="1159" priority="159">
      <formula>AND(AL$9&gt;=8/24,AL$9&lt;14/24)</formula>
    </cfRule>
    <cfRule type="expression" dxfId="1158" priority="160">
      <formula>AL$9&lt;8/24</formula>
    </cfRule>
  </conditionalFormatting>
  <conditionalFormatting sqref="AM15:AM21 AN16:AR21">
    <cfRule type="expression" dxfId="1157" priority="81">
      <formula>AX$9&gt;=20/24</formula>
    </cfRule>
    <cfRule type="expression" dxfId="1156" priority="82">
      <formula>AND(AX$9&gt;=14/24,AX$9&lt;20/24)</formula>
    </cfRule>
    <cfRule type="expression" dxfId="1155" priority="83">
      <formula>AND(AX$9&gt;=8/24,AX$9&lt;14/24)</formula>
    </cfRule>
    <cfRule type="expression" dxfId="1154" priority="84">
      <formula>AX$9&lt;8/24</formula>
    </cfRule>
  </conditionalFormatting>
  <conditionalFormatting sqref="AN100:AN103">
    <cfRule type="expression" dxfId="1153" priority="153">
      <formula>AN$9&gt;=20/24</formula>
    </cfRule>
    <cfRule type="expression" dxfId="1152" priority="154">
      <formula>AND(AN$9&gt;=14/24,AN$9&lt;20/24)</formula>
    </cfRule>
    <cfRule type="expression" dxfId="1151" priority="155">
      <formula>AND(AN$9&gt;=8/24,AN$9&lt;14/24)</formula>
    </cfRule>
    <cfRule type="expression" dxfId="1150" priority="156">
      <formula>AN$9&lt;8/24</formula>
    </cfRule>
  </conditionalFormatting>
  <conditionalFormatting sqref="AN15:AR15">
    <cfRule type="expression" dxfId="1149" priority="69">
      <formula>U$9&gt;=20/24</formula>
    </cfRule>
    <cfRule type="expression" dxfId="1148" priority="70">
      <formula>AND(U$9&gt;=14/24,U$9&lt;20/24)</formula>
    </cfRule>
    <cfRule type="expression" dxfId="1147" priority="71">
      <formula>AND(U$9&gt;=8/24,U$9&lt;14/24)</formula>
    </cfRule>
    <cfRule type="expression" dxfId="1146" priority="72">
      <formula>U$9&lt;8/24</formula>
    </cfRule>
  </conditionalFormatting>
  <conditionalFormatting sqref="AS15">
    <cfRule type="expression" dxfId="1145" priority="77">
      <formula>AA$9&gt;=20/24</formula>
    </cfRule>
    <cfRule type="expression" dxfId="1144" priority="78">
      <formula>AND(AA$9&gt;=14/24,AA$9&lt;20/24)</formula>
    </cfRule>
    <cfRule type="expression" dxfId="1143" priority="79">
      <formula>AND(AA$9&gt;=8/24,AA$9&lt;14/24)</formula>
    </cfRule>
    <cfRule type="expression" dxfId="1142" priority="80">
      <formula>AA$9&lt;8/24</formula>
    </cfRule>
  </conditionalFormatting>
  <conditionalFormatting sqref="AS16:AS21">
    <cfRule type="expression" dxfId="1141" priority="85">
      <formula>BE$9&gt;=20/24</formula>
    </cfRule>
    <cfRule type="expression" dxfId="1140" priority="86">
      <formula>AND(BE$9&gt;=14/24,BE$9&lt;20/24)</formula>
    </cfRule>
    <cfRule type="expression" dxfId="1139" priority="87">
      <formula>AND(BE$9&gt;=8/24,BE$9&lt;14/24)</formula>
    </cfRule>
    <cfRule type="expression" dxfId="1138" priority="88">
      <formula>BE$9&lt;8/24</formula>
    </cfRule>
  </conditionalFormatting>
  <conditionalFormatting sqref="AT15 AX15:BJ15">
    <cfRule type="expression" dxfId="1137" priority="89">
      <formula>AC$9&gt;=20/24</formula>
    </cfRule>
    <cfRule type="expression" dxfId="1136" priority="90">
      <formula>AND(AC$9&gt;=14/24,AC$9&lt;20/24)</formula>
    </cfRule>
    <cfRule type="expression" dxfId="1135" priority="91">
      <formula>AND(AC$9&gt;=8/24,AC$9&lt;14/24)</formula>
    </cfRule>
    <cfRule type="expression" dxfId="1134" priority="92">
      <formula>AC$9&lt;8/24</formula>
    </cfRule>
  </conditionalFormatting>
  <conditionalFormatting sqref="AT16:AT21">
    <cfRule type="expression" dxfId="1133" priority="93">
      <formula>BG$9&gt;=20/24</formula>
    </cfRule>
    <cfRule type="expression" dxfId="1132" priority="94">
      <formula>AND(BG$9&gt;=14/24,BG$9&lt;20/24)</formula>
    </cfRule>
    <cfRule type="expression" dxfId="1131" priority="95">
      <formula>AND(BG$9&gt;=8/24,BG$9&lt;14/24)</formula>
    </cfRule>
    <cfRule type="expression" dxfId="1130" priority="96">
      <formula>BG$9&lt;8/24</formula>
    </cfRule>
  </conditionalFormatting>
  <conditionalFormatting sqref="AU15:AV15">
    <cfRule type="expression" dxfId="1129" priority="97">
      <formula>AE$9&gt;=20/24</formula>
    </cfRule>
    <cfRule type="expression" dxfId="1128" priority="98">
      <formula>AND(AE$9&gt;=14/24,AE$9&lt;20/24)</formula>
    </cfRule>
    <cfRule type="expression" dxfId="1127" priority="99">
      <formula>AND(AE$9&gt;=8/24,AE$9&lt;14/24)</formula>
    </cfRule>
    <cfRule type="expression" dxfId="1126" priority="100">
      <formula>AE$9&lt;8/24</formula>
    </cfRule>
  </conditionalFormatting>
  <conditionalFormatting sqref="AU16:BJ21">
    <cfRule type="expression" dxfId="1125" priority="101">
      <formula>BI$9&gt;=20/24</formula>
    </cfRule>
    <cfRule type="expression" dxfId="1124" priority="102">
      <formula>AND(BI$9&gt;=14/24,BI$9&lt;20/24)</formula>
    </cfRule>
    <cfRule type="expression" dxfId="1123" priority="103">
      <formula>AND(BI$9&gt;=8/24,BI$9&lt;14/24)</formula>
    </cfRule>
    <cfRule type="expression" dxfId="1122" priority="104">
      <formula>BI$9&lt;8/24</formula>
    </cfRule>
  </conditionalFormatting>
  <conditionalFormatting sqref="AW15">
    <cfRule type="expression" dxfId="1121" priority="73">
      <formula>B$9&gt;=20/24</formula>
    </cfRule>
    <cfRule type="expression" dxfId="1120" priority="74">
      <formula>AND(B$9&gt;=14/24,B$9&lt;20/24)</formula>
    </cfRule>
    <cfRule type="expression" dxfId="1119" priority="75">
      <formula>AND(B$9&gt;=8/24,B$9&lt;14/24)</formula>
    </cfRule>
    <cfRule type="expression" dxfId="1118" priority="76">
      <formula>B$9&lt;8/24</formula>
    </cfRule>
  </conditionalFormatting>
  <conditionalFormatting sqref="A73">
    <cfRule type="expression" dxfId="1117" priority="24">
      <formula>$AH73=0</formula>
    </cfRule>
  </conditionalFormatting>
  <conditionalFormatting sqref="B97:B107 B137:B152 B109:B112 B125:B134 B154:B159 C97:D102 C126:E134 C137:G151 B11:Z13 F126:Z133">
    <cfRule type="expression" dxfId="1116" priority="20">
      <formula>B$9&gt;=20/24</formula>
    </cfRule>
  </conditionalFormatting>
  <conditionalFormatting sqref="B97:B107 B137:B152 B109:B112 B125:B134 B154:B159 C97:D102 C126:E134 C137:G151 B11:Z13 F126:Z133">
    <cfRule type="expression" dxfId="1115" priority="21">
      <formula>AND(B$9&gt;=14/24,B$9&lt;20/24)</formula>
    </cfRule>
    <cfRule type="expression" dxfId="1114" priority="22">
      <formula>AND(B$9&gt;=8/24,B$9&lt;14/24)</formula>
    </cfRule>
    <cfRule type="expression" dxfId="1113" priority="23">
      <formula>B$9&lt;8/24</formula>
    </cfRule>
  </conditionalFormatting>
  <conditionalFormatting sqref="B14:Z28">
    <cfRule type="expression" dxfId="1112" priority="10">
      <formula>B14&gt;$AG14*1</formula>
    </cfRule>
    <cfRule type="expression" dxfId="1111" priority="11">
      <formula>B$9&gt;=20/24</formula>
    </cfRule>
    <cfRule type="expression" dxfId="1110" priority="12">
      <formula>AND(B$9&gt;=14/24,B$9&lt;20/24)</formula>
    </cfRule>
    <cfRule type="expression" dxfId="1109" priority="13">
      <formula>AND(B$9&gt;=8/24,B$9&lt;14/24)</formula>
    </cfRule>
    <cfRule type="expression" dxfId="1108" priority="14">
      <formula>B$9&lt;8/24</formula>
    </cfRule>
  </conditionalFormatting>
  <conditionalFormatting sqref="B161:B167">
    <cfRule type="expression" dxfId="1107" priority="15">
      <formula>B$9&gt;=20/24</formula>
    </cfRule>
    <cfRule type="expression" dxfId="1106" priority="16">
      <formula>AND(B$9&gt;=14/24,B$9&lt;20/24)</formula>
    </cfRule>
    <cfRule type="expression" dxfId="1105" priority="17">
      <formula>AND(B$9&gt;=8/24,B$9&lt;14/24)</formula>
    </cfRule>
    <cfRule type="expression" dxfId="1104" priority="18">
      <formula>B$9&lt;8/24</formula>
    </cfRule>
  </conditionalFormatting>
  <conditionalFormatting sqref="B169:B274">
    <cfRule type="expression" dxfId="1103" priority="6">
      <formula>B$9&gt;=20/24</formula>
    </cfRule>
    <cfRule type="expression" dxfId="1102" priority="7">
      <formula>AND(B$9&gt;=14/24,B$9&lt;20/24)</formula>
    </cfRule>
    <cfRule type="expression" dxfId="1101" priority="8">
      <formula>AND(B$9&gt;=8/24,B$9&lt;14/24)</formula>
    </cfRule>
    <cfRule type="expression" dxfId="1100" priority="9">
      <formula>B$9&lt;8/24</formula>
    </cfRule>
  </conditionalFormatting>
  <conditionalFormatting sqref="B11:Z13">
    <cfRule type="expression" dxfId="1099" priority="19">
      <formula>B11&gt;$AG11*1</formula>
    </cfRule>
  </conditionalFormatting>
  <conditionalFormatting sqref="A153">
    <cfRule type="expression" dxfId="1098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097" priority="1">
      <formula>AL$9&gt;=20/24</formula>
    </cfRule>
  </conditionalFormatting>
  <conditionalFormatting sqref="AL153">
    <cfRule type="expression" dxfId="1096" priority="2">
      <formula>AND(AL$9&gt;=14/24,AL$9&lt;20/24)</formula>
    </cfRule>
    <cfRule type="expression" dxfId="1095" priority="3">
      <formula>AND(AL$9&gt;=8/24,AL$9&lt;14/24)</formula>
    </cfRule>
    <cfRule type="expression" dxfId="1094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zoomScale="115" zoomScaleNormal="115" workbookViewId="0">
      <pane xSplit="1" ySplit="10" topLeftCell="Q144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J164" sqref="AJ164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2080/10/19</v>
      </c>
      <c r="C4" s="250"/>
      <c r="D4" s="250"/>
      <c r="E4" s="251" t="str">
        <f ca="1">"2080/"&amp;"10/"&amp;INT(MID(CELL("filename",G6),FIND("]",CELL("filename",G6))+1,200))</f>
        <v>2080/10/19</v>
      </c>
      <c r="F4" s="251"/>
      <c r="G4" s="251"/>
      <c r="H4" s="251" t="str">
        <f ca="1">TEXT(E4,"dddd")</f>
        <v>Saturday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45</v>
      </c>
      <c r="C5" s="30">
        <f t="shared" si="0"/>
        <v>41</v>
      </c>
      <c r="D5" s="30">
        <f t="shared" si="0"/>
        <v>37</v>
      </c>
      <c r="E5" s="30">
        <f t="shared" si="0"/>
        <v>19.5</v>
      </c>
      <c r="F5" s="30">
        <f t="shared" si="0"/>
        <v>106.10000000000001</v>
      </c>
      <c r="G5" s="30">
        <f t="shared" si="0"/>
        <v>100.41</v>
      </c>
      <c r="H5" s="30">
        <f t="shared" si="0"/>
        <v>87</v>
      </c>
      <c r="I5" s="30">
        <f t="shared" si="0"/>
        <v>96.5</v>
      </c>
      <c r="J5" s="30">
        <f t="shared" si="0"/>
        <v>79.3</v>
      </c>
      <c r="K5" s="30">
        <f t="shared" si="0"/>
        <v>106.9</v>
      </c>
      <c r="L5" s="30">
        <f t="shared" si="0"/>
        <v>123</v>
      </c>
      <c r="M5" s="30">
        <f t="shared" si="0"/>
        <v>111</v>
      </c>
      <c r="N5" s="30">
        <f t="shared" si="0"/>
        <v>112.9</v>
      </c>
      <c r="O5" s="30">
        <f t="shared" si="0"/>
        <v>109.4</v>
      </c>
      <c r="P5" s="30">
        <f t="shared" si="0"/>
        <v>218.10000000000002</v>
      </c>
      <c r="Q5" s="30">
        <f t="shared" si="0"/>
        <v>332.4</v>
      </c>
      <c r="R5" s="30">
        <f t="shared" si="0"/>
        <v>326.10000000000002</v>
      </c>
      <c r="S5" s="30">
        <f t="shared" si="0"/>
        <v>358.8</v>
      </c>
      <c r="T5" s="30">
        <f t="shared" si="0"/>
        <v>312.5</v>
      </c>
      <c r="U5" s="30">
        <f t="shared" si="0"/>
        <v>115</v>
      </c>
      <c r="V5" s="30">
        <f t="shared" si="0"/>
        <v>115.4</v>
      </c>
      <c r="W5" s="30">
        <f t="shared" si="0"/>
        <v>113.3</v>
      </c>
      <c r="X5" s="30">
        <f t="shared" si="0"/>
        <v>118.5</v>
      </c>
      <c r="Y5" s="30">
        <f t="shared" si="0"/>
        <v>121.8</v>
      </c>
      <c r="Z5" s="30">
        <f t="shared" si="0"/>
        <v>123.19999999999999</v>
      </c>
      <c r="AA5" s="30">
        <f>AB108</f>
        <v>111.30000000000001</v>
      </c>
      <c r="AB5" s="30">
        <f t="shared" si="0"/>
        <v>55.8</v>
      </c>
      <c r="AC5" s="30">
        <f t="shared" si="0"/>
        <v>55.8</v>
      </c>
      <c r="AD5" s="30">
        <f t="shared" si="0"/>
        <v>41.3</v>
      </c>
      <c r="AE5" s="30">
        <f t="shared" si="0"/>
        <v>37.799999999999997</v>
      </c>
      <c r="AF5" s="30">
        <f>B108</f>
        <v>44.4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Load=1589</v>
      </c>
      <c r="B7" s="35">
        <f t="shared" ref="B7:AF7" si="1">B116</f>
        <v>1731.9000000000003</v>
      </c>
      <c r="C7" s="35">
        <f t="shared" si="1"/>
        <v>1756.6000000000004</v>
      </c>
      <c r="D7" s="35">
        <f t="shared" si="1"/>
        <v>1711.9</v>
      </c>
      <c r="E7" s="35">
        <f t="shared" si="1"/>
        <v>1671.4</v>
      </c>
      <c r="F7" s="35">
        <f t="shared" si="1"/>
        <v>1685.5</v>
      </c>
      <c r="G7" s="35">
        <f t="shared" si="1"/>
        <v>1630.2000000000003</v>
      </c>
      <c r="H7" s="35">
        <f t="shared" si="1"/>
        <v>1588.7100000000003</v>
      </c>
      <c r="I7" s="35">
        <f t="shared" si="1"/>
        <v>1624.6000000000004</v>
      </c>
      <c r="J7" s="35">
        <f t="shared" si="1"/>
        <v>1650.6000000000004</v>
      </c>
      <c r="K7" s="35">
        <f t="shared" si="1"/>
        <v>1697.6000000000004</v>
      </c>
      <c r="L7" s="35">
        <f t="shared" si="1"/>
        <v>1762.3000000000004</v>
      </c>
      <c r="M7" s="35">
        <f t="shared" si="1"/>
        <v>1812.2000000000003</v>
      </c>
      <c r="N7" s="35">
        <f t="shared" si="1"/>
        <v>1857.6000000000001</v>
      </c>
      <c r="O7" s="35">
        <f t="shared" si="1"/>
        <v>1930.5000000000002</v>
      </c>
      <c r="P7" s="35">
        <f t="shared" si="1"/>
        <v>1847.4000000000003</v>
      </c>
      <c r="Q7" s="35">
        <f t="shared" si="1"/>
        <v>1846.4</v>
      </c>
      <c r="R7" s="35">
        <f t="shared" si="1"/>
        <v>1891.4</v>
      </c>
      <c r="S7" s="35">
        <f t="shared" si="1"/>
        <v>1893.1000000000004</v>
      </c>
      <c r="T7" s="35">
        <f t="shared" si="1"/>
        <v>1921.1000000000001</v>
      </c>
      <c r="U7" s="35">
        <f t="shared" si="1"/>
        <v>1913.4000000000003</v>
      </c>
      <c r="V7" s="35">
        <f t="shared" si="1"/>
        <v>1777.5000000000002</v>
      </c>
      <c r="W7" s="35">
        <f t="shared" si="1"/>
        <v>1758.6000000000004</v>
      </c>
      <c r="X7" s="35">
        <f t="shared" si="1"/>
        <v>1749.3000000000004</v>
      </c>
      <c r="Y7" s="35">
        <f t="shared" si="1"/>
        <v>1743.7000000000003</v>
      </c>
      <c r="Z7" s="35">
        <f t="shared" si="1"/>
        <v>1860.6600000000003</v>
      </c>
      <c r="AA7" s="35">
        <f t="shared" si="1"/>
        <v>1925.3000000000004</v>
      </c>
      <c r="AB7" s="35">
        <f>AB116</f>
        <v>1931.4000000000005</v>
      </c>
      <c r="AC7" s="35">
        <f t="shared" si="1"/>
        <v>1853.4</v>
      </c>
      <c r="AD7" s="35">
        <f t="shared" si="1"/>
        <v>1853.4</v>
      </c>
      <c r="AE7" s="35">
        <f t="shared" si="1"/>
        <v>1762.3000000000004</v>
      </c>
      <c r="AF7" s="35">
        <f t="shared" si="1"/>
        <v>1708.4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2105.5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1931.4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4">
        <v>30.2</v>
      </c>
      <c r="C11" s="44">
        <v>30.2</v>
      </c>
      <c r="D11" s="44">
        <v>28.5</v>
      </c>
      <c r="E11" s="44">
        <v>28.5</v>
      </c>
      <c r="F11" s="44">
        <v>28.5</v>
      </c>
      <c r="G11" s="44">
        <v>30.1</v>
      </c>
      <c r="H11" s="44">
        <v>30.1</v>
      </c>
      <c r="I11" s="44">
        <v>30.1</v>
      </c>
      <c r="J11" s="44">
        <v>33.1</v>
      </c>
      <c r="K11" s="44">
        <v>33.1</v>
      </c>
      <c r="L11" s="44">
        <v>28.1</v>
      </c>
      <c r="M11" s="44">
        <v>28.1</v>
      </c>
      <c r="N11" s="44">
        <v>28.1</v>
      </c>
      <c r="O11" s="44">
        <v>28.1</v>
      </c>
      <c r="P11" s="44">
        <v>33.1</v>
      </c>
      <c r="Q11" s="44">
        <v>30.1</v>
      </c>
      <c r="R11" s="44">
        <v>30.1</v>
      </c>
      <c r="S11" s="44">
        <v>30.1</v>
      </c>
      <c r="T11" s="44">
        <v>30.1</v>
      </c>
      <c r="U11" s="44">
        <v>30.1</v>
      </c>
      <c r="V11" s="44">
        <v>30.1</v>
      </c>
      <c r="W11" s="44">
        <v>30.1</v>
      </c>
      <c r="X11" s="44">
        <v>28.3</v>
      </c>
      <c r="Y11" s="44">
        <v>28.3</v>
      </c>
      <c r="Z11" s="44">
        <v>28.3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5">
        <v>86</v>
      </c>
      <c r="AH11" s="46">
        <f t="shared" ref="AH11:AH74" si="2">MAX(B11:AF11)</f>
        <v>33.1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4">
        <v>25</v>
      </c>
      <c r="C12" s="44">
        <v>25</v>
      </c>
      <c r="D12" s="44">
        <v>23</v>
      </c>
      <c r="E12" s="44">
        <v>23</v>
      </c>
      <c r="F12" s="44">
        <v>23</v>
      </c>
      <c r="G12" s="44">
        <v>25</v>
      </c>
      <c r="H12" s="44">
        <v>25</v>
      </c>
      <c r="I12" s="44">
        <v>25</v>
      </c>
      <c r="J12" s="44">
        <v>26</v>
      </c>
      <c r="K12" s="44">
        <v>26</v>
      </c>
      <c r="L12" s="44">
        <v>24</v>
      </c>
      <c r="M12" s="44">
        <v>24</v>
      </c>
      <c r="N12" s="44">
        <v>24</v>
      </c>
      <c r="O12" s="44">
        <v>24</v>
      </c>
      <c r="P12" s="44">
        <v>24.6</v>
      </c>
      <c r="Q12" s="44">
        <v>23.9</v>
      </c>
      <c r="R12" s="44">
        <v>23.9</v>
      </c>
      <c r="S12" s="44">
        <v>23.9</v>
      </c>
      <c r="T12" s="44">
        <v>23.9</v>
      </c>
      <c r="U12" s="44">
        <v>23.9</v>
      </c>
      <c r="V12" s="44">
        <v>23.9</v>
      </c>
      <c r="W12" s="44">
        <v>23.9</v>
      </c>
      <c r="X12" s="44">
        <v>20</v>
      </c>
      <c r="Y12" s="44">
        <v>20</v>
      </c>
      <c r="Z12" s="44">
        <v>20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8">
        <v>82</v>
      </c>
      <c r="AH12" s="46">
        <f t="shared" si="2"/>
        <v>26</v>
      </c>
      <c r="AI12" s="47">
        <f t="shared" si="3"/>
        <v>0</v>
      </c>
      <c r="AK12" s="49"/>
      <c r="AL12" s="50" t="str">
        <f ca="1">MID(CELL("filename",C7),FIND("]",CELL("filename",C7))+1,600)</f>
        <v>19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4">
        <v>35.6</v>
      </c>
      <c r="C13" s="44">
        <v>35.6</v>
      </c>
      <c r="D13" s="44">
        <v>34.4</v>
      </c>
      <c r="E13" s="44">
        <v>34.4</v>
      </c>
      <c r="F13" s="44">
        <v>34.4</v>
      </c>
      <c r="G13" s="44">
        <v>34.1</v>
      </c>
      <c r="H13" s="44">
        <v>34.1</v>
      </c>
      <c r="I13" s="44">
        <v>34.1</v>
      </c>
      <c r="J13" s="44">
        <v>34.1</v>
      </c>
      <c r="K13" s="44">
        <v>34</v>
      </c>
      <c r="L13" s="44">
        <v>33</v>
      </c>
      <c r="M13" s="44">
        <v>33</v>
      </c>
      <c r="N13" s="44">
        <v>33</v>
      </c>
      <c r="O13" s="44">
        <v>33</v>
      </c>
      <c r="P13" s="44">
        <v>32.1</v>
      </c>
      <c r="Q13" s="44">
        <v>32.1</v>
      </c>
      <c r="R13" s="44">
        <v>32.1</v>
      </c>
      <c r="S13" s="44">
        <v>32.1</v>
      </c>
      <c r="T13" s="44">
        <v>32.1</v>
      </c>
      <c r="U13" s="44">
        <v>32.1</v>
      </c>
      <c r="V13" s="44">
        <v>32.1</v>
      </c>
      <c r="W13" s="44">
        <v>32.1</v>
      </c>
      <c r="X13" s="44">
        <v>43.5</v>
      </c>
      <c r="Y13" s="44">
        <v>43.5</v>
      </c>
      <c r="Z13" s="44">
        <v>43.5</v>
      </c>
      <c r="AA13" s="44">
        <v>43.5</v>
      </c>
      <c r="AB13" s="44">
        <v>43.5</v>
      </c>
      <c r="AC13" s="44">
        <v>43.5</v>
      </c>
      <c r="AD13" s="44">
        <v>43.5</v>
      </c>
      <c r="AE13" s="44">
        <v>43.5</v>
      </c>
      <c r="AF13" s="44">
        <v>43.5</v>
      </c>
      <c r="AG13" s="48">
        <v>78</v>
      </c>
      <c r="AH13" s="46">
        <f t="shared" si="2"/>
        <v>43.5</v>
      </c>
      <c r="AI13" s="47">
        <f t="shared" si="3"/>
        <v>32.1</v>
      </c>
      <c r="AK13" s="49"/>
      <c r="AL13" s="50" t="str">
        <f ca="1">"Daily Load Curve(Excluding of Export) of Nepal ("&amp;A4&amp;" "&amp;B4&amp;")"</f>
        <v>Daily Load Curve(Excluding of Export) of Nepal (Nepali Date: 2080/10/19)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4">
        <v>28</v>
      </c>
      <c r="C14" s="44">
        <v>28</v>
      </c>
      <c r="D14" s="44">
        <v>28</v>
      </c>
      <c r="E14" s="44">
        <v>28</v>
      </c>
      <c r="F14" s="44">
        <v>28</v>
      </c>
      <c r="G14" s="44">
        <v>28</v>
      </c>
      <c r="H14" s="44">
        <v>28</v>
      </c>
      <c r="I14" s="44">
        <v>28</v>
      </c>
      <c r="J14" s="44">
        <v>26.8</v>
      </c>
      <c r="K14" s="44">
        <v>26.8</v>
      </c>
      <c r="L14" s="44">
        <v>26.8</v>
      </c>
      <c r="M14" s="44">
        <v>26.8</v>
      </c>
      <c r="N14" s="44">
        <v>26.8</v>
      </c>
      <c r="O14" s="44">
        <v>26.8</v>
      </c>
      <c r="P14" s="44">
        <v>25.5</v>
      </c>
      <c r="Q14" s="44">
        <v>25.8</v>
      </c>
      <c r="R14" s="44">
        <v>25.8</v>
      </c>
      <c r="S14" s="44">
        <v>25.8</v>
      </c>
      <c r="T14" s="44">
        <v>25.8</v>
      </c>
      <c r="U14" s="44">
        <v>25.8</v>
      </c>
      <c r="V14" s="44">
        <v>25.8</v>
      </c>
      <c r="W14" s="44">
        <v>25.8</v>
      </c>
      <c r="X14" s="44">
        <v>27</v>
      </c>
      <c r="Y14" s="44">
        <v>27</v>
      </c>
      <c r="Z14" s="44">
        <v>27</v>
      </c>
      <c r="AA14" s="44">
        <v>27</v>
      </c>
      <c r="AB14" s="44">
        <v>27</v>
      </c>
      <c r="AC14" s="44">
        <v>27</v>
      </c>
      <c r="AD14" s="44">
        <v>27</v>
      </c>
      <c r="AE14" s="44">
        <v>27</v>
      </c>
      <c r="AF14" s="44">
        <v>27</v>
      </c>
      <c r="AG14" s="48">
        <v>77</v>
      </c>
      <c r="AH14" s="46">
        <f t="shared" si="2"/>
        <v>28</v>
      </c>
      <c r="AI14" s="47">
        <f t="shared" si="3"/>
        <v>25.5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4">
        <v>71.099999999999994</v>
      </c>
      <c r="C15" s="44">
        <v>71.099999999999994</v>
      </c>
      <c r="D15" s="44">
        <v>71.900000000000006</v>
      </c>
      <c r="E15" s="44">
        <v>71.900000000000006</v>
      </c>
      <c r="F15" s="44">
        <v>71.900000000000006</v>
      </c>
      <c r="G15" s="44">
        <v>71.900000000000006</v>
      </c>
      <c r="H15" s="44">
        <v>71.900000000000006</v>
      </c>
      <c r="I15" s="44">
        <v>71.900000000000006</v>
      </c>
      <c r="J15" s="44">
        <v>70.400000000000006</v>
      </c>
      <c r="K15" s="44">
        <v>70.400000000000006</v>
      </c>
      <c r="L15" s="44">
        <v>70.400000000000006</v>
      </c>
      <c r="M15" s="44">
        <v>70.400000000000006</v>
      </c>
      <c r="N15" s="44">
        <v>70.400000000000006</v>
      </c>
      <c r="O15" s="44">
        <v>70.400000000000006</v>
      </c>
      <c r="P15" s="44">
        <v>68.8</v>
      </c>
      <c r="Q15" s="44">
        <v>67.5</v>
      </c>
      <c r="R15" s="44">
        <v>67.5</v>
      </c>
      <c r="S15" s="44">
        <v>67.5</v>
      </c>
      <c r="T15" s="44">
        <v>67.5</v>
      </c>
      <c r="U15" s="44">
        <v>67.5</v>
      </c>
      <c r="V15" s="44">
        <v>67.5</v>
      </c>
      <c r="W15" s="44">
        <v>67.5</v>
      </c>
      <c r="X15" s="44">
        <v>65</v>
      </c>
      <c r="Y15" s="44">
        <v>65</v>
      </c>
      <c r="Z15" s="44">
        <v>65</v>
      </c>
      <c r="AA15" s="44">
        <v>65</v>
      </c>
      <c r="AB15" s="44">
        <v>65</v>
      </c>
      <c r="AC15" s="44">
        <v>65</v>
      </c>
      <c r="AD15" s="44">
        <v>65</v>
      </c>
      <c r="AE15" s="44">
        <v>65</v>
      </c>
      <c r="AF15" s="44">
        <v>65</v>
      </c>
      <c r="AG15" s="48">
        <v>73</v>
      </c>
      <c r="AH15" s="46">
        <f t="shared" si="2"/>
        <v>71.900000000000006</v>
      </c>
      <c r="AI15" s="47">
        <f t="shared" si="3"/>
        <v>65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4">
        <v>28.7</v>
      </c>
      <c r="C16" s="44">
        <v>28.7</v>
      </c>
      <c r="D16" s="44">
        <v>26.6</v>
      </c>
      <c r="E16" s="44">
        <v>26.6</v>
      </c>
      <c r="F16" s="44">
        <v>26.6</v>
      </c>
      <c r="G16" s="44">
        <v>26.6</v>
      </c>
      <c r="H16" s="44">
        <v>26.6</v>
      </c>
      <c r="I16" s="44">
        <v>26.6</v>
      </c>
      <c r="J16" s="44">
        <v>26.6</v>
      </c>
      <c r="K16" s="44">
        <v>26.6</v>
      </c>
      <c r="L16" s="44">
        <v>26.6</v>
      </c>
      <c r="M16" s="44">
        <v>26.6</v>
      </c>
      <c r="N16" s="44">
        <v>26.6</v>
      </c>
      <c r="O16" s="44">
        <v>26.6</v>
      </c>
      <c r="P16" s="44">
        <v>27.2</v>
      </c>
      <c r="Q16" s="44">
        <v>25.2</v>
      </c>
      <c r="R16" s="44">
        <v>25.2</v>
      </c>
      <c r="S16" s="44">
        <v>25.2</v>
      </c>
      <c r="T16" s="44">
        <v>25.2</v>
      </c>
      <c r="U16" s="44">
        <v>25.2</v>
      </c>
      <c r="V16" s="44">
        <v>25.2</v>
      </c>
      <c r="W16" s="44">
        <v>25.2</v>
      </c>
      <c r="X16" s="44">
        <v>30.8</v>
      </c>
      <c r="Y16" s="44">
        <v>30.8</v>
      </c>
      <c r="Z16" s="44">
        <v>30.8</v>
      </c>
      <c r="AA16" s="44">
        <v>30.8</v>
      </c>
      <c r="AB16" s="44">
        <v>30.8</v>
      </c>
      <c r="AC16" s="44">
        <v>30.8</v>
      </c>
      <c r="AD16" s="44">
        <v>30.8</v>
      </c>
      <c r="AE16" s="44">
        <v>30.8</v>
      </c>
      <c r="AF16" s="44">
        <v>30.8</v>
      </c>
      <c r="AG16" s="48">
        <v>71</v>
      </c>
      <c r="AH16" s="46">
        <f t="shared" si="2"/>
        <v>30.8</v>
      </c>
      <c r="AI16" s="47">
        <f t="shared" si="3"/>
        <v>25.2</v>
      </c>
      <c r="AK16" s="49"/>
      <c r="AL16" s="52" t="s">
        <v>7</v>
      </c>
      <c r="AM16" s="57">
        <f t="shared" ref="AM16:AR16" si="4">B71</f>
        <v>1101.1000000000001</v>
      </c>
      <c r="AN16" s="57">
        <f t="shared" si="4"/>
        <v>1101.1000000000001</v>
      </c>
      <c r="AO16" s="57">
        <f t="shared" si="4"/>
        <v>1094.9000000000001</v>
      </c>
      <c r="AP16" s="57">
        <f t="shared" si="4"/>
        <v>1094.9000000000001</v>
      </c>
      <c r="AQ16" s="57">
        <f t="shared" si="4"/>
        <v>1094.9000000000001</v>
      </c>
      <c r="AR16" s="57">
        <f t="shared" si="4"/>
        <v>998.20000000000027</v>
      </c>
      <c r="AS16" s="57">
        <f>I71</f>
        <v>998.20000000000027</v>
      </c>
      <c r="AT16" s="57">
        <f>K71</f>
        <v>999.4000000000002</v>
      </c>
      <c r="AU16" s="57">
        <f t="shared" ref="AU16:BD16" si="5">M71</f>
        <v>991.40000000000032</v>
      </c>
      <c r="AV16" s="57">
        <f t="shared" si="5"/>
        <v>991.40000000000032</v>
      </c>
      <c r="AW16" s="57">
        <f t="shared" si="5"/>
        <v>991.40000000000032</v>
      </c>
      <c r="AX16" s="57">
        <f t="shared" si="5"/>
        <v>949.70000000000027</v>
      </c>
      <c r="AY16" s="57">
        <f t="shared" si="5"/>
        <v>943.4000000000002</v>
      </c>
      <c r="AZ16" s="57">
        <f t="shared" si="5"/>
        <v>943.4000000000002</v>
      </c>
      <c r="BA16" s="57">
        <f t="shared" si="5"/>
        <v>943.4000000000002</v>
      </c>
      <c r="BB16" s="57">
        <f t="shared" si="5"/>
        <v>943.4000000000002</v>
      </c>
      <c r="BC16" s="57">
        <f t="shared" si="5"/>
        <v>943.4000000000002</v>
      </c>
      <c r="BD16" s="57">
        <f t="shared" si="5"/>
        <v>943.4000000000002</v>
      </c>
      <c r="BE16" s="58">
        <f>X71</f>
        <v>975.60000000000036</v>
      </c>
      <c r="BF16" s="58">
        <f>Z71</f>
        <v>973.40000000000032</v>
      </c>
      <c r="BG16" s="58">
        <f>AB71</f>
        <v>911.4000000000002</v>
      </c>
      <c r="BH16" s="58">
        <f>AD71</f>
        <v>911.4000000000002</v>
      </c>
      <c r="BI16" s="58">
        <f>AE71</f>
        <v>911.4000000000002</v>
      </c>
      <c r="BJ16" s="58">
        <f>AF71</f>
        <v>911.4000000000002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28.9</v>
      </c>
      <c r="C17" s="44">
        <v>28.9</v>
      </c>
      <c r="D17" s="44">
        <v>28.9</v>
      </c>
      <c r="E17" s="44">
        <v>28.9</v>
      </c>
      <c r="F17" s="44">
        <v>28.9</v>
      </c>
      <c r="G17" s="44">
        <v>28.9</v>
      </c>
      <c r="H17" s="44">
        <v>28.9</v>
      </c>
      <c r="I17" s="44">
        <v>28.9</v>
      </c>
      <c r="J17" s="44">
        <v>28.9</v>
      </c>
      <c r="K17" s="44">
        <v>28.9</v>
      </c>
      <c r="L17" s="44">
        <v>28.9</v>
      </c>
      <c r="M17" s="44">
        <v>28.9</v>
      </c>
      <c r="N17" s="44">
        <v>28.9</v>
      </c>
      <c r="O17" s="44">
        <v>28.9</v>
      </c>
      <c r="P17" s="44">
        <v>27.8</v>
      </c>
      <c r="Q17" s="44">
        <v>27.8</v>
      </c>
      <c r="R17" s="44">
        <v>27.8</v>
      </c>
      <c r="S17" s="44">
        <v>27.8</v>
      </c>
      <c r="T17" s="44">
        <v>27.8</v>
      </c>
      <c r="U17" s="44">
        <v>27.8</v>
      </c>
      <c r="V17" s="44">
        <v>27.8</v>
      </c>
      <c r="W17" s="44">
        <v>27.8</v>
      </c>
      <c r="X17" s="44">
        <v>30.1</v>
      </c>
      <c r="Y17" s="44">
        <v>30.1</v>
      </c>
      <c r="Z17" s="44">
        <v>30.1</v>
      </c>
      <c r="AA17" s="44">
        <v>30.1</v>
      </c>
      <c r="AB17" s="44">
        <v>30.1</v>
      </c>
      <c r="AC17" s="44">
        <v>30.1</v>
      </c>
      <c r="AD17" s="44">
        <v>30.1</v>
      </c>
      <c r="AE17" s="44">
        <v>30.1</v>
      </c>
      <c r="AF17" s="44">
        <v>30.1</v>
      </c>
      <c r="AG17" s="45">
        <v>54</v>
      </c>
      <c r="AH17" s="46">
        <f t="shared" si="2"/>
        <v>30.1</v>
      </c>
      <c r="AI17" s="47">
        <f t="shared" si="3"/>
        <v>27.8</v>
      </c>
      <c r="AK17" s="49"/>
      <c r="AL17" s="52" t="s">
        <v>29</v>
      </c>
      <c r="AM17" s="57">
        <f t="shared" ref="AM17:AR17" si="6">B78</f>
        <v>382.6</v>
      </c>
      <c r="AN17" s="57">
        <f t="shared" si="6"/>
        <v>439.7</v>
      </c>
      <c r="AO17" s="57">
        <f t="shared" si="6"/>
        <v>389.7</v>
      </c>
      <c r="AP17" s="57">
        <f t="shared" si="6"/>
        <v>368.7</v>
      </c>
      <c r="AQ17" s="57">
        <f t="shared" si="6"/>
        <v>529.70000000000005</v>
      </c>
      <c r="AR17" s="57">
        <f t="shared" si="6"/>
        <v>565.99999999999989</v>
      </c>
      <c r="AS17" s="57">
        <f>I78</f>
        <v>565.79999999999995</v>
      </c>
      <c r="AT17" s="57">
        <f>K78</f>
        <v>618.79999999999995</v>
      </c>
      <c r="AU17" s="57">
        <f t="shared" ref="AU17:BD17" si="7">M78</f>
        <v>616.70000000000005</v>
      </c>
      <c r="AV17" s="57">
        <f t="shared" si="7"/>
        <v>610.20000000000005</v>
      </c>
      <c r="AW17" s="57">
        <f t="shared" si="7"/>
        <v>588.30000000000007</v>
      </c>
      <c r="AX17" s="57">
        <f t="shared" si="7"/>
        <v>436.59999999999997</v>
      </c>
      <c r="AY17" s="57">
        <f t="shared" si="7"/>
        <v>355.90000000000003</v>
      </c>
      <c r="AZ17" s="57">
        <f t="shared" si="7"/>
        <v>286.59999999999997</v>
      </c>
      <c r="BA17" s="57">
        <f t="shared" si="7"/>
        <v>286.59999999999997</v>
      </c>
      <c r="BB17" s="57">
        <f t="shared" si="7"/>
        <v>286.59999999999997</v>
      </c>
      <c r="BC17" s="57">
        <f t="shared" si="7"/>
        <v>319.60000000000002</v>
      </c>
      <c r="BD17" s="57">
        <f t="shared" si="7"/>
        <v>480.6</v>
      </c>
      <c r="BE17" s="58">
        <f>X78</f>
        <v>433.60000000000008</v>
      </c>
      <c r="BF17" s="58">
        <f>Z78</f>
        <v>551.79999999999995</v>
      </c>
      <c r="BG17" s="58">
        <f>AB78</f>
        <v>623.29999999999995</v>
      </c>
      <c r="BH17" s="58">
        <f>AD78</f>
        <v>621.39999999999986</v>
      </c>
      <c r="BI17" s="58">
        <f>AE78</f>
        <v>543.70000000000005</v>
      </c>
      <c r="BJ17" s="58">
        <f>AF78</f>
        <v>500.6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16.899999999999999</v>
      </c>
      <c r="C18" s="44">
        <v>16.899999999999999</v>
      </c>
      <c r="D18" s="44">
        <v>16.899999999999999</v>
      </c>
      <c r="E18" s="44">
        <v>16.899999999999999</v>
      </c>
      <c r="F18" s="44">
        <v>16.899999999999999</v>
      </c>
      <c r="G18" s="44">
        <v>16.899999999999999</v>
      </c>
      <c r="H18" s="44">
        <v>16.899999999999999</v>
      </c>
      <c r="I18" s="44">
        <v>16.899999999999999</v>
      </c>
      <c r="J18" s="44">
        <v>16.899999999999999</v>
      </c>
      <c r="K18" s="44">
        <v>16.899999999999999</v>
      </c>
      <c r="L18" s="44">
        <v>16.899999999999999</v>
      </c>
      <c r="M18" s="44">
        <v>16.899999999999999</v>
      </c>
      <c r="N18" s="44">
        <v>16.899999999999999</v>
      </c>
      <c r="O18" s="44">
        <v>16.899999999999999</v>
      </c>
      <c r="P18" s="44">
        <v>16.7</v>
      </c>
      <c r="Q18" s="44">
        <v>16.7</v>
      </c>
      <c r="R18" s="44">
        <v>16.7</v>
      </c>
      <c r="S18" s="44">
        <v>16.7</v>
      </c>
      <c r="T18" s="44">
        <v>16.7</v>
      </c>
      <c r="U18" s="44">
        <v>16.7</v>
      </c>
      <c r="V18" s="44">
        <v>16.7</v>
      </c>
      <c r="W18" s="44">
        <v>16.7</v>
      </c>
      <c r="X18" s="44">
        <v>14.1</v>
      </c>
      <c r="Y18" s="44">
        <v>14.1</v>
      </c>
      <c r="Z18" s="44">
        <v>14.1</v>
      </c>
      <c r="AA18" s="44">
        <v>14.1</v>
      </c>
      <c r="AB18" s="44">
        <v>14.1</v>
      </c>
      <c r="AC18" s="44">
        <v>14.1</v>
      </c>
      <c r="AD18" s="44">
        <v>14.1</v>
      </c>
      <c r="AE18" s="44">
        <v>14.1</v>
      </c>
      <c r="AF18" s="44">
        <v>14.1</v>
      </c>
      <c r="AG18" s="48">
        <v>52.465000000000003</v>
      </c>
      <c r="AH18" s="46">
        <f t="shared" si="2"/>
        <v>16.899999999999999</v>
      </c>
      <c r="AI18" s="47">
        <f t="shared" si="3"/>
        <v>14.1</v>
      </c>
      <c r="AK18" s="49"/>
      <c r="AL18" s="52" t="s">
        <v>31</v>
      </c>
      <c r="AM18" s="57">
        <f t="shared" ref="AM18:AR18" si="8">B92</f>
        <v>308.70000000000005</v>
      </c>
      <c r="AN18" s="57">
        <f t="shared" si="8"/>
        <v>303.80000000000007</v>
      </c>
      <c r="AO18" s="57">
        <f t="shared" si="8"/>
        <v>303.80000000000007</v>
      </c>
      <c r="AP18" s="57">
        <f t="shared" si="8"/>
        <v>303.80000000000007</v>
      </c>
      <c r="AQ18" s="57">
        <f t="shared" si="8"/>
        <v>303.80000000000007</v>
      </c>
      <c r="AR18" s="57">
        <f t="shared" si="8"/>
        <v>298.20000000000005</v>
      </c>
      <c r="AS18" s="57">
        <f>I92</f>
        <v>288.00000000000006</v>
      </c>
      <c r="AT18" s="57">
        <f>K92</f>
        <v>282.00000000000006</v>
      </c>
      <c r="AU18" s="57">
        <f t="shared" ref="AU18:BD18" si="9">M92</f>
        <v>323.19999999999993</v>
      </c>
      <c r="AV18" s="57">
        <f t="shared" si="9"/>
        <v>318.70000000000005</v>
      </c>
      <c r="AW18" s="57">
        <f t="shared" si="9"/>
        <v>316.70000000000005</v>
      </c>
      <c r="AX18" s="57">
        <f t="shared" si="9"/>
        <v>280.3</v>
      </c>
      <c r="AY18" s="57">
        <f t="shared" si="9"/>
        <v>260</v>
      </c>
      <c r="AZ18" s="57">
        <f t="shared" si="9"/>
        <v>260</v>
      </c>
      <c r="BA18" s="57">
        <f t="shared" si="9"/>
        <v>260</v>
      </c>
      <c r="BB18" s="57">
        <f t="shared" si="9"/>
        <v>255.3</v>
      </c>
      <c r="BC18" s="57">
        <f t="shared" si="9"/>
        <v>260.90000000000003</v>
      </c>
      <c r="BD18" s="57">
        <f t="shared" si="9"/>
        <v>257.5</v>
      </c>
      <c r="BE18" s="58">
        <f>X92</f>
        <v>249.6</v>
      </c>
      <c r="BF18" s="58">
        <f>Z92</f>
        <v>347.20000000000005</v>
      </c>
      <c r="BG18" s="58">
        <f>AB92</f>
        <v>362.49999999999994</v>
      </c>
      <c r="BH18" s="58">
        <f>AD92</f>
        <v>343.59999999999997</v>
      </c>
      <c r="BI18" s="58">
        <f>AE92</f>
        <v>361.9</v>
      </c>
      <c r="BJ18" s="58">
        <f>AF92</f>
        <v>365.4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44.4</v>
      </c>
      <c r="AN19" s="57">
        <f t="shared" si="10"/>
        <v>45</v>
      </c>
      <c r="AO19" s="57">
        <f t="shared" si="10"/>
        <v>41</v>
      </c>
      <c r="AP19" s="57">
        <f t="shared" si="10"/>
        <v>37</v>
      </c>
      <c r="AQ19" s="57">
        <f t="shared" si="10"/>
        <v>19.5</v>
      </c>
      <c r="AR19" s="57">
        <f t="shared" si="10"/>
        <v>106.10000000000001</v>
      </c>
      <c r="AS19" s="57">
        <f>I108</f>
        <v>87</v>
      </c>
      <c r="AT19" s="57">
        <f>K108</f>
        <v>79.3</v>
      </c>
      <c r="AU19" s="57">
        <f t="shared" ref="AU19:BD19" si="11">M108</f>
        <v>123</v>
      </c>
      <c r="AV19" s="57">
        <f t="shared" si="11"/>
        <v>111</v>
      </c>
      <c r="AW19" s="57">
        <f t="shared" si="11"/>
        <v>112.9</v>
      </c>
      <c r="AX19" s="57">
        <f t="shared" si="11"/>
        <v>109.4</v>
      </c>
      <c r="AY19" s="57">
        <f t="shared" si="11"/>
        <v>218.10000000000002</v>
      </c>
      <c r="AZ19" s="57">
        <f t="shared" si="11"/>
        <v>332.4</v>
      </c>
      <c r="BA19" s="57">
        <f t="shared" si="11"/>
        <v>326.10000000000002</v>
      </c>
      <c r="BB19" s="57">
        <f t="shared" si="11"/>
        <v>358.8</v>
      </c>
      <c r="BC19" s="57">
        <f t="shared" si="11"/>
        <v>312.5</v>
      </c>
      <c r="BD19" s="57">
        <f t="shared" si="11"/>
        <v>115</v>
      </c>
      <c r="BE19" s="58">
        <f>X108</f>
        <v>113.3</v>
      </c>
      <c r="BF19" s="58">
        <f>Z108</f>
        <v>121.8</v>
      </c>
      <c r="BG19" s="58">
        <f>AB108</f>
        <v>111.30000000000001</v>
      </c>
      <c r="BH19" s="58">
        <f>AD108</f>
        <v>55.8</v>
      </c>
      <c r="BI19" s="58">
        <f>AE108</f>
        <v>41.3</v>
      </c>
      <c r="BJ19" s="58">
        <f>AF108</f>
        <v>37.799999999999997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96</v>
      </c>
      <c r="AN20" s="57">
        <f t="shared" si="12"/>
        <v>80</v>
      </c>
      <c r="AO20" s="57">
        <f t="shared" si="12"/>
        <v>80</v>
      </c>
      <c r="AP20" s="57">
        <f t="shared" si="12"/>
        <v>80</v>
      </c>
      <c r="AQ20" s="57">
        <f t="shared" si="12"/>
        <v>80</v>
      </c>
      <c r="AR20" s="57">
        <f t="shared" si="12"/>
        <v>55</v>
      </c>
      <c r="AS20" s="57">
        <f>I96</f>
        <v>47</v>
      </c>
      <c r="AT20" s="57">
        <f>K96</f>
        <v>23</v>
      </c>
      <c r="AU20" s="57">
        <f t="shared" ref="AU20:BD20" si="13">M96</f>
        <v>50</v>
      </c>
      <c r="AV20" s="57">
        <f t="shared" si="13"/>
        <v>50</v>
      </c>
      <c r="AW20" s="57">
        <f t="shared" si="13"/>
        <v>71.400000000000006</v>
      </c>
      <c r="AX20" s="57">
        <f t="shared" si="13"/>
        <v>71.400000000000006</v>
      </c>
      <c r="AY20" s="57">
        <f t="shared" si="13"/>
        <v>69</v>
      </c>
      <c r="AZ20" s="57">
        <f t="shared" si="13"/>
        <v>69</v>
      </c>
      <c r="BA20" s="57">
        <f t="shared" si="13"/>
        <v>77</v>
      </c>
      <c r="BB20" s="57">
        <f t="shared" si="13"/>
        <v>77</v>
      </c>
      <c r="BC20" s="57">
        <f t="shared" si="13"/>
        <v>77</v>
      </c>
      <c r="BD20" s="57">
        <f t="shared" si="13"/>
        <v>51</v>
      </c>
      <c r="BE20" s="58">
        <f>X96</f>
        <v>0</v>
      </c>
      <c r="BF20" s="58">
        <f>Z96</f>
        <v>67</v>
      </c>
      <c r="BG20" s="58">
        <f>AB96</f>
        <v>97</v>
      </c>
      <c r="BH20" s="58">
        <f>AD96</f>
        <v>97</v>
      </c>
      <c r="BI20" s="58">
        <f>AE96</f>
        <v>97</v>
      </c>
      <c r="BJ20" s="58">
        <f>AF96</f>
        <v>97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42.5</v>
      </c>
      <c r="C21" s="44">
        <v>42.5</v>
      </c>
      <c r="D21" s="44">
        <v>42.5</v>
      </c>
      <c r="E21" s="44">
        <v>42.5</v>
      </c>
      <c r="F21" s="44">
        <v>42.5</v>
      </c>
      <c r="G21" s="44">
        <v>42.5</v>
      </c>
      <c r="H21" s="44">
        <v>42.5</v>
      </c>
      <c r="I21" s="44">
        <v>42.5</v>
      </c>
      <c r="J21" s="44">
        <v>42.5</v>
      </c>
      <c r="K21" s="44">
        <v>42.5</v>
      </c>
      <c r="L21" s="44">
        <v>42.5</v>
      </c>
      <c r="M21" s="44">
        <v>42.5</v>
      </c>
      <c r="N21" s="44">
        <v>42.5</v>
      </c>
      <c r="O21" s="44">
        <v>42.5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35</v>
      </c>
      <c r="Y21" s="44">
        <v>35</v>
      </c>
      <c r="Z21" s="44">
        <v>35</v>
      </c>
      <c r="AA21" s="44">
        <v>35</v>
      </c>
      <c r="AB21" s="44">
        <v>35</v>
      </c>
      <c r="AC21" s="44">
        <v>35</v>
      </c>
      <c r="AD21" s="44">
        <v>35</v>
      </c>
      <c r="AE21" s="44">
        <v>35</v>
      </c>
      <c r="AF21" s="44">
        <v>35</v>
      </c>
      <c r="AG21" s="48">
        <v>45</v>
      </c>
      <c r="AH21" s="46">
        <f t="shared" si="2"/>
        <v>42.5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30.6</v>
      </c>
      <c r="H22" s="44">
        <v>30.6</v>
      </c>
      <c r="I22" s="44">
        <v>30.6</v>
      </c>
      <c r="J22" s="44">
        <v>30.6</v>
      </c>
      <c r="K22" s="44">
        <v>30.6</v>
      </c>
      <c r="L22" s="44">
        <v>30.6</v>
      </c>
      <c r="M22" s="44">
        <v>30.6</v>
      </c>
      <c r="N22" s="44">
        <v>30.6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>
        <v>30.6</v>
      </c>
      <c r="V22" s="44">
        <v>30.6</v>
      </c>
      <c r="W22" s="44">
        <v>30.6</v>
      </c>
      <c r="X22" s="44">
        <v>30.6</v>
      </c>
      <c r="Y22" s="44">
        <v>30.6</v>
      </c>
      <c r="Z22" s="44">
        <v>30.6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30.6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1932.8000000000004</v>
      </c>
      <c r="AN22" s="60">
        <f t="shared" si="16"/>
        <v>1969.6000000000004</v>
      </c>
      <c r="AO22" s="60">
        <f t="shared" si="16"/>
        <v>1909.4</v>
      </c>
      <c r="AP22" s="60">
        <f t="shared" si="16"/>
        <v>1884.4</v>
      </c>
      <c r="AQ22" s="60">
        <f t="shared" si="16"/>
        <v>2027.9</v>
      </c>
      <c r="AR22" s="60">
        <f t="shared" si="16"/>
        <v>2023.5000000000002</v>
      </c>
      <c r="AS22" s="60">
        <f t="shared" si="16"/>
        <v>1986.0000000000002</v>
      </c>
      <c r="AT22" s="60">
        <f t="shared" si="16"/>
        <v>2002.5000000000002</v>
      </c>
      <c r="AU22" s="60">
        <f t="shared" si="16"/>
        <v>2104.3000000000002</v>
      </c>
      <c r="AV22" s="60">
        <f t="shared" si="16"/>
        <v>2081.3000000000002</v>
      </c>
      <c r="AW22" s="60">
        <f t="shared" si="16"/>
        <v>2080.7000000000003</v>
      </c>
      <c r="AX22" s="60">
        <f t="shared" si="16"/>
        <v>1847.4000000000003</v>
      </c>
      <c r="AY22" s="60">
        <f t="shared" si="16"/>
        <v>1846.4</v>
      </c>
      <c r="AZ22" s="60">
        <f t="shared" si="16"/>
        <v>1891.4</v>
      </c>
      <c r="BA22" s="60">
        <f t="shared" si="16"/>
        <v>1893.1000000000004</v>
      </c>
      <c r="BB22" s="60">
        <f t="shared" si="16"/>
        <v>1921.1000000000001</v>
      </c>
      <c r="BC22" s="60">
        <f t="shared" si="16"/>
        <v>1913.4000000000003</v>
      </c>
      <c r="BD22" s="60">
        <f t="shared" si="16"/>
        <v>1847.5000000000002</v>
      </c>
      <c r="BE22" s="60">
        <f t="shared" si="16"/>
        <v>1772.1000000000004</v>
      </c>
      <c r="BF22" s="60">
        <f t="shared" si="16"/>
        <v>2061.2000000000003</v>
      </c>
      <c r="BG22" s="60">
        <f t="shared" si="16"/>
        <v>2105.5</v>
      </c>
      <c r="BH22" s="60">
        <f t="shared" si="16"/>
        <v>2029.2</v>
      </c>
      <c r="BI22" s="60">
        <f t="shared" si="16"/>
        <v>1955.3000000000004</v>
      </c>
      <c r="BJ22" s="60">
        <f t="shared" si="16"/>
        <v>1912.2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23</v>
      </c>
      <c r="C23" s="44">
        <v>23</v>
      </c>
      <c r="D23" s="44">
        <v>23</v>
      </c>
      <c r="E23" s="44">
        <v>23</v>
      </c>
      <c r="F23" s="44">
        <v>23</v>
      </c>
      <c r="G23" s="44">
        <v>23</v>
      </c>
      <c r="H23" s="44">
        <v>23</v>
      </c>
      <c r="I23" s="44">
        <v>23</v>
      </c>
      <c r="J23" s="44">
        <v>23</v>
      </c>
      <c r="K23" s="44">
        <v>23</v>
      </c>
      <c r="L23" s="44">
        <v>23</v>
      </c>
      <c r="M23" s="44">
        <v>23</v>
      </c>
      <c r="N23" s="44">
        <v>23</v>
      </c>
      <c r="O23" s="44">
        <v>23</v>
      </c>
      <c r="P23" s="44">
        <v>20</v>
      </c>
      <c r="Q23" s="44">
        <v>20</v>
      </c>
      <c r="R23" s="44">
        <v>20</v>
      </c>
      <c r="S23" s="44">
        <v>20</v>
      </c>
      <c r="T23" s="44">
        <v>20</v>
      </c>
      <c r="U23" s="44">
        <v>20</v>
      </c>
      <c r="V23" s="44">
        <v>20</v>
      </c>
      <c r="W23" s="44">
        <v>20</v>
      </c>
      <c r="X23" s="44">
        <v>22</v>
      </c>
      <c r="Y23" s="44">
        <v>22</v>
      </c>
      <c r="Z23" s="44">
        <v>22</v>
      </c>
      <c r="AA23" s="44">
        <v>22</v>
      </c>
      <c r="AB23" s="44">
        <v>22</v>
      </c>
      <c r="AC23" s="44">
        <v>22</v>
      </c>
      <c r="AD23" s="44">
        <v>22</v>
      </c>
      <c r="AE23" s="44">
        <v>22</v>
      </c>
      <c r="AF23" s="44">
        <v>22</v>
      </c>
      <c r="AG23" s="48">
        <v>42</v>
      </c>
      <c r="AH23" s="46">
        <f t="shared" si="2"/>
        <v>23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-200.9</v>
      </c>
      <c r="AN23" s="60">
        <f t="shared" si="17"/>
        <v>-213</v>
      </c>
      <c r="AO23" s="60">
        <f t="shared" si="17"/>
        <v>-197.5</v>
      </c>
      <c r="AP23" s="60">
        <f t="shared" si="17"/>
        <v>-213</v>
      </c>
      <c r="AQ23" s="60">
        <f t="shared" si="17"/>
        <v>-342.4</v>
      </c>
      <c r="AR23" s="60">
        <f t="shared" si="17"/>
        <v>-393.3</v>
      </c>
      <c r="AS23" s="60">
        <f>I123*-1</f>
        <v>-361.4</v>
      </c>
      <c r="AT23" s="60">
        <f>K123*-1</f>
        <v>-304.89999999999998</v>
      </c>
      <c r="AU23" s="60">
        <f t="shared" ref="AU23:BD23" si="18">M123*-1</f>
        <v>-292.10000000000002</v>
      </c>
      <c r="AV23" s="60">
        <f t="shared" si="18"/>
        <v>-223.7</v>
      </c>
      <c r="AW23" s="60">
        <f t="shared" si="18"/>
        <v>-150.19999999999999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-70</v>
      </c>
      <c r="BE23" s="60">
        <f>X123*-1</f>
        <v>-22.8</v>
      </c>
      <c r="BF23" s="60">
        <f>Z123*-1</f>
        <v>-200.54</v>
      </c>
      <c r="BG23" s="60">
        <f>AB123*-1</f>
        <v>-174.1</v>
      </c>
      <c r="BH23" s="60">
        <f>AD123*-1</f>
        <v>-175.8</v>
      </c>
      <c r="BI23" s="60">
        <f>AE123*-1</f>
        <v>-193</v>
      </c>
      <c r="BJ23" s="60">
        <f>AF123*-1</f>
        <v>-203.8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27.5</v>
      </c>
      <c r="C24" s="44">
        <v>27.5</v>
      </c>
      <c r="D24" s="44">
        <v>27.5</v>
      </c>
      <c r="E24" s="44">
        <v>27.5</v>
      </c>
      <c r="F24" s="44">
        <v>27.5</v>
      </c>
      <c r="G24" s="44">
        <v>27.5</v>
      </c>
      <c r="H24" s="44">
        <v>27.5</v>
      </c>
      <c r="I24" s="44">
        <v>27.5</v>
      </c>
      <c r="J24" s="44">
        <v>27.5</v>
      </c>
      <c r="K24" s="44">
        <v>27.5</v>
      </c>
      <c r="L24" s="44">
        <v>27.5</v>
      </c>
      <c r="M24" s="44">
        <v>27.5</v>
      </c>
      <c r="N24" s="44">
        <v>27.5</v>
      </c>
      <c r="O24" s="44">
        <v>27.5</v>
      </c>
      <c r="P24" s="44">
        <v>24.7</v>
      </c>
      <c r="Q24" s="44">
        <v>24.2</v>
      </c>
      <c r="R24" s="44">
        <v>24.2</v>
      </c>
      <c r="S24" s="44">
        <v>24.2</v>
      </c>
      <c r="T24" s="44">
        <v>24.2</v>
      </c>
      <c r="U24" s="44">
        <v>24.2</v>
      </c>
      <c r="V24" s="44">
        <v>24.2</v>
      </c>
      <c r="W24" s="44">
        <v>24.2</v>
      </c>
      <c r="X24" s="44">
        <v>26.8</v>
      </c>
      <c r="Y24" s="44">
        <v>26.8</v>
      </c>
      <c r="Z24" s="44">
        <v>26.8</v>
      </c>
      <c r="AA24" s="44">
        <v>26.8</v>
      </c>
      <c r="AB24" s="44">
        <v>26.8</v>
      </c>
      <c r="AC24" s="44">
        <v>26.8</v>
      </c>
      <c r="AD24" s="44">
        <v>26.8</v>
      </c>
      <c r="AE24" s="44">
        <v>26.8</v>
      </c>
      <c r="AF24" s="44">
        <v>26.8</v>
      </c>
      <c r="AG24" s="48">
        <v>40</v>
      </c>
      <c r="AH24" s="46">
        <f t="shared" si="2"/>
        <v>27.5</v>
      </c>
      <c r="AI24" s="47">
        <f t="shared" si="3"/>
        <v>24.2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27.3</v>
      </c>
      <c r="C25" s="44">
        <v>27.3</v>
      </c>
      <c r="D25" s="44">
        <v>27.3</v>
      </c>
      <c r="E25" s="44">
        <v>27.3</v>
      </c>
      <c r="F25" s="44">
        <v>27.3</v>
      </c>
      <c r="G25" s="44">
        <v>27.3</v>
      </c>
      <c r="H25" s="44">
        <v>27.3</v>
      </c>
      <c r="I25" s="44">
        <v>27.3</v>
      </c>
      <c r="J25" s="44">
        <v>27.3</v>
      </c>
      <c r="K25" s="44">
        <v>27.3</v>
      </c>
      <c r="L25" s="44">
        <v>27.3</v>
      </c>
      <c r="M25" s="44">
        <v>27.3</v>
      </c>
      <c r="N25" s="44">
        <v>27.3</v>
      </c>
      <c r="O25" s="44">
        <v>27.3</v>
      </c>
      <c r="P25" s="44">
        <v>21.2</v>
      </c>
      <c r="Q25" s="44">
        <v>21.2</v>
      </c>
      <c r="R25" s="44">
        <v>21.2</v>
      </c>
      <c r="S25" s="44">
        <v>21.2</v>
      </c>
      <c r="T25" s="44">
        <v>21.2</v>
      </c>
      <c r="U25" s="44">
        <v>21.2</v>
      </c>
      <c r="V25" s="44">
        <v>21.2</v>
      </c>
      <c r="W25" s="44">
        <v>21.2</v>
      </c>
      <c r="X25" s="44">
        <v>20.2</v>
      </c>
      <c r="Y25" s="44">
        <v>20.2</v>
      </c>
      <c r="Z25" s="44">
        <v>20.2</v>
      </c>
      <c r="AA25" s="44">
        <v>20.2</v>
      </c>
      <c r="AB25" s="44">
        <v>20.2</v>
      </c>
      <c r="AC25" s="44">
        <v>20.2</v>
      </c>
      <c r="AD25" s="44">
        <v>20.2</v>
      </c>
      <c r="AE25" s="44">
        <v>20.2</v>
      </c>
      <c r="AF25" s="44">
        <v>20.2</v>
      </c>
      <c r="AG25" s="48">
        <v>38.46</v>
      </c>
      <c r="AH25" s="46">
        <f t="shared" si="2"/>
        <v>27.3</v>
      </c>
      <c r="AI25" s="47">
        <f t="shared" si="3"/>
        <v>20.2</v>
      </c>
      <c r="AK25" s="49"/>
      <c r="AL25" s="59" t="s">
        <v>44</v>
      </c>
      <c r="AM25" s="60">
        <f t="shared" ref="AM25:BJ25" si="19">AM22+AM23</f>
        <v>1731.9000000000003</v>
      </c>
      <c r="AN25" s="60">
        <f t="shared" si="19"/>
        <v>1756.6000000000004</v>
      </c>
      <c r="AO25" s="60">
        <f t="shared" si="19"/>
        <v>1711.9</v>
      </c>
      <c r="AP25" s="60">
        <f t="shared" si="19"/>
        <v>1671.4</v>
      </c>
      <c r="AQ25" s="60">
        <f t="shared" si="19"/>
        <v>1685.5</v>
      </c>
      <c r="AR25" s="60">
        <f t="shared" si="19"/>
        <v>1630.2000000000003</v>
      </c>
      <c r="AS25" s="60">
        <f t="shared" si="19"/>
        <v>1624.6000000000004</v>
      </c>
      <c r="AT25" s="60">
        <f t="shared" si="19"/>
        <v>1697.6000000000004</v>
      </c>
      <c r="AU25" s="60">
        <f t="shared" si="19"/>
        <v>1812.2000000000003</v>
      </c>
      <c r="AV25" s="60">
        <f t="shared" si="19"/>
        <v>1857.6000000000001</v>
      </c>
      <c r="AW25" s="60">
        <f t="shared" si="19"/>
        <v>1930.5000000000002</v>
      </c>
      <c r="AX25" s="60">
        <f t="shared" si="19"/>
        <v>1847.4000000000003</v>
      </c>
      <c r="AY25" s="60">
        <f t="shared" si="19"/>
        <v>1846.4</v>
      </c>
      <c r="AZ25" s="60">
        <f t="shared" si="19"/>
        <v>1891.4</v>
      </c>
      <c r="BA25" s="60">
        <f t="shared" si="19"/>
        <v>1893.1000000000004</v>
      </c>
      <c r="BB25" s="60">
        <f t="shared" si="19"/>
        <v>1921.1000000000001</v>
      </c>
      <c r="BC25" s="60">
        <f t="shared" si="19"/>
        <v>1913.4000000000003</v>
      </c>
      <c r="BD25" s="60">
        <f t="shared" si="19"/>
        <v>1777.5000000000002</v>
      </c>
      <c r="BE25" s="60">
        <f t="shared" si="19"/>
        <v>1749.3000000000004</v>
      </c>
      <c r="BF25" s="60">
        <f t="shared" si="19"/>
        <v>1860.6600000000003</v>
      </c>
      <c r="BG25" s="60">
        <f t="shared" si="19"/>
        <v>1931.4</v>
      </c>
      <c r="BH25" s="60">
        <f t="shared" si="19"/>
        <v>1853.4</v>
      </c>
      <c r="BI25" s="60">
        <f t="shared" si="19"/>
        <v>1762.3000000000004</v>
      </c>
      <c r="BJ25" s="60">
        <f t="shared" si="19"/>
        <v>1708.4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14.5</v>
      </c>
      <c r="C26" s="44">
        <v>14.5</v>
      </c>
      <c r="D26" s="44">
        <v>14.5</v>
      </c>
      <c r="E26" s="44">
        <v>14.5</v>
      </c>
      <c r="F26" s="44">
        <v>14.5</v>
      </c>
      <c r="G26" s="44">
        <v>14.5</v>
      </c>
      <c r="H26" s="44">
        <v>14.5</v>
      </c>
      <c r="I26" s="44">
        <v>14.5</v>
      </c>
      <c r="J26" s="44">
        <v>14.5</v>
      </c>
      <c r="K26" s="44">
        <v>14.5</v>
      </c>
      <c r="L26" s="44">
        <v>14.5</v>
      </c>
      <c r="M26" s="44">
        <v>14.5</v>
      </c>
      <c r="N26" s="44">
        <v>14.5</v>
      </c>
      <c r="O26" s="44">
        <v>14.5</v>
      </c>
      <c r="P26" s="44">
        <v>13</v>
      </c>
      <c r="Q26" s="44">
        <v>12.5</v>
      </c>
      <c r="R26" s="44">
        <v>12.5</v>
      </c>
      <c r="S26" s="44">
        <v>12.5</v>
      </c>
      <c r="T26" s="44">
        <v>12.5</v>
      </c>
      <c r="U26" s="44">
        <v>12.5</v>
      </c>
      <c r="V26" s="44">
        <v>12.5</v>
      </c>
      <c r="W26" s="44">
        <v>12.5</v>
      </c>
      <c r="X26" s="44">
        <v>16</v>
      </c>
      <c r="Y26" s="44">
        <v>16</v>
      </c>
      <c r="Z26" s="44">
        <v>16</v>
      </c>
      <c r="AA26" s="44">
        <v>16</v>
      </c>
      <c r="AB26" s="44">
        <v>16</v>
      </c>
      <c r="AC26" s="44">
        <v>16</v>
      </c>
      <c r="AD26" s="44">
        <v>16</v>
      </c>
      <c r="AE26" s="44">
        <v>16</v>
      </c>
      <c r="AF26" s="44">
        <v>16</v>
      </c>
      <c r="AG26" s="61">
        <v>38</v>
      </c>
      <c r="AH26" s="46">
        <f t="shared" si="2"/>
        <v>16</v>
      </c>
      <c r="AI26" s="47">
        <f t="shared" si="3"/>
        <v>12.5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22.5</v>
      </c>
      <c r="C27" s="44">
        <v>22.5</v>
      </c>
      <c r="D27" s="44">
        <v>22.5</v>
      </c>
      <c r="E27" s="44">
        <v>22.5</v>
      </c>
      <c r="F27" s="44">
        <v>22.5</v>
      </c>
      <c r="G27" s="44">
        <v>22.5</v>
      </c>
      <c r="H27" s="44">
        <v>22.5</v>
      </c>
      <c r="I27" s="44">
        <v>22.5</v>
      </c>
      <c r="J27" s="44">
        <v>22.5</v>
      </c>
      <c r="K27" s="44">
        <v>22.5</v>
      </c>
      <c r="L27" s="44">
        <v>22.5</v>
      </c>
      <c r="M27" s="44">
        <v>22.5</v>
      </c>
      <c r="N27" s="44">
        <v>22.5</v>
      </c>
      <c r="O27" s="44">
        <v>22.5</v>
      </c>
      <c r="P27" s="44">
        <v>21.1</v>
      </c>
      <c r="Q27" s="44">
        <v>21</v>
      </c>
      <c r="R27" s="44">
        <v>21</v>
      </c>
      <c r="S27" s="44">
        <v>21</v>
      </c>
      <c r="T27" s="44">
        <v>21</v>
      </c>
      <c r="U27" s="44">
        <v>21</v>
      </c>
      <c r="V27" s="44">
        <v>21</v>
      </c>
      <c r="W27" s="44">
        <v>21</v>
      </c>
      <c r="X27" s="44">
        <v>24.3</v>
      </c>
      <c r="Y27" s="44">
        <v>24.3</v>
      </c>
      <c r="Z27" s="44">
        <v>24.3</v>
      </c>
      <c r="AA27" s="44">
        <v>24.3</v>
      </c>
      <c r="AB27" s="44">
        <v>24.3</v>
      </c>
      <c r="AC27" s="44">
        <v>24.3</v>
      </c>
      <c r="AD27" s="44">
        <v>24.3</v>
      </c>
      <c r="AE27" s="44">
        <v>24.3</v>
      </c>
      <c r="AF27" s="44">
        <v>24.3</v>
      </c>
      <c r="AG27" s="48">
        <v>36</v>
      </c>
      <c r="AH27" s="46">
        <f t="shared" si="2"/>
        <v>24.3</v>
      </c>
      <c r="AI27" s="47">
        <f t="shared" si="3"/>
        <v>21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29.5</v>
      </c>
      <c r="C28" s="44">
        <v>29.5</v>
      </c>
      <c r="D28" s="44">
        <v>29.5</v>
      </c>
      <c r="E28" s="44">
        <v>29.5</v>
      </c>
      <c r="F28" s="44">
        <v>29.5</v>
      </c>
      <c r="G28" s="44">
        <v>29.5</v>
      </c>
      <c r="H28" s="44">
        <v>29.5</v>
      </c>
      <c r="I28" s="44">
        <v>29.5</v>
      </c>
      <c r="J28" s="44">
        <v>29.5</v>
      </c>
      <c r="K28" s="44">
        <v>29.5</v>
      </c>
      <c r="L28" s="44">
        <v>29.5</v>
      </c>
      <c r="M28" s="44">
        <v>29.5</v>
      </c>
      <c r="N28" s="44">
        <v>29.5</v>
      </c>
      <c r="O28" s="44">
        <v>29.5</v>
      </c>
      <c r="P28" s="44">
        <v>22.9</v>
      </c>
      <c r="Q28" s="44">
        <v>23</v>
      </c>
      <c r="R28" s="44">
        <v>23</v>
      </c>
      <c r="S28" s="44">
        <v>23</v>
      </c>
      <c r="T28" s="44">
        <v>23</v>
      </c>
      <c r="U28" s="44">
        <v>23</v>
      </c>
      <c r="V28" s="44">
        <v>23</v>
      </c>
      <c r="W28" s="44">
        <v>23</v>
      </c>
      <c r="X28" s="44">
        <v>24.2</v>
      </c>
      <c r="Y28" s="44">
        <v>24.2</v>
      </c>
      <c r="Z28" s="44">
        <v>24.2</v>
      </c>
      <c r="AA28" s="44">
        <v>24.2</v>
      </c>
      <c r="AB28" s="44">
        <v>24.2</v>
      </c>
      <c r="AC28" s="44">
        <v>24.2</v>
      </c>
      <c r="AD28" s="44">
        <v>24.2</v>
      </c>
      <c r="AE28" s="44">
        <v>24.2</v>
      </c>
      <c r="AF28" s="44">
        <v>24.2</v>
      </c>
      <c r="AG28" s="48">
        <v>35.5</v>
      </c>
      <c r="AH28" s="46">
        <f t="shared" si="2"/>
        <v>29.5</v>
      </c>
      <c r="AI28" s="47">
        <f t="shared" si="3"/>
        <v>22.9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12</v>
      </c>
      <c r="C31" s="44">
        <v>12</v>
      </c>
      <c r="D31" s="44">
        <v>12</v>
      </c>
      <c r="E31" s="44">
        <v>12</v>
      </c>
      <c r="F31" s="44">
        <v>12</v>
      </c>
      <c r="G31" s="44">
        <v>12</v>
      </c>
      <c r="H31" s="44">
        <v>12</v>
      </c>
      <c r="I31" s="44">
        <v>12</v>
      </c>
      <c r="J31" s="44">
        <v>12</v>
      </c>
      <c r="K31" s="44">
        <v>12</v>
      </c>
      <c r="L31" s="44">
        <v>12</v>
      </c>
      <c r="M31" s="44">
        <v>12</v>
      </c>
      <c r="N31" s="44">
        <v>12</v>
      </c>
      <c r="O31" s="44">
        <v>12</v>
      </c>
      <c r="P31" s="44">
        <v>11.5</v>
      </c>
      <c r="Q31" s="44">
        <v>11.5</v>
      </c>
      <c r="R31" s="44">
        <v>11.5</v>
      </c>
      <c r="S31" s="44">
        <v>11.5</v>
      </c>
      <c r="T31" s="44">
        <v>11.5</v>
      </c>
      <c r="U31" s="44">
        <v>11.5</v>
      </c>
      <c r="V31" s="44">
        <v>11.5</v>
      </c>
      <c r="W31" s="44">
        <v>11.5</v>
      </c>
      <c r="X31" s="44">
        <v>12</v>
      </c>
      <c r="Y31" s="44">
        <v>12</v>
      </c>
      <c r="Z31" s="44">
        <v>12</v>
      </c>
      <c r="AA31" s="44">
        <v>12</v>
      </c>
      <c r="AB31" s="44">
        <v>12</v>
      </c>
      <c r="AC31" s="44">
        <v>12</v>
      </c>
      <c r="AD31" s="44">
        <v>12</v>
      </c>
      <c r="AE31" s="44">
        <v>12</v>
      </c>
      <c r="AF31" s="44">
        <v>12</v>
      </c>
      <c r="AG31" s="48">
        <v>29.04</v>
      </c>
      <c r="AH31" s="46">
        <f t="shared" si="2"/>
        <v>12</v>
      </c>
      <c r="AI31" s="47">
        <f t="shared" si="3"/>
        <v>11.5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13.3</v>
      </c>
      <c r="C32" s="44">
        <v>13.3</v>
      </c>
      <c r="D32" s="44">
        <v>13.3</v>
      </c>
      <c r="E32" s="44">
        <v>13.3</v>
      </c>
      <c r="F32" s="44">
        <v>13.3</v>
      </c>
      <c r="G32" s="44">
        <v>13.3</v>
      </c>
      <c r="H32" s="44">
        <v>13.3</v>
      </c>
      <c r="I32" s="44">
        <v>13.3</v>
      </c>
      <c r="J32" s="44">
        <v>13.3</v>
      </c>
      <c r="K32" s="44">
        <v>13.3</v>
      </c>
      <c r="L32" s="44">
        <v>13.3</v>
      </c>
      <c r="M32" s="44">
        <v>13.3</v>
      </c>
      <c r="N32" s="44">
        <v>13.3</v>
      </c>
      <c r="O32" s="44">
        <v>13.3</v>
      </c>
      <c r="P32" s="44">
        <v>12.2</v>
      </c>
      <c r="Q32" s="44">
        <v>12.2</v>
      </c>
      <c r="R32" s="44">
        <v>12.2</v>
      </c>
      <c r="S32" s="44">
        <v>12.2</v>
      </c>
      <c r="T32" s="44">
        <v>12.2</v>
      </c>
      <c r="U32" s="44">
        <v>12.2</v>
      </c>
      <c r="V32" s="44">
        <v>12.2</v>
      </c>
      <c r="W32" s="44">
        <v>12.2</v>
      </c>
      <c r="X32" s="44">
        <v>11.8</v>
      </c>
      <c r="Y32" s="44">
        <v>11.8</v>
      </c>
      <c r="Z32" s="44">
        <v>11.8</v>
      </c>
      <c r="AA32" s="44">
        <v>11.8</v>
      </c>
      <c r="AB32" s="44">
        <v>11.8</v>
      </c>
      <c r="AC32" s="44">
        <v>11.8</v>
      </c>
      <c r="AD32" s="44">
        <v>11.8</v>
      </c>
      <c r="AE32" s="44">
        <v>11.8</v>
      </c>
      <c r="AF32" s="44">
        <v>11.8</v>
      </c>
      <c r="AG32" s="48">
        <v>28.1</v>
      </c>
      <c r="AH32" s="46">
        <f t="shared" si="2"/>
        <v>13.3</v>
      </c>
      <c r="AI32" s="47">
        <f t="shared" si="3"/>
        <v>11.8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11.2</v>
      </c>
      <c r="C33" s="44">
        <v>11.2</v>
      </c>
      <c r="D33" s="44">
        <v>11.2</v>
      </c>
      <c r="E33" s="44">
        <v>11.2</v>
      </c>
      <c r="F33" s="44">
        <v>11.2</v>
      </c>
      <c r="G33" s="44">
        <v>11.2</v>
      </c>
      <c r="H33" s="44">
        <v>11.2</v>
      </c>
      <c r="I33" s="44">
        <v>11.2</v>
      </c>
      <c r="J33" s="44">
        <v>11.2</v>
      </c>
      <c r="K33" s="44">
        <v>11.2</v>
      </c>
      <c r="L33" s="44">
        <v>11.2</v>
      </c>
      <c r="M33" s="44">
        <v>11.2</v>
      </c>
      <c r="N33" s="44">
        <v>11.2</v>
      </c>
      <c r="O33" s="44">
        <v>11.2</v>
      </c>
      <c r="P33" s="44">
        <v>13.1</v>
      </c>
      <c r="Q33" s="44">
        <v>15.8</v>
      </c>
      <c r="R33" s="44">
        <v>15.8</v>
      </c>
      <c r="S33" s="44">
        <v>15.8</v>
      </c>
      <c r="T33" s="44">
        <v>15.8</v>
      </c>
      <c r="U33" s="44">
        <v>15.8</v>
      </c>
      <c r="V33" s="44">
        <v>15.8</v>
      </c>
      <c r="W33" s="44">
        <v>15.8</v>
      </c>
      <c r="X33" s="44">
        <v>15.6</v>
      </c>
      <c r="Y33" s="44">
        <v>15.6</v>
      </c>
      <c r="Z33" s="44">
        <v>15.6</v>
      </c>
      <c r="AA33" s="44">
        <v>15.6</v>
      </c>
      <c r="AB33" s="44">
        <v>15.6</v>
      </c>
      <c r="AC33" s="44">
        <v>15.6</v>
      </c>
      <c r="AD33" s="44">
        <v>15.6</v>
      </c>
      <c r="AE33" s="44">
        <v>15.6</v>
      </c>
      <c r="AF33" s="44">
        <v>15.6</v>
      </c>
      <c r="AG33" s="48">
        <v>27</v>
      </c>
      <c r="AH33" s="46">
        <f t="shared" si="2"/>
        <v>15.8</v>
      </c>
      <c r="AI33" s="47">
        <f t="shared" si="3"/>
        <v>11.2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12.7</v>
      </c>
      <c r="Q35" s="44">
        <v>12.7</v>
      </c>
      <c r="R35" s="44">
        <v>12.7</v>
      </c>
      <c r="S35" s="44">
        <v>12.7</v>
      </c>
      <c r="T35" s="44">
        <v>12.7</v>
      </c>
      <c r="U35" s="44">
        <v>12.7</v>
      </c>
      <c r="V35" s="44">
        <v>12.7</v>
      </c>
      <c r="W35" s="44">
        <v>12.7</v>
      </c>
      <c r="X35" s="44">
        <v>12.7</v>
      </c>
      <c r="Y35" s="44">
        <v>12.7</v>
      </c>
      <c r="Z35" s="44">
        <v>12.7</v>
      </c>
      <c r="AA35" s="44">
        <v>12.7</v>
      </c>
      <c r="AB35" s="44">
        <v>12.7</v>
      </c>
      <c r="AC35" s="44">
        <v>12.7</v>
      </c>
      <c r="AD35" s="44">
        <v>12.7</v>
      </c>
      <c r="AE35" s="44">
        <v>12.7</v>
      </c>
      <c r="AF35" s="44">
        <v>12.7</v>
      </c>
      <c r="AG35" s="48">
        <v>25</v>
      </c>
      <c r="AH35" s="46">
        <f t="shared" si="2"/>
        <v>12.9</v>
      </c>
      <c r="AI35" s="47">
        <f t="shared" si="3"/>
        <v>12.7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7.7</v>
      </c>
      <c r="C36" s="44">
        <v>7.7</v>
      </c>
      <c r="D36" s="44">
        <v>7.7</v>
      </c>
      <c r="E36" s="44">
        <v>7.7</v>
      </c>
      <c r="F36" s="44">
        <v>7.7</v>
      </c>
      <c r="G36" s="44">
        <v>7.7</v>
      </c>
      <c r="H36" s="44">
        <v>7.7</v>
      </c>
      <c r="I36" s="44">
        <v>7.7</v>
      </c>
      <c r="J36" s="44">
        <v>7.7</v>
      </c>
      <c r="K36" s="44">
        <v>7.7</v>
      </c>
      <c r="L36" s="44">
        <v>7.7</v>
      </c>
      <c r="M36" s="44">
        <v>7.7</v>
      </c>
      <c r="N36" s="44">
        <v>7.7</v>
      </c>
      <c r="O36" s="44">
        <v>7.7</v>
      </c>
      <c r="P36" s="44">
        <v>7.7</v>
      </c>
      <c r="Q36" s="44">
        <v>7.7</v>
      </c>
      <c r="R36" s="44">
        <v>7.7</v>
      </c>
      <c r="S36" s="44">
        <v>7.7</v>
      </c>
      <c r="T36" s="44">
        <v>7.7</v>
      </c>
      <c r="U36" s="44">
        <v>7.7</v>
      </c>
      <c r="V36" s="44">
        <v>7.7</v>
      </c>
      <c r="W36" s="44">
        <v>7.7</v>
      </c>
      <c r="X36" s="44">
        <v>7.7</v>
      </c>
      <c r="Y36" s="44">
        <v>7.7</v>
      </c>
      <c r="Z36" s="44">
        <v>7.7</v>
      </c>
      <c r="AA36" s="44">
        <v>7.7</v>
      </c>
      <c r="AB36" s="44">
        <v>7.7</v>
      </c>
      <c r="AC36" s="44">
        <v>7.7</v>
      </c>
      <c r="AD36" s="44">
        <v>7.7</v>
      </c>
      <c r="AE36" s="44">
        <v>7.7</v>
      </c>
      <c r="AF36" s="44">
        <v>7.7</v>
      </c>
      <c r="AG36" s="48">
        <v>25</v>
      </c>
      <c r="AH36" s="46">
        <f t="shared" si="2"/>
        <v>7.7</v>
      </c>
      <c r="AI36" s="47">
        <f t="shared" si="3"/>
        <v>7.7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16.899999999999999</v>
      </c>
      <c r="C37" s="44">
        <v>16.899999999999999</v>
      </c>
      <c r="D37" s="44">
        <v>16.899999999999999</v>
      </c>
      <c r="E37" s="44">
        <v>16.899999999999999</v>
      </c>
      <c r="F37" s="44">
        <v>16.899999999999999</v>
      </c>
      <c r="G37" s="44">
        <v>16.899999999999999</v>
      </c>
      <c r="H37" s="44">
        <v>16.899999999999999</v>
      </c>
      <c r="I37" s="44">
        <v>16.899999999999999</v>
      </c>
      <c r="J37" s="44">
        <v>16.899999999999999</v>
      </c>
      <c r="K37" s="44">
        <v>16.899999999999999</v>
      </c>
      <c r="L37" s="44">
        <v>16.899999999999999</v>
      </c>
      <c r="M37" s="44">
        <v>16.899999999999999</v>
      </c>
      <c r="N37" s="44">
        <v>16.899999999999999</v>
      </c>
      <c r="O37" s="44">
        <v>16.899999999999999</v>
      </c>
      <c r="P37" s="44">
        <v>16.5</v>
      </c>
      <c r="Q37" s="44">
        <v>16.600000000000001</v>
      </c>
      <c r="R37" s="44">
        <v>16.600000000000001</v>
      </c>
      <c r="S37" s="44">
        <v>16.600000000000001</v>
      </c>
      <c r="T37" s="44">
        <v>16.600000000000001</v>
      </c>
      <c r="U37" s="44">
        <v>16.600000000000001</v>
      </c>
      <c r="V37" s="44">
        <v>16.600000000000001</v>
      </c>
      <c r="W37" s="44">
        <v>16.600000000000001</v>
      </c>
      <c r="X37" s="44">
        <v>16.600000000000001</v>
      </c>
      <c r="Y37" s="44">
        <v>16.600000000000001</v>
      </c>
      <c r="Z37" s="44">
        <v>16.600000000000001</v>
      </c>
      <c r="AA37" s="44">
        <v>16.600000000000001</v>
      </c>
      <c r="AB37" s="44">
        <v>16.600000000000001</v>
      </c>
      <c r="AC37" s="44">
        <v>16.600000000000001</v>
      </c>
      <c r="AD37" s="44">
        <v>16.600000000000001</v>
      </c>
      <c r="AE37" s="44">
        <v>16.600000000000001</v>
      </c>
      <c r="AF37" s="44">
        <v>16.600000000000001</v>
      </c>
      <c r="AG37" s="48">
        <v>25</v>
      </c>
      <c r="AH37" s="46">
        <f t="shared" si="2"/>
        <v>16.899999999999999</v>
      </c>
      <c r="AI37" s="47">
        <f t="shared" si="3"/>
        <v>16.5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18</v>
      </c>
      <c r="C38" s="44">
        <v>18</v>
      </c>
      <c r="D38" s="44">
        <v>18</v>
      </c>
      <c r="E38" s="44">
        <v>18</v>
      </c>
      <c r="F38" s="44">
        <v>18</v>
      </c>
      <c r="G38" s="44">
        <v>18</v>
      </c>
      <c r="H38" s="44">
        <v>18</v>
      </c>
      <c r="I38" s="44">
        <v>18</v>
      </c>
      <c r="J38" s="44">
        <v>18</v>
      </c>
      <c r="K38" s="44">
        <v>18</v>
      </c>
      <c r="L38" s="44">
        <v>18</v>
      </c>
      <c r="M38" s="44">
        <v>18</v>
      </c>
      <c r="N38" s="44">
        <v>18</v>
      </c>
      <c r="O38" s="44">
        <v>18</v>
      </c>
      <c r="P38" s="44">
        <v>18</v>
      </c>
      <c r="Q38" s="44">
        <v>18</v>
      </c>
      <c r="R38" s="44">
        <v>18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18</v>
      </c>
      <c r="AA38" s="44">
        <v>18</v>
      </c>
      <c r="AB38" s="44">
        <v>18</v>
      </c>
      <c r="AC38" s="44">
        <v>18</v>
      </c>
      <c r="AD38" s="44">
        <v>18</v>
      </c>
      <c r="AE38" s="44">
        <v>18</v>
      </c>
      <c r="AF38" s="44">
        <v>18</v>
      </c>
      <c r="AG38" s="48">
        <v>25</v>
      </c>
      <c r="AH38" s="46">
        <f t="shared" si="2"/>
        <v>18</v>
      </c>
      <c r="AI38" s="47">
        <f t="shared" si="3"/>
        <v>18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8.9</v>
      </c>
      <c r="C39" s="44">
        <v>8.9</v>
      </c>
      <c r="D39" s="44">
        <v>8.9</v>
      </c>
      <c r="E39" s="44">
        <v>8.9</v>
      </c>
      <c r="F39" s="44">
        <v>8.9</v>
      </c>
      <c r="G39" s="44">
        <v>8.9</v>
      </c>
      <c r="H39" s="44">
        <v>8.9</v>
      </c>
      <c r="I39" s="44">
        <v>8.9</v>
      </c>
      <c r="J39" s="44">
        <v>8.9</v>
      </c>
      <c r="K39" s="44">
        <v>8.9</v>
      </c>
      <c r="L39" s="44">
        <v>8.9</v>
      </c>
      <c r="M39" s="44">
        <v>8.9</v>
      </c>
      <c r="N39" s="44">
        <v>8.9</v>
      </c>
      <c r="O39" s="44">
        <v>8.9</v>
      </c>
      <c r="P39" s="44">
        <v>8.3000000000000007</v>
      </c>
      <c r="Q39" s="44">
        <v>6.9</v>
      </c>
      <c r="R39" s="44">
        <v>6.9</v>
      </c>
      <c r="S39" s="44">
        <v>6.9</v>
      </c>
      <c r="T39" s="44">
        <v>6.9</v>
      </c>
      <c r="U39" s="44">
        <v>6.9</v>
      </c>
      <c r="V39" s="44">
        <v>6.9</v>
      </c>
      <c r="W39" s="44">
        <v>6.9</v>
      </c>
      <c r="X39" s="44">
        <v>6.9</v>
      </c>
      <c r="Y39" s="44">
        <v>6.9</v>
      </c>
      <c r="Z39" s="44">
        <v>6.9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8.9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9.8000000000000007</v>
      </c>
      <c r="C42" s="44">
        <v>9.8000000000000007</v>
      </c>
      <c r="D42" s="44">
        <v>9.8000000000000007</v>
      </c>
      <c r="E42" s="44">
        <v>9.8000000000000007</v>
      </c>
      <c r="F42" s="44">
        <v>9.8000000000000007</v>
      </c>
      <c r="G42" s="44">
        <v>9.8000000000000007</v>
      </c>
      <c r="H42" s="44">
        <v>9.8000000000000007</v>
      </c>
      <c r="I42" s="44">
        <v>9.8000000000000007</v>
      </c>
      <c r="J42" s="44">
        <v>9.8000000000000007</v>
      </c>
      <c r="K42" s="44">
        <v>9.8000000000000007</v>
      </c>
      <c r="L42" s="44">
        <v>9.8000000000000007</v>
      </c>
      <c r="M42" s="44">
        <v>9.8000000000000007</v>
      </c>
      <c r="N42" s="44">
        <v>9.8000000000000007</v>
      </c>
      <c r="O42" s="44">
        <v>9.8000000000000007</v>
      </c>
      <c r="P42" s="44">
        <v>5.9</v>
      </c>
      <c r="Q42" s="44">
        <v>5.9</v>
      </c>
      <c r="R42" s="44">
        <v>5.9</v>
      </c>
      <c r="S42" s="44">
        <v>5.9</v>
      </c>
      <c r="T42" s="44">
        <v>5.9</v>
      </c>
      <c r="U42" s="44">
        <v>5.9</v>
      </c>
      <c r="V42" s="44">
        <v>5.9</v>
      </c>
      <c r="W42" s="44">
        <v>5.9</v>
      </c>
      <c r="X42" s="44">
        <v>5.9</v>
      </c>
      <c r="Y42" s="44">
        <v>5.9</v>
      </c>
      <c r="Z42" s="44">
        <v>5.9</v>
      </c>
      <c r="AA42" s="44">
        <v>5.9</v>
      </c>
      <c r="AB42" s="44">
        <v>5.9</v>
      </c>
      <c r="AC42" s="44">
        <v>5.9</v>
      </c>
      <c r="AD42" s="44">
        <v>5.9</v>
      </c>
      <c r="AE42" s="44">
        <v>5.9</v>
      </c>
      <c r="AF42" s="44">
        <v>5.9</v>
      </c>
      <c r="AG42" s="48">
        <v>22</v>
      </c>
      <c r="AH42" s="46">
        <f t="shared" si="2"/>
        <v>9.8000000000000007</v>
      </c>
      <c r="AI42" s="47">
        <f t="shared" si="3"/>
        <v>5.9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24</v>
      </c>
      <c r="C44" s="44">
        <v>24</v>
      </c>
      <c r="D44" s="44">
        <v>24</v>
      </c>
      <c r="E44" s="44">
        <v>24</v>
      </c>
      <c r="F44" s="44">
        <v>24</v>
      </c>
      <c r="G44" s="44">
        <v>24</v>
      </c>
      <c r="H44" s="44">
        <v>24</v>
      </c>
      <c r="I44" s="44">
        <v>24</v>
      </c>
      <c r="J44" s="44">
        <v>24</v>
      </c>
      <c r="K44" s="44">
        <v>24</v>
      </c>
      <c r="L44" s="44">
        <v>24</v>
      </c>
      <c r="M44" s="44">
        <v>24</v>
      </c>
      <c r="N44" s="44">
        <v>24</v>
      </c>
      <c r="O44" s="44">
        <v>24</v>
      </c>
      <c r="P44" s="44">
        <v>24</v>
      </c>
      <c r="Q44" s="44">
        <v>24</v>
      </c>
      <c r="R44" s="44">
        <v>24</v>
      </c>
      <c r="S44" s="44">
        <v>24</v>
      </c>
      <c r="T44" s="44">
        <v>24</v>
      </c>
      <c r="U44" s="44">
        <v>24</v>
      </c>
      <c r="V44" s="44">
        <v>24</v>
      </c>
      <c r="W44" s="44">
        <v>24</v>
      </c>
      <c r="X44" s="44">
        <v>24</v>
      </c>
      <c r="Y44" s="44">
        <v>21.8</v>
      </c>
      <c r="Z44" s="44">
        <v>21.8</v>
      </c>
      <c r="AA44" s="44">
        <v>21.8</v>
      </c>
      <c r="AB44" s="44">
        <v>21.8</v>
      </c>
      <c r="AC44" s="44">
        <v>21.8</v>
      </c>
      <c r="AD44" s="44">
        <v>21.8</v>
      </c>
      <c r="AE44" s="44">
        <v>21.8</v>
      </c>
      <c r="AF44" s="44">
        <v>21.8</v>
      </c>
      <c r="AG44" s="48">
        <v>21.93</v>
      </c>
      <c r="AH44" s="46">
        <f t="shared" si="2"/>
        <v>24</v>
      </c>
      <c r="AI44" s="47">
        <f t="shared" si="3"/>
        <v>21.8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15.7</v>
      </c>
      <c r="C45" s="44">
        <v>15.7</v>
      </c>
      <c r="D45" s="44">
        <v>15.7</v>
      </c>
      <c r="E45" s="44">
        <v>15.7</v>
      </c>
      <c r="F45" s="44">
        <v>15.7</v>
      </c>
      <c r="G45" s="44">
        <v>15.7</v>
      </c>
      <c r="H45" s="44">
        <v>15.7</v>
      </c>
      <c r="I45" s="44">
        <v>15.7</v>
      </c>
      <c r="J45" s="44">
        <v>15.7</v>
      </c>
      <c r="K45" s="44">
        <v>15.7</v>
      </c>
      <c r="L45" s="44">
        <v>15.7</v>
      </c>
      <c r="M45" s="44">
        <v>15.7</v>
      </c>
      <c r="N45" s="44">
        <v>15.7</v>
      </c>
      <c r="O45" s="44">
        <v>15.7</v>
      </c>
      <c r="P45" s="44">
        <v>14.7</v>
      </c>
      <c r="Q45" s="44">
        <v>14.7</v>
      </c>
      <c r="R45" s="44">
        <v>14.7</v>
      </c>
      <c r="S45" s="44">
        <v>14.7</v>
      </c>
      <c r="T45" s="44">
        <v>14.7</v>
      </c>
      <c r="U45" s="44">
        <v>14.7</v>
      </c>
      <c r="V45" s="44">
        <v>14.7</v>
      </c>
      <c r="W45" s="44">
        <v>14.7</v>
      </c>
      <c r="X45" s="44">
        <v>14.7</v>
      </c>
      <c r="Y45" s="44">
        <v>14.7</v>
      </c>
      <c r="Z45" s="44">
        <v>14.7</v>
      </c>
      <c r="AA45" s="44">
        <v>14.7</v>
      </c>
      <c r="AB45" s="44">
        <v>14.7</v>
      </c>
      <c r="AC45" s="44">
        <v>14.7</v>
      </c>
      <c r="AD45" s="44">
        <v>14.7</v>
      </c>
      <c r="AE45" s="44">
        <v>14.7</v>
      </c>
      <c r="AF45" s="44">
        <v>14.7</v>
      </c>
      <c r="AG45" s="48">
        <v>21.3</v>
      </c>
      <c r="AH45" s="46">
        <f t="shared" si="2"/>
        <v>15.7</v>
      </c>
      <c r="AI45" s="47">
        <f t="shared" si="3"/>
        <v>14.7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9.4</v>
      </c>
      <c r="C46" s="44">
        <v>9.4</v>
      </c>
      <c r="D46" s="44">
        <v>9.4</v>
      </c>
      <c r="E46" s="44">
        <v>9.4</v>
      </c>
      <c r="F46" s="44">
        <v>9.4</v>
      </c>
      <c r="G46" s="44">
        <v>9.4</v>
      </c>
      <c r="H46" s="44">
        <v>9.4</v>
      </c>
      <c r="I46" s="44">
        <v>9.4</v>
      </c>
      <c r="J46" s="44">
        <v>9.4</v>
      </c>
      <c r="K46" s="44">
        <v>9.4</v>
      </c>
      <c r="L46" s="44">
        <v>9.4</v>
      </c>
      <c r="M46" s="44">
        <v>9.4</v>
      </c>
      <c r="N46" s="44">
        <v>9.4</v>
      </c>
      <c r="O46" s="44">
        <v>9.4</v>
      </c>
      <c r="P46" s="44">
        <v>10.6</v>
      </c>
      <c r="Q46" s="44">
        <v>10.6</v>
      </c>
      <c r="R46" s="44">
        <v>10.6</v>
      </c>
      <c r="S46" s="44">
        <v>10.6</v>
      </c>
      <c r="T46" s="44">
        <v>10.6</v>
      </c>
      <c r="U46" s="44">
        <v>10.6</v>
      </c>
      <c r="V46" s="44">
        <v>10.6</v>
      </c>
      <c r="W46" s="44">
        <v>10.6</v>
      </c>
      <c r="X46" s="44">
        <v>10.6</v>
      </c>
      <c r="Y46" s="44">
        <v>10.6</v>
      </c>
      <c r="Z46" s="44">
        <v>10.6</v>
      </c>
      <c r="AA46" s="44">
        <v>10.6</v>
      </c>
      <c r="AB46" s="44">
        <v>10.6</v>
      </c>
      <c r="AC46" s="44">
        <v>10.6</v>
      </c>
      <c r="AD46" s="44">
        <v>10.6</v>
      </c>
      <c r="AE46" s="44">
        <v>10.6</v>
      </c>
      <c r="AF46" s="44">
        <v>10.6</v>
      </c>
      <c r="AG46" s="48">
        <v>20</v>
      </c>
      <c r="AH46" s="46">
        <f t="shared" si="2"/>
        <v>10.6</v>
      </c>
      <c r="AI46" s="47">
        <f t="shared" si="3"/>
        <v>9.4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7.2</v>
      </c>
      <c r="C47" s="44">
        <v>7.2</v>
      </c>
      <c r="D47" s="44">
        <v>7.2</v>
      </c>
      <c r="E47" s="44">
        <v>7.2</v>
      </c>
      <c r="F47" s="44">
        <v>7.2</v>
      </c>
      <c r="G47" s="44">
        <v>7.2</v>
      </c>
      <c r="H47" s="44">
        <v>7.2</v>
      </c>
      <c r="I47" s="44">
        <v>7.2</v>
      </c>
      <c r="J47" s="44">
        <v>7.2</v>
      </c>
      <c r="K47" s="44">
        <v>7.2</v>
      </c>
      <c r="L47" s="44">
        <v>7.2</v>
      </c>
      <c r="M47" s="44">
        <v>7.2</v>
      </c>
      <c r="N47" s="44">
        <v>7.2</v>
      </c>
      <c r="O47" s="44">
        <v>7.2</v>
      </c>
      <c r="P47" s="44">
        <v>7.2</v>
      </c>
      <c r="Q47" s="44">
        <v>7.2</v>
      </c>
      <c r="R47" s="44">
        <v>7.2</v>
      </c>
      <c r="S47" s="44">
        <v>7.2</v>
      </c>
      <c r="T47" s="44">
        <v>7.2</v>
      </c>
      <c r="U47" s="44">
        <v>7.2</v>
      </c>
      <c r="V47" s="44">
        <v>7.2</v>
      </c>
      <c r="W47" s="44">
        <v>7.2</v>
      </c>
      <c r="X47" s="44">
        <v>7.2</v>
      </c>
      <c r="Y47" s="44">
        <v>7.2</v>
      </c>
      <c r="Z47" s="44">
        <v>7.2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8">
        <v>19.8</v>
      </c>
      <c r="AH47" s="46">
        <f t="shared" si="2"/>
        <v>7.2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12.6</v>
      </c>
      <c r="C48" s="44">
        <v>12.6</v>
      </c>
      <c r="D48" s="44">
        <v>12.6</v>
      </c>
      <c r="E48" s="44">
        <v>12.6</v>
      </c>
      <c r="F48" s="44">
        <v>12.6</v>
      </c>
      <c r="G48" s="44">
        <v>12.6</v>
      </c>
      <c r="H48" s="44">
        <v>12.6</v>
      </c>
      <c r="I48" s="44">
        <v>12.6</v>
      </c>
      <c r="J48" s="44">
        <v>12.6</v>
      </c>
      <c r="K48" s="44">
        <v>12.6</v>
      </c>
      <c r="L48" s="44">
        <v>12.6</v>
      </c>
      <c r="M48" s="44">
        <v>12.6</v>
      </c>
      <c r="N48" s="44">
        <v>12.6</v>
      </c>
      <c r="O48" s="44">
        <v>12.6</v>
      </c>
      <c r="P48" s="44">
        <v>12.7</v>
      </c>
      <c r="Q48" s="44">
        <v>12.7</v>
      </c>
      <c r="R48" s="44">
        <v>12.7</v>
      </c>
      <c r="S48" s="44">
        <v>12.7</v>
      </c>
      <c r="T48" s="44">
        <v>12.7</v>
      </c>
      <c r="U48" s="44">
        <v>12.7</v>
      </c>
      <c r="V48" s="44">
        <v>12.7</v>
      </c>
      <c r="W48" s="44">
        <v>12.7</v>
      </c>
      <c r="X48" s="44">
        <v>12.7</v>
      </c>
      <c r="Y48" s="44">
        <v>12.7</v>
      </c>
      <c r="Z48" s="44">
        <v>12.7</v>
      </c>
      <c r="AA48" s="44">
        <v>12.7</v>
      </c>
      <c r="AB48" s="44">
        <v>12.7</v>
      </c>
      <c r="AC48" s="44">
        <v>12.7</v>
      </c>
      <c r="AD48" s="44">
        <v>12.7</v>
      </c>
      <c r="AE48" s="44">
        <v>12.7</v>
      </c>
      <c r="AF48" s="44">
        <v>12.7</v>
      </c>
      <c r="AG48" s="48">
        <v>18</v>
      </c>
      <c r="AH48" s="46">
        <f t="shared" si="2"/>
        <v>12.7</v>
      </c>
      <c r="AI48" s="47">
        <f t="shared" si="3"/>
        <v>12.6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8.1999999999999993</v>
      </c>
      <c r="C51" s="44">
        <v>8.1999999999999993</v>
      </c>
      <c r="D51" s="44">
        <v>8.1999999999999993</v>
      </c>
      <c r="E51" s="44">
        <v>8.1999999999999993</v>
      </c>
      <c r="F51" s="44">
        <v>8.1999999999999993</v>
      </c>
      <c r="G51" s="44">
        <v>8.1999999999999993</v>
      </c>
      <c r="H51" s="44">
        <v>8.1999999999999993</v>
      </c>
      <c r="I51" s="44">
        <v>8.1999999999999993</v>
      </c>
      <c r="J51" s="44">
        <v>8.1999999999999993</v>
      </c>
      <c r="K51" s="44">
        <v>8.1999999999999993</v>
      </c>
      <c r="L51" s="44">
        <v>8.1999999999999993</v>
      </c>
      <c r="M51" s="44">
        <v>8.1999999999999993</v>
      </c>
      <c r="N51" s="44">
        <v>8.1999999999999993</v>
      </c>
      <c r="O51" s="44">
        <v>8.1999999999999993</v>
      </c>
      <c r="P51" s="44">
        <v>8.1999999999999993</v>
      </c>
      <c r="Q51" s="44">
        <v>8.1999999999999993</v>
      </c>
      <c r="R51" s="44">
        <v>8.1999999999999993</v>
      </c>
      <c r="S51" s="44">
        <v>8.1999999999999993</v>
      </c>
      <c r="T51" s="44">
        <v>8.1999999999999993</v>
      </c>
      <c r="U51" s="44">
        <v>8.1999999999999993</v>
      </c>
      <c r="V51" s="44">
        <v>8.1999999999999993</v>
      </c>
      <c r="W51" s="44">
        <v>8.1999999999999993</v>
      </c>
      <c r="X51" s="44">
        <v>8.1999999999999993</v>
      </c>
      <c r="Y51" s="44">
        <v>8.1999999999999993</v>
      </c>
      <c r="Z51" s="44">
        <v>8.1999999999999993</v>
      </c>
      <c r="AA51" s="44">
        <v>8.1999999999999993</v>
      </c>
      <c r="AB51" s="44">
        <v>8.1999999999999993</v>
      </c>
      <c r="AC51" s="44">
        <v>8.1999999999999993</v>
      </c>
      <c r="AD51" s="44">
        <v>8.1999999999999993</v>
      </c>
      <c r="AE51" s="44">
        <v>8.1999999999999993</v>
      </c>
      <c r="AF51" s="44">
        <v>8.1999999999999993</v>
      </c>
      <c r="AG51" s="48">
        <v>14.9</v>
      </c>
      <c r="AH51" s="46">
        <f t="shared" si="2"/>
        <v>8.1999999999999993</v>
      </c>
      <c r="AI51" s="47">
        <f t="shared" si="3"/>
        <v>8.1999999999999993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7.7</v>
      </c>
      <c r="O52" s="44">
        <v>7.7</v>
      </c>
      <c r="P52" s="44">
        <v>6.9</v>
      </c>
      <c r="Q52" s="44">
        <v>6.9</v>
      </c>
      <c r="R52" s="44">
        <v>6.9</v>
      </c>
      <c r="S52" s="44">
        <v>6.9</v>
      </c>
      <c r="T52" s="44">
        <v>6.9</v>
      </c>
      <c r="U52" s="44">
        <v>6.9</v>
      </c>
      <c r="V52" s="44">
        <v>6.9</v>
      </c>
      <c r="W52" s="44">
        <v>6.9</v>
      </c>
      <c r="X52" s="44">
        <v>6.9</v>
      </c>
      <c r="Y52" s="44">
        <v>6.9</v>
      </c>
      <c r="Z52" s="44">
        <v>6.9</v>
      </c>
      <c r="AA52" s="44">
        <v>6.9</v>
      </c>
      <c r="AB52" s="44">
        <v>6.9</v>
      </c>
      <c r="AC52" s="44">
        <v>6.9</v>
      </c>
      <c r="AD52" s="44">
        <v>6.9</v>
      </c>
      <c r="AE52" s="44">
        <v>6.9</v>
      </c>
      <c r="AF52" s="44">
        <v>6.9</v>
      </c>
      <c r="AG52" s="48">
        <v>14.3</v>
      </c>
      <c r="AH52" s="46">
        <f t="shared" si="2"/>
        <v>7.7</v>
      </c>
      <c r="AI52" s="47">
        <f t="shared" si="3"/>
        <v>6.9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4.5999999999999996</v>
      </c>
      <c r="C53" s="44">
        <v>4.5999999999999996</v>
      </c>
      <c r="D53" s="44">
        <v>4.5999999999999996</v>
      </c>
      <c r="E53" s="44">
        <v>4.5999999999999996</v>
      </c>
      <c r="F53" s="44">
        <v>4.5999999999999996</v>
      </c>
      <c r="G53" s="44">
        <v>4.5999999999999996</v>
      </c>
      <c r="H53" s="44">
        <v>4.5999999999999996</v>
      </c>
      <c r="I53" s="44">
        <v>4.5999999999999996</v>
      </c>
      <c r="J53" s="44">
        <v>4.5999999999999996</v>
      </c>
      <c r="K53" s="44">
        <v>4.5999999999999996</v>
      </c>
      <c r="L53" s="44">
        <v>4.5999999999999996</v>
      </c>
      <c r="M53" s="44">
        <v>4.5999999999999996</v>
      </c>
      <c r="N53" s="44">
        <v>4.5999999999999996</v>
      </c>
      <c r="O53" s="44">
        <v>4.5999999999999996</v>
      </c>
      <c r="P53" s="44">
        <v>4.5999999999999996</v>
      </c>
      <c r="Q53" s="44">
        <v>4.5999999999999996</v>
      </c>
      <c r="R53" s="44">
        <v>4.5999999999999996</v>
      </c>
      <c r="S53" s="44">
        <v>4.5999999999999996</v>
      </c>
      <c r="T53" s="44">
        <v>4.5999999999999996</v>
      </c>
      <c r="U53" s="44">
        <v>4.5999999999999996</v>
      </c>
      <c r="V53" s="44">
        <v>4.5999999999999996</v>
      </c>
      <c r="W53" s="44">
        <v>4.5999999999999996</v>
      </c>
      <c r="X53" s="44">
        <v>4.5999999999999996</v>
      </c>
      <c r="Y53" s="44">
        <v>4.5999999999999996</v>
      </c>
      <c r="Z53" s="44">
        <v>4.5999999999999996</v>
      </c>
      <c r="AA53" s="44">
        <v>4.5999999999999996</v>
      </c>
      <c r="AB53" s="44">
        <v>4.5999999999999996</v>
      </c>
      <c r="AC53" s="44">
        <v>4.5999999999999996</v>
      </c>
      <c r="AD53" s="44">
        <v>4.5999999999999996</v>
      </c>
      <c r="AE53" s="44">
        <v>4.5999999999999996</v>
      </c>
      <c r="AF53" s="44">
        <v>4.5999999999999996</v>
      </c>
      <c r="AG53" s="48">
        <v>14</v>
      </c>
      <c r="AH53" s="46">
        <f t="shared" si="2"/>
        <v>4.5999999999999996</v>
      </c>
      <c r="AI53" s="47">
        <f t="shared" si="3"/>
        <v>4.5999999999999996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15</v>
      </c>
      <c r="N55" s="44">
        <v>15</v>
      </c>
      <c r="O55" s="44">
        <v>15</v>
      </c>
      <c r="P55" s="44">
        <v>15</v>
      </c>
      <c r="Q55" s="44">
        <v>15</v>
      </c>
      <c r="R55" s="44">
        <v>15</v>
      </c>
      <c r="S55" s="44">
        <v>15</v>
      </c>
      <c r="T55" s="44">
        <v>15</v>
      </c>
      <c r="U55" s="44">
        <v>15</v>
      </c>
      <c r="V55" s="44">
        <v>15</v>
      </c>
      <c r="W55" s="44">
        <v>15</v>
      </c>
      <c r="X55" s="44">
        <v>15</v>
      </c>
      <c r="Y55" s="44">
        <v>15</v>
      </c>
      <c r="Z55" s="44">
        <v>15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3.5</v>
      </c>
      <c r="AB58" s="44">
        <v>3.5</v>
      </c>
      <c r="AC58" s="44">
        <v>3.5</v>
      </c>
      <c r="AD58" s="44">
        <v>3.5</v>
      </c>
      <c r="AE58" s="44">
        <v>3.5</v>
      </c>
      <c r="AF58" s="44">
        <v>3.5</v>
      </c>
      <c r="AG58" s="48">
        <v>12</v>
      </c>
      <c r="AH58" s="46">
        <f t="shared" si="2"/>
        <v>3.5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2.9</v>
      </c>
      <c r="Q59" s="44">
        <v>2.9</v>
      </c>
      <c r="R59" s="44">
        <v>2.9</v>
      </c>
      <c r="S59" s="44">
        <v>2.9</v>
      </c>
      <c r="T59" s="44">
        <v>2.9</v>
      </c>
      <c r="U59" s="44">
        <v>2.9</v>
      </c>
      <c r="V59" s="44">
        <v>2.9</v>
      </c>
      <c r="W59" s="44">
        <v>2.9</v>
      </c>
      <c r="X59" s="44">
        <v>2.9</v>
      </c>
      <c r="Y59" s="44">
        <v>2.9</v>
      </c>
      <c r="Z59" s="44">
        <v>2.9</v>
      </c>
      <c r="AA59" s="44">
        <v>2.9</v>
      </c>
      <c r="AB59" s="44">
        <v>2.9</v>
      </c>
      <c r="AC59" s="44">
        <v>2.9</v>
      </c>
      <c r="AD59" s="44">
        <v>2.9</v>
      </c>
      <c r="AE59" s="44">
        <v>2.9</v>
      </c>
      <c r="AF59" s="44">
        <v>2.9</v>
      </c>
      <c r="AG59" s="48">
        <v>12</v>
      </c>
      <c r="AH59" s="46">
        <f t="shared" si="2"/>
        <v>2.9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13.4</v>
      </c>
      <c r="C60" s="44">
        <v>13.4</v>
      </c>
      <c r="D60" s="44">
        <v>13.4</v>
      </c>
      <c r="E60" s="44">
        <v>13.4</v>
      </c>
      <c r="F60" s="44">
        <v>13.4</v>
      </c>
      <c r="G60" s="44">
        <v>13.4</v>
      </c>
      <c r="H60" s="44">
        <v>13.4</v>
      </c>
      <c r="I60" s="44">
        <v>13.4</v>
      </c>
      <c r="J60" s="44">
        <v>13.4</v>
      </c>
      <c r="K60" s="44">
        <v>13.4</v>
      </c>
      <c r="L60" s="44">
        <v>13.4</v>
      </c>
      <c r="M60" s="44">
        <v>13.4</v>
      </c>
      <c r="N60" s="44">
        <v>13.4</v>
      </c>
      <c r="O60" s="44">
        <v>13.4</v>
      </c>
      <c r="P60" s="44">
        <v>13.4</v>
      </c>
      <c r="Q60" s="44">
        <v>13.4</v>
      </c>
      <c r="R60" s="44">
        <v>13.4</v>
      </c>
      <c r="S60" s="44">
        <v>13.4</v>
      </c>
      <c r="T60" s="44">
        <v>13.4</v>
      </c>
      <c r="U60" s="44">
        <v>13.4</v>
      </c>
      <c r="V60" s="44">
        <v>13.4</v>
      </c>
      <c r="W60" s="44">
        <v>13.4</v>
      </c>
      <c r="X60" s="44">
        <v>13.4</v>
      </c>
      <c r="Y60" s="44">
        <v>13.4</v>
      </c>
      <c r="Z60" s="44">
        <v>13.4</v>
      </c>
      <c r="AA60" s="44">
        <v>13.4</v>
      </c>
      <c r="AB60" s="44">
        <v>13.4</v>
      </c>
      <c r="AC60" s="44">
        <v>13.4</v>
      </c>
      <c r="AD60" s="44">
        <v>13.4</v>
      </c>
      <c r="AE60" s="44">
        <v>13.4</v>
      </c>
      <c r="AF60" s="44">
        <v>13.4</v>
      </c>
      <c r="AG60" s="48">
        <v>12</v>
      </c>
      <c r="AH60" s="46">
        <f t="shared" si="2"/>
        <v>13.4</v>
      </c>
      <c r="AI60" s="47">
        <f t="shared" si="3"/>
        <v>13.4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7.1</v>
      </c>
      <c r="C61" s="44">
        <v>7.1</v>
      </c>
      <c r="D61" s="44">
        <v>7.1</v>
      </c>
      <c r="E61" s="44">
        <v>7.1</v>
      </c>
      <c r="F61" s="44">
        <v>7.1</v>
      </c>
      <c r="G61" s="44">
        <v>7.1</v>
      </c>
      <c r="H61" s="44">
        <v>7.1</v>
      </c>
      <c r="I61" s="44">
        <v>7.1</v>
      </c>
      <c r="J61" s="44">
        <v>7.1</v>
      </c>
      <c r="K61" s="44">
        <v>7.1</v>
      </c>
      <c r="L61" s="44">
        <v>7.1</v>
      </c>
      <c r="M61" s="44">
        <v>7.1</v>
      </c>
      <c r="N61" s="44">
        <v>7.1</v>
      </c>
      <c r="O61" s="44">
        <v>7.1</v>
      </c>
      <c r="P61" s="44">
        <v>6.6</v>
      </c>
      <c r="Q61" s="44">
        <v>6.6</v>
      </c>
      <c r="R61" s="44">
        <v>6.6</v>
      </c>
      <c r="S61" s="44">
        <v>6.6</v>
      </c>
      <c r="T61" s="44">
        <v>6.6</v>
      </c>
      <c r="U61" s="44">
        <v>6.6</v>
      </c>
      <c r="V61" s="44">
        <v>6.6</v>
      </c>
      <c r="W61" s="44">
        <v>6.6</v>
      </c>
      <c r="X61" s="44">
        <v>6.6</v>
      </c>
      <c r="Y61" s="44">
        <v>6.6</v>
      </c>
      <c r="Z61" s="44">
        <v>6.6</v>
      </c>
      <c r="AA61" s="44">
        <v>6.6</v>
      </c>
      <c r="AB61" s="44">
        <v>6.6</v>
      </c>
      <c r="AC61" s="44">
        <v>6.6</v>
      </c>
      <c r="AD61" s="44">
        <v>6.6</v>
      </c>
      <c r="AE61" s="44">
        <v>6.6</v>
      </c>
      <c r="AF61" s="44">
        <v>6.6</v>
      </c>
      <c r="AG61" s="48">
        <v>12</v>
      </c>
      <c r="AH61" s="46">
        <f t="shared" si="2"/>
        <v>7.1</v>
      </c>
      <c r="AI61" s="47">
        <f t="shared" si="3"/>
        <v>6.6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5.7</v>
      </c>
      <c r="C63" s="44">
        <v>5.7</v>
      </c>
      <c r="D63" s="44">
        <v>5.7</v>
      </c>
      <c r="E63" s="44">
        <v>5.7</v>
      </c>
      <c r="F63" s="44">
        <v>5.7</v>
      </c>
      <c r="G63" s="44">
        <v>5.7</v>
      </c>
      <c r="H63" s="44">
        <v>5.7</v>
      </c>
      <c r="I63" s="44">
        <v>5.7</v>
      </c>
      <c r="J63" s="44">
        <v>5.7</v>
      </c>
      <c r="K63" s="44">
        <v>5.7</v>
      </c>
      <c r="L63" s="44">
        <v>5.7</v>
      </c>
      <c r="M63" s="44">
        <v>5.7</v>
      </c>
      <c r="N63" s="44">
        <v>5.7</v>
      </c>
      <c r="O63" s="44">
        <v>5.7</v>
      </c>
      <c r="P63" s="44">
        <v>5.7</v>
      </c>
      <c r="Q63" s="44">
        <v>5.7</v>
      </c>
      <c r="R63" s="44">
        <v>5.7</v>
      </c>
      <c r="S63" s="44">
        <v>5.7</v>
      </c>
      <c r="T63" s="44">
        <v>5.7</v>
      </c>
      <c r="U63" s="44">
        <v>5.7</v>
      </c>
      <c r="V63" s="44">
        <v>5.7</v>
      </c>
      <c r="W63" s="44">
        <v>5.7</v>
      </c>
      <c r="X63" s="44">
        <v>5.7</v>
      </c>
      <c r="Y63" s="44">
        <v>5.7</v>
      </c>
      <c r="Z63" s="44">
        <v>5.7</v>
      </c>
      <c r="AA63" s="44">
        <v>5.7</v>
      </c>
      <c r="AB63" s="44">
        <v>5.7</v>
      </c>
      <c r="AC63" s="44">
        <v>5.7</v>
      </c>
      <c r="AD63" s="44">
        <v>5.7</v>
      </c>
      <c r="AE63" s="44">
        <v>5.7</v>
      </c>
      <c r="AF63" s="44">
        <v>5.7</v>
      </c>
      <c r="AG63" s="48">
        <v>11</v>
      </c>
      <c r="AH63" s="46">
        <f t="shared" si="2"/>
        <v>5.7</v>
      </c>
      <c r="AI63" s="47">
        <f t="shared" si="3"/>
        <v>5.7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3.1</v>
      </c>
      <c r="C65" s="44">
        <v>3.1</v>
      </c>
      <c r="D65" s="44">
        <v>3.1</v>
      </c>
      <c r="E65" s="44">
        <v>3.1</v>
      </c>
      <c r="F65" s="44">
        <v>3.1</v>
      </c>
      <c r="G65" s="44">
        <v>3.1</v>
      </c>
      <c r="H65" s="44">
        <v>3.1</v>
      </c>
      <c r="I65" s="44">
        <v>3.1</v>
      </c>
      <c r="J65" s="44">
        <v>3.1</v>
      </c>
      <c r="K65" s="44">
        <v>3.1</v>
      </c>
      <c r="L65" s="44">
        <v>3.1</v>
      </c>
      <c r="M65" s="44">
        <v>3.1</v>
      </c>
      <c r="N65" s="44">
        <v>3.1</v>
      </c>
      <c r="O65" s="44">
        <v>3.1</v>
      </c>
      <c r="P65" s="44">
        <v>3.1</v>
      </c>
      <c r="Q65" s="44">
        <v>3.1</v>
      </c>
      <c r="R65" s="44">
        <v>3.1</v>
      </c>
      <c r="S65" s="44">
        <v>3.1</v>
      </c>
      <c r="T65" s="44">
        <v>3.1</v>
      </c>
      <c r="U65" s="44">
        <v>3.1</v>
      </c>
      <c r="V65" s="44">
        <v>3.1</v>
      </c>
      <c r="W65" s="44">
        <v>3.1</v>
      </c>
      <c r="X65" s="44">
        <v>3.1</v>
      </c>
      <c r="Y65" s="44">
        <v>3.1</v>
      </c>
      <c r="Z65" s="44">
        <v>3.1</v>
      </c>
      <c r="AA65" s="44">
        <v>3.1</v>
      </c>
      <c r="AB65" s="44">
        <v>3.1</v>
      </c>
      <c r="AC65" s="44">
        <v>3.1</v>
      </c>
      <c r="AD65" s="44">
        <v>3.1</v>
      </c>
      <c r="AE65" s="44">
        <v>3.1</v>
      </c>
      <c r="AF65" s="44">
        <v>3.1</v>
      </c>
      <c r="AG65" s="48">
        <v>10.7</v>
      </c>
      <c r="AH65" s="46">
        <f t="shared" si="2"/>
        <v>3.1</v>
      </c>
      <c r="AI65" s="47">
        <f t="shared" si="3"/>
        <v>3.1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4.3</v>
      </c>
      <c r="C67" s="44">
        <v>4.3</v>
      </c>
      <c r="D67" s="44">
        <v>4.3</v>
      </c>
      <c r="E67" s="44">
        <v>4.3</v>
      </c>
      <c r="F67" s="44">
        <v>4.3</v>
      </c>
      <c r="G67" s="44">
        <v>4.3</v>
      </c>
      <c r="H67" s="44">
        <v>4.3</v>
      </c>
      <c r="I67" s="44">
        <v>4.3</v>
      </c>
      <c r="J67" s="44">
        <v>4.3</v>
      </c>
      <c r="K67" s="44">
        <v>4.3</v>
      </c>
      <c r="L67" s="44">
        <v>4.3</v>
      </c>
      <c r="M67" s="44">
        <v>4.3</v>
      </c>
      <c r="N67" s="44">
        <v>4.3</v>
      </c>
      <c r="O67" s="44">
        <v>4.3</v>
      </c>
      <c r="P67" s="44">
        <v>4.3</v>
      </c>
      <c r="Q67" s="44">
        <v>4.3</v>
      </c>
      <c r="R67" s="44">
        <v>4.3</v>
      </c>
      <c r="S67" s="44">
        <v>4.3</v>
      </c>
      <c r="T67" s="44">
        <v>4.3</v>
      </c>
      <c r="U67" s="44">
        <v>4.3</v>
      </c>
      <c r="V67" s="44">
        <v>4.3</v>
      </c>
      <c r="W67" s="44">
        <v>4.3</v>
      </c>
      <c r="X67" s="44">
        <v>4.3</v>
      </c>
      <c r="Y67" s="44">
        <v>4.3</v>
      </c>
      <c r="Z67" s="44">
        <v>4.3</v>
      </c>
      <c r="AA67" s="44">
        <v>4.3</v>
      </c>
      <c r="AB67" s="44">
        <v>4.3</v>
      </c>
      <c r="AC67" s="44">
        <v>4.3</v>
      </c>
      <c r="AD67" s="44">
        <v>4.3</v>
      </c>
      <c r="AE67" s="44">
        <v>4.3</v>
      </c>
      <c r="AF67" s="44">
        <v>4.3</v>
      </c>
      <c r="AG67" s="61">
        <v>10</v>
      </c>
      <c r="AH67" s="46">
        <f t="shared" si="2"/>
        <v>4.3</v>
      </c>
      <c r="AI67" s="47">
        <f t="shared" si="3"/>
        <v>4.3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250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>55.4+70.5</f>
        <v>125.9</v>
      </c>
      <c r="C70" s="66">
        <f>55.4+70.5</f>
        <v>125.9</v>
      </c>
      <c r="D70" s="66">
        <f>55.4+70.5</f>
        <v>125.9</v>
      </c>
      <c r="E70" s="66">
        <f>55.4+70.5</f>
        <v>125.9</v>
      </c>
      <c r="F70" s="66">
        <f>55.4+70.5</f>
        <v>125.9</v>
      </c>
      <c r="G70" s="66">
        <f>51.7+65</f>
        <v>116.7</v>
      </c>
      <c r="H70" s="66">
        <f>49.7+61.7</f>
        <v>111.4</v>
      </c>
      <c r="I70" s="66">
        <f>48.9+59</f>
        <v>107.9</v>
      </c>
      <c r="J70" s="66">
        <f>50.2+63.2</f>
        <v>113.4</v>
      </c>
      <c r="K70" s="66">
        <f>50.2+63.2</f>
        <v>113.4</v>
      </c>
      <c r="L70" s="68">
        <f>48.8+60.4</f>
        <v>109.19999999999999</v>
      </c>
      <c r="M70" s="68">
        <f>48.8+60.4</f>
        <v>109.19999999999999</v>
      </c>
      <c r="N70" s="68">
        <f>48.8+60.4</f>
        <v>109.19999999999999</v>
      </c>
      <c r="O70" s="68">
        <f>48.8+60.4</f>
        <v>109.19999999999999</v>
      </c>
      <c r="P70" s="68">
        <f>48.8+60.4</f>
        <v>109.19999999999999</v>
      </c>
      <c r="Q70" s="68">
        <f>48.8+60.4</f>
        <v>109.19999999999999</v>
      </c>
      <c r="R70" s="68">
        <f>48.8+60.4</f>
        <v>109.19999999999999</v>
      </c>
      <c r="S70" s="68">
        <f>48.8+60.4</f>
        <v>109.19999999999999</v>
      </c>
      <c r="T70" s="68">
        <f>48.8+60.4</f>
        <v>109.19999999999999</v>
      </c>
      <c r="U70" s="68">
        <f>48.8+60.4</f>
        <v>109.19999999999999</v>
      </c>
      <c r="V70" s="68">
        <f>48.8+60.4</f>
        <v>109.19999999999999</v>
      </c>
      <c r="W70" s="68">
        <f>46.8+61.8</f>
        <v>108.6</v>
      </c>
      <c r="X70" s="68">
        <f>46.8+61.8</f>
        <v>108.6</v>
      </c>
      <c r="Y70" s="68">
        <f>46.8+61.8</f>
        <v>108.6</v>
      </c>
      <c r="Z70" s="68">
        <f>46.8+61.8</f>
        <v>108.6</v>
      </c>
      <c r="AA70" s="68">
        <f>46.8+61.8</f>
        <v>108.6</v>
      </c>
      <c r="AB70" s="68">
        <f>46.8+61.8</f>
        <v>108.6</v>
      </c>
      <c r="AC70" s="68">
        <f>46.8+61.8</f>
        <v>108.6</v>
      </c>
      <c r="AD70" s="68">
        <f t="shared" ref="AD70:AF70" si="20">46.8+61.8</f>
        <v>108.6</v>
      </c>
      <c r="AE70" s="68">
        <f t="shared" si="20"/>
        <v>108.6</v>
      </c>
      <c r="AF70" s="68">
        <f t="shared" si="20"/>
        <v>108.6</v>
      </c>
      <c r="AG70" s="64">
        <v>240</v>
      </c>
      <c r="AH70" s="46">
        <f t="shared" si="2"/>
        <v>125.9</v>
      </c>
      <c r="AI70" s="47">
        <f t="shared" si="3"/>
        <v>107.9</v>
      </c>
      <c r="AK70" s="49"/>
    </row>
    <row r="71" spans="1:88" ht="15.75" thickBot="1" x14ac:dyDescent="0.3">
      <c r="A71" s="69" t="s">
        <v>90</v>
      </c>
      <c r="B71" s="70">
        <f t="shared" ref="B71:C71" si="21">SUM(B11:B69)</f>
        <v>1101.1000000000001</v>
      </c>
      <c r="C71" s="70">
        <f t="shared" si="21"/>
        <v>1101.1000000000001</v>
      </c>
      <c r="D71" s="70">
        <f t="shared" ref="D71:E71" si="22">SUM(D11:D69)</f>
        <v>1094.9000000000001</v>
      </c>
      <c r="E71" s="70">
        <f t="shared" si="22"/>
        <v>1094.9000000000001</v>
      </c>
      <c r="F71" s="70">
        <f t="shared" ref="F71" si="23">SUM(F11:F69)</f>
        <v>1094.9000000000001</v>
      </c>
      <c r="G71" s="70">
        <f t="shared" ref="G71:AG71" si="24">SUM(G11:G69)</f>
        <v>998.20000000000027</v>
      </c>
      <c r="H71" s="70">
        <f t="shared" si="24"/>
        <v>998.20000000000027</v>
      </c>
      <c r="I71" s="70">
        <f t="shared" si="24"/>
        <v>998.20000000000027</v>
      </c>
      <c r="J71" s="70">
        <f t="shared" si="24"/>
        <v>999.50000000000023</v>
      </c>
      <c r="K71" s="70">
        <f t="shared" si="24"/>
        <v>999.4000000000002</v>
      </c>
      <c r="L71" s="70">
        <f t="shared" si="24"/>
        <v>991.40000000000032</v>
      </c>
      <c r="M71" s="70">
        <f t="shared" si="24"/>
        <v>991.40000000000032</v>
      </c>
      <c r="N71" s="70">
        <f t="shared" si="24"/>
        <v>991.40000000000032</v>
      </c>
      <c r="O71" s="70">
        <f t="shared" si="24"/>
        <v>991.40000000000032</v>
      </c>
      <c r="P71" s="70">
        <f t="shared" si="24"/>
        <v>949.70000000000027</v>
      </c>
      <c r="Q71" s="70">
        <f t="shared" si="24"/>
        <v>943.4000000000002</v>
      </c>
      <c r="R71" s="70">
        <f t="shared" si="24"/>
        <v>943.4000000000002</v>
      </c>
      <c r="S71" s="70">
        <f t="shared" si="24"/>
        <v>943.4000000000002</v>
      </c>
      <c r="T71" s="70">
        <f t="shared" si="24"/>
        <v>943.4000000000002</v>
      </c>
      <c r="U71" s="70">
        <f t="shared" si="24"/>
        <v>943.4000000000002</v>
      </c>
      <c r="V71" s="70">
        <f t="shared" si="24"/>
        <v>943.4000000000002</v>
      </c>
      <c r="W71" s="70">
        <f t="shared" ref="W71:X71" si="25">SUM(W11:W69)</f>
        <v>943.4000000000002</v>
      </c>
      <c r="X71" s="70">
        <f t="shared" si="25"/>
        <v>975.60000000000036</v>
      </c>
      <c r="Y71" s="70">
        <f t="shared" ref="Y71:Z71" si="26">SUM(Y11:Y69)</f>
        <v>973.40000000000032</v>
      </c>
      <c r="Z71" s="70">
        <f t="shared" si="26"/>
        <v>973.40000000000032</v>
      </c>
      <c r="AA71" s="70">
        <f t="shared" ref="AA71:AB71" si="27">SUM(AA11:AA69)</f>
        <v>911.4000000000002</v>
      </c>
      <c r="AB71" s="70">
        <f t="shared" si="27"/>
        <v>911.4000000000002</v>
      </c>
      <c r="AC71" s="70">
        <f t="shared" ref="AC71:AE71" si="28">SUM(AC11:AC69)</f>
        <v>911.4000000000002</v>
      </c>
      <c r="AD71" s="70">
        <f t="shared" si="28"/>
        <v>911.4000000000002</v>
      </c>
      <c r="AE71" s="70">
        <f t="shared" si="28"/>
        <v>911.4000000000002</v>
      </c>
      <c r="AF71" s="70">
        <f t="shared" ref="AF71" si="29">SUM(AF11:AF69)</f>
        <v>911.4000000000002</v>
      </c>
      <c r="AG71" s="70">
        <f t="shared" si="24"/>
        <v>1812.2049999999999</v>
      </c>
      <c r="AH71" s="46">
        <f t="shared" si="2"/>
        <v>1101.1000000000001</v>
      </c>
      <c r="AI71" s="47">
        <f t="shared" si="3"/>
        <v>911.4000000000002</v>
      </c>
      <c r="AK71" s="49"/>
    </row>
    <row r="72" spans="1:88" x14ac:dyDescent="0.25">
      <c r="A72" s="71" t="s">
        <v>91</v>
      </c>
      <c r="B72" s="44">
        <v>291.5</v>
      </c>
      <c r="C72" s="44">
        <v>271</v>
      </c>
      <c r="D72" s="44">
        <v>221</v>
      </c>
      <c r="E72" s="44">
        <v>200</v>
      </c>
      <c r="F72" s="44">
        <v>361</v>
      </c>
      <c r="G72" s="44">
        <v>404</v>
      </c>
      <c r="H72" s="44">
        <v>403.8</v>
      </c>
      <c r="I72" s="44">
        <v>403.8</v>
      </c>
      <c r="J72" s="44">
        <v>457.6</v>
      </c>
      <c r="K72" s="44">
        <v>457.6</v>
      </c>
      <c r="L72" s="44">
        <v>458</v>
      </c>
      <c r="M72" s="44">
        <v>458.1</v>
      </c>
      <c r="N72" s="44">
        <v>433.9</v>
      </c>
      <c r="O72" s="44">
        <v>434.1</v>
      </c>
      <c r="P72" s="44">
        <v>281.7</v>
      </c>
      <c r="Q72" s="44">
        <v>201.3</v>
      </c>
      <c r="R72" s="44">
        <v>132</v>
      </c>
      <c r="S72" s="44">
        <v>132</v>
      </c>
      <c r="T72" s="44">
        <v>132</v>
      </c>
      <c r="U72" s="44">
        <v>165</v>
      </c>
      <c r="V72" s="44">
        <v>326</v>
      </c>
      <c r="W72" s="44">
        <v>300</v>
      </c>
      <c r="X72" s="44">
        <v>281.8</v>
      </c>
      <c r="Y72" s="44">
        <v>271.89999999999998</v>
      </c>
      <c r="Z72" s="44">
        <v>400</v>
      </c>
      <c r="AA72" s="44">
        <v>452.1</v>
      </c>
      <c r="AB72" s="44">
        <v>458.2</v>
      </c>
      <c r="AC72" s="44">
        <v>458</v>
      </c>
      <c r="AD72" s="44">
        <v>458</v>
      </c>
      <c r="AE72" s="44">
        <v>374</v>
      </c>
      <c r="AF72" s="44">
        <v>374</v>
      </c>
      <c r="AG72" s="61">
        <v>456</v>
      </c>
      <c r="AH72" s="46">
        <f t="shared" si="2"/>
        <v>458.2</v>
      </c>
      <c r="AI72" s="47">
        <f t="shared" si="3"/>
        <v>132</v>
      </c>
      <c r="AK72" s="49"/>
    </row>
    <row r="73" spans="1:88" x14ac:dyDescent="0.25">
      <c r="A73" s="72" t="s">
        <v>92</v>
      </c>
      <c r="B73" s="43"/>
      <c r="C73" s="43">
        <v>75</v>
      </c>
      <c r="D73" s="43">
        <v>75</v>
      </c>
      <c r="E73" s="43">
        <v>75</v>
      </c>
      <c r="F73" s="43">
        <v>75</v>
      </c>
      <c r="G73" s="43">
        <v>72.900000000000006</v>
      </c>
      <c r="H73" s="43">
        <v>72.900000000000006</v>
      </c>
      <c r="I73" s="43">
        <v>72.900000000000006</v>
      </c>
      <c r="J73" s="43">
        <v>73.900000000000006</v>
      </c>
      <c r="K73" s="43">
        <v>73.900000000000006</v>
      </c>
      <c r="L73" s="43">
        <v>73.900000000000006</v>
      </c>
      <c r="M73" s="43">
        <v>72.900000000000006</v>
      </c>
      <c r="N73" s="43">
        <v>72.900000000000006</v>
      </c>
      <c r="O73" s="43">
        <v>67.900000000000006</v>
      </c>
      <c r="P73" s="43">
        <v>68.7</v>
      </c>
      <c r="Q73" s="43">
        <v>68.7</v>
      </c>
      <c r="R73" s="43">
        <v>68.7</v>
      </c>
      <c r="S73" s="43">
        <v>68.7</v>
      </c>
      <c r="T73" s="43">
        <v>68.7</v>
      </c>
      <c r="U73" s="43">
        <v>68.7</v>
      </c>
      <c r="V73" s="43">
        <v>68.7</v>
      </c>
      <c r="W73" s="43">
        <v>68.7</v>
      </c>
      <c r="X73" s="43">
        <v>65.900000000000006</v>
      </c>
      <c r="Y73" s="43">
        <v>65.900000000000006</v>
      </c>
      <c r="Z73" s="43">
        <v>65.900000000000006</v>
      </c>
      <c r="AA73" s="43">
        <v>65.900000000000006</v>
      </c>
      <c r="AB73" s="43">
        <v>71.900000000000006</v>
      </c>
      <c r="AC73" s="43">
        <v>72</v>
      </c>
      <c r="AD73" s="43">
        <v>72</v>
      </c>
      <c r="AE73" s="43">
        <v>75</v>
      </c>
      <c r="AF73" s="43">
        <v>7.9</v>
      </c>
      <c r="AG73" s="64">
        <v>111</v>
      </c>
      <c r="AH73" s="46">
        <f t="shared" si="2"/>
        <v>75</v>
      </c>
      <c r="AI73" s="47">
        <f t="shared" si="3"/>
        <v>7.9</v>
      </c>
      <c r="AK73" s="49"/>
    </row>
    <row r="74" spans="1:88" x14ac:dyDescent="0.25">
      <c r="A74" s="73" t="s">
        <v>93</v>
      </c>
      <c r="B74" s="43">
        <v>43.3</v>
      </c>
      <c r="C74" s="43">
        <v>45.9</v>
      </c>
      <c r="D74" s="43">
        <v>45.9</v>
      </c>
      <c r="E74" s="43">
        <v>45.9</v>
      </c>
      <c r="F74" s="43">
        <v>45.9</v>
      </c>
      <c r="G74" s="43">
        <v>38.799999999999997</v>
      </c>
      <c r="H74" s="43">
        <v>38.799999999999997</v>
      </c>
      <c r="I74" s="43">
        <v>38.799999999999997</v>
      </c>
      <c r="J74" s="43">
        <v>37</v>
      </c>
      <c r="K74" s="43">
        <v>37</v>
      </c>
      <c r="L74" s="43">
        <v>37</v>
      </c>
      <c r="M74" s="43">
        <v>36.1</v>
      </c>
      <c r="N74" s="43">
        <v>43.1</v>
      </c>
      <c r="O74" s="43">
        <v>36.6</v>
      </c>
      <c r="P74" s="43">
        <v>38.700000000000003</v>
      </c>
      <c r="Q74" s="43">
        <v>38.6</v>
      </c>
      <c r="R74" s="43">
        <v>38.6</v>
      </c>
      <c r="S74" s="43">
        <v>38.6</v>
      </c>
      <c r="T74" s="43">
        <v>38.6</v>
      </c>
      <c r="U74" s="43">
        <v>38.6</v>
      </c>
      <c r="V74" s="43">
        <v>38.6</v>
      </c>
      <c r="W74" s="43">
        <v>38.6</v>
      </c>
      <c r="X74" s="43">
        <v>38.6</v>
      </c>
      <c r="Y74" s="43">
        <v>38.6</v>
      </c>
      <c r="Z74" s="43">
        <v>38.6</v>
      </c>
      <c r="AA74" s="43">
        <v>38.6</v>
      </c>
      <c r="AB74" s="43">
        <v>38.299999999999997</v>
      </c>
      <c r="AC74" s="43">
        <v>34.799999999999997</v>
      </c>
      <c r="AD74" s="43">
        <v>34.799999999999997</v>
      </c>
      <c r="AE74" s="43">
        <v>37.6</v>
      </c>
      <c r="AF74" s="43">
        <v>61.8</v>
      </c>
      <c r="AG74" s="64">
        <v>60</v>
      </c>
      <c r="AH74" s="46">
        <f t="shared" si="2"/>
        <v>61.8</v>
      </c>
      <c r="AI74" s="47">
        <f t="shared" si="3"/>
        <v>34.799999999999997</v>
      </c>
      <c r="AK74" s="49"/>
    </row>
    <row r="75" spans="1:88" x14ac:dyDescent="0.25">
      <c r="A75" s="74" t="s">
        <v>94</v>
      </c>
      <c r="B75" s="43">
        <v>21.8</v>
      </c>
      <c r="C75" s="43">
        <v>21.8</v>
      </c>
      <c r="D75" s="43">
        <v>21.8</v>
      </c>
      <c r="E75" s="43">
        <v>21.8</v>
      </c>
      <c r="F75" s="43">
        <v>21.8</v>
      </c>
      <c r="G75" s="43">
        <v>24.3</v>
      </c>
      <c r="H75" s="43">
        <v>24.3</v>
      </c>
      <c r="I75" s="43">
        <v>24.3</v>
      </c>
      <c r="J75" s="43">
        <v>24.3</v>
      </c>
      <c r="K75" s="43">
        <v>24.3</v>
      </c>
      <c r="L75" s="43">
        <v>24.3</v>
      </c>
      <c r="M75" s="43">
        <v>21.7</v>
      </c>
      <c r="N75" s="43">
        <v>32.1</v>
      </c>
      <c r="O75" s="43">
        <v>21.6</v>
      </c>
      <c r="P75" s="43">
        <v>21.5</v>
      </c>
      <c r="Q75" s="43">
        <v>21.3</v>
      </c>
      <c r="R75" s="43">
        <v>21.3</v>
      </c>
      <c r="S75" s="43">
        <v>21.3</v>
      </c>
      <c r="T75" s="43">
        <v>21.3</v>
      </c>
      <c r="U75" s="43">
        <v>21.3</v>
      </c>
      <c r="V75" s="43">
        <v>21.3</v>
      </c>
      <c r="W75" s="43">
        <v>21.3</v>
      </c>
      <c r="X75" s="43">
        <v>21.3</v>
      </c>
      <c r="Y75" s="43">
        <v>21.3</v>
      </c>
      <c r="Z75" s="43">
        <v>21.3</v>
      </c>
      <c r="AA75" s="43">
        <v>21.3</v>
      </c>
      <c r="AB75" s="43">
        <v>26.8</v>
      </c>
      <c r="AC75" s="43">
        <v>26.5</v>
      </c>
      <c r="AD75" s="43">
        <v>26.5</v>
      </c>
      <c r="AE75" s="43">
        <v>26.7</v>
      </c>
      <c r="AF75" s="43">
        <v>26.5</v>
      </c>
      <c r="AG75" s="75">
        <v>42.5</v>
      </c>
      <c r="AH75" s="46">
        <f t="shared" ref="AH75:AH138" si="30">MAX(B75:AF75)</f>
        <v>32.1</v>
      </c>
      <c r="AI75" s="47">
        <f t="shared" ref="AI75:AI138" si="31">MIN(B75:AF75)</f>
        <v>21.3</v>
      </c>
      <c r="AK75" s="49"/>
    </row>
    <row r="76" spans="1:88" x14ac:dyDescent="0.25">
      <c r="A76" s="74" t="s">
        <v>95</v>
      </c>
      <c r="B76" s="43">
        <v>20</v>
      </c>
      <c r="C76" s="43">
        <v>20</v>
      </c>
      <c r="D76" s="43">
        <v>20</v>
      </c>
      <c r="E76" s="43">
        <v>20</v>
      </c>
      <c r="F76" s="43">
        <v>20</v>
      </c>
      <c r="G76" s="43">
        <v>20</v>
      </c>
      <c r="H76" s="43">
        <v>20</v>
      </c>
      <c r="I76" s="43">
        <v>20</v>
      </c>
      <c r="J76" s="43">
        <v>20</v>
      </c>
      <c r="K76" s="43">
        <v>20</v>
      </c>
      <c r="L76" s="43">
        <v>20</v>
      </c>
      <c r="M76" s="43">
        <v>22.1</v>
      </c>
      <c r="N76" s="43">
        <v>22.1</v>
      </c>
      <c r="O76" s="43">
        <v>22.1</v>
      </c>
      <c r="P76" s="43">
        <v>20.100000000000001</v>
      </c>
      <c r="Q76" s="43">
        <v>20.100000000000001</v>
      </c>
      <c r="R76" s="43">
        <v>20.100000000000001</v>
      </c>
      <c r="S76" s="43">
        <v>20.100000000000001</v>
      </c>
      <c r="T76" s="43">
        <v>20.100000000000001</v>
      </c>
      <c r="U76" s="43">
        <v>20.100000000000001</v>
      </c>
      <c r="V76" s="43">
        <v>20.100000000000001</v>
      </c>
      <c r="W76" s="43">
        <v>20.100000000000001</v>
      </c>
      <c r="X76" s="43">
        <v>20.100000000000001</v>
      </c>
      <c r="Y76" s="43">
        <v>20.100000000000001</v>
      </c>
      <c r="Z76" s="43">
        <v>20.100000000000001</v>
      </c>
      <c r="AA76" s="43">
        <v>20.100000000000001</v>
      </c>
      <c r="AB76" s="43">
        <v>20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0"/>
        <v>22.3</v>
      </c>
      <c r="AI76" s="47">
        <f t="shared" si="31"/>
        <v>20</v>
      </c>
      <c r="AK76" s="49"/>
    </row>
    <row r="77" spans="1:88" ht="15.75" thickBot="1" x14ac:dyDescent="0.3">
      <c r="A77" s="76" t="s">
        <v>96</v>
      </c>
      <c r="B77" s="77">
        <v>6</v>
      </c>
      <c r="C77" s="77">
        <v>6</v>
      </c>
      <c r="D77" s="77">
        <v>6</v>
      </c>
      <c r="E77" s="77">
        <v>6</v>
      </c>
      <c r="F77" s="77">
        <v>6</v>
      </c>
      <c r="G77" s="77">
        <v>6</v>
      </c>
      <c r="H77" s="77">
        <v>6</v>
      </c>
      <c r="I77" s="77">
        <v>6</v>
      </c>
      <c r="J77" s="77">
        <v>6</v>
      </c>
      <c r="K77" s="77">
        <v>6</v>
      </c>
      <c r="L77" s="77">
        <v>6</v>
      </c>
      <c r="M77" s="77">
        <v>5.8</v>
      </c>
      <c r="N77" s="77">
        <v>6.1</v>
      </c>
      <c r="O77" s="77">
        <v>6</v>
      </c>
      <c r="P77" s="77">
        <v>5.9</v>
      </c>
      <c r="Q77" s="77">
        <v>5.9</v>
      </c>
      <c r="R77" s="77">
        <v>5.9</v>
      </c>
      <c r="S77" s="77">
        <v>5.9</v>
      </c>
      <c r="T77" s="77">
        <v>5.9</v>
      </c>
      <c r="U77" s="77">
        <v>5.9</v>
      </c>
      <c r="V77" s="77">
        <v>5.9</v>
      </c>
      <c r="W77" s="77">
        <v>5.9</v>
      </c>
      <c r="X77" s="77">
        <v>5.9</v>
      </c>
      <c r="Y77" s="77">
        <v>5.9</v>
      </c>
      <c r="Z77" s="77">
        <v>5.9</v>
      </c>
      <c r="AA77" s="77">
        <v>5.9</v>
      </c>
      <c r="AB77" s="77">
        <v>8.1</v>
      </c>
      <c r="AC77" s="77">
        <v>7.8</v>
      </c>
      <c r="AD77" s="77">
        <v>7.8</v>
      </c>
      <c r="AE77" s="77">
        <v>8.1</v>
      </c>
      <c r="AF77" s="77">
        <v>8.1</v>
      </c>
      <c r="AG77" s="78">
        <v>14.8</v>
      </c>
      <c r="AH77" s="46">
        <f t="shared" si="30"/>
        <v>8.1</v>
      </c>
      <c r="AI77" s="47">
        <f t="shared" si="31"/>
        <v>5.8</v>
      </c>
      <c r="AK77" s="49"/>
    </row>
    <row r="78" spans="1:88" ht="15.75" thickBot="1" x14ac:dyDescent="0.3">
      <c r="A78" s="79" t="s">
        <v>97</v>
      </c>
      <c r="B78" s="70">
        <f t="shared" ref="B78:C78" si="32">SUM(B72:B77)</f>
        <v>382.6</v>
      </c>
      <c r="C78" s="70">
        <f t="shared" si="32"/>
        <v>439.7</v>
      </c>
      <c r="D78" s="70">
        <f t="shared" ref="D78:E78" si="33">SUM(D72:D77)</f>
        <v>389.7</v>
      </c>
      <c r="E78" s="70">
        <f t="shared" si="33"/>
        <v>368.7</v>
      </c>
      <c r="F78" s="70">
        <f t="shared" ref="F78" si="34">SUM(F72:F77)</f>
        <v>529.70000000000005</v>
      </c>
      <c r="G78" s="70">
        <f t="shared" ref="G78:AG78" si="35">SUM(G72:G77)</f>
        <v>565.99999999999989</v>
      </c>
      <c r="H78" s="70">
        <f t="shared" si="35"/>
        <v>565.79999999999995</v>
      </c>
      <c r="I78" s="70">
        <f t="shared" si="35"/>
        <v>565.79999999999995</v>
      </c>
      <c r="J78" s="70">
        <f t="shared" si="35"/>
        <v>618.79999999999995</v>
      </c>
      <c r="K78" s="70">
        <f t="shared" si="35"/>
        <v>618.79999999999995</v>
      </c>
      <c r="L78" s="70">
        <f t="shared" si="35"/>
        <v>619.19999999999993</v>
      </c>
      <c r="M78" s="70">
        <f t="shared" si="35"/>
        <v>616.70000000000005</v>
      </c>
      <c r="N78" s="70">
        <f t="shared" si="35"/>
        <v>610.20000000000005</v>
      </c>
      <c r="O78" s="70">
        <f t="shared" si="35"/>
        <v>588.30000000000007</v>
      </c>
      <c r="P78" s="70">
        <f t="shared" si="35"/>
        <v>436.59999999999997</v>
      </c>
      <c r="Q78" s="70">
        <f t="shared" si="35"/>
        <v>355.90000000000003</v>
      </c>
      <c r="R78" s="70">
        <f t="shared" si="35"/>
        <v>286.59999999999997</v>
      </c>
      <c r="S78" s="70">
        <f t="shared" si="35"/>
        <v>286.59999999999997</v>
      </c>
      <c r="T78" s="70">
        <f t="shared" si="35"/>
        <v>286.59999999999997</v>
      </c>
      <c r="U78" s="70">
        <f t="shared" si="35"/>
        <v>319.60000000000002</v>
      </c>
      <c r="V78" s="70">
        <f t="shared" si="35"/>
        <v>480.6</v>
      </c>
      <c r="W78" s="70">
        <f t="shared" ref="W78:X78" si="36">SUM(W72:W77)</f>
        <v>454.6</v>
      </c>
      <c r="X78" s="70">
        <f t="shared" si="36"/>
        <v>433.60000000000008</v>
      </c>
      <c r="Y78" s="70">
        <f t="shared" ref="Y78:Z78" si="37">SUM(Y72:Y77)</f>
        <v>423.7</v>
      </c>
      <c r="Z78" s="70">
        <f t="shared" si="37"/>
        <v>551.79999999999995</v>
      </c>
      <c r="AA78" s="70">
        <f t="shared" ref="AA78:AB78" si="38">SUM(AA72:AA77)</f>
        <v>603.9</v>
      </c>
      <c r="AB78" s="70">
        <f t="shared" si="38"/>
        <v>623.29999999999995</v>
      </c>
      <c r="AC78" s="70">
        <f t="shared" ref="AC78:AE78" si="39">SUM(AC72:AC77)</f>
        <v>621.39999999999986</v>
      </c>
      <c r="AD78" s="70">
        <f t="shared" si="39"/>
        <v>621.39999999999986</v>
      </c>
      <c r="AE78" s="70">
        <f t="shared" si="39"/>
        <v>543.70000000000005</v>
      </c>
      <c r="AF78" s="70">
        <f t="shared" ref="AF78" si="40">SUM(AF72:AF77)</f>
        <v>500.6</v>
      </c>
      <c r="AG78" s="80">
        <f t="shared" si="35"/>
        <v>706.4</v>
      </c>
      <c r="AH78" s="46">
        <f t="shared" si="30"/>
        <v>623.29999999999995</v>
      </c>
      <c r="AI78" s="47">
        <f t="shared" si="31"/>
        <v>286.59999999999997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90.4</v>
      </c>
      <c r="C79" s="44">
        <v>90.4</v>
      </c>
      <c r="D79" s="44">
        <v>90.4</v>
      </c>
      <c r="E79" s="44">
        <v>90.4</v>
      </c>
      <c r="F79" s="44">
        <v>90.4</v>
      </c>
      <c r="G79" s="44">
        <v>90.2</v>
      </c>
      <c r="H79" s="44">
        <v>80</v>
      </c>
      <c r="I79" s="44">
        <v>80</v>
      </c>
      <c r="J79" s="44">
        <v>80</v>
      </c>
      <c r="K79" s="44">
        <v>80</v>
      </c>
      <c r="L79" s="44">
        <v>96</v>
      </c>
      <c r="M79" s="44">
        <v>96.1</v>
      </c>
      <c r="N79" s="44">
        <v>96.1</v>
      </c>
      <c r="O79" s="44">
        <v>95.9</v>
      </c>
      <c r="P79" s="44">
        <v>80.400000000000006</v>
      </c>
      <c r="Q79" s="44">
        <v>60.5</v>
      </c>
      <c r="R79" s="44">
        <v>60.5</v>
      </c>
      <c r="S79" s="44">
        <v>60.5</v>
      </c>
      <c r="T79" s="44">
        <v>60.5</v>
      </c>
      <c r="U79" s="44">
        <v>70</v>
      </c>
      <c r="V79" s="44">
        <v>70</v>
      </c>
      <c r="W79" s="44">
        <v>60.2</v>
      </c>
      <c r="X79" s="44">
        <v>60.2</v>
      </c>
      <c r="Y79" s="44">
        <v>60.2</v>
      </c>
      <c r="Z79" s="44">
        <v>121.1</v>
      </c>
      <c r="AA79" s="44">
        <v>120</v>
      </c>
      <c r="AB79" s="44">
        <v>144.30000000000001</v>
      </c>
      <c r="AC79" s="44">
        <v>144.30000000000001</v>
      </c>
      <c r="AD79" s="44">
        <v>144.30000000000001</v>
      </c>
      <c r="AE79" s="44">
        <v>144.30000000000001</v>
      </c>
      <c r="AF79" s="44">
        <v>144.30000000000001</v>
      </c>
      <c r="AG79" s="61">
        <v>144</v>
      </c>
      <c r="AH79" s="46">
        <f t="shared" si="30"/>
        <v>144.30000000000001</v>
      </c>
      <c r="AI79" s="47">
        <f t="shared" si="31"/>
        <v>60.2</v>
      </c>
      <c r="AK79" s="49"/>
      <c r="AY79" s="1" t="s">
        <v>99</v>
      </c>
      <c r="AZ79" s="82">
        <f>ROUND(C97,0)</f>
        <v>-213</v>
      </c>
      <c r="BA79" s="81">
        <f t="shared" ref="BA79:BD83" si="41">D97</f>
        <v>-197.5</v>
      </c>
      <c r="BB79" s="81">
        <f t="shared" si="41"/>
        <v>-213</v>
      </c>
      <c r="BC79" s="81">
        <f t="shared" si="41"/>
        <v>-342.4</v>
      </c>
      <c r="BD79" s="81">
        <f t="shared" si="41"/>
        <v>-393.3</v>
      </c>
      <c r="BE79" s="82">
        <f>I97</f>
        <v>-361.4</v>
      </c>
      <c r="BF79" s="82">
        <f>K97</f>
        <v>-304.89999999999998</v>
      </c>
      <c r="BG79" s="82">
        <f t="shared" ref="BG79:BP83" si="42">M97</f>
        <v>-292.10000000000002</v>
      </c>
      <c r="BH79" s="82">
        <f t="shared" si="42"/>
        <v>-223.7</v>
      </c>
      <c r="BI79" s="82">
        <f t="shared" si="42"/>
        <v>-150.19999999999999</v>
      </c>
      <c r="BJ79" s="82">
        <f t="shared" si="42"/>
        <v>4.2</v>
      </c>
      <c r="BK79" s="82">
        <f t="shared" si="42"/>
        <v>94.8</v>
      </c>
      <c r="BL79" s="82">
        <f t="shared" si="42"/>
        <v>211</v>
      </c>
      <c r="BM79" s="82">
        <f t="shared" si="42"/>
        <v>198</v>
      </c>
      <c r="BN79" s="82">
        <f t="shared" si="42"/>
        <v>236</v>
      </c>
      <c r="BO79" s="82">
        <f t="shared" si="42"/>
        <v>186</v>
      </c>
      <c r="BP79" s="82">
        <f t="shared" si="42"/>
        <v>-70</v>
      </c>
      <c r="BQ79" s="82">
        <f>X97</f>
        <v>-22.8</v>
      </c>
      <c r="BR79" s="82">
        <f>Z97</f>
        <v>-200.54</v>
      </c>
      <c r="BS79" s="81">
        <f>AB97</f>
        <v>-174.1</v>
      </c>
      <c r="BT79" s="81">
        <f t="shared" ref="BT79:BV83" si="43">AD97</f>
        <v>-175.8</v>
      </c>
      <c r="BU79" s="81">
        <f t="shared" si="43"/>
        <v>-193</v>
      </c>
      <c r="BV79" s="81">
        <f t="shared" si="43"/>
        <v>-203.8</v>
      </c>
      <c r="BW79" s="81">
        <f>B97</f>
        <v>-200.9</v>
      </c>
    </row>
    <row r="80" spans="1:88" x14ac:dyDescent="0.25">
      <c r="A80" s="63" t="s">
        <v>100</v>
      </c>
      <c r="B80" s="43">
        <v>35.6</v>
      </c>
      <c r="C80" s="43">
        <v>35.6</v>
      </c>
      <c r="D80" s="43">
        <v>35.6</v>
      </c>
      <c r="E80" s="43">
        <v>35.6</v>
      </c>
      <c r="F80" s="43">
        <v>35.6</v>
      </c>
      <c r="G80" s="43">
        <v>35.6</v>
      </c>
      <c r="H80" s="43">
        <v>35.6</v>
      </c>
      <c r="I80" s="43">
        <v>35.6</v>
      </c>
      <c r="J80" s="43">
        <v>35.6</v>
      </c>
      <c r="K80" s="43">
        <v>35.6</v>
      </c>
      <c r="L80" s="43">
        <v>35.6</v>
      </c>
      <c r="M80" s="43">
        <v>35.6</v>
      </c>
      <c r="N80" s="43">
        <v>35.6</v>
      </c>
      <c r="O80" s="43">
        <v>35.700000000000003</v>
      </c>
      <c r="P80" s="43">
        <v>35.6</v>
      </c>
      <c r="Q80" s="43">
        <v>35.6</v>
      </c>
      <c r="R80" s="43">
        <v>35.6</v>
      </c>
      <c r="S80" s="43">
        <v>35.6</v>
      </c>
      <c r="T80" s="43">
        <v>35.6</v>
      </c>
      <c r="U80" s="43">
        <v>35.6</v>
      </c>
      <c r="V80" s="43">
        <v>35.6</v>
      </c>
      <c r="W80" s="43">
        <v>35.6</v>
      </c>
      <c r="X80" s="43">
        <v>35.6</v>
      </c>
      <c r="Y80" s="43">
        <v>35.6</v>
      </c>
      <c r="Z80" s="43">
        <v>35.6</v>
      </c>
      <c r="AA80" s="43">
        <v>35.6</v>
      </c>
      <c r="AB80" s="43">
        <v>34.700000000000003</v>
      </c>
      <c r="AC80" s="43">
        <v>34.700000000000003</v>
      </c>
      <c r="AD80" s="43">
        <v>34.700000000000003</v>
      </c>
      <c r="AE80" s="43">
        <v>34.700000000000003</v>
      </c>
      <c r="AF80" s="43">
        <v>34.700000000000003</v>
      </c>
      <c r="AG80" s="64">
        <v>70</v>
      </c>
      <c r="AH80" s="46">
        <f t="shared" si="30"/>
        <v>35.700000000000003</v>
      </c>
      <c r="AI80" s="47">
        <f t="shared" si="31"/>
        <v>34.700000000000003</v>
      </c>
      <c r="AK80" s="49"/>
      <c r="AY80" s="1" t="s">
        <v>101</v>
      </c>
      <c r="AZ80" s="82">
        <f>ROUND(C98,0)</f>
        <v>0</v>
      </c>
      <c r="BA80" s="81">
        <f t="shared" si="41"/>
        <v>0</v>
      </c>
      <c r="BB80" s="81">
        <f t="shared" si="41"/>
        <v>0</v>
      </c>
      <c r="BC80" s="81">
        <f t="shared" si="41"/>
        <v>0</v>
      </c>
      <c r="BD80" s="81">
        <f t="shared" si="41"/>
        <v>0</v>
      </c>
      <c r="BE80" s="82">
        <f>I98</f>
        <v>0</v>
      </c>
      <c r="BF80" s="82">
        <f>K98</f>
        <v>0</v>
      </c>
      <c r="BG80" s="82">
        <f t="shared" si="42"/>
        <v>0</v>
      </c>
      <c r="BH80" s="82">
        <f t="shared" si="42"/>
        <v>0</v>
      </c>
      <c r="BI80" s="82">
        <f t="shared" si="42"/>
        <v>0</v>
      </c>
      <c r="BJ80" s="82">
        <f t="shared" si="42"/>
        <v>0</v>
      </c>
      <c r="BK80" s="82">
        <f t="shared" si="42"/>
        <v>0</v>
      </c>
      <c r="BL80" s="82">
        <f t="shared" si="42"/>
        <v>0</v>
      </c>
      <c r="BM80" s="82">
        <f t="shared" si="42"/>
        <v>0</v>
      </c>
      <c r="BN80" s="82">
        <f t="shared" si="42"/>
        <v>0</v>
      </c>
      <c r="BO80" s="82">
        <f t="shared" si="42"/>
        <v>0</v>
      </c>
      <c r="BP80" s="82">
        <f t="shared" si="42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3"/>
        <v>0</v>
      </c>
      <c r="BU80" s="81">
        <f t="shared" si="43"/>
        <v>0</v>
      </c>
      <c r="BV80" s="81">
        <f t="shared" si="43"/>
        <v>0</v>
      </c>
      <c r="BW80" s="81">
        <f>B98</f>
        <v>0</v>
      </c>
    </row>
    <row r="81" spans="1:75" x14ac:dyDescent="0.25">
      <c r="A81" s="63" t="s">
        <v>102</v>
      </c>
      <c r="B81" s="43">
        <v>69.8</v>
      </c>
      <c r="C81" s="43">
        <v>69.8</v>
      </c>
      <c r="D81" s="43">
        <v>69.8</v>
      </c>
      <c r="E81" s="43">
        <v>69.8</v>
      </c>
      <c r="F81" s="43">
        <v>69.8</v>
      </c>
      <c r="G81" s="43">
        <v>69.2</v>
      </c>
      <c r="H81" s="43">
        <v>69.2</v>
      </c>
      <c r="I81" s="43">
        <v>69.2</v>
      </c>
      <c r="J81" s="43">
        <v>69.2</v>
      </c>
      <c r="K81" s="43">
        <v>69.2</v>
      </c>
      <c r="L81" s="43">
        <v>69.2</v>
      </c>
      <c r="M81" s="43">
        <v>69.2</v>
      </c>
      <c r="N81" s="43">
        <v>68.7</v>
      </c>
      <c r="O81" s="43">
        <v>68.8</v>
      </c>
      <c r="P81" s="43">
        <v>37</v>
      </c>
      <c r="Q81" s="43">
        <v>35.4</v>
      </c>
      <c r="R81" s="43">
        <v>35.4</v>
      </c>
      <c r="S81" s="43">
        <v>35.4</v>
      </c>
      <c r="T81" s="43">
        <v>35.4</v>
      </c>
      <c r="U81" s="43">
        <v>35.4</v>
      </c>
      <c r="V81" s="43">
        <v>35.4</v>
      </c>
      <c r="W81" s="43">
        <v>32.6</v>
      </c>
      <c r="X81" s="43">
        <v>32.6</v>
      </c>
      <c r="Y81" s="43">
        <v>32.799999999999997</v>
      </c>
      <c r="Z81" s="43">
        <v>70</v>
      </c>
      <c r="AA81" s="43">
        <v>60.2</v>
      </c>
      <c r="AB81" s="43">
        <v>70.900000000000006</v>
      </c>
      <c r="AC81" s="43">
        <v>52.9</v>
      </c>
      <c r="AD81" s="43">
        <v>52.9</v>
      </c>
      <c r="AE81" s="43">
        <v>69.7</v>
      </c>
      <c r="AF81" s="43">
        <v>69.7</v>
      </c>
      <c r="AG81" s="64">
        <v>69</v>
      </c>
      <c r="AH81" s="46">
        <f t="shared" si="30"/>
        <v>70.900000000000006</v>
      </c>
      <c r="AI81" s="47">
        <f t="shared" si="31"/>
        <v>32.6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1"/>
        <v>0</v>
      </c>
      <c r="BB81" s="81">
        <f t="shared" si="41"/>
        <v>0</v>
      </c>
      <c r="BC81" s="81">
        <f t="shared" si="41"/>
        <v>0</v>
      </c>
      <c r="BD81" s="81">
        <f t="shared" si="41"/>
        <v>0</v>
      </c>
      <c r="BE81" s="82">
        <f>I99</f>
        <v>0</v>
      </c>
      <c r="BF81" s="82">
        <f>K99</f>
        <v>0</v>
      </c>
      <c r="BG81" s="82">
        <f t="shared" si="42"/>
        <v>0</v>
      </c>
      <c r="BH81" s="82">
        <f t="shared" si="42"/>
        <v>0</v>
      </c>
      <c r="BI81" s="82">
        <f t="shared" si="42"/>
        <v>0</v>
      </c>
      <c r="BJ81" s="82">
        <f t="shared" si="42"/>
        <v>0</v>
      </c>
      <c r="BK81" s="82">
        <f t="shared" si="42"/>
        <v>0</v>
      </c>
      <c r="BL81" s="82">
        <f t="shared" si="42"/>
        <v>0</v>
      </c>
      <c r="BM81" s="82">
        <f t="shared" si="42"/>
        <v>0</v>
      </c>
      <c r="BN81" s="82">
        <f t="shared" si="42"/>
        <v>0</v>
      </c>
      <c r="BO81" s="82">
        <f t="shared" si="42"/>
        <v>0</v>
      </c>
      <c r="BP81" s="82">
        <f t="shared" si="42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43"/>
        <v>0</v>
      </c>
      <c r="BU81" s="81">
        <f t="shared" si="43"/>
        <v>0</v>
      </c>
      <c r="BV81" s="81">
        <f t="shared" si="43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0"/>
        <v>58</v>
      </c>
      <c r="AI82" s="47">
        <f t="shared" si="31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1"/>
        <v>0</v>
      </c>
      <c r="BB82" s="81">
        <f t="shared" si="41"/>
        <v>0</v>
      </c>
      <c r="BC82" s="81">
        <f t="shared" si="41"/>
        <v>0</v>
      </c>
      <c r="BD82" s="81">
        <f t="shared" si="41"/>
        <v>0</v>
      </c>
      <c r="BE82" s="82">
        <f>I100</f>
        <v>0</v>
      </c>
      <c r="BF82" s="82">
        <f>K100</f>
        <v>0</v>
      </c>
      <c r="BG82" s="82">
        <f t="shared" si="42"/>
        <v>0</v>
      </c>
      <c r="BH82" s="82">
        <f t="shared" si="42"/>
        <v>0</v>
      </c>
      <c r="BI82" s="82">
        <f t="shared" si="42"/>
        <v>0</v>
      </c>
      <c r="BJ82" s="82">
        <f t="shared" si="42"/>
        <v>0</v>
      </c>
      <c r="BK82" s="82">
        <f t="shared" si="42"/>
        <v>0</v>
      </c>
      <c r="BL82" s="82">
        <f t="shared" si="42"/>
        <v>0</v>
      </c>
      <c r="BM82" s="82">
        <f t="shared" si="42"/>
        <v>0</v>
      </c>
      <c r="BN82" s="82">
        <f t="shared" si="42"/>
        <v>0</v>
      </c>
      <c r="BO82" s="82">
        <f t="shared" si="42"/>
        <v>0</v>
      </c>
      <c r="BP82" s="82">
        <f t="shared" si="42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3"/>
        <v>0</v>
      </c>
      <c r="BU82" s="81">
        <f t="shared" si="43"/>
        <v>0</v>
      </c>
      <c r="BV82" s="81">
        <f t="shared" si="43"/>
        <v>0</v>
      </c>
      <c r="BW82" s="81">
        <f>B100</f>
        <v>0</v>
      </c>
    </row>
    <row r="83" spans="1:75" x14ac:dyDescent="0.25">
      <c r="A83" s="63" t="s">
        <v>106</v>
      </c>
      <c r="B83" s="43">
        <v>19.7</v>
      </c>
      <c r="C83" s="43">
        <v>14.8</v>
      </c>
      <c r="D83" s="43">
        <v>14.8</v>
      </c>
      <c r="E83" s="43">
        <v>14.8</v>
      </c>
      <c r="F83" s="43">
        <v>14.8</v>
      </c>
      <c r="G83" s="43">
        <v>10</v>
      </c>
      <c r="H83" s="43">
        <v>10</v>
      </c>
      <c r="I83" s="43">
        <v>10</v>
      </c>
      <c r="J83" s="43">
        <v>0</v>
      </c>
      <c r="K83" s="43">
        <v>0</v>
      </c>
      <c r="L83" s="43">
        <v>0</v>
      </c>
      <c r="M83" s="43">
        <v>14.9</v>
      </c>
      <c r="N83" s="43">
        <v>10.5</v>
      </c>
      <c r="O83" s="43">
        <v>10.7</v>
      </c>
      <c r="P83" s="43">
        <v>14.9</v>
      </c>
      <c r="Q83" s="43">
        <v>15</v>
      </c>
      <c r="R83" s="43">
        <v>15</v>
      </c>
      <c r="S83" s="43">
        <v>15</v>
      </c>
      <c r="T83" s="43">
        <v>15</v>
      </c>
      <c r="U83" s="43">
        <v>15</v>
      </c>
      <c r="V83" s="43">
        <v>15</v>
      </c>
      <c r="W83" s="43">
        <v>24.2</v>
      </c>
      <c r="X83" s="43">
        <v>24.2</v>
      </c>
      <c r="Y83" s="43">
        <v>24.2</v>
      </c>
      <c r="Z83" s="43">
        <v>24.2</v>
      </c>
      <c r="AA83" s="43">
        <v>24.2</v>
      </c>
      <c r="AB83" s="43">
        <v>14.7</v>
      </c>
      <c r="AC83" s="43">
        <v>14.7</v>
      </c>
      <c r="AD83" s="43">
        <v>14.7</v>
      </c>
      <c r="AE83" s="43">
        <v>14.5</v>
      </c>
      <c r="AF83" s="43">
        <v>14.7</v>
      </c>
      <c r="AG83" s="64">
        <v>30</v>
      </c>
      <c r="AH83" s="46">
        <f t="shared" si="30"/>
        <v>24.2</v>
      </c>
      <c r="AI83" s="47">
        <f t="shared" si="31"/>
        <v>0</v>
      </c>
      <c r="AK83" s="49"/>
      <c r="AY83" s="1" t="s">
        <v>107</v>
      </c>
      <c r="AZ83" s="82">
        <f>ROUND(C101,0)</f>
        <v>0</v>
      </c>
      <c r="BA83" s="81">
        <f t="shared" si="41"/>
        <v>0</v>
      </c>
      <c r="BB83" s="81">
        <f t="shared" si="41"/>
        <v>0</v>
      </c>
      <c r="BC83" s="81">
        <f t="shared" si="41"/>
        <v>0</v>
      </c>
      <c r="BD83" s="81">
        <f t="shared" si="41"/>
        <v>65.900000000000006</v>
      </c>
      <c r="BE83" s="82">
        <f>I101</f>
        <v>62.8</v>
      </c>
      <c r="BF83" s="82">
        <f>K101</f>
        <v>51.5</v>
      </c>
      <c r="BG83" s="82">
        <f t="shared" si="42"/>
        <v>55.3</v>
      </c>
      <c r="BH83" s="82">
        <f t="shared" si="42"/>
        <v>63.2</v>
      </c>
      <c r="BI83" s="82">
        <f t="shared" si="42"/>
        <v>66.2</v>
      </c>
      <c r="BJ83" s="82">
        <f t="shared" si="42"/>
        <v>64.400000000000006</v>
      </c>
      <c r="BK83" s="82">
        <f t="shared" si="42"/>
        <v>60.5</v>
      </c>
      <c r="BL83" s="82">
        <f t="shared" si="42"/>
        <v>58</v>
      </c>
      <c r="BM83" s="82">
        <f t="shared" si="42"/>
        <v>61.1</v>
      </c>
      <c r="BN83" s="82">
        <f t="shared" si="42"/>
        <v>55.6</v>
      </c>
      <c r="BO83" s="82">
        <f t="shared" si="42"/>
        <v>62.3</v>
      </c>
      <c r="BP83" s="82">
        <f t="shared" si="42"/>
        <v>57</v>
      </c>
      <c r="BQ83" s="82">
        <f>X101</f>
        <v>58.8</v>
      </c>
      <c r="BR83" s="82">
        <f>Z101</f>
        <v>58</v>
      </c>
      <c r="BS83" s="81">
        <f>AB101</f>
        <v>56.6</v>
      </c>
      <c r="BT83" s="81">
        <f t="shared" si="43"/>
        <v>0</v>
      </c>
      <c r="BU83" s="81">
        <f t="shared" si="43"/>
        <v>0</v>
      </c>
      <c r="BV83" s="81">
        <f t="shared" si="43"/>
        <v>0</v>
      </c>
      <c r="BW83" s="81">
        <f>B101</f>
        <v>0</v>
      </c>
    </row>
    <row r="84" spans="1:75" x14ac:dyDescent="0.25">
      <c r="A84" s="63" t="s">
        <v>108</v>
      </c>
      <c r="B84" s="43">
        <v>0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2.2999999999999998</v>
      </c>
      <c r="K84" s="43">
        <v>4</v>
      </c>
      <c r="L84" s="43">
        <v>4</v>
      </c>
      <c r="M84" s="43">
        <v>10.3</v>
      </c>
      <c r="N84" s="43">
        <v>11.6</v>
      </c>
      <c r="O84" s="43">
        <v>9.8000000000000007</v>
      </c>
      <c r="P84" s="43">
        <v>16.7</v>
      </c>
      <c r="Q84" s="43">
        <v>17.2</v>
      </c>
      <c r="R84" s="43">
        <v>17.2</v>
      </c>
      <c r="S84" s="43">
        <v>17.2</v>
      </c>
      <c r="T84" s="43">
        <v>12.5</v>
      </c>
      <c r="U84" s="43">
        <v>8.6</v>
      </c>
      <c r="V84" s="43">
        <v>5.2</v>
      </c>
      <c r="W84" s="43">
        <v>1.5</v>
      </c>
      <c r="X84" s="43">
        <v>0.7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0"/>
        <v>17.2</v>
      </c>
      <c r="AI84" s="47">
        <f t="shared" si="31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4">M107</f>
        <v>0</v>
      </c>
      <c r="BH84" s="82">
        <f t="shared" si="44"/>
        <v>0</v>
      </c>
      <c r="BI84" s="82">
        <f t="shared" si="44"/>
        <v>0</v>
      </c>
      <c r="BJ84" s="82">
        <f t="shared" si="44"/>
        <v>0</v>
      </c>
      <c r="BK84" s="82">
        <f t="shared" si="44"/>
        <v>0</v>
      </c>
      <c r="BL84" s="82">
        <f t="shared" si="44"/>
        <v>0</v>
      </c>
      <c r="BM84" s="82">
        <f t="shared" si="44"/>
        <v>0</v>
      </c>
      <c r="BN84" s="82">
        <f t="shared" si="44"/>
        <v>0</v>
      </c>
      <c r="BO84" s="82">
        <f t="shared" si="44"/>
        <v>0</v>
      </c>
      <c r="BP84" s="82">
        <f t="shared" si="44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10.3</v>
      </c>
      <c r="C85" s="43">
        <v>10.3</v>
      </c>
      <c r="D85" s="43">
        <v>10.3</v>
      </c>
      <c r="E85" s="43">
        <v>10.3</v>
      </c>
      <c r="F85" s="43">
        <v>10.3</v>
      </c>
      <c r="G85" s="43">
        <v>10.3</v>
      </c>
      <c r="H85" s="43">
        <v>10.3</v>
      </c>
      <c r="I85" s="43">
        <v>10.3</v>
      </c>
      <c r="J85" s="43">
        <v>10.3</v>
      </c>
      <c r="K85" s="43">
        <v>10.3</v>
      </c>
      <c r="L85" s="43">
        <v>10.3</v>
      </c>
      <c r="M85" s="43">
        <v>11.4</v>
      </c>
      <c r="N85" s="43">
        <v>11.3</v>
      </c>
      <c r="O85" s="43">
        <v>11.3</v>
      </c>
      <c r="P85" s="43">
        <v>11.3</v>
      </c>
      <c r="Q85" s="43">
        <v>11.3</v>
      </c>
      <c r="R85" s="43">
        <v>11.3</v>
      </c>
      <c r="S85" s="43">
        <v>11.3</v>
      </c>
      <c r="T85" s="43">
        <v>11.3</v>
      </c>
      <c r="U85" s="43">
        <v>11.3</v>
      </c>
      <c r="V85" s="43">
        <v>11.3</v>
      </c>
      <c r="W85" s="43">
        <v>11.3</v>
      </c>
      <c r="X85" s="43">
        <v>11.3</v>
      </c>
      <c r="Y85" s="43">
        <v>11.3</v>
      </c>
      <c r="Z85" s="43">
        <v>11.3</v>
      </c>
      <c r="AA85" s="43">
        <v>11.3</v>
      </c>
      <c r="AB85" s="43">
        <v>11.2</v>
      </c>
      <c r="AC85" s="43">
        <v>11.2</v>
      </c>
      <c r="AD85" s="43">
        <v>11.2</v>
      </c>
      <c r="AE85" s="43">
        <v>11.2</v>
      </c>
      <c r="AF85" s="43">
        <v>11.2</v>
      </c>
      <c r="AG85" s="64">
        <v>24</v>
      </c>
      <c r="AH85" s="46">
        <f t="shared" si="30"/>
        <v>11.4</v>
      </c>
      <c r="AI85" s="47">
        <f t="shared" si="31"/>
        <v>10.3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0"/>
        <v>0</v>
      </c>
      <c r="AI86" s="47">
        <f t="shared" si="31"/>
        <v>0</v>
      </c>
      <c r="AK86" s="49"/>
      <c r="AZ86" s="82">
        <f t="shared" ref="AZ86:BW91" si="45">VALUE(AZ79)</f>
        <v>-213</v>
      </c>
      <c r="BA86" s="82">
        <f t="shared" si="45"/>
        <v>-197.5</v>
      </c>
      <c r="BB86" s="82">
        <f t="shared" si="45"/>
        <v>-213</v>
      </c>
      <c r="BC86" s="82">
        <f t="shared" si="45"/>
        <v>-342.4</v>
      </c>
      <c r="BD86" s="82">
        <f t="shared" si="45"/>
        <v>-393.3</v>
      </c>
      <c r="BE86" s="82">
        <f t="shared" si="45"/>
        <v>-361.4</v>
      </c>
      <c r="BF86" s="82">
        <f t="shared" si="45"/>
        <v>-304.89999999999998</v>
      </c>
      <c r="BG86" s="82">
        <f t="shared" si="45"/>
        <v>-292.10000000000002</v>
      </c>
      <c r="BH86" s="82">
        <f t="shared" si="45"/>
        <v>-223.7</v>
      </c>
      <c r="BI86" s="82">
        <f t="shared" si="45"/>
        <v>-150.19999999999999</v>
      </c>
      <c r="BJ86" s="82">
        <f t="shared" si="45"/>
        <v>4.2</v>
      </c>
      <c r="BK86" s="82">
        <f t="shared" si="45"/>
        <v>94.8</v>
      </c>
      <c r="BL86" s="82">
        <f t="shared" si="45"/>
        <v>211</v>
      </c>
      <c r="BM86" s="82">
        <f t="shared" si="45"/>
        <v>198</v>
      </c>
      <c r="BN86" s="82">
        <f t="shared" si="45"/>
        <v>236</v>
      </c>
      <c r="BO86" s="82">
        <f t="shared" si="45"/>
        <v>186</v>
      </c>
      <c r="BP86" s="82">
        <f t="shared" si="45"/>
        <v>-70</v>
      </c>
      <c r="BQ86" s="82">
        <f t="shared" si="45"/>
        <v>-22.8</v>
      </c>
      <c r="BR86" s="82">
        <f t="shared" si="45"/>
        <v>-200.54</v>
      </c>
      <c r="BS86" s="82">
        <f t="shared" si="45"/>
        <v>-174.1</v>
      </c>
      <c r="BT86" s="82">
        <f t="shared" si="45"/>
        <v>-175.8</v>
      </c>
      <c r="BU86" s="82">
        <f t="shared" si="45"/>
        <v>-193</v>
      </c>
      <c r="BV86" s="82">
        <f t="shared" si="45"/>
        <v>-203.8</v>
      </c>
      <c r="BW86" s="82">
        <f t="shared" si="45"/>
        <v>-200.9</v>
      </c>
    </row>
    <row r="87" spans="1:75" x14ac:dyDescent="0.25">
      <c r="A87" s="63" t="s">
        <v>112</v>
      </c>
      <c r="B87" s="43">
        <v>4.8</v>
      </c>
      <c r="C87" s="43">
        <v>4.8</v>
      </c>
      <c r="D87" s="43">
        <v>4.8</v>
      </c>
      <c r="E87" s="43">
        <v>4.8</v>
      </c>
      <c r="F87" s="43">
        <v>4.8</v>
      </c>
      <c r="G87" s="43">
        <v>4.8</v>
      </c>
      <c r="H87" s="43">
        <v>4.8</v>
      </c>
      <c r="I87" s="43">
        <v>4.8</v>
      </c>
      <c r="J87" s="43">
        <v>4.8</v>
      </c>
      <c r="K87" s="43">
        <v>4.8</v>
      </c>
      <c r="L87" s="43">
        <v>4.8</v>
      </c>
      <c r="M87" s="43">
        <v>7.5</v>
      </c>
      <c r="N87" s="43">
        <v>6.6</v>
      </c>
      <c r="O87" s="43">
        <v>6.2</v>
      </c>
      <c r="P87" s="43">
        <v>6.1</v>
      </c>
      <c r="Q87" s="43">
        <v>6.6</v>
      </c>
      <c r="R87" s="43">
        <v>6.6</v>
      </c>
      <c r="S87" s="43">
        <v>6.6</v>
      </c>
      <c r="T87" s="43">
        <v>6.6</v>
      </c>
      <c r="U87" s="43">
        <v>6.6</v>
      </c>
      <c r="V87" s="43">
        <v>6.6</v>
      </c>
      <c r="W87" s="43">
        <v>6.6</v>
      </c>
      <c r="X87" s="43">
        <v>6.6</v>
      </c>
      <c r="Y87" s="43">
        <v>6.6</v>
      </c>
      <c r="Z87" s="43">
        <v>6.6</v>
      </c>
      <c r="AA87" s="43">
        <v>6.6</v>
      </c>
      <c r="AB87" s="43">
        <v>8</v>
      </c>
      <c r="AC87" s="43">
        <v>8.3000000000000007</v>
      </c>
      <c r="AD87" s="43">
        <v>8.3000000000000007</v>
      </c>
      <c r="AE87" s="43">
        <v>7.9</v>
      </c>
      <c r="AF87" s="43">
        <v>7.9</v>
      </c>
      <c r="AG87" s="64">
        <v>14.1</v>
      </c>
      <c r="AH87" s="46">
        <f t="shared" si="30"/>
        <v>8.3000000000000007</v>
      </c>
      <c r="AI87" s="47">
        <f t="shared" si="31"/>
        <v>4.8</v>
      </c>
      <c r="AK87" s="49"/>
      <c r="AZ87" s="82">
        <f t="shared" si="45"/>
        <v>0</v>
      </c>
      <c r="BA87" s="82">
        <f t="shared" si="45"/>
        <v>0</v>
      </c>
      <c r="BB87" s="82">
        <f t="shared" si="45"/>
        <v>0</v>
      </c>
      <c r="BC87" s="82">
        <f t="shared" si="45"/>
        <v>0</v>
      </c>
      <c r="BD87" s="82">
        <f t="shared" si="45"/>
        <v>0</v>
      </c>
      <c r="BE87" s="82">
        <f t="shared" si="45"/>
        <v>0</v>
      </c>
      <c r="BF87" s="82">
        <f t="shared" si="45"/>
        <v>0</v>
      </c>
      <c r="BG87" s="82">
        <f t="shared" si="45"/>
        <v>0</v>
      </c>
      <c r="BH87" s="82">
        <f t="shared" si="45"/>
        <v>0</v>
      </c>
      <c r="BI87" s="82">
        <f t="shared" si="45"/>
        <v>0</v>
      </c>
      <c r="BJ87" s="82">
        <f t="shared" si="45"/>
        <v>0</v>
      </c>
      <c r="BK87" s="82">
        <f t="shared" si="45"/>
        <v>0</v>
      </c>
      <c r="BL87" s="82">
        <f t="shared" si="45"/>
        <v>0</v>
      </c>
      <c r="BM87" s="82">
        <f t="shared" si="45"/>
        <v>0</v>
      </c>
      <c r="BN87" s="82">
        <f t="shared" si="45"/>
        <v>0</v>
      </c>
      <c r="BO87" s="82">
        <f t="shared" si="45"/>
        <v>0</v>
      </c>
      <c r="BP87" s="82">
        <f t="shared" si="45"/>
        <v>0</v>
      </c>
      <c r="BQ87" s="82">
        <f t="shared" si="45"/>
        <v>0</v>
      </c>
      <c r="BR87" s="82">
        <f t="shared" si="45"/>
        <v>0</v>
      </c>
      <c r="BS87" s="82">
        <f t="shared" si="45"/>
        <v>0</v>
      </c>
      <c r="BT87" s="82">
        <f t="shared" si="45"/>
        <v>0</v>
      </c>
      <c r="BU87" s="82">
        <f t="shared" si="45"/>
        <v>0</v>
      </c>
      <c r="BV87" s="82">
        <f t="shared" si="45"/>
        <v>0</v>
      </c>
      <c r="BW87" s="82">
        <f t="shared" si="45"/>
        <v>0</v>
      </c>
    </row>
    <row r="88" spans="1:75" x14ac:dyDescent="0.25">
      <c r="A88" s="84" t="s">
        <v>113</v>
      </c>
      <c r="B88" s="43">
        <v>6.8</v>
      </c>
      <c r="C88" s="43">
        <v>6.8</v>
      </c>
      <c r="D88" s="43">
        <v>6.8</v>
      </c>
      <c r="E88" s="43">
        <v>6.8</v>
      </c>
      <c r="F88" s="43">
        <v>6.8</v>
      </c>
      <c r="G88" s="43">
        <v>6.8</v>
      </c>
      <c r="H88" s="43">
        <v>6.8</v>
      </c>
      <c r="I88" s="43">
        <v>6.8</v>
      </c>
      <c r="J88" s="43">
        <v>6.8</v>
      </c>
      <c r="K88" s="43">
        <v>6.8</v>
      </c>
      <c r="L88" s="43">
        <v>6.8</v>
      </c>
      <c r="M88" s="43">
        <v>6.9</v>
      </c>
      <c r="N88" s="43">
        <v>7</v>
      </c>
      <c r="O88" s="43">
        <v>7</v>
      </c>
      <c r="P88" s="43">
        <v>7</v>
      </c>
      <c r="Q88" s="43">
        <v>7.1</v>
      </c>
      <c r="R88" s="43">
        <v>7.1</v>
      </c>
      <c r="S88" s="43">
        <v>7.1</v>
      </c>
      <c r="T88" s="43">
        <v>7.1</v>
      </c>
      <c r="U88" s="43">
        <v>7.1</v>
      </c>
      <c r="V88" s="43">
        <v>7.1</v>
      </c>
      <c r="W88" s="43">
        <v>7.1</v>
      </c>
      <c r="X88" s="43">
        <v>7.1</v>
      </c>
      <c r="Y88" s="43">
        <v>7.1</v>
      </c>
      <c r="Z88" s="43">
        <v>7.1</v>
      </c>
      <c r="AA88" s="43">
        <v>7.1</v>
      </c>
      <c r="AB88" s="43">
        <v>7.4</v>
      </c>
      <c r="AC88" s="43">
        <v>6.2</v>
      </c>
      <c r="AD88" s="43">
        <v>6.2</v>
      </c>
      <c r="AE88" s="43">
        <v>8.3000000000000007</v>
      </c>
      <c r="AF88" s="43">
        <v>11.6</v>
      </c>
      <c r="AG88" s="64">
        <v>14</v>
      </c>
      <c r="AH88" s="46">
        <f t="shared" si="30"/>
        <v>11.6</v>
      </c>
      <c r="AI88" s="47">
        <f t="shared" si="31"/>
        <v>6.2</v>
      </c>
      <c r="AK88" s="49"/>
      <c r="AZ88" s="82">
        <f t="shared" si="45"/>
        <v>0</v>
      </c>
      <c r="BA88" s="82">
        <f t="shared" si="45"/>
        <v>0</v>
      </c>
      <c r="BB88" s="82">
        <f t="shared" si="45"/>
        <v>0</v>
      </c>
      <c r="BC88" s="82">
        <f t="shared" si="45"/>
        <v>0</v>
      </c>
      <c r="BD88" s="82">
        <f t="shared" si="45"/>
        <v>0</v>
      </c>
      <c r="BE88" s="82">
        <f t="shared" si="45"/>
        <v>0</v>
      </c>
      <c r="BF88" s="82">
        <f t="shared" si="45"/>
        <v>0</v>
      </c>
      <c r="BG88" s="82">
        <f t="shared" si="45"/>
        <v>0</v>
      </c>
      <c r="BH88" s="82">
        <f t="shared" si="45"/>
        <v>0</v>
      </c>
      <c r="BI88" s="82">
        <f t="shared" si="45"/>
        <v>0</v>
      </c>
      <c r="BJ88" s="82">
        <f t="shared" si="45"/>
        <v>0</v>
      </c>
      <c r="BK88" s="82">
        <f t="shared" si="45"/>
        <v>0</v>
      </c>
      <c r="BL88" s="82">
        <f t="shared" si="45"/>
        <v>0</v>
      </c>
      <c r="BM88" s="82">
        <f t="shared" si="45"/>
        <v>0</v>
      </c>
      <c r="BN88" s="82">
        <f t="shared" si="45"/>
        <v>0</v>
      </c>
      <c r="BO88" s="82">
        <f t="shared" si="45"/>
        <v>0</v>
      </c>
      <c r="BP88" s="82">
        <f t="shared" si="45"/>
        <v>0</v>
      </c>
      <c r="BQ88" s="82">
        <f t="shared" si="45"/>
        <v>0</v>
      </c>
      <c r="BR88" s="82">
        <f t="shared" si="45"/>
        <v>0</v>
      </c>
      <c r="BS88" s="82">
        <f t="shared" si="45"/>
        <v>0</v>
      </c>
      <c r="BT88" s="82">
        <f t="shared" si="45"/>
        <v>0</v>
      </c>
      <c r="BU88" s="82">
        <f t="shared" si="45"/>
        <v>0</v>
      </c>
      <c r="BV88" s="82">
        <f t="shared" si="45"/>
        <v>0</v>
      </c>
      <c r="BW88" s="82">
        <f t="shared" si="45"/>
        <v>0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</v>
      </c>
      <c r="F89" s="43">
        <v>9</v>
      </c>
      <c r="G89" s="43">
        <v>9</v>
      </c>
      <c r="H89" s="43">
        <v>9</v>
      </c>
      <c r="I89" s="43">
        <v>9</v>
      </c>
      <c r="J89" s="43">
        <v>9</v>
      </c>
      <c r="K89" s="43">
        <v>9</v>
      </c>
      <c r="L89" s="43">
        <v>9</v>
      </c>
      <c r="M89" s="43">
        <v>9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>
        <v>9</v>
      </c>
      <c r="V89" s="43">
        <v>9</v>
      </c>
      <c r="W89" s="43">
        <v>9</v>
      </c>
      <c r="X89" s="43">
        <v>9</v>
      </c>
      <c r="Y89" s="43">
        <v>9</v>
      </c>
      <c r="Z89" s="43">
        <v>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0"/>
        <v>9</v>
      </c>
      <c r="AI89" s="47">
        <f t="shared" si="31"/>
        <v>9</v>
      </c>
      <c r="AK89" s="49"/>
      <c r="AZ89" s="82">
        <f t="shared" si="45"/>
        <v>0</v>
      </c>
      <c r="BA89" s="82">
        <f t="shared" si="45"/>
        <v>0</v>
      </c>
      <c r="BB89" s="82">
        <f t="shared" si="45"/>
        <v>0</v>
      </c>
      <c r="BC89" s="82">
        <f t="shared" si="45"/>
        <v>0</v>
      </c>
      <c r="BD89" s="82">
        <f t="shared" si="45"/>
        <v>0</v>
      </c>
      <c r="BE89" s="82">
        <f t="shared" si="45"/>
        <v>0</v>
      </c>
      <c r="BF89" s="82">
        <f t="shared" si="45"/>
        <v>0</v>
      </c>
      <c r="BG89" s="82">
        <f t="shared" si="45"/>
        <v>0</v>
      </c>
      <c r="BH89" s="82">
        <f t="shared" si="45"/>
        <v>0</v>
      </c>
      <c r="BI89" s="82">
        <f t="shared" si="45"/>
        <v>0</v>
      </c>
      <c r="BJ89" s="82">
        <f t="shared" si="45"/>
        <v>0</v>
      </c>
      <c r="BK89" s="82">
        <f t="shared" si="45"/>
        <v>0</v>
      </c>
      <c r="BL89" s="82">
        <f t="shared" si="45"/>
        <v>0</v>
      </c>
      <c r="BM89" s="82">
        <f t="shared" si="45"/>
        <v>0</v>
      </c>
      <c r="BN89" s="82">
        <f t="shared" si="45"/>
        <v>0</v>
      </c>
      <c r="BO89" s="82">
        <f t="shared" si="45"/>
        <v>0</v>
      </c>
      <c r="BP89" s="82">
        <f t="shared" si="45"/>
        <v>0</v>
      </c>
      <c r="BQ89" s="82">
        <f t="shared" si="45"/>
        <v>0</v>
      </c>
      <c r="BR89" s="82">
        <f t="shared" si="45"/>
        <v>0</v>
      </c>
      <c r="BS89" s="82">
        <f t="shared" si="45"/>
        <v>0</v>
      </c>
      <c r="BT89" s="82">
        <f t="shared" si="45"/>
        <v>0</v>
      </c>
      <c r="BU89" s="82">
        <f t="shared" si="45"/>
        <v>0</v>
      </c>
      <c r="BV89" s="82">
        <f t="shared" si="45"/>
        <v>0</v>
      </c>
      <c r="BW89" s="82">
        <f t="shared" si="45"/>
        <v>0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30"/>
        <v>2.2999999999999998</v>
      </c>
      <c r="AI90" s="47">
        <f t="shared" si="31"/>
        <v>2.2999999999999998</v>
      </c>
      <c r="AK90" s="49"/>
      <c r="AZ90" s="82">
        <f t="shared" si="45"/>
        <v>0</v>
      </c>
      <c r="BA90" s="82">
        <f t="shared" si="45"/>
        <v>0</v>
      </c>
      <c r="BB90" s="82">
        <f t="shared" si="45"/>
        <v>0</v>
      </c>
      <c r="BC90" s="82">
        <f t="shared" si="45"/>
        <v>0</v>
      </c>
      <c r="BD90" s="82">
        <f t="shared" si="45"/>
        <v>65.900000000000006</v>
      </c>
      <c r="BE90" s="82">
        <f t="shared" si="45"/>
        <v>62.8</v>
      </c>
      <c r="BF90" s="82">
        <f t="shared" si="45"/>
        <v>51.5</v>
      </c>
      <c r="BG90" s="82">
        <f t="shared" si="45"/>
        <v>55.3</v>
      </c>
      <c r="BH90" s="82">
        <f t="shared" si="45"/>
        <v>63.2</v>
      </c>
      <c r="BI90" s="82">
        <f t="shared" si="45"/>
        <v>66.2</v>
      </c>
      <c r="BJ90" s="82">
        <f t="shared" si="45"/>
        <v>64.400000000000006</v>
      </c>
      <c r="BK90" s="82">
        <f t="shared" si="45"/>
        <v>60.5</v>
      </c>
      <c r="BL90" s="82">
        <f t="shared" si="45"/>
        <v>58</v>
      </c>
      <c r="BM90" s="82">
        <f t="shared" si="45"/>
        <v>61.1</v>
      </c>
      <c r="BN90" s="82">
        <f t="shared" si="45"/>
        <v>55.6</v>
      </c>
      <c r="BO90" s="82">
        <f t="shared" si="45"/>
        <v>62.3</v>
      </c>
      <c r="BP90" s="82">
        <f t="shared" si="45"/>
        <v>57</v>
      </c>
      <c r="BQ90" s="82">
        <f t="shared" si="45"/>
        <v>58.8</v>
      </c>
      <c r="BR90" s="82">
        <f t="shared" si="45"/>
        <v>58</v>
      </c>
      <c r="BS90" s="82">
        <f t="shared" si="45"/>
        <v>56.6</v>
      </c>
      <c r="BT90" s="82">
        <f t="shared" si="45"/>
        <v>0</v>
      </c>
      <c r="BU90" s="82">
        <f t="shared" si="45"/>
        <v>0</v>
      </c>
      <c r="BV90" s="82">
        <f t="shared" si="45"/>
        <v>0</v>
      </c>
      <c r="BW90" s="82">
        <f t="shared" si="45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AG168</f>
        <v>8.56</v>
      </c>
      <c r="AH91" s="46">
        <f t="shared" si="30"/>
        <v>2</v>
      </c>
      <c r="AI91" s="47">
        <f t="shared" si="31"/>
        <v>2</v>
      </c>
      <c r="AK91" s="49"/>
      <c r="AZ91" s="82">
        <f t="shared" si="45"/>
        <v>0</v>
      </c>
      <c r="BA91" s="82">
        <f t="shared" si="45"/>
        <v>0</v>
      </c>
      <c r="BB91" s="82">
        <f t="shared" si="45"/>
        <v>0</v>
      </c>
      <c r="BC91" s="82">
        <f t="shared" si="45"/>
        <v>0</v>
      </c>
      <c r="BD91" s="82">
        <f t="shared" si="45"/>
        <v>0</v>
      </c>
      <c r="BE91" s="82">
        <f t="shared" si="45"/>
        <v>0</v>
      </c>
      <c r="BF91" s="82">
        <f t="shared" si="45"/>
        <v>0</v>
      </c>
      <c r="BG91" s="82">
        <f t="shared" si="45"/>
        <v>0</v>
      </c>
      <c r="BH91" s="82">
        <f t="shared" si="45"/>
        <v>0</v>
      </c>
      <c r="BI91" s="82">
        <f t="shared" si="45"/>
        <v>0</v>
      </c>
      <c r="BJ91" s="82">
        <f t="shared" si="45"/>
        <v>0</v>
      </c>
      <c r="BK91" s="82">
        <f t="shared" si="45"/>
        <v>0</v>
      </c>
      <c r="BL91" s="82">
        <f t="shared" si="45"/>
        <v>0</v>
      </c>
      <c r="BM91" s="82">
        <f t="shared" si="45"/>
        <v>0</v>
      </c>
      <c r="BN91" s="82">
        <f t="shared" si="45"/>
        <v>0</v>
      </c>
      <c r="BO91" s="82">
        <f t="shared" si="45"/>
        <v>0</v>
      </c>
      <c r="BP91" s="82">
        <f t="shared" si="45"/>
        <v>0</v>
      </c>
      <c r="BQ91" s="82">
        <f t="shared" si="45"/>
        <v>0</v>
      </c>
      <c r="BR91" s="82">
        <f t="shared" si="45"/>
        <v>0</v>
      </c>
      <c r="BS91" s="82">
        <f t="shared" si="45"/>
        <v>0</v>
      </c>
      <c r="BT91" s="82">
        <f t="shared" si="45"/>
        <v>0</v>
      </c>
      <c r="BU91" s="82">
        <f t="shared" si="45"/>
        <v>0</v>
      </c>
      <c r="BV91" s="82">
        <f t="shared" si="45"/>
        <v>0</v>
      </c>
      <c r="BW91" s="82">
        <f t="shared" si="45"/>
        <v>0</v>
      </c>
    </row>
    <row r="92" spans="1:75" ht="15.75" thickBot="1" x14ac:dyDescent="0.3">
      <c r="A92" s="87" t="s">
        <v>117</v>
      </c>
      <c r="B92" s="70">
        <f t="shared" ref="B92:C92" si="46">SUM(B79:B91)</f>
        <v>308.70000000000005</v>
      </c>
      <c r="C92" s="70">
        <f t="shared" si="46"/>
        <v>303.80000000000007</v>
      </c>
      <c r="D92" s="70">
        <f t="shared" ref="D92:E92" si="47">SUM(D79:D91)</f>
        <v>303.80000000000007</v>
      </c>
      <c r="E92" s="70">
        <f t="shared" si="47"/>
        <v>303.80000000000007</v>
      </c>
      <c r="F92" s="70">
        <f t="shared" ref="F92" si="48">SUM(F79:F91)</f>
        <v>303.80000000000007</v>
      </c>
      <c r="G92" s="70">
        <f t="shared" ref="G92:AG92" si="49">SUM(G79:G91)</f>
        <v>298.20000000000005</v>
      </c>
      <c r="H92" s="70">
        <f t="shared" si="49"/>
        <v>288.00000000000006</v>
      </c>
      <c r="I92" s="70">
        <f t="shared" si="49"/>
        <v>288.00000000000006</v>
      </c>
      <c r="J92" s="70">
        <f t="shared" si="49"/>
        <v>280.30000000000007</v>
      </c>
      <c r="K92" s="70">
        <f t="shared" si="49"/>
        <v>282.00000000000006</v>
      </c>
      <c r="L92" s="70">
        <f t="shared" si="49"/>
        <v>298.00000000000006</v>
      </c>
      <c r="M92" s="70">
        <f t="shared" si="49"/>
        <v>323.19999999999993</v>
      </c>
      <c r="N92" s="70">
        <f t="shared" si="49"/>
        <v>318.70000000000005</v>
      </c>
      <c r="O92" s="70">
        <f t="shared" si="49"/>
        <v>316.70000000000005</v>
      </c>
      <c r="P92" s="70">
        <f t="shared" si="49"/>
        <v>280.3</v>
      </c>
      <c r="Q92" s="70">
        <f t="shared" si="49"/>
        <v>260</v>
      </c>
      <c r="R92" s="70">
        <f t="shared" si="49"/>
        <v>260</v>
      </c>
      <c r="S92" s="70">
        <f t="shared" si="49"/>
        <v>260</v>
      </c>
      <c r="T92" s="70">
        <f t="shared" si="49"/>
        <v>255.3</v>
      </c>
      <c r="U92" s="70">
        <f t="shared" si="49"/>
        <v>260.90000000000003</v>
      </c>
      <c r="V92" s="70">
        <f t="shared" si="49"/>
        <v>257.5</v>
      </c>
      <c r="W92" s="70">
        <f t="shared" ref="W92:X92" si="50">SUM(W79:W91)</f>
        <v>250.4</v>
      </c>
      <c r="X92" s="70">
        <f t="shared" si="50"/>
        <v>249.6</v>
      </c>
      <c r="Y92" s="70">
        <f t="shared" si="49"/>
        <v>249.10000000000002</v>
      </c>
      <c r="Z92" s="70">
        <f t="shared" ref="Z92" si="51">SUM(Z79:Z91)</f>
        <v>347.20000000000005</v>
      </c>
      <c r="AA92" s="70">
        <f t="shared" si="49"/>
        <v>336.30000000000007</v>
      </c>
      <c r="AB92" s="70">
        <f t="shared" ref="AB92:AC92" si="52">SUM(AB79:AB91)</f>
        <v>362.49999999999994</v>
      </c>
      <c r="AC92" s="70">
        <f t="shared" si="52"/>
        <v>343.59999999999997</v>
      </c>
      <c r="AD92" s="70">
        <f t="shared" ref="AD92:AE92" si="53">SUM(AD79:AD91)</f>
        <v>343.59999999999997</v>
      </c>
      <c r="AE92" s="70">
        <f t="shared" si="53"/>
        <v>361.9</v>
      </c>
      <c r="AF92" s="70">
        <f t="shared" ref="AF92" si="54">SUM(AF79:AF91)</f>
        <v>365.4</v>
      </c>
      <c r="AG92" s="80">
        <f t="shared" si="49"/>
        <v>489.91</v>
      </c>
      <c r="AH92" s="46">
        <f t="shared" si="30"/>
        <v>365.4</v>
      </c>
      <c r="AI92" s="47">
        <f t="shared" si="31"/>
        <v>249.10000000000002</v>
      </c>
      <c r="AK92" s="49"/>
      <c r="AY92" s="82"/>
    </row>
    <row r="93" spans="1:75" x14ac:dyDescent="0.25">
      <c r="A93" s="42" t="s">
        <v>118</v>
      </c>
      <c r="B93" s="44">
        <v>60</v>
      </c>
      <c r="C93" s="44">
        <v>50</v>
      </c>
      <c r="D93" s="44">
        <v>50</v>
      </c>
      <c r="E93" s="44">
        <v>50</v>
      </c>
      <c r="F93" s="44">
        <v>50</v>
      </c>
      <c r="G93" s="44">
        <v>35</v>
      </c>
      <c r="H93" s="44">
        <v>30</v>
      </c>
      <c r="I93" s="44">
        <v>30</v>
      </c>
      <c r="J93" s="44">
        <v>14</v>
      </c>
      <c r="K93" s="44">
        <v>14</v>
      </c>
      <c r="L93" s="44">
        <v>30</v>
      </c>
      <c r="M93" s="44">
        <v>30</v>
      </c>
      <c r="N93" s="44">
        <v>30</v>
      </c>
      <c r="O93" s="44">
        <v>45</v>
      </c>
      <c r="P93" s="44">
        <v>45</v>
      </c>
      <c r="Q93" s="44">
        <v>40</v>
      </c>
      <c r="R93" s="44">
        <v>40</v>
      </c>
      <c r="S93" s="44">
        <v>45</v>
      </c>
      <c r="T93" s="44">
        <v>45</v>
      </c>
      <c r="U93" s="44">
        <v>45</v>
      </c>
      <c r="V93" s="44">
        <v>30</v>
      </c>
      <c r="W93" s="44">
        <v>0</v>
      </c>
      <c r="X93" s="44">
        <v>0</v>
      </c>
      <c r="Y93" s="44">
        <v>0</v>
      </c>
      <c r="Z93" s="44">
        <v>40</v>
      </c>
      <c r="AA93" s="44">
        <v>40</v>
      </c>
      <c r="AB93" s="44">
        <v>60</v>
      </c>
      <c r="AC93" s="44">
        <v>60</v>
      </c>
      <c r="AD93" s="44">
        <v>60</v>
      </c>
      <c r="AE93" s="44">
        <v>60</v>
      </c>
      <c r="AF93" s="44">
        <v>60</v>
      </c>
      <c r="AG93" s="61">
        <v>60</v>
      </c>
      <c r="AH93" s="46">
        <f t="shared" si="30"/>
        <v>60</v>
      </c>
      <c r="AI93" s="47">
        <f t="shared" si="31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27</v>
      </c>
      <c r="C94" s="43">
        <v>23</v>
      </c>
      <c r="D94" s="43">
        <v>23</v>
      </c>
      <c r="E94" s="43">
        <v>23</v>
      </c>
      <c r="F94" s="43">
        <v>23</v>
      </c>
      <c r="G94" s="43">
        <v>15</v>
      </c>
      <c r="H94" s="43">
        <v>12</v>
      </c>
      <c r="I94" s="43">
        <v>12</v>
      </c>
      <c r="J94" s="43">
        <v>7</v>
      </c>
      <c r="K94" s="43">
        <v>7</v>
      </c>
      <c r="L94" s="43">
        <v>15</v>
      </c>
      <c r="M94" s="43">
        <v>15</v>
      </c>
      <c r="N94" s="43">
        <v>15</v>
      </c>
      <c r="O94" s="43">
        <v>18</v>
      </c>
      <c r="P94" s="43">
        <v>18</v>
      </c>
      <c r="Q94" s="43">
        <v>20</v>
      </c>
      <c r="R94" s="43">
        <v>20</v>
      </c>
      <c r="S94" s="43">
        <v>22</v>
      </c>
      <c r="T94" s="43">
        <v>22</v>
      </c>
      <c r="U94" s="43">
        <v>22</v>
      </c>
      <c r="V94" s="43">
        <v>15</v>
      </c>
      <c r="W94" s="43">
        <v>0</v>
      </c>
      <c r="X94" s="43">
        <v>0</v>
      </c>
      <c r="Y94" s="43">
        <v>0</v>
      </c>
      <c r="Z94" s="43">
        <v>18</v>
      </c>
      <c r="AA94" s="43">
        <v>18</v>
      </c>
      <c r="AB94" s="43">
        <v>28</v>
      </c>
      <c r="AC94" s="43">
        <v>28</v>
      </c>
      <c r="AD94" s="43">
        <v>28</v>
      </c>
      <c r="AE94" s="43">
        <v>28</v>
      </c>
      <c r="AF94" s="43">
        <v>28</v>
      </c>
      <c r="AG94" s="64">
        <v>32</v>
      </c>
      <c r="AH94" s="46">
        <f t="shared" si="30"/>
        <v>28</v>
      </c>
      <c r="AI94" s="47">
        <f t="shared" si="31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9</v>
      </c>
      <c r="C95" s="77">
        <v>7</v>
      </c>
      <c r="D95" s="77">
        <v>7</v>
      </c>
      <c r="E95" s="77">
        <v>7</v>
      </c>
      <c r="F95" s="77">
        <v>7</v>
      </c>
      <c r="G95" s="77">
        <v>5</v>
      </c>
      <c r="H95" s="77">
        <v>5</v>
      </c>
      <c r="I95" s="77">
        <v>5</v>
      </c>
      <c r="J95" s="77">
        <v>2</v>
      </c>
      <c r="K95" s="77">
        <v>2</v>
      </c>
      <c r="L95" s="77">
        <v>5</v>
      </c>
      <c r="M95" s="77">
        <v>5</v>
      </c>
      <c r="N95" s="77">
        <v>5</v>
      </c>
      <c r="O95" s="77">
        <v>8.4</v>
      </c>
      <c r="P95" s="77">
        <v>8.4</v>
      </c>
      <c r="Q95" s="77">
        <v>9</v>
      </c>
      <c r="R95" s="77">
        <v>9</v>
      </c>
      <c r="S95" s="77">
        <v>10</v>
      </c>
      <c r="T95" s="77">
        <v>10</v>
      </c>
      <c r="U95" s="77">
        <v>10</v>
      </c>
      <c r="V95" s="77">
        <v>6</v>
      </c>
      <c r="W95" s="77">
        <v>0</v>
      </c>
      <c r="X95" s="77">
        <v>0</v>
      </c>
      <c r="Y95" s="77">
        <v>0</v>
      </c>
      <c r="Z95" s="77">
        <v>9</v>
      </c>
      <c r="AA95" s="77">
        <v>9</v>
      </c>
      <c r="AB95" s="77">
        <v>9</v>
      </c>
      <c r="AC95" s="77">
        <v>9</v>
      </c>
      <c r="AD95" s="77">
        <v>9</v>
      </c>
      <c r="AE95" s="77">
        <v>9</v>
      </c>
      <c r="AF95" s="77">
        <v>9</v>
      </c>
      <c r="AG95" s="78">
        <v>14</v>
      </c>
      <c r="AH95" s="46">
        <f t="shared" si="30"/>
        <v>10</v>
      </c>
      <c r="AI95" s="47">
        <f t="shared" si="31"/>
        <v>0</v>
      </c>
      <c r="AK95" s="49"/>
      <c r="AY95" s="82"/>
      <c r="BF95" s="81"/>
      <c r="BG95" s="82">
        <f t="array" ref="BG95:BL118">TRANSPOSE(AZ79:BW84)</f>
        <v>-213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5">B93+B94+B95</f>
        <v>96</v>
      </c>
      <c r="C96" s="70">
        <f t="shared" si="55"/>
        <v>80</v>
      </c>
      <c r="D96" s="70">
        <f t="shared" ref="D96:E96" si="56">D93+D94+D95</f>
        <v>80</v>
      </c>
      <c r="E96" s="70">
        <f t="shared" si="56"/>
        <v>80</v>
      </c>
      <c r="F96" s="70">
        <f t="shared" ref="F96" si="57">F93+F94+F95</f>
        <v>80</v>
      </c>
      <c r="G96" s="70">
        <f t="shared" ref="G96:AF96" si="58">G93+G94+G95</f>
        <v>55</v>
      </c>
      <c r="H96" s="70">
        <f t="shared" si="58"/>
        <v>47</v>
      </c>
      <c r="I96" s="70">
        <f t="shared" si="58"/>
        <v>47</v>
      </c>
      <c r="J96" s="70">
        <f t="shared" si="58"/>
        <v>23</v>
      </c>
      <c r="K96" s="70">
        <f t="shared" si="58"/>
        <v>23</v>
      </c>
      <c r="L96" s="70">
        <f t="shared" si="58"/>
        <v>50</v>
      </c>
      <c r="M96" s="70">
        <f t="shared" si="58"/>
        <v>50</v>
      </c>
      <c r="N96" s="70">
        <f t="shared" si="58"/>
        <v>50</v>
      </c>
      <c r="O96" s="70">
        <f t="shared" si="58"/>
        <v>71.400000000000006</v>
      </c>
      <c r="P96" s="70">
        <f t="shared" si="58"/>
        <v>71.400000000000006</v>
      </c>
      <c r="Q96" s="70">
        <f t="shared" si="58"/>
        <v>69</v>
      </c>
      <c r="R96" s="70">
        <f t="shared" si="58"/>
        <v>69</v>
      </c>
      <c r="S96" s="70">
        <f t="shared" si="58"/>
        <v>77</v>
      </c>
      <c r="T96" s="70">
        <f t="shared" si="58"/>
        <v>77</v>
      </c>
      <c r="U96" s="70">
        <f t="shared" si="58"/>
        <v>77</v>
      </c>
      <c r="V96" s="70">
        <f t="shared" si="58"/>
        <v>51</v>
      </c>
      <c r="W96" s="70">
        <f t="shared" si="58"/>
        <v>0</v>
      </c>
      <c r="X96" s="70">
        <f t="shared" si="58"/>
        <v>0</v>
      </c>
      <c r="Y96" s="70">
        <f t="shared" si="58"/>
        <v>0</v>
      </c>
      <c r="Z96" s="70">
        <f t="shared" si="58"/>
        <v>67</v>
      </c>
      <c r="AA96" s="70">
        <f t="shared" si="58"/>
        <v>67</v>
      </c>
      <c r="AB96" s="70">
        <f t="shared" ref="AB96:AC96" si="59">AB93+AB94+AB95</f>
        <v>97</v>
      </c>
      <c r="AC96" s="70">
        <f t="shared" si="59"/>
        <v>97</v>
      </c>
      <c r="AD96" s="70">
        <f t="shared" ref="AD96:AE96" si="60">AD93+AD94+AD95</f>
        <v>97</v>
      </c>
      <c r="AE96" s="70">
        <f t="shared" si="60"/>
        <v>97</v>
      </c>
      <c r="AF96" s="70">
        <f t="shared" ref="AF96" si="61">AF93+AF94+AF95</f>
        <v>97</v>
      </c>
      <c r="AG96" s="80">
        <f>SUM(AG93:AG95)</f>
        <v>106</v>
      </c>
      <c r="AH96" s="46">
        <f t="shared" si="30"/>
        <v>97</v>
      </c>
      <c r="AI96" s="47">
        <f t="shared" si="31"/>
        <v>0</v>
      </c>
      <c r="AK96" s="49"/>
      <c r="AY96" s="82"/>
      <c r="BF96" s="81"/>
      <c r="BG96" s="82">
        <v>-197.5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-200.9</v>
      </c>
      <c r="C97" s="44">
        <v>-213</v>
      </c>
      <c r="D97" s="44">
        <v>-197.5</v>
      </c>
      <c r="E97" s="44">
        <v>-213</v>
      </c>
      <c r="F97" s="44">
        <f>-0.4-342</f>
        <v>-342.4</v>
      </c>
      <c r="G97" s="44">
        <v>-393.3</v>
      </c>
      <c r="H97" s="44">
        <v>-410.7</v>
      </c>
      <c r="I97" s="44">
        <v>-361.4</v>
      </c>
      <c r="J97" s="44">
        <v>-367.5</v>
      </c>
      <c r="K97" s="44">
        <v>-304.89999999999998</v>
      </c>
      <c r="L97" s="44">
        <v>-303.2</v>
      </c>
      <c r="M97" s="44">
        <v>-292.10000000000002</v>
      </c>
      <c r="N97" s="44">
        <v>-223.7</v>
      </c>
      <c r="O97" s="44">
        <v>-150.19999999999999</v>
      </c>
      <c r="P97" s="44">
        <v>4.2</v>
      </c>
      <c r="Q97" s="44">
        <v>94.8</v>
      </c>
      <c r="R97" s="44">
        <v>211</v>
      </c>
      <c r="S97" s="44">
        <v>198</v>
      </c>
      <c r="T97" s="44">
        <v>236</v>
      </c>
      <c r="U97" s="44">
        <v>186</v>
      </c>
      <c r="V97" s="44">
        <v>-70</v>
      </c>
      <c r="W97" s="44">
        <v>-5.2</v>
      </c>
      <c r="X97" s="44">
        <v>-22.8</v>
      </c>
      <c r="Y97" s="44">
        <v>-21</v>
      </c>
      <c r="Z97" s="44">
        <v>-200.54</v>
      </c>
      <c r="AA97" s="44">
        <v>-116.5</v>
      </c>
      <c r="AB97" s="44">
        <v>-174.1</v>
      </c>
      <c r="AC97" s="44">
        <v>-175.8</v>
      </c>
      <c r="AD97" s="44">
        <v>-175.8</v>
      </c>
      <c r="AE97" s="44">
        <v>-193</v>
      </c>
      <c r="AF97" s="44">
        <v>-203.8</v>
      </c>
      <c r="AG97" s="61"/>
      <c r="AH97" s="46">
        <f t="shared" si="30"/>
        <v>236</v>
      </c>
      <c r="AI97" s="47">
        <f t="shared" si="31"/>
        <v>-410.7</v>
      </c>
      <c r="AK97" s="49"/>
      <c r="AY97" s="82"/>
      <c r="BF97" s="81"/>
      <c r="BG97" s="82">
        <v>-213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30"/>
        <v>0</v>
      </c>
      <c r="AI98" s="47">
        <f t="shared" si="31"/>
        <v>0</v>
      </c>
      <c r="AK98" s="49"/>
      <c r="AL98" s="88" t="s">
        <v>124</v>
      </c>
      <c r="AM98" s="88"/>
      <c r="AY98" s="82"/>
      <c r="BF98" s="82"/>
      <c r="BG98" s="82">
        <v>-342.4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30"/>
        <v>0</v>
      </c>
      <c r="AI99" s="47">
        <f t="shared" si="31"/>
        <v>0</v>
      </c>
      <c r="AK99" s="90"/>
      <c r="AL99" s="91"/>
      <c r="AM99" s="91"/>
      <c r="AN99" s="92"/>
      <c r="AY99" s="82"/>
      <c r="BF99" s="82"/>
      <c r="BG99" s="82">
        <v>-393.3</v>
      </c>
      <c r="BH99" s="82">
        <v>0</v>
      </c>
      <c r="BI99" s="82">
        <v>0</v>
      </c>
      <c r="BJ99" s="82">
        <v>0</v>
      </c>
      <c r="BK99" s="82">
        <v>65.900000000000006</v>
      </c>
      <c r="BL99" s="82">
        <v>0</v>
      </c>
    </row>
    <row r="100" spans="1:64" x14ac:dyDescent="0.25">
      <c r="A100" s="63" t="s">
        <v>126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30"/>
        <v>0</v>
      </c>
      <c r="AI100" s="47">
        <f t="shared" si="31"/>
        <v>0</v>
      </c>
      <c r="AK100" s="94" t="s">
        <v>127</v>
      </c>
      <c r="AL100" s="43"/>
      <c r="AM100" s="93"/>
      <c r="AN100" s="95"/>
      <c r="AY100" s="82"/>
      <c r="BF100" s="82"/>
      <c r="BG100" s="82">
        <v>-361.4</v>
      </c>
      <c r="BH100" s="82">
        <v>0</v>
      </c>
      <c r="BI100" s="82">
        <v>0</v>
      </c>
      <c r="BJ100" s="82">
        <v>0</v>
      </c>
      <c r="BK100" s="82">
        <v>62.8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>
        <v>65.900000000000006</v>
      </c>
      <c r="H101" s="44">
        <v>63.3</v>
      </c>
      <c r="I101" s="44">
        <v>62.8</v>
      </c>
      <c r="J101" s="44">
        <v>56.1</v>
      </c>
      <c r="K101" s="44">
        <v>51.5</v>
      </c>
      <c r="L101" s="44">
        <v>54</v>
      </c>
      <c r="M101" s="44">
        <v>55.3</v>
      </c>
      <c r="N101" s="44">
        <v>63.2</v>
      </c>
      <c r="O101" s="44">
        <v>66.2</v>
      </c>
      <c r="P101" s="44">
        <v>64.400000000000006</v>
      </c>
      <c r="Q101" s="44">
        <v>60.5</v>
      </c>
      <c r="R101" s="44">
        <v>58</v>
      </c>
      <c r="S101" s="44">
        <v>61.1</v>
      </c>
      <c r="T101" s="44">
        <v>55.6</v>
      </c>
      <c r="U101" s="44">
        <v>62.3</v>
      </c>
      <c r="V101" s="44">
        <v>57</v>
      </c>
      <c r="W101" s="44">
        <v>58.6</v>
      </c>
      <c r="X101" s="44">
        <v>58.8</v>
      </c>
      <c r="Y101" s="44">
        <v>55.6</v>
      </c>
      <c r="Z101" s="44">
        <v>58</v>
      </c>
      <c r="AA101" s="44">
        <v>62.9</v>
      </c>
      <c r="AB101" s="44">
        <v>56.6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0"/>
        <v>66.2</v>
      </c>
      <c r="AI101" s="47">
        <f t="shared" si="31"/>
        <v>0</v>
      </c>
      <c r="AK101" s="94" t="s">
        <v>129</v>
      </c>
      <c r="AL101" s="93"/>
      <c r="AM101" s="93"/>
      <c r="AN101" s="95"/>
      <c r="AY101" s="82"/>
      <c r="BF101" s="82"/>
      <c r="BG101" s="82">
        <v>-304.89999999999998</v>
      </c>
      <c r="BH101" s="82">
        <v>0</v>
      </c>
      <c r="BI101" s="82">
        <v>0</v>
      </c>
      <c r="BJ101" s="82">
        <v>0</v>
      </c>
      <c r="BK101" s="82">
        <v>51.5</v>
      </c>
      <c r="BL101" s="82">
        <v>0</v>
      </c>
    </row>
    <row r="102" spans="1:64" ht="15.75" thickBot="1" x14ac:dyDescent="0.3">
      <c r="A102" s="96" t="s">
        <v>130</v>
      </c>
      <c r="B102" s="97">
        <v>44.4</v>
      </c>
      <c r="C102" s="97">
        <v>45</v>
      </c>
      <c r="D102" s="97">
        <v>41</v>
      </c>
      <c r="E102" s="97">
        <v>37</v>
      </c>
      <c r="F102" s="97">
        <v>19.5</v>
      </c>
      <c r="G102" s="97">
        <v>40.200000000000003</v>
      </c>
      <c r="H102" s="97">
        <v>37.11</v>
      </c>
      <c r="I102" s="97">
        <v>24.2</v>
      </c>
      <c r="J102" s="97">
        <v>40.4</v>
      </c>
      <c r="K102" s="97">
        <v>27.8</v>
      </c>
      <c r="L102" s="97">
        <v>52.9</v>
      </c>
      <c r="M102" s="97">
        <v>67.7</v>
      </c>
      <c r="N102" s="97">
        <v>47.8</v>
      </c>
      <c r="O102" s="97">
        <v>46.7</v>
      </c>
      <c r="P102" s="97">
        <v>40.799999999999997</v>
      </c>
      <c r="Q102" s="97">
        <v>62.8</v>
      </c>
      <c r="R102" s="97">
        <v>63.4</v>
      </c>
      <c r="S102" s="97">
        <v>67</v>
      </c>
      <c r="T102" s="97">
        <v>67.2</v>
      </c>
      <c r="U102" s="97">
        <v>64.2</v>
      </c>
      <c r="V102" s="97">
        <v>58</v>
      </c>
      <c r="W102" s="97">
        <v>56.8</v>
      </c>
      <c r="X102" s="97">
        <v>54.5</v>
      </c>
      <c r="Y102" s="97">
        <v>62.9</v>
      </c>
      <c r="Z102" s="97">
        <v>63.8</v>
      </c>
      <c r="AA102" s="97">
        <v>60.3</v>
      </c>
      <c r="AB102" s="97">
        <v>54.7</v>
      </c>
      <c r="AC102" s="97">
        <v>55.8</v>
      </c>
      <c r="AD102" s="97">
        <v>55.8</v>
      </c>
      <c r="AE102" s="97">
        <v>41.3</v>
      </c>
      <c r="AF102" s="97">
        <v>37.799999999999997</v>
      </c>
      <c r="AG102" s="89"/>
      <c r="AH102" s="46">
        <f t="shared" si="30"/>
        <v>67.7</v>
      </c>
      <c r="AI102" s="47">
        <f t="shared" si="31"/>
        <v>19.5</v>
      </c>
      <c r="AK102" s="94"/>
      <c r="AL102" s="44"/>
      <c r="AM102" s="44"/>
      <c r="AN102" s="98"/>
      <c r="AY102" s="82"/>
      <c r="BF102" s="82"/>
      <c r="BG102" s="82">
        <v>-292.10000000000002</v>
      </c>
      <c r="BH102" s="82">
        <v>0</v>
      </c>
      <c r="BI102" s="82">
        <v>0</v>
      </c>
      <c r="BJ102" s="82">
        <v>0</v>
      </c>
      <c r="BK102" s="82">
        <v>55.3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265" t="s">
        <v>156</v>
      </c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0"/>
        <v>0</v>
      </c>
      <c r="AI103" s="47">
        <f t="shared" si="31"/>
        <v>0</v>
      </c>
      <c r="AK103" s="94"/>
      <c r="AL103" s="97"/>
      <c r="AM103" s="99"/>
      <c r="AN103" s="262"/>
      <c r="AY103" s="82"/>
      <c r="BF103" s="82"/>
      <c r="BG103" s="82">
        <v>-223.7</v>
      </c>
      <c r="BH103" s="82">
        <v>0</v>
      </c>
      <c r="BI103" s="82">
        <v>0</v>
      </c>
      <c r="BJ103" s="82">
        <v>0</v>
      </c>
      <c r="BK103" s="82">
        <v>63.2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0"/>
        <v>0</v>
      </c>
      <c r="AI104" s="47">
        <f t="shared" si="31"/>
        <v>0</v>
      </c>
      <c r="AK104" s="94"/>
      <c r="AL104" s="97"/>
      <c r="AM104" s="97"/>
      <c r="AN104" s="263"/>
      <c r="BF104" s="82"/>
      <c r="BG104" s="82">
        <v>-150.19999999999999</v>
      </c>
      <c r="BH104" s="82">
        <v>0</v>
      </c>
      <c r="BI104" s="82">
        <v>0</v>
      </c>
      <c r="BJ104" s="82">
        <v>0</v>
      </c>
      <c r="BK104" s="82">
        <v>66.2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0"/>
        <v>0</v>
      </c>
      <c r="AI105" s="47">
        <f t="shared" si="31"/>
        <v>0</v>
      </c>
      <c r="AK105" s="100"/>
      <c r="AL105" s="101"/>
      <c r="AM105" s="101"/>
      <c r="AN105" s="102"/>
      <c r="BF105" s="82"/>
      <c r="BG105" s="82">
        <v>4.2</v>
      </c>
      <c r="BH105" s="82">
        <v>0</v>
      </c>
      <c r="BI105" s="82">
        <v>0</v>
      </c>
      <c r="BJ105" s="82">
        <v>0</v>
      </c>
      <c r="BK105" s="82">
        <v>64.400000000000006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0"/>
        <v>0</v>
      </c>
      <c r="AI106" s="47">
        <f t="shared" si="31"/>
        <v>0</v>
      </c>
      <c r="BF106" s="82"/>
      <c r="BG106" s="82">
        <v>94.8</v>
      </c>
      <c r="BH106" s="82">
        <v>0</v>
      </c>
      <c r="BI106" s="82">
        <v>0</v>
      </c>
      <c r="BJ106" s="82">
        <v>0</v>
      </c>
      <c r="BK106" s="82">
        <v>60.5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0"/>
        <v>0</v>
      </c>
      <c r="AI107" s="47">
        <f t="shared" si="31"/>
        <v>0</v>
      </c>
      <c r="BF107" s="82"/>
      <c r="BG107" s="82">
        <v>211</v>
      </c>
      <c r="BH107" s="82">
        <v>0</v>
      </c>
      <c r="BI107" s="82">
        <v>0</v>
      </c>
      <c r="BJ107" s="82">
        <v>0</v>
      </c>
      <c r="BK107" s="82">
        <v>58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2">SUMIF(B97:B107,"&gt;0")</f>
        <v>44.4</v>
      </c>
      <c r="C108" s="70">
        <f t="shared" si="62"/>
        <v>45</v>
      </c>
      <c r="D108" s="70">
        <f t="shared" ref="D108:E108" si="63">SUMIF(D97:D107,"&gt;0")</f>
        <v>41</v>
      </c>
      <c r="E108" s="70">
        <f t="shared" si="63"/>
        <v>37</v>
      </c>
      <c r="F108" s="70">
        <f t="shared" ref="F108" si="64">SUMIF(F97:F107,"&gt;0")</f>
        <v>19.5</v>
      </c>
      <c r="G108" s="70">
        <f t="shared" ref="G108:AF108" si="65">SUMIF(G97:G107,"&gt;0")</f>
        <v>106.10000000000001</v>
      </c>
      <c r="H108" s="70">
        <f t="shared" si="65"/>
        <v>100.41</v>
      </c>
      <c r="I108" s="70">
        <f t="shared" si="65"/>
        <v>87</v>
      </c>
      <c r="J108" s="70">
        <f t="shared" si="65"/>
        <v>96.5</v>
      </c>
      <c r="K108" s="70">
        <f t="shared" si="65"/>
        <v>79.3</v>
      </c>
      <c r="L108" s="70">
        <f t="shared" si="65"/>
        <v>106.9</v>
      </c>
      <c r="M108" s="70">
        <f t="shared" si="65"/>
        <v>123</v>
      </c>
      <c r="N108" s="70">
        <f t="shared" si="65"/>
        <v>111</v>
      </c>
      <c r="O108" s="70">
        <f t="shared" si="65"/>
        <v>112.9</v>
      </c>
      <c r="P108" s="70">
        <f t="shared" si="65"/>
        <v>109.4</v>
      </c>
      <c r="Q108" s="70">
        <f t="shared" si="65"/>
        <v>218.10000000000002</v>
      </c>
      <c r="R108" s="70">
        <f t="shared" si="65"/>
        <v>332.4</v>
      </c>
      <c r="S108" s="70">
        <f t="shared" si="65"/>
        <v>326.10000000000002</v>
      </c>
      <c r="T108" s="70">
        <f t="shared" si="65"/>
        <v>358.8</v>
      </c>
      <c r="U108" s="70">
        <f t="shared" si="65"/>
        <v>312.5</v>
      </c>
      <c r="V108" s="70">
        <f t="shared" si="65"/>
        <v>115</v>
      </c>
      <c r="W108" s="70">
        <f t="shared" si="65"/>
        <v>115.4</v>
      </c>
      <c r="X108" s="70">
        <f t="shared" si="65"/>
        <v>113.3</v>
      </c>
      <c r="Y108" s="70">
        <f t="shared" si="65"/>
        <v>118.5</v>
      </c>
      <c r="Z108" s="70">
        <f t="shared" si="65"/>
        <v>121.8</v>
      </c>
      <c r="AA108" s="70">
        <f t="shared" si="65"/>
        <v>123.19999999999999</v>
      </c>
      <c r="AB108" s="70">
        <f t="shared" ref="AB108:AC108" si="66">SUMIF(AB97:AB107,"&gt;0")</f>
        <v>111.30000000000001</v>
      </c>
      <c r="AC108" s="70">
        <f t="shared" si="66"/>
        <v>55.8</v>
      </c>
      <c r="AD108" s="70">
        <f t="shared" ref="AD108:AE108" si="67">SUMIF(AD97:AD107,"&gt;0")</f>
        <v>55.8</v>
      </c>
      <c r="AE108" s="70">
        <f t="shared" si="67"/>
        <v>41.3</v>
      </c>
      <c r="AF108" s="70">
        <f t="shared" ref="AF108" si="68">SUMIF(AF97:AF107,"&gt;0")</f>
        <v>37.799999999999997</v>
      </c>
      <c r="AG108" s="104">
        <f>SUM(AG97:AG107)</f>
        <v>0</v>
      </c>
      <c r="AH108" s="46">
        <f t="shared" si="30"/>
        <v>358.8</v>
      </c>
      <c r="AI108" s="47">
        <f t="shared" si="31"/>
        <v>19.5</v>
      </c>
      <c r="AJ108" s="105">
        <f t="array" ref="AJ108">MIN(IF(B108:AF108&lt;&gt;0,B108:AF108))</f>
        <v>19.5</v>
      </c>
      <c r="BF108" s="82"/>
      <c r="BG108" s="82">
        <v>198</v>
      </c>
      <c r="BH108" s="82">
        <v>0</v>
      </c>
      <c r="BI108" s="82">
        <v>0</v>
      </c>
      <c r="BJ108" s="82">
        <v>0</v>
      </c>
      <c r="BK108" s="82">
        <v>61.1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0"/>
        <v>0</v>
      </c>
      <c r="AI109" s="47">
        <f t="shared" si="31"/>
        <v>0</v>
      </c>
      <c r="BF109" s="82"/>
      <c r="BG109" s="82">
        <v>236</v>
      </c>
      <c r="BH109" s="82">
        <v>0</v>
      </c>
      <c r="BI109" s="82">
        <v>0</v>
      </c>
      <c r="BJ109" s="82">
        <v>0</v>
      </c>
      <c r="BK109" s="82">
        <v>55.6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0"/>
        <v>0</v>
      </c>
      <c r="AI110" s="47">
        <f t="shared" si="31"/>
        <v>0</v>
      </c>
      <c r="BF110" s="82"/>
      <c r="BG110" s="82">
        <v>186</v>
      </c>
      <c r="BH110" s="82">
        <v>0</v>
      </c>
      <c r="BI110" s="82">
        <v>0</v>
      </c>
      <c r="BJ110" s="82">
        <v>0</v>
      </c>
      <c r="BK110" s="82">
        <v>62.3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0"/>
        <v>0</v>
      </c>
      <c r="AI111" s="47">
        <f t="shared" si="31"/>
        <v>0</v>
      </c>
      <c r="BF111" s="82"/>
      <c r="BG111" s="82">
        <v>-70</v>
      </c>
      <c r="BH111" s="82">
        <v>0</v>
      </c>
      <c r="BI111" s="82">
        <v>0</v>
      </c>
      <c r="BJ111" s="82">
        <v>0</v>
      </c>
      <c r="BK111" s="82">
        <v>57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0"/>
        <v>0</v>
      </c>
      <c r="AI112" s="47">
        <f t="shared" si="31"/>
        <v>0</v>
      </c>
      <c r="BF112" s="81"/>
      <c r="BG112" s="82">
        <v>-22.8</v>
      </c>
      <c r="BH112" s="82">
        <v>0</v>
      </c>
      <c r="BI112" s="82">
        <v>0</v>
      </c>
      <c r="BJ112" s="82">
        <v>0</v>
      </c>
      <c r="BK112" s="82">
        <v>58.8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69">B71+B78+B96+B92+B108+B112</f>
        <v>1932.8000000000004</v>
      </c>
      <c r="C113" s="108">
        <f t="shared" si="69"/>
        <v>1969.6000000000004</v>
      </c>
      <c r="D113" s="108">
        <f t="shared" ref="D113:E113" si="70">D71+D78+D96+D92+D108+D112</f>
        <v>1909.4</v>
      </c>
      <c r="E113" s="108">
        <f t="shared" si="70"/>
        <v>1884.4</v>
      </c>
      <c r="F113" s="108">
        <f t="shared" ref="F113" si="71">F71+F78+F96+F92+F108+F112</f>
        <v>2027.9</v>
      </c>
      <c r="G113" s="108">
        <f t="shared" ref="G113:AG113" si="72">G71+G78+G96+G92+G108+G112</f>
        <v>2023.5000000000002</v>
      </c>
      <c r="H113" s="108">
        <f t="shared" si="72"/>
        <v>1999.4100000000003</v>
      </c>
      <c r="I113" s="108">
        <f t="shared" si="72"/>
        <v>1986.0000000000002</v>
      </c>
      <c r="J113" s="108">
        <f t="shared" si="72"/>
        <v>2018.1000000000004</v>
      </c>
      <c r="K113" s="108">
        <f t="shared" si="72"/>
        <v>2002.5000000000002</v>
      </c>
      <c r="L113" s="108">
        <f t="shared" si="72"/>
        <v>2065.5000000000005</v>
      </c>
      <c r="M113" s="108">
        <f t="shared" si="72"/>
        <v>2104.3000000000002</v>
      </c>
      <c r="N113" s="108">
        <f t="shared" si="72"/>
        <v>2081.3000000000002</v>
      </c>
      <c r="O113" s="108">
        <f t="shared" si="72"/>
        <v>2080.7000000000003</v>
      </c>
      <c r="P113" s="108">
        <f t="shared" si="72"/>
        <v>1847.4000000000003</v>
      </c>
      <c r="Q113" s="108">
        <f t="shared" si="72"/>
        <v>1846.4</v>
      </c>
      <c r="R113" s="108">
        <f t="shared" si="72"/>
        <v>1891.4</v>
      </c>
      <c r="S113" s="108">
        <f t="shared" si="72"/>
        <v>1893.1000000000004</v>
      </c>
      <c r="T113" s="108">
        <f t="shared" si="72"/>
        <v>1921.1000000000001</v>
      </c>
      <c r="U113" s="108">
        <f t="shared" si="72"/>
        <v>1913.4000000000003</v>
      </c>
      <c r="V113" s="108">
        <f t="shared" si="72"/>
        <v>1847.5000000000002</v>
      </c>
      <c r="W113" s="108">
        <f t="shared" si="72"/>
        <v>1763.8000000000004</v>
      </c>
      <c r="X113" s="108">
        <f t="shared" si="72"/>
        <v>1772.1000000000004</v>
      </c>
      <c r="Y113" s="108">
        <f t="shared" si="72"/>
        <v>1764.7000000000003</v>
      </c>
      <c r="Z113" s="108">
        <f t="shared" si="72"/>
        <v>2061.2000000000003</v>
      </c>
      <c r="AA113" s="108">
        <f t="shared" si="72"/>
        <v>2041.8000000000004</v>
      </c>
      <c r="AB113" s="108">
        <f t="shared" ref="AB113:AC113" si="73">AB71+AB78+AB96+AB92+AB108+AB112</f>
        <v>2105.5000000000005</v>
      </c>
      <c r="AC113" s="108">
        <f t="shared" si="73"/>
        <v>2029.2</v>
      </c>
      <c r="AD113" s="108">
        <f t="shared" ref="AD113:AE113" si="74">AD71+AD78+AD96+AD92+AD108+AD112</f>
        <v>2029.2</v>
      </c>
      <c r="AE113" s="108">
        <f t="shared" si="74"/>
        <v>1955.3000000000004</v>
      </c>
      <c r="AF113" s="108">
        <f t="shared" ref="AF113" si="75">AF71+AF78+AF96+AF92+AF108+AF112</f>
        <v>1912.2</v>
      </c>
      <c r="AG113" s="80">
        <f t="shared" si="72"/>
        <v>3169.915</v>
      </c>
      <c r="AH113" s="46">
        <f t="shared" si="30"/>
        <v>2105.5000000000005</v>
      </c>
      <c r="AI113" s="47">
        <f t="shared" si="31"/>
        <v>1763.8000000000004</v>
      </c>
      <c r="BF113" s="81"/>
      <c r="BG113" s="82">
        <v>-200.54</v>
      </c>
      <c r="BH113" s="82">
        <v>0</v>
      </c>
      <c r="BI113" s="82">
        <v>0</v>
      </c>
      <c r="BJ113" s="82">
        <v>0</v>
      </c>
      <c r="BK113" s="82">
        <v>58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0"/>
        <v>0</v>
      </c>
      <c r="AI114" s="47">
        <f t="shared" si="31"/>
        <v>0</v>
      </c>
      <c r="BF114" s="81"/>
      <c r="BG114" s="82">
        <v>-174.1</v>
      </c>
      <c r="BH114" s="82">
        <v>0</v>
      </c>
      <c r="BI114" s="82">
        <v>0</v>
      </c>
      <c r="BJ114" s="82">
        <v>0</v>
      </c>
      <c r="BK114" s="82">
        <v>56.6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6">B113+B114</f>
        <v>1932.8000000000004</v>
      </c>
      <c r="C115" s="108">
        <f t="shared" si="76"/>
        <v>1969.6000000000004</v>
      </c>
      <c r="D115" s="108">
        <f t="shared" ref="D115:E115" si="77">D113+D114</f>
        <v>1909.4</v>
      </c>
      <c r="E115" s="108">
        <f t="shared" si="77"/>
        <v>1884.4</v>
      </c>
      <c r="F115" s="108">
        <f t="shared" ref="F115" si="78">F113+F114</f>
        <v>2027.9</v>
      </c>
      <c r="G115" s="108">
        <f t="shared" ref="G115:AF115" si="79">G113+G114</f>
        <v>2023.5000000000002</v>
      </c>
      <c r="H115" s="108">
        <f t="shared" si="79"/>
        <v>1999.4100000000003</v>
      </c>
      <c r="I115" s="108">
        <f t="shared" si="79"/>
        <v>1986.0000000000002</v>
      </c>
      <c r="J115" s="108">
        <f t="shared" si="79"/>
        <v>2018.1000000000004</v>
      </c>
      <c r="K115" s="108">
        <f t="shared" si="79"/>
        <v>2002.5000000000002</v>
      </c>
      <c r="L115" s="108">
        <f t="shared" si="79"/>
        <v>2065.5000000000005</v>
      </c>
      <c r="M115" s="108">
        <f t="shared" si="79"/>
        <v>2104.3000000000002</v>
      </c>
      <c r="N115" s="108">
        <f t="shared" si="79"/>
        <v>2081.3000000000002</v>
      </c>
      <c r="O115" s="108">
        <f t="shared" si="79"/>
        <v>2080.7000000000003</v>
      </c>
      <c r="P115" s="108">
        <f t="shared" si="79"/>
        <v>1847.4000000000003</v>
      </c>
      <c r="Q115" s="108">
        <f t="shared" si="79"/>
        <v>1846.4</v>
      </c>
      <c r="R115" s="108">
        <f t="shared" si="79"/>
        <v>1891.4</v>
      </c>
      <c r="S115" s="108">
        <f t="shared" si="79"/>
        <v>1893.1000000000004</v>
      </c>
      <c r="T115" s="108">
        <f t="shared" si="79"/>
        <v>1921.1000000000001</v>
      </c>
      <c r="U115" s="108">
        <f t="shared" si="79"/>
        <v>1913.4000000000003</v>
      </c>
      <c r="V115" s="108">
        <f t="shared" si="79"/>
        <v>1847.5000000000002</v>
      </c>
      <c r="W115" s="108">
        <f t="shared" si="79"/>
        <v>1763.8000000000004</v>
      </c>
      <c r="X115" s="108">
        <f t="shared" si="79"/>
        <v>1772.1000000000004</v>
      </c>
      <c r="Y115" s="108">
        <f t="shared" si="79"/>
        <v>1764.7000000000003</v>
      </c>
      <c r="Z115" s="108">
        <f t="shared" si="79"/>
        <v>2061.2000000000003</v>
      </c>
      <c r="AA115" s="108">
        <f t="shared" si="79"/>
        <v>2041.8000000000004</v>
      </c>
      <c r="AB115" s="108">
        <f t="shared" ref="AB115:AC115" si="80">AB113+AB114</f>
        <v>2105.5000000000005</v>
      </c>
      <c r="AC115" s="108">
        <f t="shared" si="80"/>
        <v>2029.2</v>
      </c>
      <c r="AD115" s="108">
        <f t="shared" ref="AD115:AE115" si="81">AD113+AD114</f>
        <v>2029.2</v>
      </c>
      <c r="AE115" s="108">
        <f t="shared" si="81"/>
        <v>1955.3000000000004</v>
      </c>
      <c r="AF115" s="108">
        <f t="shared" ref="AF115" si="82">AF113+AF114</f>
        <v>1912.2</v>
      </c>
      <c r="AG115" s="104">
        <f>AG112+AG108+AG96+AG92+AG71+AG114</f>
        <v>2463.5149999999999</v>
      </c>
      <c r="AH115" s="46">
        <f t="shared" si="30"/>
        <v>2105.5000000000005</v>
      </c>
      <c r="AI115" s="47">
        <f t="shared" si="31"/>
        <v>1763.8000000000004</v>
      </c>
      <c r="BF115" s="81"/>
      <c r="BG115" s="82">
        <v>-175.8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83">B115-(B123)</f>
        <v>1731.9000000000003</v>
      </c>
      <c r="C116" s="108">
        <f t="shared" si="83"/>
        <v>1756.6000000000004</v>
      </c>
      <c r="D116" s="108">
        <f t="shared" ref="D116:E116" si="84">D115-(D123)</f>
        <v>1711.9</v>
      </c>
      <c r="E116" s="108">
        <f t="shared" si="84"/>
        <v>1671.4</v>
      </c>
      <c r="F116" s="108">
        <f t="shared" ref="F116" si="85">F115-(F123)</f>
        <v>1685.5</v>
      </c>
      <c r="G116" s="108">
        <f t="shared" ref="G116:AF116" si="86">G115-(G123)</f>
        <v>1630.2000000000003</v>
      </c>
      <c r="H116" s="108">
        <f t="shared" si="86"/>
        <v>1588.7100000000003</v>
      </c>
      <c r="I116" s="108">
        <f t="shared" si="86"/>
        <v>1624.6000000000004</v>
      </c>
      <c r="J116" s="108">
        <f t="shared" si="86"/>
        <v>1650.6000000000004</v>
      </c>
      <c r="K116" s="108">
        <f t="shared" si="86"/>
        <v>1697.6000000000004</v>
      </c>
      <c r="L116" s="108">
        <f t="shared" si="86"/>
        <v>1762.3000000000004</v>
      </c>
      <c r="M116" s="108">
        <f t="shared" si="86"/>
        <v>1812.2000000000003</v>
      </c>
      <c r="N116" s="108">
        <f t="shared" si="86"/>
        <v>1857.6000000000001</v>
      </c>
      <c r="O116" s="108">
        <f t="shared" si="86"/>
        <v>1930.5000000000002</v>
      </c>
      <c r="P116" s="108">
        <f t="shared" si="86"/>
        <v>1847.4000000000003</v>
      </c>
      <c r="Q116" s="108">
        <f t="shared" si="86"/>
        <v>1846.4</v>
      </c>
      <c r="R116" s="108">
        <f t="shared" si="86"/>
        <v>1891.4</v>
      </c>
      <c r="S116" s="108">
        <f t="shared" si="86"/>
        <v>1893.1000000000004</v>
      </c>
      <c r="T116" s="108">
        <f t="shared" si="86"/>
        <v>1921.1000000000001</v>
      </c>
      <c r="U116" s="108">
        <f t="shared" si="86"/>
        <v>1913.4000000000003</v>
      </c>
      <c r="V116" s="108">
        <f t="shared" si="86"/>
        <v>1777.5000000000002</v>
      </c>
      <c r="W116" s="108">
        <f t="shared" si="86"/>
        <v>1758.6000000000004</v>
      </c>
      <c r="X116" s="108">
        <f t="shared" si="86"/>
        <v>1749.3000000000004</v>
      </c>
      <c r="Y116" s="108">
        <f t="shared" si="86"/>
        <v>1743.7000000000003</v>
      </c>
      <c r="Z116" s="108">
        <f t="shared" si="86"/>
        <v>1860.6600000000003</v>
      </c>
      <c r="AA116" s="108">
        <f t="shared" si="86"/>
        <v>1925.3000000000004</v>
      </c>
      <c r="AB116" s="108">
        <f t="shared" ref="AB116:AC116" si="87">AB115-(AB123)</f>
        <v>1931.4000000000005</v>
      </c>
      <c r="AC116" s="108">
        <f t="shared" si="87"/>
        <v>1853.4</v>
      </c>
      <c r="AD116" s="108">
        <f t="shared" ref="AD116:AE116" si="88">AD115-(AD123)</f>
        <v>1853.4</v>
      </c>
      <c r="AE116" s="108">
        <f t="shared" si="88"/>
        <v>1762.3000000000004</v>
      </c>
      <c r="AF116" s="108">
        <f t="shared" ref="AF116" si="89">AF115-(AF123)</f>
        <v>1708.4</v>
      </c>
      <c r="AG116" s="104"/>
      <c r="AH116" s="46">
        <f t="shared" si="30"/>
        <v>1931.4000000000005</v>
      </c>
      <c r="AI116" s="47">
        <f t="shared" si="31"/>
        <v>1588.7100000000003</v>
      </c>
      <c r="BF116" s="81"/>
      <c r="BG116" s="82">
        <v>-193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90">IF(B97&lt;0,B97*-1,0)</f>
        <v>200.9</v>
      </c>
      <c r="C117" s="93">
        <f t="shared" si="90"/>
        <v>213</v>
      </c>
      <c r="D117" s="93">
        <f t="shared" ref="D117:E117" si="91">IF(D97&lt;0,D97*-1,0)</f>
        <v>197.5</v>
      </c>
      <c r="E117" s="93">
        <f t="shared" si="91"/>
        <v>213</v>
      </c>
      <c r="F117" s="93">
        <f t="shared" ref="F117" si="92">IF(F97&lt;0,F97*-1,0)</f>
        <v>342.4</v>
      </c>
      <c r="G117" s="93">
        <f t="shared" ref="G117:AF122" si="93">IF(G97&lt;0,G97*-1,0)</f>
        <v>393.3</v>
      </c>
      <c r="H117" s="93">
        <f t="shared" si="93"/>
        <v>410.7</v>
      </c>
      <c r="I117" s="93">
        <f t="shared" si="93"/>
        <v>361.4</v>
      </c>
      <c r="J117" s="93">
        <f t="shared" si="93"/>
        <v>367.5</v>
      </c>
      <c r="K117" s="93">
        <f t="shared" si="93"/>
        <v>304.89999999999998</v>
      </c>
      <c r="L117" s="93">
        <f t="shared" si="93"/>
        <v>303.2</v>
      </c>
      <c r="M117" s="93">
        <f t="shared" si="93"/>
        <v>292.10000000000002</v>
      </c>
      <c r="N117" s="93">
        <f t="shared" si="93"/>
        <v>223.7</v>
      </c>
      <c r="O117" s="93">
        <f t="shared" si="93"/>
        <v>150.19999999999999</v>
      </c>
      <c r="P117" s="93">
        <f t="shared" si="93"/>
        <v>0</v>
      </c>
      <c r="Q117" s="93">
        <f t="shared" si="93"/>
        <v>0</v>
      </c>
      <c r="R117" s="93">
        <f t="shared" si="93"/>
        <v>0</v>
      </c>
      <c r="S117" s="93">
        <f t="shared" si="93"/>
        <v>0</v>
      </c>
      <c r="T117" s="93">
        <f t="shared" si="93"/>
        <v>0</v>
      </c>
      <c r="U117" s="93">
        <f t="shared" si="93"/>
        <v>0</v>
      </c>
      <c r="V117" s="93">
        <f t="shared" si="93"/>
        <v>70</v>
      </c>
      <c r="W117" s="93">
        <f t="shared" si="93"/>
        <v>5.2</v>
      </c>
      <c r="X117" s="93">
        <f t="shared" si="93"/>
        <v>22.8</v>
      </c>
      <c r="Y117" s="93">
        <f t="shared" si="93"/>
        <v>21</v>
      </c>
      <c r="Z117" s="93">
        <f t="shared" si="93"/>
        <v>200.54</v>
      </c>
      <c r="AA117" s="93">
        <f t="shared" si="93"/>
        <v>116.5</v>
      </c>
      <c r="AB117" s="93">
        <f t="shared" ref="AB117:AC117" si="94">IF(AB97&lt;0,AB97*-1,0)</f>
        <v>174.1</v>
      </c>
      <c r="AC117" s="93">
        <f t="shared" si="94"/>
        <v>175.8</v>
      </c>
      <c r="AD117" s="93">
        <f t="shared" ref="AD117:AE117" si="95">IF(AD97&lt;0,AD97*-1,0)</f>
        <v>175.8</v>
      </c>
      <c r="AE117" s="93">
        <f t="shared" si="95"/>
        <v>193</v>
      </c>
      <c r="AF117" s="93">
        <f t="shared" ref="AF117" si="96">IF(AF97&lt;0,AF97*-1,0)</f>
        <v>203.8</v>
      </c>
      <c r="AG117" s="61"/>
      <c r="AH117" s="46">
        <f t="shared" si="30"/>
        <v>410.7</v>
      </c>
      <c r="AI117" s="47">
        <f t="shared" si="31"/>
        <v>0</v>
      </c>
      <c r="BG117" s="82">
        <v>-203.8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0"/>
        <v>0</v>
      </c>
      <c r="C118" s="93">
        <f t="shared" si="90"/>
        <v>0</v>
      </c>
      <c r="D118" s="93">
        <f t="shared" ref="D118:E118" si="97">IF(D98&lt;0,D98*-1,0)</f>
        <v>0</v>
      </c>
      <c r="E118" s="93">
        <f t="shared" si="97"/>
        <v>0</v>
      </c>
      <c r="F118" s="93">
        <f t="shared" ref="F118" si="98">IF(F98&lt;0,F98*-1,0)</f>
        <v>0</v>
      </c>
      <c r="G118" s="93">
        <f t="shared" si="93"/>
        <v>0</v>
      </c>
      <c r="H118" s="93">
        <f t="shared" si="93"/>
        <v>0</v>
      </c>
      <c r="I118" s="93">
        <f t="shared" si="93"/>
        <v>0</v>
      </c>
      <c r="J118" s="93">
        <f t="shared" si="93"/>
        <v>0</v>
      </c>
      <c r="K118" s="93">
        <f t="shared" si="93"/>
        <v>0</v>
      </c>
      <c r="L118" s="93">
        <f t="shared" si="93"/>
        <v>0</v>
      </c>
      <c r="M118" s="93">
        <f t="shared" si="93"/>
        <v>0</v>
      </c>
      <c r="N118" s="93">
        <f t="shared" si="93"/>
        <v>0</v>
      </c>
      <c r="O118" s="93">
        <f t="shared" si="93"/>
        <v>0</v>
      </c>
      <c r="P118" s="93">
        <f t="shared" si="93"/>
        <v>0</v>
      </c>
      <c r="Q118" s="93">
        <f t="shared" si="93"/>
        <v>0</v>
      </c>
      <c r="R118" s="93">
        <f t="shared" si="93"/>
        <v>0</v>
      </c>
      <c r="S118" s="93">
        <f t="shared" si="93"/>
        <v>0</v>
      </c>
      <c r="T118" s="93">
        <f t="shared" si="93"/>
        <v>0</v>
      </c>
      <c r="U118" s="93">
        <f t="shared" si="93"/>
        <v>0</v>
      </c>
      <c r="V118" s="93">
        <f t="shared" si="93"/>
        <v>0</v>
      </c>
      <c r="W118" s="93">
        <f t="shared" si="93"/>
        <v>0</v>
      </c>
      <c r="X118" s="93">
        <f t="shared" si="93"/>
        <v>0</v>
      </c>
      <c r="Y118" s="93">
        <f t="shared" si="93"/>
        <v>0</v>
      </c>
      <c r="Z118" s="93">
        <f t="shared" si="93"/>
        <v>0</v>
      </c>
      <c r="AA118" s="93">
        <f t="shared" si="93"/>
        <v>0</v>
      </c>
      <c r="AB118" s="93">
        <f t="shared" ref="AB118:AC118" si="99">IF(AB98&lt;0,AB98*-1,0)</f>
        <v>0</v>
      </c>
      <c r="AC118" s="93">
        <f t="shared" si="99"/>
        <v>0</v>
      </c>
      <c r="AD118" s="93">
        <f t="shared" ref="AD118:AE118" si="100">IF(AD98&lt;0,AD98*-1,0)</f>
        <v>0</v>
      </c>
      <c r="AE118" s="93">
        <f t="shared" si="100"/>
        <v>0</v>
      </c>
      <c r="AF118" s="93">
        <f t="shared" ref="AF118" si="101">IF(AF98&lt;0,AF98*-1,0)</f>
        <v>0</v>
      </c>
      <c r="AG118" s="64"/>
      <c r="AH118" s="46">
        <f t="shared" si="30"/>
        <v>0</v>
      </c>
      <c r="AI118" s="47">
        <f t="shared" si="31"/>
        <v>0</v>
      </c>
      <c r="AK118" s="49"/>
      <c r="BG118" s="82">
        <v>-200.9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0"/>
        <v>0</v>
      </c>
      <c r="C119" s="93">
        <f t="shared" si="90"/>
        <v>0</v>
      </c>
      <c r="D119" s="93">
        <f t="shared" ref="D119:E119" si="102">IF(D99&lt;0,D99*-1,0)</f>
        <v>0</v>
      </c>
      <c r="E119" s="93">
        <f t="shared" si="102"/>
        <v>0</v>
      </c>
      <c r="F119" s="93">
        <f t="shared" ref="F119" si="103">IF(F99&lt;0,F99*-1,0)</f>
        <v>0</v>
      </c>
      <c r="G119" s="93">
        <f t="shared" si="93"/>
        <v>0</v>
      </c>
      <c r="H119" s="93">
        <f t="shared" si="93"/>
        <v>0</v>
      </c>
      <c r="I119" s="93">
        <f t="shared" si="93"/>
        <v>0</v>
      </c>
      <c r="J119" s="93">
        <f t="shared" si="93"/>
        <v>0</v>
      </c>
      <c r="K119" s="93">
        <f t="shared" si="93"/>
        <v>0</v>
      </c>
      <c r="L119" s="93">
        <f t="shared" si="93"/>
        <v>0</v>
      </c>
      <c r="M119" s="93">
        <f t="shared" si="93"/>
        <v>0</v>
      </c>
      <c r="N119" s="93">
        <f t="shared" si="93"/>
        <v>0</v>
      </c>
      <c r="O119" s="93">
        <f t="shared" si="93"/>
        <v>0</v>
      </c>
      <c r="P119" s="93">
        <f t="shared" si="93"/>
        <v>0</v>
      </c>
      <c r="Q119" s="93">
        <f t="shared" si="93"/>
        <v>0</v>
      </c>
      <c r="R119" s="93">
        <f t="shared" si="93"/>
        <v>0</v>
      </c>
      <c r="S119" s="93">
        <f t="shared" si="93"/>
        <v>0</v>
      </c>
      <c r="T119" s="93">
        <f t="shared" si="93"/>
        <v>0</v>
      </c>
      <c r="U119" s="93">
        <f t="shared" si="93"/>
        <v>0</v>
      </c>
      <c r="V119" s="93">
        <f t="shared" si="93"/>
        <v>0</v>
      </c>
      <c r="W119" s="93">
        <f t="shared" si="93"/>
        <v>0</v>
      </c>
      <c r="X119" s="93">
        <f t="shared" si="93"/>
        <v>0</v>
      </c>
      <c r="Y119" s="93">
        <f t="shared" si="93"/>
        <v>0</v>
      </c>
      <c r="Z119" s="93">
        <f t="shared" si="93"/>
        <v>0</v>
      </c>
      <c r="AA119" s="93">
        <f t="shared" si="93"/>
        <v>0</v>
      </c>
      <c r="AB119" s="93">
        <f t="shared" ref="AB119:AC119" si="104">IF(AB99&lt;0,AB99*-1,0)</f>
        <v>0</v>
      </c>
      <c r="AC119" s="93">
        <f t="shared" si="104"/>
        <v>0</v>
      </c>
      <c r="AD119" s="93">
        <f t="shared" ref="AD119:AE119" si="105">IF(AD99&lt;0,AD99*-1,0)</f>
        <v>0</v>
      </c>
      <c r="AE119" s="93">
        <f t="shared" si="105"/>
        <v>0</v>
      </c>
      <c r="AF119" s="93">
        <f t="shared" ref="AF119" si="106">IF(AF99&lt;0,AF99*-1,0)</f>
        <v>0</v>
      </c>
      <c r="AG119" s="111"/>
      <c r="AH119" s="46">
        <f t="shared" si="30"/>
        <v>0</v>
      </c>
      <c r="AI119" s="47">
        <f t="shared" si="31"/>
        <v>0</v>
      </c>
    </row>
    <row r="120" spans="1:64" x14ac:dyDescent="0.25">
      <c r="A120" s="96" t="s">
        <v>126</v>
      </c>
      <c r="B120" s="93">
        <f t="shared" si="90"/>
        <v>0</v>
      </c>
      <c r="C120" s="93">
        <f t="shared" si="90"/>
        <v>0</v>
      </c>
      <c r="D120" s="93">
        <f t="shared" ref="D120:E120" si="107">IF(D100&lt;0,D100*-1,0)</f>
        <v>0</v>
      </c>
      <c r="E120" s="93">
        <f t="shared" si="107"/>
        <v>0</v>
      </c>
      <c r="F120" s="93">
        <f t="shared" ref="F120" si="108">IF(F100&lt;0,F100*-1,0)</f>
        <v>0</v>
      </c>
      <c r="G120" s="93">
        <f t="shared" si="93"/>
        <v>0</v>
      </c>
      <c r="H120" s="93">
        <f t="shared" si="93"/>
        <v>0</v>
      </c>
      <c r="I120" s="93">
        <f t="shared" si="93"/>
        <v>0</v>
      </c>
      <c r="J120" s="93">
        <f t="shared" si="93"/>
        <v>0</v>
      </c>
      <c r="K120" s="93">
        <f t="shared" si="93"/>
        <v>0</v>
      </c>
      <c r="L120" s="93">
        <f t="shared" si="93"/>
        <v>0</v>
      </c>
      <c r="M120" s="93">
        <f t="shared" si="93"/>
        <v>0</v>
      </c>
      <c r="N120" s="93">
        <f t="shared" si="93"/>
        <v>0</v>
      </c>
      <c r="O120" s="93">
        <f t="shared" si="93"/>
        <v>0</v>
      </c>
      <c r="P120" s="93">
        <f t="shared" si="93"/>
        <v>0</v>
      </c>
      <c r="Q120" s="93">
        <f t="shared" si="93"/>
        <v>0</v>
      </c>
      <c r="R120" s="93">
        <f t="shared" si="93"/>
        <v>0</v>
      </c>
      <c r="S120" s="93">
        <f t="shared" si="93"/>
        <v>0</v>
      </c>
      <c r="T120" s="93">
        <f t="shared" si="93"/>
        <v>0</v>
      </c>
      <c r="U120" s="93">
        <f t="shared" si="93"/>
        <v>0</v>
      </c>
      <c r="V120" s="93">
        <f t="shared" si="93"/>
        <v>0</v>
      </c>
      <c r="W120" s="93">
        <f t="shared" si="93"/>
        <v>0</v>
      </c>
      <c r="X120" s="93">
        <f t="shared" si="93"/>
        <v>0</v>
      </c>
      <c r="Y120" s="93">
        <f t="shared" si="93"/>
        <v>0</v>
      </c>
      <c r="Z120" s="93">
        <f t="shared" si="93"/>
        <v>0</v>
      </c>
      <c r="AA120" s="93">
        <f t="shared" si="93"/>
        <v>0</v>
      </c>
      <c r="AB120" s="93">
        <f t="shared" ref="AB120:AC120" si="109">IF(AB100&lt;0,AB100*-1,0)</f>
        <v>0</v>
      </c>
      <c r="AC120" s="93">
        <f t="shared" si="109"/>
        <v>0</v>
      </c>
      <c r="AD120" s="93">
        <f t="shared" ref="AD120:AE120" si="110">IF(AD100&lt;0,AD100*-1,0)</f>
        <v>0</v>
      </c>
      <c r="AE120" s="93">
        <f t="shared" si="110"/>
        <v>0</v>
      </c>
      <c r="AF120" s="93">
        <f t="shared" ref="AF120" si="111">IF(AF100&lt;0,AF100*-1,0)</f>
        <v>0</v>
      </c>
      <c r="AG120" s="111"/>
      <c r="AH120" s="46">
        <f t="shared" si="30"/>
        <v>0</v>
      </c>
      <c r="AI120" s="47">
        <f t="shared" si="31"/>
        <v>0</v>
      </c>
    </row>
    <row r="121" spans="1:64" x14ac:dyDescent="0.25">
      <c r="A121" s="96" t="s">
        <v>128</v>
      </c>
      <c r="B121" s="93">
        <f t="shared" si="90"/>
        <v>0</v>
      </c>
      <c r="C121" s="93">
        <f t="shared" si="90"/>
        <v>0</v>
      </c>
      <c r="D121" s="93">
        <f t="shared" ref="D121:E121" si="112">IF(D101&lt;0,D101*-1,0)</f>
        <v>0</v>
      </c>
      <c r="E121" s="93">
        <f t="shared" si="112"/>
        <v>0</v>
      </c>
      <c r="F121" s="93">
        <f t="shared" ref="F121" si="113">IF(F101&lt;0,F101*-1,0)</f>
        <v>0</v>
      </c>
      <c r="G121" s="93">
        <f t="shared" si="93"/>
        <v>0</v>
      </c>
      <c r="H121" s="93">
        <f t="shared" si="93"/>
        <v>0</v>
      </c>
      <c r="I121" s="93">
        <f t="shared" si="93"/>
        <v>0</v>
      </c>
      <c r="J121" s="93">
        <f t="shared" si="93"/>
        <v>0</v>
      </c>
      <c r="K121" s="93">
        <f t="shared" si="93"/>
        <v>0</v>
      </c>
      <c r="L121" s="93">
        <f t="shared" si="93"/>
        <v>0</v>
      </c>
      <c r="M121" s="93">
        <f t="shared" si="93"/>
        <v>0</v>
      </c>
      <c r="N121" s="93">
        <f t="shared" si="93"/>
        <v>0</v>
      </c>
      <c r="O121" s="93">
        <f t="shared" si="93"/>
        <v>0</v>
      </c>
      <c r="P121" s="93">
        <f t="shared" si="93"/>
        <v>0</v>
      </c>
      <c r="Q121" s="93">
        <f t="shared" si="93"/>
        <v>0</v>
      </c>
      <c r="R121" s="93">
        <f t="shared" si="93"/>
        <v>0</v>
      </c>
      <c r="S121" s="93">
        <f t="shared" si="93"/>
        <v>0</v>
      </c>
      <c r="T121" s="93">
        <f t="shared" si="93"/>
        <v>0</v>
      </c>
      <c r="U121" s="93">
        <f t="shared" si="93"/>
        <v>0</v>
      </c>
      <c r="V121" s="93">
        <f t="shared" si="93"/>
        <v>0</v>
      </c>
      <c r="W121" s="93">
        <f t="shared" si="93"/>
        <v>0</v>
      </c>
      <c r="X121" s="93">
        <f t="shared" si="93"/>
        <v>0</v>
      </c>
      <c r="Y121" s="93">
        <f t="shared" si="93"/>
        <v>0</v>
      </c>
      <c r="Z121" s="93">
        <f t="shared" si="93"/>
        <v>0</v>
      </c>
      <c r="AA121" s="93">
        <f t="shared" si="93"/>
        <v>0</v>
      </c>
      <c r="AB121" s="93">
        <f t="shared" ref="AB121:AC121" si="114">IF(AB101&lt;0,AB101*-1,0)</f>
        <v>0</v>
      </c>
      <c r="AC121" s="93">
        <f t="shared" si="114"/>
        <v>0</v>
      </c>
      <c r="AD121" s="93">
        <f t="shared" ref="AD121:AE121" si="115">IF(AD101&lt;0,AD101*-1,0)</f>
        <v>0</v>
      </c>
      <c r="AE121" s="93">
        <f t="shared" si="115"/>
        <v>0</v>
      </c>
      <c r="AF121" s="93">
        <f t="shared" ref="AF121" si="116">IF(AF101&lt;0,AF101*-1,0)</f>
        <v>0</v>
      </c>
      <c r="AG121" s="111"/>
      <c r="AH121" s="46">
        <f t="shared" si="30"/>
        <v>0</v>
      </c>
      <c r="AI121" s="47">
        <f t="shared" si="31"/>
        <v>0</v>
      </c>
    </row>
    <row r="122" spans="1:64" ht="15.75" thickBot="1" x14ac:dyDescent="0.3">
      <c r="A122" s="96" t="s">
        <v>130</v>
      </c>
      <c r="B122" s="93">
        <f t="shared" si="90"/>
        <v>0</v>
      </c>
      <c r="C122" s="93">
        <f t="shared" si="90"/>
        <v>0</v>
      </c>
      <c r="D122" s="93">
        <f t="shared" ref="D122:E122" si="117">IF(D102&lt;0,D102*-1,0)</f>
        <v>0</v>
      </c>
      <c r="E122" s="93">
        <f t="shared" si="117"/>
        <v>0</v>
      </c>
      <c r="F122" s="93">
        <f t="shared" ref="F122" si="118">IF(F102&lt;0,F102*-1,0)</f>
        <v>0</v>
      </c>
      <c r="G122" s="93">
        <f t="shared" si="93"/>
        <v>0</v>
      </c>
      <c r="H122" s="93">
        <f t="shared" si="93"/>
        <v>0</v>
      </c>
      <c r="I122" s="93">
        <f t="shared" si="93"/>
        <v>0</v>
      </c>
      <c r="J122" s="93">
        <f t="shared" si="93"/>
        <v>0</v>
      </c>
      <c r="K122" s="93">
        <f t="shared" si="93"/>
        <v>0</v>
      </c>
      <c r="L122" s="93">
        <f t="shared" si="93"/>
        <v>0</v>
      </c>
      <c r="M122" s="93">
        <f t="shared" si="93"/>
        <v>0</v>
      </c>
      <c r="N122" s="93">
        <f t="shared" si="93"/>
        <v>0</v>
      </c>
      <c r="O122" s="93">
        <f t="shared" si="93"/>
        <v>0</v>
      </c>
      <c r="P122" s="93">
        <f t="shared" si="93"/>
        <v>0</v>
      </c>
      <c r="Q122" s="93">
        <f t="shared" si="93"/>
        <v>0</v>
      </c>
      <c r="R122" s="93">
        <f t="shared" si="93"/>
        <v>0</v>
      </c>
      <c r="S122" s="93">
        <f t="shared" si="93"/>
        <v>0</v>
      </c>
      <c r="T122" s="93">
        <f t="shared" si="93"/>
        <v>0</v>
      </c>
      <c r="U122" s="93">
        <f t="shared" si="93"/>
        <v>0</v>
      </c>
      <c r="V122" s="93">
        <f t="shared" si="93"/>
        <v>0</v>
      </c>
      <c r="W122" s="93">
        <f t="shared" si="93"/>
        <v>0</v>
      </c>
      <c r="X122" s="93">
        <f t="shared" si="93"/>
        <v>0</v>
      </c>
      <c r="Y122" s="93">
        <f t="shared" si="93"/>
        <v>0</v>
      </c>
      <c r="Z122" s="93">
        <f t="shared" si="93"/>
        <v>0</v>
      </c>
      <c r="AA122" s="93">
        <f t="shared" si="93"/>
        <v>0</v>
      </c>
      <c r="AB122" s="93">
        <f t="shared" ref="AB122:AC122" si="119">IF(AB102&lt;0,AB102*-1,0)</f>
        <v>0</v>
      </c>
      <c r="AC122" s="93">
        <f t="shared" si="119"/>
        <v>0</v>
      </c>
      <c r="AD122" s="93">
        <f t="shared" ref="AD122:AE122" si="120">IF(AD102&lt;0,AD102*-1,0)</f>
        <v>0</v>
      </c>
      <c r="AE122" s="93">
        <f t="shared" si="120"/>
        <v>0</v>
      </c>
      <c r="AF122" s="93">
        <f t="shared" ref="AF122" si="121">IF(AF102&lt;0,AF102*-1,0)</f>
        <v>0</v>
      </c>
      <c r="AG122" s="103"/>
      <c r="AH122" s="46">
        <f t="shared" si="30"/>
        <v>0</v>
      </c>
      <c r="AI122" s="47">
        <f t="shared" si="31"/>
        <v>0</v>
      </c>
    </row>
    <row r="123" spans="1:64" ht="15.75" thickBot="1" x14ac:dyDescent="0.3">
      <c r="A123" s="112" t="s">
        <v>145</v>
      </c>
      <c r="B123" s="70">
        <f t="shared" ref="B123:C123" si="122">SUM(B117:B122)</f>
        <v>200.9</v>
      </c>
      <c r="C123" s="70">
        <f t="shared" si="122"/>
        <v>213</v>
      </c>
      <c r="D123" s="70">
        <f t="shared" ref="D123:E123" si="123">SUM(D117:D122)</f>
        <v>197.5</v>
      </c>
      <c r="E123" s="70">
        <f t="shared" si="123"/>
        <v>213</v>
      </c>
      <c r="F123" s="70">
        <f t="shared" ref="F123" si="124">SUM(F117:F122)</f>
        <v>342.4</v>
      </c>
      <c r="G123" s="70">
        <f t="shared" ref="G123:AF123" si="125">SUM(G117:G122)</f>
        <v>393.3</v>
      </c>
      <c r="H123" s="70">
        <f t="shared" si="125"/>
        <v>410.7</v>
      </c>
      <c r="I123" s="70">
        <f t="shared" si="125"/>
        <v>361.4</v>
      </c>
      <c r="J123" s="70">
        <f t="shared" si="125"/>
        <v>367.5</v>
      </c>
      <c r="K123" s="70">
        <f t="shared" si="125"/>
        <v>304.89999999999998</v>
      </c>
      <c r="L123" s="70">
        <f t="shared" si="125"/>
        <v>303.2</v>
      </c>
      <c r="M123" s="70">
        <f t="shared" si="125"/>
        <v>292.10000000000002</v>
      </c>
      <c r="N123" s="70">
        <f t="shared" si="125"/>
        <v>223.7</v>
      </c>
      <c r="O123" s="70">
        <f t="shared" si="125"/>
        <v>150.19999999999999</v>
      </c>
      <c r="P123" s="70">
        <f t="shared" si="125"/>
        <v>0</v>
      </c>
      <c r="Q123" s="70">
        <f t="shared" si="125"/>
        <v>0</v>
      </c>
      <c r="R123" s="70">
        <f t="shared" si="125"/>
        <v>0</v>
      </c>
      <c r="S123" s="70">
        <f t="shared" si="125"/>
        <v>0</v>
      </c>
      <c r="T123" s="70">
        <f t="shared" si="125"/>
        <v>0</v>
      </c>
      <c r="U123" s="70">
        <f t="shared" si="125"/>
        <v>0</v>
      </c>
      <c r="V123" s="70">
        <f t="shared" si="125"/>
        <v>70</v>
      </c>
      <c r="W123" s="70">
        <f t="shared" si="125"/>
        <v>5.2</v>
      </c>
      <c r="X123" s="70">
        <f t="shared" si="125"/>
        <v>22.8</v>
      </c>
      <c r="Y123" s="70">
        <f t="shared" si="125"/>
        <v>21</v>
      </c>
      <c r="Z123" s="70">
        <f t="shared" si="125"/>
        <v>200.54</v>
      </c>
      <c r="AA123" s="70">
        <f t="shared" si="125"/>
        <v>116.5</v>
      </c>
      <c r="AB123" s="70">
        <f t="shared" ref="AB123:AC123" si="126">SUM(AB117:AB122)</f>
        <v>174.1</v>
      </c>
      <c r="AC123" s="70">
        <f t="shared" si="126"/>
        <v>175.8</v>
      </c>
      <c r="AD123" s="70">
        <f t="shared" ref="AD123:AE123" si="127">SUM(AD117:AD122)</f>
        <v>175.8</v>
      </c>
      <c r="AE123" s="70">
        <f t="shared" si="127"/>
        <v>193</v>
      </c>
      <c r="AF123" s="70">
        <f t="shared" ref="AF123" si="128">SUM(AF117:AF122)</f>
        <v>203.8</v>
      </c>
      <c r="AG123" s="104"/>
      <c r="AH123" s="46">
        <f t="shared" si="30"/>
        <v>410.7</v>
      </c>
      <c r="AI123" s="47">
        <f t="shared" si="31"/>
        <v>0</v>
      </c>
      <c r="AJ123" s="105">
        <f t="array" ref="AJ123">MIN(IF(B123:AF123&lt;&gt;0,B123:AF123))</f>
        <v>5.2</v>
      </c>
    </row>
    <row r="124" spans="1:64" ht="15.75" thickBot="1" x14ac:dyDescent="0.3">
      <c r="A124" s="87" t="s">
        <v>146</v>
      </c>
      <c r="B124" s="70">
        <f t="shared" ref="B124:C124" si="129">B108-B123</f>
        <v>-156.5</v>
      </c>
      <c r="C124" s="70">
        <f t="shared" si="129"/>
        <v>-168</v>
      </c>
      <c r="D124" s="70">
        <f t="shared" ref="D124:E124" si="130">D108-D123</f>
        <v>-156.5</v>
      </c>
      <c r="E124" s="70">
        <f t="shared" si="130"/>
        <v>-176</v>
      </c>
      <c r="F124" s="70">
        <f t="shared" ref="F124" si="131">F108-F123</f>
        <v>-322.89999999999998</v>
      </c>
      <c r="G124" s="70">
        <f t="shared" ref="G124:AF124" si="132">G108-G123</f>
        <v>-287.2</v>
      </c>
      <c r="H124" s="70">
        <f t="shared" si="132"/>
        <v>-310.28999999999996</v>
      </c>
      <c r="I124" s="70">
        <f t="shared" si="132"/>
        <v>-274.39999999999998</v>
      </c>
      <c r="J124" s="70">
        <f t="shared" si="132"/>
        <v>-271</v>
      </c>
      <c r="K124" s="70">
        <f t="shared" si="132"/>
        <v>-225.59999999999997</v>
      </c>
      <c r="L124" s="70">
        <f t="shared" si="132"/>
        <v>-196.29999999999998</v>
      </c>
      <c r="M124" s="70">
        <f t="shared" si="132"/>
        <v>-169.10000000000002</v>
      </c>
      <c r="N124" s="70">
        <f t="shared" si="132"/>
        <v>-112.69999999999999</v>
      </c>
      <c r="O124" s="70">
        <f t="shared" si="132"/>
        <v>-37.299999999999983</v>
      </c>
      <c r="P124" s="70">
        <f t="shared" si="132"/>
        <v>109.4</v>
      </c>
      <c r="Q124" s="70">
        <f t="shared" si="132"/>
        <v>218.10000000000002</v>
      </c>
      <c r="R124" s="70">
        <f t="shared" si="132"/>
        <v>332.4</v>
      </c>
      <c r="S124" s="70">
        <f t="shared" si="132"/>
        <v>326.10000000000002</v>
      </c>
      <c r="T124" s="70">
        <f t="shared" si="132"/>
        <v>358.8</v>
      </c>
      <c r="U124" s="70">
        <f t="shared" si="132"/>
        <v>312.5</v>
      </c>
      <c r="V124" s="70">
        <f t="shared" si="132"/>
        <v>45</v>
      </c>
      <c r="W124" s="70">
        <f t="shared" si="132"/>
        <v>110.2</v>
      </c>
      <c r="X124" s="70">
        <f t="shared" si="132"/>
        <v>90.5</v>
      </c>
      <c r="Y124" s="70">
        <f t="shared" si="132"/>
        <v>97.5</v>
      </c>
      <c r="Z124" s="70">
        <f t="shared" si="132"/>
        <v>-78.739999999999995</v>
      </c>
      <c r="AA124" s="70">
        <f t="shared" si="132"/>
        <v>6.6999999999999886</v>
      </c>
      <c r="AB124" s="70">
        <f t="shared" ref="AB124:AC124" si="133">AB108-AB123</f>
        <v>-62.799999999999983</v>
      </c>
      <c r="AC124" s="70">
        <f t="shared" si="133"/>
        <v>-120.00000000000001</v>
      </c>
      <c r="AD124" s="70">
        <f t="shared" ref="AD124:AE124" si="134">AD108-AD123</f>
        <v>-120.00000000000001</v>
      </c>
      <c r="AE124" s="70">
        <f t="shared" si="134"/>
        <v>-151.69999999999999</v>
      </c>
      <c r="AF124" s="70">
        <f t="shared" ref="AF124" si="135">AF108-AF123</f>
        <v>-166</v>
      </c>
      <c r="AG124" s="104"/>
      <c r="AH124" s="46">
        <f t="shared" si="30"/>
        <v>358.8</v>
      </c>
      <c r="AI124" s="47">
        <f t="shared" si="31"/>
        <v>-322.89999999999998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0"/>
        <v>0</v>
      </c>
      <c r="AI125" s="47">
        <f t="shared" si="31"/>
        <v>0</v>
      </c>
    </row>
    <row r="126" spans="1:64" x14ac:dyDescent="0.25">
      <c r="A126" s="116" t="s">
        <v>148</v>
      </c>
      <c r="B126" s="117">
        <v>49.777999999999999</v>
      </c>
      <c r="C126" s="117">
        <v>49.95</v>
      </c>
      <c r="D126" s="117">
        <v>50.037999999999997</v>
      </c>
      <c r="E126" s="117">
        <v>50.04</v>
      </c>
      <c r="F126" s="117">
        <v>50.03</v>
      </c>
      <c r="G126" s="117">
        <v>50.07</v>
      </c>
      <c r="H126" s="117">
        <v>50.052999999999997</v>
      </c>
      <c r="I126" s="117">
        <v>50.052999999999997</v>
      </c>
      <c r="J126" s="117">
        <v>50.052999999999997</v>
      </c>
      <c r="K126" s="117">
        <v>50.052999999999997</v>
      </c>
      <c r="L126" s="117">
        <v>50.052999999999997</v>
      </c>
      <c r="M126" s="117">
        <v>50.198</v>
      </c>
      <c r="N126" s="117">
        <v>49.999000000000002</v>
      </c>
      <c r="O126" s="117">
        <v>49.898000000000003</v>
      </c>
      <c r="P126" s="117">
        <v>49.972999999999999</v>
      </c>
      <c r="Q126" s="117">
        <v>49.962000000000003</v>
      </c>
      <c r="R126" s="117">
        <v>49.95</v>
      </c>
      <c r="S126" s="117">
        <v>49.95</v>
      </c>
      <c r="T126" s="117">
        <v>49.95</v>
      </c>
      <c r="U126" s="117">
        <v>49.95</v>
      </c>
      <c r="V126" s="117">
        <v>49.95</v>
      </c>
      <c r="W126" s="117">
        <v>49.95</v>
      </c>
      <c r="X126" s="117">
        <v>49.95</v>
      </c>
      <c r="Y126" s="117">
        <v>49.847000000000001</v>
      </c>
      <c r="Z126" s="117">
        <v>49.960999999999999</v>
      </c>
      <c r="AA126" s="117">
        <v>50.110999999999997</v>
      </c>
      <c r="AB126" s="117">
        <v>49.921999999999997</v>
      </c>
      <c r="AC126" s="117">
        <v>49.706000000000003</v>
      </c>
      <c r="AD126" s="117">
        <v>49.706000000000003</v>
      </c>
      <c r="AE126" s="117">
        <v>49.822000000000003</v>
      </c>
      <c r="AF126" s="117">
        <v>49.707000000000001</v>
      </c>
      <c r="AG126" s="118"/>
      <c r="AH126" s="46">
        <f t="shared" si="30"/>
        <v>50.198</v>
      </c>
      <c r="AI126" s="47">
        <f t="shared" si="31"/>
        <v>49.706000000000003</v>
      </c>
    </row>
    <row r="127" spans="1:64" x14ac:dyDescent="0.25">
      <c r="A127" s="119" t="s">
        <v>149</v>
      </c>
      <c r="B127" s="43">
        <v>131.19999999999999</v>
      </c>
      <c r="C127" s="43">
        <v>131.19999999999999</v>
      </c>
      <c r="D127" s="43">
        <v>132.69999999999999</v>
      </c>
      <c r="E127" s="43">
        <v>132.69999999999999</v>
      </c>
      <c r="F127" s="43">
        <v>133.80000000000001</v>
      </c>
      <c r="G127" s="43">
        <v>133.6</v>
      </c>
      <c r="H127" s="43">
        <v>131.19999999999999</v>
      </c>
      <c r="I127" s="43">
        <v>131.19999999999999</v>
      </c>
      <c r="J127" s="43">
        <v>130.19999999999999</v>
      </c>
      <c r="K127" s="43">
        <v>130.19999999999999</v>
      </c>
      <c r="L127" s="43">
        <v>130.19999999999999</v>
      </c>
      <c r="M127" s="43">
        <v>131.4</v>
      </c>
      <c r="N127" s="43">
        <v>130.69999999999999</v>
      </c>
      <c r="O127" s="43">
        <v>126.6</v>
      </c>
      <c r="P127" s="43">
        <v>133.30000000000001</v>
      </c>
      <c r="Q127" s="43">
        <v>134.1</v>
      </c>
      <c r="R127" s="43">
        <v>133.6</v>
      </c>
      <c r="S127" s="43">
        <v>133.6</v>
      </c>
      <c r="T127" s="43">
        <v>133.6</v>
      </c>
      <c r="U127" s="43">
        <v>133.6</v>
      </c>
      <c r="V127" s="43">
        <v>133.6</v>
      </c>
      <c r="W127" s="43">
        <v>131.96</v>
      </c>
      <c r="X127" s="43">
        <v>131.96</v>
      </c>
      <c r="Y127" s="43">
        <v>133.5</v>
      </c>
      <c r="Z127" s="43">
        <v>134.19999999999999</v>
      </c>
      <c r="AA127" s="43">
        <v>132.1</v>
      </c>
      <c r="AB127" s="43">
        <v>133.19999999999999</v>
      </c>
      <c r="AC127" s="43">
        <v>130.9</v>
      </c>
      <c r="AD127" s="43">
        <v>130.9</v>
      </c>
      <c r="AE127" s="43">
        <v>134.30000000000001</v>
      </c>
      <c r="AF127" s="43">
        <v>133.9</v>
      </c>
      <c r="AG127" s="120"/>
      <c r="AH127" s="46">
        <f t="shared" si="30"/>
        <v>134.30000000000001</v>
      </c>
      <c r="AI127" s="47">
        <f t="shared" si="31"/>
        <v>126.6</v>
      </c>
    </row>
    <row r="128" spans="1:64" x14ac:dyDescent="0.25">
      <c r="A128" s="119" t="s">
        <v>150</v>
      </c>
      <c r="B128" s="43">
        <v>130.19999999999999</v>
      </c>
      <c r="C128" s="43">
        <v>130.19999999999999</v>
      </c>
      <c r="D128" s="43">
        <v>132.30000000000001</v>
      </c>
      <c r="E128" s="43">
        <v>132.30000000000001</v>
      </c>
      <c r="F128" s="43">
        <v>132</v>
      </c>
      <c r="G128" s="43">
        <v>131.69999999999999</v>
      </c>
      <c r="H128" s="43">
        <v>129.9</v>
      </c>
      <c r="I128" s="43">
        <v>129.9</v>
      </c>
      <c r="J128" s="43">
        <v>129.9</v>
      </c>
      <c r="K128" s="43">
        <v>129.9</v>
      </c>
      <c r="L128" s="43">
        <v>129.9</v>
      </c>
      <c r="M128" s="43">
        <v>130.30000000000001</v>
      </c>
      <c r="N128" s="43">
        <v>128.69999999999999</v>
      </c>
      <c r="O128" s="43">
        <v>127</v>
      </c>
      <c r="P128" s="43">
        <v>131.1</v>
      </c>
      <c r="Q128" s="43">
        <v>130.6</v>
      </c>
      <c r="R128" s="43">
        <v>130.19999999999999</v>
      </c>
      <c r="S128" s="43">
        <v>130.19999999999999</v>
      </c>
      <c r="T128" s="43">
        <v>130.19999999999999</v>
      </c>
      <c r="U128" s="43">
        <v>130.19999999999999</v>
      </c>
      <c r="V128" s="43">
        <v>130.19999999999999</v>
      </c>
      <c r="W128" s="43">
        <v>132.30000000000001</v>
      </c>
      <c r="X128" s="43">
        <v>132.30000000000001</v>
      </c>
      <c r="Y128" s="43">
        <v>133.30000000000001</v>
      </c>
      <c r="Z128" s="43">
        <v>132.4</v>
      </c>
      <c r="AA128" s="43">
        <v>130.88999999999999</v>
      </c>
      <c r="AB128" s="43">
        <v>130.1</v>
      </c>
      <c r="AC128" s="43">
        <v>128.69999999999999</v>
      </c>
      <c r="AD128" s="43">
        <v>128.69999999999999</v>
      </c>
      <c r="AE128" s="43">
        <v>130.80000000000001</v>
      </c>
      <c r="AF128" s="43">
        <v>131.19999999999999</v>
      </c>
      <c r="AG128" s="120"/>
      <c r="AH128" s="46">
        <f t="shared" si="30"/>
        <v>133.30000000000001</v>
      </c>
      <c r="AI128" s="47">
        <f t="shared" si="31"/>
        <v>127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0"/>
        <v>0</v>
      </c>
      <c r="AI129" s="47">
        <f t="shared" si="31"/>
        <v>0</v>
      </c>
    </row>
    <row r="130" spans="1:35" x14ac:dyDescent="0.25">
      <c r="A130" s="119" t="s">
        <v>152</v>
      </c>
      <c r="B130" s="43">
        <v>134.9</v>
      </c>
      <c r="C130" s="43">
        <v>134.9</v>
      </c>
      <c r="D130" s="43">
        <v>136.63</v>
      </c>
      <c r="E130" s="43">
        <v>136.63</v>
      </c>
      <c r="F130" s="43">
        <v>135.69999999999999</v>
      </c>
      <c r="G130" s="43">
        <v>135.30000000000001</v>
      </c>
      <c r="H130" s="43">
        <v>135.30000000000001</v>
      </c>
      <c r="I130" s="43">
        <v>135.30000000000001</v>
      </c>
      <c r="J130" s="43">
        <v>132</v>
      </c>
      <c r="K130" s="43">
        <v>132</v>
      </c>
      <c r="L130" s="43">
        <v>132</v>
      </c>
      <c r="M130" s="43">
        <v>132.69999999999999</v>
      </c>
      <c r="N130" s="43">
        <v>131.9</v>
      </c>
      <c r="O130" s="43">
        <v>131.30000000000001</v>
      </c>
      <c r="P130" s="43">
        <v>132.9</v>
      </c>
      <c r="Q130" s="43">
        <v>133.6</v>
      </c>
      <c r="R130" s="43">
        <v>133.6</v>
      </c>
      <c r="S130" s="43">
        <v>133.6</v>
      </c>
      <c r="T130" s="43">
        <v>133.6</v>
      </c>
      <c r="U130" s="43">
        <v>133.6</v>
      </c>
      <c r="V130" s="43">
        <v>133.6</v>
      </c>
      <c r="W130" s="43">
        <v>133.9</v>
      </c>
      <c r="X130" s="43">
        <v>133.9</v>
      </c>
      <c r="Y130" s="43">
        <v>134.5</v>
      </c>
      <c r="Z130" s="43">
        <v>134.80000000000001</v>
      </c>
      <c r="AA130" s="43">
        <v>134.19999999999999</v>
      </c>
      <c r="AB130" s="43">
        <v>135.69999999999999</v>
      </c>
      <c r="AC130" s="43">
        <v>135</v>
      </c>
      <c r="AD130" s="43">
        <v>135</v>
      </c>
      <c r="AE130" s="43">
        <v>135.19999999999999</v>
      </c>
      <c r="AF130" s="43">
        <v>135.19999999999999</v>
      </c>
      <c r="AG130" s="120"/>
      <c r="AH130" s="46">
        <f t="shared" si="30"/>
        <v>136.63</v>
      </c>
      <c r="AI130" s="47">
        <f t="shared" si="31"/>
        <v>131.30000000000001</v>
      </c>
    </row>
    <row r="131" spans="1:35" x14ac:dyDescent="0.25">
      <c r="A131" s="121" t="s">
        <v>153</v>
      </c>
      <c r="B131" s="122">
        <v>133.19999999999999</v>
      </c>
      <c r="C131" s="122">
        <v>133.19999999999999</v>
      </c>
      <c r="D131" s="122">
        <v>134.6</v>
      </c>
      <c r="E131" s="122">
        <v>134.6</v>
      </c>
      <c r="F131" s="122">
        <v>132</v>
      </c>
      <c r="G131" s="122">
        <v>135.1</v>
      </c>
      <c r="H131" s="122">
        <v>135.1</v>
      </c>
      <c r="I131" s="122">
        <v>135.1</v>
      </c>
      <c r="J131" s="122">
        <v>135.1</v>
      </c>
      <c r="K131" s="122">
        <v>135.1</v>
      </c>
      <c r="L131" s="122">
        <v>135.1</v>
      </c>
      <c r="M131" s="122">
        <v>133.1</v>
      </c>
      <c r="N131" s="122">
        <v>132.30000000000001</v>
      </c>
      <c r="O131" s="122">
        <v>132.9</v>
      </c>
      <c r="P131" s="122">
        <v>134.4</v>
      </c>
      <c r="Q131" s="122">
        <v>134.5</v>
      </c>
      <c r="R131" s="122">
        <v>135</v>
      </c>
      <c r="S131" s="122">
        <v>135</v>
      </c>
      <c r="T131" s="122">
        <v>135</v>
      </c>
      <c r="U131" s="122">
        <v>135</v>
      </c>
      <c r="V131" s="122">
        <v>135</v>
      </c>
      <c r="W131" s="122">
        <v>133.87799999999999</v>
      </c>
      <c r="X131" s="122">
        <v>133.87799999999999</v>
      </c>
      <c r="Y131" s="122">
        <v>134.80000000000001</v>
      </c>
      <c r="Z131" s="122">
        <v>134.4</v>
      </c>
      <c r="AA131" s="122">
        <v>131.80000000000001</v>
      </c>
      <c r="AB131" s="122">
        <v>135</v>
      </c>
      <c r="AC131" s="122">
        <v>134.1</v>
      </c>
      <c r="AD131" s="122">
        <v>134.1</v>
      </c>
      <c r="AE131" s="122">
        <v>133.4</v>
      </c>
      <c r="AF131" s="122">
        <v>134.5</v>
      </c>
      <c r="AG131" s="123"/>
      <c r="AH131" s="46">
        <f t="shared" si="30"/>
        <v>135.1</v>
      </c>
      <c r="AI131" s="47">
        <f t="shared" si="31"/>
        <v>131.80000000000001</v>
      </c>
    </row>
    <row r="132" spans="1:35" x14ac:dyDescent="0.25">
      <c r="A132" s="119" t="s">
        <v>154</v>
      </c>
      <c r="B132" s="43">
        <v>127.3</v>
      </c>
      <c r="C132" s="43">
        <v>127.3</v>
      </c>
      <c r="D132" s="43">
        <v>130.69999999999999</v>
      </c>
      <c r="E132" s="43">
        <v>130.69999999999999</v>
      </c>
      <c r="F132" s="43">
        <v>124</v>
      </c>
      <c r="G132" s="43">
        <v>126.6</v>
      </c>
      <c r="H132" s="43">
        <v>126.6</v>
      </c>
      <c r="I132" s="43">
        <v>126.6</v>
      </c>
      <c r="J132" s="43">
        <v>127.2</v>
      </c>
      <c r="K132" s="43">
        <v>127.2</v>
      </c>
      <c r="L132" s="43">
        <v>127.2</v>
      </c>
      <c r="M132" s="43">
        <v>129.80000000000001</v>
      </c>
      <c r="N132" s="43">
        <v>127.7</v>
      </c>
      <c r="O132" s="43">
        <v>131</v>
      </c>
      <c r="P132" s="43">
        <v>135.30000000000001</v>
      </c>
      <c r="Q132" s="43">
        <v>135.19999999999999</v>
      </c>
      <c r="R132" s="43">
        <v>135.19999999999999</v>
      </c>
      <c r="S132" s="43">
        <v>135.19999999999999</v>
      </c>
      <c r="T132" s="43">
        <v>135.19999999999999</v>
      </c>
      <c r="U132" s="43">
        <v>135.19999999999999</v>
      </c>
      <c r="V132" s="43">
        <v>135.19999999999999</v>
      </c>
      <c r="W132" s="43">
        <v>128.4</v>
      </c>
      <c r="X132" s="43">
        <v>128.4</v>
      </c>
      <c r="Y132" s="43">
        <v>122.9</v>
      </c>
      <c r="Z132" s="43">
        <v>123.6</v>
      </c>
      <c r="AA132" s="43">
        <v>130</v>
      </c>
      <c r="AB132" s="43">
        <v>120.3</v>
      </c>
      <c r="AC132" s="43">
        <v>124.2</v>
      </c>
      <c r="AD132" s="43">
        <v>124.2</v>
      </c>
      <c r="AE132" s="43">
        <v>124.3</v>
      </c>
      <c r="AF132" s="43">
        <v>125.9</v>
      </c>
      <c r="AG132" s="120"/>
      <c r="AH132" s="46">
        <f t="shared" si="30"/>
        <v>135.30000000000001</v>
      </c>
      <c r="AI132" s="47">
        <f t="shared" si="31"/>
        <v>120.3</v>
      </c>
    </row>
    <row r="133" spans="1:35" ht="15.75" thickBot="1" x14ac:dyDescent="0.3">
      <c r="A133" s="119" t="s">
        <v>155</v>
      </c>
      <c r="B133" s="101">
        <v>67.599999999999994</v>
      </c>
      <c r="C133" s="101">
        <v>67.599999999999994</v>
      </c>
      <c r="D133" s="101">
        <v>67.599999999999994</v>
      </c>
      <c r="E133" s="101">
        <v>67.599999999999994</v>
      </c>
      <c r="F133" s="101">
        <v>67.599999999999994</v>
      </c>
      <c r="G133" s="101">
        <v>67.599999999999994</v>
      </c>
      <c r="H133" s="101">
        <v>67.599999999999994</v>
      </c>
      <c r="I133" s="101">
        <v>67.599999999999994</v>
      </c>
      <c r="J133" s="101">
        <v>67.599999999999994</v>
      </c>
      <c r="K133" s="101">
        <v>67.599999999999994</v>
      </c>
      <c r="L133" s="101">
        <v>67.599999999999994</v>
      </c>
      <c r="M133" s="101">
        <v>65.3</v>
      </c>
      <c r="N133" s="101">
        <v>65.099999999999994</v>
      </c>
      <c r="O133" s="101">
        <v>64.8</v>
      </c>
      <c r="P133" s="101">
        <v>65.599999999999994</v>
      </c>
      <c r="Q133" s="101">
        <v>66</v>
      </c>
      <c r="R133" s="101">
        <v>65.900000000000006</v>
      </c>
      <c r="S133" s="101">
        <v>65.900000000000006</v>
      </c>
      <c r="T133" s="101">
        <v>65.900000000000006</v>
      </c>
      <c r="U133" s="101">
        <v>65.900000000000006</v>
      </c>
      <c r="V133" s="101">
        <v>65.900000000000006</v>
      </c>
      <c r="W133" s="101">
        <v>65.7</v>
      </c>
      <c r="X133" s="101">
        <v>65.7</v>
      </c>
      <c r="Y133" s="101">
        <v>67.3</v>
      </c>
      <c r="Z133" s="101">
        <v>65.5</v>
      </c>
      <c r="AA133" s="101">
        <v>65.5</v>
      </c>
      <c r="AB133" s="101">
        <v>67.099999999999994</v>
      </c>
      <c r="AC133" s="101">
        <v>67.099999999999994</v>
      </c>
      <c r="AD133" s="101">
        <v>67.099999999999994</v>
      </c>
      <c r="AE133" s="101">
        <v>67.099999999999994</v>
      </c>
      <c r="AF133" s="101">
        <v>67.099999999999994</v>
      </c>
      <c r="AG133" s="124"/>
      <c r="AH133" s="46">
        <f t="shared" si="30"/>
        <v>67.599999999999994</v>
      </c>
      <c r="AI133" s="47">
        <f t="shared" si="31"/>
        <v>64.8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0"/>
        <v>0</v>
      </c>
      <c r="AI134" s="47">
        <f t="shared" si="31"/>
        <v>0</v>
      </c>
    </row>
    <row r="135" spans="1:35" ht="15.75" thickBot="1" x14ac:dyDescent="0.3">
      <c r="A135" s="126" t="s">
        <v>157</v>
      </c>
      <c r="B135" s="114">
        <f>SUM(B26,B32,B45:B46,B82,B84:B85,B87,B89,B137:B142,B178,B184,B190,B199,B201,B213,B220,B223:B224,B231,B233,B235,B239:B241,B243:B245,B250,B256:B257,B259:B261,B162,B167)</f>
        <v>165.73999999999998</v>
      </c>
      <c r="C135" s="114">
        <f>SUM(C26,C32,C45:C46,C82,C84:C85,C87,C89,C137:C142,C178,C184,C190,C199,C201,C213,C220,C223:C224,C231,C233,C235,C239:C241,C243:C245,C250,C256:C257,C259:C261,C162,C167)</f>
        <v>165.73999999999998</v>
      </c>
      <c r="D135" s="114">
        <f>SUM(D26,D32,D45:D46,D82,D84:D85,D87,D89,D137:D142,D178,D184,D190,D199,D201,D213,D220,D223:D224,D231,D233,D235,D239:D241,D243:D245,D250,D256:D257,D259:D261,D162,D167)</f>
        <v>151.94</v>
      </c>
      <c r="E135" s="114">
        <f>SUM(E26,E32,E45:E46,E82,E84:E85,E87,E89,E137:E142,E178,E184,E190,E199,E201,E213,E220,E223:E224,E231,E233,E235,E239:E241,E243:E245,E250,E256:E257,E259:E261,E162,E167)</f>
        <v>151.94</v>
      </c>
      <c r="F135" s="114">
        <f>SUM(F26,F32,F45:F46,F82,F84:F85,F87,F89,F137:F142,F178,F184,F190,F199,F201,F213,F220,F223:F224,F231,F233,F235,F239:F241,F243:F245,F250,F256:F257,F259:F261,F162,F167)</f>
        <v>151.84</v>
      </c>
      <c r="G135" s="114">
        <f>SUM(G26,G32,G45:G46,G82,G84:G85,G87,G89,G137:G142,G178,G184,G190,G199,G201,G213,G220,G223:G224,G231,G233,G235,G239:G241,G243:G245,G250,G256:G257,G259:G261,G162,G167)</f>
        <v>165.44</v>
      </c>
      <c r="H135" s="114">
        <f>SUM(H26,H32,H45:H46,H82,H84:H85,H87,H89,H137:H142,H178,H184,H190,H199,H201,H213,H220,H223:H224,H231,H233,H235,H239:H241,H243:H245,H250,H256:H257,H259:H261,H162,H167)</f>
        <v>163.74</v>
      </c>
      <c r="I135" s="114">
        <f>SUM(I26,I32,I45:I46,I82,I84:I85,I87,I89,I137:I142,I178,I184,I190,I199,I201,I213,I220,I223:I224,I231,I233,I235,I239:I241,I243:I245,I250,I256:I257,I259:I261,I162,I167)</f>
        <v>163.74</v>
      </c>
      <c r="J135" s="114">
        <f>SUM(J26,J32,J45:J46,J82,J84:J85,J87,J89,J137:J142,J178,J184,J190,J199,J201,J213,J220,J223:J224,J231,J233,J235,J239:J241,J243:J245,J250,J256:J257,J259:J261,J162,J167)</f>
        <v>243.14</v>
      </c>
      <c r="K135" s="114">
        <f>SUM(K26,K32,K45:K46,K82,K84:K85,K87,K89,K137:K142,K178,K184,K190,K199,K201,K213,K220,K223:K224,K231,K233,K235,K239:K241,K243:K245,K250,K256:K257,K259:K261,K162,K167)</f>
        <v>244.83999999999997</v>
      </c>
      <c r="L135" s="114">
        <f>SUM(L26,L32,L45:L46,L82,L84:L85,L87,L89,L137:L142,L178,L184,L190,L199,L201,L213,L220,L223:L224,L231,L233,L235,L239:L241,L243:L245,L250,L256:L257,L259:L261,L162,L167)</f>
        <v>293.94</v>
      </c>
      <c r="M135" s="114">
        <f>SUM(M26,M32,M45:M46,M82,M84:M85,M87,M89,M137:M142,M178,M184,M190,M199,M201,M213,M220,M223:M224,M231,M233,M235,M239:M241,M243:M245,M250,M256:M257,M259:M261,M162,M167)</f>
        <v>309.13999999999993</v>
      </c>
      <c r="N135" s="114">
        <f>SUM(N26,N32,N45:N46,N82,N84:N85,N87,N89,N137:N142,N178,N184,N190,N199,N201,N213,N220,N223:N224,N231,N233,N235,N239:N241,N243:N245,N250,N256:N257,N259:N261,N162,N167)</f>
        <v>325.64</v>
      </c>
      <c r="O135" s="114">
        <f>SUM(O26,O32,O45:O46,O82,O84:O85,O87,O89,O137:O142,O178,O184,O190,O199,O201,O213,O220,O223:O224,O231,O233,O235,O239:O241,O243:O245,O250,O256:O257,O259:O261,O162,O167)</f>
        <v>339.23999999999995</v>
      </c>
      <c r="P135" s="114">
        <v>42</v>
      </c>
      <c r="Q135" s="114">
        <f>SUM(Q26,Q32,Q45:Q46,Q82,Q84:Q85,Q87,Q89,Q137:Q142,Q178,Q184,Q190,Q199,Q201,Q213,Q220,Q223:Q224,Q231,Q233,Q235,Q239:Q241,Q243:Q245,Q250,Q256:Q257,Q259:Q261,Q162,Q167)</f>
        <v>323.33999999999997</v>
      </c>
      <c r="R135" s="114">
        <f>SUM(R26,R32,R45:R46,R82,R84:R85,R87,R89,R137:R142,R178,R184,R190,R199,R201,R213,R220,R223:R224,R231,R233,R235,R239:R241,R243:R245,R250,R256:R257,R259:R261,R162,R167)</f>
        <v>309.64</v>
      </c>
      <c r="S135" s="114">
        <f>SUM(S26,S32,S45:S46,S82,S84:S85,S87,S89,S137:S142,S178,S184,S190,S199,S201,S213,S220,S223:S224,S231,S233,S235,S239:S241,S243:S245,S250,S256:S257,S259:S261,S162,S167)</f>
        <v>309.64</v>
      </c>
      <c r="T135" s="114">
        <f>SUM(T26,T32,T45:T46,T82,T84:T85,T87,T89,T137:T142,T178,T184,T190,T199,T201,T213,T220,T223:T224,T231,T233,T235,T239:T241,T243:T245,T250,T256:T257,T259:T261,T162,T167)</f>
        <v>304.94</v>
      </c>
      <c r="U135" s="114">
        <f>SUM(U26,U32,U45:U46,U82,U84:U85,U87,U89,U137:U142,U178,U184,U190,U199,U201,U213,U220,U223:U224,U231,U233,U235,U239:U241,U243:U245,U250,U256:U257,U259:U261,U162,U167)</f>
        <v>301.04000000000002</v>
      </c>
      <c r="V135" s="114">
        <f>SUM(V26,V32,V45:V46,V82,V84:V85,V87,V89,V137:V142,V178,V184,V190,V199,V201,V213,V220,V223:V224,V231,V233,V235,V239:V241,V243:V245,V250,V256:V257,V259:V261,V162,V167)</f>
        <v>297.64</v>
      </c>
      <c r="W135" s="114">
        <f>SUM(W26,W32,W45:W46,W82,W84:W85,W87,W89,W137:W142,W178,W184,W190,W199,W201,W213,W220,W223:W224,W231,W233,W235,W239:W241,W243:W245,W250,W256:W257,W259:W261,W162,W167)</f>
        <v>228.23999999999995</v>
      </c>
      <c r="X135" s="114">
        <f>SUM(X26,X32,X45:X46,X82,X84:X85,X87,X89,X137:X142,X178,X184,X190,X199,X201,X213,X220,X223:X224,X231,X233,X235,X239:X241,X243:X245,X250,X256:X257,X259:X261,X162,X167)</f>
        <v>240.34</v>
      </c>
      <c r="Y135" s="114">
        <f>SUM(Y23,Y30,Y51:Y52,Y82,Y84:Y85,Y87,Y89,Y137:Y142,Y171,Y177,Y183,Y192,Y194,Y206,Y213,Y216:Y217,Y224,Y226,Y228,Y232:Y234,Y236:Y238,Y243,Y249:Y250,Y252:Y254,Y262,Y267)</f>
        <v>222.7</v>
      </c>
      <c r="Z135" s="114">
        <f>SUM(Z23,Z30,Z51:Z52,Z82,Z84:Z85,Z87,Z89,Z137:Z142,Z171,Z177,Z183,Z192,Z194,Z206,Z213,Z216:Z217,Z224,Z226,Z228,Z232:Z234,Z236:Z238,Z243,Z249:Z250,Z252:Z254,Z262,Z267)</f>
        <v>258.09999999999997</v>
      </c>
      <c r="AA135" s="114">
        <f>SUM(AA26,AA32,AA45:AA46,AA82,AA84:AA85,AA87,AA89,AA137:AA142,AA178,AA184,AA190,AA199,AA201,AA213,AA220,AA223:AA224,AA231,AA233,AA235,AA239:AA241,AA243:AA245,AA250,AA256:AA257,AA259:AA261,AA162,AA167)</f>
        <v>322.44</v>
      </c>
      <c r="AB135" s="114">
        <f>SUM(AB26,AB32,AB45:AB46,AB82,AB84:AB85,AB87,AB89,AB137:AB142,AB178,AB184,AB190,AB199,AB201,AB213,AB220,AB223:AB224,AB231,AB233,AB235,AB239:AB241,AB243:AB245,AB250,AB256:AB257,AB259:AB261,AB162,AB167)</f>
        <v>312.74</v>
      </c>
      <c r="AC135" s="114">
        <f>SUM(AC26,AC32,AC45:AC46,AC82,AC84:AC85,AC87,AC89,AC137:AC142,AC178,AC184,AC190,AC199,AC201,AC213,AC220,AC223:AC224,AC231,AC233,AC235,AC239:AC241,AC243:AC245,AC250,AC256:AC257,AC259:AC261,AC162,AC167)</f>
        <v>248.03999999999996</v>
      </c>
      <c r="AD135" s="114">
        <f t="shared" ref="AD135:AE135" si="136">SUM(AD26,AD32,AD45:AD46,AD82,AD84:AD85,AD87,AD89,AD137:AD142,AD178,AD184,AD190,AD199,AD201,AD213,AD220,AD223:AD224,AD231,AD233,AD235,AD239:AD241,AD243:AD245,AD250,AD256:AD257,AD259:AD261,AD162,AD167)</f>
        <v>248.03999999999996</v>
      </c>
      <c r="AE135" s="114">
        <f t="shared" si="136"/>
        <v>215.33999999999997</v>
      </c>
      <c r="AF135" s="114">
        <f t="shared" ref="AF135" si="137">SUM(AF26,AF32,AF45:AF46,AF82,AF84:AF85,AF87,AF89,AF137:AF142,AF178,AF184,AF190,AF199,AF201,AF213,AF220,AF223:AF224,AF231,AF233,AF235,AF239:AF241,AF243:AF245,AF250,AF256:AF257,AF259:AF261,AF162,AF167)</f>
        <v>190.97000000000003</v>
      </c>
      <c r="AG135" s="127"/>
      <c r="AH135" s="46">
        <f t="shared" si="30"/>
        <v>339.23999999999995</v>
      </c>
      <c r="AI135" s="47">
        <f t="shared" si="31"/>
        <v>42</v>
      </c>
    </row>
    <row r="136" spans="1:35" ht="15.75" thickBot="1" x14ac:dyDescent="0.3">
      <c r="A136" s="128" t="s">
        <v>158</v>
      </c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0"/>
        <v>0</v>
      </c>
      <c r="AI136" s="47">
        <f t="shared" si="31"/>
        <v>0</v>
      </c>
    </row>
    <row r="137" spans="1:35" x14ac:dyDescent="0.25">
      <c r="A137" s="131" t="s">
        <v>159</v>
      </c>
      <c r="B137" s="132">
        <v>32.5</v>
      </c>
      <c r="C137" s="132">
        <v>32.5</v>
      </c>
      <c r="D137" s="132">
        <v>39</v>
      </c>
      <c r="E137" s="132">
        <v>39</v>
      </c>
      <c r="F137" s="132">
        <v>38</v>
      </c>
      <c r="G137" s="133">
        <v>55</v>
      </c>
      <c r="H137" s="133">
        <v>53.3</v>
      </c>
      <c r="I137" s="133">
        <v>53.3</v>
      </c>
      <c r="J137" s="133">
        <v>52</v>
      </c>
      <c r="K137" s="133">
        <v>52</v>
      </c>
      <c r="L137" s="133">
        <v>46.7</v>
      </c>
      <c r="M137" s="133">
        <v>48.8</v>
      </c>
      <c r="N137" s="133">
        <v>41</v>
      </c>
      <c r="O137" s="133">
        <v>40.200000000000003</v>
      </c>
      <c r="P137" s="133">
        <v>27.8</v>
      </c>
      <c r="Q137" s="133">
        <v>26.5</v>
      </c>
      <c r="R137" s="133">
        <v>24.6</v>
      </c>
      <c r="S137" s="133">
        <v>24.6</v>
      </c>
      <c r="T137" s="133">
        <v>24.6</v>
      </c>
      <c r="U137" s="133">
        <v>24.6</v>
      </c>
      <c r="V137" s="133">
        <v>24.6</v>
      </c>
      <c r="W137" s="133">
        <v>29.9</v>
      </c>
      <c r="X137" s="133">
        <v>33.4</v>
      </c>
      <c r="Y137" s="133">
        <v>33.4</v>
      </c>
      <c r="Z137" s="133">
        <v>50.1</v>
      </c>
      <c r="AA137" s="133">
        <v>42.5</v>
      </c>
      <c r="AB137" s="133">
        <v>39.6</v>
      </c>
      <c r="AC137" s="133">
        <v>28.1</v>
      </c>
      <c r="AD137" s="133">
        <v>28.1</v>
      </c>
      <c r="AE137" s="133">
        <v>31.1</v>
      </c>
      <c r="AF137" s="133">
        <v>34</v>
      </c>
      <c r="AG137" s="134">
        <v>75</v>
      </c>
      <c r="AH137" s="46">
        <f t="shared" si="30"/>
        <v>55</v>
      </c>
      <c r="AI137" s="47">
        <f t="shared" si="31"/>
        <v>24.6</v>
      </c>
    </row>
    <row r="138" spans="1:35" x14ac:dyDescent="0.25">
      <c r="A138" s="135" t="s">
        <v>160</v>
      </c>
      <c r="B138" s="132">
        <v>0</v>
      </c>
      <c r="C138" s="132">
        <v>0</v>
      </c>
      <c r="D138" s="132">
        <v>0</v>
      </c>
      <c r="E138" s="132">
        <v>0</v>
      </c>
      <c r="F138" s="132">
        <v>0</v>
      </c>
      <c r="G138" s="136">
        <v>0</v>
      </c>
      <c r="H138" s="136">
        <v>0</v>
      </c>
      <c r="I138" s="136">
        <v>0</v>
      </c>
      <c r="J138" s="136">
        <v>0</v>
      </c>
      <c r="K138" s="136">
        <v>0</v>
      </c>
      <c r="L138" s="136">
        <v>13.6</v>
      </c>
      <c r="M138" s="136">
        <v>18.600000000000001</v>
      </c>
      <c r="N138" s="136">
        <v>5</v>
      </c>
      <c r="O138" s="136">
        <v>3.2</v>
      </c>
      <c r="P138" s="136">
        <v>-11.8</v>
      </c>
      <c r="Q138" s="136">
        <v>-13.2</v>
      </c>
      <c r="R138" s="136">
        <v>-20</v>
      </c>
      <c r="S138" s="136">
        <v>-20</v>
      </c>
      <c r="T138" s="136">
        <v>-20</v>
      </c>
      <c r="U138" s="136">
        <v>-20</v>
      </c>
      <c r="V138" s="136">
        <v>-20</v>
      </c>
      <c r="W138" s="136">
        <v>-10</v>
      </c>
      <c r="X138" s="136">
        <v>-5.6</v>
      </c>
      <c r="Y138" s="136">
        <v>-5.6</v>
      </c>
      <c r="Z138" s="136">
        <v>-14.3</v>
      </c>
      <c r="AA138" s="136">
        <v>-3.8</v>
      </c>
      <c r="AB138" s="136">
        <v>-0.8</v>
      </c>
      <c r="AC138" s="136">
        <v>-16.899999999999999</v>
      </c>
      <c r="AD138" s="136">
        <v>-16.899999999999999</v>
      </c>
      <c r="AE138" s="136">
        <v>-11.1</v>
      </c>
      <c r="AF138" s="136">
        <v>-12.7</v>
      </c>
      <c r="AG138" s="134">
        <v>240</v>
      </c>
      <c r="AH138" s="46">
        <f t="shared" si="30"/>
        <v>18.600000000000001</v>
      </c>
      <c r="AI138" s="47">
        <f t="shared" si="31"/>
        <v>-20</v>
      </c>
    </row>
    <row r="139" spans="1:35" x14ac:dyDescent="0.25">
      <c r="A139" s="135" t="s">
        <v>161</v>
      </c>
      <c r="B139" s="132">
        <v>-58</v>
      </c>
      <c r="C139" s="132">
        <v>-58</v>
      </c>
      <c r="D139" s="132">
        <v>-68</v>
      </c>
      <c r="E139" s="132">
        <v>-68</v>
      </c>
      <c r="F139" s="132">
        <v>-68</v>
      </c>
      <c r="G139" s="136">
        <v>-64.3</v>
      </c>
      <c r="H139" s="136">
        <v>-64.3</v>
      </c>
      <c r="I139" s="136">
        <v>-64.3</v>
      </c>
      <c r="J139" s="136">
        <v>-45.5</v>
      </c>
      <c r="K139" s="136">
        <v>-45.5</v>
      </c>
      <c r="L139" s="136">
        <v>-40.6</v>
      </c>
      <c r="M139" s="136">
        <v>-39.700000000000003</v>
      </c>
      <c r="N139" s="136">
        <v>-47.3</v>
      </c>
      <c r="O139" s="136">
        <v>-47.1</v>
      </c>
      <c r="P139" s="136">
        <v>-44.6</v>
      </c>
      <c r="Q139" s="136">
        <v>-45.6</v>
      </c>
      <c r="R139" s="136">
        <v>-44</v>
      </c>
      <c r="S139" s="136">
        <v>-44</v>
      </c>
      <c r="T139" s="136">
        <v>-44</v>
      </c>
      <c r="U139" s="136">
        <v>-44</v>
      </c>
      <c r="V139" s="136">
        <v>-44</v>
      </c>
      <c r="W139" s="136">
        <v>-22.3</v>
      </c>
      <c r="X139" s="136">
        <v>-27.1</v>
      </c>
      <c r="Y139" s="136">
        <v>-27.1</v>
      </c>
      <c r="Z139" s="136">
        <v>-40.200000000000003</v>
      </c>
      <c r="AA139" s="136">
        <v>-28</v>
      </c>
      <c r="AB139" s="136">
        <v>-37.299999999999997</v>
      </c>
      <c r="AC139" s="136">
        <v>-40.799999999999997</v>
      </c>
      <c r="AD139" s="136">
        <v>-40.799999999999997</v>
      </c>
      <c r="AE139" s="136">
        <v>-60.2</v>
      </c>
      <c r="AF139" s="136">
        <v>-70.77</v>
      </c>
      <c r="AG139" s="134">
        <v>240</v>
      </c>
      <c r="AH139" s="46">
        <f>MAX(B139:AF139)</f>
        <v>-22.3</v>
      </c>
      <c r="AI139" s="47">
        <f>MIN(B139:AF139)</f>
        <v>-70.77</v>
      </c>
    </row>
    <row r="140" spans="1:35" x14ac:dyDescent="0.25">
      <c r="A140" s="135" t="s">
        <v>162</v>
      </c>
      <c r="B140" s="132">
        <v>86.7</v>
      </c>
      <c r="C140" s="132">
        <v>86.7</v>
      </c>
      <c r="D140" s="132">
        <v>89.5</v>
      </c>
      <c r="E140" s="132">
        <v>89.5</v>
      </c>
      <c r="F140" s="132">
        <v>92</v>
      </c>
      <c r="G140" s="137">
        <v>76</v>
      </c>
      <c r="H140" s="137">
        <v>76</v>
      </c>
      <c r="I140" s="137">
        <v>76</v>
      </c>
      <c r="J140" s="137">
        <v>50.9</v>
      </c>
      <c r="K140" s="137">
        <v>50.9</v>
      </c>
      <c r="L140" s="137">
        <v>56.2</v>
      </c>
      <c r="M140" s="137">
        <v>54.6</v>
      </c>
      <c r="N140" s="137">
        <v>62.2</v>
      </c>
      <c r="O140" s="137">
        <v>64.900000000000006</v>
      </c>
      <c r="P140" s="137">
        <v>63.9</v>
      </c>
      <c r="Q140" s="137">
        <v>65.099999999999994</v>
      </c>
      <c r="R140" s="137">
        <v>62</v>
      </c>
      <c r="S140" s="137">
        <v>62</v>
      </c>
      <c r="T140" s="137">
        <v>62</v>
      </c>
      <c r="U140" s="137">
        <v>62</v>
      </c>
      <c r="V140" s="137">
        <v>62</v>
      </c>
      <c r="W140" s="137">
        <v>27.6</v>
      </c>
      <c r="X140" s="137">
        <v>25.1</v>
      </c>
      <c r="Y140" s="137">
        <v>25.1</v>
      </c>
      <c r="Z140" s="137">
        <v>48.2</v>
      </c>
      <c r="AA140" s="137">
        <v>45.6</v>
      </c>
      <c r="AB140" s="137">
        <v>65.7</v>
      </c>
      <c r="AC140" s="137">
        <v>70.599999999999994</v>
      </c>
      <c r="AD140" s="137">
        <v>70.599999999999994</v>
      </c>
      <c r="AE140" s="137">
        <v>87.8</v>
      </c>
      <c r="AF140" s="137">
        <v>100</v>
      </c>
      <c r="AG140" s="134"/>
      <c r="AH140" s="46">
        <f>MAX(B140:AF140)</f>
        <v>100</v>
      </c>
      <c r="AI140" s="47">
        <f>MIN(B140:AF140)</f>
        <v>25.1</v>
      </c>
    </row>
    <row r="141" spans="1:35" x14ac:dyDescent="0.25">
      <c r="A141" s="135" t="s">
        <v>163</v>
      </c>
      <c r="B141" s="132">
        <v>15.1</v>
      </c>
      <c r="C141" s="132">
        <v>15.1</v>
      </c>
      <c r="D141" s="132">
        <v>7.1</v>
      </c>
      <c r="E141" s="132">
        <v>7.1</v>
      </c>
      <c r="F141" s="132">
        <v>3.9</v>
      </c>
      <c r="G141" s="136">
        <v>0.6</v>
      </c>
      <c r="H141" s="136">
        <v>0.6</v>
      </c>
      <c r="I141" s="136">
        <v>0.6</v>
      </c>
      <c r="J141" s="136">
        <v>13.2</v>
      </c>
      <c r="K141" s="136">
        <v>13.2</v>
      </c>
      <c r="L141" s="136">
        <v>23.1</v>
      </c>
      <c r="M141" s="136">
        <v>23.2</v>
      </c>
      <c r="N141" s="136">
        <v>38.200000000000003</v>
      </c>
      <c r="O141" s="136">
        <v>49.8</v>
      </c>
      <c r="P141" s="136">
        <v>52.4</v>
      </c>
      <c r="Q141" s="136">
        <v>53.1</v>
      </c>
      <c r="R141" s="136">
        <v>52</v>
      </c>
      <c r="S141" s="136">
        <v>52</v>
      </c>
      <c r="T141" s="136">
        <v>52</v>
      </c>
      <c r="U141" s="136">
        <v>52</v>
      </c>
      <c r="V141" s="136">
        <v>52</v>
      </c>
      <c r="W141" s="136">
        <v>14.4</v>
      </c>
      <c r="X141" s="136">
        <v>14.3</v>
      </c>
      <c r="Y141" s="136">
        <v>14.3</v>
      </c>
      <c r="Z141" s="136">
        <v>33.799999999999997</v>
      </c>
      <c r="AA141" s="136">
        <v>42.6</v>
      </c>
      <c r="AB141" s="136">
        <v>41</v>
      </c>
      <c r="AC141" s="136">
        <v>37.200000000000003</v>
      </c>
      <c r="AD141" s="136">
        <v>37.200000000000003</v>
      </c>
      <c r="AE141" s="136">
        <v>29.5</v>
      </c>
      <c r="AF141" s="136">
        <v>25.8</v>
      </c>
      <c r="AG141" s="134">
        <v>60</v>
      </c>
      <c r="AH141" s="46">
        <f>MAX(B141:AF141)</f>
        <v>53.1</v>
      </c>
      <c r="AI141" s="47">
        <f>MIN(B141:AF141)</f>
        <v>0.6</v>
      </c>
    </row>
    <row r="142" spans="1:35" x14ac:dyDescent="0.25">
      <c r="A142" s="135" t="s">
        <v>164</v>
      </c>
      <c r="B142" s="132">
        <v>-46.5</v>
      </c>
      <c r="C142" s="132">
        <v>-46.5</v>
      </c>
      <c r="D142" s="132">
        <v>-51.6</v>
      </c>
      <c r="E142" s="132">
        <v>-51.6</v>
      </c>
      <c r="F142" s="132">
        <v>-50</v>
      </c>
      <c r="G142" s="137">
        <v>-37.799999999999997</v>
      </c>
      <c r="H142" s="137">
        <v>-37.799999999999997</v>
      </c>
      <c r="I142" s="137">
        <v>-37.799999999999997</v>
      </c>
      <c r="J142" s="137">
        <v>34.299999999999997</v>
      </c>
      <c r="K142" s="137">
        <v>34.299999999999997</v>
      </c>
      <c r="L142" s="137">
        <v>55</v>
      </c>
      <c r="M142" s="137">
        <v>53.6</v>
      </c>
      <c r="N142" s="137">
        <v>76.2</v>
      </c>
      <c r="O142" s="137">
        <v>80.099999999999994</v>
      </c>
      <c r="P142" s="137">
        <v>93</v>
      </c>
      <c r="Q142" s="137">
        <v>84.4</v>
      </c>
      <c r="R142" s="137">
        <v>82</v>
      </c>
      <c r="S142" s="137">
        <v>82</v>
      </c>
      <c r="T142" s="137">
        <v>82</v>
      </c>
      <c r="U142" s="137">
        <v>82</v>
      </c>
      <c r="V142" s="137">
        <v>82</v>
      </c>
      <c r="W142" s="137">
        <v>51.3</v>
      </c>
      <c r="X142" s="137">
        <v>60.6</v>
      </c>
      <c r="Y142" s="137">
        <v>60.6</v>
      </c>
      <c r="Z142" s="137">
        <v>58.5</v>
      </c>
      <c r="AA142" s="137">
        <v>84.6</v>
      </c>
      <c r="AB142" s="137">
        <v>64.3</v>
      </c>
      <c r="AC142" s="137">
        <v>29.3</v>
      </c>
      <c r="AD142" s="137">
        <v>29.3</v>
      </c>
      <c r="AE142" s="137">
        <v>-1.9</v>
      </c>
      <c r="AF142" s="137">
        <v>-25.5</v>
      </c>
      <c r="AG142" s="138">
        <v>120</v>
      </c>
      <c r="AH142" s="46">
        <f>MAX(B142:AF142)</f>
        <v>93</v>
      </c>
      <c r="AI142" s="47">
        <f>MIN(B142:AF142)</f>
        <v>-51.6</v>
      </c>
    </row>
    <row r="143" spans="1:35" x14ac:dyDescent="0.25">
      <c r="A143" s="135" t="s">
        <v>427</v>
      </c>
      <c r="B143" s="132">
        <v>28.9</v>
      </c>
      <c r="C143" s="132">
        <v>28.9</v>
      </c>
      <c r="D143" s="132">
        <v>24</v>
      </c>
      <c r="E143" s="132">
        <v>24</v>
      </c>
      <c r="F143" s="132">
        <v>24.7</v>
      </c>
      <c r="G143" s="137">
        <v>30.8</v>
      </c>
      <c r="H143" s="137">
        <v>30.8</v>
      </c>
      <c r="I143" s="137">
        <v>30.8</v>
      </c>
      <c r="J143" s="137">
        <v>67.3</v>
      </c>
      <c r="K143" s="137">
        <v>67.3</v>
      </c>
      <c r="L143" s="137">
        <v>7.1</v>
      </c>
      <c r="M143" s="137">
        <v>74.900000000000006</v>
      </c>
      <c r="N143" s="137">
        <v>85.9</v>
      </c>
      <c r="O143" s="137">
        <v>88.4</v>
      </c>
      <c r="P143" s="137">
        <v>94.6</v>
      </c>
      <c r="Q143" s="137">
        <v>90.6</v>
      </c>
      <c r="R143" s="137">
        <v>8</v>
      </c>
      <c r="S143" s="137">
        <v>8</v>
      </c>
      <c r="T143" s="137">
        <v>8</v>
      </c>
      <c r="U143" s="137">
        <v>8</v>
      </c>
      <c r="V143" s="137">
        <v>8</v>
      </c>
      <c r="W143" s="137">
        <f>85*2</f>
        <v>170</v>
      </c>
      <c r="X143" s="137">
        <f>95+95</f>
        <v>190</v>
      </c>
      <c r="Y143" s="137">
        <f>95+95</f>
        <v>190</v>
      </c>
      <c r="Z143" s="137">
        <f>88+88</f>
        <v>176</v>
      </c>
      <c r="AA143" s="137">
        <f>96+96</f>
        <v>192</v>
      </c>
      <c r="AB143" s="137">
        <v>176.9</v>
      </c>
      <c r="AC143" s="137">
        <v>147.6</v>
      </c>
      <c r="AD143" s="137">
        <v>147.6</v>
      </c>
      <c r="AE143" s="137">
        <v>112.7</v>
      </c>
      <c r="AF143" s="137">
        <v>88.9</v>
      </c>
      <c r="AG143" s="138"/>
      <c r="AH143" s="46">
        <f>MAX(B143:AF143)</f>
        <v>192</v>
      </c>
      <c r="AI143" s="47">
        <f>MIN(B143:AF143)</f>
        <v>7.1</v>
      </c>
    </row>
    <row r="144" spans="1:35" x14ac:dyDescent="0.25">
      <c r="A144" s="135" t="s">
        <v>166</v>
      </c>
      <c r="B144" s="132">
        <v>-44.4</v>
      </c>
      <c r="C144" s="132">
        <v>-44.4</v>
      </c>
      <c r="D144" s="132">
        <v>-38</v>
      </c>
      <c r="E144" s="132">
        <v>-38</v>
      </c>
      <c r="F144" s="132">
        <v>-35</v>
      </c>
      <c r="G144" s="137">
        <v>-44.3</v>
      </c>
      <c r="H144" s="137">
        <v>-44.3</v>
      </c>
      <c r="I144" s="137">
        <v>-44.3</v>
      </c>
      <c r="J144" s="137">
        <v>-42.1</v>
      </c>
      <c r="K144" s="137">
        <v>-42.1</v>
      </c>
      <c r="L144" s="137">
        <v>-42.1</v>
      </c>
      <c r="M144" s="137">
        <v>-7.4</v>
      </c>
      <c r="N144" s="137">
        <v>5.6</v>
      </c>
      <c r="O144" s="137">
        <v>2.6</v>
      </c>
      <c r="P144" s="137">
        <v>3</v>
      </c>
      <c r="Q144" s="137">
        <v>2.7</v>
      </c>
      <c r="R144" s="137">
        <v>-8</v>
      </c>
      <c r="S144" s="137">
        <v>-8</v>
      </c>
      <c r="T144" s="137">
        <v>-8</v>
      </c>
      <c r="U144" s="137">
        <v>-8</v>
      </c>
      <c r="V144" s="137">
        <v>-8</v>
      </c>
      <c r="W144" s="137">
        <v>-26.5</v>
      </c>
      <c r="X144" s="137">
        <v>-28.1</v>
      </c>
      <c r="Y144" s="137">
        <v>-28.1</v>
      </c>
      <c r="Z144" s="137">
        <v>-52.6</v>
      </c>
      <c r="AA144" s="137">
        <v>-55.6</v>
      </c>
      <c r="AB144" s="137">
        <v>-50.7</v>
      </c>
      <c r="AC144" s="137">
        <v>-42.8</v>
      </c>
      <c r="AD144" s="137">
        <v>-42.8</v>
      </c>
      <c r="AE144" s="137">
        <v>-31.9</v>
      </c>
      <c r="AF144" s="137">
        <v>-24.9</v>
      </c>
      <c r="AG144" s="138"/>
      <c r="AH144" s="46">
        <f>MAX(B144:AF144)</f>
        <v>5.6</v>
      </c>
      <c r="AI144" s="47">
        <f>MIN(B144:AF144)</f>
        <v>-55.6</v>
      </c>
    </row>
    <row r="145" spans="1:38" x14ac:dyDescent="0.25">
      <c r="A145" s="135" t="s">
        <v>167</v>
      </c>
      <c r="B145" s="132">
        <v>-53.7</v>
      </c>
      <c r="C145" s="132">
        <v>-53.7</v>
      </c>
      <c r="D145" s="132">
        <v>-53.7</v>
      </c>
      <c r="E145" s="132">
        <v>-53.7</v>
      </c>
      <c r="F145" s="132">
        <v>-17</v>
      </c>
      <c r="G145" s="137">
        <v>-10.8</v>
      </c>
      <c r="H145" s="137">
        <v>-10.8</v>
      </c>
      <c r="I145" s="137">
        <v>-10.8</v>
      </c>
      <c r="J145" s="137">
        <v>-54.7</v>
      </c>
      <c r="K145" s="137">
        <v>-54.7</v>
      </c>
      <c r="L145" s="137">
        <v>-54.7</v>
      </c>
      <c r="M145" s="137">
        <v>-62.4</v>
      </c>
      <c r="N145" s="137">
        <v>-81.7</v>
      </c>
      <c r="O145" s="137">
        <v>-92</v>
      </c>
      <c r="P145" s="137">
        <v>-96.1</v>
      </c>
      <c r="Q145" s="137">
        <v>-95.7</v>
      </c>
      <c r="R145" s="137">
        <v>-82</v>
      </c>
      <c r="S145" s="137">
        <v>-82</v>
      </c>
      <c r="T145" s="137">
        <v>-82</v>
      </c>
      <c r="U145" s="137">
        <v>-82</v>
      </c>
      <c r="V145" s="137">
        <v>-82</v>
      </c>
      <c r="W145" s="137">
        <v>-116.8</v>
      </c>
      <c r="X145" s="137">
        <v>-100.4</v>
      </c>
      <c r="Y145" s="137">
        <v>-100.4</v>
      </c>
      <c r="Z145" s="137">
        <v>-53</v>
      </c>
      <c r="AA145" s="137">
        <v>-61.8</v>
      </c>
      <c r="AB145" s="137">
        <v>-46.5</v>
      </c>
      <c r="AC145" s="137">
        <v>-73.3</v>
      </c>
      <c r="AD145" s="137">
        <v>-73.3</v>
      </c>
      <c r="AE145" s="137">
        <v>-46.77</v>
      </c>
      <c r="AF145" s="137">
        <v>-52.2</v>
      </c>
      <c r="AG145" s="138"/>
      <c r="AH145" s="46">
        <f>MAX(B145:AF145)</f>
        <v>-10.8</v>
      </c>
      <c r="AI145" s="47">
        <f>MIN(B145:AF145)</f>
        <v>-116.8</v>
      </c>
    </row>
    <row r="146" spans="1:38" x14ac:dyDescent="0.25">
      <c r="A146" s="135" t="s">
        <v>168</v>
      </c>
      <c r="B146" s="132">
        <v>-257.2</v>
      </c>
      <c r="C146" s="132">
        <v>-257.2</v>
      </c>
      <c r="D146" s="132">
        <v>-228</v>
      </c>
      <c r="E146" s="132">
        <v>-228</v>
      </c>
      <c r="F146" s="132">
        <v>-292</v>
      </c>
      <c r="G146" s="137">
        <v>-303.5</v>
      </c>
      <c r="H146" s="137">
        <v>-303.5</v>
      </c>
      <c r="I146" s="137">
        <v>-303.5</v>
      </c>
      <c r="J146" s="137">
        <v>-294.7</v>
      </c>
      <c r="K146" s="137">
        <v>-294.7</v>
      </c>
      <c r="L146" s="137">
        <v>-294.7</v>
      </c>
      <c r="M146" s="137">
        <v>-282.10000000000002</v>
      </c>
      <c r="N146" s="137">
        <v>-264.60000000000002</v>
      </c>
      <c r="O146" s="137">
        <v>-256.60000000000002</v>
      </c>
      <c r="P146" s="137">
        <v>-178.4</v>
      </c>
      <c r="Q146" s="137">
        <v>-144.80000000000001</v>
      </c>
      <c r="R146" s="137">
        <v>-110</v>
      </c>
      <c r="S146" s="137">
        <v>-110</v>
      </c>
      <c r="T146" s="137">
        <v>-110</v>
      </c>
      <c r="U146" s="137">
        <v>-110</v>
      </c>
      <c r="V146" s="137">
        <v>-110</v>
      </c>
      <c r="W146" s="137">
        <v>-193.8</v>
      </c>
      <c r="X146" s="137">
        <v>-190.5</v>
      </c>
      <c r="Y146" s="137">
        <v>-190.5</v>
      </c>
      <c r="Z146" s="137">
        <v>-253.8</v>
      </c>
      <c r="AA146" s="137">
        <v>-273.89999999999998</v>
      </c>
      <c r="AB146" s="137">
        <v>-560.79999999999995</v>
      </c>
      <c r="AC146" s="137">
        <v>-495.6</v>
      </c>
      <c r="AD146" s="137">
        <v>-495.6</v>
      </c>
      <c r="AE146" s="137">
        <v>-462.5</v>
      </c>
      <c r="AF146" s="137">
        <v>-630.4</v>
      </c>
      <c r="AG146" s="138"/>
      <c r="AH146" s="46">
        <f t="shared" ref="AH146:AH158" si="138">MAX(B146:AF146)</f>
        <v>-110</v>
      </c>
      <c r="AI146" s="47">
        <f t="shared" ref="AI146:AI158" si="139">MIN(B146:AF146)</f>
        <v>-630.4</v>
      </c>
    </row>
    <row r="147" spans="1:38" x14ac:dyDescent="0.25">
      <c r="A147" s="135" t="s">
        <v>169</v>
      </c>
      <c r="B147" s="132">
        <v>31.8</v>
      </c>
      <c r="C147" s="132">
        <v>31.8</v>
      </c>
      <c r="D147" s="132">
        <v>34</v>
      </c>
      <c r="E147" s="132">
        <v>34</v>
      </c>
      <c r="F147" s="132">
        <v>40</v>
      </c>
      <c r="G147" s="137">
        <v>44.9</v>
      </c>
      <c r="H147" s="137">
        <v>44.9</v>
      </c>
      <c r="I147" s="137">
        <v>44.9</v>
      </c>
      <c r="J147" s="137">
        <v>25.9</v>
      </c>
      <c r="K147" s="137">
        <v>25.9</v>
      </c>
      <c r="L147" s="137">
        <v>25.9</v>
      </c>
      <c r="M147" s="137">
        <v>9.9</v>
      </c>
      <c r="N147" s="137">
        <v>18.3</v>
      </c>
      <c r="O147" s="137">
        <v>6.8</v>
      </c>
      <c r="P147" s="137">
        <v>7.2</v>
      </c>
      <c r="Q147" s="137">
        <v>12.6</v>
      </c>
      <c r="R147" s="137">
        <v>2.5</v>
      </c>
      <c r="S147" s="137">
        <v>2.5</v>
      </c>
      <c r="T147" s="137">
        <v>2.5</v>
      </c>
      <c r="U147" s="137">
        <v>2.5</v>
      </c>
      <c r="V147" s="137">
        <v>2.5</v>
      </c>
      <c r="W147" s="137">
        <v>5.5</v>
      </c>
      <c r="X147" s="137">
        <v>1.4</v>
      </c>
      <c r="Y147" s="137">
        <v>1.4</v>
      </c>
      <c r="Z147" s="137">
        <v>-18</v>
      </c>
      <c r="AA147" s="137">
        <v>-2</v>
      </c>
      <c r="AB147" s="137">
        <v>13.1</v>
      </c>
      <c r="AC147" s="137">
        <v>-4.2</v>
      </c>
      <c r="AD147" s="137">
        <v>-4.2</v>
      </c>
      <c r="AE147" s="137">
        <v>14.4</v>
      </c>
      <c r="AF147" s="137">
        <v>11.1</v>
      </c>
      <c r="AG147" s="138"/>
      <c r="AH147" s="46">
        <f t="shared" si="138"/>
        <v>44.9</v>
      </c>
      <c r="AI147" s="47">
        <f t="shared" si="139"/>
        <v>-18</v>
      </c>
    </row>
    <row r="148" spans="1:38" x14ac:dyDescent="0.25">
      <c r="A148" s="135" t="s">
        <v>170</v>
      </c>
      <c r="B148" s="132">
        <v>10.6</v>
      </c>
      <c r="C148" s="132">
        <v>10.6</v>
      </c>
      <c r="D148" s="132">
        <v>9.1</v>
      </c>
      <c r="E148" s="132">
        <v>9.1</v>
      </c>
      <c r="F148" s="132">
        <v>4.4000000000000004</v>
      </c>
      <c r="G148" s="137">
        <v>0.9</v>
      </c>
      <c r="H148" s="137">
        <v>0.9</v>
      </c>
      <c r="I148" s="137">
        <v>0.9</v>
      </c>
      <c r="J148" s="137">
        <v>0.9</v>
      </c>
      <c r="K148" s="137">
        <v>0.9</v>
      </c>
      <c r="L148" s="137">
        <v>0.9</v>
      </c>
      <c r="M148" s="137">
        <v>-2.6</v>
      </c>
      <c r="N148" s="137">
        <v>-0.3</v>
      </c>
      <c r="O148" s="137">
        <v>-0.1</v>
      </c>
      <c r="P148" s="137">
        <v>-1.3</v>
      </c>
      <c r="Q148" s="137">
        <v>0.7</v>
      </c>
      <c r="R148" s="137">
        <v>5.4</v>
      </c>
      <c r="S148" s="137">
        <v>5.4</v>
      </c>
      <c r="T148" s="137">
        <v>5.4</v>
      </c>
      <c r="U148" s="137">
        <v>5.4</v>
      </c>
      <c r="V148" s="137">
        <v>5.4</v>
      </c>
      <c r="W148" s="137">
        <v>-10.9</v>
      </c>
      <c r="X148" s="137">
        <v>-6.3</v>
      </c>
      <c r="Y148" s="137">
        <v>-6.3</v>
      </c>
      <c r="Z148" s="137">
        <v>-3.1</v>
      </c>
      <c r="AA148" s="137">
        <v>-42.4</v>
      </c>
      <c r="AB148" s="137">
        <v>-16.5</v>
      </c>
      <c r="AC148" s="137">
        <v>-14.9</v>
      </c>
      <c r="AD148" s="137">
        <v>-14.9</v>
      </c>
      <c r="AE148" s="137">
        <v>-4.7</v>
      </c>
      <c r="AF148" s="137">
        <v>-6.5</v>
      </c>
      <c r="AG148" s="134"/>
      <c r="AH148" s="46">
        <f t="shared" si="138"/>
        <v>10.6</v>
      </c>
      <c r="AI148" s="47">
        <f t="shared" si="139"/>
        <v>-42.4</v>
      </c>
    </row>
    <row r="149" spans="1:38" x14ac:dyDescent="0.25">
      <c r="A149" s="135" t="s">
        <v>428</v>
      </c>
      <c r="B149" s="132">
        <f>103*2</f>
        <v>206</v>
      </c>
      <c r="C149" s="132">
        <f>103*2</f>
        <v>206</v>
      </c>
      <c r="D149" s="132">
        <v>103</v>
      </c>
      <c r="E149" s="132">
        <v>103</v>
      </c>
      <c r="F149" s="132">
        <v>102</v>
      </c>
      <c r="G149" s="122">
        <v>102</v>
      </c>
      <c r="H149" s="122">
        <v>102</v>
      </c>
      <c r="I149" s="122">
        <v>102</v>
      </c>
      <c r="J149" s="122">
        <v>102</v>
      </c>
      <c r="K149" s="122">
        <v>102</v>
      </c>
      <c r="L149" s="122">
        <v>102</v>
      </c>
      <c r="M149" s="122">
        <v>195.4</v>
      </c>
      <c r="N149" s="122">
        <v>197</v>
      </c>
      <c r="O149" s="122">
        <v>194.4</v>
      </c>
      <c r="P149" s="122">
        <v>191.1</v>
      </c>
      <c r="Q149" s="122">
        <v>189.9</v>
      </c>
      <c r="R149" s="122">
        <v>190</v>
      </c>
      <c r="S149" s="122">
        <v>190</v>
      </c>
      <c r="T149" s="122">
        <v>190</v>
      </c>
      <c r="U149" s="122">
        <v>190</v>
      </c>
      <c r="V149" s="122">
        <v>190</v>
      </c>
      <c r="W149" s="122">
        <v>200.4</v>
      </c>
      <c r="X149" s="122">
        <v>207.4</v>
      </c>
      <c r="Y149" s="122">
        <v>207.4</v>
      </c>
      <c r="Z149" s="122">
        <v>212.5</v>
      </c>
      <c r="AA149" s="122">
        <f>107+106</f>
        <v>213</v>
      </c>
      <c r="AB149" s="122">
        <v>213.9</v>
      </c>
      <c r="AC149" s="122">
        <v>213.4</v>
      </c>
      <c r="AD149" s="122">
        <v>213.4</v>
      </c>
      <c r="AE149" s="122">
        <v>214.4</v>
      </c>
      <c r="AF149" s="122">
        <v>213.5</v>
      </c>
      <c r="AG149" s="134"/>
      <c r="AH149" s="46">
        <f t="shared" si="138"/>
        <v>214.4</v>
      </c>
      <c r="AI149" s="47">
        <f t="shared" si="139"/>
        <v>102</v>
      </c>
    </row>
    <row r="150" spans="1:38" x14ac:dyDescent="0.25">
      <c r="A150" s="135" t="s">
        <v>429</v>
      </c>
      <c r="B150" s="132">
        <v>25.1</v>
      </c>
      <c r="C150" s="132">
        <v>25.1</v>
      </c>
      <c r="D150" s="132">
        <v>12.8</v>
      </c>
      <c r="E150" s="132">
        <v>12.8</v>
      </c>
      <c r="F150" s="132">
        <v>12.8</v>
      </c>
      <c r="G150" s="122">
        <v>25.5</v>
      </c>
      <c r="H150" s="122">
        <v>25.5</v>
      </c>
      <c r="I150" s="122">
        <v>25.5</v>
      </c>
      <c r="J150" s="122">
        <v>25.5</v>
      </c>
      <c r="K150" s="122">
        <v>25.5</v>
      </c>
      <c r="L150" s="122">
        <v>25.5</v>
      </c>
      <c r="M150" s="122">
        <v>26.6</v>
      </c>
      <c r="N150" s="122">
        <v>26.4</v>
      </c>
      <c r="O150" s="122">
        <v>26.2</v>
      </c>
      <c r="P150" s="122">
        <v>24.8</v>
      </c>
      <c r="Q150" s="122">
        <v>25.4</v>
      </c>
      <c r="R150" s="122">
        <v>25</v>
      </c>
      <c r="S150" s="122">
        <v>25</v>
      </c>
      <c r="T150" s="122">
        <v>25</v>
      </c>
      <c r="U150" s="122">
        <v>25</v>
      </c>
      <c r="V150" s="122">
        <v>25</v>
      </c>
      <c r="W150" s="122">
        <v>22.9</v>
      </c>
      <c r="X150" s="122">
        <v>22.8</v>
      </c>
      <c r="Y150" s="122">
        <v>22.8</v>
      </c>
      <c r="Z150" s="122">
        <v>24.4</v>
      </c>
      <c r="AA150" s="122">
        <v>23.1</v>
      </c>
      <c r="AB150" s="122">
        <v>23.5</v>
      </c>
      <c r="AC150" s="122">
        <v>26.3</v>
      </c>
      <c r="AD150" s="122">
        <v>26.3</v>
      </c>
      <c r="AE150" s="122">
        <v>27.1</v>
      </c>
      <c r="AF150" s="122">
        <v>27.7</v>
      </c>
      <c r="AG150" s="134"/>
      <c r="AH150" s="46">
        <f t="shared" si="138"/>
        <v>27.7</v>
      </c>
      <c r="AI150" s="47">
        <f t="shared" si="139"/>
        <v>12.8</v>
      </c>
    </row>
    <row r="151" spans="1:38" ht="15.75" thickBot="1" x14ac:dyDescent="0.3">
      <c r="A151" s="139" t="s">
        <v>173</v>
      </c>
      <c r="B151" s="132">
        <v>3.9</v>
      </c>
      <c r="C151" s="132">
        <v>3.9</v>
      </c>
      <c r="D151" s="132">
        <v>3.4</v>
      </c>
      <c r="E151" s="132">
        <v>3.4</v>
      </c>
      <c r="F151" s="132">
        <v>3.9</v>
      </c>
      <c r="G151" s="122">
        <v>4.0999999999999996</v>
      </c>
      <c r="H151" s="122">
        <v>4.0999999999999996</v>
      </c>
      <c r="I151" s="122">
        <v>4.0999999999999996</v>
      </c>
      <c r="J151" s="122">
        <v>4.0999999999999996</v>
      </c>
      <c r="K151" s="122">
        <v>4.0999999999999996</v>
      </c>
      <c r="L151" s="122">
        <v>9.3000000000000007</v>
      </c>
      <c r="M151" s="122">
        <v>11.7</v>
      </c>
      <c r="N151" s="122">
        <v>12.7</v>
      </c>
      <c r="O151" s="122">
        <v>11.8</v>
      </c>
      <c r="P151" s="122">
        <v>19.100000000000001</v>
      </c>
      <c r="Q151" s="122">
        <v>19.2</v>
      </c>
      <c r="R151" s="122">
        <v>16.2</v>
      </c>
      <c r="S151" s="122">
        <v>16.2</v>
      </c>
      <c r="T151" s="122">
        <v>16.2</v>
      </c>
      <c r="U151" s="122">
        <v>16.2</v>
      </c>
      <c r="V151" s="122">
        <v>16.2</v>
      </c>
      <c r="W151" s="122">
        <v>0.89</v>
      </c>
      <c r="X151" s="122">
        <v>0.4</v>
      </c>
      <c r="Y151" s="122">
        <v>0.4</v>
      </c>
      <c r="Z151" s="122">
        <v>0</v>
      </c>
      <c r="AA151" s="122">
        <v>-1.1000000000000001</v>
      </c>
      <c r="AB151" s="122">
        <v>1.9</v>
      </c>
      <c r="AC151" s="122">
        <v>2.7</v>
      </c>
      <c r="AD151" s="122">
        <v>2.7</v>
      </c>
      <c r="AE151" s="122">
        <v>3.1</v>
      </c>
      <c r="AF151" s="122">
        <v>3.8</v>
      </c>
      <c r="AG151" s="134"/>
      <c r="AH151" s="46">
        <f t="shared" si="138"/>
        <v>19.2</v>
      </c>
      <c r="AI151" s="47">
        <f t="shared" si="139"/>
        <v>-1.1000000000000001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51"/>
      <c r="AH152" s="46">
        <f t="shared" si="138"/>
        <v>0</v>
      </c>
      <c r="AI152" s="47">
        <f t="shared" si="139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47 m3/s, Fill Time: 3.63 Hrs)</v>
      </c>
      <c r="B153" s="144"/>
      <c r="C153" s="144">
        <v>1984.55</v>
      </c>
      <c r="D153" s="144"/>
      <c r="E153" s="144">
        <v>1985.54</v>
      </c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>
        <v>1985</v>
      </c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6"/>
      <c r="AH153" s="46">
        <f t="shared" si="138"/>
        <v>1985.54</v>
      </c>
      <c r="AI153" s="47">
        <f t="shared" si="139"/>
        <v>1984.55</v>
      </c>
      <c r="AK153" s="187">
        <v>47</v>
      </c>
      <c r="AL153" s="137">
        <f>AK153*456/66</f>
        <v>324.72727272727275</v>
      </c>
    </row>
    <row r="154" spans="1:38" x14ac:dyDescent="0.25">
      <c r="A154" s="135" t="s">
        <v>175</v>
      </c>
      <c r="B154" s="147"/>
      <c r="C154" s="148">
        <v>519.64</v>
      </c>
      <c r="D154" s="148">
        <v>519.70000000000005</v>
      </c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>
        <v>520.23</v>
      </c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38"/>
        <v>520.23</v>
      </c>
      <c r="AI154" s="47">
        <f t="shared" si="139"/>
        <v>519.64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>
        <v>623.9</v>
      </c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6"/>
      <c r="AH155" s="46">
        <f t="shared" si="138"/>
        <v>623.9</v>
      </c>
      <c r="AI155" s="47">
        <f t="shared" si="139"/>
        <v>623.9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>
        <v>335.67</v>
      </c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6"/>
      <c r="AH156" s="46">
        <f t="shared" si="138"/>
        <v>335.67</v>
      </c>
      <c r="AI156" s="47">
        <f t="shared" si="139"/>
        <v>335.67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>
        <v>884.7</v>
      </c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>
        <v>887</v>
      </c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38"/>
        <v>887</v>
      </c>
      <c r="AI157" s="47">
        <f t="shared" si="139"/>
        <v>884.7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38"/>
        <v>0</v>
      </c>
      <c r="AI158" s="47">
        <f t="shared" si="139"/>
        <v>0</v>
      </c>
      <c r="AK158" s="187">
        <v>7</v>
      </c>
    </row>
    <row r="159" spans="1:38" x14ac:dyDescent="0.25">
      <c r="A159" s="155" t="s">
        <v>179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1279.3250000000003</v>
      </c>
      <c r="C159" s="148" t="e">
        <f>SUM(IF(($A$11:$A$68&lt;&gt;"")*(C9:C69&lt;&gt;""),IF(IFERROR(VALUE(TRIM(RIGHT(SUBSTITUTE(SUBSTITUTE($A$11:$A$68,")",""),"(",REPT(" ",100)),100))),0)-IFERROR(C9:C69,0)&gt;0,IFERROR(VALUE(TRIM(RIGHT(SUBSTITUTE(SUBSTITUTE($A$11:$A$68,")",""),"(",REPT(" ",100)),100))),0)-IFERROR(C9:C69,0),0),0))+SUM(IF(($A$72:$A$77&lt;&gt;"")*(C72:C77&lt;&gt;""),IF(IFERROR(VALUE(TRIM(RIGHT(SUBSTITUTE(SUBSTITUTE($A$72:$A$77,")",""),"(",REPT("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",100)),100))),0)-IFERROR(C72:C77,0),0),0))+SUM(IF(($A$79:$A$90&lt;&gt;"")*(C79:C91&lt;&gt;""),IF(IFERROR(VALUE(TRIM(RIGHT(SUBSTITUTE(SUBSTITUTE($A$79:$A$90,")",""),"(",REPT(" ",100)),100))),0)-IFERROR(C79:C91,0)&gt;0,IFERROR(VALUE(TRIM(RIGHT(SUBSTITUTE(SUBSTITUTE($A$79:$A$90,")",""),"(",REPT(" ",100)),100))),0)-IFERROR(C79:C91,0),0),0))+SUM(IF(($A$93:$A$95&lt;&gt;"")*(C93:C95&lt;&gt;""),IF(IFERROR(VALUE(TRIM(RIGHT(SUBSTITUTE(SUBSTITUTE($A$93:$A$95,")",""),"(",REPT("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#N/A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1401.325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1422.325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1261.325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1251.7250000000001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1270.1250000000002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1270.1250000000002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1249.1250000000002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1247.5250000000003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1212.5250000000003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1189.9250000000002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1198.6250000000002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1201.1250000000002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1430.9249999999997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1540.625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1609.9249999999997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1601.9249999999997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1606.6249999999998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1568.0249999999999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1436.4250000000002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1520.5250000000001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1510.125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1520.655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1228.4549999999999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1248.2549999999997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1177.0549999999998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1195.9549999999997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1195.9549999999997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1254.0549999999998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1295.4549999999999</v>
      </c>
      <c r="AG159" s="156"/>
      <c r="AH159" s="46"/>
      <c r="AI159" s="47"/>
      <c r="AK159" s="49"/>
    </row>
    <row r="160" spans="1:38" x14ac:dyDescent="0.25">
      <c r="A160" s="155" t="s">
        <v>439</v>
      </c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>
        <v>0</v>
      </c>
      <c r="N160" s="148">
        <v>0</v>
      </c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  <c r="AD160" s="148"/>
      <c r="AE160" s="148"/>
      <c r="AF160" s="148"/>
      <c r="AG160" s="156"/>
      <c r="AH160" s="46"/>
      <c r="AI160" s="47"/>
      <c r="AK160" s="49"/>
    </row>
    <row r="161" spans="1:37" ht="15.75" thickBot="1" x14ac:dyDescent="0.3">
      <c r="A161" s="26" t="s">
        <v>116</v>
      </c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8"/>
      <c r="AH161" s="46"/>
      <c r="AI161" s="47"/>
      <c r="AK161" s="49"/>
    </row>
    <row r="162" spans="1:37" x14ac:dyDescent="0.25">
      <c r="A162" s="116" t="s">
        <v>180</v>
      </c>
      <c r="B162" s="159">
        <v>0.3</v>
      </c>
      <c r="C162" s="159">
        <f t="shared" ref="C162:R167" si="140">B162</f>
        <v>0.3</v>
      </c>
      <c r="D162" s="159">
        <f t="shared" si="140"/>
        <v>0.3</v>
      </c>
      <c r="E162" s="159">
        <f t="shared" si="140"/>
        <v>0.3</v>
      </c>
      <c r="F162" s="159">
        <f t="shared" si="140"/>
        <v>0.3</v>
      </c>
      <c r="G162" s="159">
        <f t="shared" si="140"/>
        <v>0.3</v>
      </c>
      <c r="H162" s="159">
        <f t="shared" si="140"/>
        <v>0.3</v>
      </c>
      <c r="I162" s="159">
        <f t="shared" si="140"/>
        <v>0.3</v>
      </c>
      <c r="J162" s="159">
        <f t="shared" si="140"/>
        <v>0.3</v>
      </c>
      <c r="K162" s="159">
        <f t="shared" si="140"/>
        <v>0.3</v>
      </c>
      <c r="L162" s="159">
        <f t="shared" si="140"/>
        <v>0.3</v>
      </c>
      <c r="M162" s="159">
        <f t="shared" si="140"/>
        <v>0.3</v>
      </c>
      <c r="N162" s="159">
        <f t="shared" si="140"/>
        <v>0.3</v>
      </c>
      <c r="O162" s="159">
        <f t="shared" si="140"/>
        <v>0.3</v>
      </c>
      <c r="P162" s="159">
        <f t="shared" si="140"/>
        <v>0.3</v>
      </c>
      <c r="Q162" s="159">
        <f t="shared" si="140"/>
        <v>0.3</v>
      </c>
      <c r="R162" s="159">
        <f t="shared" si="140"/>
        <v>0.3</v>
      </c>
      <c r="S162" s="159">
        <f t="shared" ref="S162:AF167" si="141">R162</f>
        <v>0.3</v>
      </c>
      <c r="T162" s="159">
        <f t="shared" si="141"/>
        <v>0.3</v>
      </c>
      <c r="U162" s="159">
        <f t="shared" si="141"/>
        <v>0.3</v>
      </c>
      <c r="V162" s="159">
        <f t="shared" si="141"/>
        <v>0.3</v>
      </c>
      <c r="W162" s="159">
        <f t="shared" si="141"/>
        <v>0.3</v>
      </c>
      <c r="X162" s="159">
        <f t="shared" si="141"/>
        <v>0.3</v>
      </c>
      <c r="Y162" s="159">
        <f t="shared" si="141"/>
        <v>0.3</v>
      </c>
      <c r="Z162" s="159">
        <f t="shared" si="141"/>
        <v>0.3</v>
      </c>
      <c r="AA162" s="159">
        <f t="shared" si="141"/>
        <v>0.3</v>
      </c>
      <c r="AB162" s="159">
        <f t="shared" si="141"/>
        <v>0.3</v>
      </c>
      <c r="AC162" s="159">
        <f t="shared" si="141"/>
        <v>0.3</v>
      </c>
      <c r="AD162" s="159">
        <f t="shared" ref="AD162:AD167" si="142">AC162</f>
        <v>0.3</v>
      </c>
      <c r="AE162" s="159">
        <f t="shared" ref="AE162:AF167" si="143">AD162</f>
        <v>0.3</v>
      </c>
      <c r="AF162" s="159">
        <f t="shared" si="143"/>
        <v>0.3</v>
      </c>
      <c r="AG162" s="160">
        <v>2.4</v>
      </c>
      <c r="AH162" s="46"/>
      <c r="AI162" s="47"/>
      <c r="AK162" s="49"/>
    </row>
    <row r="163" spans="1:37" x14ac:dyDescent="0.25">
      <c r="A163" s="119" t="s">
        <v>181</v>
      </c>
      <c r="B163" s="161">
        <v>0.4</v>
      </c>
      <c r="C163" s="161">
        <f t="shared" si="140"/>
        <v>0.4</v>
      </c>
      <c r="D163" s="161">
        <f t="shared" si="140"/>
        <v>0.4</v>
      </c>
      <c r="E163" s="161">
        <f t="shared" si="140"/>
        <v>0.4</v>
      </c>
      <c r="F163" s="161">
        <f t="shared" si="140"/>
        <v>0.4</v>
      </c>
      <c r="G163" s="161">
        <f t="shared" si="140"/>
        <v>0.4</v>
      </c>
      <c r="H163" s="161">
        <f t="shared" si="140"/>
        <v>0.4</v>
      </c>
      <c r="I163" s="161">
        <f t="shared" si="140"/>
        <v>0.4</v>
      </c>
      <c r="J163" s="161">
        <f t="shared" si="140"/>
        <v>0.4</v>
      </c>
      <c r="K163" s="161">
        <f t="shared" si="140"/>
        <v>0.4</v>
      </c>
      <c r="L163" s="161">
        <f t="shared" si="140"/>
        <v>0.4</v>
      </c>
      <c r="M163" s="161">
        <f t="shared" si="140"/>
        <v>0.4</v>
      </c>
      <c r="N163" s="161">
        <f t="shared" si="140"/>
        <v>0.4</v>
      </c>
      <c r="O163" s="161">
        <f t="shared" si="140"/>
        <v>0.4</v>
      </c>
      <c r="P163" s="161">
        <f t="shared" si="140"/>
        <v>0.4</v>
      </c>
      <c r="Q163" s="161">
        <f t="shared" si="140"/>
        <v>0.4</v>
      </c>
      <c r="R163" s="161">
        <f t="shared" si="140"/>
        <v>0.4</v>
      </c>
      <c r="S163" s="161">
        <f t="shared" si="141"/>
        <v>0.4</v>
      </c>
      <c r="T163" s="161">
        <f t="shared" si="141"/>
        <v>0.4</v>
      </c>
      <c r="U163" s="161">
        <f t="shared" si="141"/>
        <v>0.4</v>
      </c>
      <c r="V163" s="161">
        <f t="shared" si="141"/>
        <v>0.4</v>
      </c>
      <c r="W163" s="161">
        <f t="shared" si="141"/>
        <v>0.4</v>
      </c>
      <c r="X163" s="161">
        <f t="shared" si="141"/>
        <v>0.4</v>
      </c>
      <c r="Y163" s="161">
        <f t="shared" si="141"/>
        <v>0.4</v>
      </c>
      <c r="Z163" s="161">
        <f t="shared" si="141"/>
        <v>0.4</v>
      </c>
      <c r="AA163" s="161">
        <f t="shared" si="141"/>
        <v>0.4</v>
      </c>
      <c r="AB163" s="161">
        <f t="shared" si="141"/>
        <v>0.4</v>
      </c>
      <c r="AC163" s="161">
        <f t="shared" si="141"/>
        <v>0.4</v>
      </c>
      <c r="AD163" s="161">
        <f t="shared" si="142"/>
        <v>0.4</v>
      </c>
      <c r="AE163" s="161">
        <f t="shared" si="143"/>
        <v>0.4</v>
      </c>
      <c r="AF163" s="161">
        <f t="shared" si="143"/>
        <v>0.4</v>
      </c>
      <c r="AG163" s="162">
        <v>2</v>
      </c>
      <c r="AH163" s="46"/>
      <c r="AI163" s="47"/>
      <c r="AK163" s="49"/>
    </row>
    <row r="164" spans="1:37" x14ac:dyDescent="0.25">
      <c r="A164" s="119" t="s">
        <v>182</v>
      </c>
      <c r="B164" s="161">
        <v>1.5</v>
      </c>
      <c r="C164" s="161">
        <f t="shared" si="140"/>
        <v>1.5</v>
      </c>
      <c r="D164" s="161">
        <f t="shared" si="140"/>
        <v>1.5</v>
      </c>
      <c r="E164" s="161">
        <f t="shared" si="140"/>
        <v>1.5</v>
      </c>
      <c r="F164" s="161">
        <f t="shared" si="140"/>
        <v>1.5</v>
      </c>
      <c r="G164" s="161">
        <f t="shared" si="140"/>
        <v>1.5</v>
      </c>
      <c r="H164" s="161">
        <f t="shared" si="140"/>
        <v>1.5</v>
      </c>
      <c r="I164" s="161">
        <f t="shared" si="140"/>
        <v>1.5</v>
      </c>
      <c r="J164" s="161">
        <f t="shared" si="140"/>
        <v>1.5</v>
      </c>
      <c r="K164" s="161">
        <f t="shared" si="140"/>
        <v>1.5</v>
      </c>
      <c r="L164" s="161">
        <f t="shared" si="140"/>
        <v>1.5</v>
      </c>
      <c r="M164" s="161">
        <f t="shared" si="140"/>
        <v>1.5</v>
      </c>
      <c r="N164" s="161">
        <f t="shared" si="140"/>
        <v>1.5</v>
      </c>
      <c r="O164" s="161">
        <f t="shared" si="140"/>
        <v>1.5</v>
      </c>
      <c r="P164" s="161">
        <f t="shared" si="140"/>
        <v>1.5</v>
      </c>
      <c r="Q164" s="161">
        <f t="shared" si="140"/>
        <v>1.5</v>
      </c>
      <c r="R164" s="161">
        <f t="shared" si="140"/>
        <v>1.5</v>
      </c>
      <c r="S164" s="161">
        <f t="shared" si="141"/>
        <v>1.5</v>
      </c>
      <c r="T164" s="161">
        <f t="shared" si="141"/>
        <v>1.5</v>
      </c>
      <c r="U164" s="161">
        <f t="shared" si="141"/>
        <v>1.5</v>
      </c>
      <c r="V164" s="161">
        <f t="shared" si="141"/>
        <v>1.5</v>
      </c>
      <c r="W164" s="161">
        <f t="shared" si="141"/>
        <v>1.5</v>
      </c>
      <c r="X164" s="161">
        <f t="shared" si="141"/>
        <v>1.5</v>
      </c>
      <c r="Y164" s="161">
        <f t="shared" si="141"/>
        <v>1.5</v>
      </c>
      <c r="Z164" s="161">
        <f t="shared" si="141"/>
        <v>1.5</v>
      </c>
      <c r="AA164" s="161">
        <f t="shared" si="141"/>
        <v>1.5</v>
      </c>
      <c r="AB164" s="161">
        <f t="shared" si="141"/>
        <v>1.5</v>
      </c>
      <c r="AC164" s="161">
        <f t="shared" si="141"/>
        <v>1.5</v>
      </c>
      <c r="AD164" s="161">
        <f t="shared" si="142"/>
        <v>1.5</v>
      </c>
      <c r="AE164" s="161">
        <f t="shared" si="143"/>
        <v>1.5</v>
      </c>
      <c r="AF164" s="161">
        <f t="shared" si="143"/>
        <v>1.5</v>
      </c>
      <c r="AG164" s="162">
        <v>1.5</v>
      </c>
      <c r="AH164" s="46"/>
      <c r="AI164" s="47"/>
      <c r="AK164" s="49"/>
    </row>
    <row r="165" spans="1:37" x14ac:dyDescent="0.25">
      <c r="A165" s="119" t="s">
        <v>183</v>
      </c>
      <c r="B165" s="161">
        <v>0.3</v>
      </c>
      <c r="C165" s="161">
        <f t="shared" si="140"/>
        <v>0.3</v>
      </c>
      <c r="D165" s="161">
        <f t="shared" si="140"/>
        <v>0.3</v>
      </c>
      <c r="E165" s="161">
        <f t="shared" si="140"/>
        <v>0.3</v>
      </c>
      <c r="F165" s="161">
        <f t="shared" si="140"/>
        <v>0.3</v>
      </c>
      <c r="G165" s="161">
        <f t="shared" si="140"/>
        <v>0.3</v>
      </c>
      <c r="H165" s="161">
        <f t="shared" si="140"/>
        <v>0.3</v>
      </c>
      <c r="I165" s="161">
        <f t="shared" si="140"/>
        <v>0.3</v>
      </c>
      <c r="J165" s="161">
        <f t="shared" si="140"/>
        <v>0.3</v>
      </c>
      <c r="K165" s="161">
        <f t="shared" si="140"/>
        <v>0.3</v>
      </c>
      <c r="L165" s="161">
        <f t="shared" si="140"/>
        <v>0.3</v>
      </c>
      <c r="M165" s="161">
        <f t="shared" si="140"/>
        <v>0.3</v>
      </c>
      <c r="N165" s="161">
        <f t="shared" si="140"/>
        <v>0.3</v>
      </c>
      <c r="O165" s="161">
        <f t="shared" si="140"/>
        <v>0.3</v>
      </c>
      <c r="P165" s="161">
        <f t="shared" si="140"/>
        <v>0.3</v>
      </c>
      <c r="Q165" s="161">
        <f t="shared" si="140"/>
        <v>0.3</v>
      </c>
      <c r="R165" s="161">
        <f t="shared" si="140"/>
        <v>0.3</v>
      </c>
      <c r="S165" s="161">
        <f t="shared" si="141"/>
        <v>0.3</v>
      </c>
      <c r="T165" s="161">
        <f t="shared" si="141"/>
        <v>0.3</v>
      </c>
      <c r="U165" s="161">
        <f t="shared" si="141"/>
        <v>0.3</v>
      </c>
      <c r="V165" s="161">
        <f t="shared" si="141"/>
        <v>0.3</v>
      </c>
      <c r="W165" s="161">
        <f t="shared" si="141"/>
        <v>0.3</v>
      </c>
      <c r="X165" s="161">
        <f t="shared" si="141"/>
        <v>0.3</v>
      </c>
      <c r="Y165" s="161">
        <f t="shared" si="141"/>
        <v>0.3</v>
      </c>
      <c r="Z165" s="161">
        <f t="shared" si="141"/>
        <v>0.3</v>
      </c>
      <c r="AA165" s="161">
        <f t="shared" si="141"/>
        <v>0.3</v>
      </c>
      <c r="AB165" s="161">
        <f t="shared" si="141"/>
        <v>0.3</v>
      </c>
      <c r="AC165" s="161">
        <f t="shared" si="141"/>
        <v>0.3</v>
      </c>
      <c r="AD165" s="161">
        <f t="shared" si="142"/>
        <v>0.3</v>
      </c>
      <c r="AE165" s="161">
        <f t="shared" si="143"/>
        <v>0.3</v>
      </c>
      <c r="AF165" s="161">
        <f t="shared" si="143"/>
        <v>0.3</v>
      </c>
      <c r="AG165" s="162">
        <v>1</v>
      </c>
      <c r="AH165" s="46"/>
      <c r="AI165" s="47"/>
      <c r="AK165" s="49"/>
    </row>
    <row r="166" spans="1:37" x14ac:dyDescent="0.25">
      <c r="A166" s="119" t="s">
        <v>184</v>
      </c>
      <c r="B166" s="161">
        <v>0.4</v>
      </c>
      <c r="C166" s="161">
        <f t="shared" si="140"/>
        <v>0.4</v>
      </c>
      <c r="D166" s="161">
        <f t="shared" si="140"/>
        <v>0.4</v>
      </c>
      <c r="E166" s="161">
        <f t="shared" si="140"/>
        <v>0.4</v>
      </c>
      <c r="F166" s="161">
        <f t="shared" si="140"/>
        <v>0.4</v>
      </c>
      <c r="G166" s="161">
        <f t="shared" si="140"/>
        <v>0.4</v>
      </c>
      <c r="H166" s="161">
        <f t="shared" si="140"/>
        <v>0.4</v>
      </c>
      <c r="I166" s="161">
        <f t="shared" si="140"/>
        <v>0.4</v>
      </c>
      <c r="J166" s="161">
        <f t="shared" si="140"/>
        <v>0.4</v>
      </c>
      <c r="K166" s="161">
        <f t="shared" si="140"/>
        <v>0.4</v>
      </c>
      <c r="L166" s="161">
        <f t="shared" si="140"/>
        <v>0.4</v>
      </c>
      <c r="M166" s="161">
        <f t="shared" si="140"/>
        <v>0.4</v>
      </c>
      <c r="N166" s="161">
        <f t="shared" si="140"/>
        <v>0.4</v>
      </c>
      <c r="O166" s="161">
        <f t="shared" si="140"/>
        <v>0.4</v>
      </c>
      <c r="P166" s="161">
        <f t="shared" si="140"/>
        <v>0.4</v>
      </c>
      <c r="Q166" s="161">
        <f t="shared" si="140"/>
        <v>0.4</v>
      </c>
      <c r="R166" s="161">
        <f t="shared" si="140"/>
        <v>0.4</v>
      </c>
      <c r="S166" s="161">
        <f t="shared" si="141"/>
        <v>0.4</v>
      </c>
      <c r="T166" s="161">
        <f t="shared" si="141"/>
        <v>0.4</v>
      </c>
      <c r="U166" s="161">
        <f t="shared" si="141"/>
        <v>0.4</v>
      </c>
      <c r="V166" s="161">
        <f t="shared" si="141"/>
        <v>0.4</v>
      </c>
      <c r="W166" s="161">
        <f t="shared" si="141"/>
        <v>0.4</v>
      </c>
      <c r="X166" s="161">
        <f t="shared" si="141"/>
        <v>0.4</v>
      </c>
      <c r="Y166" s="161">
        <f t="shared" si="141"/>
        <v>0.4</v>
      </c>
      <c r="Z166" s="161">
        <f t="shared" si="141"/>
        <v>0.4</v>
      </c>
      <c r="AA166" s="161">
        <f t="shared" si="141"/>
        <v>0.4</v>
      </c>
      <c r="AB166" s="161">
        <f t="shared" si="141"/>
        <v>0.4</v>
      </c>
      <c r="AC166" s="161">
        <f t="shared" si="141"/>
        <v>0.4</v>
      </c>
      <c r="AD166" s="161">
        <f t="shared" si="142"/>
        <v>0.4</v>
      </c>
      <c r="AE166" s="161">
        <f t="shared" si="143"/>
        <v>0.4</v>
      </c>
      <c r="AF166" s="161">
        <f t="shared" si="143"/>
        <v>0.4</v>
      </c>
      <c r="AG166" s="162">
        <v>1</v>
      </c>
      <c r="AH166" s="46"/>
      <c r="AI166" s="47"/>
      <c r="AK166" s="49"/>
    </row>
    <row r="167" spans="1:37" ht="15.75" thickBot="1" x14ac:dyDescent="0.3">
      <c r="A167" s="163" t="s">
        <v>185</v>
      </c>
      <c r="B167" s="164">
        <v>0.64</v>
      </c>
      <c r="C167" s="164">
        <f t="shared" si="140"/>
        <v>0.64</v>
      </c>
      <c r="D167" s="164">
        <f t="shared" si="140"/>
        <v>0.64</v>
      </c>
      <c r="E167" s="164">
        <f t="shared" si="140"/>
        <v>0.64</v>
      </c>
      <c r="F167" s="164">
        <f t="shared" si="140"/>
        <v>0.64</v>
      </c>
      <c r="G167" s="164">
        <f t="shared" si="140"/>
        <v>0.64</v>
      </c>
      <c r="H167" s="164">
        <f t="shared" si="140"/>
        <v>0.64</v>
      </c>
      <c r="I167" s="164">
        <f t="shared" si="140"/>
        <v>0.64</v>
      </c>
      <c r="J167" s="164">
        <f t="shared" si="140"/>
        <v>0.64</v>
      </c>
      <c r="K167" s="164">
        <f t="shared" si="140"/>
        <v>0.64</v>
      </c>
      <c r="L167" s="164">
        <f t="shared" si="140"/>
        <v>0.64</v>
      </c>
      <c r="M167" s="164">
        <f t="shared" si="140"/>
        <v>0.64</v>
      </c>
      <c r="N167" s="164">
        <f t="shared" si="140"/>
        <v>0.64</v>
      </c>
      <c r="O167" s="164">
        <f t="shared" si="140"/>
        <v>0.64</v>
      </c>
      <c r="P167" s="164">
        <f t="shared" si="140"/>
        <v>0.64</v>
      </c>
      <c r="Q167" s="164">
        <f t="shared" si="140"/>
        <v>0.64</v>
      </c>
      <c r="R167" s="164">
        <f t="shared" si="140"/>
        <v>0.64</v>
      </c>
      <c r="S167" s="164">
        <f t="shared" si="141"/>
        <v>0.64</v>
      </c>
      <c r="T167" s="164">
        <f t="shared" si="141"/>
        <v>0.64</v>
      </c>
      <c r="U167" s="164">
        <f t="shared" si="141"/>
        <v>0.64</v>
      </c>
      <c r="V167" s="164">
        <f t="shared" si="141"/>
        <v>0.64</v>
      </c>
      <c r="W167" s="164">
        <f t="shared" si="141"/>
        <v>0.64</v>
      </c>
      <c r="X167" s="164">
        <f t="shared" si="141"/>
        <v>0.64</v>
      </c>
      <c r="Y167" s="164">
        <f t="shared" si="141"/>
        <v>0.64</v>
      </c>
      <c r="Z167" s="164">
        <f t="shared" si="141"/>
        <v>0.64</v>
      </c>
      <c r="AA167" s="164">
        <f t="shared" si="141"/>
        <v>0.64</v>
      </c>
      <c r="AB167" s="164">
        <f t="shared" si="141"/>
        <v>0.64</v>
      </c>
      <c r="AC167" s="164">
        <f t="shared" si="141"/>
        <v>0.64</v>
      </c>
      <c r="AD167" s="164">
        <f t="shared" si="142"/>
        <v>0.64</v>
      </c>
      <c r="AE167" s="164">
        <f t="shared" si="143"/>
        <v>0.64</v>
      </c>
      <c r="AF167" s="164">
        <f t="shared" si="143"/>
        <v>0.64</v>
      </c>
      <c r="AG167" s="165">
        <v>0.66</v>
      </c>
      <c r="AH167" s="46"/>
      <c r="AI167" s="47"/>
      <c r="AK167" s="49"/>
    </row>
    <row r="168" spans="1:37" ht="15.75" thickBot="1" x14ac:dyDescent="0.3">
      <c r="A168" s="166" t="s">
        <v>116</v>
      </c>
      <c r="B168" s="167">
        <v>3.54</v>
      </c>
      <c r="C168" s="167">
        <f t="shared" ref="C168:AG168" si="144">SUM(C162:C167)</f>
        <v>3.54</v>
      </c>
      <c r="D168" s="167">
        <f t="shared" si="144"/>
        <v>3.54</v>
      </c>
      <c r="E168" s="167">
        <f t="shared" si="144"/>
        <v>3.54</v>
      </c>
      <c r="F168" s="167">
        <f t="shared" si="144"/>
        <v>3.54</v>
      </c>
      <c r="G168" s="167">
        <f t="shared" si="144"/>
        <v>3.54</v>
      </c>
      <c r="H168" s="167">
        <f t="shared" si="144"/>
        <v>3.54</v>
      </c>
      <c r="I168" s="167">
        <f t="shared" si="144"/>
        <v>3.54</v>
      </c>
      <c r="J168" s="167">
        <f t="shared" si="144"/>
        <v>3.54</v>
      </c>
      <c r="K168" s="167">
        <f t="shared" si="144"/>
        <v>3.54</v>
      </c>
      <c r="L168" s="167">
        <f t="shared" si="144"/>
        <v>3.54</v>
      </c>
      <c r="M168" s="167">
        <f t="shared" si="144"/>
        <v>3.54</v>
      </c>
      <c r="N168" s="167">
        <f t="shared" si="144"/>
        <v>3.54</v>
      </c>
      <c r="O168" s="167">
        <f t="shared" si="144"/>
        <v>3.54</v>
      </c>
      <c r="P168" s="167">
        <f t="shared" si="144"/>
        <v>3.54</v>
      </c>
      <c r="Q168" s="167">
        <f t="shared" si="144"/>
        <v>3.54</v>
      </c>
      <c r="R168" s="167">
        <f t="shared" si="144"/>
        <v>3.54</v>
      </c>
      <c r="S168" s="167">
        <f t="shared" si="144"/>
        <v>3.54</v>
      </c>
      <c r="T168" s="167">
        <f t="shared" si="144"/>
        <v>3.54</v>
      </c>
      <c r="U168" s="167">
        <f t="shared" si="144"/>
        <v>3.54</v>
      </c>
      <c r="V168" s="167">
        <f t="shared" si="144"/>
        <v>3.54</v>
      </c>
      <c r="W168" s="167">
        <f t="shared" si="144"/>
        <v>3.54</v>
      </c>
      <c r="X168" s="167">
        <f t="shared" si="144"/>
        <v>3.54</v>
      </c>
      <c r="Y168" s="167">
        <f t="shared" si="144"/>
        <v>3.54</v>
      </c>
      <c r="Z168" s="167">
        <f t="shared" si="144"/>
        <v>3.54</v>
      </c>
      <c r="AA168" s="167">
        <f t="shared" si="144"/>
        <v>3.54</v>
      </c>
      <c r="AB168" s="167">
        <f t="shared" ref="AB168:AC168" si="145">SUM(AB162:AB167)</f>
        <v>3.54</v>
      </c>
      <c r="AC168" s="167">
        <f t="shared" si="145"/>
        <v>3.54</v>
      </c>
      <c r="AD168" s="167">
        <f t="shared" ref="AD168:AE168" si="146">SUM(AD162:AD167)</f>
        <v>3.54</v>
      </c>
      <c r="AE168" s="167">
        <f t="shared" si="146"/>
        <v>3.54</v>
      </c>
      <c r="AF168" s="167">
        <f t="shared" ref="AF168" si="147">SUM(AF162:AF167)</f>
        <v>3.54</v>
      </c>
      <c r="AG168" s="168">
        <f t="shared" si="144"/>
        <v>8.56</v>
      </c>
      <c r="AH168" s="46"/>
      <c r="AI168" s="47"/>
      <c r="AK168" s="49"/>
    </row>
    <row r="169" spans="1:37" ht="15.75" thickBot="1" x14ac:dyDescent="0.3">
      <c r="A169" s="169" t="s">
        <v>186</v>
      </c>
      <c r="B169" s="51"/>
      <c r="C169" s="51"/>
      <c r="D169" s="51"/>
      <c r="E169" s="51"/>
      <c r="F169" s="51" t="s">
        <v>187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170"/>
      <c r="AH169" s="46"/>
      <c r="AI169" s="47"/>
      <c r="AK169" s="49"/>
    </row>
    <row r="170" spans="1:37" x14ac:dyDescent="0.25">
      <c r="A170" s="171" t="s">
        <v>188</v>
      </c>
      <c r="B170" s="159">
        <v>0</v>
      </c>
      <c r="C170" s="159">
        <f t="shared" ref="C170:R185" si="148">B170</f>
        <v>0</v>
      </c>
      <c r="D170" s="159">
        <f t="shared" si="148"/>
        <v>0</v>
      </c>
      <c r="E170" s="159">
        <f t="shared" si="148"/>
        <v>0</v>
      </c>
      <c r="F170" s="159">
        <f t="shared" si="148"/>
        <v>0</v>
      </c>
      <c r="G170" s="159">
        <f t="shared" si="148"/>
        <v>0</v>
      </c>
      <c r="H170" s="159">
        <f t="shared" si="148"/>
        <v>0</v>
      </c>
      <c r="I170" s="159">
        <f t="shared" si="148"/>
        <v>0</v>
      </c>
      <c r="J170" s="159">
        <f t="shared" si="148"/>
        <v>0</v>
      </c>
      <c r="K170" s="159">
        <f t="shared" si="148"/>
        <v>0</v>
      </c>
      <c r="L170" s="159">
        <f t="shared" si="148"/>
        <v>0</v>
      </c>
      <c r="M170" s="159">
        <f t="shared" si="148"/>
        <v>0</v>
      </c>
      <c r="N170" s="159">
        <f t="shared" si="148"/>
        <v>0</v>
      </c>
      <c r="O170" s="159">
        <f t="shared" si="148"/>
        <v>0</v>
      </c>
      <c r="P170" s="159">
        <f t="shared" si="148"/>
        <v>0</v>
      </c>
      <c r="Q170" s="159">
        <f t="shared" si="148"/>
        <v>0</v>
      </c>
      <c r="R170" s="159">
        <f t="shared" si="148"/>
        <v>0</v>
      </c>
      <c r="S170" s="159">
        <f t="shared" ref="S170:AF185" si="149">R170</f>
        <v>0</v>
      </c>
      <c r="T170" s="159">
        <f t="shared" si="149"/>
        <v>0</v>
      </c>
      <c r="U170" s="159">
        <f t="shared" si="149"/>
        <v>0</v>
      </c>
      <c r="V170" s="159">
        <f t="shared" si="149"/>
        <v>0</v>
      </c>
      <c r="W170" s="159">
        <f t="shared" si="149"/>
        <v>0</v>
      </c>
      <c r="X170" s="159">
        <f t="shared" si="149"/>
        <v>0</v>
      </c>
      <c r="Y170" s="159">
        <f t="shared" si="149"/>
        <v>0</v>
      </c>
      <c r="Z170" s="159">
        <f t="shared" si="149"/>
        <v>0</v>
      </c>
      <c r="AA170" s="159">
        <f t="shared" si="149"/>
        <v>0</v>
      </c>
      <c r="AB170" s="159">
        <f t="shared" si="149"/>
        <v>0</v>
      </c>
      <c r="AC170" s="159">
        <f t="shared" si="149"/>
        <v>0</v>
      </c>
      <c r="AD170" s="159">
        <f t="shared" ref="AD170:AD233" si="150">AC170</f>
        <v>0</v>
      </c>
      <c r="AE170" s="159">
        <f t="shared" ref="AE170:AF233" si="151">AD170</f>
        <v>0</v>
      </c>
      <c r="AF170" s="159">
        <f t="shared" si="151"/>
        <v>0</v>
      </c>
      <c r="AG170" s="173">
        <v>9.94</v>
      </c>
      <c r="AH170" s="46"/>
      <c r="AI170" s="47"/>
      <c r="AK170" s="49"/>
    </row>
    <row r="171" spans="1:37" x14ac:dyDescent="0.25">
      <c r="A171" s="121" t="s">
        <v>189</v>
      </c>
      <c r="B171" s="161">
        <v>0</v>
      </c>
      <c r="C171" s="161">
        <f t="shared" si="148"/>
        <v>0</v>
      </c>
      <c r="D171" s="161">
        <f t="shared" si="148"/>
        <v>0</v>
      </c>
      <c r="E171" s="161">
        <f t="shared" si="148"/>
        <v>0</v>
      </c>
      <c r="F171" s="161">
        <f t="shared" si="148"/>
        <v>0</v>
      </c>
      <c r="G171" s="161">
        <f t="shared" si="148"/>
        <v>0</v>
      </c>
      <c r="H171" s="161">
        <f t="shared" si="148"/>
        <v>0</v>
      </c>
      <c r="I171" s="161">
        <f t="shared" si="148"/>
        <v>0</v>
      </c>
      <c r="J171" s="161">
        <f t="shared" si="148"/>
        <v>0</v>
      </c>
      <c r="K171" s="161">
        <f t="shared" si="148"/>
        <v>0</v>
      </c>
      <c r="L171" s="161">
        <f t="shared" si="148"/>
        <v>0</v>
      </c>
      <c r="M171" s="161">
        <f t="shared" si="148"/>
        <v>0</v>
      </c>
      <c r="N171" s="161">
        <f t="shared" si="148"/>
        <v>0</v>
      </c>
      <c r="O171" s="161">
        <f t="shared" si="148"/>
        <v>0</v>
      </c>
      <c r="P171" s="161">
        <f t="shared" si="148"/>
        <v>0</v>
      </c>
      <c r="Q171" s="161">
        <f t="shared" si="148"/>
        <v>0</v>
      </c>
      <c r="R171" s="161">
        <f t="shared" si="148"/>
        <v>0</v>
      </c>
      <c r="S171" s="161">
        <f t="shared" si="149"/>
        <v>0</v>
      </c>
      <c r="T171" s="161">
        <f t="shared" si="149"/>
        <v>0</v>
      </c>
      <c r="U171" s="161">
        <f t="shared" si="149"/>
        <v>0</v>
      </c>
      <c r="V171" s="161">
        <f t="shared" si="149"/>
        <v>0</v>
      </c>
      <c r="W171" s="161">
        <f t="shared" si="149"/>
        <v>0</v>
      </c>
      <c r="X171" s="161">
        <f t="shared" si="149"/>
        <v>0</v>
      </c>
      <c r="Y171" s="161">
        <f t="shared" si="149"/>
        <v>0</v>
      </c>
      <c r="Z171" s="161">
        <f t="shared" si="149"/>
        <v>0</v>
      </c>
      <c r="AA171" s="161">
        <f t="shared" si="149"/>
        <v>0</v>
      </c>
      <c r="AB171" s="161">
        <f t="shared" si="149"/>
        <v>0</v>
      </c>
      <c r="AC171" s="161">
        <f t="shared" si="149"/>
        <v>0</v>
      </c>
      <c r="AD171" s="161">
        <f t="shared" si="150"/>
        <v>0</v>
      </c>
      <c r="AE171" s="161">
        <f t="shared" si="151"/>
        <v>0</v>
      </c>
      <c r="AF171" s="161">
        <f t="shared" si="151"/>
        <v>0</v>
      </c>
      <c r="AG171" s="173"/>
      <c r="AH171" s="46"/>
      <c r="AI171" s="47"/>
      <c r="AK171" s="49"/>
    </row>
    <row r="172" spans="1:37" x14ac:dyDescent="0.25">
      <c r="A172" s="121" t="s">
        <v>190</v>
      </c>
      <c r="B172" s="161">
        <v>0</v>
      </c>
      <c r="C172" s="161">
        <f t="shared" si="148"/>
        <v>0</v>
      </c>
      <c r="D172" s="161">
        <f t="shared" si="148"/>
        <v>0</v>
      </c>
      <c r="E172" s="161">
        <f t="shared" si="148"/>
        <v>0</v>
      </c>
      <c r="F172" s="161">
        <f t="shared" si="148"/>
        <v>0</v>
      </c>
      <c r="G172" s="161">
        <f t="shared" si="148"/>
        <v>0</v>
      </c>
      <c r="H172" s="161">
        <f t="shared" si="148"/>
        <v>0</v>
      </c>
      <c r="I172" s="161">
        <f t="shared" si="148"/>
        <v>0</v>
      </c>
      <c r="J172" s="161">
        <f t="shared" si="148"/>
        <v>0</v>
      </c>
      <c r="K172" s="161">
        <f t="shared" si="148"/>
        <v>0</v>
      </c>
      <c r="L172" s="161">
        <f t="shared" si="148"/>
        <v>0</v>
      </c>
      <c r="M172" s="161">
        <f t="shared" si="148"/>
        <v>0</v>
      </c>
      <c r="N172" s="161">
        <f t="shared" si="148"/>
        <v>0</v>
      </c>
      <c r="O172" s="161">
        <f t="shared" si="148"/>
        <v>0</v>
      </c>
      <c r="P172" s="161">
        <f t="shared" si="148"/>
        <v>0</v>
      </c>
      <c r="Q172" s="161">
        <f t="shared" si="148"/>
        <v>0</v>
      </c>
      <c r="R172" s="161">
        <f t="shared" si="148"/>
        <v>0</v>
      </c>
      <c r="S172" s="161">
        <f t="shared" si="149"/>
        <v>0</v>
      </c>
      <c r="T172" s="161">
        <f t="shared" si="149"/>
        <v>0</v>
      </c>
      <c r="U172" s="161">
        <f t="shared" si="149"/>
        <v>0</v>
      </c>
      <c r="V172" s="161">
        <f t="shared" si="149"/>
        <v>0</v>
      </c>
      <c r="W172" s="161">
        <f t="shared" si="149"/>
        <v>0</v>
      </c>
      <c r="X172" s="161">
        <f t="shared" si="149"/>
        <v>0</v>
      </c>
      <c r="Y172" s="161">
        <f t="shared" si="149"/>
        <v>0</v>
      </c>
      <c r="Z172" s="161">
        <f t="shared" si="149"/>
        <v>0</v>
      </c>
      <c r="AA172" s="161">
        <f t="shared" si="149"/>
        <v>0</v>
      </c>
      <c r="AB172" s="161">
        <f t="shared" si="149"/>
        <v>0</v>
      </c>
      <c r="AC172" s="161">
        <f t="shared" si="149"/>
        <v>0</v>
      </c>
      <c r="AD172" s="161">
        <f t="shared" si="150"/>
        <v>0</v>
      </c>
      <c r="AE172" s="161">
        <f t="shared" si="151"/>
        <v>0</v>
      </c>
      <c r="AF172" s="161">
        <f t="shared" si="151"/>
        <v>0</v>
      </c>
      <c r="AG172" s="173"/>
      <c r="AH172" s="46"/>
      <c r="AI172" s="47"/>
      <c r="AK172" s="49"/>
    </row>
    <row r="173" spans="1:37" x14ac:dyDescent="0.25">
      <c r="A173" s="121" t="s">
        <v>191</v>
      </c>
      <c r="B173" s="161">
        <v>0</v>
      </c>
      <c r="C173" s="161">
        <f t="shared" si="148"/>
        <v>0</v>
      </c>
      <c r="D173" s="161">
        <f t="shared" si="148"/>
        <v>0</v>
      </c>
      <c r="E173" s="161">
        <f t="shared" si="148"/>
        <v>0</v>
      </c>
      <c r="F173" s="161">
        <f t="shared" si="148"/>
        <v>0</v>
      </c>
      <c r="G173" s="161">
        <f t="shared" si="148"/>
        <v>0</v>
      </c>
      <c r="H173" s="161">
        <f t="shared" si="148"/>
        <v>0</v>
      </c>
      <c r="I173" s="161">
        <f t="shared" si="148"/>
        <v>0</v>
      </c>
      <c r="J173" s="161">
        <f t="shared" si="148"/>
        <v>0</v>
      </c>
      <c r="K173" s="161">
        <f t="shared" si="148"/>
        <v>0</v>
      </c>
      <c r="L173" s="161">
        <f t="shared" si="148"/>
        <v>0</v>
      </c>
      <c r="M173" s="161">
        <f t="shared" si="148"/>
        <v>0</v>
      </c>
      <c r="N173" s="161">
        <f t="shared" si="148"/>
        <v>0</v>
      </c>
      <c r="O173" s="161">
        <f t="shared" si="148"/>
        <v>0</v>
      </c>
      <c r="P173" s="161">
        <f t="shared" si="148"/>
        <v>0</v>
      </c>
      <c r="Q173" s="161">
        <f t="shared" si="148"/>
        <v>0</v>
      </c>
      <c r="R173" s="161">
        <f t="shared" si="148"/>
        <v>0</v>
      </c>
      <c r="S173" s="161">
        <f t="shared" si="149"/>
        <v>0</v>
      </c>
      <c r="T173" s="161">
        <f t="shared" si="149"/>
        <v>0</v>
      </c>
      <c r="U173" s="161">
        <f t="shared" si="149"/>
        <v>0</v>
      </c>
      <c r="V173" s="161">
        <f t="shared" si="149"/>
        <v>0</v>
      </c>
      <c r="W173" s="161">
        <f t="shared" si="149"/>
        <v>0</v>
      </c>
      <c r="X173" s="161">
        <f t="shared" si="149"/>
        <v>0</v>
      </c>
      <c r="Y173" s="161">
        <f t="shared" si="149"/>
        <v>0</v>
      </c>
      <c r="Z173" s="161">
        <f t="shared" si="149"/>
        <v>0</v>
      </c>
      <c r="AA173" s="161">
        <f t="shared" si="149"/>
        <v>0</v>
      </c>
      <c r="AB173" s="161">
        <f t="shared" si="149"/>
        <v>0</v>
      </c>
      <c r="AC173" s="161">
        <f t="shared" si="149"/>
        <v>0</v>
      </c>
      <c r="AD173" s="161">
        <f t="shared" si="150"/>
        <v>0</v>
      </c>
      <c r="AE173" s="161">
        <f t="shared" si="151"/>
        <v>0</v>
      </c>
      <c r="AF173" s="161">
        <f t="shared" si="151"/>
        <v>0</v>
      </c>
      <c r="AG173" s="173"/>
      <c r="AH173" s="46"/>
      <c r="AI173" s="47"/>
      <c r="AK173" s="49"/>
    </row>
    <row r="174" spans="1:37" x14ac:dyDescent="0.25">
      <c r="A174" s="121" t="s">
        <v>192</v>
      </c>
      <c r="B174" s="161">
        <v>0</v>
      </c>
      <c r="C174" s="161">
        <f t="shared" si="148"/>
        <v>0</v>
      </c>
      <c r="D174" s="161">
        <f t="shared" si="148"/>
        <v>0</v>
      </c>
      <c r="E174" s="161">
        <f t="shared" si="148"/>
        <v>0</v>
      </c>
      <c r="F174" s="161">
        <f t="shared" si="148"/>
        <v>0</v>
      </c>
      <c r="G174" s="161">
        <f t="shared" si="148"/>
        <v>0</v>
      </c>
      <c r="H174" s="161">
        <f t="shared" si="148"/>
        <v>0</v>
      </c>
      <c r="I174" s="161">
        <f t="shared" si="148"/>
        <v>0</v>
      </c>
      <c r="J174" s="161">
        <f t="shared" si="148"/>
        <v>0</v>
      </c>
      <c r="K174" s="161">
        <f t="shared" si="148"/>
        <v>0</v>
      </c>
      <c r="L174" s="161">
        <f t="shared" si="148"/>
        <v>0</v>
      </c>
      <c r="M174" s="161">
        <f t="shared" si="148"/>
        <v>0</v>
      </c>
      <c r="N174" s="161">
        <f t="shared" si="148"/>
        <v>0</v>
      </c>
      <c r="O174" s="161">
        <f t="shared" si="148"/>
        <v>0</v>
      </c>
      <c r="P174" s="161">
        <f t="shared" si="148"/>
        <v>0</v>
      </c>
      <c r="Q174" s="161">
        <f t="shared" si="148"/>
        <v>0</v>
      </c>
      <c r="R174" s="161">
        <f t="shared" si="148"/>
        <v>0</v>
      </c>
      <c r="S174" s="161">
        <f t="shared" si="149"/>
        <v>0</v>
      </c>
      <c r="T174" s="161">
        <f t="shared" si="149"/>
        <v>0</v>
      </c>
      <c r="U174" s="161">
        <f t="shared" si="149"/>
        <v>0</v>
      </c>
      <c r="V174" s="161">
        <f t="shared" si="149"/>
        <v>0</v>
      </c>
      <c r="W174" s="161">
        <f t="shared" si="149"/>
        <v>0</v>
      </c>
      <c r="X174" s="161">
        <f t="shared" si="149"/>
        <v>0</v>
      </c>
      <c r="Y174" s="161">
        <f t="shared" si="149"/>
        <v>0</v>
      </c>
      <c r="Z174" s="161">
        <f t="shared" si="149"/>
        <v>0</v>
      </c>
      <c r="AA174" s="161">
        <f t="shared" si="149"/>
        <v>0</v>
      </c>
      <c r="AB174" s="161">
        <f t="shared" si="149"/>
        <v>0</v>
      </c>
      <c r="AC174" s="161">
        <f t="shared" si="149"/>
        <v>0</v>
      </c>
      <c r="AD174" s="161">
        <f t="shared" si="150"/>
        <v>0</v>
      </c>
      <c r="AE174" s="161">
        <f t="shared" si="151"/>
        <v>0</v>
      </c>
      <c r="AF174" s="161">
        <f t="shared" si="151"/>
        <v>0</v>
      </c>
      <c r="AG174" s="173"/>
      <c r="AH174" s="46"/>
      <c r="AI174" s="47"/>
      <c r="AK174" s="49"/>
    </row>
    <row r="175" spans="1:37" x14ac:dyDescent="0.25">
      <c r="A175" s="121" t="s">
        <v>193</v>
      </c>
      <c r="B175" s="161">
        <v>0</v>
      </c>
      <c r="C175" s="161">
        <f t="shared" si="148"/>
        <v>0</v>
      </c>
      <c r="D175" s="161">
        <f t="shared" si="148"/>
        <v>0</v>
      </c>
      <c r="E175" s="161">
        <f t="shared" si="148"/>
        <v>0</v>
      </c>
      <c r="F175" s="161">
        <f t="shared" si="148"/>
        <v>0</v>
      </c>
      <c r="G175" s="161">
        <f t="shared" si="148"/>
        <v>0</v>
      </c>
      <c r="H175" s="161">
        <f t="shared" si="148"/>
        <v>0</v>
      </c>
      <c r="I175" s="161">
        <f t="shared" si="148"/>
        <v>0</v>
      </c>
      <c r="J175" s="161">
        <f t="shared" si="148"/>
        <v>0</v>
      </c>
      <c r="K175" s="161">
        <f t="shared" si="148"/>
        <v>0</v>
      </c>
      <c r="L175" s="161">
        <f t="shared" si="148"/>
        <v>0</v>
      </c>
      <c r="M175" s="161">
        <f t="shared" si="148"/>
        <v>0</v>
      </c>
      <c r="N175" s="161">
        <f t="shared" si="148"/>
        <v>0</v>
      </c>
      <c r="O175" s="161">
        <f t="shared" si="148"/>
        <v>0</v>
      </c>
      <c r="P175" s="161">
        <f t="shared" si="148"/>
        <v>0</v>
      </c>
      <c r="Q175" s="161">
        <f t="shared" si="148"/>
        <v>0</v>
      </c>
      <c r="R175" s="161">
        <f t="shared" si="148"/>
        <v>0</v>
      </c>
      <c r="S175" s="161">
        <f t="shared" si="149"/>
        <v>0</v>
      </c>
      <c r="T175" s="161">
        <f t="shared" si="149"/>
        <v>0</v>
      </c>
      <c r="U175" s="161">
        <f t="shared" si="149"/>
        <v>0</v>
      </c>
      <c r="V175" s="161">
        <f t="shared" si="149"/>
        <v>0</v>
      </c>
      <c r="W175" s="161">
        <f t="shared" si="149"/>
        <v>0</v>
      </c>
      <c r="X175" s="161">
        <f t="shared" si="149"/>
        <v>0</v>
      </c>
      <c r="Y175" s="161">
        <f t="shared" si="149"/>
        <v>0</v>
      </c>
      <c r="Z175" s="161">
        <f t="shared" si="149"/>
        <v>0</v>
      </c>
      <c r="AA175" s="161">
        <f t="shared" si="149"/>
        <v>0</v>
      </c>
      <c r="AB175" s="161">
        <f t="shared" si="149"/>
        <v>0</v>
      </c>
      <c r="AC175" s="161">
        <f t="shared" si="149"/>
        <v>0</v>
      </c>
      <c r="AD175" s="161">
        <f t="shared" si="150"/>
        <v>0</v>
      </c>
      <c r="AE175" s="161">
        <f t="shared" si="151"/>
        <v>0</v>
      </c>
      <c r="AF175" s="161">
        <f t="shared" si="151"/>
        <v>0</v>
      </c>
      <c r="AG175" s="173"/>
      <c r="AH175" s="46"/>
      <c r="AI175" s="47"/>
      <c r="AK175" s="49"/>
    </row>
    <row r="176" spans="1:37" x14ac:dyDescent="0.25">
      <c r="A176" s="121" t="s">
        <v>194</v>
      </c>
      <c r="B176" s="161">
        <v>0</v>
      </c>
      <c r="C176" s="161">
        <f t="shared" si="148"/>
        <v>0</v>
      </c>
      <c r="D176" s="161">
        <f t="shared" si="148"/>
        <v>0</v>
      </c>
      <c r="E176" s="161">
        <f t="shared" si="148"/>
        <v>0</v>
      </c>
      <c r="F176" s="161">
        <f t="shared" si="148"/>
        <v>0</v>
      </c>
      <c r="G176" s="161">
        <f t="shared" si="148"/>
        <v>0</v>
      </c>
      <c r="H176" s="161">
        <f t="shared" si="148"/>
        <v>0</v>
      </c>
      <c r="I176" s="161">
        <f t="shared" si="148"/>
        <v>0</v>
      </c>
      <c r="J176" s="161">
        <f t="shared" si="148"/>
        <v>0</v>
      </c>
      <c r="K176" s="161">
        <f t="shared" si="148"/>
        <v>0</v>
      </c>
      <c r="L176" s="161">
        <f t="shared" si="148"/>
        <v>0</v>
      </c>
      <c r="M176" s="161">
        <f t="shared" si="148"/>
        <v>0</v>
      </c>
      <c r="N176" s="161">
        <f t="shared" si="148"/>
        <v>0</v>
      </c>
      <c r="O176" s="161">
        <f t="shared" si="148"/>
        <v>0</v>
      </c>
      <c r="P176" s="161">
        <f t="shared" si="148"/>
        <v>0</v>
      </c>
      <c r="Q176" s="161">
        <f t="shared" si="148"/>
        <v>0</v>
      </c>
      <c r="R176" s="161">
        <f t="shared" si="148"/>
        <v>0</v>
      </c>
      <c r="S176" s="161">
        <f t="shared" si="149"/>
        <v>0</v>
      </c>
      <c r="T176" s="161">
        <f t="shared" si="149"/>
        <v>0</v>
      </c>
      <c r="U176" s="161">
        <f t="shared" si="149"/>
        <v>0</v>
      </c>
      <c r="V176" s="161">
        <f t="shared" si="149"/>
        <v>0</v>
      </c>
      <c r="W176" s="161">
        <f t="shared" si="149"/>
        <v>0</v>
      </c>
      <c r="X176" s="161">
        <f t="shared" si="149"/>
        <v>0</v>
      </c>
      <c r="Y176" s="161">
        <f t="shared" si="149"/>
        <v>0</v>
      </c>
      <c r="Z176" s="161">
        <f t="shared" si="149"/>
        <v>0</v>
      </c>
      <c r="AA176" s="161">
        <f t="shared" si="149"/>
        <v>0</v>
      </c>
      <c r="AB176" s="161">
        <f t="shared" si="149"/>
        <v>0</v>
      </c>
      <c r="AC176" s="161">
        <f t="shared" si="149"/>
        <v>0</v>
      </c>
      <c r="AD176" s="161">
        <f t="shared" si="150"/>
        <v>0</v>
      </c>
      <c r="AE176" s="161">
        <f t="shared" si="151"/>
        <v>0</v>
      </c>
      <c r="AF176" s="161">
        <f t="shared" si="151"/>
        <v>0</v>
      </c>
      <c r="AG176" s="173"/>
      <c r="AH176" s="46"/>
      <c r="AI176" s="47"/>
      <c r="AK176" s="49"/>
    </row>
    <row r="177" spans="1:37" x14ac:dyDescent="0.25">
      <c r="A177" s="121" t="s">
        <v>195</v>
      </c>
      <c r="B177" s="161">
        <v>0</v>
      </c>
      <c r="C177" s="161">
        <f t="shared" si="148"/>
        <v>0</v>
      </c>
      <c r="D177" s="161">
        <f t="shared" si="148"/>
        <v>0</v>
      </c>
      <c r="E177" s="161">
        <f t="shared" si="148"/>
        <v>0</v>
      </c>
      <c r="F177" s="161">
        <f t="shared" si="148"/>
        <v>0</v>
      </c>
      <c r="G177" s="161">
        <f t="shared" si="148"/>
        <v>0</v>
      </c>
      <c r="H177" s="161">
        <f t="shared" si="148"/>
        <v>0</v>
      </c>
      <c r="I177" s="161">
        <f t="shared" si="148"/>
        <v>0</v>
      </c>
      <c r="J177" s="161">
        <f t="shared" si="148"/>
        <v>0</v>
      </c>
      <c r="K177" s="161">
        <f t="shared" si="148"/>
        <v>0</v>
      </c>
      <c r="L177" s="161">
        <f t="shared" si="148"/>
        <v>0</v>
      </c>
      <c r="M177" s="161">
        <f t="shared" si="148"/>
        <v>0</v>
      </c>
      <c r="N177" s="161">
        <f t="shared" si="148"/>
        <v>0</v>
      </c>
      <c r="O177" s="161">
        <f t="shared" si="148"/>
        <v>0</v>
      </c>
      <c r="P177" s="161">
        <f t="shared" si="148"/>
        <v>0</v>
      </c>
      <c r="Q177" s="161">
        <f t="shared" si="148"/>
        <v>0</v>
      </c>
      <c r="R177" s="161">
        <f t="shared" si="148"/>
        <v>0</v>
      </c>
      <c r="S177" s="161">
        <f t="shared" si="149"/>
        <v>0</v>
      </c>
      <c r="T177" s="161">
        <f t="shared" si="149"/>
        <v>0</v>
      </c>
      <c r="U177" s="161">
        <f t="shared" si="149"/>
        <v>0</v>
      </c>
      <c r="V177" s="161">
        <f t="shared" si="149"/>
        <v>0</v>
      </c>
      <c r="W177" s="161">
        <f t="shared" si="149"/>
        <v>0</v>
      </c>
      <c r="X177" s="161">
        <f t="shared" si="149"/>
        <v>0</v>
      </c>
      <c r="Y177" s="161">
        <f t="shared" si="149"/>
        <v>0</v>
      </c>
      <c r="Z177" s="161">
        <f t="shared" si="149"/>
        <v>0</v>
      </c>
      <c r="AA177" s="161">
        <f t="shared" si="149"/>
        <v>0</v>
      </c>
      <c r="AB177" s="161">
        <f t="shared" si="149"/>
        <v>0</v>
      </c>
      <c r="AC177" s="161">
        <f t="shared" si="149"/>
        <v>0</v>
      </c>
      <c r="AD177" s="161">
        <f t="shared" si="150"/>
        <v>0</v>
      </c>
      <c r="AE177" s="161">
        <f t="shared" si="151"/>
        <v>0</v>
      </c>
      <c r="AF177" s="161">
        <f t="shared" si="151"/>
        <v>0</v>
      </c>
      <c r="AG177" s="173"/>
      <c r="AH177" s="46"/>
      <c r="AI177" s="47"/>
      <c r="AK177" s="49"/>
    </row>
    <row r="178" spans="1:37" x14ac:dyDescent="0.25">
      <c r="A178" s="121" t="s">
        <v>196</v>
      </c>
      <c r="B178" s="161">
        <v>0</v>
      </c>
      <c r="C178" s="161">
        <f t="shared" si="148"/>
        <v>0</v>
      </c>
      <c r="D178" s="161">
        <f t="shared" si="148"/>
        <v>0</v>
      </c>
      <c r="E178" s="161">
        <f t="shared" si="148"/>
        <v>0</v>
      </c>
      <c r="F178" s="161">
        <f t="shared" si="148"/>
        <v>0</v>
      </c>
      <c r="G178" s="161">
        <f t="shared" si="148"/>
        <v>0</v>
      </c>
      <c r="H178" s="161">
        <f t="shared" si="148"/>
        <v>0</v>
      </c>
      <c r="I178" s="161">
        <f t="shared" si="148"/>
        <v>0</v>
      </c>
      <c r="J178" s="161">
        <f t="shared" si="148"/>
        <v>0</v>
      </c>
      <c r="K178" s="161">
        <f t="shared" si="148"/>
        <v>0</v>
      </c>
      <c r="L178" s="161">
        <f t="shared" si="148"/>
        <v>0</v>
      </c>
      <c r="M178" s="161">
        <f t="shared" si="148"/>
        <v>0</v>
      </c>
      <c r="N178" s="161">
        <f t="shared" si="148"/>
        <v>0</v>
      </c>
      <c r="O178" s="161">
        <f t="shared" si="148"/>
        <v>0</v>
      </c>
      <c r="P178" s="161">
        <f t="shared" si="148"/>
        <v>0</v>
      </c>
      <c r="Q178" s="161">
        <f t="shared" si="148"/>
        <v>0</v>
      </c>
      <c r="R178" s="161">
        <f t="shared" si="148"/>
        <v>0</v>
      </c>
      <c r="S178" s="161">
        <f t="shared" si="149"/>
        <v>0</v>
      </c>
      <c r="T178" s="161">
        <f t="shared" si="149"/>
        <v>0</v>
      </c>
      <c r="U178" s="161">
        <f t="shared" si="149"/>
        <v>0</v>
      </c>
      <c r="V178" s="161">
        <f t="shared" si="149"/>
        <v>0</v>
      </c>
      <c r="W178" s="161">
        <f t="shared" si="149"/>
        <v>0</v>
      </c>
      <c r="X178" s="161">
        <f t="shared" si="149"/>
        <v>0</v>
      </c>
      <c r="Y178" s="161">
        <f t="shared" si="149"/>
        <v>0</v>
      </c>
      <c r="Z178" s="161">
        <f t="shared" si="149"/>
        <v>0</v>
      </c>
      <c r="AA178" s="161">
        <f t="shared" si="149"/>
        <v>0</v>
      </c>
      <c r="AB178" s="161">
        <f t="shared" si="149"/>
        <v>0</v>
      </c>
      <c r="AC178" s="161">
        <f t="shared" si="149"/>
        <v>0</v>
      </c>
      <c r="AD178" s="161">
        <f t="shared" si="150"/>
        <v>0</v>
      </c>
      <c r="AE178" s="161">
        <f t="shared" si="151"/>
        <v>0</v>
      </c>
      <c r="AF178" s="161">
        <f t="shared" si="151"/>
        <v>0</v>
      </c>
      <c r="AG178" s="173"/>
      <c r="AH178" s="46"/>
      <c r="AI178" s="47"/>
      <c r="AK178" s="49"/>
    </row>
    <row r="179" spans="1:37" x14ac:dyDescent="0.25">
      <c r="A179" s="121" t="s">
        <v>197</v>
      </c>
      <c r="B179" s="161">
        <v>0</v>
      </c>
      <c r="C179" s="161">
        <f t="shared" si="148"/>
        <v>0</v>
      </c>
      <c r="D179" s="161">
        <f t="shared" si="148"/>
        <v>0</v>
      </c>
      <c r="E179" s="161">
        <f t="shared" si="148"/>
        <v>0</v>
      </c>
      <c r="F179" s="161">
        <f t="shared" si="148"/>
        <v>0</v>
      </c>
      <c r="G179" s="161">
        <f t="shared" si="148"/>
        <v>0</v>
      </c>
      <c r="H179" s="161">
        <f t="shared" si="148"/>
        <v>0</v>
      </c>
      <c r="I179" s="161">
        <f t="shared" si="148"/>
        <v>0</v>
      </c>
      <c r="J179" s="161">
        <f t="shared" si="148"/>
        <v>0</v>
      </c>
      <c r="K179" s="161">
        <f t="shared" si="148"/>
        <v>0</v>
      </c>
      <c r="L179" s="161">
        <f t="shared" si="148"/>
        <v>0</v>
      </c>
      <c r="M179" s="161">
        <f t="shared" si="148"/>
        <v>0</v>
      </c>
      <c r="N179" s="161">
        <f t="shared" si="148"/>
        <v>0</v>
      </c>
      <c r="O179" s="161">
        <f t="shared" si="148"/>
        <v>0</v>
      </c>
      <c r="P179" s="161">
        <f t="shared" si="148"/>
        <v>0</v>
      </c>
      <c r="Q179" s="161">
        <f t="shared" si="148"/>
        <v>0</v>
      </c>
      <c r="R179" s="161">
        <f t="shared" si="148"/>
        <v>0</v>
      </c>
      <c r="S179" s="161">
        <f t="shared" si="149"/>
        <v>0</v>
      </c>
      <c r="T179" s="161">
        <f t="shared" si="149"/>
        <v>0</v>
      </c>
      <c r="U179" s="161">
        <f t="shared" si="149"/>
        <v>0</v>
      </c>
      <c r="V179" s="161">
        <f t="shared" si="149"/>
        <v>0</v>
      </c>
      <c r="W179" s="161">
        <f t="shared" si="149"/>
        <v>0</v>
      </c>
      <c r="X179" s="161">
        <f t="shared" si="149"/>
        <v>0</v>
      </c>
      <c r="Y179" s="161">
        <f t="shared" si="149"/>
        <v>0</v>
      </c>
      <c r="Z179" s="161">
        <f t="shared" si="149"/>
        <v>0</v>
      </c>
      <c r="AA179" s="161">
        <f t="shared" si="149"/>
        <v>0</v>
      </c>
      <c r="AB179" s="161">
        <f t="shared" si="149"/>
        <v>0</v>
      </c>
      <c r="AC179" s="161">
        <f t="shared" si="149"/>
        <v>0</v>
      </c>
      <c r="AD179" s="161">
        <f t="shared" si="150"/>
        <v>0</v>
      </c>
      <c r="AE179" s="161">
        <f t="shared" si="151"/>
        <v>0</v>
      </c>
      <c r="AF179" s="161">
        <f t="shared" si="151"/>
        <v>0</v>
      </c>
      <c r="AG179" s="173"/>
      <c r="AH179" s="46"/>
      <c r="AI179" s="47"/>
      <c r="AK179" s="49"/>
    </row>
    <row r="180" spans="1:37" x14ac:dyDescent="0.25">
      <c r="A180" s="121" t="s">
        <v>198</v>
      </c>
      <c r="B180" s="161">
        <v>0</v>
      </c>
      <c r="C180" s="161">
        <f t="shared" si="148"/>
        <v>0</v>
      </c>
      <c r="D180" s="161">
        <f t="shared" si="148"/>
        <v>0</v>
      </c>
      <c r="E180" s="161">
        <f t="shared" si="148"/>
        <v>0</v>
      </c>
      <c r="F180" s="161">
        <f t="shared" si="148"/>
        <v>0</v>
      </c>
      <c r="G180" s="161">
        <f t="shared" si="148"/>
        <v>0</v>
      </c>
      <c r="H180" s="161">
        <f t="shared" si="148"/>
        <v>0</v>
      </c>
      <c r="I180" s="161">
        <f t="shared" si="148"/>
        <v>0</v>
      </c>
      <c r="J180" s="161">
        <f t="shared" si="148"/>
        <v>0</v>
      </c>
      <c r="K180" s="161">
        <f t="shared" si="148"/>
        <v>0</v>
      </c>
      <c r="L180" s="161">
        <f t="shared" si="148"/>
        <v>0</v>
      </c>
      <c r="M180" s="161">
        <f t="shared" si="148"/>
        <v>0</v>
      </c>
      <c r="N180" s="161">
        <f t="shared" si="148"/>
        <v>0</v>
      </c>
      <c r="O180" s="161">
        <f t="shared" si="148"/>
        <v>0</v>
      </c>
      <c r="P180" s="161">
        <f t="shared" si="148"/>
        <v>0</v>
      </c>
      <c r="Q180" s="161">
        <f t="shared" si="148"/>
        <v>0</v>
      </c>
      <c r="R180" s="161">
        <f t="shared" si="148"/>
        <v>0</v>
      </c>
      <c r="S180" s="161">
        <f t="shared" si="149"/>
        <v>0</v>
      </c>
      <c r="T180" s="161">
        <f t="shared" si="149"/>
        <v>0</v>
      </c>
      <c r="U180" s="161">
        <f t="shared" si="149"/>
        <v>0</v>
      </c>
      <c r="V180" s="161">
        <f t="shared" si="149"/>
        <v>0</v>
      </c>
      <c r="W180" s="161">
        <f t="shared" si="149"/>
        <v>0</v>
      </c>
      <c r="X180" s="161">
        <f t="shared" si="149"/>
        <v>0</v>
      </c>
      <c r="Y180" s="161">
        <f t="shared" si="149"/>
        <v>0</v>
      </c>
      <c r="Z180" s="161">
        <f t="shared" si="149"/>
        <v>0</v>
      </c>
      <c r="AA180" s="161">
        <f t="shared" si="149"/>
        <v>0</v>
      </c>
      <c r="AB180" s="161">
        <f t="shared" si="149"/>
        <v>0</v>
      </c>
      <c r="AC180" s="161">
        <f t="shared" si="149"/>
        <v>0</v>
      </c>
      <c r="AD180" s="161">
        <f t="shared" si="150"/>
        <v>0</v>
      </c>
      <c r="AE180" s="161">
        <f t="shared" si="151"/>
        <v>0</v>
      </c>
      <c r="AF180" s="161">
        <f t="shared" si="151"/>
        <v>0</v>
      </c>
      <c r="AG180" s="173"/>
      <c r="AH180" s="46"/>
      <c r="AI180" s="47"/>
      <c r="AK180" s="49"/>
    </row>
    <row r="181" spans="1:37" x14ac:dyDescent="0.25">
      <c r="A181" s="121" t="s">
        <v>199</v>
      </c>
      <c r="B181" s="161">
        <v>0</v>
      </c>
      <c r="C181" s="161">
        <f t="shared" si="148"/>
        <v>0</v>
      </c>
      <c r="D181" s="161">
        <f t="shared" si="148"/>
        <v>0</v>
      </c>
      <c r="E181" s="161">
        <f t="shared" si="148"/>
        <v>0</v>
      </c>
      <c r="F181" s="161">
        <f t="shared" si="148"/>
        <v>0</v>
      </c>
      <c r="G181" s="161">
        <f t="shared" si="148"/>
        <v>0</v>
      </c>
      <c r="H181" s="161">
        <f t="shared" si="148"/>
        <v>0</v>
      </c>
      <c r="I181" s="161">
        <f t="shared" si="148"/>
        <v>0</v>
      </c>
      <c r="J181" s="161">
        <f t="shared" si="148"/>
        <v>0</v>
      </c>
      <c r="K181" s="161">
        <f t="shared" si="148"/>
        <v>0</v>
      </c>
      <c r="L181" s="161">
        <f t="shared" si="148"/>
        <v>0</v>
      </c>
      <c r="M181" s="161">
        <f t="shared" si="148"/>
        <v>0</v>
      </c>
      <c r="N181" s="161">
        <f t="shared" si="148"/>
        <v>0</v>
      </c>
      <c r="O181" s="161">
        <f t="shared" si="148"/>
        <v>0</v>
      </c>
      <c r="P181" s="161">
        <f t="shared" si="148"/>
        <v>0</v>
      </c>
      <c r="Q181" s="161">
        <f t="shared" si="148"/>
        <v>0</v>
      </c>
      <c r="R181" s="161">
        <f t="shared" si="148"/>
        <v>0</v>
      </c>
      <c r="S181" s="161">
        <f t="shared" si="149"/>
        <v>0</v>
      </c>
      <c r="T181" s="161">
        <f t="shared" si="149"/>
        <v>0</v>
      </c>
      <c r="U181" s="161">
        <f t="shared" si="149"/>
        <v>0</v>
      </c>
      <c r="V181" s="161">
        <f t="shared" si="149"/>
        <v>0</v>
      </c>
      <c r="W181" s="161">
        <f t="shared" si="149"/>
        <v>0</v>
      </c>
      <c r="X181" s="161">
        <f t="shared" si="149"/>
        <v>0</v>
      </c>
      <c r="Y181" s="161">
        <f t="shared" si="149"/>
        <v>0</v>
      </c>
      <c r="Z181" s="161">
        <f t="shared" si="149"/>
        <v>0</v>
      </c>
      <c r="AA181" s="161">
        <f t="shared" si="149"/>
        <v>0</v>
      </c>
      <c r="AB181" s="161">
        <f t="shared" si="149"/>
        <v>0</v>
      </c>
      <c r="AC181" s="161">
        <f t="shared" si="149"/>
        <v>0</v>
      </c>
      <c r="AD181" s="161">
        <f t="shared" si="150"/>
        <v>0</v>
      </c>
      <c r="AE181" s="161">
        <f t="shared" si="151"/>
        <v>0</v>
      </c>
      <c r="AF181" s="161">
        <f t="shared" si="151"/>
        <v>0</v>
      </c>
      <c r="AG181" s="173"/>
      <c r="AH181" s="46"/>
      <c r="AI181" s="47"/>
      <c r="AK181" s="49"/>
    </row>
    <row r="182" spans="1:37" ht="13.5" customHeight="1" x14ac:dyDescent="0.25">
      <c r="A182" s="121" t="s">
        <v>200</v>
      </c>
      <c r="B182" s="161">
        <v>0</v>
      </c>
      <c r="C182" s="161">
        <f t="shared" si="148"/>
        <v>0</v>
      </c>
      <c r="D182" s="161">
        <f t="shared" si="148"/>
        <v>0</v>
      </c>
      <c r="E182" s="161">
        <f t="shared" si="148"/>
        <v>0</v>
      </c>
      <c r="F182" s="161">
        <f t="shared" si="148"/>
        <v>0</v>
      </c>
      <c r="G182" s="161">
        <f t="shared" si="148"/>
        <v>0</v>
      </c>
      <c r="H182" s="161">
        <f t="shared" si="148"/>
        <v>0</v>
      </c>
      <c r="I182" s="161">
        <f t="shared" si="148"/>
        <v>0</v>
      </c>
      <c r="J182" s="161">
        <f t="shared" si="148"/>
        <v>0</v>
      </c>
      <c r="K182" s="161">
        <f t="shared" si="148"/>
        <v>0</v>
      </c>
      <c r="L182" s="161">
        <f t="shared" si="148"/>
        <v>0</v>
      </c>
      <c r="M182" s="161">
        <f t="shared" si="148"/>
        <v>0</v>
      </c>
      <c r="N182" s="161">
        <f t="shared" si="148"/>
        <v>0</v>
      </c>
      <c r="O182" s="161">
        <f t="shared" si="148"/>
        <v>0</v>
      </c>
      <c r="P182" s="161">
        <f t="shared" si="148"/>
        <v>0</v>
      </c>
      <c r="Q182" s="161">
        <f t="shared" si="148"/>
        <v>0</v>
      </c>
      <c r="R182" s="161">
        <f t="shared" si="148"/>
        <v>0</v>
      </c>
      <c r="S182" s="161">
        <f t="shared" si="149"/>
        <v>0</v>
      </c>
      <c r="T182" s="161">
        <f t="shared" si="149"/>
        <v>0</v>
      </c>
      <c r="U182" s="161">
        <f t="shared" si="149"/>
        <v>0</v>
      </c>
      <c r="V182" s="161">
        <f t="shared" si="149"/>
        <v>0</v>
      </c>
      <c r="W182" s="161">
        <f t="shared" si="149"/>
        <v>0</v>
      </c>
      <c r="X182" s="161">
        <f t="shared" si="149"/>
        <v>0</v>
      </c>
      <c r="Y182" s="161">
        <f t="shared" si="149"/>
        <v>0</v>
      </c>
      <c r="Z182" s="161">
        <f t="shared" si="149"/>
        <v>0</v>
      </c>
      <c r="AA182" s="161">
        <f t="shared" si="149"/>
        <v>0</v>
      </c>
      <c r="AB182" s="161">
        <f t="shared" si="149"/>
        <v>0</v>
      </c>
      <c r="AC182" s="161">
        <f t="shared" si="149"/>
        <v>0</v>
      </c>
      <c r="AD182" s="161">
        <f t="shared" si="150"/>
        <v>0</v>
      </c>
      <c r="AE182" s="161">
        <f t="shared" si="151"/>
        <v>0</v>
      </c>
      <c r="AF182" s="161">
        <f t="shared" si="151"/>
        <v>0</v>
      </c>
      <c r="AG182" s="173"/>
      <c r="AH182" s="46"/>
      <c r="AI182" s="47"/>
      <c r="AK182" s="49"/>
    </row>
    <row r="183" spans="1:37" x14ac:dyDescent="0.25">
      <c r="A183" s="121" t="s">
        <v>201</v>
      </c>
      <c r="B183" s="161">
        <v>0</v>
      </c>
      <c r="C183" s="161">
        <f t="shared" si="148"/>
        <v>0</v>
      </c>
      <c r="D183" s="161">
        <f t="shared" si="148"/>
        <v>0</v>
      </c>
      <c r="E183" s="161">
        <f t="shared" si="148"/>
        <v>0</v>
      </c>
      <c r="F183" s="161">
        <f t="shared" si="148"/>
        <v>0</v>
      </c>
      <c r="G183" s="161">
        <f t="shared" si="148"/>
        <v>0</v>
      </c>
      <c r="H183" s="161">
        <f t="shared" si="148"/>
        <v>0</v>
      </c>
      <c r="I183" s="161">
        <f t="shared" si="148"/>
        <v>0</v>
      </c>
      <c r="J183" s="161">
        <f t="shared" si="148"/>
        <v>0</v>
      </c>
      <c r="K183" s="161">
        <f t="shared" si="148"/>
        <v>0</v>
      </c>
      <c r="L183" s="161">
        <f t="shared" si="148"/>
        <v>0</v>
      </c>
      <c r="M183" s="161">
        <f t="shared" si="148"/>
        <v>0</v>
      </c>
      <c r="N183" s="161">
        <f t="shared" si="148"/>
        <v>0</v>
      </c>
      <c r="O183" s="161">
        <f t="shared" si="148"/>
        <v>0</v>
      </c>
      <c r="P183" s="161">
        <f t="shared" si="148"/>
        <v>0</v>
      </c>
      <c r="Q183" s="161">
        <f t="shared" si="148"/>
        <v>0</v>
      </c>
      <c r="R183" s="161">
        <f t="shared" si="148"/>
        <v>0</v>
      </c>
      <c r="S183" s="161">
        <f t="shared" si="149"/>
        <v>0</v>
      </c>
      <c r="T183" s="161">
        <f t="shared" si="149"/>
        <v>0</v>
      </c>
      <c r="U183" s="161">
        <f t="shared" si="149"/>
        <v>0</v>
      </c>
      <c r="V183" s="161">
        <f t="shared" si="149"/>
        <v>0</v>
      </c>
      <c r="W183" s="161">
        <f t="shared" si="149"/>
        <v>0</v>
      </c>
      <c r="X183" s="161">
        <f t="shared" si="149"/>
        <v>0</v>
      </c>
      <c r="Y183" s="161">
        <f t="shared" si="149"/>
        <v>0</v>
      </c>
      <c r="Z183" s="161">
        <f t="shared" si="149"/>
        <v>0</v>
      </c>
      <c r="AA183" s="161">
        <f t="shared" si="149"/>
        <v>0</v>
      </c>
      <c r="AB183" s="161">
        <f t="shared" si="149"/>
        <v>0</v>
      </c>
      <c r="AC183" s="161">
        <f t="shared" si="149"/>
        <v>0</v>
      </c>
      <c r="AD183" s="161">
        <f t="shared" si="150"/>
        <v>0</v>
      </c>
      <c r="AE183" s="161">
        <f t="shared" si="151"/>
        <v>0</v>
      </c>
      <c r="AF183" s="161">
        <f t="shared" si="151"/>
        <v>0</v>
      </c>
      <c r="AG183" s="173"/>
      <c r="AH183" s="46"/>
      <c r="AI183" s="47"/>
      <c r="AK183" s="49"/>
    </row>
    <row r="184" spans="1:37" x14ac:dyDescent="0.25">
      <c r="A184" s="121" t="s">
        <v>202</v>
      </c>
      <c r="B184" s="161">
        <v>0</v>
      </c>
      <c r="C184" s="161">
        <f t="shared" si="148"/>
        <v>0</v>
      </c>
      <c r="D184" s="161">
        <f t="shared" si="148"/>
        <v>0</v>
      </c>
      <c r="E184" s="161">
        <f t="shared" si="148"/>
        <v>0</v>
      </c>
      <c r="F184" s="161">
        <f t="shared" si="148"/>
        <v>0</v>
      </c>
      <c r="G184" s="161">
        <f t="shared" si="148"/>
        <v>0</v>
      </c>
      <c r="H184" s="161">
        <f t="shared" si="148"/>
        <v>0</v>
      </c>
      <c r="I184" s="161">
        <f t="shared" si="148"/>
        <v>0</v>
      </c>
      <c r="J184" s="161">
        <f t="shared" si="148"/>
        <v>0</v>
      </c>
      <c r="K184" s="161">
        <f t="shared" si="148"/>
        <v>0</v>
      </c>
      <c r="L184" s="161">
        <f t="shared" si="148"/>
        <v>0</v>
      </c>
      <c r="M184" s="161">
        <f t="shared" si="148"/>
        <v>0</v>
      </c>
      <c r="N184" s="161">
        <f t="shared" si="148"/>
        <v>0</v>
      </c>
      <c r="O184" s="161">
        <f t="shared" si="148"/>
        <v>0</v>
      </c>
      <c r="P184" s="161">
        <f t="shared" si="148"/>
        <v>0</v>
      </c>
      <c r="Q184" s="161">
        <f t="shared" si="148"/>
        <v>0</v>
      </c>
      <c r="R184" s="161">
        <f t="shared" si="148"/>
        <v>0</v>
      </c>
      <c r="S184" s="161">
        <f t="shared" si="149"/>
        <v>0</v>
      </c>
      <c r="T184" s="161">
        <f t="shared" si="149"/>
        <v>0</v>
      </c>
      <c r="U184" s="161">
        <f t="shared" si="149"/>
        <v>0</v>
      </c>
      <c r="V184" s="161">
        <f t="shared" si="149"/>
        <v>0</v>
      </c>
      <c r="W184" s="161">
        <f t="shared" si="149"/>
        <v>0</v>
      </c>
      <c r="X184" s="161">
        <f t="shared" si="149"/>
        <v>0</v>
      </c>
      <c r="Y184" s="161">
        <f t="shared" si="149"/>
        <v>0</v>
      </c>
      <c r="Z184" s="161">
        <f t="shared" si="149"/>
        <v>0</v>
      </c>
      <c r="AA184" s="161">
        <f t="shared" si="149"/>
        <v>0</v>
      </c>
      <c r="AB184" s="161">
        <f t="shared" si="149"/>
        <v>0</v>
      </c>
      <c r="AC184" s="161">
        <f t="shared" si="149"/>
        <v>0</v>
      </c>
      <c r="AD184" s="161">
        <f t="shared" si="150"/>
        <v>0</v>
      </c>
      <c r="AE184" s="161">
        <f t="shared" si="151"/>
        <v>0</v>
      </c>
      <c r="AF184" s="161">
        <f t="shared" si="151"/>
        <v>0</v>
      </c>
      <c r="AG184" s="173"/>
      <c r="AH184" s="46"/>
      <c r="AI184" s="47"/>
      <c r="AK184" s="49"/>
    </row>
    <row r="185" spans="1:37" x14ac:dyDescent="0.25">
      <c r="A185" s="121" t="s">
        <v>203</v>
      </c>
      <c r="B185" s="161">
        <v>0</v>
      </c>
      <c r="C185" s="161">
        <f t="shared" si="148"/>
        <v>0</v>
      </c>
      <c r="D185" s="161">
        <f t="shared" si="148"/>
        <v>0</v>
      </c>
      <c r="E185" s="161">
        <f t="shared" si="148"/>
        <v>0</v>
      </c>
      <c r="F185" s="161">
        <f t="shared" si="148"/>
        <v>0</v>
      </c>
      <c r="G185" s="161">
        <f t="shared" si="148"/>
        <v>0</v>
      </c>
      <c r="H185" s="161">
        <f t="shared" si="148"/>
        <v>0</v>
      </c>
      <c r="I185" s="161">
        <f t="shared" si="148"/>
        <v>0</v>
      </c>
      <c r="J185" s="161">
        <f t="shared" si="148"/>
        <v>0</v>
      </c>
      <c r="K185" s="161">
        <f t="shared" si="148"/>
        <v>0</v>
      </c>
      <c r="L185" s="161">
        <f t="shared" si="148"/>
        <v>0</v>
      </c>
      <c r="M185" s="161">
        <f t="shared" si="148"/>
        <v>0</v>
      </c>
      <c r="N185" s="161">
        <f t="shared" si="148"/>
        <v>0</v>
      </c>
      <c r="O185" s="161">
        <f t="shared" si="148"/>
        <v>0</v>
      </c>
      <c r="P185" s="161">
        <f t="shared" si="148"/>
        <v>0</v>
      </c>
      <c r="Q185" s="161">
        <f t="shared" si="148"/>
        <v>0</v>
      </c>
      <c r="R185" s="161">
        <f t="shared" ref="R185:AF200" si="152">Q185</f>
        <v>0</v>
      </c>
      <c r="S185" s="161">
        <f t="shared" si="152"/>
        <v>0</v>
      </c>
      <c r="T185" s="161">
        <f t="shared" si="152"/>
        <v>0</v>
      </c>
      <c r="U185" s="161">
        <f t="shared" si="152"/>
        <v>0</v>
      </c>
      <c r="V185" s="161">
        <f t="shared" si="152"/>
        <v>0</v>
      </c>
      <c r="W185" s="161">
        <f t="shared" si="152"/>
        <v>0</v>
      </c>
      <c r="X185" s="161">
        <f t="shared" si="152"/>
        <v>0</v>
      </c>
      <c r="Y185" s="161">
        <f t="shared" si="152"/>
        <v>0</v>
      </c>
      <c r="Z185" s="161">
        <f t="shared" si="152"/>
        <v>0</v>
      </c>
      <c r="AA185" s="161">
        <f t="shared" si="152"/>
        <v>0</v>
      </c>
      <c r="AB185" s="161">
        <f t="shared" si="152"/>
        <v>0</v>
      </c>
      <c r="AC185" s="161">
        <f t="shared" si="149"/>
        <v>0</v>
      </c>
      <c r="AD185" s="161">
        <f t="shared" si="150"/>
        <v>0</v>
      </c>
      <c r="AE185" s="161">
        <f t="shared" si="151"/>
        <v>0</v>
      </c>
      <c r="AF185" s="161">
        <f t="shared" si="151"/>
        <v>0</v>
      </c>
      <c r="AG185" s="173"/>
      <c r="AH185" s="46"/>
      <c r="AI185" s="47"/>
      <c r="AK185" s="49"/>
    </row>
    <row r="186" spans="1:37" x14ac:dyDescent="0.25">
      <c r="A186" s="121" t="s">
        <v>204</v>
      </c>
      <c r="B186" s="161">
        <v>0</v>
      </c>
      <c r="C186" s="161">
        <f t="shared" ref="C186:R201" si="153">B186</f>
        <v>0</v>
      </c>
      <c r="D186" s="161">
        <f t="shared" si="153"/>
        <v>0</v>
      </c>
      <c r="E186" s="161">
        <f t="shared" si="153"/>
        <v>0</v>
      </c>
      <c r="F186" s="161">
        <f t="shared" si="153"/>
        <v>0</v>
      </c>
      <c r="G186" s="161">
        <f t="shared" si="153"/>
        <v>0</v>
      </c>
      <c r="H186" s="161">
        <f t="shared" si="153"/>
        <v>0</v>
      </c>
      <c r="I186" s="161">
        <f t="shared" si="153"/>
        <v>0</v>
      </c>
      <c r="J186" s="161">
        <f t="shared" si="153"/>
        <v>0</v>
      </c>
      <c r="K186" s="161">
        <f t="shared" si="153"/>
        <v>0</v>
      </c>
      <c r="L186" s="161">
        <f t="shared" si="153"/>
        <v>0</v>
      </c>
      <c r="M186" s="161">
        <f t="shared" si="153"/>
        <v>0</v>
      </c>
      <c r="N186" s="161">
        <f t="shared" si="153"/>
        <v>0</v>
      </c>
      <c r="O186" s="161">
        <f t="shared" si="153"/>
        <v>0</v>
      </c>
      <c r="P186" s="161">
        <f t="shared" si="153"/>
        <v>0</v>
      </c>
      <c r="Q186" s="161">
        <f t="shared" si="153"/>
        <v>0</v>
      </c>
      <c r="R186" s="161">
        <f t="shared" si="153"/>
        <v>0</v>
      </c>
      <c r="S186" s="161">
        <f t="shared" si="152"/>
        <v>0</v>
      </c>
      <c r="T186" s="161">
        <f t="shared" si="152"/>
        <v>0</v>
      </c>
      <c r="U186" s="161">
        <f t="shared" si="152"/>
        <v>0</v>
      </c>
      <c r="V186" s="161">
        <f t="shared" si="152"/>
        <v>0</v>
      </c>
      <c r="W186" s="161">
        <f t="shared" si="152"/>
        <v>0</v>
      </c>
      <c r="X186" s="161">
        <f t="shared" si="152"/>
        <v>0</v>
      </c>
      <c r="Y186" s="161">
        <f t="shared" si="152"/>
        <v>0</v>
      </c>
      <c r="Z186" s="161">
        <f t="shared" si="152"/>
        <v>0</v>
      </c>
      <c r="AA186" s="161">
        <f t="shared" si="152"/>
        <v>0</v>
      </c>
      <c r="AB186" s="161">
        <f t="shared" si="152"/>
        <v>0</v>
      </c>
      <c r="AC186" s="161">
        <f t="shared" si="152"/>
        <v>0</v>
      </c>
      <c r="AD186" s="161">
        <f t="shared" si="150"/>
        <v>0</v>
      </c>
      <c r="AE186" s="161">
        <f t="shared" si="151"/>
        <v>0</v>
      </c>
      <c r="AF186" s="161">
        <f t="shared" si="151"/>
        <v>0</v>
      </c>
      <c r="AG186" s="175">
        <v>9.9</v>
      </c>
      <c r="AH186" s="46"/>
      <c r="AI186" s="47"/>
      <c r="AK186" s="49"/>
    </row>
    <row r="187" spans="1:37" x14ac:dyDescent="0.25">
      <c r="A187" s="74" t="s">
        <v>205</v>
      </c>
      <c r="B187" s="161">
        <v>0</v>
      </c>
      <c r="C187" s="161">
        <f t="shared" si="153"/>
        <v>0</v>
      </c>
      <c r="D187" s="161">
        <f t="shared" si="153"/>
        <v>0</v>
      </c>
      <c r="E187" s="161">
        <f t="shared" si="153"/>
        <v>0</v>
      </c>
      <c r="F187" s="161">
        <f t="shared" si="153"/>
        <v>0</v>
      </c>
      <c r="G187" s="161">
        <f t="shared" si="153"/>
        <v>0</v>
      </c>
      <c r="H187" s="161">
        <f t="shared" si="153"/>
        <v>0</v>
      </c>
      <c r="I187" s="161">
        <f t="shared" si="153"/>
        <v>0</v>
      </c>
      <c r="J187" s="161">
        <f t="shared" si="153"/>
        <v>0</v>
      </c>
      <c r="K187" s="161">
        <f t="shared" si="153"/>
        <v>0</v>
      </c>
      <c r="L187" s="161">
        <f t="shared" si="153"/>
        <v>0</v>
      </c>
      <c r="M187" s="161">
        <f t="shared" si="153"/>
        <v>0</v>
      </c>
      <c r="N187" s="161">
        <f t="shared" si="153"/>
        <v>0</v>
      </c>
      <c r="O187" s="161">
        <f t="shared" si="153"/>
        <v>0</v>
      </c>
      <c r="P187" s="161">
        <f t="shared" si="153"/>
        <v>0</v>
      </c>
      <c r="Q187" s="161">
        <f t="shared" si="153"/>
        <v>0</v>
      </c>
      <c r="R187" s="161">
        <f t="shared" si="153"/>
        <v>0</v>
      </c>
      <c r="S187" s="161">
        <f t="shared" si="152"/>
        <v>0</v>
      </c>
      <c r="T187" s="161">
        <f t="shared" si="152"/>
        <v>0</v>
      </c>
      <c r="U187" s="161">
        <f t="shared" si="152"/>
        <v>0</v>
      </c>
      <c r="V187" s="161">
        <f t="shared" si="152"/>
        <v>0</v>
      </c>
      <c r="W187" s="161">
        <f t="shared" si="152"/>
        <v>0</v>
      </c>
      <c r="X187" s="161">
        <f t="shared" si="152"/>
        <v>0</v>
      </c>
      <c r="Y187" s="161">
        <f t="shared" si="152"/>
        <v>0</v>
      </c>
      <c r="Z187" s="161">
        <f t="shared" si="152"/>
        <v>0</v>
      </c>
      <c r="AA187" s="161">
        <f t="shared" si="152"/>
        <v>0</v>
      </c>
      <c r="AB187" s="161">
        <f t="shared" si="152"/>
        <v>0</v>
      </c>
      <c r="AC187" s="161">
        <f t="shared" si="152"/>
        <v>0</v>
      </c>
      <c r="AD187" s="161">
        <f t="shared" si="150"/>
        <v>0</v>
      </c>
      <c r="AE187" s="161">
        <f t="shared" si="151"/>
        <v>0</v>
      </c>
      <c r="AF187" s="161">
        <f t="shared" si="151"/>
        <v>0</v>
      </c>
      <c r="AG187" s="176">
        <v>9.6579999999999995</v>
      </c>
      <c r="AH187" s="46"/>
      <c r="AI187" s="47"/>
      <c r="AK187" s="49"/>
    </row>
    <row r="188" spans="1:37" x14ac:dyDescent="0.25">
      <c r="A188" s="74" t="s">
        <v>206</v>
      </c>
      <c r="B188" s="161">
        <v>0</v>
      </c>
      <c r="C188" s="161">
        <f t="shared" si="153"/>
        <v>0</v>
      </c>
      <c r="D188" s="161">
        <f t="shared" si="153"/>
        <v>0</v>
      </c>
      <c r="E188" s="161">
        <f t="shared" si="153"/>
        <v>0</v>
      </c>
      <c r="F188" s="161">
        <f t="shared" si="153"/>
        <v>0</v>
      </c>
      <c r="G188" s="161">
        <f t="shared" si="153"/>
        <v>0</v>
      </c>
      <c r="H188" s="161">
        <f t="shared" si="153"/>
        <v>0</v>
      </c>
      <c r="I188" s="161">
        <f t="shared" si="153"/>
        <v>0</v>
      </c>
      <c r="J188" s="161">
        <f t="shared" si="153"/>
        <v>0</v>
      </c>
      <c r="K188" s="161">
        <f t="shared" si="153"/>
        <v>0</v>
      </c>
      <c r="L188" s="161">
        <f t="shared" si="153"/>
        <v>0</v>
      </c>
      <c r="M188" s="161">
        <f t="shared" si="153"/>
        <v>0</v>
      </c>
      <c r="N188" s="161">
        <f t="shared" si="153"/>
        <v>0</v>
      </c>
      <c r="O188" s="161">
        <f t="shared" si="153"/>
        <v>0</v>
      </c>
      <c r="P188" s="161">
        <f t="shared" si="153"/>
        <v>0</v>
      </c>
      <c r="Q188" s="161">
        <f t="shared" si="153"/>
        <v>0</v>
      </c>
      <c r="R188" s="161">
        <f t="shared" si="153"/>
        <v>0</v>
      </c>
      <c r="S188" s="161">
        <f t="shared" si="152"/>
        <v>0</v>
      </c>
      <c r="T188" s="161">
        <f t="shared" si="152"/>
        <v>0</v>
      </c>
      <c r="U188" s="161">
        <f t="shared" si="152"/>
        <v>0</v>
      </c>
      <c r="V188" s="161">
        <f t="shared" si="152"/>
        <v>0</v>
      </c>
      <c r="W188" s="161">
        <f t="shared" si="152"/>
        <v>0</v>
      </c>
      <c r="X188" s="161">
        <f t="shared" si="152"/>
        <v>0</v>
      </c>
      <c r="Y188" s="161">
        <f t="shared" si="152"/>
        <v>0</v>
      </c>
      <c r="Z188" s="161">
        <f t="shared" si="152"/>
        <v>0</v>
      </c>
      <c r="AA188" s="161">
        <f t="shared" si="152"/>
        <v>0</v>
      </c>
      <c r="AB188" s="161">
        <f t="shared" si="152"/>
        <v>0</v>
      </c>
      <c r="AC188" s="161">
        <f t="shared" si="152"/>
        <v>0</v>
      </c>
      <c r="AD188" s="161">
        <f t="shared" si="150"/>
        <v>0</v>
      </c>
      <c r="AE188" s="161">
        <f t="shared" si="151"/>
        <v>0</v>
      </c>
      <c r="AF188" s="161">
        <f t="shared" si="151"/>
        <v>0</v>
      </c>
      <c r="AG188" s="176">
        <v>9.6</v>
      </c>
      <c r="AH188" s="46"/>
      <c r="AI188" s="47"/>
      <c r="AK188" s="49"/>
    </row>
    <row r="189" spans="1:37" x14ac:dyDescent="0.25">
      <c r="A189" s="74" t="s">
        <v>207</v>
      </c>
      <c r="B189" s="161">
        <v>0</v>
      </c>
      <c r="C189" s="161">
        <f t="shared" si="153"/>
        <v>0</v>
      </c>
      <c r="D189" s="161">
        <f t="shared" si="153"/>
        <v>0</v>
      </c>
      <c r="E189" s="161">
        <f t="shared" si="153"/>
        <v>0</v>
      </c>
      <c r="F189" s="161">
        <f t="shared" si="153"/>
        <v>0</v>
      </c>
      <c r="G189" s="161">
        <f t="shared" si="153"/>
        <v>0</v>
      </c>
      <c r="H189" s="161">
        <f t="shared" si="153"/>
        <v>0</v>
      </c>
      <c r="I189" s="161">
        <f t="shared" si="153"/>
        <v>0</v>
      </c>
      <c r="J189" s="161">
        <f t="shared" si="153"/>
        <v>0</v>
      </c>
      <c r="K189" s="161">
        <f t="shared" si="153"/>
        <v>0</v>
      </c>
      <c r="L189" s="161">
        <f t="shared" si="153"/>
        <v>0</v>
      </c>
      <c r="M189" s="161">
        <f t="shared" si="153"/>
        <v>0</v>
      </c>
      <c r="N189" s="161">
        <f t="shared" si="153"/>
        <v>0</v>
      </c>
      <c r="O189" s="161">
        <f t="shared" si="153"/>
        <v>0</v>
      </c>
      <c r="P189" s="161">
        <f t="shared" si="153"/>
        <v>0</v>
      </c>
      <c r="Q189" s="161">
        <f t="shared" si="153"/>
        <v>0</v>
      </c>
      <c r="R189" s="161">
        <f t="shared" si="153"/>
        <v>0</v>
      </c>
      <c r="S189" s="161">
        <f t="shared" si="152"/>
        <v>0</v>
      </c>
      <c r="T189" s="161">
        <f t="shared" si="152"/>
        <v>0</v>
      </c>
      <c r="U189" s="161">
        <f t="shared" si="152"/>
        <v>0</v>
      </c>
      <c r="V189" s="161">
        <f t="shared" si="152"/>
        <v>0</v>
      </c>
      <c r="W189" s="161">
        <f t="shared" si="152"/>
        <v>0</v>
      </c>
      <c r="X189" s="161">
        <f t="shared" si="152"/>
        <v>0</v>
      </c>
      <c r="Y189" s="161">
        <f t="shared" si="152"/>
        <v>0</v>
      </c>
      <c r="Z189" s="161">
        <f t="shared" si="152"/>
        <v>0</v>
      </c>
      <c r="AA189" s="161">
        <f t="shared" si="152"/>
        <v>0</v>
      </c>
      <c r="AB189" s="161">
        <f t="shared" si="152"/>
        <v>0</v>
      </c>
      <c r="AC189" s="161">
        <f t="shared" si="152"/>
        <v>0</v>
      </c>
      <c r="AD189" s="161">
        <f t="shared" si="150"/>
        <v>0</v>
      </c>
      <c r="AE189" s="161">
        <f t="shared" si="151"/>
        <v>0</v>
      </c>
      <c r="AF189" s="161">
        <f t="shared" si="151"/>
        <v>0</v>
      </c>
      <c r="AG189" s="176">
        <v>9.51</v>
      </c>
      <c r="AH189" s="46"/>
      <c r="AI189" s="47"/>
      <c r="AK189" s="49"/>
    </row>
    <row r="190" spans="1:37" x14ac:dyDescent="0.25">
      <c r="A190" s="74" t="s">
        <v>208</v>
      </c>
      <c r="B190" s="161">
        <v>0</v>
      </c>
      <c r="C190" s="161">
        <f t="shared" si="153"/>
        <v>0</v>
      </c>
      <c r="D190" s="161">
        <f t="shared" si="153"/>
        <v>0</v>
      </c>
      <c r="E190" s="161">
        <f t="shared" si="153"/>
        <v>0</v>
      </c>
      <c r="F190" s="161">
        <f t="shared" si="153"/>
        <v>0</v>
      </c>
      <c r="G190" s="161">
        <f t="shared" si="153"/>
        <v>0</v>
      </c>
      <c r="H190" s="161">
        <f t="shared" si="153"/>
        <v>0</v>
      </c>
      <c r="I190" s="161">
        <f t="shared" si="153"/>
        <v>0</v>
      </c>
      <c r="J190" s="161">
        <f t="shared" si="153"/>
        <v>0</v>
      </c>
      <c r="K190" s="161">
        <f t="shared" si="153"/>
        <v>0</v>
      </c>
      <c r="L190" s="161">
        <f t="shared" si="153"/>
        <v>0</v>
      </c>
      <c r="M190" s="161">
        <f t="shared" si="153"/>
        <v>0</v>
      </c>
      <c r="N190" s="161">
        <f t="shared" si="153"/>
        <v>0</v>
      </c>
      <c r="O190" s="161">
        <f t="shared" si="153"/>
        <v>0</v>
      </c>
      <c r="P190" s="161">
        <f t="shared" si="153"/>
        <v>0</v>
      </c>
      <c r="Q190" s="161">
        <f t="shared" si="153"/>
        <v>0</v>
      </c>
      <c r="R190" s="161">
        <f t="shared" si="153"/>
        <v>0</v>
      </c>
      <c r="S190" s="161">
        <f t="shared" si="152"/>
        <v>0</v>
      </c>
      <c r="T190" s="161">
        <f t="shared" si="152"/>
        <v>0</v>
      </c>
      <c r="U190" s="161">
        <f t="shared" si="152"/>
        <v>0</v>
      </c>
      <c r="V190" s="161">
        <f t="shared" si="152"/>
        <v>0</v>
      </c>
      <c r="W190" s="161">
        <f t="shared" si="152"/>
        <v>0</v>
      </c>
      <c r="X190" s="161">
        <f t="shared" si="152"/>
        <v>0</v>
      </c>
      <c r="Y190" s="161">
        <f t="shared" si="152"/>
        <v>0</v>
      </c>
      <c r="Z190" s="161">
        <f t="shared" si="152"/>
        <v>0</v>
      </c>
      <c r="AA190" s="161">
        <f t="shared" si="152"/>
        <v>0</v>
      </c>
      <c r="AB190" s="161">
        <f t="shared" si="152"/>
        <v>0</v>
      </c>
      <c r="AC190" s="161">
        <f t="shared" si="152"/>
        <v>0</v>
      </c>
      <c r="AD190" s="161">
        <f t="shared" si="150"/>
        <v>0</v>
      </c>
      <c r="AE190" s="161">
        <f t="shared" si="151"/>
        <v>0</v>
      </c>
      <c r="AF190" s="161">
        <f t="shared" si="151"/>
        <v>0</v>
      </c>
      <c r="AG190" s="176">
        <v>9.4</v>
      </c>
      <c r="AH190" s="46"/>
      <c r="AI190" s="47"/>
      <c r="AK190" s="49"/>
    </row>
    <row r="191" spans="1:37" x14ac:dyDescent="0.25">
      <c r="A191" s="74" t="s">
        <v>209</v>
      </c>
      <c r="B191" s="161">
        <v>0</v>
      </c>
      <c r="C191" s="161">
        <f t="shared" si="153"/>
        <v>0</v>
      </c>
      <c r="D191" s="161">
        <f t="shared" si="153"/>
        <v>0</v>
      </c>
      <c r="E191" s="161">
        <f t="shared" si="153"/>
        <v>0</v>
      </c>
      <c r="F191" s="161">
        <f t="shared" si="153"/>
        <v>0</v>
      </c>
      <c r="G191" s="161">
        <f t="shared" si="153"/>
        <v>0</v>
      </c>
      <c r="H191" s="161">
        <f t="shared" si="153"/>
        <v>0</v>
      </c>
      <c r="I191" s="161">
        <f t="shared" si="153"/>
        <v>0</v>
      </c>
      <c r="J191" s="161">
        <f t="shared" si="153"/>
        <v>0</v>
      </c>
      <c r="K191" s="161">
        <f t="shared" si="153"/>
        <v>0</v>
      </c>
      <c r="L191" s="161">
        <f t="shared" si="153"/>
        <v>0</v>
      </c>
      <c r="M191" s="161">
        <f t="shared" si="153"/>
        <v>0</v>
      </c>
      <c r="N191" s="161">
        <f t="shared" si="153"/>
        <v>0</v>
      </c>
      <c r="O191" s="161">
        <f t="shared" si="153"/>
        <v>0</v>
      </c>
      <c r="P191" s="161">
        <f t="shared" si="153"/>
        <v>0</v>
      </c>
      <c r="Q191" s="161">
        <f t="shared" si="153"/>
        <v>0</v>
      </c>
      <c r="R191" s="161">
        <f t="shared" si="153"/>
        <v>0</v>
      </c>
      <c r="S191" s="161">
        <f t="shared" si="152"/>
        <v>0</v>
      </c>
      <c r="T191" s="161">
        <f t="shared" si="152"/>
        <v>0</v>
      </c>
      <c r="U191" s="161">
        <f t="shared" si="152"/>
        <v>0</v>
      </c>
      <c r="V191" s="161">
        <f t="shared" si="152"/>
        <v>0</v>
      </c>
      <c r="W191" s="161">
        <f t="shared" si="152"/>
        <v>0</v>
      </c>
      <c r="X191" s="161">
        <f t="shared" si="152"/>
        <v>0</v>
      </c>
      <c r="Y191" s="161">
        <f t="shared" si="152"/>
        <v>0</v>
      </c>
      <c r="Z191" s="161">
        <f t="shared" si="152"/>
        <v>0</v>
      </c>
      <c r="AA191" s="161">
        <f t="shared" si="152"/>
        <v>0</v>
      </c>
      <c r="AB191" s="161">
        <f t="shared" si="152"/>
        <v>0</v>
      </c>
      <c r="AC191" s="161">
        <f t="shared" si="152"/>
        <v>0</v>
      </c>
      <c r="AD191" s="161">
        <f t="shared" si="150"/>
        <v>0</v>
      </c>
      <c r="AE191" s="161">
        <f t="shared" si="151"/>
        <v>0</v>
      </c>
      <c r="AF191" s="161">
        <f t="shared" si="151"/>
        <v>0</v>
      </c>
      <c r="AG191" s="176">
        <v>8.8000000000000007</v>
      </c>
      <c r="AH191" s="46"/>
      <c r="AI191" s="47"/>
      <c r="AK191" s="49"/>
    </row>
    <row r="192" spans="1:37" x14ac:dyDescent="0.25">
      <c r="A192" s="74" t="s">
        <v>210</v>
      </c>
      <c r="B192" s="161">
        <v>0</v>
      </c>
      <c r="C192" s="161">
        <f t="shared" si="153"/>
        <v>0</v>
      </c>
      <c r="D192" s="161">
        <f t="shared" si="153"/>
        <v>0</v>
      </c>
      <c r="E192" s="161">
        <f t="shared" si="153"/>
        <v>0</v>
      </c>
      <c r="F192" s="161">
        <f t="shared" si="153"/>
        <v>0</v>
      </c>
      <c r="G192" s="161">
        <f t="shared" si="153"/>
        <v>0</v>
      </c>
      <c r="H192" s="161">
        <f t="shared" si="153"/>
        <v>0</v>
      </c>
      <c r="I192" s="161">
        <f t="shared" si="153"/>
        <v>0</v>
      </c>
      <c r="J192" s="161">
        <f t="shared" si="153"/>
        <v>0</v>
      </c>
      <c r="K192" s="161">
        <f t="shared" si="153"/>
        <v>0</v>
      </c>
      <c r="L192" s="161">
        <f t="shared" si="153"/>
        <v>0</v>
      </c>
      <c r="M192" s="161">
        <f t="shared" si="153"/>
        <v>0</v>
      </c>
      <c r="N192" s="161">
        <f t="shared" si="153"/>
        <v>0</v>
      </c>
      <c r="O192" s="161">
        <f t="shared" si="153"/>
        <v>0</v>
      </c>
      <c r="P192" s="161">
        <f t="shared" si="153"/>
        <v>0</v>
      </c>
      <c r="Q192" s="161">
        <f t="shared" si="153"/>
        <v>0</v>
      </c>
      <c r="R192" s="161">
        <f t="shared" si="153"/>
        <v>0</v>
      </c>
      <c r="S192" s="161">
        <f t="shared" si="152"/>
        <v>0</v>
      </c>
      <c r="T192" s="161">
        <f t="shared" si="152"/>
        <v>0</v>
      </c>
      <c r="U192" s="161">
        <f t="shared" si="152"/>
        <v>0</v>
      </c>
      <c r="V192" s="161">
        <f t="shared" si="152"/>
        <v>0</v>
      </c>
      <c r="W192" s="161">
        <f t="shared" si="152"/>
        <v>0</v>
      </c>
      <c r="X192" s="161">
        <f t="shared" si="152"/>
        <v>0</v>
      </c>
      <c r="Y192" s="161">
        <f t="shared" si="152"/>
        <v>0</v>
      </c>
      <c r="Z192" s="161">
        <f t="shared" si="152"/>
        <v>0</v>
      </c>
      <c r="AA192" s="161">
        <f t="shared" si="152"/>
        <v>0</v>
      </c>
      <c r="AB192" s="161">
        <f t="shared" si="152"/>
        <v>0</v>
      </c>
      <c r="AC192" s="161">
        <f t="shared" si="152"/>
        <v>0</v>
      </c>
      <c r="AD192" s="161">
        <f t="shared" si="150"/>
        <v>0</v>
      </c>
      <c r="AE192" s="161">
        <f t="shared" si="151"/>
        <v>0</v>
      </c>
      <c r="AF192" s="161">
        <f t="shared" si="151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211</v>
      </c>
      <c r="B193" s="161">
        <v>0</v>
      </c>
      <c r="C193" s="161">
        <f t="shared" si="153"/>
        <v>0</v>
      </c>
      <c r="D193" s="161">
        <f t="shared" si="153"/>
        <v>0</v>
      </c>
      <c r="E193" s="161">
        <f t="shared" si="153"/>
        <v>0</v>
      </c>
      <c r="F193" s="161">
        <f t="shared" si="153"/>
        <v>0</v>
      </c>
      <c r="G193" s="161">
        <f t="shared" si="153"/>
        <v>0</v>
      </c>
      <c r="H193" s="161">
        <f t="shared" si="153"/>
        <v>0</v>
      </c>
      <c r="I193" s="161">
        <f t="shared" si="153"/>
        <v>0</v>
      </c>
      <c r="J193" s="161">
        <f t="shared" si="153"/>
        <v>0</v>
      </c>
      <c r="K193" s="161">
        <f t="shared" si="153"/>
        <v>0</v>
      </c>
      <c r="L193" s="161">
        <f t="shared" si="153"/>
        <v>0</v>
      </c>
      <c r="M193" s="161">
        <f t="shared" si="153"/>
        <v>0</v>
      </c>
      <c r="N193" s="161">
        <f t="shared" si="153"/>
        <v>0</v>
      </c>
      <c r="O193" s="161">
        <f t="shared" si="153"/>
        <v>0</v>
      </c>
      <c r="P193" s="161">
        <f t="shared" si="153"/>
        <v>0</v>
      </c>
      <c r="Q193" s="161">
        <f t="shared" si="153"/>
        <v>0</v>
      </c>
      <c r="R193" s="161">
        <f t="shared" si="153"/>
        <v>0</v>
      </c>
      <c r="S193" s="161">
        <f t="shared" si="152"/>
        <v>0</v>
      </c>
      <c r="T193" s="161">
        <f t="shared" si="152"/>
        <v>0</v>
      </c>
      <c r="U193" s="161">
        <f t="shared" si="152"/>
        <v>0</v>
      </c>
      <c r="V193" s="161">
        <f t="shared" si="152"/>
        <v>0</v>
      </c>
      <c r="W193" s="161">
        <f t="shared" si="152"/>
        <v>0</v>
      </c>
      <c r="X193" s="161">
        <f t="shared" si="152"/>
        <v>0</v>
      </c>
      <c r="Y193" s="161">
        <f t="shared" si="152"/>
        <v>0</v>
      </c>
      <c r="Z193" s="161">
        <f t="shared" si="152"/>
        <v>0</v>
      </c>
      <c r="AA193" s="161">
        <f t="shared" si="152"/>
        <v>0</v>
      </c>
      <c r="AB193" s="161">
        <f t="shared" si="152"/>
        <v>0</v>
      </c>
      <c r="AC193" s="161">
        <f t="shared" si="152"/>
        <v>0</v>
      </c>
      <c r="AD193" s="161">
        <f t="shared" si="150"/>
        <v>0</v>
      </c>
      <c r="AE193" s="161">
        <f t="shared" si="151"/>
        <v>0</v>
      </c>
      <c r="AF193" s="161">
        <f t="shared" si="151"/>
        <v>0</v>
      </c>
      <c r="AG193" s="176">
        <v>8.5</v>
      </c>
      <c r="AH193" s="46"/>
      <c r="AI193" s="47"/>
      <c r="AK193" s="49"/>
    </row>
    <row r="194" spans="1:37" x14ac:dyDescent="0.25">
      <c r="A194" s="74" t="s">
        <v>212</v>
      </c>
      <c r="B194" s="161">
        <v>0</v>
      </c>
      <c r="C194" s="161">
        <f t="shared" si="153"/>
        <v>0</v>
      </c>
      <c r="D194" s="161">
        <f t="shared" si="153"/>
        <v>0</v>
      </c>
      <c r="E194" s="161">
        <f t="shared" si="153"/>
        <v>0</v>
      </c>
      <c r="F194" s="161">
        <f t="shared" si="153"/>
        <v>0</v>
      </c>
      <c r="G194" s="161">
        <f t="shared" si="153"/>
        <v>0</v>
      </c>
      <c r="H194" s="161">
        <f t="shared" si="153"/>
        <v>0</v>
      </c>
      <c r="I194" s="161">
        <f t="shared" si="153"/>
        <v>0</v>
      </c>
      <c r="J194" s="161">
        <f t="shared" si="153"/>
        <v>0</v>
      </c>
      <c r="K194" s="161">
        <f t="shared" si="153"/>
        <v>0</v>
      </c>
      <c r="L194" s="161">
        <f t="shared" si="153"/>
        <v>0</v>
      </c>
      <c r="M194" s="161">
        <f t="shared" si="153"/>
        <v>0</v>
      </c>
      <c r="N194" s="161">
        <f t="shared" si="153"/>
        <v>0</v>
      </c>
      <c r="O194" s="161">
        <f t="shared" si="153"/>
        <v>0</v>
      </c>
      <c r="P194" s="161">
        <f t="shared" si="153"/>
        <v>0</v>
      </c>
      <c r="Q194" s="161">
        <f t="shared" si="153"/>
        <v>0</v>
      </c>
      <c r="R194" s="161">
        <f t="shared" si="153"/>
        <v>0</v>
      </c>
      <c r="S194" s="161">
        <f t="shared" si="152"/>
        <v>0</v>
      </c>
      <c r="T194" s="161">
        <f t="shared" si="152"/>
        <v>0</v>
      </c>
      <c r="U194" s="161">
        <f t="shared" si="152"/>
        <v>0</v>
      </c>
      <c r="V194" s="161">
        <f t="shared" si="152"/>
        <v>0</v>
      </c>
      <c r="W194" s="161">
        <f t="shared" si="152"/>
        <v>0</v>
      </c>
      <c r="X194" s="161">
        <f t="shared" si="152"/>
        <v>0</v>
      </c>
      <c r="Y194" s="161">
        <f t="shared" si="152"/>
        <v>0</v>
      </c>
      <c r="Z194" s="161">
        <f t="shared" si="152"/>
        <v>0</v>
      </c>
      <c r="AA194" s="161">
        <f t="shared" si="152"/>
        <v>0</v>
      </c>
      <c r="AB194" s="161">
        <f t="shared" si="152"/>
        <v>0</v>
      </c>
      <c r="AC194" s="161">
        <f t="shared" si="152"/>
        <v>0</v>
      </c>
      <c r="AD194" s="161">
        <f t="shared" si="150"/>
        <v>0</v>
      </c>
      <c r="AE194" s="161">
        <f t="shared" si="151"/>
        <v>0</v>
      </c>
      <c r="AF194" s="161">
        <f t="shared" si="151"/>
        <v>0</v>
      </c>
      <c r="AG194" s="176">
        <v>8.4</v>
      </c>
      <c r="AH194" s="46"/>
      <c r="AI194" s="47"/>
      <c r="AK194" s="49"/>
    </row>
    <row r="195" spans="1:37" x14ac:dyDescent="0.25">
      <c r="A195" s="74" t="s">
        <v>213</v>
      </c>
      <c r="B195" s="161">
        <v>0</v>
      </c>
      <c r="C195" s="161">
        <f t="shared" si="153"/>
        <v>0</v>
      </c>
      <c r="D195" s="161">
        <f t="shared" si="153"/>
        <v>0</v>
      </c>
      <c r="E195" s="161">
        <f t="shared" si="153"/>
        <v>0</v>
      </c>
      <c r="F195" s="161">
        <f t="shared" si="153"/>
        <v>0</v>
      </c>
      <c r="G195" s="161">
        <f t="shared" si="153"/>
        <v>0</v>
      </c>
      <c r="H195" s="161">
        <f t="shared" si="153"/>
        <v>0</v>
      </c>
      <c r="I195" s="161">
        <f t="shared" si="153"/>
        <v>0</v>
      </c>
      <c r="J195" s="161">
        <f t="shared" si="153"/>
        <v>0</v>
      </c>
      <c r="K195" s="161">
        <f t="shared" si="153"/>
        <v>0</v>
      </c>
      <c r="L195" s="161">
        <f t="shared" si="153"/>
        <v>0</v>
      </c>
      <c r="M195" s="161">
        <f t="shared" si="153"/>
        <v>0</v>
      </c>
      <c r="N195" s="161">
        <f t="shared" si="153"/>
        <v>0</v>
      </c>
      <c r="O195" s="161">
        <f t="shared" si="153"/>
        <v>0</v>
      </c>
      <c r="P195" s="161">
        <f t="shared" si="153"/>
        <v>0</v>
      </c>
      <c r="Q195" s="161">
        <f t="shared" si="153"/>
        <v>0</v>
      </c>
      <c r="R195" s="161">
        <f t="shared" si="153"/>
        <v>0</v>
      </c>
      <c r="S195" s="161">
        <f t="shared" si="152"/>
        <v>0</v>
      </c>
      <c r="T195" s="161">
        <f t="shared" si="152"/>
        <v>0</v>
      </c>
      <c r="U195" s="161">
        <f t="shared" si="152"/>
        <v>0</v>
      </c>
      <c r="V195" s="161">
        <f t="shared" si="152"/>
        <v>0</v>
      </c>
      <c r="W195" s="161">
        <f t="shared" si="152"/>
        <v>0</v>
      </c>
      <c r="X195" s="161">
        <f t="shared" si="152"/>
        <v>0</v>
      </c>
      <c r="Y195" s="161">
        <f t="shared" si="152"/>
        <v>0</v>
      </c>
      <c r="Z195" s="161">
        <f t="shared" si="152"/>
        <v>0</v>
      </c>
      <c r="AA195" s="161">
        <f t="shared" si="152"/>
        <v>0</v>
      </c>
      <c r="AB195" s="161">
        <f t="shared" si="152"/>
        <v>0</v>
      </c>
      <c r="AC195" s="161">
        <f t="shared" si="152"/>
        <v>0</v>
      </c>
      <c r="AD195" s="161">
        <f t="shared" si="150"/>
        <v>0</v>
      </c>
      <c r="AE195" s="161">
        <f t="shared" si="151"/>
        <v>0</v>
      </c>
      <c r="AF195" s="161">
        <f t="shared" si="151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214</v>
      </c>
      <c r="B196" s="161">
        <v>0</v>
      </c>
      <c r="C196" s="161">
        <f t="shared" si="153"/>
        <v>0</v>
      </c>
      <c r="D196" s="161">
        <f t="shared" si="153"/>
        <v>0</v>
      </c>
      <c r="E196" s="161">
        <f t="shared" si="153"/>
        <v>0</v>
      </c>
      <c r="F196" s="161">
        <f t="shared" si="153"/>
        <v>0</v>
      </c>
      <c r="G196" s="161">
        <f t="shared" si="153"/>
        <v>0</v>
      </c>
      <c r="H196" s="161">
        <f t="shared" si="153"/>
        <v>0</v>
      </c>
      <c r="I196" s="161">
        <f t="shared" si="153"/>
        <v>0</v>
      </c>
      <c r="J196" s="161">
        <f t="shared" si="153"/>
        <v>0</v>
      </c>
      <c r="K196" s="161">
        <f t="shared" si="153"/>
        <v>0</v>
      </c>
      <c r="L196" s="161">
        <f t="shared" si="153"/>
        <v>0</v>
      </c>
      <c r="M196" s="161">
        <f t="shared" si="153"/>
        <v>0</v>
      </c>
      <c r="N196" s="161">
        <f t="shared" si="153"/>
        <v>0</v>
      </c>
      <c r="O196" s="161">
        <f t="shared" si="153"/>
        <v>0</v>
      </c>
      <c r="P196" s="161">
        <f t="shared" si="153"/>
        <v>0</v>
      </c>
      <c r="Q196" s="161">
        <f t="shared" si="153"/>
        <v>0</v>
      </c>
      <c r="R196" s="161">
        <f t="shared" si="153"/>
        <v>0</v>
      </c>
      <c r="S196" s="161">
        <f t="shared" si="152"/>
        <v>0</v>
      </c>
      <c r="T196" s="161">
        <f t="shared" si="152"/>
        <v>0</v>
      </c>
      <c r="U196" s="161">
        <f t="shared" si="152"/>
        <v>0</v>
      </c>
      <c r="V196" s="161">
        <f t="shared" si="152"/>
        <v>0</v>
      </c>
      <c r="W196" s="161">
        <f t="shared" si="152"/>
        <v>0</v>
      </c>
      <c r="X196" s="161">
        <f t="shared" si="152"/>
        <v>0</v>
      </c>
      <c r="Y196" s="161">
        <f t="shared" si="152"/>
        <v>0</v>
      </c>
      <c r="Z196" s="161">
        <f t="shared" si="152"/>
        <v>0</v>
      </c>
      <c r="AA196" s="161">
        <f t="shared" si="152"/>
        <v>0</v>
      </c>
      <c r="AB196" s="161">
        <f t="shared" si="152"/>
        <v>0</v>
      </c>
      <c r="AC196" s="161">
        <f t="shared" si="152"/>
        <v>0</v>
      </c>
      <c r="AD196" s="161">
        <f t="shared" si="150"/>
        <v>0</v>
      </c>
      <c r="AE196" s="161">
        <f t="shared" si="151"/>
        <v>0</v>
      </c>
      <c r="AF196" s="161">
        <f t="shared" si="151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215</v>
      </c>
      <c r="B197" s="161">
        <v>0</v>
      </c>
      <c r="C197" s="161">
        <f t="shared" si="153"/>
        <v>0</v>
      </c>
      <c r="D197" s="161">
        <f t="shared" si="153"/>
        <v>0</v>
      </c>
      <c r="E197" s="161">
        <f t="shared" si="153"/>
        <v>0</v>
      </c>
      <c r="F197" s="161">
        <f t="shared" si="153"/>
        <v>0</v>
      </c>
      <c r="G197" s="161">
        <f t="shared" si="153"/>
        <v>0</v>
      </c>
      <c r="H197" s="161">
        <f t="shared" si="153"/>
        <v>0</v>
      </c>
      <c r="I197" s="161">
        <f t="shared" si="153"/>
        <v>0</v>
      </c>
      <c r="J197" s="161">
        <f t="shared" si="153"/>
        <v>0</v>
      </c>
      <c r="K197" s="161">
        <f t="shared" si="153"/>
        <v>0</v>
      </c>
      <c r="L197" s="161">
        <f t="shared" si="153"/>
        <v>0</v>
      </c>
      <c r="M197" s="161">
        <f t="shared" si="153"/>
        <v>0</v>
      </c>
      <c r="N197" s="161">
        <f t="shared" si="153"/>
        <v>0</v>
      </c>
      <c r="O197" s="161">
        <f t="shared" si="153"/>
        <v>0</v>
      </c>
      <c r="P197" s="161">
        <f t="shared" si="153"/>
        <v>0</v>
      </c>
      <c r="Q197" s="161">
        <f t="shared" si="153"/>
        <v>0</v>
      </c>
      <c r="R197" s="161">
        <f t="shared" si="153"/>
        <v>0</v>
      </c>
      <c r="S197" s="161">
        <f t="shared" si="152"/>
        <v>0</v>
      </c>
      <c r="T197" s="161">
        <f t="shared" si="152"/>
        <v>0</v>
      </c>
      <c r="U197" s="161">
        <f t="shared" si="152"/>
        <v>0</v>
      </c>
      <c r="V197" s="161">
        <f t="shared" si="152"/>
        <v>0</v>
      </c>
      <c r="W197" s="161">
        <f t="shared" si="152"/>
        <v>0</v>
      </c>
      <c r="X197" s="161">
        <f t="shared" si="152"/>
        <v>0</v>
      </c>
      <c r="Y197" s="161">
        <f t="shared" si="152"/>
        <v>0</v>
      </c>
      <c r="Z197" s="161">
        <f t="shared" si="152"/>
        <v>0</v>
      </c>
      <c r="AA197" s="161">
        <f t="shared" si="152"/>
        <v>0</v>
      </c>
      <c r="AB197" s="161">
        <f t="shared" si="152"/>
        <v>0</v>
      </c>
      <c r="AC197" s="161">
        <f t="shared" si="152"/>
        <v>0</v>
      </c>
      <c r="AD197" s="161">
        <f t="shared" si="150"/>
        <v>0</v>
      </c>
      <c r="AE197" s="161">
        <f t="shared" si="151"/>
        <v>0</v>
      </c>
      <c r="AF197" s="161">
        <f t="shared" si="151"/>
        <v>0</v>
      </c>
      <c r="AG197" s="176">
        <v>8</v>
      </c>
      <c r="AH197" s="46"/>
      <c r="AI197" s="47"/>
      <c r="AK197" s="49"/>
    </row>
    <row r="198" spans="1:37" x14ac:dyDescent="0.25">
      <c r="A198" s="74" t="s">
        <v>216</v>
      </c>
      <c r="B198" s="161">
        <v>0</v>
      </c>
      <c r="C198" s="161">
        <f t="shared" si="153"/>
        <v>0</v>
      </c>
      <c r="D198" s="161">
        <f t="shared" si="153"/>
        <v>0</v>
      </c>
      <c r="E198" s="161">
        <f t="shared" si="153"/>
        <v>0</v>
      </c>
      <c r="F198" s="161">
        <f t="shared" si="153"/>
        <v>0</v>
      </c>
      <c r="G198" s="161">
        <f t="shared" si="153"/>
        <v>0</v>
      </c>
      <c r="H198" s="161">
        <f t="shared" si="153"/>
        <v>0</v>
      </c>
      <c r="I198" s="161">
        <f t="shared" si="153"/>
        <v>0</v>
      </c>
      <c r="J198" s="161">
        <f t="shared" si="153"/>
        <v>0</v>
      </c>
      <c r="K198" s="161">
        <f t="shared" si="153"/>
        <v>0</v>
      </c>
      <c r="L198" s="161">
        <f t="shared" si="153"/>
        <v>0</v>
      </c>
      <c r="M198" s="161">
        <f t="shared" si="153"/>
        <v>0</v>
      </c>
      <c r="N198" s="161">
        <f t="shared" si="153"/>
        <v>0</v>
      </c>
      <c r="O198" s="161">
        <f t="shared" si="153"/>
        <v>0</v>
      </c>
      <c r="P198" s="161">
        <f t="shared" si="153"/>
        <v>0</v>
      </c>
      <c r="Q198" s="161">
        <f t="shared" si="153"/>
        <v>0</v>
      </c>
      <c r="R198" s="161">
        <f t="shared" si="153"/>
        <v>0</v>
      </c>
      <c r="S198" s="161">
        <f t="shared" si="152"/>
        <v>0</v>
      </c>
      <c r="T198" s="161">
        <f t="shared" si="152"/>
        <v>0</v>
      </c>
      <c r="U198" s="161">
        <f t="shared" si="152"/>
        <v>0</v>
      </c>
      <c r="V198" s="161">
        <f t="shared" si="152"/>
        <v>0</v>
      </c>
      <c r="W198" s="161">
        <f t="shared" si="152"/>
        <v>0</v>
      </c>
      <c r="X198" s="161">
        <f t="shared" si="152"/>
        <v>0</v>
      </c>
      <c r="Y198" s="161">
        <f t="shared" si="152"/>
        <v>0</v>
      </c>
      <c r="Z198" s="161">
        <f t="shared" si="152"/>
        <v>0</v>
      </c>
      <c r="AA198" s="161">
        <f t="shared" si="152"/>
        <v>0</v>
      </c>
      <c r="AB198" s="161">
        <f t="shared" si="152"/>
        <v>0</v>
      </c>
      <c r="AC198" s="161">
        <f t="shared" si="152"/>
        <v>0</v>
      </c>
      <c r="AD198" s="161">
        <f t="shared" si="150"/>
        <v>0</v>
      </c>
      <c r="AE198" s="161">
        <f t="shared" si="151"/>
        <v>0</v>
      </c>
      <c r="AF198" s="161">
        <f t="shared" si="151"/>
        <v>0</v>
      </c>
      <c r="AG198" s="176">
        <v>7.8</v>
      </c>
      <c r="AH198" s="46"/>
      <c r="AI198" s="47"/>
      <c r="AK198" s="49"/>
    </row>
    <row r="199" spans="1:37" x14ac:dyDescent="0.25">
      <c r="A199" s="74" t="s">
        <v>217</v>
      </c>
      <c r="B199" s="161">
        <v>0</v>
      </c>
      <c r="C199" s="161">
        <f t="shared" si="153"/>
        <v>0</v>
      </c>
      <c r="D199" s="161">
        <f t="shared" si="153"/>
        <v>0</v>
      </c>
      <c r="E199" s="161">
        <f t="shared" si="153"/>
        <v>0</v>
      </c>
      <c r="F199" s="161">
        <f t="shared" si="153"/>
        <v>0</v>
      </c>
      <c r="G199" s="161">
        <f t="shared" si="153"/>
        <v>0</v>
      </c>
      <c r="H199" s="161">
        <f t="shared" si="153"/>
        <v>0</v>
      </c>
      <c r="I199" s="161">
        <f t="shared" si="153"/>
        <v>0</v>
      </c>
      <c r="J199" s="161">
        <f t="shared" si="153"/>
        <v>0</v>
      </c>
      <c r="K199" s="161">
        <f t="shared" si="153"/>
        <v>0</v>
      </c>
      <c r="L199" s="161">
        <f t="shared" si="153"/>
        <v>0</v>
      </c>
      <c r="M199" s="161">
        <f t="shared" si="153"/>
        <v>0</v>
      </c>
      <c r="N199" s="161">
        <f t="shared" si="153"/>
        <v>0</v>
      </c>
      <c r="O199" s="161">
        <f t="shared" si="153"/>
        <v>0</v>
      </c>
      <c r="P199" s="161">
        <f t="shared" si="153"/>
        <v>0</v>
      </c>
      <c r="Q199" s="161">
        <f t="shared" si="153"/>
        <v>0</v>
      </c>
      <c r="R199" s="161">
        <f t="shared" si="153"/>
        <v>0</v>
      </c>
      <c r="S199" s="161">
        <f t="shared" si="152"/>
        <v>0</v>
      </c>
      <c r="T199" s="161">
        <f t="shared" si="152"/>
        <v>0</v>
      </c>
      <c r="U199" s="161">
        <f t="shared" si="152"/>
        <v>0</v>
      </c>
      <c r="V199" s="161">
        <f t="shared" si="152"/>
        <v>0</v>
      </c>
      <c r="W199" s="161">
        <f t="shared" si="152"/>
        <v>0</v>
      </c>
      <c r="X199" s="161">
        <f t="shared" si="152"/>
        <v>0</v>
      </c>
      <c r="Y199" s="161">
        <f t="shared" si="152"/>
        <v>0</v>
      </c>
      <c r="Z199" s="161">
        <f t="shared" si="152"/>
        <v>0</v>
      </c>
      <c r="AA199" s="161">
        <f t="shared" si="152"/>
        <v>0</v>
      </c>
      <c r="AB199" s="161">
        <f t="shared" si="152"/>
        <v>0</v>
      </c>
      <c r="AC199" s="161">
        <f t="shared" si="152"/>
        <v>0</v>
      </c>
      <c r="AD199" s="161">
        <f t="shared" si="150"/>
        <v>0</v>
      </c>
      <c r="AE199" s="161">
        <f t="shared" si="151"/>
        <v>0</v>
      </c>
      <c r="AF199" s="161">
        <f t="shared" si="151"/>
        <v>0</v>
      </c>
      <c r="AG199" s="176">
        <v>7.6</v>
      </c>
      <c r="AH199" s="46"/>
      <c r="AI199" s="47"/>
      <c r="AK199" s="49"/>
    </row>
    <row r="200" spans="1:37" x14ac:dyDescent="0.25">
      <c r="A200" s="74" t="s">
        <v>218</v>
      </c>
      <c r="B200" s="161">
        <v>0</v>
      </c>
      <c r="C200" s="161">
        <f t="shared" si="153"/>
        <v>0</v>
      </c>
      <c r="D200" s="161">
        <f t="shared" si="153"/>
        <v>0</v>
      </c>
      <c r="E200" s="161">
        <f t="shared" si="153"/>
        <v>0</v>
      </c>
      <c r="F200" s="161">
        <f t="shared" si="153"/>
        <v>0</v>
      </c>
      <c r="G200" s="161">
        <f t="shared" si="153"/>
        <v>0</v>
      </c>
      <c r="H200" s="161">
        <f t="shared" si="153"/>
        <v>0</v>
      </c>
      <c r="I200" s="161">
        <f t="shared" si="153"/>
        <v>0</v>
      </c>
      <c r="J200" s="161">
        <f t="shared" si="153"/>
        <v>0</v>
      </c>
      <c r="K200" s="161">
        <f t="shared" si="153"/>
        <v>0</v>
      </c>
      <c r="L200" s="161">
        <f t="shared" si="153"/>
        <v>0</v>
      </c>
      <c r="M200" s="161">
        <f t="shared" si="153"/>
        <v>0</v>
      </c>
      <c r="N200" s="161">
        <f t="shared" si="153"/>
        <v>0</v>
      </c>
      <c r="O200" s="161">
        <f t="shared" si="153"/>
        <v>0</v>
      </c>
      <c r="P200" s="161">
        <f t="shared" si="153"/>
        <v>0</v>
      </c>
      <c r="Q200" s="161">
        <f t="shared" si="153"/>
        <v>0</v>
      </c>
      <c r="R200" s="161">
        <f t="shared" si="153"/>
        <v>0</v>
      </c>
      <c r="S200" s="161">
        <f t="shared" si="152"/>
        <v>0</v>
      </c>
      <c r="T200" s="161">
        <f t="shared" si="152"/>
        <v>0</v>
      </c>
      <c r="U200" s="161">
        <f t="shared" si="152"/>
        <v>0</v>
      </c>
      <c r="V200" s="161">
        <f t="shared" si="152"/>
        <v>0</v>
      </c>
      <c r="W200" s="161">
        <f t="shared" si="152"/>
        <v>0</v>
      </c>
      <c r="X200" s="161">
        <f t="shared" si="152"/>
        <v>0</v>
      </c>
      <c r="Y200" s="161">
        <f t="shared" si="152"/>
        <v>0</v>
      </c>
      <c r="Z200" s="161">
        <f t="shared" si="152"/>
        <v>0</v>
      </c>
      <c r="AA200" s="161">
        <f t="shared" si="152"/>
        <v>0</v>
      </c>
      <c r="AB200" s="161">
        <f t="shared" si="152"/>
        <v>0</v>
      </c>
      <c r="AC200" s="161">
        <f t="shared" si="152"/>
        <v>0</v>
      </c>
      <c r="AD200" s="161">
        <f t="shared" si="150"/>
        <v>0</v>
      </c>
      <c r="AE200" s="161">
        <f t="shared" si="151"/>
        <v>0</v>
      </c>
      <c r="AF200" s="161">
        <f t="shared" si="151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219</v>
      </c>
      <c r="B201" s="161">
        <v>0</v>
      </c>
      <c r="C201" s="161">
        <f t="shared" si="153"/>
        <v>0</v>
      </c>
      <c r="D201" s="161">
        <f t="shared" si="153"/>
        <v>0</v>
      </c>
      <c r="E201" s="161">
        <f t="shared" si="153"/>
        <v>0</v>
      </c>
      <c r="F201" s="161">
        <f t="shared" si="153"/>
        <v>0</v>
      </c>
      <c r="G201" s="161">
        <f t="shared" si="153"/>
        <v>0</v>
      </c>
      <c r="H201" s="161">
        <f t="shared" si="153"/>
        <v>0</v>
      </c>
      <c r="I201" s="161">
        <f t="shared" si="153"/>
        <v>0</v>
      </c>
      <c r="J201" s="161">
        <f t="shared" si="153"/>
        <v>0</v>
      </c>
      <c r="K201" s="161">
        <f t="shared" si="153"/>
        <v>0</v>
      </c>
      <c r="L201" s="161">
        <f t="shared" si="153"/>
        <v>0</v>
      </c>
      <c r="M201" s="161">
        <f t="shared" si="153"/>
        <v>0</v>
      </c>
      <c r="N201" s="161">
        <f t="shared" si="153"/>
        <v>0</v>
      </c>
      <c r="O201" s="161">
        <f t="shared" si="153"/>
        <v>0</v>
      </c>
      <c r="P201" s="161">
        <f t="shared" si="153"/>
        <v>0</v>
      </c>
      <c r="Q201" s="161">
        <f t="shared" si="153"/>
        <v>0</v>
      </c>
      <c r="R201" s="161">
        <f t="shared" ref="R201:AF216" si="154">Q201</f>
        <v>0</v>
      </c>
      <c r="S201" s="161">
        <f t="shared" si="154"/>
        <v>0</v>
      </c>
      <c r="T201" s="161">
        <f t="shared" si="154"/>
        <v>0</v>
      </c>
      <c r="U201" s="161">
        <f t="shared" si="154"/>
        <v>0</v>
      </c>
      <c r="V201" s="161">
        <f t="shared" si="154"/>
        <v>0</v>
      </c>
      <c r="W201" s="161">
        <f t="shared" si="154"/>
        <v>0</v>
      </c>
      <c r="X201" s="161">
        <f t="shared" si="154"/>
        <v>0</v>
      </c>
      <c r="Y201" s="161">
        <f t="shared" si="154"/>
        <v>0</v>
      </c>
      <c r="Z201" s="161">
        <f t="shared" si="154"/>
        <v>0</v>
      </c>
      <c r="AA201" s="161">
        <f t="shared" si="154"/>
        <v>0</v>
      </c>
      <c r="AB201" s="161">
        <f t="shared" si="154"/>
        <v>0</v>
      </c>
      <c r="AC201" s="161">
        <f t="shared" si="154"/>
        <v>0</v>
      </c>
      <c r="AD201" s="161">
        <f t="shared" si="150"/>
        <v>0</v>
      </c>
      <c r="AE201" s="161">
        <f t="shared" si="151"/>
        <v>0</v>
      </c>
      <c r="AF201" s="161">
        <f t="shared" si="151"/>
        <v>0</v>
      </c>
      <c r="AG201" s="176">
        <v>7.5</v>
      </c>
      <c r="AH201" s="46"/>
      <c r="AI201" s="47"/>
      <c r="AK201" s="49"/>
    </row>
    <row r="202" spans="1:37" x14ac:dyDescent="0.25">
      <c r="A202" s="74" t="s">
        <v>220</v>
      </c>
      <c r="B202" s="161">
        <v>0</v>
      </c>
      <c r="C202" s="161">
        <f t="shared" ref="C202:R217" si="155">B202</f>
        <v>0</v>
      </c>
      <c r="D202" s="161">
        <f t="shared" si="155"/>
        <v>0</v>
      </c>
      <c r="E202" s="161">
        <f t="shared" si="155"/>
        <v>0</v>
      </c>
      <c r="F202" s="161">
        <f t="shared" si="155"/>
        <v>0</v>
      </c>
      <c r="G202" s="161">
        <f t="shared" si="155"/>
        <v>0</v>
      </c>
      <c r="H202" s="161">
        <f t="shared" si="155"/>
        <v>0</v>
      </c>
      <c r="I202" s="161">
        <f t="shared" si="155"/>
        <v>0</v>
      </c>
      <c r="J202" s="161">
        <f t="shared" si="155"/>
        <v>0</v>
      </c>
      <c r="K202" s="161">
        <f t="shared" si="155"/>
        <v>0</v>
      </c>
      <c r="L202" s="161">
        <f t="shared" si="155"/>
        <v>0</v>
      </c>
      <c r="M202" s="161">
        <f t="shared" si="155"/>
        <v>0</v>
      </c>
      <c r="N202" s="161">
        <f t="shared" si="155"/>
        <v>0</v>
      </c>
      <c r="O202" s="161">
        <f t="shared" si="155"/>
        <v>0</v>
      </c>
      <c r="P202" s="161">
        <f t="shared" si="155"/>
        <v>0</v>
      </c>
      <c r="Q202" s="161">
        <f t="shared" si="155"/>
        <v>0</v>
      </c>
      <c r="R202" s="161">
        <f t="shared" si="155"/>
        <v>0</v>
      </c>
      <c r="S202" s="161">
        <f t="shared" si="154"/>
        <v>0</v>
      </c>
      <c r="T202" s="161">
        <f t="shared" si="154"/>
        <v>0</v>
      </c>
      <c r="U202" s="161">
        <f t="shared" si="154"/>
        <v>0</v>
      </c>
      <c r="V202" s="161">
        <f t="shared" si="154"/>
        <v>0</v>
      </c>
      <c r="W202" s="161">
        <f t="shared" si="154"/>
        <v>0</v>
      </c>
      <c r="X202" s="161">
        <f t="shared" si="154"/>
        <v>0</v>
      </c>
      <c r="Y202" s="161">
        <f t="shared" si="154"/>
        <v>0</v>
      </c>
      <c r="Z202" s="161">
        <f t="shared" si="154"/>
        <v>0</v>
      </c>
      <c r="AA202" s="161">
        <f t="shared" si="154"/>
        <v>0</v>
      </c>
      <c r="AB202" s="161">
        <f t="shared" si="154"/>
        <v>0</v>
      </c>
      <c r="AC202" s="161">
        <f t="shared" si="154"/>
        <v>0</v>
      </c>
      <c r="AD202" s="161">
        <f t="shared" si="150"/>
        <v>0</v>
      </c>
      <c r="AE202" s="161">
        <f t="shared" si="151"/>
        <v>0</v>
      </c>
      <c r="AF202" s="161">
        <f t="shared" si="151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221</v>
      </c>
      <c r="B203" s="161">
        <v>0</v>
      </c>
      <c r="C203" s="161">
        <f t="shared" si="155"/>
        <v>0</v>
      </c>
      <c r="D203" s="161">
        <f t="shared" si="155"/>
        <v>0</v>
      </c>
      <c r="E203" s="161">
        <f t="shared" si="155"/>
        <v>0</v>
      </c>
      <c r="F203" s="161">
        <f t="shared" si="155"/>
        <v>0</v>
      </c>
      <c r="G203" s="161">
        <f t="shared" si="155"/>
        <v>0</v>
      </c>
      <c r="H203" s="161">
        <f t="shared" si="155"/>
        <v>0</v>
      </c>
      <c r="I203" s="161">
        <f t="shared" si="155"/>
        <v>0</v>
      </c>
      <c r="J203" s="161">
        <f t="shared" si="155"/>
        <v>0</v>
      </c>
      <c r="K203" s="161">
        <f t="shared" si="155"/>
        <v>0</v>
      </c>
      <c r="L203" s="161">
        <f t="shared" si="155"/>
        <v>0</v>
      </c>
      <c r="M203" s="161">
        <f t="shared" si="155"/>
        <v>0</v>
      </c>
      <c r="N203" s="161">
        <f t="shared" si="155"/>
        <v>0</v>
      </c>
      <c r="O203" s="161">
        <f t="shared" si="155"/>
        <v>0</v>
      </c>
      <c r="P203" s="161">
        <f t="shared" si="155"/>
        <v>0</v>
      </c>
      <c r="Q203" s="161">
        <f t="shared" si="155"/>
        <v>0</v>
      </c>
      <c r="R203" s="161">
        <f t="shared" si="155"/>
        <v>0</v>
      </c>
      <c r="S203" s="161">
        <f t="shared" si="154"/>
        <v>0</v>
      </c>
      <c r="T203" s="161">
        <f t="shared" si="154"/>
        <v>0</v>
      </c>
      <c r="U203" s="161">
        <f t="shared" si="154"/>
        <v>0</v>
      </c>
      <c r="V203" s="161">
        <f t="shared" si="154"/>
        <v>0</v>
      </c>
      <c r="W203" s="161">
        <f t="shared" si="154"/>
        <v>0</v>
      </c>
      <c r="X203" s="161">
        <f t="shared" si="154"/>
        <v>0</v>
      </c>
      <c r="Y203" s="161">
        <f t="shared" si="154"/>
        <v>0</v>
      </c>
      <c r="Z203" s="161">
        <f t="shared" si="154"/>
        <v>0</v>
      </c>
      <c r="AA203" s="161">
        <f t="shared" si="154"/>
        <v>0</v>
      </c>
      <c r="AB203" s="161">
        <f t="shared" si="154"/>
        <v>0</v>
      </c>
      <c r="AC203" s="161">
        <f t="shared" si="154"/>
        <v>0</v>
      </c>
      <c r="AD203" s="161">
        <f t="shared" si="150"/>
        <v>0</v>
      </c>
      <c r="AE203" s="161">
        <f t="shared" si="151"/>
        <v>0</v>
      </c>
      <c r="AF203" s="161">
        <f t="shared" si="151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222</v>
      </c>
      <c r="B204" s="161">
        <v>0</v>
      </c>
      <c r="C204" s="161">
        <f t="shared" si="155"/>
        <v>0</v>
      </c>
      <c r="D204" s="161">
        <f t="shared" si="155"/>
        <v>0</v>
      </c>
      <c r="E204" s="161">
        <f t="shared" si="155"/>
        <v>0</v>
      </c>
      <c r="F204" s="161">
        <f t="shared" si="155"/>
        <v>0</v>
      </c>
      <c r="G204" s="161">
        <f t="shared" si="155"/>
        <v>0</v>
      </c>
      <c r="H204" s="161">
        <f t="shared" si="155"/>
        <v>0</v>
      </c>
      <c r="I204" s="161">
        <f t="shared" si="155"/>
        <v>0</v>
      </c>
      <c r="J204" s="161">
        <f t="shared" si="155"/>
        <v>0</v>
      </c>
      <c r="K204" s="161">
        <f t="shared" si="155"/>
        <v>0</v>
      </c>
      <c r="L204" s="161">
        <f t="shared" si="155"/>
        <v>0</v>
      </c>
      <c r="M204" s="161">
        <f t="shared" si="155"/>
        <v>0</v>
      </c>
      <c r="N204" s="161">
        <f t="shared" si="155"/>
        <v>0</v>
      </c>
      <c r="O204" s="161">
        <f t="shared" si="155"/>
        <v>0</v>
      </c>
      <c r="P204" s="161">
        <f t="shared" si="155"/>
        <v>0</v>
      </c>
      <c r="Q204" s="161">
        <f t="shared" si="155"/>
        <v>0</v>
      </c>
      <c r="R204" s="161">
        <f t="shared" si="155"/>
        <v>0</v>
      </c>
      <c r="S204" s="161">
        <f t="shared" si="154"/>
        <v>0</v>
      </c>
      <c r="T204" s="161">
        <f t="shared" si="154"/>
        <v>0</v>
      </c>
      <c r="U204" s="161">
        <f t="shared" si="154"/>
        <v>0</v>
      </c>
      <c r="V204" s="161">
        <f t="shared" si="154"/>
        <v>0</v>
      </c>
      <c r="W204" s="161">
        <f t="shared" si="154"/>
        <v>0</v>
      </c>
      <c r="X204" s="161">
        <f t="shared" si="154"/>
        <v>0</v>
      </c>
      <c r="Y204" s="161">
        <f t="shared" si="154"/>
        <v>0</v>
      </c>
      <c r="Z204" s="161">
        <f t="shared" si="154"/>
        <v>0</v>
      </c>
      <c r="AA204" s="161">
        <f t="shared" si="154"/>
        <v>0</v>
      </c>
      <c r="AB204" s="161">
        <f t="shared" si="154"/>
        <v>0</v>
      </c>
      <c r="AC204" s="161">
        <f t="shared" si="154"/>
        <v>0</v>
      </c>
      <c r="AD204" s="161">
        <f t="shared" si="150"/>
        <v>0</v>
      </c>
      <c r="AE204" s="161">
        <f t="shared" si="151"/>
        <v>0</v>
      </c>
      <c r="AF204" s="161">
        <f t="shared" si="151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223</v>
      </c>
      <c r="B205" s="161">
        <v>0</v>
      </c>
      <c r="C205" s="161">
        <f t="shared" si="155"/>
        <v>0</v>
      </c>
      <c r="D205" s="161">
        <f t="shared" si="155"/>
        <v>0</v>
      </c>
      <c r="E205" s="161">
        <f t="shared" si="155"/>
        <v>0</v>
      </c>
      <c r="F205" s="161">
        <f t="shared" si="155"/>
        <v>0</v>
      </c>
      <c r="G205" s="161">
        <f t="shared" si="155"/>
        <v>0</v>
      </c>
      <c r="H205" s="161">
        <f t="shared" si="155"/>
        <v>0</v>
      </c>
      <c r="I205" s="161">
        <f t="shared" si="155"/>
        <v>0</v>
      </c>
      <c r="J205" s="161">
        <f t="shared" si="155"/>
        <v>0</v>
      </c>
      <c r="K205" s="161">
        <f t="shared" si="155"/>
        <v>0</v>
      </c>
      <c r="L205" s="161">
        <f t="shared" si="155"/>
        <v>0</v>
      </c>
      <c r="M205" s="161">
        <f t="shared" si="155"/>
        <v>0</v>
      </c>
      <c r="N205" s="161">
        <f t="shared" si="155"/>
        <v>0</v>
      </c>
      <c r="O205" s="161">
        <f t="shared" si="155"/>
        <v>0</v>
      </c>
      <c r="P205" s="161">
        <f t="shared" si="155"/>
        <v>0</v>
      </c>
      <c r="Q205" s="161">
        <f t="shared" si="155"/>
        <v>0</v>
      </c>
      <c r="R205" s="161">
        <f t="shared" si="155"/>
        <v>0</v>
      </c>
      <c r="S205" s="161">
        <f t="shared" si="154"/>
        <v>0</v>
      </c>
      <c r="T205" s="161">
        <f t="shared" si="154"/>
        <v>0</v>
      </c>
      <c r="U205" s="161">
        <f t="shared" si="154"/>
        <v>0</v>
      </c>
      <c r="V205" s="161">
        <f t="shared" si="154"/>
        <v>0</v>
      </c>
      <c r="W205" s="161">
        <f t="shared" si="154"/>
        <v>0</v>
      </c>
      <c r="X205" s="161">
        <f t="shared" si="154"/>
        <v>0</v>
      </c>
      <c r="Y205" s="161">
        <f t="shared" si="154"/>
        <v>0</v>
      </c>
      <c r="Z205" s="161">
        <f t="shared" si="154"/>
        <v>0</v>
      </c>
      <c r="AA205" s="161">
        <f t="shared" si="154"/>
        <v>0</v>
      </c>
      <c r="AB205" s="161">
        <f t="shared" si="154"/>
        <v>0</v>
      </c>
      <c r="AC205" s="161">
        <f t="shared" si="154"/>
        <v>0</v>
      </c>
      <c r="AD205" s="161">
        <f t="shared" si="150"/>
        <v>0</v>
      </c>
      <c r="AE205" s="161">
        <f t="shared" si="151"/>
        <v>0</v>
      </c>
      <c r="AF205" s="161">
        <f t="shared" si="151"/>
        <v>0</v>
      </c>
      <c r="AG205" s="176">
        <v>7</v>
      </c>
      <c r="AH205" s="46"/>
      <c r="AI205" s="47"/>
      <c r="AK205" s="49"/>
    </row>
    <row r="206" spans="1:37" x14ac:dyDescent="0.25">
      <c r="A206" s="74" t="s">
        <v>224</v>
      </c>
      <c r="B206" s="161">
        <v>0</v>
      </c>
      <c r="C206" s="161">
        <f t="shared" si="155"/>
        <v>0</v>
      </c>
      <c r="D206" s="161">
        <f t="shared" si="155"/>
        <v>0</v>
      </c>
      <c r="E206" s="161">
        <f t="shared" si="155"/>
        <v>0</v>
      </c>
      <c r="F206" s="161">
        <f t="shared" si="155"/>
        <v>0</v>
      </c>
      <c r="G206" s="161">
        <f t="shared" si="155"/>
        <v>0</v>
      </c>
      <c r="H206" s="161">
        <f t="shared" si="155"/>
        <v>0</v>
      </c>
      <c r="I206" s="161">
        <f t="shared" si="155"/>
        <v>0</v>
      </c>
      <c r="J206" s="161">
        <f t="shared" si="155"/>
        <v>0</v>
      </c>
      <c r="K206" s="161">
        <f t="shared" si="155"/>
        <v>0</v>
      </c>
      <c r="L206" s="161">
        <f t="shared" si="155"/>
        <v>0</v>
      </c>
      <c r="M206" s="161">
        <f t="shared" si="155"/>
        <v>0</v>
      </c>
      <c r="N206" s="161">
        <f t="shared" si="155"/>
        <v>0</v>
      </c>
      <c r="O206" s="161">
        <f t="shared" si="155"/>
        <v>0</v>
      </c>
      <c r="P206" s="161">
        <f t="shared" si="155"/>
        <v>0</v>
      </c>
      <c r="Q206" s="161">
        <f t="shared" si="155"/>
        <v>0</v>
      </c>
      <c r="R206" s="161">
        <f t="shared" si="155"/>
        <v>0</v>
      </c>
      <c r="S206" s="161">
        <f t="shared" si="154"/>
        <v>0</v>
      </c>
      <c r="T206" s="161">
        <f t="shared" si="154"/>
        <v>0</v>
      </c>
      <c r="U206" s="161">
        <f t="shared" si="154"/>
        <v>0</v>
      </c>
      <c r="V206" s="161">
        <f t="shared" si="154"/>
        <v>0</v>
      </c>
      <c r="W206" s="161">
        <f t="shared" si="154"/>
        <v>0</v>
      </c>
      <c r="X206" s="161">
        <f t="shared" si="154"/>
        <v>0</v>
      </c>
      <c r="Y206" s="161">
        <f t="shared" si="154"/>
        <v>0</v>
      </c>
      <c r="Z206" s="161">
        <f t="shared" si="154"/>
        <v>0</v>
      </c>
      <c r="AA206" s="161">
        <f t="shared" si="154"/>
        <v>0</v>
      </c>
      <c r="AB206" s="161">
        <f t="shared" si="154"/>
        <v>0</v>
      </c>
      <c r="AC206" s="161">
        <f t="shared" si="154"/>
        <v>0</v>
      </c>
      <c r="AD206" s="161">
        <f t="shared" si="150"/>
        <v>0</v>
      </c>
      <c r="AE206" s="161">
        <f t="shared" si="151"/>
        <v>0</v>
      </c>
      <c r="AF206" s="161">
        <f t="shared" si="151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225</v>
      </c>
      <c r="B207" s="161">
        <v>0</v>
      </c>
      <c r="C207" s="161">
        <f t="shared" si="155"/>
        <v>0</v>
      </c>
      <c r="D207" s="161">
        <f t="shared" si="155"/>
        <v>0</v>
      </c>
      <c r="E207" s="161">
        <f t="shared" si="155"/>
        <v>0</v>
      </c>
      <c r="F207" s="161">
        <f t="shared" si="155"/>
        <v>0</v>
      </c>
      <c r="G207" s="161">
        <f t="shared" si="155"/>
        <v>0</v>
      </c>
      <c r="H207" s="161">
        <f t="shared" si="155"/>
        <v>0</v>
      </c>
      <c r="I207" s="161">
        <f t="shared" si="155"/>
        <v>0</v>
      </c>
      <c r="J207" s="161">
        <f t="shared" si="155"/>
        <v>0</v>
      </c>
      <c r="K207" s="161">
        <f t="shared" si="155"/>
        <v>0</v>
      </c>
      <c r="L207" s="161">
        <f t="shared" si="155"/>
        <v>0</v>
      </c>
      <c r="M207" s="161">
        <f t="shared" si="155"/>
        <v>0</v>
      </c>
      <c r="N207" s="161">
        <f t="shared" si="155"/>
        <v>0</v>
      </c>
      <c r="O207" s="161">
        <f t="shared" si="155"/>
        <v>0</v>
      </c>
      <c r="P207" s="161">
        <f t="shared" si="155"/>
        <v>0</v>
      </c>
      <c r="Q207" s="161">
        <f t="shared" si="155"/>
        <v>0</v>
      </c>
      <c r="R207" s="161">
        <f t="shared" si="155"/>
        <v>0</v>
      </c>
      <c r="S207" s="161">
        <f t="shared" si="154"/>
        <v>0</v>
      </c>
      <c r="T207" s="161">
        <f t="shared" si="154"/>
        <v>0</v>
      </c>
      <c r="U207" s="161">
        <f t="shared" si="154"/>
        <v>0</v>
      </c>
      <c r="V207" s="161">
        <f t="shared" si="154"/>
        <v>0</v>
      </c>
      <c r="W207" s="161">
        <f t="shared" si="154"/>
        <v>0</v>
      </c>
      <c r="X207" s="161">
        <f t="shared" si="154"/>
        <v>0</v>
      </c>
      <c r="Y207" s="161">
        <f t="shared" si="154"/>
        <v>0</v>
      </c>
      <c r="Z207" s="161">
        <f t="shared" si="154"/>
        <v>0</v>
      </c>
      <c r="AA207" s="161">
        <f t="shared" si="154"/>
        <v>0</v>
      </c>
      <c r="AB207" s="161">
        <f t="shared" si="154"/>
        <v>0</v>
      </c>
      <c r="AC207" s="161">
        <f t="shared" si="154"/>
        <v>0</v>
      </c>
      <c r="AD207" s="161">
        <f t="shared" si="150"/>
        <v>0</v>
      </c>
      <c r="AE207" s="161">
        <f t="shared" si="151"/>
        <v>0</v>
      </c>
      <c r="AF207" s="161">
        <f t="shared" si="151"/>
        <v>0</v>
      </c>
      <c r="AG207" s="176">
        <v>6.6</v>
      </c>
      <c r="AH207" s="46"/>
      <c r="AI207" s="47"/>
      <c r="AK207" s="49"/>
    </row>
    <row r="208" spans="1:37" x14ac:dyDescent="0.25">
      <c r="A208" s="74" t="s">
        <v>226</v>
      </c>
      <c r="B208" s="161">
        <v>0</v>
      </c>
      <c r="C208" s="161">
        <f t="shared" si="155"/>
        <v>0</v>
      </c>
      <c r="D208" s="161">
        <f t="shared" si="155"/>
        <v>0</v>
      </c>
      <c r="E208" s="161">
        <f t="shared" si="155"/>
        <v>0</v>
      </c>
      <c r="F208" s="161">
        <f t="shared" si="155"/>
        <v>0</v>
      </c>
      <c r="G208" s="161">
        <f t="shared" si="155"/>
        <v>0</v>
      </c>
      <c r="H208" s="161">
        <f t="shared" si="155"/>
        <v>0</v>
      </c>
      <c r="I208" s="161">
        <f t="shared" si="155"/>
        <v>0</v>
      </c>
      <c r="J208" s="161">
        <f t="shared" si="155"/>
        <v>0</v>
      </c>
      <c r="K208" s="161">
        <f t="shared" si="155"/>
        <v>0</v>
      </c>
      <c r="L208" s="161">
        <f t="shared" si="155"/>
        <v>0</v>
      </c>
      <c r="M208" s="161">
        <f t="shared" si="155"/>
        <v>0</v>
      </c>
      <c r="N208" s="161">
        <f t="shared" si="155"/>
        <v>0</v>
      </c>
      <c r="O208" s="161">
        <f t="shared" si="155"/>
        <v>0</v>
      </c>
      <c r="P208" s="161">
        <f t="shared" si="155"/>
        <v>0</v>
      </c>
      <c r="Q208" s="161">
        <f t="shared" si="155"/>
        <v>0</v>
      </c>
      <c r="R208" s="161">
        <f t="shared" si="155"/>
        <v>0</v>
      </c>
      <c r="S208" s="161">
        <f t="shared" si="154"/>
        <v>0</v>
      </c>
      <c r="T208" s="161">
        <f t="shared" si="154"/>
        <v>0</v>
      </c>
      <c r="U208" s="161">
        <f t="shared" si="154"/>
        <v>0</v>
      </c>
      <c r="V208" s="161">
        <f t="shared" si="154"/>
        <v>0</v>
      </c>
      <c r="W208" s="161">
        <f t="shared" si="154"/>
        <v>0</v>
      </c>
      <c r="X208" s="161">
        <f t="shared" si="154"/>
        <v>0</v>
      </c>
      <c r="Y208" s="161">
        <f t="shared" si="154"/>
        <v>0</v>
      </c>
      <c r="Z208" s="161">
        <f t="shared" si="154"/>
        <v>0</v>
      </c>
      <c r="AA208" s="161">
        <f t="shared" si="154"/>
        <v>0</v>
      </c>
      <c r="AB208" s="161">
        <f t="shared" si="154"/>
        <v>0</v>
      </c>
      <c r="AC208" s="161">
        <f t="shared" si="154"/>
        <v>0</v>
      </c>
      <c r="AD208" s="161">
        <f t="shared" si="150"/>
        <v>0</v>
      </c>
      <c r="AE208" s="161">
        <f t="shared" si="151"/>
        <v>0</v>
      </c>
      <c r="AF208" s="161">
        <f t="shared" si="151"/>
        <v>0</v>
      </c>
      <c r="AG208" s="176">
        <v>6.4</v>
      </c>
      <c r="AH208" s="46"/>
      <c r="AI208" s="47"/>
      <c r="AK208" s="49"/>
    </row>
    <row r="209" spans="1:37" x14ac:dyDescent="0.25">
      <c r="A209" s="74" t="s">
        <v>227</v>
      </c>
      <c r="B209" s="161">
        <v>0</v>
      </c>
      <c r="C209" s="161">
        <f t="shared" si="155"/>
        <v>0</v>
      </c>
      <c r="D209" s="161">
        <f t="shared" si="155"/>
        <v>0</v>
      </c>
      <c r="E209" s="161">
        <f t="shared" si="155"/>
        <v>0</v>
      </c>
      <c r="F209" s="161">
        <f t="shared" si="155"/>
        <v>0</v>
      </c>
      <c r="G209" s="161">
        <f t="shared" si="155"/>
        <v>0</v>
      </c>
      <c r="H209" s="161">
        <f t="shared" si="155"/>
        <v>0</v>
      </c>
      <c r="I209" s="161">
        <f t="shared" si="155"/>
        <v>0</v>
      </c>
      <c r="J209" s="161">
        <f t="shared" si="155"/>
        <v>0</v>
      </c>
      <c r="K209" s="161">
        <f t="shared" si="155"/>
        <v>0</v>
      </c>
      <c r="L209" s="161">
        <f t="shared" si="155"/>
        <v>0</v>
      </c>
      <c r="M209" s="161">
        <f t="shared" si="155"/>
        <v>0</v>
      </c>
      <c r="N209" s="161">
        <f t="shared" si="155"/>
        <v>0</v>
      </c>
      <c r="O209" s="161">
        <f t="shared" si="155"/>
        <v>0</v>
      </c>
      <c r="P209" s="161">
        <f t="shared" si="155"/>
        <v>0</v>
      </c>
      <c r="Q209" s="161">
        <f t="shared" si="155"/>
        <v>0</v>
      </c>
      <c r="R209" s="161">
        <f t="shared" si="155"/>
        <v>0</v>
      </c>
      <c r="S209" s="161">
        <f t="shared" si="154"/>
        <v>0</v>
      </c>
      <c r="T209" s="161">
        <f t="shared" si="154"/>
        <v>0</v>
      </c>
      <c r="U209" s="161">
        <f t="shared" si="154"/>
        <v>0</v>
      </c>
      <c r="V209" s="161">
        <f t="shared" si="154"/>
        <v>0</v>
      </c>
      <c r="W209" s="161">
        <f t="shared" si="154"/>
        <v>0</v>
      </c>
      <c r="X209" s="161">
        <f t="shared" si="154"/>
        <v>0</v>
      </c>
      <c r="Y209" s="161">
        <f t="shared" si="154"/>
        <v>0</v>
      </c>
      <c r="Z209" s="161">
        <f t="shared" si="154"/>
        <v>0</v>
      </c>
      <c r="AA209" s="161">
        <f t="shared" si="154"/>
        <v>0</v>
      </c>
      <c r="AB209" s="161">
        <f t="shared" si="154"/>
        <v>0</v>
      </c>
      <c r="AC209" s="161">
        <f t="shared" si="154"/>
        <v>0</v>
      </c>
      <c r="AD209" s="161">
        <f t="shared" si="150"/>
        <v>0</v>
      </c>
      <c r="AE209" s="161">
        <f t="shared" si="151"/>
        <v>0</v>
      </c>
      <c r="AF209" s="161">
        <f t="shared" si="151"/>
        <v>0</v>
      </c>
      <c r="AG209" s="176">
        <v>6</v>
      </c>
      <c r="AH209" s="46"/>
      <c r="AI209" s="47"/>
      <c r="AK209" s="49"/>
    </row>
    <row r="210" spans="1:37" x14ac:dyDescent="0.25">
      <c r="A210" s="74" t="s">
        <v>228</v>
      </c>
      <c r="B210" s="161">
        <v>0</v>
      </c>
      <c r="C210" s="161">
        <f t="shared" si="155"/>
        <v>0</v>
      </c>
      <c r="D210" s="161">
        <f t="shared" si="155"/>
        <v>0</v>
      </c>
      <c r="E210" s="161">
        <f t="shared" si="155"/>
        <v>0</v>
      </c>
      <c r="F210" s="161">
        <f t="shared" si="155"/>
        <v>0</v>
      </c>
      <c r="G210" s="161">
        <f t="shared" si="155"/>
        <v>0</v>
      </c>
      <c r="H210" s="161">
        <f t="shared" si="155"/>
        <v>0</v>
      </c>
      <c r="I210" s="161">
        <f t="shared" si="155"/>
        <v>0</v>
      </c>
      <c r="J210" s="161">
        <f t="shared" si="155"/>
        <v>0</v>
      </c>
      <c r="K210" s="161">
        <f t="shared" si="155"/>
        <v>0</v>
      </c>
      <c r="L210" s="161">
        <f t="shared" si="155"/>
        <v>0</v>
      </c>
      <c r="M210" s="161">
        <f t="shared" si="155"/>
        <v>0</v>
      </c>
      <c r="N210" s="161">
        <f t="shared" si="155"/>
        <v>0</v>
      </c>
      <c r="O210" s="161">
        <f t="shared" si="155"/>
        <v>0</v>
      </c>
      <c r="P210" s="161">
        <f t="shared" si="155"/>
        <v>0</v>
      </c>
      <c r="Q210" s="161">
        <f t="shared" si="155"/>
        <v>0</v>
      </c>
      <c r="R210" s="161">
        <f t="shared" si="155"/>
        <v>0</v>
      </c>
      <c r="S210" s="161">
        <f t="shared" si="154"/>
        <v>0</v>
      </c>
      <c r="T210" s="161">
        <f t="shared" si="154"/>
        <v>0</v>
      </c>
      <c r="U210" s="161">
        <f t="shared" si="154"/>
        <v>0</v>
      </c>
      <c r="V210" s="161">
        <f t="shared" si="154"/>
        <v>0</v>
      </c>
      <c r="W210" s="161">
        <f t="shared" si="154"/>
        <v>0</v>
      </c>
      <c r="X210" s="161">
        <f t="shared" si="154"/>
        <v>0</v>
      </c>
      <c r="Y210" s="161">
        <f t="shared" si="154"/>
        <v>0</v>
      </c>
      <c r="Z210" s="161">
        <f t="shared" si="154"/>
        <v>0</v>
      </c>
      <c r="AA210" s="161">
        <f t="shared" si="154"/>
        <v>0</v>
      </c>
      <c r="AB210" s="161">
        <f t="shared" si="154"/>
        <v>0</v>
      </c>
      <c r="AC210" s="161">
        <f t="shared" si="154"/>
        <v>0</v>
      </c>
      <c r="AD210" s="161">
        <f t="shared" si="150"/>
        <v>0</v>
      </c>
      <c r="AE210" s="161">
        <f t="shared" si="151"/>
        <v>0</v>
      </c>
      <c r="AF210" s="161">
        <f t="shared" si="151"/>
        <v>0</v>
      </c>
      <c r="AG210" s="176">
        <v>5.0999999999999996</v>
      </c>
      <c r="AH210" s="46"/>
      <c r="AI210" s="47"/>
      <c r="AK210" s="49"/>
    </row>
    <row r="211" spans="1:37" x14ac:dyDescent="0.25">
      <c r="A211" s="74" t="s">
        <v>229</v>
      </c>
      <c r="B211" s="161">
        <v>0</v>
      </c>
      <c r="C211" s="161">
        <f t="shared" si="155"/>
        <v>0</v>
      </c>
      <c r="D211" s="161">
        <f t="shared" si="155"/>
        <v>0</v>
      </c>
      <c r="E211" s="161">
        <f t="shared" si="155"/>
        <v>0</v>
      </c>
      <c r="F211" s="161">
        <f t="shared" si="155"/>
        <v>0</v>
      </c>
      <c r="G211" s="161">
        <f t="shared" si="155"/>
        <v>0</v>
      </c>
      <c r="H211" s="161">
        <f t="shared" si="155"/>
        <v>0</v>
      </c>
      <c r="I211" s="161">
        <f t="shared" si="155"/>
        <v>0</v>
      </c>
      <c r="J211" s="161">
        <f t="shared" si="155"/>
        <v>0</v>
      </c>
      <c r="K211" s="161">
        <f t="shared" si="155"/>
        <v>0</v>
      </c>
      <c r="L211" s="161">
        <f t="shared" si="155"/>
        <v>0</v>
      </c>
      <c r="M211" s="161">
        <f t="shared" si="155"/>
        <v>0</v>
      </c>
      <c r="N211" s="161">
        <f t="shared" si="155"/>
        <v>0</v>
      </c>
      <c r="O211" s="161">
        <f t="shared" si="155"/>
        <v>0</v>
      </c>
      <c r="P211" s="161">
        <f t="shared" si="155"/>
        <v>0</v>
      </c>
      <c r="Q211" s="161">
        <f t="shared" si="155"/>
        <v>0</v>
      </c>
      <c r="R211" s="161">
        <f t="shared" si="155"/>
        <v>0</v>
      </c>
      <c r="S211" s="161">
        <f t="shared" si="154"/>
        <v>0</v>
      </c>
      <c r="T211" s="161">
        <f t="shared" si="154"/>
        <v>0</v>
      </c>
      <c r="U211" s="161">
        <f t="shared" si="154"/>
        <v>0</v>
      </c>
      <c r="V211" s="161">
        <f t="shared" si="154"/>
        <v>0</v>
      </c>
      <c r="W211" s="161">
        <f t="shared" si="154"/>
        <v>0</v>
      </c>
      <c r="X211" s="161">
        <f t="shared" si="154"/>
        <v>0</v>
      </c>
      <c r="Y211" s="161">
        <f t="shared" si="154"/>
        <v>0</v>
      </c>
      <c r="Z211" s="161">
        <f t="shared" si="154"/>
        <v>0</v>
      </c>
      <c r="AA211" s="161">
        <f t="shared" si="154"/>
        <v>0</v>
      </c>
      <c r="AB211" s="161">
        <f t="shared" si="154"/>
        <v>0</v>
      </c>
      <c r="AC211" s="161">
        <f t="shared" si="154"/>
        <v>0</v>
      </c>
      <c r="AD211" s="161">
        <f t="shared" si="150"/>
        <v>0</v>
      </c>
      <c r="AE211" s="161">
        <f t="shared" si="151"/>
        <v>0</v>
      </c>
      <c r="AF211" s="161">
        <f t="shared" si="151"/>
        <v>0</v>
      </c>
      <c r="AG211" s="176">
        <v>5</v>
      </c>
      <c r="AH211" s="46"/>
      <c r="AI211" s="47"/>
      <c r="AK211" s="49"/>
    </row>
    <row r="212" spans="1:37" x14ac:dyDescent="0.25">
      <c r="A212" s="121" t="s">
        <v>230</v>
      </c>
      <c r="B212" s="161">
        <v>0</v>
      </c>
      <c r="C212" s="161">
        <f t="shared" si="155"/>
        <v>0</v>
      </c>
      <c r="D212" s="161">
        <f t="shared" si="155"/>
        <v>0</v>
      </c>
      <c r="E212" s="161">
        <f t="shared" si="155"/>
        <v>0</v>
      </c>
      <c r="F212" s="161">
        <f t="shared" si="155"/>
        <v>0</v>
      </c>
      <c r="G212" s="161">
        <f t="shared" si="155"/>
        <v>0</v>
      </c>
      <c r="H212" s="161">
        <f t="shared" si="155"/>
        <v>0</v>
      </c>
      <c r="I212" s="161">
        <f t="shared" si="155"/>
        <v>0</v>
      </c>
      <c r="J212" s="161">
        <f t="shared" si="155"/>
        <v>0</v>
      </c>
      <c r="K212" s="161">
        <f t="shared" si="155"/>
        <v>0</v>
      </c>
      <c r="L212" s="161">
        <f t="shared" si="155"/>
        <v>0</v>
      </c>
      <c r="M212" s="161">
        <f t="shared" si="155"/>
        <v>0</v>
      </c>
      <c r="N212" s="161">
        <f t="shared" si="155"/>
        <v>0</v>
      </c>
      <c r="O212" s="161">
        <f t="shared" si="155"/>
        <v>0</v>
      </c>
      <c r="P212" s="161">
        <f t="shared" si="155"/>
        <v>0</v>
      </c>
      <c r="Q212" s="161">
        <f t="shared" si="155"/>
        <v>0</v>
      </c>
      <c r="R212" s="161">
        <f t="shared" si="155"/>
        <v>0</v>
      </c>
      <c r="S212" s="161">
        <f t="shared" si="154"/>
        <v>0</v>
      </c>
      <c r="T212" s="161">
        <f t="shared" si="154"/>
        <v>0</v>
      </c>
      <c r="U212" s="161">
        <f t="shared" si="154"/>
        <v>0</v>
      </c>
      <c r="V212" s="161">
        <f t="shared" si="154"/>
        <v>0</v>
      </c>
      <c r="W212" s="161">
        <f t="shared" si="154"/>
        <v>0</v>
      </c>
      <c r="X212" s="161">
        <f t="shared" si="154"/>
        <v>0</v>
      </c>
      <c r="Y212" s="161">
        <f t="shared" si="154"/>
        <v>0</v>
      </c>
      <c r="Z212" s="161">
        <f t="shared" si="154"/>
        <v>0</v>
      </c>
      <c r="AA212" s="161">
        <f t="shared" si="154"/>
        <v>0</v>
      </c>
      <c r="AB212" s="161">
        <f t="shared" si="154"/>
        <v>0</v>
      </c>
      <c r="AC212" s="161">
        <f t="shared" si="154"/>
        <v>0</v>
      </c>
      <c r="AD212" s="161">
        <f t="shared" si="150"/>
        <v>0</v>
      </c>
      <c r="AE212" s="161">
        <f t="shared" si="151"/>
        <v>0</v>
      </c>
      <c r="AF212" s="161">
        <f t="shared" si="151"/>
        <v>0</v>
      </c>
      <c r="AG212" s="175">
        <v>5</v>
      </c>
      <c r="AH212" s="46"/>
      <c r="AI212" s="47"/>
      <c r="AK212" s="49"/>
    </row>
    <row r="213" spans="1:37" x14ac:dyDescent="0.25">
      <c r="A213" s="74" t="s">
        <v>231</v>
      </c>
      <c r="B213" s="161">
        <v>0</v>
      </c>
      <c r="C213" s="161">
        <f t="shared" si="155"/>
        <v>0</v>
      </c>
      <c r="D213" s="161">
        <f t="shared" si="155"/>
        <v>0</v>
      </c>
      <c r="E213" s="161">
        <f t="shared" si="155"/>
        <v>0</v>
      </c>
      <c r="F213" s="161">
        <f t="shared" si="155"/>
        <v>0</v>
      </c>
      <c r="G213" s="161">
        <f t="shared" si="155"/>
        <v>0</v>
      </c>
      <c r="H213" s="161">
        <f t="shared" si="155"/>
        <v>0</v>
      </c>
      <c r="I213" s="161">
        <f t="shared" si="155"/>
        <v>0</v>
      </c>
      <c r="J213" s="161">
        <f t="shared" si="155"/>
        <v>0</v>
      </c>
      <c r="K213" s="161">
        <f t="shared" si="155"/>
        <v>0</v>
      </c>
      <c r="L213" s="161">
        <f t="shared" si="155"/>
        <v>0</v>
      </c>
      <c r="M213" s="161">
        <f t="shared" si="155"/>
        <v>0</v>
      </c>
      <c r="N213" s="161">
        <f t="shared" si="155"/>
        <v>0</v>
      </c>
      <c r="O213" s="161">
        <f t="shared" si="155"/>
        <v>0</v>
      </c>
      <c r="P213" s="161">
        <f t="shared" si="155"/>
        <v>0</v>
      </c>
      <c r="Q213" s="161">
        <f t="shared" si="155"/>
        <v>0</v>
      </c>
      <c r="R213" s="161">
        <f t="shared" si="155"/>
        <v>0</v>
      </c>
      <c r="S213" s="161">
        <f t="shared" si="154"/>
        <v>0</v>
      </c>
      <c r="T213" s="161">
        <f t="shared" si="154"/>
        <v>0</v>
      </c>
      <c r="U213" s="161">
        <f t="shared" si="154"/>
        <v>0</v>
      </c>
      <c r="V213" s="161">
        <f t="shared" si="154"/>
        <v>0</v>
      </c>
      <c r="W213" s="161">
        <f t="shared" si="154"/>
        <v>0</v>
      </c>
      <c r="X213" s="161">
        <f t="shared" si="154"/>
        <v>0</v>
      </c>
      <c r="Y213" s="161">
        <f t="shared" si="154"/>
        <v>0</v>
      </c>
      <c r="Z213" s="161">
        <f t="shared" si="154"/>
        <v>0</v>
      </c>
      <c r="AA213" s="161">
        <f t="shared" si="154"/>
        <v>0</v>
      </c>
      <c r="AB213" s="161">
        <f t="shared" si="154"/>
        <v>0</v>
      </c>
      <c r="AC213" s="161">
        <f t="shared" si="154"/>
        <v>0</v>
      </c>
      <c r="AD213" s="161">
        <f t="shared" si="150"/>
        <v>0</v>
      </c>
      <c r="AE213" s="161">
        <f t="shared" si="151"/>
        <v>0</v>
      </c>
      <c r="AF213" s="161">
        <f t="shared" si="151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232</v>
      </c>
      <c r="B214" s="161">
        <v>0</v>
      </c>
      <c r="C214" s="161">
        <f t="shared" si="155"/>
        <v>0</v>
      </c>
      <c r="D214" s="161">
        <f t="shared" si="155"/>
        <v>0</v>
      </c>
      <c r="E214" s="161">
        <f t="shared" si="155"/>
        <v>0</v>
      </c>
      <c r="F214" s="161">
        <f t="shared" si="155"/>
        <v>0</v>
      </c>
      <c r="G214" s="161">
        <f t="shared" si="155"/>
        <v>0</v>
      </c>
      <c r="H214" s="161">
        <f t="shared" si="155"/>
        <v>0</v>
      </c>
      <c r="I214" s="161">
        <f t="shared" si="155"/>
        <v>0</v>
      </c>
      <c r="J214" s="161">
        <f t="shared" si="155"/>
        <v>0</v>
      </c>
      <c r="K214" s="161">
        <f t="shared" si="155"/>
        <v>0</v>
      </c>
      <c r="L214" s="161">
        <f t="shared" si="155"/>
        <v>0</v>
      </c>
      <c r="M214" s="161">
        <f t="shared" si="155"/>
        <v>0</v>
      </c>
      <c r="N214" s="161">
        <f t="shared" si="155"/>
        <v>0</v>
      </c>
      <c r="O214" s="161">
        <f t="shared" si="155"/>
        <v>0</v>
      </c>
      <c r="P214" s="161">
        <f t="shared" si="155"/>
        <v>0</v>
      </c>
      <c r="Q214" s="161">
        <f t="shared" si="155"/>
        <v>0</v>
      </c>
      <c r="R214" s="161">
        <f t="shared" si="155"/>
        <v>0</v>
      </c>
      <c r="S214" s="161">
        <f t="shared" si="154"/>
        <v>0</v>
      </c>
      <c r="T214" s="161">
        <f t="shared" si="154"/>
        <v>0</v>
      </c>
      <c r="U214" s="161">
        <f t="shared" si="154"/>
        <v>0</v>
      </c>
      <c r="V214" s="161">
        <f t="shared" si="154"/>
        <v>0</v>
      </c>
      <c r="W214" s="161">
        <f t="shared" si="154"/>
        <v>0</v>
      </c>
      <c r="X214" s="161">
        <f t="shared" si="154"/>
        <v>0</v>
      </c>
      <c r="Y214" s="161">
        <f t="shared" si="154"/>
        <v>0</v>
      </c>
      <c r="Z214" s="161">
        <f t="shared" si="154"/>
        <v>0</v>
      </c>
      <c r="AA214" s="161">
        <f t="shared" si="154"/>
        <v>0</v>
      </c>
      <c r="AB214" s="161">
        <f t="shared" si="154"/>
        <v>0</v>
      </c>
      <c r="AC214" s="161">
        <f t="shared" si="154"/>
        <v>0</v>
      </c>
      <c r="AD214" s="161">
        <f t="shared" si="150"/>
        <v>0</v>
      </c>
      <c r="AE214" s="161">
        <f t="shared" si="151"/>
        <v>0</v>
      </c>
      <c r="AF214" s="161">
        <f t="shared" si="151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233</v>
      </c>
      <c r="B215" s="161">
        <v>0</v>
      </c>
      <c r="C215" s="161">
        <f t="shared" si="155"/>
        <v>0</v>
      </c>
      <c r="D215" s="161">
        <f t="shared" si="155"/>
        <v>0</v>
      </c>
      <c r="E215" s="161">
        <f t="shared" si="155"/>
        <v>0</v>
      </c>
      <c r="F215" s="161">
        <f t="shared" si="155"/>
        <v>0</v>
      </c>
      <c r="G215" s="161">
        <f t="shared" si="155"/>
        <v>0</v>
      </c>
      <c r="H215" s="161">
        <f t="shared" si="155"/>
        <v>0</v>
      </c>
      <c r="I215" s="161">
        <f t="shared" si="155"/>
        <v>0</v>
      </c>
      <c r="J215" s="161">
        <f t="shared" si="155"/>
        <v>0</v>
      </c>
      <c r="K215" s="161">
        <f t="shared" si="155"/>
        <v>0</v>
      </c>
      <c r="L215" s="161">
        <f t="shared" si="155"/>
        <v>0</v>
      </c>
      <c r="M215" s="161">
        <f t="shared" si="155"/>
        <v>0</v>
      </c>
      <c r="N215" s="161">
        <f t="shared" si="155"/>
        <v>0</v>
      </c>
      <c r="O215" s="161">
        <f t="shared" si="155"/>
        <v>0</v>
      </c>
      <c r="P215" s="161">
        <f t="shared" si="155"/>
        <v>0</v>
      </c>
      <c r="Q215" s="161">
        <f t="shared" si="155"/>
        <v>0</v>
      </c>
      <c r="R215" s="161">
        <f t="shared" si="155"/>
        <v>0</v>
      </c>
      <c r="S215" s="161">
        <f t="shared" si="154"/>
        <v>0</v>
      </c>
      <c r="T215" s="161">
        <f t="shared" si="154"/>
        <v>0</v>
      </c>
      <c r="U215" s="161">
        <f t="shared" si="154"/>
        <v>0</v>
      </c>
      <c r="V215" s="161">
        <f t="shared" si="154"/>
        <v>0</v>
      </c>
      <c r="W215" s="161">
        <f t="shared" si="154"/>
        <v>0</v>
      </c>
      <c r="X215" s="161">
        <f t="shared" si="154"/>
        <v>0</v>
      </c>
      <c r="Y215" s="161">
        <f t="shared" si="154"/>
        <v>0</v>
      </c>
      <c r="Z215" s="161">
        <f t="shared" si="154"/>
        <v>0</v>
      </c>
      <c r="AA215" s="161">
        <f t="shared" si="154"/>
        <v>0</v>
      </c>
      <c r="AB215" s="161">
        <f t="shared" si="154"/>
        <v>0</v>
      </c>
      <c r="AC215" s="161">
        <f t="shared" si="154"/>
        <v>0</v>
      </c>
      <c r="AD215" s="161">
        <f t="shared" si="150"/>
        <v>0</v>
      </c>
      <c r="AE215" s="161">
        <f t="shared" si="151"/>
        <v>0</v>
      </c>
      <c r="AF215" s="161">
        <f t="shared" si="151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234</v>
      </c>
      <c r="B216" s="161">
        <v>0</v>
      </c>
      <c r="C216" s="161">
        <f t="shared" si="155"/>
        <v>0</v>
      </c>
      <c r="D216" s="161">
        <f t="shared" si="155"/>
        <v>0</v>
      </c>
      <c r="E216" s="161">
        <f t="shared" si="155"/>
        <v>0</v>
      </c>
      <c r="F216" s="161">
        <f t="shared" si="155"/>
        <v>0</v>
      </c>
      <c r="G216" s="161">
        <f t="shared" si="155"/>
        <v>0</v>
      </c>
      <c r="H216" s="161">
        <f t="shared" si="155"/>
        <v>0</v>
      </c>
      <c r="I216" s="161">
        <f t="shared" si="155"/>
        <v>0</v>
      </c>
      <c r="J216" s="161">
        <f t="shared" si="155"/>
        <v>0</v>
      </c>
      <c r="K216" s="161">
        <f t="shared" si="155"/>
        <v>0</v>
      </c>
      <c r="L216" s="161">
        <f t="shared" si="155"/>
        <v>0</v>
      </c>
      <c r="M216" s="161">
        <f t="shared" si="155"/>
        <v>0</v>
      </c>
      <c r="N216" s="161">
        <f t="shared" si="155"/>
        <v>0</v>
      </c>
      <c r="O216" s="161">
        <f t="shared" si="155"/>
        <v>0</v>
      </c>
      <c r="P216" s="161">
        <f t="shared" si="155"/>
        <v>0</v>
      </c>
      <c r="Q216" s="161">
        <f t="shared" si="155"/>
        <v>0</v>
      </c>
      <c r="R216" s="161">
        <f t="shared" si="155"/>
        <v>0</v>
      </c>
      <c r="S216" s="161">
        <f t="shared" si="154"/>
        <v>0</v>
      </c>
      <c r="T216" s="161">
        <f t="shared" si="154"/>
        <v>0</v>
      </c>
      <c r="U216" s="161">
        <f t="shared" si="154"/>
        <v>0</v>
      </c>
      <c r="V216" s="161">
        <f t="shared" si="154"/>
        <v>0</v>
      </c>
      <c r="W216" s="161">
        <f t="shared" si="154"/>
        <v>0</v>
      </c>
      <c r="X216" s="161">
        <f t="shared" si="154"/>
        <v>0</v>
      </c>
      <c r="Y216" s="161">
        <f t="shared" si="154"/>
        <v>0</v>
      </c>
      <c r="Z216" s="161">
        <f t="shared" si="154"/>
        <v>0</v>
      </c>
      <c r="AA216" s="161">
        <f t="shared" si="154"/>
        <v>0</v>
      </c>
      <c r="AB216" s="161">
        <f t="shared" si="154"/>
        <v>0</v>
      </c>
      <c r="AC216" s="161">
        <f t="shared" si="154"/>
        <v>0</v>
      </c>
      <c r="AD216" s="161">
        <f t="shared" si="150"/>
        <v>0</v>
      </c>
      <c r="AE216" s="161">
        <f t="shared" si="151"/>
        <v>0</v>
      </c>
      <c r="AF216" s="161">
        <f t="shared" si="151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235</v>
      </c>
      <c r="B217" s="161">
        <v>0</v>
      </c>
      <c r="C217" s="161">
        <f t="shared" si="155"/>
        <v>0</v>
      </c>
      <c r="D217" s="161">
        <f t="shared" si="155"/>
        <v>0</v>
      </c>
      <c r="E217" s="161">
        <f t="shared" si="155"/>
        <v>0</v>
      </c>
      <c r="F217" s="161">
        <f t="shared" si="155"/>
        <v>0</v>
      </c>
      <c r="G217" s="161">
        <f t="shared" si="155"/>
        <v>0</v>
      </c>
      <c r="H217" s="161">
        <f t="shared" si="155"/>
        <v>0</v>
      </c>
      <c r="I217" s="161">
        <f t="shared" si="155"/>
        <v>0</v>
      </c>
      <c r="J217" s="161">
        <f t="shared" si="155"/>
        <v>0</v>
      </c>
      <c r="K217" s="161">
        <f t="shared" si="155"/>
        <v>0</v>
      </c>
      <c r="L217" s="161">
        <f t="shared" si="155"/>
        <v>0</v>
      </c>
      <c r="M217" s="161">
        <f t="shared" si="155"/>
        <v>0</v>
      </c>
      <c r="N217" s="161">
        <f t="shared" si="155"/>
        <v>0</v>
      </c>
      <c r="O217" s="161">
        <f t="shared" si="155"/>
        <v>0</v>
      </c>
      <c r="P217" s="161">
        <f t="shared" si="155"/>
        <v>0</v>
      </c>
      <c r="Q217" s="161">
        <f t="shared" si="155"/>
        <v>0</v>
      </c>
      <c r="R217" s="161">
        <f t="shared" ref="R217:AF232" si="156">Q217</f>
        <v>0</v>
      </c>
      <c r="S217" s="161">
        <f t="shared" si="156"/>
        <v>0</v>
      </c>
      <c r="T217" s="161">
        <f t="shared" si="156"/>
        <v>0</v>
      </c>
      <c r="U217" s="161">
        <f t="shared" si="156"/>
        <v>0</v>
      </c>
      <c r="V217" s="161">
        <f t="shared" si="156"/>
        <v>0</v>
      </c>
      <c r="W217" s="161">
        <f t="shared" si="156"/>
        <v>0</v>
      </c>
      <c r="X217" s="161">
        <f t="shared" si="156"/>
        <v>0</v>
      </c>
      <c r="Y217" s="161">
        <f t="shared" si="156"/>
        <v>0</v>
      </c>
      <c r="Z217" s="161">
        <f t="shared" si="156"/>
        <v>0</v>
      </c>
      <c r="AA217" s="161">
        <f t="shared" si="156"/>
        <v>0</v>
      </c>
      <c r="AB217" s="161">
        <f t="shared" si="156"/>
        <v>0</v>
      </c>
      <c r="AC217" s="161">
        <f t="shared" si="156"/>
        <v>0</v>
      </c>
      <c r="AD217" s="161">
        <f t="shared" si="150"/>
        <v>0</v>
      </c>
      <c r="AE217" s="161">
        <f t="shared" si="151"/>
        <v>0</v>
      </c>
      <c r="AF217" s="161">
        <f t="shared" si="151"/>
        <v>0</v>
      </c>
      <c r="AG217" s="176">
        <v>5</v>
      </c>
      <c r="AH217" s="46"/>
      <c r="AI217" s="47"/>
      <c r="AK217" s="49"/>
    </row>
    <row r="218" spans="1:37" x14ac:dyDescent="0.25">
      <c r="A218" s="74" t="s">
        <v>236</v>
      </c>
      <c r="B218" s="161">
        <v>0</v>
      </c>
      <c r="C218" s="161">
        <f t="shared" ref="C218:R233" si="157">B218</f>
        <v>0</v>
      </c>
      <c r="D218" s="161">
        <f t="shared" si="157"/>
        <v>0</v>
      </c>
      <c r="E218" s="161">
        <f t="shared" si="157"/>
        <v>0</v>
      </c>
      <c r="F218" s="161">
        <f t="shared" si="157"/>
        <v>0</v>
      </c>
      <c r="G218" s="161">
        <f t="shared" si="157"/>
        <v>0</v>
      </c>
      <c r="H218" s="161">
        <f t="shared" si="157"/>
        <v>0</v>
      </c>
      <c r="I218" s="161">
        <f t="shared" si="157"/>
        <v>0</v>
      </c>
      <c r="J218" s="161">
        <f t="shared" si="157"/>
        <v>0</v>
      </c>
      <c r="K218" s="161">
        <f t="shared" si="157"/>
        <v>0</v>
      </c>
      <c r="L218" s="161">
        <f t="shared" si="157"/>
        <v>0</v>
      </c>
      <c r="M218" s="161">
        <f t="shared" si="157"/>
        <v>0</v>
      </c>
      <c r="N218" s="161">
        <f t="shared" si="157"/>
        <v>0</v>
      </c>
      <c r="O218" s="161">
        <f t="shared" si="157"/>
        <v>0</v>
      </c>
      <c r="P218" s="161">
        <f t="shared" si="157"/>
        <v>0</v>
      </c>
      <c r="Q218" s="161">
        <f t="shared" si="157"/>
        <v>0</v>
      </c>
      <c r="R218" s="161">
        <f t="shared" si="157"/>
        <v>0</v>
      </c>
      <c r="S218" s="161">
        <f t="shared" si="156"/>
        <v>0</v>
      </c>
      <c r="T218" s="161">
        <f t="shared" si="156"/>
        <v>0</v>
      </c>
      <c r="U218" s="161">
        <f t="shared" si="156"/>
        <v>0</v>
      </c>
      <c r="V218" s="161">
        <f t="shared" si="156"/>
        <v>0</v>
      </c>
      <c r="W218" s="161">
        <f t="shared" si="156"/>
        <v>0</v>
      </c>
      <c r="X218" s="161">
        <f t="shared" si="156"/>
        <v>0</v>
      </c>
      <c r="Y218" s="161">
        <f t="shared" si="156"/>
        <v>0</v>
      </c>
      <c r="Z218" s="161">
        <f t="shared" si="156"/>
        <v>0</v>
      </c>
      <c r="AA218" s="161">
        <f t="shared" si="156"/>
        <v>0</v>
      </c>
      <c r="AB218" s="161">
        <f t="shared" si="156"/>
        <v>0</v>
      </c>
      <c r="AC218" s="161">
        <f t="shared" si="156"/>
        <v>0</v>
      </c>
      <c r="AD218" s="161">
        <f t="shared" si="150"/>
        <v>0</v>
      </c>
      <c r="AE218" s="161">
        <f t="shared" si="151"/>
        <v>0</v>
      </c>
      <c r="AF218" s="161">
        <f t="shared" si="151"/>
        <v>0</v>
      </c>
      <c r="AG218" s="176">
        <v>4.9930000000000003</v>
      </c>
      <c r="AH218" s="46"/>
      <c r="AI218" s="47"/>
      <c r="AK218" s="49"/>
    </row>
    <row r="219" spans="1:37" x14ac:dyDescent="0.25">
      <c r="A219" s="74" t="s">
        <v>237</v>
      </c>
      <c r="B219" s="161">
        <v>0</v>
      </c>
      <c r="C219" s="161">
        <f t="shared" si="157"/>
        <v>0</v>
      </c>
      <c r="D219" s="161">
        <f t="shared" si="157"/>
        <v>0</v>
      </c>
      <c r="E219" s="161">
        <f t="shared" si="157"/>
        <v>0</v>
      </c>
      <c r="F219" s="161">
        <f t="shared" si="157"/>
        <v>0</v>
      </c>
      <c r="G219" s="161">
        <f t="shared" si="157"/>
        <v>0</v>
      </c>
      <c r="H219" s="161">
        <f t="shared" si="157"/>
        <v>0</v>
      </c>
      <c r="I219" s="161">
        <f t="shared" si="157"/>
        <v>0</v>
      </c>
      <c r="J219" s="161">
        <f t="shared" si="157"/>
        <v>0</v>
      </c>
      <c r="K219" s="161">
        <f t="shared" si="157"/>
        <v>0</v>
      </c>
      <c r="L219" s="161">
        <f t="shared" si="157"/>
        <v>0</v>
      </c>
      <c r="M219" s="161">
        <f t="shared" si="157"/>
        <v>0</v>
      </c>
      <c r="N219" s="161">
        <f t="shared" si="157"/>
        <v>0</v>
      </c>
      <c r="O219" s="161">
        <f t="shared" si="157"/>
        <v>0</v>
      </c>
      <c r="P219" s="161">
        <f t="shared" si="157"/>
        <v>0</v>
      </c>
      <c r="Q219" s="161">
        <f t="shared" si="157"/>
        <v>0</v>
      </c>
      <c r="R219" s="161">
        <f t="shared" si="157"/>
        <v>0</v>
      </c>
      <c r="S219" s="161">
        <f t="shared" si="156"/>
        <v>0</v>
      </c>
      <c r="T219" s="161">
        <f t="shared" si="156"/>
        <v>0</v>
      </c>
      <c r="U219" s="161">
        <f t="shared" si="156"/>
        <v>0</v>
      </c>
      <c r="V219" s="161">
        <f t="shared" si="156"/>
        <v>0</v>
      </c>
      <c r="W219" s="161">
        <f t="shared" si="156"/>
        <v>0</v>
      </c>
      <c r="X219" s="161">
        <f t="shared" si="156"/>
        <v>0</v>
      </c>
      <c r="Y219" s="161">
        <f t="shared" si="156"/>
        <v>0</v>
      </c>
      <c r="Z219" s="161">
        <f t="shared" si="156"/>
        <v>0</v>
      </c>
      <c r="AA219" s="161">
        <f t="shared" si="156"/>
        <v>0</v>
      </c>
      <c r="AB219" s="161">
        <f t="shared" si="156"/>
        <v>0</v>
      </c>
      <c r="AC219" s="161">
        <f t="shared" si="156"/>
        <v>0</v>
      </c>
      <c r="AD219" s="161">
        <f t="shared" si="150"/>
        <v>0</v>
      </c>
      <c r="AE219" s="161">
        <f t="shared" si="151"/>
        <v>0</v>
      </c>
      <c r="AF219" s="161">
        <f t="shared" si="151"/>
        <v>0</v>
      </c>
      <c r="AG219" s="176">
        <v>4.9800000000000004</v>
      </c>
      <c r="AH219" s="46"/>
      <c r="AI219" s="47"/>
      <c r="AK219" s="49"/>
    </row>
    <row r="220" spans="1:37" x14ac:dyDescent="0.25">
      <c r="A220" s="74" t="s">
        <v>238</v>
      </c>
      <c r="B220" s="161">
        <v>0</v>
      </c>
      <c r="C220" s="161">
        <f t="shared" si="157"/>
        <v>0</v>
      </c>
      <c r="D220" s="161">
        <f t="shared" si="157"/>
        <v>0</v>
      </c>
      <c r="E220" s="161">
        <f t="shared" si="157"/>
        <v>0</v>
      </c>
      <c r="F220" s="161">
        <f t="shared" si="157"/>
        <v>0</v>
      </c>
      <c r="G220" s="161">
        <f t="shared" si="157"/>
        <v>0</v>
      </c>
      <c r="H220" s="161">
        <f t="shared" si="157"/>
        <v>0</v>
      </c>
      <c r="I220" s="161">
        <f t="shared" si="157"/>
        <v>0</v>
      </c>
      <c r="J220" s="161">
        <f t="shared" si="157"/>
        <v>0</v>
      </c>
      <c r="K220" s="161">
        <f t="shared" si="157"/>
        <v>0</v>
      </c>
      <c r="L220" s="161">
        <f t="shared" si="157"/>
        <v>0</v>
      </c>
      <c r="M220" s="161">
        <f t="shared" si="157"/>
        <v>0</v>
      </c>
      <c r="N220" s="161">
        <f t="shared" si="157"/>
        <v>0</v>
      </c>
      <c r="O220" s="161">
        <f t="shared" si="157"/>
        <v>0</v>
      </c>
      <c r="P220" s="161">
        <f t="shared" si="157"/>
        <v>0</v>
      </c>
      <c r="Q220" s="161">
        <f t="shared" si="157"/>
        <v>0</v>
      </c>
      <c r="R220" s="161">
        <f t="shared" si="157"/>
        <v>0</v>
      </c>
      <c r="S220" s="161">
        <f t="shared" si="156"/>
        <v>0</v>
      </c>
      <c r="T220" s="161">
        <f t="shared" si="156"/>
        <v>0</v>
      </c>
      <c r="U220" s="161">
        <f t="shared" si="156"/>
        <v>0</v>
      </c>
      <c r="V220" s="161">
        <f t="shared" si="156"/>
        <v>0</v>
      </c>
      <c r="W220" s="161">
        <f t="shared" si="156"/>
        <v>0</v>
      </c>
      <c r="X220" s="161">
        <f t="shared" si="156"/>
        <v>0</v>
      </c>
      <c r="Y220" s="161">
        <f t="shared" si="156"/>
        <v>0</v>
      </c>
      <c r="Z220" s="161">
        <f t="shared" si="156"/>
        <v>0</v>
      </c>
      <c r="AA220" s="161">
        <f t="shared" si="156"/>
        <v>0</v>
      </c>
      <c r="AB220" s="161">
        <f t="shared" si="156"/>
        <v>0</v>
      </c>
      <c r="AC220" s="161">
        <f t="shared" si="156"/>
        <v>0</v>
      </c>
      <c r="AD220" s="161">
        <f t="shared" si="150"/>
        <v>0</v>
      </c>
      <c r="AE220" s="161">
        <f t="shared" si="151"/>
        <v>0</v>
      </c>
      <c r="AF220" s="161">
        <f t="shared" si="151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239</v>
      </c>
      <c r="B221" s="161">
        <v>0</v>
      </c>
      <c r="C221" s="161">
        <f t="shared" si="157"/>
        <v>0</v>
      </c>
      <c r="D221" s="161">
        <f t="shared" si="157"/>
        <v>0</v>
      </c>
      <c r="E221" s="161">
        <f t="shared" si="157"/>
        <v>0</v>
      </c>
      <c r="F221" s="161">
        <f t="shared" si="157"/>
        <v>0</v>
      </c>
      <c r="G221" s="161">
        <f t="shared" si="157"/>
        <v>0</v>
      </c>
      <c r="H221" s="161">
        <f t="shared" si="157"/>
        <v>0</v>
      </c>
      <c r="I221" s="161">
        <f t="shared" si="157"/>
        <v>0</v>
      </c>
      <c r="J221" s="161">
        <f t="shared" si="157"/>
        <v>0</v>
      </c>
      <c r="K221" s="161">
        <f t="shared" si="157"/>
        <v>0</v>
      </c>
      <c r="L221" s="161">
        <f t="shared" si="157"/>
        <v>0</v>
      </c>
      <c r="M221" s="161">
        <f t="shared" si="157"/>
        <v>0</v>
      </c>
      <c r="N221" s="161">
        <f t="shared" si="157"/>
        <v>0</v>
      </c>
      <c r="O221" s="161">
        <f t="shared" si="157"/>
        <v>0</v>
      </c>
      <c r="P221" s="161">
        <f t="shared" si="157"/>
        <v>0</v>
      </c>
      <c r="Q221" s="161">
        <f t="shared" si="157"/>
        <v>0</v>
      </c>
      <c r="R221" s="161">
        <f t="shared" si="157"/>
        <v>0</v>
      </c>
      <c r="S221" s="161">
        <f t="shared" si="156"/>
        <v>0</v>
      </c>
      <c r="T221" s="161">
        <f t="shared" si="156"/>
        <v>0</v>
      </c>
      <c r="U221" s="161">
        <f t="shared" si="156"/>
        <v>0</v>
      </c>
      <c r="V221" s="161">
        <f t="shared" si="156"/>
        <v>0</v>
      </c>
      <c r="W221" s="161">
        <f t="shared" si="156"/>
        <v>0</v>
      </c>
      <c r="X221" s="161">
        <f t="shared" si="156"/>
        <v>0</v>
      </c>
      <c r="Y221" s="161">
        <f t="shared" si="156"/>
        <v>0</v>
      </c>
      <c r="Z221" s="161">
        <f t="shared" si="156"/>
        <v>0</v>
      </c>
      <c r="AA221" s="161">
        <f t="shared" si="156"/>
        <v>0</v>
      </c>
      <c r="AB221" s="161">
        <f t="shared" si="156"/>
        <v>0</v>
      </c>
      <c r="AC221" s="161">
        <f t="shared" si="156"/>
        <v>0</v>
      </c>
      <c r="AD221" s="161">
        <f t="shared" si="150"/>
        <v>0</v>
      </c>
      <c r="AE221" s="161">
        <f t="shared" si="151"/>
        <v>0</v>
      </c>
      <c r="AF221" s="161">
        <f t="shared" si="151"/>
        <v>0</v>
      </c>
      <c r="AG221" s="176">
        <v>4.95</v>
      </c>
      <c r="AH221" s="46"/>
      <c r="AI221" s="47"/>
      <c r="AK221" s="49"/>
    </row>
    <row r="222" spans="1:37" x14ac:dyDescent="0.25">
      <c r="A222" s="74" t="s">
        <v>240</v>
      </c>
      <c r="B222" s="161">
        <v>0</v>
      </c>
      <c r="C222" s="161">
        <f t="shared" si="157"/>
        <v>0</v>
      </c>
      <c r="D222" s="161">
        <f t="shared" si="157"/>
        <v>0</v>
      </c>
      <c r="E222" s="161">
        <f t="shared" si="157"/>
        <v>0</v>
      </c>
      <c r="F222" s="161">
        <f t="shared" si="157"/>
        <v>0</v>
      </c>
      <c r="G222" s="161">
        <f t="shared" si="157"/>
        <v>0</v>
      </c>
      <c r="H222" s="161">
        <f t="shared" si="157"/>
        <v>0</v>
      </c>
      <c r="I222" s="161">
        <f t="shared" si="157"/>
        <v>0</v>
      </c>
      <c r="J222" s="161">
        <f t="shared" si="157"/>
        <v>0</v>
      </c>
      <c r="K222" s="161">
        <f t="shared" si="157"/>
        <v>0</v>
      </c>
      <c r="L222" s="161">
        <f t="shared" si="157"/>
        <v>0</v>
      </c>
      <c r="M222" s="161">
        <f t="shared" si="157"/>
        <v>0</v>
      </c>
      <c r="N222" s="161">
        <f t="shared" si="157"/>
        <v>0</v>
      </c>
      <c r="O222" s="161">
        <f t="shared" si="157"/>
        <v>0</v>
      </c>
      <c r="P222" s="161">
        <f t="shared" si="157"/>
        <v>0</v>
      </c>
      <c r="Q222" s="161">
        <f t="shared" si="157"/>
        <v>0</v>
      </c>
      <c r="R222" s="161">
        <f t="shared" si="157"/>
        <v>0</v>
      </c>
      <c r="S222" s="161">
        <f t="shared" si="156"/>
        <v>0</v>
      </c>
      <c r="T222" s="161">
        <f t="shared" si="156"/>
        <v>0</v>
      </c>
      <c r="U222" s="161">
        <f t="shared" si="156"/>
        <v>0</v>
      </c>
      <c r="V222" s="161">
        <f t="shared" si="156"/>
        <v>0</v>
      </c>
      <c r="W222" s="161">
        <f t="shared" si="156"/>
        <v>0</v>
      </c>
      <c r="X222" s="161">
        <f t="shared" si="156"/>
        <v>0</v>
      </c>
      <c r="Y222" s="161">
        <f t="shared" si="156"/>
        <v>0</v>
      </c>
      <c r="Z222" s="161">
        <f t="shared" si="156"/>
        <v>0</v>
      </c>
      <c r="AA222" s="161">
        <f t="shared" si="156"/>
        <v>0</v>
      </c>
      <c r="AB222" s="161">
        <f t="shared" si="156"/>
        <v>0</v>
      </c>
      <c r="AC222" s="161">
        <f t="shared" si="156"/>
        <v>0</v>
      </c>
      <c r="AD222" s="161">
        <f t="shared" si="150"/>
        <v>0</v>
      </c>
      <c r="AE222" s="161">
        <f t="shared" si="151"/>
        <v>0</v>
      </c>
      <c r="AF222" s="161">
        <f t="shared" si="151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241</v>
      </c>
      <c r="B223" s="161">
        <v>0</v>
      </c>
      <c r="C223" s="161">
        <f t="shared" si="157"/>
        <v>0</v>
      </c>
      <c r="D223" s="161">
        <f t="shared" si="157"/>
        <v>0</v>
      </c>
      <c r="E223" s="161">
        <f t="shared" si="157"/>
        <v>0</v>
      </c>
      <c r="F223" s="161">
        <f t="shared" si="157"/>
        <v>0</v>
      </c>
      <c r="G223" s="161">
        <f t="shared" si="157"/>
        <v>0</v>
      </c>
      <c r="H223" s="161">
        <f t="shared" si="157"/>
        <v>0</v>
      </c>
      <c r="I223" s="161">
        <f t="shared" si="157"/>
        <v>0</v>
      </c>
      <c r="J223" s="161">
        <f t="shared" si="157"/>
        <v>0</v>
      </c>
      <c r="K223" s="161">
        <f t="shared" si="157"/>
        <v>0</v>
      </c>
      <c r="L223" s="161">
        <f t="shared" si="157"/>
        <v>0</v>
      </c>
      <c r="M223" s="161">
        <f t="shared" si="157"/>
        <v>0</v>
      </c>
      <c r="N223" s="161">
        <f t="shared" si="157"/>
        <v>0</v>
      </c>
      <c r="O223" s="161">
        <f t="shared" si="157"/>
        <v>0</v>
      </c>
      <c r="P223" s="161">
        <f t="shared" si="157"/>
        <v>0</v>
      </c>
      <c r="Q223" s="161">
        <f t="shared" si="157"/>
        <v>0</v>
      </c>
      <c r="R223" s="161">
        <f t="shared" si="157"/>
        <v>0</v>
      </c>
      <c r="S223" s="161">
        <f t="shared" si="156"/>
        <v>0</v>
      </c>
      <c r="T223" s="161">
        <f t="shared" si="156"/>
        <v>0</v>
      </c>
      <c r="U223" s="161">
        <f t="shared" si="156"/>
        <v>0</v>
      </c>
      <c r="V223" s="161">
        <f t="shared" si="156"/>
        <v>0</v>
      </c>
      <c r="W223" s="161">
        <f t="shared" si="156"/>
        <v>0</v>
      </c>
      <c r="X223" s="161">
        <f t="shared" si="156"/>
        <v>0</v>
      </c>
      <c r="Y223" s="161">
        <f t="shared" si="156"/>
        <v>0</v>
      </c>
      <c r="Z223" s="161">
        <f t="shared" si="156"/>
        <v>0</v>
      </c>
      <c r="AA223" s="161">
        <f t="shared" si="156"/>
        <v>0</v>
      </c>
      <c r="AB223" s="161">
        <f t="shared" si="156"/>
        <v>0</v>
      </c>
      <c r="AC223" s="161">
        <f t="shared" si="156"/>
        <v>0</v>
      </c>
      <c r="AD223" s="161">
        <f t="shared" si="150"/>
        <v>0</v>
      </c>
      <c r="AE223" s="161">
        <f t="shared" si="151"/>
        <v>0</v>
      </c>
      <c r="AF223" s="161">
        <f t="shared" si="151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242</v>
      </c>
      <c r="B224" s="161">
        <v>0</v>
      </c>
      <c r="C224" s="161">
        <f t="shared" si="157"/>
        <v>0</v>
      </c>
      <c r="D224" s="161">
        <f t="shared" si="157"/>
        <v>0</v>
      </c>
      <c r="E224" s="161">
        <f t="shared" si="157"/>
        <v>0</v>
      </c>
      <c r="F224" s="161">
        <f t="shared" si="157"/>
        <v>0</v>
      </c>
      <c r="G224" s="161">
        <f t="shared" si="157"/>
        <v>0</v>
      </c>
      <c r="H224" s="161">
        <f t="shared" si="157"/>
        <v>0</v>
      </c>
      <c r="I224" s="161">
        <f t="shared" si="157"/>
        <v>0</v>
      </c>
      <c r="J224" s="161">
        <f t="shared" si="157"/>
        <v>0</v>
      </c>
      <c r="K224" s="161">
        <f t="shared" si="157"/>
        <v>0</v>
      </c>
      <c r="L224" s="161">
        <f t="shared" si="157"/>
        <v>0</v>
      </c>
      <c r="M224" s="161">
        <f t="shared" si="157"/>
        <v>0</v>
      </c>
      <c r="N224" s="161">
        <f t="shared" si="157"/>
        <v>0</v>
      </c>
      <c r="O224" s="161">
        <f t="shared" si="157"/>
        <v>0</v>
      </c>
      <c r="P224" s="161">
        <f t="shared" si="157"/>
        <v>0</v>
      </c>
      <c r="Q224" s="161">
        <f t="shared" si="157"/>
        <v>0</v>
      </c>
      <c r="R224" s="161">
        <f t="shared" si="157"/>
        <v>0</v>
      </c>
      <c r="S224" s="161">
        <f t="shared" si="156"/>
        <v>0</v>
      </c>
      <c r="T224" s="161">
        <f t="shared" si="156"/>
        <v>0</v>
      </c>
      <c r="U224" s="161">
        <f t="shared" si="156"/>
        <v>0</v>
      </c>
      <c r="V224" s="161">
        <f t="shared" si="156"/>
        <v>0</v>
      </c>
      <c r="W224" s="161">
        <f t="shared" si="156"/>
        <v>0</v>
      </c>
      <c r="X224" s="161">
        <f t="shared" si="156"/>
        <v>0</v>
      </c>
      <c r="Y224" s="161">
        <f t="shared" si="156"/>
        <v>0</v>
      </c>
      <c r="Z224" s="161">
        <f t="shared" si="156"/>
        <v>0</v>
      </c>
      <c r="AA224" s="161">
        <f t="shared" si="156"/>
        <v>0</v>
      </c>
      <c r="AB224" s="161">
        <f t="shared" si="156"/>
        <v>0</v>
      </c>
      <c r="AC224" s="161">
        <f t="shared" si="156"/>
        <v>0</v>
      </c>
      <c r="AD224" s="161">
        <f t="shared" si="150"/>
        <v>0</v>
      </c>
      <c r="AE224" s="161">
        <f t="shared" si="151"/>
        <v>0</v>
      </c>
      <c r="AF224" s="161">
        <f t="shared" si="151"/>
        <v>0</v>
      </c>
      <c r="AG224" s="176">
        <v>4.8</v>
      </c>
      <c r="AH224" s="46"/>
      <c r="AI224" s="47"/>
      <c r="AK224" s="49"/>
    </row>
    <row r="225" spans="1:37" x14ac:dyDescent="0.25">
      <c r="A225" s="74" t="s">
        <v>243</v>
      </c>
      <c r="B225" s="161">
        <v>0</v>
      </c>
      <c r="C225" s="161">
        <f t="shared" si="157"/>
        <v>0</v>
      </c>
      <c r="D225" s="161">
        <f t="shared" si="157"/>
        <v>0</v>
      </c>
      <c r="E225" s="161">
        <f t="shared" si="157"/>
        <v>0</v>
      </c>
      <c r="F225" s="161">
        <f t="shared" si="157"/>
        <v>0</v>
      </c>
      <c r="G225" s="161">
        <f t="shared" si="157"/>
        <v>0</v>
      </c>
      <c r="H225" s="161">
        <f t="shared" si="157"/>
        <v>0</v>
      </c>
      <c r="I225" s="161">
        <f t="shared" si="157"/>
        <v>0</v>
      </c>
      <c r="J225" s="161">
        <f t="shared" si="157"/>
        <v>0</v>
      </c>
      <c r="K225" s="161">
        <f t="shared" si="157"/>
        <v>0</v>
      </c>
      <c r="L225" s="161">
        <f t="shared" si="157"/>
        <v>0</v>
      </c>
      <c r="M225" s="161">
        <f t="shared" si="157"/>
        <v>0</v>
      </c>
      <c r="N225" s="161">
        <f t="shared" si="157"/>
        <v>0</v>
      </c>
      <c r="O225" s="161">
        <f t="shared" si="157"/>
        <v>0</v>
      </c>
      <c r="P225" s="161">
        <f t="shared" si="157"/>
        <v>0</v>
      </c>
      <c r="Q225" s="161">
        <f t="shared" si="157"/>
        <v>0</v>
      </c>
      <c r="R225" s="161">
        <f t="shared" si="157"/>
        <v>0</v>
      </c>
      <c r="S225" s="161">
        <f t="shared" si="156"/>
        <v>0</v>
      </c>
      <c r="T225" s="161">
        <f t="shared" si="156"/>
        <v>0</v>
      </c>
      <c r="U225" s="161">
        <f t="shared" si="156"/>
        <v>0</v>
      </c>
      <c r="V225" s="161">
        <f t="shared" si="156"/>
        <v>0</v>
      </c>
      <c r="W225" s="161">
        <f t="shared" si="156"/>
        <v>0</v>
      </c>
      <c r="X225" s="161">
        <f t="shared" si="156"/>
        <v>0</v>
      </c>
      <c r="Y225" s="161">
        <f t="shared" si="156"/>
        <v>0</v>
      </c>
      <c r="Z225" s="161">
        <f t="shared" si="156"/>
        <v>0</v>
      </c>
      <c r="AA225" s="161">
        <f t="shared" si="156"/>
        <v>0</v>
      </c>
      <c r="AB225" s="161">
        <f t="shared" si="156"/>
        <v>0</v>
      </c>
      <c r="AC225" s="161">
        <f t="shared" si="156"/>
        <v>0</v>
      </c>
      <c r="AD225" s="161">
        <f t="shared" si="150"/>
        <v>0</v>
      </c>
      <c r="AE225" s="161">
        <f t="shared" si="151"/>
        <v>0</v>
      </c>
      <c r="AF225" s="161">
        <f t="shared" si="151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244</v>
      </c>
      <c r="B226" s="161">
        <v>0</v>
      </c>
      <c r="C226" s="161">
        <f t="shared" si="157"/>
        <v>0</v>
      </c>
      <c r="D226" s="161">
        <f t="shared" si="157"/>
        <v>0</v>
      </c>
      <c r="E226" s="161">
        <f t="shared" si="157"/>
        <v>0</v>
      </c>
      <c r="F226" s="161">
        <f t="shared" si="157"/>
        <v>0</v>
      </c>
      <c r="G226" s="161">
        <f t="shared" si="157"/>
        <v>0</v>
      </c>
      <c r="H226" s="161">
        <f t="shared" si="157"/>
        <v>0</v>
      </c>
      <c r="I226" s="161">
        <f t="shared" si="157"/>
        <v>0</v>
      </c>
      <c r="J226" s="161">
        <f t="shared" si="157"/>
        <v>0</v>
      </c>
      <c r="K226" s="161">
        <f t="shared" si="157"/>
        <v>0</v>
      </c>
      <c r="L226" s="161">
        <f t="shared" si="157"/>
        <v>0</v>
      </c>
      <c r="M226" s="161">
        <f t="shared" si="157"/>
        <v>0</v>
      </c>
      <c r="N226" s="161">
        <f t="shared" si="157"/>
        <v>0</v>
      </c>
      <c r="O226" s="161">
        <f t="shared" si="157"/>
        <v>0</v>
      </c>
      <c r="P226" s="161">
        <f t="shared" si="157"/>
        <v>0</v>
      </c>
      <c r="Q226" s="161">
        <f t="shared" si="157"/>
        <v>0</v>
      </c>
      <c r="R226" s="161">
        <f t="shared" si="157"/>
        <v>0</v>
      </c>
      <c r="S226" s="161">
        <f t="shared" si="156"/>
        <v>0</v>
      </c>
      <c r="T226" s="161">
        <f t="shared" si="156"/>
        <v>0</v>
      </c>
      <c r="U226" s="161">
        <f t="shared" si="156"/>
        <v>0</v>
      </c>
      <c r="V226" s="161">
        <f t="shared" si="156"/>
        <v>0</v>
      </c>
      <c r="W226" s="161">
        <f t="shared" si="156"/>
        <v>0</v>
      </c>
      <c r="X226" s="161">
        <f t="shared" si="156"/>
        <v>0</v>
      </c>
      <c r="Y226" s="161">
        <f t="shared" si="156"/>
        <v>0</v>
      </c>
      <c r="Z226" s="161">
        <f t="shared" si="156"/>
        <v>0</v>
      </c>
      <c r="AA226" s="161">
        <f t="shared" si="156"/>
        <v>0</v>
      </c>
      <c r="AB226" s="161">
        <f t="shared" si="156"/>
        <v>0</v>
      </c>
      <c r="AC226" s="161">
        <f t="shared" si="156"/>
        <v>0</v>
      </c>
      <c r="AD226" s="161">
        <f t="shared" si="150"/>
        <v>0</v>
      </c>
      <c r="AE226" s="161">
        <f t="shared" si="151"/>
        <v>0</v>
      </c>
      <c r="AF226" s="161">
        <f t="shared" si="151"/>
        <v>0</v>
      </c>
      <c r="AG226" s="176">
        <v>4.5</v>
      </c>
      <c r="AH226" s="46"/>
      <c r="AI226" s="47"/>
      <c r="AK226" s="49"/>
    </row>
    <row r="227" spans="1:37" x14ac:dyDescent="0.25">
      <c r="A227" s="74" t="s">
        <v>245</v>
      </c>
      <c r="B227" s="161">
        <v>0</v>
      </c>
      <c r="C227" s="161">
        <f t="shared" si="157"/>
        <v>0</v>
      </c>
      <c r="D227" s="161">
        <f t="shared" si="157"/>
        <v>0</v>
      </c>
      <c r="E227" s="161">
        <f t="shared" si="157"/>
        <v>0</v>
      </c>
      <c r="F227" s="161">
        <f t="shared" si="157"/>
        <v>0</v>
      </c>
      <c r="G227" s="161">
        <f t="shared" si="157"/>
        <v>0</v>
      </c>
      <c r="H227" s="161">
        <f t="shared" si="157"/>
        <v>0</v>
      </c>
      <c r="I227" s="161">
        <f t="shared" si="157"/>
        <v>0</v>
      </c>
      <c r="J227" s="161">
        <f t="shared" si="157"/>
        <v>0</v>
      </c>
      <c r="K227" s="161">
        <f t="shared" si="157"/>
        <v>0</v>
      </c>
      <c r="L227" s="161">
        <f t="shared" si="157"/>
        <v>0</v>
      </c>
      <c r="M227" s="161">
        <f t="shared" si="157"/>
        <v>0</v>
      </c>
      <c r="N227" s="161">
        <f t="shared" si="157"/>
        <v>0</v>
      </c>
      <c r="O227" s="161">
        <f t="shared" si="157"/>
        <v>0</v>
      </c>
      <c r="P227" s="161">
        <f t="shared" si="157"/>
        <v>0</v>
      </c>
      <c r="Q227" s="161">
        <f t="shared" si="157"/>
        <v>0</v>
      </c>
      <c r="R227" s="161">
        <f t="shared" si="157"/>
        <v>0</v>
      </c>
      <c r="S227" s="161">
        <f t="shared" si="156"/>
        <v>0</v>
      </c>
      <c r="T227" s="161">
        <f t="shared" si="156"/>
        <v>0</v>
      </c>
      <c r="U227" s="161">
        <f t="shared" si="156"/>
        <v>0</v>
      </c>
      <c r="V227" s="161">
        <f t="shared" si="156"/>
        <v>0</v>
      </c>
      <c r="W227" s="161">
        <f t="shared" si="156"/>
        <v>0</v>
      </c>
      <c r="X227" s="161">
        <f t="shared" si="156"/>
        <v>0</v>
      </c>
      <c r="Y227" s="161">
        <f t="shared" si="156"/>
        <v>0</v>
      </c>
      <c r="Z227" s="161">
        <f t="shared" si="156"/>
        <v>0</v>
      </c>
      <c r="AA227" s="161">
        <f t="shared" si="156"/>
        <v>0</v>
      </c>
      <c r="AB227" s="161">
        <f t="shared" si="156"/>
        <v>0</v>
      </c>
      <c r="AC227" s="161">
        <f t="shared" si="156"/>
        <v>0</v>
      </c>
      <c r="AD227" s="161">
        <f t="shared" si="150"/>
        <v>0</v>
      </c>
      <c r="AE227" s="161">
        <f t="shared" si="151"/>
        <v>0</v>
      </c>
      <c r="AF227" s="161">
        <f t="shared" si="151"/>
        <v>0</v>
      </c>
      <c r="AG227" s="176">
        <v>4.4550000000000001</v>
      </c>
      <c r="AH227" s="46"/>
      <c r="AI227" s="47"/>
      <c r="AK227" s="49"/>
    </row>
    <row r="228" spans="1:37" x14ac:dyDescent="0.25">
      <c r="A228" s="74" t="s">
        <v>246</v>
      </c>
      <c r="B228" s="161">
        <v>0</v>
      </c>
      <c r="C228" s="161">
        <f t="shared" si="157"/>
        <v>0</v>
      </c>
      <c r="D228" s="161">
        <f t="shared" si="157"/>
        <v>0</v>
      </c>
      <c r="E228" s="161">
        <f t="shared" si="157"/>
        <v>0</v>
      </c>
      <c r="F228" s="161">
        <f t="shared" si="157"/>
        <v>0</v>
      </c>
      <c r="G228" s="161">
        <f t="shared" si="157"/>
        <v>0</v>
      </c>
      <c r="H228" s="161">
        <f t="shared" si="157"/>
        <v>0</v>
      </c>
      <c r="I228" s="161">
        <f t="shared" si="157"/>
        <v>0</v>
      </c>
      <c r="J228" s="161">
        <f t="shared" si="157"/>
        <v>0</v>
      </c>
      <c r="K228" s="161">
        <f t="shared" si="157"/>
        <v>0</v>
      </c>
      <c r="L228" s="161">
        <f t="shared" si="157"/>
        <v>0</v>
      </c>
      <c r="M228" s="161">
        <f t="shared" si="157"/>
        <v>0</v>
      </c>
      <c r="N228" s="161">
        <f t="shared" si="157"/>
        <v>0</v>
      </c>
      <c r="O228" s="161">
        <f t="shared" si="157"/>
        <v>0</v>
      </c>
      <c r="P228" s="161">
        <f t="shared" si="157"/>
        <v>0</v>
      </c>
      <c r="Q228" s="161">
        <f t="shared" si="157"/>
        <v>0</v>
      </c>
      <c r="R228" s="161">
        <f t="shared" si="157"/>
        <v>0</v>
      </c>
      <c r="S228" s="161">
        <f t="shared" si="156"/>
        <v>0</v>
      </c>
      <c r="T228" s="161">
        <f t="shared" si="156"/>
        <v>0</v>
      </c>
      <c r="U228" s="161">
        <f t="shared" si="156"/>
        <v>0</v>
      </c>
      <c r="V228" s="161">
        <f t="shared" si="156"/>
        <v>0</v>
      </c>
      <c r="W228" s="161">
        <f t="shared" si="156"/>
        <v>0</v>
      </c>
      <c r="X228" s="161">
        <f t="shared" si="156"/>
        <v>0</v>
      </c>
      <c r="Y228" s="161">
        <f t="shared" si="156"/>
        <v>0</v>
      </c>
      <c r="Z228" s="161">
        <f t="shared" si="156"/>
        <v>0</v>
      </c>
      <c r="AA228" s="161">
        <f t="shared" si="156"/>
        <v>0</v>
      </c>
      <c r="AB228" s="161">
        <f t="shared" si="156"/>
        <v>0</v>
      </c>
      <c r="AC228" s="161">
        <f t="shared" si="156"/>
        <v>0</v>
      </c>
      <c r="AD228" s="161">
        <f t="shared" si="150"/>
        <v>0</v>
      </c>
      <c r="AE228" s="161">
        <f t="shared" si="151"/>
        <v>0</v>
      </c>
      <c r="AF228" s="161">
        <f t="shared" si="151"/>
        <v>0</v>
      </c>
      <c r="AG228" s="176">
        <v>4.41</v>
      </c>
      <c r="AH228" s="46"/>
      <c r="AI228" s="47"/>
      <c r="AK228" s="49"/>
    </row>
    <row r="229" spans="1:37" x14ac:dyDescent="0.25">
      <c r="A229" s="74" t="s">
        <v>247</v>
      </c>
      <c r="B229" s="161">
        <v>0</v>
      </c>
      <c r="C229" s="161">
        <f t="shared" si="157"/>
        <v>0</v>
      </c>
      <c r="D229" s="161">
        <f t="shared" si="157"/>
        <v>0</v>
      </c>
      <c r="E229" s="161">
        <f t="shared" si="157"/>
        <v>0</v>
      </c>
      <c r="F229" s="161">
        <f t="shared" si="157"/>
        <v>0</v>
      </c>
      <c r="G229" s="161">
        <f t="shared" si="157"/>
        <v>0</v>
      </c>
      <c r="H229" s="161">
        <f t="shared" si="157"/>
        <v>0</v>
      </c>
      <c r="I229" s="161">
        <f t="shared" si="157"/>
        <v>0</v>
      </c>
      <c r="J229" s="161">
        <f t="shared" si="157"/>
        <v>0</v>
      </c>
      <c r="K229" s="161">
        <f t="shared" si="157"/>
        <v>0</v>
      </c>
      <c r="L229" s="161">
        <f t="shared" si="157"/>
        <v>0</v>
      </c>
      <c r="M229" s="161">
        <f t="shared" si="157"/>
        <v>0</v>
      </c>
      <c r="N229" s="161">
        <f t="shared" si="157"/>
        <v>0</v>
      </c>
      <c r="O229" s="161">
        <f t="shared" si="157"/>
        <v>0</v>
      </c>
      <c r="P229" s="161">
        <f t="shared" si="157"/>
        <v>0</v>
      </c>
      <c r="Q229" s="161">
        <f t="shared" si="157"/>
        <v>0</v>
      </c>
      <c r="R229" s="161">
        <f t="shared" si="157"/>
        <v>0</v>
      </c>
      <c r="S229" s="161">
        <f t="shared" si="156"/>
        <v>0</v>
      </c>
      <c r="T229" s="161">
        <f t="shared" si="156"/>
        <v>0</v>
      </c>
      <c r="U229" s="161">
        <f t="shared" si="156"/>
        <v>0</v>
      </c>
      <c r="V229" s="161">
        <f t="shared" si="156"/>
        <v>0</v>
      </c>
      <c r="W229" s="161">
        <f t="shared" si="156"/>
        <v>0</v>
      </c>
      <c r="X229" s="161">
        <f t="shared" si="156"/>
        <v>0</v>
      </c>
      <c r="Y229" s="161">
        <f t="shared" si="156"/>
        <v>0</v>
      </c>
      <c r="Z229" s="161">
        <f t="shared" si="156"/>
        <v>0</v>
      </c>
      <c r="AA229" s="161">
        <f t="shared" si="156"/>
        <v>0</v>
      </c>
      <c r="AB229" s="161">
        <f t="shared" si="156"/>
        <v>0</v>
      </c>
      <c r="AC229" s="161">
        <f t="shared" si="156"/>
        <v>0</v>
      </c>
      <c r="AD229" s="161">
        <f t="shared" si="150"/>
        <v>0</v>
      </c>
      <c r="AE229" s="161">
        <f t="shared" si="151"/>
        <v>0</v>
      </c>
      <c r="AF229" s="161">
        <f t="shared" si="151"/>
        <v>0</v>
      </c>
      <c r="AG229" s="176">
        <v>4.4000000000000004</v>
      </c>
      <c r="AH229" s="46"/>
      <c r="AI229" s="47"/>
      <c r="AK229" s="49"/>
    </row>
    <row r="230" spans="1:37" x14ac:dyDescent="0.25">
      <c r="A230" s="74" t="s">
        <v>248</v>
      </c>
      <c r="B230" s="161">
        <v>0</v>
      </c>
      <c r="C230" s="161">
        <f t="shared" si="157"/>
        <v>0</v>
      </c>
      <c r="D230" s="161">
        <f t="shared" si="157"/>
        <v>0</v>
      </c>
      <c r="E230" s="161">
        <f t="shared" si="157"/>
        <v>0</v>
      </c>
      <c r="F230" s="161">
        <f t="shared" si="157"/>
        <v>0</v>
      </c>
      <c r="G230" s="161">
        <f t="shared" si="157"/>
        <v>0</v>
      </c>
      <c r="H230" s="161">
        <f t="shared" si="157"/>
        <v>0</v>
      </c>
      <c r="I230" s="161">
        <f t="shared" si="157"/>
        <v>0</v>
      </c>
      <c r="J230" s="161">
        <f t="shared" si="157"/>
        <v>0</v>
      </c>
      <c r="K230" s="161">
        <f t="shared" si="157"/>
        <v>0</v>
      </c>
      <c r="L230" s="161">
        <f t="shared" si="157"/>
        <v>0</v>
      </c>
      <c r="M230" s="161">
        <f t="shared" si="157"/>
        <v>0</v>
      </c>
      <c r="N230" s="161">
        <f t="shared" si="157"/>
        <v>0</v>
      </c>
      <c r="O230" s="161">
        <f t="shared" si="157"/>
        <v>0</v>
      </c>
      <c r="P230" s="161">
        <f t="shared" si="157"/>
        <v>0</v>
      </c>
      <c r="Q230" s="161">
        <f t="shared" si="157"/>
        <v>0</v>
      </c>
      <c r="R230" s="161">
        <f t="shared" si="157"/>
        <v>0</v>
      </c>
      <c r="S230" s="161">
        <f t="shared" si="156"/>
        <v>0</v>
      </c>
      <c r="T230" s="161">
        <f t="shared" si="156"/>
        <v>0</v>
      </c>
      <c r="U230" s="161">
        <f t="shared" si="156"/>
        <v>0</v>
      </c>
      <c r="V230" s="161">
        <f t="shared" si="156"/>
        <v>0</v>
      </c>
      <c r="W230" s="161">
        <f t="shared" si="156"/>
        <v>0</v>
      </c>
      <c r="X230" s="161">
        <f t="shared" si="156"/>
        <v>0</v>
      </c>
      <c r="Y230" s="161">
        <f t="shared" si="156"/>
        <v>0</v>
      </c>
      <c r="Z230" s="161">
        <f t="shared" si="156"/>
        <v>0</v>
      </c>
      <c r="AA230" s="161">
        <f t="shared" si="156"/>
        <v>0</v>
      </c>
      <c r="AB230" s="161">
        <f t="shared" si="156"/>
        <v>0</v>
      </c>
      <c r="AC230" s="161">
        <f t="shared" si="156"/>
        <v>0</v>
      </c>
      <c r="AD230" s="161">
        <f t="shared" si="150"/>
        <v>0</v>
      </c>
      <c r="AE230" s="161">
        <f t="shared" si="151"/>
        <v>0</v>
      </c>
      <c r="AF230" s="161">
        <f t="shared" si="151"/>
        <v>0</v>
      </c>
      <c r="AG230" s="176">
        <v>4.3600000000000003</v>
      </c>
      <c r="AH230" s="46"/>
      <c r="AI230" s="47"/>
      <c r="AK230" s="49"/>
    </row>
    <row r="231" spans="1:37" x14ac:dyDescent="0.25">
      <c r="A231" s="74" t="s">
        <v>249</v>
      </c>
      <c r="B231" s="161">
        <v>0</v>
      </c>
      <c r="C231" s="161">
        <f t="shared" si="157"/>
        <v>0</v>
      </c>
      <c r="D231" s="161">
        <f t="shared" si="157"/>
        <v>0</v>
      </c>
      <c r="E231" s="161">
        <f t="shared" si="157"/>
        <v>0</v>
      </c>
      <c r="F231" s="161">
        <f t="shared" si="157"/>
        <v>0</v>
      </c>
      <c r="G231" s="161">
        <f t="shared" si="157"/>
        <v>0</v>
      </c>
      <c r="H231" s="161">
        <f t="shared" si="157"/>
        <v>0</v>
      </c>
      <c r="I231" s="161">
        <f t="shared" si="157"/>
        <v>0</v>
      </c>
      <c r="J231" s="161">
        <f t="shared" si="157"/>
        <v>0</v>
      </c>
      <c r="K231" s="161">
        <f t="shared" si="157"/>
        <v>0</v>
      </c>
      <c r="L231" s="161">
        <f t="shared" si="157"/>
        <v>0</v>
      </c>
      <c r="M231" s="161">
        <f t="shared" si="157"/>
        <v>0</v>
      </c>
      <c r="N231" s="161">
        <f t="shared" si="157"/>
        <v>0</v>
      </c>
      <c r="O231" s="161">
        <f t="shared" si="157"/>
        <v>0</v>
      </c>
      <c r="P231" s="161">
        <f t="shared" si="157"/>
        <v>0</v>
      </c>
      <c r="Q231" s="161">
        <f t="shared" si="157"/>
        <v>0</v>
      </c>
      <c r="R231" s="161">
        <f t="shared" si="157"/>
        <v>0</v>
      </c>
      <c r="S231" s="161">
        <f t="shared" si="156"/>
        <v>0</v>
      </c>
      <c r="T231" s="161">
        <f t="shared" si="156"/>
        <v>0</v>
      </c>
      <c r="U231" s="161">
        <f t="shared" si="156"/>
        <v>0</v>
      </c>
      <c r="V231" s="161">
        <f t="shared" si="156"/>
        <v>0</v>
      </c>
      <c r="W231" s="161">
        <f t="shared" si="156"/>
        <v>0</v>
      </c>
      <c r="X231" s="161">
        <f t="shared" si="156"/>
        <v>0</v>
      </c>
      <c r="Y231" s="161">
        <f t="shared" si="156"/>
        <v>0</v>
      </c>
      <c r="Z231" s="161">
        <f t="shared" si="156"/>
        <v>0</v>
      </c>
      <c r="AA231" s="161">
        <f t="shared" si="156"/>
        <v>0</v>
      </c>
      <c r="AB231" s="161">
        <f t="shared" si="156"/>
        <v>0</v>
      </c>
      <c r="AC231" s="161">
        <f t="shared" si="156"/>
        <v>0</v>
      </c>
      <c r="AD231" s="161">
        <f t="shared" si="150"/>
        <v>0</v>
      </c>
      <c r="AE231" s="161">
        <f t="shared" si="151"/>
        <v>0</v>
      </c>
      <c r="AF231" s="161">
        <f t="shared" si="151"/>
        <v>0</v>
      </c>
      <c r="AG231" s="176">
        <v>4.2</v>
      </c>
      <c r="AH231" s="46"/>
      <c r="AI231" s="47"/>
      <c r="AK231" s="49"/>
    </row>
    <row r="232" spans="1:37" x14ac:dyDescent="0.25">
      <c r="A232" s="74" t="s">
        <v>250</v>
      </c>
      <c r="B232" s="161">
        <v>0</v>
      </c>
      <c r="C232" s="161">
        <f t="shared" si="157"/>
        <v>0</v>
      </c>
      <c r="D232" s="161">
        <f t="shared" si="157"/>
        <v>0</v>
      </c>
      <c r="E232" s="161">
        <f t="shared" si="157"/>
        <v>0</v>
      </c>
      <c r="F232" s="161">
        <f t="shared" si="157"/>
        <v>0</v>
      </c>
      <c r="G232" s="161">
        <f t="shared" si="157"/>
        <v>0</v>
      </c>
      <c r="H232" s="161">
        <f t="shared" si="157"/>
        <v>0</v>
      </c>
      <c r="I232" s="161">
        <f t="shared" si="157"/>
        <v>0</v>
      </c>
      <c r="J232" s="161">
        <f t="shared" si="157"/>
        <v>0</v>
      </c>
      <c r="K232" s="161">
        <f t="shared" si="157"/>
        <v>0</v>
      </c>
      <c r="L232" s="161">
        <f t="shared" si="157"/>
        <v>0</v>
      </c>
      <c r="M232" s="161">
        <f t="shared" si="157"/>
        <v>0</v>
      </c>
      <c r="N232" s="161">
        <f t="shared" si="157"/>
        <v>0</v>
      </c>
      <c r="O232" s="161">
        <f t="shared" si="157"/>
        <v>0</v>
      </c>
      <c r="P232" s="161">
        <f t="shared" si="157"/>
        <v>0</v>
      </c>
      <c r="Q232" s="161">
        <f t="shared" si="157"/>
        <v>0</v>
      </c>
      <c r="R232" s="161">
        <f t="shared" si="157"/>
        <v>0</v>
      </c>
      <c r="S232" s="161">
        <f t="shared" si="156"/>
        <v>0</v>
      </c>
      <c r="T232" s="161">
        <f t="shared" si="156"/>
        <v>0</v>
      </c>
      <c r="U232" s="161">
        <f t="shared" si="156"/>
        <v>0</v>
      </c>
      <c r="V232" s="161">
        <f t="shared" si="156"/>
        <v>0</v>
      </c>
      <c r="W232" s="161">
        <f t="shared" si="156"/>
        <v>0</v>
      </c>
      <c r="X232" s="161">
        <f t="shared" si="156"/>
        <v>0</v>
      </c>
      <c r="Y232" s="161">
        <f t="shared" si="156"/>
        <v>0</v>
      </c>
      <c r="Z232" s="161">
        <f t="shared" si="156"/>
        <v>0</v>
      </c>
      <c r="AA232" s="161">
        <f t="shared" si="156"/>
        <v>0</v>
      </c>
      <c r="AB232" s="161">
        <f t="shared" si="156"/>
        <v>0</v>
      </c>
      <c r="AC232" s="161">
        <f t="shared" si="156"/>
        <v>0</v>
      </c>
      <c r="AD232" s="161">
        <f t="shared" si="150"/>
        <v>0</v>
      </c>
      <c r="AE232" s="161">
        <f t="shared" si="151"/>
        <v>0</v>
      </c>
      <c r="AF232" s="161">
        <f t="shared" si="15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251</v>
      </c>
      <c r="B233" s="161">
        <v>0</v>
      </c>
      <c r="C233" s="161">
        <f t="shared" si="157"/>
        <v>0</v>
      </c>
      <c r="D233" s="161">
        <f t="shared" si="157"/>
        <v>0</v>
      </c>
      <c r="E233" s="161">
        <f t="shared" si="157"/>
        <v>0</v>
      </c>
      <c r="F233" s="161">
        <f t="shared" si="157"/>
        <v>0</v>
      </c>
      <c r="G233" s="161">
        <f t="shared" si="157"/>
        <v>0</v>
      </c>
      <c r="H233" s="161">
        <f t="shared" si="157"/>
        <v>0</v>
      </c>
      <c r="I233" s="161">
        <f t="shared" si="157"/>
        <v>0</v>
      </c>
      <c r="J233" s="161">
        <f t="shared" si="157"/>
        <v>0</v>
      </c>
      <c r="K233" s="161">
        <f t="shared" si="157"/>
        <v>0</v>
      </c>
      <c r="L233" s="161">
        <f t="shared" si="157"/>
        <v>0</v>
      </c>
      <c r="M233" s="161">
        <f t="shared" si="157"/>
        <v>0</v>
      </c>
      <c r="N233" s="161">
        <f t="shared" si="157"/>
        <v>0</v>
      </c>
      <c r="O233" s="161">
        <f t="shared" si="157"/>
        <v>0</v>
      </c>
      <c r="P233" s="161">
        <f t="shared" si="157"/>
        <v>0</v>
      </c>
      <c r="Q233" s="161">
        <f t="shared" si="157"/>
        <v>0</v>
      </c>
      <c r="R233" s="161">
        <f t="shared" ref="R233:AF248" si="158">Q233</f>
        <v>0</v>
      </c>
      <c r="S233" s="161">
        <f t="shared" si="158"/>
        <v>0</v>
      </c>
      <c r="T233" s="161">
        <f t="shared" si="158"/>
        <v>0</v>
      </c>
      <c r="U233" s="161">
        <f t="shared" si="158"/>
        <v>0</v>
      </c>
      <c r="V233" s="161">
        <f t="shared" si="158"/>
        <v>0</v>
      </c>
      <c r="W233" s="161">
        <f t="shared" si="158"/>
        <v>0</v>
      </c>
      <c r="X233" s="161">
        <f t="shared" si="158"/>
        <v>0</v>
      </c>
      <c r="Y233" s="161">
        <f t="shared" si="158"/>
        <v>0</v>
      </c>
      <c r="Z233" s="161">
        <f t="shared" si="158"/>
        <v>0</v>
      </c>
      <c r="AA233" s="161">
        <f t="shared" si="158"/>
        <v>0</v>
      </c>
      <c r="AB233" s="161">
        <f t="shared" si="158"/>
        <v>0</v>
      </c>
      <c r="AC233" s="161">
        <f t="shared" si="158"/>
        <v>0</v>
      </c>
      <c r="AD233" s="161">
        <f t="shared" si="150"/>
        <v>0</v>
      </c>
      <c r="AE233" s="161">
        <f t="shared" si="151"/>
        <v>0</v>
      </c>
      <c r="AF233" s="161">
        <f t="shared" si="15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252</v>
      </c>
      <c r="B234" s="161">
        <v>0</v>
      </c>
      <c r="C234" s="161">
        <f t="shared" ref="C234:R249" si="159">B234</f>
        <v>0</v>
      </c>
      <c r="D234" s="161">
        <f t="shared" si="159"/>
        <v>0</v>
      </c>
      <c r="E234" s="161">
        <f t="shared" si="159"/>
        <v>0</v>
      </c>
      <c r="F234" s="161">
        <f t="shared" si="159"/>
        <v>0</v>
      </c>
      <c r="G234" s="161">
        <f t="shared" si="159"/>
        <v>0</v>
      </c>
      <c r="H234" s="161">
        <f t="shared" si="159"/>
        <v>0</v>
      </c>
      <c r="I234" s="161">
        <f t="shared" si="159"/>
        <v>0</v>
      </c>
      <c r="J234" s="161">
        <f t="shared" si="159"/>
        <v>0</v>
      </c>
      <c r="K234" s="161">
        <f t="shared" si="159"/>
        <v>0</v>
      </c>
      <c r="L234" s="161">
        <f t="shared" si="159"/>
        <v>0</v>
      </c>
      <c r="M234" s="161">
        <f t="shared" si="159"/>
        <v>0</v>
      </c>
      <c r="N234" s="161">
        <f t="shared" si="159"/>
        <v>0</v>
      </c>
      <c r="O234" s="161">
        <f t="shared" si="159"/>
        <v>0</v>
      </c>
      <c r="P234" s="161">
        <f t="shared" si="159"/>
        <v>0</v>
      </c>
      <c r="Q234" s="161">
        <f t="shared" si="159"/>
        <v>0</v>
      </c>
      <c r="R234" s="161">
        <f t="shared" si="159"/>
        <v>0</v>
      </c>
      <c r="S234" s="161">
        <f t="shared" si="158"/>
        <v>0</v>
      </c>
      <c r="T234" s="161">
        <f t="shared" si="158"/>
        <v>0</v>
      </c>
      <c r="U234" s="161">
        <f t="shared" si="158"/>
        <v>0</v>
      </c>
      <c r="V234" s="161">
        <f t="shared" si="158"/>
        <v>0</v>
      </c>
      <c r="W234" s="161">
        <f t="shared" si="158"/>
        <v>0</v>
      </c>
      <c r="X234" s="161">
        <f t="shared" si="158"/>
        <v>0</v>
      </c>
      <c r="Y234" s="161">
        <f t="shared" si="158"/>
        <v>0</v>
      </c>
      <c r="Z234" s="161">
        <f t="shared" si="158"/>
        <v>0</v>
      </c>
      <c r="AA234" s="161">
        <f t="shared" si="158"/>
        <v>0</v>
      </c>
      <c r="AB234" s="161">
        <f t="shared" si="158"/>
        <v>0</v>
      </c>
      <c r="AC234" s="161">
        <f t="shared" si="158"/>
        <v>0</v>
      </c>
      <c r="AD234" s="161">
        <f t="shared" ref="AD234:AD249" si="160">AC234</f>
        <v>0</v>
      </c>
      <c r="AE234" s="161">
        <f t="shared" ref="AE234:AF249" si="161">AD234</f>
        <v>0</v>
      </c>
      <c r="AF234" s="161">
        <f t="shared" si="16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253</v>
      </c>
      <c r="B235" s="161">
        <v>0</v>
      </c>
      <c r="C235" s="161">
        <f t="shared" si="159"/>
        <v>0</v>
      </c>
      <c r="D235" s="161">
        <f t="shared" si="159"/>
        <v>0</v>
      </c>
      <c r="E235" s="161">
        <f t="shared" si="159"/>
        <v>0</v>
      </c>
      <c r="F235" s="161">
        <f t="shared" si="159"/>
        <v>0</v>
      </c>
      <c r="G235" s="161">
        <f t="shared" si="159"/>
        <v>0</v>
      </c>
      <c r="H235" s="161">
        <f t="shared" si="159"/>
        <v>0</v>
      </c>
      <c r="I235" s="161">
        <f t="shared" si="159"/>
        <v>0</v>
      </c>
      <c r="J235" s="161">
        <f t="shared" si="159"/>
        <v>0</v>
      </c>
      <c r="K235" s="161">
        <f t="shared" si="159"/>
        <v>0</v>
      </c>
      <c r="L235" s="161">
        <f t="shared" si="159"/>
        <v>0</v>
      </c>
      <c r="M235" s="161">
        <f t="shared" si="159"/>
        <v>0</v>
      </c>
      <c r="N235" s="161">
        <f t="shared" si="159"/>
        <v>0</v>
      </c>
      <c r="O235" s="161">
        <f t="shared" si="159"/>
        <v>0</v>
      </c>
      <c r="P235" s="161">
        <f t="shared" si="159"/>
        <v>0</v>
      </c>
      <c r="Q235" s="161">
        <f t="shared" si="159"/>
        <v>0</v>
      </c>
      <c r="R235" s="161">
        <f t="shared" si="159"/>
        <v>0</v>
      </c>
      <c r="S235" s="161">
        <f t="shared" si="158"/>
        <v>0</v>
      </c>
      <c r="T235" s="161">
        <f t="shared" si="158"/>
        <v>0</v>
      </c>
      <c r="U235" s="161">
        <f t="shared" si="158"/>
        <v>0</v>
      </c>
      <c r="V235" s="161">
        <f t="shared" si="158"/>
        <v>0</v>
      </c>
      <c r="W235" s="161">
        <f t="shared" si="158"/>
        <v>0</v>
      </c>
      <c r="X235" s="161">
        <f t="shared" si="158"/>
        <v>0</v>
      </c>
      <c r="Y235" s="161">
        <f t="shared" si="158"/>
        <v>0</v>
      </c>
      <c r="Z235" s="161">
        <f t="shared" si="158"/>
        <v>0</v>
      </c>
      <c r="AA235" s="161">
        <f t="shared" si="158"/>
        <v>0</v>
      </c>
      <c r="AB235" s="161">
        <f t="shared" si="158"/>
        <v>0</v>
      </c>
      <c r="AC235" s="161">
        <f t="shared" si="158"/>
        <v>0</v>
      </c>
      <c r="AD235" s="161">
        <f t="shared" si="160"/>
        <v>0</v>
      </c>
      <c r="AE235" s="161">
        <f t="shared" si="161"/>
        <v>0</v>
      </c>
      <c r="AF235" s="161">
        <f t="shared" si="16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254</v>
      </c>
      <c r="B236" s="161">
        <v>0</v>
      </c>
      <c r="C236" s="161">
        <f t="shared" si="159"/>
        <v>0</v>
      </c>
      <c r="D236" s="161">
        <f t="shared" si="159"/>
        <v>0</v>
      </c>
      <c r="E236" s="161">
        <f t="shared" si="159"/>
        <v>0</v>
      </c>
      <c r="F236" s="161">
        <f t="shared" si="159"/>
        <v>0</v>
      </c>
      <c r="G236" s="161">
        <f t="shared" si="159"/>
        <v>0</v>
      </c>
      <c r="H236" s="161">
        <f t="shared" si="159"/>
        <v>0</v>
      </c>
      <c r="I236" s="161">
        <f t="shared" si="159"/>
        <v>0</v>
      </c>
      <c r="J236" s="161">
        <f t="shared" si="159"/>
        <v>0</v>
      </c>
      <c r="K236" s="161">
        <f t="shared" si="159"/>
        <v>0</v>
      </c>
      <c r="L236" s="161">
        <f t="shared" si="159"/>
        <v>0</v>
      </c>
      <c r="M236" s="161">
        <f t="shared" si="159"/>
        <v>0</v>
      </c>
      <c r="N236" s="161">
        <f t="shared" si="159"/>
        <v>0</v>
      </c>
      <c r="O236" s="161">
        <f t="shared" si="159"/>
        <v>0</v>
      </c>
      <c r="P236" s="161">
        <f t="shared" si="159"/>
        <v>0</v>
      </c>
      <c r="Q236" s="161">
        <f t="shared" si="159"/>
        <v>0</v>
      </c>
      <c r="R236" s="161">
        <f t="shared" si="159"/>
        <v>0</v>
      </c>
      <c r="S236" s="161">
        <f t="shared" si="158"/>
        <v>0</v>
      </c>
      <c r="T236" s="161">
        <f t="shared" si="158"/>
        <v>0</v>
      </c>
      <c r="U236" s="161">
        <f t="shared" si="158"/>
        <v>0</v>
      </c>
      <c r="V236" s="161">
        <f t="shared" si="158"/>
        <v>0</v>
      </c>
      <c r="W236" s="161">
        <f t="shared" si="158"/>
        <v>0</v>
      </c>
      <c r="X236" s="161">
        <f t="shared" si="158"/>
        <v>0</v>
      </c>
      <c r="Y236" s="161">
        <f t="shared" si="158"/>
        <v>0</v>
      </c>
      <c r="Z236" s="161">
        <f t="shared" si="158"/>
        <v>0</v>
      </c>
      <c r="AA236" s="161">
        <f t="shared" si="158"/>
        <v>0</v>
      </c>
      <c r="AB236" s="161">
        <f t="shared" si="158"/>
        <v>0</v>
      </c>
      <c r="AC236" s="161">
        <f t="shared" si="158"/>
        <v>0</v>
      </c>
      <c r="AD236" s="161">
        <f t="shared" si="160"/>
        <v>0</v>
      </c>
      <c r="AE236" s="161">
        <f t="shared" si="161"/>
        <v>0</v>
      </c>
      <c r="AF236" s="161">
        <f t="shared" si="16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255</v>
      </c>
      <c r="B237" s="161">
        <v>0</v>
      </c>
      <c r="C237" s="161">
        <f t="shared" si="159"/>
        <v>0</v>
      </c>
      <c r="D237" s="161">
        <f t="shared" si="159"/>
        <v>0</v>
      </c>
      <c r="E237" s="161">
        <f t="shared" si="159"/>
        <v>0</v>
      </c>
      <c r="F237" s="161">
        <f t="shared" si="159"/>
        <v>0</v>
      </c>
      <c r="G237" s="161">
        <f t="shared" si="159"/>
        <v>0</v>
      </c>
      <c r="H237" s="161">
        <f t="shared" si="159"/>
        <v>0</v>
      </c>
      <c r="I237" s="161">
        <f t="shared" si="159"/>
        <v>0</v>
      </c>
      <c r="J237" s="161">
        <f t="shared" si="159"/>
        <v>0</v>
      </c>
      <c r="K237" s="161">
        <f t="shared" si="159"/>
        <v>0</v>
      </c>
      <c r="L237" s="161">
        <f t="shared" si="159"/>
        <v>0</v>
      </c>
      <c r="M237" s="161">
        <f t="shared" si="159"/>
        <v>0</v>
      </c>
      <c r="N237" s="161">
        <f t="shared" si="159"/>
        <v>0</v>
      </c>
      <c r="O237" s="161">
        <f t="shared" si="159"/>
        <v>0</v>
      </c>
      <c r="P237" s="161">
        <f t="shared" si="159"/>
        <v>0</v>
      </c>
      <c r="Q237" s="161">
        <f t="shared" si="159"/>
        <v>0</v>
      </c>
      <c r="R237" s="161">
        <f t="shared" si="159"/>
        <v>0</v>
      </c>
      <c r="S237" s="161">
        <f t="shared" si="158"/>
        <v>0</v>
      </c>
      <c r="T237" s="161">
        <f t="shared" si="158"/>
        <v>0</v>
      </c>
      <c r="U237" s="161">
        <f t="shared" si="158"/>
        <v>0</v>
      </c>
      <c r="V237" s="161">
        <f t="shared" si="158"/>
        <v>0</v>
      </c>
      <c r="W237" s="161">
        <f t="shared" si="158"/>
        <v>0</v>
      </c>
      <c r="X237" s="161">
        <f t="shared" si="158"/>
        <v>0</v>
      </c>
      <c r="Y237" s="161">
        <f t="shared" si="158"/>
        <v>0</v>
      </c>
      <c r="Z237" s="161">
        <f t="shared" si="158"/>
        <v>0</v>
      </c>
      <c r="AA237" s="161">
        <f t="shared" si="158"/>
        <v>0</v>
      </c>
      <c r="AB237" s="161">
        <f t="shared" si="158"/>
        <v>0</v>
      </c>
      <c r="AC237" s="161">
        <f t="shared" si="158"/>
        <v>0</v>
      </c>
      <c r="AD237" s="161">
        <f t="shared" si="160"/>
        <v>0</v>
      </c>
      <c r="AE237" s="161">
        <f t="shared" si="161"/>
        <v>0</v>
      </c>
      <c r="AF237" s="161">
        <f t="shared" si="16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256</v>
      </c>
      <c r="B238" s="161">
        <v>0</v>
      </c>
      <c r="C238" s="161">
        <f t="shared" si="159"/>
        <v>0</v>
      </c>
      <c r="D238" s="161">
        <f t="shared" si="159"/>
        <v>0</v>
      </c>
      <c r="E238" s="161">
        <f t="shared" si="159"/>
        <v>0</v>
      </c>
      <c r="F238" s="161">
        <f t="shared" si="159"/>
        <v>0</v>
      </c>
      <c r="G238" s="161">
        <f t="shared" si="159"/>
        <v>0</v>
      </c>
      <c r="H238" s="161">
        <f t="shared" si="159"/>
        <v>0</v>
      </c>
      <c r="I238" s="161">
        <f t="shared" si="159"/>
        <v>0</v>
      </c>
      <c r="J238" s="161">
        <f t="shared" si="159"/>
        <v>0</v>
      </c>
      <c r="K238" s="161">
        <f t="shared" si="159"/>
        <v>0</v>
      </c>
      <c r="L238" s="161">
        <f t="shared" si="159"/>
        <v>0</v>
      </c>
      <c r="M238" s="161">
        <f t="shared" si="159"/>
        <v>0</v>
      </c>
      <c r="N238" s="161">
        <f t="shared" si="159"/>
        <v>0</v>
      </c>
      <c r="O238" s="161">
        <f t="shared" si="159"/>
        <v>0</v>
      </c>
      <c r="P238" s="161">
        <f t="shared" si="159"/>
        <v>0</v>
      </c>
      <c r="Q238" s="161">
        <f t="shared" si="159"/>
        <v>0</v>
      </c>
      <c r="R238" s="161">
        <f t="shared" si="159"/>
        <v>0</v>
      </c>
      <c r="S238" s="161">
        <f t="shared" si="158"/>
        <v>0</v>
      </c>
      <c r="T238" s="161">
        <f t="shared" si="158"/>
        <v>0</v>
      </c>
      <c r="U238" s="161">
        <f t="shared" si="158"/>
        <v>0</v>
      </c>
      <c r="V238" s="161">
        <f t="shared" si="158"/>
        <v>0</v>
      </c>
      <c r="W238" s="161">
        <f t="shared" si="158"/>
        <v>0</v>
      </c>
      <c r="X238" s="161">
        <f t="shared" si="158"/>
        <v>0</v>
      </c>
      <c r="Y238" s="161">
        <f t="shared" si="158"/>
        <v>0</v>
      </c>
      <c r="Z238" s="161">
        <f t="shared" si="158"/>
        <v>0</v>
      </c>
      <c r="AA238" s="161">
        <f t="shared" si="158"/>
        <v>0</v>
      </c>
      <c r="AB238" s="161">
        <f t="shared" si="158"/>
        <v>0</v>
      </c>
      <c r="AC238" s="161">
        <f t="shared" si="158"/>
        <v>0</v>
      </c>
      <c r="AD238" s="161">
        <f t="shared" si="160"/>
        <v>0</v>
      </c>
      <c r="AE238" s="161">
        <f t="shared" si="161"/>
        <v>0</v>
      </c>
      <c r="AF238" s="161">
        <f t="shared" si="16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257</v>
      </c>
      <c r="B239" s="161">
        <v>0</v>
      </c>
      <c r="C239" s="161">
        <f t="shared" si="159"/>
        <v>0</v>
      </c>
      <c r="D239" s="161">
        <f t="shared" si="159"/>
        <v>0</v>
      </c>
      <c r="E239" s="161">
        <f t="shared" si="159"/>
        <v>0</v>
      </c>
      <c r="F239" s="161">
        <f t="shared" si="159"/>
        <v>0</v>
      </c>
      <c r="G239" s="161">
        <f t="shared" si="159"/>
        <v>0</v>
      </c>
      <c r="H239" s="161">
        <f t="shared" si="159"/>
        <v>0</v>
      </c>
      <c r="I239" s="161">
        <f t="shared" si="159"/>
        <v>0</v>
      </c>
      <c r="J239" s="161">
        <f t="shared" si="159"/>
        <v>0</v>
      </c>
      <c r="K239" s="161">
        <f t="shared" si="159"/>
        <v>0</v>
      </c>
      <c r="L239" s="161">
        <f t="shared" si="159"/>
        <v>0</v>
      </c>
      <c r="M239" s="161">
        <f t="shared" si="159"/>
        <v>0</v>
      </c>
      <c r="N239" s="161">
        <f t="shared" si="159"/>
        <v>0</v>
      </c>
      <c r="O239" s="161">
        <f t="shared" si="159"/>
        <v>0</v>
      </c>
      <c r="P239" s="161">
        <f t="shared" si="159"/>
        <v>0</v>
      </c>
      <c r="Q239" s="161">
        <f t="shared" si="159"/>
        <v>0</v>
      </c>
      <c r="R239" s="161">
        <f t="shared" si="159"/>
        <v>0</v>
      </c>
      <c r="S239" s="161">
        <f t="shared" si="158"/>
        <v>0</v>
      </c>
      <c r="T239" s="161">
        <f t="shared" si="158"/>
        <v>0</v>
      </c>
      <c r="U239" s="161">
        <f t="shared" si="158"/>
        <v>0</v>
      </c>
      <c r="V239" s="161">
        <f t="shared" si="158"/>
        <v>0</v>
      </c>
      <c r="W239" s="161">
        <f t="shared" si="158"/>
        <v>0</v>
      </c>
      <c r="X239" s="161">
        <f t="shared" si="158"/>
        <v>0</v>
      </c>
      <c r="Y239" s="161">
        <f t="shared" si="158"/>
        <v>0</v>
      </c>
      <c r="Z239" s="161">
        <f t="shared" si="158"/>
        <v>0</v>
      </c>
      <c r="AA239" s="161">
        <f t="shared" si="158"/>
        <v>0</v>
      </c>
      <c r="AB239" s="161">
        <f t="shared" si="158"/>
        <v>0</v>
      </c>
      <c r="AC239" s="161">
        <f t="shared" si="158"/>
        <v>0</v>
      </c>
      <c r="AD239" s="161">
        <f t="shared" si="160"/>
        <v>0</v>
      </c>
      <c r="AE239" s="161">
        <f t="shared" si="161"/>
        <v>0</v>
      </c>
      <c r="AF239" s="161">
        <f t="shared" si="161"/>
        <v>0</v>
      </c>
      <c r="AG239" s="176">
        <v>4</v>
      </c>
      <c r="AH239" s="46"/>
      <c r="AI239" s="47"/>
      <c r="AK239" s="49"/>
    </row>
    <row r="240" spans="1:37" x14ac:dyDescent="0.25">
      <c r="A240" s="74" t="s">
        <v>258</v>
      </c>
      <c r="B240" s="161">
        <v>0</v>
      </c>
      <c r="C240" s="161">
        <f t="shared" si="159"/>
        <v>0</v>
      </c>
      <c r="D240" s="161">
        <f t="shared" si="159"/>
        <v>0</v>
      </c>
      <c r="E240" s="161">
        <f t="shared" si="159"/>
        <v>0</v>
      </c>
      <c r="F240" s="161">
        <f t="shared" si="159"/>
        <v>0</v>
      </c>
      <c r="G240" s="161">
        <f t="shared" si="159"/>
        <v>0</v>
      </c>
      <c r="H240" s="161">
        <f t="shared" si="159"/>
        <v>0</v>
      </c>
      <c r="I240" s="161">
        <f t="shared" si="159"/>
        <v>0</v>
      </c>
      <c r="J240" s="161">
        <f t="shared" si="159"/>
        <v>0</v>
      </c>
      <c r="K240" s="161">
        <f t="shared" si="159"/>
        <v>0</v>
      </c>
      <c r="L240" s="161">
        <f t="shared" si="159"/>
        <v>0</v>
      </c>
      <c r="M240" s="161">
        <f t="shared" si="159"/>
        <v>0</v>
      </c>
      <c r="N240" s="161">
        <f t="shared" si="159"/>
        <v>0</v>
      </c>
      <c r="O240" s="161">
        <f t="shared" si="159"/>
        <v>0</v>
      </c>
      <c r="P240" s="161">
        <f t="shared" si="159"/>
        <v>0</v>
      </c>
      <c r="Q240" s="161">
        <f t="shared" si="159"/>
        <v>0</v>
      </c>
      <c r="R240" s="161">
        <f t="shared" si="159"/>
        <v>0</v>
      </c>
      <c r="S240" s="161">
        <f t="shared" si="158"/>
        <v>0</v>
      </c>
      <c r="T240" s="161">
        <f t="shared" si="158"/>
        <v>0</v>
      </c>
      <c r="U240" s="161">
        <f t="shared" si="158"/>
        <v>0</v>
      </c>
      <c r="V240" s="161">
        <f t="shared" si="158"/>
        <v>0</v>
      </c>
      <c r="W240" s="161">
        <f t="shared" si="158"/>
        <v>0</v>
      </c>
      <c r="X240" s="161">
        <f t="shared" si="158"/>
        <v>0</v>
      </c>
      <c r="Y240" s="161">
        <f t="shared" si="158"/>
        <v>0</v>
      </c>
      <c r="Z240" s="161">
        <f t="shared" si="158"/>
        <v>0</v>
      </c>
      <c r="AA240" s="161">
        <f t="shared" si="158"/>
        <v>0</v>
      </c>
      <c r="AB240" s="161">
        <f t="shared" si="158"/>
        <v>0</v>
      </c>
      <c r="AC240" s="161">
        <f t="shared" si="158"/>
        <v>0</v>
      </c>
      <c r="AD240" s="161">
        <f t="shared" si="160"/>
        <v>0</v>
      </c>
      <c r="AE240" s="161">
        <f t="shared" si="161"/>
        <v>0</v>
      </c>
      <c r="AF240" s="161">
        <f t="shared" si="161"/>
        <v>0</v>
      </c>
      <c r="AG240" s="176">
        <v>3.75</v>
      </c>
      <c r="AH240" s="46"/>
      <c r="AI240" s="47"/>
      <c r="AK240" s="49"/>
    </row>
    <row r="241" spans="1:37" x14ac:dyDescent="0.25">
      <c r="A241" s="74" t="s">
        <v>259</v>
      </c>
      <c r="B241" s="161">
        <v>0</v>
      </c>
      <c r="C241" s="161">
        <f t="shared" si="159"/>
        <v>0</v>
      </c>
      <c r="D241" s="161">
        <f t="shared" si="159"/>
        <v>0</v>
      </c>
      <c r="E241" s="161">
        <f t="shared" si="159"/>
        <v>0</v>
      </c>
      <c r="F241" s="161">
        <f t="shared" si="159"/>
        <v>0</v>
      </c>
      <c r="G241" s="161">
        <f t="shared" si="159"/>
        <v>0</v>
      </c>
      <c r="H241" s="161">
        <f t="shared" si="159"/>
        <v>0</v>
      </c>
      <c r="I241" s="161">
        <f t="shared" si="159"/>
        <v>0</v>
      </c>
      <c r="J241" s="161">
        <f t="shared" si="159"/>
        <v>0</v>
      </c>
      <c r="K241" s="161">
        <f t="shared" si="159"/>
        <v>0</v>
      </c>
      <c r="L241" s="161">
        <f t="shared" si="159"/>
        <v>0</v>
      </c>
      <c r="M241" s="161">
        <f t="shared" si="159"/>
        <v>0</v>
      </c>
      <c r="N241" s="161">
        <f t="shared" si="159"/>
        <v>0</v>
      </c>
      <c r="O241" s="161">
        <f t="shared" si="159"/>
        <v>0</v>
      </c>
      <c r="P241" s="161">
        <f t="shared" si="159"/>
        <v>0</v>
      </c>
      <c r="Q241" s="161">
        <f t="shared" si="159"/>
        <v>0</v>
      </c>
      <c r="R241" s="161">
        <f t="shared" si="159"/>
        <v>0</v>
      </c>
      <c r="S241" s="161">
        <f t="shared" si="158"/>
        <v>0</v>
      </c>
      <c r="T241" s="161">
        <f t="shared" si="158"/>
        <v>0</v>
      </c>
      <c r="U241" s="161">
        <f t="shared" si="158"/>
        <v>0</v>
      </c>
      <c r="V241" s="161">
        <f t="shared" si="158"/>
        <v>0</v>
      </c>
      <c r="W241" s="161">
        <f t="shared" si="158"/>
        <v>0</v>
      </c>
      <c r="X241" s="161">
        <f t="shared" si="158"/>
        <v>0</v>
      </c>
      <c r="Y241" s="161">
        <f t="shared" si="158"/>
        <v>0</v>
      </c>
      <c r="Z241" s="161">
        <f t="shared" si="158"/>
        <v>0</v>
      </c>
      <c r="AA241" s="161">
        <f t="shared" si="158"/>
        <v>0</v>
      </c>
      <c r="AB241" s="161">
        <f t="shared" si="158"/>
        <v>0</v>
      </c>
      <c r="AC241" s="161">
        <f t="shared" si="158"/>
        <v>0</v>
      </c>
      <c r="AD241" s="161">
        <f t="shared" si="160"/>
        <v>0</v>
      </c>
      <c r="AE241" s="161">
        <f t="shared" si="161"/>
        <v>0</v>
      </c>
      <c r="AF241" s="161">
        <f t="shared" si="161"/>
        <v>0</v>
      </c>
      <c r="AG241" s="176">
        <v>3.52</v>
      </c>
      <c r="AH241" s="46"/>
      <c r="AI241" s="47"/>
      <c r="AK241" s="49"/>
    </row>
    <row r="242" spans="1:37" x14ac:dyDescent="0.25">
      <c r="A242" s="74" t="s">
        <v>260</v>
      </c>
      <c r="B242" s="161">
        <v>0</v>
      </c>
      <c r="C242" s="161">
        <f t="shared" si="159"/>
        <v>0</v>
      </c>
      <c r="D242" s="161">
        <f t="shared" si="159"/>
        <v>0</v>
      </c>
      <c r="E242" s="161">
        <f t="shared" si="159"/>
        <v>0</v>
      </c>
      <c r="F242" s="161">
        <f t="shared" si="159"/>
        <v>0</v>
      </c>
      <c r="G242" s="161">
        <f t="shared" si="159"/>
        <v>0</v>
      </c>
      <c r="H242" s="161">
        <f t="shared" si="159"/>
        <v>0</v>
      </c>
      <c r="I242" s="161">
        <f t="shared" si="159"/>
        <v>0</v>
      </c>
      <c r="J242" s="161">
        <f t="shared" si="159"/>
        <v>0</v>
      </c>
      <c r="K242" s="161">
        <f t="shared" si="159"/>
        <v>0</v>
      </c>
      <c r="L242" s="161">
        <f t="shared" si="159"/>
        <v>0</v>
      </c>
      <c r="M242" s="161">
        <f t="shared" si="159"/>
        <v>0</v>
      </c>
      <c r="N242" s="161">
        <f t="shared" si="159"/>
        <v>0</v>
      </c>
      <c r="O242" s="161">
        <f t="shared" si="159"/>
        <v>0</v>
      </c>
      <c r="P242" s="161">
        <f t="shared" si="159"/>
        <v>0</v>
      </c>
      <c r="Q242" s="161">
        <f t="shared" si="159"/>
        <v>0</v>
      </c>
      <c r="R242" s="161">
        <f t="shared" si="159"/>
        <v>0</v>
      </c>
      <c r="S242" s="161">
        <f t="shared" si="158"/>
        <v>0</v>
      </c>
      <c r="T242" s="161">
        <f t="shared" si="158"/>
        <v>0</v>
      </c>
      <c r="U242" s="161">
        <f t="shared" si="158"/>
        <v>0</v>
      </c>
      <c r="V242" s="161">
        <f t="shared" si="158"/>
        <v>0</v>
      </c>
      <c r="W242" s="161">
        <f t="shared" si="158"/>
        <v>0</v>
      </c>
      <c r="X242" s="161">
        <f t="shared" si="158"/>
        <v>0</v>
      </c>
      <c r="Y242" s="161">
        <f t="shared" si="158"/>
        <v>0</v>
      </c>
      <c r="Z242" s="161">
        <f t="shared" si="158"/>
        <v>0</v>
      </c>
      <c r="AA242" s="161">
        <f t="shared" si="158"/>
        <v>0</v>
      </c>
      <c r="AB242" s="161">
        <f t="shared" si="158"/>
        <v>0</v>
      </c>
      <c r="AC242" s="161">
        <f t="shared" si="158"/>
        <v>0</v>
      </c>
      <c r="AD242" s="161">
        <f t="shared" si="160"/>
        <v>0</v>
      </c>
      <c r="AE242" s="161">
        <f t="shared" si="161"/>
        <v>0</v>
      </c>
      <c r="AF242" s="161">
        <f t="shared" si="161"/>
        <v>0</v>
      </c>
      <c r="AG242" s="176">
        <v>3.33</v>
      </c>
      <c r="AH242" s="46"/>
      <c r="AI242" s="47"/>
      <c r="AK242" s="49"/>
    </row>
    <row r="243" spans="1:37" x14ac:dyDescent="0.25">
      <c r="A243" s="74" t="s">
        <v>261</v>
      </c>
      <c r="B243" s="161">
        <v>0</v>
      </c>
      <c r="C243" s="161">
        <f t="shared" si="159"/>
        <v>0</v>
      </c>
      <c r="D243" s="161">
        <f t="shared" si="159"/>
        <v>0</v>
      </c>
      <c r="E243" s="161">
        <f t="shared" si="159"/>
        <v>0</v>
      </c>
      <c r="F243" s="161">
        <f t="shared" si="159"/>
        <v>0</v>
      </c>
      <c r="G243" s="161">
        <f t="shared" si="159"/>
        <v>0</v>
      </c>
      <c r="H243" s="161">
        <f t="shared" si="159"/>
        <v>0</v>
      </c>
      <c r="I243" s="161">
        <f t="shared" si="159"/>
        <v>0</v>
      </c>
      <c r="J243" s="161">
        <f t="shared" si="159"/>
        <v>0</v>
      </c>
      <c r="K243" s="161">
        <f t="shared" si="159"/>
        <v>0</v>
      </c>
      <c r="L243" s="161">
        <f t="shared" si="159"/>
        <v>0</v>
      </c>
      <c r="M243" s="161">
        <f t="shared" si="159"/>
        <v>0</v>
      </c>
      <c r="N243" s="161">
        <f t="shared" si="159"/>
        <v>0</v>
      </c>
      <c r="O243" s="161">
        <f t="shared" si="159"/>
        <v>0</v>
      </c>
      <c r="P243" s="161">
        <f t="shared" si="159"/>
        <v>0</v>
      </c>
      <c r="Q243" s="161">
        <f t="shared" si="159"/>
        <v>0</v>
      </c>
      <c r="R243" s="161">
        <f t="shared" si="159"/>
        <v>0</v>
      </c>
      <c r="S243" s="161">
        <f t="shared" si="158"/>
        <v>0</v>
      </c>
      <c r="T243" s="161">
        <f t="shared" si="158"/>
        <v>0</v>
      </c>
      <c r="U243" s="161">
        <f t="shared" si="158"/>
        <v>0</v>
      </c>
      <c r="V243" s="161">
        <f t="shared" si="158"/>
        <v>0</v>
      </c>
      <c r="W243" s="161">
        <f t="shared" si="158"/>
        <v>0</v>
      </c>
      <c r="X243" s="161">
        <f t="shared" si="158"/>
        <v>0</v>
      </c>
      <c r="Y243" s="161">
        <f t="shared" si="158"/>
        <v>0</v>
      </c>
      <c r="Z243" s="161">
        <f t="shared" si="158"/>
        <v>0</v>
      </c>
      <c r="AA243" s="161">
        <f t="shared" si="158"/>
        <v>0</v>
      </c>
      <c r="AB243" s="161">
        <f t="shared" si="158"/>
        <v>0</v>
      </c>
      <c r="AC243" s="161">
        <f t="shared" si="158"/>
        <v>0</v>
      </c>
      <c r="AD243" s="161">
        <f t="shared" si="160"/>
        <v>0</v>
      </c>
      <c r="AE243" s="161">
        <f t="shared" si="161"/>
        <v>0</v>
      </c>
      <c r="AF243" s="161">
        <f t="shared" si="161"/>
        <v>0</v>
      </c>
      <c r="AG243" s="176">
        <v>3.2</v>
      </c>
      <c r="AH243" s="46"/>
      <c r="AI243" s="47"/>
      <c r="AK243" s="49"/>
    </row>
    <row r="244" spans="1:37" x14ac:dyDescent="0.25">
      <c r="A244" s="74" t="s">
        <v>262</v>
      </c>
      <c r="B244" s="161">
        <v>0</v>
      </c>
      <c r="C244" s="161">
        <f t="shared" si="159"/>
        <v>0</v>
      </c>
      <c r="D244" s="161">
        <f t="shared" si="159"/>
        <v>0</v>
      </c>
      <c r="E244" s="161">
        <f t="shared" si="159"/>
        <v>0</v>
      </c>
      <c r="F244" s="161">
        <f t="shared" si="159"/>
        <v>0</v>
      </c>
      <c r="G244" s="161">
        <f t="shared" si="159"/>
        <v>0</v>
      </c>
      <c r="H244" s="161">
        <f t="shared" si="159"/>
        <v>0</v>
      </c>
      <c r="I244" s="161">
        <f t="shared" si="159"/>
        <v>0</v>
      </c>
      <c r="J244" s="161">
        <f t="shared" si="159"/>
        <v>0</v>
      </c>
      <c r="K244" s="161">
        <f t="shared" si="159"/>
        <v>0</v>
      </c>
      <c r="L244" s="161">
        <f t="shared" si="159"/>
        <v>0</v>
      </c>
      <c r="M244" s="161">
        <f t="shared" si="159"/>
        <v>0</v>
      </c>
      <c r="N244" s="161">
        <f t="shared" si="159"/>
        <v>0</v>
      </c>
      <c r="O244" s="161">
        <f t="shared" si="159"/>
        <v>0</v>
      </c>
      <c r="P244" s="161">
        <f t="shared" si="159"/>
        <v>0</v>
      </c>
      <c r="Q244" s="161">
        <f t="shared" si="159"/>
        <v>0</v>
      </c>
      <c r="R244" s="161">
        <f t="shared" si="159"/>
        <v>0</v>
      </c>
      <c r="S244" s="161">
        <f t="shared" si="158"/>
        <v>0</v>
      </c>
      <c r="T244" s="161">
        <f t="shared" si="158"/>
        <v>0</v>
      </c>
      <c r="U244" s="161">
        <f t="shared" si="158"/>
        <v>0</v>
      </c>
      <c r="V244" s="161">
        <f t="shared" si="158"/>
        <v>0</v>
      </c>
      <c r="W244" s="161">
        <f t="shared" si="158"/>
        <v>0</v>
      </c>
      <c r="X244" s="161">
        <f t="shared" si="158"/>
        <v>0</v>
      </c>
      <c r="Y244" s="161">
        <f t="shared" si="158"/>
        <v>0</v>
      </c>
      <c r="Z244" s="161">
        <f t="shared" si="158"/>
        <v>0</v>
      </c>
      <c r="AA244" s="161">
        <f t="shared" si="158"/>
        <v>0</v>
      </c>
      <c r="AB244" s="161">
        <f t="shared" si="158"/>
        <v>0</v>
      </c>
      <c r="AC244" s="161">
        <f t="shared" si="158"/>
        <v>0</v>
      </c>
      <c r="AD244" s="161">
        <f t="shared" si="160"/>
        <v>0</v>
      </c>
      <c r="AE244" s="161">
        <f t="shared" si="161"/>
        <v>0</v>
      </c>
      <c r="AF244" s="161">
        <f t="shared" si="16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263</v>
      </c>
      <c r="B245" s="161">
        <v>0</v>
      </c>
      <c r="C245" s="161">
        <f t="shared" si="159"/>
        <v>0</v>
      </c>
      <c r="D245" s="161">
        <f t="shared" si="159"/>
        <v>0</v>
      </c>
      <c r="E245" s="161">
        <f t="shared" si="159"/>
        <v>0</v>
      </c>
      <c r="F245" s="161">
        <f t="shared" si="159"/>
        <v>0</v>
      </c>
      <c r="G245" s="161">
        <f t="shared" si="159"/>
        <v>0</v>
      </c>
      <c r="H245" s="161">
        <f t="shared" si="159"/>
        <v>0</v>
      </c>
      <c r="I245" s="161">
        <f t="shared" si="159"/>
        <v>0</v>
      </c>
      <c r="J245" s="161">
        <f t="shared" si="159"/>
        <v>0</v>
      </c>
      <c r="K245" s="161">
        <f t="shared" si="159"/>
        <v>0</v>
      </c>
      <c r="L245" s="161">
        <f t="shared" si="159"/>
        <v>0</v>
      </c>
      <c r="M245" s="161">
        <f t="shared" si="159"/>
        <v>0</v>
      </c>
      <c r="N245" s="161">
        <f t="shared" si="159"/>
        <v>0</v>
      </c>
      <c r="O245" s="161">
        <f t="shared" si="159"/>
        <v>0</v>
      </c>
      <c r="P245" s="161">
        <f t="shared" si="159"/>
        <v>0</v>
      </c>
      <c r="Q245" s="161">
        <f t="shared" si="159"/>
        <v>0</v>
      </c>
      <c r="R245" s="161">
        <f t="shared" si="159"/>
        <v>0</v>
      </c>
      <c r="S245" s="161">
        <f t="shared" si="158"/>
        <v>0</v>
      </c>
      <c r="T245" s="161">
        <f t="shared" si="158"/>
        <v>0</v>
      </c>
      <c r="U245" s="161">
        <f t="shared" si="158"/>
        <v>0</v>
      </c>
      <c r="V245" s="161">
        <f t="shared" si="158"/>
        <v>0</v>
      </c>
      <c r="W245" s="161">
        <f t="shared" si="158"/>
        <v>0</v>
      </c>
      <c r="X245" s="161">
        <f t="shared" si="158"/>
        <v>0</v>
      </c>
      <c r="Y245" s="161">
        <f t="shared" si="158"/>
        <v>0</v>
      </c>
      <c r="Z245" s="161">
        <f t="shared" si="158"/>
        <v>0</v>
      </c>
      <c r="AA245" s="161">
        <f t="shared" si="158"/>
        <v>0</v>
      </c>
      <c r="AB245" s="161">
        <f t="shared" si="158"/>
        <v>0</v>
      </c>
      <c r="AC245" s="161">
        <f t="shared" si="158"/>
        <v>0</v>
      </c>
      <c r="AD245" s="161">
        <f t="shared" si="160"/>
        <v>0</v>
      </c>
      <c r="AE245" s="161">
        <f t="shared" si="161"/>
        <v>0</v>
      </c>
      <c r="AF245" s="161">
        <f t="shared" si="16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264</v>
      </c>
      <c r="B246" s="161">
        <v>0</v>
      </c>
      <c r="C246" s="161">
        <f t="shared" si="159"/>
        <v>0</v>
      </c>
      <c r="D246" s="161">
        <f t="shared" si="159"/>
        <v>0</v>
      </c>
      <c r="E246" s="161">
        <f t="shared" si="159"/>
        <v>0</v>
      </c>
      <c r="F246" s="161">
        <f t="shared" si="159"/>
        <v>0</v>
      </c>
      <c r="G246" s="161">
        <f t="shared" si="159"/>
        <v>0</v>
      </c>
      <c r="H246" s="161">
        <f t="shared" si="159"/>
        <v>0</v>
      </c>
      <c r="I246" s="161">
        <f t="shared" si="159"/>
        <v>0</v>
      </c>
      <c r="J246" s="161">
        <f t="shared" si="159"/>
        <v>0</v>
      </c>
      <c r="K246" s="161">
        <f t="shared" si="159"/>
        <v>0</v>
      </c>
      <c r="L246" s="161">
        <f t="shared" si="159"/>
        <v>0</v>
      </c>
      <c r="M246" s="161">
        <f t="shared" si="159"/>
        <v>0</v>
      </c>
      <c r="N246" s="161">
        <f t="shared" si="159"/>
        <v>0</v>
      </c>
      <c r="O246" s="161">
        <f t="shared" si="159"/>
        <v>0</v>
      </c>
      <c r="P246" s="161">
        <f t="shared" si="159"/>
        <v>0</v>
      </c>
      <c r="Q246" s="161">
        <f t="shared" si="159"/>
        <v>0</v>
      </c>
      <c r="R246" s="161">
        <f t="shared" si="159"/>
        <v>0</v>
      </c>
      <c r="S246" s="161">
        <f t="shared" si="158"/>
        <v>0</v>
      </c>
      <c r="T246" s="161">
        <f t="shared" si="158"/>
        <v>0</v>
      </c>
      <c r="U246" s="161">
        <f t="shared" si="158"/>
        <v>0</v>
      </c>
      <c r="V246" s="161">
        <f t="shared" si="158"/>
        <v>0</v>
      </c>
      <c r="W246" s="161">
        <f t="shared" si="158"/>
        <v>0</v>
      </c>
      <c r="X246" s="161">
        <f t="shared" si="158"/>
        <v>0</v>
      </c>
      <c r="Y246" s="161">
        <f t="shared" si="158"/>
        <v>0</v>
      </c>
      <c r="Z246" s="161">
        <f t="shared" si="158"/>
        <v>0</v>
      </c>
      <c r="AA246" s="161">
        <f t="shared" si="158"/>
        <v>0</v>
      </c>
      <c r="AB246" s="161">
        <f t="shared" si="158"/>
        <v>0</v>
      </c>
      <c r="AC246" s="161">
        <f t="shared" si="158"/>
        <v>0</v>
      </c>
      <c r="AD246" s="161">
        <f t="shared" si="160"/>
        <v>0</v>
      </c>
      <c r="AE246" s="161">
        <f t="shared" si="161"/>
        <v>0</v>
      </c>
      <c r="AF246" s="161">
        <f t="shared" si="16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265</v>
      </c>
      <c r="B247" s="161">
        <v>0</v>
      </c>
      <c r="C247" s="161">
        <f t="shared" si="159"/>
        <v>0</v>
      </c>
      <c r="D247" s="161">
        <f t="shared" si="159"/>
        <v>0</v>
      </c>
      <c r="E247" s="161">
        <f t="shared" si="159"/>
        <v>0</v>
      </c>
      <c r="F247" s="161">
        <f t="shared" si="159"/>
        <v>0</v>
      </c>
      <c r="G247" s="161">
        <f t="shared" si="159"/>
        <v>0</v>
      </c>
      <c r="H247" s="161">
        <f t="shared" si="159"/>
        <v>0</v>
      </c>
      <c r="I247" s="161">
        <f t="shared" si="159"/>
        <v>0</v>
      </c>
      <c r="J247" s="161">
        <f t="shared" si="159"/>
        <v>0</v>
      </c>
      <c r="K247" s="161">
        <f t="shared" si="159"/>
        <v>0</v>
      </c>
      <c r="L247" s="161">
        <f t="shared" si="159"/>
        <v>0</v>
      </c>
      <c r="M247" s="161">
        <f t="shared" si="159"/>
        <v>0</v>
      </c>
      <c r="N247" s="161">
        <f t="shared" si="159"/>
        <v>0</v>
      </c>
      <c r="O247" s="161">
        <f t="shared" si="159"/>
        <v>0</v>
      </c>
      <c r="P247" s="161">
        <f t="shared" si="159"/>
        <v>0</v>
      </c>
      <c r="Q247" s="161">
        <f t="shared" si="159"/>
        <v>0</v>
      </c>
      <c r="R247" s="161">
        <f t="shared" si="159"/>
        <v>0</v>
      </c>
      <c r="S247" s="161">
        <f t="shared" si="158"/>
        <v>0</v>
      </c>
      <c r="T247" s="161">
        <f t="shared" si="158"/>
        <v>0</v>
      </c>
      <c r="U247" s="161">
        <f t="shared" si="158"/>
        <v>0</v>
      </c>
      <c r="V247" s="161">
        <f t="shared" si="158"/>
        <v>0</v>
      </c>
      <c r="W247" s="161">
        <f t="shared" si="158"/>
        <v>0</v>
      </c>
      <c r="X247" s="161">
        <f t="shared" si="158"/>
        <v>0</v>
      </c>
      <c r="Y247" s="161">
        <f t="shared" si="158"/>
        <v>0</v>
      </c>
      <c r="Z247" s="161">
        <f t="shared" si="158"/>
        <v>0</v>
      </c>
      <c r="AA247" s="161">
        <f t="shared" si="158"/>
        <v>0</v>
      </c>
      <c r="AB247" s="161">
        <f t="shared" si="158"/>
        <v>0</v>
      </c>
      <c r="AC247" s="161">
        <f t="shared" si="158"/>
        <v>0</v>
      </c>
      <c r="AD247" s="161">
        <f t="shared" si="160"/>
        <v>0</v>
      </c>
      <c r="AE247" s="161">
        <f t="shared" si="161"/>
        <v>0</v>
      </c>
      <c r="AF247" s="161">
        <f t="shared" si="16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266</v>
      </c>
      <c r="B248" s="161">
        <v>0</v>
      </c>
      <c r="C248" s="161">
        <f t="shared" si="159"/>
        <v>0</v>
      </c>
      <c r="D248" s="161">
        <f t="shared" si="159"/>
        <v>0</v>
      </c>
      <c r="E248" s="161">
        <f t="shared" si="159"/>
        <v>0</v>
      </c>
      <c r="F248" s="161">
        <f t="shared" si="159"/>
        <v>0</v>
      </c>
      <c r="G248" s="161">
        <f t="shared" si="159"/>
        <v>0</v>
      </c>
      <c r="H248" s="161">
        <f t="shared" si="159"/>
        <v>0</v>
      </c>
      <c r="I248" s="161">
        <f t="shared" si="159"/>
        <v>0</v>
      </c>
      <c r="J248" s="161">
        <f t="shared" si="159"/>
        <v>0</v>
      </c>
      <c r="K248" s="161">
        <f t="shared" si="159"/>
        <v>0</v>
      </c>
      <c r="L248" s="161">
        <f t="shared" si="159"/>
        <v>0</v>
      </c>
      <c r="M248" s="161">
        <f t="shared" si="159"/>
        <v>0</v>
      </c>
      <c r="N248" s="161">
        <f t="shared" si="159"/>
        <v>0</v>
      </c>
      <c r="O248" s="161">
        <f t="shared" si="159"/>
        <v>0</v>
      </c>
      <c r="P248" s="161">
        <f t="shared" si="159"/>
        <v>0</v>
      </c>
      <c r="Q248" s="161">
        <f t="shared" si="159"/>
        <v>0</v>
      </c>
      <c r="R248" s="161">
        <f t="shared" si="159"/>
        <v>0</v>
      </c>
      <c r="S248" s="161">
        <f t="shared" si="158"/>
        <v>0</v>
      </c>
      <c r="T248" s="161">
        <f t="shared" si="158"/>
        <v>0</v>
      </c>
      <c r="U248" s="161">
        <f t="shared" si="158"/>
        <v>0</v>
      </c>
      <c r="V248" s="161">
        <f t="shared" si="158"/>
        <v>0</v>
      </c>
      <c r="W248" s="161">
        <f t="shared" si="158"/>
        <v>0</v>
      </c>
      <c r="X248" s="161">
        <f t="shared" si="158"/>
        <v>0</v>
      </c>
      <c r="Y248" s="161">
        <f t="shared" si="158"/>
        <v>0</v>
      </c>
      <c r="Z248" s="161">
        <f t="shared" si="158"/>
        <v>0</v>
      </c>
      <c r="AA248" s="161">
        <f t="shared" si="158"/>
        <v>0</v>
      </c>
      <c r="AB248" s="161">
        <f t="shared" si="158"/>
        <v>0</v>
      </c>
      <c r="AC248" s="161">
        <f t="shared" si="158"/>
        <v>0</v>
      </c>
      <c r="AD248" s="161">
        <f t="shared" si="160"/>
        <v>0</v>
      </c>
      <c r="AE248" s="161">
        <f t="shared" si="161"/>
        <v>0</v>
      </c>
      <c r="AF248" s="161">
        <f t="shared" si="161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267</v>
      </c>
      <c r="B249" s="161">
        <v>0</v>
      </c>
      <c r="C249" s="161">
        <f t="shared" si="159"/>
        <v>0</v>
      </c>
      <c r="D249" s="161">
        <f t="shared" si="159"/>
        <v>0</v>
      </c>
      <c r="E249" s="161">
        <f t="shared" si="159"/>
        <v>0</v>
      </c>
      <c r="F249" s="161">
        <f t="shared" si="159"/>
        <v>0</v>
      </c>
      <c r="G249" s="161">
        <f t="shared" si="159"/>
        <v>0</v>
      </c>
      <c r="H249" s="161">
        <f t="shared" si="159"/>
        <v>0</v>
      </c>
      <c r="I249" s="161">
        <f t="shared" si="159"/>
        <v>0</v>
      </c>
      <c r="J249" s="161">
        <f t="shared" si="159"/>
        <v>0</v>
      </c>
      <c r="K249" s="161">
        <f t="shared" si="159"/>
        <v>0</v>
      </c>
      <c r="L249" s="161">
        <f t="shared" si="159"/>
        <v>0</v>
      </c>
      <c r="M249" s="161">
        <f t="shared" si="159"/>
        <v>0</v>
      </c>
      <c r="N249" s="161">
        <f t="shared" si="159"/>
        <v>0</v>
      </c>
      <c r="O249" s="161">
        <f t="shared" si="159"/>
        <v>0</v>
      </c>
      <c r="P249" s="161">
        <f t="shared" si="159"/>
        <v>0</v>
      </c>
      <c r="Q249" s="161">
        <f t="shared" si="159"/>
        <v>0</v>
      </c>
      <c r="R249" s="161">
        <f t="shared" ref="R249:AF264" si="162">Q249</f>
        <v>0</v>
      </c>
      <c r="S249" s="161">
        <f t="shared" si="162"/>
        <v>0</v>
      </c>
      <c r="T249" s="161">
        <f t="shared" si="162"/>
        <v>0</v>
      </c>
      <c r="U249" s="161">
        <f t="shared" si="162"/>
        <v>0</v>
      </c>
      <c r="V249" s="161">
        <f t="shared" si="162"/>
        <v>0</v>
      </c>
      <c r="W249" s="161">
        <f t="shared" si="162"/>
        <v>0</v>
      </c>
      <c r="X249" s="161">
        <f t="shared" si="162"/>
        <v>0</v>
      </c>
      <c r="Y249" s="161">
        <f t="shared" si="162"/>
        <v>0</v>
      </c>
      <c r="Z249" s="161">
        <f t="shared" si="162"/>
        <v>0</v>
      </c>
      <c r="AA249" s="161">
        <f t="shared" si="162"/>
        <v>0</v>
      </c>
      <c r="AB249" s="161">
        <f t="shared" si="162"/>
        <v>0</v>
      </c>
      <c r="AC249" s="161">
        <f t="shared" si="162"/>
        <v>0</v>
      </c>
      <c r="AD249" s="161">
        <f t="shared" si="160"/>
        <v>0</v>
      </c>
      <c r="AE249" s="161">
        <f t="shared" si="161"/>
        <v>0</v>
      </c>
      <c r="AF249" s="161">
        <f t="shared" si="161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268</v>
      </c>
      <c r="B250" s="161">
        <v>0</v>
      </c>
      <c r="C250" s="161">
        <f t="shared" ref="C250:R265" si="163">B250</f>
        <v>0</v>
      </c>
      <c r="D250" s="161">
        <f t="shared" si="163"/>
        <v>0</v>
      </c>
      <c r="E250" s="161">
        <f t="shared" si="163"/>
        <v>0</v>
      </c>
      <c r="F250" s="161">
        <f t="shared" si="163"/>
        <v>0</v>
      </c>
      <c r="G250" s="161">
        <f t="shared" si="163"/>
        <v>0</v>
      </c>
      <c r="H250" s="161">
        <f t="shared" si="163"/>
        <v>0</v>
      </c>
      <c r="I250" s="161">
        <f t="shared" si="163"/>
        <v>0</v>
      </c>
      <c r="J250" s="161">
        <f t="shared" si="163"/>
        <v>0</v>
      </c>
      <c r="K250" s="161">
        <f t="shared" si="163"/>
        <v>0</v>
      </c>
      <c r="L250" s="161">
        <f t="shared" si="163"/>
        <v>0</v>
      </c>
      <c r="M250" s="161">
        <f t="shared" si="163"/>
        <v>0</v>
      </c>
      <c r="N250" s="161">
        <f t="shared" si="163"/>
        <v>0</v>
      </c>
      <c r="O250" s="161">
        <f t="shared" si="163"/>
        <v>0</v>
      </c>
      <c r="P250" s="161">
        <f t="shared" si="163"/>
        <v>0</v>
      </c>
      <c r="Q250" s="161">
        <f t="shared" si="163"/>
        <v>0</v>
      </c>
      <c r="R250" s="161">
        <f t="shared" si="162"/>
        <v>0</v>
      </c>
      <c r="S250" s="161">
        <f t="shared" si="162"/>
        <v>0</v>
      </c>
      <c r="T250" s="161">
        <f t="shared" si="162"/>
        <v>0</v>
      </c>
      <c r="U250" s="161">
        <f t="shared" si="162"/>
        <v>0</v>
      </c>
      <c r="V250" s="161">
        <f t="shared" si="162"/>
        <v>0</v>
      </c>
      <c r="W250" s="161">
        <f t="shared" si="162"/>
        <v>0</v>
      </c>
      <c r="X250" s="161">
        <f t="shared" si="162"/>
        <v>0</v>
      </c>
      <c r="Y250" s="161">
        <f t="shared" si="162"/>
        <v>0</v>
      </c>
      <c r="Z250" s="161">
        <f t="shared" si="162"/>
        <v>0</v>
      </c>
      <c r="AA250" s="161">
        <f t="shared" si="162"/>
        <v>0</v>
      </c>
      <c r="AB250" s="161">
        <f t="shared" si="162"/>
        <v>0</v>
      </c>
      <c r="AC250" s="161">
        <f t="shared" si="162"/>
        <v>0</v>
      </c>
      <c r="AD250" s="161">
        <f t="shared" si="162"/>
        <v>0</v>
      </c>
      <c r="AE250" s="161">
        <f t="shared" si="162"/>
        <v>0</v>
      </c>
      <c r="AF250" s="161">
        <f t="shared" si="162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269</v>
      </c>
      <c r="B251" s="161">
        <v>0</v>
      </c>
      <c r="C251" s="161">
        <f t="shared" si="163"/>
        <v>0</v>
      </c>
      <c r="D251" s="161">
        <f t="shared" si="163"/>
        <v>0</v>
      </c>
      <c r="E251" s="161">
        <f t="shared" si="163"/>
        <v>0</v>
      </c>
      <c r="F251" s="161">
        <f t="shared" si="163"/>
        <v>0</v>
      </c>
      <c r="G251" s="161">
        <f t="shared" si="163"/>
        <v>0</v>
      </c>
      <c r="H251" s="161">
        <f t="shared" si="163"/>
        <v>0</v>
      </c>
      <c r="I251" s="161">
        <f t="shared" si="163"/>
        <v>0</v>
      </c>
      <c r="J251" s="161">
        <f t="shared" si="163"/>
        <v>0</v>
      </c>
      <c r="K251" s="161">
        <f t="shared" si="163"/>
        <v>0</v>
      </c>
      <c r="L251" s="161">
        <f t="shared" si="163"/>
        <v>0</v>
      </c>
      <c r="M251" s="161">
        <f t="shared" si="163"/>
        <v>0</v>
      </c>
      <c r="N251" s="161">
        <f t="shared" si="163"/>
        <v>0</v>
      </c>
      <c r="O251" s="161">
        <f t="shared" si="163"/>
        <v>0</v>
      </c>
      <c r="P251" s="161">
        <f t="shared" si="163"/>
        <v>0</v>
      </c>
      <c r="Q251" s="161">
        <f t="shared" si="163"/>
        <v>0</v>
      </c>
      <c r="R251" s="161">
        <f t="shared" si="163"/>
        <v>0</v>
      </c>
      <c r="S251" s="161">
        <f t="shared" si="162"/>
        <v>0</v>
      </c>
      <c r="T251" s="161">
        <f t="shared" si="162"/>
        <v>0</v>
      </c>
      <c r="U251" s="161">
        <f t="shared" si="162"/>
        <v>0</v>
      </c>
      <c r="V251" s="161">
        <f t="shared" si="162"/>
        <v>0</v>
      </c>
      <c r="W251" s="161">
        <f t="shared" si="162"/>
        <v>0</v>
      </c>
      <c r="X251" s="161">
        <f t="shared" si="162"/>
        <v>0</v>
      </c>
      <c r="Y251" s="161">
        <f t="shared" si="162"/>
        <v>0</v>
      </c>
      <c r="Z251" s="161">
        <f t="shared" si="162"/>
        <v>0</v>
      </c>
      <c r="AA251" s="161">
        <f t="shared" si="162"/>
        <v>0</v>
      </c>
      <c r="AB251" s="161">
        <f t="shared" si="162"/>
        <v>0</v>
      </c>
      <c r="AC251" s="161">
        <f t="shared" si="162"/>
        <v>0</v>
      </c>
      <c r="AD251" s="161">
        <f t="shared" si="162"/>
        <v>0</v>
      </c>
      <c r="AE251" s="161">
        <f t="shared" si="162"/>
        <v>0</v>
      </c>
      <c r="AF251" s="161">
        <f t="shared" si="162"/>
        <v>0</v>
      </c>
      <c r="AG251" s="176">
        <v>3</v>
      </c>
      <c r="AH251" s="46"/>
      <c r="AI251" s="47"/>
      <c r="AK251" s="49"/>
    </row>
    <row r="252" spans="1:37" x14ac:dyDescent="0.25">
      <c r="A252" s="74" t="s">
        <v>270</v>
      </c>
      <c r="B252" s="161">
        <v>0</v>
      </c>
      <c r="C252" s="161">
        <f t="shared" si="163"/>
        <v>0</v>
      </c>
      <c r="D252" s="161">
        <f t="shared" si="163"/>
        <v>0</v>
      </c>
      <c r="E252" s="161">
        <f t="shared" si="163"/>
        <v>0</v>
      </c>
      <c r="F252" s="161">
        <f t="shared" si="163"/>
        <v>0</v>
      </c>
      <c r="G252" s="161">
        <f t="shared" si="163"/>
        <v>0</v>
      </c>
      <c r="H252" s="161">
        <f t="shared" si="163"/>
        <v>0</v>
      </c>
      <c r="I252" s="161">
        <f t="shared" si="163"/>
        <v>0</v>
      </c>
      <c r="J252" s="161">
        <f t="shared" si="163"/>
        <v>0</v>
      </c>
      <c r="K252" s="161">
        <f t="shared" si="163"/>
        <v>0</v>
      </c>
      <c r="L252" s="161">
        <f t="shared" si="163"/>
        <v>0</v>
      </c>
      <c r="M252" s="161">
        <f t="shared" si="163"/>
        <v>0</v>
      </c>
      <c r="N252" s="161">
        <f t="shared" si="163"/>
        <v>0</v>
      </c>
      <c r="O252" s="161">
        <f t="shared" si="163"/>
        <v>0</v>
      </c>
      <c r="P252" s="161">
        <f t="shared" si="163"/>
        <v>0</v>
      </c>
      <c r="Q252" s="161">
        <f t="shared" si="163"/>
        <v>0</v>
      </c>
      <c r="R252" s="161">
        <f t="shared" si="163"/>
        <v>0</v>
      </c>
      <c r="S252" s="161">
        <f t="shared" si="162"/>
        <v>0</v>
      </c>
      <c r="T252" s="161">
        <f t="shared" si="162"/>
        <v>0</v>
      </c>
      <c r="U252" s="161">
        <f t="shared" si="162"/>
        <v>0</v>
      </c>
      <c r="V252" s="161">
        <f t="shared" si="162"/>
        <v>0</v>
      </c>
      <c r="W252" s="161">
        <f t="shared" si="162"/>
        <v>0</v>
      </c>
      <c r="X252" s="161">
        <f t="shared" si="162"/>
        <v>0</v>
      </c>
      <c r="Y252" s="161">
        <f t="shared" si="162"/>
        <v>0</v>
      </c>
      <c r="Z252" s="161">
        <f t="shared" si="162"/>
        <v>0</v>
      </c>
      <c r="AA252" s="161">
        <f t="shared" si="162"/>
        <v>0</v>
      </c>
      <c r="AB252" s="161">
        <f t="shared" si="162"/>
        <v>0</v>
      </c>
      <c r="AC252" s="161">
        <f t="shared" si="162"/>
        <v>0</v>
      </c>
      <c r="AD252" s="161">
        <f t="shared" si="162"/>
        <v>0</v>
      </c>
      <c r="AE252" s="161">
        <f t="shared" si="162"/>
        <v>0</v>
      </c>
      <c r="AF252" s="161">
        <f t="shared" si="162"/>
        <v>0</v>
      </c>
      <c r="AG252" s="176">
        <v>2.83</v>
      </c>
      <c r="AH252" s="46"/>
      <c r="AI252" s="47"/>
      <c r="AK252" s="49"/>
    </row>
    <row r="253" spans="1:37" x14ac:dyDescent="0.25">
      <c r="A253" s="74" t="s">
        <v>271</v>
      </c>
      <c r="B253" s="161">
        <v>0</v>
      </c>
      <c r="C253" s="161">
        <f t="shared" si="163"/>
        <v>0</v>
      </c>
      <c r="D253" s="161">
        <f t="shared" si="163"/>
        <v>0</v>
      </c>
      <c r="E253" s="161">
        <f t="shared" si="163"/>
        <v>0</v>
      </c>
      <c r="F253" s="161">
        <f t="shared" si="163"/>
        <v>0</v>
      </c>
      <c r="G253" s="161">
        <f t="shared" si="163"/>
        <v>0</v>
      </c>
      <c r="H253" s="161">
        <f t="shared" si="163"/>
        <v>0</v>
      </c>
      <c r="I253" s="161">
        <f t="shared" si="163"/>
        <v>0</v>
      </c>
      <c r="J253" s="161">
        <f t="shared" si="163"/>
        <v>0</v>
      </c>
      <c r="K253" s="161">
        <f t="shared" si="163"/>
        <v>0</v>
      </c>
      <c r="L253" s="161">
        <f t="shared" si="163"/>
        <v>0</v>
      </c>
      <c r="M253" s="161">
        <f t="shared" si="163"/>
        <v>0</v>
      </c>
      <c r="N253" s="161">
        <f t="shared" si="163"/>
        <v>0</v>
      </c>
      <c r="O253" s="161">
        <f t="shared" si="163"/>
        <v>0</v>
      </c>
      <c r="P253" s="161">
        <f t="shared" si="163"/>
        <v>0</v>
      </c>
      <c r="Q253" s="161">
        <f t="shared" si="163"/>
        <v>0</v>
      </c>
      <c r="R253" s="161">
        <f t="shared" si="163"/>
        <v>0</v>
      </c>
      <c r="S253" s="161">
        <f t="shared" si="162"/>
        <v>0</v>
      </c>
      <c r="T253" s="161">
        <f t="shared" si="162"/>
        <v>0</v>
      </c>
      <c r="U253" s="161">
        <f t="shared" si="162"/>
        <v>0</v>
      </c>
      <c r="V253" s="161">
        <f t="shared" si="162"/>
        <v>0</v>
      </c>
      <c r="W253" s="161">
        <f t="shared" si="162"/>
        <v>0</v>
      </c>
      <c r="X253" s="161">
        <f t="shared" si="162"/>
        <v>0</v>
      </c>
      <c r="Y253" s="161">
        <f t="shared" si="162"/>
        <v>0</v>
      </c>
      <c r="Z253" s="161">
        <f t="shared" si="162"/>
        <v>0</v>
      </c>
      <c r="AA253" s="161">
        <f t="shared" si="162"/>
        <v>0</v>
      </c>
      <c r="AB253" s="161">
        <f t="shared" si="162"/>
        <v>0</v>
      </c>
      <c r="AC253" s="161">
        <f t="shared" si="162"/>
        <v>0</v>
      </c>
      <c r="AD253" s="161">
        <f t="shared" si="162"/>
        <v>0</v>
      </c>
      <c r="AE253" s="161">
        <f t="shared" si="162"/>
        <v>0</v>
      </c>
      <c r="AF253" s="161">
        <f t="shared" si="162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272</v>
      </c>
      <c r="B254" s="161">
        <v>0</v>
      </c>
      <c r="C254" s="161">
        <f t="shared" si="163"/>
        <v>0</v>
      </c>
      <c r="D254" s="161">
        <f t="shared" si="163"/>
        <v>0</v>
      </c>
      <c r="E254" s="161">
        <f t="shared" si="163"/>
        <v>0</v>
      </c>
      <c r="F254" s="161">
        <f t="shared" si="163"/>
        <v>0</v>
      </c>
      <c r="G254" s="161">
        <f t="shared" si="163"/>
        <v>0</v>
      </c>
      <c r="H254" s="161">
        <f t="shared" si="163"/>
        <v>0</v>
      </c>
      <c r="I254" s="161">
        <f t="shared" si="163"/>
        <v>0</v>
      </c>
      <c r="J254" s="161">
        <f t="shared" si="163"/>
        <v>0</v>
      </c>
      <c r="K254" s="161">
        <f t="shared" si="163"/>
        <v>0</v>
      </c>
      <c r="L254" s="161">
        <f t="shared" si="163"/>
        <v>0</v>
      </c>
      <c r="M254" s="161">
        <f t="shared" si="163"/>
        <v>0</v>
      </c>
      <c r="N254" s="161">
        <f t="shared" si="163"/>
        <v>0</v>
      </c>
      <c r="O254" s="161">
        <f t="shared" si="163"/>
        <v>0</v>
      </c>
      <c r="P254" s="161">
        <f t="shared" si="163"/>
        <v>0</v>
      </c>
      <c r="Q254" s="161">
        <f t="shared" si="163"/>
        <v>0</v>
      </c>
      <c r="R254" s="161">
        <f t="shared" si="163"/>
        <v>0</v>
      </c>
      <c r="S254" s="161">
        <f t="shared" si="162"/>
        <v>0</v>
      </c>
      <c r="T254" s="161">
        <f t="shared" si="162"/>
        <v>0</v>
      </c>
      <c r="U254" s="161">
        <f t="shared" si="162"/>
        <v>0</v>
      </c>
      <c r="V254" s="161">
        <f t="shared" si="162"/>
        <v>0</v>
      </c>
      <c r="W254" s="161">
        <f t="shared" si="162"/>
        <v>0</v>
      </c>
      <c r="X254" s="161">
        <f t="shared" si="162"/>
        <v>0</v>
      </c>
      <c r="Y254" s="161">
        <f t="shared" si="162"/>
        <v>0</v>
      </c>
      <c r="Z254" s="161">
        <f t="shared" si="162"/>
        <v>0</v>
      </c>
      <c r="AA254" s="161">
        <f t="shared" si="162"/>
        <v>0</v>
      </c>
      <c r="AB254" s="161">
        <f t="shared" si="162"/>
        <v>0</v>
      </c>
      <c r="AC254" s="161">
        <f t="shared" si="162"/>
        <v>0</v>
      </c>
      <c r="AD254" s="161">
        <f t="shared" si="162"/>
        <v>0</v>
      </c>
      <c r="AE254" s="161">
        <f t="shared" si="162"/>
        <v>0</v>
      </c>
      <c r="AF254" s="161">
        <f t="shared" si="162"/>
        <v>0</v>
      </c>
      <c r="AG254" s="176">
        <v>2.5</v>
      </c>
      <c r="AH254" s="46"/>
      <c r="AI254" s="47"/>
      <c r="AK254" s="49"/>
    </row>
    <row r="255" spans="1:37" x14ac:dyDescent="0.25">
      <c r="A255" s="74" t="s">
        <v>273</v>
      </c>
      <c r="B255" s="161">
        <v>0</v>
      </c>
      <c r="C255" s="161">
        <f t="shared" si="163"/>
        <v>0</v>
      </c>
      <c r="D255" s="161">
        <f t="shared" si="163"/>
        <v>0</v>
      </c>
      <c r="E255" s="161">
        <f t="shared" si="163"/>
        <v>0</v>
      </c>
      <c r="F255" s="161">
        <f t="shared" si="163"/>
        <v>0</v>
      </c>
      <c r="G255" s="161">
        <f t="shared" si="163"/>
        <v>0</v>
      </c>
      <c r="H255" s="161">
        <f t="shared" si="163"/>
        <v>0</v>
      </c>
      <c r="I255" s="161">
        <f t="shared" si="163"/>
        <v>0</v>
      </c>
      <c r="J255" s="161">
        <f t="shared" si="163"/>
        <v>0</v>
      </c>
      <c r="K255" s="161">
        <f t="shared" si="163"/>
        <v>0</v>
      </c>
      <c r="L255" s="161">
        <f t="shared" si="163"/>
        <v>0</v>
      </c>
      <c r="M255" s="161">
        <f t="shared" si="163"/>
        <v>0</v>
      </c>
      <c r="N255" s="161">
        <f t="shared" si="163"/>
        <v>0</v>
      </c>
      <c r="O255" s="161">
        <f t="shared" si="163"/>
        <v>0</v>
      </c>
      <c r="P255" s="161">
        <f t="shared" si="163"/>
        <v>0</v>
      </c>
      <c r="Q255" s="161">
        <f t="shared" si="163"/>
        <v>0</v>
      </c>
      <c r="R255" s="161">
        <f t="shared" si="163"/>
        <v>0</v>
      </c>
      <c r="S255" s="161">
        <f t="shared" si="162"/>
        <v>0</v>
      </c>
      <c r="T255" s="161">
        <f t="shared" si="162"/>
        <v>0</v>
      </c>
      <c r="U255" s="161">
        <f t="shared" si="162"/>
        <v>0</v>
      </c>
      <c r="V255" s="161">
        <f t="shared" si="162"/>
        <v>0</v>
      </c>
      <c r="W255" s="161">
        <f t="shared" si="162"/>
        <v>0</v>
      </c>
      <c r="X255" s="161">
        <f t="shared" si="162"/>
        <v>0</v>
      </c>
      <c r="Y255" s="161">
        <f t="shared" si="162"/>
        <v>0</v>
      </c>
      <c r="Z255" s="161">
        <f t="shared" si="162"/>
        <v>0</v>
      </c>
      <c r="AA255" s="161">
        <f t="shared" si="162"/>
        <v>0</v>
      </c>
      <c r="AB255" s="161">
        <f t="shared" si="162"/>
        <v>0</v>
      </c>
      <c r="AC255" s="161">
        <f t="shared" si="162"/>
        <v>0</v>
      </c>
      <c r="AD255" s="161">
        <f t="shared" si="162"/>
        <v>0</v>
      </c>
      <c r="AE255" s="161">
        <f t="shared" si="162"/>
        <v>0</v>
      </c>
      <c r="AF255" s="161">
        <f t="shared" si="162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274</v>
      </c>
      <c r="B256" s="161">
        <v>0</v>
      </c>
      <c r="C256" s="161">
        <f t="shared" si="163"/>
        <v>0</v>
      </c>
      <c r="D256" s="161">
        <f t="shared" si="163"/>
        <v>0</v>
      </c>
      <c r="E256" s="161">
        <f t="shared" si="163"/>
        <v>0</v>
      </c>
      <c r="F256" s="161">
        <f t="shared" si="163"/>
        <v>0</v>
      </c>
      <c r="G256" s="161">
        <f t="shared" si="163"/>
        <v>0</v>
      </c>
      <c r="H256" s="161">
        <f t="shared" si="163"/>
        <v>0</v>
      </c>
      <c r="I256" s="161">
        <f t="shared" si="163"/>
        <v>0</v>
      </c>
      <c r="J256" s="161">
        <f t="shared" si="163"/>
        <v>0</v>
      </c>
      <c r="K256" s="161">
        <f t="shared" si="163"/>
        <v>0</v>
      </c>
      <c r="L256" s="161">
        <f t="shared" si="163"/>
        <v>0</v>
      </c>
      <c r="M256" s="161">
        <f t="shared" si="163"/>
        <v>0</v>
      </c>
      <c r="N256" s="161">
        <f t="shared" si="163"/>
        <v>0</v>
      </c>
      <c r="O256" s="161">
        <f t="shared" si="163"/>
        <v>0</v>
      </c>
      <c r="P256" s="161">
        <f t="shared" si="163"/>
        <v>0</v>
      </c>
      <c r="Q256" s="161">
        <f t="shared" si="163"/>
        <v>0</v>
      </c>
      <c r="R256" s="161">
        <f t="shared" si="163"/>
        <v>0</v>
      </c>
      <c r="S256" s="161">
        <f t="shared" si="162"/>
        <v>0</v>
      </c>
      <c r="T256" s="161">
        <f t="shared" si="162"/>
        <v>0</v>
      </c>
      <c r="U256" s="161">
        <f t="shared" si="162"/>
        <v>0</v>
      </c>
      <c r="V256" s="161">
        <f t="shared" si="162"/>
        <v>0</v>
      </c>
      <c r="W256" s="161">
        <f t="shared" si="162"/>
        <v>0</v>
      </c>
      <c r="X256" s="161">
        <f t="shared" si="162"/>
        <v>0</v>
      </c>
      <c r="Y256" s="161">
        <f t="shared" si="162"/>
        <v>0</v>
      </c>
      <c r="Z256" s="161">
        <f t="shared" si="162"/>
        <v>0</v>
      </c>
      <c r="AA256" s="161">
        <f t="shared" si="162"/>
        <v>0</v>
      </c>
      <c r="AB256" s="161">
        <f t="shared" si="162"/>
        <v>0</v>
      </c>
      <c r="AC256" s="161">
        <f t="shared" si="162"/>
        <v>0</v>
      </c>
      <c r="AD256" s="161">
        <f t="shared" si="162"/>
        <v>0</v>
      </c>
      <c r="AE256" s="161">
        <f t="shared" si="162"/>
        <v>0</v>
      </c>
      <c r="AF256" s="161">
        <f t="shared" si="162"/>
        <v>0</v>
      </c>
      <c r="AG256" s="176">
        <v>2.4</v>
      </c>
      <c r="AH256" s="46"/>
      <c r="AI256" s="47"/>
      <c r="AK256" s="49"/>
    </row>
    <row r="257" spans="1:37" x14ac:dyDescent="0.25">
      <c r="A257" s="74" t="s">
        <v>275</v>
      </c>
      <c r="B257" s="161">
        <v>0</v>
      </c>
      <c r="C257" s="161">
        <f t="shared" si="163"/>
        <v>0</v>
      </c>
      <c r="D257" s="161">
        <f t="shared" si="163"/>
        <v>0</v>
      </c>
      <c r="E257" s="161">
        <f t="shared" si="163"/>
        <v>0</v>
      </c>
      <c r="F257" s="161">
        <f t="shared" si="163"/>
        <v>0</v>
      </c>
      <c r="G257" s="161">
        <f t="shared" si="163"/>
        <v>0</v>
      </c>
      <c r="H257" s="161">
        <f t="shared" si="163"/>
        <v>0</v>
      </c>
      <c r="I257" s="161">
        <f t="shared" si="163"/>
        <v>0</v>
      </c>
      <c r="J257" s="161">
        <f t="shared" si="163"/>
        <v>0</v>
      </c>
      <c r="K257" s="161">
        <f t="shared" si="163"/>
        <v>0</v>
      </c>
      <c r="L257" s="161">
        <f t="shared" si="163"/>
        <v>0</v>
      </c>
      <c r="M257" s="161">
        <f t="shared" si="163"/>
        <v>0</v>
      </c>
      <c r="N257" s="161">
        <f t="shared" si="163"/>
        <v>0</v>
      </c>
      <c r="O257" s="161">
        <f t="shared" si="163"/>
        <v>0</v>
      </c>
      <c r="P257" s="161">
        <f t="shared" si="163"/>
        <v>0</v>
      </c>
      <c r="Q257" s="161">
        <f t="shared" si="163"/>
        <v>0</v>
      </c>
      <c r="R257" s="161">
        <f t="shared" si="163"/>
        <v>0</v>
      </c>
      <c r="S257" s="161">
        <f t="shared" si="162"/>
        <v>0</v>
      </c>
      <c r="T257" s="161">
        <f t="shared" si="162"/>
        <v>0</v>
      </c>
      <c r="U257" s="161">
        <f t="shared" si="162"/>
        <v>0</v>
      </c>
      <c r="V257" s="161">
        <f t="shared" si="162"/>
        <v>0</v>
      </c>
      <c r="W257" s="161">
        <f t="shared" si="162"/>
        <v>0</v>
      </c>
      <c r="X257" s="161">
        <f t="shared" si="162"/>
        <v>0</v>
      </c>
      <c r="Y257" s="161">
        <f t="shared" si="162"/>
        <v>0</v>
      </c>
      <c r="Z257" s="161">
        <f t="shared" si="162"/>
        <v>0</v>
      </c>
      <c r="AA257" s="161">
        <f t="shared" si="162"/>
        <v>0</v>
      </c>
      <c r="AB257" s="161">
        <f t="shared" si="162"/>
        <v>0</v>
      </c>
      <c r="AC257" s="161">
        <f t="shared" si="162"/>
        <v>0</v>
      </c>
      <c r="AD257" s="161">
        <f t="shared" si="162"/>
        <v>0</v>
      </c>
      <c r="AE257" s="161">
        <f t="shared" si="162"/>
        <v>0</v>
      </c>
      <c r="AF257" s="161">
        <f t="shared" si="162"/>
        <v>0</v>
      </c>
      <c r="AG257" s="176">
        <v>2.2000000000000002</v>
      </c>
      <c r="AH257" s="46"/>
      <c r="AI257" s="47"/>
      <c r="AK257" s="49"/>
    </row>
    <row r="258" spans="1:37" x14ac:dyDescent="0.25">
      <c r="A258" s="74" t="s">
        <v>276</v>
      </c>
      <c r="B258" s="161">
        <v>0</v>
      </c>
      <c r="C258" s="161">
        <f t="shared" si="163"/>
        <v>0</v>
      </c>
      <c r="D258" s="161">
        <f t="shared" si="163"/>
        <v>0</v>
      </c>
      <c r="E258" s="161">
        <f t="shared" si="163"/>
        <v>0</v>
      </c>
      <c r="F258" s="161">
        <f t="shared" si="163"/>
        <v>0</v>
      </c>
      <c r="G258" s="161">
        <f t="shared" si="163"/>
        <v>0</v>
      </c>
      <c r="H258" s="161">
        <f t="shared" si="163"/>
        <v>0</v>
      </c>
      <c r="I258" s="161">
        <f t="shared" si="163"/>
        <v>0</v>
      </c>
      <c r="J258" s="161">
        <f t="shared" si="163"/>
        <v>0</v>
      </c>
      <c r="K258" s="161">
        <f t="shared" si="163"/>
        <v>0</v>
      </c>
      <c r="L258" s="161">
        <f t="shared" si="163"/>
        <v>0</v>
      </c>
      <c r="M258" s="161">
        <f t="shared" si="163"/>
        <v>0</v>
      </c>
      <c r="N258" s="161">
        <f t="shared" si="163"/>
        <v>0</v>
      </c>
      <c r="O258" s="161">
        <f t="shared" si="163"/>
        <v>0</v>
      </c>
      <c r="P258" s="161">
        <f t="shared" si="163"/>
        <v>0</v>
      </c>
      <c r="Q258" s="161">
        <f t="shared" si="163"/>
        <v>0</v>
      </c>
      <c r="R258" s="161">
        <f t="shared" si="163"/>
        <v>0</v>
      </c>
      <c r="S258" s="161">
        <f t="shared" si="162"/>
        <v>0</v>
      </c>
      <c r="T258" s="161">
        <f t="shared" si="162"/>
        <v>0</v>
      </c>
      <c r="U258" s="161">
        <f t="shared" si="162"/>
        <v>0</v>
      </c>
      <c r="V258" s="161">
        <f t="shared" si="162"/>
        <v>0</v>
      </c>
      <c r="W258" s="161">
        <f t="shared" si="162"/>
        <v>0</v>
      </c>
      <c r="X258" s="161">
        <f t="shared" si="162"/>
        <v>0</v>
      </c>
      <c r="Y258" s="161">
        <f t="shared" si="162"/>
        <v>0</v>
      </c>
      <c r="Z258" s="161">
        <f t="shared" si="162"/>
        <v>0</v>
      </c>
      <c r="AA258" s="161">
        <f t="shared" si="162"/>
        <v>0</v>
      </c>
      <c r="AB258" s="161">
        <f t="shared" si="162"/>
        <v>0</v>
      </c>
      <c r="AC258" s="161">
        <f t="shared" si="162"/>
        <v>0</v>
      </c>
      <c r="AD258" s="161">
        <f t="shared" si="162"/>
        <v>0</v>
      </c>
      <c r="AE258" s="161">
        <f t="shared" si="162"/>
        <v>0</v>
      </c>
      <c r="AF258" s="161">
        <f t="shared" si="162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277</v>
      </c>
      <c r="B259" s="161">
        <v>0</v>
      </c>
      <c r="C259" s="161">
        <f t="shared" si="163"/>
        <v>0</v>
      </c>
      <c r="D259" s="161">
        <f t="shared" si="163"/>
        <v>0</v>
      </c>
      <c r="E259" s="161">
        <f t="shared" si="163"/>
        <v>0</v>
      </c>
      <c r="F259" s="161">
        <f t="shared" si="163"/>
        <v>0</v>
      </c>
      <c r="G259" s="161">
        <f t="shared" si="163"/>
        <v>0</v>
      </c>
      <c r="H259" s="161">
        <f t="shared" si="163"/>
        <v>0</v>
      </c>
      <c r="I259" s="161">
        <f t="shared" si="163"/>
        <v>0</v>
      </c>
      <c r="J259" s="161">
        <f t="shared" si="163"/>
        <v>0</v>
      </c>
      <c r="K259" s="161">
        <f t="shared" si="163"/>
        <v>0</v>
      </c>
      <c r="L259" s="161">
        <f t="shared" si="163"/>
        <v>0</v>
      </c>
      <c r="M259" s="161">
        <f t="shared" si="163"/>
        <v>0</v>
      </c>
      <c r="N259" s="161">
        <f t="shared" si="163"/>
        <v>0</v>
      </c>
      <c r="O259" s="161">
        <f t="shared" si="163"/>
        <v>0</v>
      </c>
      <c r="P259" s="161">
        <f t="shared" si="163"/>
        <v>0</v>
      </c>
      <c r="Q259" s="161">
        <f t="shared" si="163"/>
        <v>0</v>
      </c>
      <c r="R259" s="161">
        <f t="shared" si="163"/>
        <v>0</v>
      </c>
      <c r="S259" s="161">
        <f t="shared" si="162"/>
        <v>0</v>
      </c>
      <c r="T259" s="161">
        <f t="shared" si="162"/>
        <v>0</v>
      </c>
      <c r="U259" s="161">
        <f t="shared" si="162"/>
        <v>0</v>
      </c>
      <c r="V259" s="161">
        <f t="shared" si="162"/>
        <v>0</v>
      </c>
      <c r="W259" s="161">
        <f t="shared" si="162"/>
        <v>0</v>
      </c>
      <c r="X259" s="161">
        <f t="shared" si="162"/>
        <v>0</v>
      </c>
      <c r="Y259" s="161">
        <f t="shared" si="162"/>
        <v>0</v>
      </c>
      <c r="Z259" s="161">
        <f t="shared" si="162"/>
        <v>0</v>
      </c>
      <c r="AA259" s="161">
        <f t="shared" si="162"/>
        <v>0</v>
      </c>
      <c r="AB259" s="161">
        <f t="shared" si="162"/>
        <v>0</v>
      </c>
      <c r="AC259" s="161">
        <f t="shared" si="162"/>
        <v>0</v>
      </c>
      <c r="AD259" s="161">
        <f t="shared" si="162"/>
        <v>0</v>
      </c>
      <c r="AE259" s="161">
        <f t="shared" si="162"/>
        <v>0</v>
      </c>
      <c r="AF259" s="161">
        <f t="shared" si="162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278</v>
      </c>
      <c r="B260" s="161">
        <v>0</v>
      </c>
      <c r="C260" s="161">
        <f t="shared" si="163"/>
        <v>0</v>
      </c>
      <c r="D260" s="161">
        <f t="shared" si="163"/>
        <v>0</v>
      </c>
      <c r="E260" s="161">
        <f t="shared" si="163"/>
        <v>0</v>
      </c>
      <c r="F260" s="161">
        <f t="shared" si="163"/>
        <v>0</v>
      </c>
      <c r="G260" s="161">
        <f t="shared" si="163"/>
        <v>0</v>
      </c>
      <c r="H260" s="161">
        <f t="shared" si="163"/>
        <v>0</v>
      </c>
      <c r="I260" s="161">
        <f t="shared" si="163"/>
        <v>0</v>
      </c>
      <c r="J260" s="161">
        <f t="shared" si="163"/>
        <v>0</v>
      </c>
      <c r="K260" s="161">
        <f t="shared" si="163"/>
        <v>0</v>
      </c>
      <c r="L260" s="161">
        <f t="shared" si="163"/>
        <v>0</v>
      </c>
      <c r="M260" s="161">
        <f t="shared" si="163"/>
        <v>0</v>
      </c>
      <c r="N260" s="161">
        <f t="shared" si="163"/>
        <v>0</v>
      </c>
      <c r="O260" s="161">
        <f t="shared" si="163"/>
        <v>0</v>
      </c>
      <c r="P260" s="161">
        <f t="shared" si="163"/>
        <v>0</v>
      </c>
      <c r="Q260" s="161">
        <f t="shared" si="163"/>
        <v>0</v>
      </c>
      <c r="R260" s="161">
        <f t="shared" si="163"/>
        <v>0</v>
      </c>
      <c r="S260" s="161">
        <f t="shared" si="162"/>
        <v>0</v>
      </c>
      <c r="T260" s="161">
        <f t="shared" si="162"/>
        <v>0</v>
      </c>
      <c r="U260" s="161">
        <f t="shared" si="162"/>
        <v>0</v>
      </c>
      <c r="V260" s="161">
        <f t="shared" si="162"/>
        <v>0</v>
      </c>
      <c r="W260" s="161">
        <f t="shared" si="162"/>
        <v>0</v>
      </c>
      <c r="X260" s="161">
        <f t="shared" si="162"/>
        <v>0</v>
      </c>
      <c r="Y260" s="161">
        <f t="shared" si="162"/>
        <v>0</v>
      </c>
      <c r="Z260" s="161">
        <f t="shared" si="162"/>
        <v>0</v>
      </c>
      <c r="AA260" s="161">
        <f t="shared" si="162"/>
        <v>0</v>
      </c>
      <c r="AB260" s="161">
        <f t="shared" si="162"/>
        <v>0</v>
      </c>
      <c r="AC260" s="161">
        <f t="shared" si="162"/>
        <v>0</v>
      </c>
      <c r="AD260" s="161">
        <f t="shared" si="162"/>
        <v>0</v>
      </c>
      <c r="AE260" s="161">
        <f t="shared" si="162"/>
        <v>0</v>
      </c>
      <c r="AF260" s="161">
        <f t="shared" si="162"/>
        <v>0</v>
      </c>
      <c r="AG260" s="176">
        <v>2</v>
      </c>
      <c r="AH260" s="46"/>
      <c r="AI260" s="47"/>
      <c r="AK260" s="49"/>
    </row>
    <row r="261" spans="1:37" x14ac:dyDescent="0.25">
      <c r="A261" s="74" t="s">
        <v>279</v>
      </c>
      <c r="B261" s="161">
        <v>0</v>
      </c>
      <c r="C261" s="161">
        <f t="shared" si="163"/>
        <v>0</v>
      </c>
      <c r="D261" s="161">
        <f t="shared" si="163"/>
        <v>0</v>
      </c>
      <c r="E261" s="161">
        <f t="shared" si="163"/>
        <v>0</v>
      </c>
      <c r="F261" s="161">
        <f t="shared" si="163"/>
        <v>0</v>
      </c>
      <c r="G261" s="161">
        <f t="shared" si="163"/>
        <v>0</v>
      </c>
      <c r="H261" s="161">
        <f t="shared" si="163"/>
        <v>0</v>
      </c>
      <c r="I261" s="161">
        <f t="shared" si="163"/>
        <v>0</v>
      </c>
      <c r="J261" s="161">
        <f t="shared" si="163"/>
        <v>0</v>
      </c>
      <c r="K261" s="161">
        <f t="shared" si="163"/>
        <v>0</v>
      </c>
      <c r="L261" s="161">
        <f t="shared" si="163"/>
        <v>0</v>
      </c>
      <c r="M261" s="161">
        <f t="shared" si="163"/>
        <v>0</v>
      </c>
      <c r="N261" s="161">
        <f t="shared" si="163"/>
        <v>0</v>
      </c>
      <c r="O261" s="161">
        <f t="shared" si="163"/>
        <v>0</v>
      </c>
      <c r="P261" s="161">
        <f t="shared" si="163"/>
        <v>0</v>
      </c>
      <c r="Q261" s="161">
        <f t="shared" si="163"/>
        <v>0</v>
      </c>
      <c r="R261" s="161">
        <f t="shared" si="163"/>
        <v>0</v>
      </c>
      <c r="S261" s="161">
        <f t="shared" si="162"/>
        <v>0</v>
      </c>
      <c r="T261" s="161">
        <f t="shared" si="162"/>
        <v>0</v>
      </c>
      <c r="U261" s="161">
        <f t="shared" si="162"/>
        <v>0</v>
      </c>
      <c r="V261" s="161">
        <f t="shared" si="162"/>
        <v>0</v>
      </c>
      <c r="W261" s="161">
        <f t="shared" si="162"/>
        <v>0</v>
      </c>
      <c r="X261" s="161">
        <f t="shared" si="162"/>
        <v>0</v>
      </c>
      <c r="Y261" s="161">
        <f t="shared" si="162"/>
        <v>0</v>
      </c>
      <c r="Z261" s="161">
        <f t="shared" si="162"/>
        <v>0</v>
      </c>
      <c r="AA261" s="161">
        <f t="shared" si="162"/>
        <v>0</v>
      </c>
      <c r="AB261" s="161">
        <f t="shared" si="162"/>
        <v>0</v>
      </c>
      <c r="AC261" s="161">
        <f t="shared" si="162"/>
        <v>0</v>
      </c>
      <c r="AD261" s="161">
        <f t="shared" si="162"/>
        <v>0</v>
      </c>
      <c r="AE261" s="161">
        <f t="shared" si="162"/>
        <v>0</v>
      </c>
      <c r="AF261" s="161">
        <f t="shared" si="162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280</v>
      </c>
      <c r="B262" s="161">
        <v>0</v>
      </c>
      <c r="C262" s="161">
        <f t="shared" si="163"/>
        <v>0</v>
      </c>
      <c r="D262" s="161">
        <f t="shared" si="163"/>
        <v>0</v>
      </c>
      <c r="E262" s="161">
        <f t="shared" si="163"/>
        <v>0</v>
      </c>
      <c r="F262" s="161">
        <f t="shared" si="163"/>
        <v>0</v>
      </c>
      <c r="G262" s="161">
        <f t="shared" si="163"/>
        <v>0</v>
      </c>
      <c r="H262" s="161">
        <f t="shared" si="163"/>
        <v>0</v>
      </c>
      <c r="I262" s="161">
        <f t="shared" si="163"/>
        <v>0</v>
      </c>
      <c r="J262" s="161">
        <f t="shared" si="163"/>
        <v>0</v>
      </c>
      <c r="K262" s="161">
        <f t="shared" si="163"/>
        <v>0</v>
      </c>
      <c r="L262" s="161">
        <f t="shared" si="163"/>
        <v>0</v>
      </c>
      <c r="M262" s="161">
        <f t="shared" si="163"/>
        <v>0</v>
      </c>
      <c r="N262" s="161">
        <f t="shared" si="163"/>
        <v>0</v>
      </c>
      <c r="O262" s="161">
        <f t="shared" si="163"/>
        <v>0</v>
      </c>
      <c r="P262" s="161">
        <f t="shared" si="163"/>
        <v>0</v>
      </c>
      <c r="Q262" s="161">
        <f t="shared" si="163"/>
        <v>0</v>
      </c>
      <c r="R262" s="161">
        <f t="shared" si="163"/>
        <v>0</v>
      </c>
      <c r="S262" s="161">
        <f t="shared" si="162"/>
        <v>0</v>
      </c>
      <c r="T262" s="161">
        <f t="shared" si="162"/>
        <v>0</v>
      </c>
      <c r="U262" s="161">
        <f t="shared" si="162"/>
        <v>0</v>
      </c>
      <c r="V262" s="161">
        <f t="shared" si="162"/>
        <v>0</v>
      </c>
      <c r="W262" s="161">
        <f t="shared" si="162"/>
        <v>0</v>
      </c>
      <c r="X262" s="161">
        <f t="shared" si="162"/>
        <v>0</v>
      </c>
      <c r="Y262" s="161">
        <f t="shared" si="162"/>
        <v>0</v>
      </c>
      <c r="Z262" s="161">
        <f t="shared" si="162"/>
        <v>0</v>
      </c>
      <c r="AA262" s="161">
        <f t="shared" si="162"/>
        <v>0</v>
      </c>
      <c r="AB262" s="161">
        <f t="shared" si="162"/>
        <v>0</v>
      </c>
      <c r="AC262" s="161">
        <f t="shared" si="162"/>
        <v>0</v>
      </c>
      <c r="AD262" s="161">
        <f t="shared" si="162"/>
        <v>0</v>
      </c>
      <c r="AE262" s="161">
        <f t="shared" si="162"/>
        <v>0</v>
      </c>
      <c r="AF262" s="161">
        <f t="shared" si="162"/>
        <v>0</v>
      </c>
      <c r="AG262" s="176">
        <v>1.8</v>
      </c>
      <c r="AH262" s="46"/>
      <c r="AI262" s="47"/>
      <c r="AK262" s="49"/>
    </row>
    <row r="263" spans="1:37" x14ac:dyDescent="0.25">
      <c r="A263" s="74" t="s">
        <v>281</v>
      </c>
      <c r="B263" s="161">
        <v>0</v>
      </c>
      <c r="C263" s="161">
        <f t="shared" si="163"/>
        <v>0</v>
      </c>
      <c r="D263" s="161">
        <f t="shared" si="163"/>
        <v>0</v>
      </c>
      <c r="E263" s="161">
        <f t="shared" si="163"/>
        <v>0</v>
      </c>
      <c r="F263" s="161">
        <f t="shared" si="163"/>
        <v>0</v>
      </c>
      <c r="G263" s="161">
        <f t="shared" si="163"/>
        <v>0</v>
      </c>
      <c r="H263" s="161">
        <f t="shared" si="163"/>
        <v>0</v>
      </c>
      <c r="I263" s="161">
        <f t="shared" si="163"/>
        <v>0</v>
      </c>
      <c r="J263" s="161">
        <f t="shared" si="163"/>
        <v>0</v>
      </c>
      <c r="K263" s="161">
        <f t="shared" si="163"/>
        <v>0</v>
      </c>
      <c r="L263" s="161">
        <f t="shared" si="163"/>
        <v>0</v>
      </c>
      <c r="M263" s="161">
        <f t="shared" si="163"/>
        <v>0</v>
      </c>
      <c r="N263" s="161">
        <f t="shared" si="163"/>
        <v>0</v>
      </c>
      <c r="O263" s="161">
        <f t="shared" si="163"/>
        <v>0</v>
      </c>
      <c r="P263" s="161">
        <f t="shared" si="163"/>
        <v>0</v>
      </c>
      <c r="Q263" s="161">
        <f t="shared" si="163"/>
        <v>0</v>
      </c>
      <c r="R263" s="161">
        <f t="shared" si="163"/>
        <v>0</v>
      </c>
      <c r="S263" s="161">
        <f t="shared" si="162"/>
        <v>0</v>
      </c>
      <c r="T263" s="161">
        <f t="shared" si="162"/>
        <v>0</v>
      </c>
      <c r="U263" s="161">
        <f t="shared" si="162"/>
        <v>0</v>
      </c>
      <c r="V263" s="161">
        <f t="shared" si="162"/>
        <v>0</v>
      </c>
      <c r="W263" s="161">
        <f t="shared" si="162"/>
        <v>0</v>
      </c>
      <c r="X263" s="161">
        <f t="shared" si="162"/>
        <v>0</v>
      </c>
      <c r="Y263" s="161">
        <f t="shared" si="162"/>
        <v>0</v>
      </c>
      <c r="Z263" s="161">
        <f t="shared" si="162"/>
        <v>0</v>
      </c>
      <c r="AA263" s="161">
        <f t="shared" si="162"/>
        <v>0</v>
      </c>
      <c r="AB263" s="161">
        <f t="shared" si="162"/>
        <v>0</v>
      </c>
      <c r="AC263" s="161">
        <f t="shared" si="162"/>
        <v>0</v>
      </c>
      <c r="AD263" s="161">
        <f t="shared" si="162"/>
        <v>0</v>
      </c>
      <c r="AE263" s="161">
        <f t="shared" si="162"/>
        <v>0</v>
      </c>
      <c r="AF263" s="161">
        <f t="shared" si="162"/>
        <v>0</v>
      </c>
      <c r="AG263" s="176">
        <v>1.65</v>
      </c>
      <c r="AH263" s="46"/>
      <c r="AI263" s="47"/>
      <c r="AK263" s="49"/>
    </row>
    <row r="264" spans="1:37" x14ac:dyDescent="0.25">
      <c r="A264" s="74" t="s">
        <v>282</v>
      </c>
      <c r="B264" s="161">
        <v>0</v>
      </c>
      <c r="C264" s="161">
        <f t="shared" si="163"/>
        <v>0</v>
      </c>
      <c r="D264" s="161">
        <f t="shared" si="163"/>
        <v>0</v>
      </c>
      <c r="E264" s="161">
        <f t="shared" si="163"/>
        <v>0</v>
      </c>
      <c r="F264" s="161">
        <f t="shared" si="163"/>
        <v>0</v>
      </c>
      <c r="G264" s="161">
        <f t="shared" si="163"/>
        <v>0</v>
      </c>
      <c r="H264" s="161">
        <f t="shared" si="163"/>
        <v>0</v>
      </c>
      <c r="I264" s="161">
        <f t="shared" si="163"/>
        <v>0</v>
      </c>
      <c r="J264" s="161">
        <f t="shared" si="163"/>
        <v>0</v>
      </c>
      <c r="K264" s="161">
        <f t="shared" si="163"/>
        <v>0</v>
      </c>
      <c r="L264" s="161">
        <f t="shared" si="163"/>
        <v>0</v>
      </c>
      <c r="M264" s="161">
        <f t="shared" si="163"/>
        <v>0</v>
      </c>
      <c r="N264" s="161">
        <f t="shared" si="163"/>
        <v>0</v>
      </c>
      <c r="O264" s="161">
        <f t="shared" si="163"/>
        <v>0</v>
      </c>
      <c r="P264" s="161">
        <f t="shared" si="163"/>
        <v>0</v>
      </c>
      <c r="Q264" s="161">
        <f t="shared" si="163"/>
        <v>0</v>
      </c>
      <c r="R264" s="161">
        <f t="shared" si="163"/>
        <v>0</v>
      </c>
      <c r="S264" s="161">
        <f t="shared" si="162"/>
        <v>0</v>
      </c>
      <c r="T264" s="161">
        <f t="shared" si="162"/>
        <v>0</v>
      </c>
      <c r="U264" s="161">
        <f t="shared" si="162"/>
        <v>0</v>
      </c>
      <c r="V264" s="161">
        <f t="shared" si="162"/>
        <v>0</v>
      </c>
      <c r="W264" s="161">
        <f t="shared" si="162"/>
        <v>0</v>
      </c>
      <c r="X264" s="161">
        <f t="shared" si="162"/>
        <v>0</v>
      </c>
      <c r="Y264" s="161">
        <f t="shared" si="162"/>
        <v>0</v>
      </c>
      <c r="Z264" s="161">
        <f t="shared" si="162"/>
        <v>0</v>
      </c>
      <c r="AA264" s="161">
        <f t="shared" si="162"/>
        <v>0</v>
      </c>
      <c r="AB264" s="161">
        <f t="shared" si="162"/>
        <v>0</v>
      </c>
      <c r="AC264" s="161">
        <f t="shared" si="162"/>
        <v>0</v>
      </c>
      <c r="AD264" s="161">
        <f t="shared" si="162"/>
        <v>0</v>
      </c>
      <c r="AE264" s="161">
        <f t="shared" si="162"/>
        <v>0</v>
      </c>
      <c r="AF264" s="161">
        <f t="shared" si="162"/>
        <v>0</v>
      </c>
      <c r="AG264" s="176">
        <v>1.5</v>
      </c>
      <c r="AH264" s="46"/>
      <c r="AI264" s="47"/>
      <c r="AK264" s="49"/>
    </row>
    <row r="265" spans="1:37" x14ac:dyDescent="0.25">
      <c r="A265" s="74" t="s">
        <v>283</v>
      </c>
      <c r="B265" s="161">
        <v>0</v>
      </c>
      <c r="C265" s="161">
        <f t="shared" si="163"/>
        <v>0</v>
      </c>
      <c r="D265" s="161">
        <f t="shared" si="163"/>
        <v>0</v>
      </c>
      <c r="E265" s="161">
        <f t="shared" si="163"/>
        <v>0</v>
      </c>
      <c r="F265" s="161">
        <f t="shared" si="163"/>
        <v>0</v>
      </c>
      <c r="G265" s="161">
        <f t="shared" si="163"/>
        <v>0</v>
      </c>
      <c r="H265" s="161">
        <f t="shared" si="163"/>
        <v>0</v>
      </c>
      <c r="I265" s="161">
        <f t="shared" si="163"/>
        <v>0</v>
      </c>
      <c r="J265" s="161">
        <f t="shared" si="163"/>
        <v>0</v>
      </c>
      <c r="K265" s="161">
        <f t="shared" si="163"/>
        <v>0</v>
      </c>
      <c r="L265" s="161">
        <f t="shared" si="163"/>
        <v>0</v>
      </c>
      <c r="M265" s="161">
        <f t="shared" si="163"/>
        <v>0</v>
      </c>
      <c r="N265" s="161">
        <f t="shared" si="163"/>
        <v>0</v>
      </c>
      <c r="O265" s="161">
        <f t="shared" si="163"/>
        <v>0</v>
      </c>
      <c r="P265" s="161">
        <f t="shared" si="163"/>
        <v>0</v>
      </c>
      <c r="Q265" s="161">
        <f t="shared" si="163"/>
        <v>0</v>
      </c>
      <c r="R265" s="161">
        <f t="shared" si="163"/>
        <v>0</v>
      </c>
      <c r="S265" s="161">
        <f t="shared" ref="S265:AF274" si="164">R265</f>
        <v>0</v>
      </c>
      <c r="T265" s="161">
        <f t="shared" si="164"/>
        <v>0</v>
      </c>
      <c r="U265" s="161">
        <f t="shared" si="164"/>
        <v>0</v>
      </c>
      <c r="V265" s="161">
        <f t="shared" si="164"/>
        <v>0</v>
      </c>
      <c r="W265" s="161">
        <f t="shared" si="164"/>
        <v>0</v>
      </c>
      <c r="X265" s="161">
        <f t="shared" si="164"/>
        <v>0</v>
      </c>
      <c r="Y265" s="161">
        <f t="shared" si="164"/>
        <v>0</v>
      </c>
      <c r="Z265" s="161">
        <f t="shared" si="164"/>
        <v>0</v>
      </c>
      <c r="AA265" s="161">
        <f t="shared" si="164"/>
        <v>0</v>
      </c>
      <c r="AB265" s="161">
        <f t="shared" si="164"/>
        <v>0</v>
      </c>
      <c r="AC265" s="161">
        <f t="shared" si="164"/>
        <v>0</v>
      </c>
      <c r="AD265" s="161">
        <f t="shared" si="164"/>
        <v>0</v>
      </c>
      <c r="AE265" s="161">
        <f t="shared" si="164"/>
        <v>0</v>
      </c>
      <c r="AF265" s="161">
        <f t="shared" si="164"/>
        <v>0</v>
      </c>
      <c r="AG265" s="176">
        <v>0.998</v>
      </c>
      <c r="AH265" s="46"/>
      <c r="AI265" s="47"/>
      <c r="AK265" s="49"/>
    </row>
    <row r="266" spans="1:37" x14ac:dyDescent="0.25">
      <c r="A266" s="74" t="s">
        <v>284</v>
      </c>
      <c r="B266" s="161">
        <v>0</v>
      </c>
      <c r="C266" s="161">
        <f t="shared" ref="C266:R274" si="165">B266</f>
        <v>0</v>
      </c>
      <c r="D266" s="161">
        <f t="shared" si="165"/>
        <v>0</v>
      </c>
      <c r="E266" s="161">
        <f t="shared" si="165"/>
        <v>0</v>
      </c>
      <c r="F266" s="161">
        <f t="shared" si="165"/>
        <v>0</v>
      </c>
      <c r="G266" s="161">
        <f t="shared" si="165"/>
        <v>0</v>
      </c>
      <c r="H266" s="161">
        <f t="shared" si="165"/>
        <v>0</v>
      </c>
      <c r="I266" s="161">
        <f t="shared" si="165"/>
        <v>0</v>
      </c>
      <c r="J266" s="161">
        <f t="shared" si="165"/>
        <v>0</v>
      </c>
      <c r="K266" s="161">
        <f t="shared" si="165"/>
        <v>0</v>
      </c>
      <c r="L266" s="161">
        <f t="shared" si="165"/>
        <v>0</v>
      </c>
      <c r="M266" s="161">
        <f t="shared" si="165"/>
        <v>0</v>
      </c>
      <c r="N266" s="161">
        <f t="shared" si="165"/>
        <v>0</v>
      </c>
      <c r="O266" s="161">
        <f t="shared" si="165"/>
        <v>0</v>
      </c>
      <c r="P266" s="161">
        <f t="shared" si="165"/>
        <v>0</v>
      </c>
      <c r="Q266" s="161">
        <f t="shared" si="165"/>
        <v>0</v>
      </c>
      <c r="R266" s="161">
        <f t="shared" si="165"/>
        <v>0</v>
      </c>
      <c r="S266" s="161">
        <f t="shared" si="164"/>
        <v>0</v>
      </c>
      <c r="T266" s="161">
        <f t="shared" si="164"/>
        <v>0</v>
      </c>
      <c r="U266" s="161">
        <f t="shared" si="164"/>
        <v>0</v>
      </c>
      <c r="V266" s="161">
        <f t="shared" si="164"/>
        <v>0</v>
      </c>
      <c r="W266" s="161">
        <f t="shared" si="164"/>
        <v>0</v>
      </c>
      <c r="X266" s="161">
        <f t="shared" si="164"/>
        <v>0</v>
      </c>
      <c r="Y266" s="161">
        <f t="shared" si="164"/>
        <v>0</v>
      </c>
      <c r="Z266" s="161">
        <f t="shared" si="164"/>
        <v>0</v>
      </c>
      <c r="AA266" s="161">
        <f t="shared" si="164"/>
        <v>0</v>
      </c>
      <c r="AB266" s="161">
        <f t="shared" si="164"/>
        <v>0</v>
      </c>
      <c r="AC266" s="161">
        <f t="shared" si="164"/>
        <v>0</v>
      </c>
      <c r="AD266" s="161">
        <f t="shared" si="164"/>
        <v>0</v>
      </c>
      <c r="AE266" s="161">
        <f t="shared" si="164"/>
        <v>0</v>
      </c>
      <c r="AF266" s="161">
        <f t="shared" si="164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285</v>
      </c>
      <c r="B267" s="161">
        <v>0</v>
      </c>
      <c r="C267" s="161">
        <f t="shared" si="165"/>
        <v>0</v>
      </c>
      <c r="D267" s="161">
        <f t="shared" si="165"/>
        <v>0</v>
      </c>
      <c r="E267" s="161">
        <f t="shared" si="165"/>
        <v>0</v>
      </c>
      <c r="F267" s="161">
        <f t="shared" si="165"/>
        <v>0</v>
      </c>
      <c r="G267" s="161">
        <f t="shared" si="165"/>
        <v>0</v>
      </c>
      <c r="H267" s="161">
        <f t="shared" si="165"/>
        <v>0</v>
      </c>
      <c r="I267" s="161">
        <f t="shared" si="165"/>
        <v>0</v>
      </c>
      <c r="J267" s="161">
        <f t="shared" si="165"/>
        <v>0</v>
      </c>
      <c r="K267" s="161">
        <f t="shared" si="165"/>
        <v>0</v>
      </c>
      <c r="L267" s="161">
        <f t="shared" si="165"/>
        <v>0</v>
      </c>
      <c r="M267" s="161">
        <f t="shared" si="165"/>
        <v>0</v>
      </c>
      <c r="N267" s="161">
        <f t="shared" si="165"/>
        <v>0</v>
      </c>
      <c r="O267" s="161">
        <f t="shared" si="165"/>
        <v>0</v>
      </c>
      <c r="P267" s="161">
        <f t="shared" si="165"/>
        <v>0</v>
      </c>
      <c r="Q267" s="161">
        <f t="shared" si="165"/>
        <v>0</v>
      </c>
      <c r="R267" s="161">
        <f t="shared" si="165"/>
        <v>0</v>
      </c>
      <c r="S267" s="161">
        <f t="shared" si="164"/>
        <v>0</v>
      </c>
      <c r="T267" s="161">
        <f t="shared" si="164"/>
        <v>0</v>
      </c>
      <c r="U267" s="161">
        <f t="shared" si="164"/>
        <v>0</v>
      </c>
      <c r="V267" s="161">
        <f t="shared" si="164"/>
        <v>0</v>
      </c>
      <c r="W267" s="161">
        <f t="shared" si="164"/>
        <v>0</v>
      </c>
      <c r="X267" s="161">
        <f t="shared" si="164"/>
        <v>0</v>
      </c>
      <c r="Y267" s="161">
        <f t="shared" si="164"/>
        <v>0</v>
      </c>
      <c r="Z267" s="161">
        <f t="shared" si="164"/>
        <v>0</v>
      </c>
      <c r="AA267" s="161">
        <f t="shared" si="164"/>
        <v>0</v>
      </c>
      <c r="AB267" s="161">
        <f t="shared" si="164"/>
        <v>0</v>
      </c>
      <c r="AC267" s="161">
        <f t="shared" si="164"/>
        <v>0</v>
      </c>
      <c r="AD267" s="161">
        <f t="shared" si="164"/>
        <v>0</v>
      </c>
      <c r="AE267" s="161">
        <f t="shared" si="164"/>
        <v>0</v>
      </c>
      <c r="AF267" s="161">
        <f t="shared" si="164"/>
        <v>0</v>
      </c>
      <c r="AG267" s="176">
        <v>0.997</v>
      </c>
      <c r="AH267" s="46"/>
      <c r="AI267" s="47"/>
      <c r="AK267" s="49"/>
    </row>
    <row r="268" spans="1:37" x14ac:dyDescent="0.25">
      <c r="A268" s="74" t="s">
        <v>286</v>
      </c>
      <c r="B268" s="161">
        <v>0</v>
      </c>
      <c r="C268" s="161">
        <f t="shared" si="165"/>
        <v>0</v>
      </c>
      <c r="D268" s="161">
        <f t="shared" si="165"/>
        <v>0</v>
      </c>
      <c r="E268" s="161">
        <f t="shared" si="165"/>
        <v>0</v>
      </c>
      <c r="F268" s="161">
        <f t="shared" si="165"/>
        <v>0</v>
      </c>
      <c r="G268" s="161">
        <f t="shared" si="165"/>
        <v>0</v>
      </c>
      <c r="H268" s="161">
        <f t="shared" si="165"/>
        <v>0</v>
      </c>
      <c r="I268" s="161">
        <f t="shared" si="165"/>
        <v>0</v>
      </c>
      <c r="J268" s="161">
        <f t="shared" si="165"/>
        <v>0</v>
      </c>
      <c r="K268" s="161">
        <f t="shared" si="165"/>
        <v>0</v>
      </c>
      <c r="L268" s="161">
        <f t="shared" si="165"/>
        <v>0</v>
      </c>
      <c r="M268" s="161">
        <f t="shared" si="165"/>
        <v>0</v>
      </c>
      <c r="N268" s="161">
        <f t="shared" si="165"/>
        <v>0</v>
      </c>
      <c r="O268" s="161">
        <f t="shared" si="165"/>
        <v>0</v>
      </c>
      <c r="P268" s="161">
        <f t="shared" si="165"/>
        <v>0</v>
      </c>
      <c r="Q268" s="161">
        <f t="shared" si="165"/>
        <v>0</v>
      </c>
      <c r="R268" s="161">
        <f t="shared" si="165"/>
        <v>0</v>
      </c>
      <c r="S268" s="161">
        <f t="shared" si="164"/>
        <v>0</v>
      </c>
      <c r="T268" s="161">
        <f t="shared" si="164"/>
        <v>0</v>
      </c>
      <c r="U268" s="161">
        <f t="shared" si="164"/>
        <v>0</v>
      </c>
      <c r="V268" s="161">
        <f t="shared" si="164"/>
        <v>0</v>
      </c>
      <c r="W268" s="161">
        <f t="shared" si="164"/>
        <v>0</v>
      </c>
      <c r="X268" s="161">
        <f t="shared" si="164"/>
        <v>0</v>
      </c>
      <c r="Y268" s="161">
        <f t="shared" si="164"/>
        <v>0</v>
      </c>
      <c r="Z268" s="161">
        <f t="shared" si="164"/>
        <v>0</v>
      </c>
      <c r="AA268" s="161">
        <f t="shared" si="164"/>
        <v>0</v>
      </c>
      <c r="AB268" s="161">
        <f t="shared" si="164"/>
        <v>0</v>
      </c>
      <c r="AC268" s="161">
        <f t="shared" si="164"/>
        <v>0</v>
      </c>
      <c r="AD268" s="161">
        <f t="shared" si="164"/>
        <v>0</v>
      </c>
      <c r="AE268" s="161">
        <f t="shared" si="164"/>
        <v>0</v>
      </c>
      <c r="AF268" s="161">
        <f t="shared" si="164"/>
        <v>0</v>
      </c>
      <c r="AG268" s="176">
        <v>0.996</v>
      </c>
      <c r="AH268" s="46"/>
      <c r="AI268" s="47"/>
      <c r="AK268" s="49"/>
    </row>
    <row r="269" spans="1:37" x14ac:dyDescent="0.25">
      <c r="A269" s="74" t="s">
        <v>287</v>
      </c>
      <c r="B269" s="161">
        <v>0</v>
      </c>
      <c r="C269" s="161">
        <f t="shared" si="165"/>
        <v>0</v>
      </c>
      <c r="D269" s="161">
        <f t="shared" si="165"/>
        <v>0</v>
      </c>
      <c r="E269" s="161">
        <f t="shared" si="165"/>
        <v>0</v>
      </c>
      <c r="F269" s="161">
        <f t="shared" si="165"/>
        <v>0</v>
      </c>
      <c r="G269" s="161">
        <f t="shared" si="165"/>
        <v>0</v>
      </c>
      <c r="H269" s="161">
        <f t="shared" si="165"/>
        <v>0</v>
      </c>
      <c r="I269" s="161">
        <f t="shared" si="165"/>
        <v>0</v>
      </c>
      <c r="J269" s="161">
        <f t="shared" si="165"/>
        <v>0</v>
      </c>
      <c r="K269" s="161">
        <f t="shared" si="165"/>
        <v>0</v>
      </c>
      <c r="L269" s="161">
        <f t="shared" si="165"/>
        <v>0</v>
      </c>
      <c r="M269" s="161">
        <f t="shared" si="165"/>
        <v>0</v>
      </c>
      <c r="N269" s="161">
        <f t="shared" si="165"/>
        <v>0</v>
      </c>
      <c r="O269" s="161">
        <f t="shared" si="165"/>
        <v>0</v>
      </c>
      <c r="P269" s="161">
        <f t="shared" si="165"/>
        <v>0</v>
      </c>
      <c r="Q269" s="161">
        <f t="shared" si="165"/>
        <v>0</v>
      </c>
      <c r="R269" s="161">
        <f t="shared" si="165"/>
        <v>0</v>
      </c>
      <c r="S269" s="161">
        <f t="shared" si="164"/>
        <v>0</v>
      </c>
      <c r="T269" s="161">
        <f t="shared" si="164"/>
        <v>0</v>
      </c>
      <c r="U269" s="161">
        <f t="shared" si="164"/>
        <v>0</v>
      </c>
      <c r="V269" s="161">
        <f t="shared" si="164"/>
        <v>0</v>
      </c>
      <c r="W269" s="161">
        <f t="shared" si="164"/>
        <v>0</v>
      </c>
      <c r="X269" s="161">
        <f t="shared" si="164"/>
        <v>0</v>
      </c>
      <c r="Y269" s="161">
        <f t="shared" si="164"/>
        <v>0</v>
      </c>
      <c r="Z269" s="161">
        <f t="shared" si="164"/>
        <v>0</v>
      </c>
      <c r="AA269" s="161">
        <f t="shared" si="164"/>
        <v>0</v>
      </c>
      <c r="AB269" s="161">
        <f t="shared" si="164"/>
        <v>0</v>
      </c>
      <c r="AC269" s="161">
        <f t="shared" si="164"/>
        <v>0</v>
      </c>
      <c r="AD269" s="161">
        <f t="shared" si="164"/>
        <v>0</v>
      </c>
      <c r="AE269" s="161">
        <f t="shared" si="164"/>
        <v>0</v>
      </c>
      <c r="AF269" s="161">
        <f t="shared" si="164"/>
        <v>0</v>
      </c>
      <c r="AG269" s="176">
        <v>0.996</v>
      </c>
      <c r="AH269" s="46"/>
      <c r="AI269" s="47"/>
    </row>
    <row r="270" spans="1:37" x14ac:dyDescent="0.25">
      <c r="A270" s="74" t="s">
        <v>288</v>
      </c>
      <c r="B270" s="161">
        <v>0</v>
      </c>
      <c r="C270" s="161">
        <f t="shared" si="165"/>
        <v>0</v>
      </c>
      <c r="D270" s="161">
        <f t="shared" si="165"/>
        <v>0</v>
      </c>
      <c r="E270" s="161">
        <f t="shared" si="165"/>
        <v>0</v>
      </c>
      <c r="F270" s="161">
        <f t="shared" si="165"/>
        <v>0</v>
      </c>
      <c r="G270" s="161">
        <f t="shared" si="165"/>
        <v>0</v>
      </c>
      <c r="H270" s="161">
        <f t="shared" si="165"/>
        <v>0</v>
      </c>
      <c r="I270" s="161">
        <f t="shared" si="165"/>
        <v>0</v>
      </c>
      <c r="J270" s="161">
        <f t="shared" si="165"/>
        <v>0</v>
      </c>
      <c r="K270" s="161">
        <f t="shared" si="165"/>
        <v>0</v>
      </c>
      <c r="L270" s="161">
        <f t="shared" si="165"/>
        <v>0</v>
      </c>
      <c r="M270" s="161">
        <f t="shared" si="165"/>
        <v>0</v>
      </c>
      <c r="N270" s="161">
        <f t="shared" si="165"/>
        <v>0</v>
      </c>
      <c r="O270" s="161">
        <f t="shared" si="165"/>
        <v>0</v>
      </c>
      <c r="P270" s="161">
        <f t="shared" si="165"/>
        <v>0</v>
      </c>
      <c r="Q270" s="161">
        <f t="shared" si="165"/>
        <v>0</v>
      </c>
      <c r="R270" s="161">
        <f t="shared" si="165"/>
        <v>0</v>
      </c>
      <c r="S270" s="161">
        <f t="shared" si="164"/>
        <v>0</v>
      </c>
      <c r="T270" s="161">
        <f t="shared" si="164"/>
        <v>0</v>
      </c>
      <c r="U270" s="161">
        <f t="shared" si="164"/>
        <v>0</v>
      </c>
      <c r="V270" s="161">
        <f t="shared" si="164"/>
        <v>0</v>
      </c>
      <c r="W270" s="161">
        <f t="shared" si="164"/>
        <v>0</v>
      </c>
      <c r="X270" s="161">
        <f t="shared" si="164"/>
        <v>0</v>
      </c>
      <c r="Y270" s="161">
        <f t="shared" si="164"/>
        <v>0</v>
      </c>
      <c r="Z270" s="161">
        <f t="shared" si="164"/>
        <v>0</v>
      </c>
      <c r="AA270" s="161">
        <f t="shared" si="164"/>
        <v>0</v>
      </c>
      <c r="AB270" s="161">
        <f t="shared" si="164"/>
        <v>0</v>
      </c>
      <c r="AC270" s="161">
        <f t="shared" si="164"/>
        <v>0</v>
      </c>
      <c r="AD270" s="161">
        <f t="shared" si="164"/>
        <v>0</v>
      </c>
      <c r="AE270" s="161">
        <f t="shared" si="164"/>
        <v>0</v>
      </c>
      <c r="AF270" s="161">
        <f t="shared" si="164"/>
        <v>0</v>
      </c>
      <c r="AG270" s="176">
        <v>0.996</v>
      </c>
      <c r="AH270" s="46"/>
      <c r="AI270" s="47"/>
    </row>
    <row r="271" spans="1:37" x14ac:dyDescent="0.25">
      <c r="A271" s="74" t="s">
        <v>289</v>
      </c>
      <c r="B271" s="161">
        <v>0</v>
      </c>
      <c r="C271" s="161">
        <f t="shared" si="165"/>
        <v>0</v>
      </c>
      <c r="D271" s="161">
        <f t="shared" si="165"/>
        <v>0</v>
      </c>
      <c r="E271" s="161">
        <f t="shared" si="165"/>
        <v>0</v>
      </c>
      <c r="F271" s="161">
        <f t="shared" si="165"/>
        <v>0</v>
      </c>
      <c r="G271" s="161">
        <f t="shared" si="165"/>
        <v>0</v>
      </c>
      <c r="H271" s="161">
        <f t="shared" si="165"/>
        <v>0</v>
      </c>
      <c r="I271" s="161">
        <f t="shared" si="165"/>
        <v>0</v>
      </c>
      <c r="J271" s="161">
        <f t="shared" si="165"/>
        <v>0</v>
      </c>
      <c r="K271" s="161">
        <f t="shared" si="165"/>
        <v>0</v>
      </c>
      <c r="L271" s="161">
        <f t="shared" si="165"/>
        <v>0</v>
      </c>
      <c r="M271" s="161">
        <f t="shared" si="165"/>
        <v>0</v>
      </c>
      <c r="N271" s="161">
        <f t="shared" si="165"/>
        <v>0</v>
      </c>
      <c r="O271" s="161">
        <f t="shared" si="165"/>
        <v>0</v>
      </c>
      <c r="P271" s="161">
        <f t="shared" si="165"/>
        <v>0</v>
      </c>
      <c r="Q271" s="161">
        <f t="shared" si="165"/>
        <v>0</v>
      </c>
      <c r="R271" s="161">
        <f t="shared" si="165"/>
        <v>0</v>
      </c>
      <c r="S271" s="161">
        <f t="shared" si="164"/>
        <v>0</v>
      </c>
      <c r="T271" s="161">
        <f t="shared" si="164"/>
        <v>0</v>
      </c>
      <c r="U271" s="161">
        <f t="shared" si="164"/>
        <v>0</v>
      </c>
      <c r="V271" s="161">
        <f t="shared" si="164"/>
        <v>0</v>
      </c>
      <c r="W271" s="161">
        <f t="shared" si="164"/>
        <v>0</v>
      </c>
      <c r="X271" s="161">
        <f t="shared" si="164"/>
        <v>0</v>
      </c>
      <c r="Y271" s="161">
        <f t="shared" si="164"/>
        <v>0</v>
      </c>
      <c r="Z271" s="161">
        <f t="shared" si="164"/>
        <v>0</v>
      </c>
      <c r="AA271" s="161">
        <f t="shared" si="164"/>
        <v>0</v>
      </c>
      <c r="AB271" s="161">
        <f t="shared" si="164"/>
        <v>0</v>
      </c>
      <c r="AC271" s="161">
        <f t="shared" si="164"/>
        <v>0</v>
      </c>
      <c r="AD271" s="161">
        <f t="shared" si="164"/>
        <v>0</v>
      </c>
      <c r="AE271" s="161">
        <f t="shared" si="164"/>
        <v>0</v>
      </c>
      <c r="AF271" s="161">
        <f t="shared" si="164"/>
        <v>0</v>
      </c>
      <c r="AG271" s="176">
        <v>0.995</v>
      </c>
      <c r="AH271" s="46"/>
      <c r="AI271" s="47"/>
    </row>
    <row r="272" spans="1:37" x14ac:dyDescent="0.25">
      <c r="A272" s="74" t="s">
        <v>290</v>
      </c>
      <c r="B272" s="161">
        <v>0</v>
      </c>
      <c r="C272" s="161">
        <f t="shared" si="165"/>
        <v>0</v>
      </c>
      <c r="D272" s="161">
        <f t="shared" si="165"/>
        <v>0</v>
      </c>
      <c r="E272" s="161">
        <f t="shared" si="165"/>
        <v>0</v>
      </c>
      <c r="F272" s="161">
        <f t="shared" si="165"/>
        <v>0</v>
      </c>
      <c r="G272" s="161">
        <f t="shared" si="165"/>
        <v>0</v>
      </c>
      <c r="H272" s="161">
        <f t="shared" si="165"/>
        <v>0</v>
      </c>
      <c r="I272" s="161">
        <f t="shared" si="165"/>
        <v>0</v>
      </c>
      <c r="J272" s="161">
        <f t="shared" si="165"/>
        <v>0</v>
      </c>
      <c r="K272" s="161">
        <f t="shared" si="165"/>
        <v>0</v>
      </c>
      <c r="L272" s="161">
        <f t="shared" si="165"/>
        <v>0</v>
      </c>
      <c r="M272" s="161">
        <f t="shared" si="165"/>
        <v>0</v>
      </c>
      <c r="N272" s="161">
        <f t="shared" si="165"/>
        <v>0</v>
      </c>
      <c r="O272" s="161">
        <f t="shared" si="165"/>
        <v>0</v>
      </c>
      <c r="P272" s="161">
        <f t="shared" si="165"/>
        <v>0</v>
      </c>
      <c r="Q272" s="161">
        <f t="shared" si="165"/>
        <v>0</v>
      </c>
      <c r="R272" s="161">
        <f t="shared" si="165"/>
        <v>0</v>
      </c>
      <c r="S272" s="161">
        <f t="shared" si="164"/>
        <v>0</v>
      </c>
      <c r="T272" s="161">
        <f t="shared" si="164"/>
        <v>0</v>
      </c>
      <c r="U272" s="161">
        <f t="shared" si="164"/>
        <v>0</v>
      </c>
      <c r="V272" s="161">
        <f t="shared" si="164"/>
        <v>0</v>
      </c>
      <c r="W272" s="161">
        <f t="shared" si="164"/>
        <v>0</v>
      </c>
      <c r="X272" s="161">
        <f t="shared" si="164"/>
        <v>0</v>
      </c>
      <c r="Y272" s="161">
        <f t="shared" si="164"/>
        <v>0</v>
      </c>
      <c r="Z272" s="161">
        <f t="shared" si="164"/>
        <v>0</v>
      </c>
      <c r="AA272" s="161">
        <f t="shared" si="164"/>
        <v>0</v>
      </c>
      <c r="AB272" s="161">
        <f t="shared" si="164"/>
        <v>0</v>
      </c>
      <c r="AC272" s="161">
        <f t="shared" si="164"/>
        <v>0</v>
      </c>
      <c r="AD272" s="161">
        <f t="shared" si="164"/>
        <v>0</v>
      </c>
      <c r="AE272" s="161">
        <f t="shared" si="164"/>
        <v>0</v>
      </c>
      <c r="AF272" s="161">
        <f t="shared" si="164"/>
        <v>0</v>
      </c>
      <c r="AG272" s="176">
        <v>0.99299999999999999</v>
      </c>
      <c r="AH272" s="46"/>
      <c r="AI272" s="47"/>
    </row>
    <row r="273" spans="1:35" x14ac:dyDescent="0.25">
      <c r="A273" s="74" t="s">
        <v>291</v>
      </c>
      <c r="B273" s="161">
        <v>0</v>
      </c>
      <c r="C273" s="161">
        <f t="shared" si="165"/>
        <v>0</v>
      </c>
      <c r="D273" s="161">
        <f t="shared" si="165"/>
        <v>0</v>
      </c>
      <c r="E273" s="161">
        <f t="shared" si="165"/>
        <v>0</v>
      </c>
      <c r="F273" s="161">
        <f t="shared" si="165"/>
        <v>0</v>
      </c>
      <c r="G273" s="161">
        <f t="shared" si="165"/>
        <v>0</v>
      </c>
      <c r="H273" s="161">
        <f t="shared" si="165"/>
        <v>0</v>
      </c>
      <c r="I273" s="161">
        <f t="shared" si="165"/>
        <v>0</v>
      </c>
      <c r="J273" s="161">
        <f t="shared" si="165"/>
        <v>0</v>
      </c>
      <c r="K273" s="161">
        <f t="shared" si="165"/>
        <v>0</v>
      </c>
      <c r="L273" s="161">
        <f t="shared" si="165"/>
        <v>0</v>
      </c>
      <c r="M273" s="161">
        <f t="shared" si="165"/>
        <v>0</v>
      </c>
      <c r="N273" s="161">
        <f t="shared" si="165"/>
        <v>0</v>
      </c>
      <c r="O273" s="161">
        <f t="shared" si="165"/>
        <v>0</v>
      </c>
      <c r="P273" s="161">
        <f t="shared" si="165"/>
        <v>0</v>
      </c>
      <c r="Q273" s="161">
        <f t="shared" si="165"/>
        <v>0</v>
      </c>
      <c r="R273" s="161">
        <f t="shared" si="165"/>
        <v>0</v>
      </c>
      <c r="S273" s="161">
        <f t="shared" si="164"/>
        <v>0</v>
      </c>
      <c r="T273" s="161">
        <f t="shared" si="164"/>
        <v>0</v>
      </c>
      <c r="U273" s="161">
        <f t="shared" si="164"/>
        <v>0</v>
      </c>
      <c r="V273" s="161">
        <f t="shared" si="164"/>
        <v>0</v>
      </c>
      <c r="W273" s="161">
        <f t="shared" si="164"/>
        <v>0</v>
      </c>
      <c r="X273" s="161">
        <f t="shared" si="164"/>
        <v>0</v>
      </c>
      <c r="Y273" s="161">
        <f t="shared" si="164"/>
        <v>0</v>
      </c>
      <c r="Z273" s="161">
        <f t="shared" si="164"/>
        <v>0</v>
      </c>
      <c r="AA273" s="161">
        <f t="shared" si="164"/>
        <v>0</v>
      </c>
      <c r="AB273" s="161">
        <f t="shared" si="164"/>
        <v>0</v>
      </c>
      <c r="AC273" s="161">
        <f t="shared" si="164"/>
        <v>0</v>
      </c>
      <c r="AD273" s="161">
        <f t="shared" si="164"/>
        <v>0</v>
      </c>
      <c r="AE273" s="161">
        <f t="shared" si="164"/>
        <v>0</v>
      </c>
      <c r="AF273" s="161">
        <f t="shared" si="164"/>
        <v>0</v>
      </c>
      <c r="AG273" s="176">
        <v>0.99</v>
      </c>
      <c r="AH273" s="46"/>
      <c r="AI273" s="47"/>
    </row>
    <row r="274" spans="1:35" ht="15.75" thickBot="1" x14ac:dyDescent="0.3">
      <c r="A274" s="74" t="s">
        <v>292</v>
      </c>
      <c r="B274" s="177">
        <v>0</v>
      </c>
      <c r="C274" s="177">
        <f t="shared" si="165"/>
        <v>0</v>
      </c>
      <c r="D274" s="177">
        <f t="shared" si="165"/>
        <v>0</v>
      </c>
      <c r="E274" s="177">
        <f t="shared" si="165"/>
        <v>0</v>
      </c>
      <c r="F274" s="177">
        <f t="shared" si="165"/>
        <v>0</v>
      </c>
      <c r="G274" s="177">
        <f t="shared" si="165"/>
        <v>0</v>
      </c>
      <c r="H274" s="177">
        <f t="shared" si="165"/>
        <v>0</v>
      </c>
      <c r="I274" s="177">
        <f t="shared" si="165"/>
        <v>0</v>
      </c>
      <c r="J274" s="177">
        <f t="shared" si="165"/>
        <v>0</v>
      </c>
      <c r="K274" s="177">
        <f t="shared" si="165"/>
        <v>0</v>
      </c>
      <c r="L274" s="177">
        <f t="shared" si="165"/>
        <v>0</v>
      </c>
      <c r="M274" s="177">
        <f t="shared" si="165"/>
        <v>0</v>
      </c>
      <c r="N274" s="177">
        <f t="shared" si="165"/>
        <v>0</v>
      </c>
      <c r="O274" s="177">
        <f t="shared" si="165"/>
        <v>0</v>
      </c>
      <c r="P274" s="177">
        <f t="shared" si="165"/>
        <v>0</v>
      </c>
      <c r="Q274" s="177">
        <f t="shared" si="165"/>
        <v>0</v>
      </c>
      <c r="R274" s="177">
        <f t="shared" si="165"/>
        <v>0</v>
      </c>
      <c r="S274" s="177">
        <f t="shared" si="164"/>
        <v>0</v>
      </c>
      <c r="T274" s="177">
        <f t="shared" si="164"/>
        <v>0</v>
      </c>
      <c r="U274" s="177">
        <f t="shared" si="164"/>
        <v>0</v>
      </c>
      <c r="V274" s="177">
        <f t="shared" si="164"/>
        <v>0</v>
      </c>
      <c r="W274" s="177">
        <f t="shared" si="164"/>
        <v>0</v>
      </c>
      <c r="X274" s="177">
        <f t="shared" si="164"/>
        <v>0</v>
      </c>
      <c r="Y274" s="177">
        <f t="shared" si="164"/>
        <v>0</v>
      </c>
      <c r="Z274" s="177">
        <f t="shared" si="164"/>
        <v>0</v>
      </c>
      <c r="AA274" s="177">
        <f t="shared" si="164"/>
        <v>0</v>
      </c>
      <c r="AB274" s="177">
        <f t="shared" si="164"/>
        <v>0</v>
      </c>
      <c r="AC274" s="177">
        <f t="shared" si="164"/>
        <v>0</v>
      </c>
      <c r="AD274" s="177">
        <f t="shared" si="164"/>
        <v>0</v>
      </c>
      <c r="AE274" s="177">
        <f t="shared" si="164"/>
        <v>0</v>
      </c>
      <c r="AF274" s="177">
        <f t="shared" si="164"/>
        <v>0</v>
      </c>
      <c r="AG274" s="176">
        <v>0.97899999999999998</v>
      </c>
      <c r="AH274" s="46"/>
      <c r="AI274" s="47"/>
    </row>
    <row r="275" spans="1:35" ht="15.75" thickBot="1" x14ac:dyDescent="0.3">
      <c r="A275" s="179" t="s">
        <v>293</v>
      </c>
      <c r="B275" s="180">
        <f t="shared" ref="B275:AG275" si="166">SUM(B170:B274)</f>
        <v>0</v>
      </c>
      <c r="C275" s="180">
        <f t="shared" si="166"/>
        <v>0</v>
      </c>
      <c r="D275" s="180">
        <f t="shared" si="166"/>
        <v>0</v>
      </c>
      <c r="E275" s="180">
        <f t="shared" si="166"/>
        <v>0</v>
      </c>
      <c r="F275" s="180">
        <f t="shared" si="166"/>
        <v>0</v>
      </c>
      <c r="G275" s="180">
        <f t="shared" si="166"/>
        <v>0</v>
      </c>
      <c r="H275" s="180">
        <f t="shared" si="166"/>
        <v>0</v>
      </c>
      <c r="I275" s="180">
        <f t="shared" si="166"/>
        <v>0</v>
      </c>
      <c r="J275" s="180">
        <f t="shared" si="166"/>
        <v>0</v>
      </c>
      <c r="K275" s="180">
        <f t="shared" si="166"/>
        <v>0</v>
      </c>
      <c r="L275" s="180">
        <f t="shared" si="166"/>
        <v>0</v>
      </c>
      <c r="M275" s="180">
        <f t="shared" si="166"/>
        <v>0</v>
      </c>
      <c r="N275" s="180">
        <f t="shared" si="166"/>
        <v>0</v>
      </c>
      <c r="O275" s="180">
        <f t="shared" si="166"/>
        <v>0</v>
      </c>
      <c r="P275" s="180">
        <f t="shared" si="166"/>
        <v>0</v>
      </c>
      <c r="Q275" s="180">
        <f t="shared" si="166"/>
        <v>0</v>
      </c>
      <c r="R275" s="180">
        <f t="shared" si="166"/>
        <v>0</v>
      </c>
      <c r="S275" s="180">
        <f t="shared" si="166"/>
        <v>0</v>
      </c>
      <c r="T275" s="180">
        <f t="shared" si="166"/>
        <v>0</v>
      </c>
      <c r="U275" s="180">
        <f t="shared" si="166"/>
        <v>0</v>
      </c>
      <c r="V275" s="180">
        <f t="shared" si="166"/>
        <v>0</v>
      </c>
      <c r="W275" s="180">
        <f t="shared" si="166"/>
        <v>0</v>
      </c>
      <c r="X275" s="180">
        <f t="shared" si="166"/>
        <v>0</v>
      </c>
      <c r="Y275" s="180">
        <f t="shared" si="166"/>
        <v>0</v>
      </c>
      <c r="Z275" s="180">
        <f t="shared" si="166"/>
        <v>0</v>
      </c>
      <c r="AA275" s="180">
        <f t="shared" si="166"/>
        <v>0</v>
      </c>
      <c r="AB275" s="180">
        <f t="shared" si="166"/>
        <v>0</v>
      </c>
      <c r="AC275" s="180">
        <f t="shared" si="166"/>
        <v>0</v>
      </c>
      <c r="AD275" s="180">
        <f t="shared" si="166"/>
        <v>0</v>
      </c>
      <c r="AE275" s="180">
        <f t="shared" si="166"/>
        <v>0</v>
      </c>
      <c r="AF275" s="180">
        <f t="shared" ref="AF275" si="167">SUM(AF170:AF274)</f>
        <v>0</v>
      </c>
      <c r="AG275" s="182">
        <f t="shared" si="166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57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71:A72 A108:A158 A74:A102">
    <cfRule type="expression" dxfId="1093" priority="72">
      <formula>$AH71=0</formula>
    </cfRule>
  </conditionalFormatting>
  <conditionalFormatting sqref="A101:A102">
    <cfRule type="expression" dxfId="1092" priority="240">
      <formula>$AH106=0</formula>
    </cfRule>
  </conditionalFormatting>
  <conditionalFormatting sqref="A103:A107">
    <cfRule type="expression" dxfId="1091" priority="188">
      <formula>$AH102=0</formula>
    </cfRule>
  </conditionalFormatting>
  <conditionalFormatting sqref="A161:A168">
    <cfRule type="expression" dxfId="1090" priority="241">
      <formula>$AH268=0</formula>
    </cfRule>
  </conditionalFormatting>
  <conditionalFormatting sqref="A169:A276">
    <cfRule type="expression" dxfId="1089" priority="111">
      <formula>$AH169=0</formula>
    </cfRule>
  </conditionalFormatting>
  <conditionalFormatting sqref="B8">
    <cfRule type="expression" dxfId="1088" priority="236">
      <formula>AND(C$9&gt;=14/24,C$9&lt;20/24)</formula>
    </cfRule>
    <cfRule type="expression" dxfId="1087" priority="237">
      <formula>AND(C$9&gt;=8/24,C$9&lt;14/24)</formula>
    </cfRule>
    <cfRule type="expression" dxfId="1086" priority="238">
      <formula>C$9&lt;8/24</formula>
    </cfRule>
    <cfRule type="expression" dxfId="1085" priority="239">
      <formula>C$9&gt;=20/24</formula>
    </cfRule>
  </conditionalFormatting>
  <conditionalFormatting sqref="B9:AF10 C152:AA152 C154:AA158 B153:AA153 E98:F101 B137:AA151 AB137:AF158 G117:AF134 H72:AF72 G93:AF115">
    <cfRule type="expression" dxfId="1084" priority="153">
      <formula>B$9&gt;=20/24</formula>
    </cfRule>
  </conditionalFormatting>
  <conditionalFormatting sqref="B9:AF10 C152:AA152 C154:AA158 B153:AA153 E98:F101 B137:AA151 AB137:AF158 G117:AF134 H72:AF72 G93:AF115">
    <cfRule type="expression" dxfId="1083" priority="154">
      <formula>AND(B$9&gt;=14/24,B$9&lt;20/24)</formula>
    </cfRule>
    <cfRule type="expression" dxfId="1082" priority="155">
      <formula>AND(B$9&gt;=8/24,B$9&lt;14/24)</formula>
    </cfRule>
    <cfRule type="expression" dxfId="1081" priority="156">
      <formula>B$9&lt;8/24</formula>
    </cfRule>
  </conditionalFormatting>
  <conditionalFormatting sqref="G69:AF70">
    <cfRule type="expression" dxfId="1080" priority="86">
      <formula>G$9&gt;=20/24</formula>
    </cfRule>
    <cfRule type="expression" dxfId="1079" priority="87">
      <formula>AND(G$9&gt;=14/24,G$9&lt;20/24)</formula>
    </cfRule>
    <cfRule type="expression" dxfId="1078" priority="88">
      <formula>AND(G$9&gt;=8/24,G$9&lt;14/24)</formula>
    </cfRule>
  </conditionalFormatting>
  <conditionalFormatting sqref="G69:AF70">
    <cfRule type="expression" dxfId="1077" priority="161">
      <formula>G$9&lt;8/24</formula>
    </cfRule>
  </conditionalFormatting>
  <conditionalFormatting sqref="H72:AF72">
    <cfRule type="expression" dxfId="1076" priority="77">
      <formula>H72&gt;$AG72*1</formula>
    </cfRule>
  </conditionalFormatting>
  <conditionalFormatting sqref="C162:AF168">
    <cfRule type="expression" dxfId="1075" priority="112">
      <formula>C$9&gt;=20/24</formula>
    </cfRule>
    <cfRule type="expression" dxfId="1074" priority="113">
      <formula>AND(C$9&gt;=14/24,C$9&lt;20/24)</formula>
    </cfRule>
    <cfRule type="expression" dxfId="1073" priority="114">
      <formula>AND(C$9&gt;=8/24,C$9&lt;14/24)</formula>
    </cfRule>
    <cfRule type="expression" dxfId="1072" priority="115">
      <formula>C$9&lt;8/24</formula>
    </cfRule>
  </conditionalFormatting>
  <conditionalFormatting sqref="C170:AF275">
    <cfRule type="expression" dxfId="1071" priority="73">
      <formula>C$9&gt;=20/24</formula>
    </cfRule>
    <cfRule type="expression" dxfId="1070" priority="74">
      <formula>AND(C$9&gt;=14/24,C$9&lt;20/24)</formula>
    </cfRule>
    <cfRule type="expression" dxfId="1069" priority="75">
      <formula>AND(C$9&gt;=8/24,C$9&lt;14/24)</formula>
    </cfRule>
    <cfRule type="expression" dxfId="1068" priority="76">
      <formula>C$9&lt;8/24</formula>
    </cfRule>
  </conditionalFormatting>
  <conditionalFormatting sqref="AG96 G71:AG71 G78:AG78 G69:AF69 G91:AF96">
    <cfRule type="expression" dxfId="1067" priority="152">
      <formula>G69&gt;$AG69*1</formula>
    </cfRule>
  </conditionalFormatting>
  <conditionalFormatting sqref="G78:AF78 H72:AF72">
    <cfRule type="expression" dxfId="1066" priority="172">
      <formula>G$9&gt;=20/24</formula>
    </cfRule>
    <cfRule type="expression" dxfId="1065" priority="173">
      <formula>AND(G$9&gt;=14/24,G$9&lt;20/24)</formula>
    </cfRule>
    <cfRule type="expression" dxfId="1064" priority="174">
      <formula>AND(G$9&gt;=8/24,G$9&lt;14/24)</formula>
    </cfRule>
    <cfRule type="expression" dxfId="1063" priority="175">
      <formula>G$9&lt;8/24</formula>
    </cfRule>
  </conditionalFormatting>
  <conditionalFormatting sqref="M8 S8 AB8">
    <cfRule type="expression" dxfId="1062" priority="229">
      <formula>AND(N$9&gt;=14/24,N$9&lt;20/24)</formula>
    </cfRule>
    <cfRule type="expression" dxfId="1061" priority="230">
      <formula>AND(N$9&gt;=8/24,N$9&lt;14/24)</formula>
    </cfRule>
    <cfRule type="expression" dxfId="1060" priority="231">
      <formula>N$9&lt;8/24</formula>
    </cfRule>
  </conditionalFormatting>
  <conditionalFormatting sqref="O3:P3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59" priority="228">
      <formula>N$9&gt;=20/24</formula>
    </cfRule>
  </conditionalFormatting>
  <conditionalFormatting sqref="S8">
    <cfRule type="expression" dxfId="1058" priority="219">
      <formula>U$9&gt;=20/24</formula>
    </cfRule>
    <cfRule type="expression" dxfId="1057" priority="220">
      <formula>AND(U$9&gt;=14/24,U$9&lt;20/24)</formula>
    </cfRule>
    <cfRule type="expression" dxfId="1056" priority="221">
      <formula>AND(U$9&gt;=8/24,U$9&lt;14/24)</formula>
    </cfRule>
    <cfRule type="expression" dxfId="1055" priority="222">
      <formula>U$9&lt;8/24</formula>
    </cfRule>
  </conditionalFormatting>
  <conditionalFormatting sqref="V3 AB3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G69:AF70">
    <cfRule type="expression" dxfId="1054" priority="166">
      <formula>G69&gt;$AG69</formula>
    </cfRule>
  </conditionalFormatting>
  <conditionalFormatting sqref="AB8">
    <cfRule type="expression" dxfId="1053" priority="215">
      <formula>AD$9&gt;=20/24</formula>
    </cfRule>
    <cfRule type="expression" dxfId="1052" priority="216">
      <formula>AND(AD$9&gt;=14/24,AD$9&lt;20/24)</formula>
    </cfRule>
    <cfRule type="expression" dxfId="1051" priority="217">
      <formula>AND(AD$9&gt;=8/24,AD$9&lt;14/24)</formula>
    </cfRule>
    <cfRule type="expression" dxfId="1050" priority="218">
      <formula>AD$9&lt;8/24</formula>
    </cfRule>
  </conditionalFormatting>
  <conditionalFormatting sqref="AG78">
    <cfRule type="expression" dxfId="1049" priority="194">
      <formula>AG$9&gt;=20/24</formula>
    </cfRule>
    <cfRule type="expression" dxfId="1048" priority="195">
      <formula>AND(AG$9&gt;=14/24,AG$9&lt;20/24)</formula>
    </cfRule>
    <cfRule type="expression" dxfId="1047" priority="196">
      <formula>AND(AG$9&gt;=8/24,AG$9&lt;14/24)</formula>
    </cfRule>
    <cfRule type="expression" dxfId="1046" priority="197">
      <formula>AG$9&lt;8/24</formula>
    </cfRule>
  </conditionalFormatting>
  <conditionalFormatting sqref="AG91:AG92">
    <cfRule type="expression" dxfId="1045" priority="189">
      <formula>AG91&gt;$AG91</formula>
    </cfRule>
  </conditionalFormatting>
  <conditionalFormatting sqref="AG96">
    <cfRule type="expression" dxfId="1044" priority="190">
      <formula>AG$9&gt;=20/24</formula>
    </cfRule>
    <cfRule type="expression" dxfId="1043" priority="191">
      <formula>AND(AG$9&gt;=14/24,AG$9&lt;20/24)</formula>
    </cfRule>
    <cfRule type="expression" dxfId="1042" priority="192">
      <formula>AND(AG$9&gt;=8/24,AG$9&lt;14/24)</formula>
    </cfRule>
    <cfRule type="expression" dxfId="1041" priority="193">
      <formula>AG$9&lt;8/24</formula>
    </cfRule>
  </conditionalFormatting>
  <conditionalFormatting sqref="AG113">
    <cfRule type="expression" dxfId="1040" priority="211">
      <formula>AG$9&gt;=20/24</formula>
    </cfRule>
    <cfRule type="expression" dxfId="1039" priority="212">
      <formula>AND(AG$9&gt;=14/24,AG$9&lt;20/24)</formula>
    </cfRule>
    <cfRule type="expression" dxfId="1038" priority="213">
      <formula>AND(AG$9&gt;=8/24,AG$9&lt;14/24)</formula>
    </cfRule>
    <cfRule type="expression" dxfId="1037" priority="214">
      <formula>AG$9&lt;8/24</formula>
    </cfRule>
  </conditionalFormatting>
  <conditionalFormatting sqref="AH8:AI10">
    <cfRule type="expression" dxfId="1036" priority="102">
      <formula>AH$9&gt;=20/24</formula>
    </cfRule>
    <cfRule type="expression" dxfId="1035" priority="103">
      <formula>AND(AH$9&gt;=14/24,AH$9&lt;20/24)</formula>
    </cfRule>
    <cfRule type="expression" dxfId="1034" priority="104">
      <formula>AND(AH$9&gt;=8/24,AH$9&lt;14/24)</formula>
    </cfRule>
    <cfRule type="expression" dxfId="1033" priority="105">
      <formula>AH$9&lt;8/24</formula>
    </cfRule>
  </conditionalFormatting>
  <conditionalFormatting sqref="AL4:AL6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032" priority="232">
      <formula>AJ$9&gt;=20/24</formula>
    </cfRule>
    <cfRule type="expression" dxfId="1031" priority="233">
      <formula>AND(AJ$9&gt;=14/24,AJ$9&lt;20/24)</formula>
    </cfRule>
    <cfRule type="expression" dxfId="1030" priority="234">
      <formula>AND(AJ$9&gt;=8/24,AJ$9&lt;14/24)</formula>
    </cfRule>
    <cfRule type="expression" dxfId="1029" priority="235">
      <formula>AJ$9&lt;8/24</formula>
    </cfRule>
  </conditionalFormatting>
  <conditionalFormatting sqref="AL99:AN99 AL105:AN105">
    <cfRule type="expression" dxfId="1028" priority="204">
      <formula>AL$9&gt;=20/24</formula>
    </cfRule>
    <cfRule type="expression" dxfId="1027" priority="205">
      <formula>AND(AL$9&gt;=14/24,AL$9&lt;20/24)</formula>
    </cfRule>
    <cfRule type="expression" dxfId="1026" priority="206">
      <formula>AND(AL$9&gt;=8/24,AL$9&lt;14/24)</formula>
    </cfRule>
    <cfRule type="expression" dxfId="1025" priority="207">
      <formula>AL$9&lt;8/24</formula>
    </cfRule>
  </conditionalFormatting>
  <conditionalFormatting sqref="AM15:AM21 AN16:AR21">
    <cfRule type="expression" dxfId="1024" priority="128">
      <formula>AX$9&gt;=20/24</formula>
    </cfRule>
    <cfRule type="expression" dxfId="1023" priority="129">
      <formula>AND(AX$9&gt;=14/24,AX$9&lt;20/24)</formula>
    </cfRule>
    <cfRule type="expression" dxfId="1022" priority="130">
      <formula>AND(AX$9&gt;=8/24,AX$9&lt;14/24)</formula>
    </cfRule>
    <cfRule type="expression" dxfId="1021" priority="131">
      <formula>AX$9&lt;8/24</formula>
    </cfRule>
  </conditionalFormatting>
  <conditionalFormatting sqref="AN100:AN103">
    <cfRule type="expression" dxfId="1020" priority="200">
      <formula>AN$9&gt;=20/24</formula>
    </cfRule>
    <cfRule type="expression" dxfId="1019" priority="201">
      <formula>AND(AN$9&gt;=14/24,AN$9&lt;20/24)</formula>
    </cfRule>
    <cfRule type="expression" dxfId="1018" priority="202">
      <formula>AND(AN$9&gt;=8/24,AN$9&lt;14/24)</formula>
    </cfRule>
    <cfRule type="expression" dxfId="1017" priority="203">
      <formula>AN$9&lt;8/24</formula>
    </cfRule>
  </conditionalFormatting>
  <conditionalFormatting sqref="AN15:AR15">
    <cfRule type="expression" dxfId="1016" priority="116">
      <formula>U$9&gt;=20/24</formula>
    </cfRule>
    <cfRule type="expression" dxfId="1015" priority="117">
      <formula>AND(U$9&gt;=14/24,U$9&lt;20/24)</formula>
    </cfRule>
    <cfRule type="expression" dxfId="1014" priority="118">
      <formula>AND(U$9&gt;=8/24,U$9&lt;14/24)</formula>
    </cfRule>
    <cfRule type="expression" dxfId="1013" priority="119">
      <formula>U$9&lt;8/24</formula>
    </cfRule>
  </conditionalFormatting>
  <conditionalFormatting sqref="AS15">
    <cfRule type="expression" dxfId="1012" priority="124">
      <formula>AA$9&gt;=20/24</formula>
    </cfRule>
    <cfRule type="expression" dxfId="1011" priority="125">
      <formula>AND(AA$9&gt;=14/24,AA$9&lt;20/24)</formula>
    </cfRule>
    <cfRule type="expression" dxfId="1010" priority="126">
      <formula>AND(AA$9&gt;=8/24,AA$9&lt;14/24)</formula>
    </cfRule>
    <cfRule type="expression" dxfId="1009" priority="127">
      <formula>AA$9&lt;8/24</formula>
    </cfRule>
  </conditionalFormatting>
  <conditionalFormatting sqref="AS16:AS21">
    <cfRule type="expression" dxfId="1008" priority="132">
      <formula>BE$9&gt;=20/24</formula>
    </cfRule>
    <cfRule type="expression" dxfId="1007" priority="133">
      <formula>AND(BE$9&gt;=14/24,BE$9&lt;20/24)</formula>
    </cfRule>
    <cfRule type="expression" dxfId="1006" priority="134">
      <formula>AND(BE$9&gt;=8/24,BE$9&lt;14/24)</formula>
    </cfRule>
    <cfRule type="expression" dxfId="1005" priority="135">
      <formula>BE$9&lt;8/24</formula>
    </cfRule>
  </conditionalFormatting>
  <conditionalFormatting sqref="AT15 AX15:BJ15">
    <cfRule type="expression" dxfId="1004" priority="136">
      <formula>AC$9&gt;=20/24</formula>
    </cfRule>
    <cfRule type="expression" dxfId="1003" priority="137">
      <formula>AND(AC$9&gt;=14/24,AC$9&lt;20/24)</formula>
    </cfRule>
    <cfRule type="expression" dxfId="1002" priority="138">
      <formula>AND(AC$9&gt;=8/24,AC$9&lt;14/24)</formula>
    </cfRule>
    <cfRule type="expression" dxfId="1001" priority="139">
      <formula>AC$9&lt;8/24</formula>
    </cfRule>
  </conditionalFormatting>
  <conditionalFormatting sqref="AT16:AT21">
    <cfRule type="expression" dxfId="1000" priority="140">
      <formula>BG$9&gt;=20/24</formula>
    </cfRule>
    <cfRule type="expression" dxfId="999" priority="141">
      <formula>AND(BG$9&gt;=14/24,BG$9&lt;20/24)</formula>
    </cfRule>
    <cfRule type="expression" dxfId="998" priority="142">
      <formula>AND(BG$9&gt;=8/24,BG$9&lt;14/24)</formula>
    </cfRule>
    <cfRule type="expression" dxfId="997" priority="143">
      <formula>BG$9&lt;8/24</formula>
    </cfRule>
  </conditionalFormatting>
  <conditionalFormatting sqref="AU15:AV15">
    <cfRule type="expression" dxfId="996" priority="144">
      <formula>AE$9&gt;=20/24</formula>
    </cfRule>
    <cfRule type="expression" dxfId="995" priority="145">
      <formula>AND(AE$9&gt;=14/24,AE$9&lt;20/24)</formula>
    </cfRule>
    <cfRule type="expression" dxfId="994" priority="146">
      <formula>AND(AE$9&gt;=8/24,AE$9&lt;14/24)</formula>
    </cfRule>
    <cfRule type="expression" dxfId="993" priority="147">
      <formula>AE$9&lt;8/24</formula>
    </cfRule>
  </conditionalFormatting>
  <conditionalFormatting sqref="AU16:BJ21">
    <cfRule type="expression" dxfId="992" priority="148">
      <formula>BI$9&gt;=20/24</formula>
    </cfRule>
    <cfRule type="expression" dxfId="991" priority="149">
      <formula>AND(BI$9&gt;=14/24,BI$9&lt;20/24)</formula>
    </cfRule>
    <cfRule type="expression" dxfId="990" priority="150">
      <formula>AND(BI$9&gt;=8/24,BI$9&lt;14/24)</formula>
    </cfRule>
    <cfRule type="expression" dxfId="989" priority="151">
      <formula>BI$9&lt;8/24</formula>
    </cfRule>
  </conditionalFormatting>
  <conditionalFormatting sqref="AW15">
    <cfRule type="expression" dxfId="988" priority="120">
      <formula>B$9&gt;=20/24</formula>
    </cfRule>
    <cfRule type="expression" dxfId="987" priority="121">
      <formula>AND(B$9&gt;=14/24,B$9&lt;20/24)</formula>
    </cfRule>
    <cfRule type="expression" dxfId="986" priority="122">
      <formula>AND(B$9&gt;=8/24,B$9&lt;14/24)</formula>
    </cfRule>
    <cfRule type="expression" dxfId="985" priority="123">
      <formula>B$9&lt;8/24</formula>
    </cfRule>
  </conditionalFormatting>
  <conditionalFormatting sqref="A73">
    <cfRule type="expression" dxfId="984" priority="71">
      <formula>$AH73=0</formula>
    </cfRule>
  </conditionalFormatting>
  <conditionalFormatting sqref="B152 B154:B160 C159:AF160">
    <cfRule type="expression" dxfId="983" priority="67">
      <formula>B$9&gt;=20/24</formula>
    </cfRule>
  </conditionalFormatting>
  <conditionalFormatting sqref="B152 B154:B160 C159:AF160">
    <cfRule type="expression" dxfId="982" priority="68">
      <formula>AND(B$9&gt;=14/24,B$9&lt;20/24)</formula>
    </cfRule>
    <cfRule type="expression" dxfId="981" priority="69">
      <formula>AND(B$9&gt;=8/24,B$9&lt;14/24)</formula>
    </cfRule>
    <cfRule type="expression" dxfId="980" priority="70">
      <formula>B$9&lt;8/24</formula>
    </cfRule>
  </conditionalFormatting>
  <conditionalFormatting sqref="B162:B168">
    <cfRule type="expression" dxfId="979" priority="62">
      <formula>B$9&gt;=20/24</formula>
    </cfRule>
    <cfRule type="expression" dxfId="978" priority="63">
      <formula>AND(B$9&gt;=14/24,B$9&lt;20/24)</formula>
    </cfRule>
    <cfRule type="expression" dxfId="977" priority="64">
      <formula>AND(B$9&gt;=8/24,B$9&lt;14/24)</formula>
    </cfRule>
    <cfRule type="expression" dxfId="976" priority="65">
      <formula>B$9&lt;8/24</formula>
    </cfRule>
  </conditionalFormatting>
  <conditionalFormatting sqref="B170:B275">
    <cfRule type="expression" dxfId="975" priority="53">
      <formula>B$9&gt;=20/24</formula>
    </cfRule>
    <cfRule type="expression" dxfId="974" priority="54">
      <formula>AND(B$9&gt;=14/24,B$9&lt;20/24)</formula>
    </cfRule>
    <cfRule type="expression" dxfId="973" priority="55">
      <formula>AND(B$9&gt;=8/24,B$9&lt;14/24)</formula>
    </cfRule>
    <cfRule type="expression" dxfId="972" priority="56">
      <formula>B$9&lt;8/24</formula>
    </cfRule>
  </conditionalFormatting>
  <conditionalFormatting sqref="A153">
    <cfRule type="expression" dxfId="971" priority="52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970" priority="48">
      <formula>AL$9&gt;=20/24</formula>
    </cfRule>
  </conditionalFormatting>
  <conditionalFormatting sqref="AL153">
    <cfRule type="expression" dxfId="969" priority="49">
      <formula>AND(AL$9&gt;=14/24,AL$9&lt;20/24)</formula>
    </cfRule>
    <cfRule type="expression" dxfId="968" priority="50">
      <formula>AND(AL$9&gt;=8/24,AL$9&lt;14/24)</formula>
    </cfRule>
    <cfRule type="expression" dxfId="967" priority="51">
      <formula>AL$9&lt;8/24</formula>
    </cfRule>
  </conditionalFormatting>
  <conditionalFormatting sqref="B93:D115 E102:F115 B117:F134 E93:F97 B11:AF13 B76:AF77 B85:AF90">
    <cfRule type="expression" dxfId="966" priority="30">
      <formula>B$9&gt;=20/24</formula>
    </cfRule>
  </conditionalFormatting>
  <conditionalFormatting sqref="B93:D115 E102:F115 B117:F134 E93:F97 B11:AF13 B76:AF77 B85:AF90">
    <cfRule type="expression" dxfId="965" priority="31">
      <formula>AND(B$9&gt;=14/24,B$9&lt;20/24)</formula>
    </cfRule>
    <cfRule type="expression" dxfId="964" priority="32">
      <formula>AND(B$9&gt;=8/24,B$9&lt;14/24)</formula>
    </cfRule>
    <cfRule type="expression" dxfId="963" priority="33">
      <formula>B$9&lt;8/24</formula>
    </cfRule>
  </conditionalFormatting>
  <conditionalFormatting sqref="B14:AF53">
    <cfRule type="expression" dxfId="962" priority="20">
      <formula>B14&gt;$AG14*1</formula>
    </cfRule>
    <cfRule type="expression" dxfId="961" priority="21">
      <formula>B$9&gt;=20/24</formula>
    </cfRule>
    <cfRule type="expression" dxfId="960" priority="22">
      <formula>AND(B$9&gt;=14/24,B$9&lt;20/24)</formula>
    </cfRule>
    <cfRule type="expression" dxfId="959" priority="23">
      <formula>AND(B$9&gt;=8/24,B$9&lt;14/24)</formula>
    </cfRule>
    <cfRule type="expression" dxfId="958" priority="24">
      <formula>B$9&lt;8/24</formula>
    </cfRule>
  </conditionalFormatting>
  <conditionalFormatting sqref="B54:AF68">
    <cfRule type="expression" dxfId="957" priority="14">
      <formula>B$9&lt;8/24</formula>
    </cfRule>
  </conditionalFormatting>
  <conditionalFormatting sqref="B54:F70 G54:AF68">
    <cfRule type="expression" dxfId="956" priority="11">
      <formula>B$9&gt;=20/24</formula>
    </cfRule>
    <cfRule type="expression" dxfId="955" priority="12">
      <formula>AND(B$9&gt;=14/24,B$9&lt;20/24)</formula>
    </cfRule>
    <cfRule type="expression" dxfId="954" priority="13">
      <formula>AND(B$9&gt;=8/24,B$9&lt;14/24)</formula>
    </cfRule>
  </conditionalFormatting>
  <conditionalFormatting sqref="B63:AF65">
    <cfRule type="expression" dxfId="953" priority="15">
      <formula>B63&gt;$AG63</formula>
    </cfRule>
  </conditionalFormatting>
  <conditionalFormatting sqref="B69:F70">
    <cfRule type="expression" dxfId="952" priority="34">
      <formula>B$9&lt;8/24</formula>
    </cfRule>
  </conditionalFormatting>
  <conditionalFormatting sqref="B72:G75 H73:AF75">
    <cfRule type="expression" dxfId="951" priority="2">
      <formula>B72&gt;$AG72*1</formula>
    </cfRule>
  </conditionalFormatting>
  <conditionalFormatting sqref="B73:AF75">
    <cfRule type="expression" dxfId="950" priority="3">
      <formula>B$9&gt;=20/24</formula>
    </cfRule>
    <cfRule type="expression" dxfId="949" priority="4">
      <formula>AND(B$9&gt;=14/24,B$9&lt;20/24)</formula>
    </cfRule>
    <cfRule type="expression" dxfId="948" priority="5">
      <formula>AND(B$9&gt;=8/24,B$9&lt;14/24)</formula>
    </cfRule>
    <cfRule type="expression" dxfId="947" priority="6">
      <formula>B$9&lt;8/24</formula>
    </cfRule>
  </conditionalFormatting>
  <conditionalFormatting sqref="B69:F71 B76:F96 B11:AF13 G76:AF77 G79:AF90">
    <cfRule type="expression" dxfId="946" priority="29">
      <formula>B11&gt;$AG11*1</formula>
    </cfRule>
  </conditionalFormatting>
  <conditionalFormatting sqref="B76:F78 B72:G72 G76:AF77">
    <cfRule type="expression" dxfId="945" priority="36">
      <formula>B$9&gt;=20/24</formula>
    </cfRule>
    <cfRule type="expression" dxfId="944" priority="37">
      <formula>AND(B$9&gt;=14/24,B$9&lt;20/24)</formula>
    </cfRule>
    <cfRule type="expression" dxfId="943" priority="38">
      <formula>AND(B$9&gt;=8/24,B$9&lt;14/24)</formula>
    </cfRule>
    <cfRule type="expression" dxfId="942" priority="39">
      <formula>B$9&lt;8/24</formula>
    </cfRule>
  </conditionalFormatting>
  <conditionalFormatting sqref="B73:AF75">
    <cfRule type="expression" dxfId="941" priority="7">
      <formula>B$9&gt;=20/24</formula>
    </cfRule>
    <cfRule type="expression" dxfId="940" priority="8">
      <formula>AND(B$9&gt;=14/24,B$9&lt;20/24)</formula>
    </cfRule>
    <cfRule type="expression" dxfId="939" priority="9">
      <formula>AND(B$9&gt;=8/24,B$9&lt;14/24)</formula>
    </cfRule>
    <cfRule type="expression" dxfId="938" priority="10">
      <formula>B$9&lt;8/24</formula>
    </cfRule>
  </conditionalFormatting>
  <conditionalFormatting sqref="B84:AF84">
    <cfRule type="expression" dxfId="937" priority="40">
      <formula>B$9&gt;=20/24</formula>
    </cfRule>
    <cfRule type="expression" dxfId="936" priority="41">
      <formula>AND(B$9&gt;=14/24,B$9&lt;20/24)</formula>
    </cfRule>
    <cfRule type="expression" dxfId="935" priority="42">
      <formula>AND(B$9&gt;=8/24,B$9&lt;14/24)</formula>
    </cfRule>
    <cfRule type="expression" dxfId="934" priority="43">
      <formula>B$9&lt;8/24</formula>
    </cfRule>
  </conditionalFormatting>
  <conditionalFormatting sqref="B80:AF83">
    <cfRule type="expression" dxfId="933" priority="44">
      <formula>B$9&gt;=20/24</formula>
    </cfRule>
    <cfRule type="expression" dxfId="932" priority="45">
      <formula>AND(B$9&gt;=14/24,B$9&lt;20/24)</formula>
    </cfRule>
    <cfRule type="expression" dxfId="931" priority="46">
      <formula>AND(B$9&gt;=8/24,B$9&lt;14/24)</formula>
    </cfRule>
    <cfRule type="expression" dxfId="930" priority="47">
      <formula>B$9&lt;8/24</formula>
    </cfRule>
  </conditionalFormatting>
  <conditionalFormatting sqref="B79:AF84">
    <cfRule type="expression" dxfId="929" priority="25">
      <formula>B$9&gt;=20/24</formula>
    </cfRule>
    <cfRule type="expression" dxfId="928" priority="26">
      <formula>AND(B$9&gt;=14/24,B$9&lt;20/24)</formula>
    </cfRule>
    <cfRule type="expression" dxfId="927" priority="27">
      <formula>AND(B$9&gt;=8/24,B$9&lt;14/24)</formula>
    </cfRule>
    <cfRule type="expression" dxfId="926" priority="28">
      <formula>B$9&lt;8/24</formula>
    </cfRule>
  </conditionalFormatting>
  <conditionalFormatting sqref="B65:AF65">
    <cfRule type="expression" dxfId="925" priority="16">
      <formula>B$9&gt;=20/24</formula>
    </cfRule>
    <cfRule type="expression" dxfId="924" priority="17">
      <formula>AND(B$9&gt;=14/24,B$9&lt;20/24)</formula>
    </cfRule>
    <cfRule type="expression" dxfId="923" priority="18">
      <formula>AND(B$9&gt;=8/24,B$9&lt;14/24)</formula>
    </cfRule>
    <cfRule type="expression" dxfId="922" priority="19">
      <formula>B$9&lt;8/24</formula>
    </cfRule>
  </conditionalFormatting>
  <conditionalFormatting sqref="B66:F69 G66:AF68 B54:AF62">
    <cfRule type="expression" dxfId="921" priority="35">
      <formula>B54&gt;$AG54</formula>
    </cfRule>
  </conditionalFormatting>
  <conditionalFormatting sqref="A11:A70">
    <cfRule type="expression" dxfId="920" priority="1">
      <formula>$AH11=0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30" zoomScaleNormal="130" workbookViewId="0">
      <pane xSplit="1" ySplit="10" topLeftCell="P92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U36" sqref="U36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2080/10/20</v>
      </c>
      <c r="C4" s="250"/>
      <c r="D4" s="250"/>
      <c r="E4" s="251" t="str">
        <f ca="1">"2080/"&amp;"10/"&amp;INT(MID(CELL("filename",G6),FIND("]",CELL("filename",G6))+1,200))</f>
        <v>2080/10/20</v>
      </c>
      <c r="F4" s="251"/>
      <c r="G4" s="251"/>
      <c r="H4" s="251" t="str">
        <f ca="1">TEXT(E4,"dddd")</f>
        <v>Sunday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24.4</v>
      </c>
      <c r="C5" s="30">
        <f t="shared" si="0"/>
        <v>22.2</v>
      </c>
      <c r="D5" s="30">
        <f t="shared" si="0"/>
        <v>20.100000000000001</v>
      </c>
      <c r="E5" s="30">
        <f t="shared" si="0"/>
        <v>16.600000000000001</v>
      </c>
      <c r="F5" s="30">
        <f t="shared" si="0"/>
        <v>111.80000000000001</v>
      </c>
      <c r="G5" s="30">
        <f t="shared" si="0"/>
        <v>116.1</v>
      </c>
      <c r="H5" s="30">
        <f t="shared" si="0"/>
        <v>102.19999999999999</v>
      </c>
      <c r="I5" s="30">
        <f t="shared" si="0"/>
        <v>114.1</v>
      </c>
      <c r="J5" s="30">
        <f t="shared" si="0"/>
        <v>111</v>
      </c>
      <c r="K5" s="30">
        <f t="shared" si="0"/>
        <v>113.9</v>
      </c>
      <c r="L5" s="30">
        <f t="shared" si="0"/>
        <v>61</v>
      </c>
      <c r="M5" s="30">
        <f t="shared" si="0"/>
        <v>122.1</v>
      </c>
      <c r="N5" s="30">
        <f t="shared" si="0"/>
        <v>200.1</v>
      </c>
      <c r="O5" s="30">
        <f t="shared" si="0"/>
        <v>238.3</v>
      </c>
      <c r="P5" s="30">
        <f t="shared" si="0"/>
        <v>248.1</v>
      </c>
      <c r="Q5" s="30">
        <f t="shared" si="0"/>
        <v>225.79999999999998</v>
      </c>
      <c r="R5" s="30">
        <f t="shared" si="0"/>
        <v>305.89999999999998</v>
      </c>
      <c r="S5" s="30">
        <f t="shared" si="0"/>
        <v>382.59999999999997</v>
      </c>
      <c r="T5" s="30">
        <f t="shared" si="0"/>
        <v>356.9</v>
      </c>
      <c r="U5" s="30">
        <f t="shared" si="0"/>
        <v>273.89999999999998</v>
      </c>
      <c r="V5" s="30">
        <f t="shared" si="0"/>
        <v>208</v>
      </c>
      <c r="W5" s="30">
        <f t="shared" si="0"/>
        <v>212.9</v>
      </c>
      <c r="X5" s="30">
        <f t="shared" si="0"/>
        <v>207.5</v>
      </c>
      <c r="Y5" s="30">
        <f t="shared" si="0"/>
        <v>213.9</v>
      </c>
      <c r="Z5" s="30">
        <f t="shared" si="0"/>
        <v>225</v>
      </c>
      <c r="AA5" s="30">
        <f>AB108</f>
        <v>207.7</v>
      </c>
      <c r="AB5" s="30">
        <f t="shared" si="0"/>
        <v>207.7</v>
      </c>
      <c r="AC5" s="30">
        <f t="shared" si="0"/>
        <v>43</v>
      </c>
      <c r="AD5" s="30">
        <f t="shared" si="0"/>
        <v>41</v>
      </c>
      <c r="AE5" s="30">
        <f t="shared" si="0"/>
        <v>60</v>
      </c>
      <c r="AF5" s="30">
        <f>B108</f>
        <v>32.1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Load=1660</v>
      </c>
      <c r="B7" s="35">
        <f t="shared" ref="B7:AF7" si="1">B116</f>
        <v>1858.5</v>
      </c>
      <c r="C7" s="35">
        <f t="shared" si="1"/>
        <v>1778.0000000000002</v>
      </c>
      <c r="D7" s="35">
        <f t="shared" si="1"/>
        <v>1707.3000000000006</v>
      </c>
      <c r="E7" s="35">
        <f t="shared" si="1"/>
        <v>1660.1000000000001</v>
      </c>
      <c r="F7" s="35">
        <f t="shared" si="1"/>
        <v>1665.7000000000003</v>
      </c>
      <c r="G7" s="35">
        <f t="shared" si="1"/>
        <v>1677.7000000000005</v>
      </c>
      <c r="H7" s="35">
        <f t="shared" si="1"/>
        <v>1703.1000000000004</v>
      </c>
      <c r="I7" s="35">
        <f t="shared" si="1"/>
        <v>1687.9000000000005</v>
      </c>
      <c r="J7" s="35">
        <f t="shared" si="1"/>
        <v>1785.3000000000002</v>
      </c>
      <c r="K7" s="35">
        <f t="shared" si="1"/>
        <v>1830.5000000000002</v>
      </c>
      <c r="L7" s="35">
        <f t="shared" si="1"/>
        <v>1892.2000000000003</v>
      </c>
      <c r="M7" s="35">
        <f t="shared" si="1"/>
        <v>1809.52</v>
      </c>
      <c r="N7" s="35">
        <f t="shared" si="1"/>
        <v>1784.6200000000001</v>
      </c>
      <c r="O7" s="35">
        <f t="shared" si="1"/>
        <v>1851.62</v>
      </c>
      <c r="P7" s="35">
        <f t="shared" si="1"/>
        <v>1823.42</v>
      </c>
      <c r="Q7" s="35">
        <f t="shared" si="1"/>
        <v>1909.62</v>
      </c>
      <c r="R7" s="35">
        <f t="shared" si="1"/>
        <v>1894.0200000000004</v>
      </c>
      <c r="S7" s="35">
        <f t="shared" si="1"/>
        <v>2176.2200000000003</v>
      </c>
      <c r="T7" s="35">
        <f t="shared" si="1"/>
        <v>1948.8200000000002</v>
      </c>
      <c r="U7" s="35">
        <f t="shared" si="1"/>
        <v>1863.1200000000003</v>
      </c>
      <c r="V7" s="35">
        <f t="shared" si="1"/>
        <v>1767.92</v>
      </c>
      <c r="W7" s="35">
        <f t="shared" si="1"/>
        <v>1835.92</v>
      </c>
      <c r="X7" s="35">
        <f t="shared" si="1"/>
        <v>1667.52</v>
      </c>
      <c r="Y7" s="35">
        <f t="shared" si="1"/>
        <v>1709.6200000000001</v>
      </c>
      <c r="Z7" s="35">
        <f t="shared" si="1"/>
        <v>1795.68</v>
      </c>
      <c r="AA7" s="35">
        <f t="shared" si="1"/>
        <v>1912.12</v>
      </c>
      <c r="AB7" s="35">
        <f>AB116</f>
        <v>1921.8199999999997</v>
      </c>
      <c r="AC7" s="35">
        <f t="shared" si="1"/>
        <v>1921.8199999999997</v>
      </c>
      <c r="AD7" s="35">
        <f t="shared" si="1"/>
        <v>1845.0199999999998</v>
      </c>
      <c r="AE7" s="35">
        <f t="shared" si="1"/>
        <v>1833.12</v>
      </c>
      <c r="AF7" s="35">
        <f t="shared" si="1"/>
        <v>1842.12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2176.22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2176.22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31.9</v>
      </c>
      <c r="C11" s="43">
        <v>31.9</v>
      </c>
      <c r="D11" s="43">
        <v>31.9</v>
      </c>
      <c r="E11" s="43">
        <v>31.9</v>
      </c>
      <c r="F11" s="43">
        <v>31.9</v>
      </c>
      <c r="G11" s="43">
        <v>31.9</v>
      </c>
      <c r="H11" s="43">
        <v>31.9</v>
      </c>
      <c r="I11" s="43">
        <v>31.9</v>
      </c>
      <c r="J11" s="43">
        <v>31.9</v>
      </c>
      <c r="K11" s="43">
        <v>31.9</v>
      </c>
      <c r="L11" s="43">
        <v>31.9</v>
      </c>
      <c r="M11" s="43">
        <v>30.2</v>
      </c>
      <c r="N11" s="43">
        <v>30.2</v>
      </c>
      <c r="O11" s="43">
        <v>30.2</v>
      </c>
      <c r="P11" s="43">
        <v>30.2</v>
      </c>
      <c r="Q11" s="43">
        <v>30.2</v>
      </c>
      <c r="R11" s="43">
        <v>30.2</v>
      </c>
      <c r="S11" s="43">
        <v>32</v>
      </c>
      <c r="T11" s="43">
        <v>32</v>
      </c>
      <c r="U11" s="43">
        <v>32</v>
      </c>
      <c r="V11" s="43">
        <v>32</v>
      </c>
      <c r="W11" s="43">
        <v>32</v>
      </c>
      <c r="X11" s="43">
        <v>28.1</v>
      </c>
      <c r="Y11" s="43">
        <v>26.1</v>
      </c>
      <c r="Z11" s="43">
        <v>31.2</v>
      </c>
      <c r="AA11" s="43">
        <v>31.2</v>
      </c>
      <c r="AB11" s="43">
        <v>31.2</v>
      </c>
      <c r="AC11" s="43">
        <v>31.2</v>
      </c>
      <c r="AD11" s="43">
        <v>31.2</v>
      </c>
      <c r="AE11" s="43">
        <v>31.2</v>
      </c>
      <c r="AF11" s="43">
        <v>31.2</v>
      </c>
      <c r="AG11" s="45">
        <v>86</v>
      </c>
      <c r="AH11" s="46">
        <f t="shared" ref="AH11:AH74" si="2">MAX(B11:AF11)</f>
        <v>32</v>
      </c>
      <c r="AI11" s="47">
        <f t="shared" ref="AI11:AI74" si="3">MIN(B11:AF11)</f>
        <v>26.1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26.5</v>
      </c>
      <c r="C12" s="43">
        <v>26.5</v>
      </c>
      <c r="D12" s="43">
        <v>26.5</v>
      </c>
      <c r="E12" s="43">
        <v>26.5</v>
      </c>
      <c r="F12" s="43">
        <v>26.5</v>
      </c>
      <c r="G12" s="43">
        <v>26.5</v>
      </c>
      <c r="H12" s="43">
        <v>26.5</v>
      </c>
      <c r="I12" s="43">
        <v>26.5</v>
      </c>
      <c r="J12" s="43">
        <v>26.5</v>
      </c>
      <c r="K12" s="43">
        <v>26.5</v>
      </c>
      <c r="L12" s="43">
        <v>26.5</v>
      </c>
      <c r="M12" s="43">
        <v>24</v>
      </c>
      <c r="N12" s="43">
        <v>24</v>
      </c>
      <c r="O12" s="43">
        <v>24</v>
      </c>
      <c r="P12" s="43">
        <v>24</v>
      </c>
      <c r="Q12" s="43">
        <v>24</v>
      </c>
      <c r="R12" s="43">
        <v>24</v>
      </c>
      <c r="S12" s="43">
        <v>23</v>
      </c>
      <c r="T12" s="43">
        <v>23</v>
      </c>
      <c r="U12" s="43">
        <v>23</v>
      </c>
      <c r="V12" s="43">
        <v>23</v>
      </c>
      <c r="W12" s="43">
        <v>23</v>
      </c>
      <c r="X12" s="43">
        <v>22</v>
      </c>
      <c r="Y12" s="43">
        <v>25</v>
      </c>
      <c r="Z12" s="43">
        <v>25</v>
      </c>
      <c r="AA12" s="43">
        <v>25</v>
      </c>
      <c r="AB12" s="43">
        <v>25</v>
      </c>
      <c r="AC12" s="43">
        <v>25</v>
      </c>
      <c r="AD12" s="43">
        <v>25</v>
      </c>
      <c r="AE12" s="43">
        <v>25</v>
      </c>
      <c r="AF12" s="43">
        <v>25</v>
      </c>
      <c r="AG12" s="48">
        <v>82</v>
      </c>
      <c r="AH12" s="46">
        <f t="shared" si="2"/>
        <v>26.5</v>
      </c>
      <c r="AI12" s="47">
        <f t="shared" si="3"/>
        <v>22</v>
      </c>
      <c r="AK12" s="49"/>
      <c r="AL12" s="50" t="str">
        <f ca="1">MID(CELL("filename",C7),FIND("]",CELL("filename",C7))+1,600)</f>
        <v>20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43.5</v>
      </c>
      <c r="C13" s="43">
        <v>43.5</v>
      </c>
      <c r="D13" s="43">
        <v>43.5</v>
      </c>
      <c r="E13" s="43">
        <v>43.5</v>
      </c>
      <c r="F13" s="43">
        <v>43.5</v>
      </c>
      <c r="G13" s="43">
        <v>43.5</v>
      </c>
      <c r="H13" s="43">
        <v>43.5</v>
      </c>
      <c r="I13" s="43">
        <v>43.5</v>
      </c>
      <c r="J13" s="43">
        <v>43.5</v>
      </c>
      <c r="K13" s="43">
        <v>43.5</v>
      </c>
      <c r="L13" s="43">
        <v>43.5</v>
      </c>
      <c r="M13" s="43">
        <v>35.5</v>
      </c>
      <c r="N13" s="43">
        <v>35.5</v>
      </c>
      <c r="O13" s="43">
        <v>35.5</v>
      </c>
      <c r="P13" s="43">
        <v>35.5</v>
      </c>
      <c r="Q13" s="43">
        <v>35.5</v>
      </c>
      <c r="R13" s="43">
        <v>35.5</v>
      </c>
      <c r="S13" s="43">
        <v>41.5</v>
      </c>
      <c r="T13" s="43">
        <v>41.5</v>
      </c>
      <c r="U13" s="43">
        <v>41.5</v>
      </c>
      <c r="V13" s="43">
        <v>41.5</v>
      </c>
      <c r="W13" s="43">
        <v>30.6</v>
      </c>
      <c r="X13" s="43">
        <v>30.6</v>
      </c>
      <c r="Y13" s="43">
        <v>51.5</v>
      </c>
      <c r="Z13" s="43">
        <v>52.5</v>
      </c>
      <c r="AA13" s="43">
        <v>52.5</v>
      </c>
      <c r="AB13" s="43">
        <v>52.5</v>
      </c>
      <c r="AC13" s="43">
        <v>52.5</v>
      </c>
      <c r="AD13" s="43">
        <v>52.5</v>
      </c>
      <c r="AE13" s="43">
        <v>52.5</v>
      </c>
      <c r="AF13" s="43">
        <v>52.5</v>
      </c>
      <c r="AG13" s="48">
        <v>78</v>
      </c>
      <c r="AH13" s="46">
        <f t="shared" si="2"/>
        <v>52.5</v>
      </c>
      <c r="AI13" s="47">
        <f t="shared" si="3"/>
        <v>30.6</v>
      </c>
      <c r="AK13" s="49"/>
      <c r="AL13" s="50" t="str">
        <f ca="1">"Daily Load Curve(Excluding of Export) of Nepal ("&amp;A4&amp;" "&amp;B4&amp;")"</f>
        <v>Daily Load Curve(Excluding of Export) of Nepal (Nepali Date: 2080/10/20)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27</v>
      </c>
      <c r="C14" s="43">
        <v>27</v>
      </c>
      <c r="D14" s="43">
        <v>27</v>
      </c>
      <c r="E14" s="43">
        <v>27</v>
      </c>
      <c r="F14" s="43">
        <v>27</v>
      </c>
      <c r="G14" s="43">
        <v>27</v>
      </c>
      <c r="H14" s="43">
        <v>27</v>
      </c>
      <c r="I14" s="43">
        <v>27</v>
      </c>
      <c r="J14" s="43">
        <v>27</v>
      </c>
      <c r="K14" s="43">
        <v>27</v>
      </c>
      <c r="L14" s="43">
        <v>27</v>
      </c>
      <c r="M14" s="43">
        <v>27.5</v>
      </c>
      <c r="N14" s="43">
        <v>27.5</v>
      </c>
      <c r="O14" s="43">
        <v>27.5</v>
      </c>
      <c r="P14" s="43">
        <v>27.5</v>
      </c>
      <c r="Q14" s="43">
        <v>27.5</v>
      </c>
      <c r="R14" s="43">
        <v>27.5</v>
      </c>
      <c r="S14" s="43">
        <v>26</v>
      </c>
      <c r="T14" s="43">
        <v>26</v>
      </c>
      <c r="U14" s="43">
        <v>26</v>
      </c>
      <c r="V14" s="43">
        <v>26</v>
      </c>
      <c r="W14" s="43">
        <v>26</v>
      </c>
      <c r="X14" s="43">
        <v>26</v>
      </c>
      <c r="Y14" s="43">
        <v>26</v>
      </c>
      <c r="Z14" s="43">
        <v>27.2</v>
      </c>
      <c r="AA14" s="43">
        <v>27.2</v>
      </c>
      <c r="AB14" s="43">
        <v>27.2</v>
      </c>
      <c r="AC14" s="43">
        <v>27.2</v>
      </c>
      <c r="AD14" s="43">
        <v>27.2</v>
      </c>
      <c r="AE14" s="43">
        <v>27.2</v>
      </c>
      <c r="AF14" s="43">
        <v>27.2</v>
      </c>
      <c r="AG14" s="48">
        <v>77</v>
      </c>
      <c r="AH14" s="46">
        <f t="shared" si="2"/>
        <v>27.5</v>
      </c>
      <c r="AI14" s="47">
        <f t="shared" si="3"/>
        <v>26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65</v>
      </c>
      <c r="C15" s="43">
        <v>65</v>
      </c>
      <c r="D15" s="43">
        <v>65</v>
      </c>
      <c r="E15" s="43">
        <v>65</v>
      </c>
      <c r="F15" s="43">
        <v>65</v>
      </c>
      <c r="G15" s="43">
        <v>65</v>
      </c>
      <c r="H15" s="43">
        <v>65</v>
      </c>
      <c r="I15" s="43">
        <v>65</v>
      </c>
      <c r="J15" s="43">
        <v>65</v>
      </c>
      <c r="K15" s="43">
        <v>65</v>
      </c>
      <c r="L15" s="43">
        <v>65</v>
      </c>
      <c r="M15" s="43">
        <v>73.5</v>
      </c>
      <c r="N15" s="43">
        <v>73.5</v>
      </c>
      <c r="O15" s="43">
        <v>73.5</v>
      </c>
      <c r="P15" s="43">
        <v>73.5</v>
      </c>
      <c r="Q15" s="43">
        <v>73.5</v>
      </c>
      <c r="R15" s="43">
        <v>73.5</v>
      </c>
      <c r="S15" s="43">
        <v>73.5</v>
      </c>
      <c r="T15" s="43">
        <v>73.5</v>
      </c>
      <c r="U15" s="43">
        <v>73.5</v>
      </c>
      <c r="V15" s="43">
        <v>73.5</v>
      </c>
      <c r="W15" s="43">
        <v>50.5</v>
      </c>
      <c r="X15" s="43">
        <v>50.5</v>
      </c>
      <c r="Y15" s="43">
        <v>73.7</v>
      </c>
      <c r="Z15" s="43">
        <v>73.8</v>
      </c>
      <c r="AA15" s="43">
        <v>73.8</v>
      </c>
      <c r="AB15" s="43">
        <v>73.8</v>
      </c>
      <c r="AC15" s="43">
        <v>73.8</v>
      </c>
      <c r="AD15" s="43">
        <v>73.8</v>
      </c>
      <c r="AE15" s="43">
        <v>73.8</v>
      </c>
      <c r="AF15" s="43">
        <v>73.8</v>
      </c>
      <c r="AG15" s="48">
        <v>73</v>
      </c>
      <c r="AH15" s="46">
        <f t="shared" si="2"/>
        <v>73.8</v>
      </c>
      <c r="AI15" s="47">
        <f t="shared" si="3"/>
        <v>50.5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30.8</v>
      </c>
      <c r="C16" s="43">
        <v>30.8</v>
      </c>
      <c r="D16" s="43">
        <v>30.8</v>
      </c>
      <c r="E16" s="43">
        <v>30.8</v>
      </c>
      <c r="F16" s="43">
        <v>30.8</v>
      </c>
      <c r="G16" s="43">
        <v>30.8</v>
      </c>
      <c r="H16" s="43">
        <v>30.8</v>
      </c>
      <c r="I16" s="43">
        <v>30.8</v>
      </c>
      <c r="J16" s="43">
        <v>30.8</v>
      </c>
      <c r="K16" s="43">
        <v>30.8</v>
      </c>
      <c r="L16" s="43">
        <v>30.8</v>
      </c>
      <c r="M16" s="43">
        <v>25.6</v>
      </c>
      <c r="N16" s="43">
        <v>25.6</v>
      </c>
      <c r="O16" s="43">
        <v>25.6</v>
      </c>
      <c r="P16" s="43">
        <v>25.6</v>
      </c>
      <c r="Q16" s="43">
        <v>25.6</v>
      </c>
      <c r="R16" s="43">
        <v>25.6</v>
      </c>
      <c r="S16" s="43">
        <v>30</v>
      </c>
      <c r="T16" s="43">
        <v>30</v>
      </c>
      <c r="U16" s="43">
        <v>30</v>
      </c>
      <c r="V16" s="43">
        <v>30</v>
      </c>
      <c r="W16" s="43">
        <v>30</v>
      </c>
      <c r="X16" s="43">
        <v>30</v>
      </c>
      <c r="Y16" s="43">
        <v>30</v>
      </c>
      <c r="Z16" s="43">
        <v>38.299999999999997</v>
      </c>
      <c r="AA16" s="43">
        <v>38.299999999999997</v>
      </c>
      <c r="AB16" s="43">
        <v>38.299999999999997</v>
      </c>
      <c r="AC16" s="43">
        <v>38.299999999999997</v>
      </c>
      <c r="AD16" s="43">
        <v>38.299999999999997</v>
      </c>
      <c r="AE16" s="43">
        <v>38.299999999999997</v>
      </c>
      <c r="AF16" s="43">
        <v>38.299999999999997</v>
      </c>
      <c r="AG16" s="48">
        <v>71</v>
      </c>
      <c r="AH16" s="46">
        <f t="shared" si="2"/>
        <v>38.299999999999997</v>
      </c>
      <c r="AI16" s="47">
        <f t="shared" si="3"/>
        <v>25.6</v>
      </c>
      <c r="AK16" s="49"/>
      <c r="AL16" s="52" t="s">
        <v>7</v>
      </c>
      <c r="AM16" s="57">
        <f t="shared" ref="AM16:AR16" si="4">B71</f>
        <v>991.60000000000036</v>
      </c>
      <c r="AN16" s="57">
        <f t="shared" si="4"/>
        <v>991.60000000000036</v>
      </c>
      <c r="AO16" s="57">
        <f t="shared" si="4"/>
        <v>991.60000000000036</v>
      </c>
      <c r="AP16" s="57">
        <f t="shared" si="4"/>
        <v>991.60000000000036</v>
      </c>
      <c r="AQ16" s="57">
        <f t="shared" si="4"/>
        <v>991.60000000000036</v>
      </c>
      <c r="AR16" s="57">
        <f t="shared" si="4"/>
        <v>991.60000000000036</v>
      </c>
      <c r="AS16" s="57">
        <f>I71</f>
        <v>991.60000000000036</v>
      </c>
      <c r="AT16" s="57">
        <f>K71</f>
        <v>991.60000000000036</v>
      </c>
      <c r="AU16" s="57">
        <f t="shared" ref="AU16:BD16" si="5">M71</f>
        <v>935.42000000000007</v>
      </c>
      <c r="AV16" s="57">
        <f t="shared" si="5"/>
        <v>935.42000000000007</v>
      </c>
      <c r="AW16" s="57">
        <f t="shared" si="5"/>
        <v>935.42000000000007</v>
      </c>
      <c r="AX16" s="57">
        <f t="shared" si="5"/>
        <v>935.42000000000007</v>
      </c>
      <c r="AY16" s="57">
        <f t="shared" si="5"/>
        <v>935.42000000000007</v>
      </c>
      <c r="AZ16" s="57">
        <f t="shared" si="5"/>
        <v>935.42000000000007</v>
      </c>
      <c r="BA16" s="57">
        <f t="shared" si="5"/>
        <v>946.22</v>
      </c>
      <c r="BB16" s="57">
        <f t="shared" si="5"/>
        <v>946.22</v>
      </c>
      <c r="BC16" s="57">
        <f t="shared" si="5"/>
        <v>946.22</v>
      </c>
      <c r="BD16" s="57">
        <f t="shared" si="5"/>
        <v>946.22</v>
      </c>
      <c r="BE16" s="58">
        <f>X71</f>
        <v>907.42</v>
      </c>
      <c r="BF16" s="58">
        <f>Z71</f>
        <v>972.52</v>
      </c>
      <c r="BG16" s="58">
        <f>AB71</f>
        <v>972.52</v>
      </c>
      <c r="BH16" s="58">
        <f>AD71</f>
        <v>972.52</v>
      </c>
      <c r="BI16" s="58">
        <f>AE71</f>
        <v>972.52</v>
      </c>
      <c r="BJ16" s="58">
        <f>AF71</f>
        <v>972.52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30.1</v>
      </c>
      <c r="C17" s="44">
        <v>30.1</v>
      </c>
      <c r="D17" s="44">
        <v>30.1</v>
      </c>
      <c r="E17" s="44">
        <v>30.1</v>
      </c>
      <c r="F17" s="44">
        <v>30.1</v>
      </c>
      <c r="G17" s="44">
        <v>30.1</v>
      </c>
      <c r="H17" s="44">
        <v>30.1</v>
      </c>
      <c r="I17" s="44">
        <v>30.1</v>
      </c>
      <c r="J17" s="44">
        <v>30.1</v>
      </c>
      <c r="K17" s="44">
        <v>30.1</v>
      </c>
      <c r="L17" s="44">
        <v>30.1</v>
      </c>
      <c r="M17" s="44">
        <v>26.9</v>
      </c>
      <c r="N17" s="44">
        <v>26.9</v>
      </c>
      <c r="O17" s="44">
        <v>26.9</v>
      </c>
      <c r="P17" s="44">
        <v>26.9</v>
      </c>
      <c r="Q17" s="44">
        <v>26.9</v>
      </c>
      <c r="R17" s="44">
        <v>26.9</v>
      </c>
      <c r="S17" s="44">
        <v>27.5</v>
      </c>
      <c r="T17" s="44">
        <v>27.5</v>
      </c>
      <c r="U17" s="44">
        <v>27.5</v>
      </c>
      <c r="V17" s="44">
        <v>27.5</v>
      </c>
      <c r="W17" s="44">
        <v>27.5</v>
      </c>
      <c r="X17" s="44">
        <v>27.5</v>
      </c>
      <c r="Y17" s="44">
        <v>27.5</v>
      </c>
      <c r="Z17" s="44">
        <v>31.8</v>
      </c>
      <c r="AA17" s="44">
        <v>31.8</v>
      </c>
      <c r="AB17" s="44">
        <v>31.8</v>
      </c>
      <c r="AC17" s="44">
        <v>31.8</v>
      </c>
      <c r="AD17" s="44">
        <v>31.8</v>
      </c>
      <c r="AE17" s="44">
        <v>31.8</v>
      </c>
      <c r="AF17" s="44">
        <v>31.8</v>
      </c>
      <c r="AG17" s="45">
        <v>54</v>
      </c>
      <c r="AH17" s="46">
        <f t="shared" si="2"/>
        <v>31.8</v>
      </c>
      <c r="AI17" s="47">
        <f t="shared" si="3"/>
        <v>26.9</v>
      </c>
      <c r="AK17" s="49"/>
      <c r="AL17" s="52" t="s">
        <v>29</v>
      </c>
      <c r="AM17" s="57">
        <f t="shared" ref="AM17:AR17" si="6">B78</f>
        <v>621.69999999999993</v>
      </c>
      <c r="AN17" s="57">
        <f t="shared" si="6"/>
        <v>527.19999999999993</v>
      </c>
      <c r="AO17" s="57">
        <f t="shared" si="6"/>
        <v>509.9</v>
      </c>
      <c r="AP17" s="57">
        <f t="shared" si="6"/>
        <v>516</v>
      </c>
      <c r="AQ17" s="57">
        <f t="shared" si="6"/>
        <v>618.29999999999995</v>
      </c>
      <c r="AR17" s="57">
        <f t="shared" si="6"/>
        <v>569.20000000000005</v>
      </c>
      <c r="AS17" s="57">
        <f>I78</f>
        <v>569.20000000000005</v>
      </c>
      <c r="AT17" s="57">
        <f>K78</f>
        <v>624</v>
      </c>
      <c r="AU17" s="57">
        <f t="shared" ref="AU17:BD17" si="7">M78</f>
        <v>597.59999999999991</v>
      </c>
      <c r="AV17" s="57">
        <f t="shared" si="7"/>
        <v>573.4</v>
      </c>
      <c r="AW17" s="57">
        <f t="shared" si="7"/>
        <v>556.6</v>
      </c>
      <c r="AX17" s="57">
        <f t="shared" si="7"/>
        <v>446.1</v>
      </c>
      <c r="AY17" s="57">
        <f t="shared" si="7"/>
        <v>447.8</v>
      </c>
      <c r="AZ17" s="57">
        <f t="shared" si="7"/>
        <v>584.90000000000009</v>
      </c>
      <c r="BA17" s="57">
        <f t="shared" si="7"/>
        <v>584.90000000000009</v>
      </c>
      <c r="BB17" s="57">
        <f t="shared" si="7"/>
        <v>271.10000000000002</v>
      </c>
      <c r="BC17" s="57">
        <f t="shared" si="7"/>
        <v>231.10000000000002</v>
      </c>
      <c r="BD17" s="57">
        <f t="shared" si="7"/>
        <v>231.10000000000002</v>
      </c>
      <c r="BE17" s="58">
        <f>X78</f>
        <v>491.09999999999997</v>
      </c>
      <c r="BF17" s="58">
        <f>Z78</f>
        <v>533.36</v>
      </c>
      <c r="BG17" s="58">
        <f>AB78</f>
        <v>550.20000000000005</v>
      </c>
      <c r="BH17" s="58">
        <f>AD78</f>
        <v>622.29999999999995</v>
      </c>
      <c r="BI17" s="58">
        <f>AE78</f>
        <v>622.29999999999995</v>
      </c>
      <c r="BJ17" s="58">
        <f>AF78</f>
        <v>622.29999999999995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14.1</v>
      </c>
      <c r="C18" s="44">
        <v>14.1</v>
      </c>
      <c r="D18" s="44">
        <v>14.1</v>
      </c>
      <c r="E18" s="44">
        <v>14.1</v>
      </c>
      <c r="F18" s="44">
        <v>14.1</v>
      </c>
      <c r="G18" s="44">
        <v>14.1</v>
      </c>
      <c r="H18" s="44">
        <v>14.1</v>
      </c>
      <c r="I18" s="44">
        <v>14.1</v>
      </c>
      <c r="J18" s="44">
        <v>14.1</v>
      </c>
      <c r="K18" s="44">
        <v>14.1</v>
      </c>
      <c r="L18" s="44">
        <v>14.1</v>
      </c>
      <c r="M18" s="44">
        <v>16.600000000000001</v>
      </c>
      <c r="N18" s="44">
        <v>16.600000000000001</v>
      </c>
      <c r="O18" s="44">
        <v>16.600000000000001</v>
      </c>
      <c r="P18" s="44">
        <v>16.600000000000001</v>
      </c>
      <c r="Q18" s="44">
        <v>16.600000000000001</v>
      </c>
      <c r="R18" s="44">
        <v>16.600000000000001</v>
      </c>
      <c r="S18" s="44">
        <v>17.100000000000001</v>
      </c>
      <c r="T18" s="44">
        <v>17.100000000000001</v>
      </c>
      <c r="U18" s="44">
        <v>17.100000000000001</v>
      </c>
      <c r="V18" s="44">
        <v>17.100000000000001</v>
      </c>
      <c r="W18" s="44">
        <v>17.100000000000001</v>
      </c>
      <c r="X18" s="44">
        <v>17.100000000000001</v>
      </c>
      <c r="Y18" s="44">
        <v>17.100000000000001</v>
      </c>
      <c r="Z18" s="44">
        <v>17.100000000000001</v>
      </c>
      <c r="AA18" s="44">
        <v>17.100000000000001</v>
      </c>
      <c r="AB18" s="44">
        <v>17.100000000000001</v>
      </c>
      <c r="AC18" s="44">
        <v>17.100000000000001</v>
      </c>
      <c r="AD18" s="44">
        <v>17.100000000000001</v>
      </c>
      <c r="AE18" s="44">
        <v>17.100000000000001</v>
      </c>
      <c r="AF18" s="44">
        <v>17.100000000000001</v>
      </c>
      <c r="AG18" s="48">
        <v>52.465000000000003</v>
      </c>
      <c r="AH18" s="46">
        <f t="shared" si="2"/>
        <v>17.100000000000001</v>
      </c>
      <c r="AI18" s="47">
        <f t="shared" si="3"/>
        <v>14.1</v>
      </c>
      <c r="AK18" s="49"/>
      <c r="AL18" s="52" t="s">
        <v>31</v>
      </c>
      <c r="AM18" s="57">
        <f t="shared" ref="AM18:AR18" si="8">B92</f>
        <v>363</v>
      </c>
      <c r="AN18" s="57">
        <f t="shared" si="8"/>
        <v>362.5</v>
      </c>
      <c r="AO18" s="57">
        <f t="shared" si="8"/>
        <v>300.40000000000003</v>
      </c>
      <c r="AP18" s="57">
        <f t="shared" si="8"/>
        <v>295.59999999999997</v>
      </c>
      <c r="AQ18" s="57">
        <f t="shared" si="8"/>
        <v>295.59999999999997</v>
      </c>
      <c r="AR18" s="57">
        <f t="shared" si="8"/>
        <v>254.10000000000002</v>
      </c>
      <c r="AS18" s="57">
        <f>I92</f>
        <v>276.60000000000002</v>
      </c>
      <c r="AT18" s="57">
        <f>K92</f>
        <v>344.7</v>
      </c>
      <c r="AU18" s="57">
        <f t="shared" ref="AU18:BD18" si="9">M92</f>
        <v>284.50000000000006</v>
      </c>
      <c r="AV18" s="57">
        <f t="shared" si="9"/>
        <v>284.70000000000005</v>
      </c>
      <c r="AW18" s="57">
        <f t="shared" si="9"/>
        <v>290.50000000000006</v>
      </c>
      <c r="AX18" s="57">
        <f t="shared" si="9"/>
        <v>302.60000000000008</v>
      </c>
      <c r="AY18" s="57">
        <f t="shared" si="9"/>
        <v>294.3</v>
      </c>
      <c r="AZ18" s="57">
        <f t="shared" si="9"/>
        <v>240.9</v>
      </c>
      <c r="BA18" s="57">
        <f t="shared" si="9"/>
        <v>242.20000000000002</v>
      </c>
      <c r="BB18" s="57">
        <f t="shared" si="9"/>
        <v>251.9</v>
      </c>
      <c r="BC18" s="57">
        <f t="shared" si="9"/>
        <v>259.89999999999998</v>
      </c>
      <c r="BD18" s="57">
        <f t="shared" si="9"/>
        <v>247.70000000000002</v>
      </c>
      <c r="BE18" s="58">
        <f>X92</f>
        <v>246.60000000000002</v>
      </c>
      <c r="BF18" s="58">
        <f>Z92</f>
        <v>278.10000000000002</v>
      </c>
      <c r="BG18" s="58">
        <f>AB92</f>
        <v>338.9</v>
      </c>
      <c r="BH18" s="58">
        <f>AD92</f>
        <v>377.5</v>
      </c>
      <c r="BI18" s="58">
        <f>AE92</f>
        <v>358.8</v>
      </c>
      <c r="BJ18" s="58">
        <f>AF92</f>
        <v>358.8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32.1</v>
      </c>
      <c r="AN19" s="57">
        <f t="shared" si="10"/>
        <v>24.4</v>
      </c>
      <c r="AO19" s="57">
        <f t="shared" si="10"/>
        <v>22.2</v>
      </c>
      <c r="AP19" s="57">
        <f t="shared" si="10"/>
        <v>20.100000000000001</v>
      </c>
      <c r="AQ19" s="57">
        <f t="shared" si="10"/>
        <v>16.600000000000001</v>
      </c>
      <c r="AR19" s="57">
        <f t="shared" si="10"/>
        <v>111.80000000000001</v>
      </c>
      <c r="AS19" s="57">
        <f>I108</f>
        <v>102.19999999999999</v>
      </c>
      <c r="AT19" s="57">
        <f>K108</f>
        <v>111</v>
      </c>
      <c r="AU19" s="57">
        <f t="shared" ref="AU19:BD19" si="11">M108</f>
        <v>61</v>
      </c>
      <c r="AV19" s="57">
        <f t="shared" si="11"/>
        <v>122.1</v>
      </c>
      <c r="AW19" s="57">
        <f t="shared" si="11"/>
        <v>200.1</v>
      </c>
      <c r="AX19" s="57">
        <f t="shared" si="11"/>
        <v>238.3</v>
      </c>
      <c r="AY19" s="57">
        <f t="shared" si="11"/>
        <v>248.1</v>
      </c>
      <c r="AZ19" s="57">
        <f t="shared" si="11"/>
        <v>225.79999999999998</v>
      </c>
      <c r="BA19" s="57">
        <f t="shared" si="11"/>
        <v>305.89999999999998</v>
      </c>
      <c r="BB19" s="57">
        <f t="shared" si="11"/>
        <v>382.59999999999997</v>
      </c>
      <c r="BC19" s="57">
        <f t="shared" si="11"/>
        <v>356.9</v>
      </c>
      <c r="BD19" s="57">
        <f t="shared" si="11"/>
        <v>273.89999999999998</v>
      </c>
      <c r="BE19" s="58">
        <f>X108</f>
        <v>212.9</v>
      </c>
      <c r="BF19" s="58">
        <f>Z108</f>
        <v>213.9</v>
      </c>
      <c r="BG19" s="58">
        <f>AB108</f>
        <v>207.7</v>
      </c>
      <c r="BH19" s="58">
        <f>AD108</f>
        <v>43</v>
      </c>
      <c r="BI19" s="58">
        <f>AE108</f>
        <v>41</v>
      </c>
      <c r="BJ19" s="58">
        <f>AF108</f>
        <v>60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97</v>
      </c>
      <c r="AN20" s="57">
        <f t="shared" si="12"/>
        <v>97</v>
      </c>
      <c r="AO20" s="57">
        <f t="shared" si="12"/>
        <v>97</v>
      </c>
      <c r="AP20" s="57">
        <f t="shared" si="12"/>
        <v>67</v>
      </c>
      <c r="AQ20" s="57">
        <f t="shared" si="12"/>
        <v>67</v>
      </c>
      <c r="AR20" s="57">
        <f t="shared" si="12"/>
        <v>8</v>
      </c>
      <c r="AS20" s="57">
        <f>I96</f>
        <v>0</v>
      </c>
      <c r="AT20" s="57">
        <f>K96</f>
        <v>97</v>
      </c>
      <c r="AU20" s="57">
        <f t="shared" ref="AU20:BD20" si="13">M96</f>
        <v>97</v>
      </c>
      <c r="AV20" s="57">
        <f t="shared" si="13"/>
        <v>97</v>
      </c>
      <c r="AW20" s="57">
        <f t="shared" si="13"/>
        <v>97</v>
      </c>
      <c r="AX20" s="57">
        <f t="shared" si="13"/>
        <v>97</v>
      </c>
      <c r="AY20" s="57">
        <f t="shared" si="13"/>
        <v>97</v>
      </c>
      <c r="AZ20" s="57">
        <f t="shared" si="13"/>
        <v>97</v>
      </c>
      <c r="BA20" s="57">
        <f t="shared" si="13"/>
        <v>97</v>
      </c>
      <c r="BB20" s="57">
        <f t="shared" si="13"/>
        <v>97</v>
      </c>
      <c r="BC20" s="57">
        <f t="shared" si="13"/>
        <v>69</v>
      </c>
      <c r="BD20" s="57">
        <f t="shared" si="13"/>
        <v>69</v>
      </c>
      <c r="BE20" s="58">
        <f>X96</f>
        <v>0</v>
      </c>
      <c r="BF20" s="58">
        <f>Z96</f>
        <v>0</v>
      </c>
      <c r="BG20" s="58">
        <f>AB96</f>
        <v>58.5</v>
      </c>
      <c r="BH20" s="58">
        <f>AD96</f>
        <v>58.5</v>
      </c>
      <c r="BI20" s="58">
        <f>AE96</f>
        <v>58.5</v>
      </c>
      <c r="BJ20" s="58">
        <f>AF96</f>
        <v>58.5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35</v>
      </c>
      <c r="C21" s="44">
        <v>35</v>
      </c>
      <c r="D21" s="44">
        <v>35</v>
      </c>
      <c r="E21" s="44">
        <v>35</v>
      </c>
      <c r="F21" s="44">
        <v>35</v>
      </c>
      <c r="G21" s="44">
        <v>35</v>
      </c>
      <c r="H21" s="44">
        <v>35</v>
      </c>
      <c r="I21" s="44">
        <v>35</v>
      </c>
      <c r="J21" s="44">
        <v>35</v>
      </c>
      <c r="K21" s="44">
        <v>35</v>
      </c>
      <c r="L21" s="44">
        <v>35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35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30.6</v>
      </c>
      <c r="H22" s="44">
        <v>30.6</v>
      </c>
      <c r="I22" s="44">
        <v>30.6</v>
      </c>
      <c r="J22" s="44">
        <v>30.6</v>
      </c>
      <c r="K22" s="44">
        <v>30.6</v>
      </c>
      <c r="L22" s="44">
        <v>30.6</v>
      </c>
      <c r="M22" s="44">
        <v>30.6</v>
      </c>
      <c r="N22" s="44">
        <v>30.6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>
        <v>30.6</v>
      </c>
      <c r="V22" s="44">
        <v>30.6</v>
      </c>
      <c r="W22" s="44">
        <v>30.6</v>
      </c>
      <c r="X22" s="44">
        <v>30.6</v>
      </c>
      <c r="Y22" s="44">
        <v>30.6</v>
      </c>
      <c r="Z22" s="44">
        <v>30.6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30.6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2105.4</v>
      </c>
      <c r="AN22" s="60">
        <f t="shared" si="16"/>
        <v>2002.7000000000003</v>
      </c>
      <c r="AO22" s="60">
        <f t="shared" si="16"/>
        <v>1921.1000000000006</v>
      </c>
      <c r="AP22" s="60">
        <f t="shared" si="16"/>
        <v>1890.3000000000002</v>
      </c>
      <c r="AQ22" s="60">
        <f t="shared" si="16"/>
        <v>1989.1000000000001</v>
      </c>
      <c r="AR22" s="60">
        <f t="shared" si="16"/>
        <v>1934.7000000000005</v>
      </c>
      <c r="AS22" s="60">
        <f t="shared" si="16"/>
        <v>1939.6000000000006</v>
      </c>
      <c r="AT22" s="60">
        <f t="shared" si="16"/>
        <v>2168.3000000000002</v>
      </c>
      <c r="AU22" s="60">
        <f t="shared" si="16"/>
        <v>1975.52</v>
      </c>
      <c r="AV22" s="60">
        <f t="shared" si="16"/>
        <v>2012.6200000000001</v>
      </c>
      <c r="AW22" s="60">
        <f t="shared" si="16"/>
        <v>2079.62</v>
      </c>
      <c r="AX22" s="60">
        <f t="shared" si="16"/>
        <v>2019.42</v>
      </c>
      <c r="AY22" s="60">
        <f t="shared" si="16"/>
        <v>2022.62</v>
      </c>
      <c r="AZ22" s="60">
        <f t="shared" si="16"/>
        <v>2084.0200000000004</v>
      </c>
      <c r="BA22" s="60">
        <f t="shared" si="16"/>
        <v>2176.2200000000003</v>
      </c>
      <c r="BB22" s="60">
        <f t="shared" si="16"/>
        <v>1948.8200000000002</v>
      </c>
      <c r="BC22" s="60">
        <f t="shared" si="16"/>
        <v>1863.1200000000003</v>
      </c>
      <c r="BD22" s="60">
        <f t="shared" si="16"/>
        <v>1767.92</v>
      </c>
      <c r="BE22" s="60">
        <f t="shared" si="16"/>
        <v>1858.02</v>
      </c>
      <c r="BF22" s="60">
        <f t="shared" si="16"/>
        <v>1997.88</v>
      </c>
      <c r="BG22" s="60">
        <f t="shared" si="16"/>
        <v>2127.8199999999997</v>
      </c>
      <c r="BH22" s="60">
        <f t="shared" si="16"/>
        <v>2073.8199999999997</v>
      </c>
      <c r="BI22" s="60">
        <f t="shared" si="16"/>
        <v>2053.12</v>
      </c>
      <c r="BJ22" s="60">
        <f t="shared" si="16"/>
        <v>2072.12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22</v>
      </c>
      <c r="C23" s="44">
        <v>22</v>
      </c>
      <c r="D23" s="44">
        <v>22</v>
      </c>
      <c r="E23" s="44">
        <v>22</v>
      </c>
      <c r="F23" s="44">
        <v>22</v>
      </c>
      <c r="G23" s="44">
        <v>22</v>
      </c>
      <c r="H23" s="44">
        <v>22</v>
      </c>
      <c r="I23" s="44">
        <v>22</v>
      </c>
      <c r="J23" s="44">
        <v>22</v>
      </c>
      <c r="K23" s="44">
        <v>22</v>
      </c>
      <c r="L23" s="44">
        <v>22</v>
      </c>
      <c r="M23" s="44">
        <v>20</v>
      </c>
      <c r="N23" s="44">
        <v>20</v>
      </c>
      <c r="O23" s="44">
        <v>20</v>
      </c>
      <c r="P23" s="44">
        <v>20</v>
      </c>
      <c r="Q23" s="44">
        <v>20</v>
      </c>
      <c r="R23" s="44">
        <v>20</v>
      </c>
      <c r="S23" s="44">
        <v>20</v>
      </c>
      <c r="T23" s="44">
        <v>20</v>
      </c>
      <c r="U23" s="44">
        <v>20</v>
      </c>
      <c r="V23" s="44">
        <v>20</v>
      </c>
      <c r="W23" s="44">
        <v>20</v>
      </c>
      <c r="X23" s="44">
        <v>20</v>
      </c>
      <c r="Y23" s="44">
        <v>20</v>
      </c>
      <c r="Z23" s="44">
        <v>20</v>
      </c>
      <c r="AA23" s="44">
        <v>20</v>
      </c>
      <c r="AB23" s="44">
        <v>20</v>
      </c>
      <c r="AC23" s="44">
        <v>20</v>
      </c>
      <c r="AD23" s="44">
        <v>20</v>
      </c>
      <c r="AE23" s="44">
        <v>20</v>
      </c>
      <c r="AF23" s="44">
        <v>20</v>
      </c>
      <c r="AG23" s="48">
        <v>42</v>
      </c>
      <c r="AH23" s="46">
        <f t="shared" si="2"/>
        <v>22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-246.9</v>
      </c>
      <c r="AN23" s="60">
        <f t="shared" si="17"/>
        <v>-224.7</v>
      </c>
      <c r="AO23" s="60">
        <f t="shared" si="17"/>
        <v>-213.8</v>
      </c>
      <c r="AP23" s="60">
        <f t="shared" si="17"/>
        <v>-230.2</v>
      </c>
      <c r="AQ23" s="60">
        <f t="shared" si="17"/>
        <v>-323.39999999999998</v>
      </c>
      <c r="AR23" s="60">
        <f t="shared" si="17"/>
        <v>-257</v>
      </c>
      <c r="AS23" s="60">
        <f>I123*-1</f>
        <v>-251.7</v>
      </c>
      <c r="AT23" s="60">
        <f>K123*-1</f>
        <v>-337.8</v>
      </c>
      <c r="AU23" s="60">
        <f t="shared" ref="AU23:BD23" si="18">M123*-1</f>
        <v>-166</v>
      </c>
      <c r="AV23" s="60">
        <f t="shared" si="18"/>
        <v>-228</v>
      </c>
      <c r="AW23" s="60">
        <f t="shared" si="18"/>
        <v>-228</v>
      </c>
      <c r="AX23" s="60">
        <f t="shared" si="18"/>
        <v>-196</v>
      </c>
      <c r="AY23" s="60">
        <f t="shared" si="18"/>
        <v>-113</v>
      </c>
      <c r="AZ23" s="60">
        <f t="shared" si="18"/>
        <v>-190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-190.5</v>
      </c>
      <c r="BF23" s="60">
        <f>Z123*-1</f>
        <v>-202.2</v>
      </c>
      <c r="BG23" s="60">
        <f>AB123*-1</f>
        <v>-206</v>
      </c>
      <c r="BH23" s="60">
        <f>AD123*-1</f>
        <v>-228.8</v>
      </c>
      <c r="BI23" s="60">
        <f>AE123*-1</f>
        <v>-220</v>
      </c>
      <c r="BJ23" s="60">
        <f>AF123*-1</f>
        <v>-230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26.8</v>
      </c>
      <c r="C24" s="44">
        <v>26.8</v>
      </c>
      <c r="D24" s="44">
        <v>26.8</v>
      </c>
      <c r="E24" s="44">
        <v>26.8</v>
      </c>
      <c r="F24" s="44">
        <v>26.8</v>
      </c>
      <c r="G24" s="44">
        <v>26.8</v>
      </c>
      <c r="H24" s="44">
        <v>26.8</v>
      </c>
      <c r="I24" s="44">
        <v>26.8</v>
      </c>
      <c r="J24" s="44">
        <v>26.8</v>
      </c>
      <c r="K24" s="44">
        <v>26.8</v>
      </c>
      <c r="L24" s="44">
        <v>26.8</v>
      </c>
      <c r="M24" s="44">
        <v>24.6</v>
      </c>
      <c r="N24" s="44">
        <v>24.6</v>
      </c>
      <c r="O24" s="44">
        <v>24.6</v>
      </c>
      <c r="P24" s="44">
        <v>24.6</v>
      </c>
      <c r="Q24" s="44">
        <v>24.6</v>
      </c>
      <c r="R24" s="44">
        <v>24.6</v>
      </c>
      <c r="S24" s="44">
        <v>24.6</v>
      </c>
      <c r="T24" s="44">
        <v>24.6</v>
      </c>
      <c r="U24" s="44">
        <v>24.6</v>
      </c>
      <c r="V24" s="44">
        <v>24.6</v>
      </c>
      <c r="W24" s="44">
        <v>24.6</v>
      </c>
      <c r="X24" s="44">
        <v>24.6</v>
      </c>
      <c r="Y24" s="44">
        <v>24.6</v>
      </c>
      <c r="Z24" s="44">
        <v>24.6</v>
      </c>
      <c r="AA24" s="44">
        <v>24.6</v>
      </c>
      <c r="AB24" s="44">
        <v>24.6</v>
      </c>
      <c r="AC24" s="44">
        <v>24.6</v>
      </c>
      <c r="AD24" s="44">
        <v>24.6</v>
      </c>
      <c r="AE24" s="44">
        <v>24.6</v>
      </c>
      <c r="AF24" s="44">
        <v>24.6</v>
      </c>
      <c r="AG24" s="48">
        <v>40</v>
      </c>
      <c r="AH24" s="46">
        <f t="shared" si="2"/>
        <v>26.8</v>
      </c>
      <c r="AI24" s="47">
        <f t="shared" si="3"/>
        <v>24.6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20.2</v>
      </c>
      <c r="C25" s="44">
        <v>20.2</v>
      </c>
      <c r="D25" s="44">
        <v>20.2</v>
      </c>
      <c r="E25" s="44">
        <v>20.2</v>
      </c>
      <c r="F25" s="44">
        <v>20.2</v>
      </c>
      <c r="G25" s="44">
        <v>20.2</v>
      </c>
      <c r="H25" s="44">
        <v>20.2</v>
      </c>
      <c r="I25" s="44">
        <v>20.2</v>
      </c>
      <c r="J25" s="44">
        <v>20.2</v>
      </c>
      <c r="K25" s="44">
        <v>20.2</v>
      </c>
      <c r="L25" s="44">
        <v>20.2</v>
      </c>
      <c r="M25" s="44">
        <v>22.22</v>
      </c>
      <c r="N25" s="44">
        <v>22.22</v>
      </c>
      <c r="O25" s="44">
        <v>22.22</v>
      </c>
      <c r="P25" s="44">
        <v>22.22</v>
      </c>
      <c r="Q25" s="44">
        <v>22.22</v>
      </c>
      <c r="R25" s="44">
        <v>22.22</v>
      </c>
      <c r="S25" s="44">
        <v>22.22</v>
      </c>
      <c r="T25" s="44">
        <v>22.22</v>
      </c>
      <c r="U25" s="44">
        <v>22.22</v>
      </c>
      <c r="V25" s="44">
        <v>22.22</v>
      </c>
      <c r="W25" s="44">
        <v>22.22</v>
      </c>
      <c r="X25" s="44">
        <v>22.22</v>
      </c>
      <c r="Y25" s="44">
        <v>22.22</v>
      </c>
      <c r="Z25" s="44">
        <v>22.22</v>
      </c>
      <c r="AA25" s="44">
        <v>22.22</v>
      </c>
      <c r="AB25" s="44">
        <v>22.22</v>
      </c>
      <c r="AC25" s="44">
        <v>22.22</v>
      </c>
      <c r="AD25" s="44">
        <v>22.22</v>
      </c>
      <c r="AE25" s="44">
        <v>22.22</v>
      </c>
      <c r="AF25" s="44">
        <v>22.22</v>
      </c>
      <c r="AG25" s="48">
        <v>38.46</v>
      </c>
      <c r="AH25" s="46">
        <f t="shared" si="2"/>
        <v>22.22</v>
      </c>
      <c r="AI25" s="47">
        <f t="shared" si="3"/>
        <v>20.2</v>
      </c>
      <c r="AK25" s="49"/>
      <c r="AL25" s="59" t="s">
        <v>44</v>
      </c>
      <c r="AM25" s="60">
        <f t="shared" ref="AM25:BJ25" si="19">AM22+AM23</f>
        <v>1858.5</v>
      </c>
      <c r="AN25" s="60">
        <f t="shared" si="19"/>
        <v>1778.0000000000002</v>
      </c>
      <c r="AO25" s="60">
        <f t="shared" si="19"/>
        <v>1707.3000000000006</v>
      </c>
      <c r="AP25" s="60">
        <f t="shared" si="19"/>
        <v>1660.1000000000001</v>
      </c>
      <c r="AQ25" s="60">
        <f t="shared" si="19"/>
        <v>1665.7000000000003</v>
      </c>
      <c r="AR25" s="60">
        <f t="shared" si="19"/>
        <v>1677.7000000000005</v>
      </c>
      <c r="AS25" s="60">
        <f t="shared" si="19"/>
        <v>1687.9000000000005</v>
      </c>
      <c r="AT25" s="60">
        <f t="shared" si="19"/>
        <v>1830.5000000000002</v>
      </c>
      <c r="AU25" s="60">
        <f t="shared" si="19"/>
        <v>1809.52</v>
      </c>
      <c r="AV25" s="60">
        <f t="shared" si="19"/>
        <v>1784.6200000000001</v>
      </c>
      <c r="AW25" s="60">
        <f t="shared" si="19"/>
        <v>1851.62</v>
      </c>
      <c r="AX25" s="60">
        <f t="shared" si="19"/>
        <v>1823.42</v>
      </c>
      <c r="AY25" s="60">
        <f t="shared" si="19"/>
        <v>1909.62</v>
      </c>
      <c r="AZ25" s="60">
        <f t="shared" si="19"/>
        <v>1894.0200000000004</v>
      </c>
      <c r="BA25" s="60">
        <f t="shared" si="19"/>
        <v>2176.2200000000003</v>
      </c>
      <c r="BB25" s="60">
        <f t="shared" si="19"/>
        <v>1948.8200000000002</v>
      </c>
      <c r="BC25" s="60">
        <f t="shared" si="19"/>
        <v>1863.1200000000003</v>
      </c>
      <c r="BD25" s="60">
        <f t="shared" si="19"/>
        <v>1767.92</v>
      </c>
      <c r="BE25" s="60">
        <f t="shared" si="19"/>
        <v>1667.52</v>
      </c>
      <c r="BF25" s="60">
        <f t="shared" si="19"/>
        <v>1795.68</v>
      </c>
      <c r="BG25" s="60">
        <f t="shared" si="19"/>
        <v>1921.8199999999997</v>
      </c>
      <c r="BH25" s="60">
        <f t="shared" si="19"/>
        <v>1845.0199999999998</v>
      </c>
      <c r="BI25" s="60">
        <f t="shared" si="19"/>
        <v>1833.12</v>
      </c>
      <c r="BJ25" s="60">
        <f t="shared" si="19"/>
        <v>1842.12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16</v>
      </c>
      <c r="C26" s="44">
        <v>16</v>
      </c>
      <c r="D26" s="44">
        <v>16</v>
      </c>
      <c r="E26" s="44">
        <v>16</v>
      </c>
      <c r="F26" s="44">
        <v>16</v>
      </c>
      <c r="G26" s="44">
        <v>16</v>
      </c>
      <c r="H26" s="44">
        <v>16</v>
      </c>
      <c r="I26" s="44">
        <v>16</v>
      </c>
      <c r="J26" s="44">
        <v>16</v>
      </c>
      <c r="K26" s="44">
        <v>16</v>
      </c>
      <c r="L26" s="44">
        <v>16</v>
      </c>
      <c r="M26" s="44">
        <v>13.3</v>
      </c>
      <c r="N26" s="44">
        <v>13.3</v>
      </c>
      <c r="O26" s="44">
        <v>13.3</v>
      </c>
      <c r="P26" s="44">
        <v>13.3</v>
      </c>
      <c r="Q26" s="44">
        <v>13.3</v>
      </c>
      <c r="R26" s="44">
        <v>13.3</v>
      </c>
      <c r="S26" s="44">
        <v>13.3</v>
      </c>
      <c r="T26" s="44">
        <v>13.3</v>
      </c>
      <c r="U26" s="44">
        <v>13.3</v>
      </c>
      <c r="V26" s="44">
        <v>13.3</v>
      </c>
      <c r="W26" s="44">
        <v>13.3</v>
      </c>
      <c r="X26" s="44">
        <v>13.3</v>
      </c>
      <c r="Y26" s="44">
        <v>13.3</v>
      </c>
      <c r="Z26" s="44">
        <v>13.3</v>
      </c>
      <c r="AA26" s="44">
        <v>13.3</v>
      </c>
      <c r="AB26" s="44">
        <v>13.3</v>
      </c>
      <c r="AC26" s="44">
        <v>13.3</v>
      </c>
      <c r="AD26" s="44">
        <v>13.3</v>
      </c>
      <c r="AE26" s="44">
        <v>13.3</v>
      </c>
      <c r="AF26" s="44">
        <v>13.3</v>
      </c>
      <c r="AG26" s="61">
        <v>38</v>
      </c>
      <c r="AH26" s="46">
        <f t="shared" si="2"/>
        <v>16</v>
      </c>
      <c r="AI26" s="47">
        <f t="shared" si="3"/>
        <v>13.3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24.3</v>
      </c>
      <c r="C27" s="44">
        <v>24.3</v>
      </c>
      <c r="D27" s="44">
        <v>24.3</v>
      </c>
      <c r="E27" s="44">
        <v>24.3</v>
      </c>
      <c r="F27" s="44">
        <v>24.3</v>
      </c>
      <c r="G27" s="44">
        <v>24.3</v>
      </c>
      <c r="H27" s="44">
        <v>24.3</v>
      </c>
      <c r="I27" s="44">
        <v>24.3</v>
      </c>
      <c r="J27" s="44">
        <v>24.3</v>
      </c>
      <c r="K27" s="44">
        <v>24.3</v>
      </c>
      <c r="L27" s="44">
        <v>24.3</v>
      </c>
      <c r="M27" s="44">
        <v>22.3</v>
      </c>
      <c r="N27" s="44">
        <v>22.3</v>
      </c>
      <c r="O27" s="44">
        <v>22.3</v>
      </c>
      <c r="P27" s="44">
        <v>22.3</v>
      </c>
      <c r="Q27" s="44">
        <v>22.3</v>
      </c>
      <c r="R27" s="44">
        <v>22.3</v>
      </c>
      <c r="S27" s="44">
        <v>22.3</v>
      </c>
      <c r="T27" s="44">
        <v>22.3</v>
      </c>
      <c r="U27" s="44">
        <v>22.3</v>
      </c>
      <c r="V27" s="44">
        <v>22.3</v>
      </c>
      <c r="W27" s="44">
        <v>22.3</v>
      </c>
      <c r="X27" s="44">
        <v>22.3</v>
      </c>
      <c r="Y27" s="44">
        <v>22.3</v>
      </c>
      <c r="Z27" s="44">
        <v>22.3</v>
      </c>
      <c r="AA27" s="44">
        <v>22.3</v>
      </c>
      <c r="AB27" s="44">
        <v>22.3</v>
      </c>
      <c r="AC27" s="44">
        <v>22.3</v>
      </c>
      <c r="AD27" s="44">
        <v>22.3</v>
      </c>
      <c r="AE27" s="44">
        <v>22.3</v>
      </c>
      <c r="AF27" s="44">
        <v>22.3</v>
      </c>
      <c r="AG27" s="48">
        <v>36</v>
      </c>
      <c r="AH27" s="46">
        <f t="shared" si="2"/>
        <v>24.3</v>
      </c>
      <c r="AI27" s="47">
        <f t="shared" si="3"/>
        <v>22.3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24.2</v>
      </c>
      <c r="C28" s="44">
        <v>24.2</v>
      </c>
      <c r="D28" s="44">
        <v>24.2</v>
      </c>
      <c r="E28" s="44">
        <v>24.2</v>
      </c>
      <c r="F28" s="44">
        <v>24.2</v>
      </c>
      <c r="G28" s="44">
        <v>24.2</v>
      </c>
      <c r="H28" s="44">
        <v>24.2</v>
      </c>
      <c r="I28" s="44">
        <v>24.2</v>
      </c>
      <c r="J28" s="44">
        <v>24.2</v>
      </c>
      <c r="K28" s="44">
        <v>24.2</v>
      </c>
      <c r="L28" s="44">
        <v>24.2</v>
      </c>
      <c r="M28" s="44">
        <v>22.3</v>
      </c>
      <c r="N28" s="44">
        <v>22.3</v>
      </c>
      <c r="O28" s="44">
        <v>22.3</v>
      </c>
      <c r="P28" s="44">
        <v>22.3</v>
      </c>
      <c r="Q28" s="44">
        <v>22.3</v>
      </c>
      <c r="R28" s="44">
        <v>22.3</v>
      </c>
      <c r="S28" s="44">
        <v>22.3</v>
      </c>
      <c r="T28" s="44">
        <v>22.3</v>
      </c>
      <c r="U28" s="44">
        <v>22.3</v>
      </c>
      <c r="V28" s="44">
        <v>22.3</v>
      </c>
      <c r="W28" s="44">
        <v>22.3</v>
      </c>
      <c r="X28" s="44">
        <v>22.3</v>
      </c>
      <c r="Y28" s="44">
        <v>22.3</v>
      </c>
      <c r="Z28" s="44">
        <v>22.3</v>
      </c>
      <c r="AA28" s="44">
        <v>22.3</v>
      </c>
      <c r="AB28" s="44">
        <v>22.3</v>
      </c>
      <c r="AC28" s="44">
        <v>22.3</v>
      </c>
      <c r="AD28" s="44">
        <v>22.3</v>
      </c>
      <c r="AE28" s="44">
        <v>22.3</v>
      </c>
      <c r="AF28" s="44">
        <v>22.3</v>
      </c>
      <c r="AG28" s="48">
        <v>35.5</v>
      </c>
      <c r="AH28" s="46">
        <f t="shared" si="2"/>
        <v>24.2</v>
      </c>
      <c r="AI28" s="47">
        <f t="shared" si="3"/>
        <v>22.3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11.5</v>
      </c>
      <c r="C29" s="44">
        <v>11.5</v>
      </c>
      <c r="D29" s="44">
        <v>11.5</v>
      </c>
      <c r="E29" s="44">
        <v>11.5</v>
      </c>
      <c r="F29" s="44">
        <v>11.5</v>
      </c>
      <c r="G29" s="44">
        <v>11.5</v>
      </c>
      <c r="H29" s="44">
        <v>11.5</v>
      </c>
      <c r="I29" s="44">
        <v>11.5</v>
      </c>
      <c r="J29" s="44">
        <v>11.5</v>
      </c>
      <c r="K29" s="44">
        <v>11.5</v>
      </c>
      <c r="L29" s="44">
        <v>11.5</v>
      </c>
      <c r="M29" s="44">
        <v>11.5</v>
      </c>
      <c r="N29" s="44">
        <v>11.5</v>
      </c>
      <c r="O29" s="44">
        <v>11.5</v>
      </c>
      <c r="P29" s="44">
        <v>11.5</v>
      </c>
      <c r="Q29" s="44">
        <v>11.5</v>
      </c>
      <c r="R29" s="44">
        <v>11.5</v>
      </c>
      <c r="S29" s="44">
        <v>11.5</v>
      </c>
      <c r="T29" s="44">
        <v>11.5</v>
      </c>
      <c r="U29" s="44">
        <v>11.5</v>
      </c>
      <c r="V29" s="44">
        <v>11.5</v>
      </c>
      <c r="W29" s="44">
        <v>11.5</v>
      </c>
      <c r="X29" s="44">
        <v>11.5</v>
      </c>
      <c r="Y29" s="44">
        <v>11.5</v>
      </c>
      <c r="Z29" s="44">
        <v>11.5</v>
      </c>
      <c r="AA29" s="44">
        <v>11.5</v>
      </c>
      <c r="AB29" s="44">
        <v>11.5</v>
      </c>
      <c r="AC29" s="44">
        <v>11.5</v>
      </c>
      <c r="AD29" s="44">
        <v>11.5</v>
      </c>
      <c r="AE29" s="44">
        <v>11.5</v>
      </c>
      <c r="AF29" s="44">
        <v>11.5</v>
      </c>
      <c r="AG29" s="61">
        <v>32</v>
      </c>
      <c r="AH29" s="46">
        <f t="shared" si="2"/>
        <v>11.5</v>
      </c>
      <c r="AI29" s="47">
        <f t="shared" si="3"/>
        <v>11.5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12</v>
      </c>
      <c r="C31" s="44">
        <v>12</v>
      </c>
      <c r="D31" s="44">
        <v>12</v>
      </c>
      <c r="E31" s="44">
        <v>12</v>
      </c>
      <c r="F31" s="44">
        <v>12</v>
      </c>
      <c r="G31" s="44">
        <v>12</v>
      </c>
      <c r="H31" s="44">
        <v>12</v>
      </c>
      <c r="I31" s="44">
        <v>12</v>
      </c>
      <c r="J31" s="44">
        <v>12</v>
      </c>
      <c r="K31" s="44">
        <v>12</v>
      </c>
      <c r="L31" s="44">
        <v>12</v>
      </c>
      <c r="M31" s="44">
        <v>12</v>
      </c>
      <c r="N31" s="44">
        <v>12</v>
      </c>
      <c r="O31" s="44">
        <v>12</v>
      </c>
      <c r="P31" s="44">
        <v>12</v>
      </c>
      <c r="Q31" s="44">
        <v>12</v>
      </c>
      <c r="R31" s="44">
        <v>12</v>
      </c>
      <c r="S31" s="44">
        <v>12</v>
      </c>
      <c r="T31" s="44">
        <v>12</v>
      </c>
      <c r="U31" s="44">
        <v>12</v>
      </c>
      <c r="V31" s="44">
        <v>12</v>
      </c>
      <c r="W31" s="44">
        <v>12</v>
      </c>
      <c r="X31" s="44">
        <v>12</v>
      </c>
      <c r="Y31" s="44">
        <v>12</v>
      </c>
      <c r="Z31" s="44">
        <v>12</v>
      </c>
      <c r="AA31" s="44">
        <v>12</v>
      </c>
      <c r="AB31" s="44">
        <v>12</v>
      </c>
      <c r="AC31" s="44">
        <v>12</v>
      </c>
      <c r="AD31" s="44">
        <v>12</v>
      </c>
      <c r="AE31" s="44">
        <v>12</v>
      </c>
      <c r="AF31" s="44">
        <v>12</v>
      </c>
      <c r="AG31" s="48">
        <v>29.04</v>
      </c>
      <c r="AH31" s="46">
        <f t="shared" si="2"/>
        <v>12</v>
      </c>
      <c r="AI31" s="47">
        <f t="shared" si="3"/>
        <v>12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11.8</v>
      </c>
      <c r="C32" s="44">
        <v>11.8</v>
      </c>
      <c r="D32" s="44">
        <v>11.8</v>
      </c>
      <c r="E32" s="44">
        <v>11.8</v>
      </c>
      <c r="F32" s="44">
        <v>11.8</v>
      </c>
      <c r="G32" s="44">
        <v>11.8</v>
      </c>
      <c r="H32" s="44">
        <v>11.8</v>
      </c>
      <c r="I32" s="44">
        <v>11.8</v>
      </c>
      <c r="J32" s="44">
        <v>11.8</v>
      </c>
      <c r="K32" s="44">
        <v>11.8</v>
      </c>
      <c r="L32" s="44">
        <v>11.8</v>
      </c>
      <c r="M32" s="44">
        <v>12.4</v>
      </c>
      <c r="N32" s="44">
        <v>12.4</v>
      </c>
      <c r="O32" s="44">
        <v>12.4</v>
      </c>
      <c r="P32" s="44">
        <v>12.4</v>
      </c>
      <c r="Q32" s="44">
        <v>12.4</v>
      </c>
      <c r="R32" s="44">
        <v>12.4</v>
      </c>
      <c r="S32" s="44">
        <v>12.4</v>
      </c>
      <c r="T32" s="44">
        <v>12.4</v>
      </c>
      <c r="U32" s="44">
        <v>12.4</v>
      </c>
      <c r="V32" s="44">
        <v>12.4</v>
      </c>
      <c r="W32" s="44">
        <v>12.4</v>
      </c>
      <c r="X32" s="44">
        <v>12.4</v>
      </c>
      <c r="Y32" s="44">
        <v>12.4</v>
      </c>
      <c r="Z32" s="44">
        <v>12.4</v>
      </c>
      <c r="AA32" s="44">
        <v>12.4</v>
      </c>
      <c r="AB32" s="44">
        <v>12.4</v>
      </c>
      <c r="AC32" s="44">
        <v>12.4</v>
      </c>
      <c r="AD32" s="44">
        <v>12.4</v>
      </c>
      <c r="AE32" s="44">
        <v>12.4</v>
      </c>
      <c r="AF32" s="44">
        <v>12.4</v>
      </c>
      <c r="AG32" s="48">
        <v>28.1</v>
      </c>
      <c r="AH32" s="46">
        <f t="shared" si="2"/>
        <v>12.4</v>
      </c>
      <c r="AI32" s="47">
        <f t="shared" si="3"/>
        <v>11.8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15.6</v>
      </c>
      <c r="C33" s="44">
        <v>15.6</v>
      </c>
      <c r="D33" s="44">
        <v>15.6</v>
      </c>
      <c r="E33" s="44">
        <v>15.6</v>
      </c>
      <c r="F33" s="44">
        <v>15.6</v>
      </c>
      <c r="G33" s="44">
        <v>15.6</v>
      </c>
      <c r="H33" s="44">
        <v>15.6</v>
      </c>
      <c r="I33" s="44">
        <v>15.6</v>
      </c>
      <c r="J33" s="44">
        <v>15.6</v>
      </c>
      <c r="K33" s="44">
        <v>15.6</v>
      </c>
      <c r="L33" s="44">
        <v>15.6</v>
      </c>
      <c r="M33" s="44">
        <v>14.1</v>
      </c>
      <c r="N33" s="44">
        <v>14.1</v>
      </c>
      <c r="O33" s="44">
        <v>14.1</v>
      </c>
      <c r="P33" s="44">
        <v>14.1</v>
      </c>
      <c r="Q33" s="44">
        <v>14.1</v>
      </c>
      <c r="R33" s="44">
        <v>14.1</v>
      </c>
      <c r="S33" s="44">
        <v>14.1</v>
      </c>
      <c r="T33" s="44">
        <v>14.1</v>
      </c>
      <c r="U33" s="44">
        <v>14.1</v>
      </c>
      <c r="V33" s="44">
        <v>14.1</v>
      </c>
      <c r="W33" s="44">
        <v>14.1</v>
      </c>
      <c r="X33" s="44">
        <v>14.1</v>
      </c>
      <c r="Y33" s="44">
        <v>14.1</v>
      </c>
      <c r="Z33" s="44">
        <v>14.1</v>
      </c>
      <c r="AA33" s="44">
        <v>14.1</v>
      </c>
      <c r="AB33" s="44">
        <v>14.1</v>
      </c>
      <c r="AC33" s="44">
        <v>14.1</v>
      </c>
      <c r="AD33" s="44">
        <v>14.1</v>
      </c>
      <c r="AE33" s="44">
        <v>14.1</v>
      </c>
      <c r="AF33" s="44">
        <v>14.1</v>
      </c>
      <c r="AG33" s="48">
        <v>27</v>
      </c>
      <c r="AH33" s="46">
        <f t="shared" si="2"/>
        <v>15.6</v>
      </c>
      <c r="AI33" s="47">
        <f t="shared" si="3"/>
        <v>14.1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12.7</v>
      </c>
      <c r="C35" s="44">
        <v>12.7</v>
      </c>
      <c r="D35" s="44">
        <v>12.7</v>
      </c>
      <c r="E35" s="44">
        <v>12.7</v>
      </c>
      <c r="F35" s="44">
        <v>12.7</v>
      </c>
      <c r="G35" s="44">
        <v>12.7</v>
      </c>
      <c r="H35" s="44">
        <v>12.7</v>
      </c>
      <c r="I35" s="44">
        <v>12.7</v>
      </c>
      <c r="J35" s="44">
        <v>12.7</v>
      </c>
      <c r="K35" s="44">
        <v>12.7</v>
      </c>
      <c r="L35" s="44">
        <v>12.7</v>
      </c>
      <c r="M35" s="44">
        <v>12.7</v>
      </c>
      <c r="N35" s="44">
        <v>12.7</v>
      </c>
      <c r="O35" s="44">
        <v>12.7</v>
      </c>
      <c r="P35" s="44">
        <v>12.7</v>
      </c>
      <c r="Q35" s="44">
        <v>12.7</v>
      </c>
      <c r="R35" s="44">
        <v>12.7</v>
      </c>
      <c r="S35" s="44">
        <v>12.7</v>
      </c>
      <c r="T35" s="44">
        <v>12.7</v>
      </c>
      <c r="U35" s="44">
        <v>12.7</v>
      </c>
      <c r="V35" s="44">
        <v>12.7</v>
      </c>
      <c r="W35" s="44">
        <v>12.7</v>
      </c>
      <c r="X35" s="44">
        <v>12.7</v>
      </c>
      <c r="Y35" s="44">
        <v>12.7</v>
      </c>
      <c r="Z35" s="44">
        <v>12.7</v>
      </c>
      <c r="AA35" s="44">
        <v>12.7</v>
      </c>
      <c r="AB35" s="44">
        <v>12.7</v>
      </c>
      <c r="AC35" s="44">
        <v>12.7</v>
      </c>
      <c r="AD35" s="44">
        <v>12.7</v>
      </c>
      <c r="AE35" s="44">
        <v>12.7</v>
      </c>
      <c r="AF35" s="44">
        <v>12.7</v>
      </c>
      <c r="AG35" s="48">
        <v>25</v>
      </c>
      <c r="AH35" s="46">
        <f t="shared" si="2"/>
        <v>12.7</v>
      </c>
      <c r="AI35" s="47">
        <f t="shared" si="3"/>
        <v>12.7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7.7</v>
      </c>
      <c r="C36" s="44">
        <v>7.7</v>
      </c>
      <c r="D36" s="44">
        <v>7.7</v>
      </c>
      <c r="E36" s="44">
        <v>7.7</v>
      </c>
      <c r="F36" s="44">
        <v>7.7</v>
      </c>
      <c r="G36" s="44">
        <v>7.7</v>
      </c>
      <c r="H36" s="44">
        <v>7.7</v>
      </c>
      <c r="I36" s="44">
        <v>7.7</v>
      </c>
      <c r="J36" s="44">
        <v>7.7</v>
      </c>
      <c r="K36" s="44">
        <v>7.7</v>
      </c>
      <c r="L36" s="44">
        <v>7.7</v>
      </c>
      <c r="M36" s="44">
        <v>7.7</v>
      </c>
      <c r="N36" s="44">
        <v>7.7</v>
      </c>
      <c r="O36" s="44">
        <v>7.7</v>
      </c>
      <c r="P36" s="44">
        <v>7.7</v>
      </c>
      <c r="Q36" s="44">
        <v>7.7</v>
      </c>
      <c r="R36" s="44">
        <v>7.7</v>
      </c>
      <c r="S36" s="44">
        <v>7.7</v>
      </c>
      <c r="T36" s="44">
        <v>7.7</v>
      </c>
      <c r="U36" s="44">
        <v>7.7</v>
      </c>
      <c r="V36" s="44">
        <v>7.7</v>
      </c>
      <c r="W36" s="44">
        <v>7.7</v>
      </c>
      <c r="X36" s="44">
        <v>7.7</v>
      </c>
      <c r="Y36" s="44">
        <v>7.7</v>
      </c>
      <c r="Z36" s="44">
        <v>7.7</v>
      </c>
      <c r="AA36" s="44">
        <v>7.7</v>
      </c>
      <c r="AB36" s="44">
        <v>7.7</v>
      </c>
      <c r="AC36" s="44">
        <v>7.7</v>
      </c>
      <c r="AD36" s="44">
        <v>7.7</v>
      </c>
      <c r="AE36" s="44">
        <v>7.7</v>
      </c>
      <c r="AF36" s="44">
        <v>7.7</v>
      </c>
      <c r="AG36" s="48">
        <v>25</v>
      </c>
      <c r="AH36" s="46">
        <f t="shared" si="2"/>
        <v>7.7</v>
      </c>
      <c r="AI36" s="47">
        <f t="shared" si="3"/>
        <v>7.7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16.600000000000001</v>
      </c>
      <c r="C37" s="44">
        <v>16.600000000000001</v>
      </c>
      <c r="D37" s="44">
        <v>16.600000000000001</v>
      </c>
      <c r="E37" s="44">
        <v>16.600000000000001</v>
      </c>
      <c r="F37" s="44">
        <v>16.600000000000001</v>
      </c>
      <c r="G37" s="44">
        <v>16.600000000000001</v>
      </c>
      <c r="H37" s="44">
        <v>16.600000000000001</v>
      </c>
      <c r="I37" s="44">
        <v>16.600000000000001</v>
      </c>
      <c r="J37" s="44">
        <v>16.600000000000001</v>
      </c>
      <c r="K37" s="44">
        <v>16.600000000000001</v>
      </c>
      <c r="L37" s="44">
        <v>16.600000000000001</v>
      </c>
      <c r="M37" s="44">
        <v>18.8</v>
      </c>
      <c r="N37" s="44">
        <v>18.8</v>
      </c>
      <c r="O37" s="44">
        <v>18.8</v>
      </c>
      <c r="P37" s="44">
        <v>18.8</v>
      </c>
      <c r="Q37" s="44">
        <v>18.8</v>
      </c>
      <c r="R37" s="44">
        <v>18.8</v>
      </c>
      <c r="S37" s="44">
        <v>18.8</v>
      </c>
      <c r="T37" s="44">
        <v>18.8</v>
      </c>
      <c r="U37" s="44">
        <v>18.8</v>
      </c>
      <c r="V37" s="44">
        <v>18.8</v>
      </c>
      <c r="W37" s="44">
        <v>18.8</v>
      </c>
      <c r="X37" s="44">
        <v>18.8</v>
      </c>
      <c r="Y37" s="44">
        <v>18.8</v>
      </c>
      <c r="Z37" s="44">
        <v>18.8</v>
      </c>
      <c r="AA37" s="44">
        <v>18.8</v>
      </c>
      <c r="AB37" s="44">
        <v>18.8</v>
      </c>
      <c r="AC37" s="44">
        <v>18.8</v>
      </c>
      <c r="AD37" s="44">
        <v>18.8</v>
      </c>
      <c r="AE37" s="44">
        <v>18.8</v>
      </c>
      <c r="AF37" s="44">
        <v>18.8</v>
      </c>
      <c r="AG37" s="48">
        <v>25</v>
      </c>
      <c r="AH37" s="46">
        <f t="shared" si="2"/>
        <v>18.8</v>
      </c>
      <c r="AI37" s="47">
        <f t="shared" si="3"/>
        <v>16.600000000000001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18</v>
      </c>
      <c r="C38" s="44">
        <v>18</v>
      </c>
      <c r="D38" s="44">
        <v>18</v>
      </c>
      <c r="E38" s="44">
        <v>18</v>
      </c>
      <c r="F38" s="44">
        <v>18</v>
      </c>
      <c r="G38" s="44">
        <v>18</v>
      </c>
      <c r="H38" s="44">
        <v>18</v>
      </c>
      <c r="I38" s="44">
        <v>18</v>
      </c>
      <c r="J38" s="44">
        <v>18</v>
      </c>
      <c r="K38" s="44">
        <v>18</v>
      </c>
      <c r="L38" s="44">
        <v>18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v>10</v>
      </c>
      <c r="S38" s="44">
        <v>10</v>
      </c>
      <c r="T38" s="44">
        <v>10</v>
      </c>
      <c r="U38" s="44">
        <v>10</v>
      </c>
      <c r="V38" s="44">
        <v>10</v>
      </c>
      <c r="W38" s="44">
        <v>10</v>
      </c>
      <c r="X38" s="44">
        <v>10</v>
      </c>
      <c r="Y38" s="44">
        <v>10</v>
      </c>
      <c r="Z38" s="44">
        <v>10</v>
      </c>
      <c r="AA38" s="44">
        <v>10</v>
      </c>
      <c r="AB38" s="44">
        <v>10</v>
      </c>
      <c r="AC38" s="44">
        <v>10</v>
      </c>
      <c r="AD38" s="44">
        <v>10</v>
      </c>
      <c r="AE38" s="44">
        <v>10</v>
      </c>
      <c r="AF38" s="44">
        <v>10</v>
      </c>
      <c r="AG38" s="48">
        <v>25</v>
      </c>
      <c r="AH38" s="46">
        <f t="shared" si="2"/>
        <v>18</v>
      </c>
      <c r="AI38" s="47">
        <f t="shared" si="3"/>
        <v>10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8.6999999999999993</v>
      </c>
      <c r="C39" s="44">
        <v>8.6999999999999993</v>
      </c>
      <c r="D39" s="44">
        <v>8.6999999999999993</v>
      </c>
      <c r="E39" s="44">
        <v>8.6999999999999993</v>
      </c>
      <c r="F39" s="44">
        <v>8.6999999999999993</v>
      </c>
      <c r="G39" s="44">
        <v>8.6999999999999993</v>
      </c>
      <c r="H39" s="44">
        <v>8.6999999999999993</v>
      </c>
      <c r="I39" s="44">
        <v>8.6999999999999993</v>
      </c>
      <c r="J39" s="44">
        <v>8.6999999999999993</v>
      </c>
      <c r="K39" s="44">
        <v>8.6999999999999993</v>
      </c>
      <c r="L39" s="44">
        <v>8.6999999999999993</v>
      </c>
      <c r="M39" s="44">
        <v>8.6999999999999993</v>
      </c>
      <c r="N39" s="44">
        <v>8.6999999999999993</v>
      </c>
      <c r="O39" s="44">
        <v>8.6999999999999993</v>
      </c>
      <c r="P39" s="44">
        <v>8.6999999999999993</v>
      </c>
      <c r="Q39" s="44">
        <v>8.6999999999999993</v>
      </c>
      <c r="R39" s="44">
        <v>8.6999999999999993</v>
      </c>
      <c r="S39" s="44">
        <v>8.6999999999999993</v>
      </c>
      <c r="T39" s="44">
        <v>8.6999999999999993</v>
      </c>
      <c r="U39" s="44">
        <v>8.6999999999999993</v>
      </c>
      <c r="V39" s="44">
        <v>8.6999999999999993</v>
      </c>
      <c r="W39" s="44">
        <v>8.6999999999999993</v>
      </c>
      <c r="X39" s="44">
        <v>8.6999999999999993</v>
      </c>
      <c r="Y39" s="44">
        <v>8.6999999999999993</v>
      </c>
      <c r="Z39" s="44">
        <v>8.6999999999999993</v>
      </c>
      <c r="AA39" s="44">
        <v>8.6999999999999993</v>
      </c>
      <c r="AB39" s="44">
        <v>8.6999999999999993</v>
      </c>
      <c r="AC39" s="44">
        <v>8.6999999999999993</v>
      </c>
      <c r="AD39" s="44">
        <v>8.6999999999999993</v>
      </c>
      <c r="AE39" s="44">
        <v>8.6999999999999993</v>
      </c>
      <c r="AF39" s="44">
        <v>8.6999999999999993</v>
      </c>
      <c r="AG39" s="48">
        <v>23.5</v>
      </c>
      <c r="AH39" s="46">
        <f t="shared" si="2"/>
        <v>8.6999999999999993</v>
      </c>
      <c r="AI39" s="47">
        <f t="shared" si="3"/>
        <v>8.6999999999999993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5.9</v>
      </c>
      <c r="C42" s="44">
        <v>5.9</v>
      </c>
      <c r="D42" s="44">
        <v>5.9</v>
      </c>
      <c r="E42" s="44">
        <v>5.9</v>
      </c>
      <c r="F42" s="44">
        <v>5.9</v>
      </c>
      <c r="G42" s="44">
        <v>5.9</v>
      </c>
      <c r="H42" s="44">
        <v>5.9</v>
      </c>
      <c r="I42" s="44">
        <v>5.9</v>
      </c>
      <c r="J42" s="44">
        <v>5.9</v>
      </c>
      <c r="K42" s="44">
        <v>5.9</v>
      </c>
      <c r="L42" s="44">
        <v>5.9</v>
      </c>
      <c r="M42" s="44">
        <v>5.3</v>
      </c>
      <c r="N42" s="44">
        <v>5.3</v>
      </c>
      <c r="O42" s="44">
        <v>5.3</v>
      </c>
      <c r="P42" s="44">
        <v>5.3</v>
      </c>
      <c r="Q42" s="44">
        <v>5.3</v>
      </c>
      <c r="R42" s="44">
        <v>5.3</v>
      </c>
      <c r="S42" s="44">
        <v>5.3</v>
      </c>
      <c r="T42" s="44">
        <v>5.3</v>
      </c>
      <c r="U42" s="44">
        <v>5.3</v>
      </c>
      <c r="V42" s="44">
        <v>5.3</v>
      </c>
      <c r="W42" s="44">
        <v>5.3</v>
      </c>
      <c r="X42" s="44">
        <v>5.3</v>
      </c>
      <c r="Y42" s="44">
        <v>5.3</v>
      </c>
      <c r="Z42" s="44">
        <v>5.3</v>
      </c>
      <c r="AA42" s="44">
        <v>5.3</v>
      </c>
      <c r="AB42" s="44">
        <v>5.3</v>
      </c>
      <c r="AC42" s="44">
        <v>5.3</v>
      </c>
      <c r="AD42" s="44">
        <v>5.3</v>
      </c>
      <c r="AE42" s="44">
        <v>5.3</v>
      </c>
      <c r="AF42" s="44">
        <v>5.3</v>
      </c>
      <c r="AG42" s="48">
        <v>22</v>
      </c>
      <c r="AH42" s="46">
        <f t="shared" si="2"/>
        <v>5.9</v>
      </c>
      <c r="AI42" s="47">
        <f t="shared" si="3"/>
        <v>5.3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21.8</v>
      </c>
      <c r="C44" s="44">
        <v>21.8</v>
      </c>
      <c r="D44" s="44">
        <v>21.8</v>
      </c>
      <c r="E44" s="44">
        <v>21.8</v>
      </c>
      <c r="F44" s="44">
        <v>21.8</v>
      </c>
      <c r="G44" s="44">
        <v>21.8</v>
      </c>
      <c r="H44" s="44">
        <v>21.8</v>
      </c>
      <c r="I44" s="44">
        <v>21.8</v>
      </c>
      <c r="J44" s="44">
        <v>21.8</v>
      </c>
      <c r="K44" s="44">
        <v>21.8</v>
      </c>
      <c r="L44" s="44">
        <v>21.8</v>
      </c>
      <c r="M44" s="44">
        <v>20.8</v>
      </c>
      <c r="N44" s="44">
        <v>20.8</v>
      </c>
      <c r="O44" s="44">
        <v>20.8</v>
      </c>
      <c r="P44" s="44">
        <v>20.8</v>
      </c>
      <c r="Q44" s="44">
        <v>20.8</v>
      </c>
      <c r="R44" s="44">
        <v>20.8</v>
      </c>
      <c r="S44" s="44">
        <v>20.8</v>
      </c>
      <c r="T44" s="44">
        <v>20.8</v>
      </c>
      <c r="U44" s="44">
        <v>20.8</v>
      </c>
      <c r="V44" s="44">
        <v>20.8</v>
      </c>
      <c r="W44" s="44">
        <v>20.8</v>
      </c>
      <c r="X44" s="44">
        <v>20.8</v>
      </c>
      <c r="Y44" s="44">
        <v>20.8</v>
      </c>
      <c r="Z44" s="44">
        <v>20.8</v>
      </c>
      <c r="AA44" s="44">
        <v>20.8</v>
      </c>
      <c r="AB44" s="44">
        <v>20.8</v>
      </c>
      <c r="AC44" s="44">
        <v>20.8</v>
      </c>
      <c r="AD44" s="44">
        <v>20.8</v>
      </c>
      <c r="AE44" s="44">
        <v>20.8</v>
      </c>
      <c r="AF44" s="44">
        <v>20.8</v>
      </c>
      <c r="AG44" s="48">
        <v>21.93</v>
      </c>
      <c r="AH44" s="46">
        <f t="shared" si="2"/>
        <v>21.8</v>
      </c>
      <c r="AI44" s="47">
        <f t="shared" si="3"/>
        <v>20.8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14.7</v>
      </c>
      <c r="C45" s="44">
        <v>14.7</v>
      </c>
      <c r="D45" s="44">
        <v>14.7</v>
      </c>
      <c r="E45" s="44">
        <v>14.7</v>
      </c>
      <c r="F45" s="44">
        <v>14.7</v>
      </c>
      <c r="G45" s="44">
        <v>14.7</v>
      </c>
      <c r="H45" s="44">
        <v>14.7</v>
      </c>
      <c r="I45" s="44">
        <v>14.7</v>
      </c>
      <c r="J45" s="44">
        <v>14.7</v>
      </c>
      <c r="K45" s="44">
        <v>14.7</v>
      </c>
      <c r="L45" s="44">
        <v>14.7</v>
      </c>
      <c r="M45" s="44">
        <v>14.7</v>
      </c>
      <c r="N45" s="44">
        <v>14.7</v>
      </c>
      <c r="O45" s="44">
        <v>14.7</v>
      </c>
      <c r="P45" s="44">
        <v>14.7</v>
      </c>
      <c r="Q45" s="44">
        <v>14.7</v>
      </c>
      <c r="R45" s="44">
        <v>14.7</v>
      </c>
      <c r="S45" s="44">
        <v>14.7</v>
      </c>
      <c r="T45" s="44">
        <v>14.7</v>
      </c>
      <c r="U45" s="44">
        <v>14.7</v>
      </c>
      <c r="V45" s="44">
        <v>14.7</v>
      </c>
      <c r="W45" s="44">
        <v>14.7</v>
      </c>
      <c r="X45" s="44">
        <v>14.7</v>
      </c>
      <c r="Y45" s="44">
        <v>14.7</v>
      </c>
      <c r="Z45" s="44">
        <v>14.7</v>
      </c>
      <c r="AA45" s="44">
        <v>14.7</v>
      </c>
      <c r="AB45" s="44">
        <v>14.7</v>
      </c>
      <c r="AC45" s="44">
        <v>14.7</v>
      </c>
      <c r="AD45" s="44">
        <v>14.7</v>
      </c>
      <c r="AE45" s="44">
        <v>14.7</v>
      </c>
      <c r="AF45" s="44">
        <v>14.7</v>
      </c>
      <c r="AG45" s="48">
        <v>21.3</v>
      </c>
      <c r="AH45" s="46">
        <f t="shared" si="2"/>
        <v>14.7</v>
      </c>
      <c r="AI45" s="47">
        <f t="shared" si="3"/>
        <v>14.7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10.6</v>
      </c>
      <c r="C46" s="44">
        <v>10.6</v>
      </c>
      <c r="D46" s="44">
        <v>10.6</v>
      </c>
      <c r="E46" s="44">
        <v>10.6</v>
      </c>
      <c r="F46" s="44">
        <v>10.6</v>
      </c>
      <c r="G46" s="44">
        <v>10.6</v>
      </c>
      <c r="H46" s="44">
        <v>10.6</v>
      </c>
      <c r="I46" s="44">
        <v>10.6</v>
      </c>
      <c r="J46" s="44">
        <v>10.6</v>
      </c>
      <c r="K46" s="44">
        <v>10.6</v>
      </c>
      <c r="L46" s="44">
        <v>10.6</v>
      </c>
      <c r="M46" s="44">
        <v>9.4</v>
      </c>
      <c r="N46" s="44">
        <v>9.4</v>
      </c>
      <c r="O46" s="44">
        <v>9.4</v>
      </c>
      <c r="P46" s="44">
        <v>9.4</v>
      </c>
      <c r="Q46" s="44">
        <v>9.4</v>
      </c>
      <c r="R46" s="44">
        <v>9.4</v>
      </c>
      <c r="S46" s="44">
        <v>9.4</v>
      </c>
      <c r="T46" s="44">
        <v>9.4</v>
      </c>
      <c r="U46" s="44">
        <v>9.4</v>
      </c>
      <c r="V46" s="44">
        <v>9.4</v>
      </c>
      <c r="W46" s="44">
        <v>9.4</v>
      </c>
      <c r="X46" s="44">
        <v>9.4</v>
      </c>
      <c r="Y46" s="44">
        <v>9.4</v>
      </c>
      <c r="Z46" s="44">
        <v>9.4</v>
      </c>
      <c r="AA46" s="44">
        <v>9.4</v>
      </c>
      <c r="AB46" s="44">
        <v>9.4</v>
      </c>
      <c r="AC46" s="44">
        <v>9.4</v>
      </c>
      <c r="AD46" s="44">
        <v>9.4</v>
      </c>
      <c r="AE46" s="44">
        <v>9.4</v>
      </c>
      <c r="AF46" s="44">
        <v>9.4</v>
      </c>
      <c r="AG46" s="48">
        <v>20</v>
      </c>
      <c r="AH46" s="46">
        <f t="shared" si="2"/>
        <v>10.6</v>
      </c>
      <c r="AI46" s="47">
        <f t="shared" si="3"/>
        <v>9.4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5.6</v>
      </c>
      <c r="C47" s="44">
        <v>5.6</v>
      </c>
      <c r="D47" s="44">
        <v>5.6</v>
      </c>
      <c r="E47" s="44">
        <v>5.6</v>
      </c>
      <c r="F47" s="44">
        <v>5.6</v>
      </c>
      <c r="G47" s="44">
        <v>5.6</v>
      </c>
      <c r="H47" s="44">
        <v>5.6</v>
      </c>
      <c r="I47" s="44">
        <v>5.6</v>
      </c>
      <c r="J47" s="44">
        <v>5.6</v>
      </c>
      <c r="K47" s="44">
        <v>5.6</v>
      </c>
      <c r="L47" s="44">
        <v>5.6</v>
      </c>
      <c r="M47" s="44">
        <v>5.6</v>
      </c>
      <c r="N47" s="44">
        <v>5.6</v>
      </c>
      <c r="O47" s="44">
        <v>5.6</v>
      </c>
      <c r="P47" s="44">
        <v>5.6</v>
      </c>
      <c r="Q47" s="44">
        <v>5.6</v>
      </c>
      <c r="R47" s="44">
        <v>5.6</v>
      </c>
      <c r="S47" s="44">
        <v>5.6</v>
      </c>
      <c r="T47" s="44">
        <v>5.6</v>
      </c>
      <c r="U47" s="44">
        <v>5.6</v>
      </c>
      <c r="V47" s="44">
        <v>5.6</v>
      </c>
      <c r="W47" s="44">
        <v>5.6</v>
      </c>
      <c r="X47" s="44">
        <v>5.6</v>
      </c>
      <c r="Y47" s="44">
        <v>5.6</v>
      </c>
      <c r="Z47" s="44">
        <v>5.6</v>
      </c>
      <c r="AA47" s="44">
        <v>5.6</v>
      </c>
      <c r="AB47" s="44">
        <v>5.6</v>
      </c>
      <c r="AC47" s="44">
        <v>5.6</v>
      </c>
      <c r="AD47" s="44">
        <v>5.6</v>
      </c>
      <c r="AE47" s="44">
        <v>5.6</v>
      </c>
      <c r="AF47" s="44">
        <v>5.6</v>
      </c>
      <c r="AG47" s="48">
        <v>19.8</v>
      </c>
      <c r="AH47" s="46">
        <f t="shared" si="2"/>
        <v>5.6</v>
      </c>
      <c r="AI47" s="47">
        <f t="shared" si="3"/>
        <v>5.6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12.7</v>
      </c>
      <c r="C48" s="44">
        <v>12.7</v>
      </c>
      <c r="D48" s="44">
        <v>12.7</v>
      </c>
      <c r="E48" s="44">
        <v>12.7</v>
      </c>
      <c r="F48" s="44">
        <v>12.7</v>
      </c>
      <c r="G48" s="44">
        <v>12.7</v>
      </c>
      <c r="H48" s="44">
        <v>12.7</v>
      </c>
      <c r="I48" s="44">
        <v>12.7</v>
      </c>
      <c r="J48" s="44">
        <v>12.7</v>
      </c>
      <c r="K48" s="44">
        <v>12.7</v>
      </c>
      <c r="L48" s="44">
        <v>12.7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12.7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7.5</v>
      </c>
      <c r="C49" s="44">
        <v>7.5</v>
      </c>
      <c r="D49" s="44">
        <v>7.5</v>
      </c>
      <c r="E49" s="44">
        <v>7.5</v>
      </c>
      <c r="F49" s="44">
        <v>7.5</v>
      </c>
      <c r="G49" s="44">
        <v>7.5</v>
      </c>
      <c r="H49" s="44">
        <v>7.5</v>
      </c>
      <c r="I49" s="44">
        <v>7.5</v>
      </c>
      <c r="J49" s="44">
        <v>7.5</v>
      </c>
      <c r="K49" s="44">
        <v>7.5</v>
      </c>
      <c r="L49" s="44">
        <v>7.5</v>
      </c>
      <c r="M49" s="44">
        <v>7.5</v>
      </c>
      <c r="N49" s="44">
        <v>7.5</v>
      </c>
      <c r="O49" s="44">
        <v>7.5</v>
      </c>
      <c r="P49" s="44">
        <v>7.5</v>
      </c>
      <c r="Q49" s="44">
        <v>7.5</v>
      </c>
      <c r="R49" s="44">
        <v>7.5</v>
      </c>
      <c r="S49" s="44">
        <v>7.5</v>
      </c>
      <c r="T49" s="44">
        <v>7.5</v>
      </c>
      <c r="U49" s="44">
        <v>7.5</v>
      </c>
      <c r="V49" s="44">
        <v>7.5</v>
      </c>
      <c r="W49" s="44">
        <v>7.5</v>
      </c>
      <c r="X49" s="44">
        <v>7.5</v>
      </c>
      <c r="Y49" s="44">
        <v>7.5</v>
      </c>
      <c r="Z49" s="44">
        <v>7.5</v>
      </c>
      <c r="AA49" s="44">
        <v>7.5</v>
      </c>
      <c r="AB49" s="44">
        <v>7.5</v>
      </c>
      <c r="AC49" s="44">
        <v>7.5</v>
      </c>
      <c r="AD49" s="44">
        <v>7.5</v>
      </c>
      <c r="AE49" s="44">
        <v>7.5</v>
      </c>
      <c r="AF49" s="44">
        <v>7.5</v>
      </c>
      <c r="AG49" s="48">
        <v>15.33</v>
      </c>
      <c r="AH49" s="46">
        <f t="shared" si="2"/>
        <v>7.5</v>
      </c>
      <c r="AI49" s="47">
        <f t="shared" si="3"/>
        <v>7.5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8.1999999999999993</v>
      </c>
      <c r="C51" s="44">
        <v>8.1999999999999993</v>
      </c>
      <c r="D51" s="44">
        <v>8.1999999999999993</v>
      </c>
      <c r="E51" s="44">
        <v>8.1999999999999993</v>
      </c>
      <c r="F51" s="44">
        <v>8.1999999999999993</v>
      </c>
      <c r="G51" s="44">
        <v>8.1999999999999993</v>
      </c>
      <c r="H51" s="44">
        <v>8.1999999999999993</v>
      </c>
      <c r="I51" s="44">
        <v>8.1999999999999993</v>
      </c>
      <c r="J51" s="44">
        <v>8.1999999999999993</v>
      </c>
      <c r="K51" s="44">
        <v>8.1999999999999993</v>
      </c>
      <c r="L51" s="44">
        <v>8.1999999999999993</v>
      </c>
      <c r="M51" s="44">
        <v>5.5</v>
      </c>
      <c r="N51" s="44">
        <v>5.5</v>
      </c>
      <c r="O51" s="44">
        <v>5.5</v>
      </c>
      <c r="P51" s="44">
        <v>5.5</v>
      </c>
      <c r="Q51" s="44">
        <v>5.5</v>
      </c>
      <c r="R51" s="44">
        <v>5.5</v>
      </c>
      <c r="S51" s="44">
        <v>5.5</v>
      </c>
      <c r="T51" s="44">
        <v>5.5</v>
      </c>
      <c r="U51" s="44">
        <v>5.5</v>
      </c>
      <c r="V51" s="44">
        <v>5.5</v>
      </c>
      <c r="W51" s="44">
        <v>5.5</v>
      </c>
      <c r="X51" s="44">
        <v>5.5</v>
      </c>
      <c r="Y51" s="44">
        <v>5.5</v>
      </c>
      <c r="Z51" s="44">
        <v>5.5</v>
      </c>
      <c r="AA51" s="44">
        <v>5.5</v>
      </c>
      <c r="AB51" s="44">
        <v>5.5</v>
      </c>
      <c r="AC51" s="44">
        <v>5.5</v>
      </c>
      <c r="AD51" s="44">
        <v>5.5</v>
      </c>
      <c r="AE51" s="44">
        <v>5.5</v>
      </c>
      <c r="AF51" s="44">
        <v>5.5</v>
      </c>
      <c r="AG51" s="48">
        <v>14.9</v>
      </c>
      <c r="AH51" s="46">
        <f t="shared" si="2"/>
        <v>8.1999999999999993</v>
      </c>
      <c r="AI51" s="47">
        <f t="shared" si="3"/>
        <v>5.5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6.9</v>
      </c>
      <c r="C52" s="44">
        <v>6.9</v>
      </c>
      <c r="D52" s="44">
        <v>6.9</v>
      </c>
      <c r="E52" s="44">
        <v>6.9</v>
      </c>
      <c r="F52" s="44">
        <v>6.9</v>
      </c>
      <c r="G52" s="44">
        <v>6.9</v>
      </c>
      <c r="H52" s="44">
        <v>6.9</v>
      </c>
      <c r="I52" s="44">
        <v>6.9</v>
      </c>
      <c r="J52" s="44">
        <v>6.9</v>
      </c>
      <c r="K52" s="44">
        <v>6.9</v>
      </c>
      <c r="L52" s="44">
        <v>6.9</v>
      </c>
      <c r="M52" s="44">
        <v>6.9</v>
      </c>
      <c r="N52" s="44">
        <v>6.9</v>
      </c>
      <c r="O52" s="44">
        <v>6.9</v>
      </c>
      <c r="P52" s="44">
        <v>6.9</v>
      </c>
      <c r="Q52" s="44">
        <v>6.9</v>
      </c>
      <c r="R52" s="44">
        <v>6.9</v>
      </c>
      <c r="S52" s="44">
        <v>6.9</v>
      </c>
      <c r="T52" s="44">
        <v>6.9</v>
      </c>
      <c r="U52" s="44">
        <v>6.9</v>
      </c>
      <c r="V52" s="44">
        <v>6.9</v>
      </c>
      <c r="W52" s="44">
        <v>6.9</v>
      </c>
      <c r="X52" s="44">
        <v>6.9</v>
      </c>
      <c r="Y52" s="44">
        <v>6.9</v>
      </c>
      <c r="Z52" s="44">
        <v>6.9</v>
      </c>
      <c r="AA52" s="44">
        <v>6.9</v>
      </c>
      <c r="AB52" s="44">
        <v>6.9</v>
      </c>
      <c r="AC52" s="44">
        <v>6.9</v>
      </c>
      <c r="AD52" s="44">
        <v>6.9</v>
      </c>
      <c r="AE52" s="44">
        <v>6.9</v>
      </c>
      <c r="AF52" s="44">
        <v>6.9</v>
      </c>
      <c r="AG52" s="48">
        <v>14.3</v>
      </c>
      <c r="AH52" s="46">
        <f t="shared" si="2"/>
        <v>6.9</v>
      </c>
      <c r="AI52" s="47">
        <f t="shared" si="3"/>
        <v>6.9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4.5999999999999996</v>
      </c>
      <c r="C53" s="44">
        <v>4.5999999999999996</v>
      </c>
      <c r="D53" s="44">
        <v>4.5999999999999996</v>
      </c>
      <c r="E53" s="44">
        <v>4.5999999999999996</v>
      </c>
      <c r="F53" s="44">
        <v>4.5999999999999996</v>
      </c>
      <c r="G53" s="44">
        <v>4.5999999999999996</v>
      </c>
      <c r="H53" s="44">
        <v>4.5999999999999996</v>
      </c>
      <c r="I53" s="44">
        <v>4.5999999999999996</v>
      </c>
      <c r="J53" s="44">
        <v>4.5999999999999996</v>
      </c>
      <c r="K53" s="44">
        <v>4.5999999999999996</v>
      </c>
      <c r="L53" s="44">
        <v>4.5999999999999996</v>
      </c>
      <c r="M53" s="44">
        <v>4.7</v>
      </c>
      <c r="N53" s="44">
        <v>4.7</v>
      </c>
      <c r="O53" s="44">
        <v>4.7</v>
      </c>
      <c r="P53" s="44">
        <v>4.7</v>
      </c>
      <c r="Q53" s="44">
        <v>4.7</v>
      </c>
      <c r="R53" s="44">
        <v>4.7</v>
      </c>
      <c r="S53" s="44">
        <v>4.7</v>
      </c>
      <c r="T53" s="44">
        <v>4.7</v>
      </c>
      <c r="U53" s="44">
        <v>4.7</v>
      </c>
      <c r="V53" s="44">
        <v>4.7</v>
      </c>
      <c r="W53" s="44">
        <v>4.7</v>
      </c>
      <c r="X53" s="44">
        <v>4.7</v>
      </c>
      <c r="Y53" s="44">
        <v>4.7</v>
      </c>
      <c r="Z53" s="44">
        <v>4.7</v>
      </c>
      <c r="AA53" s="44">
        <v>4.7</v>
      </c>
      <c r="AB53" s="44">
        <v>4.7</v>
      </c>
      <c r="AC53" s="44">
        <v>4.7</v>
      </c>
      <c r="AD53" s="44">
        <v>4.7</v>
      </c>
      <c r="AE53" s="44">
        <v>4.7</v>
      </c>
      <c r="AF53" s="44">
        <v>4.7</v>
      </c>
      <c r="AG53" s="48">
        <v>14</v>
      </c>
      <c r="AH53" s="46">
        <f t="shared" si="2"/>
        <v>4.7</v>
      </c>
      <c r="AI53" s="47">
        <f t="shared" si="3"/>
        <v>4.5999999999999996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11.8</v>
      </c>
      <c r="N55" s="44">
        <v>11.8</v>
      </c>
      <c r="O55" s="44">
        <v>11.8</v>
      </c>
      <c r="P55" s="44">
        <v>11.8</v>
      </c>
      <c r="Q55" s="44">
        <v>11.8</v>
      </c>
      <c r="R55" s="44">
        <v>11.8</v>
      </c>
      <c r="S55" s="44">
        <v>11.8</v>
      </c>
      <c r="T55" s="44">
        <v>11.8</v>
      </c>
      <c r="U55" s="44">
        <v>11.8</v>
      </c>
      <c r="V55" s="44">
        <v>11.8</v>
      </c>
      <c r="W55" s="44">
        <v>11.8</v>
      </c>
      <c r="X55" s="44">
        <v>11.8</v>
      </c>
      <c r="Y55" s="44">
        <v>11.8</v>
      </c>
      <c r="Z55" s="44">
        <v>11.8</v>
      </c>
      <c r="AA55" s="44">
        <v>11.8</v>
      </c>
      <c r="AB55" s="44">
        <v>11.8</v>
      </c>
      <c r="AC55" s="44">
        <v>11.8</v>
      </c>
      <c r="AD55" s="44">
        <v>11.8</v>
      </c>
      <c r="AE55" s="44">
        <v>11.8</v>
      </c>
      <c r="AF55" s="44">
        <v>11.8</v>
      </c>
      <c r="AG55" s="48">
        <v>13.5</v>
      </c>
      <c r="AH55" s="46">
        <f t="shared" si="2"/>
        <v>15</v>
      </c>
      <c r="AI55" s="47">
        <f t="shared" si="3"/>
        <v>11.8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3.5</v>
      </c>
      <c r="C58" s="44">
        <v>3.5</v>
      </c>
      <c r="D58" s="44">
        <v>3.5</v>
      </c>
      <c r="E58" s="44">
        <v>3.5</v>
      </c>
      <c r="F58" s="44">
        <v>3.5</v>
      </c>
      <c r="G58" s="44">
        <v>3.5</v>
      </c>
      <c r="H58" s="44">
        <v>3.5</v>
      </c>
      <c r="I58" s="44">
        <v>3.5</v>
      </c>
      <c r="J58" s="44">
        <v>3.5</v>
      </c>
      <c r="K58" s="44">
        <v>3.5</v>
      </c>
      <c r="L58" s="44">
        <v>3.5</v>
      </c>
      <c r="M58" s="44">
        <v>3.5</v>
      </c>
      <c r="N58" s="44">
        <v>3.5</v>
      </c>
      <c r="O58" s="44">
        <v>3.5</v>
      </c>
      <c r="P58" s="44">
        <v>3.5</v>
      </c>
      <c r="Q58" s="44">
        <v>3.5</v>
      </c>
      <c r="R58" s="44">
        <v>3.5</v>
      </c>
      <c r="S58" s="44">
        <v>3.5</v>
      </c>
      <c r="T58" s="44">
        <v>3.5</v>
      </c>
      <c r="U58" s="44">
        <v>3.5</v>
      </c>
      <c r="V58" s="44">
        <v>3.5</v>
      </c>
      <c r="W58" s="44">
        <v>3.5</v>
      </c>
      <c r="X58" s="44">
        <v>3.5</v>
      </c>
      <c r="Y58" s="44">
        <v>3.5</v>
      </c>
      <c r="Z58" s="44">
        <v>3.5</v>
      </c>
      <c r="AA58" s="44">
        <v>3.5</v>
      </c>
      <c r="AB58" s="44">
        <v>3.5</v>
      </c>
      <c r="AC58" s="44">
        <v>3.5</v>
      </c>
      <c r="AD58" s="44">
        <v>3.5</v>
      </c>
      <c r="AE58" s="44">
        <v>3.5</v>
      </c>
      <c r="AF58" s="44">
        <v>3.5</v>
      </c>
      <c r="AG58" s="48">
        <v>12</v>
      </c>
      <c r="AH58" s="46">
        <f t="shared" si="2"/>
        <v>3.5</v>
      </c>
      <c r="AI58" s="47">
        <f t="shared" si="3"/>
        <v>3.5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2.9</v>
      </c>
      <c r="C59" s="44">
        <v>2.9</v>
      </c>
      <c r="D59" s="44">
        <v>2.9</v>
      </c>
      <c r="E59" s="44">
        <v>2.9</v>
      </c>
      <c r="F59" s="44">
        <v>2.9</v>
      </c>
      <c r="G59" s="44">
        <v>2.9</v>
      </c>
      <c r="H59" s="44">
        <v>2.9</v>
      </c>
      <c r="I59" s="44">
        <v>2.9</v>
      </c>
      <c r="J59" s="44">
        <v>2.9</v>
      </c>
      <c r="K59" s="44">
        <v>2.9</v>
      </c>
      <c r="L59" s="44">
        <v>2.9</v>
      </c>
      <c r="M59" s="44">
        <v>0.3</v>
      </c>
      <c r="N59" s="44">
        <v>0.3</v>
      </c>
      <c r="O59" s="44">
        <v>0.3</v>
      </c>
      <c r="P59" s="44">
        <v>0.3</v>
      </c>
      <c r="Q59" s="44">
        <v>0.3</v>
      </c>
      <c r="R59" s="44">
        <v>0.3</v>
      </c>
      <c r="S59" s="44">
        <v>0.3</v>
      </c>
      <c r="T59" s="44">
        <v>0.3</v>
      </c>
      <c r="U59" s="44">
        <v>0.3</v>
      </c>
      <c r="V59" s="44">
        <v>0.3</v>
      </c>
      <c r="W59" s="44">
        <v>0.3</v>
      </c>
      <c r="X59" s="44">
        <v>0.3</v>
      </c>
      <c r="Y59" s="44">
        <v>0.3</v>
      </c>
      <c r="Z59" s="44">
        <v>0.3</v>
      </c>
      <c r="AA59" s="44">
        <v>0.3</v>
      </c>
      <c r="AB59" s="44">
        <v>0.3</v>
      </c>
      <c r="AC59" s="44">
        <v>0.3</v>
      </c>
      <c r="AD59" s="44">
        <v>0.3</v>
      </c>
      <c r="AE59" s="44">
        <v>0.3</v>
      </c>
      <c r="AF59" s="44">
        <v>0.3</v>
      </c>
      <c r="AG59" s="48">
        <v>12</v>
      </c>
      <c r="AH59" s="46">
        <f t="shared" si="2"/>
        <v>2.9</v>
      </c>
      <c r="AI59" s="47">
        <f t="shared" si="3"/>
        <v>0.3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13.4</v>
      </c>
      <c r="C60" s="44">
        <v>13.4</v>
      </c>
      <c r="D60" s="44">
        <v>13.4</v>
      </c>
      <c r="E60" s="44">
        <v>13.4</v>
      </c>
      <c r="F60" s="44">
        <v>13.4</v>
      </c>
      <c r="G60" s="44">
        <v>13.4</v>
      </c>
      <c r="H60" s="44">
        <v>13.4</v>
      </c>
      <c r="I60" s="44">
        <v>13.4</v>
      </c>
      <c r="J60" s="44">
        <v>13.4</v>
      </c>
      <c r="K60" s="44">
        <v>13.4</v>
      </c>
      <c r="L60" s="44">
        <v>13.4</v>
      </c>
      <c r="M60" s="44">
        <v>11.3</v>
      </c>
      <c r="N60" s="44">
        <v>11.3</v>
      </c>
      <c r="O60" s="44">
        <v>11.3</v>
      </c>
      <c r="P60" s="44">
        <v>11.3</v>
      </c>
      <c r="Q60" s="44">
        <v>11.3</v>
      </c>
      <c r="R60" s="44">
        <v>11.3</v>
      </c>
      <c r="S60" s="44">
        <v>11.3</v>
      </c>
      <c r="T60" s="44">
        <v>11.3</v>
      </c>
      <c r="U60" s="44">
        <v>11.3</v>
      </c>
      <c r="V60" s="44">
        <v>11.3</v>
      </c>
      <c r="W60" s="44">
        <v>11.3</v>
      </c>
      <c r="X60" s="44">
        <v>11.3</v>
      </c>
      <c r="Y60" s="44">
        <v>11.3</v>
      </c>
      <c r="Z60" s="44">
        <v>11.3</v>
      </c>
      <c r="AA60" s="44">
        <v>11.3</v>
      </c>
      <c r="AB60" s="44">
        <v>11.3</v>
      </c>
      <c r="AC60" s="44">
        <v>11.3</v>
      </c>
      <c r="AD60" s="44">
        <v>11.3</v>
      </c>
      <c r="AE60" s="44">
        <v>11.3</v>
      </c>
      <c r="AF60" s="44">
        <v>11.3</v>
      </c>
      <c r="AG60" s="48">
        <v>12</v>
      </c>
      <c r="AH60" s="46">
        <f t="shared" si="2"/>
        <v>13.4</v>
      </c>
      <c r="AI60" s="47">
        <f t="shared" si="3"/>
        <v>11.3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6.6</v>
      </c>
      <c r="C61" s="44">
        <v>6.6</v>
      </c>
      <c r="D61" s="44">
        <v>6.6</v>
      </c>
      <c r="E61" s="44">
        <v>6.6</v>
      </c>
      <c r="F61" s="44">
        <v>6.6</v>
      </c>
      <c r="G61" s="44">
        <v>6.6</v>
      </c>
      <c r="H61" s="44">
        <v>6.6</v>
      </c>
      <c r="I61" s="44">
        <v>6.6</v>
      </c>
      <c r="J61" s="44">
        <v>6.6</v>
      </c>
      <c r="K61" s="44">
        <v>6.6</v>
      </c>
      <c r="L61" s="44">
        <v>6.6</v>
      </c>
      <c r="M61" s="44">
        <v>6.9</v>
      </c>
      <c r="N61" s="44">
        <v>6.9</v>
      </c>
      <c r="O61" s="44">
        <v>6.9</v>
      </c>
      <c r="P61" s="44">
        <v>6.9</v>
      </c>
      <c r="Q61" s="44">
        <v>6.9</v>
      </c>
      <c r="R61" s="44">
        <v>6.9</v>
      </c>
      <c r="S61" s="44">
        <v>6.9</v>
      </c>
      <c r="T61" s="44">
        <v>6.9</v>
      </c>
      <c r="U61" s="44">
        <v>6.9</v>
      </c>
      <c r="V61" s="44">
        <v>6.9</v>
      </c>
      <c r="W61" s="44">
        <v>6.9</v>
      </c>
      <c r="X61" s="44">
        <v>6.9</v>
      </c>
      <c r="Y61" s="44">
        <v>6.9</v>
      </c>
      <c r="Z61" s="44">
        <v>6.9</v>
      </c>
      <c r="AA61" s="44">
        <v>6.9</v>
      </c>
      <c r="AB61" s="44">
        <v>6.9</v>
      </c>
      <c r="AC61" s="44">
        <v>6.9</v>
      </c>
      <c r="AD61" s="44">
        <v>6.9</v>
      </c>
      <c r="AE61" s="44">
        <v>6.9</v>
      </c>
      <c r="AF61" s="44">
        <v>6.9</v>
      </c>
      <c r="AG61" s="48">
        <v>12</v>
      </c>
      <c r="AH61" s="46">
        <f t="shared" si="2"/>
        <v>6.9</v>
      </c>
      <c r="AI61" s="47">
        <f t="shared" si="3"/>
        <v>6.6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5.7</v>
      </c>
      <c r="C63" s="44">
        <v>5.7</v>
      </c>
      <c r="D63" s="44">
        <v>5.7</v>
      </c>
      <c r="E63" s="44">
        <v>5.7</v>
      </c>
      <c r="F63" s="44">
        <v>5.7</v>
      </c>
      <c r="G63" s="44">
        <v>5.7</v>
      </c>
      <c r="H63" s="44">
        <v>5.7</v>
      </c>
      <c r="I63" s="44">
        <v>5.7</v>
      </c>
      <c r="J63" s="44">
        <v>5.7</v>
      </c>
      <c r="K63" s="44">
        <v>5.7</v>
      </c>
      <c r="L63" s="44">
        <v>5.7</v>
      </c>
      <c r="M63" s="44">
        <v>5.7</v>
      </c>
      <c r="N63" s="44">
        <v>5.7</v>
      </c>
      <c r="O63" s="44">
        <v>5.7</v>
      </c>
      <c r="P63" s="44">
        <v>5.7</v>
      </c>
      <c r="Q63" s="44">
        <v>5.7</v>
      </c>
      <c r="R63" s="44">
        <v>5.7</v>
      </c>
      <c r="S63" s="44">
        <v>5.7</v>
      </c>
      <c r="T63" s="44">
        <v>5.7</v>
      </c>
      <c r="U63" s="44">
        <v>5.7</v>
      </c>
      <c r="V63" s="44">
        <v>5.7</v>
      </c>
      <c r="W63" s="44">
        <v>5.7</v>
      </c>
      <c r="X63" s="44">
        <v>5.7</v>
      </c>
      <c r="Y63" s="44">
        <v>5.7</v>
      </c>
      <c r="Z63" s="44">
        <v>5.7</v>
      </c>
      <c r="AA63" s="44">
        <v>5.7</v>
      </c>
      <c r="AB63" s="44">
        <v>5.7</v>
      </c>
      <c r="AC63" s="44">
        <v>5.7</v>
      </c>
      <c r="AD63" s="44">
        <v>5.7</v>
      </c>
      <c r="AE63" s="44">
        <v>5.7</v>
      </c>
      <c r="AF63" s="44">
        <v>5.7</v>
      </c>
      <c r="AG63" s="48">
        <v>11</v>
      </c>
      <c r="AH63" s="46">
        <f t="shared" si="2"/>
        <v>5.7</v>
      </c>
      <c r="AI63" s="47">
        <f t="shared" si="3"/>
        <v>5.7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3.1</v>
      </c>
      <c r="C65" s="44">
        <v>3.1</v>
      </c>
      <c r="D65" s="44">
        <v>3.1</v>
      </c>
      <c r="E65" s="44">
        <v>3.1</v>
      </c>
      <c r="F65" s="44">
        <v>3.1</v>
      </c>
      <c r="G65" s="44">
        <v>3.1</v>
      </c>
      <c r="H65" s="44">
        <v>3.1</v>
      </c>
      <c r="I65" s="44">
        <v>3.1</v>
      </c>
      <c r="J65" s="44">
        <v>3.1</v>
      </c>
      <c r="K65" s="44">
        <v>3.1</v>
      </c>
      <c r="L65" s="44">
        <v>3.1</v>
      </c>
      <c r="M65" s="44">
        <v>3.1</v>
      </c>
      <c r="N65" s="44">
        <v>3.1</v>
      </c>
      <c r="O65" s="44">
        <v>3.1</v>
      </c>
      <c r="P65" s="44">
        <v>3.1</v>
      </c>
      <c r="Q65" s="44">
        <v>3.1</v>
      </c>
      <c r="R65" s="44">
        <v>3.1</v>
      </c>
      <c r="S65" s="44">
        <v>3.1</v>
      </c>
      <c r="T65" s="44">
        <v>3.1</v>
      </c>
      <c r="U65" s="44">
        <v>3.1</v>
      </c>
      <c r="V65" s="44">
        <v>3.1</v>
      </c>
      <c r="W65" s="44">
        <v>3.1</v>
      </c>
      <c r="X65" s="44">
        <v>3.1</v>
      </c>
      <c r="Y65" s="44">
        <v>3.1</v>
      </c>
      <c r="Z65" s="44">
        <v>3.1</v>
      </c>
      <c r="AA65" s="44">
        <v>3.1</v>
      </c>
      <c r="AB65" s="44">
        <v>3.1</v>
      </c>
      <c r="AC65" s="44">
        <v>3.1</v>
      </c>
      <c r="AD65" s="44">
        <v>3.1</v>
      </c>
      <c r="AE65" s="44">
        <v>3.1</v>
      </c>
      <c r="AF65" s="44">
        <v>3.1</v>
      </c>
      <c r="AG65" s="48">
        <v>10.7</v>
      </c>
      <c r="AH65" s="46">
        <f t="shared" si="2"/>
        <v>3.1</v>
      </c>
      <c r="AI65" s="47">
        <f t="shared" si="3"/>
        <v>3.1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>
        <v>5.6</v>
      </c>
      <c r="G66" s="44">
        <v>5.6</v>
      </c>
      <c r="H66" s="44">
        <v>5.6</v>
      </c>
      <c r="I66" s="44">
        <v>5.6</v>
      </c>
      <c r="J66" s="44">
        <v>5.6</v>
      </c>
      <c r="K66" s="44">
        <v>5.6</v>
      </c>
      <c r="L66" s="44">
        <v>5.6</v>
      </c>
      <c r="M66" s="44">
        <v>5.6</v>
      </c>
      <c r="N66" s="44">
        <v>5.6</v>
      </c>
      <c r="O66" s="44">
        <v>5.6</v>
      </c>
      <c r="P66" s="44">
        <v>5.6</v>
      </c>
      <c r="Q66" s="44">
        <v>5.6</v>
      </c>
      <c r="R66" s="44">
        <v>5.6</v>
      </c>
      <c r="S66" s="44">
        <v>5.6</v>
      </c>
      <c r="T66" s="44">
        <v>5.6</v>
      </c>
      <c r="U66" s="44">
        <v>5.6</v>
      </c>
      <c r="V66" s="44">
        <v>5.6</v>
      </c>
      <c r="W66" s="44">
        <v>5.6</v>
      </c>
      <c r="X66" s="44">
        <v>5.6</v>
      </c>
      <c r="Y66" s="44">
        <v>5.6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4.3</v>
      </c>
      <c r="C67" s="44">
        <v>4.3</v>
      </c>
      <c r="D67" s="44">
        <v>4.3</v>
      </c>
      <c r="E67" s="44">
        <v>4.3</v>
      </c>
      <c r="F67" s="44">
        <v>4.3</v>
      </c>
      <c r="G67" s="44">
        <v>4.3</v>
      </c>
      <c r="H67" s="44">
        <v>4.3</v>
      </c>
      <c r="I67" s="44">
        <v>4.3</v>
      </c>
      <c r="J67" s="44">
        <v>4.3</v>
      </c>
      <c r="K67" s="44">
        <v>4.3</v>
      </c>
      <c r="L67" s="44">
        <v>4.3</v>
      </c>
      <c r="M67" s="44">
        <v>4.3</v>
      </c>
      <c r="N67" s="44">
        <v>4.3</v>
      </c>
      <c r="O67" s="44">
        <v>4.3</v>
      </c>
      <c r="P67" s="44">
        <v>4.3</v>
      </c>
      <c r="Q67" s="44">
        <v>4.3</v>
      </c>
      <c r="R67" s="44">
        <v>4.3</v>
      </c>
      <c r="S67" s="44">
        <v>4.3</v>
      </c>
      <c r="T67" s="44">
        <v>4.3</v>
      </c>
      <c r="U67" s="44">
        <v>4.3</v>
      </c>
      <c r="V67" s="44">
        <v>4.3</v>
      </c>
      <c r="W67" s="44">
        <v>4.3</v>
      </c>
      <c r="X67" s="44">
        <v>4.3</v>
      </c>
      <c r="Y67" s="44">
        <v>4.3</v>
      </c>
      <c r="Z67" s="44">
        <v>4.3</v>
      </c>
      <c r="AA67" s="44">
        <v>4.3</v>
      </c>
      <c r="AB67" s="44">
        <v>4.3</v>
      </c>
      <c r="AC67" s="44">
        <v>4.3</v>
      </c>
      <c r="AD67" s="44">
        <v>4.3</v>
      </c>
      <c r="AE67" s="44">
        <v>4.3</v>
      </c>
      <c r="AF67" s="44">
        <v>4.3</v>
      </c>
      <c r="AG67" s="61">
        <v>10</v>
      </c>
      <c r="AH67" s="46">
        <f t="shared" si="2"/>
        <v>4.3</v>
      </c>
      <c r="AI67" s="47">
        <f t="shared" si="3"/>
        <v>4.3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E70" si="20">46.8+61.8</f>
        <v>108.6</v>
      </c>
      <c r="C70" s="66">
        <f t="shared" si="20"/>
        <v>108.6</v>
      </c>
      <c r="D70" s="66">
        <f t="shared" si="20"/>
        <v>108.6</v>
      </c>
      <c r="E70" s="66">
        <f>53.9+69</f>
        <v>122.9</v>
      </c>
      <c r="F70" s="66">
        <f>48.7+62.6</f>
        <v>111.30000000000001</v>
      </c>
      <c r="G70" s="66">
        <f>49.7+64.3</f>
        <v>114</v>
      </c>
      <c r="H70" s="66">
        <f>49.1+63.1</f>
        <v>112.2</v>
      </c>
      <c r="I70" s="66">
        <f>45.6+59.7</f>
        <v>105.30000000000001</v>
      </c>
      <c r="J70" s="66">
        <f>48.6+62.6</f>
        <v>111.2</v>
      </c>
      <c r="K70" s="66">
        <f>46.9+60.5</f>
        <v>107.4</v>
      </c>
      <c r="L70" s="66">
        <f>47.8+61</f>
        <v>108.8</v>
      </c>
      <c r="M70" s="66">
        <f>47.8+59</f>
        <v>106.8</v>
      </c>
      <c r="N70" s="66">
        <f t="shared" ref="N70:AF70" si="21">47.8+59</f>
        <v>106.8</v>
      </c>
      <c r="O70" s="66">
        <f t="shared" si="21"/>
        <v>106.8</v>
      </c>
      <c r="P70" s="66">
        <f t="shared" si="21"/>
        <v>106.8</v>
      </c>
      <c r="Q70" s="66">
        <f t="shared" si="21"/>
        <v>106.8</v>
      </c>
      <c r="R70" s="66">
        <f t="shared" si="21"/>
        <v>106.8</v>
      </c>
      <c r="S70" s="66">
        <f t="shared" si="21"/>
        <v>106.8</v>
      </c>
      <c r="T70" s="66">
        <f t="shared" si="21"/>
        <v>106.8</v>
      </c>
      <c r="U70" s="66">
        <f t="shared" si="21"/>
        <v>106.8</v>
      </c>
      <c r="V70" s="66">
        <f t="shared" si="21"/>
        <v>106.8</v>
      </c>
      <c r="W70" s="66">
        <f t="shared" si="21"/>
        <v>106.8</v>
      </c>
      <c r="X70" s="66">
        <f t="shared" si="21"/>
        <v>106.8</v>
      </c>
      <c r="Y70" s="66">
        <f t="shared" si="21"/>
        <v>106.8</v>
      </c>
      <c r="Z70" s="66">
        <f t="shared" si="21"/>
        <v>106.8</v>
      </c>
      <c r="AA70" s="66">
        <f t="shared" si="21"/>
        <v>106.8</v>
      </c>
      <c r="AB70" s="66">
        <f t="shared" si="21"/>
        <v>106.8</v>
      </c>
      <c r="AC70" s="66">
        <f t="shared" si="21"/>
        <v>106.8</v>
      </c>
      <c r="AD70" s="66">
        <f t="shared" si="21"/>
        <v>106.8</v>
      </c>
      <c r="AE70" s="66">
        <f t="shared" si="21"/>
        <v>106.8</v>
      </c>
      <c r="AF70" s="66">
        <f t="shared" si="21"/>
        <v>106.8</v>
      </c>
      <c r="AG70" s="64">
        <v>240</v>
      </c>
      <c r="AH70" s="46">
        <f t="shared" si="2"/>
        <v>122.9</v>
      </c>
      <c r="AI70" s="47">
        <f t="shared" si="3"/>
        <v>105.30000000000001</v>
      </c>
      <c r="AK70" s="49"/>
    </row>
    <row r="71" spans="1:88" ht="15.75" thickBot="1" x14ac:dyDescent="0.3">
      <c r="A71" s="69" t="s">
        <v>90</v>
      </c>
      <c r="B71" s="70">
        <f t="shared" ref="B71:C71" si="22">SUM(B11:B69)</f>
        <v>991.60000000000036</v>
      </c>
      <c r="C71" s="70">
        <f t="shared" si="22"/>
        <v>991.60000000000036</v>
      </c>
      <c r="D71" s="70">
        <f t="shared" ref="D71" si="23">SUM(D11:D69)</f>
        <v>991.60000000000036</v>
      </c>
      <c r="E71" s="70">
        <f t="shared" ref="D71:AG71" si="24">SUM(E11:E69)</f>
        <v>991.60000000000036</v>
      </c>
      <c r="F71" s="70">
        <f t="shared" si="24"/>
        <v>991.60000000000036</v>
      </c>
      <c r="G71" s="70">
        <f t="shared" si="24"/>
        <v>991.60000000000036</v>
      </c>
      <c r="H71" s="70">
        <f t="shared" si="24"/>
        <v>991.60000000000036</v>
      </c>
      <c r="I71" s="70">
        <f t="shared" si="24"/>
        <v>991.60000000000036</v>
      </c>
      <c r="J71" s="70">
        <f t="shared" si="24"/>
        <v>991.60000000000036</v>
      </c>
      <c r="K71" s="70">
        <f t="shared" si="24"/>
        <v>991.60000000000036</v>
      </c>
      <c r="L71" s="70">
        <f t="shared" si="24"/>
        <v>991.60000000000036</v>
      </c>
      <c r="M71" s="70">
        <f t="shared" si="24"/>
        <v>935.42000000000007</v>
      </c>
      <c r="N71" s="70">
        <f t="shared" si="24"/>
        <v>935.42000000000007</v>
      </c>
      <c r="O71" s="70">
        <f t="shared" si="24"/>
        <v>935.42000000000007</v>
      </c>
      <c r="P71" s="70">
        <f t="shared" si="24"/>
        <v>935.42000000000007</v>
      </c>
      <c r="Q71" s="70">
        <f t="shared" si="24"/>
        <v>935.42000000000007</v>
      </c>
      <c r="R71" s="70">
        <f t="shared" ref="R71:S71" si="25">SUM(R11:R69)</f>
        <v>935.42000000000007</v>
      </c>
      <c r="S71" s="70">
        <f t="shared" si="25"/>
        <v>946.22</v>
      </c>
      <c r="T71" s="70">
        <f t="shared" si="24"/>
        <v>946.22</v>
      </c>
      <c r="U71" s="70">
        <f t="shared" si="24"/>
        <v>946.22</v>
      </c>
      <c r="V71" s="70">
        <f t="shared" si="24"/>
        <v>946.22</v>
      </c>
      <c r="W71" s="70">
        <f t="shared" ref="W71:X71" si="26">SUM(W11:W69)</f>
        <v>912.31999999999994</v>
      </c>
      <c r="X71" s="70">
        <f t="shared" si="26"/>
        <v>907.42</v>
      </c>
      <c r="Y71" s="70">
        <f t="shared" ref="Y71:Z71" si="27">SUM(Y11:Y69)</f>
        <v>952.52</v>
      </c>
      <c r="Z71" s="70">
        <f t="shared" si="27"/>
        <v>972.52</v>
      </c>
      <c r="AA71" s="70">
        <f t="shared" ref="AA71" si="28">SUM(AA11:AA69)</f>
        <v>972.52</v>
      </c>
      <c r="AB71" s="70">
        <f>SUM(AB11:AB69)</f>
        <v>972.52</v>
      </c>
      <c r="AC71" s="70">
        <f t="shared" si="24"/>
        <v>972.52</v>
      </c>
      <c r="AD71" s="70">
        <f t="shared" si="24"/>
        <v>972.52</v>
      </c>
      <c r="AE71" s="70">
        <f t="shared" ref="AE71:AF71" si="29">SUM(AE11:AE69)</f>
        <v>972.52</v>
      </c>
      <c r="AF71" s="70">
        <f t="shared" si="29"/>
        <v>972.52</v>
      </c>
      <c r="AG71" s="70">
        <f t="shared" si="24"/>
        <v>1812.2049999999999</v>
      </c>
      <c r="AH71" s="46">
        <f t="shared" si="2"/>
        <v>991.60000000000036</v>
      </c>
      <c r="AI71" s="47">
        <f t="shared" si="3"/>
        <v>907.42</v>
      </c>
      <c r="AK71" s="49"/>
    </row>
    <row r="72" spans="1:88" x14ac:dyDescent="0.25">
      <c r="A72" s="71" t="s">
        <v>91</v>
      </c>
      <c r="B72" s="44">
        <v>440</v>
      </c>
      <c r="C72" s="44">
        <v>350.3</v>
      </c>
      <c r="D72" s="44">
        <v>343.9</v>
      </c>
      <c r="E72" s="44">
        <v>350</v>
      </c>
      <c r="F72" s="44">
        <v>452.3</v>
      </c>
      <c r="G72" s="44">
        <v>403.2</v>
      </c>
      <c r="H72" s="44">
        <v>403.2</v>
      </c>
      <c r="I72" s="44">
        <v>403.2</v>
      </c>
      <c r="J72" s="44">
        <v>458</v>
      </c>
      <c r="K72" s="44">
        <v>458</v>
      </c>
      <c r="L72" s="44">
        <v>458</v>
      </c>
      <c r="M72" s="44">
        <v>434</v>
      </c>
      <c r="N72" s="44">
        <v>412</v>
      </c>
      <c r="O72" s="44">
        <v>397</v>
      </c>
      <c r="P72" s="44">
        <v>290</v>
      </c>
      <c r="Q72" s="44">
        <v>284</v>
      </c>
      <c r="R72" s="44">
        <v>433.8</v>
      </c>
      <c r="S72" s="44">
        <v>433.8</v>
      </c>
      <c r="T72" s="44">
        <v>120</v>
      </c>
      <c r="U72" s="44">
        <v>80</v>
      </c>
      <c r="V72" s="44">
        <v>80</v>
      </c>
      <c r="W72" s="44">
        <v>300</v>
      </c>
      <c r="X72" s="44">
        <v>340</v>
      </c>
      <c r="Y72" s="44">
        <v>374.6</v>
      </c>
      <c r="Z72" s="44">
        <v>380.36</v>
      </c>
      <c r="AA72" s="44">
        <v>456</v>
      </c>
      <c r="AB72" s="44">
        <v>379.8</v>
      </c>
      <c r="AC72" s="44">
        <v>379.8</v>
      </c>
      <c r="AD72" s="44">
        <v>440</v>
      </c>
      <c r="AE72" s="44">
        <v>440</v>
      </c>
      <c r="AF72" s="44">
        <v>440</v>
      </c>
      <c r="AG72" s="61">
        <v>456</v>
      </c>
      <c r="AH72" s="46">
        <f t="shared" si="2"/>
        <v>458</v>
      </c>
      <c r="AI72" s="47">
        <f t="shared" si="3"/>
        <v>80</v>
      </c>
      <c r="AK72" s="49"/>
    </row>
    <row r="73" spans="1:88" x14ac:dyDescent="0.25">
      <c r="A73" s="72" t="s">
        <v>92</v>
      </c>
      <c r="B73" s="43">
        <v>74.900000000000006</v>
      </c>
      <c r="C73" s="43">
        <v>75.099999999999994</v>
      </c>
      <c r="D73" s="43">
        <v>72</v>
      </c>
      <c r="E73" s="43">
        <v>72</v>
      </c>
      <c r="F73" s="43">
        <v>72</v>
      </c>
      <c r="G73" s="43">
        <v>72</v>
      </c>
      <c r="H73" s="43">
        <v>72</v>
      </c>
      <c r="I73" s="43">
        <v>72</v>
      </c>
      <c r="J73" s="43">
        <v>72</v>
      </c>
      <c r="K73" s="43">
        <v>72</v>
      </c>
      <c r="L73" s="43">
        <v>72</v>
      </c>
      <c r="M73" s="43">
        <v>73</v>
      </c>
      <c r="N73" s="43">
        <v>73</v>
      </c>
      <c r="O73" s="43">
        <v>73</v>
      </c>
      <c r="P73" s="43">
        <v>68.599999999999994</v>
      </c>
      <c r="Q73" s="43">
        <v>76</v>
      </c>
      <c r="R73" s="43">
        <v>64.900000000000006</v>
      </c>
      <c r="S73" s="43">
        <v>64.900000000000006</v>
      </c>
      <c r="T73" s="43">
        <v>64.900000000000006</v>
      </c>
      <c r="U73" s="43">
        <v>64.900000000000006</v>
      </c>
      <c r="V73" s="43">
        <v>64.900000000000006</v>
      </c>
      <c r="W73" s="43">
        <v>64.900000000000006</v>
      </c>
      <c r="X73" s="43">
        <v>64.900000000000006</v>
      </c>
      <c r="Y73" s="43">
        <v>64.900000000000006</v>
      </c>
      <c r="Z73" s="43">
        <v>66.8</v>
      </c>
      <c r="AA73" s="43">
        <v>66.8</v>
      </c>
      <c r="AB73" s="43">
        <v>73</v>
      </c>
      <c r="AC73" s="43">
        <v>73</v>
      </c>
      <c r="AD73" s="43">
        <v>72.900000000000006</v>
      </c>
      <c r="AE73" s="43">
        <v>72.900000000000006</v>
      </c>
      <c r="AF73" s="43">
        <v>72.900000000000006</v>
      </c>
      <c r="AG73" s="64">
        <v>111</v>
      </c>
      <c r="AH73" s="46">
        <f t="shared" si="2"/>
        <v>76</v>
      </c>
      <c r="AI73" s="47">
        <f t="shared" si="3"/>
        <v>64.900000000000006</v>
      </c>
      <c r="AK73" s="49"/>
    </row>
    <row r="74" spans="1:88" x14ac:dyDescent="0.25">
      <c r="A74" s="73" t="s">
        <v>93</v>
      </c>
      <c r="B74" s="43">
        <v>50</v>
      </c>
      <c r="C74" s="43">
        <v>45.4</v>
      </c>
      <c r="D74" s="43">
        <v>37.5</v>
      </c>
      <c r="E74" s="43">
        <v>37.5</v>
      </c>
      <c r="F74" s="43">
        <v>37.5</v>
      </c>
      <c r="G74" s="43">
        <v>37.5</v>
      </c>
      <c r="H74" s="43">
        <v>37.5</v>
      </c>
      <c r="I74" s="43">
        <v>37.5</v>
      </c>
      <c r="J74" s="43">
        <v>37.5</v>
      </c>
      <c r="K74" s="43">
        <v>37.5</v>
      </c>
      <c r="L74" s="43">
        <v>37.5</v>
      </c>
      <c r="M74" s="43">
        <v>40.799999999999997</v>
      </c>
      <c r="N74" s="43">
        <v>40.799999999999997</v>
      </c>
      <c r="O74" s="43">
        <v>39</v>
      </c>
      <c r="P74" s="43">
        <v>39.9</v>
      </c>
      <c r="Q74" s="43">
        <v>40.299999999999997</v>
      </c>
      <c r="R74" s="43">
        <v>38.700000000000003</v>
      </c>
      <c r="S74" s="43">
        <v>38.700000000000003</v>
      </c>
      <c r="T74" s="43">
        <v>38.700000000000003</v>
      </c>
      <c r="U74" s="43">
        <v>38.700000000000003</v>
      </c>
      <c r="V74" s="43">
        <v>38.700000000000003</v>
      </c>
      <c r="W74" s="43">
        <v>38.700000000000003</v>
      </c>
      <c r="X74" s="43">
        <v>38.700000000000003</v>
      </c>
      <c r="Y74" s="43">
        <v>38.700000000000003</v>
      </c>
      <c r="Z74" s="43">
        <v>38.700000000000003</v>
      </c>
      <c r="AA74" s="43">
        <v>38.700000000000003</v>
      </c>
      <c r="AB74" s="43">
        <v>36.1</v>
      </c>
      <c r="AC74" s="43">
        <v>36.1</v>
      </c>
      <c r="AD74" s="43">
        <v>48.4</v>
      </c>
      <c r="AE74" s="43">
        <v>48.4</v>
      </c>
      <c r="AF74" s="43">
        <v>48.4</v>
      </c>
      <c r="AG74" s="64">
        <v>60</v>
      </c>
      <c r="AH74" s="46">
        <f t="shared" si="2"/>
        <v>50</v>
      </c>
      <c r="AI74" s="47">
        <f t="shared" si="3"/>
        <v>36.1</v>
      </c>
      <c r="AK74" s="49"/>
    </row>
    <row r="75" spans="1:88" x14ac:dyDescent="0.25">
      <c r="A75" s="74" t="s">
        <v>94</v>
      </c>
      <c r="B75" s="43">
        <v>26.5</v>
      </c>
      <c r="C75" s="43">
        <v>26.2</v>
      </c>
      <c r="D75" s="43">
        <v>26.2</v>
      </c>
      <c r="E75" s="43">
        <v>26.2</v>
      </c>
      <c r="F75" s="43">
        <v>26.2</v>
      </c>
      <c r="G75" s="43">
        <v>26.2</v>
      </c>
      <c r="H75" s="43">
        <v>26.2</v>
      </c>
      <c r="I75" s="43">
        <v>26.2</v>
      </c>
      <c r="J75" s="43">
        <v>26.2</v>
      </c>
      <c r="K75" s="43">
        <v>26.2</v>
      </c>
      <c r="L75" s="43">
        <v>26.2</v>
      </c>
      <c r="M75" s="43">
        <v>21.5</v>
      </c>
      <c r="N75" s="43">
        <v>21.5</v>
      </c>
      <c r="O75" s="43">
        <v>21.5</v>
      </c>
      <c r="P75" s="43">
        <v>21.5</v>
      </c>
      <c r="Q75" s="43">
        <v>21.5</v>
      </c>
      <c r="R75" s="43">
        <v>21.5</v>
      </c>
      <c r="S75" s="43">
        <v>21.5</v>
      </c>
      <c r="T75" s="43">
        <v>21.5</v>
      </c>
      <c r="U75" s="43">
        <v>21.5</v>
      </c>
      <c r="V75" s="43">
        <v>21.5</v>
      </c>
      <c r="W75" s="43">
        <v>21.5</v>
      </c>
      <c r="X75" s="43">
        <v>21.5</v>
      </c>
      <c r="Y75" s="43">
        <v>21.5</v>
      </c>
      <c r="Z75" s="43">
        <v>21.5</v>
      </c>
      <c r="AA75" s="43">
        <v>21.5</v>
      </c>
      <c r="AB75" s="43">
        <v>29.9</v>
      </c>
      <c r="AC75" s="43">
        <v>29.9</v>
      </c>
      <c r="AD75" s="43">
        <v>29.6</v>
      </c>
      <c r="AE75" s="43">
        <v>29.6</v>
      </c>
      <c r="AF75" s="43">
        <v>29.6</v>
      </c>
      <c r="AG75" s="75">
        <v>42.5</v>
      </c>
      <c r="AH75" s="46">
        <f t="shared" ref="AH75:AH138" si="30">MAX(B75:AF75)</f>
        <v>29.9</v>
      </c>
      <c r="AI75" s="47">
        <f t="shared" ref="AI75:AI138" si="31">MIN(B75:AF75)</f>
        <v>21.5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20</v>
      </c>
      <c r="O76" s="43">
        <v>20</v>
      </c>
      <c r="P76" s="43">
        <v>20</v>
      </c>
      <c r="Q76" s="43">
        <v>20</v>
      </c>
      <c r="R76" s="43">
        <v>20</v>
      </c>
      <c r="S76" s="43">
        <v>20</v>
      </c>
      <c r="T76" s="43">
        <v>20</v>
      </c>
      <c r="U76" s="43">
        <v>20</v>
      </c>
      <c r="V76" s="43">
        <v>20</v>
      </c>
      <c r="W76" s="43">
        <v>20</v>
      </c>
      <c r="X76" s="43">
        <v>20</v>
      </c>
      <c r="Y76" s="43">
        <v>20</v>
      </c>
      <c r="Z76" s="43">
        <v>20</v>
      </c>
      <c r="AA76" s="43">
        <v>20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0"/>
        <v>22.3</v>
      </c>
      <c r="AI76" s="47">
        <f t="shared" si="31"/>
        <v>20</v>
      </c>
      <c r="AK76" s="49"/>
    </row>
    <row r="77" spans="1:88" ht="15.75" thickBot="1" x14ac:dyDescent="0.3">
      <c r="A77" s="76" t="s">
        <v>96</v>
      </c>
      <c r="B77" s="77">
        <v>8</v>
      </c>
      <c r="C77" s="77">
        <v>7.9</v>
      </c>
      <c r="D77" s="77">
        <v>8</v>
      </c>
      <c r="E77" s="77">
        <v>8</v>
      </c>
      <c r="F77" s="77">
        <v>8</v>
      </c>
      <c r="G77" s="77">
        <v>8</v>
      </c>
      <c r="H77" s="77">
        <v>8</v>
      </c>
      <c r="I77" s="77">
        <v>8</v>
      </c>
      <c r="J77" s="77">
        <v>8</v>
      </c>
      <c r="K77" s="77">
        <v>8</v>
      </c>
      <c r="L77" s="77">
        <v>8</v>
      </c>
      <c r="M77" s="77">
        <v>6</v>
      </c>
      <c r="N77" s="77">
        <v>6.1</v>
      </c>
      <c r="O77" s="77">
        <v>6.1</v>
      </c>
      <c r="P77" s="77">
        <v>6.1</v>
      </c>
      <c r="Q77" s="77">
        <v>6</v>
      </c>
      <c r="R77" s="77">
        <v>6</v>
      </c>
      <c r="S77" s="77">
        <v>6</v>
      </c>
      <c r="T77" s="77">
        <v>6</v>
      </c>
      <c r="U77" s="77">
        <v>6</v>
      </c>
      <c r="V77" s="77">
        <v>6</v>
      </c>
      <c r="W77" s="77">
        <v>6</v>
      </c>
      <c r="X77" s="77">
        <v>6</v>
      </c>
      <c r="Y77" s="77">
        <v>6</v>
      </c>
      <c r="Z77" s="77">
        <v>6</v>
      </c>
      <c r="AA77" s="77">
        <v>6</v>
      </c>
      <c r="AB77" s="77">
        <v>9.1</v>
      </c>
      <c r="AC77" s="77">
        <v>9.1</v>
      </c>
      <c r="AD77" s="77">
        <v>9.1</v>
      </c>
      <c r="AE77" s="77">
        <v>9.1</v>
      </c>
      <c r="AF77" s="77">
        <v>9.1</v>
      </c>
      <c r="AG77" s="78">
        <v>14.8</v>
      </c>
      <c r="AH77" s="46">
        <f t="shared" si="30"/>
        <v>9.1</v>
      </c>
      <c r="AI77" s="47">
        <f t="shared" si="31"/>
        <v>6</v>
      </c>
      <c r="AK77" s="49"/>
    </row>
    <row r="78" spans="1:88" ht="15.75" thickBot="1" x14ac:dyDescent="0.3">
      <c r="A78" s="79" t="s">
        <v>97</v>
      </c>
      <c r="B78" s="70">
        <f t="shared" ref="B78:C78" si="32">SUM(B72:B77)</f>
        <v>621.69999999999993</v>
      </c>
      <c r="C78" s="70">
        <f t="shared" si="32"/>
        <v>527.19999999999993</v>
      </c>
      <c r="D78" s="70">
        <f t="shared" ref="D78" si="33">SUM(D72:D77)</f>
        <v>509.9</v>
      </c>
      <c r="E78" s="70">
        <f t="shared" ref="D78:AG78" si="34">SUM(E72:E77)</f>
        <v>516</v>
      </c>
      <c r="F78" s="70">
        <f t="shared" si="34"/>
        <v>618.29999999999995</v>
      </c>
      <c r="G78" s="70">
        <f t="shared" si="34"/>
        <v>569.20000000000005</v>
      </c>
      <c r="H78" s="70">
        <f t="shared" si="34"/>
        <v>569.20000000000005</v>
      </c>
      <c r="I78" s="70">
        <f t="shared" si="34"/>
        <v>569.20000000000005</v>
      </c>
      <c r="J78" s="70">
        <f t="shared" si="34"/>
        <v>624</v>
      </c>
      <c r="K78" s="70">
        <f t="shared" si="34"/>
        <v>624</v>
      </c>
      <c r="L78" s="70">
        <f t="shared" si="34"/>
        <v>624</v>
      </c>
      <c r="M78" s="70">
        <f t="shared" ref="M78:N78" si="35">SUM(M72:M77)</f>
        <v>597.59999999999991</v>
      </c>
      <c r="N78" s="70">
        <f t="shared" si="35"/>
        <v>573.4</v>
      </c>
      <c r="O78" s="70">
        <f t="shared" ref="O78:P78" si="36">SUM(O72:O77)</f>
        <v>556.6</v>
      </c>
      <c r="P78" s="70">
        <f t="shared" si="36"/>
        <v>446.1</v>
      </c>
      <c r="Q78" s="70">
        <f t="shared" ref="Q78:R78" si="37">SUM(Q72:Q77)</f>
        <v>447.8</v>
      </c>
      <c r="R78" s="70">
        <f t="shared" si="37"/>
        <v>584.90000000000009</v>
      </c>
      <c r="S78" s="70">
        <f t="shared" ref="S78" si="38">SUM(S72:S77)</f>
        <v>584.90000000000009</v>
      </c>
      <c r="T78" s="70">
        <f t="shared" si="34"/>
        <v>271.10000000000002</v>
      </c>
      <c r="U78" s="70">
        <f t="shared" si="34"/>
        <v>231.10000000000002</v>
      </c>
      <c r="V78" s="70">
        <f t="shared" si="34"/>
        <v>231.10000000000002</v>
      </c>
      <c r="W78" s="70">
        <f t="shared" ref="W78:X78" si="39">SUM(W72:W77)</f>
        <v>451.09999999999997</v>
      </c>
      <c r="X78" s="70">
        <f t="shared" si="39"/>
        <v>491.09999999999997</v>
      </c>
      <c r="Y78" s="70">
        <f t="shared" ref="Y78:Z78" si="40">SUM(Y72:Y77)</f>
        <v>525.70000000000005</v>
      </c>
      <c r="Z78" s="70">
        <f t="shared" si="40"/>
        <v>533.36</v>
      </c>
      <c r="AA78" s="70">
        <f t="shared" ref="AA78" si="41">SUM(AA72:AA77)</f>
        <v>609</v>
      </c>
      <c r="AB78" s="70">
        <f t="shared" si="34"/>
        <v>550.20000000000005</v>
      </c>
      <c r="AC78" s="70">
        <f t="shared" si="34"/>
        <v>550.20000000000005</v>
      </c>
      <c r="AD78" s="70">
        <f t="shared" si="34"/>
        <v>622.29999999999995</v>
      </c>
      <c r="AE78" s="70">
        <f t="shared" ref="AE78:AF78" si="42">SUM(AE72:AE77)</f>
        <v>622.29999999999995</v>
      </c>
      <c r="AF78" s="70">
        <f t="shared" si="42"/>
        <v>622.29999999999995</v>
      </c>
      <c r="AG78" s="80">
        <f t="shared" si="34"/>
        <v>706.4</v>
      </c>
      <c r="AH78" s="46">
        <f t="shared" si="30"/>
        <v>624</v>
      </c>
      <c r="AI78" s="47">
        <f t="shared" si="31"/>
        <v>231.10000000000002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142.69999999999999</v>
      </c>
      <c r="C79" s="44">
        <v>141.9</v>
      </c>
      <c r="D79" s="44">
        <v>94.7</v>
      </c>
      <c r="E79" s="44">
        <v>89.9</v>
      </c>
      <c r="F79" s="44">
        <v>89.9</v>
      </c>
      <c r="G79" s="44">
        <v>40.1</v>
      </c>
      <c r="H79" s="44">
        <v>48.2</v>
      </c>
      <c r="I79" s="44">
        <v>62.6</v>
      </c>
      <c r="J79" s="44">
        <v>96.1</v>
      </c>
      <c r="K79" s="44">
        <v>131.19999999999999</v>
      </c>
      <c r="L79" s="44">
        <v>131.19999999999999</v>
      </c>
      <c r="M79" s="44">
        <v>70</v>
      </c>
      <c r="N79" s="44">
        <v>60</v>
      </c>
      <c r="O79" s="44">
        <v>60</v>
      </c>
      <c r="P79" s="44">
        <v>69</v>
      </c>
      <c r="Q79" s="44">
        <v>60.3</v>
      </c>
      <c r="R79" s="44">
        <v>60.3</v>
      </c>
      <c r="S79" s="44">
        <v>60.3</v>
      </c>
      <c r="T79" s="44">
        <v>70</v>
      </c>
      <c r="U79" s="44">
        <v>78</v>
      </c>
      <c r="V79" s="44">
        <v>78</v>
      </c>
      <c r="W79" s="44">
        <v>70.2</v>
      </c>
      <c r="X79" s="44">
        <v>70.2</v>
      </c>
      <c r="Y79" s="44">
        <v>60.5</v>
      </c>
      <c r="Z79" s="44">
        <v>90.5</v>
      </c>
      <c r="AA79" s="44">
        <v>144</v>
      </c>
      <c r="AB79" s="44">
        <v>120</v>
      </c>
      <c r="AC79" s="44">
        <v>120</v>
      </c>
      <c r="AD79" s="44">
        <v>143.69999999999999</v>
      </c>
      <c r="AE79" s="44">
        <v>135</v>
      </c>
      <c r="AF79" s="44">
        <v>135</v>
      </c>
      <c r="AG79" s="61">
        <v>144</v>
      </c>
      <c r="AH79" s="46">
        <f t="shared" si="30"/>
        <v>144</v>
      </c>
      <c r="AI79" s="47">
        <f t="shared" si="31"/>
        <v>40.1</v>
      </c>
      <c r="AK79" s="49"/>
      <c r="AY79" s="1" t="s">
        <v>99</v>
      </c>
      <c r="AZ79" s="82">
        <f>ROUND(C97,0)</f>
        <v>-225</v>
      </c>
      <c r="BA79" s="81">
        <f t="shared" ref="BA79:BD83" si="43">D97</f>
        <v>-213.8</v>
      </c>
      <c r="BB79" s="81">
        <f t="shared" si="43"/>
        <v>-230.2</v>
      </c>
      <c r="BC79" s="81">
        <f t="shared" si="43"/>
        <v>-323.39999999999998</v>
      </c>
      <c r="BD79" s="81">
        <f t="shared" si="43"/>
        <v>-257</v>
      </c>
      <c r="BE79" s="82">
        <f>I97</f>
        <v>-251.7</v>
      </c>
      <c r="BF79" s="82">
        <f>K97</f>
        <v>-337.8</v>
      </c>
      <c r="BG79" s="82">
        <f t="shared" ref="BG79:BP83" si="44">M97</f>
        <v>-166</v>
      </c>
      <c r="BH79" s="82">
        <f t="shared" si="44"/>
        <v>-228</v>
      </c>
      <c r="BI79" s="82">
        <f t="shared" si="44"/>
        <v>-228</v>
      </c>
      <c r="BJ79" s="82">
        <f t="shared" si="44"/>
        <v>-196</v>
      </c>
      <c r="BK79" s="82">
        <f t="shared" si="44"/>
        <v>-113</v>
      </c>
      <c r="BL79" s="82">
        <f t="shared" si="44"/>
        <v>-190</v>
      </c>
      <c r="BM79" s="82">
        <f t="shared" si="44"/>
        <v>71.3</v>
      </c>
      <c r="BN79" s="82">
        <f t="shared" si="44"/>
        <v>148</v>
      </c>
      <c r="BO79" s="82">
        <f t="shared" si="44"/>
        <v>141</v>
      </c>
      <c r="BP79" s="82">
        <f t="shared" si="44"/>
        <v>58</v>
      </c>
      <c r="BQ79" s="82">
        <f>X97</f>
        <v>-190.5</v>
      </c>
      <c r="BR79" s="82">
        <f>Z97</f>
        <v>-202.2</v>
      </c>
      <c r="BS79" s="81">
        <f>AB97</f>
        <v>-206</v>
      </c>
      <c r="BT79" s="81">
        <f t="shared" ref="BT79:BV83" si="45">AD97</f>
        <v>-228.8</v>
      </c>
      <c r="BU79" s="81">
        <f t="shared" si="45"/>
        <v>-220</v>
      </c>
      <c r="BV79" s="81">
        <f t="shared" si="45"/>
        <v>-230</v>
      </c>
      <c r="BW79" s="81">
        <f>B97</f>
        <v>-246.9</v>
      </c>
    </row>
    <row r="80" spans="1:88" x14ac:dyDescent="0.25">
      <c r="A80" s="63" t="s">
        <v>100</v>
      </c>
      <c r="B80" s="43">
        <v>34.700000000000003</v>
      </c>
      <c r="C80" s="43">
        <v>35.6</v>
      </c>
      <c r="D80" s="43">
        <v>35.6</v>
      </c>
      <c r="E80" s="43">
        <v>35.6</v>
      </c>
      <c r="F80" s="43">
        <v>35.6</v>
      </c>
      <c r="G80" s="43">
        <v>35.200000000000003</v>
      </c>
      <c r="H80" s="43">
        <v>35.200000000000003</v>
      </c>
      <c r="I80" s="43">
        <v>35.200000000000003</v>
      </c>
      <c r="J80" s="43">
        <v>35.4</v>
      </c>
      <c r="K80" s="43">
        <v>35.4</v>
      </c>
      <c r="L80" s="43">
        <v>35.4</v>
      </c>
      <c r="M80" s="43">
        <v>35.4</v>
      </c>
      <c r="N80" s="43">
        <v>35.4</v>
      </c>
      <c r="O80" s="43">
        <v>35.4</v>
      </c>
      <c r="P80" s="43">
        <v>36.200000000000003</v>
      </c>
      <c r="Q80" s="43">
        <v>36.200000000000003</v>
      </c>
      <c r="R80" s="43">
        <v>36.200000000000003</v>
      </c>
      <c r="S80" s="43">
        <v>36.200000000000003</v>
      </c>
      <c r="T80" s="43">
        <v>36.200000000000003</v>
      </c>
      <c r="U80" s="43">
        <v>36.200000000000003</v>
      </c>
      <c r="V80" s="43">
        <v>36.200000000000003</v>
      </c>
      <c r="W80" s="43">
        <v>36.200000000000003</v>
      </c>
      <c r="X80" s="43">
        <v>36.200000000000003</v>
      </c>
      <c r="Y80" s="43">
        <v>36.200000000000003</v>
      </c>
      <c r="Z80" s="43">
        <v>35.9</v>
      </c>
      <c r="AA80" s="43">
        <v>35.9</v>
      </c>
      <c r="AB80" s="43">
        <v>35.799999999999997</v>
      </c>
      <c r="AC80" s="43">
        <v>35.799999999999997</v>
      </c>
      <c r="AD80" s="43">
        <v>35.799999999999997</v>
      </c>
      <c r="AE80" s="43">
        <v>35.799999999999997</v>
      </c>
      <c r="AF80" s="43">
        <v>35.799999999999997</v>
      </c>
      <c r="AG80" s="64">
        <v>70</v>
      </c>
      <c r="AH80" s="46">
        <f t="shared" si="30"/>
        <v>36.200000000000003</v>
      </c>
      <c r="AI80" s="47">
        <f t="shared" si="31"/>
        <v>34.700000000000003</v>
      </c>
      <c r="AK80" s="49"/>
      <c r="AY80" s="1" t="s">
        <v>101</v>
      </c>
      <c r="AZ80" s="82">
        <f>ROUND(C98,0)</f>
        <v>0</v>
      </c>
      <c r="BA80" s="81">
        <f t="shared" si="43"/>
        <v>0</v>
      </c>
      <c r="BB80" s="81">
        <f t="shared" si="43"/>
        <v>0</v>
      </c>
      <c r="BC80" s="81">
        <f t="shared" si="43"/>
        <v>0</v>
      </c>
      <c r="BD80" s="81">
        <f t="shared" si="43"/>
        <v>0</v>
      </c>
      <c r="BE80" s="82">
        <f>I98</f>
        <v>0</v>
      </c>
      <c r="BF80" s="82">
        <f>K98</f>
        <v>0</v>
      </c>
      <c r="BG80" s="82">
        <f t="shared" si="44"/>
        <v>0</v>
      </c>
      <c r="BH80" s="82">
        <f t="shared" si="44"/>
        <v>0</v>
      </c>
      <c r="BI80" s="82">
        <f t="shared" si="44"/>
        <v>0</v>
      </c>
      <c r="BJ80" s="82">
        <f t="shared" si="44"/>
        <v>30</v>
      </c>
      <c r="BK80" s="82">
        <f t="shared" si="44"/>
        <v>32.299999999999997</v>
      </c>
      <c r="BL80" s="82">
        <f t="shared" si="44"/>
        <v>32.9</v>
      </c>
      <c r="BM80" s="82">
        <f t="shared" si="44"/>
        <v>33.200000000000003</v>
      </c>
      <c r="BN80" s="82">
        <f t="shared" si="44"/>
        <v>33.200000000000003</v>
      </c>
      <c r="BO80" s="82">
        <f t="shared" si="44"/>
        <v>28.6</v>
      </c>
      <c r="BP80" s="82">
        <f t="shared" si="44"/>
        <v>28.6</v>
      </c>
      <c r="BQ80" s="82">
        <f>X98</f>
        <v>26.4</v>
      </c>
      <c r="BR80" s="82">
        <f>Z98</f>
        <v>33.700000000000003</v>
      </c>
      <c r="BS80" s="81">
        <f>AB98</f>
        <v>39.200000000000003</v>
      </c>
      <c r="BT80" s="81">
        <f t="shared" si="45"/>
        <v>0</v>
      </c>
      <c r="BU80" s="81">
        <f t="shared" si="45"/>
        <v>0</v>
      </c>
      <c r="BV80" s="81">
        <f t="shared" si="45"/>
        <v>0</v>
      </c>
      <c r="BW80" s="81">
        <f>B98</f>
        <v>0</v>
      </c>
    </row>
    <row r="81" spans="1:75" x14ac:dyDescent="0.25">
      <c r="A81" s="63" t="s">
        <v>102</v>
      </c>
      <c r="B81" s="43">
        <v>70</v>
      </c>
      <c r="C81" s="43">
        <v>70.7</v>
      </c>
      <c r="D81" s="43">
        <v>56.8</v>
      </c>
      <c r="E81" s="43">
        <v>56.8</v>
      </c>
      <c r="F81" s="43">
        <v>56.8</v>
      </c>
      <c r="G81" s="43">
        <v>70.099999999999994</v>
      </c>
      <c r="H81" s="43">
        <v>70.099999999999994</v>
      </c>
      <c r="I81" s="43">
        <v>70.099999999999994</v>
      </c>
      <c r="J81" s="43">
        <v>69.400000000000006</v>
      </c>
      <c r="K81" s="43">
        <v>69.400000000000006</v>
      </c>
      <c r="L81" s="43">
        <v>69.400000000000006</v>
      </c>
      <c r="M81" s="43">
        <v>69.400000000000006</v>
      </c>
      <c r="N81" s="43">
        <v>69.400000000000006</v>
      </c>
      <c r="O81" s="43">
        <v>69.400000000000006</v>
      </c>
      <c r="P81" s="43">
        <v>69.400000000000006</v>
      </c>
      <c r="Q81" s="43">
        <v>69.400000000000006</v>
      </c>
      <c r="R81" s="43">
        <v>32.5</v>
      </c>
      <c r="S81" s="43">
        <v>34.799999999999997</v>
      </c>
      <c r="T81" s="43">
        <v>34.799999999999997</v>
      </c>
      <c r="U81" s="43">
        <v>34.799999999999997</v>
      </c>
      <c r="V81" s="43">
        <v>34.799999999999997</v>
      </c>
      <c r="W81" s="43">
        <v>33.5</v>
      </c>
      <c r="X81" s="43">
        <v>33.5</v>
      </c>
      <c r="Y81" s="43">
        <v>33.5</v>
      </c>
      <c r="Z81" s="43">
        <v>40</v>
      </c>
      <c r="AA81" s="43">
        <v>70</v>
      </c>
      <c r="AB81" s="43">
        <v>70.2</v>
      </c>
      <c r="AC81" s="43">
        <v>70.2</v>
      </c>
      <c r="AD81" s="43">
        <v>70</v>
      </c>
      <c r="AE81" s="43">
        <v>60</v>
      </c>
      <c r="AF81" s="43">
        <v>60</v>
      </c>
      <c r="AG81" s="64">
        <v>69</v>
      </c>
      <c r="AH81" s="46">
        <f t="shared" si="30"/>
        <v>70.7</v>
      </c>
      <c r="AI81" s="47">
        <f t="shared" si="31"/>
        <v>32.5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3"/>
        <v>0</v>
      </c>
      <c r="BB81" s="81">
        <f t="shared" si="43"/>
        <v>0</v>
      </c>
      <c r="BC81" s="81">
        <f t="shared" si="43"/>
        <v>0</v>
      </c>
      <c r="BD81" s="81">
        <f t="shared" si="43"/>
        <v>0</v>
      </c>
      <c r="BE81" s="82">
        <f>I99</f>
        <v>0</v>
      </c>
      <c r="BF81" s="82">
        <f>K99</f>
        <v>0</v>
      </c>
      <c r="BG81" s="82">
        <f t="shared" si="44"/>
        <v>0</v>
      </c>
      <c r="BH81" s="82">
        <f t="shared" si="44"/>
        <v>0</v>
      </c>
      <c r="BI81" s="82">
        <f t="shared" si="44"/>
        <v>62</v>
      </c>
      <c r="BJ81" s="82">
        <f t="shared" si="44"/>
        <v>66</v>
      </c>
      <c r="BK81" s="82">
        <f t="shared" si="44"/>
        <v>66.599999999999994</v>
      </c>
      <c r="BL81" s="82">
        <f t="shared" si="44"/>
        <v>67.7</v>
      </c>
      <c r="BM81" s="82">
        <f t="shared" si="44"/>
        <v>67.7</v>
      </c>
      <c r="BN81" s="82">
        <f t="shared" si="44"/>
        <v>67.7</v>
      </c>
      <c r="BO81" s="82">
        <f t="shared" si="44"/>
        <v>69.5</v>
      </c>
      <c r="BP81" s="82">
        <f t="shared" si="44"/>
        <v>69.5</v>
      </c>
      <c r="BQ81" s="82">
        <f>X99</f>
        <v>63.6</v>
      </c>
      <c r="BR81" s="82">
        <f>Z99</f>
        <v>65.599999999999994</v>
      </c>
      <c r="BS81" s="81">
        <f>AB99</f>
        <v>71.8</v>
      </c>
      <c r="BT81" s="81">
        <f t="shared" si="45"/>
        <v>0</v>
      </c>
      <c r="BU81" s="81">
        <f t="shared" si="45"/>
        <v>0</v>
      </c>
      <c r="BV81" s="81">
        <f t="shared" si="45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0"/>
        <v>58</v>
      </c>
      <c r="AI82" s="47">
        <f t="shared" si="31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3"/>
        <v>0</v>
      </c>
      <c r="BB82" s="81">
        <f t="shared" si="43"/>
        <v>0</v>
      </c>
      <c r="BC82" s="81">
        <f t="shared" si="43"/>
        <v>0</v>
      </c>
      <c r="BD82" s="81">
        <f t="shared" si="43"/>
        <v>0</v>
      </c>
      <c r="BE82" s="82">
        <f>I100</f>
        <v>0</v>
      </c>
      <c r="BF82" s="82">
        <f>K100</f>
        <v>0</v>
      </c>
      <c r="BG82" s="82">
        <f t="shared" si="44"/>
        <v>0</v>
      </c>
      <c r="BH82" s="82">
        <f t="shared" si="44"/>
        <v>0</v>
      </c>
      <c r="BI82" s="82">
        <f t="shared" si="44"/>
        <v>16</v>
      </c>
      <c r="BJ82" s="82">
        <f t="shared" si="44"/>
        <v>16</v>
      </c>
      <c r="BK82" s="82">
        <f t="shared" si="44"/>
        <v>16</v>
      </c>
      <c r="BL82" s="82">
        <f t="shared" si="44"/>
        <v>14.6</v>
      </c>
      <c r="BM82" s="82">
        <f t="shared" si="44"/>
        <v>14.7</v>
      </c>
      <c r="BN82" s="82">
        <f t="shared" si="44"/>
        <v>14.7</v>
      </c>
      <c r="BO82" s="82">
        <f t="shared" si="44"/>
        <v>20.6</v>
      </c>
      <c r="BP82" s="82">
        <f t="shared" si="44"/>
        <v>20.6</v>
      </c>
      <c r="BQ82" s="82">
        <f>X100</f>
        <v>21.9</v>
      </c>
      <c r="BR82" s="82">
        <f>Z100</f>
        <v>22.2</v>
      </c>
      <c r="BS82" s="81">
        <f>AB100</f>
        <v>0</v>
      </c>
      <c r="BT82" s="81">
        <f t="shared" si="45"/>
        <v>0</v>
      </c>
      <c r="BU82" s="81">
        <f t="shared" si="45"/>
        <v>0</v>
      </c>
      <c r="BV82" s="81">
        <f t="shared" si="45"/>
        <v>0</v>
      </c>
      <c r="BW82" s="81">
        <f>B100</f>
        <v>0</v>
      </c>
    </row>
    <row r="83" spans="1:75" x14ac:dyDescent="0.25">
      <c r="A83" s="63" t="s">
        <v>106</v>
      </c>
      <c r="B83" s="44">
        <v>14.7</v>
      </c>
      <c r="C83" s="44">
        <v>14.6</v>
      </c>
      <c r="D83" s="44">
        <v>14.6</v>
      </c>
      <c r="E83" s="44">
        <v>14.6</v>
      </c>
      <c r="F83" s="44">
        <v>14.6</v>
      </c>
      <c r="G83" s="44">
        <v>10</v>
      </c>
      <c r="H83" s="44">
        <v>10</v>
      </c>
      <c r="I83" s="44">
        <v>10</v>
      </c>
      <c r="J83" s="44">
        <v>10</v>
      </c>
      <c r="K83" s="44">
        <v>10</v>
      </c>
      <c r="L83" s="44">
        <v>10</v>
      </c>
      <c r="M83" s="44">
        <v>10</v>
      </c>
      <c r="N83" s="44">
        <v>10.3</v>
      </c>
      <c r="O83" s="44">
        <v>15</v>
      </c>
      <c r="P83" s="44">
        <v>15</v>
      </c>
      <c r="Q83" s="44">
        <v>15</v>
      </c>
      <c r="R83" s="44">
        <v>0</v>
      </c>
      <c r="S83" s="44">
        <v>0</v>
      </c>
      <c r="T83" s="44">
        <v>0</v>
      </c>
      <c r="U83" s="44">
        <v>0</v>
      </c>
      <c r="V83" s="44">
        <v>0</v>
      </c>
      <c r="W83" s="44">
        <v>10</v>
      </c>
      <c r="X83" s="44">
        <v>10</v>
      </c>
      <c r="Y83" s="44">
        <v>10</v>
      </c>
      <c r="Z83" s="44">
        <v>15</v>
      </c>
      <c r="AA83" s="44">
        <v>15</v>
      </c>
      <c r="AB83" s="44">
        <v>14.9</v>
      </c>
      <c r="AC83" s="44">
        <v>14.9</v>
      </c>
      <c r="AD83" s="44">
        <v>30</v>
      </c>
      <c r="AE83" s="44">
        <v>30</v>
      </c>
      <c r="AF83" s="44">
        <v>30</v>
      </c>
      <c r="AG83" s="64">
        <v>30</v>
      </c>
      <c r="AH83" s="46">
        <f t="shared" si="30"/>
        <v>30</v>
      </c>
      <c r="AI83" s="47">
        <f t="shared" si="31"/>
        <v>0</v>
      </c>
      <c r="AK83" s="49"/>
      <c r="AY83" s="1" t="s">
        <v>107</v>
      </c>
      <c r="AZ83" s="82">
        <f>ROUND(C101,0)</f>
        <v>0</v>
      </c>
      <c r="BA83" s="81">
        <f t="shared" si="43"/>
        <v>0</v>
      </c>
      <c r="BB83" s="81">
        <f t="shared" si="43"/>
        <v>0</v>
      </c>
      <c r="BC83" s="81">
        <f t="shared" si="43"/>
        <v>0</v>
      </c>
      <c r="BD83" s="81">
        <f t="shared" si="43"/>
        <v>62.6</v>
      </c>
      <c r="BE83" s="82">
        <f>I101</f>
        <v>52.9</v>
      </c>
      <c r="BF83" s="82">
        <f>K101</f>
        <v>60.4</v>
      </c>
      <c r="BG83" s="82">
        <f t="shared" si="44"/>
        <v>18</v>
      </c>
      <c r="BH83" s="82">
        <f t="shared" si="44"/>
        <v>60.1</v>
      </c>
      <c r="BI83" s="82">
        <f t="shared" si="44"/>
        <v>60.1</v>
      </c>
      <c r="BJ83" s="82">
        <f t="shared" si="44"/>
        <v>64</v>
      </c>
      <c r="BK83" s="82">
        <f t="shared" si="44"/>
        <v>63.2</v>
      </c>
      <c r="BL83" s="82">
        <f t="shared" si="44"/>
        <v>60</v>
      </c>
      <c r="BM83" s="82">
        <f t="shared" si="44"/>
        <v>65</v>
      </c>
      <c r="BN83" s="82">
        <f t="shared" si="44"/>
        <v>65</v>
      </c>
      <c r="BO83" s="82">
        <f t="shared" si="44"/>
        <v>62</v>
      </c>
      <c r="BP83" s="82">
        <f t="shared" si="44"/>
        <v>62</v>
      </c>
      <c r="BQ83" s="82">
        <f>X101</f>
        <v>63</v>
      </c>
      <c r="BR83" s="82">
        <f>Z101</f>
        <v>54.9</v>
      </c>
      <c r="BS83" s="81">
        <f>AB101</f>
        <v>54.7</v>
      </c>
      <c r="BT83" s="81">
        <f t="shared" si="45"/>
        <v>0</v>
      </c>
      <c r="BU83" s="81">
        <f t="shared" si="45"/>
        <v>0</v>
      </c>
      <c r="BV83" s="81">
        <f t="shared" si="45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3.2</v>
      </c>
      <c r="N84" s="44">
        <v>12.1</v>
      </c>
      <c r="O84" s="44">
        <v>14.3</v>
      </c>
      <c r="P84" s="44">
        <v>16.3</v>
      </c>
      <c r="Q84" s="44">
        <v>16.7</v>
      </c>
      <c r="R84" s="44">
        <v>15.2</v>
      </c>
      <c r="S84" s="44">
        <v>14.2</v>
      </c>
      <c r="T84" s="44">
        <v>14.2</v>
      </c>
      <c r="U84" s="44">
        <v>14.2</v>
      </c>
      <c r="V84" s="44">
        <v>2</v>
      </c>
      <c r="W84" s="44">
        <v>1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0"/>
        <v>16.7</v>
      </c>
      <c r="AI84" s="47">
        <f t="shared" si="31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6">M107</f>
        <v>0</v>
      </c>
      <c r="BH84" s="82">
        <f t="shared" si="46"/>
        <v>0</v>
      </c>
      <c r="BI84" s="82">
        <f t="shared" si="46"/>
        <v>0</v>
      </c>
      <c r="BJ84" s="82">
        <f t="shared" si="46"/>
        <v>0</v>
      </c>
      <c r="BK84" s="82">
        <f t="shared" si="46"/>
        <v>0</v>
      </c>
      <c r="BL84" s="82">
        <f t="shared" si="46"/>
        <v>0</v>
      </c>
      <c r="BM84" s="82">
        <f t="shared" si="46"/>
        <v>0</v>
      </c>
      <c r="BN84" s="82">
        <f t="shared" si="46"/>
        <v>0</v>
      </c>
      <c r="BO84" s="82">
        <f t="shared" si="46"/>
        <v>0</v>
      </c>
      <c r="BP84" s="82">
        <f t="shared" si="46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11.2</v>
      </c>
      <c r="C85" s="43">
        <v>11.2</v>
      </c>
      <c r="D85" s="43">
        <v>11.1</v>
      </c>
      <c r="E85" s="43">
        <v>11.1</v>
      </c>
      <c r="F85" s="43">
        <v>11.1</v>
      </c>
      <c r="G85" s="43">
        <v>11.1</v>
      </c>
      <c r="H85" s="43">
        <v>11.1</v>
      </c>
      <c r="I85" s="43">
        <v>11.1</v>
      </c>
      <c r="J85" s="43">
        <v>11.1</v>
      </c>
      <c r="K85" s="43">
        <v>11.1</v>
      </c>
      <c r="L85" s="43">
        <v>11.1</v>
      </c>
      <c r="M85" s="43">
        <v>11.1</v>
      </c>
      <c r="N85" s="43">
        <v>11.1</v>
      </c>
      <c r="O85" s="43">
        <v>10.6</v>
      </c>
      <c r="P85" s="43">
        <v>10.6</v>
      </c>
      <c r="Q85" s="43">
        <v>10.6</v>
      </c>
      <c r="R85" s="43">
        <v>10.6</v>
      </c>
      <c r="S85" s="43">
        <v>10.6</v>
      </c>
      <c r="T85" s="43">
        <v>10.6</v>
      </c>
      <c r="U85" s="43">
        <v>10.6</v>
      </c>
      <c r="V85" s="43">
        <v>10.6</v>
      </c>
      <c r="W85" s="43">
        <v>10.6</v>
      </c>
      <c r="X85" s="43">
        <v>10.6</v>
      </c>
      <c r="Y85" s="43">
        <v>10.6</v>
      </c>
      <c r="Z85" s="43">
        <v>10.6</v>
      </c>
      <c r="AA85" s="43">
        <v>10.6</v>
      </c>
      <c r="AB85" s="43">
        <v>11</v>
      </c>
      <c r="AC85" s="43">
        <v>11</v>
      </c>
      <c r="AD85" s="43">
        <v>11</v>
      </c>
      <c r="AE85" s="43">
        <v>11</v>
      </c>
      <c r="AF85" s="43">
        <v>11</v>
      </c>
      <c r="AG85" s="64">
        <v>24</v>
      </c>
      <c r="AH85" s="46">
        <f t="shared" si="30"/>
        <v>11.2</v>
      </c>
      <c r="AI85" s="47">
        <f t="shared" si="31"/>
        <v>10.6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0"/>
        <v>0</v>
      </c>
      <c r="AI86" s="47">
        <f t="shared" si="31"/>
        <v>0</v>
      </c>
      <c r="AK86" s="49"/>
      <c r="AZ86" s="82">
        <f t="shared" ref="AZ86:BW91" si="47">VALUE(AZ79)</f>
        <v>-225</v>
      </c>
      <c r="BA86" s="82">
        <f t="shared" si="47"/>
        <v>-213.8</v>
      </c>
      <c r="BB86" s="82">
        <f t="shared" si="47"/>
        <v>-230.2</v>
      </c>
      <c r="BC86" s="82">
        <f t="shared" si="47"/>
        <v>-323.39999999999998</v>
      </c>
      <c r="BD86" s="82">
        <f t="shared" si="47"/>
        <v>-257</v>
      </c>
      <c r="BE86" s="82">
        <f t="shared" si="47"/>
        <v>-251.7</v>
      </c>
      <c r="BF86" s="82">
        <f t="shared" si="47"/>
        <v>-337.8</v>
      </c>
      <c r="BG86" s="82">
        <f t="shared" si="47"/>
        <v>-166</v>
      </c>
      <c r="BH86" s="82">
        <f t="shared" si="47"/>
        <v>-228</v>
      </c>
      <c r="BI86" s="82">
        <f t="shared" si="47"/>
        <v>-228</v>
      </c>
      <c r="BJ86" s="82">
        <f t="shared" si="47"/>
        <v>-196</v>
      </c>
      <c r="BK86" s="82">
        <f t="shared" si="47"/>
        <v>-113</v>
      </c>
      <c r="BL86" s="82">
        <f t="shared" si="47"/>
        <v>-190</v>
      </c>
      <c r="BM86" s="82">
        <f t="shared" si="47"/>
        <v>71.3</v>
      </c>
      <c r="BN86" s="82">
        <f t="shared" si="47"/>
        <v>148</v>
      </c>
      <c r="BO86" s="82">
        <f t="shared" si="47"/>
        <v>141</v>
      </c>
      <c r="BP86" s="82">
        <f t="shared" si="47"/>
        <v>58</v>
      </c>
      <c r="BQ86" s="82">
        <f t="shared" si="47"/>
        <v>-190.5</v>
      </c>
      <c r="BR86" s="82">
        <f t="shared" si="47"/>
        <v>-202.2</v>
      </c>
      <c r="BS86" s="82">
        <f t="shared" si="47"/>
        <v>-206</v>
      </c>
      <c r="BT86" s="82">
        <f t="shared" si="47"/>
        <v>-228.8</v>
      </c>
      <c r="BU86" s="82">
        <f t="shared" si="47"/>
        <v>-220</v>
      </c>
      <c r="BV86" s="82">
        <f t="shared" si="47"/>
        <v>-230</v>
      </c>
      <c r="BW86" s="82">
        <f t="shared" si="47"/>
        <v>-246.9</v>
      </c>
    </row>
    <row r="87" spans="1:75" x14ac:dyDescent="0.25">
      <c r="A87" s="63" t="s">
        <v>112</v>
      </c>
      <c r="B87" s="43">
        <v>8.1</v>
      </c>
      <c r="C87" s="43">
        <v>8.1999999999999993</v>
      </c>
      <c r="D87" s="43">
        <v>8.4</v>
      </c>
      <c r="E87" s="43">
        <v>8.4</v>
      </c>
      <c r="F87" s="43">
        <v>8.4</v>
      </c>
      <c r="G87" s="43">
        <v>8.4</v>
      </c>
      <c r="H87" s="43">
        <v>8.4</v>
      </c>
      <c r="I87" s="43">
        <v>8.4</v>
      </c>
      <c r="J87" s="43">
        <v>8.4</v>
      </c>
      <c r="K87" s="43">
        <v>8.4</v>
      </c>
      <c r="L87" s="43">
        <v>8.4</v>
      </c>
      <c r="M87" s="43">
        <v>7.5</v>
      </c>
      <c r="N87" s="43">
        <v>8.1</v>
      </c>
      <c r="O87" s="43">
        <v>7.5</v>
      </c>
      <c r="P87" s="43">
        <v>7.8</v>
      </c>
      <c r="Q87" s="43">
        <v>7.8</v>
      </c>
      <c r="R87" s="43">
        <v>7.8</v>
      </c>
      <c r="S87" s="43">
        <v>7.8</v>
      </c>
      <c r="T87" s="43">
        <v>7.8</v>
      </c>
      <c r="U87" s="43">
        <v>7.8</v>
      </c>
      <c r="V87" s="43">
        <v>7.8</v>
      </c>
      <c r="W87" s="43">
        <v>7.8</v>
      </c>
      <c r="X87" s="43">
        <v>7.8</v>
      </c>
      <c r="Y87" s="43">
        <v>7.8</v>
      </c>
      <c r="Z87" s="43">
        <v>7.8</v>
      </c>
      <c r="AA87" s="43">
        <v>7.8</v>
      </c>
      <c r="AB87" s="43">
        <v>7.9</v>
      </c>
      <c r="AC87" s="43">
        <v>7.9</v>
      </c>
      <c r="AD87" s="43">
        <v>7.9</v>
      </c>
      <c r="AE87" s="43">
        <v>7.9</v>
      </c>
      <c r="AF87" s="43">
        <v>7.9</v>
      </c>
      <c r="AG87" s="64">
        <v>14.1</v>
      </c>
      <c r="AH87" s="46">
        <f t="shared" si="30"/>
        <v>8.4</v>
      </c>
      <c r="AI87" s="47">
        <f t="shared" si="31"/>
        <v>7.5</v>
      </c>
      <c r="AK87" s="49"/>
      <c r="AZ87" s="82">
        <f t="shared" si="47"/>
        <v>0</v>
      </c>
      <c r="BA87" s="82">
        <f t="shared" si="47"/>
        <v>0</v>
      </c>
      <c r="BB87" s="82">
        <f t="shared" si="47"/>
        <v>0</v>
      </c>
      <c r="BC87" s="82">
        <f t="shared" si="47"/>
        <v>0</v>
      </c>
      <c r="BD87" s="82">
        <f t="shared" si="47"/>
        <v>0</v>
      </c>
      <c r="BE87" s="82">
        <f t="shared" si="47"/>
        <v>0</v>
      </c>
      <c r="BF87" s="82">
        <f t="shared" si="47"/>
        <v>0</v>
      </c>
      <c r="BG87" s="82">
        <f t="shared" si="47"/>
        <v>0</v>
      </c>
      <c r="BH87" s="82">
        <f t="shared" si="47"/>
        <v>0</v>
      </c>
      <c r="BI87" s="82">
        <f t="shared" si="47"/>
        <v>0</v>
      </c>
      <c r="BJ87" s="82">
        <f t="shared" si="47"/>
        <v>30</v>
      </c>
      <c r="BK87" s="82">
        <f t="shared" si="47"/>
        <v>32.299999999999997</v>
      </c>
      <c r="BL87" s="82">
        <f t="shared" si="47"/>
        <v>32.9</v>
      </c>
      <c r="BM87" s="82">
        <f t="shared" si="47"/>
        <v>33.200000000000003</v>
      </c>
      <c r="BN87" s="82">
        <f t="shared" si="47"/>
        <v>33.200000000000003</v>
      </c>
      <c r="BO87" s="82">
        <f t="shared" si="47"/>
        <v>28.6</v>
      </c>
      <c r="BP87" s="82">
        <f t="shared" si="47"/>
        <v>28.6</v>
      </c>
      <c r="BQ87" s="82">
        <f t="shared" si="47"/>
        <v>26.4</v>
      </c>
      <c r="BR87" s="82">
        <f t="shared" si="47"/>
        <v>33.700000000000003</v>
      </c>
      <c r="BS87" s="82">
        <f t="shared" si="47"/>
        <v>39.200000000000003</v>
      </c>
      <c r="BT87" s="82">
        <f t="shared" si="47"/>
        <v>0</v>
      </c>
      <c r="BU87" s="82">
        <f t="shared" si="47"/>
        <v>0</v>
      </c>
      <c r="BV87" s="82">
        <f t="shared" si="47"/>
        <v>0</v>
      </c>
      <c r="BW87" s="82">
        <f t="shared" si="47"/>
        <v>0</v>
      </c>
    </row>
    <row r="88" spans="1:75" x14ac:dyDescent="0.25">
      <c r="A88" s="84" t="s">
        <v>113</v>
      </c>
      <c r="B88" s="43">
        <v>10.3</v>
      </c>
      <c r="C88" s="43">
        <v>9</v>
      </c>
      <c r="D88" s="43">
        <v>7.9</v>
      </c>
      <c r="E88" s="43">
        <v>7.9</v>
      </c>
      <c r="F88" s="43">
        <v>7.9</v>
      </c>
      <c r="G88" s="43">
        <v>7.9</v>
      </c>
      <c r="H88" s="43">
        <v>7.9</v>
      </c>
      <c r="I88" s="43">
        <v>7.9</v>
      </c>
      <c r="J88" s="43">
        <v>7.9</v>
      </c>
      <c r="K88" s="43">
        <v>7.9</v>
      </c>
      <c r="L88" s="43">
        <v>7.9</v>
      </c>
      <c r="M88" s="43">
        <v>6.5</v>
      </c>
      <c r="N88" s="43">
        <v>7</v>
      </c>
      <c r="O88" s="43">
        <v>7</v>
      </c>
      <c r="P88" s="43">
        <v>7</v>
      </c>
      <c r="Q88" s="43">
        <v>7</v>
      </c>
      <c r="R88" s="43">
        <v>7</v>
      </c>
      <c r="S88" s="43">
        <v>7</v>
      </c>
      <c r="T88" s="43">
        <v>7</v>
      </c>
      <c r="U88" s="43">
        <v>7</v>
      </c>
      <c r="V88" s="43">
        <v>7</v>
      </c>
      <c r="W88" s="43">
        <v>7</v>
      </c>
      <c r="X88" s="43">
        <v>7</v>
      </c>
      <c r="Y88" s="43">
        <v>7</v>
      </c>
      <c r="Z88" s="43">
        <v>7</v>
      </c>
      <c r="AA88" s="43">
        <v>7</v>
      </c>
      <c r="AB88" s="43">
        <v>7.7</v>
      </c>
      <c r="AC88" s="43">
        <v>7.7</v>
      </c>
      <c r="AD88" s="43">
        <v>7.7</v>
      </c>
      <c r="AE88" s="43">
        <v>7.7</v>
      </c>
      <c r="AF88" s="43">
        <v>7.7</v>
      </c>
      <c r="AG88" s="64">
        <v>14</v>
      </c>
      <c r="AH88" s="46">
        <f t="shared" si="30"/>
        <v>10.3</v>
      </c>
      <c r="AI88" s="47">
        <f t="shared" si="31"/>
        <v>6.5</v>
      </c>
      <c r="AK88" s="49"/>
      <c r="AZ88" s="82">
        <f t="shared" si="47"/>
        <v>0</v>
      </c>
      <c r="BA88" s="82">
        <f t="shared" si="47"/>
        <v>0</v>
      </c>
      <c r="BB88" s="82">
        <f t="shared" si="47"/>
        <v>0</v>
      </c>
      <c r="BC88" s="82">
        <f t="shared" si="47"/>
        <v>0</v>
      </c>
      <c r="BD88" s="82">
        <f t="shared" si="47"/>
        <v>0</v>
      </c>
      <c r="BE88" s="82">
        <f t="shared" si="47"/>
        <v>0</v>
      </c>
      <c r="BF88" s="82">
        <f t="shared" si="47"/>
        <v>0</v>
      </c>
      <c r="BG88" s="82">
        <f t="shared" si="47"/>
        <v>0</v>
      </c>
      <c r="BH88" s="82">
        <f t="shared" si="47"/>
        <v>0</v>
      </c>
      <c r="BI88" s="82">
        <f t="shared" si="47"/>
        <v>62</v>
      </c>
      <c r="BJ88" s="82">
        <f t="shared" si="47"/>
        <v>66</v>
      </c>
      <c r="BK88" s="82">
        <f t="shared" si="47"/>
        <v>66.599999999999994</v>
      </c>
      <c r="BL88" s="82">
        <f t="shared" si="47"/>
        <v>67.7</v>
      </c>
      <c r="BM88" s="82">
        <f t="shared" si="47"/>
        <v>67.7</v>
      </c>
      <c r="BN88" s="82">
        <f t="shared" si="47"/>
        <v>67.7</v>
      </c>
      <c r="BO88" s="82">
        <f t="shared" si="47"/>
        <v>69.5</v>
      </c>
      <c r="BP88" s="82">
        <f t="shared" si="47"/>
        <v>69.5</v>
      </c>
      <c r="BQ88" s="82">
        <f t="shared" si="47"/>
        <v>63.6</v>
      </c>
      <c r="BR88" s="82">
        <f t="shared" si="47"/>
        <v>65.599999999999994</v>
      </c>
      <c r="BS88" s="82">
        <f t="shared" si="47"/>
        <v>71.8</v>
      </c>
      <c r="BT88" s="82">
        <f t="shared" si="47"/>
        <v>0</v>
      </c>
      <c r="BU88" s="82">
        <f t="shared" si="47"/>
        <v>0</v>
      </c>
      <c r="BV88" s="82">
        <f t="shared" si="47"/>
        <v>0</v>
      </c>
      <c r="BW88" s="82">
        <f t="shared" si="47"/>
        <v>0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</v>
      </c>
      <c r="F89" s="43">
        <v>9</v>
      </c>
      <c r="G89" s="43">
        <v>9</v>
      </c>
      <c r="H89" s="43">
        <v>9</v>
      </c>
      <c r="I89" s="43">
        <v>9</v>
      </c>
      <c r="J89" s="43">
        <v>9</v>
      </c>
      <c r="K89" s="43">
        <v>9</v>
      </c>
      <c r="L89" s="43">
        <v>9</v>
      </c>
      <c r="M89" s="43">
        <v>9.1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>
        <v>9</v>
      </c>
      <c r="V89" s="43">
        <v>9</v>
      </c>
      <c r="W89" s="43">
        <v>9</v>
      </c>
      <c r="X89" s="43">
        <v>9</v>
      </c>
      <c r="Y89" s="43">
        <v>9</v>
      </c>
      <c r="Z89" s="43">
        <v>9</v>
      </c>
      <c r="AA89" s="43">
        <v>9</v>
      </c>
      <c r="AB89" s="43">
        <v>9.1</v>
      </c>
      <c r="AC89" s="43">
        <v>9.1</v>
      </c>
      <c r="AD89" s="43">
        <v>9.1</v>
      </c>
      <c r="AE89" s="43">
        <v>9.1</v>
      </c>
      <c r="AF89" s="43">
        <v>9.1</v>
      </c>
      <c r="AG89" s="64">
        <v>10.050000000000001</v>
      </c>
      <c r="AH89" s="46">
        <f t="shared" si="30"/>
        <v>9.1</v>
      </c>
      <c r="AI89" s="47">
        <f t="shared" si="31"/>
        <v>9</v>
      </c>
      <c r="AK89" s="49"/>
      <c r="AZ89" s="82">
        <f t="shared" si="47"/>
        <v>0</v>
      </c>
      <c r="BA89" s="82">
        <f t="shared" si="47"/>
        <v>0</v>
      </c>
      <c r="BB89" s="82">
        <f t="shared" si="47"/>
        <v>0</v>
      </c>
      <c r="BC89" s="82">
        <f t="shared" si="47"/>
        <v>0</v>
      </c>
      <c r="BD89" s="82">
        <f t="shared" si="47"/>
        <v>0</v>
      </c>
      <c r="BE89" s="82">
        <f t="shared" si="47"/>
        <v>0</v>
      </c>
      <c r="BF89" s="82">
        <f t="shared" si="47"/>
        <v>0</v>
      </c>
      <c r="BG89" s="82">
        <f t="shared" si="47"/>
        <v>0</v>
      </c>
      <c r="BH89" s="82">
        <f t="shared" si="47"/>
        <v>0</v>
      </c>
      <c r="BI89" s="82">
        <f t="shared" si="47"/>
        <v>16</v>
      </c>
      <c r="BJ89" s="82">
        <f t="shared" si="47"/>
        <v>16</v>
      </c>
      <c r="BK89" s="82">
        <f t="shared" si="47"/>
        <v>16</v>
      </c>
      <c r="BL89" s="82">
        <f t="shared" si="47"/>
        <v>14.6</v>
      </c>
      <c r="BM89" s="82">
        <f t="shared" si="47"/>
        <v>14.7</v>
      </c>
      <c r="BN89" s="82">
        <f t="shared" si="47"/>
        <v>14.7</v>
      </c>
      <c r="BO89" s="82">
        <f t="shared" si="47"/>
        <v>20.6</v>
      </c>
      <c r="BP89" s="82">
        <f t="shared" si="47"/>
        <v>20.6</v>
      </c>
      <c r="BQ89" s="82">
        <f t="shared" si="47"/>
        <v>21.9</v>
      </c>
      <c r="BR89" s="82">
        <f t="shared" si="47"/>
        <v>22.2</v>
      </c>
      <c r="BS89" s="82">
        <f t="shared" si="47"/>
        <v>0</v>
      </c>
      <c r="BT89" s="82">
        <f t="shared" si="47"/>
        <v>0</v>
      </c>
      <c r="BU89" s="82">
        <f t="shared" si="47"/>
        <v>0</v>
      </c>
      <c r="BV89" s="82">
        <f t="shared" si="47"/>
        <v>0</v>
      </c>
      <c r="BW89" s="82">
        <f t="shared" si="47"/>
        <v>0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>
        <v>2.2999999999999998</v>
      </c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30"/>
        <v>2.2999999999999998</v>
      </c>
      <c r="AI90" s="47">
        <f t="shared" si="31"/>
        <v>2.2999999999999998</v>
      </c>
      <c r="AK90" s="49"/>
      <c r="AZ90" s="82">
        <f t="shared" si="47"/>
        <v>0</v>
      </c>
      <c r="BA90" s="82">
        <f t="shared" si="47"/>
        <v>0</v>
      </c>
      <c r="BB90" s="82">
        <f t="shared" si="47"/>
        <v>0</v>
      </c>
      <c r="BC90" s="82">
        <f t="shared" si="47"/>
        <v>0</v>
      </c>
      <c r="BD90" s="82">
        <f t="shared" si="47"/>
        <v>62.6</v>
      </c>
      <c r="BE90" s="82">
        <f t="shared" si="47"/>
        <v>52.9</v>
      </c>
      <c r="BF90" s="82">
        <f t="shared" si="47"/>
        <v>60.4</v>
      </c>
      <c r="BG90" s="82">
        <f t="shared" si="47"/>
        <v>18</v>
      </c>
      <c r="BH90" s="82">
        <f t="shared" si="47"/>
        <v>60.1</v>
      </c>
      <c r="BI90" s="82">
        <f t="shared" si="47"/>
        <v>60.1</v>
      </c>
      <c r="BJ90" s="82">
        <f t="shared" si="47"/>
        <v>64</v>
      </c>
      <c r="BK90" s="82">
        <f t="shared" si="47"/>
        <v>63.2</v>
      </c>
      <c r="BL90" s="82">
        <f t="shared" si="47"/>
        <v>60</v>
      </c>
      <c r="BM90" s="82">
        <f t="shared" si="47"/>
        <v>65</v>
      </c>
      <c r="BN90" s="82">
        <f t="shared" si="47"/>
        <v>65</v>
      </c>
      <c r="BO90" s="82">
        <f t="shared" si="47"/>
        <v>62</v>
      </c>
      <c r="BP90" s="82">
        <f t="shared" si="47"/>
        <v>62</v>
      </c>
      <c r="BQ90" s="82">
        <f t="shared" si="47"/>
        <v>63</v>
      </c>
      <c r="BR90" s="82">
        <f t="shared" si="47"/>
        <v>54.9</v>
      </c>
      <c r="BS90" s="82">
        <f t="shared" si="47"/>
        <v>54.7</v>
      </c>
      <c r="BT90" s="82">
        <f t="shared" si="47"/>
        <v>0</v>
      </c>
      <c r="BU90" s="82">
        <f t="shared" si="47"/>
        <v>0</v>
      </c>
      <c r="BV90" s="82">
        <f t="shared" si="47"/>
        <v>0</v>
      </c>
      <c r="BW90" s="82">
        <f t="shared" si="47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0"/>
        <v>2</v>
      </c>
      <c r="AI91" s="47">
        <f t="shared" si="31"/>
        <v>2</v>
      </c>
      <c r="AK91" s="49"/>
      <c r="AZ91" s="82">
        <f t="shared" si="47"/>
        <v>0</v>
      </c>
      <c r="BA91" s="82">
        <f t="shared" si="47"/>
        <v>0</v>
      </c>
      <c r="BB91" s="82">
        <f t="shared" si="47"/>
        <v>0</v>
      </c>
      <c r="BC91" s="82">
        <f t="shared" si="47"/>
        <v>0</v>
      </c>
      <c r="BD91" s="82">
        <f t="shared" si="47"/>
        <v>0</v>
      </c>
      <c r="BE91" s="82">
        <f t="shared" si="47"/>
        <v>0</v>
      </c>
      <c r="BF91" s="82">
        <f t="shared" si="47"/>
        <v>0</v>
      </c>
      <c r="BG91" s="82">
        <f t="shared" si="47"/>
        <v>0</v>
      </c>
      <c r="BH91" s="82">
        <f t="shared" si="47"/>
        <v>0</v>
      </c>
      <c r="BI91" s="82">
        <f t="shared" si="47"/>
        <v>0</v>
      </c>
      <c r="BJ91" s="82">
        <f t="shared" si="47"/>
        <v>0</v>
      </c>
      <c r="BK91" s="82">
        <f t="shared" si="47"/>
        <v>0</v>
      </c>
      <c r="BL91" s="82">
        <f t="shared" si="47"/>
        <v>0</v>
      </c>
      <c r="BM91" s="82">
        <f t="shared" si="47"/>
        <v>0</v>
      </c>
      <c r="BN91" s="82">
        <f t="shared" si="47"/>
        <v>0</v>
      </c>
      <c r="BO91" s="82">
        <f t="shared" si="47"/>
        <v>0</v>
      </c>
      <c r="BP91" s="82">
        <f t="shared" si="47"/>
        <v>0</v>
      </c>
      <c r="BQ91" s="82">
        <f t="shared" si="47"/>
        <v>0</v>
      </c>
      <c r="BR91" s="82">
        <f t="shared" si="47"/>
        <v>0</v>
      </c>
      <c r="BS91" s="82">
        <f t="shared" si="47"/>
        <v>0</v>
      </c>
      <c r="BT91" s="82">
        <f t="shared" si="47"/>
        <v>0</v>
      </c>
      <c r="BU91" s="82">
        <f t="shared" si="47"/>
        <v>0</v>
      </c>
      <c r="BV91" s="82">
        <f t="shared" si="47"/>
        <v>0</v>
      </c>
      <c r="BW91" s="82">
        <f t="shared" si="47"/>
        <v>0</v>
      </c>
    </row>
    <row r="92" spans="1:75" ht="15.75" thickBot="1" x14ac:dyDescent="0.3">
      <c r="A92" s="87" t="s">
        <v>117</v>
      </c>
      <c r="B92" s="70">
        <f t="shared" ref="B92:C92" si="48">SUM(B79:B91)</f>
        <v>363</v>
      </c>
      <c r="C92" s="70">
        <f t="shared" si="48"/>
        <v>362.5</v>
      </c>
      <c r="D92" s="70">
        <f t="shared" ref="D92" si="49">SUM(D79:D91)</f>
        <v>300.40000000000003</v>
      </c>
      <c r="E92" s="70">
        <f t="shared" ref="B92:AG92" si="50">SUM(E79:E91)</f>
        <v>295.59999999999997</v>
      </c>
      <c r="F92" s="70">
        <f t="shared" si="50"/>
        <v>295.59999999999997</v>
      </c>
      <c r="G92" s="70">
        <f t="shared" si="50"/>
        <v>254.10000000000002</v>
      </c>
      <c r="H92" s="70">
        <f t="shared" si="50"/>
        <v>262.2</v>
      </c>
      <c r="I92" s="70">
        <f t="shared" ref="I92" si="51">SUM(I79:I91)</f>
        <v>276.60000000000002</v>
      </c>
      <c r="J92" s="70">
        <f t="shared" si="50"/>
        <v>309.59999999999997</v>
      </c>
      <c r="K92" s="70">
        <f t="shared" si="50"/>
        <v>344.7</v>
      </c>
      <c r="L92" s="70">
        <f t="shared" si="50"/>
        <v>344.7</v>
      </c>
      <c r="M92" s="70">
        <f t="shared" si="50"/>
        <v>284.50000000000006</v>
      </c>
      <c r="N92" s="70">
        <f t="shared" si="50"/>
        <v>284.70000000000005</v>
      </c>
      <c r="O92" s="70">
        <f t="shared" ref="O92" si="52">SUM(O79:O91)</f>
        <v>290.50000000000006</v>
      </c>
      <c r="P92" s="70">
        <f t="shared" si="50"/>
        <v>302.60000000000008</v>
      </c>
      <c r="Q92" s="70">
        <f t="shared" si="50"/>
        <v>294.3</v>
      </c>
      <c r="R92" s="70">
        <f t="shared" ref="R92:S92" si="53">SUM(R79:R91)</f>
        <v>240.9</v>
      </c>
      <c r="S92" s="70">
        <f t="shared" si="53"/>
        <v>242.20000000000002</v>
      </c>
      <c r="T92" s="70">
        <f t="shared" si="50"/>
        <v>251.9</v>
      </c>
      <c r="U92" s="70">
        <f t="shared" si="50"/>
        <v>259.89999999999998</v>
      </c>
      <c r="V92" s="70">
        <f t="shared" si="50"/>
        <v>247.70000000000002</v>
      </c>
      <c r="W92" s="70">
        <f t="shared" ref="W92" si="54">SUM(W79:W91)</f>
        <v>247.60000000000002</v>
      </c>
      <c r="X92" s="70">
        <f t="shared" si="50"/>
        <v>246.60000000000002</v>
      </c>
      <c r="Y92" s="70">
        <f t="shared" ref="Y92:Z92" si="55">SUM(Y79:Y91)</f>
        <v>236.9</v>
      </c>
      <c r="Z92" s="70">
        <f t="shared" si="55"/>
        <v>278.10000000000002</v>
      </c>
      <c r="AA92" s="70">
        <f t="shared" ref="AA92" si="56">SUM(AA79:AA91)</f>
        <v>361.6</v>
      </c>
      <c r="AB92" s="70">
        <f t="shared" si="50"/>
        <v>338.9</v>
      </c>
      <c r="AC92" s="70">
        <f t="shared" si="50"/>
        <v>338.9</v>
      </c>
      <c r="AD92" s="70">
        <f t="shared" si="50"/>
        <v>377.5</v>
      </c>
      <c r="AE92" s="70">
        <f t="shared" ref="AE92:AF92" si="57">SUM(AE79:AE91)</f>
        <v>358.8</v>
      </c>
      <c r="AF92" s="70">
        <f t="shared" si="57"/>
        <v>358.8</v>
      </c>
      <c r="AG92" s="80">
        <f t="shared" si="50"/>
        <v>489.91</v>
      </c>
      <c r="AH92" s="46">
        <f t="shared" si="30"/>
        <v>377.5</v>
      </c>
      <c r="AI92" s="47">
        <f t="shared" si="31"/>
        <v>236.9</v>
      </c>
      <c r="AK92" s="49"/>
      <c r="AY92" s="82"/>
    </row>
    <row r="93" spans="1:75" x14ac:dyDescent="0.25">
      <c r="A93" s="42" t="s">
        <v>118</v>
      </c>
      <c r="B93" s="44">
        <v>60</v>
      </c>
      <c r="C93" s="44">
        <v>60</v>
      </c>
      <c r="D93" s="44">
        <v>60</v>
      </c>
      <c r="E93" s="44">
        <v>40</v>
      </c>
      <c r="F93" s="44">
        <v>40</v>
      </c>
      <c r="G93" s="44">
        <v>0</v>
      </c>
      <c r="H93" s="44">
        <v>0</v>
      </c>
      <c r="I93" s="44">
        <v>0</v>
      </c>
      <c r="J93" s="44">
        <v>60</v>
      </c>
      <c r="K93" s="44">
        <v>60</v>
      </c>
      <c r="L93" s="44">
        <v>60</v>
      </c>
      <c r="M93" s="44">
        <v>60</v>
      </c>
      <c r="N93" s="44">
        <v>60</v>
      </c>
      <c r="O93" s="44">
        <v>60</v>
      </c>
      <c r="P93" s="44">
        <v>60</v>
      </c>
      <c r="Q93" s="44">
        <v>60</v>
      </c>
      <c r="R93" s="44">
        <v>60</v>
      </c>
      <c r="S93" s="44">
        <v>60</v>
      </c>
      <c r="T93" s="44">
        <v>60</v>
      </c>
      <c r="U93" s="44">
        <v>40</v>
      </c>
      <c r="V93" s="44">
        <v>40</v>
      </c>
      <c r="W93" s="44">
        <v>40</v>
      </c>
      <c r="X93" s="44">
        <v>0</v>
      </c>
      <c r="Y93" s="44">
        <v>0</v>
      </c>
      <c r="Z93" s="44">
        <v>0</v>
      </c>
      <c r="AA93" s="44">
        <v>0</v>
      </c>
      <c r="AB93" s="44">
        <v>40</v>
      </c>
      <c r="AC93" s="44">
        <v>40</v>
      </c>
      <c r="AD93" s="44">
        <v>40</v>
      </c>
      <c r="AE93" s="44">
        <v>40</v>
      </c>
      <c r="AF93" s="44">
        <v>40</v>
      </c>
      <c r="AG93" s="61">
        <v>60</v>
      </c>
      <c r="AH93" s="46">
        <f t="shared" si="30"/>
        <v>60</v>
      </c>
      <c r="AI93" s="47">
        <f t="shared" si="31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28</v>
      </c>
      <c r="C94" s="43">
        <v>28</v>
      </c>
      <c r="D94" s="43">
        <v>28</v>
      </c>
      <c r="E94" s="43">
        <v>18</v>
      </c>
      <c r="F94" s="43">
        <v>18</v>
      </c>
      <c r="G94" s="43">
        <v>5</v>
      </c>
      <c r="H94" s="43">
        <v>0</v>
      </c>
      <c r="I94" s="43">
        <v>0</v>
      </c>
      <c r="J94" s="43">
        <v>28</v>
      </c>
      <c r="K94" s="43">
        <v>28</v>
      </c>
      <c r="L94" s="43">
        <v>28</v>
      </c>
      <c r="M94" s="43">
        <v>28</v>
      </c>
      <c r="N94" s="43">
        <v>28</v>
      </c>
      <c r="O94" s="43">
        <v>28</v>
      </c>
      <c r="P94" s="43">
        <v>28</v>
      </c>
      <c r="Q94" s="43">
        <v>28</v>
      </c>
      <c r="R94" s="43">
        <v>28</v>
      </c>
      <c r="S94" s="43">
        <v>28</v>
      </c>
      <c r="T94" s="43">
        <v>28</v>
      </c>
      <c r="U94" s="43">
        <v>20</v>
      </c>
      <c r="V94" s="43">
        <v>20</v>
      </c>
      <c r="W94" s="43">
        <v>20</v>
      </c>
      <c r="X94" s="43">
        <v>0</v>
      </c>
      <c r="Y94" s="43">
        <v>0</v>
      </c>
      <c r="Z94" s="43">
        <v>0</v>
      </c>
      <c r="AA94" s="43">
        <v>0</v>
      </c>
      <c r="AB94" s="43">
        <v>18.5</v>
      </c>
      <c r="AC94" s="43">
        <v>18.5</v>
      </c>
      <c r="AD94" s="43">
        <v>18.5</v>
      </c>
      <c r="AE94" s="43">
        <v>18.5</v>
      </c>
      <c r="AF94" s="43">
        <v>18.5</v>
      </c>
      <c r="AG94" s="64">
        <v>32</v>
      </c>
      <c r="AH94" s="46">
        <f t="shared" si="30"/>
        <v>28</v>
      </c>
      <c r="AI94" s="47">
        <f t="shared" si="31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9</v>
      </c>
      <c r="C95" s="77">
        <v>9</v>
      </c>
      <c r="D95" s="77">
        <v>9</v>
      </c>
      <c r="E95" s="77">
        <v>9</v>
      </c>
      <c r="F95" s="77">
        <v>9</v>
      </c>
      <c r="G95" s="77">
        <v>3</v>
      </c>
      <c r="H95" s="77">
        <v>0</v>
      </c>
      <c r="I95" s="77">
        <v>0</v>
      </c>
      <c r="J95" s="77">
        <v>9</v>
      </c>
      <c r="K95" s="77">
        <v>9</v>
      </c>
      <c r="L95" s="77">
        <v>9</v>
      </c>
      <c r="M95" s="77">
        <v>9</v>
      </c>
      <c r="N95" s="77">
        <v>9</v>
      </c>
      <c r="O95" s="77">
        <v>9</v>
      </c>
      <c r="P95" s="77">
        <v>9</v>
      </c>
      <c r="Q95" s="77">
        <v>9</v>
      </c>
      <c r="R95" s="77">
        <v>9</v>
      </c>
      <c r="S95" s="77">
        <v>9</v>
      </c>
      <c r="T95" s="77">
        <v>9</v>
      </c>
      <c r="U95" s="77">
        <v>9</v>
      </c>
      <c r="V95" s="77">
        <v>9</v>
      </c>
      <c r="W95" s="77">
        <v>9</v>
      </c>
      <c r="X95" s="77">
        <v>0</v>
      </c>
      <c r="Y95" s="77">
        <v>0</v>
      </c>
      <c r="Z95" s="77">
        <v>0</v>
      </c>
      <c r="AA95" s="77">
        <v>0</v>
      </c>
      <c r="AB95" s="77">
        <v>0</v>
      </c>
      <c r="AC95" s="77">
        <v>0</v>
      </c>
      <c r="AD95" s="77">
        <v>0</v>
      </c>
      <c r="AE95" s="77">
        <v>0</v>
      </c>
      <c r="AF95" s="77">
        <v>0</v>
      </c>
      <c r="AG95" s="78">
        <v>14</v>
      </c>
      <c r="AH95" s="46">
        <f t="shared" si="30"/>
        <v>9</v>
      </c>
      <c r="AI95" s="47">
        <f t="shared" si="31"/>
        <v>0</v>
      </c>
      <c r="AK95" s="49"/>
      <c r="AY95" s="82"/>
      <c r="BF95" s="81"/>
      <c r="BG95" s="82">
        <f t="array" ref="BG95:BL118">TRANSPOSE(AZ79:BW84)</f>
        <v>-225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8">B93+B94+B95</f>
        <v>97</v>
      </c>
      <c r="C96" s="70">
        <f t="shared" si="58"/>
        <v>97</v>
      </c>
      <c r="D96" s="70">
        <f t="shared" ref="D96" si="59">D93+D94+D95</f>
        <v>97</v>
      </c>
      <c r="E96" s="70">
        <f t="shared" ref="B96:AF96" si="60">E93+E94+E95</f>
        <v>67</v>
      </c>
      <c r="F96" s="70">
        <f t="shared" si="60"/>
        <v>67</v>
      </c>
      <c r="G96" s="70">
        <f t="shared" si="60"/>
        <v>8</v>
      </c>
      <c r="H96" s="70">
        <f t="shared" si="60"/>
        <v>0</v>
      </c>
      <c r="I96" s="70">
        <f t="shared" si="60"/>
        <v>0</v>
      </c>
      <c r="J96" s="70">
        <f t="shared" si="60"/>
        <v>97</v>
      </c>
      <c r="K96" s="70">
        <f t="shared" si="60"/>
        <v>97</v>
      </c>
      <c r="L96" s="70">
        <f t="shared" si="60"/>
        <v>97</v>
      </c>
      <c r="M96" s="70">
        <f t="shared" si="60"/>
        <v>97</v>
      </c>
      <c r="N96" s="70">
        <f t="shared" si="60"/>
        <v>97</v>
      </c>
      <c r="O96" s="70">
        <f t="shared" ref="O96" si="61">O93+O94+O95</f>
        <v>97</v>
      </c>
      <c r="P96" s="70">
        <f t="shared" si="60"/>
        <v>97</v>
      </c>
      <c r="Q96" s="70">
        <f t="shared" si="60"/>
        <v>97</v>
      </c>
      <c r="R96" s="70">
        <f t="shared" ref="R96" si="62">R93+R94+R95</f>
        <v>97</v>
      </c>
      <c r="S96" s="70">
        <f t="shared" si="60"/>
        <v>97</v>
      </c>
      <c r="T96" s="70">
        <f t="shared" si="60"/>
        <v>97</v>
      </c>
      <c r="U96" s="70">
        <f t="shared" si="60"/>
        <v>69</v>
      </c>
      <c r="V96" s="70">
        <f t="shared" si="60"/>
        <v>69</v>
      </c>
      <c r="W96" s="70">
        <f t="shared" si="60"/>
        <v>69</v>
      </c>
      <c r="X96" s="70">
        <f t="shared" si="60"/>
        <v>0</v>
      </c>
      <c r="Y96" s="70">
        <f t="shared" si="60"/>
        <v>0</v>
      </c>
      <c r="Z96" s="70">
        <f t="shared" si="60"/>
        <v>0</v>
      </c>
      <c r="AA96" s="70">
        <f t="shared" si="60"/>
        <v>0</v>
      </c>
      <c r="AB96" s="70">
        <f t="shared" si="60"/>
        <v>58.5</v>
      </c>
      <c r="AC96" s="70">
        <f t="shared" si="60"/>
        <v>58.5</v>
      </c>
      <c r="AD96" s="70">
        <f t="shared" si="60"/>
        <v>58.5</v>
      </c>
      <c r="AE96" s="70">
        <f t="shared" ref="AE96:AF96" si="63">AE93+AE94+AE95</f>
        <v>58.5</v>
      </c>
      <c r="AF96" s="70">
        <f t="shared" si="63"/>
        <v>58.5</v>
      </c>
      <c r="AG96" s="80">
        <f>SUM(AG93:AG95)</f>
        <v>106</v>
      </c>
      <c r="AH96" s="46">
        <f t="shared" si="30"/>
        <v>97</v>
      </c>
      <c r="AI96" s="47">
        <f t="shared" si="31"/>
        <v>0</v>
      </c>
      <c r="AK96" s="49"/>
      <c r="AY96" s="82"/>
      <c r="BF96" s="81"/>
      <c r="BG96" s="82">
        <v>-213.8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-246.9</v>
      </c>
      <c r="C97" s="44">
        <v>-224.7</v>
      </c>
      <c r="D97" s="44">
        <v>-213.8</v>
      </c>
      <c r="E97" s="44">
        <v>-230.2</v>
      </c>
      <c r="F97" s="44">
        <v>-323.39999999999998</v>
      </c>
      <c r="G97" s="44">
        <v>-257</v>
      </c>
      <c r="H97" s="44">
        <v>-236</v>
      </c>
      <c r="I97" s="44">
        <v>-251.7</v>
      </c>
      <c r="J97" s="44">
        <v>-351</v>
      </c>
      <c r="K97" s="44">
        <v>-337.8</v>
      </c>
      <c r="L97" s="44">
        <v>-279</v>
      </c>
      <c r="M97" s="44">
        <v>-166</v>
      </c>
      <c r="N97" s="44">
        <v>-228</v>
      </c>
      <c r="O97" s="44">
        <v>-228</v>
      </c>
      <c r="P97" s="44">
        <v>-196</v>
      </c>
      <c r="Q97" s="44">
        <v>-113</v>
      </c>
      <c r="R97" s="44">
        <v>-190</v>
      </c>
      <c r="S97" s="44">
        <v>71.3</v>
      </c>
      <c r="T97" s="44">
        <v>148</v>
      </c>
      <c r="U97" s="44">
        <v>141</v>
      </c>
      <c r="V97" s="44">
        <v>58</v>
      </c>
      <c r="W97" s="44">
        <v>-52.1</v>
      </c>
      <c r="X97" s="44">
        <v>-190.5</v>
      </c>
      <c r="Y97" s="44">
        <v>-213</v>
      </c>
      <c r="Z97" s="44">
        <v>-202.2</v>
      </c>
      <c r="AA97" s="44">
        <v>-256</v>
      </c>
      <c r="AB97" s="44">
        <v>-206</v>
      </c>
      <c r="AC97" s="44">
        <v>-206</v>
      </c>
      <c r="AD97" s="44">
        <v>-228.8</v>
      </c>
      <c r="AE97" s="44">
        <v>-220</v>
      </c>
      <c r="AF97" s="44">
        <v>-230</v>
      </c>
      <c r="AG97" s="61"/>
      <c r="AH97" s="46">
        <f t="shared" si="30"/>
        <v>148</v>
      </c>
      <c r="AI97" s="47">
        <f t="shared" si="31"/>
        <v>-351</v>
      </c>
      <c r="AK97" s="49"/>
      <c r="AY97" s="82"/>
      <c r="BF97" s="81"/>
      <c r="BG97" s="82">
        <v>-230.2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>
        <v>30</v>
      </c>
      <c r="Q98" s="43">
        <v>32.299999999999997</v>
      </c>
      <c r="R98" s="43">
        <v>32.9</v>
      </c>
      <c r="S98" s="43">
        <v>33.200000000000003</v>
      </c>
      <c r="T98" s="43">
        <v>33.200000000000003</v>
      </c>
      <c r="U98" s="43">
        <v>28.6</v>
      </c>
      <c r="V98" s="43">
        <v>28.6</v>
      </c>
      <c r="W98" s="43">
        <v>28.2</v>
      </c>
      <c r="X98" s="43">
        <v>26.4</v>
      </c>
      <c r="Y98" s="43">
        <v>28.3</v>
      </c>
      <c r="Z98" s="43">
        <v>33.700000000000003</v>
      </c>
      <c r="AA98" s="43">
        <v>37.6</v>
      </c>
      <c r="AB98" s="43">
        <v>39.200000000000003</v>
      </c>
      <c r="AC98" s="43">
        <v>39.200000000000003</v>
      </c>
      <c r="AD98" s="43">
        <v>0</v>
      </c>
      <c r="AE98" s="43">
        <v>0</v>
      </c>
      <c r="AF98" s="43">
        <v>0</v>
      </c>
      <c r="AG98" s="64"/>
      <c r="AH98" s="46">
        <f t="shared" si="30"/>
        <v>39.200000000000003</v>
      </c>
      <c r="AI98" s="47">
        <f t="shared" si="31"/>
        <v>0</v>
      </c>
      <c r="AK98" s="49"/>
      <c r="AL98" s="88" t="s">
        <v>124</v>
      </c>
      <c r="AM98" s="88"/>
      <c r="AY98" s="82"/>
      <c r="BF98" s="82"/>
      <c r="BG98" s="82">
        <v>-323.39999999999998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>
        <v>62</v>
      </c>
      <c r="P99" s="43">
        <v>66</v>
      </c>
      <c r="Q99" s="43">
        <v>66.599999999999994</v>
      </c>
      <c r="R99" s="43">
        <v>67.7</v>
      </c>
      <c r="S99" s="43">
        <v>67.7</v>
      </c>
      <c r="T99" s="43">
        <v>67.7</v>
      </c>
      <c r="U99" s="43">
        <v>69.5</v>
      </c>
      <c r="V99" s="43">
        <v>69.5</v>
      </c>
      <c r="W99" s="43">
        <v>62.2</v>
      </c>
      <c r="X99" s="43">
        <v>63.6</v>
      </c>
      <c r="Y99" s="43">
        <v>61.9</v>
      </c>
      <c r="Z99" s="43">
        <v>65.599999999999994</v>
      </c>
      <c r="AA99" s="43">
        <v>63.4</v>
      </c>
      <c r="AB99" s="43">
        <v>71.8</v>
      </c>
      <c r="AC99" s="43">
        <v>71.8</v>
      </c>
      <c r="AD99" s="43">
        <v>0</v>
      </c>
      <c r="AE99" s="43">
        <v>0</v>
      </c>
      <c r="AF99" s="43">
        <v>0</v>
      </c>
      <c r="AG99" s="89"/>
      <c r="AH99" s="46">
        <f t="shared" si="30"/>
        <v>71.8</v>
      </c>
      <c r="AI99" s="47">
        <f t="shared" si="31"/>
        <v>0</v>
      </c>
      <c r="AK99" s="90"/>
      <c r="AL99" s="91"/>
      <c r="AM99" s="91"/>
      <c r="AN99" s="92"/>
      <c r="AY99" s="82"/>
      <c r="BF99" s="82"/>
      <c r="BG99" s="82">
        <v>-257</v>
      </c>
      <c r="BH99" s="82">
        <v>0</v>
      </c>
      <c r="BI99" s="82">
        <v>0</v>
      </c>
      <c r="BJ99" s="82">
        <v>0</v>
      </c>
      <c r="BK99" s="82">
        <v>62.6</v>
      </c>
      <c r="BL99" s="82">
        <v>0</v>
      </c>
    </row>
    <row r="100" spans="1:64" x14ac:dyDescent="0.25">
      <c r="A100" s="63" t="s">
        <v>126</v>
      </c>
      <c r="B100" s="43"/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>
        <v>16</v>
      </c>
      <c r="P100" s="93">
        <v>16</v>
      </c>
      <c r="Q100" s="93">
        <v>16</v>
      </c>
      <c r="R100" s="93">
        <v>14.6</v>
      </c>
      <c r="S100" s="93">
        <v>14.7</v>
      </c>
      <c r="T100" s="93">
        <v>14.7</v>
      </c>
      <c r="U100" s="93">
        <v>20.6</v>
      </c>
      <c r="V100" s="93">
        <v>20.6</v>
      </c>
      <c r="W100" s="93">
        <v>11.5</v>
      </c>
      <c r="X100" s="93">
        <v>21.9</v>
      </c>
      <c r="Y100" s="93">
        <v>20.3</v>
      </c>
      <c r="Z100" s="93">
        <v>22.2</v>
      </c>
      <c r="AA100" s="93">
        <v>20.5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30"/>
        <v>22.2</v>
      </c>
      <c r="AI100" s="47">
        <f t="shared" si="31"/>
        <v>0</v>
      </c>
      <c r="AK100" s="94" t="s">
        <v>127</v>
      </c>
      <c r="AL100" s="43"/>
      <c r="AM100" s="93"/>
      <c r="AN100" s="95"/>
      <c r="AY100" s="82"/>
      <c r="BF100" s="82"/>
      <c r="BG100" s="82">
        <v>-251.7</v>
      </c>
      <c r="BH100" s="82">
        <v>0</v>
      </c>
      <c r="BI100" s="82">
        <v>0</v>
      </c>
      <c r="BJ100" s="82">
        <v>0</v>
      </c>
      <c r="BK100" s="82">
        <v>52.9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62.6</v>
      </c>
      <c r="H101" s="44">
        <v>60.3</v>
      </c>
      <c r="I101" s="44">
        <v>52.9</v>
      </c>
      <c r="J101" s="44">
        <v>51.5</v>
      </c>
      <c r="K101" s="44">
        <v>60.4</v>
      </c>
      <c r="L101" s="44">
        <v>63.1</v>
      </c>
      <c r="M101" s="44">
        <v>18</v>
      </c>
      <c r="N101" s="44">
        <v>60.1</v>
      </c>
      <c r="O101" s="44">
        <v>60.1</v>
      </c>
      <c r="P101" s="44">
        <v>64</v>
      </c>
      <c r="Q101" s="44">
        <v>63.2</v>
      </c>
      <c r="R101" s="44">
        <v>60</v>
      </c>
      <c r="S101" s="44">
        <v>65</v>
      </c>
      <c r="T101" s="44">
        <v>65</v>
      </c>
      <c r="U101" s="44">
        <v>62</v>
      </c>
      <c r="V101" s="44">
        <v>62</v>
      </c>
      <c r="W101" s="44">
        <v>64</v>
      </c>
      <c r="X101" s="44">
        <v>63</v>
      </c>
      <c r="Y101" s="44">
        <v>61.2</v>
      </c>
      <c r="Z101" s="44">
        <v>54.9</v>
      </c>
      <c r="AA101" s="44">
        <v>64.7</v>
      </c>
      <c r="AB101" s="44">
        <v>54.7</v>
      </c>
      <c r="AC101" s="44">
        <v>54.7</v>
      </c>
      <c r="AD101" s="44">
        <v>0</v>
      </c>
      <c r="AE101" s="44">
        <v>0</v>
      </c>
      <c r="AF101" s="44">
        <v>0</v>
      </c>
      <c r="AG101" s="89"/>
      <c r="AH101" s="46">
        <f t="shared" si="30"/>
        <v>65</v>
      </c>
      <c r="AI101" s="47">
        <f t="shared" si="31"/>
        <v>0</v>
      </c>
      <c r="AK101" s="94" t="s">
        <v>129</v>
      </c>
      <c r="AL101" s="93"/>
      <c r="AM101" s="93"/>
      <c r="AN101" s="95"/>
      <c r="AY101" s="82"/>
      <c r="BF101" s="82"/>
      <c r="BG101" s="82">
        <v>-337.8</v>
      </c>
      <c r="BH101" s="82">
        <v>0</v>
      </c>
      <c r="BI101" s="82">
        <v>0</v>
      </c>
      <c r="BJ101" s="82">
        <v>0</v>
      </c>
      <c r="BK101" s="82">
        <v>60.4</v>
      </c>
      <c r="BL101" s="82">
        <v>0</v>
      </c>
    </row>
    <row r="102" spans="1:64" ht="15.75" thickBot="1" x14ac:dyDescent="0.3">
      <c r="A102" s="96" t="s">
        <v>130</v>
      </c>
      <c r="B102" s="97">
        <v>32.1</v>
      </c>
      <c r="C102" s="97">
        <v>24.4</v>
      </c>
      <c r="D102" s="97">
        <v>22.2</v>
      </c>
      <c r="E102" s="97">
        <v>20.100000000000001</v>
      </c>
      <c r="F102" s="97">
        <v>16.600000000000001</v>
      </c>
      <c r="G102" s="97">
        <v>49.2</v>
      </c>
      <c r="H102" s="97">
        <v>55.8</v>
      </c>
      <c r="I102" s="97">
        <v>49.3</v>
      </c>
      <c r="J102" s="97">
        <v>62.6</v>
      </c>
      <c r="K102" s="97">
        <v>50.6</v>
      </c>
      <c r="L102" s="97">
        <v>50.8</v>
      </c>
      <c r="M102" s="97">
        <v>43</v>
      </c>
      <c r="N102" s="97">
        <v>62</v>
      </c>
      <c r="O102" s="97">
        <v>62</v>
      </c>
      <c r="P102" s="97">
        <v>62.3</v>
      </c>
      <c r="Q102" s="97">
        <v>70</v>
      </c>
      <c r="R102" s="97">
        <v>50.6</v>
      </c>
      <c r="S102" s="97">
        <v>54</v>
      </c>
      <c r="T102" s="97">
        <v>54</v>
      </c>
      <c r="U102" s="97">
        <v>35.200000000000003</v>
      </c>
      <c r="V102" s="97">
        <v>35.200000000000003</v>
      </c>
      <c r="W102" s="97">
        <v>42.1</v>
      </c>
      <c r="X102" s="97">
        <v>38</v>
      </c>
      <c r="Y102" s="97">
        <v>35.799999999999997</v>
      </c>
      <c r="Z102" s="97">
        <v>37.5</v>
      </c>
      <c r="AA102" s="97">
        <v>38.799999999999997</v>
      </c>
      <c r="AB102" s="97">
        <v>42</v>
      </c>
      <c r="AC102" s="97">
        <v>42</v>
      </c>
      <c r="AD102" s="97">
        <v>43</v>
      </c>
      <c r="AE102" s="97">
        <v>41</v>
      </c>
      <c r="AF102" s="97">
        <v>60</v>
      </c>
      <c r="AG102" s="89"/>
      <c r="AH102" s="46">
        <f t="shared" si="30"/>
        <v>70</v>
      </c>
      <c r="AI102" s="47">
        <f t="shared" si="31"/>
        <v>16.600000000000001</v>
      </c>
      <c r="AK102" s="94"/>
      <c r="AL102" s="44"/>
      <c r="AM102" s="44"/>
      <c r="AN102" s="98"/>
      <c r="AY102" s="82"/>
      <c r="BF102" s="82"/>
      <c r="BG102" s="82">
        <v>-166</v>
      </c>
      <c r="BH102" s="82">
        <v>0</v>
      </c>
      <c r="BI102" s="82">
        <v>0</v>
      </c>
      <c r="BJ102" s="82">
        <v>0</v>
      </c>
      <c r="BK102" s="82">
        <v>18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0"/>
        <v>0</v>
      </c>
      <c r="AI103" s="47">
        <f t="shared" si="31"/>
        <v>0</v>
      </c>
      <c r="AK103" s="94"/>
      <c r="AL103" s="97"/>
      <c r="AM103" s="99"/>
      <c r="AN103" s="262"/>
      <c r="AY103" s="82"/>
      <c r="BF103" s="82"/>
      <c r="BG103" s="82">
        <v>-228</v>
      </c>
      <c r="BH103" s="82">
        <v>0</v>
      </c>
      <c r="BI103" s="82">
        <v>0</v>
      </c>
      <c r="BJ103" s="82">
        <v>0</v>
      </c>
      <c r="BK103" s="82">
        <v>60.1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0"/>
        <v>0</v>
      </c>
      <c r="AI104" s="47">
        <f t="shared" si="31"/>
        <v>0</v>
      </c>
      <c r="AK104" s="94"/>
      <c r="AL104" s="97"/>
      <c r="AM104" s="97"/>
      <c r="AN104" s="263"/>
      <c r="BF104" s="82"/>
      <c r="BG104" s="82">
        <v>-228</v>
      </c>
      <c r="BH104" s="82">
        <v>0</v>
      </c>
      <c r="BI104" s="82">
        <v>62</v>
      </c>
      <c r="BJ104" s="82">
        <v>16</v>
      </c>
      <c r="BK104" s="82">
        <v>60.1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0"/>
        <v>0</v>
      </c>
      <c r="AI105" s="47">
        <f t="shared" si="31"/>
        <v>0</v>
      </c>
      <c r="AK105" s="100"/>
      <c r="AL105" s="101"/>
      <c r="AM105" s="101"/>
      <c r="AN105" s="102"/>
      <c r="BF105" s="82"/>
      <c r="BG105" s="82">
        <v>-196</v>
      </c>
      <c r="BH105" s="82">
        <v>30</v>
      </c>
      <c r="BI105" s="82">
        <v>66</v>
      </c>
      <c r="BJ105" s="82">
        <v>16</v>
      </c>
      <c r="BK105" s="82">
        <v>64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0"/>
        <v>0</v>
      </c>
      <c r="AI106" s="47">
        <f t="shared" si="31"/>
        <v>0</v>
      </c>
      <c r="BF106" s="82"/>
      <c r="BG106" s="82">
        <v>-113</v>
      </c>
      <c r="BH106" s="82">
        <v>32.299999999999997</v>
      </c>
      <c r="BI106" s="82">
        <v>66.599999999999994</v>
      </c>
      <c r="BJ106" s="82">
        <v>16</v>
      </c>
      <c r="BK106" s="82">
        <v>63.2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0"/>
        <v>0</v>
      </c>
      <c r="AI107" s="47">
        <f t="shared" si="31"/>
        <v>0</v>
      </c>
      <c r="BF107" s="82"/>
      <c r="BG107" s="82">
        <v>-190</v>
      </c>
      <c r="BH107" s="82">
        <v>32.9</v>
      </c>
      <c r="BI107" s="82">
        <v>67.7</v>
      </c>
      <c r="BJ107" s="82">
        <v>14.6</v>
      </c>
      <c r="BK107" s="82">
        <v>60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4">SUMIF(B97:B107,"&gt;0")</f>
        <v>32.1</v>
      </c>
      <c r="C108" s="70">
        <f t="shared" si="64"/>
        <v>24.4</v>
      </c>
      <c r="D108" s="70">
        <f t="shared" ref="D108" si="65">SUMIF(D97:D107,"&gt;0")</f>
        <v>22.2</v>
      </c>
      <c r="E108" s="70">
        <f t="shared" ref="B108:AF108" si="66">SUMIF(E97:E107,"&gt;0")</f>
        <v>20.100000000000001</v>
      </c>
      <c r="F108" s="70">
        <f t="shared" si="66"/>
        <v>16.600000000000001</v>
      </c>
      <c r="G108" s="70">
        <f t="shared" si="66"/>
        <v>111.80000000000001</v>
      </c>
      <c r="H108" s="70">
        <f t="shared" si="66"/>
        <v>116.1</v>
      </c>
      <c r="I108" s="70">
        <f t="shared" si="66"/>
        <v>102.19999999999999</v>
      </c>
      <c r="J108" s="70">
        <f t="shared" si="66"/>
        <v>114.1</v>
      </c>
      <c r="K108" s="70">
        <f t="shared" si="66"/>
        <v>111</v>
      </c>
      <c r="L108" s="70">
        <f t="shared" si="66"/>
        <v>113.9</v>
      </c>
      <c r="M108" s="70">
        <f t="shared" si="66"/>
        <v>61</v>
      </c>
      <c r="N108" s="70">
        <f t="shared" si="66"/>
        <v>122.1</v>
      </c>
      <c r="O108" s="70">
        <f t="shared" si="66"/>
        <v>200.1</v>
      </c>
      <c r="P108" s="70">
        <f t="shared" si="66"/>
        <v>238.3</v>
      </c>
      <c r="Q108" s="70">
        <f t="shared" si="66"/>
        <v>248.1</v>
      </c>
      <c r="R108" s="70">
        <f t="shared" ref="R108" si="67">SUMIF(R97:R107,"&gt;0")</f>
        <v>225.79999999999998</v>
      </c>
      <c r="S108" s="70">
        <f t="shared" si="66"/>
        <v>305.89999999999998</v>
      </c>
      <c r="T108" s="70">
        <f t="shared" si="66"/>
        <v>382.59999999999997</v>
      </c>
      <c r="U108" s="70">
        <f t="shared" si="66"/>
        <v>356.9</v>
      </c>
      <c r="V108" s="70">
        <f t="shared" si="66"/>
        <v>273.89999999999998</v>
      </c>
      <c r="W108" s="70">
        <f t="shared" si="66"/>
        <v>208</v>
      </c>
      <c r="X108" s="70">
        <f t="shared" si="66"/>
        <v>212.9</v>
      </c>
      <c r="Y108" s="70">
        <f t="shared" si="66"/>
        <v>207.5</v>
      </c>
      <c r="Z108" s="70">
        <f t="shared" si="66"/>
        <v>213.9</v>
      </c>
      <c r="AA108" s="70">
        <f t="shared" si="66"/>
        <v>225</v>
      </c>
      <c r="AB108" s="70">
        <f t="shared" si="66"/>
        <v>207.7</v>
      </c>
      <c r="AC108" s="70">
        <f t="shared" si="66"/>
        <v>207.7</v>
      </c>
      <c r="AD108" s="70">
        <f t="shared" si="66"/>
        <v>43</v>
      </c>
      <c r="AE108" s="70">
        <f t="shared" ref="AE108:AF108" si="68">SUMIF(AE97:AE107,"&gt;0")</f>
        <v>41</v>
      </c>
      <c r="AF108" s="70">
        <f t="shared" si="68"/>
        <v>60</v>
      </c>
      <c r="AG108" s="104">
        <f>SUM(AG97:AG107)</f>
        <v>0</v>
      </c>
      <c r="AH108" s="46">
        <f t="shared" si="30"/>
        <v>382.59999999999997</v>
      </c>
      <c r="AI108" s="47">
        <f t="shared" si="31"/>
        <v>16.600000000000001</v>
      </c>
      <c r="AJ108" s="105">
        <f t="array" ref="AJ108">MIN(IF(B108:AF108&lt;&gt;0,B108:AF108))</f>
        <v>16.600000000000001</v>
      </c>
      <c r="BF108" s="82"/>
      <c r="BG108" s="82">
        <v>71.3</v>
      </c>
      <c r="BH108" s="82">
        <v>33.200000000000003</v>
      </c>
      <c r="BI108" s="82">
        <v>67.7</v>
      </c>
      <c r="BJ108" s="82">
        <v>14.7</v>
      </c>
      <c r="BK108" s="82">
        <v>65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0"/>
        <v>0</v>
      </c>
      <c r="AI109" s="47">
        <f t="shared" si="31"/>
        <v>0</v>
      </c>
      <c r="BF109" s="82"/>
      <c r="BG109" s="82">
        <v>148</v>
      </c>
      <c r="BH109" s="82">
        <v>33.200000000000003</v>
      </c>
      <c r="BI109" s="82">
        <v>67.7</v>
      </c>
      <c r="BJ109" s="82">
        <v>14.7</v>
      </c>
      <c r="BK109" s="82">
        <v>65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0"/>
        <v>0</v>
      </c>
      <c r="AI110" s="47">
        <f t="shared" si="31"/>
        <v>0</v>
      </c>
      <c r="BF110" s="82"/>
      <c r="BG110" s="82">
        <v>141</v>
      </c>
      <c r="BH110" s="82">
        <v>28.6</v>
      </c>
      <c r="BI110" s="82">
        <v>69.5</v>
      </c>
      <c r="BJ110" s="82">
        <v>20.6</v>
      </c>
      <c r="BK110" s="82">
        <v>62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0"/>
        <v>0</v>
      </c>
      <c r="AI111" s="47">
        <f t="shared" si="31"/>
        <v>0</v>
      </c>
      <c r="BF111" s="82"/>
      <c r="BG111" s="82">
        <v>58</v>
      </c>
      <c r="BH111" s="82">
        <v>28.6</v>
      </c>
      <c r="BI111" s="82">
        <v>69.5</v>
      </c>
      <c r="BJ111" s="82">
        <v>20.6</v>
      </c>
      <c r="BK111" s="82">
        <v>62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0"/>
        <v>0</v>
      </c>
      <c r="AI112" s="47">
        <f t="shared" si="31"/>
        <v>0</v>
      </c>
      <c r="BF112" s="81"/>
      <c r="BG112" s="82">
        <v>-190.5</v>
      </c>
      <c r="BH112" s="82">
        <v>26.4</v>
      </c>
      <c r="BI112" s="82">
        <v>63.6</v>
      </c>
      <c r="BJ112" s="82">
        <v>21.9</v>
      </c>
      <c r="BK112" s="82">
        <v>63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69">B71+B78+B96+B92+B108+B112</f>
        <v>2105.4</v>
      </c>
      <c r="C113" s="108">
        <f t="shared" si="69"/>
        <v>2002.7000000000003</v>
      </c>
      <c r="D113" s="108">
        <f t="shared" ref="D113" si="70">D71+D78+D96+D92+D108+D112</f>
        <v>1921.1000000000006</v>
      </c>
      <c r="E113" s="108">
        <f t="shared" ref="B113:AG113" si="71">E71+E78+E96+E92+E108+E112</f>
        <v>1890.3000000000002</v>
      </c>
      <c r="F113" s="108">
        <f t="shared" si="71"/>
        <v>1989.1000000000001</v>
      </c>
      <c r="G113" s="108">
        <f t="shared" si="71"/>
        <v>1934.7000000000005</v>
      </c>
      <c r="H113" s="108">
        <f t="shared" si="71"/>
        <v>1939.1000000000004</v>
      </c>
      <c r="I113" s="108">
        <f t="shared" si="71"/>
        <v>1939.6000000000006</v>
      </c>
      <c r="J113" s="108">
        <f t="shared" si="71"/>
        <v>2136.3000000000002</v>
      </c>
      <c r="K113" s="108">
        <f t="shared" si="71"/>
        <v>2168.3000000000002</v>
      </c>
      <c r="L113" s="108">
        <f t="shared" si="71"/>
        <v>2171.2000000000003</v>
      </c>
      <c r="M113" s="108">
        <f t="shared" si="71"/>
        <v>1975.52</v>
      </c>
      <c r="N113" s="108">
        <f t="shared" si="71"/>
        <v>2012.6200000000001</v>
      </c>
      <c r="O113" s="108">
        <f t="shared" si="71"/>
        <v>2079.62</v>
      </c>
      <c r="P113" s="108">
        <f t="shared" si="71"/>
        <v>2019.42</v>
      </c>
      <c r="Q113" s="108">
        <f t="shared" si="71"/>
        <v>2022.62</v>
      </c>
      <c r="R113" s="108">
        <f t="shared" ref="R113" si="72">R71+R78+R96+R92+R108+R112</f>
        <v>2084.0200000000004</v>
      </c>
      <c r="S113" s="108">
        <f t="shared" si="71"/>
        <v>2176.2200000000003</v>
      </c>
      <c r="T113" s="108">
        <f t="shared" si="71"/>
        <v>1948.8200000000002</v>
      </c>
      <c r="U113" s="108">
        <f t="shared" si="71"/>
        <v>1863.1200000000003</v>
      </c>
      <c r="V113" s="108">
        <f t="shared" si="71"/>
        <v>1767.92</v>
      </c>
      <c r="W113" s="108">
        <f t="shared" si="71"/>
        <v>1888.02</v>
      </c>
      <c r="X113" s="108">
        <f t="shared" si="71"/>
        <v>1858.02</v>
      </c>
      <c r="Y113" s="108">
        <f t="shared" si="71"/>
        <v>1922.6200000000001</v>
      </c>
      <c r="Z113" s="108">
        <f t="shared" si="71"/>
        <v>1997.88</v>
      </c>
      <c r="AA113" s="108">
        <f t="shared" si="71"/>
        <v>2168.12</v>
      </c>
      <c r="AB113" s="108">
        <f t="shared" si="71"/>
        <v>2127.8199999999997</v>
      </c>
      <c r="AC113" s="108">
        <f t="shared" si="71"/>
        <v>2127.8199999999997</v>
      </c>
      <c r="AD113" s="108">
        <f t="shared" si="71"/>
        <v>2073.8199999999997</v>
      </c>
      <c r="AE113" s="108">
        <f t="shared" ref="AE113:AF113" si="73">AE71+AE78+AE96+AE92+AE108+AE112</f>
        <v>2053.12</v>
      </c>
      <c r="AF113" s="108">
        <f t="shared" si="73"/>
        <v>2072.12</v>
      </c>
      <c r="AG113" s="80">
        <f t="shared" si="71"/>
        <v>3169.915</v>
      </c>
      <c r="AH113" s="46">
        <f t="shared" si="30"/>
        <v>2176.2200000000003</v>
      </c>
      <c r="AI113" s="47">
        <f t="shared" si="31"/>
        <v>1767.92</v>
      </c>
      <c r="BF113" s="81"/>
      <c r="BG113" s="82">
        <v>-202.2</v>
      </c>
      <c r="BH113" s="82">
        <v>33.700000000000003</v>
      </c>
      <c r="BI113" s="82">
        <v>65.599999999999994</v>
      </c>
      <c r="BJ113" s="82">
        <v>22.2</v>
      </c>
      <c r="BK113" s="82">
        <v>54.9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0"/>
        <v>0</v>
      </c>
      <c r="AI114" s="47">
        <f t="shared" si="31"/>
        <v>0</v>
      </c>
      <c r="BF114" s="81"/>
      <c r="BG114" s="82">
        <v>-206</v>
      </c>
      <c r="BH114" s="82">
        <v>39.200000000000003</v>
      </c>
      <c r="BI114" s="82">
        <v>71.8</v>
      </c>
      <c r="BJ114" s="82">
        <v>0</v>
      </c>
      <c r="BK114" s="82">
        <v>54.7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4">B113+B114</f>
        <v>2105.4</v>
      </c>
      <c r="C115" s="108">
        <f t="shared" si="74"/>
        <v>2002.7000000000003</v>
      </c>
      <c r="D115" s="108">
        <f t="shared" ref="D115" si="75">D113+D114</f>
        <v>1921.1000000000006</v>
      </c>
      <c r="E115" s="108">
        <f t="shared" ref="C115:AF115" si="76">E113+E114</f>
        <v>1890.3000000000002</v>
      </c>
      <c r="F115" s="108">
        <f t="shared" si="76"/>
        <v>1989.1000000000001</v>
      </c>
      <c r="G115" s="108">
        <f t="shared" si="76"/>
        <v>1934.7000000000005</v>
      </c>
      <c r="H115" s="108">
        <f t="shared" si="76"/>
        <v>1939.1000000000004</v>
      </c>
      <c r="I115" s="108">
        <f t="shared" si="76"/>
        <v>1939.6000000000006</v>
      </c>
      <c r="J115" s="108">
        <f t="shared" si="76"/>
        <v>2136.3000000000002</v>
      </c>
      <c r="K115" s="108">
        <f t="shared" si="76"/>
        <v>2168.3000000000002</v>
      </c>
      <c r="L115" s="108">
        <f t="shared" si="76"/>
        <v>2171.2000000000003</v>
      </c>
      <c r="M115" s="108">
        <f t="shared" si="76"/>
        <v>1975.52</v>
      </c>
      <c r="N115" s="108">
        <f t="shared" si="76"/>
        <v>2012.6200000000001</v>
      </c>
      <c r="O115" s="108">
        <f t="shared" si="76"/>
        <v>2079.62</v>
      </c>
      <c r="P115" s="108">
        <f t="shared" si="76"/>
        <v>2019.42</v>
      </c>
      <c r="Q115" s="108">
        <f t="shared" si="76"/>
        <v>2022.62</v>
      </c>
      <c r="R115" s="108">
        <f t="shared" ref="R115" si="77">R113+R114</f>
        <v>2084.0200000000004</v>
      </c>
      <c r="S115" s="108">
        <f t="shared" si="76"/>
        <v>2176.2200000000003</v>
      </c>
      <c r="T115" s="108">
        <f t="shared" si="76"/>
        <v>1948.8200000000002</v>
      </c>
      <c r="U115" s="108">
        <f t="shared" si="76"/>
        <v>1863.1200000000003</v>
      </c>
      <c r="V115" s="108">
        <f t="shared" si="76"/>
        <v>1767.92</v>
      </c>
      <c r="W115" s="108">
        <f t="shared" si="76"/>
        <v>1888.02</v>
      </c>
      <c r="X115" s="108">
        <f t="shared" si="76"/>
        <v>1858.02</v>
      </c>
      <c r="Y115" s="108">
        <f t="shared" si="76"/>
        <v>1922.6200000000001</v>
      </c>
      <c r="Z115" s="108">
        <f t="shared" si="76"/>
        <v>1997.88</v>
      </c>
      <c r="AA115" s="108">
        <f t="shared" si="76"/>
        <v>2168.12</v>
      </c>
      <c r="AB115" s="108">
        <f t="shared" si="76"/>
        <v>2127.8199999999997</v>
      </c>
      <c r="AC115" s="108">
        <f t="shared" si="76"/>
        <v>2127.8199999999997</v>
      </c>
      <c r="AD115" s="108">
        <f t="shared" si="76"/>
        <v>2073.8199999999997</v>
      </c>
      <c r="AE115" s="108">
        <f t="shared" ref="AE115:AF115" si="78">AE113+AE114</f>
        <v>2053.12</v>
      </c>
      <c r="AF115" s="108">
        <f t="shared" si="78"/>
        <v>2072.12</v>
      </c>
      <c r="AG115" s="104">
        <f>AG112+AG108+AG96+AG92+AG71+AG114</f>
        <v>2463.5149999999999</v>
      </c>
      <c r="AH115" s="46">
        <f t="shared" si="30"/>
        <v>2176.2200000000003</v>
      </c>
      <c r="AI115" s="47">
        <f t="shared" si="31"/>
        <v>1767.92</v>
      </c>
      <c r="BF115" s="81"/>
      <c r="BG115" s="82">
        <v>-228.8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79">B115-(B123)</f>
        <v>1858.5</v>
      </c>
      <c r="C116" s="108">
        <f t="shared" si="79"/>
        <v>1778.0000000000002</v>
      </c>
      <c r="D116" s="108">
        <f t="shared" ref="D116" si="80">D115-(D123)</f>
        <v>1707.3000000000006</v>
      </c>
      <c r="E116" s="108">
        <f t="shared" ref="C116:AF116" si="81">E115-(E123)</f>
        <v>1660.1000000000001</v>
      </c>
      <c r="F116" s="108">
        <f t="shared" si="81"/>
        <v>1665.7000000000003</v>
      </c>
      <c r="G116" s="108">
        <f t="shared" si="81"/>
        <v>1677.7000000000005</v>
      </c>
      <c r="H116" s="108">
        <f t="shared" si="81"/>
        <v>1703.1000000000004</v>
      </c>
      <c r="I116" s="108">
        <f t="shared" si="81"/>
        <v>1687.9000000000005</v>
      </c>
      <c r="J116" s="108">
        <f t="shared" si="81"/>
        <v>1785.3000000000002</v>
      </c>
      <c r="K116" s="108">
        <f t="shared" si="81"/>
        <v>1830.5000000000002</v>
      </c>
      <c r="L116" s="108">
        <f t="shared" si="81"/>
        <v>1892.2000000000003</v>
      </c>
      <c r="M116" s="108">
        <f t="shared" si="81"/>
        <v>1809.52</v>
      </c>
      <c r="N116" s="108">
        <f t="shared" si="81"/>
        <v>1784.6200000000001</v>
      </c>
      <c r="O116" s="108">
        <f t="shared" si="81"/>
        <v>1851.62</v>
      </c>
      <c r="P116" s="108">
        <f t="shared" si="81"/>
        <v>1823.42</v>
      </c>
      <c r="Q116" s="108">
        <f t="shared" si="81"/>
        <v>1909.62</v>
      </c>
      <c r="R116" s="108">
        <f t="shared" ref="R116" si="82">R115-(R123)</f>
        <v>1894.0200000000004</v>
      </c>
      <c r="S116" s="108">
        <f t="shared" si="81"/>
        <v>2176.2200000000003</v>
      </c>
      <c r="T116" s="108">
        <f t="shared" si="81"/>
        <v>1948.8200000000002</v>
      </c>
      <c r="U116" s="108">
        <f t="shared" si="81"/>
        <v>1863.1200000000003</v>
      </c>
      <c r="V116" s="108">
        <f t="shared" si="81"/>
        <v>1767.92</v>
      </c>
      <c r="W116" s="108">
        <f t="shared" si="81"/>
        <v>1835.92</v>
      </c>
      <c r="X116" s="108">
        <f t="shared" si="81"/>
        <v>1667.52</v>
      </c>
      <c r="Y116" s="108">
        <f t="shared" si="81"/>
        <v>1709.6200000000001</v>
      </c>
      <c r="Z116" s="108">
        <f t="shared" si="81"/>
        <v>1795.68</v>
      </c>
      <c r="AA116" s="108">
        <f t="shared" si="81"/>
        <v>1912.12</v>
      </c>
      <c r="AB116" s="108">
        <f t="shared" si="81"/>
        <v>1921.8199999999997</v>
      </c>
      <c r="AC116" s="108">
        <f t="shared" si="81"/>
        <v>1921.8199999999997</v>
      </c>
      <c r="AD116" s="108">
        <f t="shared" si="81"/>
        <v>1845.0199999999998</v>
      </c>
      <c r="AE116" s="108">
        <f t="shared" ref="AE116:AF116" si="83">AE115-(AE123)</f>
        <v>1833.12</v>
      </c>
      <c r="AF116" s="108">
        <f t="shared" si="83"/>
        <v>1842.12</v>
      </c>
      <c r="AG116" s="104"/>
      <c r="AH116" s="46">
        <f t="shared" si="30"/>
        <v>2176.2200000000003</v>
      </c>
      <c r="AI116" s="47">
        <f t="shared" si="31"/>
        <v>1660.1000000000001</v>
      </c>
      <c r="BF116" s="81"/>
      <c r="BG116" s="82">
        <v>-220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84">IF(B97&lt;0,B97*-1,0)</f>
        <v>246.9</v>
      </c>
      <c r="C117" s="93">
        <f t="shared" si="84"/>
        <v>224.7</v>
      </c>
      <c r="D117" s="93">
        <f t="shared" ref="D117" si="85">IF(D97&lt;0,D97*-1,0)</f>
        <v>213.8</v>
      </c>
      <c r="E117" s="93">
        <f t="shared" ref="B117:AF122" si="86">IF(E97&lt;0,E97*-1,0)</f>
        <v>230.2</v>
      </c>
      <c r="F117" s="93">
        <f t="shared" si="86"/>
        <v>323.39999999999998</v>
      </c>
      <c r="G117" s="93">
        <f t="shared" si="86"/>
        <v>257</v>
      </c>
      <c r="H117" s="93">
        <f t="shared" si="86"/>
        <v>236</v>
      </c>
      <c r="I117" s="93">
        <f t="shared" si="86"/>
        <v>251.7</v>
      </c>
      <c r="J117" s="93">
        <f t="shared" si="86"/>
        <v>351</v>
      </c>
      <c r="K117" s="93">
        <f t="shared" si="86"/>
        <v>337.8</v>
      </c>
      <c r="L117" s="93">
        <f t="shared" si="86"/>
        <v>279</v>
      </c>
      <c r="M117" s="93">
        <f t="shared" si="86"/>
        <v>166</v>
      </c>
      <c r="N117" s="93">
        <f t="shared" si="86"/>
        <v>228</v>
      </c>
      <c r="O117" s="93">
        <f t="shared" si="86"/>
        <v>228</v>
      </c>
      <c r="P117" s="93">
        <f t="shared" si="86"/>
        <v>196</v>
      </c>
      <c r="Q117" s="93">
        <f t="shared" si="86"/>
        <v>113</v>
      </c>
      <c r="R117" s="93">
        <f t="shared" ref="R117" si="87">IF(R97&lt;0,R97*-1,0)</f>
        <v>190</v>
      </c>
      <c r="S117" s="93">
        <f t="shared" si="86"/>
        <v>0</v>
      </c>
      <c r="T117" s="93">
        <f t="shared" si="86"/>
        <v>0</v>
      </c>
      <c r="U117" s="93">
        <f t="shared" si="86"/>
        <v>0</v>
      </c>
      <c r="V117" s="93">
        <f t="shared" si="86"/>
        <v>0</v>
      </c>
      <c r="W117" s="93">
        <f t="shared" si="86"/>
        <v>52.1</v>
      </c>
      <c r="X117" s="93">
        <f t="shared" si="86"/>
        <v>190.5</v>
      </c>
      <c r="Y117" s="93">
        <f t="shared" si="86"/>
        <v>213</v>
      </c>
      <c r="Z117" s="93">
        <f t="shared" si="86"/>
        <v>202.2</v>
      </c>
      <c r="AA117" s="93">
        <f t="shared" si="86"/>
        <v>256</v>
      </c>
      <c r="AB117" s="93">
        <f t="shared" si="86"/>
        <v>206</v>
      </c>
      <c r="AC117" s="93">
        <f t="shared" si="86"/>
        <v>206</v>
      </c>
      <c r="AD117" s="93">
        <f t="shared" si="86"/>
        <v>228.8</v>
      </c>
      <c r="AE117" s="93">
        <f t="shared" ref="AE117:AF117" si="88">IF(AE97&lt;0,AE97*-1,0)</f>
        <v>220</v>
      </c>
      <c r="AF117" s="93">
        <f t="shared" si="88"/>
        <v>230</v>
      </c>
      <c r="AG117" s="61"/>
      <c r="AH117" s="46">
        <f t="shared" si="30"/>
        <v>351</v>
      </c>
      <c r="AI117" s="47">
        <f t="shared" si="31"/>
        <v>0</v>
      </c>
      <c r="BG117" s="82">
        <v>-230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84"/>
        <v>0</v>
      </c>
      <c r="C118" s="93">
        <f t="shared" si="84"/>
        <v>0</v>
      </c>
      <c r="D118" s="93">
        <f t="shared" ref="D118" si="89">IF(D98&lt;0,D98*-1,0)</f>
        <v>0</v>
      </c>
      <c r="E118" s="93">
        <f t="shared" si="86"/>
        <v>0</v>
      </c>
      <c r="F118" s="93">
        <f t="shared" si="86"/>
        <v>0</v>
      </c>
      <c r="G118" s="93">
        <f t="shared" si="86"/>
        <v>0</v>
      </c>
      <c r="H118" s="93">
        <f t="shared" si="86"/>
        <v>0</v>
      </c>
      <c r="I118" s="93">
        <f t="shared" si="86"/>
        <v>0</v>
      </c>
      <c r="J118" s="93">
        <f t="shared" si="86"/>
        <v>0</v>
      </c>
      <c r="K118" s="93">
        <f t="shared" si="86"/>
        <v>0</v>
      </c>
      <c r="L118" s="93">
        <f t="shared" si="86"/>
        <v>0</v>
      </c>
      <c r="M118" s="93">
        <f t="shared" si="86"/>
        <v>0</v>
      </c>
      <c r="N118" s="93">
        <f t="shared" si="86"/>
        <v>0</v>
      </c>
      <c r="O118" s="93">
        <f t="shared" si="86"/>
        <v>0</v>
      </c>
      <c r="P118" s="93">
        <f t="shared" si="86"/>
        <v>0</v>
      </c>
      <c r="Q118" s="93">
        <f t="shared" si="86"/>
        <v>0</v>
      </c>
      <c r="R118" s="93">
        <f t="shared" ref="R118" si="90">IF(R98&lt;0,R98*-1,0)</f>
        <v>0</v>
      </c>
      <c r="S118" s="93">
        <f t="shared" si="86"/>
        <v>0</v>
      </c>
      <c r="T118" s="93">
        <f t="shared" si="86"/>
        <v>0</v>
      </c>
      <c r="U118" s="93">
        <f t="shared" si="86"/>
        <v>0</v>
      </c>
      <c r="V118" s="93">
        <f t="shared" si="86"/>
        <v>0</v>
      </c>
      <c r="W118" s="93">
        <f t="shared" si="86"/>
        <v>0</v>
      </c>
      <c r="X118" s="93">
        <f t="shared" si="86"/>
        <v>0</v>
      </c>
      <c r="Y118" s="93">
        <f t="shared" si="86"/>
        <v>0</v>
      </c>
      <c r="Z118" s="93">
        <f t="shared" si="86"/>
        <v>0</v>
      </c>
      <c r="AA118" s="93">
        <f t="shared" si="86"/>
        <v>0</v>
      </c>
      <c r="AB118" s="93">
        <f t="shared" si="86"/>
        <v>0</v>
      </c>
      <c r="AC118" s="93">
        <f t="shared" si="86"/>
        <v>0</v>
      </c>
      <c r="AD118" s="93">
        <f t="shared" si="86"/>
        <v>0</v>
      </c>
      <c r="AE118" s="93">
        <f t="shared" ref="AE118:AF118" si="91">IF(AE98&lt;0,AE98*-1,0)</f>
        <v>0</v>
      </c>
      <c r="AF118" s="93">
        <f t="shared" si="91"/>
        <v>0</v>
      </c>
      <c r="AG118" s="64"/>
      <c r="AH118" s="46">
        <f t="shared" si="30"/>
        <v>0</v>
      </c>
      <c r="AI118" s="47">
        <f t="shared" si="31"/>
        <v>0</v>
      </c>
      <c r="AK118" s="49"/>
      <c r="BG118" s="82">
        <v>-246.9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84"/>
        <v>0</v>
      </c>
      <c r="C119" s="93">
        <f t="shared" si="84"/>
        <v>0</v>
      </c>
      <c r="D119" s="93">
        <f t="shared" ref="D119" si="92">IF(D99&lt;0,D99*-1,0)</f>
        <v>0</v>
      </c>
      <c r="E119" s="93">
        <f t="shared" si="86"/>
        <v>0</v>
      </c>
      <c r="F119" s="93">
        <f t="shared" si="86"/>
        <v>0</v>
      </c>
      <c r="G119" s="93">
        <f t="shared" si="86"/>
        <v>0</v>
      </c>
      <c r="H119" s="93">
        <f t="shared" si="86"/>
        <v>0</v>
      </c>
      <c r="I119" s="93">
        <f t="shared" si="86"/>
        <v>0</v>
      </c>
      <c r="J119" s="93">
        <f t="shared" si="86"/>
        <v>0</v>
      </c>
      <c r="K119" s="93">
        <f t="shared" si="86"/>
        <v>0</v>
      </c>
      <c r="L119" s="93">
        <f t="shared" si="86"/>
        <v>0</v>
      </c>
      <c r="M119" s="93">
        <f t="shared" si="86"/>
        <v>0</v>
      </c>
      <c r="N119" s="93">
        <f t="shared" si="86"/>
        <v>0</v>
      </c>
      <c r="O119" s="93">
        <f t="shared" si="86"/>
        <v>0</v>
      </c>
      <c r="P119" s="93">
        <f t="shared" si="86"/>
        <v>0</v>
      </c>
      <c r="Q119" s="93">
        <f t="shared" si="86"/>
        <v>0</v>
      </c>
      <c r="R119" s="93">
        <f t="shared" ref="R119" si="93">IF(R99&lt;0,R99*-1,0)</f>
        <v>0</v>
      </c>
      <c r="S119" s="93">
        <f t="shared" si="86"/>
        <v>0</v>
      </c>
      <c r="T119" s="93">
        <f t="shared" si="86"/>
        <v>0</v>
      </c>
      <c r="U119" s="93">
        <f t="shared" si="86"/>
        <v>0</v>
      </c>
      <c r="V119" s="93">
        <f t="shared" si="86"/>
        <v>0</v>
      </c>
      <c r="W119" s="93">
        <f t="shared" si="86"/>
        <v>0</v>
      </c>
      <c r="X119" s="93">
        <f t="shared" si="86"/>
        <v>0</v>
      </c>
      <c r="Y119" s="93">
        <f t="shared" si="86"/>
        <v>0</v>
      </c>
      <c r="Z119" s="93">
        <f t="shared" si="86"/>
        <v>0</v>
      </c>
      <c r="AA119" s="93">
        <f t="shared" si="86"/>
        <v>0</v>
      </c>
      <c r="AB119" s="93">
        <f t="shared" si="86"/>
        <v>0</v>
      </c>
      <c r="AC119" s="93">
        <f t="shared" si="86"/>
        <v>0</v>
      </c>
      <c r="AD119" s="93">
        <f t="shared" si="86"/>
        <v>0</v>
      </c>
      <c r="AE119" s="93">
        <f t="shared" ref="AE119:AF119" si="94">IF(AE99&lt;0,AE99*-1,0)</f>
        <v>0</v>
      </c>
      <c r="AF119" s="93">
        <f t="shared" si="94"/>
        <v>0</v>
      </c>
      <c r="AG119" s="111"/>
      <c r="AH119" s="46">
        <f t="shared" si="30"/>
        <v>0</v>
      </c>
      <c r="AI119" s="47">
        <f t="shared" si="31"/>
        <v>0</v>
      </c>
    </row>
    <row r="120" spans="1:64" x14ac:dyDescent="0.25">
      <c r="A120" s="96" t="s">
        <v>126</v>
      </c>
      <c r="B120" s="93">
        <f t="shared" si="84"/>
        <v>0</v>
      </c>
      <c r="C120" s="93">
        <f t="shared" si="84"/>
        <v>0</v>
      </c>
      <c r="D120" s="93">
        <f t="shared" ref="D120" si="95">IF(D100&lt;0,D100*-1,0)</f>
        <v>0</v>
      </c>
      <c r="E120" s="93">
        <f t="shared" si="86"/>
        <v>0</v>
      </c>
      <c r="F120" s="93">
        <f t="shared" si="86"/>
        <v>0</v>
      </c>
      <c r="G120" s="93">
        <f t="shared" si="86"/>
        <v>0</v>
      </c>
      <c r="H120" s="93">
        <f t="shared" si="86"/>
        <v>0</v>
      </c>
      <c r="I120" s="93">
        <f t="shared" si="86"/>
        <v>0</v>
      </c>
      <c r="J120" s="93">
        <f t="shared" si="86"/>
        <v>0</v>
      </c>
      <c r="K120" s="93">
        <f t="shared" si="86"/>
        <v>0</v>
      </c>
      <c r="L120" s="93">
        <f t="shared" si="86"/>
        <v>0</v>
      </c>
      <c r="M120" s="93">
        <f t="shared" si="86"/>
        <v>0</v>
      </c>
      <c r="N120" s="93">
        <f t="shared" si="86"/>
        <v>0</v>
      </c>
      <c r="O120" s="93">
        <f t="shared" si="86"/>
        <v>0</v>
      </c>
      <c r="P120" s="93">
        <f t="shared" si="86"/>
        <v>0</v>
      </c>
      <c r="Q120" s="93">
        <f t="shared" si="86"/>
        <v>0</v>
      </c>
      <c r="R120" s="93">
        <f t="shared" ref="R120" si="96">IF(R100&lt;0,R100*-1,0)</f>
        <v>0</v>
      </c>
      <c r="S120" s="93">
        <f t="shared" si="86"/>
        <v>0</v>
      </c>
      <c r="T120" s="93">
        <f t="shared" si="86"/>
        <v>0</v>
      </c>
      <c r="U120" s="93">
        <f t="shared" si="86"/>
        <v>0</v>
      </c>
      <c r="V120" s="93">
        <f t="shared" si="86"/>
        <v>0</v>
      </c>
      <c r="W120" s="93">
        <f t="shared" si="86"/>
        <v>0</v>
      </c>
      <c r="X120" s="93">
        <f t="shared" si="86"/>
        <v>0</v>
      </c>
      <c r="Y120" s="93">
        <f t="shared" si="86"/>
        <v>0</v>
      </c>
      <c r="Z120" s="93">
        <f t="shared" si="86"/>
        <v>0</v>
      </c>
      <c r="AA120" s="93">
        <f t="shared" si="86"/>
        <v>0</v>
      </c>
      <c r="AB120" s="93">
        <f t="shared" si="86"/>
        <v>0</v>
      </c>
      <c r="AC120" s="93">
        <f t="shared" si="86"/>
        <v>0</v>
      </c>
      <c r="AD120" s="93">
        <f t="shared" si="86"/>
        <v>0</v>
      </c>
      <c r="AE120" s="93">
        <f t="shared" ref="AE120:AF120" si="97">IF(AE100&lt;0,AE100*-1,0)</f>
        <v>0</v>
      </c>
      <c r="AF120" s="93">
        <f t="shared" si="97"/>
        <v>0</v>
      </c>
      <c r="AG120" s="111"/>
      <c r="AH120" s="46">
        <f t="shared" si="30"/>
        <v>0</v>
      </c>
      <c r="AI120" s="47">
        <f t="shared" si="31"/>
        <v>0</v>
      </c>
    </row>
    <row r="121" spans="1:64" x14ac:dyDescent="0.25">
      <c r="A121" s="96" t="s">
        <v>128</v>
      </c>
      <c r="B121" s="93">
        <f t="shared" si="84"/>
        <v>0</v>
      </c>
      <c r="C121" s="93">
        <f t="shared" si="84"/>
        <v>0</v>
      </c>
      <c r="D121" s="93">
        <f t="shared" ref="D121" si="98">IF(D101&lt;0,D101*-1,0)</f>
        <v>0</v>
      </c>
      <c r="E121" s="93">
        <f t="shared" si="86"/>
        <v>0</v>
      </c>
      <c r="F121" s="93">
        <f t="shared" si="86"/>
        <v>0</v>
      </c>
      <c r="G121" s="93">
        <f t="shared" si="86"/>
        <v>0</v>
      </c>
      <c r="H121" s="93">
        <f t="shared" si="86"/>
        <v>0</v>
      </c>
      <c r="I121" s="93">
        <f t="shared" si="86"/>
        <v>0</v>
      </c>
      <c r="J121" s="93">
        <f t="shared" si="86"/>
        <v>0</v>
      </c>
      <c r="K121" s="93">
        <f t="shared" si="86"/>
        <v>0</v>
      </c>
      <c r="L121" s="93">
        <f t="shared" si="86"/>
        <v>0</v>
      </c>
      <c r="M121" s="93">
        <f t="shared" si="86"/>
        <v>0</v>
      </c>
      <c r="N121" s="93">
        <f t="shared" si="86"/>
        <v>0</v>
      </c>
      <c r="O121" s="93">
        <f t="shared" si="86"/>
        <v>0</v>
      </c>
      <c r="P121" s="93">
        <f t="shared" si="86"/>
        <v>0</v>
      </c>
      <c r="Q121" s="93">
        <f t="shared" si="86"/>
        <v>0</v>
      </c>
      <c r="R121" s="93">
        <f t="shared" ref="R121" si="99">IF(R101&lt;0,R101*-1,0)</f>
        <v>0</v>
      </c>
      <c r="S121" s="93">
        <f t="shared" si="86"/>
        <v>0</v>
      </c>
      <c r="T121" s="93">
        <f t="shared" si="86"/>
        <v>0</v>
      </c>
      <c r="U121" s="93">
        <f t="shared" si="86"/>
        <v>0</v>
      </c>
      <c r="V121" s="93">
        <f t="shared" si="86"/>
        <v>0</v>
      </c>
      <c r="W121" s="93">
        <f t="shared" si="86"/>
        <v>0</v>
      </c>
      <c r="X121" s="93">
        <f t="shared" si="86"/>
        <v>0</v>
      </c>
      <c r="Y121" s="93">
        <f t="shared" si="86"/>
        <v>0</v>
      </c>
      <c r="Z121" s="93">
        <f t="shared" si="86"/>
        <v>0</v>
      </c>
      <c r="AA121" s="93">
        <f t="shared" si="86"/>
        <v>0</v>
      </c>
      <c r="AB121" s="93">
        <f t="shared" si="86"/>
        <v>0</v>
      </c>
      <c r="AC121" s="93">
        <f t="shared" si="86"/>
        <v>0</v>
      </c>
      <c r="AD121" s="93">
        <f t="shared" si="86"/>
        <v>0</v>
      </c>
      <c r="AE121" s="93">
        <f t="shared" ref="AE121:AF121" si="100">IF(AE101&lt;0,AE101*-1,0)</f>
        <v>0</v>
      </c>
      <c r="AF121" s="93">
        <f t="shared" si="100"/>
        <v>0</v>
      </c>
      <c r="AG121" s="111"/>
      <c r="AH121" s="46">
        <f t="shared" si="30"/>
        <v>0</v>
      </c>
      <c r="AI121" s="47">
        <f t="shared" si="31"/>
        <v>0</v>
      </c>
    </row>
    <row r="122" spans="1:64" ht="15.75" thickBot="1" x14ac:dyDescent="0.3">
      <c r="A122" s="96" t="s">
        <v>130</v>
      </c>
      <c r="B122" s="93">
        <f t="shared" si="84"/>
        <v>0</v>
      </c>
      <c r="C122" s="93">
        <f t="shared" si="84"/>
        <v>0</v>
      </c>
      <c r="D122" s="93">
        <f t="shared" ref="D122" si="101">IF(D102&lt;0,D102*-1,0)</f>
        <v>0</v>
      </c>
      <c r="E122" s="93">
        <f t="shared" si="86"/>
        <v>0</v>
      </c>
      <c r="F122" s="93">
        <f t="shared" si="86"/>
        <v>0</v>
      </c>
      <c r="G122" s="93">
        <f t="shared" si="86"/>
        <v>0</v>
      </c>
      <c r="H122" s="93">
        <f t="shared" si="86"/>
        <v>0</v>
      </c>
      <c r="I122" s="93">
        <f t="shared" si="86"/>
        <v>0</v>
      </c>
      <c r="J122" s="93">
        <f t="shared" si="86"/>
        <v>0</v>
      </c>
      <c r="K122" s="93">
        <f t="shared" si="86"/>
        <v>0</v>
      </c>
      <c r="L122" s="93">
        <f t="shared" si="86"/>
        <v>0</v>
      </c>
      <c r="M122" s="93">
        <f t="shared" si="86"/>
        <v>0</v>
      </c>
      <c r="N122" s="93">
        <f t="shared" si="86"/>
        <v>0</v>
      </c>
      <c r="O122" s="93">
        <f t="shared" si="86"/>
        <v>0</v>
      </c>
      <c r="P122" s="93">
        <f t="shared" si="86"/>
        <v>0</v>
      </c>
      <c r="Q122" s="93">
        <f t="shared" si="86"/>
        <v>0</v>
      </c>
      <c r="R122" s="93">
        <f t="shared" ref="R122" si="102">IF(R102&lt;0,R102*-1,0)</f>
        <v>0</v>
      </c>
      <c r="S122" s="93">
        <f t="shared" si="86"/>
        <v>0</v>
      </c>
      <c r="T122" s="93">
        <f t="shared" si="86"/>
        <v>0</v>
      </c>
      <c r="U122" s="93">
        <f t="shared" si="86"/>
        <v>0</v>
      </c>
      <c r="V122" s="93">
        <f t="shared" si="86"/>
        <v>0</v>
      </c>
      <c r="W122" s="93">
        <f t="shared" si="86"/>
        <v>0</v>
      </c>
      <c r="X122" s="93">
        <f t="shared" si="86"/>
        <v>0</v>
      </c>
      <c r="Y122" s="93">
        <f t="shared" si="86"/>
        <v>0</v>
      </c>
      <c r="Z122" s="93">
        <f t="shared" si="86"/>
        <v>0</v>
      </c>
      <c r="AA122" s="93">
        <f t="shared" si="86"/>
        <v>0</v>
      </c>
      <c r="AB122" s="93">
        <f t="shared" si="86"/>
        <v>0</v>
      </c>
      <c r="AC122" s="93">
        <f t="shared" si="86"/>
        <v>0</v>
      </c>
      <c r="AD122" s="93">
        <f t="shared" si="86"/>
        <v>0</v>
      </c>
      <c r="AE122" s="93">
        <f t="shared" ref="AE122:AF122" si="103">IF(AE102&lt;0,AE102*-1,0)</f>
        <v>0</v>
      </c>
      <c r="AF122" s="93">
        <f t="shared" si="103"/>
        <v>0</v>
      </c>
      <c r="AG122" s="103"/>
      <c r="AH122" s="46">
        <f t="shared" si="30"/>
        <v>0</v>
      </c>
      <c r="AI122" s="47">
        <f t="shared" si="31"/>
        <v>0</v>
      </c>
    </row>
    <row r="123" spans="1:64" ht="15.75" thickBot="1" x14ac:dyDescent="0.3">
      <c r="A123" s="112" t="s">
        <v>145</v>
      </c>
      <c r="B123" s="70">
        <f t="shared" ref="B123:C123" si="104">SUM(B117:B122)</f>
        <v>246.9</v>
      </c>
      <c r="C123" s="70">
        <f t="shared" si="104"/>
        <v>224.7</v>
      </c>
      <c r="D123" s="70">
        <f t="shared" ref="D123" si="105">SUM(D117:D122)</f>
        <v>213.8</v>
      </c>
      <c r="E123" s="70">
        <f t="shared" ref="B123:AF123" si="106">SUM(E117:E122)</f>
        <v>230.2</v>
      </c>
      <c r="F123" s="70">
        <f t="shared" si="106"/>
        <v>323.39999999999998</v>
      </c>
      <c r="G123" s="70">
        <f t="shared" si="106"/>
        <v>257</v>
      </c>
      <c r="H123" s="70">
        <f t="shared" si="106"/>
        <v>236</v>
      </c>
      <c r="I123" s="70">
        <f t="shared" si="106"/>
        <v>251.7</v>
      </c>
      <c r="J123" s="70">
        <f t="shared" si="106"/>
        <v>351</v>
      </c>
      <c r="K123" s="70">
        <f t="shared" si="106"/>
        <v>337.8</v>
      </c>
      <c r="L123" s="70">
        <f t="shared" si="106"/>
        <v>279</v>
      </c>
      <c r="M123" s="70">
        <f t="shared" si="106"/>
        <v>166</v>
      </c>
      <c r="N123" s="70">
        <f t="shared" si="106"/>
        <v>228</v>
      </c>
      <c r="O123" s="70">
        <f t="shared" si="106"/>
        <v>228</v>
      </c>
      <c r="P123" s="70">
        <f t="shared" si="106"/>
        <v>196</v>
      </c>
      <c r="Q123" s="70">
        <f t="shared" si="106"/>
        <v>113</v>
      </c>
      <c r="R123" s="70">
        <f t="shared" ref="R123" si="107">SUM(R117:R122)</f>
        <v>190</v>
      </c>
      <c r="S123" s="70">
        <f t="shared" si="106"/>
        <v>0</v>
      </c>
      <c r="T123" s="70">
        <f t="shared" si="106"/>
        <v>0</v>
      </c>
      <c r="U123" s="70">
        <f t="shared" si="106"/>
        <v>0</v>
      </c>
      <c r="V123" s="70">
        <f t="shared" si="106"/>
        <v>0</v>
      </c>
      <c r="W123" s="70">
        <f t="shared" si="106"/>
        <v>52.1</v>
      </c>
      <c r="X123" s="70">
        <f t="shared" si="106"/>
        <v>190.5</v>
      </c>
      <c r="Y123" s="70">
        <f t="shared" si="106"/>
        <v>213</v>
      </c>
      <c r="Z123" s="70">
        <f t="shared" si="106"/>
        <v>202.2</v>
      </c>
      <c r="AA123" s="70">
        <f t="shared" si="106"/>
        <v>256</v>
      </c>
      <c r="AB123" s="70">
        <f t="shared" si="106"/>
        <v>206</v>
      </c>
      <c r="AC123" s="70">
        <f t="shared" si="106"/>
        <v>206</v>
      </c>
      <c r="AD123" s="70">
        <f t="shared" si="106"/>
        <v>228.8</v>
      </c>
      <c r="AE123" s="70">
        <f t="shared" ref="AE123:AF123" si="108">SUM(AE117:AE122)</f>
        <v>220</v>
      </c>
      <c r="AF123" s="70">
        <f t="shared" si="108"/>
        <v>230</v>
      </c>
      <c r="AG123" s="104"/>
      <c r="AH123" s="46">
        <f t="shared" si="30"/>
        <v>351</v>
      </c>
      <c r="AI123" s="47">
        <f t="shared" si="31"/>
        <v>0</v>
      </c>
      <c r="AJ123" s="105">
        <f t="array" ref="AJ123">MIN(IF(B123:AF123&lt;&gt;0,B123:AF123))</f>
        <v>52.1</v>
      </c>
    </row>
    <row r="124" spans="1:64" ht="15.75" thickBot="1" x14ac:dyDescent="0.3">
      <c r="A124" s="87" t="s">
        <v>146</v>
      </c>
      <c r="B124" s="70">
        <f t="shared" ref="B124:C124" si="109">B108-B123</f>
        <v>-214.8</v>
      </c>
      <c r="C124" s="70">
        <f t="shared" si="109"/>
        <v>-200.29999999999998</v>
      </c>
      <c r="D124" s="70">
        <f t="shared" ref="D124" si="110">D108-D123</f>
        <v>-191.60000000000002</v>
      </c>
      <c r="E124" s="70">
        <f t="shared" ref="B124:AF124" si="111">E108-E123</f>
        <v>-210.1</v>
      </c>
      <c r="F124" s="70">
        <f t="shared" si="111"/>
        <v>-306.79999999999995</v>
      </c>
      <c r="G124" s="70">
        <f t="shared" si="111"/>
        <v>-145.19999999999999</v>
      </c>
      <c r="H124" s="70">
        <f t="shared" si="111"/>
        <v>-119.9</v>
      </c>
      <c r="I124" s="70">
        <f t="shared" si="111"/>
        <v>-149.5</v>
      </c>
      <c r="J124" s="70">
        <f t="shared" si="111"/>
        <v>-236.9</v>
      </c>
      <c r="K124" s="70">
        <f t="shared" si="111"/>
        <v>-226.8</v>
      </c>
      <c r="L124" s="70">
        <f t="shared" si="111"/>
        <v>-165.1</v>
      </c>
      <c r="M124" s="70">
        <f t="shared" si="111"/>
        <v>-105</v>
      </c>
      <c r="N124" s="70">
        <f t="shared" si="111"/>
        <v>-105.9</v>
      </c>
      <c r="O124" s="70">
        <f t="shared" si="111"/>
        <v>-27.900000000000006</v>
      </c>
      <c r="P124" s="70">
        <f t="shared" si="111"/>
        <v>42.300000000000011</v>
      </c>
      <c r="Q124" s="70">
        <f t="shared" si="111"/>
        <v>135.1</v>
      </c>
      <c r="R124" s="70">
        <f t="shared" ref="R124" si="112">R108-R123</f>
        <v>35.799999999999983</v>
      </c>
      <c r="S124" s="70">
        <f t="shared" si="111"/>
        <v>305.89999999999998</v>
      </c>
      <c r="T124" s="70">
        <f t="shared" si="111"/>
        <v>382.59999999999997</v>
      </c>
      <c r="U124" s="70">
        <f t="shared" si="111"/>
        <v>356.9</v>
      </c>
      <c r="V124" s="70">
        <f t="shared" si="111"/>
        <v>273.89999999999998</v>
      </c>
      <c r="W124" s="70">
        <f t="shared" si="111"/>
        <v>155.9</v>
      </c>
      <c r="X124" s="70">
        <f t="shared" si="111"/>
        <v>22.400000000000006</v>
      </c>
      <c r="Y124" s="70">
        <f t="shared" si="111"/>
        <v>-5.5</v>
      </c>
      <c r="Z124" s="70">
        <f t="shared" si="111"/>
        <v>11.700000000000017</v>
      </c>
      <c r="AA124" s="70">
        <f t="shared" si="111"/>
        <v>-31</v>
      </c>
      <c r="AB124" s="70">
        <f t="shared" si="111"/>
        <v>1.6999999999999886</v>
      </c>
      <c r="AC124" s="70">
        <f t="shared" si="111"/>
        <v>1.6999999999999886</v>
      </c>
      <c r="AD124" s="70">
        <f t="shared" si="111"/>
        <v>-185.8</v>
      </c>
      <c r="AE124" s="70">
        <f t="shared" ref="AE124:AF124" si="113">AE108-AE123</f>
        <v>-179</v>
      </c>
      <c r="AF124" s="70">
        <f t="shared" si="113"/>
        <v>-170</v>
      </c>
      <c r="AG124" s="104"/>
      <c r="AH124" s="46">
        <f t="shared" si="30"/>
        <v>382.59999999999997</v>
      </c>
      <c r="AI124" s="47">
        <f t="shared" si="31"/>
        <v>-306.79999999999995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0"/>
        <v>0</v>
      </c>
      <c r="AI125" s="47">
        <f t="shared" si="31"/>
        <v>0</v>
      </c>
    </row>
    <row r="126" spans="1:64" x14ac:dyDescent="0.25">
      <c r="A126" s="116" t="s">
        <v>148</v>
      </c>
      <c r="B126" s="117">
        <v>49.594000000000001</v>
      </c>
      <c r="C126" s="117">
        <v>49.627000000000002</v>
      </c>
      <c r="D126" s="117">
        <v>49.886000000000003</v>
      </c>
      <c r="E126" s="117">
        <v>50.030999999999999</v>
      </c>
      <c r="F126" s="117">
        <v>50.045999999999999</v>
      </c>
      <c r="G126" s="117">
        <v>49.982999999999997</v>
      </c>
      <c r="H126" s="117">
        <v>50.015000000000001</v>
      </c>
      <c r="I126" s="117">
        <v>49.911999999999999</v>
      </c>
      <c r="J126" s="117">
        <v>49.921999999999997</v>
      </c>
      <c r="K126" s="117">
        <v>50.067</v>
      </c>
      <c r="L126" s="117">
        <v>49.965000000000003</v>
      </c>
      <c r="M126" s="117">
        <v>50.082999999999998</v>
      </c>
      <c r="N126" s="117">
        <v>50.110999999999997</v>
      </c>
      <c r="O126" s="117">
        <v>50.13</v>
      </c>
      <c r="P126" s="117">
        <v>49.984999999999999</v>
      </c>
      <c r="Q126" s="117">
        <v>49.98</v>
      </c>
      <c r="R126" s="117">
        <v>50.026000000000003</v>
      </c>
      <c r="S126" s="117">
        <v>50.026000000000003</v>
      </c>
      <c r="T126" s="117">
        <v>50.026000000000003</v>
      </c>
      <c r="U126" s="117">
        <v>50.026000000000003</v>
      </c>
      <c r="V126" s="117">
        <v>50.026000000000003</v>
      </c>
      <c r="W126" s="117">
        <v>50.078000000000003</v>
      </c>
      <c r="X126" s="117">
        <v>50.078000000000003</v>
      </c>
      <c r="Y126" s="117">
        <v>50.109000000000002</v>
      </c>
      <c r="Z126" s="117">
        <v>50.109000000000002</v>
      </c>
      <c r="AA126" s="117">
        <v>50.024999999999999</v>
      </c>
      <c r="AB126" s="117">
        <v>50.033999999999999</v>
      </c>
      <c r="AC126" s="117">
        <v>50.033999999999999</v>
      </c>
      <c r="AD126" s="117">
        <v>49.988</v>
      </c>
      <c r="AE126" s="117">
        <v>50.06</v>
      </c>
      <c r="AF126" s="117">
        <v>50.06</v>
      </c>
      <c r="AG126" s="118"/>
      <c r="AH126" s="46">
        <f t="shared" si="30"/>
        <v>50.13</v>
      </c>
      <c r="AI126" s="47">
        <f t="shared" si="31"/>
        <v>49.594000000000001</v>
      </c>
    </row>
    <row r="127" spans="1:64" x14ac:dyDescent="0.25">
      <c r="A127" s="119" t="s">
        <v>149</v>
      </c>
      <c r="B127" s="43">
        <v>133.30000000000001</v>
      </c>
      <c r="C127" s="43">
        <v>134.5</v>
      </c>
      <c r="D127" s="43">
        <v>132.9</v>
      </c>
      <c r="E127" s="43">
        <v>133.30000000000001</v>
      </c>
      <c r="F127" s="43">
        <v>133.5</v>
      </c>
      <c r="G127" s="43">
        <v>133.30000000000001</v>
      </c>
      <c r="H127" s="43">
        <v>134.1</v>
      </c>
      <c r="I127" s="43">
        <v>132.6</v>
      </c>
      <c r="J127" s="43">
        <v>131.1</v>
      </c>
      <c r="K127" s="43">
        <v>132.4</v>
      </c>
      <c r="L127" s="43">
        <v>130.69999999999999</v>
      </c>
      <c r="M127" s="43">
        <v>130.1</v>
      </c>
      <c r="N127" s="43">
        <v>131.69999999999999</v>
      </c>
      <c r="O127" s="43">
        <v>130.9</v>
      </c>
      <c r="P127" s="43">
        <v>130.9</v>
      </c>
      <c r="Q127" s="43">
        <v>132.5</v>
      </c>
      <c r="R127" s="43">
        <v>132.5</v>
      </c>
      <c r="S127" s="43">
        <v>132.5</v>
      </c>
      <c r="T127" s="43">
        <v>132.5</v>
      </c>
      <c r="U127" s="43">
        <v>132.5</v>
      </c>
      <c r="V127" s="43">
        <v>132.5</v>
      </c>
      <c r="W127" s="43">
        <v>132</v>
      </c>
      <c r="X127" s="43">
        <v>132</v>
      </c>
      <c r="Y127" s="43">
        <v>131.6</v>
      </c>
      <c r="Z127" s="43">
        <v>131.6</v>
      </c>
      <c r="AA127" s="43">
        <v>130</v>
      </c>
      <c r="AB127" s="43">
        <v>134.69999999999999</v>
      </c>
      <c r="AC127" s="43">
        <v>134.69999999999999</v>
      </c>
      <c r="AD127" s="43">
        <v>134.1</v>
      </c>
      <c r="AE127" s="43">
        <v>134.1</v>
      </c>
      <c r="AF127" s="43">
        <v>134.1</v>
      </c>
      <c r="AG127" s="120"/>
      <c r="AH127" s="46">
        <f t="shared" si="30"/>
        <v>134.69999999999999</v>
      </c>
      <c r="AI127" s="47">
        <f t="shared" si="31"/>
        <v>130</v>
      </c>
    </row>
    <row r="128" spans="1:64" x14ac:dyDescent="0.25">
      <c r="A128" s="119" t="s">
        <v>150</v>
      </c>
      <c r="B128" s="43">
        <v>129.30000000000001</v>
      </c>
      <c r="C128" s="43">
        <v>131.69999999999999</v>
      </c>
      <c r="D128" s="43">
        <v>130.1</v>
      </c>
      <c r="E128" s="43">
        <v>131.1</v>
      </c>
      <c r="F128" s="43">
        <v>131.1</v>
      </c>
      <c r="G128" s="43">
        <v>130.6</v>
      </c>
      <c r="H128" s="43">
        <v>131.69999999999999</v>
      </c>
      <c r="I128" s="43">
        <v>131.30000000000001</v>
      </c>
      <c r="J128" s="43">
        <v>130.6</v>
      </c>
      <c r="K128" s="43">
        <v>131.4</v>
      </c>
      <c r="L128" s="43">
        <v>131.19999999999999</v>
      </c>
      <c r="M128" s="43">
        <v>129.77000000000001</v>
      </c>
      <c r="N128" s="43">
        <v>129.4</v>
      </c>
      <c r="O128" s="43">
        <v>128.5</v>
      </c>
      <c r="P128" s="43">
        <v>128.5</v>
      </c>
      <c r="Q128" s="43">
        <v>129.9</v>
      </c>
      <c r="R128" s="43">
        <v>129.9</v>
      </c>
      <c r="S128" s="43">
        <v>129.9</v>
      </c>
      <c r="T128" s="43">
        <v>129.9</v>
      </c>
      <c r="U128" s="43">
        <v>129.9</v>
      </c>
      <c r="V128" s="43">
        <v>129.9</v>
      </c>
      <c r="W128" s="43">
        <v>132.5</v>
      </c>
      <c r="X128" s="43">
        <v>132.5</v>
      </c>
      <c r="Y128" s="43">
        <v>130.80000000000001</v>
      </c>
      <c r="Z128" s="43">
        <v>130.80000000000001</v>
      </c>
      <c r="AA128" s="43">
        <v>129.30000000000001</v>
      </c>
      <c r="AB128" s="43">
        <v>131.5</v>
      </c>
      <c r="AC128" s="43">
        <v>131.5</v>
      </c>
      <c r="AD128" s="43">
        <v>132.4</v>
      </c>
      <c r="AE128" s="43">
        <v>132.4</v>
      </c>
      <c r="AF128" s="43">
        <v>132.4</v>
      </c>
      <c r="AG128" s="120"/>
      <c r="AH128" s="46">
        <f t="shared" si="30"/>
        <v>132.5</v>
      </c>
      <c r="AI128" s="47">
        <f t="shared" si="31"/>
        <v>128.5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0"/>
        <v>0</v>
      </c>
      <c r="AI129" s="47">
        <f t="shared" si="31"/>
        <v>0</v>
      </c>
    </row>
    <row r="130" spans="1:35" x14ac:dyDescent="0.25">
      <c r="A130" s="119" t="s">
        <v>152</v>
      </c>
      <c r="B130" s="43">
        <v>135.6</v>
      </c>
      <c r="C130" s="43">
        <v>136.19999999999999</v>
      </c>
      <c r="D130" s="43">
        <v>136.9</v>
      </c>
      <c r="E130" s="43">
        <v>137.4</v>
      </c>
      <c r="F130" s="43">
        <v>137.4</v>
      </c>
      <c r="G130" s="43">
        <v>135.4</v>
      </c>
      <c r="H130" s="43">
        <v>135.1</v>
      </c>
      <c r="I130" s="43">
        <v>135.1</v>
      </c>
      <c r="J130" s="43">
        <v>135.1</v>
      </c>
      <c r="K130" s="43">
        <v>134.6</v>
      </c>
      <c r="L130" s="43">
        <v>133.9</v>
      </c>
      <c r="M130" s="43">
        <v>134</v>
      </c>
      <c r="N130" s="43">
        <v>131.69999999999999</v>
      </c>
      <c r="O130" s="43">
        <v>132.4</v>
      </c>
      <c r="P130" s="43">
        <v>132.4</v>
      </c>
      <c r="Q130" s="43">
        <v>132</v>
      </c>
      <c r="R130" s="43">
        <v>132</v>
      </c>
      <c r="S130" s="43">
        <v>132</v>
      </c>
      <c r="T130" s="43">
        <v>132</v>
      </c>
      <c r="U130" s="43">
        <v>132</v>
      </c>
      <c r="V130" s="43">
        <v>132</v>
      </c>
      <c r="W130" s="43">
        <v>132.5</v>
      </c>
      <c r="X130" s="43">
        <v>132.5</v>
      </c>
      <c r="Y130" s="43">
        <v>134.19999999999999</v>
      </c>
      <c r="Z130" s="43">
        <v>134.19999999999999</v>
      </c>
      <c r="AA130" s="43">
        <v>130.5</v>
      </c>
      <c r="AB130" s="43">
        <v>132.69999999999999</v>
      </c>
      <c r="AC130" s="43">
        <v>132.69999999999999</v>
      </c>
      <c r="AD130" s="43">
        <v>132.6</v>
      </c>
      <c r="AE130" s="43">
        <v>132.6</v>
      </c>
      <c r="AF130" s="43">
        <v>132.6</v>
      </c>
      <c r="AG130" s="120"/>
      <c r="AH130" s="46">
        <f t="shared" si="30"/>
        <v>137.4</v>
      </c>
      <c r="AI130" s="47">
        <f t="shared" si="31"/>
        <v>130.5</v>
      </c>
    </row>
    <row r="131" spans="1:35" x14ac:dyDescent="0.25">
      <c r="A131" s="121" t="s">
        <v>153</v>
      </c>
      <c r="B131" s="122">
        <v>135.69999999999999</v>
      </c>
      <c r="C131" s="122">
        <v>135.6</v>
      </c>
      <c r="D131" s="122">
        <v>135.4</v>
      </c>
      <c r="E131" s="122">
        <v>133.69999999999999</v>
      </c>
      <c r="F131" s="122">
        <v>134.1</v>
      </c>
      <c r="G131" s="122">
        <v>132</v>
      </c>
      <c r="H131" s="122">
        <v>130.69999999999999</v>
      </c>
      <c r="I131" s="122">
        <v>132.80000000000001</v>
      </c>
      <c r="J131" s="122">
        <v>135</v>
      </c>
      <c r="K131" s="122">
        <v>134.80000000000001</v>
      </c>
      <c r="L131" s="122">
        <v>134.6</v>
      </c>
      <c r="M131" s="122">
        <v>133.6</v>
      </c>
      <c r="N131" s="122">
        <v>132.6</v>
      </c>
      <c r="O131" s="122">
        <v>135.6</v>
      </c>
      <c r="P131" s="122">
        <v>135.6</v>
      </c>
      <c r="Q131" s="122">
        <v>132</v>
      </c>
      <c r="R131" s="122">
        <v>132</v>
      </c>
      <c r="S131" s="122">
        <v>132</v>
      </c>
      <c r="T131" s="122">
        <v>132</v>
      </c>
      <c r="U131" s="122">
        <v>132</v>
      </c>
      <c r="V131" s="122">
        <v>132</v>
      </c>
      <c r="W131" s="122">
        <v>135.4</v>
      </c>
      <c r="X131" s="122">
        <v>135.4</v>
      </c>
      <c r="Y131" s="122">
        <v>132.5</v>
      </c>
      <c r="Z131" s="122">
        <v>132.5</v>
      </c>
      <c r="AA131" s="122">
        <v>134.80000000000001</v>
      </c>
      <c r="AB131" s="122">
        <v>132.9</v>
      </c>
      <c r="AC131" s="122">
        <v>132.9</v>
      </c>
      <c r="AD131" s="122">
        <v>132.5</v>
      </c>
      <c r="AE131" s="122">
        <v>132.5</v>
      </c>
      <c r="AF131" s="122">
        <v>132.5</v>
      </c>
      <c r="AG131" s="123"/>
      <c r="AH131" s="46">
        <f t="shared" si="30"/>
        <v>135.69999999999999</v>
      </c>
      <c r="AI131" s="47">
        <f t="shared" si="31"/>
        <v>130.69999999999999</v>
      </c>
    </row>
    <row r="132" spans="1:35" x14ac:dyDescent="0.25">
      <c r="A132" s="119" t="s">
        <v>154</v>
      </c>
      <c r="B132" s="43">
        <v>127.4</v>
      </c>
      <c r="C132" s="43">
        <v>132.1</v>
      </c>
      <c r="D132" s="43">
        <v>129.19999999999999</v>
      </c>
      <c r="E132" s="43">
        <v>124.4</v>
      </c>
      <c r="F132" s="43">
        <v>126.5</v>
      </c>
      <c r="G132" s="43">
        <v>122.2</v>
      </c>
      <c r="H132" s="43">
        <v>122.6</v>
      </c>
      <c r="I132" s="43">
        <v>124.2</v>
      </c>
      <c r="J132" s="43">
        <v>128.9</v>
      </c>
      <c r="K132" s="43">
        <v>131.30000000000001</v>
      </c>
      <c r="L132" s="43">
        <v>130.80000000000001</v>
      </c>
      <c r="M132" s="43">
        <v>131.19999999999999</v>
      </c>
      <c r="N132" s="43">
        <v>121.8</v>
      </c>
      <c r="O132" s="43">
        <v>126</v>
      </c>
      <c r="P132" s="43">
        <v>126</v>
      </c>
      <c r="Q132" s="43">
        <v>130</v>
      </c>
      <c r="R132" s="43">
        <v>130</v>
      </c>
      <c r="S132" s="43">
        <v>130</v>
      </c>
      <c r="T132" s="43">
        <v>130</v>
      </c>
      <c r="U132" s="43">
        <v>130</v>
      </c>
      <c r="V132" s="43">
        <v>130</v>
      </c>
      <c r="W132" s="43">
        <v>128.6</v>
      </c>
      <c r="X132" s="43">
        <v>128.6</v>
      </c>
      <c r="Y132" s="43">
        <v>127.1</v>
      </c>
      <c r="Z132" s="43">
        <v>127.1</v>
      </c>
      <c r="AA132" s="43">
        <v>129.9</v>
      </c>
      <c r="AB132" s="43">
        <v>125.7</v>
      </c>
      <c r="AC132" s="43">
        <v>125.7</v>
      </c>
      <c r="AD132" s="43">
        <v>128.1</v>
      </c>
      <c r="AE132" s="43">
        <v>128.1</v>
      </c>
      <c r="AF132" s="43">
        <v>128.1</v>
      </c>
      <c r="AG132" s="120"/>
      <c r="AH132" s="46">
        <f t="shared" si="30"/>
        <v>132.1</v>
      </c>
      <c r="AI132" s="47">
        <f t="shared" si="31"/>
        <v>121.8</v>
      </c>
    </row>
    <row r="133" spans="1:35" ht="15.75" thickBot="1" x14ac:dyDescent="0.3">
      <c r="A133" s="119" t="s">
        <v>155</v>
      </c>
      <c r="B133" s="101">
        <v>67.099999999999994</v>
      </c>
      <c r="C133" s="101">
        <v>67.099999999999994</v>
      </c>
      <c r="D133" s="101">
        <v>67.099999999999994</v>
      </c>
      <c r="E133" s="101">
        <v>67.099999999999994</v>
      </c>
      <c r="F133" s="101">
        <v>67.099999999999994</v>
      </c>
      <c r="G133" s="101">
        <v>67.099999999999994</v>
      </c>
      <c r="H133" s="101">
        <v>67.099999999999994</v>
      </c>
      <c r="I133" s="101">
        <v>67.099999999999994</v>
      </c>
      <c r="J133" s="101">
        <v>67.099999999999994</v>
      </c>
      <c r="K133" s="101">
        <v>67.099999999999994</v>
      </c>
      <c r="L133" s="101">
        <v>67.099999999999994</v>
      </c>
      <c r="M133" s="101">
        <v>67.099999999999994</v>
      </c>
      <c r="N133" s="101">
        <v>65.5</v>
      </c>
      <c r="O133" s="101">
        <v>65.5</v>
      </c>
      <c r="P133" s="101">
        <v>65.5</v>
      </c>
      <c r="Q133" s="101">
        <v>65.5</v>
      </c>
      <c r="R133" s="101">
        <v>65.5</v>
      </c>
      <c r="S133" s="101">
        <v>65.5</v>
      </c>
      <c r="T133" s="101">
        <v>65.5</v>
      </c>
      <c r="U133" s="101">
        <v>65.5</v>
      </c>
      <c r="V133" s="101">
        <v>65.5</v>
      </c>
      <c r="W133" s="101">
        <v>65.5</v>
      </c>
      <c r="X133" s="101">
        <v>65.5</v>
      </c>
      <c r="Y133" s="101">
        <v>65.5</v>
      </c>
      <c r="Z133" s="101">
        <v>65.5</v>
      </c>
      <c r="AA133" s="101">
        <v>65.5</v>
      </c>
      <c r="AB133" s="101">
        <v>65.400000000000006</v>
      </c>
      <c r="AC133" s="101">
        <v>65.400000000000006</v>
      </c>
      <c r="AD133" s="101">
        <v>65.400000000000006</v>
      </c>
      <c r="AE133" s="101">
        <v>65.400000000000006</v>
      </c>
      <c r="AF133" s="101">
        <v>65.400000000000006</v>
      </c>
      <c r="AG133" s="124"/>
      <c r="AH133" s="46">
        <f t="shared" si="30"/>
        <v>67.099999999999994</v>
      </c>
      <c r="AI133" s="47">
        <f t="shared" si="31"/>
        <v>65.400000000000006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 t="s">
        <v>156</v>
      </c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0"/>
        <v>0</v>
      </c>
      <c r="AI134" s="47">
        <f t="shared" si="31"/>
        <v>0</v>
      </c>
    </row>
    <row r="135" spans="1:35" ht="15.75" thickBot="1" x14ac:dyDescent="0.3">
      <c r="A135" s="126" t="s">
        <v>157</v>
      </c>
      <c r="B135" s="114">
        <f t="shared" ref="B135:C135" si="114">SUM(B26,B32,B45:B46,B82,B84:B85,B87,B89,B137:B142,B178,B184,B190,B199,B201,B213,B220,B223:B224,B231,B233,B235,B239:B241,B243:B245,B250,B256:B257,B259:B261,B162,B167)</f>
        <v>157.60000000000002</v>
      </c>
      <c r="C135" s="114">
        <f t="shared" si="114"/>
        <v>154.60000000000002</v>
      </c>
      <c r="D135" s="114">
        <f t="shared" ref="D135" si="115">SUM(D26,D32,D45:D46,D82,D84:D85,D87,D89,D137:D142,D178,D184,D190,D199,D201,D213,D220,D223:D224,D231,D233,D235,D239:D241,D243:D245,D250,D256:D257,D259:D261,D162,D167)</f>
        <v>146.19999999999996</v>
      </c>
      <c r="E135" s="114">
        <f t="shared" ref="C135:O135" si="116">SUM(E26,E32,E45:E46,E82,E84:E85,E87,E89,E137:E142,E177,E183,E189,E198,E200,E212,E219,E222:E223,E230,E232,E234,E238:E240,E242:E244,E249,E255:E256,E258:E260,E161,E166)</f>
        <v>128.5</v>
      </c>
      <c r="F135" s="114">
        <f t="shared" si="116"/>
        <v>128.30000000000001</v>
      </c>
      <c r="G135" s="114">
        <f t="shared" si="116"/>
        <v>125.29999999999997</v>
      </c>
      <c r="H135" s="114">
        <f t="shared" si="116"/>
        <v>155.19999999999999</v>
      </c>
      <c r="I135" s="114">
        <f t="shared" si="116"/>
        <v>183.60000000000002</v>
      </c>
      <c r="J135" s="114">
        <f t="shared" si="116"/>
        <v>277.00000000000006</v>
      </c>
      <c r="K135" s="114">
        <f t="shared" si="116"/>
        <v>302.33999999999997</v>
      </c>
      <c r="L135" s="114">
        <f t="shared" si="116"/>
        <v>322.33999999999997</v>
      </c>
      <c r="M135" s="114">
        <f t="shared" ref="M135" si="117">SUM(M26,M32,M45:M46,M82,M84:M85,M87,M89,M137:M142,M177,M183,M189,M198,M200,M212,M219,M222:M223,M230,M232,M234,M238:M240,M242:M244,M249,M255:M256,M258:M260,M161,M166)</f>
        <v>295.74</v>
      </c>
      <c r="N135" s="114">
        <f t="shared" si="116"/>
        <v>305.14</v>
      </c>
      <c r="O135" s="114">
        <f t="shared" si="116"/>
        <v>331.94</v>
      </c>
      <c r="P135" s="114">
        <f t="shared" ref="P135:Q135" si="118">SUM(P26,P32,P45:P46,P82,P84:P85,P87,P89,P137:P142,P177,P183,P189,P198,P200,P212,P219,P222:P223,P230,P232,P234,P238:P240,P242:P244,P249,P255:P256,P258:P260,P161,P166)</f>
        <v>340.74000000000007</v>
      </c>
      <c r="Q135" s="114">
        <f t="shared" si="118"/>
        <v>319.84000000000003</v>
      </c>
      <c r="R135" s="114">
        <f t="shared" ref="R135" si="119">SUM(R26,R32,R45:R46,R82,R84:R85,R87,R89,R137:R142,R177,R183,R189,R198,R200,R212,R219,R222:R223,R230,R232,R234,R238:R240,R242:R244,R249,R255:R256,R258:R260,R161,R166)</f>
        <v>318.34000000000003</v>
      </c>
      <c r="S135" s="114">
        <f t="shared" ref="Q135:X135" si="120">SUM(S26,S32,S45:S46,S82,S84:S85,S87,S89,S137:S142,S177,S183,S189,S198,S200,S212,S219,S222:S223,S230,S232,S234,S238:S240,S242:S244,S249,S255:S256,S258:S260,S161,S166)</f>
        <v>317.34000000000003</v>
      </c>
      <c r="T135" s="114">
        <f t="shared" si="120"/>
        <v>292.64000000000004</v>
      </c>
      <c r="U135" s="114">
        <f t="shared" si="120"/>
        <v>298.64000000000004</v>
      </c>
      <c r="V135" s="114">
        <f t="shared" si="120"/>
        <v>286.44</v>
      </c>
      <c r="W135" s="114">
        <f t="shared" ref="W135" si="121">SUM(W26,W32,W45:W46,W82,W84:W85,W87,W89,W137:W142,W177,W183,W189,W198,W200,W212,W219,W222:W223,W230,W232,W234,W238:W240,W242:W244,W249,W255:W256,W258:W260,W161,W166)</f>
        <v>240.44</v>
      </c>
      <c r="X135" s="114">
        <f t="shared" si="120"/>
        <v>239.44</v>
      </c>
      <c r="Y135" s="114">
        <f>SUM(Y23,Y30,Y51:Y52,Y82,Y84:Y85,Y87,Y89,Y137:Y142,Y170,Y176,Y182,Y191,Y193,Y205,Y212,Y215:Y216,Y223,Y225,Y227,Y231:Y233,Y235:Y237,Y242,Y248:Y249,Y251:Y253,Y261,Y266)</f>
        <v>223.10000000000002</v>
      </c>
      <c r="Z135" s="114">
        <f>SUM(Z23,Z30,Z51:Z52,Z82,Z84:Z85,Z87,Z89,Z137:Z142,Z170,Z176,Z182,Z191,Z193,Z205,Z212,Z215:Z216,Z223,Z225,Z227,Z231:Z233,Z235:Z237,Z242,Z248:Z249,Z251:Z253,Z261,Z266)</f>
        <v>223.10000000000002</v>
      </c>
      <c r="AA135" s="114">
        <f t="shared" ref="AA135:AF135" si="122">SUM(AA26,AA32,AA45:AA46,AA82,AA84:AA85,AA87,AA89,AA137:AA142,AA177,AA183,AA189,AA198,AA200,AA212,AA219,AA222:AA223,AA230,AA232,AA234,AA238:AA240,AA242:AA244,AA249,AA255:AA256,AA258:AA260,AA161,AA166)</f>
        <v>275.262</v>
      </c>
      <c r="AB135" s="114">
        <f t="shared" si="122"/>
        <v>294.64000000000004</v>
      </c>
      <c r="AC135" s="114">
        <f t="shared" si="122"/>
        <v>294.64000000000004</v>
      </c>
      <c r="AD135" s="114">
        <f t="shared" si="122"/>
        <v>267.14000000000004</v>
      </c>
      <c r="AE135" s="114">
        <f t="shared" ref="AE135:AF135" si="123">SUM(AE26,AE32,AE45:AE46,AE82,AE84:AE85,AE87,AE89,AE137:AE142,AE177,AE183,AE189,AE198,AE200,AE212,AE219,AE222:AE223,AE230,AE232,AE234,AE238:AE240,AE242:AE244,AE249,AE255:AE256,AE258:AE260,AE161,AE166)</f>
        <v>267.14000000000004</v>
      </c>
      <c r="AF135" s="114">
        <f t="shared" si="123"/>
        <v>267.14000000000004</v>
      </c>
      <c r="AG135" s="127"/>
      <c r="AH135" s="46">
        <f t="shared" si="30"/>
        <v>340.74000000000007</v>
      </c>
      <c r="AI135" s="47">
        <f t="shared" si="31"/>
        <v>125.29999999999997</v>
      </c>
    </row>
    <row r="136" spans="1:35" ht="15.75" thickBot="1" x14ac:dyDescent="0.3">
      <c r="A136" s="128" t="s">
        <v>158</v>
      </c>
      <c r="B136" s="129"/>
      <c r="C136" s="129"/>
      <c r="D136" s="129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0"/>
        <v>0</v>
      </c>
      <c r="AI136" s="47">
        <f t="shared" si="31"/>
        <v>0</v>
      </c>
    </row>
    <row r="137" spans="1:35" x14ac:dyDescent="0.25">
      <c r="A137" s="131" t="s">
        <v>159</v>
      </c>
      <c r="B137" s="132">
        <v>34.9</v>
      </c>
      <c r="C137" s="132">
        <v>33.299999999999997</v>
      </c>
      <c r="D137" s="132">
        <v>29.4</v>
      </c>
      <c r="E137" s="133">
        <v>31.9</v>
      </c>
      <c r="F137" s="133">
        <v>30.5</v>
      </c>
      <c r="G137" s="133">
        <v>36.799999999999997</v>
      </c>
      <c r="H137" s="133">
        <v>37.5</v>
      </c>
      <c r="I137" s="133">
        <v>41.4</v>
      </c>
      <c r="J137" s="133">
        <v>43.7</v>
      </c>
      <c r="K137" s="133">
        <v>47.8</v>
      </c>
      <c r="L137" s="133">
        <v>48.6</v>
      </c>
      <c r="M137" s="133">
        <v>38</v>
      </c>
      <c r="N137" s="133">
        <v>38</v>
      </c>
      <c r="O137" s="133">
        <v>40</v>
      </c>
      <c r="P137" s="133">
        <v>45</v>
      </c>
      <c r="Q137" s="133">
        <v>36</v>
      </c>
      <c r="R137" s="133">
        <v>36</v>
      </c>
      <c r="S137" s="133">
        <v>36</v>
      </c>
      <c r="T137" s="133">
        <v>28</v>
      </c>
      <c r="U137" s="133">
        <v>34</v>
      </c>
      <c r="V137" s="133">
        <v>34</v>
      </c>
      <c r="W137" s="133">
        <v>33.299999999999997</v>
      </c>
      <c r="X137" s="133">
        <v>33.299999999999997</v>
      </c>
      <c r="Y137" s="133">
        <v>36.200000000000003</v>
      </c>
      <c r="Z137" s="133">
        <v>36.200000000000003</v>
      </c>
      <c r="AA137" s="133">
        <v>54.8</v>
      </c>
      <c r="AB137" s="133">
        <v>45.7</v>
      </c>
      <c r="AC137" s="133">
        <v>45.7</v>
      </c>
      <c r="AD137" s="133">
        <v>37</v>
      </c>
      <c r="AE137" s="133">
        <v>37</v>
      </c>
      <c r="AF137" s="133">
        <v>37</v>
      </c>
      <c r="AG137" s="134">
        <v>75</v>
      </c>
      <c r="AH137" s="46">
        <f t="shared" si="30"/>
        <v>54.8</v>
      </c>
      <c r="AI137" s="47">
        <f t="shared" si="31"/>
        <v>28</v>
      </c>
    </row>
    <row r="138" spans="1:35" x14ac:dyDescent="0.25">
      <c r="A138" s="135" t="s">
        <v>160</v>
      </c>
      <c r="B138" s="132">
        <v>-13.1</v>
      </c>
      <c r="C138" s="132">
        <v>-12.7</v>
      </c>
      <c r="D138" s="132">
        <v>-17.8</v>
      </c>
      <c r="E138" s="136">
        <v>-13.8</v>
      </c>
      <c r="F138" s="136">
        <v>-16</v>
      </c>
      <c r="G138" s="136">
        <v>-8.3000000000000007</v>
      </c>
      <c r="H138" s="136">
        <v>-9.9</v>
      </c>
      <c r="I138" s="136">
        <v>-3.6</v>
      </c>
      <c r="J138" s="136">
        <v>3.3</v>
      </c>
      <c r="K138" s="136">
        <v>10</v>
      </c>
      <c r="L138" s="136">
        <v>10.199999999999999</v>
      </c>
      <c r="M138" s="136">
        <v>-0.9</v>
      </c>
      <c r="N138" s="136">
        <v>-0.9</v>
      </c>
      <c r="O138" s="136">
        <v>-1.2</v>
      </c>
      <c r="P138" s="136">
        <v>0.3</v>
      </c>
      <c r="Q138" s="136">
        <v>-5</v>
      </c>
      <c r="R138" s="136">
        <v>-5</v>
      </c>
      <c r="S138" s="136">
        <v>-5</v>
      </c>
      <c r="T138" s="136">
        <v>-35</v>
      </c>
      <c r="U138" s="136">
        <v>-35</v>
      </c>
      <c r="V138" s="136">
        <v>-35</v>
      </c>
      <c r="W138" s="136">
        <v>-11.5</v>
      </c>
      <c r="X138" s="136">
        <v>-11.5</v>
      </c>
      <c r="Y138" s="136">
        <v>-9.1999999999999993</v>
      </c>
      <c r="Z138" s="136">
        <v>-9.1999999999999993</v>
      </c>
      <c r="AA138" s="136">
        <v>-18.899999999999999</v>
      </c>
      <c r="AB138" s="136">
        <v>2.8</v>
      </c>
      <c r="AC138" s="136">
        <v>2.8</v>
      </c>
      <c r="AD138" s="136">
        <v>-5.2</v>
      </c>
      <c r="AE138" s="136">
        <v>-5.2</v>
      </c>
      <c r="AF138" s="136">
        <v>-5.2</v>
      </c>
      <c r="AG138" s="134">
        <v>240</v>
      </c>
      <c r="AH138" s="46">
        <f t="shared" si="30"/>
        <v>10.199999999999999</v>
      </c>
      <c r="AI138" s="47">
        <f t="shared" si="31"/>
        <v>-35</v>
      </c>
    </row>
    <row r="139" spans="1:35" x14ac:dyDescent="0.25">
      <c r="A139" s="135" t="s">
        <v>161</v>
      </c>
      <c r="B139" s="132">
        <v>-66.5</v>
      </c>
      <c r="C139" s="132">
        <v>-69.2</v>
      </c>
      <c r="D139" s="132">
        <v>-65.7</v>
      </c>
      <c r="E139" s="136">
        <v>-68.2</v>
      </c>
      <c r="F139" s="136">
        <v>-68.5</v>
      </c>
      <c r="G139" s="136">
        <v>-56.3</v>
      </c>
      <c r="H139" s="136">
        <v>-55</v>
      </c>
      <c r="I139" s="136">
        <v>-49.1</v>
      </c>
      <c r="J139" s="136">
        <v>-53.5</v>
      </c>
      <c r="K139" s="136">
        <v>-52.1</v>
      </c>
      <c r="L139" s="136">
        <v>-40.1</v>
      </c>
      <c r="M139" s="136">
        <v>-35</v>
      </c>
      <c r="N139" s="136">
        <v>-35</v>
      </c>
      <c r="O139" s="136">
        <v>-35</v>
      </c>
      <c r="P139" s="136">
        <v>-35</v>
      </c>
      <c r="Q139" s="136">
        <v>-40</v>
      </c>
      <c r="R139" s="136">
        <v>-40</v>
      </c>
      <c r="S139" s="136">
        <v>-40</v>
      </c>
      <c r="T139" s="136">
        <v>-28</v>
      </c>
      <c r="U139" s="136">
        <v>-28</v>
      </c>
      <c r="V139" s="136">
        <v>-28</v>
      </c>
      <c r="W139" s="136">
        <v>-32</v>
      </c>
      <c r="X139" s="136">
        <v>-32</v>
      </c>
      <c r="Y139" s="136">
        <v>-35.299999999999997</v>
      </c>
      <c r="Z139" s="136">
        <v>-35.299999999999997</v>
      </c>
      <c r="AA139" s="136">
        <v>-28.1</v>
      </c>
      <c r="AB139" s="136">
        <v>-36.200000000000003</v>
      </c>
      <c r="AC139" s="136">
        <v>-36.200000000000003</v>
      </c>
      <c r="AD139" s="136">
        <v>-56.1</v>
      </c>
      <c r="AE139" s="136">
        <v>-56.1</v>
      </c>
      <c r="AF139" s="136">
        <v>-56.1</v>
      </c>
      <c r="AG139" s="134">
        <v>240</v>
      </c>
      <c r="AH139" s="46">
        <f>MAX(B139:AF139)</f>
        <v>-28</v>
      </c>
      <c r="AI139" s="47">
        <f>MIN(B139:AF139)</f>
        <v>-69.2</v>
      </c>
    </row>
    <row r="140" spans="1:35" x14ac:dyDescent="0.25">
      <c r="A140" s="135" t="s">
        <v>162</v>
      </c>
      <c r="B140" s="132">
        <v>93.2</v>
      </c>
      <c r="C140" s="132">
        <v>95.8</v>
      </c>
      <c r="D140" s="132">
        <v>92.6</v>
      </c>
      <c r="E140" s="137">
        <v>81.2</v>
      </c>
      <c r="F140" s="137">
        <v>84.5</v>
      </c>
      <c r="G140" s="137">
        <v>60.1</v>
      </c>
      <c r="H140" s="137">
        <v>52.9</v>
      </c>
      <c r="I140" s="137">
        <v>46.6</v>
      </c>
      <c r="J140" s="137">
        <v>81.099999999999994</v>
      </c>
      <c r="K140" s="137">
        <v>79.599999999999994</v>
      </c>
      <c r="L140" s="137">
        <v>70.5</v>
      </c>
      <c r="M140" s="137">
        <v>60</v>
      </c>
      <c r="N140" s="137">
        <v>60</v>
      </c>
      <c r="O140" s="137">
        <v>65</v>
      </c>
      <c r="P140" s="137">
        <v>65</v>
      </c>
      <c r="Q140" s="137">
        <v>65</v>
      </c>
      <c r="R140" s="137">
        <v>65</v>
      </c>
      <c r="S140" s="137">
        <v>65</v>
      </c>
      <c r="T140" s="137">
        <v>59</v>
      </c>
      <c r="U140" s="137">
        <v>59</v>
      </c>
      <c r="V140" s="137">
        <v>59</v>
      </c>
      <c r="W140" s="137">
        <v>30.5</v>
      </c>
      <c r="X140" s="137">
        <v>30.5</v>
      </c>
      <c r="Y140" s="137">
        <v>33.5</v>
      </c>
      <c r="Z140" s="137">
        <v>33.5</v>
      </c>
      <c r="AA140" s="137">
        <v>25.9</v>
      </c>
      <c r="AB140" s="137">
        <v>54.8</v>
      </c>
      <c r="AC140" s="137">
        <v>54.8</v>
      </c>
      <c r="AD140" s="137">
        <v>71.400000000000006</v>
      </c>
      <c r="AE140" s="137">
        <v>71.400000000000006</v>
      </c>
      <c r="AF140" s="137">
        <v>71.400000000000006</v>
      </c>
      <c r="AG140" s="134"/>
      <c r="AH140" s="46">
        <f>MAX(B140:AF140)</f>
        <v>95.8</v>
      </c>
      <c r="AI140" s="47">
        <f>MIN(B140:AF140)</f>
        <v>25.9</v>
      </c>
    </row>
    <row r="141" spans="1:35" x14ac:dyDescent="0.25">
      <c r="A141" s="135" t="s">
        <v>163</v>
      </c>
      <c r="B141" s="132">
        <v>25.1</v>
      </c>
      <c r="C141" s="132">
        <v>24</v>
      </c>
      <c r="D141" s="132">
        <v>24</v>
      </c>
      <c r="E141" s="136">
        <v>16</v>
      </c>
      <c r="F141" s="136">
        <v>14.4</v>
      </c>
      <c r="G141" s="136">
        <v>-1.8</v>
      </c>
      <c r="H141" s="136">
        <v>-0.3</v>
      </c>
      <c r="I141" s="136">
        <v>2.9</v>
      </c>
      <c r="J141" s="136">
        <v>33.200000000000003</v>
      </c>
      <c r="K141" s="136">
        <v>34.6</v>
      </c>
      <c r="L141" s="136">
        <v>37.6</v>
      </c>
      <c r="M141" s="136">
        <v>38</v>
      </c>
      <c r="N141" s="136">
        <v>38</v>
      </c>
      <c r="O141" s="136">
        <v>38</v>
      </c>
      <c r="P141" s="136">
        <v>38</v>
      </c>
      <c r="Q141" s="136">
        <v>36</v>
      </c>
      <c r="R141" s="136">
        <v>36</v>
      </c>
      <c r="S141" s="136">
        <v>36</v>
      </c>
      <c r="T141" s="136">
        <v>38.299999999999997</v>
      </c>
      <c r="U141" s="136">
        <v>38.299999999999997</v>
      </c>
      <c r="V141" s="136">
        <v>38.299999999999997</v>
      </c>
      <c r="W141" s="136">
        <v>10.8</v>
      </c>
      <c r="X141" s="136">
        <v>10.8</v>
      </c>
      <c r="Y141" s="136">
        <v>11.4</v>
      </c>
      <c r="Z141" s="136">
        <v>11.4</v>
      </c>
      <c r="AA141" s="136">
        <v>23.9</v>
      </c>
      <c r="AB141" s="136">
        <v>34.700000000000003</v>
      </c>
      <c r="AC141" s="136">
        <v>34.700000000000003</v>
      </c>
      <c r="AD141" s="136">
        <v>25.6</v>
      </c>
      <c r="AE141" s="136">
        <v>25.6</v>
      </c>
      <c r="AF141" s="136">
        <v>25.6</v>
      </c>
      <c r="AG141" s="134">
        <v>60</v>
      </c>
      <c r="AH141" s="46">
        <f>MAX(B141:AF141)</f>
        <v>38.299999999999997</v>
      </c>
      <c r="AI141" s="47">
        <f>MIN(B141:AF141)</f>
        <v>-1.8</v>
      </c>
    </row>
    <row r="142" spans="1:35" x14ac:dyDescent="0.25">
      <c r="A142" s="135" t="s">
        <v>164</v>
      </c>
      <c r="B142" s="132">
        <v>-55.4</v>
      </c>
      <c r="C142" s="132">
        <v>-56.1</v>
      </c>
      <c r="D142" s="132">
        <v>-55.9</v>
      </c>
      <c r="E142" s="137">
        <v>-58.2</v>
      </c>
      <c r="F142" s="137">
        <v>-56.2</v>
      </c>
      <c r="G142" s="137">
        <v>-44.8</v>
      </c>
      <c r="H142" s="137">
        <v>-9.6</v>
      </c>
      <c r="I142" s="137">
        <v>5.8</v>
      </c>
      <c r="J142" s="137">
        <v>29.6</v>
      </c>
      <c r="K142" s="137">
        <v>41.9</v>
      </c>
      <c r="L142" s="137">
        <v>55</v>
      </c>
      <c r="M142" s="137">
        <v>56</v>
      </c>
      <c r="N142" s="137">
        <v>56</v>
      </c>
      <c r="O142" s="137">
        <v>75</v>
      </c>
      <c r="P142" s="137">
        <v>75</v>
      </c>
      <c r="Q142" s="137">
        <v>75</v>
      </c>
      <c r="R142" s="137">
        <v>75</v>
      </c>
      <c r="S142" s="137">
        <v>75</v>
      </c>
      <c r="T142" s="137">
        <v>80</v>
      </c>
      <c r="U142" s="137">
        <v>80</v>
      </c>
      <c r="V142" s="137">
        <v>80</v>
      </c>
      <c r="W142" s="137">
        <v>72.2</v>
      </c>
      <c r="X142" s="137">
        <v>72.2</v>
      </c>
      <c r="Y142" s="137">
        <v>68.7</v>
      </c>
      <c r="Z142" s="137">
        <v>68.7</v>
      </c>
      <c r="AA142" s="137">
        <v>81.522000000000006</v>
      </c>
      <c r="AB142" s="137">
        <v>56.1</v>
      </c>
      <c r="AC142" s="137">
        <v>56.1</v>
      </c>
      <c r="AD142" s="137">
        <v>57.7</v>
      </c>
      <c r="AE142" s="137">
        <v>57.7</v>
      </c>
      <c r="AF142" s="137">
        <v>57.7</v>
      </c>
      <c r="AG142" s="138">
        <v>120</v>
      </c>
      <c r="AH142" s="46">
        <f>MAX(B142:AF142)</f>
        <v>81.522000000000006</v>
      </c>
      <c r="AI142" s="47">
        <f>MIN(B142:AF142)</f>
        <v>-58.2</v>
      </c>
    </row>
    <row r="143" spans="1:35" x14ac:dyDescent="0.25">
      <c r="A143" s="135" t="s">
        <v>427</v>
      </c>
      <c r="B143" s="132">
        <v>56.6</v>
      </c>
      <c r="C143" s="132">
        <v>52.9</v>
      </c>
      <c r="D143" s="132">
        <v>49.9</v>
      </c>
      <c r="E143" s="137">
        <f>24.9+24.3</f>
        <v>49.2</v>
      </c>
      <c r="F143" s="137">
        <f>25.2+24.7</f>
        <v>49.9</v>
      </c>
      <c r="G143" s="137">
        <f>30.2+29.5</f>
        <v>59.7</v>
      </c>
      <c r="H143" s="137">
        <v>94.6</v>
      </c>
      <c r="I143" s="137">
        <f>56.2+55.2</f>
        <v>111.4</v>
      </c>
      <c r="J143" s="137">
        <f>68.3+67.3</f>
        <v>135.6</v>
      </c>
      <c r="K143" s="137">
        <f>74.4+73</f>
        <v>147.4</v>
      </c>
      <c r="L143" s="137">
        <v>160</v>
      </c>
      <c r="M143" s="137">
        <v>80</v>
      </c>
      <c r="N143" s="137">
        <v>80</v>
      </c>
      <c r="O143" s="137">
        <v>87</v>
      </c>
      <c r="P143" s="137">
        <v>87</v>
      </c>
      <c r="Q143" s="137">
        <v>87</v>
      </c>
      <c r="R143" s="137">
        <v>87</v>
      </c>
      <c r="S143" s="137">
        <v>87</v>
      </c>
      <c r="T143" s="137">
        <v>87</v>
      </c>
      <c r="U143" s="137">
        <v>87</v>
      </c>
      <c r="V143" s="137">
        <v>87</v>
      </c>
      <c r="W143" s="137">
        <v>180</v>
      </c>
      <c r="X143" s="137">
        <v>180</v>
      </c>
      <c r="Y143" s="137">
        <f>87+86</f>
        <v>173</v>
      </c>
      <c r="Z143" s="137">
        <f>87+86</f>
        <v>173</v>
      </c>
      <c r="AA143" s="137">
        <f>93*2</f>
        <v>186</v>
      </c>
      <c r="AB143" s="137">
        <v>82.6</v>
      </c>
      <c r="AC143" s="137">
        <v>82.6</v>
      </c>
      <c r="AD143" s="137">
        <v>86.2</v>
      </c>
      <c r="AE143" s="137">
        <v>86.2</v>
      </c>
      <c r="AF143" s="137">
        <v>86.2</v>
      </c>
      <c r="AG143" s="138"/>
      <c r="AH143" s="46">
        <f>MAX(B143:AF143)</f>
        <v>186</v>
      </c>
      <c r="AI143" s="47">
        <f>MIN(B143:AF143)</f>
        <v>49.2</v>
      </c>
    </row>
    <row r="144" spans="1:35" x14ac:dyDescent="0.25">
      <c r="A144" s="135" t="s">
        <v>166</v>
      </c>
      <c r="B144" s="132">
        <v>-40.799999999999997</v>
      </c>
      <c r="C144" s="132">
        <v>-37.770000000000003</v>
      </c>
      <c r="D144" s="132">
        <v>-34.6</v>
      </c>
      <c r="E144" s="137">
        <v>-34.1</v>
      </c>
      <c r="F144" s="137">
        <v>-33.299999999999997</v>
      </c>
      <c r="G144" s="137">
        <v>-43.8</v>
      </c>
      <c r="H144" s="137">
        <v>-31.2</v>
      </c>
      <c r="I144" s="137">
        <v>-36.700000000000003</v>
      </c>
      <c r="J144" s="137">
        <v>-38.200000000000003</v>
      </c>
      <c r="K144" s="137">
        <v>-44.9</v>
      </c>
      <c r="L144" s="137">
        <v>-47.2</v>
      </c>
      <c r="M144" s="137">
        <v>-10</v>
      </c>
      <c r="N144" s="137">
        <v>-10</v>
      </c>
      <c r="O144" s="137">
        <v>-15</v>
      </c>
      <c r="P144" s="137">
        <v>-15</v>
      </c>
      <c r="Q144" s="137">
        <v>-13</v>
      </c>
      <c r="R144" s="137">
        <v>-13</v>
      </c>
      <c r="S144" s="137">
        <v>-13</v>
      </c>
      <c r="T144" s="137">
        <v>-14</v>
      </c>
      <c r="U144" s="137">
        <v>-14</v>
      </c>
      <c r="V144" s="137">
        <v>-14</v>
      </c>
      <c r="W144" s="137">
        <v>-26.1</v>
      </c>
      <c r="X144" s="137">
        <v>-26.1</v>
      </c>
      <c r="Y144" s="137">
        <v>-38.299999999999997</v>
      </c>
      <c r="Z144" s="137">
        <v>-38.299999999999997</v>
      </c>
      <c r="AA144" s="137">
        <v>-77.3</v>
      </c>
      <c r="AB144" s="137">
        <v>-11.7</v>
      </c>
      <c r="AC144" s="137">
        <v>-11.7</v>
      </c>
      <c r="AD144" s="137">
        <v>-5.2</v>
      </c>
      <c r="AE144" s="137">
        <v>-5.2</v>
      </c>
      <c r="AF144" s="137">
        <v>-5.2</v>
      </c>
      <c r="AG144" s="138"/>
      <c r="AH144" s="46">
        <f>MAX(B144:AF144)</f>
        <v>-5.2</v>
      </c>
      <c r="AI144" s="47">
        <f>MIN(B144:AF144)</f>
        <v>-77.3</v>
      </c>
    </row>
    <row r="145" spans="1:38" x14ac:dyDescent="0.25">
      <c r="A145" s="135" t="s">
        <v>167</v>
      </c>
      <c r="B145" s="132">
        <v>-71.400000000000006</v>
      </c>
      <c r="C145" s="132">
        <v>-49.2</v>
      </c>
      <c r="D145" s="132">
        <v>47.2</v>
      </c>
      <c r="E145" s="137">
        <v>-32.700000000000003</v>
      </c>
      <c r="F145" s="137">
        <v>-36.299999999999997</v>
      </c>
      <c r="G145" s="137">
        <v>-53.6</v>
      </c>
      <c r="H145" s="137">
        <v>-60.8</v>
      </c>
      <c r="I145" s="137">
        <v>-54.7</v>
      </c>
      <c r="J145" s="137">
        <v>-28.3</v>
      </c>
      <c r="K145" s="137">
        <v>-22.3</v>
      </c>
      <c r="L145" s="137">
        <v>-41.8</v>
      </c>
      <c r="M145" s="137">
        <v>-67</v>
      </c>
      <c r="N145" s="137">
        <v>-67</v>
      </c>
      <c r="O145" s="137">
        <v>37</v>
      </c>
      <c r="P145" s="137">
        <v>37</v>
      </c>
      <c r="Q145" s="137">
        <v>-48</v>
      </c>
      <c r="R145" s="137">
        <v>-48</v>
      </c>
      <c r="S145" s="137">
        <v>-48</v>
      </c>
      <c r="T145" s="137">
        <v>-62</v>
      </c>
      <c r="U145" s="137">
        <v>-62</v>
      </c>
      <c r="V145" s="137">
        <v>-62</v>
      </c>
      <c r="W145" s="137">
        <v>-46.1</v>
      </c>
      <c r="X145" s="137">
        <v>-46.1</v>
      </c>
      <c r="Y145" s="137">
        <v>-41.6</v>
      </c>
      <c r="Z145" s="137">
        <v>-41.6</v>
      </c>
      <c r="AA145" s="137">
        <v>-30.3</v>
      </c>
      <c r="AB145" s="137">
        <v>-18.2</v>
      </c>
      <c r="AC145" s="137">
        <v>-18.2</v>
      </c>
      <c r="AD145" s="137">
        <v>-38.5</v>
      </c>
      <c r="AE145" s="137">
        <v>-38.5</v>
      </c>
      <c r="AF145" s="137">
        <v>-38.5</v>
      </c>
      <c r="AG145" s="138"/>
      <c r="AH145" s="46">
        <f>MAX(B145:AF145)</f>
        <v>47.2</v>
      </c>
      <c r="AI145" s="47">
        <f>MIN(B145:AF145)</f>
        <v>-71.400000000000006</v>
      </c>
    </row>
    <row r="146" spans="1:38" x14ac:dyDescent="0.25">
      <c r="A146" s="135" t="s">
        <v>168</v>
      </c>
      <c r="B146" s="132">
        <v>-658.5</v>
      </c>
      <c r="C146" s="132">
        <v>-591.1</v>
      </c>
      <c r="D146" s="132">
        <v>577</v>
      </c>
      <c r="E146" s="137">
        <f>-293.3-292.9</f>
        <v>-586.20000000000005</v>
      </c>
      <c r="F146" s="137">
        <f>-341.8-342.9</f>
        <v>-684.7</v>
      </c>
      <c r="G146" s="137">
        <f>-310-311</f>
        <v>-621</v>
      </c>
      <c r="H146" s="137">
        <f>-294.1-294.2</f>
        <v>-588.29999999999995</v>
      </c>
      <c r="I146" s="137">
        <f>-286.5-286.6</f>
        <v>-573.1</v>
      </c>
      <c r="J146" s="137">
        <f>-306-306.3</f>
        <v>-612.29999999999995</v>
      </c>
      <c r="K146" s="137">
        <f>-294.7-294.9</f>
        <v>-589.59999999999991</v>
      </c>
      <c r="L146" s="137">
        <v>576</v>
      </c>
      <c r="M146" s="137">
        <v>-274</v>
      </c>
      <c r="N146" s="137">
        <v>-274</v>
      </c>
      <c r="O146" s="137">
        <v>-247</v>
      </c>
      <c r="P146" s="137">
        <v>-198</v>
      </c>
      <c r="Q146" s="137">
        <v>-198</v>
      </c>
      <c r="R146" s="137">
        <v>-198</v>
      </c>
      <c r="S146" s="137">
        <v>-198</v>
      </c>
      <c r="T146" s="137">
        <v>-198</v>
      </c>
      <c r="U146" s="137">
        <v>-198</v>
      </c>
      <c r="V146" s="137">
        <v>-198</v>
      </c>
      <c r="W146" s="137">
        <v>-223.9</v>
      </c>
      <c r="X146" s="137">
        <v>-223.9</v>
      </c>
      <c r="Y146" s="137">
        <v>-237.8</v>
      </c>
      <c r="Z146" s="137">
        <v>-237.8</v>
      </c>
      <c r="AA146" s="137">
        <v>-274.89</v>
      </c>
      <c r="AB146" s="137">
        <v>-249.4</v>
      </c>
      <c r="AC146" s="137">
        <v>-249.4</v>
      </c>
      <c r="AD146" s="137">
        <v>-282.10000000000002</v>
      </c>
      <c r="AE146" s="137">
        <v>-282.10000000000002</v>
      </c>
      <c r="AF146" s="137">
        <v>-282.10000000000002</v>
      </c>
      <c r="AG146" s="138"/>
      <c r="AH146" s="46">
        <f t="shared" ref="AH146:AH158" si="124">MAX(B146:AF146)</f>
        <v>577</v>
      </c>
      <c r="AI146" s="47">
        <f t="shared" ref="AI146:AI158" si="125">MIN(B146:AF146)</f>
        <v>-684.7</v>
      </c>
    </row>
    <row r="147" spans="1:38" x14ac:dyDescent="0.25">
      <c r="A147" s="135" t="s">
        <v>169</v>
      </c>
      <c r="B147" s="132">
        <v>32.799999999999997</v>
      </c>
      <c r="C147" s="132">
        <v>44.8</v>
      </c>
      <c r="D147" s="132">
        <v>30.3</v>
      </c>
      <c r="E147" s="137">
        <v>25.4</v>
      </c>
      <c r="F147" s="137">
        <v>20.7</v>
      </c>
      <c r="G147" s="137">
        <v>32.5</v>
      </c>
      <c r="H147" s="137">
        <v>26.1</v>
      </c>
      <c r="I147" s="137">
        <v>24</v>
      </c>
      <c r="J147" s="137">
        <v>18.399999999999999</v>
      </c>
      <c r="K147" s="137">
        <v>8.6</v>
      </c>
      <c r="L147" s="137">
        <v>4.5999999999999996</v>
      </c>
      <c r="M147" s="137">
        <v>7</v>
      </c>
      <c r="N147" s="137">
        <v>7</v>
      </c>
      <c r="O147" s="137">
        <v>7</v>
      </c>
      <c r="P147" s="137">
        <v>7</v>
      </c>
      <c r="Q147" s="137">
        <v>7</v>
      </c>
      <c r="R147" s="137">
        <v>7</v>
      </c>
      <c r="S147" s="137">
        <v>7</v>
      </c>
      <c r="T147" s="137">
        <v>-2.2999999999999998</v>
      </c>
      <c r="U147" s="137">
        <v>-2.2999999999999998</v>
      </c>
      <c r="V147" s="137">
        <v>-2.2999999999999998</v>
      </c>
      <c r="W147" s="137">
        <v>14.8</v>
      </c>
      <c r="X147" s="137">
        <v>14.8</v>
      </c>
      <c r="Y147" s="137">
        <v>-12</v>
      </c>
      <c r="Z147" s="137">
        <v>-12</v>
      </c>
      <c r="AA147" s="137">
        <v>-14.2</v>
      </c>
      <c r="AB147" s="137">
        <v>-8.9</v>
      </c>
      <c r="AC147" s="137">
        <v>-8.9</v>
      </c>
      <c r="AD147" s="137">
        <v>-17.8</v>
      </c>
      <c r="AE147" s="137">
        <v>-17.8</v>
      </c>
      <c r="AF147" s="137">
        <v>-17.8</v>
      </c>
      <c r="AG147" s="138"/>
      <c r="AH147" s="46">
        <f t="shared" si="124"/>
        <v>44.8</v>
      </c>
      <c r="AI147" s="47">
        <f t="shared" si="125"/>
        <v>-17.8</v>
      </c>
    </row>
    <row r="148" spans="1:38" x14ac:dyDescent="0.25">
      <c r="A148" s="135" t="s">
        <v>170</v>
      </c>
      <c r="B148" s="132">
        <v>-11.3</v>
      </c>
      <c r="C148" s="132">
        <v>-11.1</v>
      </c>
      <c r="D148" s="132">
        <v>-11.4</v>
      </c>
      <c r="E148" s="137">
        <v>10.5</v>
      </c>
      <c r="F148" s="137">
        <v>12.1</v>
      </c>
      <c r="G148" s="137">
        <v>6.3</v>
      </c>
      <c r="H148" s="137">
        <v>2.8</v>
      </c>
      <c r="I148" s="137">
        <v>1.1000000000000001</v>
      </c>
      <c r="J148" s="137">
        <v>-8</v>
      </c>
      <c r="K148" s="137">
        <v>-11.2</v>
      </c>
      <c r="L148" s="137">
        <v>-9.6999999999999993</v>
      </c>
      <c r="M148" s="137">
        <v>-4</v>
      </c>
      <c r="N148" s="137">
        <v>-4</v>
      </c>
      <c r="O148" s="137">
        <v>-4</v>
      </c>
      <c r="P148" s="137">
        <v>-4</v>
      </c>
      <c r="Q148" s="137">
        <v>-4</v>
      </c>
      <c r="R148" s="137">
        <v>-4</v>
      </c>
      <c r="S148" s="137">
        <v>-4</v>
      </c>
      <c r="T148" s="137">
        <v>-8</v>
      </c>
      <c r="U148" s="137">
        <v>-8</v>
      </c>
      <c r="V148" s="137">
        <v>-8</v>
      </c>
      <c r="W148" s="137">
        <v>-17</v>
      </c>
      <c r="X148" s="137">
        <v>-17</v>
      </c>
      <c r="Y148" s="137">
        <v>-15</v>
      </c>
      <c r="Z148" s="137">
        <v>-15</v>
      </c>
      <c r="AA148" s="137">
        <v>-10.199999999999999</v>
      </c>
      <c r="AB148" s="137">
        <v>-8.6999999999999993</v>
      </c>
      <c r="AC148" s="137">
        <v>-8.6999999999999993</v>
      </c>
      <c r="AD148" s="137">
        <v>-9.1</v>
      </c>
      <c r="AE148" s="137">
        <v>-9.1</v>
      </c>
      <c r="AF148" s="137">
        <v>-9.1</v>
      </c>
      <c r="AG148" s="134"/>
      <c r="AH148" s="46">
        <f t="shared" si="124"/>
        <v>12.1</v>
      </c>
      <c r="AI148" s="47">
        <f t="shared" si="125"/>
        <v>-17</v>
      </c>
    </row>
    <row r="149" spans="1:38" x14ac:dyDescent="0.25">
      <c r="A149" s="135" t="s">
        <v>428</v>
      </c>
      <c r="B149" s="132">
        <v>215.4</v>
      </c>
      <c r="C149" s="132">
        <v>214.8</v>
      </c>
      <c r="D149" s="132">
        <v>212.4</v>
      </c>
      <c r="E149" s="122">
        <f>107+105.6</f>
        <v>212.6</v>
      </c>
      <c r="F149" s="122">
        <f>107+106.3</f>
        <v>213.3</v>
      </c>
      <c r="G149" s="122">
        <v>212.9</v>
      </c>
      <c r="H149" s="122">
        <f>105.9+105</f>
        <v>210.9</v>
      </c>
      <c r="I149" s="122">
        <f>106.2+105.3</f>
        <v>211.5</v>
      </c>
      <c r="J149" s="122">
        <f>103.4+101.3</f>
        <v>204.7</v>
      </c>
      <c r="K149" s="122">
        <f>101.9+100</f>
        <v>201.9</v>
      </c>
      <c r="L149" s="122">
        <f>98.7+97.6</f>
        <v>196.3</v>
      </c>
      <c r="M149" s="122">
        <v>101</v>
      </c>
      <c r="N149" s="122">
        <v>101</v>
      </c>
      <c r="O149" s="122">
        <v>101</v>
      </c>
      <c r="P149" s="122">
        <v>98</v>
      </c>
      <c r="Q149" s="122">
        <v>98</v>
      </c>
      <c r="R149" s="122">
        <v>98</v>
      </c>
      <c r="S149" s="122">
        <v>98</v>
      </c>
      <c r="T149" s="122">
        <v>107</v>
      </c>
      <c r="U149" s="122">
        <v>107</v>
      </c>
      <c r="V149" s="122">
        <v>107</v>
      </c>
      <c r="W149" s="122">
        <f>208</f>
        <v>208</v>
      </c>
      <c r="X149" s="122">
        <f>208</f>
        <v>208</v>
      </c>
      <c r="Y149" s="122">
        <f>116+115</f>
        <v>231</v>
      </c>
      <c r="Z149" s="122">
        <f>116+115</f>
        <v>231</v>
      </c>
      <c r="AA149" s="122">
        <f>117+115</f>
        <v>232</v>
      </c>
      <c r="AB149" s="122">
        <v>229.7</v>
      </c>
      <c r="AC149" s="122">
        <v>229.7</v>
      </c>
      <c r="AD149" s="122">
        <v>229.8</v>
      </c>
      <c r="AE149" s="122">
        <v>229.8</v>
      </c>
      <c r="AF149" s="122">
        <v>229.8</v>
      </c>
      <c r="AG149" s="134"/>
      <c r="AH149" s="46">
        <f t="shared" si="124"/>
        <v>232</v>
      </c>
      <c r="AI149" s="47">
        <f t="shared" si="125"/>
        <v>98</v>
      </c>
    </row>
    <row r="150" spans="1:38" x14ac:dyDescent="0.25">
      <c r="A150" s="135" t="s">
        <v>429</v>
      </c>
      <c r="B150" s="132">
        <v>28.2</v>
      </c>
      <c r="C150" s="132">
        <v>28.3</v>
      </c>
      <c r="D150" s="132">
        <v>28.2</v>
      </c>
      <c r="E150" s="122">
        <v>28.6</v>
      </c>
      <c r="F150" s="122">
        <v>28.6</v>
      </c>
      <c r="G150" s="122">
        <v>28.3</v>
      </c>
      <c r="H150" s="122">
        <v>28.2</v>
      </c>
      <c r="I150" s="122">
        <v>28.2</v>
      </c>
      <c r="J150" s="122">
        <v>27.7</v>
      </c>
      <c r="K150" s="122">
        <v>27.4</v>
      </c>
      <c r="L150" s="122">
        <v>27.1</v>
      </c>
      <c r="M150" s="122">
        <v>27.1</v>
      </c>
      <c r="N150" s="122">
        <v>27.1</v>
      </c>
      <c r="O150" s="122">
        <v>27.1</v>
      </c>
      <c r="P150" s="122">
        <v>26</v>
      </c>
      <c r="Q150" s="122">
        <v>25</v>
      </c>
      <c r="R150" s="122">
        <v>25</v>
      </c>
      <c r="S150" s="122">
        <v>25</v>
      </c>
      <c r="T150" s="122">
        <v>25</v>
      </c>
      <c r="U150" s="122">
        <v>25</v>
      </c>
      <c r="V150" s="122">
        <v>25</v>
      </c>
      <c r="W150" s="122">
        <v>28.3</v>
      </c>
      <c r="X150" s="122">
        <v>28.3</v>
      </c>
      <c r="Y150" s="122">
        <v>26.9</v>
      </c>
      <c r="Z150" s="122">
        <v>26.9</v>
      </c>
      <c r="AA150" s="122">
        <v>25.6</v>
      </c>
      <c r="AB150" s="122">
        <v>25.4</v>
      </c>
      <c r="AC150" s="122">
        <v>25.4</v>
      </c>
      <c r="AD150" s="122">
        <v>-4.9000000000000004</v>
      </c>
      <c r="AE150" s="122">
        <v>-4.9000000000000004</v>
      </c>
      <c r="AF150" s="122">
        <v>-4.9000000000000004</v>
      </c>
      <c r="AG150" s="134"/>
      <c r="AH150" s="46">
        <f t="shared" si="124"/>
        <v>28.6</v>
      </c>
      <c r="AI150" s="47">
        <f t="shared" si="125"/>
        <v>-4.9000000000000004</v>
      </c>
    </row>
    <row r="151" spans="1:38" ht="15.75" thickBot="1" x14ac:dyDescent="0.3">
      <c r="A151" s="139" t="s">
        <v>173</v>
      </c>
      <c r="B151" s="132">
        <v>4.0999999999999996</v>
      </c>
      <c r="C151" s="132">
        <v>4.3</v>
      </c>
      <c r="D151" s="132">
        <v>4.3</v>
      </c>
      <c r="E151" s="122">
        <v>4.5999999999999996</v>
      </c>
      <c r="F151" s="122">
        <v>4.5</v>
      </c>
      <c r="G151" s="122">
        <v>4.4000000000000004</v>
      </c>
      <c r="H151" s="122">
        <v>4.0999999999999996</v>
      </c>
      <c r="I151" s="122">
        <v>4.5</v>
      </c>
      <c r="J151" s="122">
        <v>2.4</v>
      </c>
      <c r="K151" s="122">
        <v>4.5</v>
      </c>
      <c r="L151" s="122">
        <v>5.3</v>
      </c>
      <c r="M151" s="122">
        <v>2.4</v>
      </c>
      <c r="N151" s="122">
        <v>2.4</v>
      </c>
      <c r="O151" s="122">
        <v>2.4</v>
      </c>
      <c r="P151" s="122">
        <v>17</v>
      </c>
      <c r="Q151" s="122">
        <v>17</v>
      </c>
      <c r="R151" s="122">
        <v>17</v>
      </c>
      <c r="S151" s="122">
        <v>17</v>
      </c>
      <c r="T151" s="122">
        <v>17</v>
      </c>
      <c r="U151" s="122">
        <v>17</v>
      </c>
      <c r="V151" s="122">
        <v>17</v>
      </c>
      <c r="W151" s="122">
        <v>1.2</v>
      </c>
      <c r="X151" s="122">
        <v>1.2</v>
      </c>
      <c r="Y151" s="122">
        <v>0.85</v>
      </c>
      <c r="Z151" s="122">
        <v>0.85</v>
      </c>
      <c r="AA151" s="122">
        <v>0</v>
      </c>
      <c r="AB151" s="122">
        <v>0</v>
      </c>
      <c r="AC151" s="122">
        <v>0</v>
      </c>
      <c r="AD151" s="122">
        <v>1.2</v>
      </c>
      <c r="AE151" s="122">
        <v>1.2</v>
      </c>
      <c r="AF151" s="122">
        <v>1.2</v>
      </c>
      <c r="AG151" s="134"/>
      <c r="AH151" s="46">
        <f t="shared" si="124"/>
        <v>17</v>
      </c>
      <c r="AI151" s="47">
        <f t="shared" si="125"/>
        <v>0</v>
      </c>
    </row>
    <row r="152" spans="1:38" ht="15.75" thickBot="1" x14ac:dyDescent="0.3">
      <c r="A152" s="140" t="s">
        <v>174</v>
      </c>
      <c r="B152" s="141"/>
      <c r="C152" s="141"/>
      <c r="D152" s="141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24"/>
        <v>0</v>
      </c>
      <c r="AI152" s="47">
        <f t="shared" si="125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51 m3/s, Drain Time: 8.07 Hrs)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>
        <v>1984.39</v>
      </c>
      <c r="T153" s="144"/>
      <c r="U153" s="144">
        <v>1985.75</v>
      </c>
      <c r="V153" s="144"/>
      <c r="W153" s="144"/>
      <c r="X153" s="144"/>
      <c r="Y153" s="144">
        <v>1986.7</v>
      </c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24"/>
        <v>1986.7</v>
      </c>
      <c r="AI153" s="47">
        <f t="shared" si="125"/>
        <v>1984.39</v>
      </c>
      <c r="AK153" s="187">
        <v>51</v>
      </c>
      <c r="AL153" s="137">
        <f>AK153*456/66</f>
        <v>352.36363636363637</v>
      </c>
    </row>
    <row r="154" spans="1:38" x14ac:dyDescent="0.25">
      <c r="A154" s="135" t="s">
        <v>175</v>
      </c>
      <c r="B154" s="147"/>
      <c r="C154" s="147"/>
      <c r="D154" s="147"/>
      <c r="E154" s="148"/>
      <c r="F154" s="148"/>
      <c r="G154" s="148"/>
      <c r="H154" s="148"/>
      <c r="I154" s="148"/>
      <c r="J154" s="148"/>
      <c r="K154" s="148"/>
      <c r="L154" s="148"/>
      <c r="M154" s="144">
        <v>519.20000000000005</v>
      </c>
      <c r="N154" s="148"/>
      <c r="O154" s="148">
        <v>520.53</v>
      </c>
      <c r="P154" s="148"/>
      <c r="Q154" s="148"/>
      <c r="R154" s="148"/>
      <c r="S154" s="148">
        <v>521.29</v>
      </c>
      <c r="T154" s="148"/>
      <c r="U154" s="148">
        <v>521.67999999999995</v>
      </c>
      <c r="V154" s="148"/>
      <c r="W154" s="148"/>
      <c r="X154" s="148"/>
      <c r="Y154" s="148">
        <v>521.94000000000005</v>
      </c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24"/>
        <v>521.94000000000005</v>
      </c>
      <c r="AI154" s="47">
        <f t="shared" si="125"/>
        <v>519.20000000000005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>
        <v>624.54999999999995</v>
      </c>
      <c r="T155" s="148"/>
      <c r="U155" s="148">
        <v>624.51</v>
      </c>
      <c r="V155" s="148"/>
      <c r="W155" s="148"/>
      <c r="X155" s="148"/>
      <c r="Y155" s="148">
        <v>624</v>
      </c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24"/>
        <v>624.54999999999995</v>
      </c>
      <c r="AI155" s="47">
        <f t="shared" si="125"/>
        <v>624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>
        <v>335.49</v>
      </c>
      <c r="T156" s="148"/>
      <c r="U156" s="148">
        <v>336.05</v>
      </c>
      <c r="V156" s="148"/>
      <c r="W156" s="148"/>
      <c r="X156" s="148"/>
      <c r="Y156" s="148">
        <v>336.55</v>
      </c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24"/>
        <v>336.55</v>
      </c>
      <c r="AI156" s="47">
        <f t="shared" si="125"/>
        <v>335.49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>
        <v>886.7</v>
      </c>
      <c r="T157" s="148"/>
      <c r="U157" s="148">
        <v>887.8</v>
      </c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24"/>
        <v>887.8</v>
      </c>
      <c r="AI157" s="47">
        <f t="shared" si="125"/>
        <v>886.7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24"/>
        <v>0</v>
      </c>
      <c r="AI158" s="47">
        <f t="shared" si="125"/>
        <v>0</v>
      </c>
      <c r="AK158" s="187">
        <v>7</v>
      </c>
    </row>
    <row r="159" spans="1:38" x14ac:dyDescent="0.25">
      <c r="A159" s="155" t="s">
        <v>440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1094.7549999999999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1190.4549999999999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1268.155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1296.855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1194.5549999999998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1345.2549999999999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1345.1549999999997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1330.7549999999999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1147.2549999999999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1112.155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1112.155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1250.5350000000003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1274.3350000000003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1285.3350000000003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1383.7350000000004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1390.3350000000003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1306.2350000000001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1294.1350000000002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1598.2350000000004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1658.2350000000004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1670.4350000000004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1483.9350000000002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1518.8350000000003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1449.5350000000001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1380.7750000000003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1222.6350000000002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1246.0350000000003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1246.0350000000003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1135.1350000000002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1152.8350000000003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1152.8350000000003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/>
      <c r="C161" s="159"/>
      <c r="D161" s="159"/>
      <c r="E161" s="159">
        <f t="shared" ref="C161:R166" si="126">D161</f>
        <v>0</v>
      </c>
      <c r="F161" s="159">
        <f t="shared" si="126"/>
        <v>0</v>
      </c>
      <c r="G161" s="159">
        <f t="shared" si="126"/>
        <v>0</v>
      </c>
      <c r="H161" s="159">
        <f t="shared" si="126"/>
        <v>0</v>
      </c>
      <c r="I161" s="159">
        <f t="shared" si="126"/>
        <v>0</v>
      </c>
      <c r="J161" s="159">
        <f t="shared" si="126"/>
        <v>0</v>
      </c>
      <c r="K161" s="159">
        <v>0.3</v>
      </c>
      <c r="L161" s="159">
        <f t="shared" si="126"/>
        <v>0.3</v>
      </c>
      <c r="M161" s="159">
        <f t="shared" si="126"/>
        <v>0.3</v>
      </c>
      <c r="N161" s="159">
        <f t="shared" si="126"/>
        <v>0.3</v>
      </c>
      <c r="O161" s="159">
        <f t="shared" si="126"/>
        <v>0.3</v>
      </c>
      <c r="P161" s="159">
        <f t="shared" si="126"/>
        <v>0.3</v>
      </c>
      <c r="Q161" s="159">
        <f t="shared" si="126"/>
        <v>0.3</v>
      </c>
      <c r="R161" s="159">
        <f t="shared" si="126"/>
        <v>0.3</v>
      </c>
      <c r="S161" s="159">
        <f t="shared" ref="S161:AF166" si="127">R161</f>
        <v>0.3</v>
      </c>
      <c r="T161" s="159">
        <f t="shared" si="127"/>
        <v>0.3</v>
      </c>
      <c r="U161" s="159">
        <f t="shared" si="127"/>
        <v>0.3</v>
      </c>
      <c r="V161" s="159">
        <f t="shared" si="127"/>
        <v>0.3</v>
      </c>
      <c r="W161" s="159">
        <f t="shared" si="127"/>
        <v>0.3</v>
      </c>
      <c r="X161" s="159">
        <f t="shared" si="127"/>
        <v>0.3</v>
      </c>
      <c r="Y161" s="159">
        <f t="shared" si="127"/>
        <v>0.3</v>
      </c>
      <c r="Z161" s="159">
        <f t="shared" si="127"/>
        <v>0.3</v>
      </c>
      <c r="AA161" s="159">
        <f t="shared" si="127"/>
        <v>0.3</v>
      </c>
      <c r="AB161" s="159">
        <f t="shared" si="127"/>
        <v>0.3</v>
      </c>
      <c r="AC161" s="159">
        <f t="shared" si="127"/>
        <v>0.3</v>
      </c>
      <c r="AD161" s="159">
        <f t="shared" si="127"/>
        <v>0.3</v>
      </c>
      <c r="AE161" s="159">
        <f t="shared" si="127"/>
        <v>0.3</v>
      </c>
      <c r="AF161" s="159">
        <f t="shared" si="127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 t="str">
        <f t="shared" ref="B162:D167" si="128">A162</f>
        <v>TATOPANI(2)</v>
      </c>
      <c r="C162" s="161" t="str">
        <f t="shared" si="128"/>
        <v>TATOPANI(2)</v>
      </c>
      <c r="D162" s="161" t="str">
        <f t="shared" si="128"/>
        <v>TATOPANI(2)</v>
      </c>
      <c r="E162" s="161" t="str">
        <f t="shared" si="126"/>
        <v>TATOPANI(2)</v>
      </c>
      <c r="F162" s="161" t="str">
        <f t="shared" si="126"/>
        <v>TATOPANI(2)</v>
      </c>
      <c r="G162" s="161" t="str">
        <f t="shared" si="126"/>
        <v>TATOPANI(2)</v>
      </c>
      <c r="H162" s="161" t="str">
        <f t="shared" si="126"/>
        <v>TATOPANI(2)</v>
      </c>
      <c r="I162" s="161" t="str">
        <f t="shared" si="126"/>
        <v>TATOPANI(2)</v>
      </c>
      <c r="J162" s="161" t="str">
        <f t="shared" si="126"/>
        <v>TATOPANI(2)</v>
      </c>
      <c r="K162" s="161">
        <v>0.4</v>
      </c>
      <c r="L162" s="161">
        <f t="shared" si="126"/>
        <v>0.4</v>
      </c>
      <c r="M162" s="161">
        <f t="shared" si="126"/>
        <v>0.4</v>
      </c>
      <c r="N162" s="161">
        <f t="shared" si="126"/>
        <v>0.4</v>
      </c>
      <c r="O162" s="161">
        <f t="shared" si="126"/>
        <v>0.4</v>
      </c>
      <c r="P162" s="161">
        <f t="shared" si="126"/>
        <v>0.4</v>
      </c>
      <c r="Q162" s="161">
        <f t="shared" si="126"/>
        <v>0.4</v>
      </c>
      <c r="R162" s="161">
        <f t="shared" si="126"/>
        <v>0.4</v>
      </c>
      <c r="S162" s="161">
        <f t="shared" si="127"/>
        <v>0.4</v>
      </c>
      <c r="T162" s="161">
        <f t="shared" si="127"/>
        <v>0.4</v>
      </c>
      <c r="U162" s="161">
        <f t="shared" si="127"/>
        <v>0.4</v>
      </c>
      <c r="V162" s="161">
        <f t="shared" si="127"/>
        <v>0.4</v>
      </c>
      <c r="W162" s="161">
        <f t="shared" si="127"/>
        <v>0.4</v>
      </c>
      <c r="X162" s="161">
        <f t="shared" si="127"/>
        <v>0.4</v>
      </c>
      <c r="Y162" s="161">
        <f t="shared" si="127"/>
        <v>0.4</v>
      </c>
      <c r="Z162" s="161">
        <f t="shared" si="127"/>
        <v>0.4</v>
      </c>
      <c r="AA162" s="161">
        <f t="shared" si="127"/>
        <v>0.4</v>
      </c>
      <c r="AB162" s="161">
        <f t="shared" si="127"/>
        <v>0.4</v>
      </c>
      <c r="AC162" s="161">
        <f t="shared" si="127"/>
        <v>0.4</v>
      </c>
      <c r="AD162" s="161">
        <f t="shared" si="127"/>
        <v>0.4</v>
      </c>
      <c r="AE162" s="161">
        <f t="shared" si="127"/>
        <v>0.4</v>
      </c>
      <c r="AF162" s="161">
        <f t="shared" si="127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 t="str">
        <f t="shared" si="128"/>
        <v>SETI(1.5)</v>
      </c>
      <c r="C163" s="161" t="str">
        <f t="shared" si="128"/>
        <v>SETI(1.5)</v>
      </c>
      <c r="D163" s="161" t="str">
        <f t="shared" si="128"/>
        <v>SETI(1.5)</v>
      </c>
      <c r="E163" s="161" t="str">
        <f t="shared" si="126"/>
        <v>SETI(1.5)</v>
      </c>
      <c r="F163" s="161" t="str">
        <f t="shared" si="126"/>
        <v>SETI(1.5)</v>
      </c>
      <c r="G163" s="161" t="str">
        <f t="shared" si="126"/>
        <v>SETI(1.5)</v>
      </c>
      <c r="H163" s="161" t="str">
        <f t="shared" si="126"/>
        <v>SETI(1.5)</v>
      </c>
      <c r="I163" s="161" t="str">
        <f t="shared" si="126"/>
        <v>SETI(1.5)</v>
      </c>
      <c r="J163" s="161" t="str">
        <f t="shared" si="126"/>
        <v>SETI(1.5)</v>
      </c>
      <c r="K163" s="161">
        <v>1.5</v>
      </c>
      <c r="L163" s="161">
        <f t="shared" si="126"/>
        <v>1.5</v>
      </c>
      <c r="M163" s="161">
        <f t="shared" si="126"/>
        <v>1.5</v>
      </c>
      <c r="N163" s="161">
        <f t="shared" si="126"/>
        <v>1.5</v>
      </c>
      <c r="O163" s="161">
        <f t="shared" si="126"/>
        <v>1.5</v>
      </c>
      <c r="P163" s="161">
        <f t="shared" si="126"/>
        <v>1.5</v>
      </c>
      <c r="Q163" s="161">
        <f t="shared" si="126"/>
        <v>1.5</v>
      </c>
      <c r="R163" s="161">
        <f t="shared" si="126"/>
        <v>1.5</v>
      </c>
      <c r="S163" s="161">
        <f t="shared" si="127"/>
        <v>1.5</v>
      </c>
      <c r="T163" s="161">
        <f t="shared" si="127"/>
        <v>1.5</v>
      </c>
      <c r="U163" s="161">
        <f t="shared" si="127"/>
        <v>1.5</v>
      </c>
      <c r="V163" s="161">
        <f t="shared" si="127"/>
        <v>1.5</v>
      </c>
      <c r="W163" s="161">
        <f t="shared" si="127"/>
        <v>1.5</v>
      </c>
      <c r="X163" s="161">
        <f t="shared" si="127"/>
        <v>1.5</v>
      </c>
      <c r="Y163" s="161">
        <f t="shared" si="127"/>
        <v>1.5</v>
      </c>
      <c r="Z163" s="161">
        <f t="shared" si="127"/>
        <v>1.5</v>
      </c>
      <c r="AA163" s="161">
        <f t="shared" si="127"/>
        <v>1.5</v>
      </c>
      <c r="AB163" s="161">
        <f t="shared" si="127"/>
        <v>1.5</v>
      </c>
      <c r="AC163" s="161">
        <f t="shared" si="127"/>
        <v>1.5</v>
      </c>
      <c r="AD163" s="161">
        <f t="shared" si="127"/>
        <v>1.5</v>
      </c>
      <c r="AE163" s="161">
        <f t="shared" si="127"/>
        <v>1.5</v>
      </c>
      <c r="AF163" s="161">
        <f t="shared" si="127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 t="str">
        <f t="shared" si="128"/>
        <v>FEWA(1)</v>
      </c>
      <c r="C164" s="161" t="str">
        <f t="shared" si="128"/>
        <v>FEWA(1)</v>
      </c>
      <c r="D164" s="161" t="str">
        <f t="shared" si="128"/>
        <v>FEWA(1)</v>
      </c>
      <c r="E164" s="161" t="str">
        <f t="shared" si="126"/>
        <v>FEWA(1)</v>
      </c>
      <c r="F164" s="161" t="str">
        <f t="shared" si="126"/>
        <v>FEWA(1)</v>
      </c>
      <c r="G164" s="161" t="str">
        <f t="shared" si="126"/>
        <v>FEWA(1)</v>
      </c>
      <c r="H164" s="161" t="str">
        <f t="shared" si="126"/>
        <v>FEWA(1)</v>
      </c>
      <c r="I164" s="161" t="str">
        <f t="shared" si="126"/>
        <v>FEWA(1)</v>
      </c>
      <c r="J164" s="161" t="str">
        <f t="shared" si="126"/>
        <v>FEWA(1)</v>
      </c>
      <c r="K164" s="161">
        <v>0.3</v>
      </c>
      <c r="L164" s="161">
        <f t="shared" si="126"/>
        <v>0.3</v>
      </c>
      <c r="M164" s="161">
        <f t="shared" si="126"/>
        <v>0.3</v>
      </c>
      <c r="N164" s="161">
        <f t="shared" si="126"/>
        <v>0.3</v>
      </c>
      <c r="O164" s="161">
        <f t="shared" si="126"/>
        <v>0.3</v>
      </c>
      <c r="P164" s="161">
        <f t="shared" si="126"/>
        <v>0.3</v>
      </c>
      <c r="Q164" s="161">
        <f t="shared" si="126"/>
        <v>0.3</v>
      </c>
      <c r="R164" s="161">
        <f t="shared" si="126"/>
        <v>0.3</v>
      </c>
      <c r="S164" s="161">
        <f t="shared" si="127"/>
        <v>0.3</v>
      </c>
      <c r="T164" s="161">
        <f t="shared" si="127"/>
        <v>0.3</v>
      </c>
      <c r="U164" s="161">
        <f t="shared" si="127"/>
        <v>0.3</v>
      </c>
      <c r="V164" s="161">
        <f t="shared" si="127"/>
        <v>0.3</v>
      </c>
      <c r="W164" s="161">
        <f t="shared" si="127"/>
        <v>0.3</v>
      </c>
      <c r="X164" s="161">
        <f t="shared" si="127"/>
        <v>0.3</v>
      </c>
      <c r="Y164" s="161">
        <f t="shared" si="127"/>
        <v>0.3</v>
      </c>
      <c r="Z164" s="161">
        <f t="shared" si="127"/>
        <v>0.3</v>
      </c>
      <c r="AA164" s="161">
        <f t="shared" si="127"/>
        <v>0.3</v>
      </c>
      <c r="AB164" s="161">
        <f t="shared" si="127"/>
        <v>0.3</v>
      </c>
      <c r="AC164" s="161">
        <f t="shared" si="127"/>
        <v>0.3</v>
      </c>
      <c r="AD164" s="161">
        <f t="shared" si="127"/>
        <v>0.3</v>
      </c>
      <c r="AE164" s="161">
        <f t="shared" si="127"/>
        <v>0.3</v>
      </c>
      <c r="AF164" s="161">
        <f t="shared" si="127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 t="str">
        <f t="shared" si="128"/>
        <v>TINAU(1)</v>
      </c>
      <c r="C165" s="161" t="str">
        <f t="shared" si="128"/>
        <v>TINAU(1)</v>
      </c>
      <c r="D165" s="161" t="str">
        <f t="shared" si="128"/>
        <v>TINAU(1)</v>
      </c>
      <c r="E165" s="161" t="str">
        <f t="shared" si="126"/>
        <v>TINAU(1)</v>
      </c>
      <c r="F165" s="161" t="str">
        <f t="shared" si="126"/>
        <v>TINAU(1)</v>
      </c>
      <c r="G165" s="161" t="str">
        <f t="shared" si="126"/>
        <v>TINAU(1)</v>
      </c>
      <c r="H165" s="161" t="str">
        <f t="shared" si="126"/>
        <v>TINAU(1)</v>
      </c>
      <c r="I165" s="161" t="str">
        <f t="shared" si="126"/>
        <v>TINAU(1)</v>
      </c>
      <c r="J165" s="161" t="str">
        <f t="shared" si="126"/>
        <v>TINAU(1)</v>
      </c>
      <c r="K165" s="161">
        <v>0.4</v>
      </c>
      <c r="L165" s="161">
        <f t="shared" si="126"/>
        <v>0.4</v>
      </c>
      <c r="M165" s="161">
        <f t="shared" si="126"/>
        <v>0.4</v>
      </c>
      <c r="N165" s="161">
        <f t="shared" si="126"/>
        <v>0.4</v>
      </c>
      <c r="O165" s="161">
        <f t="shared" si="126"/>
        <v>0.4</v>
      </c>
      <c r="P165" s="161">
        <f t="shared" si="126"/>
        <v>0.4</v>
      </c>
      <c r="Q165" s="161">
        <f t="shared" si="126"/>
        <v>0.4</v>
      </c>
      <c r="R165" s="161">
        <f t="shared" si="126"/>
        <v>0.4</v>
      </c>
      <c r="S165" s="161">
        <f t="shared" si="127"/>
        <v>0.4</v>
      </c>
      <c r="T165" s="161">
        <f t="shared" si="127"/>
        <v>0.4</v>
      </c>
      <c r="U165" s="161">
        <f t="shared" si="127"/>
        <v>0.4</v>
      </c>
      <c r="V165" s="161">
        <f t="shared" si="127"/>
        <v>0.4</v>
      </c>
      <c r="W165" s="161">
        <f t="shared" si="127"/>
        <v>0.4</v>
      </c>
      <c r="X165" s="161">
        <f t="shared" si="127"/>
        <v>0.4</v>
      </c>
      <c r="Y165" s="161">
        <f t="shared" si="127"/>
        <v>0.4</v>
      </c>
      <c r="Z165" s="161">
        <f t="shared" si="127"/>
        <v>0.4</v>
      </c>
      <c r="AA165" s="161">
        <f t="shared" si="127"/>
        <v>0.4</v>
      </c>
      <c r="AB165" s="161">
        <f t="shared" si="127"/>
        <v>0.4</v>
      </c>
      <c r="AC165" s="161">
        <f t="shared" si="127"/>
        <v>0.4</v>
      </c>
      <c r="AD165" s="161">
        <f t="shared" si="127"/>
        <v>0.4</v>
      </c>
      <c r="AE165" s="161">
        <f t="shared" si="127"/>
        <v>0.4</v>
      </c>
      <c r="AF165" s="161">
        <f t="shared" si="127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 t="str">
        <f t="shared" si="128"/>
        <v>SUNDARIJAL(0.66)</v>
      </c>
      <c r="C166" s="164" t="str">
        <f t="shared" si="128"/>
        <v>SUNDARIJAL(0.66)</v>
      </c>
      <c r="D166" s="164" t="str">
        <f t="shared" si="128"/>
        <v>SUNDARIJAL(0.66)</v>
      </c>
      <c r="E166" s="164" t="str">
        <f t="shared" si="126"/>
        <v>SUNDARIJAL(0.66)</v>
      </c>
      <c r="F166" s="164" t="str">
        <f t="shared" si="126"/>
        <v>SUNDARIJAL(0.66)</v>
      </c>
      <c r="G166" s="164" t="str">
        <f t="shared" si="126"/>
        <v>SUNDARIJAL(0.66)</v>
      </c>
      <c r="H166" s="164" t="str">
        <f t="shared" si="126"/>
        <v>SUNDARIJAL(0.66)</v>
      </c>
      <c r="I166" s="164" t="str">
        <f t="shared" si="126"/>
        <v>SUNDARIJAL(0.66)</v>
      </c>
      <c r="J166" s="164" t="str">
        <f t="shared" si="126"/>
        <v>SUNDARIJAL(0.66)</v>
      </c>
      <c r="K166" s="164">
        <v>0.64</v>
      </c>
      <c r="L166" s="164">
        <f t="shared" si="126"/>
        <v>0.64</v>
      </c>
      <c r="M166" s="164">
        <f t="shared" si="126"/>
        <v>0.64</v>
      </c>
      <c r="N166" s="164">
        <f t="shared" si="126"/>
        <v>0.64</v>
      </c>
      <c r="O166" s="164">
        <f t="shared" si="126"/>
        <v>0.64</v>
      </c>
      <c r="P166" s="164">
        <f t="shared" si="126"/>
        <v>0.64</v>
      </c>
      <c r="Q166" s="164">
        <f t="shared" si="126"/>
        <v>0.64</v>
      </c>
      <c r="R166" s="164">
        <f t="shared" si="126"/>
        <v>0.64</v>
      </c>
      <c r="S166" s="164">
        <f t="shared" si="127"/>
        <v>0.64</v>
      </c>
      <c r="T166" s="164">
        <f t="shared" si="127"/>
        <v>0.64</v>
      </c>
      <c r="U166" s="164">
        <f t="shared" si="127"/>
        <v>0.64</v>
      </c>
      <c r="V166" s="164">
        <f t="shared" si="127"/>
        <v>0.64</v>
      </c>
      <c r="W166" s="164">
        <f t="shared" si="127"/>
        <v>0.64</v>
      </c>
      <c r="X166" s="164">
        <f t="shared" si="127"/>
        <v>0.64</v>
      </c>
      <c r="Y166" s="164">
        <f t="shared" si="127"/>
        <v>0.64</v>
      </c>
      <c r="Z166" s="164">
        <f t="shared" si="127"/>
        <v>0.64</v>
      </c>
      <c r="AA166" s="164">
        <f t="shared" si="127"/>
        <v>0.64</v>
      </c>
      <c r="AB166" s="164">
        <f t="shared" si="127"/>
        <v>0.64</v>
      </c>
      <c r="AC166" s="164">
        <f t="shared" si="127"/>
        <v>0.64</v>
      </c>
      <c r="AD166" s="164">
        <f t="shared" si="127"/>
        <v>0.64</v>
      </c>
      <c r="AE166" s="164">
        <f t="shared" si="127"/>
        <v>0.64</v>
      </c>
      <c r="AF166" s="164">
        <f t="shared" si="127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 t="str">
        <f t="shared" si="128"/>
        <v>Other NEA Small</v>
      </c>
      <c r="C167" s="167" t="str">
        <f t="shared" si="128"/>
        <v>Other NEA Small</v>
      </c>
      <c r="D167" s="167" t="str">
        <f t="shared" si="128"/>
        <v>Other NEA Small</v>
      </c>
      <c r="E167" s="167">
        <f t="shared" ref="C167:AG167" si="129">SUM(E161:E166)</f>
        <v>0</v>
      </c>
      <c r="F167" s="167">
        <f t="shared" si="129"/>
        <v>0</v>
      </c>
      <c r="G167" s="167">
        <f t="shared" si="129"/>
        <v>0</v>
      </c>
      <c r="H167" s="167">
        <f t="shared" si="129"/>
        <v>0</v>
      </c>
      <c r="I167" s="167">
        <f t="shared" si="129"/>
        <v>0</v>
      </c>
      <c r="J167" s="167">
        <f t="shared" si="129"/>
        <v>0</v>
      </c>
      <c r="K167" s="167">
        <v>3.54</v>
      </c>
      <c r="L167" s="167">
        <f t="shared" si="129"/>
        <v>3.54</v>
      </c>
      <c r="M167" s="167">
        <f t="shared" si="129"/>
        <v>3.54</v>
      </c>
      <c r="N167" s="167">
        <f t="shared" si="129"/>
        <v>3.54</v>
      </c>
      <c r="O167" s="167">
        <f t="shared" si="129"/>
        <v>3.54</v>
      </c>
      <c r="P167" s="167">
        <f t="shared" si="129"/>
        <v>3.54</v>
      </c>
      <c r="Q167" s="167">
        <f t="shared" si="129"/>
        <v>3.54</v>
      </c>
      <c r="R167" s="167">
        <f t="shared" si="129"/>
        <v>3.54</v>
      </c>
      <c r="S167" s="167">
        <f t="shared" si="129"/>
        <v>3.54</v>
      </c>
      <c r="T167" s="167">
        <f t="shared" si="129"/>
        <v>3.54</v>
      </c>
      <c r="U167" s="167">
        <f t="shared" si="129"/>
        <v>3.54</v>
      </c>
      <c r="V167" s="167">
        <f t="shared" si="129"/>
        <v>3.54</v>
      </c>
      <c r="W167" s="167">
        <f t="shared" si="129"/>
        <v>3.54</v>
      </c>
      <c r="X167" s="167">
        <f t="shared" si="129"/>
        <v>3.54</v>
      </c>
      <c r="Y167" s="167">
        <f t="shared" si="129"/>
        <v>3.54</v>
      </c>
      <c r="Z167" s="167">
        <f t="shared" si="129"/>
        <v>3.54</v>
      </c>
      <c r="AA167" s="167">
        <f t="shared" si="129"/>
        <v>3.54</v>
      </c>
      <c r="AB167" s="167">
        <f t="shared" si="129"/>
        <v>3.54</v>
      </c>
      <c r="AC167" s="167">
        <f t="shared" si="129"/>
        <v>3.54</v>
      </c>
      <c r="AD167" s="167">
        <f t="shared" si="129"/>
        <v>3.54</v>
      </c>
      <c r="AE167" s="167">
        <f t="shared" si="129"/>
        <v>3.54</v>
      </c>
      <c r="AF167" s="167">
        <f t="shared" si="129"/>
        <v>3.54</v>
      </c>
      <c r="AG167" s="168">
        <f t="shared" si="129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>
        <f t="shared" ref="B168:C168" si="130">SUM(B162:B167)</f>
        <v>0</v>
      </c>
      <c r="C168" s="51">
        <f t="shared" si="130"/>
        <v>0</v>
      </c>
      <c r="D168" s="51">
        <f t="shared" ref="D168" si="131">SUM(D162:D167)</f>
        <v>0</v>
      </c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/>
      <c r="C169" s="159"/>
      <c r="D169" s="159"/>
      <c r="E169" s="159">
        <f t="shared" ref="C169:R184" si="132">D169</f>
        <v>0</v>
      </c>
      <c r="F169" s="159">
        <f t="shared" si="132"/>
        <v>0</v>
      </c>
      <c r="G169" s="159">
        <f t="shared" si="132"/>
        <v>0</v>
      </c>
      <c r="H169" s="159">
        <f t="shared" si="132"/>
        <v>0</v>
      </c>
      <c r="I169" s="159">
        <f t="shared" si="132"/>
        <v>0</v>
      </c>
      <c r="J169" s="159">
        <f t="shared" si="132"/>
        <v>0</v>
      </c>
      <c r="K169" s="159">
        <v>0</v>
      </c>
      <c r="L169" s="159">
        <f t="shared" si="132"/>
        <v>0</v>
      </c>
      <c r="M169" s="159">
        <f t="shared" si="132"/>
        <v>0</v>
      </c>
      <c r="N169" s="159">
        <f t="shared" si="132"/>
        <v>0</v>
      </c>
      <c r="O169" s="159">
        <f t="shared" si="132"/>
        <v>0</v>
      </c>
      <c r="P169" s="159">
        <f t="shared" si="132"/>
        <v>0</v>
      </c>
      <c r="Q169" s="159">
        <f t="shared" si="132"/>
        <v>0</v>
      </c>
      <c r="R169" s="159">
        <f t="shared" si="132"/>
        <v>0</v>
      </c>
      <c r="S169" s="159">
        <f t="shared" ref="S169:AF184" si="133">R169</f>
        <v>0</v>
      </c>
      <c r="T169" s="159">
        <f t="shared" si="133"/>
        <v>0</v>
      </c>
      <c r="U169" s="159">
        <f t="shared" si="133"/>
        <v>0</v>
      </c>
      <c r="V169" s="159">
        <f t="shared" si="133"/>
        <v>0</v>
      </c>
      <c r="W169" s="159">
        <f t="shared" si="133"/>
        <v>0</v>
      </c>
      <c r="X169" s="159">
        <f t="shared" si="133"/>
        <v>0</v>
      </c>
      <c r="Y169" s="159">
        <f t="shared" si="133"/>
        <v>0</v>
      </c>
      <c r="Z169" s="159">
        <f t="shared" si="133"/>
        <v>0</v>
      </c>
      <c r="AA169" s="159">
        <f t="shared" si="133"/>
        <v>0</v>
      </c>
      <c r="AB169" s="159">
        <f t="shared" si="133"/>
        <v>0</v>
      </c>
      <c r="AC169" s="159">
        <f t="shared" si="133"/>
        <v>0</v>
      </c>
      <c r="AD169" s="159">
        <f t="shared" si="133"/>
        <v>0</v>
      </c>
      <c r="AE169" s="159">
        <f t="shared" si="133"/>
        <v>0</v>
      </c>
      <c r="AF169" s="172">
        <f t="shared" si="133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 t="str">
        <f t="shared" ref="B170:D233" si="134">A170</f>
        <v>Kabeli B-1 Cascade(9.94)</v>
      </c>
      <c r="C170" s="161" t="str">
        <f t="shared" si="134"/>
        <v>Kabeli B-1 Cascade(9.94)</v>
      </c>
      <c r="D170" s="161" t="str">
        <f t="shared" si="134"/>
        <v>Kabeli B-1 Cascade(9.94)</v>
      </c>
      <c r="E170" s="161" t="str">
        <f t="shared" si="132"/>
        <v>Kabeli B-1 Cascade(9.94)</v>
      </c>
      <c r="F170" s="161" t="str">
        <f t="shared" si="132"/>
        <v>Kabeli B-1 Cascade(9.94)</v>
      </c>
      <c r="G170" s="161" t="str">
        <f t="shared" si="132"/>
        <v>Kabeli B-1 Cascade(9.94)</v>
      </c>
      <c r="H170" s="161" t="str">
        <f t="shared" si="132"/>
        <v>Kabeli B-1 Cascade(9.94)</v>
      </c>
      <c r="I170" s="161" t="str">
        <f t="shared" si="132"/>
        <v>Kabeli B-1 Cascade(9.94)</v>
      </c>
      <c r="J170" s="161" t="str">
        <f t="shared" si="132"/>
        <v>Kabeli B-1 Cascade(9.94)</v>
      </c>
      <c r="K170" s="161">
        <v>0</v>
      </c>
      <c r="L170" s="161">
        <f t="shared" si="132"/>
        <v>0</v>
      </c>
      <c r="M170" s="161">
        <f t="shared" si="132"/>
        <v>0</v>
      </c>
      <c r="N170" s="161">
        <f t="shared" si="132"/>
        <v>0</v>
      </c>
      <c r="O170" s="161">
        <f t="shared" si="132"/>
        <v>0</v>
      </c>
      <c r="P170" s="161">
        <f t="shared" si="132"/>
        <v>0</v>
      </c>
      <c r="Q170" s="161">
        <f t="shared" si="132"/>
        <v>0</v>
      </c>
      <c r="R170" s="161">
        <f t="shared" si="132"/>
        <v>0</v>
      </c>
      <c r="S170" s="161">
        <f t="shared" si="133"/>
        <v>0</v>
      </c>
      <c r="T170" s="161">
        <f t="shared" si="133"/>
        <v>0</v>
      </c>
      <c r="U170" s="161">
        <f t="shared" si="133"/>
        <v>0</v>
      </c>
      <c r="V170" s="161">
        <f t="shared" si="133"/>
        <v>0</v>
      </c>
      <c r="W170" s="161">
        <f t="shared" si="133"/>
        <v>0</v>
      </c>
      <c r="X170" s="161">
        <f t="shared" si="133"/>
        <v>0</v>
      </c>
      <c r="Y170" s="161">
        <f t="shared" si="133"/>
        <v>0</v>
      </c>
      <c r="Z170" s="161">
        <f t="shared" si="133"/>
        <v>0</v>
      </c>
      <c r="AA170" s="161">
        <f t="shared" si="133"/>
        <v>0</v>
      </c>
      <c r="AB170" s="161">
        <f t="shared" si="133"/>
        <v>0</v>
      </c>
      <c r="AC170" s="161">
        <f t="shared" si="133"/>
        <v>0</v>
      </c>
      <c r="AD170" s="161">
        <f t="shared" si="133"/>
        <v>0</v>
      </c>
      <c r="AE170" s="161">
        <f t="shared" si="133"/>
        <v>0</v>
      </c>
      <c r="AF170" s="174">
        <f t="shared" si="133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 t="str">
        <f t="shared" si="134"/>
        <v>Iwa Khola(9.9)</v>
      </c>
      <c r="C171" s="161" t="str">
        <f t="shared" si="134"/>
        <v>Iwa Khola(9.9)</v>
      </c>
      <c r="D171" s="161" t="str">
        <f t="shared" si="134"/>
        <v>Iwa Khola(9.9)</v>
      </c>
      <c r="E171" s="161" t="str">
        <f t="shared" si="132"/>
        <v>Iwa Khola(9.9)</v>
      </c>
      <c r="F171" s="161" t="str">
        <f t="shared" si="132"/>
        <v>Iwa Khola(9.9)</v>
      </c>
      <c r="G171" s="161" t="str">
        <f t="shared" si="132"/>
        <v>Iwa Khola(9.9)</v>
      </c>
      <c r="H171" s="161" t="str">
        <f t="shared" si="132"/>
        <v>Iwa Khola(9.9)</v>
      </c>
      <c r="I171" s="161" t="str">
        <f t="shared" si="132"/>
        <v>Iwa Khola(9.9)</v>
      </c>
      <c r="J171" s="161" t="str">
        <f t="shared" si="132"/>
        <v>Iwa Khola(9.9)</v>
      </c>
      <c r="K171" s="161">
        <v>0</v>
      </c>
      <c r="L171" s="161">
        <f t="shared" si="132"/>
        <v>0</v>
      </c>
      <c r="M171" s="161">
        <f t="shared" si="132"/>
        <v>0</v>
      </c>
      <c r="N171" s="161">
        <f t="shared" si="132"/>
        <v>0</v>
      </c>
      <c r="O171" s="161">
        <f t="shared" si="132"/>
        <v>0</v>
      </c>
      <c r="P171" s="161">
        <f t="shared" si="132"/>
        <v>0</v>
      </c>
      <c r="Q171" s="161">
        <f t="shared" si="132"/>
        <v>0</v>
      </c>
      <c r="R171" s="161">
        <f t="shared" si="132"/>
        <v>0</v>
      </c>
      <c r="S171" s="161">
        <f t="shared" si="133"/>
        <v>0</v>
      </c>
      <c r="T171" s="161">
        <f t="shared" si="133"/>
        <v>0</v>
      </c>
      <c r="U171" s="161">
        <f t="shared" si="133"/>
        <v>0</v>
      </c>
      <c r="V171" s="161">
        <f t="shared" si="133"/>
        <v>0</v>
      </c>
      <c r="W171" s="161">
        <f t="shared" si="133"/>
        <v>0</v>
      </c>
      <c r="X171" s="161">
        <f t="shared" si="133"/>
        <v>0</v>
      </c>
      <c r="Y171" s="161">
        <f t="shared" si="133"/>
        <v>0</v>
      </c>
      <c r="Z171" s="161">
        <f t="shared" si="133"/>
        <v>0</v>
      </c>
      <c r="AA171" s="161">
        <f t="shared" si="133"/>
        <v>0</v>
      </c>
      <c r="AB171" s="161">
        <f t="shared" si="133"/>
        <v>0</v>
      </c>
      <c r="AC171" s="161">
        <f t="shared" si="133"/>
        <v>0</v>
      </c>
      <c r="AD171" s="161">
        <f t="shared" si="133"/>
        <v>0</v>
      </c>
      <c r="AE171" s="161">
        <f t="shared" si="133"/>
        <v>0</v>
      </c>
      <c r="AF171" s="174">
        <f t="shared" si="133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 t="str">
        <f t="shared" si="134"/>
        <v>Sipring Khola(9.658)</v>
      </c>
      <c r="C172" s="161" t="str">
        <f t="shared" si="134"/>
        <v>Sipring Khola(9.658)</v>
      </c>
      <c r="D172" s="161" t="str">
        <f t="shared" si="134"/>
        <v>Sipring Khola(9.658)</v>
      </c>
      <c r="E172" s="161" t="str">
        <f t="shared" si="132"/>
        <v>Sipring Khola(9.658)</v>
      </c>
      <c r="F172" s="161" t="str">
        <f t="shared" si="132"/>
        <v>Sipring Khola(9.658)</v>
      </c>
      <c r="G172" s="161" t="str">
        <f t="shared" si="132"/>
        <v>Sipring Khola(9.658)</v>
      </c>
      <c r="H172" s="161" t="str">
        <f t="shared" si="132"/>
        <v>Sipring Khola(9.658)</v>
      </c>
      <c r="I172" s="161" t="str">
        <f t="shared" si="132"/>
        <v>Sipring Khola(9.658)</v>
      </c>
      <c r="J172" s="161" t="str">
        <f t="shared" si="132"/>
        <v>Sipring Khola(9.658)</v>
      </c>
      <c r="K172" s="161">
        <v>0</v>
      </c>
      <c r="L172" s="161">
        <f t="shared" si="132"/>
        <v>0</v>
      </c>
      <c r="M172" s="161">
        <f t="shared" si="132"/>
        <v>0</v>
      </c>
      <c r="N172" s="161">
        <f t="shared" si="132"/>
        <v>0</v>
      </c>
      <c r="O172" s="161">
        <f t="shared" si="132"/>
        <v>0</v>
      </c>
      <c r="P172" s="161">
        <f t="shared" si="132"/>
        <v>0</v>
      </c>
      <c r="Q172" s="161">
        <f t="shared" si="132"/>
        <v>0</v>
      </c>
      <c r="R172" s="161">
        <f t="shared" si="132"/>
        <v>0</v>
      </c>
      <c r="S172" s="161">
        <f t="shared" si="133"/>
        <v>0</v>
      </c>
      <c r="T172" s="161">
        <f t="shared" si="133"/>
        <v>0</v>
      </c>
      <c r="U172" s="161">
        <f t="shared" si="133"/>
        <v>0</v>
      </c>
      <c r="V172" s="161">
        <f t="shared" si="133"/>
        <v>0</v>
      </c>
      <c r="W172" s="161">
        <f t="shared" si="133"/>
        <v>0</v>
      </c>
      <c r="X172" s="161">
        <f t="shared" si="133"/>
        <v>0</v>
      </c>
      <c r="Y172" s="161">
        <f t="shared" si="133"/>
        <v>0</v>
      </c>
      <c r="Z172" s="161">
        <f t="shared" si="133"/>
        <v>0</v>
      </c>
      <c r="AA172" s="161">
        <f t="shared" si="133"/>
        <v>0</v>
      </c>
      <c r="AB172" s="161">
        <f t="shared" si="133"/>
        <v>0</v>
      </c>
      <c r="AC172" s="161">
        <f t="shared" si="133"/>
        <v>0</v>
      </c>
      <c r="AD172" s="161">
        <f t="shared" si="133"/>
        <v>0</v>
      </c>
      <c r="AE172" s="161">
        <f t="shared" si="133"/>
        <v>0</v>
      </c>
      <c r="AF172" s="174">
        <f t="shared" si="133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 t="str">
        <f t="shared" si="134"/>
        <v>Super Mai 'A' (9.6)</v>
      </c>
      <c r="C173" s="161" t="str">
        <f t="shared" si="134"/>
        <v>Super Mai 'A' (9.6)</v>
      </c>
      <c r="D173" s="161" t="str">
        <f t="shared" si="134"/>
        <v>Super Mai 'A' (9.6)</v>
      </c>
      <c r="E173" s="161" t="str">
        <f t="shared" si="132"/>
        <v>Super Mai 'A' (9.6)</v>
      </c>
      <c r="F173" s="161" t="str">
        <f t="shared" si="132"/>
        <v>Super Mai 'A' (9.6)</v>
      </c>
      <c r="G173" s="161" t="str">
        <f t="shared" si="132"/>
        <v>Super Mai 'A' (9.6)</v>
      </c>
      <c r="H173" s="161" t="str">
        <f t="shared" si="132"/>
        <v>Super Mai 'A' (9.6)</v>
      </c>
      <c r="I173" s="161" t="str">
        <f t="shared" si="132"/>
        <v>Super Mai 'A' (9.6)</v>
      </c>
      <c r="J173" s="161" t="str">
        <f t="shared" si="132"/>
        <v>Super Mai 'A' (9.6)</v>
      </c>
      <c r="K173" s="161">
        <v>0</v>
      </c>
      <c r="L173" s="161">
        <f t="shared" si="132"/>
        <v>0</v>
      </c>
      <c r="M173" s="161">
        <f t="shared" si="132"/>
        <v>0</v>
      </c>
      <c r="N173" s="161">
        <f t="shared" si="132"/>
        <v>0</v>
      </c>
      <c r="O173" s="161">
        <f t="shared" si="132"/>
        <v>0</v>
      </c>
      <c r="P173" s="161">
        <f t="shared" si="132"/>
        <v>0</v>
      </c>
      <c r="Q173" s="161">
        <f t="shared" si="132"/>
        <v>0</v>
      </c>
      <c r="R173" s="161">
        <f t="shared" si="132"/>
        <v>0</v>
      </c>
      <c r="S173" s="161">
        <f t="shared" si="133"/>
        <v>0</v>
      </c>
      <c r="T173" s="161">
        <f t="shared" si="133"/>
        <v>0</v>
      </c>
      <c r="U173" s="161">
        <f t="shared" si="133"/>
        <v>0</v>
      </c>
      <c r="V173" s="161">
        <f t="shared" si="133"/>
        <v>0</v>
      </c>
      <c r="W173" s="161">
        <f t="shared" si="133"/>
        <v>0</v>
      </c>
      <c r="X173" s="161">
        <f t="shared" si="133"/>
        <v>0</v>
      </c>
      <c r="Y173" s="161">
        <f t="shared" si="133"/>
        <v>0</v>
      </c>
      <c r="Z173" s="161">
        <f t="shared" si="133"/>
        <v>0</v>
      </c>
      <c r="AA173" s="161">
        <f t="shared" si="133"/>
        <v>0</v>
      </c>
      <c r="AB173" s="161">
        <f t="shared" si="133"/>
        <v>0</v>
      </c>
      <c r="AC173" s="161">
        <f t="shared" si="133"/>
        <v>0</v>
      </c>
      <c r="AD173" s="161">
        <f t="shared" si="133"/>
        <v>0</v>
      </c>
      <c r="AE173" s="161">
        <f t="shared" si="133"/>
        <v>0</v>
      </c>
      <c r="AF173" s="174">
        <f t="shared" si="133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 t="str">
        <f t="shared" si="134"/>
        <v>Mai Beni(9.51)</v>
      </c>
      <c r="C174" s="161" t="str">
        <f t="shared" si="134"/>
        <v>Mai Beni(9.51)</v>
      </c>
      <c r="D174" s="161" t="str">
        <f t="shared" si="134"/>
        <v>Mai Beni(9.51)</v>
      </c>
      <c r="E174" s="161" t="str">
        <f t="shared" si="132"/>
        <v>Mai Beni(9.51)</v>
      </c>
      <c r="F174" s="161" t="str">
        <f t="shared" si="132"/>
        <v>Mai Beni(9.51)</v>
      </c>
      <c r="G174" s="161" t="str">
        <f t="shared" si="132"/>
        <v>Mai Beni(9.51)</v>
      </c>
      <c r="H174" s="161" t="str">
        <f t="shared" si="132"/>
        <v>Mai Beni(9.51)</v>
      </c>
      <c r="I174" s="161" t="str">
        <f t="shared" si="132"/>
        <v>Mai Beni(9.51)</v>
      </c>
      <c r="J174" s="161" t="str">
        <f t="shared" si="132"/>
        <v>Mai Beni(9.51)</v>
      </c>
      <c r="K174" s="161">
        <v>0</v>
      </c>
      <c r="L174" s="161">
        <f t="shared" si="132"/>
        <v>0</v>
      </c>
      <c r="M174" s="161">
        <f t="shared" si="132"/>
        <v>0</v>
      </c>
      <c r="N174" s="161">
        <f t="shared" si="132"/>
        <v>0</v>
      </c>
      <c r="O174" s="161">
        <f t="shared" si="132"/>
        <v>0</v>
      </c>
      <c r="P174" s="161">
        <f t="shared" si="132"/>
        <v>0</v>
      </c>
      <c r="Q174" s="161">
        <f t="shared" si="132"/>
        <v>0</v>
      </c>
      <c r="R174" s="161">
        <f t="shared" si="132"/>
        <v>0</v>
      </c>
      <c r="S174" s="161">
        <f t="shared" si="133"/>
        <v>0</v>
      </c>
      <c r="T174" s="161">
        <f t="shared" si="133"/>
        <v>0</v>
      </c>
      <c r="U174" s="161">
        <f t="shared" si="133"/>
        <v>0</v>
      </c>
      <c r="V174" s="161">
        <f t="shared" si="133"/>
        <v>0</v>
      </c>
      <c r="W174" s="161">
        <f t="shared" si="133"/>
        <v>0</v>
      </c>
      <c r="X174" s="161">
        <f t="shared" si="133"/>
        <v>0</v>
      </c>
      <c r="Y174" s="161">
        <f t="shared" si="133"/>
        <v>0</v>
      </c>
      <c r="Z174" s="161">
        <f t="shared" si="133"/>
        <v>0</v>
      </c>
      <c r="AA174" s="161">
        <f t="shared" si="133"/>
        <v>0</v>
      </c>
      <c r="AB174" s="161">
        <f t="shared" si="133"/>
        <v>0</v>
      </c>
      <c r="AC174" s="161">
        <f t="shared" si="133"/>
        <v>0</v>
      </c>
      <c r="AD174" s="161">
        <f t="shared" si="133"/>
        <v>0</v>
      </c>
      <c r="AE174" s="161">
        <f t="shared" si="133"/>
        <v>0</v>
      </c>
      <c r="AF174" s="174">
        <f t="shared" si="133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 t="str">
        <f t="shared" si="134"/>
        <v>Andhi Khola(9.4)</v>
      </c>
      <c r="C175" s="161" t="str">
        <f t="shared" si="134"/>
        <v>Andhi Khola(9.4)</v>
      </c>
      <c r="D175" s="161" t="str">
        <f t="shared" si="134"/>
        <v>Andhi Khola(9.4)</v>
      </c>
      <c r="E175" s="161" t="str">
        <f t="shared" si="132"/>
        <v>Andhi Khola(9.4)</v>
      </c>
      <c r="F175" s="161" t="str">
        <f t="shared" si="132"/>
        <v>Andhi Khola(9.4)</v>
      </c>
      <c r="G175" s="161" t="str">
        <f t="shared" si="132"/>
        <v>Andhi Khola(9.4)</v>
      </c>
      <c r="H175" s="161" t="str">
        <f t="shared" si="132"/>
        <v>Andhi Khola(9.4)</v>
      </c>
      <c r="I175" s="161" t="str">
        <f t="shared" si="132"/>
        <v>Andhi Khola(9.4)</v>
      </c>
      <c r="J175" s="161" t="str">
        <f t="shared" si="132"/>
        <v>Andhi Khola(9.4)</v>
      </c>
      <c r="K175" s="161">
        <v>0</v>
      </c>
      <c r="L175" s="161">
        <f t="shared" si="132"/>
        <v>0</v>
      </c>
      <c r="M175" s="161">
        <f t="shared" si="132"/>
        <v>0</v>
      </c>
      <c r="N175" s="161">
        <f t="shared" si="132"/>
        <v>0</v>
      </c>
      <c r="O175" s="161">
        <f t="shared" si="132"/>
        <v>0</v>
      </c>
      <c r="P175" s="161">
        <f t="shared" si="132"/>
        <v>0</v>
      </c>
      <c r="Q175" s="161">
        <f t="shared" si="132"/>
        <v>0</v>
      </c>
      <c r="R175" s="161">
        <f t="shared" si="132"/>
        <v>0</v>
      </c>
      <c r="S175" s="161">
        <f t="shared" si="133"/>
        <v>0</v>
      </c>
      <c r="T175" s="161">
        <f t="shared" si="133"/>
        <v>0</v>
      </c>
      <c r="U175" s="161">
        <f t="shared" si="133"/>
        <v>0</v>
      </c>
      <c r="V175" s="161">
        <f t="shared" si="133"/>
        <v>0</v>
      </c>
      <c r="W175" s="161">
        <f t="shared" si="133"/>
        <v>0</v>
      </c>
      <c r="X175" s="161">
        <f t="shared" si="133"/>
        <v>0</v>
      </c>
      <c r="Y175" s="161">
        <f t="shared" si="133"/>
        <v>0</v>
      </c>
      <c r="Z175" s="161">
        <f t="shared" si="133"/>
        <v>0</v>
      </c>
      <c r="AA175" s="161">
        <f t="shared" si="133"/>
        <v>0</v>
      </c>
      <c r="AB175" s="161">
        <f t="shared" si="133"/>
        <v>0</v>
      </c>
      <c r="AC175" s="161">
        <f t="shared" si="133"/>
        <v>0</v>
      </c>
      <c r="AD175" s="161">
        <f t="shared" si="133"/>
        <v>0</v>
      </c>
      <c r="AE175" s="161">
        <f t="shared" si="133"/>
        <v>0</v>
      </c>
      <c r="AF175" s="174">
        <f t="shared" si="133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 t="str">
        <f t="shared" si="134"/>
        <v>Rudi Khola A(8.8)</v>
      </c>
      <c r="C176" s="161" t="str">
        <f t="shared" si="134"/>
        <v>Rudi Khola A(8.8)</v>
      </c>
      <c r="D176" s="161" t="str">
        <f t="shared" si="134"/>
        <v>Rudi Khola A(8.8)</v>
      </c>
      <c r="E176" s="161" t="str">
        <f t="shared" si="132"/>
        <v>Rudi Khola A(8.8)</v>
      </c>
      <c r="F176" s="161" t="str">
        <f t="shared" si="132"/>
        <v>Rudi Khola A(8.8)</v>
      </c>
      <c r="G176" s="161" t="str">
        <f t="shared" si="132"/>
        <v>Rudi Khola A(8.8)</v>
      </c>
      <c r="H176" s="161" t="str">
        <f t="shared" si="132"/>
        <v>Rudi Khola A(8.8)</v>
      </c>
      <c r="I176" s="161" t="str">
        <f t="shared" si="132"/>
        <v>Rudi Khola A(8.8)</v>
      </c>
      <c r="J176" s="161" t="str">
        <f t="shared" si="132"/>
        <v>Rudi Khola A(8.8)</v>
      </c>
      <c r="K176" s="161">
        <v>0</v>
      </c>
      <c r="L176" s="161">
        <f t="shared" si="132"/>
        <v>0</v>
      </c>
      <c r="M176" s="161">
        <f t="shared" si="132"/>
        <v>0</v>
      </c>
      <c r="N176" s="161">
        <f t="shared" si="132"/>
        <v>0</v>
      </c>
      <c r="O176" s="161">
        <f t="shared" si="132"/>
        <v>0</v>
      </c>
      <c r="P176" s="161">
        <f t="shared" si="132"/>
        <v>0</v>
      </c>
      <c r="Q176" s="161">
        <f t="shared" si="132"/>
        <v>0</v>
      </c>
      <c r="R176" s="161">
        <f t="shared" si="132"/>
        <v>0</v>
      </c>
      <c r="S176" s="161">
        <f t="shared" si="133"/>
        <v>0</v>
      </c>
      <c r="T176" s="161">
        <f t="shared" si="133"/>
        <v>0</v>
      </c>
      <c r="U176" s="161">
        <f t="shared" si="133"/>
        <v>0</v>
      </c>
      <c r="V176" s="161">
        <f t="shared" si="133"/>
        <v>0</v>
      </c>
      <c r="W176" s="161">
        <f t="shared" si="133"/>
        <v>0</v>
      </c>
      <c r="X176" s="161">
        <f t="shared" si="133"/>
        <v>0</v>
      </c>
      <c r="Y176" s="161">
        <f t="shared" si="133"/>
        <v>0</v>
      </c>
      <c r="Z176" s="161">
        <f t="shared" si="133"/>
        <v>0</v>
      </c>
      <c r="AA176" s="161">
        <f t="shared" si="133"/>
        <v>0</v>
      </c>
      <c r="AB176" s="161">
        <f t="shared" si="133"/>
        <v>0</v>
      </c>
      <c r="AC176" s="161">
        <f t="shared" si="133"/>
        <v>0</v>
      </c>
      <c r="AD176" s="161">
        <f t="shared" si="133"/>
        <v>0</v>
      </c>
      <c r="AE176" s="161">
        <f t="shared" si="133"/>
        <v>0</v>
      </c>
      <c r="AF176" s="174">
        <f t="shared" si="133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 t="str">
        <f t="shared" si="134"/>
        <v>Naugadh gad Khola(8.5)</v>
      </c>
      <c r="C177" s="161" t="str">
        <f t="shared" si="134"/>
        <v>Naugadh gad Khola(8.5)</v>
      </c>
      <c r="D177" s="161" t="str">
        <f t="shared" si="134"/>
        <v>Naugadh gad Khola(8.5)</v>
      </c>
      <c r="E177" s="161" t="str">
        <f t="shared" si="132"/>
        <v>Naugadh gad Khola(8.5)</v>
      </c>
      <c r="F177" s="161" t="str">
        <f t="shared" si="132"/>
        <v>Naugadh gad Khola(8.5)</v>
      </c>
      <c r="G177" s="161" t="str">
        <f t="shared" si="132"/>
        <v>Naugadh gad Khola(8.5)</v>
      </c>
      <c r="H177" s="161" t="str">
        <f t="shared" si="132"/>
        <v>Naugadh gad Khola(8.5)</v>
      </c>
      <c r="I177" s="161" t="str">
        <f t="shared" si="132"/>
        <v>Naugadh gad Khola(8.5)</v>
      </c>
      <c r="J177" s="161" t="str">
        <f t="shared" si="132"/>
        <v>Naugadh gad Khola(8.5)</v>
      </c>
      <c r="K177" s="161">
        <v>0</v>
      </c>
      <c r="L177" s="161">
        <f t="shared" si="132"/>
        <v>0</v>
      </c>
      <c r="M177" s="161">
        <f t="shared" si="132"/>
        <v>0</v>
      </c>
      <c r="N177" s="161">
        <f t="shared" si="132"/>
        <v>0</v>
      </c>
      <c r="O177" s="161">
        <f t="shared" si="132"/>
        <v>0</v>
      </c>
      <c r="P177" s="161">
        <f t="shared" si="132"/>
        <v>0</v>
      </c>
      <c r="Q177" s="161">
        <f t="shared" si="132"/>
        <v>0</v>
      </c>
      <c r="R177" s="161">
        <f t="shared" si="132"/>
        <v>0</v>
      </c>
      <c r="S177" s="161">
        <f t="shared" si="133"/>
        <v>0</v>
      </c>
      <c r="T177" s="161">
        <f t="shared" si="133"/>
        <v>0</v>
      </c>
      <c r="U177" s="161">
        <f t="shared" si="133"/>
        <v>0</v>
      </c>
      <c r="V177" s="161">
        <f t="shared" si="133"/>
        <v>0</v>
      </c>
      <c r="W177" s="161">
        <f t="shared" si="133"/>
        <v>0</v>
      </c>
      <c r="X177" s="161">
        <f t="shared" si="133"/>
        <v>0</v>
      </c>
      <c r="Y177" s="161">
        <f t="shared" si="133"/>
        <v>0</v>
      </c>
      <c r="Z177" s="161">
        <f t="shared" si="133"/>
        <v>0</v>
      </c>
      <c r="AA177" s="161">
        <f t="shared" si="133"/>
        <v>0</v>
      </c>
      <c r="AB177" s="161">
        <f t="shared" si="133"/>
        <v>0</v>
      </c>
      <c r="AC177" s="161">
        <f t="shared" si="133"/>
        <v>0</v>
      </c>
      <c r="AD177" s="161">
        <f t="shared" si="133"/>
        <v>0</v>
      </c>
      <c r="AE177" s="161">
        <f t="shared" si="133"/>
        <v>0</v>
      </c>
      <c r="AF177" s="174">
        <f t="shared" si="133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 t="str">
        <f t="shared" si="134"/>
        <v>Butwal Solar Project(8.5)</v>
      </c>
      <c r="C178" s="161" t="str">
        <f t="shared" si="134"/>
        <v>Butwal Solar Project(8.5)</v>
      </c>
      <c r="D178" s="161" t="str">
        <f t="shared" si="134"/>
        <v>Butwal Solar Project(8.5)</v>
      </c>
      <c r="E178" s="161" t="str">
        <f t="shared" si="132"/>
        <v>Butwal Solar Project(8.5)</v>
      </c>
      <c r="F178" s="161" t="str">
        <f t="shared" si="132"/>
        <v>Butwal Solar Project(8.5)</v>
      </c>
      <c r="G178" s="161" t="str">
        <f t="shared" si="132"/>
        <v>Butwal Solar Project(8.5)</v>
      </c>
      <c r="H178" s="161" t="str">
        <f t="shared" si="132"/>
        <v>Butwal Solar Project(8.5)</v>
      </c>
      <c r="I178" s="161" t="str">
        <f t="shared" si="132"/>
        <v>Butwal Solar Project(8.5)</v>
      </c>
      <c r="J178" s="161" t="str">
        <f t="shared" si="132"/>
        <v>Butwal Solar Project(8.5)</v>
      </c>
      <c r="K178" s="161">
        <v>0</v>
      </c>
      <c r="L178" s="161">
        <f t="shared" si="132"/>
        <v>0</v>
      </c>
      <c r="M178" s="161">
        <f t="shared" si="132"/>
        <v>0</v>
      </c>
      <c r="N178" s="161">
        <f t="shared" si="132"/>
        <v>0</v>
      </c>
      <c r="O178" s="161">
        <f t="shared" si="132"/>
        <v>0</v>
      </c>
      <c r="P178" s="161">
        <f t="shared" si="132"/>
        <v>0</v>
      </c>
      <c r="Q178" s="161">
        <f t="shared" si="132"/>
        <v>0</v>
      </c>
      <c r="R178" s="161">
        <f t="shared" si="132"/>
        <v>0</v>
      </c>
      <c r="S178" s="161">
        <f t="shared" si="133"/>
        <v>0</v>
      </c>
      <c r="T178" s="161">
        <f t="shared" si="133"/>
        <v>0</v>
      </c>
      <c r="U178" s="161">
        <f t="shared" si="133"/>
        <v>0</v>
      </c>
      <c r="V178" s="161">
        <f t="shared" si="133"/>
        <v>0</v>
      </c>
      <c r="W178" s="161">
        <f t="shared" si="133"/>
        <v>0</v>
      </c>
      <c r="X178" s="161">
        <f t="shared" si="133"/>
        <v>0</v>
      </c>
      <c r="Y178" s="161">
        <f t="shared" si="133"/>
        <v>0</v>
      </c>
      <c r="Z178" s="161">
        <f t="shared" si="133"/>
        <v>0</v>
      </c>
      <c r="AA178" s="161">
        <f t="shared" si="133"/>
        <v>0</v>
      </c>
      <c r="AB178" s="161">
        <f t="shared" si="133"/>
        <v>0</v>
      </c>
      <c r="AC178" s="161">
        <f t="shared" si="133"/>
        <v>0</v>
      </c>
      <c r="AD178" s="161">
        <f t="shared" si="133"/>
        <v>0</v>
      </c>
      <c r="AE178" s="161">
        <f t="shared" si="133"/>
        <v>0</v>
      </c>
      <c r="AF178" s="174">
        <f t="shared" si="133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 t="str">
        <f t="shared" si="134"/>
        <v>Upper Hewa Khola Small(8.5)</v>
      </c>
      <c r="C179" s="161" t="str">
        <f t="shared" si="134"/>
        <v>Upper Hewa Khola Small(8.5)</v>
      </c>
      <c r="D179" s="161" t="str">
        <f t="shared" si="134"/>
        <v>Upper Hewa Khola Small(8.5)</v>
      </c>
      <c r="E179" s="161" t="str">
        <f t="shared" si="132"/>
        <v>Upper Hewa Khola Small(8.5)</v>
      </c>
      <c r="F179" s="161" t="str">
        <f t="shared" si="132"/>
        <v>Upper Hewa Khola Small(8.5)</v>
      </c>
      <c r="G179" s="161" t="str">
        <f t="shared" si="132"/>
        <v>Upper Hewa Khola Small(8.5)</v>
      </c>
      <c r="H179" s="161" t="str">
        <f t="shared" si="132"/>
        <v>Upper Hewa Khola Small(8.5)</v>
      </c>
      <c r="I179" s="161" t="str">
        <f t="shared" si="132"/>
        <v>Upper Hewa Khola Small(8.5)</v>
      </c>
      <c r="J179" s="161" t="str">
        <f t="shared" si="132"/>
        <v>Upper Hewa Khola Small(8.5)</v>
      </c>
      <c r="K179" s="161">
        <v>0</v>
      </c>
      <c r="L179" s="161">
        <f t="shared" si="132"/>
        <v>0</v>
      </c>
      <c r="M179" s="161">
        <f t="shared" si="132"/>
        <v>0</v>
      </c>
      <c r="N179" s="161">
        <f t="shared" si="132"/>
        <v>0</v>
      </c>
      <c r="O179" s="161">
        <f t="shared" si="132"/>
        <v>0</v>
      </c>
      <c r="P179" s="161">
        <f t="shared" si="132"/>
        <v>0</v>
      </c>
      <c r="Q179" s="161">
        <f t="shared" si="132"/>
        <v>0</v>
      </c>
      <c r="R179" s="161">
        <f t="shared" si="132"/>
        <v>0</v>
      </c>
      <c r="S179" s="161">
        <f t="shared" si="133"/>
        <v>0</v>
      </c>
      <c r="T179" s="161">
        <f t="shared" si="133"/>
        <v>0</v>
      </c>
      <c r="U179" s="161">
        <f t="shared" si="133"/>
        <v>0</v>
      </c>
      <c r="V179" s="161">
        <f t="shared" si="133"/>
        <v>0</v>
      </c>
      <c r="W179" s="161">
        <f t="shared" si="133"/>
        <v>0</v>
      </c>
      <c r="X179" s="161">
        <f t="shared" si="133"/>
        <v>0</v>
      </c>
      <c r="Y179" s="161">
        <f t="shared" si="133"/>
        <v>0</v>
      </c>
      <c r="Z179" s="161">
        <f t="shared" si="133"/>
        <v>0</v>
      </c>
      <c r="AA179" s="161">
        <f t="shared" si="133"/>
        <v>0</v>
      </c>
      <c r="AB179" s="161">
        <f t="shared" si="133"/>
        <v>0</v>
      </c>
      <c r="AC179" s="161">
        <f t="shared" si="133"/>
        <v>0</v>
      </c>
      <c r="AD179" s="161">
        <f t="shared" si="133"/>
        <v>0</v>
      </c>
      <c r="AE179" s="161">
        <f t="shared" si="133"/>
        <v>0</v>
      </c>
      <c r="AF179" s="174">
        <f t="shared" si="133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 t="str">
        <f t="shared" si="134"/>
        <v>Ankhu Khola - 1(8.4)</v>
      </c>
      <c r="C180" s="161" t="str">
        <f t="shared" si="134"/>
        <v>Ankhu Khola - 1(8.4)</v>
      </c>
      <c r="D180" s="161" t="str">
        <f t="shared" si="134"/>
        <v>Ankhu Khola - 1(8.4)</v>
      </c>
      <c r="E180" s="161" t="str">
        <f t="shared" si="132"/>
        <v>Ankhu Khola - 1(8.4)</v>
      </c>
      <c r="F180" s="161" t="str">
        <f t="shared" si="132"/>
        <v>Ankhu Khola - 1(8.4)</v>
      </c>
      <c r="G180" s="161" t="str">
        <f t="shared" si="132"/>
        <v>Ankhu Khola - 1(8.4)</v>
      </c>
      <c r="H180" s="161" t="str">
        <f t="shared" si="132"/>
        <v>Ankhu Khola - 1(8.4)</v>
      </c>
      <c r="I180" s="161" t="str">
        <f t="shared" si="132"/>
        <v>Ankhu Khola - 1(8.4)</v>
      </c>
      <c r="J180" s="161" t="str">
        <f t="shared" si="132"/>
        <v>Ankhu Khola - 1(8.4)</v>
      </c>
      <c r="K180" s="161">
        <v>0</v>
      </c>
      <c r="L180" s="161">
        <f t="shared" si="132"/>
        <v>0</v>
      </c>
      <c r="M180" s="161">
        <f t="shared" si="132"/>
        <v>0</v>
      </c>
      <c r="N180" s="161">
        <f t="shared" si="132"/>
        <v>0</v>
      </c>
      <c r="O180" s="161">
        <f t="shared" si="132"/>
        <v>0</v>
      </c>
      <c r="P180" s="161">
        <f t="shared" si="132"/>
        <v>0</v>
      </c>
      <c r="Q180" s="161">
        <f t="shared" si="132"/>
        <v>0</v>
      </c>
      <c r="R180" s="161">
        <f t="shared" si="132"/>
        <v>0</v>
      </c>
      <c r="S180" s="161">
        <f t="shared" si="133"/>
        <v>0</v>
      </c>
      <c r="T180" s="161">
        <f t="shared" si="133"/>
        <v>0</v>
      </c>
      <c r="U180" s="161">
        <f t="shared" si="133"/>
        <v>0</v>
      </c>
      <c r="V180" s="161">
        <f t="shared" si="133"/>
        <v>0</v>
      </c>
      <c r="W180" s="161">
        <f t="shared" si="133"/>
        <v>0</v>
      </c>
      <c r="X180" s="161">
        <f t="shared" si="133"/>
        <v>0</v>
      </c>
      <c r="Y180" s="161">
        <f t="shared" si="133"/>
        <v>0</v>
      </c>
      <c r="Z180" s="161">
        <f t="shared" si="133"/>
        <v>0</v>
      </c>
      <c r="AA180" s="161">
        <f t="shared" si="133"/>
        <v>0</v>
      </c>
      <c r="AB180" s="161">
        <f t="shared" si="133"/>
        <v>0</v>
      </c>
      <c r="AC180" s="161">
        <f t="shared" si="133"/>
        <v>0</v>
      </c>
      <c r="AD180" s="161">
        <f t="shared" si="133"/>
        <v>0</v>
      </c>
      <c r="AE180" s="161">
        <f t="shared" si="133"/>
        <v>0</v>
      </c>
      <c r="AF180" s="174">
        <f t="shared" si="133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 t="str">
        <f t="shared" si="134"/>
        <v>Mai sana Cascade(8)</v>
      </c>
      <c r="C181" s="161" t="str">
        <f t="shared" si="134"/>
        <v>Mai sana Cascade(8)</v>
      </c>
      <c r="D181" s="161" t="str">
        <f t="shared" si="134"/>
        <v>Mai sana Cascade(8)</v>
      </c>
      <c r="E181" s="161" t="str">
        <f t="shared" si="132"/>
        <v>Mai sana Cascade(8)</v>
      </c>
      <c r="F181" s="161" t="str">
        <f t="shared" si="132"/>
        <v>Mai sana Cascade(8)</v>
      </c>
      <c r="G181" s="161" t="str">
        <f t="shared" si="132"/>
        <v>Mai sana Cascade(8)</v>
      </c>
      <c r="H181" s="161" t="str">
        <f t="shared" si="132"/>
        <v>Mai sana Cascade(8)</v>
      </c>
      <c r="I181" s="161" t="str">
        <f t="shared" si="132"/>
        <v>Mai sana Cascade(8)</v>
      </c>
      <c r="J181" s="161" t="str">
        <f t="shared" si="132"/>
        <v>Mai sana Cascade(8)</v>
      </c>
      <c r="K181" s="161">
        <v>0</v>
      </c>
      <c r="L181" s="161">
        <f t="shared" si="132"/>
        <v>0</v>
      </c>
      <c r="M181" s="161">
        <f t="shared" si="132"/>
        <v>0</v>
      </c>
      <c r="N181" s="161">
        <f t="shared" si="132"/>
        <v>0</v>
      </c>
      <c r="O181" s="161">
        <f t="shared" si="132"/>
        <v>0</v>
      </c>
      <c r="P181" s="161">
        <f t="shared" si="132"/>
        <v>0</v>
      </c>
      <c r="Q181" s="161">
        <f t="shared" si="132"/>
        <v>0</v>
      </c>
      <c r="R181" s="161">
        <f t="shared" si="132"/>
        <v>0</v>
      </c>
      <c r="S181" s="161">
        <f t="shared" si="133"/>
        <v>0</v>
      </c>
      <c r="T181" s="161">
        <f t="shared" si="133"/>
        <v>0</v>
      </c>
      <c r="U181" s="161">
        <f t="shared" si="133"/>
        <v>0</v>
      </c>
      <c r="V181" s="161">
        <f t="shared" si="133"/>
        <v>0</v>
      </c>
      <c r="W181" s="161">
        <f t="shared" si="133"/>
        <v>0</v>
      </c>
      <c r="X181" s="161">
        <f t="shared" si="133"/>
        <v>0</v>
      </c>
      <c r="Y181" s="161">
        <f t="shared" si="133"/>
        <v>0</v>
      </c>
      <c r="Z181" s="161">
        <f t="shared" si="133"/>
        <v>0</v>
      </c>
      <c r="AA181" s="161">
        <f t="shared" si="133"/>
        <v>0</v>
      </c>
      <c r="AB181" s="161">
        <f t="shared" si="133"/>
        <v>0</v>
      </c>
      <c r="AC181" s="161">
        <f t="shared" si="133"/>
        <v>0</v>
      </c>
      <c r="AD181" s="161">
        <f t="shared" si="133"/>
        <v>0</v>
      </c>
      <c r="AE181" s="161">
        <f t="shared" si="133"/>
        <v>0</v>
      </c>
      <c r="AF181" s="174">
        <f t="shared" si="133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 t="str">
        <f t="shared" si="134"/>
        <v>Upper Naugad Gad(8)</v>
      </c>
      <c r="C182" s="161" t="str">
        <f t="shared" si="134"/>
        <v>Upper Naugad Gad(8)</v>
      </c>
      <c r="D182" s="161" t="str">
        <f t="shared" si="134"/>
        <v>Upper Naugad Gad(8)</v>
      </c>
      <c r="E182" s="161" t="str">
        <f t="shared" si="132"/>
        <v>Upper Naugad Gad(8)</v>
      </c>
      <c r="F182" s="161" t="str">
        <f t="shared" si="132"/>
        <v>Upper Naugad Gad(8)</v>
      </c>
      <c r="G182" s="161" t="str">
        <f t="shared" si="132"/>
        <v>Upper Naugad Gad(8)</v>
      </c>
      <c r="H182" s="161" t="str">
        <f t="shared" si="132"/>
        <v>Upper Naugad Gad(8)</v>
      </c>
      <c r="I182" s="161" t="str">
        <f t="shared" si="132"/>
        <v>Upper Naugad Gad(8)</v>
      </c>
      <c r="J182" s="161" t="str">
        <f t="shared" si="132"/>
        <v>Upper Naugad Gad(8)</v>
      </c>
      <c r="K182" s="161">
        <v>0</v>
      </c>
      <c r="L182" s="161">
        <f t="shared" si="132"/>
        <v>0</v>
      </c>
      <c r="M182" s="161">
        <f t="shared" si="132"/>
        <v>0</v>
      </c>
      <c r="N182" s="161">
        <f t="shared" si="132"/>
        <v>0</v>
      </c>
      <c r="O182" s="161">
        <f t="shared" si="132"/>
        <v>0</v>
      </c>
      <c r="P182" s="161">
        <f t="shared" si="132"/>
        <v>0</v>
      </c>
      <c r="Q182" s="161">
        <f t="shared" si="132"/>
        <v>0</v>
      </c>
      <c r="R182" s="161">
        <f t="shared" si="132"/>
        <v>0</v>
      </c>
      <c r="S182" s="161">
        <f t="shared" si="133"/>
        <v>0</v>
      </c>
      <c r="T182" s="161">
        <f t="shared" si="133"/>
        <v>0</v>
      </c>
      <c r="U182" s="161">
        <f t="shared" si="133"/>
        <v>0</v>
      </c>
      <c r="V182" s="161">
        <f t="shared" si="133"/>
        <v>0</v>
      </c>
      <c r="W182" s="161">
        <f t="shared" si="133"/>
        <v>0</v>
      </c>
      <c r="X182" s="161">
        <f t="shared" si="133"/>
        <v>0</v>
      </c>
      <c r="Y182" s="161">
        <f t="shared" si="133"/>
        <v>0</v>
      </c>
      <c r="Z182" s="161">
        <f t="shared" si="133"/>
        <v>0</v>
      </c>
      <c r="AA182" s="161">
        <f t="shared" si="133"/>
        <v>0</v>
      </c>
      <c r="AB182" s="161">
        <f t="shared" si="133"/>
        <v>0</v>
      </c>
      <c r="AC182" s="161">
        <f t="shared" si="133"/>
        <v>0</v>
      </c>
      <c r="AD182" s="161">
        <f t="shared" si="133"/>
        <v>0</v>
      </c>
      <c r="AE182" s="161">
        <f t="shared" si="133"/>
        <v>0</v>
      </c>
      <c r="AF182" s="174">
        <f t="shared" si="133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 t="str">
        <f t="shared" si="134"/>
        <v>Taksar Pikhuwa(8)</v>
      </c>
      <c r="C183" s="161" t="str">
        <f t="shared" si="134"/>
        <v>Taksar Pikhuwa(8)</v>
      </c>
      <c r="D183" s="161" t="str">
        <f t="shared" si="134"/>
        <v>Taksar Pikhuwa(8)</v>
      </c>
      <c r="E183" s="161" t="str">
        <f t="shared" si="132"/>
        <v>Taksar Pikhuwa(8)</v>
      </c>
      <c r="F183" s="161" t="str">
        <f t="shared" si="132"/>
        <v>Taksar Pikhuwa(8)</v>
      </c>
      <c r="G183" s="161" t="str">
        <f t="shared" si="132"/>
        <v>Taksar Pikhuwa(8)</v>
      </c>
      <c r="H183" s="161" t="str">
        <f t="shared" si="132"/>
        <v>Taksar Pikhuwa(8)</v>
      </c>
      <c r="I183" s="161" t="str">
        <f t="shared" si="132"/>
        <v>Taksar Pikhuwa(8)</v>
      </c>
      <c r="J183" s="161" t="str">
        <f t="shared" si="132"/>
        <v>Taksar Pikhuwa(8)</v>
      </c>
      <c r="K183" s="161">
        <v>0</v>
      </c>
      <c r="L183" s="161">
        <f t="shared" si="132"/>
        <v>0</v>
      </c>
      <c r="M183" s="161">
        <f t="shared" si="132"/>
        <v>0</v>
      </c>
      <c r="N183" s="161">
        <f t="shared" si="132"/>
        <v>0</v>
      </c>
      <c r="O183" s="161">
        <f t="shared" si="132"/>
        <v>0</v>
      </c>
      <c r="P183" s="161">
        <f t="shared" si="132"/>
        <v>0</v>
      </c>
      <c r="Q183" s="161">
        <f t="shared" si="132"/>
        <v>0</v>
      </c>
      <c r="R183" s="161">
        <f t="shared" si="132"/>
        <v>0</v>
      </c>
      <c r="S183" s="161">
        <f t="shared" si="133"/>
        <v>0</v>
      </c>
      <c r="T183" s="161">
        <f t="shared" si="133"/>
        <v>0</v>
      </c>
      <c r="U183" s="161">
        <f t="shared" si="133"/>
        <v>0</v>
      </c>
      <c r="V183" s="161">
        <f t="shared" si="133"/>
        <v>0</v>
      </c>
      <c r="W183" s="161">
        <f t="shared" si="133"/>
        <v>0</v>
      </c>
      <c r="X183" s="161">
        <f t="shared" si="133"/>
        <v>0</v>
      </c>
      <c r="Y183" s="161">
        <f t="shared" si="133"/>
        <v>0</v>
      </c>
      <c r="Z183" s="161">
        <f t="shared" si="133"/>
        <v>0</v>
      </c>
      <c r="AA183" s="161">
        <f t="shared" si="133"/>
        <v>0</v>
      </c>
      <c r="AB183" s="161">
        <f t="shared" si="133"/>
        <v>0</v>
      </c>
      <c r="AC183" s="161">
        <f t="shared" si="133"/>
        <v>0</v>
      </c>
      <c r="AD183" s="161">
        <f t="shared" si="133"/>
        <v>0</v>
      </c>
      <c r="AE183" s="161">
        <f t="shared" si="133"/>
        <v>0</v>
      </c>
      <c r="AF183" s="174">
        <f t="shared" si="133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 t="str">
        <f t="shared" si="134"/>
        <v>Super Mai(7.8)</v>
      </c>
      <c r="C184" s="161" t="str">
        <f t="shared" si="134"/>
        <v>Super Mai(7.8)</v>
      </c>
      <c r="D184" s="161" t="str">
        <f t="shared" si="134"/>
        <v>Super Mai(7.8)</v>
      </c>
      <c r="E184" s="161" t="str">
        <f t="shared" si="132"/>
        <v>Super Mai(7.8)</v>
      </c>
      <c r="F184" s="161" t="str">
        <f t="shared" si="132"/>
        <v>Super Mai(7.8)</v>
      </c>
      <c r="G184" s="161" t="str">
        <f t="shared" si="132"/>
        <v>Super Mai(7.8)</v>
      </c>
      <c r="H184" s="161" t="str">
        <f t="shared" si="132"/>
        <v>Super Mai(7.8)</v>
      </c>
      <c r="I184" s="161" t="str">
        <f t="shared" si="132"/>
        <v>Super Mai(7.8)</v>
      </c>
      <c r="J184" s="161" t="str">
        <f t="shared" si="132"/>
        <v>Super Mai(7.8)</v>
      </c>
      <c r="K184" s="161">
        <v>0</v>
      </c>
      <c r="L184" s="161">
        <f t="shared" si="132"/>
        <v>0</v>
      </c>
      <c r="M184" s="161">
        <f t="shared" si="132"/>
        <v>0</v>
      </c>
      <c r="N184" s="161">
        <f t="shared" si="132"/>
        <v>0</v>
      </c>
      <c r="O184" s="161">
        <f t="shared" si="132"/>
        <v>0</v>
      </c>
      <c r="P184" s="161">
        <f t="shared" si="132"/>
        <v>0</v>
      </c>
      <c r="Q184" s="161">
        <f t="shared" si="132"/>
        <v>0</v>
      </c>
      <c r="R184" s="161">
        <f t="shared" ref="R184:AF199" si="135">Q184</f>
        <v>0</v>
      </c>
      <c r="S184" s="161">
        <f t="shared" si="135"/>
        <v>0</v>
      </c>
      <c r="T184" s="161">
        <f t="shared" si="135"/>
        <v>0</v>
      </c>
      <c r="U184" s="161">
        <f t="shared" si="135"/>
        <v>0</v>
      </c>
      <c r="V184" s="161">
        <f t="shared" si="135"/>
        <v>0</v>
      </c>
      <c r="W184" s="161">
        <f t="shared" si="135"/>
        <v>0</v>
      </c>
      <c r="X184" s="161">
        <f t="shared" si="135"/>
        <v>0</v>
      </c>
      <c r="Y184" s="161">
        <f t="shared" si="135"/>
        <v>0</v>
      </c>
      <c r="Z184" s="161">
        <f t="shared" si="135"/>
        <v>0</v>
      </c>
      <c r="AA184" s="161">
        <f t="shared" si="135"/>
        <v>0</v>
      </c>
      <c r="AB184" s="161">
        <f t="shared" si="133"/>
        <v>0</v>
      </c>
      <c r="AC184" s="161">
        <f t="shared" si="133"/>
        <v>0</v>
      </c>
      <c r="AD184" s="161">
        <f t="shared" si="135"/>
        <v>0</v>
      </c>
      <c r="AE184" s="161">
        <f t="shared" si="135"/>
        <v>0</v>
      </c>
      <c r="AF184" s="174">
        <f t="shared" si="135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 t="str">
        <f t="shared" si="134"/>
        <v>Jogmai(7.6)</v>
      </c>
      <c r="C185" s="161" t="str">
        <f t="shared" si="134"/>
        <v>Jogmai(7.6)</v>
      </c>
      <c r="D185" s="161" t="str">
        <f t="shared" si="134"/>
        <v>Jogmai(7.6)</v>
      </c>
      <c r="E185" s="161" t="str">
        <f t="shared" ref="C185:R200" si="136">D185</f>
        <v>Jogmai(7.6)</v>
      </c>
      <c r="F185" s="161" t="str">
        <f t="shared" si="136"/>
        <v>Jogmai(7.6)</v>
      </c>
      <c r="G185" s="161" t="str">
        <f t="shared" si="136"/>
        <v>Jogmai(7.6)</v>
      </c>
      <c r="H185" s="161" t="str">
        <f t="shared" si="136"/>
        <v>Jogmai(7.6)</v>
      </c>
      <c r="I185" s="161" t="str">
        <f t="shared" si="136"/>
        <v>Jogmai(7.6)</v>
      </c>
      <c r="J185" s="161" t="str">
        <f t="shared" si="136"/>
        <v>Jogmai(7.6)</v>
      </c>
      <c r="K185" s="161">
        <v>0</v>
      </c>
      <c r="L185" s="161">
        <f t="shared" si="136"/>
        <v>0</v>
      </c>
      <c r="M185" s="161">
        <f t="shared" si="136"/>
        <v>0</v>
      </c>
      <c r="N185" s="161">
        <f t="shared" si="136"/>
        <v>0</v>
      </c>
      <c r="O185" s="161">
        <f t="shared" si="136"/>
        <v>0</v>
      </c>
      <c r="P185" s="161">
        <f t="shared" si="136"/>
        <v>0</v>
      </c>
      <c r="Q185" s="161">
        <f t="shared" si="136"/>
        <v>0</v>
      </c>
      <c r="R185" s="161">
        <f t="shared" si="136"/>
        <v>0</v>
      </c>
      <c r="S185" s="161">
        <f t="shared" si="135"/>
        <v>0</v>
      </c>
      <c r="T185" s="161">
        <f t="shared" si="135"/>
        <v>0</v>
      </c>
      <c r="U185" s="161">
        <f t="shared" si="135"/>
        <v>0</v>
      </c>
      <c r="V185" s="161">
        <f t="shared" si="135"/>
        <v>0</v>
      </c>
      <c r="W185" s="161">
        <f t="shared" si="135"/>
        <v>0</v>
      </c>
      <c r="X185" s="161">
        <f t="shared" si="135"/>
        <v>0</v>
      </c>
      <c r="Y185" s="161">
        <f t="shared" si="135"/>
        <v>0</v>
      </c>
      <c r="Z185" s="161">
        <f t="shared" si="135"/>
        <v>0</v>
      </c>
      <c r="AA185" s="161">
        <f t="shared" si="135"/>
        <v>0</v>
      </c>
      <c r="AB185" s="161">
        <f t="shared" si="135"/>
        <v>0</v>
      </c>
      <c r="AC185" s="161">
        <f t="shared" si="135"/>
        <v>0</v>
      </c>
      <c r="AD185" s="161">
        <f t="shared" si="135"/>
        <v>0</v>
      </c>
      <c r="AE185" s="161">
        <f t="shared" si="135"/>
        <v>0</v>
      </c>
      <c r="AF185" s="174">
        <f t="shared" si="135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 t="str">
        <f t="shared" si="134"/>
        <v>Indrawati - III (7.5)</v>
      </c>
      <c r="C186" s="161" t="str">
        <f t="shared" si="134"/>
        <v>Indrawati - III (7.5)</v>
      </c>
      <c r="D186" s="161" t="str">
        <f t="shared" si="134"/>
        <v>Indrawati - III (7.5)</v>
      </c>
      <c r="E186" s="161" t="str">
        <f t="shared" si="136"/>
        <v>Indrawati - III (7.5)</v>
      </c>
      <c r="F186" s="161" t="str">
        <f t="shared" si="136"/>
        <v>Indrawati - III (7.5)</v>
      </c>
      <c r="G186" s="161" t="str">
        <f t="shared" si="136"/>
        <v>Indrawati - III (7.5)</v>
      </c>
      <c r="H186" s="161" t="str">
        <f t="shared" si="136"/>
        <v>Indrawati - III (7.5)</v>
      </c>
      <c r="I186" s="161" t="str">
        <f t="shared" si="136"/>
        <v>Indrawati - III (7.5)</v>
      </c>
      <c r="J186" s="161" t="str">
        <f t="shared" si="136"/>
        <v>Indrawati - III (7.5)</v>
      </c>
      <c r="K186" s="161">
        <v>0</v>
      </c>
      <c r="L186" s="161">
        <f t="shared" si="136"/>
        <v>0</v>
      </c>
      <c r="M186" s="161">
        <f t="shared" si="136"/>
        <v>0</v>
      </c>
      <c r="N186" s="161">
        <f t="shared" si="136"/>
        <v>0</v>
      </c>
      <c r="O186" s="161">
        <f t="shared" si="136"/>
        <v>0</v>
      </c>
      <c r="P186" s="161">
        <f t="shared" si="136"/>
        <v>0</v>
      </c>
      <c r="Q186" s="161">
        <f t="shared" si="136"/>
        <v>0</v>
      </c>
      <c r="R186" s="161">
        <f t="shared" si="136"/>
        <v>0</v>
      </c>
      <c r="S186" s="161">
        <f t="shared" si="135"/>
        <v>0</v>
      </c>
      <c r="T186" s="161">
        <f t="shared" si="135"/>
        <v>0</v>
      </c>
      <c r="U186" s="161">
        <f t="shared" si="135"/>
        <v>0</v>
      </c>
      <c r="V186" s="161">
        <f t="shared" si="135"/>
        <v>0</v>
      </c>
      <c r="W186" s="161">
        <f t="shared" si="135"/>
        <v>0</v>
      </c>
      <c r="X186" s="161">
        <f t="shared" si="135"/>
        <v>0</v>
      </c>
      <c r="Y186" s="161">
        <f t="shared" si="135"/>
        <v>0</v>
      </c>
      <c r="Z186" s="161">
        <f t="shared" si="135"/>
        <v>0</v>
      </c>
      <c r="AA186" s="161">
        <f t="shared" si="135"/>
        <v>0</v>
      </c>
      <c r="AB186" s="161">
        <f t="shared" si="135"/>
        <v>0</v>
      </c>
      <c r="AC186" s="161">
        <f t="shared" si="135"/>
        <v>0</v>
      </c>
      <c r="AD186" s="161">
        <f t="shared" si="135"/>
        <v>0</v>
      </c>
      <c r="AE186" s="161">
        <f t="shared" si="135"/>
        <v>0</v>
      </c>
      <c r="AF186" s="174">
        <f t="shared" si="135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 t="str">
        <f t="shared" si="134"/>
        <v>Upper Khorunga(7.5)</v>
      </c>
      <c r="C187" s="161" t="str">
        <f t="shared" si="134"/>
        <v>Upper Khorunga(7.5)</v>
      </c>
      <c r="D187" s="161" t="str">
        <f t="shared" si="134"/>
        <v>Upper Khorunga(7.5)</v>
      </c>
      <c r="E187" s="161" t="str">
        <f t="shared" si="136"/>
        <v>Upper Khorunga(7.5)</v>
      </c>
      <c r="F187" s="161" t="str">
        <f t="shared" si="136"/>
        <v>Upper Khorunga(7.5)</v>
      </c>
      <c r="G187" s="161" t="str">
        <f t="shared" si="136"/>
        <v>Upper Khorunga(7.5)</v>
      </c>
      <c r="H187" s="161" t="str">
        <f t="shared" si="136"/>
        <v>Upper Khorunga(7.5)</v>
      </c>
      <c r="I187" s="161" t="str">
        <f t="shared" si="136"/>
        <v>Upper Khorunga(7.5)</v>
      </c>
      <c r="J187" s="161" t="str">
        <f t="shared" si="136"/>
        <v>Upper Khorunga(7.5)</v>
      </c>
      <c r="K187" s="161">
        <v>0</v>
      </c>
      <c r="L187" s="161">
        <f t="shared" si="136"/>
        <v>0</v>
      </c>
      <c r="M187" s="161">
        <f t="shared" si="136"/>
        <v>0</v>
      </c>
      <c r="N187" s="161">
        <f t="shared" si="136"/>
        <v>0</v>
      </c>
      <c r="O187" s="161">
        <f t="shared" si="136"/>
        <v>0</v>
      </c>
      <c r="P187" s="161">
        <f t="shared" si="136"/>
        <v>0</v>
      </c>
      <c r="Q187" s="161">
        <f t="shared" si="136"/>
        <v>0</v>
      </c>
      <c r="R187" s="161">
        <f t="shared" si="136"/>
        <v>0</v>
      </c>
      <c r="S187" s="161">
        <f t="shared" si="135"/>
        <v>0</v>
      </c>
      <c r="T187" s="161">
        <f t="shared" si="135"/>
        <v>0</v>
      </c>
      <c r="U187" s="161">
        <f t="shared" si="135"/>
        <v>0</v>
      </c>
      <c r="V187" s="161">
        <f t="shared" si="135"/>
        <v>0</v>
      </c>
      <c r="W187" s="161">
        <f t="shared" si="135"/>
        <v>0</v>
      </c>
      <c r="X187" s="161">
        <f t="shared" si="135"/>
        <v>0</v>
      </c>
      <c r="Y187" s="161">
        <f t="shared" si="135"/>
        <v>0</v>
      </c>
      <c r="Z187" s="161">
        <f t="shared" si="135"/>
        <v>0</v>
      </c>
      <c r="AA187" s="161">
        <f t="shared" si="135"/>
        <v>0</v>
      </c>
      <c r="AB187" s="161">
        <f t="shared" si="135"/>
        <v>0</v>
      </c>
      <c r="AC187" s="161">
        <f t="shared" si="135"/>
        <v>0</v>
      </c>
      <c r="AD187" s="161">
        <f t="shared" si="135"/>
        <v>0</v>
      </c>
      <c r="AE187" s="161">
        <f t="shared" si="135"/>
        <v>0</v>
      </c>
      <c r="AF187" s="174">
        <f t="shared" si="135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 t="str">
        <f t="shared" si="134"/>
        <v>Mai Cascade(7)</v>
      </c>
      <c r="C188" s="161" t="str">
        <f t="shared" si="134"/>
        <v>Mai Cascade(7)</v>
      </c>
      <c r="D188" s="161" t="str">
        <f t="shared" si="134"/>
        <v>Mai Cascade(7)</v>
      </c>
      <c r="E188" s="161" t="str">
        <f t="shared" si="136"/>
        <v>Mai Cascade(7)</v>
      </c>
      <c r="F188" s="161" t="str">
        <f t="shared" si="136"/>
        <v>Mai Cascade(7)</v>
      </c>
      <c r="G188" s="161" t="str">
        <f t="shared" si="136"/>
        <v>Mai Cascade(7)</v>
      </c>
      <c r="H188" s="161" t="str">
        <f t="shared" si="136"/>
        <v>Mai Cascade(7)</v>
      </c>
      <c r="I188" s="161" t="str">
        <f t="shared" si="136"/>
        <v>Mai Cascade(7)</v>
      </c>
      <c r="J188" s="161" t="str">
        <f t="shared" si="136"/>
        <v>Mai Cascade(7)</v>
      </c>
      <c r="K188" s="161">
        <v>0</v>
      </c>
      <c r="L188" s="161">
        <f t="shared" si="136"/>
        <v>0</v>
      </c>
      <c r="M188" s="161">
        <f t="shared" si="136"/>
        <v>0</v>
      </c>
      <c r="N188" s="161">
        <f t="shared" si="136"/>
        <v>0</v>
      </c>
      <c r="O188" s="161">
        <f t="shared" si="136"/>
        <v>0</v>
      </c>
      <c r="P188" s="161">
        <f t="shared" si="136"/>
        <v>0</v>
      </c>
      <c r="Q188" s="161">
        <f t="shared" si="136"/>
        <v>0</v>
      </c>
      <c r="R188" s="161">
        <f t="shared" si="136"/>
        <v>0</v>
      </c>
      <c r="S188" s="161">
        <f t="shared" si="135"/>
        <v>0</v>
      </c>
      <c r="T188" s="161">
        <f t="shared" si="135"/>
        <v>0</v>
      </c>
      <c r="U188" s="161">
        <f t="shared" si="135"/>
        <v>0</v>
      </c>
      <c r="V188" s="161">
        <f t="shared" si="135"/>
        <v>0</v>
      </c>
      <c r="W188" s="161">
        <f t="shared" si="135"/>
        <v>0</v>
      </c>
      <c r="X188" s="161">
        <f t="shared" si="135"/>
        <v>0</v>
      </c>
      <c r="Y188" s="161">
        <f t="shared" si="135"/>
        <v>0</v>
      </c>
      <c r="Z188" s="161">
        <f t="shared" si="135"/>
        <v>0</v>
      </c>
      <c r="AA188" s="161">
        <f t="shared" si="135"/>
        <v>0</v>
      </c>
      <c r="AB188" s="161">
        <f t="shared" si="135"/>
        <v>0</v>
      </c>
      <c r="AC188" s="161">
        <f t="shared" si="135"/>
        <v>0</v>
      </c>
      <c r="AD188" s="161">
        <f t="shared" si="135"/>
        <v>0</v>
      </c>
      <c r="AE188" s="161">
        <f t="shared" si="135"/>
        <v>0</v>
      </c>
      <c r="AF188" s="174">
        <f t="shared" si="135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 t="str">
        <f t="shared" si="134"/>
        <v>Molung Khola(7)</v>
      </c>
      <c r="C189" s="161" t="str">
        <f t="shared" si="134"/>
        <v>Molung Khola(7)</v>
      </c>
      <c r="D189" s="161" t="str">
        <f t="shared" si="134"/>
        <v>Molung Khola(7)</v>
      </c>
      <c r="E189" s="161" t="str">
        <f t="shared" si="136"/>
        <v>Molung Khola(7)</v>
      </c>
      <c r="F189" s="161" t="str">
        <f t="shared" si="136"/>
        <v>Molung Khola(7)</v>
      </c>
      <c r="G189" s="161" t="str">
        <f t="shared" si="136"/>
        <v>Molung Khola(7)</v>
      </c>
      <c r="H189" s="161" t="str">
        <f t="shared" si="136"/>
        <v>Molung Khola(7)</v>
      </c>
      <c r="I189" s="161" t="str">
        <f t="shared" si="136"/>
        <v>Molung Khola(7)</v>
      </c>
      <c r="J189" s="161" t="str">
        <f t="shared" si="136"/>
        <v>Molung Khola(7)</v>
      </c>
      <c r="K189" s="161">
        <v>0</v>
      </c>
      <c r="L189" s="161">
        <f t="shared" si="136"/>
        <v>0</v>
      </c>
      <c r="M189" s="161">
        <f t="shared" si="136"/>
        <v>0</v>
      </c>
      <c r="N189" s="161">
        <f t="shared" si="136"/>
        <v>0</v>
      </c>
      <c r="O189" s="161">
        <f t="shared" si="136"/>
        <v>0</v>
      </c>
      <c r="P189" s="161">
        <f t="shared" si="136"/>
        <v>0</v>
      </c>
      <c r="Q189" s="161">
        <f t="shared" si="136"/>
        <v>0</v>
      </c>
      <c r="R189" s="161">
        <f t="shared" si="136"/>
        <v>0</v>
      </c>
      <c r="S189" s="161">
        <f t="shared" si="135"/>
        <v>0</v>
      </c>
      <c r="T189" s="161">
        <f t="shared" si="135"/>
        <v>0</v>
      </c>
      <c r="U189" s="161">
        <f t="shared" si="135"/>
        <v>0</v>
      </c>
      <c r="V189" s="161">
        <f t="shared" si="135"/>
        <v>0</v>
      </c>
      <c r="W189" s="161">
        <f t="shared" si="135"/>
        <v>0</v>
      </c>
      <c r="X189" s="161">
        <f t="shared" si="135"/>
        <v>0</v>
      </c>
      <c r="Y189" s="161">
        <f t="shared" si="135"/>
        <v>0</v>
      </c>
      <c r="Z189" s="161">
        <f t="shared" si="135"/>
        <v>0</v>
      </c>
      <c r="AA189" s="161">
        <f t="shared" si="135"/>
        <v>0</v>
      </c>
      <c r="AB189" s="161">
        <f t="shared" si="135"/>
        <v>0</v>
      </c>
      <c r="AC189" s="161">
        <f t="shared" si="135"/>
        <v>0</v>
      </c>
      <c r="AD189" s="161">
        <f t="shared" si="135"/>
        <v>0</v>
      </c>
      <c r="AE189" s="161">
        <f t="shared" si="135"/>
        <v>0</v>
      </c>
      <c r="AF189" s="174">
        <f t="shared" si="135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 t="str">
        <f t="shared" si="134"/>
        <v>Upper Mardi(7)</v>
      </c>
      <c r="C190" s="161" t="str">
        <f t="shared" si="134"/>
        <v>Upper Mardi(7)</v>
      </c>
      <c r="D190" s="161" t="str">
        <f t="shared" si="134"/>
        <v>Upper Mardi(7)</v>
      </c>
      <c r="E190" s="161" t="str">
        <f t="shared" si="136"/>
        <v>Upper Mardi(7)</v>
      </c>
      <c r="F190" s="161" t="str">
        <f t="shared" si="136"/>
        <v>Upper Mardi(7)</v>
      </c>
      <c r="G190" s="161" t="str">
        <f t="shared" si="136"/>
        <v>Upper Mardi(7)</v>
      </c>
      <c r="H190" s="161" t="str">
        <f t="shared" si="136"/>
        <v>Upper Mardi(7)</v>
      </c>
      <c r="I190" s="161" t="str">
        <f t="shared" si="136"/>
        <v>Upper Mardi(7)</v>
      </c>
      <c r="J190" s="161" t="str">
        <f t="shared" si="136"/>
        <v>Upper Mardi(7)</v>
      </c>
      <c r="K190" s="161">
        <v>0</v>
      </c>
      <c r="L190" s="161">
        <f t="shared" si="136"/>
        <v>0</v>
      </c>
      <c r="M190" s="161">
        <f t="shared" si="136"/>
        <v>0</v>
      </c>
      <c r="N190" s="161">
        <f t="shared" si="136"/>
        <v>0</v>
      </c>
      <c r="O190" s="161">
        <f t="shared" si="136"/>
        <v>0</v>
      </c>
      <c r="P190" s="161">
        <f t="shared" si="136"/>
        <v>0</v>
      </c>
      <c r="Q190" s="161">
        <f t="shared" si="136"/>
        <v>0</v>
      </c>
      <c r="R190" s="161">
        <f t="shared" si="136"/>
        <v>0</v>
      </c>
      <c r="S190" s="161">
        <f t="shared" si="135"/>
        <v>0</v>
      </c>
      <c r="T190" s="161">
        <f t="shared" si="135"/>
        <v>0</v>
      </c>
      <c r="U190" s="161">
        <f t="shared" si="135"/>
        <v>0</v>
      </c>
      <c r="V190" s="161">
        <f t="shared" si="135"/>
        <v>0</v>
      </c>
      <c r="W190" s="161">
        <f t="shared" si="135"/>
        <v>0</v>
      </c>
      <c r="X190" s="161">
        <f t="shared" si="135"/>
        <v>0</v>
      </c>
      <c r="Y190" s="161">
        <f t="shared" si="135"/>
        <v>0</v>
      </c>
      <c r="Z190" s="161">
        <f t="shared" si="135"/>
        <v>0</v>
      </c>
      <c r="AA190" s="161">
        <f t="shared" si="135"/>
        <v>0</v>
      </c>
      <c r="AB190" s="161">
        <f t="shared" si="135"/>
        <v>0</v>
      </c>
      <c r="AC190" s="161">
        <f t="shared" si="135"/>
        <v>0</v>
      </c>
      <c r="AD190" s="161">
        <f t="shared" si="135"/>
        <v>0</v>
      </c>
      <c r="AE190" s="161">
        <f t="shared" si="135"/>
        <v>0</v>
      </c>
      <c r="AF190" s="174">
        <f t="shared" si="135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 t="str">
        <f t="shared" si="134"/>
        <v>Upper Khimti II(7)</v>
      </c>
      <c r="C191" s="161" t="str">
        <f t="shared" si="134"/>
        <v>Upper Khimti II(7)</v>
      </c>
      <c r="D191" s="161" t="str">
        <f t="shared" si="134"/>
        <v>Upper Khimti II(7)</v>
      </c>
      <c r="E191" s="161" t="str">
        <f t="shared" si="136"/>
        <v>Upper Khimti II(7)</v>
      </c>
      <c r="F191" s="161" t="str">
        <f t="shared" si="136"/>
        <v>Upper Khimti II(7)</v>
      </c>
      <c r="G191" s="161" t="str">
        <f t="shared" si="136"/>
        <v>Upper Khimti II(7)</v>
      </c>
      <c r="H191" s="161" t="str">
        <f t="shared" si="136"/>
        <v>Upper Khimti II(7)</v>
      </c>
      <c r="I191" s="161" t="str">
        <f t="shared" si="136"/>
        <v>Upper Khimti II(7)</v>
      </c>
      <c r="J191" s="161" t="str">
        <f t="shared" si="136"/>
        <v>Upper Khimti II(7)</v>
      </c>
      <c r="K191" s="161">
        <v>0</v>
      </c>
      <c r="L191" s="161">
        <f t="shared" si="136"/>
        <v>0</v>
      </c>
      <c r="M191" s="161">
        <f t="shared" si="136"/>
        <v>0</v>
      </c>
      <c r="N191" s="161">
        <f t="shared" si="136"/>
        <v>0</v>
      </c>
      <c r="O191" s="161">
        <f t="shared" si="136"/>
        <v>0</v>
      </c>
      <c r="P191" s="161">
        <f t="shared" si="136"/>
        <v>0</v>
      </c>
      <c r="Q191" s="161">
        <f t="shared" si="136"/>
        <v>0</v>
      </c>
      <c r="R191" s="161">
        <f t="shared" si="136"/>
        <v>0</v>
      </c>
      <c r="S191" s="161">
        <f t="shared" si="135"/>
        <v>0</v>
      </c>
      <c r="T191" s="161">
        <f t="shared" si="135"/>
        <v>0</v>
      </c>
      <c r="U191" s="161">
        <f t="shared" si="135"/>
        <v>0</v>
      </c>
      <c r="V191" s="161">
        <f t="shared" si="135"/>
        <v>0</v>
      </c>
      <c r="W191" s="161">
        <f t="shared" si="135"/>
        <v>0</v>
      </c>
      <c r="X191" s="161">
        <f t="shared" si="135"/>
        <v>0</v>
      </c>
      <c r="Y191" s="161">
        <f t="shared" si="135"/>
        <v>0</v>
      </c>
      <c r="Z191" s="161">
        <f t="shared" si="135"/>
        <v>0</v>
      </c>
      <c r="AA191" s="161">
        <f t="shared" si="135"/>
        <v>0</v>
      </c>
      <c r="AB191" s="161">
        <f t="shared" si="135"/>
        <v>0</v>
      </c>
      <c r="AC191" s="161">
        <f t="shared" si="135"/>
        <v>0</v>
      </c>
      <c r="AD191" s="161">
        <f t="shared" si="135"/>
        <v>0</v>
      </c>
      <c r="AE191" s="161">
        <f t="shared" si="135"/>
        <v>0</v>
      </c>
      <c r="AF191" s="174">
        <f t="shared" si="135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 t="str">
        <f t="shared" si="134"/>
        <v>Rudi Khola B(6.6)</v>
      </c>
      <c r="C192" s="161" t="str">
        <f t="shared" si="134"/>
        <v>Rudi Khola B(6.6)</v>
      </c>
      <c r="D192" s="161" t="str">
        <f t="shared" si="134"/>
        <v>Rudi Khola B(6.6)</v>
      </c>
      <c r="E192" s="161" t="str">
        <f t="shared" si="136"/>
        <v>Rudi Khola B(6.6)</v>
      </c>
      <c r="F192" s="161" t="str">
        <f t="shared" si="136"/>
        <v>Rudi Khola B(6.6)</v>
      </c>
      <c r="G192" s="161" t="str">
        <f t="shared" si="136"/>
        <v>Rudi Khola B(6.6)</v>
      </c>
      <c r="H192" s="161" t="str">
        <f t="shared" si="136"/>
        <v>Rudi Khola B(6.6)</v>
      </c>
      <c r="I192" s="161" t="str">
        <f t="shared" si="136"/>
        <v>Rudi Khola B(6.6)</v>
      </c>
      <c r="J192" s="161" t="str">
        <f t="shared" si="136"/>
        <v>Rudi Khola B(6.6)</v>
      </c>
      <c r="K192" s="161">
        <v>0</v>
      </c>
      <c r="L192" s="161">
        <f t="shared" si="136"/>
        <v>0</v>
      </c>
      <c r="M192" s="161">
        <f t="shared" si="136"/>
        <v>0</v>
      </c>
      <c r="N192" s="161">
        <f t="shared" si="136"/>
        <v>0</v>
      </c>
      <c r="O192" s="161">
        <f t="shared" si="136"/>
        <v>0</v>
      </c>
      <c r="P192" s="161">
        <f t="shared" si="136"/>
        <v>0</v>
      </c>
      <c r="Q192" s="161">
        <f t="shared" si="136"/>
        <v>0</v>
      </c>
      <c r="R192" s="161">
        <f t="shared" si="136"/>
        <v>0</v>
      </c>
      <c r="S192" s="161">
        <f t="shared" si="135"/>
        <v>0</v>
      </c>
      <c r="T192" s="161">
        <f t="shared" si="135"/>
        <v>0</v>
      </c>
      <c r="U192" s="161">
        <f t="shared" si="135"/>
        <v>0</v>
      </c>
      <c r="V192" s="161">
        <f t="shared" si="135"/>
        <v>0</v>
      </c>
      <c r="W192" s="161">
        <f t="shared" si="135"/>
        <v>0</v>
      </c>
      <c r="X192" s="161">
        <f t="shared" si="135"/>
        <v>0</v>
      </c>
      <c r="Y192" s="161">
        <f t="shared" si="135"/>
        <v>0</v>
      </c>
      <c r="Z192" s="161">
        <f t="shared" si="135"/>
        <v>0</v>
      </c>
      <c r="AA192" s="161">
        <f t="shared" si="135"/>
        <v>0</v>
      </c>
      <c r="AB192" s="161">
        <f t="shared" si="135"/>
        <v>0</v>
      </c>
      <c r="AC192" s="161">
        <f t="shared" si="135"/>
        <v>0</v>
      </c>
      <c r="AD192" s="161">
        <f t="shared" si="135"/>
        <v>0</v>
      </c>
      <c r="AE192" s="161">
        <f t="shared" si="135"/>
        <v>0</v>
      </c>
      <c r="AF192" s="174">
        <f t="shared" si="135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 t="str">
        <f t="shared" si="134"/>
        <v>Sapsup Khola(6.6)</v>
      </c>
      <c r="C193" s="161" t="str">
        <f t="shared" si="134"/>
        <v>Sapsup Khola(6.6)</v>
      </c>
      <c r="D193" s="161" t="str">
        <f t="shared" si="134"/>
        <v>Sapsup Khola(6.6)</v>
      </c>
      <c r="E193" s="161" t="str">
        <f t="shared" si="136"/>
        <v>Sapsup Khola(6.6)</v>
      </c>
      <c r="F193" s="161" t="str">
        <f t="shared" si="136"/>
        <v>Sapsup Khola(6.6)</v>
      </c>
      <c r="G193" s="161" t="str">
        <f t="shared" si="136"/>
        <v>Sapsup Khola(6.6)</v>
      </c>
      <c r="H193" s="161" t="str">
        <f t="shared" si="136"/>
        <v>Sapsup Khola(6.6)</v>
      </c>
      <c r="I193" s="161" t="str">
        <f t="shared" si="136"/>
        <v>Sapsup Khola(6.6)</v>
      </c>
      <c r="J193" s="161" t="str">
        <f t="shared" si="136"/>
        <v>Sapsup Khola(6.6)</v>
      </c>
      <c r="K193" s="161">
        <v>0</v>
      </c>
      <c r="L193" s="161">
        <f t="shared" si="136"/>
        <v>0</v>
      </c>
      <c r="M193" s="161">
        <f t="shared" si="136"/>
        <v>0</v>
      </c>
      <c r="N193" s="161">
        <f t="shared" si="136"/>
        <v>0</v>
      </c>
      <c r="O193" s="161">
        <f t="shared" si="136"/>
        <v>0</v>
      </c>
      <c r="P193" s="161">
        <f t="shared" si="136"/>
        <v>0</v>
      </c>
      <c r="Q193" s="161">
        <f t="shared" si="136"/>
        <v>0</v>
      </c>
      <c r="R193" s="161">
        <f t="shared" si="136"/>
        <v>0</v>
      </c>
      <c r="S193" s="161">
        <f t="shared" si="135"/>
        <v>0</v>
      </c>
      <c r="T193" s="161">
        <f t="shared" si="135"/>
        <v>0</v>
      </c>
      <c r="U193" s="161">
        <f t="shared" si="135"/>
        <v>0</v>
      </c>
      <c r="V193" s="161">
        <f t="shared" si="135"/>
        <v>0</v>
      </c>
      <c r="W193" s="161">
        <f t="shared" si="135"/>
        <v>0</v>
      </c>
      <c r="X193" s="161">
        <f t="shared" si="135"/>
        <v>0</v>
      </c>
      <c r="Y193" s="161">
        <f t="shared" si="135"/>
        <v>0</v>
      </c>
      <c r="Z193" s="161">
        <f t="shared" si="135"/>
        <v>0</v>
      </c>
      <c r="AA193" s="161">
        <f t="shared" si="135"/>
        <v>0</v>
      </c>
      <c r="AB193" s="161">
        <f t="shared" si="135"/>
        <v>0</v>
      </c>
      <c r="AC193" s="161">
        <f t="shared" si="135"/>
        <v>0</v>
      </c>
      <c r="AD193" s="161">
        <f t="shared" si="135"/>
        <v>0</v>
      </c>
      <c r="AE193" s="161">
        <f t="shared" si="135"/>
        <v>0</v>
      </c>
      <c r="AF193" s="174">
        <f t="shared" si="135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 t="str">
        <f t="shared" si="134"/>
        <v>Suri Khola(6.4)</v>
      </c>
      <c r="C194" s="161" t="str">
        <f t="shared" si="134"/>
        <v>Suri Khola(6.4)</v>
      </c>
      <c r="D194" s="161" t="str">
        <f t="shared" si="134"/>
        <v>Suri Khola(6.4)</v>
      </c>
      <c r="E194" s="161" t="str">
        <f t="shared" si="136"/>
        <v>Suri Khola(6.4)</v>
      </c>
      <c r="F194" s="161" t="str">
        <f t="shared" si="136"/>
        <v>Suri Khola(6.4)</v>
      </c>
      <c r="G194" s="161" t="str">
        <f t="shared" si="136"/>
        <v>Suri Khola(6.4)</v>
      </c>
      <c r="H194" s="161" t="str">
        <f t="shared" si="136"/>
        <v>Suri Khola(6.4)</v>
      </c>
      <c r="I194" s="161" t="str">
        <f t="shared" si="136"/>
        <v>Suri Khola(6.4)</v>
      </c>
      <c r="J194" s="161" t="str">
        <f t="shared" si="136"/>
        <v>Suri Khola(6.4)</v>
      </c>
      <c r="K194" s="161">
        <v>0</v>
      </c>
      <c r="L194" s="161">
        <f t="shared" si="136"/>
        <v>0</v>
      </c>
      <c r="M194" s="161">
        <f t="shared" si="136"/>
        <v>0</v>
      </c>
      <c r="N194" s="161">
        <f t="shared" si="136"/>
        <v>0</v>
      </c>
      <c r="O194" s="161">
        <f t="shared" si="136"/>
        <v>0</v>
      </c>
      <c r="P194" s="161">
        <f t="shared" si="136"/>
        <v>0</v>
      </c>
      <c r="Q194" s="161">
        <f t="shared" si="136"/>
        <v>0</v>
      </c>
      <c r="R194" s="161">
        <f t="shared" si="136"/>
        <v>0</v>
      </c>
      <c r="S194" s="161">
        <f t="shared" si="135"/>
        <v>0</v>
      </c>
      <c r="T194" s="161">
        <f t="shared" si="135"/>
        <v>0</v>
      </c>
      <c r="U194" s="161">
        <f t="shared" si="135"/>
        <v>0</v>
      </c>
      <c r="V194" s="161">
        <f t="shared" si="135"/>
        <v>0</v>
      </c>
      <c r="W194" s="161">
        <f t="shared" si="135"/>
        <v>0</v>
      </c>
      <c r="X194" s="161">
        <f t="shared" si="135"/>
        <v>0</v>
      </c>
      <c r="Y194" s="161">
        <f t="shared" si="135"/>
        <v>0</v>
      </c>
      <c r="Z194" s="161">
        <f t="shared" si="135"/>
        <v>0</v>
      </c>
      <c r="AA194" s="161">
        <f t="shared" si="135"/>
        <v>0</v>
      </c>
      <c r="AB194" s="161">
        <f t="shared" si="135"/>
        <v>0</v>
      </c>
      <c r="AC194" s="161">
        <f t="shared" si="135"/>
        <v>0</v>
      </c>
      <c r="AD194" s="161">
        <f t="shared" si="135"/>
        <v>0</v>
      </c>
      <c r="AE194" s="161">
        <f t="shared" si="135"/>
        <v>0</v>
      </c>
      <c r="AF194" s="174">
        <f t="shared" si="135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 t="str">
        <f t="shared" si="134"/>
        <v>Lower Jogmai(6.2)</v>
      </c>
      <c r="C195" s="161" t="str">
        <f t="shared" si="134"/>
        <v>Lower Jogmai(6.2)</v>
      </c>
      <c r="D195" s="161" t="str">
        <f t="shared" si="134"/>
        <v>Lower Jogmai(6.2)</v>
      </c>
      <c r="E195" s="161" t="str">
        <f t="shared" si="136"/>
        <v>Lower Jogmai(6.2)</v>
      </c>
      <c r="F195" s="161" t="str">
        <f t="shared" si="136"/>
        <v>Lower Jogmai(6.2)</v>
      </c>
      <c r="G195" s="161" t="str">
        <f t="shared" si="136"/>
        <v>Lower Jogmai(6.2)</v>
      </c>
      <c r="H195" s="161" t="str">
        <f t="shared" si="136"/>
        <v>Lower Jogmai(6.2)</v>
      </c>
      <c r="I195" s="161" t="str">
        <f t="shared" si="136"/>
        <v>Lower Jogmai(6.2)</v>
      </c>
      <c r="J195" s="161" t="str">
        <f t="shared" si="136"/>
        <v>Lower Jogmai(6.2)</v>
      </c>
      <c r="K195" s="161">
        <v>0</v>
      </c>
      <c r="L195" s="161">
        <f t="shared" si="136"/>
        <v>0</v>
      </c>
      <c r="M195" s="161">
        <f t="shared" si="136"/>
        <v>0</v>
      </c>
      <c r="N195" s="161">
        <f t="shared" si="136"/>
        <v>0</v>
      </c>
      <c r="O195" s="161">
        <f t="shared" si="136"/>
        <v>0</v>
      </c>
      <c r="P195" s="161">
        <f t="shared" si="136"/>
        <v>0</v>
      </c>
      <c r="Q195" s="161">
        <f t="shared" si="136"/>
        <v>0</v>
      </c>
      <c r="R195" s="161">
        <f t="shared" si="136"/>
        <v>0</v>
      </c>
      <c r="S195" s="161">
        <f t="shared" si="135"/>
        <v>0</v>
      </c>
      <c r="T195" s="161">
        <f t="shared" si="135"/>
        <v>0</v>
      </c>
      <c r="U195" s="161">
        <f t="shared" si="135"/>
        <v>0</v>
      </c>
      <c r="V195" s="161">
        <f t="shared" si="135"/>
        <v>0</v>
      </c>
      <c r="W195" s="161">
        <f t="shared" si="135"/>
        <v>0</v>
      </c>
      <c r="X195" s="161">
        <f t="shared" si="135"/>
        <v>0</v>
      </c>
      <c r="Y195" s="161">
        <f t="shared" si="135"/>
        <v>0</v>
      </c>
      <c r="Z195" s="161">
        <f t="shared" si="135"/>
        <v>0</v>
      </c>
      <c r="AA195" s="161">
        <f t="shared" si="135"/>
        <v>0</v>
      </c>
      <c r="AB195" s="161">
        <f t="shared" si="135"/>
        <v>0</v>
      </c>
      <c r="AC195" s="161">
        <f t="shared" si="135"/>
        <v>0</v>
      </c>
      <c r="AD195" s="161">
        <f t="shared" si="135"/>
        <v>0</v>
      </c>
      <c r="AE195" s="161">
        <f t="shared" si="135"/>
        <v>0</v>
      </c>
      <c r="AF195" s="174">
        <f t="shared" si="135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 t="str">
        <f t="shared" si="134"/>
        <v>Daraudi Khola A(6)</v>
      </c>
      <c r="C196" s="161" t="str">
        <f t="shared" si="134"/>
        <v>Daraudi Khola A(6)</v>
      </c>
      <c r="D196" s="161" t="str">
        <f t="shared" si="134"/>
        <v>Daraudi Khola A(6)</v>
      </c>
      <c r="E196" s="161" t="str">
        <f t="shared" si="136"/>
        <v>Daraudi Khola A(6)</v>
      </c>
      <c r="F196" s="161" t="str">
        <f t="shared" si="136"/>
        <v>Daraudi Khola A(6)</v>
      </c>
      <c r="G196" s="161" t="str">
        <f t="shared" si="136"/>
        <v>Daraudi Khola A(6)</v>
      </c>
      <c r="H196" s="161" t="str">
        <f t="shared" si="136"/>
        <v>Daraudi Khola A(6)</v>
      </c>
      <c r="I196" s="161" t="str">
        <f t="shared" si="136"/>
        <v>Daraudi Khola A(6)</v>
      </c>
      <c r="J196" s="161" t="str">
        <f t="shared" si="136"/>
        <v>Daraudi Khola A(6)</v>
      </c>
      <c r="K196" s="161">
        <v>0</v>
      </c>
      <c r="L196" s="161">
        <f t="shared" si="136"/>
        <v>0</v>
      </c>
      <c r="M196" s="161">
        <f t="shared" si="136"/>
        <v>0</v>
      </c>
      <c r="N196" s="161">
        <f t="shared" si="136"/>
        <v>0</v>
      </c>
      <c r="O196" s="161">
        <f t="shared" si="136"/>
        <v>0</v>
      </c>
      <c r="P196" s="161">
        <f t="shared" si="136"/>
        <v>0</v>
      </c>
      <c r="Q196" s="161">
        <f t="shared" si="136"/>
        <v>0</v>
      </c>
      <c r="R196" s="161">
        <f t="shared" si="136"/>
        <v>0</v>
      </c>
      <c r="S196" s="161">
        <f t="shared" si="135"/>
        <v>0</v>
      </c>
      <c r="T196" s="161">
        <f t="shared" si="135"/>
        <v>0</v>
      </c>
      <c r="U196" s="161">
        <f t="shared" si="135"/>
        <v>0</v>
      </c>
      <c r="V196" s="161">
        <f t="shared" si="135"/>
        <v>0</v>
      </c>
      <c r="W196" s="161">
        <f t="shared" si="135"/>
        <v>0</v>
      </c>
      <c r="X196" s="161">
        <f t="shared" si="135"/>
        <v>0</v>
      </c>
      <c r="Y196" s="161">
        <f t="shared" si="135"/>
        <v>0</v>
      </c>
      <c r="Z196" s="161">
        <f t="shared" si="135"/>
        <v>0</v>
      </c>
      <c r="AA196" s="161">
        <f t="shared" si="135"/>
        <v>0</v>
      </c>
      <c r="AB196" s="161">
        <f t="shared" si="135"/>
        <v>0</v>
      </c>
      <c r="AC196" s="161">
        <f t="shared" si="135"/>
        <v>0</v>
      </c>
      <c r="AD196" s="161">
        <f t="shared" si="135"/>
        <v>0</v>
      </c>
      <c r="AE196" s="161">
        <f t="shared" si="135"/>
        <v>0</v>
      </c>
      <c r="AF196" s="174">
        <f t="shared" si="135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 t="str">
        <f t="shared" si="134"/>
        <v>Upper Mai C(5.1)</v>
      </c>
      <c r="C197" s="161" t="str">
        <f t="shared" si="134"/>
        <v>Upper Mai C(5.1)</v>
      </c>
      <c r="D197" s="161" t="str">
        <f t="shared" si="134"/>
        <v>Upper Mai C(5.1)</v>
      </c>
      <c r="E197" s="161" t="str">
        <f t="shared" si="136"/>
        <v>Upper Mai C(5.1)</v>
      </c>
      <c r="F197" s="161" t="str">
        <f t="shared" si="136"/>
        <v>Upper Mai C(5.1)</v>
      </c>
      <c r="G197" s="161" t="str">
        <f t="shared" si="136"/>
        <v>Upper Mai C(5.1)</v>
      </c>
      <c r="H197" s="161" t="str">
        <f t="shared" si="136"/>
        <v>Upper Mai C(5.1)</v>
      </c>
      <c r="I197" s="161" t="str">
        <f t="shared" si="136"/>
        <v>Upper Mai C(5.1)</v>
      </c>
      <c r="J197" s="161" t="str">
        <f t="shared" si="136"/>
        <v>Upper Mai C(5.1)</v>
      </c>
      <c r="K197" s="161">
        <v>0</v>
      </c>
      <c r="L197" s="161">
        <f t="shared" si="136"/>
        <v>0</v>
      </c>
      <c r="M197" s="161">
        <f t="shared" si="136"/>
        <v>0</v>
      </c>
      <c r="N197" s="161">
        <f t="shared" si="136"/>
        <v>0</v>
      </c>
      <c r="O197" s="161">
        <f t="shared" si="136"/>
        <v>0</v>
      </c>
      <c r="P197" s="161">
        <f t="shared" si="136"/>
        <v>0</v>
      </c>
      <c r="Q197" s="161">
        <f t="shared" si="136"/>
        <v>0</v>
      </c>
      <c r="R197" s="161">
        <f t="shared" si="136"/>
        <v>0</v>
      </c>
      <c r="S197" s="161">
        <f t="shared" si="135"/>
        <v>0</v>
      </c>
      <c r="T197" s="161">
        <f t="shared" si="135"/>
        <v>0</v>
      </c>
      <c r="U197" s="161">
        <f t="shared" si="135"/>
        <v>0</v>
      </c>
      <c r="V197" s="161">
        <f t="shared" si="135"/>
        <v>0</v>
      </c>
      <c r="W197" s="161">
        <f t="shared" si="135"/>
        <v>0</v>
      </c>
      <c r="X197" s="161">
        <f t="shared" si="135"/>
        <v>0</v>
      </c>
      <c r="Y197" s="161">
        <f t="shared" si="135"/>
        <v>0</v>
      </c>
      <c r="Z197" s="161">
        <f t="shared" si="135"/>
        <v>0</v>
      </c>
      <c r="AA197" s="161">
        <f t="shared" si="135"/>
        <v>0</v>
      </c>
      <c r="AB197" s="161">
        <f t="shared" si="135"/>
        <v>0</v>
      </c>
      <c r="AC197" s="161">
        <f t="shared" si="135"/>
        <v>0</v>
      </c>
      <c r="AD197" s="161">
        <f t="shared" si="135"/>
        <v>0</v>
      </c>
      <c r="AE197" s="161">
        <f t="shared" si="135"/>
        <v>0</v>
      </c>
      <c r="AF197" s="174">
        <f t="shared" si="135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 t="str">
        <f t="shared" si="134"/>
        <v>Tadi Khola (Thaprek)(5)</v>
      </c>
      <c r="C198" s="161" t="str">
        <f t="shared" si="134"/>
        <v>Tadi Khola (Thaprek)(5)</v>
      </c>
      <c r="D198" s="161" t="str">
        <f t="shared" si="134"/>
        <v>Tadi Khola (Thaprek)(5)</v>
      </c>
      <c r="E198" s="161" t="str">
        <f t="shared" si="136"/>
        <v>Tadi Khola (Thaprek)(5)</v>
      </c>
      <c r="F198" s="161" t="str">
        <f t="shared" si="136"/>
        <v>Tadi Khola (Thaprek)(5)</v>
      </c>
      <c r="G198" s="161" t="str">
        <f t="shared" si="136"/>
        <v>Tadi Khola (Thaprek)(5)</v>
      </c>
      <c r="H198" s="161" t="str">
        <f t="shared" si="136"/>
        <v>Tadi Khola (Thaprek)(5)</v>
      </c>
      <c r="I198" s="161" t="str">
        <f t="shared" si="136"/>
        <v>Tadi Khola (Thaprek)(5)</v>
      </c>
      <c r="J198" s="161" t="str">
        <f t="shared" si="136"/>
        <v>Tadi Khola (Thaprek)(5)</v>
      </c>
      <c r="K198" s="161">
        <v>0</v>
      </c>
      <c r="L198" s="161">
        <f t="shared" si="136"/>
        <v>0</v>
      </c>
      <c r="M198" s="161">
        <f t="shared" si="136"/>
        <v>0</v>
      </c>
      <c r="N198" s="161">
        <f t="shared" si="136"/>
        <v>0</v>
      </c>
      <c r="O198" s="161">
        <f t="shared" si="136"/>
        <v>0</v>
      </c>
      <c r="P198" s="161">
        <f t="shared" si="136"/>
        <v>0</v>
      </c>
      <c r="Q198" s="161">
        <f t="shared" si="136"/>
        <v>0</v>
      </c>
      <c r="R198" s="161">
        <f t="shared" si="136"/>
        <v>0</v>
      </c>
      <c r="S198" s="161">
        <f t="shared" si="135"/>
        <v>0</v>
      </c>
      <c r="T198" s="161">
        <f t="shared" si="135"/>
        <v>0</v>
      </c>
      <c r="U198" s="161">
        <f t="shared" si="135"/>
        <v>0</v>
      </c>
      <c r="V198" s="161">
        <f t="shared" si="135"/>
        <v>0</v>
      </c>
      <c r="W198" s="161">
        <f t="shared" si="135"/>
        <v>0</v>
      </c>
      <c r="X198" s="161">
        <f t="shared" si="135"/>
        <v>0</v>
      </c>
      <c r="Y198" s="161">
        <f t="shared" si="135"/>
        <v>0</v>
      </c>
      <c r="Z198" s="161">
        <f t="shared" si="135"/>
        <v>0</v>
      </c>
      <c r="AA198" s="161">
        <f t="shared" si="135"/>
        <v>0</v>
      </c>
      <c r="AB198" s="161">
        <f t="shared" si="135"/>
        <v>0</v>
      </c>
      <c r="AC198" s="161">
        <f t="shared" si="135"/>
        <v>0</v>
      </c>
      <c r="AD198" s="161">
        <f t="shared" si="135"/>
        <v>0</v>
      </c>
      <c r="AE198" s="161">
        <f t="shared" si="135"/>
        <v>0</v>
      </c>
      <c r="AF198" s="174">
        <f t="shared" si="135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 t="str">
        <f t="shared" si="134"/>
        <v>Mailung Khola(5)</v>
      </c>
      <c r="C199" s="161" t="str">
        <f t="shared" si="134"/>
        <v>Mailung Khola(5)</v>
      </c>
      <c r="D199" s="161" t="str">
        <f t="shared" si="134"/>
        <v>Mailung Khola(5)</v>
      </c>
      <c r="E199" s="161" t="str">
        <f t="shared" si="136"/>
        <v>Mailung Khola(5)</v>
      </c>
      <c r="F199" s="161" t="str">
        <f t="shared" si="136"/>
        <v>Mailung Khola(5)</v>
      </c>
      <c r="G199" s="161" t="str">
        <f t="shared" si="136"/>
        <v>Mailung Khola(5)</v>
      </c>
      <c r="H199" s="161" t="str">
        <f t="shared" si="136"/>
        <v>Mailung Khola(5)</v>
      </c>
      <c r="I199" s="161" t="str">
        <f t="shared" si="136"/>
        <v>Mailung Khola(5)</v>
      </c>
      <c r="J199" s="161" t="str">
        <f t="shared" si="136"/>
        <v>Mailung Khola(5)</v>
      </c>
      <c r="K199" s="161">
        <v>0</v>
      </c>
      <c r="L199" s="161">
        <f t="shared" si="136"/>
        <v>0</v>
      </c>
      <c r="M199" s="161">
        <f t="shared" si="136"/>
        <v>0</v>
      </c>
      <c r="N199" s="161">
        <f t="shared" si="136"/>
        <v>0</v>
      </c>
      <c r="O199" s="161">
        <f t="shared" si="136"/>
        <v>0</v>
      </c>
      <c r="P199" s="161">
        <f t="shared" si="136"/>
        <v>0</v>
      </c>
      <c r="Q199" s="161">
        <f t="shared" si="136"/>
        <v>0</v>
      </c>
      <c r="R199" s="161">
        <f t="shared" si="136"/>
        <v>0</v>
      </c>
      <c r="S199" s="161">
        <f t="shared" si="135"/>
        <v>0</v>
      </c>
      <c r="T199" s="161">
        <f t="shared" si="135"/>
        <v>0</v>
      </c>
      <c r="U199" s="161">
        <f t="shared" si="135"/>
        <v>0</v>
      </c>
      <c r="V199" s="161">
        <f t="shared" si="135"/>
        <v>0</v>
      </c>
      <c r="W199" s="161">
        <f t="shared" si="135"/>
        <v>0</v>
      </c>
      <c r="X199" s="161">
        <f t="shared" si="135"/>
        <v>0</v>
      </c>
      <c r="Y199" s="161">
        <f t="shared" si="135"/>
        <v>0</v>
      </c>
      <c r="Z199" s="161">
        <f t="shared" si="135"/>
        <v>0</v>
      </c>
      <c r="AA199" s="161">
        <f t="shared" si="135"/>
        <v>0</v>
      </c>
      <c r="AB199" s="161">
        <f t="shared" si="135"/>
        <v>0</v>
      </c>
      <c r="AC199" s="161">
        <f t="shared" si="135"/>
        <v>0</v>
      </c>
      <c r="AD199" s="161">
        <f t="shared" si="135"/>
        <v>0</v>
      </c>
      <c r="AE199" s="161">
        <f t="shared" si="135"/>
        <v>0</v>
      </c>
      <c r="AF199" s="174">
        <f t="shared" si="135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 t="str">
        <f t="shared" si="134"/>
        <v>Upper Hugdi Khola(5)</v>
      </c>
      <c r="C200" s="161" t="str">
        <f t="shared" si="134"/>
        <v>Upper Hugdi Khola(5)</v>
      </c>
      <c r="D200" s="161" t="str">
        <f t="shared" si="134"/>
        <v>Upper Hugdi Khola(5)</v>
      </c>
      <c r="E200" s="161" t="str">
        <f t="shared" si="136"/>
        <v>Upper Hugdi Khola(5)</v>
      </c>
      <c r="F200" s="161" t="str">
        <f t="shared" si="136"/>
        <v>Upper Hugdi Khola(5)</v>
      </c>
      <c r="G200" s="161" t="str">
        <f t="shared" si="136"/>
        <v>Upper Hugdi Khola(5)</v>
      </c>
      <c r="H200" s="161" t="str">
        <f t="shared" si="136"/>
        <v>Upper Hugdi Khola(5)</v>
      </c>
      <c r="I200" s="161" t="str">
        <f t="shared" si="136"/>
        <v>Upper Hugdi Khola(5)</v>
      </c>
      <c r="J200" s="161" t="str">
        <f t="shared" si="136"/>
        <v>Upper Hugdi Khola(5)</v>
      </c>
      <c r="K200" s="161">
        <v>0</v>
      </c>
      <c r="L200" s="161">
        <f t="shared" si="136"/>
        <v>0</v>
      </c>
      <c r="M200" s="161">
        <f t="shared" si="136"/>
        <v>0</v>
      </c>
      <c r="N200" s="161">
        <f t="shared" si="136"/>
        <v>0</v>
      </c>
      <c r="O200" s="161">
        <f t="shared" si="136"/>
        <v>0</v>
      </c>
      <c r="P200" s="161">
        <f t="shared" si="136"/>
        <v>0</v>
      </c>
      <c r="Q200" s="161">
        <f t="shared" si="136"/>
        <v>0</v>
      </c>
      <c r="R200" s="161">
        <f t="shared" ref="R200:AF215" si="137">Q200</f>
        <v>0</v>
      </c>
      <c r="S200" s="161">
        <f t="shared" si="137"/>
        <v>0</v>
      </c>
      <c r="T200" s="161">
        <f t="shared" si="137"/>
        <v>0</v>
      </c>
      <c r="U200" s="161">
        <f t="shared" si="137"/>
        <v>0</v>
      </c>
      <c r="V200" s="161">
        <f t="shared" si="137"/>
        <v>0</v>
      </c>
      <c r="W200" s="161">
        <f t="shared" si="137"/>
        <v>0</v>
      </c>
      <c r="X200" s="161">
        <f t="shared" si="137"/>
        <v>0</v>
      </c>
      <c r="Y200" s="161">
        <f t="shared" si="137"/>
        <v>0</v>
      </c>
      <c r="Z200" s="161">
        <f t="shared" si="137"/>
        <v>0</v>
      </c>
      <c r="AA200" s="161">
        <f t="shared" si="137"/>
        <v>0</v>
      </c>
      <c r="AB200" s="161">
        <f t="shared" si="137"/>
        <v>0</v>
      </c>
      <c r="AC200" s="161">
        <f t="shared" si="137"/>
        <v>0</v>
      </c>
      <c r="AD200" s="161">
        <f t="shared" si="137"/>
        <v>0</v>
      </c>
      <c r="AE200" s="161">
        <f t="shared" si="137"/>
        <v>0</v>
      </c>
      <c r="AF200" s="174">
        <f t="shared" si="137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 t="str">
        <f t="shared" si="134"/>
        <v>Pikhuwa Khola(5)</v>
      </c>
      <c r="C201" s="161" t="str">
        <f t="shared" si="134"/>
        <v>Pikhuwa Khola(5)</v>
      </c>
      <c r="D201" s="161" t="str">
        <f t="shared" si="134"/>
        <v>Pikhuwa Khola(5)</v>
      </c>
      <c r="E201" s="161" t="str">
        <f t="shared" ref="C201:R216" si="138">D201</f>
        <v>Pikhuwa Khola(5)</v>
      </c>
      <c r="F201" s="161" t="str">
        <f t="shared" si="138"/>
        <v>Pikhuwa Khola(5)</v>
      </c>
      <c r="G201" s="161" t="str">
        <f t="shared" si="138"/>
        <v>Pikhuwa Khola(5)</v>
      </c>
      <c r="H201" s="161" t="str">
        <f t="shared" si="138"/>
        <v>Pikhuwa Khola(5)</v>
      </c>
      <c r="I201" s="161" t="str">
        <f t="shared" si="138"/>
        <v>Pikhuwa Khola(5)</v>
      </c>
      <c r="J201" s="161" t="str">
        <f t="shared" si="138"/>
        <v>Pikhuwa Khola(5)</v>
      </c>
      <c r="K201" s="161">
        <v>0</v>
      </c>
      <c r="L201" s="161">
        <f t="shared" si="138"/>
        <v>0</v>
      </c>
      <c r="M201" s="161">
        <f t="shared" si="138"/>
        <v>0</v>
      </c>
      <c r="N201" s="161">
        <f t="shared" si="138"/>
        <v>0</v>
      </c>
      <c r="O201" s="161">
        <f t="shared" si="138"/>
        <v>0</v>
      </c>
      <c r="P201" s="161">
        <f t="shared" si="138"/>
        <v>0</v>
      </c>
      <c r="Q201" s="161">
        <f t="shared" si="138"/>
        <v>0</v>
      </c>
      <c r="R201" s="161">
        <f t="shared" si="138"/>
        <v>0</v>
      </c>
      <c r="S201" s="161">
        <f t="shared" si="137"/>
        <v>0</v>
      </c>
      <c r="T201" s="161">
        <f t="shared" si="137"/>
        <v>0</v>
      </c>
      <c r="U201" s="161">
        <f t="shared" si="137"/>
        <v>0</v>
      </c>
      <c r="V201" s="161">
        <f t="shared" si="137"/>
        <v>0</v>
      </c>
      <c r="W201" s="161">
        <f t="shared" si="137"/>
        <v>0</v>
      </c>
      <c r="X201" s="161">
        <f t="shared" si="137"/>
        <v>0</v>
      </c>
      <c r="Y201" s="161">
        <f t="shared" si="137"/>
        <v>0</v>
      </c>
      <c r="Z201" s="161">
        <f t="shared" si="137"/>
        <v>0</v>
      </c>
      <c r="AA201" s="161">
        <f t="shared" si="137"/>
        <v>0</v>
      </c>
      <c r="AB201" s="161">
        <f t="shared" si="137"/>
        <v>0</v>
      </c>
      <c r="AC201" s="161">
        <f t="shared" si="137"/>
        <v>0</v>
      </c>
      <c r="AD201" s="161">
        <f t="shared" si="137"/>
        <v>0</v>
      </c>
      <c r="AE201" s="161">
        <f t="shared" si="137"/>
        <v>0</v>
      </c>
      <c r="AF201" s="174">
        <f t="shared" si="137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 t="str">
        <f t="shared" si="134"/>
        <v>Ghalemdi Khola(5)</v>
      </c>
      <c r="C202" s="161" t="str">
        <f t="shared" si="134"/>
        <v>Ghalemdi Khola(5)</v>
      </c>
      <c r="D202" s="161" t="str">
        <f t="shared" si="134"/>
        <v>Ghalemdi Khola(5)</v>
      </c>
      <c r="E202" s="161" t="str">
        <f t="shared" si="138"/>
        <v>Ghalemdi Khola(5)</v>
      </c>
      <c r="F202" s="161" t="str">
        <f t="shared" si="138"/>
        <v>Ghalemdi Khola(5)</v>
      </c>
      <c r="G202" s="161" t="str">
        <f t="shared" si="138"/>
        <v>Ghalemdi Khola(5)</v>
      </c>
      <c r="H202" s="161" t="str">
        <f t="shared" si="138"/>
        <v>Ghalemdi Khola(5)</v>
      </c>
      <c r="I202" s="161" t="str">
        <f t="shared" si="138"/>
        <v>Ghalemdi Khola(5)</v>
      </c>
      <c r="J202" s="161" t="str">
        <f t="shared" si="138"/>
        <v>Ghalemdi Khola(5)</v>
      </c>
      <c r="K202" s="161">
        <v>0</v>
      </c>
      <c r="L202" s="161">
        <f t="shared" si="138"/>
        <v>0</v>
      </c>
      <c r="M202" s="161">
        <f t="shared" si="138"/>
        <v>0</v>
      </c>
      <c r="N202" s="161">
        <f t="shared" si="138"/>
        <v>0</v>
      </c>
      <c r="O202" s="161">
        <f t="shared" si="138"/>
        <v>0</v>
      </c>
      <c r="P202" s="161">
        <f t="shared" si="138"/>
        <v>0</v>
      </c>
      <c r="Q202" s="161">
        <f t="shared" si="138"/>
        <v>0</v>
      </c>
      <c r="R202" s="161">
        <f t="shared" si="138"/>
        <v>0</v>
      </c>
      <c r="S202" s="161">
        <f t="shared" si="137"/>
        <v>0</v>
      </c>
      <c r="T202" s="161">
        <f t="shared" si="137"/>
        <v>0</v>
      </c>
      <c r="U202" s="161">
        <f t="shared" si="137"/>
        <v>0</v>
      </c>
      <c r="V202" s="161">
        <f t="shared" si="137"/>
        <v>0</v>
      </c>
      <c r="W202" s="161">
        <f t="shared" si="137"/>
        <v>0</v>
      </c>
      <c r="X202" s="161">
        <f t="shared" si="137"/>
        <v>0</v>
      </c>
      <c r="Y202" s="161">
        <f t="shared" si="137"/>
        <v>0</v>
      </c>
      <c r="Z202" s="161">
        <f t="shared" si="137"/>
        <v>0</v>
      </c>
      <c r="AA202" s="161">
        <f t="shared" si="137"/>
        <v>0</v>
      </c>
      <c r="AB202" s="161">
        <f t="shared" si="137"/>
        <v>0</v>
      </c>
      <c r="AC202" s="161">
        <f t="shared" si="137"/>
        <v>0</v>
      </c>
      <c r="AD202" s="161">
        <f t="shared" si="137"/>
        <v>0</v>
      </c>
      <c r="AE202" s="161">
        <f t="shared" si="137"/>
        <v>0</v>
      </c>
      <c r="AF202" s="174">
        <f t="shared" si="137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 t="str">
        <f t="shared" si="134"/>
        <v>Ghatte Khola(5)</v>
      </c>
      <c r="C203" s="161" t="str">
        <f t="shared" si="134"/>
        <v>Ghatte Khola(5)</v>
      </c>
      <c r="D203" s="161" t="str">
        <f t="shared" si="134"/>
        <v>Ghatte Khola(5)</v>
      </c>
      <c r="E203" s="161" t="str">
        <f t="shared" si="138"/>
        <v>Ghatte Khola(5)</v>
      </c>
      <c r="F203" s="161" t="str">
        <f t="shared" si="138"/>
        <v>Ghatte Khola(5)</v>
      </c>
      <c r="G203" s="161" t="str">
        <f t="shared" si="138"/>
        <v>Ghatte Khola(5)</v>
      </c>
      <c r="H203" s="161" t="str">
        <f t="shared" si="138"/>
        <v>Ghatte Khola(5)</v>
      </c>
      <c r="I203" s="161" t="str">
        <f t="shared" si="138"/>
        <v>Ghatte Khola(5)</v>
      </c>
      <c r="J203" s="161" t="str">
        <f t="shared" si="138"/>
        <v>Ghatte Khola(5)</v>
      </c>
      <c r="K203" s="161">
        <v>0</v>
      </c>
      <c r="L203" s="161">
        <f t="shared" si="138"/>
        <v>0</v>
      </c>
      <c r="M203" s="161">
        <f t="shared" si="138"/>
        <v>0</v>
      </c>
      <c r="N203" s="161">
        <f t="shared" si="138"/>
        <v>0</v>
      </c>
      <c r="O203" s="161">
        <f t="shared" si="138"/>
        <v>0</v>
      </c>
      <c r="P203" s="161">
        <f t="shared" si="138"/>
        <v>0</v>
      </c>
      <c r="Q203" s="161">
        <f t="shared" si="138"/>
        <v>0</v>
      </c>
      <c r="R203" s="161">
        <f t="shared" si="138"/>
        <v>0</v>
      </c>
      <c r="S203" s="161">
        <f t="shared" si="137"/>
        <v>0</v>
      </c>
      <c r="T203" s="161">
        <f t="shared" si="137"/>
        <v>0</v>
      </c>
      <c r="U203" s="161">
        <f t="shared" si="137"/>
        <v>0</v>
      </c>
      <c r="V203" s="161">
        <f t="shared" si="137"/>
        <v>0</v>
      </c>
      <c r="W203" s="161">
        <f t="shared" si="137"/>
        <v>0</v>
      </c>
      <c r="X203" s="161">
        <f t="shared" si="137"/>
        <v>0</v>
      </c>
      <c r="Y203" s="161">
        <f t="shared" si="137"/>
        <v>0</v>
      </c>
      <c r="Z203" s="161">
        <f t="shared" si="137"/>
        <v>0</v>
      </c>
      <c r="AA203" s="161">
        <f t="shared" si="137"/>
        <v>0</v>
      </c>
      <c r="AB203" s="161">
        <f t="shared" si="137"/>
        <v>0</v>
      </c>
      <c r="AC203" s="161">
        <f t="shared" si="137"/>
        <v>0</v>
      </c>
      <c r="AD203" s="161">
        <f t="shared" si="137"/>
        <v>0</v>
      </c>
      <c r="AE203" s="161">
        <f t="shared" si="137"/>
        <v>0</v>
      </c>
      <c r="AF203" s="174">
        <f t="shared" si="137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 t="str">
        <f t="shared" si="134"/>
        <v>Belchautara Solar Project(5)</v>
      </c>
      <c r="C204" s="161" t="str">
        <f t="shared" si="134"/>
        <v>Belchautara Solar Project(5)</v>
      </c>
      <c r="D204" s="161" t="str">
        <f t="shared" si="134"/>
        <v>Belchautara Solar Project(5)</v>
      </c>
      <c r="E204" s="161" t="str">
        <f t="shared" si="138"/>
        <v>Belchautara Solar Project(5)</v>
      </c>
      <c r="F204" s="161" t="str">
        <f t="shared" si="138"/>
        <v>Belchautara Solar Project(5)</v>
      </c>
      <c r="G204" s="161" t="str">
        <f t="shared" si="138"/>
        <v>Belchautara Solar Project(5)</v>
      </c>
      <c r="H204" s="161" t="str">
        <f t="shared" si="138"/>
        <v>Belchautara Solar Project(5)</v>
      </c>
      <c r="I204" s="161" t="str">
        <f t="shared" si="138"/>
        <v>Belchautara Solar Project(5)</v>
      </c>
      <c r="J204" s="161" t="str">
        <f t="shared" si="138"/>
        <v>Belchautara Solar Project(5)</v>
      </c>
      <c r="K204" s="161">
        <v>0</v>
      </c>
      <c r="L204" s="161">
        <f t="shared" si="138"/>
        <v>0</v>
      </c>
      <c r="M204" s="161">
        <f t="shared" si="138"/>
        <v>0</v>
      </c>
      <c r="N204" s="161">
        <f t="shared" si="138"/>
        <v>0</v>
      </c>
      <c r="O204" s="161">
        <f t="shared" si="138"/>
        <v>0</v>
      </c>
      <c r="P204" s="161">
        <f t="shared" si="138"/>
        <v>0</v>
      </c>
      <c r="Q204" s="161">
        <f t="shared" si="138"/>
        <v>0</v>
      </c>
      <c r="R204" s="161">
        <f t="shared" si="138"/>
        <v>0</v>
      </c>
      <c r="S204" s="161">
        <f t="shared" si="137"/>
        <v>0</v>
      </c>
      <c r="T204" s="161">
        <f t="shared" si="137"/>
        <v>0</v>
      </c>
      <c r="U204" s="161">
        <f t="shared" si="137"/>
        <v>0</v>
      </c>
      <c r="V204" s="161">
        <f t="shared" si="137"/>
        <v>0</v>
      </c>
      <c r="W204" s="161">
        <f t="shared" si="137"/>
        <v>0</v>
      </c>
      <c r="X204" s="161">
        <f t="shared" si="137"/>
        <v>0</v>
      </c>
      <c r="Y204" s="161">
        <f t="shared" si="137"/>
        <v>0</v>
      </c>
      <c r="Z204" s="161">
        <f t="shared" si="137"/>
        <v>0</v>
      </c>
      <c r="AA204" s="161">
        <f t="shared" si="137"/>
        <v>0</v>
      </c>
      <c r="AB204" s="161">
        <f t="shared" si="137"/>
        <v>0</v>
      </c>
      <c r="AC204" s="161">
        <f t="shared" si="137"/>
        <v>0</v>
      </c>
      <c r="AD204" s="161">
        <f t="shared" si="137"/>
        <v>0</v>
      </c>
      <c r="AE204" s="161">
        <f t="shared" si="137"/>
        <v>0</v>
      </c>
      <c r="AF204" s="174">
        <f t="shared" si="137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 t="str">
        <f t="shared" si="134"/>
        <v>Lower Tadi(4.993)</v>
      </c>
      <c r="C205" s="161" t="str">
        <f t="shared" si="134"/>
        <v>Lower Tadi(4.993)</v>
      </c>
      <c r="D205" s="161" t="str">
        <f t="shared" si="134"/>
        <v>Lower Tadi(4.993)</v>
      </c>
      <c r="E205" s="161" t="str">
        <f t="shared" si="138"/>
        <v>Lower Tadi(4.993)</v>
      </c>
      <c r="F205" s="161" t="str">
        <f t="shared" si="138"/>
        <v>Lower Tadi(4.993)</v>
      </c>
      <c r="G205" s="161" t="str">
        <f t="shared" si="138"/>
        <v>Lower Tadi(4.993)</v>
      </c>
      <c r="H205" s="161" t="str">
        <f t="shared" si="138"/>
        <v>Lower Tadi(4.993)</v>
      </c>
      <c r="I205" s="161" t="str">
        <f t="shared" si="138"/>
        <v>Lower Tadi(4.993)</v>
      </c>
      <c r="J205" s="161" t="str">
        <f t="shared" si="138"/>
        <v>Lower Tadi(4.993)</v>
      </c>
      <c r="K205" s="161">
        <v>0</v>
      </c>
      <c r="L205" s="161">
        <f t="shared" si="138"/>
        <v>0</v>
      </c>
      <c r="M205" s="161">
        <f t="shared" si="138"/>
        <v>0</v>
      </c>
      <c r="N205" s="161">
        <f t="shared" si="138"/>
        <v>0</v>
      </c>
      <c r="O205" s="161">
        <f t="shared" si="138"/>
        <v>0</v>
      </c>
      <c r="P205" s="161">
        <f t="shared" si="138"/>
        <v>0</v>
      </c>
      <c r="Q205" s="161">
        <f t="shared" si="138"/>
        <v>0</v>
      </c>
      <c r="R205" s="161">
        <f t="shared" si="138"/>
        <v>0</v>
      </c>
      <c r="S205" s="161">
        <f t="shared" si="137"/>
        <v>0</v>
      </c>
      <c r="T205" s="161">
        <f t="shared" si="137"/>
        <v>0</v>
      </c>
      <c r="U205" s="161">
        <f t="shared" si="137"/>
        <v>0</v>
      </c>
      <c r="V205" s="161">
        <f t="shared" si="137"/>
        <v>0</v>
      </c>
      <c r="W205" s="161">
        <f t="shared" si="137"/>
        <v>0</v>
      </c>
      <c r="X205" s="161">
        <f t="shared" si="137"/>
        <v>0</v>
      </c>
      <c r="Y205" s="161">
        <f t="shared" si="137"/>
        <v>0</v>
      </c>
      <c r="Z205" s="161">
        <f t="shared" si="137"/>
        <v>0</v>
      </c>
      <c r="AA205" s="161">
        <f t="shared" si="137"/>
        <v>0</v>
      </c>
      <c r="AB205" s="161">
        <f t="shared" si="137"/>
        <v>0</v>
      </c>
      <c r="AC205" s="161">
        <f t="shared" si="137"/>
        <v>0</v>
      </c>
      <c r="AD205" s="161">
        <f t="shared" si="137"/>
        <v>0</v>
      </c>
      <c r="AE205" s="161">
        <f t="shared" si="137"/>
        <v>0</v>
      </c>
      <c r="AF205" s="174">
        <f t="shared" si="137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 t="str">
        <f t="shared" si="134"/>
        <v>Richet Khola(4.98)</v>
      </c>
      <c r="C206" s="161" t="str">
        <f t="shared" si="134"/>
        <v>Richet Khola(4.98)</v>
      </c>
      <c r="D206" s="161" t="str">
        <f t="shared" si="134"/>
        <v>Richet Khola(4.98)</v>
      </c>
      <c r="E206" s="161" t="str">
        <f t="shared" si="138"/>
        <v>Richet Khola(4.98)</v>
      </c>
      <c r="F206" s="161" t="str">
        <f t="shared" si="138"/>
        <v>Richet Khola(4.98)</v>
      </c>
      <c r="G206" s="161" t="str">
        <f t="shared" si="138"/>
        <v>Richet Khola(4.98)</v>
      </c>
      <c r="H206" s="161" t="str">
        <f t="shared" si="138"/>
        <v>Richet Khola(4.98)</v>
      </c>
      <c r="I206" s="161" t="str">
        <f t="shared" si="138"/>
        <v>Richet Khola(4.98)</v>
      </c>
      <c r="J206" s="161" t="str">
        <f t="shared" si="138"/>
        <v>Richet Khola(4.98)</v>
      </c>
      <c r="K206" s="161">
        <v>0</v>
      </c>
      <c r="L206" s="161">
        <f t="shared" si="138"/>
        <v>0</v>
      </c>
      <c r="M206" s="161">
        <f t="shared" si="138"/>
        <v>0</v>
      </c>
      <c r="N206" s="161">
        <f t="shared" si="138"/>
        <v>0</v>
      </c>
      <c r="O206" s="161">
        <f t="shared" si="138"/>
        <v>0</v>
      </c>
      <c r="P206" s="161">
        <f t="shared" si="138"/>
        <v>0</v>
      </c>
      <c r="Q206" s="161">
        <f t="shared" si="138"/>
        <v>0</v>
      </c>
      <c r="R206" s="161">
        <f t="shared" si="138"/>
        <v>0</v>
      </c>
      <c r="S206" s="161">
        <f t="shared" si="137"/>
        <v>0</v>
      </c>
      <c r="T206" s="161">
        <f t="shared" si="137"/>
        <v>0</v>
      </c>
      <c r="U206" s="161">
        <f t="shared" si="137"/>
        <v>0</v>
      </c>
      <c r="V206" s="161">
        <f t="shared" si="137"/>
        <v>0</v>
      </c>
      <c r="W206" s="161">
        <f t="shared" si="137"/>
        <v>0</v>
      </c>
      <c r="X206" s="161">
        <f t="shared" si="137"/>
        <v>0</v>
      </c>
      <c r="Y206" s="161">
        <f t="shared" si="137"/>
        <v>0</v>
      </c>
      <c r="Z206" s="161">
        <f t="shared" si="137"/>
        <v>0</v>
      </c>
      <c r="AA206" s="161">
        <f t="shared" si="137"/>
        <v>0</v>
      </c>
      <c r="AB206" s="161">
        <f t="shared" si="137"/>
        <v>0</v>
      </c>
      <c r="AC206" s="161">
        <f t="shared" si="137"/>
        <v>0</v>
      </c>
      <c r="AD206" s="161">
        <f t="shared" si="137"/>
        <v>0</v>
      </c>
      <c r="AE206" s="161">
        <f t="shared" si="137"/>
        <v>0</v>
      </c>
      <c r="AF206" s="174">
        <f t="shared" si="137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 t="str">
        <f t="shared" si="134"/>
        <v>Siuri Khola(4.95)</v>
      </c>
      <c r="C207" s="161" t="str">
        <f t="shared" si="134"/>
        <v>Siuri Khola(4.95)</v>
      </c>
      <c r="D207" s="161" t="str">
        <f t="shared" si="134"/>
        <v>Siuri Khola(4.95)</v>
      </c>
      <c r="E207" s="161" t="str">
        <f t="shared" si="138"/>
        <v>Siuri Khola(4.95)</v>
      </c>
      <c r="F207" s="161" t="str">
        <f t="shared" si="138"/>
        <v>Siuri Khola(4.95)</v>
      </c>
      <c r="G207" s="161" t="str">
        <f t="shared" si="138"/>
        <v>Siuri Khola(4.95)</v>
      </c>
      <c r="H207" s="161" t="str">
        <f t="shared" si="138"/>
        <v>Siuri Khola(4.95)</v>
      </c>
      <c r="I207" s="161" t="str">
        <f t="shared" si="138"/>
        <v>Siuri Khola(4.95)</v>
      </c>
      <c r="J207" s="161" t="str">
        <f t="shared" si="138"/>
        <v>Siuri Khola(4.95)</v>
      </c>
      <c r="K207" s="161">
        <v>0</v>
      </c>
      <c r="L207" s="161">
        <f t="shared" si="138"/>
        <v>0</v>
      </c>
      <c r="M207" s="161">
        <f t="shared" si="138"/>
        <v>0</v>
      </c>
      <c r="N207" s="161">
        <f t="shared" si="138"/>
        <v>0</v>
      </c>
      <c r="O207" s="161">
        <f t="shared" si="138"/>
        <v>0</v>
      </c>
      <c r="P207" s="161">
        <f t="shared" si="138"/>
        <v>0</v>
      </c>
      <c r="Q207" s="161">
        <f t="shared" si="138"/>
        <v>0</v>
      </c>
      <c r="R207" s="161">
        <f t="shared" si="138"/>
        <v>0</v>
      </c>
      <c r="S207" s="161">
        <f t="shared" si="137"/>
        <v>0</v>
      </c>
      <c r="T207" s="161">
        <f t="shared" si="137"/>
        <v>0</v>
      </c>
      <c r="U207" s="161">
        <f t="shared" si="137"/>
        <v>0</v>
      </c>
      <c r="V207" s="161">
        <f t="shared" si="137"/>
        <v>0</v>
      </c>
      <c r="W207" s="161">
        <f t="shared" si="137"/>
        <v>0</v>
      </c>
      <c r="X207" s="161">
        <f t="shared" si="137"/>
        <v>0</v>
      </c>
      <c r="Y207" s="161">
        <f t="shared" si="137"/>
        <v>0</v>
      </c>
      <c r="Z207" s="161">
        <f t="shared" si="137"/>
        <v>0</v>
      </c>
      <c r="AA207" s="161">
        <f t="shared" si="137"/>
        <v>0</v>
      </c>
      <c r="AB207" s="161">
        <f t="shared" si="137"/>
        <v>0</v>
      </c>
      <c r="AC207" s="161">
        <f t="shared" si="137"/>
        <v>0</v>
      </c>
      <c r="AD207" s="161">
        <f t="shared" si="137"/>
        <v>0</v>
      </c>
      <c r="AE207" s="161">
        <f t="shared" si="137"/>
        <v>0</v>
      </c>
      <c r="AF207" s="174">
        <f t="shared" si="137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 t="str">
        <f t="shared" si="134"/>
        <v>Phawa Khola(4.95)</v>
      </c>
      <c r="C208" s="161" t="str">
        <f t="shared" si="134"/>
        <v>Phawa Khola(4.95)</v>
      </c>
      <c r="D208" s="161" t="str">
        <f t="shared" si="134"/>
        <v>Phawa Khola(4.95)</v>
      </c>
      <c r="E208" s="161" t="str">
        <f t="shared" si="138"/>
        <v>Phawa Khola(4.95)</v>
      </c>
      <c r="F208" s="161" t="str">
        <f t="shared" si="138"/>
        <v>Phawa Khola(4.95)</v>
      </c>
      <c r="G208" s="161" t="str">
        <f t="shared" si="138"/>
        <v>Phawa Khola(4.95)</v>
      </c>
      <c r="H208" s="161" t="str">
        <f t="shared" si="138"/>
        <v>Phawa Khola(4.95)</v>
      </c>
      <c r="I208" s="161" t="str">
        <f t="shared" si="138"/>
        <v>Phawa Khola(4.95)</v>
      </c>
      <c r="J208" s="161" t="str">
        <f t="shared" si="138"/>
        <v>Phawa Khola(4.95)</v>
      </c>
      <c r="K208" s="161">
        <v>0</v>
      </c>
      <c r="L208" s="161">
        <f t="shared" si="138"/>
        <v>0</v>
      </c>
      <c r="M208" s="161">
        <f t="shared" si="138"/>
        <v>0</v>
      </c>
      <c r="N208" s="161">
        <f t="shared" si="138"/>
        <v>0</v>
      </c>
      <c r="O208" s="161">
        <f t="shared" si="138"/>
        <v>0</v>
      </c>
      <c r="P208" s="161">
        <f t="shared" si="138"/>
        <v>0</v>
      </c>
      <c r="Q208" s="161">
        <f t="shared" si="138"/>
        <v>0</v>
      </c>
      <c r="R208" s="161">
        <f t="shared" si="138"/>
        <v>0</v>
      </c>
      <c r="S208" s="161">
        <f t="shared" si="137"/>
        <v>0</v>
      </c>
      <c r="T208" s="161">
        <f t="shared" si="137"/>
        <v>0</v>
      </c>
      <c r="U208" s="161">
        <f t="shared" si="137"/>
        <v>0</v>
      </c>
      <c r="V208" s="161">
        <f t="shared" si="137"/>
        <v>0</v>
      </c>
      <c r="W208" s="161">
        <f t="shared" si="137"/>
        <v>0</v>
      </c>
      <c r="X208" s="161">
        <f t="shared" si="137"/>
        <v>0</v>
      </c>
      <c r="Y208" s="161">
        <f t="shared" si="137"/>
        <v>0</v>
      </c>
      <c r="Z208" s="161">
        <f t="shared" si="137"/>
        <v>0</v>
      </c>
      <c r="AA208" s="161">
        <f t="shared" si="137"/>
        <v>0</v>
      </c>
      <c r="AB208" s="161">
        <f t="shared" si="137"/>
        <v>0</v>
      </c>
      <c r="AC208" s="161">
        <f t="shared" si="137"/>
        <v>0</v>
      </c>
      <c r="AD208" s="161">
        <f t="shared" si="137"/>
        <v>0</v>
      </c>
      <c r="AE208" s="161">
        <f t="shared" si="137"/>
        <v>0</v>
      </c>
      <c r="AF208" s="174">
        <f t="shared" si="137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 t="str">
        <f t="shared" si="134"/>
        <v>Mardi Khola(4.8)</v>
      </c>
      <c r="C209" s="161" t="str">
        <f t="shared" si="134"/>
        <v>Mardi Khola(4.8)</v>
      </c>
      <c r="D209" s="161" t="str">
        <f t="shared" si="134"/>
        <v>Mardi Khola(4.8)</v>
      </c>
      <c r="E209" s="161" t="str">
        <f t="shared" si="138"/>
        <v>Mardi Khola(4.8)</v>
      </c>
      <c r="F209" s="161" t="str">
        <f t="shared" si="138"/>
        <v>Mardi Khola(4.8)</v>
      </c>
      <c r="G209" s="161" t="str">
        <f t="shared" si="138"/>
        <v>Mardi Khola(4.8)</v>
      </c>
      <c r="H209" s="161" t="str">
        <f t="shared" si="138"/>
        <v>Mardi Khola(4.8)</v>
      </c>
      <c r="I209" s="161" t="str">
        <f t="shared" si="138"/>
        <v>Mardi Khola(4.8)</v>
      </c>
      <c r="J209" s="161" t="str">
        <f t="shared" si="138"/>
        <v>Mardi Khola(4.8)</v>
      </c>
      <c r="K209" s="161">
        <v>0</v>
      </c>
      <c r="L209" s="161">
        <f t="shared" si="138"/>
        <v>0</v>
      </c>
      <c r="M209" s="161">
        <f t="shared" si="138"/>
        <v>0</v>
      </c>
      <c r="N209" s="161">
        <f t="shared" si="138"/>
        <v>0</v>
      </c>
      <c r="O209" s="161">
        <f t="shared" si="138"/>
        <v>0</v>
      </c>
      <c r="P209" s="161">
        <f t="shared" si="138"/>
        <v>0</v>
      </c>
      <c r="Q209" s="161">
        <f t="shared" si="138"/>
        <v>0</v>
      </c>
      <c r="R209" s="161">
        <f t="shared" si="138"/>
        <v>0</v>
      </c>
      <c r="S209" s="161">
        <f t="shared" si="137"/>
        <v>0</v>
      </c>
      <c r="T209" s="161">
        <f t="shared" si="137"/>
        <v>0</v>
      </c>
      <c r="U209" s="161">
        <f t="shared" si="137"/>
        <v>0</v>
      </c>
      <c r="V209" s="161">
        <f t="shared" si="137"/>
        <v>0</v>
      </c>
      <c r="W209" s="161">
        <f t="shared" si="137"/>
        <v>0</v>
      </c>
      <c r="X209" s="161">
        <f t="shared" si="137"/>
        <v>0</v>
      </c>
      <c r="Y209" s="161">
        <f t="shared" si="137"/>
        <v>0</v>
      </c>
      <c r="Z209" s="161">
        <f t="shared" si="137"/>
        <v>0</v>
      </c>
      <c r="AA209" s="161">
        <f t="shared" si="137"/>
        <v>0</v>
      </c>
      <c r="AB209" s="161">
        <f t="shared" si="137"/>
        <v>0</v>
      </c>
      <c r="AC209" s="161">
        <f t="shared" si="137"/>
        <v>0</v>
      </c>
      <c r="AD209" s="161">
        <f t="shared" si="137"/>
        <v>0</v>
      </c>
      <c r="AE209" s="161">
        <f t="shared" si="137"/>
        <v>0</v>
      </c>
      <c r="AF209" s="174">
        <f t="shared" si="137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 t="str">
        <f t="shared" si="134"/>
        <v>Padam Khola(4.8)</v>
      </c>
      <c r="C210" s="161" t="str">
        <f t="shared" si="134"/>
        <v>Padam Khola(4.8)</v>
      </c>
      <c r="D210" s="161" t="str">
        <f t="shared" si="134"/>
        <v>Padam Khola(4.8)</v>
      </c>
      <c r="E210" s="161" t="str">
        <f t="shared" si="138"/>
        <v>Padam Khola(4.8)</v>
      </c>
      <c r="F210" s="161" t="str">
        <f t="shared" si="138"/>
        <v>Padam Khola(4.8)</v>
      </c>
      <c r="G210" s="161" t="str">
        <f t="shared" si="138"/>
        <v>Padam Khola(4.8)</v>
      </c>
      <c r="H210" s="161" t="str">
        <f t="shared" si="138"/>
        <v>Padam Khola(4.8)</v>
      </c>
      <c r="I210" s="161" t="str">
        <f t="shared" si="138"/>
        <v>Padam Khola(4.8)</v>
      </c>
      <c r="J210" s="161" t="str">
        <f t="shared" si="138"/>
        <v>Padam Khola(4.8)</v>
      </c>
      <c r="K210" s="161">
        <v>0</v>
      </c>
      <c r="L210" s="161">
        <f t="shared" si="138"/>
        <v>0</v>
      </c>
      <c r="M210" s="161">
        <f t="shared" si="138"/>
        <v>0</v>
      </c>
      <c r="N210" s="161">
        <f t="shared" si="138"/>
        <v>0</v>
      </c>
      <c r="O210" s="161">
        <f t="shared" si="138"/>
        <v>0</v>
      </c>
      <c r="P210" s="161">
        <f t="shared" si="138"/>
        <v>0</v>
      </c>
      <c r="Q210" s="161">
        <f t="shared" si="138"/>
        <v>0</v>
      </c>
      <c r="R210" s="161">
        <f t="shared" si="138"/>
        <v>0</v>
      </c>
      <c r="S210" s="161">
        <f t="shared" si="137"/>
        <v>0</v>
      </c>
      <c r="T210" s="161">
        <f t="shared" si="137"/>
        <v>0</v>
      </c>
      <c r="U210" s="161">
        <f t="shared" si="137"/>
        <v>0</v>
      </c>
      <c r="V210" s="161">
        <f t="shared" si="137"/>
        <v>0</v>
      </c>
      <c r="W210" s="161">
        <f t="shared" si="137"/>
        <v>0</v>
      </c>
      <c r="X210" s="161">
        <f t="shared" si="137"/>
        <v>0</v>
      </c>
      <c r="Y210" s="161">
        <f t="shared" si="137"/>
        <v>0</v>
      </c>
      <c r="Z210" s="161">
        <f t="shared" si="137"/>
        <v>0</v>
      </c>
      <c r="AA210" s="161">
        <f t="shared" si="137"/>
        <v>0</v>
      </c>
      <c r="AB210" s="161">
        <f t="shared" si="137"/>
        <v>0</v>
      </c>
      <c r="AC210" s="161">
        <f t="shared" si="137"/>
        <v>0</v>
      </c>
      <c r="AD210" s="161">
        <f t="shared" si="137"/>
        <v>0</v>
      </c>
      <c r="AE210" s="161">
        <f t="shared" si="137"/>
        <v>0</v>
      </c>
      <c r="AF210" s="174">
        <f t="shared" si="137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 t="str">
        <f t="shared" si="134"/>
        <v>Mai Khola(4.5)</v>
      </c>
      <c r="C211" s="161" t="str">
        <f t="shared" si="134"/>
        <v>Mai Khola(4.5)</v>
      </c>
      <c r="D211" s="161" t="str">
        <f t="shared" si="134"/>
        <v>Mai Khola(4.5)</v>
      </c>
      <c r="E211" s="161" t="str">
        <f t="shared" si="138"/>
        <v>Mai Khola(4.5)</v>
      </c>
      <c r="F211" s="161" t="str">
        <f t="shared" si="138"/>
        <v>Mai Khola(4.5)</v>
      </c>
      <c r="G211" s="161" t="str">
        <f t="shared" si="138"/>
        <v>Mai Khola(4.5)</v>
      </c>
      <c r="H211" s="161" t="str">
        <f t="shared" si="138"/>
        <v>Mai Khola(4.5)</v>
      </c>
      <c r="I211" s="161" t="str">
        <f t="shared" si="138"/>
        <v>Mai Khola(4.5)</v>
      </c>
      <c r="J211" s="161" t="str">
        <f t="shared" si="138"/>
        <v>Mai Khola(4.5)</v>
      </c>
      <c r="K211" s="161">
        <v>0</v>
      </c>
      <c r="L211" s="161">
        <f t="shared" si="138"/>
        <v>0</v>
      </c>
      <c r="M211" s="161">
        <f t="shared" si="138"/>
        <v>0</v>
      </c>
      <c r="N211" s="161">
        <f t="shared" si="138"/>
        <v>0</v>
      </c>
      <c r="O211" s="161">
        <f t="shared" si="138"/>
        <v>0</v>
      </c>
      <c r="P211" s="161">
        <f t="shared" si="138"/>
        <v>0</v>
      </c>
      <c r="Q211" s="161">
        <f t="shared" si="138"/>
        <v>0</v>
      </c>
      <c r="R211" s="161">
        <f t="shared" si="138"/>
        <v>0</v>
      </c>
      <c r="S211" s="161">
        <f t="shared" si="137"/>
        <v>0</v>
      </c>
      <c r="T211" s="161">
        <f t="shared" si="137"/>
        <v>0</v>
      </c>
      <c r="U211" s="161">
        <f t="shared" si="137"/>
        <v>0</v>
      </c>
      <c r="V211" s="161">
        <f t="shared" si="137"/>
        <v>0</v>
      </c>
      <c r="W211" s="161">
        <f t="shared" si="137"/>
        <v>0</v>
      </c>
      <c r="X211" s="161">
        <f t="shared" si="137"/>
        <v>0</v>
      </c>
      <c r="Y211" s="161">
        <f t="shared" si="137"/>
        <v>0</v>
      </c>
      <c r="Z211" s="161">
        <f t="shared" si="137"/>
        <v>0</v>
      </c>
      <c r="AA211" s="161">
        <f t="shared" si="137"/>
        <v>0</v>
      </c>
      <c r="AB211" s="161">
        <f t="shared" si="137"/>
        <v>0</v>
      </c>
      <c r="AC211" s="161">
        <f t="shared" si="137"/>
        <v>0</v>
      </c>
      <c r="AD211" s="161">
        <f t="shared" si="137"/>
        <v>0</v>
      </c>
      <c r="AE211" s="161">
        <f t="shared" si="137"/>
        <v>0</v>
      </c>
      <c r="AF211" s="174">
        <f t="shared" si="137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 t="str">
        <f t="shared" si="134"/>
        <v>Bijayapur 2 Khola Small(4.5)</v>
      </c>
      <c r="C212" s="161" t="str">
        <f t="shared" si="134"/>
        <v>Bijayapur 2 Khola Small(4.5)</v>
      </c>
      <c r="D212" s="161" t="str">
        <f t="shared" si="134"/>
        <v>Bijayapur 2 Khola Small(4.5)</v>
      </c>
      <c r="E212" s="161" t="str">
        <f t="shared" si="138"/>
        <v>Bijayapur 2 Khola Small(4.5)</v>
      </c>
      <c r="F212" s="161" t="str">
        <f t="shared" si="138"/>
        <v>Bijayapur 2 Khola Small(4.5)</v>
      </c>
      <c r="G212" s="161" t="str">
        <f t="shared" si="138"/>
        <v>Bijayapur 2 Khola Small(4.5)</v>
      </c>
      <c r="H212" s="161" t="str">
        <f t="shared" si="138"/>
        <v>Bijayapur 2 Khola Small(4.5)</v>
      </c>
      <c r="I212" s="161" t="str">
        <f t="shared" si="138"/>
        <v>Bijayapur 2 Khola Small(4.5)</v>
      </c>
      <c r="J212" s="161" t="str">
        <f t="shared" si="138"/>
        <v>Bijayapur 2 Khola Small(4.5)</v>
      </c>
      <c r="K212" s="161">
        <v>0</v>
      </c>
      <c r="L212" s="161">
        <f t="shared" si="138"/>
        <v>0</v>
      </c>
      <c r="M212" s="161">
        <f t="shared" si="138"/>
        <v>0</v>
      </c>
      <c r="N212" s="161">
        <f t="shared" si="138"/>
        <v>0</v>
      </c>
      <c r="O212" s="161">
        <f t="shared" si="138"/>
        <v>0</v>
      </c>
      <c r="P212" s="161">
        <f t="shared" si="138"/>
        <v>0</v>
      </c>
      <c r="Q212" s="161">
        <f t="shared" si="138"/>
        <v>0</v>
      </c>
      <c r="R212" s="161">
        <f t="shared" si="138"/>
        <v>0</v>
      </c>
      <c r="S212" s="161">
        <f t="shared" si="137"/>
        <v>0</v>
      </c>
      <c r="T212" s="161">
        <f t="shared" si="137"/>
        <v>0</v>
      </c>
      <c r="U212" s="161">
        <f t="shared" si="137"/>
        <v>0</v>
      </c>
      <c r="V212" s="161">
        <f t="shared" si="137"/>
        <v>0</v>
      </c>
      <c r="W212" s="161">
        <f t="shared" si="137"/>
        <v>0</v>
      </c>
      <c r="X212" s="161">
        <f t="shared" si="137"/>
        <v>0</v>
      </c>
      <c r="Y212" s="161">
        <f t="shared" si="137"/>
        <v>0</v>
      </c>
      <c r="Z212" s="161">
        <f t="shared" si="137"/>
        <v>0</v>
      </c>
      <c r="AA212" s="161">
        <f t="shared" si="137"/>
        <v>0</v>
      </c>
      <c r="AB212" s="161">
        <f t="shared" si="137"/>
        <v>0</v>
      </c>
      <c r="AC212" s="161">
        <f t="shared" si="137"/>
        <v>0</v>
      </c>
      <c r="AD212" s="161">
        <f t="shared" si="137"/>
        <v>0</v>
      </c>
      <c r="AE212" s="161">
        <f t="shared" si="137"/>
        <v>0</v>
      </c>
      <c r="AF212" s="174">
        <f t="shared" si="137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 t="str">
        <f t="shared" si="134"/>
        <v>Hewa Khola(4.455)</v>
      </c>
      <c r="C213" s="161" t="str">
        <f t="shared" si="134"/>
        <v>Hewa Khola(4.455)</v>
      </c>
      <c r="D213" s="161" t="str">
        <f t="shared" si="134"/>
        <v>Hewa Khola(4.455)</v>
      </c>
      <c r="E213" s="161" t="str">
        <f t="shared" si="138"/>
        <v>Hewa Khola(4.455)</v>
      </c>
      <c r="F213" s="161" t="str">
        <f t="shared" si="138"/>
        <v>Hewa Khola(4.455)</v>
      </c>
      <c r="G213" s="161" t="str">
        <f t="shared" si="138"/>
        <v>Hewa Khola(4.455)</v>
      </c>
      <c r="H213" s="161" t="str">
        <f t="shared" si="138"/>
        <v>Hewa Khola(4.455)</v>
      </c>
      <c r="I213" s="161" t="str">
        <f t="shared" si="138"/>
        <v>Hewa Khola(4.455)</v>
      </c>
      <c r="J213" s="161" t="str">
        <f t="shared" si="138"/>
        <v>Hewa Khola(4.455)</v>
      </c>
      <c r="K213" s="161">
        <v>0</v>
      </c>
      <c r="L213" s="161">
        <f t="shared" si="138"/>
        <v>0</v>
      </c>
      <c r="M213" s="161">
        <f t="shared" si="138"/>
        <v>0</v>
      </c>
      <c r="N213" s="161">
        <f t="shared" si="138"/>
        <v>0</v>
      </c>
      <c r="O213" s="161">
        <f t="shared" si="138"/>
        <v>0</v>
      </c>
      <c r="P213" s="161">
        <f t="shared" si="138"/>
        <v>0</v>
      </c>
      <c r="Q213" s="161">
        <f t="shared" si="138"/>
        <v>0</v>
      </c>
      <c r="R213" s="161">
        <f t="shared" si="138"/>
        <v>0</v>
      </c>
      <c r="S213" s="161">
        <f t="shared" si="137"/>
        <v>0</v>
      </c>
      <c r="T213" s="161">
        <f t="shared" si="137"/>
        <v>0</v>
      </c>
      <c r="U213" s="161">
        <f t="shared" si="137"/>
        <v>0</v>
      </c>
      <c r="V213" s="161">
        <f t="shared" si="137"/>
        <v>0</v>
      </c>
      <c r="W213" s="161">
        <f t="shared" si="137"/>
        <v>0</v>
      </c>
      <c r="X213" s="161">
        <f t="shared" si="137"/>
        <v>0</v>
      </c>
      <c r="Y213" s="161">
        <f t="shared" si="137"/>
        <v>0</v>
      </c>
      <c r="Z213" s="161">
        <f t="shared" si="137"/>
        <v>0</v>
      </c>
      <c r="AA213" s="161">
        <f t="shared" si="137"/>
        <v>0</v>
      </c>
      <c r="AB213" s="161">
        <f t="shared" si="137"/>
        <v>0</v>
      </c>
      <c r="AC213" s="161">
        <f t="shared" si="137"/>
        <v>0</v>
      </c>
      <c r="AD213" s="161">
        <f t="shared" si="137"/>
        <v>0</v>
      </c>
      <c r="AE213" s="161">
        <f t="shared" si="137"/>
        <v>0</v>
      </c>
      <c r="AF213" s="174">
        <f t="shared" si="137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 t="str">
        <f t="shared" si="134"/>
        <v>Bijayapur-1(4.41)</v>
      </c>
      <c r="C214" s="161" t="str">
        <f t="shared" si="134"/>
        <v>Bijayapur-1(4.41)</v>
      </c>
      <c r="D214" s="161" t="str">
        <f t="shared" si="134"/>
        <v>Bijayapur-1(4.41)</v>
      </c>
      <c r="E214" s="161" t="str">
        <f t="shared" si="138"/>
        <v>Bijayapur-1(4.41)</v>
      </c>
      <c r="F214" s="161" t="str">
        <f t="shared" si="138"/>
        <v>Bijayapur-1(4.41)</v>
      </c>
      <c r="G214" s="161" t="str">
        <f t="shared" si="138"/>
        <v>Bijayapur-1(4.41)</v>
      </c>
      <c r="H214" s="161" t="str">
        <f t="shared" si="138"/>
        <v>Bijayapur-1(4.41)</v>
      </c>
      <c r="I214" s="161" t="str">
        <f t="shared" si="138"/>
        <v>Bijayapur-1(4.41)</v>
      </c>
      <c r="J214" s="161" t="str">
        <f t="shared" si="138"/>
        <v>Bijayapur-1(4.41)</v>
      </c>
      <c r="K214" s="161">
        <v>0</v>
      </c>
      <c r="L214" s="161">
        <f t="shared" si="138"/>
        <v>0</v>
      </c>
      <c r="M214" s="161">
        <f t="shared" si="138"/>
        <v>0</v>
      </c>
      <c r="N214" s="161">
        <f t="shared" si="138"/>
        <v>0</v>
      </c>
      <c r="O214" s="161">
        <f t="shared" si="138"/>
        <v>0</v>
      </c>
      <c r="P214" s="161">
        <f t="shared" si="138"/>
        <v>0</v>
      </c>
      <c r="Q214" s="161">
        <f t="shared" si="138"/>
        <v>0</v>
      </c>
      <c r="R214" s="161">
        <f t="shared" si="138"/>
        <v>0</v>
      </c>
      <c r="S214" s="161">
        <f t="shared" si="137"/>
        <v>0</v>
      </c>
      <c r="T214" s="161">
        <f t="shared" si="137"/>
        <v>0</v>
      </c>
      <c r="U214" s="161">
        <f t="shared" si="137"/>
        <v>0</v>
      </c>
      <c r="V214" s="161">
        <f t="shared" si="137"/>
        <v>0</v>
      </c>
      <c r="W214" s="161">
        <f t="shared" si="137"/>
        <v>0</v>
      </c>
      <c r="X214" s="161">
        <f t="shared" si="137"/>
        <v>0</v>
      </c>
      <c r="Y214" s="161">
        <f t="shared" si="137"/>
        <v>0</v>
      </c>
      <c r="Z214" s="161">
        <f t="shared" si="137"/>
        <v>0</v>
      </c>
      <c r="AA214" s="161">
        <f t="shared" si="137"/>
        <v>0</v>
      </c>
      <c r="AB214" s="161">
        <f t="shared" si="137"/>
        <v>0</v>
      </c>
      <c r="AC214" s="161">
        <f t="shared" si="137"/>
        <v>0</v>
      </c>
      <c r="AD214" s="161">
        <f t="shared" si="137"/>
        <v>0</v>
      </c>
      <c r="AE214" s="161">
        <f t="shared" si="137"/>
        <v>0</v>
      </c>
      <c r="AF214" s="174">
        <f t="shared" si="137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 t="str">
        <f t="shared" si="134"/>
        <v>Radhi Khola(4.4)</v>
      </c>
      <c r="C215" s="161" t="str">
        <f t="shared" si="134"/>
        <v>Radhi Khola(4.4)</v>
      </c>
      <c r="D215" s="161" t="str">
        <f t="shared" si="134"/>
        <v>Radhi Khola(4.4)</v>
      </c>
      <c r="E215" s="161" t="str">
        <f t="shared" si="138"/>
        <v>Radhi Khola(4.4)</v>
      </c>
      <c r="F215" s="161" t="str">
        <f t="shared" si="138"/>
        <v>Radhi Khola(4.4)</v>
      </c>
      <c r="G215" s="161" t="str">
        <f t="shared" si="138"/>
        <v>Radhi Khola(4.4)</v>
      </c>
      <c r="H215" s="161" t="str">
        <f t="shared" si="138"/>
        <v>Radhi Khola(4.4)</v>
      </c>
      <c r="I215" s="161" t="str">
        <f t="shared" si="138"/>
        <v>Radhi Khola(4.4)</v>
      </c>
      <c r="J215" s="161" t="str">
        <f t="shared" si="138"/>
        <v>Radhi Khola(4.4)</v>
      </c>
      <c r="K215" s="161">
        <v>0</v>
      </c>
      <c r="L215" s="161">
        <f t="shared" si="138"/>
        <v>0</v>
      </c>
      <c r="M215" s="161">
        <f t="shared" si="138"/>
        <v>0</v>
      </c>
      <c r="N215" s="161">
        <f t="shared" si="138"/>
        <v>0</v>
      </c>
      <c r="O215" s="161">
        <f t="shared" si="138"/>
        <v>0</v>
      </c>
      <c r="P215" s="161">
        <f t="shared" si="138"/>
        <v>0</v>
      </c>
      <c r="Q215" s="161">
        <f t="shared" si="138"/>
        <v>0</v>
      </c>
      <c r="R215" s="161">
        <f t="shared" si="138"/>
        <v>0</v>
      </c>
      <c r="S215" s="161">
        <f t="shared" si="137"/>
        <v>0</v>
      </c>
      <c r="T215" s="161">
        <f t="shared" si="137"/>
        <v>0</v>
      </c>
      <c r="U215" s="161">
        <f t="shared" si="137"/>
        <v>0</v>
      </c>
      <c r="V215" s="161">
        <f t="shared" si="137"/>
        <v>0</v>
      </c>
      <c r="W215" s="161">
        <f t="shared" si="137"/>
        <v>0</v>
      </c>
      <c r="X215" s="161">
        <f t="shared" si="137"/>
        <v>0</v>
      </c>
      <c r="Y215" s="161">
        <f t="shared" si="137"/>
        <v>0</v>
      </c>
      <c r="Z215" s="161">
        <f t="shared" si="137"/>
        <v>0</v>
      </c>
      <c r="AA215" s="161">
        <f t="shared" si="137"/>
        <v>0</v>
      </c>
      <c r="AB215" s="161">
        <f t="shared" si="137"/>
        <v>0</v>
      </c>
      <c r="AC215" s="161">
        <f t="shared" si="137"/>
        <v>0</v>
      </c>
      <c r="AD215" s="161">
        <f t="shared" si="137"/>
        <v>0</v>
      </c>
      <c r="AE215" s="161">
        <f t="shared" si="137"/>
        <v>0</v>
      </c>
      <c r="AF215" s="174">
        <f t="shared" si="137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 t="str">
        <f t="shared" si="134"/>
        <v>Tungun-Thosne(4.36)</v>
      </c>
      <c r="C216" s="161" t="str">
        <f t="shared" si="134"/>
        <v>Tungun-Thosne(4.36)</v>
      </c>
      <c r="D216" s="161" t="str">
        <f t="shared" si="134"/>
        <v>Tungun-Thosne(4.36)</v>
      </c>
      <c r="E216" s="161" t="str">
        <f t="shared" si="138"/>
        <v>Tungun-Thosne(4.36)</v>
      </c>
      <c r="F216" s="161" t="str">
        <f t="shared" si="138"/>
        <v>Tungun-Thosne(4.36)</v>
      </c>
      <c r="G216" s="161" t="str">
        <f t="shared" si="138"/>
        <v>Tungun-Thosne(4.36)</v>
      </c>
      <c r="H216" s="161" t="str">
        <f t="shared" si="138"/>
        <v>Tungun-Thosne(4.36)</v>
      </c>
      <c r="I216" s="161" t="str">
        <f t="shared" si="138"/>
        <v>Tungun-Thosne(4.36)</v>
      </c>
      <c r="J216" s="161" t="str">
        <f t="shared" si="138"/>
        <v>Tungun-Thosne(4.36)</v>
      </c>
      <c r="K216" s="161">
        <v>0</v>
      </c>
      <c r="L216" s="161">
        <f t="shared" si="138"/>
        <v>0</v>
      </c>
      <c r="M216" s="161">
        <f t="shared" si="138"/>
        <v>0</v>
      </c>
      <c r="N216" s="161">
        <f t="shared" si="138"/>
        <v>0</v>
      </c>
      <c r="O216" s="161">
        <f t="shared" si="138"/>
        <v>0</v>
      </c>
      <c r="P216" s="161">
        <f t="shared" si="138"/>
        <v>0</v>
      </c>
      <c r="Q216" s="161">
        <f t="shared" si="138"/>
        <v>0</v>
      </c>
      <c r="R216" s="161">
        <f t="shared" ref="R216:AF231" si="139">Q216</f>
        <v>0</v>
      </c>
      <c r="S216" s="161">
        <f t="shared" si="139"/>
        <v>0</v>
      </c>
      <c r="T216" s="161">
        <f t="shared" si="139"/>
        <v>0</v>
      </c>
      <c r="U216" s="161">
        <f t="shared" si="139"/>
        <v>0</v>
      </c>
      <c r="V216" s="161">
        <f t="shared" si="139"/>
        <v>0</v>
      </c>
      <c r="W216" s="161">
        <f t="shared" si="139"/>
        <v>0</v>
      </c>
      <c r="X216" s="161">
        <f t="shared" si="139"/>
        <v>0</v>
      </c>
      <c r="Y216" s="161">
        <f t="shared" si="139"/>
        <v>0</v>
      </c>
      <c r="Z216" s="161">
        <f t="shared" si="139"/>
        <v>0</v>
      </c>
      <c r="AA216" s="161">
        <f t="shared" si="139"/>
        <v>0</v>
      </c>
      <c r="AB216" s="161">
        <f t="shared" si="139"/>
        <v>0</v>
      </c>
      <c r="AC216" s="161">
        <f t="shared" si="139"/>
        <v>0</v>
      </c>
      <c r="AD216" s="161">
        <f t="shared" si="139"/>
        <v>0</v>
      </c>
      <c r="AE216" s="161">
        <f t="shared" si="139"/>
        <v>0</v>
      </c>
      <c r="AF216" s="174">
        <f t="shared" si="139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 t="str">
        <f t="shared" si="134"/>
        <v>Baramchi Khola(4.2)</v>
      </c>
      <c r="C217" s="161" t="str">
        <f t="shared" si="134"/>
        <v>Baramchi Khola(4.2)</v>
      </c>
      <c r="D217" s="161" t="str">
        <f t="shared" si="134"/>
        <v>Baramchi Khola(4.2)</v>
      </c>
      <c r="E217" s="161" t="str">
        <f t="shared" ref="C217:R232" si="140">D217</f>
        <v>Baramchi Khola(4.2)</v>
      </c>
      <c r="F217" s="161" t="str">
        <f t="shared" si="140"/>
        <v>Baramchi Khola(4.2)</v>
      </c>
      <c r="G217" s="161" t="str">
        <f t="shared" si="140"/>
        <v>Baramchi Khola(4.2)</v>
      </c>
      <c r="H217" s="161" t="str">
        <f t="shared" si="140"/>
        <v>Baramchi Khola(4.2)</v>
      </c>
      <c r="I217" s="161" t="str">
        <f t="shared" si="140"/>
        <v>Baramchi Khola(4.2)</v>
      </c>
      <c r="J217" s="161" t="str">
        <f t="shared" si="140"/>
        <v>Baramchi Khola(4.2)</v>
      </c>
      <c r="K217" s="161">
        <v>0</v>
      </c>
      <c r="L217" s="161">
        <f t="shared" si="140"/>
        <v>0</v>
      </c>
      <c r="M217" s="161">
        <f t="shared" si="140"/>
        <v>0</v>
      </c>
      <c r="N217" s="161">
        <f t="shared" si="140"/>
        <v>0</v>
      </c>
      <c r="O217" s="161">
        <f t="shared" si="140"/>
        <v>0</v>
      </c>
      <c r="P217" s="161">
        <f t="shared" si="140"/>
        <v>0</v>
      </c>
      <c r="Q217" s="161">
        <f t="shared" si="140"/>
        <v>0</v>
      </c>
      <c r="R217" s="161">
        <f t="shared" si="140"/>
        <v>0</v>
      </c>
      <c r="S217" s="161">
        <f t="shared" si="139"/>
        <v>0</v>
      </c>
      <c r="T217" s="161">
        <f t="shared" si="139"/>
        <v>0</v>
      </c>
      <c r="U217" s="161">
        <f t="shared" si="139"/>
        <v>0</v>
      </c>
      <c r="V217" s="161">
        <f t="shared" si="139"/>
        <v>0</v>
      </c>
      <c r="W217" s="161">
        <f t="shared" si="139"/>
        <v>0</v>
      </c>
      <c r="X217" s="161">
        <f t="shared" si="139"/>
        <v>0</v>
      </c>
      <c r="Y217" s="161">
        <f t="shared" si="139"/>
        <v>0</v>
      </c>
      <c r="Z217" s="161">
        <f t="shared" si="139"/>
        <v>0</v>
      </c>
      <c r="AA217" s="161">
        <f t="shared" si="139"/>
        <v>0</v>
      </c>
      <c r="AB217" s="161">
        <f t="shared" si="139"/>
        <v>0</v>
      </c>
      <c r="AC217" s="161">
        <f t="shared" si="139"/>
        <v>0</v>
      </c>
      <c r="AD217" s="161">
        <f t="shared" si="139"/>
        <v>0</v>
      </c>
      <c r="AE217" s="161">
        <f t="shared" si="139"/>
        <v>0</v>
      </c>
      <c r="AF217" s="174">
        <f t="shared" si="139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 t="str">
        <f t="shared" si="134"/>
        <v>Khudi Khola(4)</v>
      </c>
      <c r="C218" s="161" t="str">
        <f t="shared" si="134"/>
        <v>Khudi Khola(4)</v>
      </c>
      <c r="D218" s="161" t="str">
        <f t="shared" si="134"/>
        <v>Khudi Khola(4)</v>
      </c>
      <c r="E218" s="161" t="str">
        <f t="shared" si="140"/>
        <v>Khudi Khola(4)</v>
      </c>
      <c r="F218" s="161" t="str">
        <f t="shared" si="140"/>
        <v>Khudi Khola(4)</v>
      </c>
      <c r="G218" s="161" t="str">
        <f t="shared" si="140"/>
        <v>Khudi Khola(4)</v>
      </c>
      <c r="H218" s="161" t="str">
        <f t="shared" si="140"/>
        <v>Khudi Khola(4)</v>
      </c>
      <c r="I218" s="161" t="str">
        <f t="shared" si="140"/>
        <v>Khudi Khola(4)</v>
      </c>
      <c r="J218" s="161" t="str">
        <f t="shared" si="140"/>
        <v>Khudi Khola(4)</v>
      </c>
      <c r="K218" s="161">
        <v>0</v>
      </c>
      <c r="L218" s="161">
        <f t="shared" si="140"/>
        <v>0</v>
      </c>
      <c r="M218" s="161">
        <f t="shared" si="140"/>
        <v>0</v>
      </c>
      <c r="N218" s="161">
        <f t="shared" si="140"/>
        <v>0</v>
      </c>
      <c r="O218" s="161">
        <f t="shared" si="140"/>
        <v>0</v>
      </c>
      <c r="P218" s="161">
        <f t="shared" si="140"/>
        <v>0</v>
      </c>
      <c r="Q218" s="161">
        <f t="shared" si="140"/>
        <v>0</v>
      </c>
      <c r="R218" s="161">
        <f t="shared" si="140"/>
        <v>0</v>
      </c>
      <c r="S218" s="161">
        <f t="shared" si="139"/>
        <v>0</v>
      </c>
      <c r="T218" s="161">
        <f t="shared" si="139"/>
        <v>0</v>
      </c>
      <c r="U218" s="161">
        <f t="shared" si="139"/>
        <v>0</v>
      </c>
      <c r="V218" s="161">
        <f t="shared" si="139"/>
        <v>0</v>
      </c>
      <c r="W218" s="161">
        <f t="shared" si="139"/>
        <v>0</v>
      </c>
      <c r="X218" s="161">
        <f t="shared" si="139"/>
        <v>0</v>
      </c>
      <c r="Y218" s="161">
        <f t="shared" si="139"/>
        <v>0</v>
      </c>
      <c r="Z218" s="161">
        <f t="shared" si="139"/>
        <v>0</v>
      </c>
      <c r="AA218" s="161">
        <f t="shared" si="139"/>
        <v>0</v>
      </c>
      <c r="AB218" s="161">
        <f t="shared" si="139"/>
        <v>0</v>
      </c>
      <c r="AC218" s="161">
        <f t="shared" si="139"/>
        <v>0</v>
      </c>
      <c r="AD218" s="161">
        <f t="shared" si="139"/>
        <v>0</v>
      </c>
      <c r="AE218" s="161">
        <f t="shared" si="139"/>
        <v>0</v>
      </c>
      <c r="AF218" s="174">
        <f t="shared" si="139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 t="str">
        <f t="shared" si="134"/>
        <v>Sabha Khola(4)</v>
      </c>
      <c r="C219" s="161" t="str">
        <f t="shared" si="134"/>
        <v>Sabha Khola(4)</v>
      </c>
      <c r="D219" s="161" t="str">
        <f t="shared" si="134"/>
        <v>Sabha Khola(4)</v>
      </c>
      <c r="E219" s="161" t="str">
        <f t="shared" si="140"/>
        <v>Sabha Khola(4)</v>
      </c>
      <c r="F219" s="161" t="str">
        <f t="shared" si="140"/>
        <v>Sabha Khola(4)</v>
      </c>
      <c r="G219" s="161" t="str">
        <f t="shared" si="140"/>
        <v>Sabha Khola(4)</v>
      </c>
      <c r="H219" s="161" t="str">
        <f t="shared" si="140"/>
        <v>Sabha Khola(4)</v>
      </c>
      <c r="I219" s="161" t="str">
        <f t="shared" si="140"/>
        <v>Sabha Khola(4)</v>
      </c>
      <c r="J219" s="161" t="str">
        <f t="shared" si="140"/>
        <v>Sabha Khola(4)</v>
      </c>
      <c r="K219" s="161">
        <v>0</v>
      </c>
      <c r="L219" s="161">
        <f t="shared" si="140"/>
        <v>0</v>
      </c>
      <c r="M219" s="161">
        <f t="shared" si="140"/>
        <v>0</v>
      </c>
      <c r="N219" s="161">
        <f t="shared" si="140"/>
        <v>0</v>
      </c>
      <c r="O219" s="161">
        <f t="shared" si="140"/>
        <v>0</v>
      </c>
      <c r="P219" s="161">
        <f t="shared" si="140"/>
        <v>0</v>
      </c>
      <c r="Q219" s="161">
        <f t="shared" si="140"/>
        <v>0</v>
      </c>
      <c r="R219" s="161">
        <f t="shared" si="140"/>
        <v>0</v>
      </c>
      <c r="S219" s="161">
        <f t="shared" si="139"/>
        <v>0</v>
      </c>
      <c r="T219" s="161">
        <f t="shared" si="139"/>
        <v>0</v>
      </c>
      <c r="U219" s="161">
        <f t="shared" si="139"/>
        <v>0</v>
      </c>
      <c r="V219" s="161">
        <f t="shared" si="139"/>
        <v>0</v>
      </c>
      <c r="W219" s="161">
        <f t="shared" si="139"/>
        <v>0</v>
      </c>
      <c r="X219" s="161">
        <f t="shared" si="139"/>
        <v>0</v>
      </c>
      <c r="Y219" s="161">
        <f t="shared" si="139"/>
        <v>0</v>
      </c>
      <c r="Z219" s="161">
        <f t="shared" si="139"/>
        <v>0</v>
      </c>
      <c r="AA219" s="161">
        <f t="shared" si="139"/>
        <v>0</v>
      </c>
      <c r="AB219" s="161">
        <f t="shared" si="139"/>
        <v>0</v>
      </c>
      <c r="AC219" s="161">
        <f t="shared" si="139"/>
        <v>0</v>
      </c>
      <c r="AD219" s="161">
        <f t="shared" si="139"/>
        <v>0</v>
      </c>
      <c r="AE219" s="161">
        <f t="shared" si="139"/>
        <v>0</v>
      </c>
      <c r="AF219" s="174">
        <f t="shared" si="139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 t="str">
        <f t="shared" si="134"/>
        <v>Puwa Khola -1 (4)</v>
      </c>
      <c r="C220" s="161" t="str">
        <f t="shared" si="134"/>
        <v>Puwa Khola -1 (4)</v>
      </c>
      <c r="D220" s="161" t="str">
        <f t="shared" si="134"/>
        <v>Puwa Khola -1 (4)</v>
      </c>
      <c r="E220" s="161" t="str">
        <f t="shared" si="140"/>
        <v>Puwa Khola -1 (4)</v>
      </c>
      <c r="F220" s="161" t="str">
        <f t="shared" si="140"/>
        <v>Puwa Khola -1 (4)</v>
      </c>
      <c r="G220" s="161" t="str">
        <f t="shared" si="140"/>
        <v>Puwa Khola -1 (4)</v>
      </c>
      <c r="H220" s="161" t="str">
        <f t="shared" si="140"/>
        <v>Puwa Khola -1 (4)</v>
      </c>
      <c r="I220" s="161" t="str">
        <f t="shared" si="140"/>
        <v>Puwa Khola -1 (4)</v>
      </c>
      <c r="J220" s="161" t="str">
        <f t="shared" si="140"/>
        <v>Puwa Khola -1 (4)</v>
      </c>
      <c r="K220" s="161">
        <v>0</v>
      </c>
      <c r="L220" s="161">
        <f t="shared" si="140"/>
        <v>0</v>
      </c>
      <c r="M220" s="161">
        <f t="shared" si="140"/>
        <v>0</v>
      </c>
      <c r="N220" s="161">
        <f t="shared" si="140"/>
        <v>0</v>
      </c>
      <c r="O220" s="161">
        <f t="shared" si="140"/>
        <v>0</v>
      </c>
      <c r="P220" s="161">
        <f t="shared" si="140"/>
        <v>0</v>
      </c>
      <c r="Q220" s="161">
        <f t="shared" si="140"/>
        <v>0</v>
      </c>
      <c r="R220" s="161">
        <f t="shared" si="140"/>
        <v>0</v>
      </c>
      <c r="S220" s="161">
        <f t="shared" si="139"/>
        <v>0</v>
      </c>
      <c r="T220" s="161">
        <f t="shared" si="139"/>
        <v>0</v>
      </c>
      <c r="U220" s="161">
        <f t="shared" si="139"/>
        <v>0</v>
      </c>
      <c r="V220" s="161">
        <f t="shared" si="139"/>
        <v>0</v>
      </c>
      <c r="W220" s="161">
        <f t="shared" si="139"/>
        <v>0</v>
      </c>
      <c r="X220" s="161">
        <f t="shared" si="139"/>
        <v>0</v>
      </c>
      <c r="Y220" s="161">
        <f t="shared" si="139"/>
        <v>0</v>
      </c>
      <c r="Z220" s="161">
        <f t="shared" si="139"/>
        <v>0</v>
      </c>
      <c r="AA220" s="161">
        <f t="shared" si="139"/>
        <v>0</v>
      </c>
      <c r="AB220" s="161">
        <f t="shared" si="139"/>
        <v>0</v>
      </c>
      <c r="AC220" s="161">
        <f t="shared" si="139"/>
        <v>0</v>
      </c>
      <c r="AD220" s="161">
        <f t="shared" si="139"/>
        <v>0</v>
      </c>
      <c r="AE220" s="161">
        <f t="shared" si="139"/>
        <v>0</v>
      </c>
      <c r="AF220" s="174">
        <f t="shared" si="139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 t="str">
        <f t="shared" si="134"/>
        <v>Sardi Khola(4)</v>
      </c>
      <c r="C221" s="161" t="str">
        <f t="shared" si="134"/>
        <v>Sardi Khola(4)</v>
      </c>
      <c r="D221" s="161" t="str">
        <f t="shared" si="134"/>
        <v>Sardi Khola(4)</v>
      </c>
      <c r="E221" s="161" t="str">
        <f t="shared" si="140"/>
        <v>Sardi Khola(4)</v>
      </c>
      <c r="F221" s="161" t="str">
        <f t="shared" si="140"/>
        <v>Sardi Khola(4)</v>
      </c>
      <c r="G221" s="161" t="str">
        <f t="shared" si="140"/>
        <v>Sardi Khola(4)</v>
      </c>
      <c r="H221" s="161" t="str">
        <f t="shared" si="140"/>
        <v>Sardi Khola(4)</v>
      </c>
      <c r="I221" s="161" t="str">
        <f t="shared" si="140"/>
        <v>Sardi Khola(4)</v>
      </c>
      <c r="J221" s="161" t="str">
        <f t="shared" si="140"/>
        <v>Sardi Khola(4)</v>
      </c>
      <c r="K221" s="161">
        <v>0</v>
      </c>
      <c r="L221" s="161">
        <f t="shared" si="140"/>
        <v>0</v>
      </c>
      <c r="M221" s="161">
        <f t="shared" si="140"/>
        <v>0</v>
      </c>
      <c r="N221" s="161">
        <f t="shared" si="140"/>
        <v>0</v>
      </c>
      <c r="O221" s="161">
        <f t="shared" si="140"/>
        <v>0</v>
      </c>
      <c r="P221" s="161">
        <f t="shared" si="140"/>
        <v>0</v>
      </c>
      <c r="Q221" s="161">
        <f t="shared" si="140"/>
        <v>0</v>
      </c>
      <c r="R221" s="161">
        <f t="shared" si="140"/>
        <v>0</v>
      </c>
      <c r="S221" s="161">
        <f t="shared" si="139"/>
        <v>0</v>
      </c>
      <c r="T221" s="161">
        <f t="shared" si="139"/>
        <v>0</v>
      </c>
      <c r="U221" s="161">
        <f t="shared" si="139"/>
        <v>0</v>
      </c>
      <c r="V221" s="161">
        <f t="shared" si="139"/>
        <v>0</v>
      </c>
      <c r="W221" s="161">
        <f t="shared" si="139"/>
        <v>0</v>
      </c>
      <c r="X221" s="161">
        <f t="shared" si="139"/>
        <v>0</v>
      </c>
      <c r="Y221" s="161">
        <f t="shared" si="139"/>
        <v>0</v>
      </c>
      <c r="Z221" s="161">
        <f t="shared" si="139"/>
        <v>0</v>
      </c>
      <c r="AA221" s="161">
        <f t="shared" si="139"/>
        <v>0</v>
      </c>
      <c r="AB221" s="161">
        <f t="shared" si="139"/>
        <v>0</v>
      </c>
      <c r="AC221" s="161">
        <f t="shared" si="139"/>
        <v>0</v>
      </c>
      <c r="AD221" s="161">
        <f t="shared" si="139"/>
        <v>0</v>
      </c>
      <c r="AE221" s="161">
        <f t="shared" si="139"/>
        <v>0</v>
      </c>
      <c r="AF221" s="174">
        <f t="shared" si="139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 t="str">
        <f t="shared" si="134"/>
        <v>Chandranigahpur Solar Project(4)</v>
      </c>
      <c r="C222" s="161" t="str">
        <f t="shared" si="134"/>
        <v>Chandranigahpur Solar Project(4)</v>
      </c>
      <c r="D222" s="161" t="str">
        <f t="shared" si="134"/>
        <v>Chandranigahpur Solar Project(4)</v>
      </c>
      <c r="E222" s="161" t="str">
        <f t="shared" si="140"/>
        <v>Chandranigahpur Solar Project(4)</v>
      </c>
      <c r="F222" s="161" t="str">
        <f t="shared" si="140"/>
        <v>Chandranigahpur Solar Project(4)</v>
      </c>
      <c r="G222" s="161" t="str">
        <f t="shared" si="140"/>
        <v>Chandranigahpur Solar Project(4)</v>
      </c>
      <c r="H222" s="161" t="str">
        <f t="shared" si="140"/>
        <v>Chandranigahpur Solar Project(4)</v>
      </c>
      <c r="I222" s="161" t="str">
        <f t="shared" si="140"/>
        <v>Chandranigahpur Solar Project(4)</v>
      </c>
      <c r="J222" s="161" t="str">
        <f t="shared" si="140"/>
        <v>Chandranigahpur Solar Project(4)</v>
      </c>
      <c r="K222" s="161">
        <v>0</v>
      </c>
      <c r="L222" s="161">
        <f t="shared" si="140"/>
        <v>0</v>
      </c>
      <c r="M222" s="161">
        <f t="shared" si="140"/>
        <v>0</v>
      </c>
      <c r="N222" s="161">
        <f t="shared" si="140"/>
        <v>0</v>
      </c>
      <c r="O222" s="161">
        <f t="shared" si="140"/>
        <v>0</v>
      </c>
      <c r="P222" s="161">
        <f t="shared" si="140"/>
        <v>0</v>
      </c>
      <c r="Q222" s="161">
        <f t="shared" si="140"/>
        <v>0</v>
      </c>
      <c r="R222" s="161">
        <f t="shared" si="140"/>
        <v>0</v>
      </c>
      <c r="S222" s="161">
        <f t="shared" si="139"/>
        <v>0</v>
      </c>
      <c r="T222" s="161">
        <f t="shared" si="139"/>
        <v>0</v>
      </c>
      <c r="U222" s="161">
        <f t="shared" si="139"/>
        <v>0</v>
      </c>
      <c r="V222" s="161">
        <f t="shared" si="139"/>
        <v>0</v>
      </c>
      <c r="W222" s="161">
        <f t="shared" si="139"/>
        <v>0</v>
      </c>
      <c r="X222" s="161">
        <f t="shared" si="139"/>
        <v>0</v>
      </c>
      <c r="Y222" s="161">
        <f t="shared" si="139"/>
        <v>0</v>
      </c>
      <c r="Z222" s="161">
        <f t="shared" si="139"/>
        <v>0</v>
      </c>
      <c r="AA222" s="161">
        <f t="shared" si="139"/>
        <v>0</v>
      </c>
      <c r="AB222" s="161">
        <f t="shared" si="139"/>
        <v>0</v>
      </c>
      <c r="AC222" s="161">
        <f t="shared" si="139"/>
        <v>0</v>
      </c>
      <c r="AD222" s="161">
        <f t="shared" si="139"/>
        <v>0</v>
      </c>
      <c r="AE222" s="161">
        <f t="shared" si="139"/>
        <v>0</v>
      </c>
      <c r="AF222" s="174">
        <f t="shared" si="139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 t="str">
        <f t="shared" si="134"/>
        <v>Upper Chhyangdi Khola(4)</v>
      </c>
      <c r="C223" s="161" t="str">
        <f t="shared" si="134"/>
        <v>Upper Chhyangdi Khola(4)</v>
      </c>
      <c r="D223" s="161" t="str">
        <f t="shared" si="134"/>
        <v>Upper Chhyangdi Khola(4)</v>
      </c>
      <c r="E223" s="161" t="str">
        <f t="shared" si="140"/>
        <v>Upper Chhyangdi Khola(4)</v>
      </c>
      <c r="F223" s="161" t="str">
        <f t="shared" si="140"/>
        <v>Upper Chhyangdi Khola(4)</v>
      </c>
      <c r="G223" s="161" t="str">
        <f t="shared" si="140"/>
        <v>Upper Chhyangdi Khola(4)</v>
      </c>
      <c r="H223" s="161" t="str">
        <f t="shared" si="140"/>
        <v>Upper Chhyangdi Khola(4)</v>
      </c>
      <c r="I223" s="161" t="str">
        <f t="shared" si="140"/>
        <v>Upper Chhyangdi Khola(4)</v>
      </c>
      <c r="J223" s="161" t="str">
        <f t="shared" si="140"/>
        <v>Upper Chhyangdi Khola(4)</v>
      </c>
      <c r="K223" s="161">
        <v>0</v>
      </c>
      <c r="L223" s="161">
        <f t="shared" si="140"/>
        <v>0</v>
      </c>
      <c r="M223" s="161">
        <f t="shared" si="140"/>
        <v>0</v>
      </c>
      <c r="N223" s="161">
        <f t="shared" si="140"/>
        <v>0</v>
      </c>
      <c r="O223" s="161">
        <f t="shared" si="140"/>
        <v>0</v>
      </c>
      <c r="P223" s="161">
        <f t="shared" si="140"/>
        <v>0</v>
      </c>
      <c r="Q223" s="161">
        <f t="shared" si="140"/>
        <v>0</v>
      </c>
      <c r="R223" s="161">
        <f t="shared" si="140"/>
        <v>0</v>
      </c>
      <c r="S223" s="161">
        <f t="shared" si="139"/>
        <v>0</v>
      </c>
      <c r="T223" s="161">
        <f t="shared" si="139"/>
        <v>0</v>
      </c>
      <c r="U223" s="161">
        <f t="shared" si="139"/>
        <v>0</v>
      </c>
      <c r="V223" s="161">
        <f t="shared" si="139"/>
        <v>0</v>
      </c>
      <c r="W223" s="161">
        <f t="shared" si="139"/>
        <v>0</v>
      </c>
      <c r="X223" s="161">
        <f t="shared" si="139"/>
        <v>0</v>
      </c>
      <c r="Y223" s="161">
        <f t="shared" si="139"/>
        <v>0</v>
      </c>
      <c r="Z223" s="161">
        <f t="shared" si="139"/>
        <v>0</v>
      </c>
      <c r="AA223" s="161">
        <f t="shared" si="139"/>
        <v>0</v>
      </c>
      <c r="AB223" s="161">
        <f t="shared" si="139"/>
        <v>0</v>
      </c>
      <c r="AC223" s="161">
        <f t="shared" si="139"/>
        <v>0</v>
      </c>
      <c r="AD223" s="161">
        <f t="shared" si="139"/>
        <v>0</v>
      </c>
      <c r="AE223" s="161">
        <f t="shared" si="139"/>
        <v>0</v>
      </c>
      <c r="AF223" s="174">
        <f t="shared" si="139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 t="str">
        <f t="shared" si="134"/>
        <v>Super Mai Cascade(3.8)</v>
      </c>
      <c r="C224" s="161" t="str">
        <f t="shared" si="134"/>
        <v>Super Mai Cascade(3.8)</v>
      </c>
      <c r="D224" s="161" t="str">
        <f t="shared" si="134"/>
        <v>Super Mai Cascade(3.8)</v>
      </c>
      <c r="E224" s="161" t="str">
        <f t="shared" si="140"/>
        <v>Super Mai Cascade(3.8)</v>
      </c>
      <c r="F224" s="161" t="str">
        <f t="shared" si="140"/>
        <v>Super Mai Cascade(3.8)</v>
      </c>
      <c r="G224" s="161" t="str">
        <f t="shared" si="140"/>
        <v>Super Mai Cascade(3.8)</v>
      </c>
      <c r="H224" s="161" t="str">
        <f t="shared" si="140"/>
        <v>Super Mai Cascade(3.8)</v>
      </c>
      <c r="I224" s="161" t="str">
        <f t="shared" si="140"/>
        <v>Super Mai Cascade(3.8)</v>
      </c>
      <c r="J224" s="161" t="str">
        <f t="shared" si="140"/>
        <v>Super Mai Cascade(3.8)</v>
      </c>
      <c r="K224" s="161">
        <v>0</v>
      </c>
      <c r="L224" s="161">
        <f t="shared" si="140"/>
        <v>0</v>
      </c>
      <c r="M224" s="161">
        <f t="shared" si="140"/>
        <v>0</v>
      </c>
      <c r="N224" s="161">
        <f t="shared" si="140"/>
        <v>0</v>
      </c>
      <c r="O224" s="161">
        <f t="shared" si="140"/>
        <v>0</v>
      </c>
      <c r="P224" s="161">
        <f t="shared" si="140"/>
        <v>0</v>
      </c>
      <c r="Q224" s="161">
        <f t="shared" si="140"/>
        <v>0</v>
      </c>
      <c r="R224" s="161">
        <f t="shared" si="140"/>
        <v>0</v>
      </c>
      <c r="S224" s="161">
        <f t="shared" si="139"/>
        <v>0</v>
      </c>
      <c r="T224" s="161">
        <f t="shared" si="139"/>
        <v>0</v>
      </c>
      <c r="U224" s="161">
        <f t="shared" si="139"/>
        <v>0</v>
      </c>
      <c r="V224" s="161">
        <f t="shared" si="139"/>
        <v>0</v>
      </c>
      <c r="W224" s="161">
        <f t="shared" si="139"/>
        <v>0</v>
      </c>
      <c r="X224" s="161">
        <f t="shared" si="139"/>
        <v>0</v>
      </c>
      <c r="Y224" s="161">
        <f t="shared" si="139"/>
        <v>0</v>
      </c>
      <c r="Z224" s="161">
        <f t="shared" si="139"/>
        <v>0</v>
      </c>
      <c r="AA224" s="161">
        <f t="shared" si="139"/>
        <v>0</v>
      </c>
      <c r="AB224" s="161">
        <f t="shared" si="139"/>
        <v>0</v>
      </c>
      <c r="AC224" s="161">
        <f t="shared" si="139"/>
        <v>0</v>
      </c>
      <c r="AD224" s="161">
        <f t="shared" si="139"/>
        <v>0</v>
      </c>
      <c r="AE224" s="161">
        <f t="shared" si="139"/>
        <v>0</v>
      </c>
      <c r="AF224" s="174">
        <f t="shared" si="139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 t="str">
        <f t="shared" si="134"/>
        <v>Dwari Khola(3.75)</v>
      </c>
      <c r="C225" s="161" t="str">
        <f t="shared" si="134"/>
        <v>Dwari Khola(3.75)</v>
      </c>
      <c r="D225" s="161" t="str">
        <f t="shared" si="134"/>
        <v>Dwari Khola(3.75)</v>
      </c>
      <c r="E225" s="161" t="str">
        <f t="shared" si="140"/>
        <v>Dwari Khola(3.75)</v>
      </c>
      <c r="F225" s="161" t="str">
        <f t="shared" si="140"/>
        <v>Dwari Khola(3.75)</v>
      </c>
      <c r="G225" s="161" t="str">
        <f t="shared" si="140"/>
        <v>Dwari Khola(3.75)</v>
      </c>
      <c r="H225" s="161" t="str">
        <f t="shared" si="140"/>
        <v>Dwari Khola(3.75)</v>
      </c>
      <c r="I225" s="161" t="str">
        <f t="shared" si="140"/>
        <v>Dwari Khola(3.75)</v>
      </c>
      <c r="J225" s="161" t="str">
        <f t="shared" si="140"/>
        <v>Dwari Khola(3.75)</v>
      </c>
      <c r="K225" s="161">
        <v>0</v>
      </c>
      <c r="L225" s="161">
        <f t="shared" si="140"/>
        <v>0</v>
      </c>
      <c r="M225" s="161">
        <f t="shared" si="140"/>
        <v>0</v>
      </c>
      <c r="N225" s="161">
        <f t="shared" si="140"/>
        <v>0</v>
      </c>
      <c r="O225" s="161">
        <f t="shared" si="140"/>
        <v>0</v>
      </c>
      <c r="P225" s="161">
        <f t="shared" si="140"/>
        <v>0</v>
      </c>
      <c r="Q225" s="161">
        <f t="shared" si="140"/>
        <v>0</v>
      </c>
      <c r="R225" s="161">
        <f t="shared" si="140"/>
        <v>0</v>
      </c>
      <c r="S225" s="161">
        <f t="shared" si="139"/>
        <v>0</v>
      </c>
      <c r="T225" s="161">
        <f t="shared" si="139"/>
        <v>0</v>
      </c>
      <c r="U225" s="161">
        <f t="shared" si="139"/>
        <v>0</v>
      </c>
      <c r="V225" s="161">
        <f t="shared" si="139"/>
        <v>0</v>
      </c>
      <c r="W225" s="161">
        <f t="shared" si="139"/>
        <v>0</v>
      </c>
      <c r="X225" s="161">
        <f t="shared" si="139"/>
        <v>0</v>
      </c>
      <c r="Y225" s="161">
        <f t="shared" si="139"/>
        <v>0</v>
      </c>
      <c r="Z225" s="161">
        <f t="shared" si="139"/>
        <v>0</v>
      </c>
      <c r="AA225" s="161">
        <f t="shared" si="139"/>
        <v>0</v>
      </c>
      <c r="AB225" s="161">
        <f t="shared" si="139"/>
        <v>0</v>
      </c>
      <c r="AC225" s="161">
        <f t="shared" si="139"/>
        <v>0</v>
      </c>
      <c r="AD225" s="161">
        <f t="shared" si="139"/>
        <v>0</v>
      </c>
      <c r="AE225" s="161">
        <f t="shared" si="139"/>
        <v>0</v>
      </c>
      <c r="AF225" s="174">
        <f t="shared" si="139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 t="str">
        <f t="shared" si="134"/>
        <v>Charanawati  Khola(3.52)</v>
      </c>
      <c r="C226" s="161" t="str">
        <f t="shared" si="134"/>
        <v>Charanawati  Khola(3.52)</v>
      </c>
      <c r="D226" s="161" t="str">
        <f t="shared" si="134"/>
        <v>Charanawati  Khola(3.52)</v>
      </c>
      <c r="E226" s="161" t="str">
        <f t="shared" si="140"/>
        <v>Charanawati  Khola(3.52)</v>
      </c>
      <c r="F226" s="161" t="str">
        <f t="shared" si="140"/>
        <v>Charanawati  Khola(3.52)</v>
      </c>
      <c r="G226" s="161" t="str">
        <f t="shared" si="140"/>
        <v>Charanawati  Khola(3.52)</v>
      </c>
      <c r="H226" s="161" t="str">
        <f t="shared" si="140"/>
        <v>Charanawati  Khola(3.52)</v>
      </c>
      <c r="I226" s="161" t="str">
        <f t="shared" si="140"/>
        <v>Charanawati  Khola(3.52)</v>
      </c>
      <c r="J226" s="161" t="str">
        <f t="shared" si="140"/>
        <v>Charanawati  Khola(3.52)</v>
      </c>
      <c r="K226" s="161">
        <v>0</v>
      </c>
      <c r="L226" s="161">
        <f t="shared" si="140"/>
        <v>0</v>
      </c>
      <c r="M226" s="161">
        <f t="shared" si="140"/>
        <v>0</v>
      </c>
      <c r="N226" s="161">
        <f t="shared" si="140"/>
        <v>0</v>
      </c>
      <c r="O226" s="161">
        <f t="shared" si="140"/>
        <v>0</v>
      </c>
      <c r="P226" s="161">
        <f t="shared" si="140"/>
        <v>0</v>
      </c>
      <c r="Q226" s="161">
        <f t="shared" si="140"/>
        <v>0</v>
      </c>
      <c r="R226" s="161">
        <f t="shared" si="140"/>
        <v>0</v>
      </c>
      <c r="S226" s="161">
        <f t="shared" si="139"/>
        <v>0</v>
      </c>
      <c r="T226" s="161">
        <f t="shared" si="139"/>
        <v>0</v>
      </c>
      <c r="U226" s="161">
        <f t="shared" si="139"/>
        <v>0</v>
      </c>
      <c r="V226" s="161">
        <f t="shared" si="139"/>
        <v>0</v>
      </c>
      <c r="W226" s="161">
        <f t="shared" si="139"/>
        <v>0</v>
      </c>
      <c r="X226" s="161">
        <f t="shared" si="139"/>
        <v>0</v>
      </c>
      <c r="Y226" s="161">
        <f t="shared" si="139"/>
        <v>0</v>
      </c>
      <c r="Z226" s="161">
        <f t="shared" si="139"/>
        <v>0</v>
      </c>
      <c r="AA226" s="161">
        <f t="shared" si="139"/>
        <v>0</v>
      </c>
      <c r="AB226" s="161">
        <f t="shared" si="139"/>
        <v>0</v>
      </c>
      <c r="AC226" s="161">
        <f t="shared" si="139"/>
        <v>0</v>
      </c>
      <c r="AD226" s="161">
        <f t="shared" si="139"/>
        <v>0</v>
      </c>
      <c r="AE226" s="161">
        <f t="shared" si="139"/>
        <v>0</v>
      </c>
      <c r="AF226" s="174">
        <f t="shared" si="139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 t="str">
        <f t="shared" si="134"/>
        <v>Kapadi Gad(3.33)</v>
      </c>
      <c r="C227" s="161" t="str">
        <f t="shared" si="134"/>
        <v>Kapadi Gad(3.33)</v>
      </c>
      <c r="D227" s="161" t="str">
        <f t="shared" si="134"/>
        <v>Kapadi Gad(3.33)</v>
      </c>
      <c r="E227" s="161" t="str">
        <f t="shared" si="140"/>
        <v>Kapadi Gad(3.33)</v>
      </c>
      <c r="F227" s="161" t="str">
        <f t="shared" si="140"/>
        <v>Kapadi Gad(3.33)</v>
      </c>
      <c r="G227" s="161" t="str">
        <f t="shared" si="140"/>
        <v>Kapadi Gad(3.33)</v>
      </c>
      <c r="H227" s="161" t="str">
        <f t="shared" si="140"/>
        <v>Kapadi Gad(3.33)</v>
      </c>
      <c r="I227" s="161" t="str">
        <f t="shared" si="140"/>
        <v>Kapadi Gad(3.33)</v>
      </c>
      <c r="J227" s="161" t="str">
        <f t="shared" si="140"/>
        <v>Kapadi Gad(3.33)</v>
      </c>
      <c r="K227" s="161">
        <v>0</v>
      </c>
      <c r="L227" s="161">
        <f t="shared" si="140"/>
        <v>0</v>
      </c>
      <c r="M227" s="161">
        <f t="shared" si="140"/>
        <v>0</v>
      </c>
      <c r="N227" s="161">
        <f t="shared" si="140"/>
        <v>0</v>
      </c>
      <c r="O227" s="161">
        <f t="shared" si="140"/>
        <v>0</v>
      </c>
      <c r="P227" s="161">
        <f t="shared" si="140"/>
        <v>0</v>
      </c>
      <c r="Q227" s="161">
        <f t="shared" si="140"/>
        <v>0</v>
      </c>
      <c r="R227" s="161">
        <f t="shared" si="140"/>
        <v>0</v>
      </c>
      <c r="S227" s="161">
        <f t="shared" si="139"/>
        <v>0</v>
      </c>
      <c r="T227" s="161">
        <f t="shared" si="139"/>
        <v>0</v>
      </c>
      <c r="U227" s="161">
        <f t="shared" si="139"/>
        <v>0</v>
      </c>
      <c r="V227" s="161">
        <f t="shared" si="139"/>
        <v>0</v>
      </c>
      <c r="W227" s="161">
        <f t="shared" si="139"/>
        <v>0</v>
      </c>
      <c r="X227" s="161">
        <f t="shared" si="139"/>
        <v>0</v>
      </c>
      <c r="Y227" s="161">
        <f t="shared" si="139"/>
        <v>0</v>
      </c>
      <c r="Z227" s="161">
        <f t="shared" si="139"/>
        <v>0</v>
      </c>
      <c r="AA227" s="161">
        <f t="shared" si="139"/>
        <v>0</v>
      </c>
      <c r="AB227" s="161">
        <f t="shared" si="139"/>
        <v>0</v>
      </c>
      <c r="AC227" s="161">
        <f t="shared" si="139"/>
        <v>0</v>
      </c>
      <c r="AD227" s="161">
        <f t="shared" si="139"/>
        <v>0</v>
      </c>
      <c r="AE227" s="161">
        <f t="shared" si="139"/>
        <v>0</v>
      </c>
      <c r="AF227" s="174">
        <f t="shared" si="139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 t="str">
        <f t="shared" si="134"/>
        <v>Piluwa Khola Small(3)</v>
      </c>
      <c r="C228" s="161" t="str">
        <f t="shared" si="134"/>
        <v>Piluwa Khola Small(3)</v>
      </c>
      <c r="D228" s="161" t="str">
        <f t="shared" si="134"/>
        <v>Piluwa Khola Small(3)</v>
      </c>
      <c r="E228" s="161" t="str">
        <f t="shared" si="140"/>
        <v>Piluwa Khola Small(3)</v>
      </c>
      <c r="F228" s="161" t="str">
        <f t="shared" si="140"/>
        <v>Piluwa Khola Small(3)</v>
      </c>
      <c r="G228" s="161" t="str">
        <f t="shared" si="140"/>
        <v>Piluwa Khola Small(3)</v>
      </c>
      <c r="H228" s="161" t="str">
        <f t="shared" si="140"/>
        <v>Piluwa Khola Small(3)</v>
      </c>
      <c r="I228" s="161" t="str">
        <f t="shared" si="140"/>
        <v>Piluwa Khola Small(3)</v>
      </c>
      <c r="J228" s="161" t="str">
        <f t="shared" si="140"/>
        <v>Piluwa Khola Small(3)</v>
      </c>
      <c r="K228" s="161">
        <v>0</v>
      </c>
      <c r="L228" s="161">
        <f t="shared" si="140"/>
        <v>0</v>
      </c>
      <c r="M228" s="161">
        <f t="shared" si="140"/>
        <v>0</v>
      </c>
      <c r="N228" s="161">
        <f t="shared" si="140"/>
        <v>0</v>
      </c>
      <c r="O228" s="161">
        <f t="shared" si="140"/>
        <v>0</v>
      </c>
      <c r="P228" s="161">
        <f t="shared" si="140"/>
        <v>0</v>
      </c>
      <c r="Q228" s="161">
        <f t="shared" si="140"/>
        <v>0</v>
      </c>
      <c r="R228" s="161">
        <f t="shared" si="140"/>
        <v>0</v>
      </c>
      <c r="S228" s="161">
        <f t="shared" si="139"/>
        <v>0</v>
      </c>
      <c r="T228" s="161">
        <f t="shared" si="139"/>
        <v>0</v>
      </c>
      <c r="U228" s="161">
        <f t="shared" si="139"/>
        <v>0</v>
      </c>
      <c r="V228" s="161">
        <f t="shared" si="139"/>
        <v>0</v>
      </c>
      <c r="W228" s="161">
        <f t="shared" si="139"/>
        <v>0</v>
      </c>
      <c r="X228" s="161">
        <f t="shared" si="139"/>
        <v>0</v>
      </c>
      <c r="Y228" s="161">
        <f t="shared" si="139"/>
        <v>0</v>
      </c>
      <c r="Z228" s="161">
        <f t="shared" si="139"/>
        <v>0</v>
      </c>
      <c r="AA228" s="161">
        <f t="shared" si="139"/>
        <v>0</v>
      </c>
      <c r="AB228" s="161">
        <f t="shared" si="139"/>
        <v>0</v>
      </c>
      <c r="AC228" s="161">
        <f t="shared" si="139"/>
        <v>0</v>
      </c>
      <c r="AD228" s="161">
        <f t="shared" si="139"/>
        <v>0</v>
      </c>
      <c r="AE228" s="161">
        <f t="shared" si="139"/>
        <v>0</v>
      </c>
      <c r="AF228" s="174">
        <f t="shared" si="139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 t="str">
        <f t="shared" si="134"/>
        <v>Chaku Khola(3)</v>
      </c>
      <c r="C229" s="161" t="str">
        <f t="shared" si="134"/>
        <v>Chaku Khola(3)</v>
      </c>
      <c r="D229" s="161" t="str">
        <f t="shared" si="134"/>
        <v>Chaku Khola(3)</v>
      </c>
      <c r="E229" s="161" t="str">
        <f t="shared" si="140"/>
        <v>Chaku Khola(3)</v>
      </c>
      <c r="F229" s="161" t="str">
        <f t="shared" si="140"/>
        <v>Chaku Khola(3)</v>
      </c>
      <c r="G229" s="161" t="str">
        <f t="shared" si="140"/>
        <v>Chaku Khola(3)</v>
      </c>
      <c r="H229" s="161" t="str">
        <f t="shared" si="140"/>
        <v>Chaku Khola(3)</v>
      </c>
      <c r="I229" s="161" t="str">
        <f t="shared" si="140"/>
        <v>Chaku Khola(3)</v>
      </c>
      <c r="J229" s="161" t="str">
        <f t="shared" si="140"/>
        <v>Chaku Khola(3)</v>
      </c>
      <c r="K229" s="161">
        <v>0</v>
      </c>
      <c r="L229" s="161">
        <f t="shared" si="140"/>
        <v>0</v>
      </c>
      <c r="M229" s="161">
        <f t="shared" si="140"/>
        <v>0</v>
      </c>
      <c r="N229" s="161">
        <f t="shared" si="140"/>
        <v>0</v>
      </c>
      <c r="O229" s="161">
        <f t="shared" si="140"/>
        <v>0</v>
      </c>
      <c r="P229" s="161">
        <f t="shared" si="140"/>
        <v>0</v>
      </c>
      <c r="Q229" s="161">
        <f t="shared" si="140"/>
        <v>0</v>
      </c>
      <c r="R229" s="161">
        <f t="shared" si="140"/>
        <v>0</v>
      </c>
      <c r="S229" s="161">
        <f t="shared" si="139"/>
        <v>0</v>
      </c>
      <c r="T229" s="161">
        <f t="shared" si="139"/>
        <v>0</v>
      </c>
      <c r="U229" s="161">
        <f t="shared" si="139"/>
        <v>0</v>
      </c>
      <c r="V229" s="161">
        <f t="shared" si="139"/>
        <v>0</v>
      </c>
      <c r="W229" s="161">
        <f t="shared" si="139"/>
        <v>0</v>
      </c>
      <c r="X229" s="161">
        <f t="shared" si="139"/>
        <v>0</v>
      </c>
      <c r="Y229" s="161">
        <f t="shared" si="139"/>
        <v>0</v>
      </c>
      <c r="Z229" s="161">
        <f t="shared" si="139"/>
        <v>0</v>
      </c>
      <c r="AA229" s="161">
        <f t="shared" si="139"/>
        <v>0</v>
      </c>
      <c r="AB229" s="161">
        <f t="shared" si="139"/>
        <v>0</v>
      </c>
      <c r="AC229" s="161">
        <f t="shared" si="139"/>
        <v>0</v>
      </c>
      <c r="AD229" s="161">
        <f t="shared" si="139"/>
        <v>0</v>
      </c>
      <c r="AE229" s="161">
        <f t="shared" si="139"/>
        <v>0</v>
      </c>
      <c r="AF229" s="174">
        <f t="shared" si="139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 t="str">
        <f t="shared" si="134"/>
        <v>Bhairab Kunda(3)</v>
      </c>
      <c r="C230" s="161" t="str">
        <f t="shared" si="134"/>
        <v>Bhairab Kunda(3)</v>
      </c>
      <c r="D230" s="161" t="str">
        <f t="shared" si="134"/>
        <v>Bhairab Kunda(3)</v>
      </c>
      <c r="E230" s="161" t="str">
        <f t="shared" si="140"/>
        <v>Bhairab Kunda(3)</v>
      </c>
      <c r="F230" s="161" t="str">
        <f t="shared" si="140"/>
        <v>Bhairab Kunda(3)</v>
      </c>
      <c r="G230" s="161" t="str">
        <f t="shared" si="140"/>
        <v>Bhairab Kunda(3)</v>
      </c>
      <c r="H230" s="161" t="str">
        <f t="shared" si="140"/>
        <v>Bhairab Kunda(3)</v>
      </c>
      <c r="I230" s="161" t="str">
        <f t="shared" si="140"/>
        <v>Bhairab Kunda(3)</v>
      </c>
      <c r="J230" s="161" t="str">
        <f t="shared" si="140"/>
        <v>Bhairab Kunda(3)</v>
      </c>
      <c r="K230" s="161">
        <v>0</v>
      </c>
      <c r="L230" s="161">
        <f t="shared" si="140"/>
        <v>0</v>
      </c>
      <c r="M230" s="161">
        <f t="shared" si="140"/>
        <v>0</v>
      </c>
      <c r="N230" s="161">
        <f t="shared" si="140"/>
        <v>0</v>
      </c>
      <c r="O230" s="161">
        <f t="shared" si="140"/>
        <v>0</v>
      </c>
      <c r="P230" s="161">
        <f t="shared" si="140"/>
        <v>0</v>
      </c>
      <c r="Q230" s="161">
        <f t="shared" si="140"/>
        <v>0</v>
      </c>
      <c r="R230" s="161">
        <f t="shared" si="140"/>
        <v>0</v>
      </c>
      <c r="S230" s="161">
        <f t="shared" si="139"/>
        <v>0</v>
      </c>
      <c r="T230" s="161">
        <f t="shared" si="139"/>
        <v>0</v>
      </c>
      <c r="U230" s="161">
        <f t="shared" si="139"/>
        <v>0</v>
      </c>
      <c r="V230" s="161">
        <f t="shared" si="139"/>
        <v>0</v>
      </c>
      <c r="W230" s="161">
        <f t="shared" si="139"/>
        <v>0</v>
      </c>
      <c r="X230" s="161">
        <f t="shared" si="139"/>
        <v>0</v>
      </c>
      <c r="Y230" s="161">
        <f t="shared" si="139"/>
        <v>0</v>
      </c>
      <c r="Z230" s="161">
        <f t="shared" si="139"/>
        <v>0</v>
      </c>
      <c r="AA230" s="161">
        <f t="shared" si="139"/>
        <v>0</v>
      </c>
      <c r="AB230" s="161">
        <f t="shared" si="139"/>
        <v>0</v>
      </c>
      <c r="AC230" s="161">
        <f t="shared" si="139"/>
        <v>0</v>
      </c>
      <c r="AD230" s="161">
        <f t="shared" si="139"/>
        <v>0</v>
      </c>
      <c r="AE230" s="161">
        <f t="shared" si="139"/>
        <v>0</v>
      </c>
      <c r="AF230" s="174">
        <f t="shared" si="139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 t="str">
        <f t="shared" si="134"/>
        <v>Upper Puwa -1(3)</v>
      </c>
      <c r="C231" s="161" t="str">
        <f t="shared" si="134"/>
        <v>Upper Puwa -1(3)</v>
      </c>
      <c r="D231" s="161" t="str">
        <f t="shared" si="134"/>
        <v>Upper Puwa -1(3)</v>
      </c>
      <c r="E231" s="161" t="str">
        <f t="shared" si="140"/>
        <v>Upper Puwa -1(3)</v>
      </c>
      <c r="F231" s="161" t="str">
        <f t="shared" si="140"/>
        <v>Upper Puwa -1(3)</v>
      </c>
      <c r="G231" s="161" t="str">
        <f t="shared" si="140"/>
        <v>Upper Puwa -1(3)</v>
      </c>
      <c r="H231" s="161" t="str">
        <f t="shared" si="140"/>
        <v>Upper Puwa -1(3)</v>
      </c>
      <c r="I231" s="161" t="str">
        <f t="shared" si="140"/>
        <v>Upper Puwa -1(3)</v>
      </c>
      <c r="J231" s="161" t="str">
        <f t="shared" si="140"/>
        <v>Upper Puwa -1(3)</v>
      </c>
      <c r="K231" s="161">
        <v>0</v>
      </c>
      <c r="L231" s="161">
        <f t="shared" si="140"/>
        <v>0</v>
      </c>
      <c r="M231" s="161">
        <f t="shared" si="140"/>
        <v>0</v>
      </c>
      <c r="N231" s="161">
        <f t="shared" si="140"/>
        <v>0</v>
      </c>
      <c r="O231" s="161">
        <f t="shared" si="140"/>
        <v>0</v>
      </c>
      <c r="P231" s="161">
        <f t="shared" si="140"/>
        <v>0</v>
      </c>
      <c r="Q231" s="161">
        <f t="shared" si="140"/>
        <v>0</v>
      </c>
      <c r="R231" s="161">
        <f t="shared" si="140"/>
        <v>0</v>
      </c>
      <c r="S231" s="161">
        <f t="shared" si="139"/>
        <v>0</v>
      </c>
      <c r="T231" s="161">
        <f t="shared" si="139"/>
        <v>0</v>
      </c>
      <c r="U231" s="161">
        <f t="shared" si="139"/>
        <v>0</v>
      </c>
      <c r="V231" s="161">
        <f t="shared" si="139"/>
        <v>0</v>
      </c>
      <c r="W231" s="161">
        <f t="shared" si="139"/>
        <v>0</v>
      </c>
      <c r="X231" s="161">
        <f t="shared" si="139"/>
        <v>0</v>
      </c>
      <c r="Y231" s="161">
        <f t="shared" si="139"/>
        <v>0</v>
      </c>
      <c r="Z231" s="161">
        <f t="shared" si="139"/>
        <v>0</v>
      </c>
      <c r="AA231" s="161">
        <f t="shared" si="139"/>
        <v>0</v>
      </c>
      <c r="AB231" s="161">
        <f t="shared" si="139"/>
        <v>0</v>
      </c>
      <c r="AC231" s="161">
        <f t="shared" si="139"/>
        <v>0</v>
      </c>
      <c r="AD231" s="161">
        <f t="shared" si="139"/>
        <v>0</v>
      </c>
      <c r="AE231" s="161">
        <f t="shared" si="139"/>
        <v>0</v>
      </c>
      <c r="AF231" s="174">
        <f t="shared" si="139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 t="str">
        <f t="shared" si="134"/>
        <v>Midim Karapu(3)</v>
      </c>
      <c r="C232" s="161" t="str">
        <f t="shared" si="134"/>
        <v>Midim Karapu(3)</v>
      </c>
      <c r="D232" s="161" t="str">
        <f t="shared" si="134"/>
        <v>Midim Karapu(3)</v>
      </c>
      <c r="E232" s="161" t="str">
        <f t="shared" si="140"/>
        <v>Midim Karapu(3)</v>
      </c>
      <c r="F232" s="161" t="str">
        <f t="shared" si="140"/>
        <v>Midim Karapu(3)</v>
      </c>
      <c r="G232" s="161" t="str">
        <f t="shared" si="140"/>
        <v>Midim Karapu(3)</v>
      </c>
      <c r="H232" s="161" t="str">
        <f t="shared" si="140"/>
        <v>Midim Karapu(3)</v>
      </c>
      <c r="I232" s="161" t="str">
        <f t="shared" si="140"/>
        <v>Midim Karapu(3)</v>
      </c>
      <c r="J232" s="161" t="str">
        <f t="shared" si="140"/>
        <v>Midim Karapu(3)</v>
      </c>
      <c r="K232" s="161">
        <v>0</v>
      </c>
      <c r="L232" s="161">
        <f t="shared" si="140"/>
        <v>0</v>
      </c>
      <c r="M232" s="161">
        <f t="shared" si="140"/>
        <v>0</v>
      </c>
      <c r="N232" s="161">
        <f t="shared" si="140"/>
        <v>0</v>
      </c>
      <c r="O232" s="161">
        <f t="shared" si="140"/>
        <v>0</v>
      </c>
      <c r="P232" s="161">
        <f t="shared" si="140"/>
        <v>0</v>
      </c>
      <c r="Q232" s="161">
        <f t="shared" si="140"/>
        <v>0</v>
      </c>
      <c r="R232" s="161">
        <f t="shared" ref="R232:AF247" si="141">Q232</f>
        <v>0</v>
      </c>
      <c r="S232" s="161">
        <f t="shared" si="141"/>
        <v>0</v>
      </c>
      <c r="T232" s="161">
        <f t="shared" si="141"/>
        <v>0</v>
      </c>
      <c r="U232" s="161">
        <f t="shared" si="141"/>
        <v>0</v>
      </c>
      <c r="V232" s="161">
        <f t="shared" si="141"/>
        <v>0</v>
      </c>
      <c r="W232" s="161">
        <f t="shared" si="141"/>
        <v>0</v>
      </c>
      <c r="X232" s="161">
        <f t="shared" si="141"/>
        <v>0</v>
      </c>
      <c r="Y232" s="161">
        <f t="shared" si="141"/>
        <v>0</v>
      </c>
      <c r="Z232" s="161">
        <f t="shared" si="141"/>
        <v>0</v>
      </c>
      <c r="AA232" s="161">
        <f t="shared" si="141"/>
        <v>0</v>
      </c>
      <c r="AB232" s="161">
        <f t="shared" si="141"/>
        <v>0</v>
      </c>
      <c r="AC232" s="161">
        <f t="shared" si="141"/>
        <v>0</v>
      </c>
      <c r="AD232" s="161">
        <f t="shared" si="141"/>
        <v>0</v>
      </c>
      <c r="AE232" s="161">
        <f t="shared" si="141"/>
        <v>0</v>
      </c>
      <c r="AF232" s="174">
        <f t="shared" si="141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 t="str">
        <f t="shared" si="134"/>
        <v>Upper Rawa(3)</v>
      </c>
      <c r="C233" s="161" t="str">
        <f t="shared" si="134"/>
        <v>Upper Rawa(3)</v>
      </c>
      <c r="D233" s="161" t="str">
        <f t="shared" si="134"/>
        <v>Upper Rawa(3)</v>
      </c>
      <c r="E233" s="161" t="str">
        <f t="shared" ref="C233:R248" si="142">D233</f>
        <v>Upper Rawa(3)</v>
      </c>
      <c r="F233" s="161" t="str">
        <f t="shared" si="142"/>
        <v>Upper Rawa(3)</v>
      </c>
      <c r="G233" s="161" t="str">
        <f t="shared" si="142"/>
        <v>Upper Rawa(3)</v>
      </c>
      <c r="H233" s="161" t="str">
        <f t="shared" si="142"/>
        <v>Upper Rawa(3)</v>
      </c>
      <c r="I233" s="161" t="str">
        <f t="shared" si="142"/>
        <v>Upper Rawa(3)</v>
      </c>
      <c r="J233" s="161" t="str">
        <f t="shared" si="142"/>
        <v>Upper Rawa(3)</v>
      </c>
      <c r="K233" s="161">
        <v>0</v>
      </c>
      <c r="L233" s="161">
        <f t="shared" si="142"/>
        <v>0</v>
      </c>
      <c r="M233" s="161">
        <f t="shared" si="142"/>
        <v>0</v>
      </c>
      <c r="N233" s="161">
        <f t="shared" si="142"/>
        <v>0</v>
      </c>
      <c r="O233" s="161">
        <f t="shared" si="142"/>
        <v>0</v>
      </c>
      <c r="P233" s="161">
        <f t="shared" si="142"/>
        <v>0</v>
      </c>
      <c r="Q233" s="161">
        <f t="shared" si="142"/>
        <v>0</v>
      </c>
      <c r="R233" s="161">
        <f t="shared" si="142"/>
        <v>0</v>
      </c>
      <c r="S233" s="161">
        <f t="shared" si="141"/>
        <v>0</v>
      </c>
      <c r="T233" s="161">
        <f t="shared" si="141"/>
        <v>0</v>
      </c>
      <c r="U233" s="161">
        <f t="shared" si="141"/>
        <v>0</v>
      </c>
      <c r="V233" s="161">
        <f t="shared" si="141"/>
        <v>0</v>
      </c>
      <c r="W233" s="161">
        <f t="shared" si="141"/>
        <v>0</v>
      </c>
      <c r="X233" s="161">
        <f t="shared" si="141"/>
        <v>0</v>
      </c>
      <c r="Y233" s="161">
        <f t="shared" si="141"/>
        <v>0</v>
      </c>
      <c r="Z233" s="161">
        <f t="shared" si="141"/>
        <v>0</v>
      </c>
      <c r="AA233" s="161">
        <f t="shared" si="141"/>
        <v>0</v>
      </c>
      <c r="AB233" s="161">
        <f t="shared" si="141"/>
        <v>0</v>
      </c>
      <c r="AC233" s="161">
        <f t="shared" si="141"/>
        <v>0</v>
      </c>
      <c r="AD233" s="161">
        <f t="shared" si="141"/>
        <v>0</v>
      </c>
      <c r="AE233" s="161">
        <f t="shared" si="141"/>
        <v>0</v>
      </c>
      <c r="AF233" s="174">
        <f t="shared" si="141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 t="str">
        <f t="shared" ref="B234:D274" si="143">A234</f>
        <v>Everest Sugar and Chemical Industries Ltd.(3)</v>
      </c>
      <c r="C234" s="161" t="str">
        <f t="shared" si="143"/>
        <v>Everest Sugar and Chemical Industries Ltd.(3)</v>
      </c>
      <c r="D234" s="161" t="str">
        <f t="shared" si="143"/>
        <v>Everest Sugar and Chemical Industries Ltd.(3)</v>
      </c>
      <c r="E234" s="161" t="str">
        <f t="shared" si="142"/>
        <v>Everest Sugar and Chemical Industries Ltd.(3)</v>
      </c>
      <c r="F234" s="161" t="str">
        <f t="shared" si="142"/>
        <v>Everest Sugar and Chemical Industries Ltd.(3)</v>
      </c>
      <c r="G234" s="161" t="str">
        <f t="shared" si="142"/>
        <v>Everest Sugar and Chemical Industries Ltd.(3)</v>
      </c>
      <c r="H234" s="161" t="str">
        <f t="shared" si="142"/>
        <v>Everest Sugar and Chemical Industries Ltd.(3)</v>
      </c>
      <c r="I234" s="161" t="str">
        <f t="shared" si="142"/>
        <v>Everest Sugar and Chemical Industries Ltd.(3)</v>
      </c>
      <c r="J234" s="161" t="str">
        <f t="shared" si="142"/>
        <v>Everest Sugar and Chemical Industries Ltd.(3)</v>
      </c>
      <c r="K234" s="161">
        <v>0</v>
      </c>
      <c r="L234" s="161">
        <f t="shared" si="142"/>
        <v>0</v>
      </c>
      <c r="M234" s="161">
        <f t="shared" si="142"/>
        <v>0</v>
      </c>
      <c r="N234" s="161">
        <f t="shared" si="142"/>
        <v>0</v>
      </c>
      <c r="O234" s="161">
        <f t="shared" si="142"/>
        <v>0</v>
      </c>
      <c r="P234" s="161">
        <f t="shared" si="142"/>
        <v>0</v>
      </c>
      <c r="Q234" s="161">
        <f t="shared" si="142"/>
        <v>0</v>
      </c>
      <c r="R234" s="161">
        <f t="shared" si="142"/>
        <v>0</v>
      </c>
      <c r="S234" s="161">
        <f t="shared" si="141"/>
        <v>0</v>
      </c>
      <c r="T234" s="161">
        <f t="shared" si="141"/>
        <v>0</v>
      </c>
      <c r="U234" s="161">
        <f t="shared" si="141"/>
        <v>0</v>
      </c>
      <c r="V234" s="161">
        <f t="shared" si="141"/>
        <v>0</v>
      </c>
      <c r="W234" s="161">
        <f t="shared" si="141"/>
        <v>0</v>
      </c>
      <c r="X234" s="161">
        <f t="shared" si="141"/>
        <v>0</v>
      </c>
      <c r="Y234" s="161">
        <f t="shared" si="141"/>
        <v>0</v>
      </c>
      <c r="Z234" s="161">
        <f t="shared" si="141"/>
        <v>0</v>
      </c>
      <c r="AA234" s="161">
        <f t="shared" si="141"/>
        <v>0</v>
      </c>
      <c r="AB234" s="161">
        <f t="shared" si="141"/>
        <v>0</v>
      </c>
      <c r="AC234" s="161">
        <f t="shared" si="141"/>
        <v>0</v>
      </c>
      <c r="AD234" s="161">
        <f t="shared" si="141"/>
        <v>0</v>
      </c>
      <c r="AE234" s="161">
        <f t="shared" si="141"/>
        <v>0</v>
      </c>
      <c r="AF234" s="174">
        <f t="shared" si="141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 t="str">
        <f t="shared" si="143"/>
        <v>Indushankar Chini Udhyog Ltd.(3)</v>
      </c>
      <c r="C235" s="161" t="str">
        <f t="shared" si="143"/>
        <v>Indushankar Chini Udhyog Ltd.(3)</v>
      </c>
      <c r="D235" s="161" t="str">
        <f t="shared" si="143"/>
        <v>Indushankar Chini Udhyog Ltd.(3)</v>
      </c>
      <c r="E235" s="161" t="str">
        <f t="shared" si="142"/>
        <v>Indushankar Chini Udhyog Ltd.(3)</v>
      </c>
      <c r="F235" s="161" t="str">
        <f t="shared" si="142"/>
        <v>Indushankar Chini Udhyog Ltd.(3)</v>
      </c>
      <c r="G235" s="161" t="str">
        <f t="shared" si="142"/>
        <v>Indushankar Chini Udhyog Ltd.(3)</v>
      </c>
      <c r="H235" s="161" t="str">
        <f t="shared" si="142"/>
        <v>Indushankar Chini Udhyog Ltd.(3)</v>
      </c>
      <c r="I235" s="161" t="str">
        <f t="shared" si="142"/>
        <v>Indushankar Chini Udhyog Ltd.(3)</v>
      </c>
      <c r="J235" s="161" t="str">
        <f t="shared" si="142"/>
        <v>Indushankar Chini Udhyog Ltd.(3)</v>
      </c>
      <c r="K235" s="161">
        <v>0</v>
      </c>
      <c r="L235" s="161">
        <f t="shared" si="142"/>
        <v>0</v>
      </c>
      <c r="M235" s="161">
        <f t="shared" si="142"/>
        <v>0</v>
      </c>
      <c r="N235" s="161">
        <f t="shared" si="142"/>
        <v>0</v>
      </c>
      <c r="O235" s="161">
        <f t="shared" si="142"/>
        <v>0</v>
      </c>
      <c r="P235" s="161">
        <f t="shared" si="142"/>
        <v>0</v>
      </c>
      <c r="Q235" s="161">
        <f t="shared" si="142"/>
        <v>0</v>
      </c>
      <c r="R235" s="161">
        <f t="shared" si="142"/>
        <v>0</v>
      </c>
      <c r="S235" s="161">
        <f t="shared" si="141"/>
        <v>0</v>
      </c>
      <c r="T235" s="161">
        <f t="shared" si="141"/>
        <v>0</v>
      </c>
      <c r="U235" s="161">
        <f t="shared" si="141"/>
        <v>0</v>
      </c>
      <c r="V235" s="161">
        <f t="shared" si="141"/>
        <v>0</v>
      </c>
      <c r="W235" s="161">
        <f t="shared" si="141"/>
        <v>0</v>
      </c>
      <c r="X235" s="161">
        <f t="shared" si="141"/>
        <v>0</v>
      </c>
      <c r="Y235" s="161">
        <f t="shared" si="141"/>
        <v>0</v>
      </c>
      <c r="Z235" s="161">
        <f t="shared" si="141"/>
        <v>0</v>
      </c>
      <c r="AA235" s="161">
        <f t="shared" si="141"/>
        <v>0</v>
      </c>
      <c r="AB235" s="161">
        <f t="shared" si="141"/>
        <v>0</v>
      </c>
      <c r="AC235" s="161">
        <f t="shared" si="141"/>
        <v>0</v>
      </c>
      <c r="AD235" s="161">
        <f t="shared" si="141"/>
        <v>0</v>
      </c>
      <c r="AE235" s="161">
        <f t="shared" si="141"/>
        <v>0</v>
      </c>
      <c r="AF235" s="174">
        <f t="shared" si="141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 t="str">
        <f t="shared" si="143"/>
        <v>Dhalkebar Solar Project(3)</v>
      </c>
      <c r="C236" s="161" t="str">
        <f t="shared" si="143"/>
        <v>Dhalkebar Solar Project(3)</v>
      </c>
      <c r="D236" s="161" t="str">
        <f t="shared" si="143"/>
        <v>Dhalkebar Solar Project(3)</v>
      </c>
      <c r="E236" s="161" t="str">
        <f t="shared" si="142"/>
        <v>Dhalkebar Solar Project(3)</v>
      </c>
      <c r="F236" s="161" t="str">
        <f t="shared" si="142"/>
        <v>Dhalkebar Solar Project(3)</v>
      </c>
      <c r="G236" s="161" t="str">
        <f t="shared" si="142"/>
        <v>Dhalkebar Solar Project(3)</v>
      </c>
      <c r="H236" s="161" t="str">
        <f t="shared" si="142"/>
        <v>Dhalkebar Solar Project(3)</v>
      </c>
      <c r="I236" s="161" t="str">
        <f t="shared" si="142"/>
        <v>Dhalkebar Solar Project(3)</v>
      </c>
      <c r="J236" s="161" t="str">
        <f t="shared" si="142"/>
        <v>Dhalkebar Solar Project(3)</v>
      </c>
      <c r="K236" s="161">
        <v>0</v>
      </c>
      <c r="L236" s="161">
        <f t="shared" si="142"/>
        <v>0</v>
      </c>
      <c r="M236" s="161">
        <f t="shared" si="142"/>
        <v>0</v>
      </c>
      <c r="N236" s="161">
        <f t="shared" si="142"/>
        <v>0</v>
      </c>
      <c r="O236" s="161">
        <f t="shared" si="142"/>
        <v>0</v>
      </c>
      <c r="P236" s="161">
        <f t="shared" si="142"/>
        <v>0</v>
      </c>
      <c r="Q236" s="161">
        <f t="shared" si="142"/>
        <v>0</v>
      </c>
      <c r="R236" s="161">
        <f t="shared" si="142"/>
        <v>0</v>
      </c>
      <c r="S236" s="161">
        <f t="shared" si="141"/>
        <v>0</v>
      </c>
      <c r="T236" s="161">
        <f t="shared" si="141"/>
        <v>0</v>
      </c>
      <c r="U236" s="161">
        <f t="shared" si="141"/>
        <v>0</v>
      </c>
      <c r="V236" s="161">
        <f t="shared" si="141"/>
        <v>0</v>
      </c>
      <c r="W236" s="161">
        <f t="shared" si="141"/>
        <v>0</v>
      </c>
      <c r="X236" s="161">
        <f t="shared" si="141"/>
        <v>0</v>
      </c>
      <c r="Y236" s="161">
        <f t="shared" si="141"/>
        <v>0</v>
      </c>
      <c r="Z236" s="161">
        <f t="shared" si="141"/>
        <v>0</v>
      </c>
      <c r="AA236" s="161">
        <f t="shared" si="141"/>
        <v>0</v>
      </c>
      <c r="AB236" s="161">
        <f t="shared" si="141"/>
        <v>0</v>
      </c>
      <c r="AC236" s="161">
        <f t="shared" si="141"/>
        <v>0</v>
      </c>
      <c r="AD236" s="161">
        <f t="shared" si="141"/>
        <v>0</v>
      </c>
      <c r="AE236" s="161">
        <f t="shared" si="141"/>
        <v>0</v>
      </c>
      <c r="AF236" s="174">
        <f t="shared" si="141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 t="str">
        <f t="shared" si="143"/>
        <v>Chake Khola(2.83)</v>
      </c>
      <c r="C237" s="161" t="str">
        <f t="shared" si="143"/>
        <v>Chake Khola(2.83)</v>
      </c>
      <c r="D237" s="161" t="str">
        <f t="shared" si="143"/>
        <v>Chake Khola(2.83)</v>
      </c>
      <c r="E237" s="161" t="str">
        <f t="shared" si="142"/>
        <v>Chake Khola(2.83)</v>
      </c>
      <c r="F237" s="161" t="str">
        <f t="shared" si="142"/>
        <v>Chake Khola(2.83)</v>
      </c>
      <c r="G237" s="161" t="str">
        <f t="shared" si="142"/>
        <v>Chake Khola(2.83)</v>
      </c>
      <c r="H237" s="161" t="str">
        <f t="shared" si="142"/>
        <v>Chake Khola(2.83)</v>
      </c>
      <c r="I237" s="161" t="str">
        <f t="shared" si="142"/>
        <v>Chake Khola(2.83)</v>
      </c>
      <c r="J237" s="161" t="str">
        <f t="shared" si="142"/>
        <v>Chake Khola(2.83)</v>
      </c>
      <c r="K237" s="161">
        <v>0</v>
      </c>
      <c r="L237" s="161">
        <f t="shared" si="142"/>
        <v>0</v>
      </c>
      <c r="M237" s="161">
        <f t="shared" si="142"/>
        <v>0</v>
      </c>
      <c r="N237" s="161">
        <f t="shared" si="142"/>
        <v>0</v>
      </c>
      <c r="O237" s="161">
        <f t="shared" si="142"/>
        <v>0</v>
      </c>
      <c r="P237" s="161">
        <f t="shared" si="142"/>
        <v>0</v>
      </c>
      <c r="Q237" s="161">
        <f t="shared" si="142"/>
        <v>0</v>
      </c>
      <c r="R237" s="161">
        <f t="shared" si="142"/>
        <v>0</v>
      </c>
      <c r="S237" s="161">
        <f t="shared" si="141"/>
        <v>0</v>
      </c>
      <c r="T237" s="161">
        <f t="shared" si="141"/>
        <v>0</v>
      </c>
      <c r="U237" s="161">
        <f t="shared" si="141"/>
        <v>0</v>
      </c>
      <c r="V237" s="161">
        <f t="shared" si="141"/>
        <v>0</v>
      </c>
      <c r="W237" s="161">
        <f t="shared" si="141"/>
        <v>0</v>
      </c>
      <c r="X237" s="161">
        <f t="shared" si="141"/>
        <v>0</v>
      </c>
      <c r="Y237" s="161">
        <f t="shared" si="141"/>
        <v>0</v>
      </c>
      <c r="Z237" s="161">
        <f t="shared" si="141"/>
        <v>0</v>
      </c>
      <c r="AA237" s="161">
        <f t="shared" si="141"/>
        <v>0</v>
      </c>
      <c r="AB237" s="161">
        <f t="shared" si="141"/>
        <v>0</v>
      </c>
      <c r="AC237" s="161">
        <f t="shared" si="141"/>
        <v>0</v>
      </c>
      <c r="AD237" s="161">
        <f t="shared" si="141"/>
        <v>0</v>
      </c>
      <c r="AE237" s="161">
        <f t="shared" si="141"/>
        <v>0</v>
      </c>
      <c r="AF237" s="174">
        <f t="shared" si="141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 t="str">
        <f t="shared" si="143"/>
        <v>Sunkoshi Small(2.5)</v>
      </c>
      <c r="C238" s="161" t="str">
        <f t="shared" si="143"/>
        <v>Sunkoshi Small(2.5)</v>
      </c>
      <c r="D238" s="161" t="str">
        <f t="shared" si="143"/>
        <v>Sunkoshi Small(2.5)</v>
      </c>
      <c r="E238" s="161" t="str">
        <f t="shared" si="142"/>
        <v>Sunkoshi Small(2.5)</v>
      </c>
      <c r="F238" s="161" t="str">
        <f t="shared" si="142"/>
        <v>Sunkoshi Small(2.5)</v>
      </c>
      <c r="G238" s="161" t="str">
        <f t="shared" si="142"/>
        <v>Sunkoshi Small(2.5)</v>
      </c>
      <c r="H238" s="161" t="str">
        <f t="shared" si="142"/>
        <v>Sunkoshi Small(2.5)</v>
      </c>
      <c r="I238" s="161" t="str">
        <f t="shared" si="142"/>
        <v>Sunkoshi Small(2.5)</v>
      </c>
      <c r="J238" s="161" t="str">
        <f t="shared" si="142"/>
        <v>Sunkoshi Small(2.5)</v>
      </c>
      <c r="K238" s="161">
        <v>0</v>
      </c>
      <c r="L238" s="161">
        <f t="shared" si="142"/>
        <v>0</v>
      </c>
      <c r="M238" s="161">
        <f t="shared" si="142"/>
        <v>0</v>
      </c>
      <c r="N238" s="161">
        <f t="shared" si="142"/>
        <v>0</v>
      </c>
      <c r="O238" s="161">
        <f t="shared" si="142"/>
        <v>0</v>
      </c>
      <c r="P238" s="161">
        <f t="shared" si="142"/>
        <v>0</v>
      </c>
      <c r="Q238" s="161">
        <f t="shared" si="142"/>
        <v>0</v>
      </c>
      <c r="R238" s="161">
        <f t="shared" si="142"/>
        <v>0</v>
      </c>
      <c r="S238" s="161">
        <f t="shared" si="141"/>
        <v>0</v>
      </c>
      <c r="T238" s="161">
        <f t="shared" si="141"/>
        <v>0</v>
      </c>
      <c r="U238" s="161">
        <f t="shared" si="141"/>
        <v>0</v>
      </c>
      <c r="V238" s="161">
        <f t="shared" si="141"/>
        <v>0</v>
      </c>
      <c r="W238" s="161">
        <f t="shared" si="141"/>
        <v>0</v>
      </c>
      <c r="X238" s="161">
        <f t="shared" si="141"/>
        <v>0</v>
      </c>
      <c r="Y238" s="161">
        <f t="shared" si="141"/>
        <v>0</v>
      </c>
      <c r="Z238" s="161">
        <f t="shared" si="141"/>
        <v>0</v>
      </c>
      <c r="AA238" s="161">
        <f t="shared" si="141"/>
        <v>0</v>
      </c>
      <c r="AB238" s="161">
        <f t="shared" si="141"/>
        <v>0</v>
      </c>
      <c r="AC238" s="161">
        <f t="shared" si="141"/>
        <v>0</v>
      </c>
      <c r="AD238" s="161">
        <f t="shared" si="141"/>
        <v>0</v>
      </c>
      <c r="AE238" s="161">
        <f t="shared" si="141"/>
        <v>0</v>
      </c>
      <c r="AF238" s="174">
        <f t="shared" si="141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 t="str">
        <f t="shared" si="143"/>
        <v>Daram Khola A(2.5)</v>
      </c>
      <c r="C239" s="161" t="str">
        <f t="shared" si="143"/>
        <v>Daram Khola A(2.5)</v>
      </c>
      <c r="D239" s="161" t="str">
        <f t="shared" si="143"/>
        <v>Daram Khola A(2.5)</v>
      </c>
      <c r="E239" s="161" t="str">
        <f t="shared" si="142"/>
        <v>Daram Khola A(2.5)</v>
      </c>
      <c r="F239" s="161" t="str">
        <f t="shared" si="142"/>
        <v>Daram Khola A(2.5)</v>
      </c>
      <c r="G239" s="161" t="str">
        <f t="shared" si="142"/>
        <v>Daram Khola A(2.5)</v>
      </c>
      <c r="H239" s="161" t="str">
        <f t="shared" si="142"/>
        <v>Daram Khola A(2.5)</v>
      </c>
      <c r="I239" s="161" t="str">
        <f t="shared" si="142"/>
        <v>Daram Khola A(2.5)</v>
      </c>
      <c r="J239" s="161" t="str">
        <f t="shared" si="142"/>
        <v>Daram Khola A(2.5)</v>
      </c>
      <c r="K239" s="161">
        <v>0</v>
      </c>
      <c r="L239" s="161">
        <f t="shared" si="142"/>
        <v>0</v>
      </c>
      <c r="M239" s="161">
        <f t="shared" si="142"/>
        <v>0</v>
      </c>
      <c r="N239" s="161">
        <f t="shared" si="142"/>
        <v>0</v>
      </c>
      <c r="O239" s="161">
        <f t="shared" si="142"/>
        <v>0</v>
      </c>
      <c r="P239" s="161">
        <f t="shared" si="142"/>
        <v>0</v>
      </c>
      <c r="Q239" s="161">
        <f t="shared" si="142"/>
        <v>0</v>
      </c>
      <c r="R239" s="161">
        <f t="shared" si="142"/>
        <v>0</v>
      </c>
      <c r="S239" s="161">
        <f t="shared" si="141"/>
        <v>0</v>
      </c>
      <c r="T239" s="161">
        <f t="shared" si="141"/>
        <v>0</v>
      </c>
      <c r="U239" s="161">
        <f t="shared" si="141"/>
        <v>0</v>
      </c>
      <c r="V239" s="161">
        <f t="shared" si="141"/>
        <v>0</v>
      </c>
      <c r="W239" s="161">
        <f t="shared" si="141"/>
        <v>0</v>
      </c>
      <c r="X239" s="161">
        <f t="shared" si="141"/>
        <v>0</v>
      </c>
      <c r="Y239" s="161">
        <f t="shared" si="141"/>
        <v>0</v>
      </c>
      <c r="Z239" s="161">
        <f t="shared" si="141"/>
        <v>0</v>
      </c>
      <c r="AA239" s="161">
        <f t="shared" si="141"/>
        <v>0</v>
      </c>
      <c r="AB239" s="161">
        <f t="shared" si="141"/>
        <v>0</v>
      </c>
      <c r="AC239" s="161">
        <f t="shared" si="141"/>
        <v>0</v>
      </c>
      <c r="AD239" s="161">
        <f t="shared" si="141"/>
        <v>0</v>
      </c>
      <c r="AE239" s="161">
        <f t="shared" si="141"/>
        <v>0</v>
      </c>
      <c r="AF239" s="174">
        <f t="shared" si="141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 t="str">
        <f t="shared" si="143"/>
        <v>Ridi Khola(2.4)</v>
      </c>
      <c r="C240" s="161" t="str">
        <f t="shared" si="143"/>
        <v>Ridi Khola(2.4)</v>
      </c>
      <c r="D240" s="161" t="str">
        <f t="shared" si="143"/>
        <v>Ridi Khola(2.4)</v>
      </c>
      <c r="E240" s="161" t="str">
        <f t="shared" si="142"/>
        <v>Ridi Khola(2.4)</v>
      </c>
      <c r="F240" s="161" t="str">
        <f t="shared" si="142"/>
        <v>Ridi Khola(2.4)</v>
      </c>
      <c r="G240" s="161" t="str">
        <f t="shared" si="142"/>
        <v>Ridi Khola(2.4)</v>
      </c>
      <c r="H240" s="161" t="str">
        <f t="shared" si="142"/>
        <v>Ridi Khola(2.4)</v>
      </c>
      <c r="I240" s="161" t="str">
        <f t="shared" si="142"/>
        <v>Ridi Khola(2.4)</v>
      </c>
      <c r="J240" s="161" t="str">
        <f t="shared" si="142"/>
        <v>Ridi Khola(2.4)</v>
      </c>
      <c r="K240" s="161">
        <v>0</v>
      </c>
      <c r="L240" s="161">
        <f t="shared" si="142"/>
        <v>0</v>
      </c>
      <c r="M240" s="161">
        <f t="shared" si="142"/>
        <v>0</v>
      </c>
      <c r="N240" s="161">
        <f t="shared" si="142"/>
        <v>0</v>
      </c>
      <c r="O240" s="161">
        <f t="shared" si="142"/>
        <v>0</v>
      </c>
      <c r="P240" s="161">
        <f t="shared" si="142"/>
        <v>0</v>
      </c>
      <c r="Q240" s="161">
        <f t="shared" si="142"/>
        <v>0</v>
      </c>
      <c r="R240" s="161">
        <f t="shared" si="142"/>
        <v>0</v>
      </c>
      <c r="S240" s="161">
        <f t="shared" si="141"/>
        <v>0</v>
      </c>
      <c r="T240" s="161">
        <f t="shared" si="141"/>
        <v>0</v>
      </c>
      <c r="U240" s="161">
        <f t="shared" si="141"/>
        <v>0</v>
      </c>
      <c r="V240" s="161">
        <f t="shared" si="141"/>
        <v>0</v>
      </c>
      <c r="W240" s="161">
        <f t="shared" si="141"/>
        <v>0</v>
      </c>
      <c r="X240" s="161">
        <f t="shared" si="141"/>
        <v>0</v>
      </c>
      <c r="Y240" s="161">
        <f t="shared" si="141"/>
        <v>0</v>
      </c>
      <c r="Z240" s="161">
        <f t="shared" si="141"/>
        <v>0</v>
      </c>
      <c r="AA240" s="161">
        <f t="shared" si="141"/>
        <v>0</v>
      </c>
      <c r="AB240" s="161">
        <f t="shared" si="141"/>
        <v>0</v>
      </c>
      <c r="AC240" s="161">
        <f t="shared" si="141"/>
        <v>0</v>
      </c>
      <c r="AD240" s="161">
        <f t="shared" si="141"/>
        <v>0</v>
      </c>
      <c r="AE240" s="161">
        <f t="shared" si="141"/>
        <v>0</v>
      </c>
      <c r="AF240" s="174">
        <f t="shared" si="141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 t="str">
        <f t="shared" si="143"/>
        <v>Upper Syange Khola(2.4)</v>
      </c>
      <c r="C241" s="161" t="str">
        <f t="shared" si="143"/>
        <v>Upper Syange Khola(2.4)</v>
      </c>
      <c r="D241" s="161" t="str">
        <f t="shared" si="143"/>
        <v>Upper Syange Khola(2.4)</v>
      </c>
      <c r="E241" s="161" t="str">
        <f t="shared" si="142"/>
        <v>Upper Syange Khola(2.4)</v>
      </c>
      <c r="F241" s="161" t="str">
        <f t="shared" si="142"/>
        <v>Upper Syange Khola(2.4)</v>
      </c>
      <c r="G241" s="161" t="str">
        <f t="shared" si="142"/>
        <v>Upper Syange Khola(2.4)</v>
      </c>
      <c r="H241" s="161" t="str">
        <f t="shared" si="142"/>
        <v>Upper Syange Khola(2.4)</v>
      </c>
      <c r="I241" s="161" t="str">
        <f t="shared" si="142"/>
        <v>Upper Syange Khola(2.4)</v>
      </c>
      <c r="J241" s="161" t="str">
        <f t="shared" si="142"/>
        <v>Upper Syange Khola(2.4)</v>
      </c>
      <c r="K241" s="161">
        <v>0</v>
      </c>
      <c r="L241" s="161">
        <f t="shared" si="142"/>
        <v>0</v>
      </c>
      <c r="M241" s="161">
        <f t="shared" si="142"/>
        <v>0</v>
      </c>
      <c r="N241" s="161">
        <f t="shared" si="142"/>
        <v>0</v>
      </c>
      <c r="O241" s="161">
        <f t="shared" si="142"/>
        <v>0</v>
      </c>
      <c r="P241" s="161">
        <f t="shared" si="142"/>
        <v>0</v>
      </c>
      <c r="Q241" s="161">
        <f t="shared" si="142"/>
        <v>0</v>
      </c>
      <c r="R241" s="161">
        <f t="shared" si="142"/>
        <v>0</v>
      </c>
      <c r="S241" s="161">
        <f t="shared" si="141"/>
        <v>0</v>
      </c>
      <c r="T241" s="161">
        <f t="shared" si="141"/>
        <v>0</v>
      </c>
      <c r="U241" s="161">
        <f t="shared" si="141"/>
        <v>0</v>
      </c>
      <c r="V241" s="161">
        <f t="shared" si="141"/>
        <v>0</v>
      </c>
      <c r="W241" s="161">
        <f t="shared" si="141"/>
        <v>0</v>
      </c>
      <c r="X241" s="161">
        <f t="shared" si="141"/>
        <v>0</v>
      </c>
      <c r="Y241" s="161">
        <f t="shared" si="141"/>
        <v>0</v>
      </c>
      <c r="Z241" s="161">
        <f t="shared" si="141"/>
        <v>0</v>
      </c>
      <c r="AA241" s="161">
        <f t="shared" si="141"/>
        <v>0</v>
      </c>
      <c r="AB241" s="161">
        <f t="shared" si="141"/>
        <v>0</v>
      </c>
      <c r="AC241" s="161">
        <f t="shared" si="141"/>
        <v>0</v>
      </c>
      <c r="AD241" s="161">
        <f t="shared" si="141"/>
        <v>0</v>
      </c>
      <c r="AE241" s="161">
        <f t="shared" si="141"/>
        <v>0</v>
      </c>
      <c r="AF241" s="174">
        <f t="shared" si="141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 t="str">
        <f t="shared" si="143"/>
        <v>Jiri Khola Small(2.2)</v>
      </c>
      <c r="C242" s="161" t="str">
        <f t="shared" si="143"/>
        <v>Jiri Khola Small(2.2)</v>
      </c>
      <c r="D242" s="161" t="str">
        <f t="shared" si="143"/>
        <v>Jiri Khola Small(2.2)</v>
      </c>
      <c r="E242" s="161" t="str">
        <f t="shared" si="142"/>
        <v>Jiri Khola Small(2.2)</v>
      </c>
      <c r="F242" s="161" t="str">
        <f t="shared" si="142"/>
        <v>Jiri Khola Small(2.2)</v>
      </c>
      <c r="G242" s="161" t="str">
        <f t="shared" si="142"/>
        <v>Jiri Khola Small(2.2)</v>
      </c>
      <c r="H242" s="161" t="str">
        <f t="shared" si="142"/>
        <v>Jiri Khola Small(2.2)</v>
      </c>
      <c r="I242" s="161" t="str">
        <f t="shared" si="142"/>
        <v>Jiri Khola Small(2.2)</v>
      </c>
      <c r="J242" s="161" t="str">
        <f t="shared" si="142"/>
        <v>Jiri Khola Small(2.2)</v>
      </c>
      <c r="K242" s="161">
        <v>0</v>
      </c>
      <c r="L242" s="161">
        <f t="shared" si="142"/>
        <v>0</v>
      </c>
      <c r="M242" s="161">
        <f t="shared" si="142"/>
        <v>0</v>
      </c>
      <c r="N242" s="161">
        <f t="shared" si="142"/>
        <v>0</v>
      </c>
      <c r="O242" s="161">
        <f t="shared" si="142"/>
        <v>0</v>
      </c>
      <c r="P242" s="161">
        <f t="shared" si="142"/>
        <v>0</v>
      </c>
      <c r="Q242" s="161">
        <f t="shared" si="142"/>
        <v>0</v>
      </c>
      <c r="R242" s="161">
        <f t="shared" si="142"/>
        <v>0</v>
      </c>
      <c r="S242" s="161">
        <f t="shared" si="141"/>
        <v>0</v>
      </c>
      <c r="T242" s="161">
        <f t="shared" si="141"/>
        <v>0</v>
      </c>
      <c r="U242" s="161">
        <f t="shared" si="141"/>
        <v>0</v>
      </c>
      <c r="V242" s="161">
        <f t="shared" si="141"/>
        <v>0</v>
      </c>
      <c r="W242" s="161">
        <f t="shared" si="141"/>
        <v>0</v>
      </c>
      <c r="X242" s="161">
        <f t="shared" si="141"/>
        <v>0</v>
      </c>
      <c r="Y242" s="161">
        <f t="shared" si="141"/>
        <v>0</v>
      </c>
      <c r="Z242" s="161">
        <f t="shared" si="141"/>
        <v>0</v>
      </c>
      <c r="AA242" s="161">
        <f t="shared" si="141"/>
        <v>0</v>
      </c>
      <c r="AB242" s="161">
        <f t="shared" si="141"/>
        <v>0</v>
      </c>
      <c r="AC242" s="161">
        <f t="shared" si="141"/>
        <v>0</v>
      </c>
      <c r="AD242" s="161">
        <f t="shared" si="141"/>
        <v>0</v>
      </c>
      <c r="AE242" s="161">
        <f t="shared" si="141"/>
        <v>0</v>
      </c>
      <c r="AF242" s="174">
        <f t="shared" si="141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 t="str">
        <f t="shared" si="143"/>
        <v>Chhandi(2)</v>
      </c>
      <c r="C243" s="161" t="str">
        <f t="shared" si="143"/>
        <v>Chhandi(2)</v>
      </c>
      <c r="D243" s="161" t="str">
        <f t="shared" si="143"/>
        <v>Chhandi(2)</v>
      </c>
      <c r="E243" s="161" t="str">
        <f t="shared" si="142"/>
        <v>Chhandi(2)</v>
      </c>
      <c r="F243" s="161" t="str">
        <f t="shared" si="142"/>
        <v>Chhandi(2)</v>
      </c>
      <c r="G243" s="161" t="str">
        <f t="shared" si="142"/>
        <v>Chhandi(2)</v>
      </c>
      <c r="H243" s="161" t="str">
        <f t="shared" si="142"/>
        <v>Chhandi(2)</v>
      </c>
      <c r="I243" s="161" t="str">
        <f t="shared" si="142"/>
        <v>Chhandi(2)</v>
      </c>
      <c r="J243" s="161" t="str">
        <f t="shared" si="142"/>
        <v>Chhandi(2)</v>
      </c>
      <c r="K243" s="161">
        <v>0</v>
      </c>
      <c r="L243" s="161">
        <f t="shared" si="142"/>
        <v>0</v>
      </c>
      <c r="M243" s="161">
        <f t="shared" si="142"/>
        <v>0</v>
      </c>
      <c r="N243" s="161">
        <f t="shared" si="142"/>
        <v>0</v>
      </c>
      <c r="O243" s="161">
        <f t="shared" si="142"/>
        <v>0</v>
      </c>
      <c r="P243" s="161">
        <f t="shared" si="142"/>
        <v>0</v>
      </c>
      <c r="Q243" s="161">
        <f t="shared" si="142"/>
        <v>0</v>
      </c>
      <c r="R243" s="161">
        <f t="shared" si="142"/>
        <v>0</v>
      </c>
      <c r="S243" s="161">
        <f t="shared" si="141"/>
        <v>0</v>
      </c>
      <c r="T243" s="161">
        <f t="shared" si="141"/>
        <v>0</v>
      </c>
      <c r="U243" s="161">
        <f t="shared" si="141"/>
        <v>0</v>
      </c>
      <c r="V243" s="161">
        <f t="shared" si="141"/>
        <v>0</v>
      </c>
      <c r="W243" s="161">
        <f t="shared" si="141"/>
        <v>0</v>
      </c>
      <c r="X243" s="161">
        <f t="shared" si="141"/>
        <v>0</v>
      </c>
      <c r="Y243" s="161">
        <f t="shared" si="141"/>
        <v>0</v>
      </c>
      <c r="Z243" s="161">
        <f t="shared" si="141"/>
        <v>0</v>
      </c>
      <c r="AA243" s="161">
        <f t="shared" si="141"/>
        <v>0</v>
      </c>
      <c r="AB243" s="161">
        <f t="shared" si="141"/>
        <v>0</v>
      </c>
      <c r="AC243" s="161">
        <f t="shared" si="141"/>
        <v>0</v>
      </c>
      <c r="AD243" s="161">
        <f t="shared" si="141"/>
        <v>0</v>
      </c>
      <c r="AE243" s="161">
        <f t="shared" si="141"/>
        <v>0</v>
      </c>
      <c r="AF243" s="174">
        <f t="shared" si="141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 t="str">
        <f t="shared" si="143"/>
        <v>Jhyadi Khola(2)</v>
      </c>
      <c r="C244" s="161" t="str">
        <f t="shared" si="143"/>
        <v>Jhyadi Khola(2)</v>
      </c>
      <c r="D244" s="161" t="str">
        <f t="shared" si="143"/>
        <v>Jhyadi Khola(2)</v>
      </c>
      <c r="E244" s="161" t="str">
        <f t="shared" si="142"/>
        <v>Jhyadi Khola(2)</v>
      </c>
      <c r="F244" s="161" t="str">
        <f t="shared" si="142"/>
        <v>Jhyadi Khola(2)</v>
      </c>
      <c r="G244" s="161" t="str">
        <f t="shared" si="142"/>
        <v>Jhyadi Khola(2)</v>
      </c>
      <c r="H244" s="161" t="str">
        <f t="shared" si="142"/>
        <v>Jhyadi Khola(2)</v>
      </c>
      <c r="I244" s="161" t="str">
        <f t="shared" si="142"/>
        <v>Jhyadi Khola(2)</v>
      </c>
      <c r="J244" s="161" t="str">
        <f t="shared" si="142"/>
        <v>Jhyadi Khola(2)</v>
      </c>
      <c r="K244" s="161">
        <v>0</v>
      </c>
      <c r="L244" s="161">
        <f t="shared" si="142"/>
        <v>0</v>
      </c>
      <c r="M244" s="161">
        <f t="shared" si="142"/>
        <v>0</v>
      </c>
      <c r="N244" s="161">
        <f t="shared" si="142"/>
        <v>0</v>
      </c>
      <c r="O244" s="161">
        <f t="shared" si="142"/>
        <v>0</v>
      </c>
      <c r="P244" s="161">
        <f t="shared" si="142"/>
        <v>0</v>
      </c>
      <c r="Q244" s="161">
        <f t="shared" si="142"/>
        <v>0</v>
      </c>
      <c r="R244" s="161">
        <f t="shared" si="142"/>
        <v>0</v>
      </c>
      <c r="S244" s="161">
        <f t="shared" si="141"/>
        <v>0</v>
      </c>
      <c r="T244" s="161">
        <f t="shared" si="141"/>
        <v>0</v>
      </c>
      <c r="U244" s="161">
        <f t="shared" si="141"/>
        <v>0</v>
      </c>
      <c r="V244" s="161">
        <f t="shared" si="141"/>
        <v>0</v>
      </c>
      <c r="W244" s="161">
        <f t="shared" si="141"/>
        <v>0</v>
      </c>
      <c r="X244" s="161">
        <f t="shared" si="141"/>
        <v>0</v>
      </c>
      <c r="Y244" s="161">
        <f t="shared" si="141"/>
        <v>0</v>
      </c>
      <c r="Z244" s="161">
        <f t="shared" si="141"/>
        <v>0</v>
      </c>
      <c r="AA244" s="161">
        <f t="shared" si="141"/>
        <v>0</v>
      </c>
      <c r="AB244" s="161">
        <f t="shared" si="141"/>
        <v>0</v>
      </c>
      <c r="AC244" s="161">
        <f t="shared" si="141"/>
        <v>0</v>
      </c>
      <c r="AD244" s="161">
        <f t="shared" si="141"/>
        <v>0</v>
      </c>
      <c r="AE244" s="161">
        <f t="shared" si="141"/>
        <v>0</v>
      </c>
      <c r="AF244" s="174">
        <f t="shared" si="141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 t="str">
        <f t="shared" si="143"/>
        <v>Khani Khola(2)</v>
      </c>
      <c r="C245" s="161" t="str">
        <f t="shared" si="143"/>
        <v>Khani Khola(2)</v>
      </c>
      <c r="D245" s="161" t="str">
        <f t="shared" si="143"/>
        <v>Khani Khola(2)</v>
      </c>
      <c r="E245" s="161" t="str">
        <f t="shared" si="142"/>
        <v>Khani Khola(2)</v>
      </c>
      <c r="F245" s="161" t="str">
        <f t="shared" si="142"/>
        <v>Khani Khola(2)</v>
      </c>
      <c r="G245" s="161" t="str">
        <f t="shared" si="142"/>
        <v>Khani Khola(2)</v>
      </c>
      <c r="H245" s="161" t="str">
        <f t="shared" si="142"/>
        <v>Khani Khola(2)</v>
      </c>
      <c r="I245" s="161" t="str">
        <f t="shared" si="142"/>
        <v>Khani Khola(2)</v>
      </c>
      <c r="J245" s="161" t="str">
        <f t="shared" si="142"/>
        <v>Khani Khola(2)</v>
      </c>
      <c r="K245" s="161">
        <v>0</v>
      </c>
      <c r="L245" s="161">
        <f t="shared" si="142"/>
        <v>0</v>
      </c>
      <c r="M245" s="161">
        <f t="shared" si="142"/>
        <v>0</v>
      </c>
      <c r="N245" s="161">
        <f t="shared" si="142"/>
        <v>0</v>
      </c>
      <c r="O245" s="161">
        <f t="shared" si="142"/>
        <v>0</v>
      </c>
      <c r="P245" s="161">
        <f t="shared" si="142"/>
        <v>0</v>
      </c>
      <c r="Q245" s="161">
        <f t="shared" si="142"/>
        <v>0</v>
      </c>
      <c r="R245" s="161">
        <f t="shared" si="142"/>
        <v>0</v>
      </c>
      <c r="S245" s="161">
        <f t="shared" si="141"/>
        <v>0</v>
      </c>
      <c r="T245" s="161">
        <f t="shared" si="141"/>
        <v>0</v>
      </c>
      <c r="U245" s="161">
        <f t="shared" si="141"/>
        <v>0</v>
      </c>
      <c r="V245" s="161">
        <f t="shared" si="141"/>
        <v>0</v>
      </c>
      <c r="W245" s="161">
        <f t="shared" si="141"/>
        <v>0</v>
      </c>
      <c r="X245" s="161">
        <f t="shared" si="141"/>
        <v>0</v>
      </c>
      <c r="Y245" s="161">
        <f t="shared" si="141"/>
        <v>0</v>
      </c>
      <c r="Z245" s="161">
        <f t="shared" si="141"/>
        <v>0</v>
      </c>
      <c r="AA245" s="161">
        <f t="shared" si="141"/>
        <v>0</v>
      </c>
      <c r="AB245" s="161">
        <f t="shared" si="141"/>
        <v>0</v>
      </c>
      <c r="AC245" s="161">
        <f t="shared" si="141"/>
        <v>0</v>
      </c>
      <c r="AD245" s="161">
        <f t="shared" si="141"/>
        <v>0</v>
      </c>
      <c r="AE245" s="161">
        <f t="shared" si="141"/>
        <v>0</v>
      </c>
      <c r="AF245" s="174">
        <f t="shared" si="141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 t="str">
        <f t="shared" si="143"/>
        <v>Middle Chaku(1.8)</v>
      </c>
      <c r="C246" s="161" t="str">
        <f t="shared" si="143"/>
        <v>Middle Chaku(1.8)</v>
      </c>
      <c r="D246" s="161" t="str">
        <f t="shared" si="143"/>
        <v>Middle Chaku(1.8)</v>
      </c>
      <c r="E246" s="161" t="str">
        <f t="shared" si="142"/>
        <v>Middle Chaku(1.8)</v>
      </c>
      <c r="F246" s="161" t="str">
        <f t="shared" si="142"/>
        <v>Middle Chaku(1.8)</v>
      </c>
      <c r="G246" s="161" t="str">
        <f t="shared" si="142"/>
        <v>Middle Chaku(1.8)</v>
      </c>
      <c r="H246" s="161" t="str">
        <f t="shared" si="142"/>
        <v>Middle Chaku(1.8)</v>
      </c>
      <c r="I246" s="161" t="str">
        <f t="shared" si="142"/>
        <v>Middle Chaku(1.8)</v>
      </c>
      <c r="J246" s="161" t="str">
        <f t="shared" si="142"/>
        <v>Middle Chaku(1.8)</v>
      </c>
      <c r="K246" s="161">
        <v>0</v>
      </c>
      <c r="L246" s="161">
        <f t="shared" si="142"/>
        <v>0</v>
      </c>
      <c r="M246" s="161">
        <f t="shared" si="142"/>
        <v>0</v>
      </c>
      <c r="N246" s="161">
        <f t="shared" si="142"/>
        <v>0</v>
      </c>
      <c r="O246" s="161">
        <f t="shared" si="142"/>
        <v>0</v>
      </c>
      <c r="P246" s="161">
        <f t="shared" si="142"/>
        <v>0</v>
      </c>
      <c r="Q246" s="161">
        <f t="shared" si="142"/>
        <v>0</v>
      </c>
      <c r="R246" s="161">
        <f t="shared" si="142"/>
        <v>0</v>
      </c>
      <c r="S246" s="161">
        <f t="shared" si="141"/>
        <v>0</v>
      </c>
      <c r="T246" s="161">
        <f t="shared" si="141"/>
        <v>0</v>
      </c>
      <c r="U246" s="161">
        <f t="shared" si="141"/>
        <v>0</v>
      </c>
      <c r="V246" s="161">
        <f t="shared" si="141"/>
        <v>0</v>
      </c>
      <c r="W246" s="161">
        <f t="shared" si="141"/>
        <v>0</v>
      </c>
      <c r="X246" s="161">
        <f t="shared" si="141"/>
        <v>0</v>
      </c>
      <c r="Y246" s="161">
        <f t="shared" si="141"/>
        <v>0</v>
      </c>
      <c r="Z246" s="161">
        <f t="shared" si="141"/>
        <v>0</v>
      </c>
      <c r="AA246" s="161">
        <f t="shared" si="141"/>
        <v>0</v>
      </c>
      <c r="AB246" s="161">
        <f t="shared" si="141"/>
        <v>0</v>
      </c>
      <c r="AC246" s="161">
        <f t="shared" si="141"/>
        <v>0</v>
      </c>
      <c r="AD246" s="161">
        <f t="shared" si="141"/>
        <v>0</v>
      </c>
      <c r="AE246" s="161">
        <f t="shared" si="141"/>
        <v>0</v>
      </c>
      <c r="AF246" s="174">
        <f t="shared" si="141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 t="str">
        <f t="shared" si="143"/>
        <v>Lower Chaku Khola(1.8)</v>
      </c>
      <c r="C247" s="161" t="str">
        <f t="shared" si="143"/>
        <v>Lower Chaku Khola(1.8)</v>
      </c>
      <c r="D247" s="161" t="str">
        <f t="shared" si="143"/>
        <v>Lower Chaku Khola(1.8)</v>
      </c>
      <c r="E247" s="161" t="str">
        <f t="shared" si="142"/>
        <v>Lower Chaku Khola(1.8)</v>
      </c>
      <c r="F247" s="161" t="str">
        <f t="shared" si="142"/>
        <v>Lower Chaku Khola(1.8)</v>
      </c>
      <c r="G247" s="161" t="str">
        <f t="shared" si="142"/>
        <v>Lower Chaku Khola(1.8)</v>
      </c>
      <c r="H247" s="161" t="str">
        <f t="shared" si="142"/>
        <v>Lower Chaku Khola(1.8)</v>
      </c>
      <c r="I247" s="161" t="str">
        <f t="shared" si="142"/>
        <v>Lower Chaku Khola(1.8)</v>
      </c>
      <c r="J247" s="161" t="str">
        <f t="shared" si="142"/>
        <v>Lower Chaku Khola(1.8)</v>
      </c>
      <c r="K247" s="161">
        <v>0</v>
      </c>
      <c r="L247" s="161">
        <f t="shared" si="142"/>
        <v>0</v>
      </c>
      <c r="M247" s="161">
        <f t="shared" si="142"/>
        <v>0</v>
      </c>
      <c r="N247" s="161">
        <f t="shared" si="142"/>
        <v>0</v>
      </c>
      <c r="O247" s="161">
        <f t="shared" si="142"/>
        <v>0</v>
      </c>
      <c r="P247" s="161">
        <f t="shared" si="142"/>
        <v>0</v>
      </c>
      <c r="Q247" s="161">
        <f t="shared" si="142"/>
        <v>0</v>
      </c>
      <c r="R247" s="161">
        <f t="shared" si="142"/>
        <v>0</v>
      </c>
      <c r="S247" s="161">
        <f t="shared" si="141"/>
        <v>0</v>
      </c>
      <c r="T247" s="161">
        <f t="shared" si="141"/>
        <v>0</v>
      </c>
      <c r="U247" s="161">
        <f t="shared" si="141"/>
        <v>0</v>
      </c>
      <c r="V247" s="161">
        <f t="shared" si="141"/>
        <v>0</v>
      </c>
      <c r="W247" s="161">
        <f t="shared" si="141"/>
        <v>0</v>
      </c>
      <c r="X247" s="161">
        <f t="shared" si="141"/>
        <v>0</v>
      </c>
      <c r="Y247" s="161">
        <f t="shared" si="141"/>
        <v>0</v>
      </c>
      <c r="Z247" s="161">
        <f t="shared" si="141"/>
        <v>0</v>
      </c>
      <c r="AA247" s="161">
        <f t="shared" si="141"/>
        <v>0</v>
      </c>
      <c r="AB247" s="161">
        <f t="shared" si="141"/>
        <v>0</v>
      </c>
      <c r="AC247" s="161">
        <f t="shared" si="141"/>
        <v>0</v>
      </c>
      <c r="AD247" s="161">
        <f t="shared" si="141"/>
        <v>0</v>
      </c>
      <c r="AE247" s="161">
        <f t="shared" si="141"/>
        <v>0</v>
      </c>
      <c r="AF247" s="174">
        <f t="shared" si="141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 t="str">
        <f t="shared" si="143"/>
        <v>Thoppal Khola(1.65)</v>
      </c>
      <c r="C248" s="161" t="str">
        <f t="shared" si="143"/>
        <v>Thoppal Khola(1.65)</v>
      </c>
      <c r="D248" s="161" t="str">
        <f t="shared" si="143"/>
        <v>Thoppal Khola(1.65)</v>
      </c>
      <c r="E248" s="161" t="str">
        <f t="shared" si="142"/>
        <v>Thoppal Khola(1.65)</v>
      </c>
      <c r="F248" s="161" t="str">
        <f t="shared" si="142"/>
        <v>Thoppal Khola(1.65)</v>
      </c>
      <c r="G248" s="161" t="str">
        <f t="shared" si="142"/>
        <v>Thoppal Khola(1.65)</v>
      </c>
      <c r="H248" s="161" t="str">
        <f t="shared" si="142"/>
        <v>Thoppal Khola(1.65)</v>
      </c>
      <c r="I248" s="161" t="str">
        <f t="shared" si="142"/>
        <v>Thoppal Khola(1.65)</v>
      </c>
      <c r="J248" s="161" t="str">
        <f t="shared" si="142"/>
        <v>Thoppal Khola(1.65)</v>
      </c>
      <c r="K248" s="161">
        <v>0</v>
      </c>
      <c r="L248" s="161">
        <f t="shared" si="142"/>
        <v>0</v>
      </c>
      <c r="M248" s="161">
        <f t="shared" si="142"/>
        <v>0</v>
      </c>
      <c r="N248" s="161">
        <f t="shared" si="142"/>
        <v>0</v>
      </c>
      <c r="O248" s="161">
        <f t="shared" si="142"/>
        <v>0</v>
      </c>
      <c r="P248" s="161">
        <f t="shared" si="142"/>
        <v>0</v>
      </c>
      <c r="Q248" s="161">
        <f t="shared" si="142"/>
        <v>0</v>
      </c>
      <c r="R248" s="161">
        <f t="shared" ref="R248:AF263" si="144">Q248</f>
        <v>0</v>
      </c>
      <c r="S248" s="161">
        <f t="shared" si="144"/>
        <v>0</v>
      </c>
      <c r="T248" s="161">
        <f t="shared" si="144"/>
        <v>0</v>
      </c>
      <c r="U248" s="161">
        <f t="shared" si="144"/>
        <v>0</v>
      </c>
      <c r="V248" s="161">
        <f t="shared" si="144"/>
        <v>0</v>
      </c>
      <c r="W248" s="161">
        <f t="shared" si="144"/>
        <v>0</v>
      </c>
      <c r="X248" s="161">
        <f t="shared" si="144"/>
        <v>0</v>
      </c>
      <c r="Y248" s="161">
        <f t="shared" si="144"/>
        <v>0</v>
      </c>
      <c r="Z248" s="161">
        <f t="shared" si="144"/>
        <v>0</v>
      </c>
      <c r="AA248" s="161">
        <f t="shared" si="144"/>
        <v>0</v>
      </c>
      <c r="AB248" s="161">
        <f t="shared" si="144"/>
        <v>0</v>
      </c>
      <c r="AC248" s="161">
        <f t="shared" si="144"/>
        <v>0</v>
      </c>
      <c r="AD248" s="161">
        <f t="shared" si="144"/>
        <v>0</v>
      </c>
      <c r="AE248" s="161">
        <f t="shared" si="144"/>
        <v>0</v>
      </c>
      <c r="AF248" s="174">
        <f t="shared" si="144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 t="str">
        <f t="shared" si="143"/>
        <v>Theule Khola(1.5)</v>
      </c>
      <c r="C249" s="161" t="str">
        <f t="shared" si="143"/>
        <v>Theule Khola(1.5)</v>
      </c>
      <c r="D249" s="161" t="str">
        <f t="shared" si="143"/>
        <v>Theule Khola(1.5)</v>
      </c>
      <c r="E249" s="161" t="str">
        <f t="shared" ref="C249:R264" si="145">D249</f>
        <v>Theule Khola(1.5)</v>
      </c>
      <c r="F249" s="161" t="str">
        <f t="shared" si="145"/>
        <v>Theule Khola(1.5)</v>
      </c>
      <c r="G249" s="161" t="str">
        <f t="shared" si="145"/>
        <v>Theule Khola(1.5)</v>
      </c>
      <c r="H249" s="161" t="str">
        <f t="shared" si="145"/>
        <v>Theule Khola(1.5)</v>
      </c>
      <c r="I249" s="161" t="str">
        <f t="shared" si="145"/>
        <v>Theule Khola(1.5)</v>
      </c>
      <c r="J249" s="161" t="str">
        <f t="shared" si="145"/>
        <v>Theule Khola(1.5)</v>
      </c>
      <c r="K249" s="161">
        <v>0</v>
      </c>
      <c r="L249" s="161">
        <f t="shared" si="145"/>
        <v>0</v>
      </c>
      <c r="M249" s="161">
        <f t="shared" si="145"/>
        <v>0</v>
      </c>
      <c r="N249" s="161">
        <f t="shared" si="145"/>
        <v>0</v>
      </c>
      <c r="O249" s="161">
        <f t="shared" si="145"/>
        <v>0</v>
      </c>
      <c r="P249" s="161">
        <f t="shared" si="145"/>
        <v>0</v>
      </c>
      <c r="Q249" s="161">
        <f t="shared" si="145"/>
        <v>0</v>
      </c>
      <c r="R249" s="161">
        <f t="shared" si="144"/>
        <v>0</v>
      </c>
      <c r="S249" s="161">
        <f t="shared" si="144"/>
        <v>0</v>
      </c>
      <c r="T249" s="161">
        <f t="shared" si="144"/>
        <v>0</v>
      </c>
      <c r="U249" s="161">
        <f t="shared" si="144"/>
        <v>0</v>
      </c>
      <c r="V249" s="161">
        <f t="shared" si="144"/>
        <v>0</v>
      </c>
      <c r="W249" s="161">
        <f t="shared" si="144"/>
        <v>0</v>
      </c>
      <c r="X249" s="161">
        <f t="shared" si="144"/>
        <v>0</v>
      </c>
      <c r="Y249" s="161">
        <f t="shared" si="144"/>
        <v>0</v>
      </c>
      <c r="Z249" s="161">
        <f t="shared" si="144"/>
        <v>0</v>
      </c>
      <c r="AA249" s="161">
        <f t="shared" si="144"/>
        <v>0</v>
      </c>
      <c r="AB249" s="161">
        <f t="shared" si="144"/>
        <v>0</v>
      </c>
      <c r="AC249" s="161">
        <f t="shared" si="144"/>
        <v>0</v>
      </c>
      <c r="AD249" s="161">
        <f t="shared" si="144"/>
        <v>0</v>
      </c>
      <c r="AE249" s="161">
        <f t="shared" si="144"/>
        <v>0</v>
      </c>
      <c r="AF249" s="174">
        <f t="shared" si="144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 t="str">
        <f t="shared" si="143"/>
        <v>Dhalkebar Saurya Aayojana(1)</v>
      </c>
      <c r="C250" s="161" t="str">
        <f t="shared" si="143"/>
        <v>Dhalkebar Saurya Aayojana(1)</v>
      </c>
      <c r="D250" s="161" t="str">
        <f t="shared" si="143"/>
        <v>Dhalkebar Saurya Aayojana(1)</v>
      </c>
      <c r="E250" s="161" t="str">
        <f t="shared" si="145"/>
        <v>Dhalkebar Saurya Aayojana(1)</v>
      </c>
      <c r="F250" s="161" t="str">
        <f t="shared" si="145"/>
        <v>Dhalkebar Saurya Aayojana(1)</v>
      </c>
      <c r="G250" s="161" t="str">
        <f t="shared" si="145"/>
        <v>Dhalkebar Saurya Aayojana(1)</v>
      </c>
      <c r="H250" s="161" t="str">
        <f t="shared" si="145"/>
        <v>Dhalkebar Saurya Aayojana(1)</v>
      </c>
      <c r="I250" s="161" t="str">
        <f t="shared" si="145"/>
        <v>Dhalkebar Saurya Aayojana(1)</v>
      </c>
      <c r="J250" s="161" t="str">
        <f t="shared" si="145"/>
        <v>Dhalkebar Saurya Aayojana(1)</v>
      </c>
      <c r="K250" s="161">
        <v>0</v>
      </c>
      <c r="L250" s="161">
        <f t="shared" si="145"/>
        <v>0</v>
      </c>
      <c r="M250" s="161">
        <f t="shared" si="145"/>
        <v>0</v>
      </c>
      <c r="N250" s="161">
        <f t="shared" si="145"/>
        <v>0</v>
      </c>
      <c r="O250" s="161">
        <f t="shared" si="145"/>
        <v>0</v>
      </c>
      <c r="P250" s="161">
        <f t="shared" si="145"/>
        <v>0</v>
      </c>
      <c r="Q250" s="161">
        <f t="shared" si="145"/>
        <v>0</v>
      </c>
      <c r="R250" s="161">
        <f t="shared" si="145"/>
        <v>0</v>
      </c>
      <c r="S250" s="161">
        <f t="shared" si="144"/>
        <v>0</v>
      </c>
      <c r="T250" s="161">
        <f t="shared" si="144"/>
        <v>0</v>
      </c>
      <c r="U250" s="161">
        <f t="shared" si="144"/>
        <v>0</v>
      </c>
      <c r="V250" s="161">
        <f t="shared" si="144"/>
        <v>0</v>
      </c>
      <c r="W250" s="161">
        <f t="shared" si="144"/>
        <v>0</v>
      </c>
      <c r="X250" s="161">
        <f t="shared" si="144"/>
        <v>0</v>
      </c>
      <c r="Y250" s="161">
        <f t="shared" si="144"/>
        <v>0</v>
      </c>
      <c r="Z250" s="161">
        <f t="shared" si="144"/>
        <v>0</v>
      </c>
      <c r="AA250" s="161">
        <f t="shared" si="144"/>
        <v>0</v>
      </c>
      <c r="AB250" s="161">
        <f t="shared" si="144"/>
        <v>0</v>
      </c>
      <c r="AC250" s="161">
        <f t="shared" si="144"/>
        <v>0</v>
      </c>
      <c r="AD250" s="161">
        <f t="shared" si="144"/>
        <v>0</v>
      </c>
      <c r="AE250" s="161">
        <f t="shared" si="144"/>
        <v>0</v>
      </c>
      <c r="AF250" s="174">
        <f t="shared" si="144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 t="str">
        <f t="shared" si="143"/>
        <v>Suspa Bukhari(0.998)</v>
      </c>
      <c r="C251" s="161" t="str">
        <f t="shared" si="143"/>
        <v>Suspa Bukhari(0.998)</v>
      </c>
      <c r="D251" s="161" t="str">
        <f t="shared" si="143"/>
        <v>Suspa Bukhari(0.998)</v>
      </c>
      <c r="E251" s="161" t="str">
        <f t="shared" si="145"/>
        <v>Suspa Bukhari(0.998)</v>
      </c>
      <c r="F251" s="161" t="str">
        <f t="shared" si="145"/>
        <v>Suspa Bukhari(0.998)</v>
      </c>
      <c r="G251" s="161" t="str">
        <f t="shared" si="145"/>
        <v>Suspa Bukhari(0.998)</v>
      </c>
      <c r="H251" s="161" t="str">
        <f t="shared" si="145"/>
        <v>Suspa Bukhari(0.998)</v>
      </c>
      <c r="I251" s="161" t="str">
        <f t="shared" si="145"/>
        <v>Suspa Bukhari(0.998)</v>
      </c>
      <c r="J251" s="161" t="str">
        <f t="shared" si="145"/>
        <v>Suspa Bukhari(0.998)</v>
      </c>
      <c r="K251" s="161">
        <v>0</v>
      </c>
      <c r="L251" s="161">
        <f t="shared" si="145"/>
        <v>0</v>
      </c>
      <c r="M251" s="161">
        <f t="shared" si="145"/>
        <v>0</v>
      </c>
      <c r="N251" s="161">
        <f t="shared" si="145"/>
        <v>0</v>
      </c>
      <c r="O251" s="161">
        <f t="shared" si="145"/>
        <v>0</v>
      </c>
      <c r="P251" s="161">
        <f t="shared" si="145"/>
        <v>0</v>
      </c>
      <c r="Q251" s="161">
        <f t="shared" si="145"/>
        <v>0</v>
      </c>
      <c r="R251" s="161">
        <f t="shared" si="145"/>
        <v>0</v>
      </c>
      <c r="S251" s="161">
        <f t="shared" si="144"/>
        <v>0</v>
      </c>
      <c r="T251" s="161">
        <f t="shared" si="144"/>
        <v>0</v>
      </c>
      <c r="U251" s="161">
        <f t="shared" si="144"/>
        <v>0</v>
      </c>
      <c r="V251" s="161">
        <f t="shared" si="144"/>
        <v>0</v>
      </c>
      <c r="W251" s="161">
        <f t="shared" si="144"/>
        <v>0</v>
      </c>
      <c r="X251" s="161">
        <f t="shared" si="144"/>
        <v>0</v>
      </c>
      <c r="Y251" s="161">
        <f t="shared" si="144"/>
        <v>0</v>
      </c>
      <c r="Z251" s="161">
        <f t="shared" si="144"/>
        <v>0</v>
      </c>
      <c r="AA251" s="161">
        <f t="shared" si="144"/>
        <v>0</v>
      </c>
      <c r="AB251" s="161">
        <f t="shared" si="144"/>
        <v>0</v>
      </c>
      <c r="AC251" s="161">
        <f t="shared" si="144"/>
        <v>0</v>
      </c>
      <c r="AD251" s="161">
        <f t="shared" si="144"/>
        <v>0</v>
      </c>
      <c r="AE251" s="161">
        <f t="shared" si="144"/>
        <v>0</v>
      </c>
      <c r="AF251" s="174">
        <f t="shared" si="144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 t="str">
        <f t="shared" si="143"/>
        <v>Lower Chhote Khola(0.997)</v>
      </c>
      <c r="C252" s="161" t="str">
        <f t="shared" si="143"/>
        <v>Lower Chhote Khola(0.997)</v>
      </c>
      <c r="D252" s="161" t="str">
        <f t="shared" si="143"/>
        <v>Lower Chhote Khola(0.997)</v>
      </c>
      <c r="E252" s="161" t="str">
        <f t="shared" si="145"/>
        <v>Lower Chhote Khola(0.997)</v>
      </c>
      <c r="F252" s="161" t="str">
        <f t="shared" si="145"/>
        <v>Lower Chhote Khola(0.997)</v>
      </c>
      <c r="G252" s="161" t="str">
        <f t="shared" si="145"/>
        <v>Lower Chhote Khola(0.997)</v>
      </c>
      <c r="H252" s="161" t="str">
        <f t="shared" si="145"/>
        <v>Lower Chhote Khola(0.997)</v>
      </c>
      <c r="I252" s="161" t="str">
        <f t="shared" si="145"/>
        <v>Lower Chhote Khola(0.997)</v>
      </c>
      <c r="J252" s="161" t="str">
        <f t="shared" si="145"/>
        <v>Lower Chhote Khola(0.997)</v>
      </c>
      <c r="K252" s="161">
        <v>0</v>
      </c>
      <c r="L252" s="161">
        <f t="shared" si="145"/>
        <v>0</v>
      </c>
      <c r="M252" s="161">
        <f t="shared" si="145"/>
        <v>0</v>
      </c>
      <c r="N252" s="161">
        <f t="shared" si="145"/>
        <v>0</v>
      </c>
      <c r="O252" s="161">
        <f t="shared" si="145"/>
        <v>0</v>
      </c>
      <c r="P252" s="161">
        <f t="shared" si="145"/>
        <v>0</v>
      </c>
      <c r="Q252" s="161">
        <f t="shared" si="145"/>
        <v>0</v>
      </c>
      <c r="R252" s="161">
        <f t="shared" si="145"/>
        <v>0</v>
      </c>
      <c r="S252" s="161">
        <f t="shared" si="144"/>
        <v>0</v>
      </c>
      <c r="T252" s="161">
        <f t="shared" si="144"/>
        <v>0</v>
      </c>
      <c r="U252" s="161">
        <f t="shared" si="144"/>
        <v>0</v>
      </c>
      <c r="V252" s="161">
        <f t="shared" si="144"/>
        <v>0</v>
      </c>
      <c r="W252" s="161">
        <f t="shared" si="144"/>
        <v>0</v>
      </c>
      <c r="X252" s="161">
        <f t="shared" si="144"/>
        <v>0</v>
      </c>
      <c r="Y252" s="161">
        <f t="shared" si="144"/>
        <v>0</v>
      </c>
      <c r="Z252" s="161">
        <f t="shared" si="144"/>
        <v>0</v>
      </c>
      <c r="AA252" s="161">
        <f t="shared" si="144"/>
        <v>0</v>
      </c>
      <c r="AB252" s="161">
        <f t="shared" si="144"/>
        <v>0</v>
      </c>
      <c r="AC252" s="161">
        <f t="shared" si="144"/>
        <v>0</v>
      </c>
      <c r="AD252" s="161">
        <f t="shared" si="144"/>
        <v>0</v>
      </c>
      <c r="AE252" s="161">
        <f t="shared" si="144"/>
        <v>0</v>
      </c>
      <c r="AF252" s="174">
        <f t="shared" si="144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 t="str">
        <f t="shared" si="143"/>
        <v>Hadi Khola Sunkoshi A(0.997)</v>
      </c>
      <c r="C253" s="161" t="str">
        <f t="shared" si="143"/>
        <v>Hadi Khola Sunkoshi A(0.997)</v>
      </c>
      <c r="D253" s="161" t="str">
        <f t="shared" si="143"/>
        <v>Hadi Khola Sunkoshi A(0.997)</v>
      </c>
      <c r="E253" s="161" t="str">
        <f t="shared" si="145"/>
        <v>Hadi Khola Sunkoshi A(0.997)</v>
      </c>
      <c r="F253" s="161" t="str">
        <f t="shared" si="145"/>
        <v>Hadi Khola Sunkoshi A(0.997)</v>
      </c>
      <c r="G253" s="161" t="str">
        <f t="shared" si="145"/>
        <v>Hadi Khola Sunkoshi A(0.997)</v>
      </c>
      <c r="H253" s="161" t="str">
        <f t="shared" si="145"/>
        <v>Hadi Khola Sunkoshi A(0.997)</v>
      </c>
      <c r="I253" s="161" t="str">
        <f t="shared" si="145"/>
        <v>Hadi Khola Sunkoshi A(0.997)</v>
      </c>
      <c r="J253" s="161" t="str">
        <f t="shared" si="145"/>
        <v>Hadi Khola Sunkoshi A(0.997)</v>
      </c>
      <c r="K253" s="161">
        <v>0</v>
      </c>
      <c r="L253" s="161">
        <f t="shared" si="145"/>
        <v>0</v>
      </c>
      <c r="M253" s="161">
        <f t="shared" si="145"/>
        <v>0</v>
      </c>
      <c r="N253" s="161">
        <f t="shared" si="145"/>
        <v>0</v>
      </c>
      <c r="O253" s="161">
        <f t="shared" si="145"/>
        <v>0</v>
      </c>
      <c r="P253" s="161">
        <f t="shared" si="145"/>
        <v>0</v>
      </c>
      <c r="Q253" s="161">
        <f t="shared" si="145"/>
        <v>0</v>
      </c>
      <c r="R253" s="161">
        <f t="shared" si="145"/>
        <v>0</v>
      </c>
      <c r="S253" s="161">
        <f t="shared" si="144"/>
        <v>0</v>
      </c>
      <c r="T253" s="161">
        <f t="shared" si="144"/>
        <v>0</v>
      </c>
      <c r="U253" s="161">
        <f t="shared" si="144"/>
        <v>0</v>
      </c>
      <c r="V253" s="161">
        <f t="shared" si="144"/>
        <v>0</v>
      </c>
      <c r="W253" s="161">
        <f t="shared" si="144"/>
        <v>0</v>
      </c>
      <c r="X253" s="161">
        <f t="shared" si="144"/>
        <v>0</v>
      </c>
      <c r="Y253" s="161">
        <f t="shared" si="144"/>
        <v>0</v>
      </c>
      <c r="Z253" s="161">
        <f t="shared" si="144"/>
        <v>0</v>
      </c>
      <c r="AA253" s="161">
        <f t="shared" si="144"/>
        <v>0</v>
      </c>
      <c r="AB253" s="161">
        <f t="shared" si="144"/>
        <v>0</v>
      </c>
      <c r="AC253" s="161">
        <f t="shared" si="144"/>
        <v>0</v>
      </c>
      <c r="AD253" s="161">
        <f t="shared" si="144"/>
        <v>0</v>
      </c>
      <c r="AE253" s="161">
        <f t="shared" si="144"/>
        <v>0</v>
      </c>
      <c r="AF253" s="174">
        <f t="shared" si="144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 t="str">
        <f t="shared" si="143"/>
        <v>Pati Khola Small(0.996)</v>
      </c>
      <c r="C254" s="161" t="str">
        <f t="shared" si="143"/>
        <v>Pati Khola Small(0.996)</v>
      </c>
      <c r="D254" s="161" t="str">
        <f t="shared" si="143"/>
        <v>Pati Khola Small(0.996)</v>
      </c>
      <c r="E254" s="161" t="str">
        <f t="shared" si="145"/>
        <v>Pati Khola Small(0.996)</v>
      </c>
      <c r="F254" s="161" t="str">
        <f t="shared" si="145"/>
        <v>Pati Khola Small(0.996)</v>
      </c>
      <c r="G254" s="161" t="str">
        <f t="shared" si="145"/>
        <v>Pati Khola Small(0.996)</v>
      </c>
      <c r="H254" s="161" t="str">
        <f t="shared" si="145"/>
        <v>Pati Khola Small(0.996)</v>
      </c>
      <c r="I254" s="161" t="str">
        <f t="shared" si="145"/>
        <v>Pati Khola Small(0.996)</v>
      </c>
      <c r="J254" s="161" t="str">
        <f t="shared" si="145"/>
        <v>Pati Khola Small(0.996)</v>
      </c>
      <c r="K254" s="161">
        <v>0</v>
      </c>
      <c r="L254" s="161">
        <f t="shared" si="145"/>
        <v>0</v>
      </c>
      <c r="M254" s="161">
        <f t="shared" si="145"/>
        <v>0</v>
      </c>
      <c r="N254" s="161">
        <f t="shared" si="145"/>
        <v>0</v>
      </c>
      <c r="O254" s="161">
        <f t="shared" si="145"/>
        <v>0</v>
      </c>
      <c r="P254" s="161">
        <f t="shared" si="145"/>
        <v>0</v>
      </c>
      <c r="Q254" s="161">
        <f t="shared" si="145"/>
        <v>0</v>
      </c>
      <c r="R254" s="161">
        <f t="shared" si="145"/>
        <v>0</v>
      </c>
      <c r="S254" s="161">
        <f t="shared" si="144"/>
        <v>0</v>
      </c>
      <c r="T254" s="161">
        <f t="shared" si="144"/>
        <v>0</v>
      </c>
      <c r="U254" s="161">
        <f t="shared" si="144"/>
        <v>0</v>
      </c>
      <c r="V254" s="161">
        <f t="shared" si="144"/>
        <v>0</v>
      </c>
      <c r="W254" s="161">
        <f t="shared" si="144"/>
        <v>0</v>
      </c>
      <c r="X254" s="161">
        <f t="shared" si="144"/>
        <v>0</v>
      </c>
      <c r="Y254" s="161">
        <f t="shared" si="144"/>
        <v>0</v>
      </c>
      <c r="Z254" s="161">
        <f t="shared" si="144"/>
        <v>0</v>
      </c>
      <c r="AA254" s="161">
        <f t="shared" si="144"/>
        <v>0</v>
      </c>
      <c r="AB254" s="161">
        <f t="shared" si="144"/>
        <v>0</v>
      </c>
      <c r="AC254" s="161">
        <f t="shared" si="144"/>
        <v>0</v>
      </c>
      <c r="AD254" s="161">
        <f t="shared" si="144"/>
        <v>0</v>
      </c>
      <c r="AE254" s="161">
        <f t="shared" si="144"/>
        <v>0</v>
      </c>
      <c r="AF254" s="174">
        <f t="shared" si="144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 t="str">
        <f t="shared" si="143"/>
        <v>Miya Khola(0.996)</v>
      </c>
      <c r="C255" s="161" t="str">
        <f t="shared" si="143"/>
        <v>Miya Khola(0.996)</v>
      </c>
      <c r="D255" s="161" t="str">
        <f t="shared" si="143"/>
        <v>Miya Khola(0.996)</v>
      </c>
      <c r="E255" s="161" t="str">
        <f t="shared" si="145"/>
        <v>Miya Khola(0.996)</v>
      </c>
      <c r="F255" s="161" t="str">
        <f t="shared" si="145"/>
        <v>Miya Khola(0.996)</v>
      </c>
      <c r="G255" s="161" t="str">
        <f t="shared" si="145"/>
        <v>Miya Khola(0.996)</v>
      </c>
      <c r="H255" s="161" t="str">
        <f t="shared" si="145"/>
        <v>Miya Khola(0.996)</v>
      </c>
      <c r="I255" s="161" t="str">
        <f t="shared" si="145"/>
        <v>Miya Khola(0.996)</v>
      </c>
      <c r="J255" s="161" t="str">
        <f t="shared" si="145"/>
        <v>Miya Khola(0.996)</v>
      </c>
      <c r="K255" s="161">
        <v>0</v>
      </c>
      <c r="L255" s="161">
        <f t="shared" si="145"/>
        <v>0</v>
      </c>
      <c r="M255" s="161">
        <f t="shared" si="145"/>
        <v>0</v>
      </c>
      <c r="N255" s="161">
        <f t="shared" si="145"/>
        <v>0</v>
      </c>
      <c r="O255" s="161">
        <f t="shared" si="145"/>
        <v>0</v>
      </c>
      <c r="P255" s="161">
        <f t="shared" si="145"/>
        <v>0</v>
      </c>
      <c r="Q255" s="161">
        <f t="shared" si="145"/>
        <v>0</v>
      </c>
      <c r="R255" s="161">
        <f t="shared" si="145"/>
        <v>0</v>
      </c>
      <c r="S255" s="161">
        <f t="shared" si="144"/>
        <v>0</v>
      </c>
      <c r="T255" s="161">
        <f t="shared" si="144"/>
        <v>0</v>
      </c>
      <c r="U255" s="161">
        <f t="shared" si="144"/>
        <v>0</v>
      </c>
      <c r="V255" s="161">
        <f t="shared" si="144"/>
        <v>0</v>
      </c>
      <c r="W255" s="161">
        <f t="shared" si="144"/>
        <v>0</v>
      </c>
      <c r="X255" s="161">
        <f t="shared" si="144"/>
        <v>0</v>
      </c>
      <c r="Y255" s="161">
        <f t="shared" si="144"/>
        <v>0</v>
      </c>
      <c r="Z255" s="161">
        <f t="shared" si="144"/>
        <v>0</v>
      </c>
      <c r="AA255" s="161">
        <f t="shared" si="144"/>
        <v>0</v>
      </c>
      <c r="AB255" s="161">
        <f t="shared" si="144"/>
        <v>0</v>
      </c>
      <c r="AC255" s="161">
        <f t="shared" si="144"/>
        <v>0</v>
      </c>
      <c r="AD255" s="161">
        <f t="shared" si="144"/>
        <v>0</v>
      </c>
      <c r="AE255" s="161">
        <f t="shared" si="144"/>
        <v>0</v>
      </c>
      <c r="AF255" s="174">
        <f t="shared" si="144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 t="str">
        <f t="shared" si="143"/>
        <v>Jeuligad(0.996)</v>
      </c>
      <c r="C256" s="161" t="str">
        <f t="shared" si="143"/>
        <v>Jeuligad(0.996)</v>
      </c>
      <c r="D256" s="161" t="str">
        <f t="shared" si="143"/>
        <v>Jeuligad(0.996)</v>
      </c>
      <c r="E256" s="161" t="str">
        <f t="shared" si="145"/>
        <v>Jeuligad(0.996)</v>
      </c>
      <c r="F256" s="161" t="str">
        <f t="shared" si="145"/>
        <v>Jeuligad(0.996)</v>
      </c>
      <c r="G256" s="161" t="str">
        <f t="shared" si="145"/>
        <v>Jeuligad(0.996)</v>
      </c>
      <c r="H256" s="161" t="str">
        <f t="shared" si="145"/>
        <v>Jeuligad(0.996)</v>
      </c>
      <c r="I256" s="161" t="str">
        <f t="shared" si="145"/>
        <v>Jeuligad(0.996)</v>
      </c>
      <c r="J256" s="161" t="str">
        <f t="shared" si="145"/>
        <v>Jeuligad(0.996)</v>
      </c>
      <c r="K256" s="161">
        <v>0</v>
      </c>
      <c r="L256" s="161">
        <f t="shared" si="145"/>
        <v>0</v>
      </c>
      <c r="M256" s="161">
        <f t="shared" si="145"/>
        <v>0</v>
      </c>
      <c r="N256" s="161">
        <f t="shared" si="145"/>
        <v>0</v>
      </c>
      <c r="O256" s="161">
        <f t="shared" si="145"/>
        <v>0</v>
      </c>
      <c r="P256" s="161">
        <f t="shared" si="145"/>
        <v>0</v>
      </c>
      <c r="Q256" s="161">
        <f t="shared" si="145"/>
        <v>0</v>
      </c>
      <c r="R256" s="161">
        <f t="shared" si="145"/>
        <v>0</v>
      </c>
      <c r="S256" s="161">
        <f t="shared" si="144"/>
        <v>0</v>
      </c>
      <c r="T256" s="161">
        <f t="shared" si="144"/>
        <v>0</v>
      </c>
      <c r="U256" s="161">
        <f t="shared" si="144"/>
        <v>0</v>
      </c>
      <c r="V256" s="161">
        <f t="shared" si="144"/>
        <v>0</v>
      </c>
      <c r="W256" s="161">
        <f t="shared" si="144"/>
        <v>0</v>
      </c>
      <c r="X256" s="161">
        <f t="shared" si="144"/>
        <v>0</v>
      </c>
      <c r="Y256" s="161">
        <f t="shared" si="144"/>
        <v>0</v>
      </c>
      <c r="Z256" s="161">
        <f t="shared" si="144"/>
        <v>0</v>
      </c>
      <c r="AA256" s="161">
        <f t="shared" si="144"/>
        <v>0</v>
      </c>
      <c r="AB256" s="161">
        <f t="shared" si="144"/>
        <v>0</v>
      </c>
      <c r="AC256" s="161">
        <f t="shared" si="144"/>
        <v>0</v>
      </c>
      <c r="AD256" s="161">
        <f t="shared" si="144"/>
        <v>0</v>
      </c>
      <c r="AE256" s="161">
        <f t="shared" si="144"/>
        <v>0</v>
      </c>
      <c r="AF256" s="174">
        <f t="shared" si="144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 t="str">
        <f t="shared" si="143"/>
        <v>Pheme Khola(0.995)</v>
      </c>
      <c r="C257" s="161" t="str">
        <f t="shared" si="143"/>
        <v>Pheme Khola(0.995)</v>
      </c>
      <c r="D257" s="161" t="str">
        <f t="shared" si="143"/>
        <v>Pheme Khola(0.995)</v>
      </c>
      <c r="E257" s="161" t="str">
        <f t="shared" si="145"/>
        <v>Pheme Khola(0.995)</v>
      </c>
      <c r="F257" s="161" t="str">
        <f t="shared" si="145"/>
        <v>Pheme Khola(0.995)</v>
      </c>
      <c r="G257" s="161" t="str">
        <f t="shared" si="145"/>
        <v>Pheme Khola(0.995)</v>
      </c>
      <c r="H257" s="161" t="str">
        <f t="shared" si="145"/>
        <v>Pheme Khola(0.995)</v>
      </c>
      <c r="I257" s="161" t="str">
        <f t="shared" si="145"/>
        <v>Pheme Khola(0.995)</v>
      </c>
      <c r="J257" s="161" t="str">
        <f t="shared" si="145"/>
        <v>Pheme Khola(0.995)</v>
      </c>
      <c r="K257" s="161">
        <v>0</v>
      </c>
      <c r="L257" s="161">
        <f t="shared" si="145"/>
        <v>0</v>
      </c>
      <c r="M257" s="161">
        <f t="shared" si="145"/>
        <v>0</v>
      </c>
      <c r="N257" s="161">
        <f t="shared" si="145"/>
        <v>0</v>
      </c>
      <c r="O257" s="161">
        <f t="shared" si="145"/>
        <v>0</v>
      </c>
      <c r="P257" s="161">
        <f t="shared" si="145"/>
        <v>0</v>
      </c>
      <c r="Q257" s="161">
        <f t="shared" si="145"/>
        <v>0</v>
      </c>
      <c r="R257" s="161">
        <f t="shared" si="145"/>
        <v>0</v>
      </c>
      <c r="S257" s="161">
        <f t="shared" si="144"/>
        <v>0</v>
      </c>
      <c r="T257" s="161">
        <f t="shared" si="144"/>
        <v>0</v>
      </c>
      <c r="U257" s="161">
        <f t="shared" si="144"/>
        <v>0</v>
      </c>
      <c r="V257" s="161">
        <f t="shared" si="144"/>
        <v>0</v>
      </c>
      <c r="W257" s="161">
        <f t="shared" si="144"/>
        <v>0</v>
      </c>
      <c r="X257" s="161">
        <f t="shared" si="144"/>
        <v>0</v>
      </c>
      <c r="Y257" s="161">
        <f t="shared" si="144"/>
        <v>0</v>
      </c>
      <c r="Z257" s="161">
        <f t="shared" si="144"/>
        <v>0</v>
      </c>
      <c r="AA257" s="161">
        <f t="shared" si="144"/>
        <v>0</v>
      </c>
      <c r="AB257" s="161">
        <f t="shared" si="144"/>
        <v>0</v>
      </c>
      <c r="AC257" s="161">
        <f t="shared" si="144"/>
        <v>0</v>
      </c>
      <c r="AD257" s="161">
        <f t="shared" si="144"/>
        <v>0</v>
      </c>
      <c r="AE257" s="161">
        <f t="shared" si="144"/>
        <v>0</v>
      </c>
      <c r="AF257" s="174">
        <f t="shared" si="144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 t="str">
        <f t="shared" si="143"/>
        <v>Chhote Khola(0.993)</v>
      </c>
      <c r="C258" s="161" t="str">
        <f t="shared" si="143"/>
        <v>Chhote Khola(0.993)</v>
      </c>
      <c r="D258" s="161" t="str">
        <f t="shared" si="143"/>
        <v>Chhote Khola(0.993)</v>
      </c>
      <c r="E258" s="161" t="str">
        <f t="shared" si="145"/>
        <v>Chhote Khola(0.993)</v>
      </c>
      <c r="F258" s="161" t="str">
        <f t="shared" si="145"/>
        <v>Chhote Khola(0.993)</v>
      </c>
      <c r="G258" s="161" t="str">
        <f t="shared" si="145"/>
        <v>Chhote Khola(0.993)</v>
      </c>
      <c r="H258" s="161" t="str">
        <f t="shared" si="145"/>
        <v>Chhote Khola(0.993)</v>
      </c>
      <c r="I258" s="161" t="str">
        <f t="shared" si="145"/>
        <v>Chhote Khola(0.993)</v>
      </c>
      <c r="J258" s="161" t="str">
        <f t="shared" si="145"/>
        <v>Chhote Khola(0.993)</v>
      </c>
      <c r="K258" s="161">
        <v>0</v>
      </c>
      <c r="L258" s="161">
        <f t="shared" si="145"/>
        <v>0</v>
      </c>
      <c r="M258" s="161">
        <f t="shared" si="145"/>
        <v>0</v>
      </c>
      <c r="N258" s="161">
        <f t="shared" si="145"/>
        <v>0</v>
      </c>
      <c r="O258" s="161">
        <f t="shared" si="145"/>
        <v>0</v>
      </c>
      <c r="P258" s="161">
        <f t="shared" si="145"/>
        <v>0</v>
      </c>
      <c r="Q258" s="161">
        <f t="shared" si="145"/>
        <v>0</v>
      </c>
      <c r="R258" s="161">
        <f t="shared" si="145"/>
        <v>0</v>
      </c>
      <c r="S258" s="161">
        <f t="shared" si="144"/>
        <v>0</v>
      </c>
      <c r="T258" s="161">
        <f t="shared" si="144"/>
        <v>0</v>
      </c>
      <c r="U258" s="161">
        <f t="shared" si="144"/>
        <v>0</v>
      </c>
      <c r="V258" s="161">
        <f t="shared" si="144"/>
        <v>0</v>
      </c>
      <c r="W258" s="161">
        <f t="shared" si="144"/>
        <v>0</v>
      </c>
      <c r="X258" s="161">
        <f t="shared" si="144"/>
        <v>0</v>
      </c>
      <c r="Y258" s="161">
        <f t="shared" si="144"/>
        <v>0</v>
      </c>
      <c r="Z258" s="161">
        <f t="shared" si="144"/>
        <v>0</v>
      </c>
      <c r="AA258" s="161">
        <f t="shared" si="144"/>
        <v>0</v>
      </c>
      <c r="AB258" s="161">
        <f t="shared" si="144"/>
        <v>0</v>
      </c>
      <c r="AC258" s="161">
        <f t="shared" si="144"/>
        <v>0</v>
      </c>
      <c r="AD258" s="161">
        <f t="shared" si="144"/>
        <v>0</v>
      </c>
      <c r="AE258" s="161">
        <f t="shared" si="144"/>
        <v>0</v>
      </c>
      <c r="AF258" s="174">
        <f t="shared" si="144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 t="str">
        <f t="shared" si="143"/>
        <v>Upper Hadi Khola(0.991)</v>
      </c>
      <c r="C259" s="161" t="str">
        <f t="shared" si="143"/>
        <v>Upper Hadi Khola(0.991)</v>
      </c>
      <c r="D259" s="161" t="str">
        <f t="shared" si="143"/>
        <v>Upper Hadi Khola(0.991)</v>
      </c>
      <c r="E259" s="161" t="str">
        <f t="shared" si="145"/>
        <v>Upper Hadi Khola(0.991)</v>
      </c>
      <c r="F259" s="161" t="str">
        <f t="shared" si="145"/>
        <v>Upper Hadi Khola(0.991)</v>
      </c>
      <c r="G259" s="161" t="str">
        <f t="shared" si="145"/>
        <v>Upper Hadi Khola(0.991)</v>
      </c>
      <c r="H259" s="161" t="str">
        <f t="shared" si="145"/>
        <v>Upper Hadi Khola(0.991)</v>
      </c>
      <c r="I259" s="161" t="str">
        <f t="shared" si="145"/>
        <v>Upper Hadi Khola(0.991)</v>
      </c>
      <c r="J259" s="161" t="str">
        <f t="shared" si="145"/>
        <v>Upper Hadi Khola(0.991)</v>
      </c>
      <c r="K259" s="161">
        <v>0</v>
      </c>
      <c r="L259" s="161">
        <f t="shared" si="145"/>
        <v>0</v>
      </c>
      <c r="M259" s="161">
        <f t="shared" si="145"/>
        <v>0</v>
      </c>
      <c r="N259" s="161">
        <f t="shared" si="145"/>
        <v>0</v>
      </c>
      <c r="O259" s="161">
        <f t="shared" si="145"/>
        <v>0</v>
      </c>
      <c r="P259" s="161">
        <f t="shared" si="145"/>
        <v>0</v>
      </c>
      <c r="Q259" s="161">
        <f t="shared" si="145"/>
        <v>0</v>
      </c>
      <c r="R259" s="161">
        <f t="shared" si="145"/>
        <v>0</v>
      </c>
      <c r="S259" s="161">
        <f t="shared" si="144"/>
        <v>0</v>
      </c>
      <c r="T259" s="161">
        <f t="shared" si="144"/>
        <v>0</v>
      </c>
      <c r="U259" s="161">
        <f t="shared" si="144"/>
        <v>0</v>
      </c>
      <c r="V259" s="161">
        <f t="shared" si="144"/>
        <v>0</v>
      </c>
      <c r="W259" s="161">
        <f t="shared" si="144"/>
        <v>0</v>
      </c>
      <c r="X259" s="161">
        <f t="shared" si="144"/>
        <v>0</v>
      </c>
      <c r="Y259" s="161">
        <f t="shared" si="144"/>
        <v>0</v>
      </c>
      <c r="Z259" s="161">
        <f t="shared" si="144"/>
        <v>0</v>
      </c>
      <c r="AA259" s="161">
        <f t="shared" si="144"/>
        <v>0</v>
      </c>
      <c r="AB259" s="161">
        <f t="shared" si="144"/>
        <v>0</v>
      </c>
      <c r="AC259" s="161">
        <f t="shared" si="144"/>
        <v>0</v>
      </c>
      <c r="AD259" s="161">
        <f t="shared" si="144"/>
        <v>0</v>
      </c>
      <c r="AE259" s="161">
        <f t="shared" si="144"/>
        <v>0</v>
      </c>
      <c r="AF259" s="174">
        <f t="shared" si="144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 t="str">
        <f t="shared" si="143"/>
        <v>Lower Piluwa Small(0.99)</v>
      </c>
      <c r="C260" s="161" t="str">
        <f t="shared" si="143"/>
        <v>Lower Piluwa Small(0.99)</v>
      </c>
      <c r="D260" s="161" t="str">
        <f t="shared" si="143"/>
        <v>Lower Piluwa Small(0.99)</v>
      </c>
      <c r="E260" s="161" t="str">
        <f t="shared" si="145"/>
        <v>Lower Piluwa Small(0.99)</v>
      </c>
      <c r="F260" s="161" t="str">
        <f t="shared" si="145"/>
        <v>Lower Piluwa Small(0.99)</v>
      </c>
      <c r="G260" s="161" t="str">
        <f t="shared" si="145"/>
        <v>Lower Piluwa Small(0.99)</v>
      </c>
      <c r="H260" s="161" t="str">
        <f t="shared" si="145"/>
        <v>Lower Piluwa Small(0.99)</v>
      </c>
      <c r="I260" s="161" t="str">
        <f t="shared" si="145"/>
        <v>Lower Piluwa Small(0.99)</v>
      </c>
      <c r="J260" s="161" t="str">
        <f t="shared" si="145"/>
        <v>Lower Piluwa Small(0.99)</v>
      </c>
      <c r="K260" s="161">
        <v>0</v>
      </c>
      <c r="L260" s="161">
        <f t="shared" si="145"/>
        <v>0</v>
      </c>
      <c r="M260" s="161">
        <f t="shared" si="145"/>
        <v>0</v>
      </c>
      <c r="N260" s="161">
        <f t="shared" si="145"/>
        <v>0</v>
      </c>
      <c r="O260" s="161">
        <f t="shared" si="145"/>
        <v>0</v>
      </c>
      <c r="P260" s="161">
        <f t="shared" si="145"/>
        <v>0</v>
      </c>
      <c r="Q260" s="161">
        <f t="shared" si="145"/>
        <v>0</v>
      </c>
      <c r="R260" s="161">
        <f t="shared" si="145"/>
        <v>0</v>
      </c>
      <c r="S260" s="161">
        <f t="shared" si="144"/>
        <v>0</v>
      </c>
      <c r="T260" s="161">
        <f t="shared" si="144"/>
        <v>0</v>
      </c>
      <c r="U260" s="161">
        <f t="shared" si="144"/>
        <v>0</v>
      </c>
      <c r="V260" s="161">
        <f t="shared" si="144"/>
        <v>0</v>
      </c>
      <c r="W260" s="161">
        <f t="shared" si="144"/>
        <v>0</v>
      </c>
      <c r="X260" s="161">
        <f t="shared" si="144"/>
        <v>0</v>
      </c>
      <c r="Y260" s="161">
        <f t="shared" si="144"/>
        <v>0</v>
      </c>
      <c r="Z260" s="161">
        <f t="shared" si="144"/>
        <v>0</v>
      </c>
      <c r="AA260" s="161">
        <f t="shared" si="144"/>
        <v>0</v>
      </c>
      <c r="AB260" s="161">
        <f t="shared" si="144"/>
        <v>0</v>
      </c>
      <c r="AC260" s="161">
        <f t="shared" si="144"/>
        <v>0</v>
      </c>
      <c r="AD260" s="161">
        <f t="shared" si="144"/>
        <v>0</v>
      </c>
      <c r="AE260" s="161">
        <f t="shared" si="144"/>
        <v>0</v>
      </c>
      <c r="AF260" s="174">
        <f t="shared" si="144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 t="str">
        <f t="shared" si="143"/>
        <v>Seti-II(0.979)</v>
      </c>
      <c r="C261" s="161" t="str">
        <f t="shared" si="143"/>
        <v>Seti-II(0.979)</v>
      </c>
      <c r="D261" s="161" t="str">
        <f t="shared" si="143"/>
        <v>Seti-II(0.979)</v>
      </c>
      <c r="E261" s="161" t="str">
        <f t="shared" si="145"/>
        <v>Seti-II(0.979)</v>
      </c>
      <c r="F261" s="161" t="str">
        <f t="shared" si="145"/>
        <v>Seti-II(0.979)</v>
      </c>
      <c r="G261" s="161" t="str">
        <f t="shared" si="145"/>
        <v>Seti-II(0.979)</v>
      </c>
      <c r="H261" s="161" t="str">
        <f t="shared" si="145"/>
        <v>Seti-II(0.979)</v>
      </c>
      <c r="I261" s="161" t="str">
        <f t="shared" si="145"/>
        <v>Seti-II(0.979)</v>
      </c>
      <c r="J261" s="161" t="str">
        <f t="shared" si="145"/>
        <v>Seti-II(0.979)</v>
      </c>
      <c r="K261" s="161">
        <v>0</v>
      </c>
      <c r="L261" s="161">
        <f t="shared" si="145"/>
        <v>0</v>
      </c>
      <c r="M261" s="161">
        <f t="shared" si="145"/>
        <v>0</v>
      </c>
      <c r="N261" s="161">
        <f t="shared" si="145"/>
        <v>0</v>
      </c>
      <c r="O261" s="161">
        <f t="shared" si="145"/>
        <v>0</v>
      </c>
      <c r="P261" s="161">
        <f t="shared" si="145"/>
        <v>0</v>
      </c>
      <c r="Q261" s="161">
        <f t="shared" si="145"/>
        <v>0</v>
      </c>
      <c r="R261" s="161">
        <f t="shared" si="145"/>
        <v>0</v>
      </c>
      <c r="S261" s="161">
        <f t="shared" si="144"/>
        <v>0</v>
      </c>
      <c r="T261" s="161">
        <f t="shared" si="144"/>
        <v>0</v>
      </c>
      <c r="U261" s="161">
        <f t="shared" si="144"/>
        <v>0</v>
      </c>
      <c r="V261" s="161">
        <f t="shared" si="144"/>
        <v>0</v>
      </c>
      <c r="W261" s="161">
        <f t="shared" si="144"/>
        <v>0</v>
      </c>
      <c r="X261" s="161">
        <f t="shared" si="144"/>
        <v>0</v>
      </c>
      <c r="Y261" s="161">
        <f t="shared" si="144"/>
        <v>0</v>
      </c>
      <c r="Z261" s="161">
        <f t="shared" si="144"/>
        <v>0</v>
      </c>
      <c r="AA261" s="161">
        <f t="shared" si="144"/>
        <v>0</v>
      </c>
      <c r="AB261" s="161">
        <f t="shared" si="144"/>
        <v>0</v>
      </c>
      <c r="AC261" s="161">
        <f t="shared" si="144"/>
        <v>0</v>
      </c>
      <c r="AD261" s="161">
        <f t="shared" si="144"/>
        <v>0</v>
      </c>
      <c r="AE261" s="161">
        <f t="shared" si="144"/>
        <v>0</v>
      </c>
      <c r="AF261" s="174">
        <f t="shared" si="144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 t="str">
        <f t="shared" si="143"/>
        <v>Bishnu Priya Solar Farm Project(0.96)</v>
      </c>
      <c r="C262" s="161" t="str">
        <f t="shared" si="143"/>
        <v>Bishnu Priya Solar Farm Project(0.96)</v>
      </c>
      <c r="D262" s="161" t="str">
        <f t="shared" si="143"/>
        <v>Bishnu Priya Solar Farm Project(0.96)</v>
      </c>
      <c r="E262" s="161" t="str">
        <f t="shared" si="145"/>
        <v>Bishnu Priya Solar Farm Project(0.96)</v>
      </c>
      <c r="F262" s="161" t="str">
        <f t="shared" si="145"/>
        <v>Bishnu Priya Solar Farm Project(0.96)</v>
      </c>
      <c r="G262" s="161" t="str">
        <f t="shared" si="145"/>
        <v>Bishnu Priya Solar Farm Project(0.96)</v>
      </c>
      <c r="H262" s="161" t="str">
        <f t="shared" si="145"/>
        <v>Bishnu Priya Solar Farm Project(0.96)</v>
      </c>
      <c r="I262" s="161" t="str">
        <f t="shared" si="145"/>
        <v>Bishnu Priya Solar Farm Project(0.96)</v>
      </c>
      <c r="J262" s="161" t="str">
        <f t="shared" si="145"/>
        <v>Bishnu Priya Solar Farm Project(0.96)</v>
      </c>
      <c r="K262" s="161">
        <v>0</v>
      </c>
      <c r="L262" s="161">
        <f t="shared" si="145"/>
        <v>0</v>
      </c>
      <c r="M262" s="161">
        <f t="shared" si="145"/>
        <v>0</v>
      </c>
      <c r="N262" s="161">
        <f t="shared" si="145"/>
        <v>0</v>
      </c>
      <c r="O262" s="161">
        <f t="shared" si="145"/>
        <v>0</v>
      </c>
      <c r="P262" s="161">
        <f t="shared" si="145"/>
        <v>0</v>
      </c>
      <c r="Q262" s="161">
        <f t="shared" si="145"/>
        <v>0</v>
      </c>
      <c r="R262" s="161">
        <f t="shared" si="145"/>
        <v>0</v>
      </c>
      <c r="S262" s="161">
        <f t="shared" si="144"/>
        <v>0</v>
      </c>
      <c r="T262" s="161">
        <f t="shared" si="144"/>
        <v>0</v>
      </c>
      <c r="U262" s="161">
        <f t="shared" si="144"/>
        <v>0</v>
      </c>
      <c r="V262" s="161">
        <f t="shared" si="144"/>
        <v>0</v>
      </c>
      <c r="W262" s="161">
        <f t="shared" si="144"/>
        <v>0</v>
      </c>
      <c r="X262" s="161">
        <f t="shared" si="144"/>
        <v>0</v>
      </c>
      <c r="Y262" s="161">
        <f t="shared" si="144"/>
        <v>0</v>
      </c>
      <c r="Z262" s="161">
        <f t="shared" si="144"/>
        <v>0</v>
      </c>
      <c r="AA262" s="161">
        <f t="shared" si="144"/>
        <v>0</v>
      </c>
      <c r="AB262" s="161">
        <f t="shared" si="144"/>
        <v>0</v>
      </c>
      <c r="AC262" s="161">
        <f t="shared" si="144"/>
        <v>0</v>
      </c>
      <c r="AD262" s="161">
        <f t="shared" si="144"/>
        <v>0</v>
      </c>
      <c r="AE262" s="161">
        <f t="shared" si="144"/>
        <v>0</v>
      </c>
      <c r="AF262" s="174">
        <f t="shared" si="144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 t="str">
        <f t="shared" si="143"/>
        <v>Sisne Khola Small(0.75)</v>
      </c>
      <c r="C263" s="161" t="str">
        <f t="shared" si="143"/>
        <v>Sisne Khola Small(0.75)</v>
      </c>
      <c r="D263" s="161" t="str">
        <f t="shared" si="143"/>
        <v>Sisne Khola Small(0.75)</v>
      </c>
      <c r="E263" s="161" t="str">
        <f t="shared" si="145"/>
        <v>Sisne Khola Small(0.75)</v>
      </c>
      <c r="F263" s="161" t="str">
        <f t="shared" si="145"/>
        <v>Sisne Khola Small(0.75)</v>
      </c>
      <c r="G263" s="161" t="str">
        <f t="shared" si="145"/>
        <v>Sisne Khola Small(0.75)</v>
      </c>
      <c r="H263" s="161" t="str">
        <f t="shared" si="145"/>
        <v>Sisne Khola Small(0.75)</v>
      </c>
      <c r="I263" s="161" t="str">
        <f t="shared" si="145"/>
        <v>Sisne Khola Small(0.75)</v>
      </c>
      <c r="J263" s="161" t="str">
        <f t="shared" si="145"/>
        <v>Sisne Khola Small(0.75)</v>
      </c>
      <c r="K263" s="161">
        <v>0</v>
      </c>
      <c r="L263" s="161">
        <f t="shared" si="145"/>
        <v>0</v>
      </c>
      <c r="M263" s="161">
        <f t="shared" si="145"/>
        <v>0</v>
      </c>
      <c r="N263" s="161">
        <f t="shared" si="145"/>
        <v>0</v>
      </c>
      <c r="O263" s="161">
        <f t="shared" si="145"/>
        <v>0</v>
      </c>
      <c r="P263" s="161">
        <f t="shared" si="145"/>
        <v>0</v>
      </c>
      <c r="Q263" s="161">
        <f t="shared" si="145"/>
        <v>0</v>
      </c>
      <c r="R263" s="161">
        <f t="shared" si="145"/>
        <v>0</v>
      </c>
      <c r="S263" s="161">
        <f t="shared" si="144"/>
        <v>0</v>
      </c>
      <c r="T263" s="161">
        <f t="shared" si="144"/>
        <v>0</v>
      </c>
      <c r="U263" s="161">
        <f t="shared" si="144"/>
        <v>0</v>
      </c>
      <c r="V263" s="161">
        <f t="shared" si="144"/>
        <v>0</v>
      </c>
      <c r="W263" s="161">
        <f t="shared" si="144"/>
        <v>0</v>
      </c>
      <c r="X263" s="161">
        <f t="shared" si="144"/>
        <v>0</v>
      </c>
      <c r="Y263" s="161">
        <f t="shared" si="144"/>
        <v>0</v>
      </c>
      <c r="Z263" s="161">
        <f t="shared" si="144"/>
        <v>0</v>
      </c>
      <c r="AA263" s="161">
        <f t="shared" si="144"/>
        <v>0</v>
      </c>
      <c r="AB263" s="161">
        <f t="shared" si="144"/>
        <v>0</v>
      </c>
      <c r="AC263" s="161">
        <f t="shared" si="144"/>
        <v>0</v>
      </c>
      <c r="AD263" s="161">
        <f t="shared" si="144"/>
        <v>0</v>
      </c>
      <c r="AE263" s="161">
        <f t="shared" si="144"/>
        <v>0</v>
      </c>
      <c r="AF263" s="174">
        <f t="shared" si="144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 t="str">
        <f t="shared" si="143"/>
        <v>Solar(0.68)</v>
      </c>
      <c r="C264" s="161" t="str">
        <f t="shared" si="143"/>
        <v>Solar(0.68)</v>
      </c>
      <c r="D264" s="161" t="str">
        <f t="shared" si="143"/>
        <v>Solar(0.68)</v>
      </c>
      <c r="E264" s="161" t="str">
        <f t="shared" si="145"/>
        <v>Solar(0.68)</v>
      </c>
      <c r="F264" s="161" t="str">
        <f t="shared" si="145"/>
        <v>Solar(0.68)</v>
      </c>
      <c r="G264" s="161" t="str">
        <f t="shared" si="145"/>
        <v>Solar(0.68)</v>
      </c>
      <c r="H264" s="161" t="str">
        <f t="shared" si="145"/>
        <v>Solar(0.68)</v>
      </c>
      <c r="I264" s="161" t="str">
        <f t="shared" si="145"/>
        <v>Solar(0.68)</v>
      </c>
      <c r="J264" s="161" t="str">
        <f t="shared" si="145"/>
        <v>Solar(0.68)</v>
      </c>
      <c r="K264" s="161">
        <v>0</v>
      </c>
      <c r="L264" s="161">
        <f t="shared" si="145"/>
        <v>0</v>
      </c>
      <c r="M264" s="161">
        <f t="shared" si="145"/>
        <v>0</v>
      </c>
      <c r="N264" s="161">
        <f t="shared" si="145"/>
        <v>0</v>
      </c>
      <c r="O264" s="161">
        <f t="shared" si="145"/>
        <v>0</v>
      </c>
      <c r="P264" s="161">
        <f t="shared" si="145"/>
        <v>0</v>
      </c>
      <c r="Q264" s="161">
        <f t="shared" si="145"/>
        <v>0</v>
      </c>
      <c r="R264" s="161">
        <f t="shared" si="145"/>
        <v>0</v>
      </c>
      <c r="S264" s="161">
        <f t="shared" ref="S264:AF273" si="146">R264</f>
        <v>0</v>
      </c>
      <c r="T264" s="161">
        <f t="shared" si="146"/>
        <v>0</v>
      </c>
      <c r="U264" s="161">
        <f t="shared" si="146"/>
        <v>0</v>
      </c>
      <c r="V264" s="161">
        <f t="shared" si="146"/>
        <v>0</v>
      </c>
      <c r="W264" s="161">
        <f t="shared" si="146"/>
        <v>0</v>
      </c>
      <c r="X264" s="161">
        <f t="shared" si="146"/>
        <v>0</v>
      </c>
      <c r="Y264" s="161">
        <f t="shared" si="146"/>
        <v>0</v>
      </c>
      <c r="Z264" s="161">
        <f t="shared" si="146"/>
        <v>0</v>
      </c>
      <c r="AA264" s="161">
        <f t="shared" si="146"/>
        <v>0</v>
      </c>
      <c r="AB264" s="161">
        <f t="shared" si="146"/>
        <v>0</v>
      </c>
      <c r="AC264" s="161">
        <f t="shared" si="146"/>
        <v>0</v>
      </c>
      <c r="AD264" s="161">
        <f t="shared" si="146"/>
        <v>0</v>
      </c>
      <c r="AE264" s="161">
        <f t="shared" si="146"/>
        <v>0</v>
      </c>
      <c r="AF264" s="174">
        <f t="shared" si="146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 t="str">
        <f t="shared" si="143"/>
        <v>Dhunge-Jiri(0.6)</v>
      </c>
      <c r="C265" s="161" t="str">
        <f t="shared" si="143"/>
        <v>Dhunge-Jiri(0.6)</v>
      </c>
      <c r="D265" s="161" t="str">
        <f t="shared" si="143"/>
        <v>Dhunge-Jiri(0.6)</v>
      </c>
      <c r="E265" s="161" t="str">
        <f t="shared" ref="C265:R273" si="147">D265</f>
        <v>Dhunge-Jiri(0.6)</v>
      </c>
      <c r="F265" s="161" t="str">
        <f t="shared" si="147"/>
        <v>Dhunge-Jiri(0.6)</v>
      </c>
      <c r="G265" s="161" t="str">
        <f t="shared" si="147"/>
        <v>Dhunge-Jiri(0.6)</v>
      </c>
      <c r="H265" s="161" t="str">
        <f t="shared" si="147"/>
        <v>Dhunge-Jiri(0.6)</v>
      </c>
      <c r="I265" s="161" t="str">
        <f t="shared" si="147"/>
        <v>Dhunge-Jiri(0.6)</v>
      </c>
      <c r="J265" s="161" t="str">
        <f t="shared" si="147"/>
        <v>Dhunge-Jiri(0.6)</v>
      </c>
      <c r="K265" s="161">
        <v>0</v>
      </c>
      <c r="L265" s="161">
        <f t="shared" si="147"/>
        <v>0</v>
      </c>
      <c r="M265" s="161">
        <f t="shared" si="147"/>
        <v>0</v>
      </c>
      <c r="N265" s="161">
        <f t="shared" si="147"/>
        <v>0</v>
      </c>
      <c r="O265" s="161">
        <f t="shared" si="147"/>
        <v>0</v>
      </c>
      <c r="P265" s="161">
        <f t="shared" si="147"/>
        <v>0</v>
      </c>
      <c r="Q265" s="161">
        <f t="shared" si="147"/>
        <v>0</v>
      </c>
      <c r="R265" s="161">
        <f t="shared" si="147"/>
        <v>0</v>
      </c>
      <c r="S265" s="161">
        <f t="shared" si="146"/>
        <v>0</v>
      </c>
      <c r="T265" s="161">
        <f t="shared" si="146"/>
        <v>0</v>
      </c>
      <c r="U265" s="161">
        <f t="shared" si="146"/>
        <v>0</v>
      </c>
      <c r="V265" s="161">
        <f t="shared" si="146"/>
        <v>0</v>
      </c>
      <c r="W265" s="161">
        <f t="shared" si="146"/>
        <v>0</v>
      </c>
      <c r="X265" s="161">
        <f t="shared" si="146"/>
        <v>0</v>
      </c>
      <c r="Y265" s="161">
        <f t="shared" si="146"/>
        <v>0</v>
      </c>
      <c r="Z265" s="161">
        <f t="shared" si="146"/>
        <v>0</v>
      </c>
      <c r="AA265" s="161">
        <f t="shared" si="146"/>
        <v>0</v>
      </c>
      <c r="AB265" s="161">
        <f t="shared" si="146"/>
        <v>0</v>
      </c>
      <c r="AC265" s="161">
        <f t="shared" si="146"/>
        <v>0</v>
      </c>
      <c r="AD265" s="161">
        <f t="shared" si="146"/>
        <v>0</v>
      </c>
      <c r="AE265" s="161">
        <f t="shared" si="146"/>
        <v>0</v>
      </c>
      <c r="AF265" s="174">
        <f t="shared" si="146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 t="str">
        <f t="shared" si="143"/>
        <v>Belkhu(0.518)</v>
      </c>
      <c r="C266" s="161" t="str">
        <f t="shared" si="143"/>
        <v>Belkhu(0.518)</v>
      </c>
      <c r="D266" s="161" t="str">
        <f t="shared" si="143"/>
        <v>Belkhu(0.518)</v>
      </c>
      <c r="E266" s="161" t="str">
        <f t="shared" si="147"/>
        <v>Belkhu(0.518)</v>
      </c>
      <c r="F266" s="161" t="str">
        <f t="shared" si="147"/>
        <v>Belkhu(0.518)</v>
      </c>
      <c r="G266" s="161" t="str">
        <f t="shared" si="147"/>
        <v>Belkhu(0.518)</v>
      </c>
      <c r="H266" s="161" t="str">
        <f t="shared" si="147"/>
        <v>Belkhu(0.518)</v>
      </c>
      <c r="I266" s="161" t="str">
        <f t="shared" si="147"/>
        <v>Belkhu(0.518)</v>
      </c>
      <c r="J266" s="161" t="str">
        <f t="shared" si="147"/>
        <v>Belkhu(0.518)</v>
      </c>
      <c r="K266" s="161">
        <v>0</v>
      </c>
      <c r="L266" s="161">
        <f t="shared" si="147"/>
        <v>0</v>
      </c>
      <c r="M266" s="161">
        <f t="shared" si="147"/>
        <v>0</v>
      </c>
      <c r="N266" s="161">
        <f t="shared" si="147"/>
        <v>0</v>
      </c>
      <c r="O266" s="161">
        <f t="shared" si="147"/>
        <v>0</v>
      </c>
      <c r="P266" s="161">
        <f t="shared" si="147"/>
        <v>0</v>
      </c>
      <c r="Q266" s="161">
        <f t="shared" si="147"/>
        <v>0</v>
      </c>
      <c r="R266" s="161">
        <f t="shared" si="147"/>
        <v>0</v>
      </c>
      <c r="S266" s="161">
        <f t="shared" si="146"/>
        <v>0</v>
      </c>
      <c r="T266" s="161">
        <f t="shared" si="146"/>
        <v>0</v>
      </c>
      <c r="U266" s="161">
        <f t="shared" si="146"/>
        <v>0</v>
      </c>
      <c r="V266" s="161">
        <f t="shared" si="146"/>
        <v>0</v>
      </c>
      <c r="W266" s="161">
        <f t="shared" si="146"/>
        <v>0</v>
      </c>
      <c r="X266" s="161">
        <f t="shared" si="146"/>
        <v>0</v>
      </c>
      <c r="Y266" s="161">
        <f t="shared" si="146"/>
        <v>0</v>
      </c>
      <c r="Z266" s="161">
        <f t="shared" si="146"/>
        <v>0</v>
      </c>
      <c r="AA266" s="161">
        <f t="shared" si="146"/>
        <v>0</v>
      </c>
      <c r="AB266" s="161">
        <f t="shared" si="146"/>
        <v>0</v>
      </c>
      <c r="AC266" s="161">
        <f t="shared" si="146"/>
        <v>0</v>
      </c>
      <c r="AD266" s="161">
        <f t="shared" si="146"/>
        <v>0</v>
      </c>
      <c r="AE266" s="161">
        <f t="shared" si="146"/>
        <v>0</v>
      </c>
      <c r="AF266" s="174">
        <f t="shared" si="146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 t="str">
        <f t="shared" si="143"/>
        <v>Rairang Khola(0.5)</v>
      </c>
      <c r="C267" s="161" t="str">
        <f t="shared" si="143"/>
        <v>Rairang Khola(0.5)</v>
      </c>
      <c r="D267" s="161" t="str">
        <f t="shared" si="143"/>
        <v>Rairang Khola(0.5)</v>
      </c>
      <c r="E267" s="161" t="str">
        <f t="shared" si="147"/>
        <v>Rairang Khola(0.5)</v>
      </c>
      <c r="F267" s="161" t="str">
        <f t="shared" si="147"/>
        <v>Rairang Khola(0.5)</v>
      </c>
      <c r="G267" s="161" t="str">
        <f t="shared" si="147"/>
        <v>Rairang Khola(0.5)</v>
      </c>
      <c r="H267" s="161" t="str">
        <f t="shared" si="147"/>
        <v>Rairang Khola(0.5)</v>
      </c>
      <c r="I267" s="161" t="str">
        <f t="shared" si="147"/>
        <v>Rairang Khola(0.5)</v>
      </c>
      <c r="J267" s="161" t="str">
        <f t="shared" si="147"/>
        <v>Rairang Khola(0.5)</v>
      </c>
      <c r="K267" s="161">
        <v>0</v>
      </c>
      <c r="L267" s="161">
        <f t="shared" si="147"/>
        <v>0</v>
      </c>
      <c r="M267" s="161">
        <f t="shared" si="147"/>
        <v>0</v>
      </c>
      <c r="N267" s="161">
        <f t="shared" si="147"/>
        <v>0</v>
      </c>
      <c r="O267" s="161">
        <f t="shared" si="147"/>
        <v>0</v>
      </c>
      <c r="P267" s="161">
        <f t="shared" si="147"/>
        <v>0</v>
      </c>
      <c r="Q267" s="161">
        <f t="shared" si="147"/>
        <v>0</v>
      </c>
      <c r="R267" s="161">
        <f t="shared" si="147"/>
        <v>0</v>
      </c>
      <c r="S267" s="161">
        <f t="shared" si="146"/>
        <v>0</v>
      </c>
      <c r="T267" s="161">
        <f t="shared" si="146"/>
        <v>0</v>
      </c>
      <c r="U267" s="161">
        <f t="shared" si="146"/>
        <v>0</v>
      </c>
      <c r="V267" s="161">
        <f t="shared" si="146"/>
        <v>0</v>
      </c>
      <c r="W267" s="161">
        <f t="shared" si="146"/>
        <v>0</v>
      </c>
      <c r="X267" s="161">
        <f t="shared" si="146"/>
        <v>0</v>
      </c>
      <c r="Y267" s="161">
        <f t="shared" si="146"/>
        <v>0</v>
      </c>
      <c r="Z267" s="161">
        <f t="shared" si="146"/>
        <v>0</v>
      </c>
      <c r="AA267" s="161">
        <f t="shared" si="146"/>
        <v>0</v>
      </c>
      <c r="AB267" s="161">
        <f t="shared" si="146"/>
        <v>0</v>
      </c>
      <c r="AC267" s="161">
        <f t="shared" si="146"/>
        <v>0</v>
      </c>
      <c r="AD267" s="161">
        <f t="shared" si="146"/>
        <v>0</v>
      </c>
      <c r="AE267" s="161">
        <f t="shared" si="146"/>
        <v>0</v>
      </c>
      <c r="AF267" s="174">
        <f t="shared" si="146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 t="str">
        <f t="shared" si="143"/>
        <v>Sali Nadi(0.25)</v>
      </c>
      <c r="C268" s="161" t="str">
        <f t="shared" si="143"/>
        <v>Sali Nadi(0.25)</v>
      </c>
      <c r="D268" s="161" t="str">
        <f t="shared" si="143"/>
        <v>Sali Nadi(0.25)</v>
      </c>
      <c r="E268" s="161" t="str">
        <f t="shared" si="147"/>
        <v>Sali Nadi(0.25)</v>
      </c>
      <c r="F268" s="161" t="str">
        <f t="shared" si="147"/>
        <v>Sali Nadi(0.25)</v>
      </c>
      <c r="G268" s="161" t="str">
        <f t="shared" si="147"/>
        <v>Sali Nadi(0.25)</v>
      </c>
      <c r="H268" s="161" t="str">
        <f t="shared" si="147"/>
        <v>Sali Nadi(0.25)</v>
      </c>
      <c r="I268" s="161" t="str">
        <f t="shared" si="147"/>
        <v>Sali Nadi(0.25)</v>
      </c>
      <c r="J268" s="161" t="str">
        <f t="shared" si="147"/>
        <v>Sali Nadi(0.25)</v>
      </c>
      <c r="K268" s="161">
        <v>0</v>
      </c>
      <c r="L268" s="161">
        <f t="shared" si="147"/>
        <v>0</v>
      </c>
      <c r="M268" s="161">
        <f t="shared" si="147"/>
        <v>0</v>
      </c>
      <c r="N268" s="161">
        <f t="shared" si="147"/>
        <v>0</v>
      </c>
      <c r="O268" s="161">
        <f t="shared" si="147"/>
        <v>0</v>
      </c>
      <c r="P268" s="161">
        <f t="shared" si="147"/>
        <v>0</v>
      </c>
      <c r="Q268" s="161">
        <f t="shared" si="147"/>
        <v>0</v>
      </c>
      <c r="R268" s="161">
        <f t="shared" si="147"/>
        <v>0</v>
      </c>
      <c r="S268" s="161">
        <f t="shared" si="146"/>
        <v>0</v>
      </c>
      <c r="T268" s="161">
        <f t="shared" si="146"/>
        <v>0</v>
      </c>
      <c r="U268" s="161">
        <f t="shared" si="146"/>
        <v>0</v>
      </c>
      <c r="V268" s="161">
        <f t="shared" si="146"/>
        <v>0</v>
      </c>
      <c r="W268" s="161">
        <f t="shared" si="146"/>
        <v>0</v>
      </c>
      <c r="X268" s="161">
        <f t="shared" si="146"/>
        <v>0</v>
      </c>
      <c r="Y268" s="161">
        <f t="shared" si="146"/>
        <v>0</v>
      </c>
      <c r="Z268" s="161">
        <f t="shared" si="146"/>
        <v>0</v>
      </c>
      <c r="AA268" s="161">
        <f t="shared" si="146"/>
        <v>0</v>
      </c>
      <c r="AB268" s="161">
        <f t="shared" si="146"/>
        <v>0</v>
      </c>
      <c r="AC268" s="161">
        <f t="shared" si="146"/>
        <v>0</v>
      </c>
      <c r="AD268" s="161">
        <f t="shared" si="146"/>
        <v>0</v>
      </c>
      <c r="AE268" s="161">
        <f t="shared" si="146"/>
        <v>0</v>
      </c>
      <c r="AF268" s="174">
        <f t="shared" si="146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 t="str">
        <f t="shared" si="143"/>
        <v>Syange Khola(0.183)</v>
      </c>
      <c r="C269" s="161" t="str">
        <f t="shared" si="143"/>
        <v>Syange Khola(0.183)</v>
      </c>
      <c r="D269" s="161" t="str">
        <f t="shared" si="143"/>
        <v>Syange Khola(0.183)</v>
      </c>
      <c r="E269" s="161" t="str">
        <f t="shared" si="147"/>
        <v>Syange Khola(0.183)</v>
      </c>
      <c r="F269" s="161" t="str">
        <f t="shared" si="147"/>
        <v>Syange Khola(0.183)</v>
      </c>
      <c r="G269" s="161" t="str">
        <f t="shared" si="147"/>
        <v>Syange Khola(0.183)</v>
      </c>
      <c r="H269" s="161" t="str">
        <f t="shared" si="147"/>
        <v>Syange Khola(0.183)</v>
      </c>
      <c r="I269" s="161" t="str">
        <f t="shared" si="147"/>
        <v>Syange Khola(0.183)</v>
      </c>
      <c r="J269" s="161" t="str">
        <f t="shared" si="147"/>
        <v>Syange Khola(0.183)</v>
      </c>
      <c r="K269" s="161">
        <v>0</v>
      </c>
      <c r="L269" s="161">
        <f t="shared" si="147"/>
        <v>0</v>
      </c>
      <c r="M269" s="161">
        <f t="shared" si="147"/>
        <v>0</v>
      </c>
      <c r="N269" s="161">
        <f t="shared" si="147"/>
        <v>0</v>
      </c>
      <c r="O269" s="161">
        <f t="shared" si="147"/>
        <v>0</v>
      </c>
      <c r="P269" s="161">
        <f t="shared" si="147"/>
        <v>0</v>
      </c>
      <c r="Q269" s="161">
        <f t="shared" si="147"/>
        <v>0</v>
      </c>
      <c r="R269" s="161">
        <f t="shared" si="147"/>
        <v>0</v>
      </c>
      <c r="S269" s="161">
        <f t="shared" si="146"/>
        <v>0</v>
      </c>
      <c r="T269" s="161">
        <f t="shared" si="146"/>
        <v>0</v>
      </c>
      <c r="U269" s="161">
        <f t="shared" si="146"/>
        <v>0</v>
      </c>
      <c r="V269" s="161">
        <f t="shared" si="146"/>
        <v>0</v>
      </c>
      <c r="W269" s="161">
        <f t="shared" si="146"/>
        <v>0</v>
      </c>
      <c r="X269" s="161">
        <f t="shared" si="146"/>
        <v>0</v>
      </c>
      <c r="Y269" s="161">
        <f t="shared" si="146"/>
        <v>0</v>
      </c>
      <c r="Z269" s="161">
        <f t="shared" si="146"/>
        <v>0</v>
      </c>
      <c r="AA269" s="161">
        <f t="shared" si="146"/>
        <v>0</v>
      </c>
      <c r="AB269" s="161">
        <f t="shared" si="146"/>
        <v>0</v>
      </c>
      <c r="AC269" s="161">
        <f t="shared" si="146"/>
        <v>0</v>
      </c>
      <c r="AD269" s="161">
        <f t="shared" si="146"/>
        <v>0</v>
      </c>
      <c r="AE269" s="161">
        <f t="shared" si="146"/>
        <v>0</v>
      </c>
      <c r="AF269" s="174">
        <f t="shared" si="146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 t="str">
        <f t="shared" si="143"/>
        <v>Midim Khola(0.1)</v>
      </c>
      <c r="C270" s="161" t="str">
        <f t="shared" si="143"/>
        <v>Midim Khola(0.1)</v>
      </c>
      <c r="D270" s="161" t="str">
        <f t="shared" si="143"/>
        <v>Midim Khola(0.1)</v>
      </c>
      <c r="E270" s="161" t="str">
        <f t="shared" si="147"/>
        <v>Midim Khola(0.1)</v>
      </c>
      <c r="F270" s="161" t="str">
        <f t="shared" si="147"/>
        <v>Midim Khola(0.1)</v>
      </c>
      <c r="G270" s="161" t="str">
        <f t="shared" si="147"/>
        <v>Midim Khola(0.1)</v>
      </c>
      <c r="H270" s="161" t="str">
        <f t="shared" si="147"/>
        <v>Midim Khola(0.1)</v>
      </c>
      <c r="I270" s="161" t="str">
        <f t="shared" si="147"/>
        <v>Midim Khola(0.1)</v>
      </c>
      <c r="J270" s="161" t="str">
        <f t="shared" si="147"/>
        <v>Midim Khola(0.1)</v>
      </c>
      <c r="K270" s="161">
        <v>0</v>
      </c>
      <c r="L270" s="161">
        <f t="shared" si="147"/>
        <v>0</v>
      </c>
      <c r="M270" s="161">
        <f t="shared" si="147"/>
        <v>0</v>
      </c>
      <c r="N270" s="161">
        <f t="shared" si="147"/>
        <v>0</v>
      </c>
      <c r="O270" s="161">
        <f t="shared" si="147"/>
        <v>0</v>
      </c>
      <c r="P270" s="161">
        <f t="shared" si="147"/>
        <v>0</v>
      </c>
      <c r="Q270" s="161">
        <f t="shared" si="147"/>
        <v>0</v>
      </c>
      <c r="R270" s="161">
        <f t="shared" si="147"/>
        <v>0</v>
      </c>
      <c r="S270" s="161">
        <f t="shared" si="146"/>
        <v>0</v>
      </c>
      <c r="T270" s="161">
        <f t="shared" si="146"/>
        <v>0</v>
      </c>
      <c r="U270" s="161">
        <f t="shared" si="146"/>
        <v>0</v>
      </c>
      <c r="V270" s="161">
        <f t="shared" si="146"/>
        <v>0</v>
      </c>
      <c r="W270" s="161">
        <f t="shared" si="146"/>
        <v>0</v>
      </c>
      <c r="X270" s="161">
        <f t="shared" si="146"/>
        <v>0</v>
      </c>
      <c r="Y270" s="161">
        <f t="shared" si="146"/>
        <v>0</v>
      </c>
      <c r="Z270" s="161">
        <f t="shared" si="146"/>
        <v>0</v>
      </c>
      <c r="AA270" s="161">
        <f t="shared" si="146"/>
        <v>0</v>
      </c>
      <c r="AB270" s="161">
        <f t="shared" si="146"/>
        <v>0</v>
      </c>
      <c r="AC270" s="161">
        <f t="shared" si="146"/>
        <v>0</v>
      </c>
      <c r="AD270" s="161">
        <f t="shared" si="146"/>
        <v>0</v>
      </c>
      <c r="AE270" s="161">
        <f t="shared" si="146"/>
        <v>0</v>
      </c>
      <c r="AF270" s="174">
        <f t="shared" si="146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 t="str">
        <f t="shared" si="143"/>
        <v>Sobuwa Khola-2 MHP(0.09)</v>
      </c>
      <c r="C271" s="161" t="str">
        <f t="shared" si="143"/>
        <v>Sobuwa Khola-2 MHP(0.09)</v>
      </c>
      <c r="D271" s="161" t="str">
        <f t="shared" si="143"/>
        <v>Sobuwa Khola-2 MHP(0.09)</v>
      </c>
      <c r="E271" s="161" t="str">
        <f t="shared" si="147"/>
        <v>Sobuwa Khola-2 MHP(0.09)</v>
      </c>
      <c r="F271" s="161" t="str">
        <f t="shared" si="147"/>
        <v>Sobuwa Khola-2 MHP(0.09)</v>
      </c>
      <c r="G271" s="161" t="str">
        <f t="shared" si="147"/>
        <v>Sobuwa Khola-2 MHP(0.09)</v>
      </c>
      <c r="H271" s="161" t="str">
        <f t="shared" si="147"/>
        <v>Sobuwa Khola-2 MHP(0.09)</v>
      </c>
      <c r="I271" s="161" t="str">
        <f t="shared" si="147"/>
        <v>Sobuwa Khola-2 MHP(0.09)</v>
      </c>
      <c r="J271" s="161" t="str">
        <f t="shared" si="147"/>
        <v>Sobuwa Khola-2 MHP(0.09)</v>
      </c>
      <c r="K271" s="161">
        <v>0</v>
      </c>
      <c r="L271" s="161">
        <f t="shared" si="147"/>
        <v>0</v>
      </c>
      <c r="M271" s="161">
        <f t="shared" si="147"/>
        <v>0</v>
      </c>
      <c r="N271" s="161">
        <f t="shared" si="147"/>
        <v>0</v>
      </c>
      <c r="O271" s="161">
        <f t="shared" si="147"/>
        <v>0</v>
      </c>
      <c r="P271" s="161">
        <f t="shared" si="147"/>
        <v>0</v>
      </c>
      <c r="Q271" s="161">
        <f t="shared" si="147"/>
        <v>0</v>
      </c>
      <c r="R271" s="161">
        <f t="shared" si="147"/>
        <v>0</v>
      </c>
      <c r="S271" s="161">
        <f t="shared" si="146"/>
        <v>0</v>
      </c>
      <c r="T271" s="161">
        <f t="shared" si="146"/>
        <v>0</v>
      </c>
      <c r="U271" s="161">
        <f t="shared" si="146"/>
        <v>0</v>
      </c>
      <c r="V271" s="161">
        <f t="shared" si="146"/>
        <v>0</v>
      </c>
      <c r="W271" s="161">
        <f t="shared" si="146"/>
        <v>0</v>
      </c>
      <c r="X271" s="161">
        <f t="shared" si="146"/>
        <v>0</v>
      </c>
      <c r="Y271" s="161">
        <f t="shared" si="146"/>
        <v>0</v>
      </c>
      <c r="Z271" s="161">
        <f t="shared" si="146"/>
        <v>0</v>
      </c>
      <c r="AA271" s="161">
        <f t="shared" si="146"/>
        <v>0</v>
      </c>
      <c r="AB271" s="161">
        <f t="shared" si="146"/>
        <v>0</v>
      </c>
      <c r="AC271" s="161">
        <f t="shared" si="146"/>
        <v>0</v>
      </c>
      <c r="AD271" s="161">
        <f t="shared" si="146"/>
        <v>0</v>
      </c>
      <c r="AE271" s="161">
        <f t="shared" si="146"/>
        <v>0</v>
      </c>
      <c r="AF271" s="174">
        <f t="shared" si="146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 t="str">
        <f t="shared" si="143"/>
        <v>Leguwa Khola(0.04)</v>
      </c>
      <c r="C272" s="161" t="str">
        <f t="shared" si="143"/>
        <v>Leguwa Khola(0.04)</v>
      </c>
      <c r="D272" s="161" t="str">
        <f t="shared" si="143"/>
        <v>Leguwa Khola(0.04)</v>
      </c>
      <c r="E272" s="161" t="str">
        <f t="shared" si="147"/>
        <v>Leguwa Khola(0.04)</v>
      </c>
      <c r="F272" s="161" t="str">
        <f t="shared" si="147"/>
        <v>Leguwa Khola(0.04)</v>
      </c>
      <c r="G272" s="161" t="str">
        <f t="shared" si="147"/>
        <v>Leguwa Khola(0.04)</v>
      </c>
      <c r="H272" s="161" t="str">
        <f t="shared" si="147"/>
        <v>Leguwa Khola(0.04)</v>
      </c>
      <c r="I272" s="161" t="str">
        <f t="shared" si="147"/>
        <v>Leguwa Khola(0.04)</v>
      </c>
      <c r="J272" s="161" t="str">
        <f t="shared" si="147"/>
        <v>Leguwa Khola(0.04)</v>
      </c>
      <c r="K272" s="161">
        <v>0</v>
      </c>
      <c r="L272" s="161">
        <f t="shared" si="147"/>
        <v>0</v>
      </c>
      <c r="M272" s="161">
        <f t="shared" si="147"/>
        <v>0</v>
      </c>
      <c r="N272" s="161">
        <f t="shared" si="147"/>
        <v>0</v>
      </c>
      <c r="O272" s="161">
        <f t="shared" si="147"/>
        <v>0</v>
      </c>
      <c r="P272" s="161">
        <f t="shared" si="147"/>
        <v>0</v>
      </c>
      <c r="Q272" s="161">
        <f t="shared" si="147"/>
        <v>0</v>
      </c>
      <c r="R272" s="161">
        <f t="shared" si="147"/>
        <v>0</v>
      </c>
      <c r="S272" s="161">
        <f t="shared" si="146"/>
        <v>0</v>
      </c>
      <c r="T272" s="161">
        <f t="shared" si="146"/>
        <v>0</v>
      </c>
      <c r="U272" s="161">
        <f t="shared" si="146"/>
        <v>0</v>
      </c>
      <c r="V272" s="161">
        <f t="shared" si="146"/>
        <v>0</v>
      </c>
      <c r="W272" s="161">
        <f t="shared" si="146"/>
        <v>0</v>
      </c>
      <c r="X272" s="161">
        <f t="shared" si="146"/>
        <v>0</v>
      </c>
      <c r="Y272" s="161">
        <f t="shared" si="146"/>
        <v>0</v>
      </c>
      <c r="Z272" s="161">
        <f t="shared" si="146"/>
        <v>0</v>
      </c>
      <c r="AA272" s="161">
        <f t="shared" si="146"/>
        <v>0</v>
      </c>
      <c r="AB272" s="161">
        <f t="shared" si="146"/>
        <v>0</v>
      </c>
      <c r="AC272" s="161">
        <f t="shared" si="146"/>
        <v>0</v>
      </c>
      <c r="AD272" s="161">
        <f t="shared" si="146"/>
        <v>0</v>
      </c>
      <c r="AE272" s="161">
        <f t="shared" si="146"/>
        <v>0</v>
      </c>
      <c r="AF272" s="174">
        <f t="shared" si="146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 t="str">
        <f t="shared" si="143"/>
        <v>Syauri Bhumey(0.023)</v>
      </c>
      <c r="C273" s="177" t="str">
        <f t="shared" si="147"/>
        <v>Syauri Bhumey(0.023)</v>
      </c>
      <c r="D273" s="177" t="str">
        <f t="shared" si="147"/>
        <v>Syauri Bhumey(0.023)</v>
      </c>
      <c r="E273" s="177" t="str">
        <f t="shared" si="147"/>
        <v>Syauri Bhumey(0.023)</v>
      </c>
      <c r="F273" s="177" t="str">
        <f t="shared" si="147"/>
        <v>Syauri Bhumey(0.023)</v>
      </c>
      <c r="G273" s="177" t="str">
        <f t="shared" si="147"/>
        <v>Syauri Bhumey(0.023)</v>
      </c>
      <c r="H273" s="177" t="str">
        <f t="shared" si="147"/>
        <v>Syauri Bhumey(0.023)</v>
      </c>
      <c r="I273" s="177" t="str">
        <f t="shared" si="147"/>
        <v>Syauri Bhumey(0.023)</v>
      </c>
      <c r="J273" s="177" t="str">
        <f t="shared" si="147"/>
        <v>Syauri Bhumey(0.023)</v>
      </c>
      <c r="K273" s="177">
        <v>0</v>
      </c>
      <c r="L273" s="177">
        <f t="shared" si="147"/>
        <v>0</v>
      </c>
      <c r="M273" s="177">
        <f t="shared" si="147"/>
        <v>0</v>
      </c>
      <c r="N273" s="177">
        <f t="shared" si="147"/>
        <v>0</v>
      </c>
      <c r="O273" s="177">
        <f t="shared" si="147"/>
        <v>0</v>
      </c>
      <c r="P273" s="177">
        <f t="shared" si="147"/>
        <v>0</v>
      </c>
      <c r="Q273" s="177">
        <f t="shared" si="147"/>
        <v>0</v>
      </c>
      <c r="R273" s="177">
        <f t="shared" si="147"/>
        <v>0</v>
      </c>
      <c r="S273" s="177">
        <f t="shared" si="146"/>
        <v>0</v>
      </c>
      <c r="T273" s="177">
        <f t="shared" si="146"/>
        <v>0</v>
      </c>
      <c r="U273" s="177">
        <f t="shared" si="146"/>
        <v>0</v>
      </c>
      <c r="V273" s="177">
        <f t="shared" si="146"/>
        <v>0</v>
      </c>
      <c r="W273" s="177">
        <f t="shared" si="146"/>
        <v>0</v>
      </c>
      <c r="X273" s="177">
        <f t="shared" si="146"/>
        <v>0</v>
      </c>
      <c r="Y273" s="177">
        <f t="shared" si="146"/>
        <v>0</v>
      </c>
      <c r="Z273" s="177">
        <f t="shared" si="146"/>
        <v>0</v>
      </c>
      <c r="AA273" s="177">
        <f t="shared" si="146"/>
        <v>0</v>
      </c>
      <c r="AB273" s="177">
        <f t="shared" si="146"/>
        <v>0</v>
      </c>
      <c r="AC273" s="177">
        <f t="shared" si="146"/>
        <v>0</v>
      </c>
      <c r="AD273" s="177">
        <f t="shared" si="146"/>
        <v>0</v>
      </c>
      <c r="AE273" s="177">
        <f t="shared" si="146"/>
        <v>0</v>
      </c>
      <c r="AF273" s="178">
        <f t="shared" si="146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 t="str">
        <f t="shared" si="143"/>
        <v>Others IPP Total</v>
      </c>
      <c r="C274" s="180">
        <f t="shared" ref="B274:AG274" si="148">SUM(C169:C273)</f>
        <v>0</v>
      </c>
      <c r="D274" s="180">
        <f t="shared" ref="D274" si="149">SUM(D169:D273)</f>
        <v>0</v>
      </c>
      <c r="E274" s="180">
        <f t="shared" si="148"/>
        <v>0</v>
      </c>
      <c r="F274" s="180">
        <f t="shared" si="148"/>
        <v>0</v>
      </c>
      <c r="G274" s="180">
        <f t="shared" si="148"/>
        <v>0</v>
      </c>
      <c r="H274" s="180">
        <f t="shared" si="148"/>
        <v>0</v>
      </c>
      <c r="I274" s="180">
        <f t="shared" si="148"/>
        <v>0</v>
      </c>
      <c r="J274" s="180">
        <f t="shared" si="148"/>
        <v>0</v>
      </c>
      <c r="K274" s="180">
        <v>0</v>
      </c>
      <c r="L274" s="180">
        <f t="shared" si="148"/>
        <v>0</v>
      </c>
      <c r="M274" s="180">
        <f t="shared" si="148"/>
        <v>0</v>
      </c>
      <c r="N274" s="180">
        <f t="shared" si="148"/>
        <v>0</v>
      </c>
      <c r="O274" s="180">
        <f t="shared" si="148"/>
        <v>0</v>
      </c>
      <c r="P274" s="180">
        <f t="shared" si="148"/>
        <v>0</v>
      </c>
      <c r="Q274" s="180">
        <f t="shared" si="148"/>
        <v>0</v>
      </c>
      <c r="R274" s="180">
        <f t="shared" si="148"/>
        <v>0</v>
      </c>
      <c r="S274" s="180">
        <f t="shared" si="148"/>
        <v>0</v>
      </c>
      <c r="T274" s="180">
        <f t="shared" si="148"/>
        <v>0</v>
      </c>
      <c r="U274" s="180">
        <f t="shared" si="148"/>
        <v>0</v>
      </c>
      <c r="V274" s="180">
        <f t="shared" si="148"/>
        <v>0</v>
      </c>
      <c r="W274" s="180">
        <f t="shared" si="148"/>
        <v>0</v>
      </c>
      <c r="X274" s="180">
        <f t="shared" si="148"/>
        <v>0</v>
      </c>
      <c r="Y274" s="180">
        <f t="shared" si="148"/>
        <v>0</v>
      </c>
      <c r="Z274" s="180">
        <f t="shared" si="148"/>
        <v>0</v>
      </c>
      <c r="AA274" s="180">
        <f t="shared" si="148"/>
        <v>0</v>
      </c>
      <c r="AB274" s="180">
        <f t="shared" si="148"/>
        <v>0</v>
      </c>
      <c r="AC274" s="180">
        <f t="shared" si="148"/>
        <v>0</v>
      </c>
      <c r="AD274" s="180">
        <f t="shared" si="148"/>
        <v>0</v>
      </c>
      <c r="AE274" s="180">
        <f t="shared" si="148"/>
        <v>0</v>
      </c>
      <c r="AF274" s="181">
        <f t="shared" si="148"/>
        <v>0</v>
      </c>
      <c r="AG274" s="182">
        <f t="shared" si="148"/>
        <v>412.72299999999984</v>
      </c>
      <c r="AH274" s="46"/>
      <c r="AI274" s="47"/>
    </row>
    <row r="275" spans="1:35" x14ac:dyDescent="0.25">
      <c r="B275" s="51">
        <f t="shared" ref="B275" si="150">SUM(B170:B274)</f>
        <v>0</v>
      </c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919" priority="25">
      <formula>$AH11=0</formula>
    </cfRule>
  </conditionalFormatting>
  <conditionalFormatting sqref="A101:A102">
    <cfRule type="expression" dxfId="918" priority="193">
      <formula>$AH106=0</formula>
    </cfRule>
  </conditionalFormatting>
  <conditionalFormatting sqref="A103:A107">
    <cfRule type="expression" dxfId="917" priority="141">
      <formula>$AH102=0</formula>
    </cfRule>
  </conditionalFormatting>
  <conditionalFormatting sqref="A160:A167">
    <cfRule type="expression" dxfId="916" priority="194">
      <formula>$AH267=0</formula>
    </cfRule>
  </conditionalFormatting>
  <conditionalFormatting sqref="A168:A275">
    <cfRule type="expression" dxfId="915" priority="64">
      <formula>$AH168=0</formula>
    </cfRule>
  </conditionalFormatting>
  <conditionalFormatting sqref="B8">
    <cfRule type="expression" dxfId="914" priority="189">
      <formula>AND(C$9&gt;=14/24,C$9&lt;20/24)</formula>
    </cfRule>
    <cfRule type="expression" dxfId="913" priority="190">
      <formula>AND(C$9&gt;=8/24,C$9&lt;14/24)</formula>
    </cfRule>
    <cfRule type="expression" dxfId="912" priority="191">
      <formula>C$9&lt;8/24</formula>
    </cfRule>
    <cfRule type="expression" dxfId="911" priority="192">
      <formula>C$9&gt;=20/24</formula>
    </cfRule>
  </conditionalFormatting>
  <conditionalFormatting sqref="B9:AF10 B76:D90 B113:D115 B108:D108 B117:D124 B153:D153 B93:D96 E80:F90 B72:AF72 E76:AF77 F82:AF90 E93:AF115 E117:AF134 E137:AF158">
    <cfRule type="expression" dxfId="910" priority="106">
      <formula>B$9&gt;=20/24</formula>
    </cfRule>
  </conditionalFormatting>
  <conditionalFormatting sqref="B9:AF10 B76:D90 B113:D115 B108:D108 B117:D124 B153:D153 B93:D96 E80:F90 B72:AF72 E76:AF77 F82:AF90 E93:AF115 E117:AF134 E137:AF158">
    <cfRule type="expression" dxfId="909" priority="107">
      <formula>AND(B$9&gt;=14/24,B$9&lt;20/24)</formula>
    </cfRule>
    <cfRule type="expression" dxfId="908" priority="108">
      <formula>AND(B$9&gt;=8/24,B$9&lt;14/24)</formula>
    </cfRule>
    <cfRule type="expression" dxfId="907" priority="109">
      <formula>B$9&lt;8/24</formula>
    </cfRule>
  </conditionalFormatting>
  <conditionalFormatting sqref="B29:AF53">
    <cfRule type="expression" dxfId="906" priority="49">
      <formula>B29&gt;$AG29*1</formula>
    </cfRule>
    <cfRule type="expression" dxfId="905" priority="50">
      <formula>B$9&gt;=20/24</formula>
    </cfRule>
    <cfRule type="expression" dxfId="904" priority="51">
      <formula>AND(B$9&gt;=14/24,B$9&lt;20/24)</formula>
    </cfRule>
    <cfRule type="expression" dxfId="903" priority="52">
      <formula>AND(B$9&gt;=8/24,B$9&lt;14/24)</formula>
    </cfRule>
    <cfRule type="expression" dxfId="902" priority="53">
      <formula>B$9&lt;8/24</formula>
    </cfRule>
  </conditionalFormatting>
  <conditionalFormatting sqref="B54:AF68">
    <cfRule type="expression" dxfId="901" priority="42">
      <formula>B$9&lt;8/24</formula>
    </cfRule>
  </conditionalFormatting>
  <conditionalFormatting sqref="B54:AF70">
    <cfRule type="expression" dxfId="900" priority="39">
      <formula>B$9&gt;=20/24</formula>
    </cfRule>
    <cfRule type="expression" dxfId="899" priority="40">
      <formula>AND(B$9&gt;=14/24,B$9&lt;20/24)</formula>
    </cfRule>
    <cfRule type="expression" dxfId="898" priority="41">
      <formula>AND(B$9&gt;=8/24,B$9&lt;14/24)</formula>
    </cfRule>
  </conditionalFormatting>
  <conditionalFormatting sqref="B63:AF65">
    <cfRule type="expression" dxfId="897" priority="43">
      <formula>B63&gt;$AG63</formula>
    </cfRule>
  </conditionalFormatting>
  <conditionalFormatting sqref="B69:AF70">
    <cfRule type="expression" dxfId="896" priority="114">
      <formula>B$9&lt;8/24</formula>
    </cfRule>
  </conditionalFormatting>
  <conditionalFormatting sqref="B72:AF75">
    <cfRule type="expression" dxfId="895" priority="30">
      <formula>B72&gt;$AG72*1</formula>
    </cfRule>
  </conditionalFormatting>
  <conditionalFormatting sqref="B73:AF75">
    <cfRule type="expression" dxfId="894" priority="31">
      <formula>B$9&gt;=20/24</formula>
    </cfRule>
    <cfRule type="expression" dxfId="893" priority="32">
      <formula>AND(B$9&gt;=14/24,B$9&lt;20/24)</formula>
    </cfRule>
    <cfRule type="expression" dxfId="892" priority="33">
      <formula>AND(B$9&gt;=8/24,B$9&lt;14/24)</formula>
    </cfRule>
    <cfRule type="expression" dxfId="891" priority="34">
      <formula>B$9&lt;8/24</formula>
    </cfRule>
  </conditionalFormatting>
  <conditionalFormatting sqref="E161:AF167">
    <cfRule type="expression" dxfId="890" priority="65">
      <formula>E$9&gt;=20/24</formula>
    </cfRule>
    <cfRule type="expression" dxfId="889" priority="66">
      <formula>AND(E$9&gt;=14/24,E$9&lt;20/24)</formula>
    </cfRule>
    <cfRule type="expression" dxfId="888" priority="67">
      <formula>AND(E$9&gt;=8/24,E$9&lt;14/24)</formula>
    </cfRule>
    <cfRule type="expression" dxfId="887" priority="68">
      <formula>E$9&lt;8/24</formula>
    </cfRule>
  </conditionalFormatting>
  <conditionalFormatting sqref="E169:AF274 C273:D274">
    <cfRule type="expression" dxfId="886" priority="26">
      <formula>C$9&gt;=20/24</formula>
    </cfRule>
    <cfRule type="expression" dxfId="885" priority="27">
      <formula>AND(C$9&gt;=14/24,C$9&lt;20/24)</formula>
    </cfRule>
    <cfRule type="expression" dxfId="884" priority="28">
      <formula>AND(C$9&gt;=8/24,C$9&lt;14/24)</formula>
    </cfRule>
    <cfRule type="expression" dxfId="883" priority="29">
      <formula>C$9&lt;8/24</formula>
    </cfRule>
  </conditionalFormatting>
  <conditionalFormatting sqref="AG78 AG96 B71:AG71 B76:AF96 B69:AF69">
    <cfRule type="expression" dxfId="882" priority="105">
      <formula>B69&gt;$AG69*1</formula>
    </cfRule>
  </conditionalFormatting>
  <conditionalFormatting sqref="E79:I83 J80:AF83">
    <cfRule type="expression" dxfId="881" priority="115">
      <formula>E$9&gt;=20/24</formula>
    </cfRule>
    <cfRule type="expression" dxfId="880" priority="116">
      <formula>AND(E$9&gt;=14/24,E$9&lt;20/24)</formula>
    </cfRule>
    <cfRule type="expression" dxfId="879" priority="117">
      <formula>AND(E$9&gt;=8/24,E$9&lt;14/24)</formula>
    </cfRule>
    <cfRule type="expression" dxfId="878" priority="118">
      <formula>E$9&lt;8/24</formula>
    </cfRule>
  </conditionalFormatting>
  <conditionalFormatting sqref="E84:AF84">
    <cfRule type="expression" dxfId="877" priority="110">
      <formula>E$9&gt;=20/24</formula>
    </cfRule>
    <cfRule type="expression" dxfId="876" priority="111">
      <formula>AND(E$9&gt;=14/24,E$9&lt;20/24)</formula>
    </cfRule>
    <cfRule type="expression" dxfId="875" priority="112">
      <formula>AND(E$9&gt;=8/24,E$9&lt;14/24)</formula>
    </cfRule>
    <cfRule type="expression" dxfId="874" priority="113">
      <formula>E$9&lt;8/24</formula>
    </cfRule>
  </conditionalFormatting>
  <conditionalFormatting sqref="E78:AF78 B72:AF72">
    <cfRule type="expression" dxfId="873" priority="125">
      <formula>B$9&gt;=20/24</formula>
    </cfRule>
    <cfRule type="expression" dxfId="872" priority="126">
      <formula>AND(B$9&gt;=14/24,B$9&lt;20/24)</formula>
    </cfRule>
    <cfRule type="expression" dxfId="871" priority="127">
      <formula>AND(B$9&gt;=8/24,B$9&lt;14/24)</formula>
    </cfRule>
    <cfRule type="expression" dxfId="870" priority="128">
      <formula>B$9&lt;8/24</formula>
    </cfRule>
  </conditionalFormatting>
  <conditionalFormatting sqref="F79:AF81">
    <cfRule type="expression" dxfId="869" priority="133">
      <formula>F$9&gt;=20/24</formula>
    </cfRule>
    <cfRule type="expression" dxfId="868" priority="134">
      <formula>AND(F$9&gt;=14/24,F$9&lt;20/24)</formula>
    </cfRule>
    <cfRule type="expression" dxfId="867" priority="135">
      <formula>AND(F$9&gt;=8/24,F$9&lt;14/24)</formula>
    </cfRule>
    <cfRule type="expression" dxfId="866" priority="136">
      <formula>F$9&lt;8/24</formula>
    </cfRule>
  </conditionalFormatting>
  <conditionalFormatting sqref="L84:AF84">
    <cfRule type="expression" dxfId="865" priority="129">
      <formula>L$9&gt;=20/24</formula>
    </cfRule>
    <cfRule type="expression" dxfId="864" priority="130">
      <formula>AND(L$9&gt;=14/24,L$9&lt;20/24)</formula>
    </cfRule>
    <cfRule type="expression" dxfId="863" priority="131">
      <formula>AND(L$9&gt;=8/24,L$9&lt;14/24)</formula>
    </cfRule>
    <cfRule type="expression" dxfId="862" priority="132">
      <formula>L$9&lt;8/24</formula>
    </cfRule>
  </conditionalFormatting>
  <conditionalFormatting sqref="M8 S8 AB8">
    <cfRule type="expression" dxfId="861" priority="182">
      <formula>AND(N$9&gt;=14/24,N$9&lt;20/24)</formula>
    </cfRule>
    <cfRule type="expression" dxfId="860" priority="183">
      <formula>AND(N$9&gt;=8/24,N$9&lt;14/24)</formula>
    </cfRule>
    <cfRule type="expression" dxfId="859" priority="184">
      <formula>N$9&lt;8/24</formula>
    </cfRule>
  </conditionalFormatting>
  <conditionalFormatting sqref="T79:AF83">
    <cfRule type="expression" dxfId="858" priority="137">
      <formula>T$9&gt;=20/24</formula>
    </cfRule>
    <cfRule type="expression" dxfId="857" priority="138">
      <formula>AND(T$9&gt;=14/24,T$9&lt;20/24)</formula>
    </cfRule>
    <cfRule type="expression" dxfId="856" priority="139">
      <formula>AND(T$9&gt;=8/24,T$9&lt;14/24)</formula>
    </cfRule>
    <cfRule type="expression" dxfId="855" priority="140">
      <formula>T$9&lt;8/24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54" priority="181">
      <formula>N$9&gt;=20/24</formula>
    </cfRule>
  </conditionalFormatting>
  <conditionalFormatting sqref="S8">
    <cfRule type="expression" dxfId="853" priority="172">
      <formula>U$9&gt;=20/24</formula>
    </cfRule>
    <cfRule type="expression" dxfId="852" priority="173">
      <formula>AND(U$9&gt;=14/24,U$9&lt;20/24)</formula>
    </cfRule>
    <cfRule type="expression" dxfId="851" priority="174">
      <formula>AND(U$9&gt;=8/24,U$9&lt;14/24)</formula>
    </cfRule>
    <cfRule type="expression" dxfId="850" priority="175">
      <formula>U$9&lt;8/24</formula>
    </cfRule>
  </conditionalFormatting>
  <conditionalFormatting sqref="T79:AF84">
    <cfRule type="expression" dxfId="849" priority="59">
      <formula>T$9&gt;=20/24</formula>
    </cfRule>
    <cfRule type="expression" dxfId="848" priority="60">
      <formula>AND(T$9&gt;=14/24,T$9&lt;20/24)</formula>
    </cfRule>
    <cfRule type="expression" dxfId="847" priority="61">
      <formula>AND(T$9&gt;=8/24,T$9&lt;14/24)</formula>
    </cfRule>
    <cfRule type="expression" dxfId="846" priority="62">
      <formula>T$9&lt;8/24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54:AF62 B66:AF70">
    <cfRule type="expression" dxfId="845" priority="119">
      <formula>B54&gt;$AG54</formula>
    </cfRule>
  </conditionalFormatting>
  <conditionalFormatting sqref="AB8">
    <cfRule type="expression" dxfId="844" priority="168">
      <formula>AD$9&gt;=20/24</formula>
    </cfRule>
    <cfRule type="expression" dxfId="843" priority="169">
      <formula>AND(AD$9&gt;=14/24,AD$9&lt;20/24)</formula>
    </cfRule>
    <cfRule type="expression" dxfId="842" priority="170">
      <formula>AND(AD$9&gt;=8/24,AD$9&lt;14/24)</formula>
    </cfRule>
    <cfRule type="expression" dxfId="841" priority="171">
      <formula>AD$9&lt;8/24</formula>
    </cfRule>
  </conditionalFormatting>
  <conditionalFormatting sqref="AG78">
    <cfRule type="expression" dxfId="840" priority="147">
      <formula>AG$9&gt;=20/24</formula>
    </cfRule>
    <cfRule type="expression" dxfId="839" priority="148">
      <formula>AND(AG$9&gt;=14/24,AG$9&lt;20/24)</formula>
    </cfRule>
    <cfRule type="expression" dxfId="838" priority="149">
      <formula>AND(AG$9&gt;=8/24,AG$9&lt;14/24)</formula>
    </cfRule>
    <cfRule type="expression" dxfId="837" priority="150">
      <formula>AG$9&lt;8/24</formula>
    </cfRule>
  </conditionalFormatting>
  <conditionalFormatting sqref="AG91:AG92">
    <cfRule type="expression" dxfId="836" priority="142">
      <formula>AG91&gt;$AG91</formula>
    </cfRule>
  </conditionalFormatting>
  <conditionalFormatting sqref="AG96">
    <cfRule type="expression" dxfId="835" priority="143">
      <formula>AG$9&gt;=20/24</formula>
    </cfRule>
    <cfRule type="expression" dxfId="834" priority="144">
      <formula>AND(AG$9&gt;=14/24,AG$9&lt;20/24)</formula>
    </cfRule>
    <cfRule type="expression" dxfId="833" priority="145">
      <formula>AND(AG$9&gt;=8/24,AG$9&lt;14/24)</formula>
    </cfRule>
    <cfRule type="expression" dxfId="832" priority="146">
      <formula>AG$9&lt;8/24</formula>
    </cfRule>
  </conditionalFormatting>
  <conditionalFormatting sqref="AG113">
    <cfRule type="expression" dxfId="831" priority="164">
      <formula>AG$9&gt;=20/24</formula>
    </cfRule>
    <cfRule type="expression" dxfId="830" priority="165">
      <formula>AND(AG$9&gt;=14/24,AG$9&lt;20/24)</formula>
    </cfRule>
    <cfRule type="expression" dxfId="829" priority="166">
      <formula>AND(AG$9&gt;=8/24,AG$9&lt;14/24)</formula>
    </cfRule>
    <cfRule type="expression" dxfId="828" priority="167">
      <formula>AG$9&lt;8/24</formula>
    </cfRule>
  </conditionalFormatting>
  <conditionalFormatting sqref="AH8:AI10">
    <cfRule type="expression" dxfId="827" priority="55">
      <formula>AH$9&gt;=20/24</formula>
    </cfRule>
    <cfRule type="expression" dxfId="826" priority="56">
      <formula>AND(AH$9&gt;=14/24,AH$9&lt;20/24)</formula>
    </cfRule>
    <cfRule type="expression" dxfId="825" priority="57">
      <formula>AND(AH$9&gt;=8/24,AH$9&lt;14/24)</formula>
    </cfRule>
    <cfRule type="expression" dxfId="824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823" priority="185">
      <formula>AJ$9&gt;=20/24</formula>
    </cfRule>
    <cfRule type="expression" dxfId="822" priority="186">
      <formula>AND(AJ$9&gt;=14/24,AJ$9&lt;20/24)</formula>
    </cfRule>
    <cfRule type="expression" dxfId="821" priority="187">
      <formula>AND(AJ$9&gt;=8/24,AJ$9&lt;14/24)</formula>
    </cfRule>
    <cfRule type="expression" dxfId="820" priority="188">
      <formula>AJ$9&lt;8/24</formula>
    </cfRule>
  </conditionalFormatting>
  <conditionalFormatting sqref="AL99:AN99 AL105:AN105">
    <cfRule type="expression" dxfId="819" priority="157">
      <formula>AL$9&gt;=20/24</formula>
    </cfRule>
    <cfRule type="expression" dxfId="818" priority="158">
      <formula>AND(AL$9&gt;=14/24,AL$9&lt;20/24)</formula>
    </cfRule>
    <cfRule type="expression" dxfId="817" priority="159">
      <formula>AND(AL$9&gt;=8/24,AL$9&lt;14/24)</formula>
    </cfRule>
    <cfRule type="expression" dxfId="816" priority="160">
      <formula>AL$9&lt;8/24</formula>
    </cfRule>
  </conditionalFormatting>
  <conditionalFormatting sqref="AM15:AM21 AN16:AR21">
    <cfRule type="expression" dxfId="815" priority="81">
      <formula>AX$9&gt;=20/24</formula>
    </cfRule>
    <cfRule type="expression" dxfId="814" priority="82">
      <formula>AND(AX$9&gt;=14/24,AX$9&lt;20/24)</formula>
    </cfRule>
    <cfRule type="expression" dxfId="813" priority="83">
      <formula>AND(AX$9&gt;=8/24,AX$9&lt;14/24)</formula>
    </cfRule>
    <cfRule type="expression" dxfId="812" priority="84">
      <formula>AX$9&lt;8/24</formula>
    </cfRule>
  </conditionalFormatting>
  <conditionalFormatting sqref="AN100:AN103">
    <cfRule type="expression" dxfId="811" priority="153">
      <formula>AN$9&gt;=20/24</formula>
    </cfRule>
    <cfRule type="expression" dxfId="810" priority="154">
      <formula>AND(AN$9&gt;=14/24,AN$9&lt;20/24)</formula>
    </cfRule>
    <cfRule type="expression" dxfId="809" priority="155">
      <formula>AND(AN$9&gt;=8/24,AN$9&lt;14/24)</formula>
    </cfRule>
    <cfRule type="expression" dxfId="808" priority="156">
      <formula>AN$9&lt;8/24</formula>
    </cfRule>
  </conditionalFormatting>
  <conditionalFormatting sqref="AN15:AR15">
    <cfRule type="expression" dxfId="807" priority="69">
      <formula>U$9&gt;=20/24</formula>
    </cfRule>
    <cfRule type="expression" dxfId="806" priority="70">
      <formula>AND(U$9&gt;=14/24,U$9&lt;20/24)</formula>
    </cfRule>
    <cfRule type="expression" dxfId="805" priority="71">
      <formula>AND(U$9&gt;=8/24,U$9&lt;14/24)</formula>
    </cfRule>
    <cfRule type="expression" dxfId="804" priority="72">
      <formula>U$9&lt;8/24</formula>
    </cfRule>
  </conditionalFormatting>
  <conditionalFormatting sqref="AS15">
    <cfRule type="expression" dxfId="803" priority="77">
      <formula>AA$9&gt;=20/24</formula>
    </cfRule>
    <cfRule type="expression" dxfId="802" priority="78">
      <formula>AND(AA$9&gt;=14/24,AA$9&lt;20/24)</formula>
    </cfRule>
    <cfRule type="expression" dxfId="801" priority="79">
      <formula>AND(AA$9&gt;=8/24,AA$9&lt;14/24)</formula>
    </cfRule>
    <cfRule type="expression" dxfId="800" priority="80">
      <formula>AA$9&lt;8/24</formula>
    </cfRule>
  </conditionalFormatting>
  <conditionalFormatting sqref="AS16:AS21">
    <cfRule type="expression" dxfId="799" priority="85">
      <formula>BE$9&gt;=20/24</formula>
    </cfRule>
    <cfRule type="expression" dxfId="798" priority="86">
      <formula>AND(BE$9&gt;=14/24,BE$9&lt;20/24)</formula>
    </cfRule>
    <cfRule type="expression" dxfId="797" priority="87">
      <formula>AND(BE$9&gt;=8/24,BE$9&lt;14/24)</formula>
    </cfRule>
    <cfRule type="expression" dxfId="796" priority="88">
      <formula>BE$9&lt;8/24</formula>
    </cfRule>
  </conditionalFormatting>
  <conditionalFormatting sqref="AT15 AX15:BJ15">
    <cfRule type="expression" dxfId="795" priority="89">
      <formula>AC$9&gt;=20/24</formula>
    </cfRule>
    <cfRule type="expression" dxfId="794" priority="90">
      <formula>AND(AC$9&gt;=14/24,AC$9&lt;20/24)</formula>
    </cfRule>
    <cfRule type="expression" dxfId="793" priority="91">
      <formula>AND(AC$9&gt;=8/24,AC$9&lt;14/24)</formula>
    </cfRule>
    <cfRule type="expression" dxfId="792" priority="92">
      <formula>AC$9&lt;8/24</formula>
    </cfRule>
  </conditionalFormatting>
  <conditionalFormatting sqref="AT16:AT21">
    <cfRule type="expression" dxfId="791" priority="93">
      <formula>BG$9&gt;=20/24</formula>
    </cfRule>
    <cfRule type="expression" dxfId="790" priority="94">
      <formula>AND(BG$9&gt;=14/24,BG$9&lt;20/24)</formula>
    </cfRule>
    <cfRule type="expression" dxfId="789" priority="95">
      <formula>AND(BG$9&gt;=8/24,BG$9&lt;14/24)</formula>
    </cfRule>
    <cfRule type="expression" dxfId="788" priority="96">
      <formula>BG$9&lt;8/24</formula>
    </cfRule>
  </conditionalFormatting>
  <conditionalFormatting sqref="AU15:AV15">
    <cfRule type="expression" dxfId="787" priority="97">
      <formula>AE$9&gt;=20/24</formula>
    </cfRule>
    <cfRule type="expression" dxfId="786" priority="98">
      <formula>AND(AE$9&gt;=14/24,AE$9&lt;20/24)</formula>
    </cfRule>
    <cfRule type="expression" dxfId="785" priority="99">
      <formula>AND(AE$9&gt;=8/24,AE$9&lt;14/24)</formula>
    </cfRule>
    <cfRule type="expression" dxfId="784" priority="100">
      <formula>AE$9&lt;8/24</formula>
    </cfRule>
  </conditionalFormatting>
  <conditionalFormatting sqref="AU16:BJ21">
    <cfRule type="expression" dxfId="783" priority="101">
      <formula>BI$9&gt;=20/24</formula>
    </cfRule>
    <cfRule type="expression" dxfId="782" priority="102">
      <formula>AND(BI$9&gt;=14/24,BI$9&lt;20/24)</formula>
    </cfRule>
    <cfRule type="expression" dxfId="781" priority="103">
      <formula>AND(BI$9&gt;=8/24,BI$9&lt;14/24)</formula>
    </cfRule>
    <cfRule type="expression" dxfId="780" priority="104">
      <formula>BI$9&lt;8/24</formula>
    </cfRule>
  </conditionalFormatting>
  <conditionalFormatting sqref="AW15">
    <cfRule type="expression" dxfId="779" priority="73">
      <formula>B$9&gt;=20/24</formula>
    </cfRule>
    <cfRule type="expression" dxfId="778" priority="74">
      <formula>AND(B$9&gt;=14/24,B$9&lt;20/24)</formula>
    </cfRule>
    <cfRule type="expression" dxfId="777" priority="75">
      <formula>AND(B$9&gt;=8/24,B$9&lt;14/24)</formula>
    </cfRule>
    <cfRule type="expression" dxfId="776" priority="76">
      <formula>B$9&lt;8/24</formula>
    </cfRule>
  </conditionalFormatting>
  <conditionalFormatting sqref="A73">
    <cfRule type="expression" dxfId="775" priority="24">
      <formula>$AH73=0</formula>
    </cfRule>
  </conditionalFormatting>
  <conditionalFormatting sqref="E159:AF159 B97:D107 B137:D152 B109:D112 B125:D134 B154:D159 B11:AF13">
    <cfRule type="expression" dxfId="774" priority="20">
      <formula>B$9&gt;=20/24</formula>
    </cfRule>
  </conditionalFormatting>
  <conditionalFormatting sqref="E159:AF159 B97:D107 B137:D152 B109:D112 B125:D134 B154:D159 B11:AF13">
    <cfRule type="expression" dxfId="773" priority="21">
      <formula>AND(B$9&gt;=14/24,B$9&lt;20/24)</formula>
    </cfRule>
    <cfRule type="expression" dxfId="772" priority="22">
      <formula>AND(B$9&gt;=8/24,B$9&lt;14/24)</formula>
    </cfRule>
    <cfRule type="expression" dxfId="771" priority="23">
      <formula>B$9&lt;8/24</formula>
    </cfRule>
  </conditionalFormatting>
  <conditionalFormatting sqref="B14:AF28">
    <cfRule type="expression" dxfId="770" priority="10">
      <formula>B14&gt;$AG14*1</formula>
    </cfRule>
    <cfRule type="expression" dxfId="769" priority="11">
      <formula>B$9&gt;=20/24</formula>
    </cfRule>
    <cfRule type="expression" dxfId="768" priority="12">
      <formula>AND(B$9&gt;=14/24,B$9&lt;20/24)</formula>
    </cfRule>
    <cfRule type="expression" dxfId="767" priority="13">
      <formula>AND(B$9&gt;=8/24,B$9&lt;14/24)</formula>
    </cfRule>
    <cfRule type="expression" dxfId="766" priority="14">
      <formula>B$9&lt;8/24</formula>
    </cfRule>
  </conditionalFormatting>
  <conditionalFormatting sqref="B161:D167">
    <cfRule type="expression" dxfId="765" priority="15">
      <formula>B$9&gt;=20/24</formula>
    </cfRule>
    <cfRule type="expression" dxfId="764" priority="16">
      <formula>AND(B$9&gt;=14/24,B$9&lt;20/24)</formula>
    </cfRule>
    <cfRule type="expression" dxfId="763" priority="17">
      <formula>AND(B$9&gt;=8/24,B$9&lt;14/24)</formula>
    </cfRule>
    <cfRule type="expression" dxfId="762" priority="18">
      <formula>B$9&lt;8/24</formula>
    </cfRule>
  </conditionalFormatting>
  <conditionalFormatting sqref="B169:B274 C169:D272">
    <cfRule type="expression" dxfId="761" priority="6">
      <formula>B$9&gt;=20/24</formula>
    </cfRule>
    <cfRule type="expression" dxfId="760" priority="7">
      <formula>AND(B$9&gt;=14/24,B$9&lt;20/24)</formula>
    </cfRule>
    <cfRule type="expression" dxfId="759" priority="8">
      <formula>AND(B$9&gt;=8/24,B$9&lt;14/24)</formula>
    </cfRule>
    <cfRule type="expression" dxfId="758" priority="9">
      <formula>B$9&lt;8/24</formula>
    </cfRule>
  </conditionalFormatting>
  <conditionalFormatting sqref="B11:AF13">
    <cfRule type="expression" dxfId="757" priority="19">
      <formula>B11&gt;$AG11*1</formula>
    </cfRule>
  </conditionalFormatting>
  <conditionalFormatting sqref="A153">
    <cfRule type="expression" dxfId="756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755" priority="1">
      <formula>AL$9&gt;=20/24</formula>
    </cfRule>
  </conditionalFormatting>
  <conditionalFormatting sqref="AL153">
    <cfRule type="expression" dxfId="754" priority="2">
      <formula>AND(AL$9&gt;=14/24,AL$9&lt;20/24)</formula>
    </cfRule>
    <cfRule type="expression" dxfId="753" priority="3">
      <formula>AND(AL$9&gt;=8/24,AL$9&lt;14/24)</formula>
    </cfRule>
    <cfRule type="expression" dxfId="752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20" zoomScaleNormal="120" workbookViewId="0">
      <pane xSplit="1" ySplit="10" topLeftCell="S86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S99" sqref="S9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2080/10/21</v>
      </c>
      <c r="C4" s="250"/>
      <c r="D4" s="250"/>
      <c r="E4" s="251" t="str">
        <f ca="1">"2080/"&amp;"10/"&amp;INT(MID(CELL("filename",G6),FIND("]",CELL("filename",G6))+1,200))</f>
        <v>2080/10/21</v>
      </c>
      <c r="F4" s="251"/>
      <c r="G4" s="251"/>
      <c r="H4" s="251" t="str">
        <f ca="1">TEXT(E4,"dddd")</f>
        <v>Monday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59.6</v>
      </c>
      <c r="C5" s="30">
        <f t="shared" si="0"/>
        <v>59.6</v>
      </c>
      <c r="D5" s="30">
        <f t="shared" si="0"/>
        <v>69.5</v>
      </c>
      <c r="E5" s="30">
        <f t="shared" si="0"/>
        <v>69.5</v>
      </c>
      <c r="F5" s="30">
        <f t="shared" si="0"/>
        <v>129.5</v>
      </c>
      <c r="G5" s="30">
        <f t="shared" si="0"/>
        <v>115.2</v>
      </c>
      <c r="H5" s="30">
        <f t="shared" si="0"/>
        <v>125.7</v>
      </c>
      <c r="I5" s="30">
        <f t="shared" si="0"/>
        <v>125.7</v>
      </c>
      <c r="J5" s="30">
        <f t="shared" si="0"/>
        <v>124</v>
      </c>
      <c r="K5" s="30">
        <f t="shared" si="0"/>
        <v>109.2</v>
      </c>
      <c r="L5" s="30">
        <f t="shared" si="0"/>
        <v>109.1</v>
      </c>
      <c r="M5" s="30">
        <f t="shared" si="0"/>
        <v>120</v>
      </c>
      <c r="N5" s="30">
        <f t="shared" si="0"/>
        <v>177.4</v>
      </c>
      <c r="O5" s="30">
        <f t="shared" si="0"/>
        <v>190.89999999999998</v>
      </c>
      <c r="P5" s="30">
        <f t="shared" si="0"/>
        <v>200.9</v>
      </c>
      <c r="Q5" s="30">
        <f t="shared" si="0"/>
        <v>192</v>
      </c>
      <c r="R5" s="30">
        <f t="shared" si="0"/>
        <v>199.1</v>
      </c>
      <c r="S5" s="30">
        <f t="shared" si="0"/>
        <v>182.6</v>
      </c>
      <c r="T5" s="30">
        <f t="shared" si="0"/>
        <v>0</v>
      </c>
      <c r="U5" s="30">
        <f t="shared" si="0"/>
        <v>203.1</v>
      </c>
      <c r="V5" s="30">
        <f t="shared" si="0"/>
        <v>363.3</v>
      </c>
      <c r="W5" s="30">
        <f t="shared" si="0"/>
        <v>195.4</v>
      </c>
      <c r="X5" s="30">
        <f t="shared" si="0"/>
        <v>210.9</v>
      </c>
      <c r="Y5" s="30">
        <f t="shared" si="0"/>
        <v>210.9</v>
      </c>
      <c r="Z5" s="30">
        <f t="shared" si="0"/>
        <v>89.38</v>
      </c>
      <c r="AA5" s="30">
        <f>AB108</f>
        <v>89.38</v>
      </c>
      <c r="AB5" s="30">
        <f t="shared" si="0"/>
        <v>86.1</v>
      </c>
      <c r="AC5" s="30">
        <f t="shared" si="0"/>
        <v>74</v>
      </c>
      <c r="AD5" s="30">
        <f t="shared" si="0"/>
        <v>84</v>
      </c>
      <c r="AE5" s="30">
        <f t="shared" si="0"/>
        <v>18.600000000000001</v>
      </c>
      <c r="AF5" s="30">
        <f>B108</f>
        <v>67.7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Load=152</v>
      </c>
      <c r="B7" s="35">
        <f t="shared" ref="B7:AF7" si="1">B116</f>
        <v>1816.6200000000001</v>
      </c>
      <c r="C7" s="35">
        <f t="shared" si="1"/>
        <v>1854.7000000000003</v>
      </c>
      <c r="D7" s="35">
        <f t="shared" si="1"/>
        <v>1713.3000000000002</v>
      </c>
      <c r="E7" s="35">
        <f t="shared" si="1"/>
        <v>1705.3000000000002</v>
      </c>
      <c r="F7" s="35">
        <f t="shared" si="1"/>
        <v>1705.3000000000002</v>
      </c>
      <c r="G7" s="35">
        <f t="shared" si="1"/>
        <v>1765.3000000000002</v>
      </c>
      <c r="H7" s="35">
        <f t="shared" si="1"/>
        <v>1647.9000000000003</v>
      </c>
      <c r="I7" s="35">
        <f t="shared" si="1"/>
        <v>1671.8000000000002</v>
      </c>
      <c r="J7" s="35">
        <f t="shared" si="1"/>
        <v>1801.8000000000002</v>
      </c>
      <c r="K7" s="35">
        <f t="shared" si="1"/>
        <v>1799.1000000000001</v>
      </c>
      <c r="L7" s="35">
        <f t="shared" si="1"/>
        <v>1842.8000000000002</v>
      </c>
      <c r="M7" s="35">
        <f t="shared" si="1"/>
        <v>1780</v>
      </c>
      <c r="N7" s="35">
        <f t="shared" si="1"/>
        <v>1820.1999999999998</v>
      </c>
      <c r="O7" s="35">
        <f t="shared" si="1"/>
        <v>1899.1</v>
      </c>
      <c r="P7" s="35">
        <f t="shared" si="1"/>
        <v>1858.9</v>
      </c>
      <c r="Q7" s="35">
        <f t="shared" si="1"/>
        <v>1913</v>
      </c>
      <c r="R7" s="35">
        <f t="shared" si="1"/>
        <v>1849.4</v>
      </c>
      <c r="S7" s="35">
        <f t="shared" si="1"/>
        <v>1902</v>
      </c>
      <c r="T7" s="35">
        <f t="shared" si="1"/>
        <v>1964.2999999999997</v>
      </c>
      <c r="U7" s="35">
        <f t="shared" si="1"/>
        <v>152</v>
      </c>
      <c r="V7" s="35">
        <f t="shared" si="1"/>
        <v>1852.8999999999996</v>
      </c>
      <c r="W7" s="35">
        <f t="shared" si="1"/>
        <v>1790.6</v>
      </c>
      <c r="X7" s="35">
        <f t="shared" si="1"/>
        <v>1623.2</v>
      </c>
      <c r="Y7" s="35">
        <f t="shared" si="1"/>
        <v>1660.87</v>
      </c>
      <c r="Z7" s="35">
        <f t="shared" si="1"/>
        <v>1664.5</v>
      </c>
      <c r="AA7" s="35">
        <f t="shared" si="1"/>
        <v>1548.98</v>
      </c>
      <c r="AB7" s="35">
        <f>AB116</f>
        <v>1745.1799999999998</v>
      </c>
      <c r="AC7" s="35">
        <f t="shared" si="1"/>
        <v>1771.7999999999997</v>
      </c>
      <c r="AD7" s="35">
        <f t="shared" si="1"/>
        <v>1714.9999999999998</v>
      </c>
      <c r="AE7" s="35">
        <f t="shared" si="1"/>
        <v>1731.9</v>
      </c>
      <c r="AF7" s="35">
        <f t="shared" si="1"/>
        <v>1731.5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2188.1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1964.3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31.2</v>
      </c>
      <c r="C11" s="43">
        <v>31.1</v>
      </c>
      <c r="D11" s="43">
        <v>31.1</v>
      </c>
      <c r="E11" s="43">
        <v>30.1</v>
      </c>
      <c r="F11" s="43">
        <v>30.1</v>
      </c>
      <c r="G11" s="43">
        <v>30.1</v>
      </c>
      <c r="H11" s="43">
        <v>30.1</v>
      </c>
      <c r="I11" s="43">
        <v>30.1</v>
      </c>
      <c r="J11" s="43">
        <v>30.1</v>
      </c>
      <c r="K11" s="43">
        <v>30.1</v>
      </c>
      <c r="L11" s="43">
        <v>30.1</v>
      </c>
      <c r="M11" s="43">
        <v>30.1</v>
      </c>
      <c r="N11" s="43">
        <v>30.1</v>
      </c>
      <c r="O11" s="43">
        <v>30.1</v>
      </c>
      <c r="P11" s="43">
        <v>30.1</v>
      </c>
      <c r="Q11" s="43">
        <v>30.1</v>
      </c>
      <c r="R11" s="43">
        <v>30.1</v>
      </c>
      <c r="S11" s="43">
        <v>30.1</v>
      </c>
      <c r="T11" s="43">
        <v>30.1</v>
      </c>
      <c r="U11" s="44"/>
      <c r="V11" s="44">
        <v>39.700000000000003</v>
      </c>
      <c r="W11" s="44">
        <v>39.700000000000003</v>
      </c>
      <c r="X11" s="44">
        <v>39.700000000000003</v>
      </c>
      <c r="Y11" s="44">
        <v>35.1</v>
      </c>
      <c r="Z11" s="44">
        <v>35.1</v>
      </c>
      <c r="AA11" s="44">
        <v>35.1</v>
      </c>
      <c r="AB11" s="44">
        <v>42.4</v>
      </c>
      <c r="AC11" s="44">
        <v>42.4</v>
      </c>
      <c r="AD11" s="44">
        <v>42.4</v>
      </c>
      <c r="AE11" s="44">
        <v>42.4</v>
      </c>
      <c r="AF11" s="44">
        <v>42.4</v>
      </c>
      <c r="AG11" s="45">
        <v>86</v>
      </c>
      <c r="AH11" s="46">
        <f t="shared" ref="AH11:AH74" si="2">MAX(B11:AF11)</f>
        <v>42.4</v>
      </c>
      <c r="AI11" s="47">
        <f t="shared" ref="AI11:AI74" si="3">MIN(B11:AF11)</f>
        <v>30.1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25</v>
      </c>
      <c r="C12" s="43">
        <v>24.5</v>
      </c>
      <c r="D12" s="43">
        <v>24.5</v>
      </c>
      <c r="E12" s="43">
        <v>25</v>
      </c>
      <c r="F12" s="43">
        <v>25</v>
      </c>
      <c r="G12" s="43">
        <v>25</v>
      </c>
      <c r="H12" s="43">
        <v>25</v>
      </c>
      <c r="I12" s="43">
        <v>25</v>
      </c>
      <c r="J12" s="43">
        <v>25</v>
      </c>
      <c r="K12" s="43">
        <v>25</v>
      </c>
      <c r="L12" s="43">
        <v>25</v>
      </c>
      <c r="M12" s="43">
        <v>24</v>
      </c>
      <c r="N12" s="43">
        <v>24</v>
      </c>
      <c r="O12" s="43">
        <v>24</v>
      </c>
      <c r="P12" s="43">
        <v>24</v>
      </c>
      <c r="Q12" s="43">
        <v>24</v>
      </c>
      <c r="R12" s="43">
        <v>24</v>
      </c>
      <c r="S12" s="43">
        <v>24</v>
      </c>
      <c r="T12" s="43">
        <v>24</v>
      </c>
      <c r="U12" s="44"/>
      <c r="V12" s="44">
        <v>32.9</v>
      </c>
      <c r="W12" s="44">
        <v>32.9</v>
      </c>
      <c r="X12" s="44">
        <v>32.9</v>
      </c>
      <c r="Y12" s="44">
        <v>31.9</v>
      </c>
      <c r="Z12" s="44">
        <v>31.9</v>
      </c>
      <c r="AA12" s="44">
        <v>31.9</v>
      </c>
      <c r="AB12" s="44">
        <v>26.9</v>
      </c>
      <c r="AC12" s="44">
        <v>26.9</v>
      </c>
      <c r="AD12" s="44">
        <v>26.9</v>
      </c>
      <c r="AE12" s="44">
        <v>26.9</v>
      </c>
      <c r="AF12" s="44">
        <v>26.9</v>
      </c>
      <c r="AG12" s="48">
        <v>82</v>
      </c>
      <c r="AH12" s="46">
        <f t="shared" si="2"/>
        <v>32.9</v>
      </c>
      <c r="AI12" s="47">
        <f t="shared" si="3"/>
        <v>24</v>
      </c>
      <c r="AK12" s="49"/>
      <c r="AL12" s="50" t="str">
        <f ca="1">MID(CELL("filename",C7),FIND("]",CELL("filename",C7))+1,600)</f>
        <v>21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52.5</v>
      </c>
      <c r="C13" s="43">
        <v>43.6</v>
      </c>
      <c r="D13" s="43">
        <v>43.6</v>
      </c>
      <c r="E13" s="43">
        <v>43</v>
      </c>
      <c r="F13" s="43">
        <v>43</v>
      </c>
      <c r="G13" s="43">
        <v>43</v>
      </c>
      <c r="H13" s="43">
        <v>43</v>
      </c>
      <c r="I13" s="43">
        <v>43</v>
      </c>
      <c r="J13" s="43">
        <v>43</v>
      </c>
      <c r="K13" s="43">
        <v>43</v>
      </c>
      <c r="L13" s="43">
        <v>43</v>
      </c>
      <c r="M13" s="43">
        <v>40.6</v>
      </c>
      <c r="N13" s="43">
        <v>40.6</v>
      </c>
      <c r="O13" s="43">
        <v>40.6</v>
      </c>
      <c r="P13" s="43">
        <v>40.6</v>
      </c>
      <c r="Q13" s="43">
        <v>40.6</v>
      </c>
      <c r="R13" s="43">
        <v>40.6</v>
      </c>
      <c r="S13" s="43">
        <v>40.6</v>
      </c>
      <c r="T13" s="43">
        <v>40.6</v>
      </c>
      <c r="U13" s="44"/>
      <c r="V13" s="44">
        <v>59.3</v>
      </c>
      <c r="W13" s="44">
        <v>59.3</v>
      </c>
      <c r="X13" s="44">
        <v>59.3</v>
      </c>
      <c r="Y13" s="44">
        <v>40</v>
      </c>
      <c r="Z13" s="44">
        <v>40</v>
      </c>
      <c r="AA13" s="44">
        <v>40</v>
      </c>
      <c r="AB13" s="44">
        <v>56.8</v>
      </c>
      <c r="AC13" s="44">
        <v>56.8</v>
      </c>
      <c r="AD13" s="44">
        <v>56.8</v>
      </c>
      <c r="AE13" s="44">
        <v>56.8</v>
      </c>
      <c r="AF13" s="44">
        <v>56.8</v>
      </c>
      <c r="AG13" s="48">
        <v>78</v>
      </c>
      <c r="AH13" s="46">
        <f t="shared" si="2"/>
        <v>59.3</v>
      </c>
      <c r="AI13" s="47">
        <f t="shared" si="3"/>
        <v>40</v>
      </c>
      <c r="AK13" s="49"/>
      <c r="AL13" s="50" t="str">
        <f ca="1">"Daily Load Curve(Excluding of Export) of Nepal ("&amp;A4&amp;" "&amp;B4&amp;")"</f>
        <v>Daily Load Curve(Excluding of Export) of Nepal (Nepali Date: 2080/10/21)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27.2</v>
      </c>
      <c r="C14" s="43">
        <v>29.5</v>
      </c>
      <c r="D14" s="43">
        <v>29.5</v>
      </c>
      <c r="E14" s="43">
        <v>29</v>
      </c>
      <c r="F14" s="43">
        <v>29</v>
      </c>
      <c r="G14" s="43">
        <v>29</v>
      </c>
      <c r="H14" s="43">
        <v>29</v>
      </c>
      <c r="I14" s="43">
        <v>29</v>
      </c>
      <c r="J14" s="43">
        <v>29</v>
      </c>
      <c r="K14" s="43">
        <v>29</v>
      </c>
      <c r="L14" s="43">
        <v>29</v>
      </c>
      <c r="M14" s="43">
        <v>29</v>
      </c>
      <c r="N14" s="43">
        <v>29</v>
      </c>
      <c r="O14" s="43">
        <v>29</v>
      </c>
      <c r="P14" s="43">
        <v>29</v>
      </c>
      <c r="Q14" s="43">
        <v>29</v>
      </c>
      <c r="R14" s="43">
        <v>29</v>
      </c>
      <c r="S14" s="43">
        <v>29</v>
      </c>
      <c r="T14" s="43">
        <v>29</v>
      </c>
      <c r="U14" s="44"/>
      <c r="V14" s="44">
        <v>25.6</v>
      </c>
      <c r="W14" s="44">
        <v>25.6</v>
      </c>
      <c r="X14" s="44">
        <v>25.6</v>
      </c>
      <c r="Y14" s="44">
        <v>27.6</v>
      </c>
      <c r="Z14" s="44">
        <v>27.6</v>
      </c>
      <c r="AA14" s="44">
        <v>27.6</v>
      </c>
      <c r="AB14" s="44">
        <v>31.1</v>
      </c>
      <c r="AC14" s="44">
        <v>31.1</v>
      </c>
      <c r="AD14" s="44">
        <v>31.1</v>
      </c>
      <c r="AE14" s="44">
        <v>31.1</v>
      </c>
      <c r="AF14" s="44">
        <v>31.1</v>
      </c>
      <c r="AG14" s="48">
        <v>77</v>
      </c>
      <c r="AH14" s="46">
        <f t="shared" si="2"/>
        <v>31.1</v>
      </c>
      <c r="AI14" s="47">
        <f t="shared" si="3"/>
        <v>25.6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73.8</v>
      </c>
      <c r="C15" s="43">
        <v>73.8</v>
      </c>
      <c r="D15" s="43">
        <v>73.8</v>
      </c>
      <c r="E15" s="43">
        <v>73.400000000000006</v>
      </c>
      <c r="F15" s="43">
        <v>73.400000000000006</v>
      </c>
      <c r="G15" s="43">
        <v>73.400000000000006</v>
      </c>
      <c r="H15" s="43">
        <v>73.400000000000006</v>
      </c>
      <c r="I15" s="43">
        <v>73.400000000000006</v>
      </c>
      <c r="J15" s="43">
        <v>73.400000000000006</v>
      </c>
      <c r="K15" s="43">
        <v>73.400000000000006</v>
      </c>
      <c r="L15" s="43">
        <v>73.400000000000006</v>
      </c>
      <c r="M15" s="43">
        <v>64.8</v>
      </c>
      <c r="N15" s="43">
        <v>64.8</v>
      </c>
      <c r="O15" s="43">
        <v>64.8</v>
      </c>
      <c r="P15" s="43">
        <v>64.8</v>
      </c>
      <c r="Q15" s="43">
        <v>64.8</v>
      </c>
      <c r="R15" s="43">
        <v>64.8</v>
      </c>
      <c r="S15" s="43">
        <v>64.8</v>
      </c>
      <c r="T15" s="43">
        <v>64.8</v>
      </c>
      <c r="U15" s="44"/>
      <c r="V15" s="44">
        <v>66.599999999999994</v>
      </c>
      <c r="W15" s="44">
        <v>66.599999999999994</v>
      </c>
      <c r="X15" s="44">
        <v>66.599999999999994</v>
      </c>
      <c r="Y15" s="44">
        <v>50.8</v>
      </c>
      <c r="Z15" s="44">
        <v>50.8</v>
      </c>
      <c r="AA15" s="44">
        <v>50.8</v>
      </c>
      <c r="AB15" s="44">
        <v>73.7</v>
      </c>
      <c r="AC15" s="44">
        <v>73.7</v>
      </c>
      <c r="AD15" s="44">
        <v>73.7</v>
      </c>
      <c r="AE15" s="44">
        <v>73.7</v>
      </c>
      <c r="AF15" s="44">
        <v>73.7</v>
      </c>
      <c r="AG15" s="48">
        <v>73</v>
      </c>
      <c r="AH15" s="46">
        <f t="shared" si="2"/>
        <v>73.8</v>
      </c>
      <c r="AI15" s="47">
        <f t="shared" si="3"/>
        <v>50.8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38.299999999999997</v>
      </c>
      <c r="C16" s="43">
        <v>31.9</v>
      </c>
      <c r="D16" s="43">
        <v>31.9</v>
      </c>
      <c r="E16" s="43">
        <v>32.700000000000003</v>
      </c>
      <c r="F16" s="43">
        <v>32.700000000000003</v>
      </c>
      <c r="G16" s="43">
        <v>32.700000000000003</v>
      </c>
      <c r="H16" s="43">
        <v>32.700000000000003</v>
      </c>
      <c r="I16" s="43">
        <v>32.700000000000003</v>
      </c>
      <c r="J16" s="43">
        <v>32.700000000000003</v>
      </c>
      <c r="K16" s="43">
        <v>32.700000000000003</v>
      </c>
      <c r="L16" s="43">
        <v>32.700000000000003</v>
      </c>
      <c r="M16" s="43">
        <v>29.7</v>
      </c>
      <c r="N16" s="43">
        <v>29.7</v>
      </c>
      <c r="O16" s="43">
        <v>29.7</v>
      </c>
      <c r="P16" s="43">
        <v>29.7</v>
      </c>
      <c r="Q16" s="43">
        <v>29.7</v>
      </c>
      <c r="R16" s="43">
        <v>29.7</v>
      </c>
      <c r="S16" s="43">
        <v>29.7</v>
      </c>
      <c r="T16" s="43">
        <v>29.7</v>
      </c>
      <c r="U16" s="44"/>
      <c r="V16" s="44">
        <v>36.6</v>
      </c>
      <c r="W16" s="44">
        <v>36.6</v>
      </c>
      <c r="X16" s="44">
        <v>36.6</v>
      </c>
      <c r="Y16" s="44">
        <v>42.6</v>
      </c>
      <c r="Z16" s="44">
        <v>42.6</v>
      </c>
      <c r="AA16" s="44">
        <v>42.6</v>
      </c>
      <c r="AB16" s="44">
        <v>39.200000000000003</v>
      </c>
      <c r="AC16" s="44">
        <v>39.200000000000003</v>
      </c>
      <c r="AD16" s="44">
        <v>39.200000000000003</v>
      </c>
      <c r="AE16" s="44">
        <v>39.200000000000003</v>
      </c>
      <c r="AF16" s="44">
        <v>39.200000000000003</v>
      </c>
      <c r="AG16" s="48">
        <v>71</v>
      </c>
      <c r="AH16" s="46">
        <f t="shared" si="2"/>
        <v>42.6</v>
      </c>
      <c r="AI16" s="47">
        <f t="shared" si="3"/>
        <v>29.7</v>
      </c>
      <c r="AK16" s="49"/>
      <c r="AL16" s="52" t="s">
        <v>7</v>
      </c>
      <c r="AM16" s="57">
        <f t="shared" ref="AM16:AR16" si="4">B71</f>
        <v>967.02</v>
      </c>
      <c r="AN16" s="57">
        <f t="shared" si="4"/>
        <v>1003.3000000000003</v>
      </c>
      <c r="AO16" s="57">
        <f t="shared" si="4"/>
        <v>1003.3000000000003</v>
      </c>
      <c r="AP16" s="57">
        <f t="shared" si="4"/>
        <v>997.90000000000009</v>
      </c>
      <c r="AQ16" s="57">
        <f t="shared" si="4"/>
        <v>997.90000000000009</v>
      </c>
      <c r="AR16" s="57">
        <f t="shared" si="4"/>
        <v>997.90000000000009</v>
      </c>
      <c r="AS16" s="57">
        <f>I71</f>
        <v>997.90000000000009</v>
      </c>
      <c r="AT16" s="57">
        <f>K71</f>
        <v>997.90000000000009</v>
      </c>
      <c r="AU16" s="57">
        <f t="shared" ref="AU16:BD16" si="5">M71</f>
        <v>951.69999999999993</v>
      </c>
      <c r="AV16" s="57">
        <f t="shared" si="5"/>
        <v>951.69999999999993</v>
      </c>
      <c r="AW16" s="57">
        <f t="shared" si="5"/>
        <v>951.69999999999993</v>
      </c>
      <c r="AX16" s="57">
        <f t="shared" si="5"/>
        <v>951.69999999999993</v>
      </c>
      <c r="AY16" s="57">
        <f t="shared" si="5"/>
        <v>951.69999999999993</v>
      </c>
      <c r="AZ16" s="57">
        <f t="shared" si="5"/>
        <v>951.69999999999993</v>
      </c>
      <c r="BA16" s="57">
        <f t="shared" si="5"/>
        <v>951.69999999999993</v>
      </c>
      <c r="BB16" s="57">
        <f t="shared" si="5"/>
        <v>951.69999999999993</v>
      </c>
      <c r="BC16" s="57">
        <f t="shared" si="5"/>
        <v>150</v>
      </c>
      <c r="BD16" s="57">
        <f t="shared" si="5"/>
        <v>1016.9999999999999</v>
      </c>
      <c r="BE16" s="58">
        <f>X71</f>
        <v>1016.9999999999999</v>
      </c>
      <c r="BF16" s="58">
        <f>Z71</f>
        <v>984</v>
      </c>
      <c r="BG16" s="58">
        <f>AB71</f>
        <v>1044.5999999999999</v>
      </c>
      <c r="BH16" s="58">
        <f>AD71</f>
        <v>1053.5999999999999</v>
      </c>
      <c r="BI16" s="58">
        <f>AE71</f>
        <v>1053.5999999999999</v>
      </c>
      <c r="BJ16" s="58">
        <f>AF71</f>
        <v>1053.5999999999999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31.8</v>
      </c>
      <c r="C17" s="44">
        <v>31.8</v>
      </c>
      <c r="D17" s="44">
        <v>31.8</v>
      </c>
      <c r="E17" s="44">
        <v>31</v>
      </c>
      <c r="F17" s="44">
        <v>31</v>
      </c>
      <c r="G17" s="44">
        <v>31</v>
      </c>
      <c r="H17" s="44">
        <v>31</v>
      </c>
      <c r="I17" s="44">
        <v>31</v>
      </c>
      <c r="J17" s="44">
        <v>31</v>
      </c>
      <c r="K17" s="44">
        <v>31</v>
      </c>
      <c r="L17" s="44">
        <v>31</v>
      </c>
      <c r="M17" s="44">
        <v>29</v>
      </c>
      <c r="N17" s="44">
        <v>29</v>
      </c>
      <c r="O17" s="44">
        <v>29</v>
      </c>
      <c r="P17" s="44">
        <v>29</v>
      </c>
      <c r="Q17" s="44">
        <v>29</v>
      </c>
      <c r="R17" s="44">
        <v>29</v>
      </c>
      <c r="S17" s="44">
        <v>29</v>
      </c>
      <c r="T17" s="44">
        <v>29</v>
      </c>
      <c r="U17" s="44"/>
      <c r="V17" s="44">
        <v>41.8</v>
      </c>
      <c r="W17" s="44">
        <v>41.8</v>
      </c>
      <c r="X17" s="44">
        <v>41.8</v>
      </c>
      <c r="Y17" s="44">
        <v>28</v>
      </c>
      <c r="Z17" s="44">
        <v>28</v>
      </c>
      <c r="AA17" s="44">
        <v>28</v>
      </c>
      <c r="AB17" s="44">
        <v>33.1</v>
      </c>
      <c r="AC17" s="44">
        <v>33.1</v>
      </c>
      <c r="AD17" s="44">
        <v>33.1</v>
      </c>
      <c r="AE17" s="44">
        <v>33.1</v>
      </c>
      <c r="AF17" s="44">
        <v>33.1</v>
      </c>
      <c r="AG17" s="45">
        <v>54</v>
      </c>
      <c r="AH17" s="46">
        <f t="shared" si="2"/>
        <v>41.8</v>
      </c>
      <c r="AI17" s="47">
        <f t="shared" si="3"/>
        <v>28</v>
      </c>
      <c r="AK17" s="49"/>
      <c r="AL17" s="52" t="s">
        <v>29</v>
      </c>
      <c r="AM17" s="57">
        <f t="shared" ref="AM17:AR17" si="6">B78</f>
        <v>624.70000000000005</v>
      </c>
      <c r="AN17" s="57">
        <f t="shared" si="6"/>
        <v>628.49999999999989</v>
      </c>
      <c r="AO17" s="57">
        <f t="shared" si="6"/>
        <v>546.89999999999986</v>
      </c>
      <c r="AP17" s="57">
        <f t="shared" si="6"/>
        <v>533</v>
      </c>
      <c r="AQ17" s="57">
        <f t="shared" si="6"/>
        <v>533</v>
      </c>
      <c r="AR17" s="57">
        <f t="shared" si="6"/>
        <v>533</v>
      </c>
      <c r="AS17" s="57">
        <f>I78</f>
        <v>503</v>
      </c>
      <c r="AT17" s="57">
        <f>K78</f>
        <v>566.99999999999989</v>
      </c>
      <c r="AU17" s="57">
        <f t="shared" ref="AU17:BD17" si="7">M78</f>
        <v>518.6</v>
      </c>
      <c r="AV17" s="57">
        <f t="shared" si="7"/>
        <v>554.59999999999991</v>
      </c>
      <c r="AW17" s="57">
        <f t="shared" si="7"/>
        <v>554.59999999999991</v>
      </c>
      <c r="AX17" s="57">
        <f t="shared" si="7"/>
        <v>536.6</v>
      </c>
      <c r="AY17" s="57">
        <f t="shared" si="7"/>
        <v>505.6</v>
      </c>
      <c r="AZ17" s="57">
        <f t="shared" si="7"/>
        <v>395.6</v>
      </c>
      <c r="BA17" s="57">
        <f t="shared" si="7"/>
        <v>401.1</v>
      </c>
      <c r="BB17" s="57">
        <f t="shared" si="7"/>
        <v>541.1</v>
      </c>
      <c r="BC17" s="57">
        <f t="shared" si="7"/>
        <v>0</v>
      </c>
      <c r="BD17" s="57">
        <f t="shared" si="7"/>
        <v>543.80000000000007</v>
      </c>
      <c r="BE17" s="58">
        <f>X78</f>
        <v>496</v>
      </c>
      <c r="BF17" s="58">
        <f>Z78</f>
        <v>588.1</v>
      </c>
      <c r="BG17" s="58">
        <f>AB78</f>
        <v>534.1</v>
      </c>
      <c r="BH17" s="58">
        <f>AD78</f>
        <v>534.1</v>
      </c>
      <c r="BI17" s="58">
        <f>AE78</f>
        <v>623.4</v>
      </c>
      <c r="BJ17" s="58">
        <f>AF78</f>
        <v>653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17.100000000000001</v>
      </c>
      <c r="C18" s="44">
        <v>18.3</v>
      </c>
      <c r="D18" s="44">
        <v>18.3</v>
      </c>
      <c r="E18" s="44">
        <v>18.2</v>
      </c>
      <c r="F18" s="44">
        <v>18.2</v>
      </c>
      <c r="G18" s="44">
        <v>18.2</v>
      </c>
      <c r="H18" s="44">
        <v>18.2</v>
      </c>
      <c r="I18" s="44">
        <v>18.2</v>
      </c>
      <c r="J18" s="44">
        <v>18.2</v>
      </c>
      <c r="K18" s="44">
        <v>18.2</v>
      </c>
      <c r="L18" s="44">
        <v>18.2</v>
      </c>
      <c r="M18" s="44">
        <v>16.7</v>
      </c>
      <c r="N18" s="44">
        <v>16.7</v>
      </c>
      <c r="O18" s="44">
        <v>16.7</v>
      </c>
      <c r="P18" s="44">
        <v>16.7</v>
      </c>
      <c r="Q18" s="44">
        <v>16.7</v>
      </c>
      <c r="R18" s="44">
        <v>16.7</v>
      </c>
      <c r="S18" s="44">
        <v>16.7</v>
      </c>
      <c r="T18" s="44">
        <v>16.7</v>
      </c>
      <c r="U18" s="44"/>
      <c r="V18" s="44">
        <v>14</v>
      </c>
      <c r="W18" s="44">
        <v>14</v>
      </c>
      <c r="X18" s="44">
        <v>14</v>
      </c>
      <c r="Y18" s="44">
        <v>16.600000000000001</v>
      </c>
      <c r="Z18" s="44">
        <v>16.600000000000001</v>
      </c>
      <c r="AA18" s="44">
        <v>16.600000000000001</v>
      </c>
      <c r="AB18" s="44">
        <v>19</v>
      </c>
      <c r="AC18" s="44">
        <v>19</v>
      </c>
      <c r="AD18" s="44">
        <v>19</v>
      </c>
      <c r="AE18" s="44">
        <v>19</v>
      </c>
      <c r="AF18" s="44">
        <v>19</v>
      </c>
      <c r="AG18" s="48">
        <v>52.465000000000003</v>
      </c>
      <c r="AH18" s="46">
        <f t="shared" si="2"/>
        <v>19</v>
      </c>
      <c r="AI18" s="47">
        <f t="shared" si="3"/>
        <v>14</v>
      </c>
      <c r="AK18" s="49"/>
      <c r="AL18" s="52" t="s">
        <v>31</v>
      </c>
      <c r="AM18" s="57">
        <f t="shared" ref="AM18:AR18" si="8">B92</f>
        <v>331.7</v>
      </c>
      <c r="AN18" s="57">
        <f t="shared" si="8"/>
        <v>333.40000000000003</v>
      </c>
      <c r="AO18" s="57">
        <f t="shared" si="8"/>
        <v>325.50000000000006</v>
      </c>
      <c r="AP18" s="57">
        <f t="shared" si="8"/>
        <v>298.80000000000007</v>
      </c>
      <c r="AQ18" s="57">
        <f t="shared" si="8"/>
        <v>298.80000000000007</v>
      </c>
      <c r="AR18" s="57">
        <f t="shared" si="8"/>
        <v>298.80000000000007</v>
      </c>
      <c r="AS18" s="57">
        <f>I92</f>
        <v>310.2000000000001</v>
      </c>
      <c r="AT18" s="57">
        <f>K92</f>
        <v>310.2000000000001</v>
      </c>
      <c r="AU18" s="57">
        <f t="shared" ref="AU18:BD18" si="9">M92</f>
        <v>324.60000000000008</v>
      </c>
      <c r="AV18" s="57">
        <f t="shared" si="9"/>
        <v>310.90000000000009</v>
      </c>
      <c r="AW18" s="57">
        <f t="shared" si="9"/>
        <v>340.40000000000009</v>
      </c>
      <c r="AX18" s="57">
        <f t="shared" si="9"/>
        <v>303.70000000000005</v>
      </c>
      <c r="AY18" s="57">
        <f t="shared" si="9"/>
        <v>282.8</v>
      </c>
      <c r="AZ18" s="57">
        <f t="shared" si="9"/>
        <v>283.10000000000008</v>
      </c>
      <c r="BA18" s="57">
        <f t="shared" si="9"/>
        <v>290.10000000000008</v>
      </c>
      <c r="BB18" s="57">
        <f t="shared" si="9"/>
        <v>325.89999999999998</v>
      </c>
      <c r="BC18" s="57">
        <f t="shared" si="9"/>
        <v>2</v>
      </c>
      <c r="BD18" s="57">
        <f t="shared" si="9"/>
        <v>317.99999999999989</v>
      </c>
      <c r="BE18" s="58">
        <f>X92</f>
        <v>262.8</v>
      </c>
      <c r="BF18" s="58">
        <f>Z92</f>
        <v>277.5</v>
      </c>
      <c r="BG18" s="58">
        <f>AB92</f>
        <v>347.49999999999994</v>
      </c>
      <c r="BH18" s="58">
        <f>AD92</f>
        <v>361.49999999999994</v>
      </c>
      <c r="BI18" s="58">
        <f>AE92</f>
        <v>317.49999999999994</v>
      </c>
      <c r="BJ18" s="58">
        <f>AF92</f>
        <v>361.9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/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67.7</v>
      </c>
      <c r="AN19" s="57">
        <f t="shared" si="10"/>
        <v>59.6</v>
      </c>
      <c r="AO19" s="57">
        <f t="shared" si="10"/>
        <v>59.6</v>
      </c>
      <c r="AP19" s="57">
        <f t="shared" si="10"/>
        <v>69.5</v>
      </c>
      <c r="AQ19" s="57">
        <f t="shared" si="10"/>
        <v>69.5</v>
      </c>
      <c r="AR19" s="57">
        <f t="shared" si="10"/>
        <v>129.5</v>
      </c>
      <c r="AS19" s="57">
        <f>I108</f>
        <v>125.7</v>
      </c>
      <c r="AT19" s="57">
        <f>K108</f>
        <v>124</v>
      </c>
      <c r="AU19" s="57">
        <f t="shared" ref="AU19:BD19" si="11">M108</f>
        <v>109.1</v>
      </c>
      <c r="AV19" s="57">
        <f t="shared" si="11"/>
        <v>120</v>
      </c>
      <c r="AW19" s="57">
        <f t="shared" si="11"/>
        <v>177.4</v>
      </c>
      <c r="AX19" s="57">
        <f t="shared" si="11"/>
        <v>190.89999999999998</v>
      </c>
      <c r="AY19" s="57">
        <f t="shared" si="11"/>
        <v>200.9</v>
      </c>
      <c r="AZ19" s="57">
        <f t="shared" si="11"/>
        <v>192</v>
      </c>
      <c r="BA19" s="57">
        <f t="shared" si="11"/>
        <v>199.1</v>
      </c>
      <c r="BB19" s="57">
        <f t="shared" si="11"/>
        <v>182.6</v>
      </c>
      <c r="BC19" s="57">
        <f t="shared" si="11"/>
        <v>0</v>
      </c>
      <c r="BD19" s="57">
        <f t="shared" si="11"/>
        <v>203.1</v>
      </c>
      <c r="BE19" s="58">
        <f>X108</f>
        <v>195.4</v>
      </c>
      <c r="BF19" s="58">
        <f>Z108</f>
        <v>210.9</v>
      </c>
      <c r="BG19" s="58">
        <f>AB108</f>
        <v>89.38</v>
      </c>
      <c r="BH19" s="58">
        <f>AD108</f>
        <v>74</v>
      </c>
      <c r="BI19" s="58">
        <f>AE108</f>
        <v>84</v>
      </c>
      <c r="BJ19" s="58">
        <f>AF108</f>
        <v>18.600000000000001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/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34.5</v>
      </c>
      <c r="AN20" s="57">
        <f t="shared" si="12"/>
        <v>34.5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63</v>
      </c>
      <c r="AV20" s="57">
        <f t="shared" si="13"/>
        <v>63</v>
      </c>
      <c r="AW20" s="57">
        <f t="shared" si="13"/>
        <v>75</v>
      </c>
      <c r="AX20" s="57">
        <f t="shared" si="13"/>
        <v>75</v>
      </c>
      <c r="AY20" s="57">
        <f t="shared" si="13"/>
        <v>75</v>
      </c>
      <c r="AZ20" s="57">
        <f t="shared" si="13"/>
        <v>75</v>
      </c>
      <c r="BA20" s="57">
        <f t="shared" si="13"/>
        <v>75</v>
      </c>
      <c r="BB20" s="57">
        <f t="shared" si="13"/>
        <v>75</v>
      </c>
      <c r="BC20" s="57">
        <f t="shared" si="13"/>
        <v>0</v>
      </c>
      <c r="BD20" s="57">
        <f t="shared" si="13"/>
        <v>67</v>
      </c>
      <c r="BE20" s="58">
        <f>X96</f>
        <v>29</v>
      </c>
      <c r="BF20" s="58">
        <f>Z96</f>
        <v>0</v>
      </c>
      <c r="BG20" s="58">
        <f>AB96</f>
        <v>91</v>
      </c>
      <c r="BH20" s="58">
        <f>AD96</f>
        <v>67</v>
      </c>
      <c r="BI20" s="58">
        <f>AE96</f>
        <v>16</v>
      </c>
      <c r="BJ20" s="58">
        <f>AF96</f>
        <v>101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/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35</v>
      </c>
      <c r="AC21" s="44">
        <v>42</v>
      </c>
      <c r="AD21" s="44">
        <v>44</v>
      </c>
      <c r="AE21" s="44">
        <v>44</v>
      </c>
      <c r="AF21" s="44">
        <v>44</v>
      </c>
      <c r="AG21" s="48">
        <v>45</v>
      </c>
      <c r="AH21" s="46">
        <f t="shared" si="2"/>
        <v>44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30.6</v>
      </c>
      <c r="H22" s="44">
        <v>30.6</v>
      </c>
      <c r="I22" s="44">
        <v>30.6</v>
      </c>
      <c r="J22" s="44">
        <v>30.6</v>
      </c>
      <c r="K22" s="44">
        <v>30.6</v>
      </c>
      <c r="L22" s="44">
        <v>30.6</v>
      </c>
      <c r="M22" s="44">
        <v>30.6</v>
      </c>
      <c r="N22" s="44">
        <v>30.6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/>
      <c r="V22" s="44">
        <v>30.6</v>
      </c>
      <c r="W22" s="44">
        <v>30.6</v>
      </c>
      <c r="X22" s="44">
        <v>30.6</v>
      </c>
      <c r="Y22" s="44">
        <v>30.6</v>
      </c>
      <c r="Z22" s="44">
        <v>30.6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30.6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2025.6200000000001</v>
      </c>
      <c r="AN22" s="60">
        <f t="shared" si="16"/>
        <v>2059.3000000000002</v>
      </c>
      <c r="AO22" s="60">
        <f t="shared" si="16"/>
        <v>1935.3000000000002</v>
      </c>
      <c r="AP22" s="60">
        <f t="shared" si="16"/>
        <v>1899.2000000000003</v>
      </c>
      <c r="AQ22" s="60">
        <f t="shared" si="16"/>
        <v>1899.2000000000003</v>
      </c>
      <c r="AR22" s="60">
        <f t="shared" si="16"/>
        <v>1959.2000000000003</v>
      </c>
      <c r="AS22" s="60">
        <f t="shared" si="16"/>
        <v>1936.8000000000002</v>
      </c>
      <c r="AT22" s="60">
        <f t="shared" si="16"/>
        <v>1999.1000000000001</v>
      </c>
      <c r="AU22" s="60">
        <f t="shared" si="16"/>
        <v>1967</v>
      </c>
      <c r="AV22" s="60">
        <f t="shared" si="16"/>
        <v>2000.1999999999998</v>
      </c>
      <c r="AW22" s="60">
        <f t="shared" si="16"/>
        <v>2099.1</v>
      </c>
      <c r="AX22" s="60">
        <f t="shared" si="16"/>
        <v>2057.9</v>
      </c>
      <c r="AY22" s="60">
        <f t="shared" si="16"/>
        <v>2016</v>
      </c>
      <c r="AZ22" s="60">
        <f t="shared" si="16"/>
        <v>1897.4</v>
      </c>
      <c r="BA22" s="60">
        <f t="shared" si="16"/>
        <v>1917</v>
      </c>
      <c r="BB22" s="60">
        <f t="shared" si="16"/>
        <v>2076.2999999999997</v>
      </c>
      <c r="BC22" s="60">
        <f t="shared" si="16"/>
        <v>152</v>
      </c>
      <c r="BD22" s="60">
        <f t="shared" si="16"/>
        <v>2148.8999999999996</v>
      </c>
      <c r="BE22" s="60">
        <f t="shared" si="16"/>
        <v>2000.2</v>
      </c>
      <c r="BF22" s="60">
        <f t="shared" si="16"/>
        <v>2060.5</v>
      </c>
      <c r="BG22" s="60">
        <f t="shared" si="16"/>
        <v>2106.58</v>
      </c>
      <c r="BH22" s="60">
        <f t="shared" si="16"/>
        <v>2090.1999999999998</v>
      </c>
      <c r="BI22" s="60">
        <f t="shared" si="16"/>
        <v>2094.5</v>
      </c>
      <c r="BJ22" s="60">
        <f t="shared" si="16"/>
        <v>2188.1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20</v>
      </c>
      <c r="C23" s="44">
        <v>25</v>
      </c>
      <c r="D23" s="44">
        <v>25</v>
      </c>
      <c r="E23" s="44">
        <v>25</v>
      </c>
      <c r="F23" s="44">
        <v>25</v>
      </c>
      <c r="G23" s="44">
        <v>25</v>
      </c>
      <c r="H23" s="44">
        <v>25</v>
      </c>
      <c r="I23" s="44">
        <v>25</v>
      </c>
      <c r="J23" s="44">
        <v>25</v>
      </c>
      <c r="K23" s="44">
        <v>25</v>
      </c>
      <c r="L23" s="44">
        <v>25</v>
      </c>
      <c r="M23" s="44">
        <v>23</v>
      </c>
      <c r="N23" s="44">
        <v>23</v>
      </c>
      <c r="O23" s="44">
        <v>23</v>
      </c>
      <c r="P23" s="44">
        <v>23</v>
      </c>
      <c r="Q23" s="44">
        <v>23</v>
      </c>
      <c r="R23" s="44">
        <v>23</v>
      </c>
      <c r="S23" s="44">
        <v>23</v>
      </c>
      <c r="T23" s="44">
        <v>23</v>
      </c>
      <c r="U23" s="44"/>
      <c r="V23" s="44">
        <v>34</v>
      </c>
      <c r="W23" s="44">
        <v>34</v>
      </c>
      <c r="X23" s="44">
        <v>34</v>
      </c>
      <c r="Y23" s="44">
        <v>30</v>
      </c>
      <c r="Z23" s="44">
        <v>30</v>
      </c>
      <c r="AA23" s="44">
        <v>30</v>
      </c>
      <c r="AB23" s="44">
        <v>30</v>
      </c>
      <c r="AC23" s="44">
        <v>30</v>
      </c>
      <c r="AD23" s="44">
        <v>30</v>
      </c>
      <c r="AE23" s="44">
        <v>30</v>
      </c>
      <c r="AF23" s="44">
        <v>30</v>
      </c>
      <c r="AG23" s="48">
        <v>42</v>
      </c>
      <c r="AH23" s="46">
        <f t="shared" si="2"/>
        <v>34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-209</v>
      </c>
      <c r="AN23" s="60">
        <f t="shared" si="17"/>
        <v>-204.6</v>
      </c>
      <c r="AO23" s="60">
        <f t="shared" si="17"/>
        <v>-222</v>
      </c>
      <c r="AP23" s="60">
        <f t="shared" si="17"/>
        <v>-193.9</v>
      </c>
      <c r="AQ23" s="60">
        <f t="shared" si="17"/>
        <v>-193.9</v>
      </c>
      <c r="AR23" s="60">
        <f t="shared" si="17"/>
        <v>-193.9</v>
      </c>
      <c r="AS23" s="60">
        <f>I123*-1</f>
        <v>-265</v>
      </c>
      <c r="AT23" s="60">
        <f>K123*-1</f>
        <v>-200</v>
      </c>
      <c r="AU23" s="60">
        <f t="shared" ref="AU23:BD23" si="18">M123*-1</f>
        <v>-187</v>
      </c>
      <c r="AV23" s="60">
        <f t="shared" si="18"/>
        <v>-180</v>
      </c>
      <c r="AW23" s="60">
        <f t="shared" si="18"/>
        <v>-200</v>
      </c>
      <c r="AX23" s="60">
        <f t="shared" si="18"/>
        <v>-199</v>
      </c>
      <c r="AY23" s="60">
        <f t="shared" si="18"/>
        <v>-103</v>
      </c>
      <c r="AZ23" s="60">
        <f t="shared" si="18"/>
        <v>-48</v>
      </c>
      <c r="BA23" s="60">
        <f t="shared" si="18"/>
        <v>-15</v>
      </c>
      <c r="BB23" s="60">
        <f t="shared" si="18"/>
        <v>-112</v>
      </c>
      <c r="BC23" s="60">
        <f t="shared" si="18"/>
        <v>0</v>
      </c>
      <c r="BD23" s="60">
        <f t="shared" si="18"/>
        <v>-296</v>
      </c>
      <c r="BE23" s="60">
        <f>X123*-1</f>
        <v>-377</v>
      </c>
      <c r="BF23" s="60">
        <f>Z123*-1</f>
        <v>-396</v>
      </c>
      <c r="BG23" s="60">
        <f>AB123*-1</f>
        <v>-361.4</v>
      </c>
      <c r="BH23" s="60">
        <f>AD123*-1</f>
        <v>-375.2</v>
      </c>
      <c r="BI23" s="60">
        <f>AE123*-1</f>
        <v>-362.6</v>
      </c>
      <c r="BJ23" s="60">
        <f>AF123*-1</f>
        <v>-456.6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24.6</v>
      </c>
      <c r="C24" s="44">
        <v>27.5</v>
      </c>
      <c r="D24" s="44">
        <v>27.5</v>
      </c>
      <c r="E24" s="44">
        <v>27.6</v>
      </c>
      <c r="F24" s="44">
        <v>27.6</v>
      </c>
      <c r="G24" s="44">
        <v>27.6</v>
      </c>
      <c r="H24" s="44">
        <v>27.6</v>
      </c>
      <c r="I24" s="44">
        <v>27.6</v>
      </c>
      <c r="J24" s="44">
        <v>27.6</v>
      </c>
      <c r="K24" s="44">
        <v>27.6</v>
      </c>
      <c r="L24" s="44">
        <v>27.6</v>
      </c>
      <c r="M24" s="44">
        <v>26.2</v>
      </c>
      <c r="N24" s="44">
        <v>26.2</v>
      </c>
      <c r="O24" s="44">
        <v>26.2</v>
      </c>
      <c r="P24" s="44">
        <v>26.2</v>
      </c>
      <c r="Q24" s="44">
        <v>26.2</v>
      </c>
      <c r="R24" s="44">
        <v>26.2</v>
      </c>
      <c r="S24" s="44">
        <v>26.2</v>
      </c>
      <c r="T24" s="44">
        <v>26.2</v>
      </c>
      <c r="U24" s="44"/>
      <c r="V24" s="44">
        <v>26.2</v>
      </c>
      <c r="W24" s="44">
        <v>26.2</v>
      </c>
      <c r="X24" s="44">
        <v>26.2</v>
      </c>
      <c r="Y24" s="44">
        <v>25</v>
      </c>
      <c r="Z24" s="44">
        <v>25</v>
      </c>
      <c r="AA24" s="44">
        <v>25</v>
      </c>
      <c r="AB24" s="44">
        <v>25</v>
      </c>
      <c r="AC24" s="44">
        <v>25</v>
      </c>
      <c r="AD24" s="44">
        <v>25</v>
      </c>
      <c r="AE24" s="44">
        <v>25</v>
      </c>
      <c r="AF24" s="44">
        <v>25</v>
      </c>
      <c r="AG24" s="48">
        <v>40</v>
      </c>
      <c r="AH24" s="46">
        <f t="shared" si="2"/>
        <v>27.6</v>
      </c>
      <c r="AI24" s="47">
        <f t="shared" si="3"/>
        <v>24.6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22.22</v>
      </c>
      <c r="C25" s="44">
        <v>31</v>
      </c>
      <c r="D25" s="44">
        <v>31</v>
      </c>
      <c r="E25" s="44">
        <v>31</v>
      </c>
      <c r="F25" s="44">
        <v>31</v>
      </c>
      <c r="G25" s="44">
        <v>31</v>
      </c>
      <c r="H25" s="44">
        <v>31</v>
      </c>
      <c r="I25" s="44">
        <v>31</v>
      </c>
      <c r="J25" s="44">
        <v>31</v>
      </c>
      <c r="K25" s="44">
        <v>31</v>
      </c>
      <c r="L25" s="44">
        <v>31</v>
      </c>
      <c r="M25" s="44">
        <v>26.1</v>
      </c>
      <c r="N25" s="44">
        <v>26.1</v>
      </c>
      <c r="O25" s="44">
        <v>26.1</v>
      </c>
      <c r="P25" s="44">
        <v>26.1</v>
      </c>
      <c r="Q25" s="44">
        <v>26.1</v>
      </c>
      <c r="R25" s="44">
        <v>26.1</v>
      </c>
      <c r="S25" s="44">
        <v>26.1</v>
      </c>
      <c r="T25" s="44">
        <v>26.1</v>
      </c>
      <c r="U25" s="44"/>
      <c r="V25" s="44">
        <v>18.5</v>
      </c>
      <c r="W25" s="44">
        <v>18.5</v>
      </c>
      <c r="X25" s="44">
        <v>18.5</v>
      </c>
      <c r="Y25" s="44">
        <v>27.5</v>
      </c>
      <c r="Z25" s="44">
        <v>27.5</v>
      </c>
      <c r="AA25" s="44">
        <v>27.5</v>
      </c>
      <c r="AB25" s="44">
        <v>27.5</v>
      </c>
      <c r="AC25" s="44">
        <v>27.5</v>
      </c>
      <c r="AD25" s="44">
        <v>27.5</v>
      </c>
      <c r="AE25" s="44">
        <v>27.5</v>
      </c>
      <c r="AF25" s="44">
        <v>27.5</v>
      </c>
      <c r="AG25" s="48">
        <v>38.46</v>
      </c>
      <c r="AH25" s="46">
        <f t="shared" si="2"/>
        <v>31</v>
      </c>
      <c r="AI25" s="47">
        <f t="shared" si="3"/>
        <v>18.5</v>
      </c>
      <c r="AK25" s="49"/>
      <c r="AL25" s="59" t="s">
        <v>44</v>
      </c>
      <c r="AM25" s="60">
        <f t="shared" ref="AM25:BJ25" si="19">AM22+AM23</f>
        <v>1816.6200000000001</v>
      </c>
      <c r="AN25" s="60">
        <f t="shared" si="19"/>
        <v>1854.7000000000003</v>
      </c>
      <c r="AO25" s="60">
        <f t="shared" si="19"/>
        <v>1713.3000000000002</v>
      </c>
      <c r="AP25" s="60">
        <f t="shared" si="19"/>
        <v>1705.3000000000002</v>
      </c>
      <c r="AQ25" s="60">
        <f t="shared" si="19"/>
        <v>1705.3000000000002</v>
      </c>
      <c r="AR25" s="60">
        <f t="shared" si="19"/>
        <v>1765.3000000000002</v>
      </c>
      <c r="AS25" s="60">
        <f t="shared" si="19"/>
        <v>1671.8000000000002</v>
      </c>
      <c r="AT25" s="60">
        <f t="shared" si="19"/>
        <v>1799.1000000000001</v>
      </c>
      <c r="AU25" s="60">
        <f t="shared" si="19"/>
        <v>1780</v>
      </c>
      <c r="AV25" s="60">
        <f t="shared" si="19"/>
        <v>1820.1999999999998</v>
      </c>
      <c r="AW25" s="60">
        <f t="shared" si="19"/>
        <v>1899.1</v>
      </c>
      <c r="AX25" s="60">
        <f t="shared" si="19"/>
        <v>1858.9</v>
      </c>
      <c r="AY25" s="60">
        <f t="shared" si="19"/>
        <v>1913</v>
      </c>
      <c r="AZ25" s="60">
        <f t="shared" si="19"/>
        <v>1849.4</v>
      </c>
      <c r="BA25" s="60">
        <f t="shared" si="19"/>
        <v>1902</v>
      </c>
      <c r="BB25" s="60">
        <f t="shared" si="19"/>
        <v>1964.2999999999997</v>
      </c>
      <c r="BC25" s="60">
        <f t="shared" si="19"/>
        <v>152</v>
      </c>
      <c r="BD25" s="60">
        <f t="shared" si="19"/>
        <v>1852.8999999999996</v>
      </c>
      <c r="BE25" s="60">
        <f t="shared" si="19"/>
        <v>1623.2</v>
      </c>
      <c r="BF25" s="60">
        <f t="shared" si="19"/>
        <v>1664.5</v>
      </c>
      <c r="BG25" s="60">
        <f t="shared" si="19"/>
        <v>1745.1799999999998</v>
      </c>
      <c r="BH25" s="60">
        <f t="shared" si="19"/>
        <v>1714.9999999999998</v>
      </c>
      <c r="BI25" s="60">
        <f t="shared" si="19"/>
        <v>1731.9</v>
      </c>
      <c r="BJ25" s="60">
        <f t="shared" si="19"/>
        <v>1731.5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13.3</v>
      </c>
      <c r="C26" s="44">
        <v>17.100000000000001</v>
      </c>
      <c r="D26" s="44">
        <v>17.100000000000001</v>
      </c>
      <c r="E26" s="44">
        <v>17</v>
      </c>
      <c r="F26" s="44">
        <v>17</v>
      </c>
      <c r="G26" s="44">
        <v>17</v>
      </c>
      <c r="H26" s="44">
        <v>17</v>
      </c>
      <c r="I26" s="44">
        <v>17</v>
      </c>
      <c r="J26" s="44">
        <v>17</v>
      </c>
      <c r="K26" s="44">
        <v>17</v>
      </c>
      <c r="L26" s="44">
        <v>17</v>
      </c>
      <c r="M26" s="44">
        <v>15.5</v>
      </c>
      <c r="N26" s="44">
        <v>15.5</v>
      </c>
      <c r="O26" s="44">
        <v>15.5</v>
      </c>
      <c r="P26" s="44">
        <v>15.5</v>
      </c>
      <c r="Q26" s="44">
        <v>15.5</v>
      </c>
      <c r="R26" s="44">
        <v>15.5</v>
      </c>
      <c r="S26" s="44">
        <v>15.5</v>
      </c>
      <c r="T26" s="44">
        <v>15.5</v>
      </c>
      <c r="U26" s="44"/>
      <c r="V26" s="44">
        <v>20</v>
      </c>
      <c r="W26" s="44">
        <v>20</v>
      </c>
      <c r="X26" s="44">
        <v>20</v>
      </c>
      <c r="Y26" s="44">
        <v>21</v>
      </c>
      <c r="Z26" s="44">
        <v>21</v>
      </c>
      <c r="AA26" s="44">
        <v>21</v>
      </c>
      <c r="AB26" s="44">
        <v>21</v>
      </c>
      <c r="AC26" s="44">
        <v>21</v>
      </c>
      <c r="AD26" s="44">
        <v>21</v>
      </c>
      <c r="AE26" s="44">
        <v>21</v>
      </c>
      <c r="AF26" s="44">
        <v>21</v>
      </c>
      <c r="AG26" s="61">
        <v>38</v>
      </c>
      <c r="AH26" s="46">
        <f t="shared" si="2"/>
        <v>21</v>
      </c>
      <c r="AI26" s="47">
        <f t="shared" si="3"/>
        <v>13.3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22.3</v>
      </c>
      <c r="C27" s="44">
        <v>24.7</v>
      </c>
      <c r="D27" s="44">
        <v>24.7</v>
      </c>
      <c r="E27" s="44">
        <v>24.2</v>
      </c>
      <c r="F27" s="44">
        <v>24.2</v>
      </c>
      <c r="G27" s="44">
        <v>24.2</v>
      </c>
      <c r="H27" s="44">
        <v>24.2</v>
      </c>
      <c r="I27" s="44">
        <v>24.2</v>
      </c>
      <c r="J27" s="44">
        <v>24.2</v>
      </c>
      <c r="K27" s="44">
        <v>24.2</v>
      </c>
      <c r="L27" s="44">
        <v>24.2</v>
      </c>
      <c r="M27" s="44">
        <v>22.9</v>
      </c>
      <c r="N27" s="44">
        <v>22.9</v>
      </c>
      <c r="O27" s="44">
        <v>22.9</v>
      </c>
      <c r="P27" s="44">
        <v>22.9</v>
      </c>
      <c r="Q27" s="44">
        <v>22.9</v>
      </c>
      <c r="R27" s="44">
        <v>22.9</v>
      </c>
      <c r="S27" s="44">
        <v>22.9</v>
      </c>
      <c r="T27" s="44">
        <v>22.9</v>
      </c>
      <c r="U27" s="44"/>
      <c r="V27" s="44">
        <v>27.8</v>
      </c>
      <c r="W27" s="44">
        <v>27.8</v>
      </c>
      <c r="X27" s="44">
        <v>27.8</v>
      </c>
      <c r="Y27" s="44">
        <v>25.8</v>
      </c>
      <c r="Z27" s="44">
        <v>25.8</v>
      </c>
      <c r="AA27" s="44">
        <v>25.8</v>
      </c>
      <c r="AB27" s="44">
        <v>25.8</v>
      </c>
      <c r="AC27" s="44">
        <v>25.8</v>
      </c>
      <c r="AD27" s="44">
        <v>25.8</v>
      </c>
      <c r="AE27" s="44">
        <v>25.8</v>
      </c>
      <c r="AF27" s="44">
        <v>25.8</v>
      </c>
      <c r="AG27" s="48">
        <v>36</v>
      </c>
      <c r="AH27" s="46">
        <f t="shared" si="2"/>
        <v>27.8</v>
      </c>
      <c r="AI27" s="47">
        <f t="shared" si="3"/>
        <v>22.3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22.3</v>
      </c>
      <c r="C28" s="44">
        <v>25.5</v>
      </c>
      <c r="D28" s="44">
        <v>25.5</v>
      </c>
      <c r="E28" s="44">
        <v>24.5</v>
      </c>
      <c r="F28" s="44">
        <v>24.5</v>
      </c>
      <c r="G28" s="44">
        <v>24.5</v>
      </c>
      <c r="H28" s="44">
        <v>24.5</v>
      </c>
      <c r="I28" s="44">
        <v>24.5</v>
      </c>
      <c r="J28" s="44">
        <v>24.5</v>
      </c>
      <c r="K28" s="44">
        <v>24.5</v>
      </c>
      <c r="L28" s="44">
        <v>24.5</v>
      </c>
      <c r="M28" s="44">
        <v>22.8</v>
      </c>
      <c r="N28" s="44">
        <v>22.8</v>
      </c>
      <c r="O28" s="44">
        <v>22.8</v>
      </c>
      <c r="P28" s="44">
        <v>22.8</v>
      </c>
      <c r="Q28" s="44">
        <v>22.8</v>
      </c>
      <c r="R28" s="44">
        <v>22.8</v>
      </c>
      <c r="S28" s="44">
        <v>22.8</v>
      </c>
      <c r="T28" s="44">
        <v>22.8</v>
      </c>
      <c r="U28" s="44"/>
      <c r="V28" s="44">
        <v>13</v>
      </c>
      <c r="W28" s="44">
        <v>13</v>
      </c>
      <c r="X28" s="44">
        <v>13</v>
      </c>
      <c r="Y28" s="44">
        <v>21.1</v>
      </c>
      <c r="Z28" s="44">
        <v>21.1</v>
      </c>
      <c r="AA28" s="44">
        <v>21.1</v>
      </c>
      <c r="AB28" s="44">
        <v>21.1</v>
      </c>
      <c r="AC28" s="44">
        <v>21.1</v>
      </c>
      <c r="AD28" s="44">
        <v>21.1</v>
      </c>
      <c r="AE28" s="44">
        <v>21.1</v>
      </c>
      <c r="AF28" s="44">
        <v>21.1</v>
      </c>
      <c r="AG28" s="48">
        <v>35.5</v>
      </c>
      <c r="AH28" s="46">
        <f t="shared" si="2"/>
        <v>25.5</v>
      </c>
      <c r="AI28" s="47">
        <f t="shared" si="3"/>
        <v>13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/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/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12.9</v>
      </c>
      <c r="N31" s="44">
        <v>12.9</v>
      </c>
      <c r="O31" s="44">
        <v>12.9</v>
      </c>
      <c r="P31" s="44">
        <v>12.9</v>
      </c>
      <c r="Q31" s="44">
        <v>12.9</v>
      </c>
      <c r="R31" s="44">
        <v>12.9</v>
      </c>
      <c r="S31" s="44">
        <v>12.9</v>
      </c>
      <c r="T31" s="44">
        <v>12.9</v>
      </c>
      <c r="U31" s="44"/>
      <c r="V31" s="44">
        <v>13.2</v>
      </c>
      <c r="W31" s="44">
        <v>13.2</v>
      </c>
      <c r="X31" s="44">
        <v>13.2</v>
      </c>
      <c r="Y31" s="44">
        <v>13.2</v>
      </c>
      <c r="Z31" s="44">
        <v>13.2</v>
      </c>
      <c r="AA31" s="44">
        <v>13.2</v>
      </c>
      <c r="AB31" s="44">
        <v>13.2</v>
      </c>
      <c r="AC31" s="44">
        <v>13.2</v>
      </c>
      <c r="AD31" s="44">
        <v>13.2</v>
      </c>
      <c r="AE31" s="44">
        <v>13.2</v>
      </c>
      <c r="AF31" s="44">
        <v>13.2</v>
      </c>
      <c r="AG31" s="48">
        <v>29.04</v>
      </c>
      <c r="AH31" s="46">
        <f t="shared" si="2"/>
        <v>13.2</v>
      </c>
      <c r="AI31" s="47">
        <f t="shared" si="3"/>
        <v>12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12.4</v>
      </c>
      <c r="C32" s="44">
        <v>12.5</v>
      </c>
      <c r="D32" s="44">
        <v>12.5</v>
      </c>
      <c r="E32" s="44">
        <v>14.6</v>
      </c>
      <c r="F32" s="44">
        <v>14.6</v>
      </c>
      <c r="G32" s="44">
        <v>14.6</v>
      </c>
      <c r="H32" s="44">
        <v>14.6</v>
      </c>
      <c r="I32" s="44">
        <v>14.6</v>
      </c>
      <c r="J32" s="44">
        <v>14.6</v>
      </c>
      <c r="K32" s="44">
        <v>14.6</v>
      </c>
      <c r="L32" s="44">
        <v>14.6</v>
      </c>
      <c r="M32" s="44">
        <v>12.4</v>
      </c>
      <c r="N32" s="44">
        <v>12.4</v>
      </c>
      <c r="O32" s="44">
        <v>12.4</v>
      </c>
      <c r="P32" s="44">
        <v>12.4</v>
      </c>
      <c r="Q32" s="44">
        <v>12.4</v>
      </c>
      <c r="R32" s="44">
        <v>12.4</v>
      </c>
      <c r="S32" s="44">
        <v>12.4</v>
      </c>
      <c r="T32" s="44">
        <v>12.4</v>
      </c>
      <c r="U32" s="44"/>
      <c r="V32" s="44">
        <v>12.4</v>
      </c>
      <c r="W32" s="44">
        <v>12.4</v>
      </c>
      <c r="X32" s="44">
        <v>12.4</v>
      </c>
      <c r="Y32" s="44">
        <v>12.4</v>
      </c>
      <c r="Z32" s="44">
        <v>12.4</v>
      </c>
      <c r="AA32" s="44">
        <v>12.4</v>
      </c>
      <c r="AB32" s="44">
        <v>12.4</v>
      </c>
      <c r="AC32" s="44">
        <v>12.4</v>
      </c>
      <c r="AD32" s="44">
        <v>12.4</v>
      </c>
      <c r="AE32" s="44">
        <v>12.4</v>
      </c>
      <c r="AF32" s="44">
        <v>12.4</v>
      </c>
      <c r="AG32" s="48">
        <v>28.1</v>
      </c>
      <c r="AH32" s="46">
        <f t="shared" si="2"/>
        <v>14.6</v>
      </c>
      <c r="AI32" s="47">
        <f t="shared" si="3"/>
        <v>12.4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14.1</v>
      </c>
      <c r="C33" s="44">
        <v>10.9</v>
      </c>
      <c r="D33" s="44">
        <v>10.9</v>
      </c>
      <c r="E33" s="44">
        <v>12.2</v>
      </c>
      <c r="F33" s="44">
        <v>12.2</v>
      </c>
      <c r="G33" s="44">
        <v>12.2</v>
      </c>
      <c r="H33" s="44">
        <v>12.2</v>
      </c>
      <c r="I33" s="44">
        <v>12.2</v>
      </c>
      <c r="J33" s="44">
        <v>12.2</v>
      </c>
      <c r="K33" s="44">
        <v>12.2</v>
      </c>
      <c r="L33" s="44">
        <v>12.2</v>
      </c>
      <c r="M33" s="44">
        <v>13.4</v>
      </c>
      <c r="N33" s="44">
        <v>13.4</v>
      </c>
      <c r="O33" s="44">
        <v>13.4</v>
      </c>
      <c r="P33" s="44">
        <v>13.4</v>
      </c>
      <c r="Q33" s="44">
        <v>13.4</v>
      </c>
      <c r="R33" s="44">
        <v>13.4</v>
      </c>
      <c r="S33" s="44">
        <v>13.4</v>
      </c>
      <c r="T33" s="44">
        <v>13.4</v>
      </c>
      <c r="U33" s="44"/>
      <c r="V33" s="44">
        <v>14.5</v>
      </c>
      <c r="W33" s="44">
        <v>14.5</v>
      </c>
      <c r="X33" s="44">
        <v>14.5</v>
      </c>
      <c r="Y33" s="44">
        <v>14.5</v>
      </c>
      <c r="Z33" s="44">
        <v>14.5</v>
      </c>
      <c r="AA33" s="44">
        <v>14.5</v>
      </c>
      <c r="AB33" s="44">
        <v>14.5</v>
      </c>
      <c r="AC33" s="44">
        <v>14.5</v>
      </c>
      <c r="AD33" s="44">
        <v>14.5</v>
      </c>
      <c r="AE33" s="44">
        <v>14.5</v>
      </c>
      <c r="AF33" s="44">
        <v>14.5</v>
      </c>
      <c r="AG33" s="48">
        <v>27</v>
      </c>
      <c r="AH33" s="46">
        <f t="shared" si="2"/>
        <v>14.5</v>
      </c>
      <c r="AI33" s="47">
        <f t="shared" si="3"/>
        <v>10.9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/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12.7</v>
      </c>
      <c r="C35" s="44">
        <v>14.1</v>
      </c>
      <c r="D35" s="44">
        <v>14.1</v>
      </c>
      <c r="E35" s="44">
        <v>18.3</v>
      </c>
      <c r="F35" s="44">
        <v>18.3</v>
      </c>
      <c r="G35" s="44">
        <v>18.3</v>
      </c>
      <c r="H35" s="44">
        <v>18.3</v>
      </c>
      <c r="I35" s="44">
        <v>18.3</v>
      </c>
      <c r="J35" s="44">
        <v>18.3</v>
      </c>
      <c r="K35" s="44">
        <v>18.3</v>
      </c>
      <c r="L35" s="44">
        <v>18.3</v>
      </c>
      <c r="M35" s="44">
        <v>12.7</v>
      </c>
      <c r="N35" s="44">
        <v>12.7</v>
      </c>
      <c r="O35" s="44">
        <v>12.7</v>
      </c>
      <c r="P35" s="44">
        <v>12.7</v>
      </c>
      <c r="Q35" s="44">
        <v>12.7</v>
      </c>
      <c r="R35" s="44">
        <v>12.7</v>
      </c>
      <c r="S35" s="44">
        <v>12.7</v>
      </c>
      <c r="T35" s="44">
        <v>12.7</v>
      </c>
      <c r="U35" s="44"/>
      <c r="V35" s="44">
        <v>14</v>
      </c>
      <c r="W35" s="44">
        <v>14</v>
      </c>
      <c r="X35" s="44">
        <v>14</v>
      </c>
      <c r="Y35" s="44">
        <v>14</v>
      </c>
      <c r="Z35" s="44">
        <v>14</v>
      </c>
      <c r="AA35" s="44">
        <v>14</v>
      </c>
      <c r="AB35" s="44">
        <v>14</v>
      </c>
      <c r="AC35" s="44">
        <v>14</v>
      </c>
      <c r="AD35" s="44">
        <v>14</v>
      </c>
      <c r="AE35" s="44">
        <v>14</v>
      </c>
      <c r="AF35" s="44">
        <v>14</v>
      </c>
      <c r="AG35" s="48">
        <v>25</v>
      </c>
      <c r="AH35" s="46">
        <f t="shared" si="2"/>
        <v>18.3</v>
      </c>
      <c r="AI35" s="47">
        <f t="shared" si="3"/>
        <v>12.7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7.7</v>
      </c>
      <c r="C36" s="44">
        <v>7.7</v>
      </c>
      <c r="D36" s="44">
        <v>7.7</v>
      </c>
      <c r="E36" s="44">
        <v>7.7</v>
      </c>
      <c r="F36" s="44">
        <v>7.7</v>
      </c>
      <c r="G36" s="44">
        <v>7.7</v>
      </c>
      <c r="H36" s="44">
        <v>7.7</v>
      </c>
      <c r="I36" s="44">
        <v>7.7</v>
      </c>
      <c r="J36" s="44">
        <v>7.7</v>
      </c>
      <c r="K36" s="44">
        <v>7.7</v>
      </c>
      <c r="L36" s="44">
        <v>7.7</v>
      </c>
      <c r="M36" s="44">
        <v>7.7</v>
      </c>
      <c r="N36" s="44">
        <v>7.7</v>
      </c>
      <c r="O36" s="44">
        <v>7.7</v>
      </c>
      <c r="P36" s="44">
        <v>7.7</v>
      </c>
      <c r="Q36" s="44">
        <v>7.7</v>
      </c>
      <c r="R36" s="44">
        <v>7.7</v>
      </c>
      <c r="S36" s="44">
        <v>7.7</v>
      </c>
      <c r="T36" s="44">
        <v>7.7</v>
      </c>
      <c r="U36" s="44"/>
      <c r="V36" s="44">
        <v>7.7</v>
      </c>
      <c r="W36" s="44">
        <v>7.7</v>
      </c>
      <c r="X36" s="44">
        <v>7.7</v>
      </c>
      <c r="Y36" s="44">
        <v>7.7</v>
      </c>
      <c r="Z36" s="44">
        <v>7.7</v>
      </c>
      <c r="AA36" s="44">
        <v>7.7</v>
      </c>
      <c r="AB36" s="44">
        <v>7.7</v>
      </c>
      <c r="AC36" s="44">
        <v>7.7</v>
      </c>
      <c r="AD36" s="44">
        <v>7.7</v>
      </c>
      <c r="AE36" s="44">
        <v>7.7</v>
      </c>
      <c r="AF36" s="44">
        <v>7.7</v>
      </c>
      <c r="AG36" s="48">
        <v>25</v>
      </c>
      <c r="AH36" s="46">
        <f t="shared" si="2"/>
        <v>7.7</v>
      </c>
      <c r="AI36" s="47">
        <f t="shared" si="3"/>
        <v>7.7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18.8</v>
      </c>
      <c r="C37" s="44">
        <v>23.1</v>
      </c>
      <c r="D37" s="44">
        <v>23.1</v>
      </c>
      <c r="E37" s="44">
        <v>18.5</v>
      </c>
      <c r="F37" s="44">
        <v>18.5</v>
      </c>
      <c r="G37" s="44">
        <v>18.5</v>
      </c>
      <c r="H37" s="44">
        <v>18.5</v>
      </c>
      <c r="I37" s="44">
        <v>18.5</v>
      </c>
      <c r="J37" s="44">
        <v>18.5</v>
      </c>
      <c r="K37" s="44">
        <v>18.5</v>
      </c>
      <c r="L37" s="44">
        <v>18.5</v>
      </c>
      <c r="M37" s="44">
        <v>18.5</v>
      </c>
      <c r="N37" s="44">
        <v>18.5</v>
      </c>
      <c r="O37" s="44">
        <v>18.5</v>
      </c>
      <c r="P37" s="44">
        <v>18.5</v>
      </c>
      <c r="Q37" s="44">
        <v>18.5</v>
      </c>
      <c r="R37" s="44">
        <v>18.5</v>
      </c>
      <c r="S37" s="44">
        <v>18.5</v>
      </c>
      <c r="T37" s="44">
        <v>18.5</v>
      </c>
      <c r="U37" s="44"/>
      <c r="V37" s="44">
        <v>23.5</v>
      </c>
      <c r="W37" s="44">
        <v>23.5</v>
      </c>
      <c r="X37" s="44">
        <v>23.5</v>
      </c>
      <c r="Y37" s="44">
        <v>23.5</v>
      </c>
      <c r="Z37" s="44">
        <v>23.5</v>
      </c>
      <c r="AA37" s="44">
        <v>23.5</v>
      </c>
      <c r="AB37" s="44">
        <v>23.5</v>
      </c>
      <c r="AC37" s="44">
        <v>23.5</v>
      </c>
      <c r="AD37" s="44">
        <v>23.5</v>
      </c>
      <c r="AE37" s="44">
        <v>23.5</v>
      </c>
      <c r="AF37" s="44">
        <v>23.5</v>
      </c>
      <c r="AG37" s="48">
        <v>25</v>
      </c>
      <c r="AH37" s="46">
        <f t="shared" si="2"/>
        <v>23.5</v>
      </c>
      <c r="AI37" s="47">
        <f t="shared" si="3"/>
        <v>18.5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</v>
      </c>
      <c r="C38" s="44">
        <v>10</v>
      </c>
      <c r="D38" s="44">
        <v>10</v>
      </c>
      <c r="E38" s="44">
        <v>10</v>
      </c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v>10</v>
      </c>
      <c r="S38" s="44">
        <v>10</v>
      </c>
      <c r="T38" s="44">
        <v>10</v>
      </c>
      <c r="U38" s="44"/>
      <c r="V38" s="44">
        <v>10</v>
      </c>
      <c r="W38" s="44">
        <v>10</v>
      </c>
      <c r="X38" s="44">
        <v>10</v>
      </c>
      <c r="Y38" s="44">
        <v>10</v>
      </c>
      <c r="Z38" s="44">
        <v>10</v>
      </c>
      <c r="AA38" s="44">
        <v>10</v>
      </c>
      <c r="AB38" s="44">
        <v>10</v>
      </c>
      <c r="AC38" s="44">
        <v>10</v>
      </c>
      <c r="AD38" s="44">
        <v>10</v>
      </c>
      <c r="AE38" s="44">
        <v>10</v>
      </c>
      <c r="AF38" s="44">
        <v>10</v>
      </c>
      <c r="AG38" s="48">
        <v>25</v>
      </c>
      <c r="AH38" s="46">
        <f t="shared" si="2"/>
        <v>10</v>
      </c>
      <c r="AI38" s="47">
        <f t="shared" si="3"/>
        <v>10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8.6999999999999993</v>
      </c>
      <c r="C39" s="44">
        <v>8.6</v>
      </c>
      <c r="D39" s="44">
        <v>8.6</v>
      </c>
      <c r="E39" s="44">
        <v>8.5</v>
      </c>
      <c r="F39" s="44">
        <v>8.5</v>
      </c>
      <c r="G39" s="44">
        <v>8.5</v>
      </c>
      <c r="H39" s="44">
        <v>8.5</v>
      </c>
      <c r="I39" s="44">
        <v>8.5</v>
      </c>
      <c r="J39" s="44">
        <v>8.5</v>
      </c>
      <c r="K39" s="44">
        <v>8.5</v>
      </c>
      <c r="L39" s="44">
        <v>8.5</v>
      </c>
      <c r="M39" s="44">
        <v>8.5</v>
      </c>
      <c r="N39" s="44">
        <v>8.5</v>
      </c>
      <c r="O39" s="44">
        <v>8.5</v>
      </c>
      <c r="P39" s="44">
        <v>8.5</v>
      </c>
      <c r="Q39" s="44">
        <v>8.5</v>
      </c>
      <c r="R39" s="44">
        <v>8.5</v>
      </c>
      <c r="S39" s="44">
        <v>8.5</v>
      </c>
      <c r="T39" s="44">
        <v>8.5</v>
      </c>
      <c r="U39" s="44"/>
      <c r="V39" s="44">
        <v>10.5</v>
      </c>
      <c r="W39" s="44">
        <v>10.5</v>
      </c>
      <c r="X39" s="44">
        <v>10.5</v>
      </c>
      <c r="Y39" s="44">
        <v>10.5</v>
      </c>
      <c r="Z39" s="44">
        <v>10.5</v>
      </c>
      <c r="AA39" s="44">
        <v>10.5</v>
      </c>
      <c r="AB39" s="44">
        <v>10.5</v>
      </c>
      <c r="AC39" s="44">
        <v>10.5</v>
      </c>
      <c r="AD39" s="44">
        <v>10.5</v>
      </c>
      <c r="AE39" s="44">
        <v>10.5</v>
      </c>
      <c r="AF39" s="44">
        <v>10.5</v>
      </c>
      <c r="AG39" s="48">
        <v>23.5</v>
      </c>
      <c r="AH39" s="46">
        <f t="shared" si="2"/>
        <v>10.5</v>
      </c>
      <c r="AI39" s="47">
        <f t="shared" si="3"/>
        <v>8.5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/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/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5.3</v>
      </c>
      <c r="C42" s="44">
        <v>7.8</v>
      </c>
      <c r="D42" s="44">
        <v>7.8</v>
      </c>
      <c r="E42" s="44">
        <v>7.6</v>
      </c>
      <c r="F42" s="44">
        <v>7.6</v>
      </c>
      <c r="G42" s="44">
        <v>7.6</v>
      </c>
      <c r="H42" s="44">
        <v>7.6</v>
      </c>
      <c r="I42" s="44">
        <v>7.6</v>
      </c>
      <c r="J42" s="44">
        <v>7.6</v>
      </c>
      <c r="K42" s="44">
        <v>7.6</v>
      </c>
      <c r="L42" s="44">
        <v>7.6</v>
      </c>
      <c r="M42" s="44">
        <v>7.6</v>
      </c>
      <c r="N42" s="44">
        <v>7.6</v>
      </c>
      <c r="O42" s="44">
        <v>7.6</v>
      </c>
      <c r="P42" s="44">
        <v>7.6</v>
      </c>
      <c r="Q42" s="44">
        <v>7.6</v>
      </c>
      <c r="R42" s="44">
        <v>7.6</v>
      </c>
      <c r="S42" s="44">
        <v>7.6</v>
      </c>
      <c r="T42" s="44">
        <v>7.6</v>
      </c>
      <c r="U42" s="44"/>
      <c r="V42" s="44">
        <v>7.6</v>
      </c>
      <c r="W42" s="44">
        <v>7.6</v>
      </c>
      <c r="X42" s="44">
        <v>7.6</v>
      </c>
      <c r="Y42" s="44">
        <v>7.6</v>
      </c>
      <c r="Z42" s="44">
        <v>7.6</v>
      </c>
      <c r="AA42" s="44">
        <v>7.6</v>
      </c>
      <c r="AB42" s="44">
        <v>7.6</v>
      </c>
      <c r="AC42" s="44">
        <v>7.6</v>
      </c>
      <c r="AD42" s="44">
        <v>7.6</v>
      </c>
      <c r="AE42" s="44">
        <v>7.6</v>
      </c>
      <c r="AF42" s="44">
        <v>7.6</v>
      </c>
      <c r="AG42" s="48">
        <v>22</v>
      </c>
      <c r="AH42" s="46">
        <f t="shared" si="2"/>
        <v>7.8</v>
      </c>
      <c r="AI42" s="47">
        <f t="shared" si="3"/>
        <v>5.3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/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20.8</v>
      </c>
      <c r="C44" s="44">
        <v>22.5</v>
      </c>
      <c r="D44" s="44">
        <v>22.5</v>
      </c>
      <c r="E44" s="44">
        <v>22</v>
      </c>
      <c r="F44" s="44">
        <v>22</v>
      </c>
      <c r="G44" s="44">
        <v>22</v>
      </c>
      <c r="H44" s="44">
        <v>22</v>
      </c>
      <c r="I44" s="44">
        <v>22</v>
      </c>
      <c r="J44" s="44">
        <v>22</v>
      </c>
      <c r="K44" s="44">
        <v>22</v>
      </c>
      <c r="L44" s="44">
        <v>22</v>
      </c>
      <c r="M44" s="44">
        <v>20</v>
      </c>
      <c r="N44" s="44">
        <v>20</v>
      </c>
      <c r="O44" s="44">
        <v>20</v>
      </c>
      <c r="P44" s="44">
        <v>20</v>
      </c>
      <c r="Q44" s="44">
        <v>20</v>
      </c>
      <c r="R44" s="44">
        <v>20</v>
      </c>
      <c r="S44" s="44">
        <v>20</v>
      </c>
      <c r="T44" s="44">
        <v>20</v>
      </c>
      <c r="U44" s="44"/>
      <c r="V44" s="44">
        <v>20</v>
      </c>
      <c r="W44" s="44">
        <v>20</v>
      </c>
      <c r="X44" s="44">
        <v>20</v>
      </c>
      <c r="Y44" s="44">
        <v>20</v>
      </c>
      <c r="Z44" s="44">
        <v>20</v>
      </c>
      <c r="AA44" s="44">
        <v>20</v>
      </c>
      <c r="AB44" s="44">
        <v>20</v>
      </c>
      <c r="AC44" s="44">
        <v>20</v>
      </c>
      <c r="AD44" s="44">
        <v>20</v>
      </c>
      <c r="AE44" s="44">
        <v>20</v>
      </c>
      <c r="AF44" s="44">
        <v>20</v>
      </c>
      <c r="AG44" s="48">
        <v>21.93</v>
      </c>
      <c r="AH44" s="46">
        <f t="shared" si="2"/>
        <v>22.5</v>
      </c>
      <c r="AI44" s="47">
        <f t="shared" si="3"/>
        <v>20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14.7</v>
      </c>
      <c r="C45" s="44">
        <v>16.7</v>
      </c>
      <c r="D45" s="44">
        <v>16.7</v>
      </c>
      <c r="E45" s="44">
        <v>16.399999999999999</v>
      </c>
      <c r="F45" s="44">
        <v>16.399999999999999</v>
      </c>
      <c r="G45" s="44">
        <v>16.399999999999999</v>
      </c>
      <c r="H45" s="44">
        <v>16.399999999999999</v>
      </c>
      <c r="I45" s="44">
        <v>16.399999999999999</v>
      </c>
      <c r="J45" s="44">
        <v>16.399999999999999</v>
      </c>
      <c r="K45" s="44">
        <v>16.399999999999999</v>
      </c>
      <c r="L45" s="44">
        <v>16.399999999999999</v>
      </c>
      <c r="M45" s="44">
        <v>15.3</v>
      </c>
      <c r="N45" s="44">
        <v>15.3</v>
      </c>
      <c r="O45" s="44">
        <v>15.3</v>
      </c>
      <c r="P45" s="44">
        <v>15.3</v>
      </c>
      <c r="Q45" s="44">
        <v>15.3</v>
      </c>
      <c r="R45" s="44">
        <v>15.3</v>
      </c>
      <c r="S45" s="44">
        <v>15.3</v>
      </c>
      <c r="T45" s="44">
        <v>15.3</v>
      </c>
      <c r="U45" s="44"/>
      <c r="V45" s="44">
        <v>15.3</v>
      </c>
      <c r="W45" s="44">
        <v>15.3</v>
      </c>
      <c r="X45" s="44">
        <v>15.3</v>
      </c>
      <c r="Y45" s="44">
        <v>15.3</v>
      </c>
      <c r="Z45" s="44">
        <v>15.3</v>
      </c>
      <c r="AA45" s="44">
        <v>15.3</v>
      </c>
      <c r="AB45" s="44">
        <v>15.3</v>
      </c>
      <c r="AC45" s="44">
        <v>15.3</v>
      </c>
      <c r="AD45" s="44">
        <v>15.3</v>
      </c>
      <c r="AE45" s="44">
        <v>15.3</v>
      </c>
      <c r="AF45" s="44">
        <v>15.3</v>
      </c>
      <c r="AG45" s="48">
        <v>21.3</v>
      </c>
      <c r="AH45" s="46">
        <f t="shared" si="2"/>
        <v>16.7</v>
      </c>
      <c r="AI45" s="47">
        <f t="shared" si="3"/>
        <v>14.7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9.4</v>
      </c>
      <c r="C46" s="44">
        <v>11.4</v>
      </c>
      <c r="D46" s="44">
        <v>11.4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11.3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/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11.4</v>
      </c>
      <c r="AI46" s="47">
        <f t="shared" si="3"/>
        <v>9.4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5.6</v>
      </c>
      <c r="C47" s="44">
        <v>5.6</v>
      </c>
      <c r="D47" s="44">
        <v>5.6</v>
      </c>
      <c r="E47" s="44">
        <v>5.6</v>
      </c>
      <c r="F47" s="44">
        <v>5.6</v>
      </c>
      <c r="G47" s="44">
        <v>5.6</v>
      </c>
      <c r="H47" s="44">
        <v>5.6</v>
      </c>
      <c r="I47" s="44">
        <v>5.6</v>
      </c>
      <c r="J47" s="44">
        <v>5.6</v>
      </c>
      <c r="K47" s="44">
        <v>5.6</v>
      </c>
      <c r="L47" s="44">
        <v>5.6</v>
      </c>
      <c r="M47" s="44">
        <v>5.9</v>
      </c>
      <c r="N47" s="44">
        <v>5.9</v>
      </c>
      <c r="O47" s="44">
        <v>5.9</v>
      </c>
      <c r="P47" s="44">
        <v>5.9</v>
      </c>
      <c r="Q47" s="44">
        <v>5.9</v>
      </c>
      <c r="R47" s="44">
        <v>5.9</v>
      </c>
      <c r="S47" s="44">
        <v>5.9</v>
      </c>
      <c r="T47" s="44">
        <v>5.9</v>
      </c>
      <c r="U47" s="44"/>
      <c r="V47" s="44">
        <v>5.9</v>
      </c>
      <c r="W47" s="44">
        <v>5.9</v>
      </c>
      <c r="X47" s="44">
        <v>5.9</v>
      </c>
      <c r="Y47" s="44">
        <v>5.9</v>
      </c>
      <c r="Z47" s="44">
        <v>5.9</v>
      </c>
      <c r="AA47" s="44">
        <v>5.9</v>
      </c>
      <c r="AB47" s="44">
        <v>5.9</v>
      </c>
      <c r="AC47" s="44">
        <v>5.9</v>
      </c>
      <c r="AD47" s="44">
        <v>5.9</v>
      </c>
      <c r="AE47" s="44">
        <v>5.9</v>
      </c>
      <c r="AF47" s="44">
        <v>5.9</v>
      </c>
      <c r="AG47" s="48">
        <v>19.8</v>
      </c>
      <c r="AH47" s="46">
        <f t="shared" si="2"/>
        <v>5.9</v>
      </c>
      <c r="AI47" s="47">
        <f t="shared" si="3"/>
        <v>5.6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13.5</v>
      </c>
      <c r="D48" s="44">
        <v>13.5</v>
      </c>
      <c r="E48" s="44">
        <v>10.199999999999999</v>
      </c>
      <c r="F48" s="44">
        <v>10.199999999999999</v>
      </c>
      <c r="G48" s="44">
        <v>10.199999999999999</v>
      </c>
      <c r="H48" s="44">
        <v>10.199999999999999</v>
      </c>
      <c r="I48" s="44">
        <v>10.199999999999999</v>
      </c>
      <c r="J48" s="44">
        <v>10.199999999999999</v>
      </c>
      <c r="K48" s="44">
        <v>10.199999999999999</v>
      </c>
      <c r="L48" s="44">
        <v>10.199999999999999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/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13.5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7.5</v>
      </c>
      <c r="C49" s="44">
        <v>9.1</v>
      </c>
      <c r="D49" s="44">
        <v>9.1</v>
      </c>
      <c r="E49" s="44">
        <v>8.9</v>
      </c>
      <c r="F49" s="44">
        <v>8.9</v>
      </c>
      <c r="G49" s="44">
        <v>8.9</v>
      </c>
      <c r="H49" s="44">
        <v>8.9</v>
      </c>
      <c r="I49" s="44">
        <v>8.9</v>
      </c>
      <c r="J49" s="44">
        <v>8.9</v>
      </c>
      <c r="K49" s="44">
        <v>8.9</v>
      </c>
      <c r="L49" s="44">
        <v>8.9</v>
      </c>
      <c r="M49" s="44">
        <v>8</v>
      </c>
      <c r="N49" s="44">
        <v>8</v>
      </c>
      <c r="O49" s="44">
        <v>8</v>
      </c>
      <c r="P49" s="44">
        <v>8</v>
      </c>
      <c r="Q49" s="44">
        <v>8</v>
      </c>
      <c r="R49" s="44">
        <v>8</v>
      </c>
      <c r="S49" s="44">
        <v>8</v>
      </c>
      <c r="T49" s="44">
        <v>8</v>
      </c>
      <c r="U49" s="44"/>
      <c r="V49" s="44">
        <v>8</v>
      </c>
      <c r="W49" s="44">
        <v>8</v>
      </c>
      <c r="X49" s="44">
        <v>8</v>
      </c>
      <c r="Y49" s="44">
        <v>8</v>
      </c>
      <c r="Z49" s="44">
        <v>8</v>
      </c>
      <c r="AA49" s="44">
        <v>8</v>
      </c>
      <c r="AB49" s="44">
        <v>8</v>
      </c>
      <c r="AC49" s="44">
        <v>8</v>
      </c>
      <c r="AD49" s="44">
        <v>8</v>
      </c>
      <c r="AE49" s="44">
        <v>8</v>
      </c>
      <c r="AF49" s="44">
        <v>8</v>
      </c>
      <c r="AG49" s="48">
        <v>15.33</v>
      </c>
      <c r="AH49" s="46">
        <f t="shared" si="2"/>
        <v>9.1</v>
      </c>
      <c r="AI49" s="47">
        <f t="shared" si="3"/>
        <v>7.5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/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5.5</v>
      </c>
      <c r="C51" s="44">
        <v>5.5</v>
      </c>
      <c r="D51" s="44">
        <v>5.5</v>
      </c>
      <c r="E51" s="44">
        <v>5.5</v>
      </c>
      <c r="F51" s="44">
        <v>5.5</v>
      </c>
      <c r="G51" s="44">
        <v>5.5</v>
      </c>
      <c r="H51" s="44">
        <v>5.5</v>
      </c>
      <c r="I51" s="44">
        <v>5.5</v>
      </c>
      <c r="J51" s="44">
        <v>5.5</v>
      </c>
      <c r="K51" s="44">
        <v>5.5</v>
      </c>
      <c r="L51" s="44">
        <v>5.5</v>
      </c>
      <c r="M51" s="44">
        <v>5.5</v>
      </c>
      <c r="N51" s="44">
        <v>5.5</v>
      </c>
      <c r="O51" s="44">
        <v>5.5</v>
      </c>
      <c r="P51" s="44">
        <v>5.5</v>
      </c>
      <c r="Q51" s="44">
        <v>5.5</v>
      </c>
      <c r="R51" s="44">
        <v>5.5</v>
      </c>
      <c r="S51" s="44">
        <v>5.5</v>
      </c>
      <c r="T51" s="44">
        <v>5.5</v>
      </c>
      <c r="U51" s="44"/>
      <c r="V51" s="44">
        <v>5.5</v>
      </c>
      <c r="W51" s="44">
        <v>5.5</v>
      </c>
      <c r="X51" s="44">
        <v>5.5</v>
      </c>
      <c r="Y51" s="44">
        <v>5.5</v>
      </c>
      <c r="Z51" s="44">
        <v>5.5</v>
      </c>
      <c r="AA51" s="44">
        <v>5.5</v>
      </c>
      <c r="AB51" s="44">
        <v>5.5</v>
      </c>
      <c r="AC51" s="44">
        <v>5.5</v>
      </c>
      <c r="AD51" s="44">
        <v>5.5</v>
      </c>
      <c r="AE51" s="44">
        <v>5.5</v>
      </c>
      <c r="AF51" s="44">
        <v>5.5</v>
      </c>
      <c r="AG51" s="48">
        <v>14.9</v>
      </c>
      <c r="AH51" s="46">
        <f t="shared" si="2"/>
        <v>5.5</v>
      </c>
      <c r="AI51" s="47">
        <f t="shared" si="3"/>
        <v>5.5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6.9</v>
      </c>
      <c r="C52" s="44">
        <v>8.1</v>
      </c>
      <c r="D52" s="44">
        <v>8.1</v>
      </c>
      <c r="E52" s="44">
        <v>7.9</v>
      </c>
      <c r="F52" s="44">
        <v>7.9</v>
      </c>
      <c r="G52" s="44">
        <v>7.9</v>
      </c>
      <c r="H52" s="44">
        <v>7.9</v>
      </c>
      <c r="I52" s="44">
        <v>7.9</v>
      </c>
      <c r="J52" s="44">
        <v>7.9</v>
      </c>
      <c r="K52" s="44">
        <v>7.9</v>
      </c>
      <c r="L52" s="44">
        <v>7.9</v>
      </c>
      <c r="M52" s="44">
        <v>7.4</v>
      </c>
      <c r="N52" s="44">
        <v>7.4</v>
      </c>
      <c r="O52" s="44">
        <v>7.4</v>
      </c>
      <c r="P52" s="44">
        <v>7.4</v>
      </c>
      <c r="Q52" s="44">
        <v>7.4</v>
      </c>
      <c r="R52" s="44">
        <v>7.4</v>
      </c>
      <c r="S52" s="44">
        <v>7.4</v>
      </c>
      <c r="T52" s="44">
        <v>7.4</v>
      </c>
      <c r="U52" s="44"/>
      <c r="V52" s="44">
        <v>7.4</v>
      </c>
      <c r="W52" s="44">
        <v>7.4</v>
      </c>
      <c r="X52" s="44">
        <v>7.4</v>
      </c>
      <c r="Y52" s="44">
        <v>7.4</v>
      </c>
      <c r="Z52" s="44">
        <v>7.4</v>
      </c>
      <c r="AA52" s="44">
        <v>7.4</v>
      </c>
      <c r="AB52" s="44">
        <v>7.4</v>
      </c>
      <c r="AC52" s="44">
        <v>7.4</v>
      </c>
      <c r="AD52" s="44">
        <v>7.4</v>
      </c>
      <c r="AE52" s="44">
        <v>7.4</v>
      </c>
      <c r="AF52" s="44">
        <v>7.4</v>
      </c>
      <c r="AG52" s="48">
        <v>14.3</v>
      </c>
      <c r="AH52" s="46">
        <f t="shared" si="2"/>
        <v>8.1</v>
      </c>
      <c r="AI52" s="47">
        <f t="shared" si="3"/>
        <v>6.9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4.7</v>
      </c>
      <c r="C53" s="44">
        <v>4.9000000000000004</v>
      </c>
      <c r="D53" s="44">
        <v>4.9000000000000004</v>
      </c>
      <c r="E53" s="44">
        <v>4.9000000000000004</v>
      </c>
      <c r="F53" s="44">
        <v>4.9000000000000004</v>
      </c>
      <c r="G53" s="44">
        <v>4.9000000000000004</v>
      </c>
      <c r="H53" s="44">
        <v>4.9000000000000004</v>
      </c>
      <c r="I53" s="44">
        <v>4.9000000000000004</v>
      </c>
      <c r="J53" s="44">
        <v>4.9000000000000004</v>
      </c>
      <c r="K53" s="44">
        <v>4.9000000000000004</v>
      </c>
      <c r="L53" s="44">
        <v>4.9000000000000004</v>
      </c>
      <c r="M53" s="44">
        <v>4.9000000000000004</v>
      </c>
      <c r="N53" s="44">
        <v>4.9000000000000004</v>
      </c>
      <c r="O53" s="44">
        <v>4.9000000000000004</v>
      </c>
      <c r="P53" s="44">
        <v>4.9000000000000004</v>
      </c>
      <c r="Q53" s="44">
        <v>4.9000000000000004</v>
      </c>
      <c r="R53" s="44">
        <v>4.9000000000000004</v>
      </c>
      <c r="S53" s="44">
        <v>4.9000000000000004</v>
      </c>
      <c r="T53" s="44">
        <v>4.9000000000000004</v>
      </c>
      <c r="U53" s="44"/>
      <c r="V53" s="44">
        <v>4.9000000000000004</v>
      </c>
      <c r="W53" s="44">
        <v>4.9000000000000004</v>
      </c>
      <c r="X53" s="44">
        <v>4.9000000000000004</v>
      </c>
      <c r="Y53" s="44">
        <v>4.9000000000000004</v>
      </c>
      <c r="Z53" s="44">
        <v>4.9000000000000004</v>
      </c>
      <c r="AA53" s="44">
        <v>4.9000000000000004</v>
      </c>
      <c r="AB53" s="44">
        <v>4.9000000000000004</v>
      </c>
      <c r="AC53" s="44">
        <v>4.9000000000000004</v>
      </c>
      <c r="AD53" s="44">
        <v>4.9000000000000004</v>
      </c>
      <c r="AE53" s="44">
        <v>4.9000000000000004</v>
      </c>
      <c r="AF53" s="44">
        <v>4.9000000000000004</v>
      </c>
      <c r="AG53" s="48">
        <v>14</v>
      </c>
      <c r="AH53" s="46">
        <f t="shared" si="2"/>
        <v>4.9000000000000004</v>
      </c>
      <c r="AI53" s="47">
        <f t="shared" si="3"/>
        <v>4.7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/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11.8</v>
      </c>
      <c r="C55" s="44">
        <v>12.2</v>
      </c>
      <c r="D55" s="44">
        <v>12.2</v>
      </c>
      <c r="E55" s="44">
        <v>12.2</v>
      </c>
      <c r="F55" s="44">
        <v>12.2</v>
      </c>
      <c r="G55" s="44">
        <v>12.2</v>
      </c>
      <c r="H55" s="44">
        <v>12.2</v>
      </c>
      <c r="I55" s="44">
        <v>12.2</v>
      </c>
      <c r="J55" s="44">
        <v>12.2</v>
      </c>
      <c r="K55" s="44">
        <v>12.2</v>
      </c>
      <c r="L55" s="44">
        <v>12.2</v>
      </c>
      <c r="M55" s="44">
        <v>12.2</v>
      </c>
      <c r="N55" s="44">
        <v>12.2</v>
      </c>
      <c r="O55" s="44">
        <v>12.2</v>
      </c>
      <c r="P55" s="44">
        <v>12.2</v>
      </c>
      <c r="Q55" s="44">
        <v>12.2</v>
      </c>
      <c r="R55" s="44">
        <v>12.2</v>
      </c>
      <c r="S55" s="44">
        <v>12.2</v>
      </c>
      <c r="T55" s="44">
        <v>12.2</v>
      </c>
      <c r="U55" s="44"/>
      <c r="V55" s="44">
        <v>12.2</v>
      </c>
      <c r="W55" s="44">
        <v>12.2</v>
      </c>
      <c r="X55" s="44">
        <v>12.2</v>
      </c>
      <c r="Y55" s="44">
        <v>12.2</v>
      </c>
      <c r="Z55" s="44">
        <v>12.2</v>
      </c>
      <c r="AA55" s="44">
        <v>12.2</v>
      </c>
      <c r="AB55" s="44">
        <v>12.2</v>
      </c>
      <c r="AC55" s="44">
        <v>12.2</v>
      </c>
      <c r="AD55" s="44">
        <v>12.2</v>
      </c>
      <c r="AE55" s="44">
        <v>12.2</v>
      </c>
      <c r="AF55" s="44">
        <v>12.2</v>
      </c>
      <c r="AG55" s="48">
        <v>13.5</v>
      </c>
      <c r="AH55" s="46">
        <f t="shared" si="2"/>
        <v>12.2</v>
      </c>
      <c r="AI55" s="47">
        <f t="shared" si="3"/>
        <v>11.8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/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/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3.5</v>
      </c>
      <c r="C58" s="44">
        <v>3.5</v>
      </c>
      <c r="D58" s="44">
        <v>3.5</v>
      </c>
      <c r="E58" s="44">
        <v>3.5</v>
      </c>
      <c r="F58" s="44">
        <v>3.5</v>
      </c>
      <c r="G58" s="44">
        <v>3.5</v>
      </c>
      <c r="H58" s="44">
        <v>3.5</v>
      </c>
      <c r="I58" s="44">
        <v>3.5</v>
      </c>
      <c r="J58" s="44">
        <v>3.5</v>
      </c>
      <c r="K58" s="44">
        <v>3.5</v>
      </c>
      <c r="L58" s="44">
        <v>3.5</v>
      </c>
      <c r="M58" s="44">
        <v>3.5</v>
      </c>
      <c r="N58" s="44">
        <v>3.5</v>
      </c>
      <c r="O58" s="44">
        <v>3.5</v>
      </c>
      <c r="P58" s="44">
        <v>3.5</v>
      </c>
      <c r="Q58" s="44">
        <v>3.5</v>
      </c>
      <c r="R58" s="44">
        <v>3.5</v>
      </c>
      <c r="S58" s="44">
        <v>3.5</v>
      </c>
      <c r="T58" s="44">
        <v>3.5</v>
      </c>
      <c r="U58" s="44"/>
      <c r="V58" s="44">
        <v>3.5</v>
      </c>
      <c r="W58" s="44">
        <v>3.5</v>
      </c>
      <c r="X58" s="44">
        <v>3.5</v>
      </c>
      <c r="Y58" s="44">
        <v>3.5</v>
      </c>
      <c r="Z58" s="44">
        <v>3.5</v>
      </c>
      <c r="AA58" s="44">
        <v>3.5</v>
      </c>
      <c r="AB58" s="44">
        <v>3.5</v>
      </c>
      <c r="AC58" s="44">
        <v>3.5</v>
      </c>
      <c r="AD58" s="44">
        <v>3.5</v>
      </c>
      <c r="AE58" s="44">
        <v>3.5</v>
      </c>
      <c r="AF58" s="44">
        <v>3.5</v>
      </c>
      <c r="AG58" s="48">
        <v>12</v>
      </c>
      <c r="AH58" s="46">
        <f t="shared" si="2"/>
        <v>3.5</v>
      </c>
      <c r="AI58" s="47">
        <f t="shared" si="3"/>
        <v>3.5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0.3</v>
      </c>
      <c r="C59" s="44">
        <v>1.1000000000000001</v>
      </c>
      <c r="D59" s="44">
        <v>1.1000000000000001</v>
      </c>
      <c r="E59" s="44">
        <v>1.1000000000000001</v>
      </c>
      <c r="F59" s="44">
        <v>1.1000000000000001</v>
      </c>
      <c r="G59" s="44">
        <v>1.1000000000000001</v>
      </c>
      <c r="H59" s="44">
        <v>1.1000000000000001</v>
      </c>
      <c r="I59" s="44">
        <v>1.1000000000000001</v>
      </c>
      <c r="J59" s="44">
        <v>1.1000000000000001</v>
      </c>
      <c r="K59" s="44">
        <v>1.1000000000000001</v>
      </c>
      <c r="L59" s="44">
        <v>1.1000000000000001</v>
      </c>
      <c r="M59" s="44">
        <v>2.4</v>
      </c>
      <c r="N59" s="44">
        <v>2.4</v>
      </c>
      <c r="O59" s="44">
        <v>2.4</v>
      </c>
      <c r="P59" s="44">
        <v>2.4</v>
      </c>
      <c r="Q59" s="44">
        <v>2.4</v>
      </c>
      <c r="R59" s="44">
        <v>2.4</v>
      </c>
      <c r="S59" s="44">
        <v>2.4</v>
      </c>
      <c r="T59" s="44">
        <v>2.4</v>
      </c>
      <c r="U59" s="44"/>
      <c r="V59" s="44">
        <v>2.4</v>
      </c>
      <c r="W59" s="44">
        <v>2.4</v>
      </c>
      <c r="X59" s="44">
        <v>2.4</v>
      </c>
      <c r="Y59" s="44">
        <v>2.4</v>
      </c>
      <c r="Z59" s="44">
        <v>2.4</v>
      </c>
      <c r="AA59" s="44">
        <v>2.4</v>
      </c>
      <c r="AB59" s="44">
        <v>2.4</v>
      </c>
      <c r="AC59" s="44">
        <v>2.4</v>
      </c>
      <c r="AD59" s="44">
        <v>2.4</v>
      </c>
      <c r="AE59" s="44">
        <v>2.4</v>
      </c>
      <c r="AF59" s="44">
        <v>2.4</v>
      </c>
      <c r="AG59" s="48">
        <v>12</v>
      </c>
      <c r="AH59" s="46">
        <f t="shared" si="2"/>
        <v>2.4</v>
      </c>
      <c r="AI59" s="47">
        <f t="shared" si="3"/>
        <v>0.3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11.3</v>
      </c>
      <c r="C60" s="44">
        <v>11.3</v>
      </c>
      <c r="D60" s="44">
        <v>11.3</v>
      </c>
      <c r="E60" s="44">
        <v>11.3</v>
      </c>
      <c r="F60" s="44">
        <v>11.3</v>
      </c>
      <c r="G60" s="44">
        <v>11.3</v>
      </c>
      <c r="H60" s="44">
        <v>11.3</v>
      </c>
      <c r="I60" s="44">
        <v>11.3</v>
      </c>
      <c r="J60" s="44">
        <v>11.3</v>
      </c>
      <c r="K60" s="44">
        <v>11.3</v>
      </c>
      <c r="L60" s="44">
        <v>11.3</v>
      </c>
      <c r="M60" s="44">
        <v>11.3</v>
      </c>
      <c r="N60" s="44">
        <v>11.3</v>
      </c>
      <c r="O60" s="44">
        <v>11.3</v>
      </c>
      <c r="P60" s="44">
        <v>11.3</v>
      </c>
      <c r="Q60" s="44">
        <v>11.3</v>
      </c>
      <c r="R60" s="44">
        <v>11.3</v>
      </c>
      <c r="S60" s="44">
        <v>11.3</v>
      </c>
      <c r="T60" s="44">
        <v>11.3</v>
      </c>
      <c r="U60" s="44"/>
      <c r="V60" s="44">
        <v>11.3</v>
      </c>
      <c r="W60" s="44">
        <v>11.3</v>
      </c>
      <c r="X60" s="44">
        <v>11.3</v>
      </c>
      <c r="Y60" s="44">
        <v>11.3</v>
      </c>
      <c r="Z60" s="44">
        <v>11.3</v>
      </c>
      <c r="AA60" s="44">
        <v>11.3</v>
      </c>
      <c r="AB60" s="44">
        <v>11.3</v>
      </c>
      <c r="AC60" s="44">
        <v>11.3</v>
      </c>
      <c r="AD60" s="44">
        <v>11.3</v>
      </c>
      <c r="AE60" s="44">
        <v>11.3</v>
      </c>
      <c r="AF60" s="44">
        <v>11.3</v>
      </c>
      <c r="AG60" s="48">
        <v>12</v>
      </c>
      <c r="AH60" s="46">
        <f t="shared" si="2"/>
        <v>11.3</v>
      </c>
      <c r="AI60" s="47">
        <f t="shared" si="3"/>
        <v>11.3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6.9</v>
      </c>
      <c r="C61" s="44">
        <v>7.3</v>
      </c>
      <c r="D61" s="44">
        <v>7.3</v>
      </c>
      <c r="E61" s="44">
        <v>7.4</v>
      </c>
      <c r="F61" s="44">
        <v>7.4</v>
      </c>
      <c r="G61" s="44">
        <v>7.4</v>
      </c>
      <c r="H61" s="44">
        <v>7.4</v>
      </c>
      <c r="I61" s="44">
        <v>7.4</v>
      </c>
      <c r="J61" s="44">
        <v>7.4</v>
      </c>
      <c r="K61" s="44">
        <v>7.4</v>
      </c>
      <c r="L61" s="44">
        <v>7.4</v>
      </c>
      <c r="M61" s="44">
        <v>7.4</v>
      </c>
      <c r="N61" s="44">
        <v>7.4</v>
      </c>
      <c r="O61" s="44">
        <v>7.4</v>
      </c>
      <c r="P61" s="44">
        <v>7.4</v>
      </c>
      <c r="Q61" s="44">
        <v>7.4</v>
      </c>
      <c r="R61" s="44">
        <v>7.4</v>
      </c>
      <c r="S61" s="44">
        <v>7.4</v>
      </c>
      <c r="T61" s="44">
        <v>7.4</v>
      </c>
      <c r="U61" s="44"/>
      <c r="V61" s="44">
        <v>7.4</v>
      </c>
      <c r="W61" s="44">
        <v>7.4</v>
      </c>
      <c r="X61" s="44">
        <v>7.4</v>
      </c>
      <c r="Y61" s="44">
        <v>7.4</v>
      </c>
      <c r="Z61" s="44">
        <v>7.4</v>
      </c>
      <c r="AA61" s="44">
        <v>7.4</v>
      </c>
      <c r="AB61" s="44">
        <v>7.4</v>
      </c>
      <c r="AC61" s="44">
        <v>7.4</v>
      </c>
      <c r="AD61" s="44">
        <v>7.4</v>
      </c>
      <c r="AE61" s="44">
        <v>7.4</v>
      </c>
      <c r="AF61" s="44">
        <v>7.4</v>
      </c>
      <c r="AG61" s="48">
        <v>12</v>
      </c>
      <c r="AH61" s="46">
        <f t="shared" si="2"/>
        <v>7.4</v>
      </c>
      <c r="AI61" s="47">
        <f t="shared" si="3"/>
        <v>6.9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/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5.7</v>
      </c>
      <c r="C63" s="44">
        <v>5.7</v>
      </c>
      <c r="D63" s="44">
        <v>5.7</v>
      </c>
      <c r="E63" s="44">
        <v>5.7</v>
      </c>
      <c r="F63" s="44">
        <v>5.7</v>
      </c>
      <c r="G63" s="44">
        <v>5.7</v>
      </c>
      <c r="H63" s="44">
        <v>5.7</v>
      </c>
      <c r="I63" s="44">
        <v>5.7</v>
      </c>
      <c r="J63" s="44">
        <v>5.7</v>
      </c>
      <c r="K63" s="44">
        <v>5.7</v>
      </c>
      <c r="L63" s="44">
        <v>5.7</v>
      </c>
      <c r="M63" s="44">
        <v>5.7</v>
      </c>
      <c r="N63" s="44">
        <v>5.7</v>
      </c>
      <c r="O63" s="44">
        <v>5.7</v>
      </c>
      <c r="P63" s="44">
        <v>5.7</v>
      </c>
      <c r="Q63" s="44">
        <v>5.7</v>
      </c>
      <c r="R63" s="44">
        <v>5.7</v>
      </c>
      <c r="S63" s="44">
        <v>5.7</v>
      </c>
      <c r="T63" s="44">
        <v>5.7</v>
      </c>
      <c r="U63" s="44"/>
      <c r="V63" s="44">
        <v>5.7</v>
      </c>
      <c r="W63" s="44">
        <v>5.7</v>
      </c>
      <c r="X63" s="44">
        <v>5.7</v>
      </c>
      <c r="Y63" s="44">
        <v>5.7</v>
      </c>
      <c r="Z63" s="44">
        <v>5.7</v>
      </c>
      <c r="AA63" s="44">
        <v>5.7</v>
      </c>
      <c r="AB63" s="44">
        <v>5.7</v>
      </c>
      <c r="AC63" s="44">
        <v>5.7</v>
      </c>
      <c r="AD63" s="44">
        <v>5.7</v>
      </c>
      <c r="AE63" s="44">
        <v>5.7</v>
      </c>
      <c r="AF63" s="44">
        <v>5.7</v>
      </c>
      <c r="AG63" s="48">
        <v>11</v>
      </c>
      <c r="AH63" s="46">
        <f t="shared" si="2"/>
        <v>5.7</v>
      </c>
      <c r="AI63" s="47">
        <f t="shared" si="3"/>
        <v>5.7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/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3.1</v>
      </c>
      <c r="C65" s="44">
        <v>2.8</v>
      </c>
      <c r="D65" s="44">
        <v>2.8</v>
      </c>
      <c r="E65" s="44">
        <v>2.8</v>
      </c>
      <c r="F65" s="44">
        <v>2.8</v>
      </c>
      <c r="G65" s="44">
        <v>2.8</v>
      </c>
      <c r="H65" s="44">
        <v>2.8</v>
      </c>
      <c r="I65" s="44">
        <v>2.8</v>
      </c>
      <c r="J65" s="44">
        <v>2.8</v>
      </c>
      <c r="K65" s="44">
        <v>2.8</v>
      </c>
      <c r="L65" s="44">
        <v>2.8</v>
      </c>
      <c r="M65" s="44">
        <v>2.8</v>
      </c>
      <c r="N65" s="44">
        <v>2.8</v>
      </c>
      <c r="O65" s="44">
        <v>2.8</v>
      </c>
      <c r="P65" s="44">
        <v>2.8</v>
      </c>
      <c r="Q65" s="44">
        <v>2.8</v>
      </c>
      <c r="R65" s="44">
        <v>2.8</v>
      </c>
      <c r="S65" s="44">
        <v>2.8</v>
      </c>
      <c r="T65" s="44">
        <v>2.8</v>
      </c>
      <c r="U65" s="44"/>
      <c r="V65" s="44">
        <v>2.8</v>
      </c>
      <c r="W65" s="44">
        <v>2.8</v>
      </c>
      <c r="X65" s="44">
        <v>2.8</v>
      </c>
      <c r="Y65" s="44">
        <v>2.8</v>
      </c>
      <c r="Z65" s="44">
        <v>2.8</v>
      </c>
      <c r="AA65" s="44">
        <v>2.8</v>
      </c>
      <c r="AB65" s="44">
        <v>2.8</v>
      </c>
      <c r="AC65" s="44">
        <v>2.8</v>
      </c>
      <c r="AD65" s="44">
        <v>2.8</v>
      </c>
      <c r="AE65" s="44">
        <v>2.8</v>
      </c>
      <c r="AF65" s="44">
        <v>2.8</v>
      </c>
      <c r="AG65" s="48">
        <v>10.7</v>
      </c>
      <c r="AH65" s="46">
        <f t="shared" si="2"/>
        <v>3.1</v>
      </c>
      <c r="AI65" s="47">
        <f t="shared" si="3"/>
        <v>2.8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2.7</v>
      </c>
      <c r="D66" s="44">
        <v>2.7</v>
      </c>
      <c r="E66" s="44">
        <v>2.7</v>
      </c>
      <c r="F66" s="44">
        <v>2.7</v>
      </c>
      <c r="G66" s="44">
        <v>2.7</v>
      </c>
      <c r="H66" s="44">
        <v>2.7</v>
      </c>
      <c r="I66" s="44">
        <v>2.7</v>
      </c>
      <c r="J66" s="44">
        <v>2.7</v>
      </c>
      <c r="K66" s="44">
        <v>2.7</v>
      </c>
      <c r="L66" s="44">
        <v>2.7</v>
      </c>
      <c r="M66" s="44">
        <v>2.7</v>
      </c>
      <c r="N66" s="44">
        <v>2.7</v>
      </c>
      <c r="O66" s="44">
        <v>2.7</v>
      </c>
      <c r="P66" s="44">
        <v>2.7</v>
      </c>
      <c r="Q66" s="44">
        <v>2.7</v>
      </c>
      <c r="R66" s="44">
        <v>2.7</v>
      </c>
      <c r="S66" s="44">
        <v>2.7</v>
      </c>
      <c r="T66" s="44">
        <v>2.7</v>
      </c>
      <c r="U66" s="44"/>
      <c r="V66" s="44">
        <v>2.7</v>
      </c>
      <c r="W66" s="44">
        <v>2.7</v>
      </c>
      <c r="X66" s="44">
        <v>2.7</v>
      </c>
      <c r="Y66" s="44">
        <v>2.7</v>
      </c>
      <c r="Z66" s="44">
        <v>2.7</v>
      </c>
      <c r="AA66" s="44">
        <v>2.7</v>
      </c>
      <c r="AB66" s="44">
        <v>2.7</v>
      </c>
      <c r="AC66" s="44">
        <v>2.7</v>
      </c>
      <c r="AD66" s="44">
        <v>2.7</v>
      </c>
      <c r="AE66" s="44">
        <v>2.7</v>
      </c>
      <c r="AF66" s="44">
        <v>2.7</v>
      </c>
      <c r="AG66" s="62">
        <v>10.3</v>
      </c>
      <c r="AH66" s="46">
        <f t="shared" si="2"/>
        <v>5.6</v>
      </c>
      <c r="AI66" s="47">
        <f t="shared" si="3"/>
        <v>2.7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4.3</v>
      </c>
      <c r="C67" s="44">
        <v>5.2</v>
      </c>
      <c r="D67" s="44">
        <v>5.2</v>
      </c>
      <c r="E67" s="44">
        <v>5.2</v>
      </c>
      <c r="F67" s="44">
        <v>5.2</v>
      </c>
      <c r="G67" s="44">
        <v>5.2</v>
      </c>
      <c r="H67" s="44">
        <v>5.2</v>
      </c>
      <c r="I67" s="44">
        <v>5.2</v>
      </c>
      <c r="J67" s="44">
        <v>5.2</v>
      </c>
      <c r="K67" s="44">
        <v>5.2</v>
      </c>
      <c r="L67" s="44">
        <v>5.2</v>
      </c>
      <c r="M67" s="44">
        <v>5.2</v>
      </c>
      <c r="N67" s="44">
        <v>5.2</v>
      </c>
      <c r="O67" s="44">
        <v>5.2</v>
      </c>
      <c r="P67" s="44">
        <v>5.2</v>
      </c>
      <c r="Q67" s="44">
        <v>5.2</v>
      </c>
      <c r="R67" s="44">
        <v>5.2</v>
      </c>
      <c r="S67" s="44">
        <v>5.2</v>
      </c>
      <c r="T67" s="44">
        <v>5.2</v>
      </c>
      <c r="U67" s="44"/>
      <c r="V67" s="44">
        <v>5.2</v>
      </c>
      <c r="W67" s="44">
        <v>5.2</v>
      </c>
      <c r="X67" s="44">
        <v>5.2</v>
      </c>
      <c r="Y67" s="44">
        <v>5.2</v>
      </c>
      <c r="Z67" s="44">
        <v>5.2</v>
      </c>
      <c r="AA67" s="44">
        <v>5.2</v>
      </c>
      <c r="AB67" s="44">
        <v>5.2</v>
      </c>
      <c r="AC67" s="44">
        <v>5.2</v>
      </c>
      <c r="AD67" s="44">
        <v>5.2</v>
      </c>
      <c r="AE67" s="44">
        <v>5.2</v>
      </c>
      <c r="AF67" s="44">
        <v>5.2</v>
      </c>
      <c r="AG67" s="61">
        <v>10</v>
      </c>
      <c r="AH67" s="46">
        <f t="shared" si="2"/>
        <v>5.2</v>
      </c>
      <c r="AI67" s="47">
        <f t="shared" si="3"/>
        <v>4.3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/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H70" si="20">47.8+59</f>
        <v>106.8</v>
      </c>
      <c r="C70" s="66">
        <f t="shared" si="20"/>
        <v>106.8</v>
      </c>
      <c r="D70" s="66">
        <f t="shared" si="20"/>
        <v>106.8</v>
      </c>
      <c r="E70" s="66">
        <f t="shared" si="20"/>
        <v>106.8</v>
      </c>
      <c r="F70" s="66">
        <f t="shared" si="20"/>
        <v>106.8</v>
      </c>
      <c r="G70" s="66">
        <f t="shared" si="20"/>
        <v>106.8</v>
      </c>
      <c r="H70" s="66">
        <v>95</v>
      </c>
      <c r="I70" s="66">
        <v>96.2</v>
      </c>
      <c r="J70" s="66">
        <v>96.2</v>
      </c>
      <c r="K70" s="66">
        <v>94</v>
      </c>
      <c r="L70" s="68">
        <v>89</v>
      </c>
      <c r="M70" s="68">
        <v>97</v>
      </c>
      <c r="N70" s="68">
        <v>97</v>
      </c>
      <c r="O70" s="68">
        <v>97</v>
      </c>
      <c r="P70" s="68">
        <v>97</v>
      </c>
      <c r="Q70" s="68">
        <v>97</v>
      </c>
      <c r="R70" s="68">
        <v>97</v>
      </c>
      <c r="S70" s="68">
        <v>97</v>
      </c>
      <c r="T70" s="68">
        <v>97</v>
      </c>
      <c r="U70" s="68"/>
      <c r="V70" s="68">
        <f>46.1+57.3</f>
        <v>103.4</v>
      </c>
      <c r="W70" s="68">
        <f t="shared" ref="W70:AF70" si="21">46.1+57.3</f>
        <v>103.4</v>
      </c>
      <c r="X70" s="68">
        <f t="shared" si="21"/>
        <v>103.4</v>
      </c>
      <c r="Y70" s="68">
        <f t="shared" si="21"/>
        <v>103.4</v>
      </c>
      <c r="Z70" s="68">
        <f t="shared" si="21"/>
        <v>103.4</v>
      </c>
      <c r="AA70" s="68">
        <f t="shared" si="21"/>
        <v>103.4</v>
      </c>
      <c r="AB70" s="68">
        <f t="shared" si="21"/>
        <v>103.4</v>
      </c>
      <c r="AC70" s="68">
        <f t="shared" si="21"/>
        <v>103.4</v>
      </c>
      <c r="AD70" s="68">
        <f t="shared" si="21"/>
        <v>103.4</v>
      </c>
      <c r="AE70" s="68">
        <f t="shared" si="21"/>
        <v>103.4</v>
      </c>
      <c r="AF70" s="68">
        <f t="shared" si="21"/>
        <v>103.4</v>
      </c>
      <c r="AG70" s="64">
        <v>240</v>
      </c>
      <c r="AH70" s="46">
        <f t="shared" si="2"/>
        <v>106.8</v>
      </c>
      <c r="AI70" s="47">
        <f t="shared" si="3"/>
        <v>89</v>
      </c>
      <c r="AK70" s="49"/>
    </row>
    <row r="71" spans="1:88" ht="15.75" thickBot="1" x14ac:dyDescent="0.3">
      <c r="A71" s="69" t="s">
        <v>90</v>
      </c>
      <c r="B71" s="70">
        <f t="shared" ref="B71" si="22">SUM(B11:B69)</f>
        <v>967.02</v>
      </c>
      <c r="C71" s="70">
        <f>SUM(C11:C69)</f>
        <v>1003.3000000000003</v>
      </c>
      <c r="D71" s="70">
        <f t="shared" ref="D71:AG71" si="23">SUM(D11:D69)</f>
        <v>1003.3000000000003</v>
      </c>
      <c r="E71" s="70">
        <f t="shared" si="23"/>
        <v>997.90000000000009</v>
      </c>
      <c r="F71" s="70">
        <f t="shared" si="23"/>
        <v>997.90000000000009</v>
      </c>
      <c r="G71" s="70">
        <f t="shared" si="23"/>
        <v>997.90000000000009</v>
      </c>
      <c r="H71" s="70">
        <f t="shared" si="23"/>
        <v>997.90000000000009</v>
      </c>
      <c r="I71" s="70">
        <f t="shared" si="23"/>
        <v>997.90000000000009</v>
      </c>
      <c r="J71" s="70">
        <f t="shared" si="23"/>
        <v>997.90000000000009</v>
      </c>
      <c r="K71" s="70">
        <f t="shared" si="23"/>
        <v>997.90000000000009</v>
      </c>
      <c r="L71" s="70">
        <f t="shared" si="23"/>
        <v>997.90000000000009</v>
      </c>
      <c r="M71" s="70">
        <f t="shared" si="23"/>
        <v>951.69999999999993</v>
      </c>
      <c r="N71" s="70">
        <f t="shared" ref="N71:O71" si="24">SUM(N11:N69)</f>
        <v>951.69999999999993</v>
      </c>
      <c r="O71" s="70">
        <f t="shared" si="24"/>
        <v>951.69999999999993</v>
      </c>
      <c r="P71" s="70">
        <f t="shared" ref="P71" si="25">SUM(P11:P69)</f>
        <v>951.69999999999993</v>
      </c>
      <c r="Q71" s="70">
        <f t="shared" si="23"/>
        <v>951.69999999999993</v>
      </c>
      <c r="R71" s="70">
        <f t="shared" si="23"/>
        <v>951.69999999999993</v>
      </c>
      <c r="S71" s="70">
        <f t="shared" si="23"/>
        <v>951.69999999999993</v>
      </c>
      <c r="T71" s="70">
        <f t="shared" si="23"/>
        <v>951.69999999999993</v>
      </c>
      <c r="U71" s="70">
        <f t="shared" si="23"/>
        <v>150</v>
      </c>
      <c r="V71" s="70">
        <f t="shared" si="23"/>
        <v>1016.9999999999999</v>
      </c>
      <c r="W71" s="70">
        <f t="shared" ref="W71" si="26">SUM(W11:W69)</f>
        <v>1016.9999999999999</v>
      </c>
      <c r="X71" s="70">
        <f t="shared" si="23"/>
        <v>1016.9999999999999</v>
      </c>
      <c r="Y71" s="70">
        <f t="shared" si="23"/>
        <v>984</v>
      </c>
      <c r="Z71" s="70">
        <f t="shared" si="23"/>
        <v>984</v>
      </c>
      <c r="AA71" s="70">
        <f t="shared" si="23"/>
        <v>984</v>
      </c>
      <c r="AB71" s="70">
        <f t="shared" ref="AB71:AD71" si="27">SUM(AB11:AB69)</f>
        <v>1044.5999999999999</v>
      </c>
      <c r="AC71" s="70">
        <f t="shared" si="27"/>
        <v>1051.5999999999999</v>
      </c>
      <c r="AD71" s="70">
        <f t="shared" si="27"/>
        <v>1053.5999999999999</v>
      </c>
      <c r="AE71" s="70">
        <f t="shared" ref="AE71:AF71" si="28">SUM(AE11:AE69)</f>
        <v>1053.5999999999999</v>
      </c>
      <c r="AF71" s="70">
        <f t="shared" si="28"/>
        <v>1053.5999999999999</v>
      </c>
      <c r="AG71" s="70">
        <f t="shared" si="23"/>
        <v>1812.2049999999999</v>
      </c>
      <c r="AH71" s="46">
        <f t="shared" si="2"/>
        <v>1053.5999999999999</v>
      </c>
      <c r="AI71" s="47">
        <f t="shared" si="3"/>
        <v>150</v>
      </c>
      <c r="AK71" s="49"/>
    </row>
    <row r="72" spans="1:88" x14ac:dyDescent="0.25">
      <c r="A72" s="71" t="s">
        <v>91</v>
      </c>
      <c r="B72" s="44">
        <v>434.1</v>
      </c>
      <c r="C72" s="44">
        <v>440</v>
      </c>
      <c r="D72" s="44">
        <v>362</v>
      </c>
      <c r="E72" s="44">
        <v>350</v>
      </c>
      <c r="F72" s="44">
        <v>350</v>
      </c>
      <c r="G72" s="44">
        <v>350</v>
      </c>
      <c r="H72" s="44">
        <v>300</v>
      </c>
      <c r="I72" s="44">
        <v>320</v>
      </c>
      <c r="J72" s="44">
        <v>385</v>
      </c>
      <c r="K72" s="44">
        <v>384</v>
      </c>
      <c r="L72" s="44">
        <v>380</v>
      </c>
      <c r="M72" s="44">
        <v>344</v>
      </c>
      <c r="N72" s="44">
        <v>380</v>
      </c>
      <c r="O72" s="44">
        <v>380</v>
      </c>
      <c r="P72" s="44">
        <v>362</v>
      </c>
      <c r="Q72" s="44">
        <v>331</v>
      </c>
      <c r="R72" s="44">
        <v>221</v>
      </c>
      <c r="S72" s="44">
        <v>241</v>
      </c>
      <c r="T72" s="44">
        <v>372</v>
      </c>
      <c r="U72" s="44"/>
      <c r="V72" s="44">
        <v>372</v>
      </c>
      <c r="W72" s="44">
        <v>300</v>
      </c>
      <c r="X72" s="44">
        <v>320</v>
      </c>
      <c r="Y72" s="44">
        <v>368</v>
      </c>
      <c r="Z72" s="44">
        <v>404</v>
      </c>
      <c r="AA72" s="44">
        <v>404</v>
      </c>
      <c r="AB72" s="44">
        <v>350</v>
      </c>
      <c r="AC72" s="44">
        <v>350</v>
      </c>
      <c r="AD72" s="44">
        <v>350</v>
      </c>
      <c r="AE72" s="44">
        <v>434</v>
      </c>
      <c r="AF72" s="44">
        <v>458.2</v>
      </c>
      <c r="AG72" s="61">
        <v>456</v>
      </c>
      <c r="AH72" s="46">
        <f t="shared" si="2"/>
        <v>458.2</v>
      </c>
      <c r="AI72" s="47">
        <f t="shared" si="3"/>
        <v>221</v>
      </c>
      <c r="AK72" s="49"/>
    </row>
    <row r="73" spans="1:88" x14ac:dyDescent="0.25">
      <c r="A73" s="72" t="s">
        <v>92</v>
      </c>
      <c r="B73" s="43">
        <v>74</v>
      </c>
      <c r="C73" s="43">
        <v>78</v>
      </c>
      <c r="D73" s="43">
        <v>78</v>
      </c>
      <c r="E73" s="43">
        <v>77</v>
      </c>
      <c r="F73" s="43">
        <v>77</v>
      </c>
      <c r="G73" s="43">
        <v>77</v>
      </c>
      <c r="H73" s="43">
        <v>77</v>
      </c>
      <c r="I73" s="43">
        <v>77</v>
      </c>
      <c r="J73" s="43">
        <v>77</v>
      </c>
      <c r="K73" s="43">
        <v>77</v>
      </c>
      <c r="L73" s="43">
        <v>77</v>
      </c>
      <c r="M73" s="43">
        <v>74.900000000000006</v>
      </c>
      <c r="N73" s="43">
        <v>74.900000000000006</v>
      </c>
      <c r="O73" s="43">
        <v>74.900000000000006</v>
      </c>
      <c r="P73" s="43">
        <v>74.900000000000006</v>
      </c>
      <c r="Q73" s="43">
        <v>74.900000000000006</v>
      </c>
      <c r="R73" s="43">
        <v>74.900000000000006</v>
      </c>
      <c r="S73" s="43">
        <v>73</v>
      </c>
      <c r="T73" s="43">
        <v>73</v>
      </c>
      <c r="U73" s="43"/>
      <c r="V73" s="43">
        <v>73</v>
      </c>
      <c r="W73" s="43">
        <v>75</v>
      </c>
      <c r="X73" s="43">
        <v>75</v>
      </c>
      <c r="Y73" s="43">
        <v>75</v>
      </c>
      <c r="Z73" s="43">
        <v>75</v>
      </c>
      <c r="AA73" s="43">
        <v>75</v>
      </c>
      <c r="AB73" s="43">
        <v>75</v>
      </c>
      <c r="AC73" s="43">
        <v>75</v>
      </c>
      <c r="AD73" s="43">
        <v>75</v>
      </c>
      <c r="AE73" s="43">
        <v>77</v>
      </c>
      <c r="AF73" s="43">
        <v>80.900000000000006</v>
      </c>
      <c r="AG73" s="64">
        <v>111</v>
      </c>
      <c r="AH73" s="46">
        <f t="shared" si="2"/>
        <v>80.900000000000006</v>
      </c>
      <c r="AI73" s="47">
        <f t="shared" si="3"/>
        <v>73</v>
      </c>
      <c r="AK73" s="49"/>
    </row>
    <row r="74" spans="1:88" x14ac:dyDescent="0.25">
      <c r="A74" s="73" t="s">
        <v>93</v>
      </c>
      <c r="B74" s="43">
        <v>55.7</v>
      </c>
      <c r="C74" s="43">
        <v>49.8</v>
      </c>
      <c r="D74" s="43">
        <v>50.9</v>
      </c>
      <c r="E74" s="43">
        <v>50</v>
      </c>
      <c r="F74" s="43">
        <v>50</v>
      </c>
      <c r="G74" s="43">
        <v>50</v>
      </c>
      <c r="H74" s="43">
        <v>50</v>
      </c>
      <c r="I74" s="43">
        <v>50</v>
      </c>
      <c r="J74" s="43">
        <v>50</v>
      </c>
      <c r="K74" s="43">
        <v>50</v>
      </c>
      <c r="L74" s="43">
        <v>50</v>
      </c>
      <c r="M74" s="43">
        <v>42.6</v>
      </c>
      <c r="N74" s="43">
        <v>42.6</v>
      </c>
      <c r="O74" s="43">
        <v>42.6</v>
      </c>
      <c r="P74" s="43">
        <v>42.6</v>
      </c>
      <c r="Q74" s="43">
        <v>42.6</v>
      </c>
      <c r="R74" s="43">
        <v>42.6</v>
      </c>
      <c r="S74" s="43">
        <v>35.799999999999997</v>
      </c>
      <c r="T74" s="43">
        <v>35.799999999999997</v>
      </c>
      <c r="U74" s="43"/>
      <c r="V74" s="43">
        <v>38</v>
      </c>
      <c r="W74" s="43">
        <v>40.1</v>
      </c>
      <c r="X74" s="43">
        <v>40.1</v>
      </c>
      <c r="Y74" s="43">
        <v>40.1</v>
      </c>
      <c r="Z74" s="43">
        <v>47.7</v>
      </c>
      <c r="AA74" s="43">
        <v>47.7</v>
      </c>
      <c r="AB74" s="43">
        <v>47.7</v>
      </c>
      <c r="AC74" s="43">
        <v>47.7</v>
      </c>
      <c r="AD74" s="43">
        <v>47.7</v>
      </c>
      <c r="AE74" s="43">
        <v>51.1</v>
      </c>
      <c r="AF74" s="43">
        <v>52.6</v>
      </c>
      <c r="AG74" s="64">
        <v>60</v>
      </c>
      <c r="AH74" s="46">
        <f t="shared" si="2"/>
        <v>55.7</v>
      </c>
      <c r="AI74" s="47">
        <f t="shared" si="3"/>
        <v>35.799999999999997</v>
      </c>
      <c r="AK74" s="49"/>
    </row>
    <row r="75" spans="1:88" x14ac:dyDescent="0.25">
      <c r="A75" s="74" t="s">
        <v>94</v>
      </c>
      <c r="B75" s="43">
        <v>29.5</v>
      </c>
      <c r="C75" s="43">
        <v>29.3</v>
      </c>
      <c r="D75" s="43">
        <v>25.8</v>
      </c>
      <c r="E75" s="43">
        <v>25.8</v>
      </c>
      <c r="F75" s="43">
        <v>25.8</v>
      </c>
      <c r="G75" s="43">
        <v>25.8</v>
      </c>
      <c r="H75" s="43">
        <v>25.8</v>
      </c>
      <c r="I75" s="43">
        <v>25.8</v>
      </c>
      <c r="J75" s="43">
        <v>25.8</v>
      </c>
      <c r="K75" s="43">
        <v>25.8</v>
      </c>
      <c r="L75" s="43">
        <v>25.8</v>
      </c>
      <c r="M75" s="43">
        <v>26.8</v>
      </c>
      <c r="N75" s="43">
        <v>26.8</v>
      </c>
      <c r="O75" s="43">
        <v>26.8</v>
      </c>
      <c r="P75" s="43">
        <v>26.8</v>
      </c>
      <c r="Q75" s="43">
        <v>26.8</v>
      </c>
      <c r="R75" s="43">
        <v>26.8</v>
      </c>
      <c r="S75" s="43">
        <v>22.4</v>
      </c>
      <c r="T75" s="43">
        <v>28.9</v>
      </c>
      <c r="U75" s="43"/>
      <c r="V75" s="43">
        <v>29.4</v>
      </c>
      <c r="W75" s="43">
        <v>29.4</v>
      </c>
      <c r="X75" s="43">
        <v>29.4</v>
      </c>
      <c r="Y75" s="43">
        <v>29.9</v>
      </c>
      <c r="Z75" s="43">
        <v>29.9</v>
      </c>
      <c r="AA75" s="43">
        <v>29.9</v>
      </c>
      <c r="AB75" s="43">
        <v>29.9</v>
      </c>
      <c r="AC75" s="43">
        <v>29.9</v>
      </c>
      <c r="AD75" s="43">
        <v>29.9</v>
      </c>
      <c r="AE75" s="43">
        <v>29.8</v>
      </c>
      <c r="AF75" s="43">
        <v>29.8</v>
      </c>
      <c r="AG75" s="75">
        <v>42.5</v>
      </c>
      <c r="AH75" s="46">
        <f t="shared" ref="AH75:AH138" si="29">MAX(B75:AF75)</f>
        <v>29.9</v>
      </c>
      <c r="AI75" s="47">
        <f t="shared" ref="AI75:AI138" si="30">MIN(B75:AF75)</f>
        <v>22.4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22.3</v>
      </c>
      <c r="N76" s="43">
        <v>22.3</v>
      </c>
      <c r="O76" s="43">
        <v>22.3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/>
      <c r="V76" s="43">
        <v>22.2</v>
      </c>
      <c r="W76" s="43">
        <v>22.3</v>
      </c>
      <c r="X76" s="43">
        <v>22.3</v>
      </c>
      <c r="Y76" s="43">
        <v>22.3</v>
      </c>
      <c r="Z76" s="43">
        <v>22.3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29"/>
        <v>22.3</v>
      </c>
      <c r="AI76" s="47">
        <f t="shared" si="30"/>
        <v>22.2</v>
      </c>
      <c r="AK76" s="49"/>
    </row>
    <row r="77" spans="1:88" ht="15.75" thickBot="1" x14ac:dyDescent="0.3">
      <c r="A77" s="76" t="s">
        <v>96</v>
      </c>
      <c r="B77" s="77">
        <v>9.1</v>
      </c>
      <c r="C77" s="77">
        <v>9.1</v>
      </c>
      <c r="D77" s="77">
        <v>7.9</v>
      </c>
      <c r="E77" s="77">
        <v>7.9</v>
      </c>
      <c r="F77" s="77">
        <v>7.9</v>
      </c>
      <c r="G77" s="77">
        <v>7.9</v>
      </c>
      <c r="H77" s="77">
        <v>7.9</v>
      </c>
      <c r="I77" s="77">
        <v>7.9</v>
      </c>
      <c r="J77" s="77">
        <v>7.9</v>
      </c>
      <c r="K77" s="77">
        <v>7.9</v>
      </c>
      <c r="L77" s="77">
        <v>7.9</v>
      </c>
      <c r="M77" s="77">
        <v>8</v>
      </c>
      <c r="N77" s="77">
        <v>8</v>
      </c>
      <c r="O77" s="77">
        <v>8</v>
      </c>
      <c r="P77" s="77">
        <v>8</v>
      </c>
      <c r="Q77" s="77">
        <v>8</v>
      </c>
      <c r="R77" s="77">
        <v>8</v>
      </c>
      <c r="S77" s="77">
        <v>6.6</v>
      </c>
      <c r="T77" s="77">
        <v>9.1</v>
      </c>
      <c r="U77" s="77"/>
      <c r="V77" s="77">
        <v>9.1999999999999993</v>
      </c>
      <c r="W77" s="77">
        <v>9.1999999999999993</v>
      </c>
      <c r="X77" s="77">
        <v>9.1999999999999993</v>
      </c>
      <c r="Y77" s="77">
        <v>9.1999999999999993</v>
      </c>
      <c r="Z77" s="77">
        <v>9.1999999999999993</v>
      </c>
      <c r="AA77" s="77">
        <v>9.1999999999999993</v>
      </c>
      <c r="AB77" s="77">
        <v>9.1999999999999993</v>
      </c>
      <c r="AC77" s="77">
        <v>9.1999999999999993</v>
      </c>
      <c r="AD77" s="77">
        <v>9.1999999999999993</v>
      </c>
      <c r="AE77" s="77">
        <v>9.1999999999999993</v>
      </c>
      <c r="AF77" s="77">
        <v>9.1999999999999993</v>
      </c>
      <c r="AG77" s="78">
        <v>14.8</v>
      </c>
      <c r="AH77" s="46">
        <f t="shared" si="29"/>
        <v>9.1999999999999993</v>
      </c>
      <c r="AI77" s="47">
        <f t="shared" si="30"/>
        <v>6.6</v>
      </c>
      <c r="AK77" s="49"/>
    </row>
    <row r="78" spans="1:88" ht="15.75" thickBot="1" x14ac:dyDescent="0.3">
      <c r="A78" s="79" t="s">
        <v>97</v>
      </c>
      <c r="B78" s="70">
        <f t="shared" ref="B78" si="31">SUM(B72:B77)</f>
        <v>624.70000000000005</v>
      </c>
      <c r="C78" s="70">
        <f>SUM(C72:C77)</f>
        <v>628.49999999999989</v>
      </c>
      <c r="D78" s="70">
        <f t="shared" ref="D78:AG78" si="32">SUM(D72:D77)</f>
        <v>546.89999999999986</v>
      </c>
      <c r="E78" s="70">
        <f t="shared" si="32"/>
        <v>533</v>
      </c>
      <c r="F78" s="70">
        <f t="shared" si="32"/>
        <v>533</v>
      </c>
      <c r="G78" s="70">
        <f t="shared" si="32"/>
        <v>533</v>
      </c>
      <c r="H78" s="70">
        <f t="shared" si="32"/>
        <v>483</v>
      </c>
      <c r="I78" s="70">
        <f t="shared" si="32"/>
        <v>503</v>
      </c>
      <c r="J78" s="70">
        <f t="shared" si="32"/>
        <v>567.99999999999989</v>
      </c>
      <c r="K78" s="70">
        <f t="shared" si="32"/>
        <v>566.99999999999989</v>
      </c>
      <c r="L78" s="70">
        <f t="shared" si="32"/>
        <v>562.99999999999989</v>
      </c>
      <c r="M78" s="70">
        <f t="shared" si="32"/>
        <v>518.6</v>
      </c>
      <c r="N78" s="70">
        <f t="shared" ref="N78:O78" si="33">SUM(N72:N77)</f>
        <v>554.59999999999991</v>
      </c>
      <c r="O78" s="70">
        <f t="shared" si="33"/>
        <v>554.59999999999991</v>
      </c>
      <c r="P78" s="70">
        <f t="shared" ref="P78" si="34">SUM(P72:P77)</f>
        <v>536.6</v>
      </c>
      <c r="Q78" s="70">
        <f t="shared" si="32"/>
        <v>505.6</v>
      </c>
      <c r="R78" s="70">
        <f t="shared" ref="R78:S78" si="35">SUM(R72:R77)</f>
        <v>395.6</v>
      </c>
      <c r="S78" s="70">
        <f t="shared" si="35"/>
        <v>401.1</v>
      </c>
      <c r="T78" s="70">
        <f t="shared" ref="T78:V78" si="36">SUM(T72:T77)</f>
        <v>541.1</v>
      </c>
      <c r="U78" s="70">
        <f t="shared" si="32"/>
        <v>0</v>
      </c>
      <c r="V78" s="70">
        <f t="shared" si="36"/>
        <v>543.80000000000007</v>
      </c>
      <c r="W78" s="70">
        <f t="shared" ref="W78:X78" si="37">SUM(W72:W77)</f>
        <v>476</v>
      </c>
      <c r="X78" s="70">
        <f t="shared" si="37"/>
        <v>496</v>
      </c>
      <c r="Y78" s="70">
        <f t="shared" si="32"/>
        <v>544.5</v>
      </c>
      <c r="Z78" s="70">
        <f t="shared" ref="Z78:AA78" si="38">SUM(Z72:Z77)</f>
        <v>588.1</v>
      </c>
      <c r="AA78" s="70">
        <f t="shared" si="38"/>
        <v>588.1</v>
      </c>
      <c r="AB78" s="70">
        <f t="shared" ref="AB78:AD78" si="39">SUM(AB72:AB77)</f>
        <v>534.1</v>
      </c>
      <c r="AC78" s="70">
        <f t="shared" si="39"/>
        <v>534.1</v>
      </c>
      <c r="AD78" s="70">
        <f t="shared" si="39"/>
        <v>534.1</v>
      </c>
      <c r="AE78" s="70">
        <f t="shared" ref="AE78" si="40">SUM(AE72:AE77)</f>
        <v>623.4</v>
      </c>
      <c r="AF78" s="70">
        <f t="shared" si="32"/>
        <v>653</v>
      </c>
      <c r="AG78" s="80">
        <f t="shared" si="32"/>
        <v>706.4</v>
      </c>
      <c r="AH78" s="46">
        <f t="shared" si="29"/>
        <v>653</v>
      </c>
      <c r="AI78" s="47">
        <f t="shared" si="30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115.7</v>
      </c>
      <c r="C79" s="44">
        <v>114.5</v>
      </c>
      <c r="D79" s="44">
        <v>109.4</v>
      </c>
      <c r="E79" s="44">
        <v>89.3</v>
      </c>
      <c r="F79" s="44">
        <v>89.3</v>
      </c>
      <c r="G79" s="44">
        <v>89.3</v>
      </c>
      <c r="H79" s="44">
        <v>89.3</v>
      </c>
      <c r="I79" s="44">
        <v>90.5</v>
      </c>
      <c r="J79" s="44">
        <v>90.5</v>
      </c>
      <c r="K79" s="44">
        <v>90.5</v>
      </c>
      <c r="L79" s="44">
        <v>110</v>
      </c>
      <c r="M79" s="44">
        <v>110</v>
      </c>
      <c r="N79" s="44">
        <v>95.6</v>
      </c>
      <c r="O79" s="44">
        <v>95.6</v>
      </c>
      <c r="P79" s="44">
        <v>95.6</v>
      </c>
      <c r="Q79" s="44">
        <v>90</v>
      </c>
      <c r="R79" s="44">
        <v>80</v>
      </c>
      <c r="S79" s="44">
        <v>85</v>
      </c>
      <c r="T79" s="44">
        <v>81.5</v>
      </c>
      <c r="U79" s="44"/>
      <c r="V79" s="44">
        <v>96</v>
      </c>
      <c r="W79" s="44">
        <v>69</v>
      </c>
      <c r="X79" s="44">
        <v>60</v>
      </c>
      <c r="Y79" s="44">
        <v>60</v>
      </c>
      <c r="Z79" s="44">
        <v>60</v>
      </c>
      <c r="AA79" s="44">
        <v>60</v>
      </c>
      <c r="AB79" s="44">
        <v>130</v>
      </c>
      <c r="AC79" s="44">
        <v>144</v>
      </c>
      <c r="AD79" s="44">
        <v>144</v>
      </c>
      <c r="AE79" s="44">
        <v>100</v>
      </c>
      <c r="AF79" s="44">
        <v>144.4</v>
      </c>
      <c r="AG79" s="61">
        <v>144</v>
      </c>
      <c r="AH79" s="46">
        <f t="shared" si="29"/>
        <v>144.4</v>
      </c>
      <c r="AI79" s="47">
        <f t="shared" si="30"/>
        <v>60</v>
      </c>
      <c r="AK79" s="49"/>
      <c r="AY79" s="1" t="s">
        <v>99</v>
      </c>
      <c r="AZ79" s="82">
        <f>ROUND(C97,0)</f>
        <v>-205</v>
      </c>
      <c r="BA79" s="81">
        <f t="shared" ref="BA79:BD83" si="41">D97</f>
        <v>-222</v>
      </c>
      <c r="BB79" s="81">
        <f t="shared" si="41"/>
        <v>-193.9</v>
      </c>
      <c r="BC79" s="81">
        <f t="shared" si="41"/>
        <v>-193.9</v>
      </c>
      <c r="BD79" s="81">
        <f t="shared" si="41"/>
        <v>-193.9</v>
      </c>
      <c r="BE79" s="82">
        <f>I97</f>
        <v>-265</v>
      </c>
      <c r="BF79" s="82">
        <f>K97</f>
        <v>-200</v>
      </c>
      <c r="BG79" s="82">
        <f t="shared" ref="BG79:BP83" si="42">M97</f>
        <v>-187</v>
      </c>
      <c r="BH79" s="82">
        <f t="shared" si="42"/>
        <v>-180</v>
      </c>
      <c r="BI79" s="82">
        <f t="shared" si="42"/>
        <v>-200</v>
      </c>
      <c r="BJ79" s="82">
        <f t="shared" si="42"/>
        <v>-199</v>
      </c>
      <c r="BK79" s="82">
        <f t="shared" si="42"/>
        <v>-103</v>
      </c>
      <c r="BL79" s="82">
        <f t="shared" si="42"/>
        <v>-48</v>
      </c>
      <c r="BM79" s="82">
        <f t="shared" si="42"/>
        <v>-15</v>
      </c>
      <c r="BN79" s="82">
        <f t="shared" si="42"/>
        <v>-112</v>
      </c>
      <c r="BO79" s="82">
        <f t="shared" si="42"/>
        <v>0</v>
      </c>
      <c r="BP79" s="82">
        <f t="shared" si="42"/>
        <v>-296</v>
      </c>
      <c r="BQ79" s="82">
        <f>X97</f>
        <v>-377</v>
      </c>
      <c r="BR79" s="82">
        <f>Z97</f>
        <v>-396</v>
      </c>
      <c r="BS79" s="81">
        <f>AB97</f>
        <v>-361.4</v>
      </c>
      <c r="BT79" s="81">
        <f t="shared" ref="BT79:BV83" si="43">AD97</f>
        <v>-375.2</v>
      </c>
      <c r="BU79" s="81">
        <f t="shared" si="43"/>
        <v>-362.6</v>
      </c>
      <c r="BV79" s="81">
        <f t="shared" si="43"/>
        <v>-456.6</v>
      </c>
      <c r="BW79" s="81">
        <f>B97</f>
        <v>-209</v>
      </c>
    </row>
    <row r="80" spans="1:88" x14ac:dyDescent="0.25">
      <c r="A80" s="63" t="s">
        <v>100</v>
      </c>
      <c r="B80" s="43">
        <v>35.9</v>
      </c>
      <c r="C80" s="43">
        <v>35.799999999999997</v>
      </c>
      <c r="D80" s="43">
        <v>35.9</v>
      </c>
      <c r="E80" s="43">
        <v>35.9</v>
      </c>
      <c r="F80" s="43">
        <v>35.9</v>
      </c>
      <c r="G80" s="43">
        <v>35.9</v>
      </c>
      <c r="H80" s="43">
        <v>35.9</v>
      </c>
      <c r="I80" s="43">
        <v>35.9</v>
      </c>
      <c r="J80" s="43">
        <v>35.9</v>
      </c>
      <c r="K80" s="43">
        <v>35.9</v>
      </c>
      <c r="L80" s="43">
        <v>35.9</v>
      </c>
      <c r="M80" s="43">
        <v>35.9</v>
      </c>
      <c r="N80" s="43">
        <v>35.9</v>
      </c>
      <c r="O80" s="43">
        <v>61.6</v>
      </c>
      <c r="P80" s="43">
        <v>35</v>
      </c>
      <c r="Q80" s="43">
        <v>35</v>
      </c>
      <c r="R80" s="43">
        <v>35</v>
      </c>
      <c r="S80" s="43">
        <v>35</v>
      </c>
      <c r="T80" s="43">
        <v>35</v>
      </c>
      <c r="U80" s="43"/>
      <c r="V80" s="43">
        <v>36.1</v>
      </c>
      <c r="W80" s="43">
        <v>36.1</v>
      </c>
      <c r="X80" s="43">
        <v>25</v>
      </c>
      <c r="Y80" s="43">
        <v>35</v>
      </c>
      <c r="Z80" s="43">
        <v>35</v>
      </c>
      <c r="AA80" s="43">
        <v>35</v>
      </c>
      <c r="AB80" s="43">
        <v>35</v>
      </c>
      <c r="AC80" s="43">
        <v>35</v>
      </c>
      <c r="AD80" s="43">
        <v>35</v>
      </c>
      <c r="AE80" s="43">
        <v>35</v>
      </c>
      <c r="AF80" s="43">
        <v>35</v>
      </c>
      <c r="AG80" s="64">
        <v>70</v>
      </c>
      <c r="AH80" s="46">
        <f t="shared" si="29"/>
        <v>61.6</v>
      </c>
      <c r="AI80" s="47">
        <f t="shared" si="30"/>
        <v>25</v>
      </c>
      <c r="AK80" s="49"/>
      <c r="AY80" s="1" t="s">
        <v>101</v>
      </c>
      <c r="AZ80" s="82">
        <f>ROUND(C98,0)</f>
        <v>0</v>
      </c>
      <c r="BA80" s="81">
        <f t="shared" si="41"/>
        <v>0</v>
      </c>
      <c r="BB80" s="81">
        <f t="shared" si="41"/>
        <v>0</v>
      </c>
      <c r="BC80" s="81">
        <f t="shared" si="41"/>
        <v>0</v>
      </c>
      <c r="BD80" s="81">
        <f t="shared" si="41"/>
        <v>0</v>
      </c>
      <c r="BE80" s="82">
        <f>I98</f>
        <v>0</v>
      </c>
      <c r="BF80" s="82">
        <f>K98</f>
        <v>0</v>
      </c>
      <c r="BG80" s="82">
        <f t="shared" si="42"/>
        <v>0</v>
      </c>
      <c r="BH80" s="82">
        <f t="shared" si="42"/>
        <v>0</v>
      </c>
      <c r="BI80" s="82">
        <f t="shared" si="42"/>
        <v>0</v>
      </c>
      <c r="BJ80" s="82">
        <f t="shared" si="42"/>
        <v>0</v>
      </c>
      <c r="BK80" s="82">
        <f t="shared" si="42"/>
        <v>6</v>
      </c>
      <c r="BL80" s="82">
        <f t="shared" si="42"/>
        <v>6</v>
      </c>
      <c r="BM80" s="82">
        <f t="shared" si="42"/>
        <v>0</v>
      </c>
      <c r="BN80" s="82">
        <f t="shared" si="42"/>
        <v>0</v>
      </c>
      <c r="BO80" s="82">
        <f t="shared" si="42"/>
        <v>0</v>
      </c>
      <c r="BP80" s="82">
        <f t="shared" si="42"/>
        <v>29</v>
      </c>
      <c r="BQ80" s="82">
        <f>X98</f>
        <v>3</v>
      </c>
      <c r="BR80" s="82">
        <f>Z98</f>
        <v>2.2999999999999998</v>
      </c>
      <c r="BS80" s="81">
        <f>AB98</f>
        <v>0</v>
      </c>
      <c r="BT80" s="81">
        <f t="shared" si="43"/>
        <v>0</v>
      </c>
      <c r="BU80" s="81">
        <f t="shared" si="43"/>
        <v>0</v>
      </c>
      <c r="BV80" s="81">
        <f t="shared" si="43"/>
        <v>0</v>
      </c>
      <c r="BW80" s="81">
        <f>B98</f>
        <v>0</v>
      </c>
    </row>
    <row r="81" spans="1:75" x14ac:dyDescent="0.25">
      <c r="A81" s="63" t="s">
        <v>102</v>
      </c>
      <c r="B81" s="43">
        <v>51.7</v>
      </c>
      <c r="C81" s="43">
        <v>55</v>
      </c>
      <c r="D81" s="43">
        <v>52.4</v>
      </c>
      <c r="E81" s="43">
        <v>52.6</v>
      </c>
      <c r="F81" s="43">
        <v>52.6</v>
      </c>
      <c r="G81" s="43">
        <v>52.6</v>
      </c>
      <c r="H81" s="43">
        <v>70.599999999999994</v>
      </c>
      <c r="I81" s="43">
        <v>70.599999999999994</v>
      </c>
      <c r="J81" s="43">
        <v>70.599999999999994</v>
      </c>
      <c r="K81" s="43">
        <v>70.599999999999994</v>
      </c>
      <c r="L81" s="43">
        <v>70.599999999999994</v>
      </c>
      <c r="M81" s="43">
        <v>62</v>
      </c>
      <c r="N81" s="43">
        <v>62</v>
      </c>
      <c r="O81" s="43">
        <v>62</v>
      </c>
      <c r="P81" s="43">
        <v>61.3</v>
      </c>
      <c r="Q81" s="43">
        <v>46</v>
      </c>
      <c r="R81" s="43">
        <v>47</v>
      </c>
      <c r="S81" s="43">
        <v>48</v>
      </c>
      <c r="T81" s="43">
        <v>91.2</v>
      </c>
      <c r="U81" s="43"/>
      <c r="V81" s="43">
        <v>70.599999999999994</v>
      </c>
      <c r="W81" s="43">
        <v>45.6</v>
      </c>
      <c r="X81" s="43">
        <v>50</v>
      </c>
      <c r="Y81" s="43">
        <v>71.599999999999994</v>
      </c>
      <c r="Z81" s="43">
        <v>70.7</v>
      </c>
      <c r="AA81" s="43">
        <v>70.7</v>
      </c>
      <c r="AB81" s="43">
        <v>70.7</v>
      </c>
      <c r="AC81" s="43">
        <v>70.7</v>
      </c>
      <c r="AD81" s="43">
        <v>70.7</v>
      </c>
      <c r="AE81" s="43">
        <v>70.7</v>
      </c>
      <c r="AF81" s="43">
        <v>70.7</v>
      </c>
      <c r="AG81" s="64">
        <v>69</v>
      </c>
      <c r="AH81" s="46">
        <f t="shared" si="29"/>
        <v>91.2</v>
      </c>
      <c r="AI81" s="47">
        <f t="shared" si="30"/>
        <v>45.6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1"/>
        <v>0</v>
      </c>
      <c r="BB81" s="81">
        <f t="shared" si="41"/>
        <v>0</v>
      </c>
      <c r="BC81" s="81">
        <f t="shared" si="41"/>
        <v>0</v>
      </c>
      <c r="BD81" s="81">
        <f t="shared" si="41"/>
        <v>0</v>
      </c>
      <c r="BE81" s="82">
        <f>I99</f>
        <v>0</v>
      </c>
      <c r="BF81" s="82">
        <f>K99</f>
        <v>0</v>
      </c>
      <c r="BG81" s="82">
        <f t="shared" si="42"/>
        <v>0</v>
      </c>
      <c r="BH81" s="82">
        <f t="shared" si="42"/>
        <v>0</v>
      </c>
      <c r="BI81" s="82">
        <f t="shared" si="42"/>
        <v>65</v>
      </c>
      <c r="BJ81" s="82">
        <f t="shared" si="42"/>
        <v>66.8</v>
      </c>
      <c r="BK81" s="82">
        <f t="shared" si="42"/>
        <v>71</v>
      </c>
      <c r="BL81" s="82">
        <f t="shared" si="42"/>
        <v>73</v>
      </c>
      <c r="BM81" s="82">
        <f t="shared" si="42"/>
        <v>69.099999999999994</v>
      </c>
      <c r="BN81" s="82">
        <f t="shared" si="42"/>
        <v>49</v>
      </c>
      <c r="BO81" s="82">
        <f t="shared" si="42"/>
        <v>0</v>
      </c>
      <c r="BP81" s="82">
        <f t="shared" si="42"/>
        <v>54</v>
      </c>
      <c r="BQ81" s="82">
        <f>X99</f>
        <v>55</v>
      </c>
      <c r="BR81" s="82">
        <f>Z99</f>
        <v>57</v>
      </c>
      <c r="BS81" s="81">
        <f>AB99</f>
        <v>0</v>
      </c>
      <c r="BT81" s="81">
        <f t="shared" si="43"/>
        <v>0</v>
      </c>
      <c r="BU81" s="81">
        <f t="shared" si="43"/>
        <v>0</v>
      </c>
      <c r="BV81" s="81">
        <f t="shared" si="43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/>
      <c r="V82" s="43">
        <v>58</v>
      </c>
      <c r="W82" s="43">
        <v>58</v>
      </c>
      <c r="X82" s="43">
        <v>58</v>
      </c>
      <c r="Y82" s="43">
        <v>58</v>
      </c>
      <c r="Z82" s="43">
        <v>45</v>
      </c>
      <c r="AA82" s="43">
        <v>45</v>
      </c>
      <c r="AB82" s="43">
        <v>45</v>
      </c>
      <c r="AC82" s="43">
        <v>45</v>
      </c>
      <c r="AD82" s="43">
        <v>45</v>
      </c>
      <c r="AE82" s="43">
        <v>45</v>
      </c>
      <c r="AF82" s="43">
        <v>45</v>
      </c>
      <c r="AG82" s="64">
        <v>60</v>
      </c>
      <c r="AH82" s="46">
        <f t="shared" si="29"/>
        <v>58</v>
      </c>
      <c r="AI82" s="47">
        <f t="shared" si="30"/>
        <v>45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1"/>
        <v>0</v>
      </c>
      <c r="BB82" s="81">
        <f t="shared" si="41"/>
        <v>0</v>
      </c>
      <c r="BC82" s="81">
        <f t="shared" si="41"/>
        <v>0</v>
      </c>
      <c r="BD82" s="81">
        <f t="shared" si="41"/>
        <v>0</v>
      </c>
      <c r="BE82" s="82">
        <f>I100</f>
        <v>0</v>
      </c>
      <c r="BF82" s="82">
        <f>K100</f>
        <v>0</v>
      </c>
      <c r="BG82" s="82">
        <f t="shared" si="42"/>
        <v>0</v>
      </c>
      <c r="BH82" s="82">
        <f t="shared" si="42"/>
        <v>0</v>
      </c>
      <c r="BI82" s="82">
        <f t="shared" si="42"/>
        <v>0</v>
      </c>
      <c r="BJ82" s="82">
        <f t="shared" si="42"/>
        <v>17.600000000000001</v>
      </c>
      <c r="BK82" s="82">
        <f t="shared" si="42"/>
        <v>13.5</v>
      </c>
      <c r="BL82" s="82">
        <f t="shared" si="42"/>
        <v>11</v>
      </c>
      <c r="BM82" s="82">
        <f t="shared" si="42"/>
        <v>16</v>
      </c>
      <c r="BN82" s="82">
        <f t="shared" si="42"/>
        <v>16</v>
      </c>
      <c r="BO82" s="82">
        <f t="shared" si="42"/>
        <v>0</v>
      </c>
      <c r="BP82" s="82">
        <f t="shared" si="42"/>
        <v>15</v>
      </c>
      <c r="BQ82" s="82">
        <f>X100</f>
        <v>14.3</v>
      </c>
      <c r="BR82" s="82">
        <f>Z100</f>
        <v>18</v>
      </c>
      <c r="BS82" s="81">
        <f>AB100</f>
        <v>0</v>
      </c>
      <c r="BT82" s="81">
        <f t="shared" si="43"/>
        <v>0</v>
      </c>
      <c r="BU82" s="81">
        <f t="shared" si="43"/>
        <v>0</v>
      </c>
      <c r="BV82" s="81">
        <f t="shared" si="43"/>
        <v>0</v>
      </c>
      <c r="BW82" s="81">
        <f>B100</f>
        <v>0</v>
      </c>
    </row>
    <row r="83" spans="1:75" x14ac:dyDescent="0.25">
      <c r="A83" s="63" t="s">
        <v>106</v>
      </c>
      <c r="B83" s="44">
        <v>28.7</v>
      </c>
      <c r="C83" s="44">
        <v>28.3</v>
      </c>
      <c r="D83" s="44">
        <v>28</v>
      </c>
      <c r="E83" s="44">
        <v>22.4</v>
      </c>
      <c r="F83" s="44">
        <v>22.4</v>
      </c>
      <c r="G83" s="44">
        <v>22.4</v>
      </c>
      <c r="H83" s="44">
        <v>22.4</v>
      </c>
      <c r="I83" s="44">
        <v>14.6</v>
      </c>
      <c r="J83" s="44">
        <v>14.6</v>
      </c>
      <c r="K83" s="44">
        <v>14.6</v>
      </c>
      <c r="L83" s="44">
        <v>14.6</v>
      </c>
      <c r="M83" s="44">
        <v>10.1</v>
      </c>
      <c r="N83" s="44">
        <v>10.1</v>
      </c>
      <c r="O83" s="44">
        <v>10.1</v>
      </c>
      <c r="P83" s="44">
        <v>0</v>
      </c>
      <c r="Q83" s="44">
        <v>0</v>
      </c>
      <c r="R83" s="44">
        <v>10</v>
      </c>
      <c r="S83" s="44">
        <v>10</v>
      </c>
      <c r="T83" s="44">
        <v>10</v>
      </c>
      <c r="U83" s="43"/>
      <c r="V83" s="44">
        <v>15</v>
      </c>
      <c r="W83" s="44">
        <v>15</v>
      </c>
      <c r="X83" s="44">
        <v>27</v>
      </c>
      <c r="Y83" s="44">
        <v>22</v>
      </c>
      <c r="Z83" s="44">
        <v>28</v>
      </c>
      <c r="AA83" s="44">
        <v>28</v>
      </c>
      <c r="AB83" s="44">
        <v>28</v>
      </c>
      <c r="AC83" s="44">
        <v>28</v>
      </c>
      <c r="AD83" s="44">
        <v>28</v>
      </c>
      <c r="AE83" s="44">
        <v>28</v>
      </c>
      <c r="AF83" s="44">
        <v>28</v>
      </c>
      <c r="AG83" s="64">
        <v>30</v>
      </c>
      <c r="AH83" s="46">
        <f t="shared" si="29"/>
        <v>28.7</v>
      </c>
      <c r="AI83" s="47">
        <f t="shared" si="30"/>
        <v>0</v>
      </c>
      <c r="AK83" s="49"/>
      <c r="AY83" s="1" t="s">
        <v>107</v>
      </c>
      <c r="AZ83" s="82">
        <f>ROUND(C101,0)</f>
        <v>0</v>
      </c>
      <c r="BA83" s="81">
        <f t="shared" si="41"/>
        <v>0</v>
      </c>
      <c r="BB83" s="81">
        <f t="shared" si="41"/>
        <v>0</v>
      </c>
      <c r="BC83" s="81">
        <f t="shared" si="41"/>
        <v>0</v>
      </c>
      <c r="BD83" s="81">
        <f t="shared" si="41"/>
        <v>60</v>
      </c>
      <c r="BE83" s="82">
        <f>I101</f>
        <v>72</v>
      </c>
      <c r="BF83" s="82">
        <f>K101</f>
        <v>72</v>
      </c>
      <c r="BG83" s="82">
        <f t="shared" si="42"/>
        <v>61</v>
      </c>
      <c r="BH83" s="82">
        <f t="shared" si="42"/>
        <v>64</v>
      </c>
      <c r="BI83" s="82">
        <f t="shared" si="42"/>
        <v>65</v>
      </c>
      <c r="BJ83" s="82">
        <f t="shared" si="42"/>
        <v>62.3</v>
      </c>
      <c r="BK83" s="82">
        <f t="shared" si="42"/>
        <v>59</v>
      </c>
      <c r="BL83" s="82">
        <f t="shared" si="42"/>
        <v>57</v>
      </c>
      <c r="BM83" s="82">
        <f t="shared" si="42"/>
        <v>66</v>
      </c>
      <c r="BN83" s="82">
        <f t="shared" si="42"/>
        <v>67.599999999999994</v>
      </c>
      <c r="BO83" s="82">
        <f t="shared" si="42"/>
        <v>0</v>
      </c>
      <c r="BP83" s="82">
        <f t="shared" si="42"/>
        <v>70.099999999999994</v>
      </c>
      <c r="BQ83" s="82">
        <f>X101</f>
        <v>63.1</v>
      </c>
      <c r="BR83" s="82">
        <f>Z101</f>
        <v>65</v>
      </c>
      <c r="BS83" s="81">
        <f>AB101</f>
        <v>59.8</v>
      </c>
      <c r="BT83" s="81">
        <f t="shared" si="43"/>
        <v>55.5</v>
      </c>
      <c r="BU83" s="81">
        <f t="shared" si="43"/>
        <v>55.3</v>
      </c>
      <c r="BV83" s="81">
        <f t="shared" si="43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8</v>
      </c>
      <c r="N84" s="44">
        <v>11.2</v>
      </c>
      <c r="O84" s="44">
        <v>15</v>
      </c>
      <c r="P84" s="44">
        <v>15.7</v>
      </c>
      <c r="Q84" s="44">
        <v>15.7</v>
      </c>
      <c r="R84" s="44">
        <v>15</v>
      </c>
      <c r="S84" s="44">
        <v>13.1</v>
      </c>
      <c r="T84" s="44">
        <v>10.5</v>
      </c>
      <c r="U84" s="43"/>
      <c r="V84" s="44">
        <v>2.4</v>
      </c>
      <c r="W84" s="44">
        <v>1.4</v>
      </c>
      <c r="X84" s="44">
        <v>0.8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29"/>
        <v>15.7</v>
      </c>
      <c r="AI84" s="47">
        <f t="shared" si="30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4">M107</f>
        <v>0</v>
      </c>
      <c r="BH84" s="82">
        <f t="shared" si="44"/>
        <v>0</v>
      </c>
      <c r="BI84" s="82">
        <f t="shared" si="44"/>
        <v>0</v>
      </c>
      <c r="BJ84" s="82">
        <f t="shared" si="44"/>
        <v>0</v>
      </c>
      <c r="BK84" s="82">
        <f t="shared" si="44"/>
        <v>0</v>
      </c>
      <c r="BL84" s="82">
        <f t="shared" si="44"/>
        <v>0</v>
      </c>
      <c r="BM84" s="82">
        <f t="shared" si="44"/>
        <v>0</v>
      </c>
      <c r="BN84" s="82">
        <f t="shared" si="44"/>
        <v>0</v>
      </c>
      <c r="BO84" s="82">
        <f t="shared" si="44"/>
        <v>0</v>
      </c>
      <c r="BP84" s="82">
        <f t="shared" si="44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10.9</v>
      </c>
      <c r="C85" s="43">
        <v>11</v>
      </c>
      <c r="D85" s="43">
        <v>11</v>
      </c>
      <c r="E85" s="43">
        <v>11.1</v>
      </c>
      <c r="F85" s="43">
        <v>11.1</v>
      </c>
      <c r="G85" s="43">
        <v>11.1</v>
      </c>
      <c r="H85" s="43">
        <v>11.1</v>
      </c>
      <c r="I85" s="43">
        <v>11.1</v>
      </c>
      <c r="J85" s="43">
        <v>11.1</v>
      </c>
      <c r="K85" s="43">
        <v>11.1</v>
      </c>
      <c r="L85" s="43">
        <v>11.1</v>
      </c>
      <c r="M85" s="43">
        <v>11.1</v>
      </c>
      <c r="N85" s="43">
        <v>11.1</v>
      </c>
      <c r="O85" s="43">
        <v>11.1</v>
      </c>
      <c r="P85" s="43">
        <v>11.1</v>
      </c>
      <c r="Q85" s="43">
        <v>11.1</v>
      </c>
      <c r="R85" s="43">
        <v>11.1</v>
      </c>
      <c r="S85" s="43">
        <v>11.4</v>
      </c>
      <c r="T85" s="43">
        <v>11.4</v>
      </c>
      <c r="U85" s="43"/>
      <c r="V85" s="43">
        <v>11.4</v>
      </c>
      <c r="W85" s="43">
        <v>11.4</v>
      </c>
      <c r="X85" s="43">
        <v>11.4</v>
      </c>
      <c r="Y85" s="43">
        <v>11.4</v>
      </c>
      <c r="Z85" s="43">
        <v>11.4</v>
      </c>
      <c r="AA85" s="43">
        <v>11.4</v>
      </c>
      <c r="AB85" s="43">
        <v>11.4</v>
      </c>
      <c r="AC85" s="43">
        <v>11.4</v>
      </c>
      <c r="AD85" s="43">
        <v>11.4</v>
      </c>
      <c r="AE85" s="43">
        <v>11.4</v>
      </c>
      <c r="AF85" s="43">
        <v>11.4</v>
      </c>
      <c r="AG85" s="64">
        <v>24</v>
      </c>
      <c r="AH85" s="46">
        <f t="shared" si="29"/>
        <v>11.4</v>
      </c>
      <c r="AI85" s="47">
        <f t="shared" si="30"/>
        <v>10.9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/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9"/>
        <v>0</v>
      </c>
      <c r="AI86" s="47">
        <f t="shared" si="30"/>
        <v>0</v>
      </c>
      <c r="AK86" s="49"/>
      <c r="AZ86" s="82">
        <f t="shared" ref="AZ86:BW91" si="45">VALUE(AZ79)</f>
        <v>-205</v>
      </c>
      <c r="BA86" s="82">
        <f t="shared" si="45"/>
        <v>-222</v>
      </c>
      <c r="BB86" s="82">
        <f t="shared" si="45"/>
        <v>-193.9</v>
      </c>
      <c r="BC86" s="82">
        <f t="shared" si="45"/>
        <v>-193.9</v>
      </c>
      <c r="BD86" s="82">
        <f t="shared" si="45"/>
        <v>-193.9</v>
      </c>
      <c r="BE86" s="82">
        <f t="shared" si="45"/>
        <v>-265</v>
      </c>
      <c r="BF86" s="82">
        <f t="shared" si="45"/>
        <v>-200</v>
      </c>
      <c r="BG86" s="82">
        <f t="shared" si="45"/>
        <v>-187</v>
      </c>
      <c r="BH86" s="82">
        <f t="shared" si="45"/>
        <v>-180</v>
      </c>
      <c r="BI86" s="82">
        <f t="shared" si="45"/>
        <v>-200</v>
      </c>
      <c r="BJ86" s="82">
        <f t="shared" si="45"/>
        <v>-199</v>
      </c>
      <c r="BK86" s="82">
        <f t="shared" si="45"/>
        <v>-103</v>
      </c>
      <c r="BL86" s="82">
        <f t="shared" si="45"/>
        <v>-48</v>
      </c>
      <c r="BM86" s="82">
        <f t="shared" si="45"/>
        <v>-15</v>
      </c>
      <c r="BN86" s="82">
        <f t="shared" si="45"/>
        <v>-112</v>
      </c>
      <c r="BO86" s="82">
        <f t="shared" si="45"/>
        <v>0</v>
      </c>
      <c r="BP86" s="82">
        <f t="shared" si="45"/>
        <v>-296</v>
      </c>
      <c r="BQ86" s="82">
        <f t="shared" si="45"/>
        <v>-377</v>
      </c>
      <c r="BR86" s="82">
        <f t="shared" si="45"/>
        <v>-396</v>
      </c>
      <c r="BS86" s="82">
        <f t="shared" si="45"/>
        <v>-361.4</v>
      </c>
      <c r="BT86" s="82">
        <f t="shared" si="45"/>
        <v>-375.2</v>
      </c>
      <c r="BU86" s="82">
        <f t="shared" si="45"/>
        <v>-362.6</v>
      </c>
      <c r="BV86" s="82">
        <f t="shared" si="45"/>
        <v>-456.6</v>
      </c>
      <c r="BW86" s="82">
        <f t="shared" si="45"/>
        <v>-209</v>
      </c>
    </row>
    <row r="87" spans="1:75" x14ac:dyDescent="0.25">
      <c r="A87" s="63" t="s">
        <v>112</v>
      </c>
      <c r="B87" s="43">
        <v>8.4</v>
      </c>
      <c r="C87" s="43">
        <v>8.4</v>
      </c>
      <c r="D87" s="43">
        <v>8.4</v>
      </c>
      <c r="E87" s="43">
        <v>8.5</v>
      </c>
      <c r="F87" s="43">
        <v>8.5</v>
      </c>
      <c r="G87" s="43">
        <v>8.5</v>
      </c>
      <c r="H87" s="43">
        <v>8.5</v>
      </c>
      <c r="I87" s="43">
        <v>8.5</v>
      </c>
      <c r="J87" s="43">
        <v>8.5</v>
      </c>
      <c r="K87" s="43">
        <v>8.5</v>
      </c>
      <c r="L87" s="43">
        <v>8.5</v>
      </c>
      <c r="M87" s="43">
        <v>8.5</v>
      </c>
      <c r="N87" s="43">
        <v>6</v>
      </c>
      <c r="O87" s="43">
        <v>6</v>
      </c>
      <c r="P87" s="43">
        <v>6</v>
      </c>
      <c r="Q87" s="43">
        <v>6</v>
      </c>
      <c r="R87" s="43">
        <v>6</v>
      </c>
      <c r="S87" s="43">
        <v>8.6</v>
      </c>
      <c r="T87" s="43">
        <v>8.3000000000000007</v>
      </c>
      <c r="U87" s="43"/>
      <c r="V87" s="43">
        <v>4.9000000000000004</v>
      </c>
      <c r="W87" s="43">
        <v>7.2</v>
      </c>
      <c r="X87" s="43">
        <v>7.4</v>
      </c>
      <c r="Y87" s="43">
        <v>7.4</v>
      </c>
      <c r="Z87" s="43">
        <v>7.4</v>
      </c>
      <c r="AA87" s="43">
        <v>7.4</v>
      </c>
      <c r="AB87" s="43">
        <v>7.4</v>
      </c>
      <c r="AC87" s="43">
        <v>7.4</v>
      </c>
      <c r="AD87" s="43">
        <v>7.4</v>
      </c>
      <c r="AE87" s="43">
        <v>7.4</v>
      </c>
      <c r="AF87" s="43">
        <v>7.4</v>
      </c>
      <c r="AG87" s="64">
        <v>14.1</v>
      </c>
      <c r="AH87" s="46">
        <f t="shared" si="29"/>
        <v>8.6</v>
      </c>
      <c r="AI87" s="47">
        <f t="shared" si="30"/>
        <v>4.9000000000000004</v>
      </c>
      <c r="AK87" s="49"/>
      <c r="AZ87" s="82">
        <f t="shared" si="45"/>
        <v>0</v>
      </c>
      <c r="BA87" s="82">
        <f t="shared" si="45"/>
        <v>0</v>
      </c>
      <c r="BB87" s="82">
        <f t="shared" si="45"/>
        <v>0</v>
      </c>
      <c r="BC87" s="82">
        <f t="shared" si="45"/>
        <v>0</v>
      </c>
      <c r="BD87" s="82">
        <f t="shared" si="45"/>
        <v>0</v>
      </c>
      <c r="BE87" s="82">
        <f t="shared" si="45"/>
        <v>0</v>
      </c>
      <c r="BF87" s="82">
        <f t="shared" si="45"/>
        <v>0</v>
      </c>
      <c r="BG87" s="82">
        <f t="shared" si="45"/>
        <v>0</v>
      </c>
      <c r="BH87" s="82">
        <f t="shared" si="45"/>
        <v>0</v>
      </c>
      <c r="BI87" s="82">
        <f t="shared" si="45"/>
        <v>0</v>
      </c>
      <c r="BJ87" s="82">
        <f t="shared" si="45"/>
        <v>0</v>
      </c>
      <c r="BK87" s="82">
        <f t="shared" si="45"/>
        <v>6</v>
      </c>
      <c r="BL87" s="82">
        <f t="shared" si="45"/>
        <v>6</v>
      </c>
      <c r="BM87" s="82">
        <f t="shared" si="45"/>
        <v>0</v>
      </c>
      <c r="BN87" s="82">
        <f t="shared" si="45"/>
        <v>0</v>
      </c>
      <c r="BO87" s="82">
        <f t="shared" si="45"/>
        <v>0</v>
      </c>
      <c r="BP87" s="82">
        <f t="shared" si="45"/>
        <v>29</v>
      </c>
      <c r="BQ87" s="82">
        <f t="shared" si="45"/>
        <v>3</v>
      </c>
      <c r="BR87" s="82">
        <f t="shared" si="45"/>
        <v>2.2999999999999998</v>
      </c>
      <c r="BS87" s="82">
        <f t="shared" si="45"/>
        <v>0</v>
      </c>
      <c r="BT87" s="82">
        <f t="shared" si="45"/>
        <v>0</v>
      </c>
      <c r="BU87" s="82">
        <f t="shared" si="45"/>
        <v>0</v>
      </c>
      <c r="BV87" s="82">
        <f t="shared" si="45"/>
        <v>0</v>
      </c>
      <c r="BW87" s="82">
        <f t="shared" si="45"/>
        <v>0</v>
      </c>
    </row>
    <row r="88" spans="1:75" x14ac:dyDescent="0.25">
      <c r="A88" s="84" t="s">
        <v>113</v>
      </c>
      <c r="B88" s="43">
        <v>9.1</v>
      </c>
      <c r="C88" s="43">
        <v>9.1</v>
      </c>
      <c r="D88" s="43">
        <v>9.1</v>
      </c>
      <c r="E88" s="43">
        <v>7.6</v>
      </c>
      <c r="F88" s="43">
        <v>7.6</v>
      </c>
      <c r="G88" s="43">
        <v>7.6</v>
      </c>
      <c r="H88" s="43">
        <v>7.6</v>
      </c>
      <c r="I88" s="43">
        <v>7.6</v>
      </c>
      <c r="J88" s="43">
        <v>7.6</v>
      </c>
      <c r="K88" s="43">
        <v>7.6</v>
      </c>
      <c r="L88" s="43">
        <v>7.6</v>
      </c>
      <c r="M88" s="43">
        <v>7.6</v>
      </c>
      <c r="N88" s="43">
        <v>7.6</v>
      </c>
      <c r="O88" s="43">
        <v>7.6</v>
      </c>
      <c r="P88" s="43">
        <v>7.6</v>
      </c>
      <c r="Q88" s="43">
        <v>7.6</v>
      </c>
      <c r="R88" s="43">
        <v>7.6</v>
      </c>
      <c r="S88" s="43">
        <v>7.6</v>
      </c>
      <c r="T88" s="43">
        <v>6.5</v>
      </c>
      <c r="U88" s="43"/>
      <c r="V88" s="43">
        <v>10.4</v>
      </c>
      <c r="W88" s="43">
        <v>10.4</v>
      </c>
      <c r="X88" s="43">
        <v>10</v>
      </c>
      <c r="Y88" s="43">
        <v>9.77</v>
      </c>
      <c r="Z88" s="43">
        <v>6.7</v>
      </c>
      <c r="AA88" s="43">
        <v>6.7</v>
      </c>
      <c r="AB88" s="43">
        <v>6.7</v>
      </c>
      <c r="AC88" s="43">
        <v>6.7</v>
      </c>
      <c r="AD88" s="43">
        <v>6.7</v>
      </c>
      <c r="AE88" s="43">
        <v>6.7</v>
      </c>
      <c r="AF88" s="43">
        <v>6.7</v>
      </c>
      <c r="AG88" s="64">
        <v>14</v>
      </c>
      <c r="AH88" s="46">
        <f t="shared" si="29"/>
        <v>10.4</v>
      </c>
      <c r="AI88" s="47">
        <f t="shared" si="30"/>
        <v>6.5</v>
      </c>
      <c r="AK88" s="49"/>
      <c r="AZ88" s="82">
        <f t="shared" si="45"/>
        <v>0</v>
      </c>
      <c r="BA88" s="82">
        <f t="shared" si="45"/>
        <v>0</v>
      </c>
      <c r="BB88" s="82">
        <f t="shared" si="45"/>
        <v>0</v>
      </c>
      <c r="BC88" s="82">
        <f t="shared" si="45"/>
        <v>0</v>
      </c>
      <c r="BD88" s="82">
        <f t="shared" si="45"/>
        <v>0</v>
      </c>
      <c r="BE88" s="82">
        <f t="shared" si="45"/>
        <v>0</v>
      </c>
      <c r="BF88" s="82">
        <f t="shared" si="45"/>
        <v>0</v>
      </c>
      <c r="BG88" s="82">
        <f t="shared" si="45"/>
        <v>0</v>
      </c>
      <c r="BH88" s="82">
        <f t="shared" si="45"/>
        <v>0</v>
      </c>
      <c r="BI88" s="82">
        <f t="shared" si="45"/>
        <v>65</v>
      </c>
      <c r="BJ88" s="82">
        <f t="shared" si="45"/>
        <v>66.8</v>
      </c>
      <c r="BK88" s="82">
        <f t="shared" si="45"/>
        <v>71</v>
      </c>
      <c r="BL88" s="82">
        <f t="shared" si="45"/>
        <v>73</v>
      </c>
      <c r="BM88" s="82">
        <f t="shared" si="45"/>
        <v>69.099999999999994</v>
      </c>
      <c r="BN88" s="82">
        <f t="shared" si="45"/>
        <v>49</v>
      </c>
      <c r="BO88" s="82">
        <f t="shared" si="45"/>
        <v>0</v>
      </c>
      <c r="BP88" s="82">
        <f t="shared" si="45"/>
        <v>54</v>
      </c>
      <c r="BQ88" s="82">
        <f t="shared" si="45"/>
        <v>55</v>
      </c>
      <c r="BR88" s="82">
        <f t="shared" si="45"/>
        <v>57</v>
      </c>
      <c r="BS88" s="82">
        <f t="shared" si="45"/>
        <v>0</v>
      </c>
      <c r="BT88" s="82">
        <f t="shared" si="45"/>
        <v>0</v>
      </c>
      <c r="BU88" s="82">
        <f t="shared" si="45"/>
        <v>0</v>
      </c>
      <c r="BV88" s="82">
        <f t="shared" si="45"/>
        <v>0</v>
      </c>
      <c r="BW88" s="82">
        <f t="shared" si="45"/>
        <v>0</v>
      </c>
    </row>
    <row r="89" spans="1:75" x14ac:dyDescent="0.25">
      <c r="A89" s="63" t="s">
        <v>114</v>
      </c>
      <c r="B89" s="43">
        <v>9</v>
      </c>
      <c r="C89" s="43">
        <v>9</v>
      </c>
      <c r="D89" s="43">
        <v>9</v>
      </c>
      <c r="E89" s="43">
        <v>9.1</v>
      </c>
      <c r="F89" s="43">
        <v>9.1</v>
      </c>
      <c r="G89" s="43">
        <v>9.1</v>
      </c>
      <c r="H89" s="43">
        <v>9.1</v>
      </c>
      <c r="I89" s="43">
        <v>9.1</v>
      </c>
      <c r="J89" s="43">
        <v>9.1</v>
      </c>
      <c r="K89" s="43">
        <v>9.1</v>
      </c>
      <c r="L89" s="43">
        <v>9.1</v>
      </c>
      <c r="M89" s="43">
        <v>9.1</v>
      </c>
      <c r="N89" s="43">
        <v>9.1</v>
      </c>
      <c r="O89" s="43">
        <v>9.1</v>
      </c>
      <c r="P89" s="43">
        <v>9.1</v>
      </c>
      <c r="Q89" s="43">
        <v>9.1</v>
      </c>
      <c r="R89" s="43">
        <v>9.1</v>
      </c>
      <c r="S89" s="43">
        <v>9.1</v>
      </c>
      <c r="T89" s="43">
        <v>9.1999999999999993</v>
      </c>
      <c r="U89" s="43"/>
      <c r="V89" s="43">
        <v>8.9</v>
      </c>
      <c r="W89" s="43">
        <v>8.9</v>
      </c>
      <c r="X89" s="43">
        <v>8.9</v>
      </c>
      <c r="Y89" s="43">
        <v>9</v>
      </c>
      <c r="Z89" s="43">
        <v>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29"/>
        <v>9.1999999999999993</v>
      </c>
      <c r="AI89" s="47">
        <f t="shared" si="30"/>
        <v>8.9</v>
      </c>
      <c r="AK89" s="49"/>
      <c r="AZ89" s="82">
        <f t="shared" si="45"/>
        <v>0</v>
      </c>
      <c r="BA89" s="82">
        <f t="shared" si="45"/>
        <v>0</v>
      </c>
      <c r="BB89" s="82">
        <f t="shared" si="45"/>
        <v>0</v>
      </c>
      <c r="BC89" s="82">
        <f t="shared" si="45"/>
        <v>0</v>
      </c>
      <c r="BD89" s="82">
        <f t="shared" si="45"/>
        <v>0</v>
      </c>
      <c r="BE89" s="82">
        <f t="shared" si="45"/>
        <v>0</v>
      </c>
      <c r="BF89" s="82">
        <f t="shared" si="45"/>
        <v>0</v>
      </c>
      <c r="BG89" s="82">
        <f t="shared" si="45"/>
        <v>0</v>
      </c>
      <c r="BH89" s="82">
        <f t="shared" si="45"/>
        <v>0</v>
      </c>
      <c r="BI89" s="82">
        <f t="shared" si="45"/>
        <v>0</v>
      </c>
      <c r="BJ89" s="82">
        <f t="shared" si="45"/>
        <v>17.600000000000001</v>
      </c>
      <c r="BK89" s="82">
        <f t="shared" si="45"/>
        <v>13.5</v>
      </c>
      <c r="BL89" s="82">
        <f t="shared" si="45"/>
        <v>11</v>
      </c>
      <c r="BM89" s="82">
        <f t="shared" si="45"/>
        <v>16</v>
      </c>
      <c r="BN89" s="82">
        <f t="shared" si="45"/>
        <v>16</v>
      </c>
      <c r="BO89" s="82">
        <f t="shared" si="45"/>
        <v>0</v>
      </c>
      <c r="BP89" s="82">
        <f t="shared" si="45"/>
        <v>15</v>
      </c>
      <c r="BQ89" s="82">
        <f t="shared" si="45"/>
        <v>14.3</v>
      </c>
      <c r="BR89" s="82">
        <f t="shared" si="45"/>
        <v>18</v>
      </c>
      <c r="BS89" s="82">
        <f t="shared" si="45"/>
        <v>0</v>
      </c>
      <c r="BT89" s="82">
        <f t="shared" si="45"/>
        <v>0</v>
      </c>
      <c r="BU89" s="82">
        <f t="shared" si="45"/>
        <v>0</v>
      </c>
      <c r="BV89" s="82">
        <f t="shared" si="45"/>
        <v>0</v>
      </c>
      <c r="BW89" s="82">
        <f t="shared" si="45"/>
        <v>0</v>
      </c>
    </row>
    <row r="90" spans="1:75" x14ac:dyDescent="0.25">
      <c r="A90" s="63" t="s">
        <v>115</v>
      </c>
      <c r="B90" s="43">
        <v>2.2999999999999998</v>
      </c>
      <c r="C90" s="43">
        <v>2.2999999999999998</v>
      </c>
      <c r="D90" s="43">
        <v>2.2999999999999998</v>
      </c>
      <c r="E90" s="43">
        <v>2.2999999999999998</v>
      </c>
      <c r="F90" s="43">
        <v>2.2999999999999998</v>
      </c>
      <c r="G90" s="43">
        <v>2.2999999999999998</v>
      </c>
      <c r="H90" s="43">
        <v>2.2999999999999998</v>
      </c>
      <c r="I90" s="43">
        <v>2.2999999999999998</v>
      </c>
      <c r="J90" s="43">
        <v>2.2999999999999998</v>
      </c>
      <c r="K90" s="43">
        <v>2.2999999999999998</v>
      </c>
      <c r="L90" s="43">
        <v>2.2999999999999998</v>
      </c>
      <c r="M90" s="43">
        <v>2.2999999999999998</v>
      </c>
      <c r="N90" s="43">
        <v>2.2999999999999998</v>
      </c>
      <c r="O90" s="43">
        <v>2.2999999999999998</v>
      </c>
      <c r="P90" s="43">
        <v>2.2999999999999998</v>
      </c>
      <c r="Q90" s="43">
        <v>2.2999999999999998</v>
      </c>
      <c r="R90" s="43">
        <v>2.2999999999999998</v>
      </c>
      <c r="S90" s="43">
        <v>2.2999999999999998</v>
      </c>
      <c r="T90" s="43">
        <v>2.2999999999999998</v>
      </c>
      <c r="U90" s="43"/>
      <c r="V90" s="43">
        <v>2.2999999999999998</v>
      </c>
      <c r="W90" s="43">
        <v>2.2999999999999998</v>
      </c>
      <c r="X90" s="43">
        <v>2.2999999999999998</v>
      </c>
      <c r="Y90" s="43">
        <v>2.2999999999999998</v>
      </c>
      <c r="Z90" s="43">
        <v>2.2999999999999998</v>
      </c>
      <c r="AA90" s="43">
        <v>2.2999999999999998</v>
      </c>
      <c r="AB90" s="43">
        <v>2.2999999999999998</v>
      </c>
      <c r="AC90" s="43">
        <v>2.2999999999999998</v>
      </c>
      <c r="AD90" s="43">
        <v>2.2999999999999998</v>
      </c>
      <c r="AE90" s="43">
        <v>2.2999999999999998</v>
      </c>
      <c r="AF90" s="43">
        <v>2.2999999999999998</v>
      </c>
      <c r="AG90" s="64">
        <v>6.2</v>
      </c>
      <c r="AH90" s="46">
        <f t="shared" si="29"/>
        <v>2.2999999999999998</v>
      </c>
      <c r="AI90" s="47">
        <f t="shared" si="30"/>
        <v>2.2999999999999998</v>
      </c>
      <c r="AK90" s="49"/>
      <c r="AZ90" s="82">
        <f t="shared" si="45"/>
        <v>0</v>
      </c>
      <c r="BA90" s="82">
        <f t="shared" si="45"/>
        <v>0</v>
      </c>
      <c r="BB90" s="82">
        <f t="shared" si="45"/>
        <v>0</v>
      </c>
      <c r="BC90" s="82">
        <f t="shared" si="45"/>
        <v>0</v>
      </c>
      <c r="BD90" s="82">
        <f t="shared" si="45"/>
        <v>60</v>
      </c>
      <c r="BE90" s="82">
        <f t="shared" si="45"/>
        <v>72</v>
      </c>
      <c r="BF90" s="82">
        <f t="shared" si="45"/>
        <v>72</v>
      </c>
      <c r="BG90" s="82">
        <f t="shared" si="45"/>
        <v>61</v>
      </c>
      <c r="BH90" s="82">
        <f t="shared" si="45"/>
        <v>64</v>
      </c>
      <c r="BI90" s="82">
        <f t="shared" si="45"/>
        <v>65</v>
      </c>
      <c r="BJ90" s="82">
        <f t="shared" si="45"/>
        <v>62.3</v>
      </c>
      <c r="BK90" s="82">
        <f t="shared" si="45"/>
        <v>59</v>
      </c>
      <c r="BL90" s="82">
        <f t="shared" si="45"/>
        <v>57</v>
      </c>
      <c r="BM90" s="82">
        <f t="shared" si="45"/>
        <v>66</v>
      </c>
      <c r="BN90" s="82">
        <f t="shared" si="45"/>
        <v>67.599999999999994</v>
      </c>
      <c r="BO90" s="82">
        <f t="shared" si="45"/>
        <v>0</v>
      </c>
      <c r="BP90" s="82">
        <f t="shared" si="45"/>
        <v>70.099999999999994</v>
      </c>
      <c r="BQ90" s="82">
        <f t="shared" si="45"/>
        <v>63.1</v>
      </c>
      <c r="BR90" s="82">
        <f t="shared" si="45"/>
        <v>65</v>
      </c>
      <c r="BS90" s="82">
        <f t="shared" si="45"/>
        <v>59.8</v>
      </c>
      <c r="BT90" s="82">
        <f t="shared" si="45"/>
        <v>55.5</v>
      </c>
      <c r="BU90" s="82">
        <f t="shared" si="45"/>
        <v>55.3</v>
      </c>
      <c r="BV90" s="82">
        <f t="shared" si="45"/>
        <v>0</v>
      </c>
      <c r="BW90" s="82">
        <f t="shared" si="45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9"/>
        <v>2</v>
      </c>
      <c r="AI91" s="47">
        <f t="shared" si="30"/>
        <v>2</v>
      </c>
      <c r="AK91" s="49"/>
      <c r="AZ91" s="82">
        <f t="shared" si="45"/>
        <v>0</v>
      </c>
      <c r="BA91" s="82">
        <f t="shared" si="45"/>
        <v>0</v>
      </c>
      <c r="BB91" s="82">
        <f t="shared" si="45"/>
        <v>0</v>
      </c>
      <c r="BC91" s="82">
        <f t="shared" si="45"/>
        <v>0</v>
      </c>
      <c r="BD91" s="82">
        <f t="shared" si="45"/>
        <v>0</v>
      </c>
      <c r="BE91" s="82">
        <f t="shared" si="45"/>
        <v>0</v>
      </c>
      <c r="BF91" s="82">
        <f t="shared" si="45"/>
        <v>0</v>
      </c>
      <c r="BG91" s="82">
        <f t="shared" si="45"/>
        <v>0</v>
      </c>
      <c r="BH91" s="82">
        <f t="shared" si="45"/>
        <v>0</v>
      </c>
      <c r="BI91" s="82">
        <f t="shared" si="45"/>
        <v>0</v>
      </c>
      <c r="BJ91" s="82">
        <f t="shared" si="45"/>
        <v>0</v>
      </c>
      <c r="BK91" s="82">
        <f t="shared" si="45"/>
        <v>0</v>
      </c>
      <c r="BL91" s="82">
        <f t="shared" si="45"/>
        <v>0</v>
      </c>
      <c r="BM91" s="82">
        <f t="shared" si="45"/>
        <v>0</v>
      </c>
      <c r="BN91" s="82">
        <f t="shared" si="45"/>
        <v>0</v>
      </c>
      <c r="BO91" s="82">
        <f t="shared" si="45"/>
        <v>0</v>
      </c>
      <c r="BP91" s="82">
        <f t="shared" si="45"/>
        <v>0</v>
      </c>
      <c r="BQ91" s="82">
        <f t="shared" si="45"/>
        <v>0</v>
      </c>
      <c r="BR91" s="82">
        <f t="shared" si="45"/>
        <v>0</v>
      </c>
      <c r="BS91" s="82">
        <f t="shared" si="45"/>
        <v>0</v>
      </c>
      <c r="BT91" s="82">
        <f t="shared" si="45"/>
        <v>0</v>
      </c>
      <c r="BU91" s="82">
        <f t="shared" si="45"/>
        <v>0</v>
      </c>
      <c r="BV91" s="82">
        <f t="shared" si="45"/>
        <v>0</v>
      </c>
      <c r="BW91" s="82">
        <f t="shared" si="45"/>
        <v>0</v>
      </c>
    </row>
    <row r="92" spans="1:75" ht="15.75" thickBot="1" x14ac:dyDescent="0.3">
      <c r="A92" s="87" t="s">
        <v>117</v>
      </c>
      <c r="B92" s="70">
        <f t="shared" ref="B92" si="46">SUM(B79:B91)</f>
        <v>331.7</v>
      </c>
      <c r="C92" s="70">
        <f t="shared" ref="B92:AG92" si="47">SUM(C79:C91)</f>
        <v>333.40000000000003</v>
      </c>
      <c r="D92" s="70">
        <f t="shared" si="47"/>
        <v>325.50000000000006</v>
      </c>
      <c r="E92" s="70">
        <f t="shared" si="47"/>
        <v>298.80000000000007</v>
      </c>
      <c r="F92" s="70">
        <f t="shared" si="47"/>
        <v>298.80000000000007</v>
      </c>
      <c r="G92" s="70">
        <f t="shared" si="47"/>
        <v>298.80000000000007</v>
      </c>
      <c r="H92" s="70">
        <f t="shared" si="47"/>
        <v>316.80000000000007</v>
      </c>
      <c r="I92" s="70">
        <f t="shared" si="47"/>
        <v>310.2000000000001</v>
      </c>
      <c r="J92" s="70">
        <f t="shared" si="47"/>
        <v>310.2000000000001</v>
      </c>
      <c r="K92" s="70">
        <f t="shared" si="47"/>
        <v>310.2000000000001</v>
      </c>
      <c r="L92" s="70">
        <f t="shared" si="47"/>
        <v>329.7000000000001</v>
      </c>
      <c r="M92" s="70">
        <f t="shared" si="47"/>
        <v>324.60000000000008</v>
      </c>
      <c r="N92" s="70">
        <f t="shared" ref="N92:O92" si="48">SUM(N79:N91)</f>
        <v>310.90000000000009</v>
      </c>
      <c r="O92" s="70">
        <f t="shared" si="48"/>
        <v>340.40000000000009</v>
      </c>
      <c r="P92" s="70">
        <f t="shared" ref="P92" si="49">SUM(P79:P91)</f>
        <v>303.70000000000005</v>
      </c>
      <c r="Q92" s="70">
        <f t="shared" si="47"/>
        <v>282.8</v>
      </c>
      <c r="R92" s="70">
        <f t="shared" ref="R92" si="50">SUM(R79:R91)</f>
        <v>283.10000000000008</v>
      </c>
      <c r="S92" s="70">
        <f t="shared" si="47"/>
        <v>290.10000000000008</v>
      </c>
      <c r="T92" s="70">
        <f t="shared" ref="T92" si="51">SUM(T79:T91)</f>
        <v>325.89999999999998</v>
      </c>
      <c r="U92" s="70">
        <f t="shared" si="47"/>
        <v>2</v>
      </c>
      <c r="V92" s="70">
        <f t="shared" si="47"/>
        <v>317.99999999999989</v>
      </c>
      <c r="W92" s="70">
        <f t="shared" si="47"/>
        <v>267.3</v>
      </c>
      <c r="X92" s="70">
        <f t="shared" si="47"/>
        <v>262.8</v>
      </c>
      <c r="Y92" s="70">
        <f t="shared" si="47"/>
        <v>288.46999999999997</v>
      </c>
      <c r="Z92" s="70">
        <f t="shared" ref="Z92:AA92" si="52">SUM(Z79:Z91)</f>
        <v>277.5</v>
      </c>
      <c r="AA92" s="70">
        <f t="shared" si="52"/>
        <v>277.5</v>
      </c>
      <c r="AB92" s="70">
        <f t="shared" ref="AB92:AD92" si="53">SUM(AB79:AB91)</f>
        <v>347.49999999999994</v>
      </c>
      <c r="AC92" s="70">
        <f t="shared" si="53"/>
        <v>361.49999999999994</v>
      </c>
      <c r="AD92" s="70">
        <f t="shared" si="53"/>
        <v>361.49999999999994</v>
      </c>
      <c r="AE92" s="70">
        <f t="shared" ref="AE92" si="54">SUM(AE79:AE91)</f>
        <v>317.49999999999994</v>
      </c>
      <c r="AF92" s="70">
        <f t="shared" si="47"/>
        <v>361.9</v>
      </c>
      <c r="AG92" s="80">
        <f t="shared" si="47"/>
        <v>489.91</v>
      </c>
      <c r="AH92" s="46">
        <f t="shared" si="29"/>
        <v>361.9</v>
      </c>
      <c r="AI92" s="47">
        <f t="shared" si="30"/>
        <v>2</v>
      </c>
      <c r="AK92" s="49"/>
      <c r="AY92" s="82"/>
    </row>
    <row r="93" spans="1:75" x14ac:dyDescent="0.25">
      <c r="A93" s="42" t="s">
        <v>118</v>
      </c>
      <c r="B93" s="44">
        <v>20</v>
      </c>
      <c r="C93" s="44">
        <v>20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40</v>
      </c>
      <c r="M93" s="44">
        <v>40</v>
      </c>
      <c r="N93" s="44">
        <v>40</v>
      </c>
      <c r="O93" s="44">
        <v>45</v>
      </c>
      <c r="P93" s="44">
        <v>45</v>
      </c>
      <c r="Q93" s="44">
        <v>45</v>
      </c>
      <c r="R93" s="44">
        <v>45</v>
      </c>
      <c r="S93" s="44">
        <v>45</v>
      </c>
      <c r="T93" s="44">
        <v>45</v>
      </c>
      <c r="U93" s="44"/>
      <c r="V93" s="44">
        <v>40</v>
      </c>
      <c r="W93" s="44">
        <v>14</v>
      </c>
      <c r="X93" s="44">
        <v>14</v>
      </c>
      <c r="Y93" s="44">
        <v>14</v>
      </c>
      <c r="Z93" s="44">
        <v>0</v>
      </c>
      <c r="AA93" s="44">
        <v>0</v>
      </c>
      <c r="AB93" s="44">
        <v>55</v>
      </c>
      <c r="AC93" s="44">
        <v>55</v>
      </c>
      <c r="AD93" s="44">
        <v>40</v>
      </c>
      <c r="AE93" s="44">
        <v>10</v>
      </c>
      <c r="AF93" s="44">
        <v>60</v>
      </c>
      <c r="AG93" s="61">
        <v>60</v>
      </c>
      <c r="AH93" s="46">
        <f t="shared" si="29"/>
        <v>60</v>
      </c>
      <c r="AI93" s="47">
        <f t="shared" si="30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10</v>
      </c>
      <c r="C94" s="43">
        <v>10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15</v>
      </c>
      <c r="M94" s="43">
        <v>15</v>
      </c>
      <c r="N94" s="43">
        <v>15</v>
      </c>
      <c r="O94" s="43">
        <v>20</v>
      </c>
      <c r="P94" s="43">
        <v>20</v>
      </c>
      <c r="Q94" s="43">
        <v>20</v>
      </c>
      <c r="R94" s="43">
        <v>20</v>
      </c>
      <c r="S94" s="43">
        <v>20</v>
      </c>
      <c r="T94" s="43">
        <v>20</v>
      </c>
      <c r="U94" s="43"/>
      <c r="V94" s="43">
        <v>18</v>
      </c>
      <c r="W94" s="43">
        <v>16</v>
      </c>
      <c r="X94" s="43">
        <v>9</v>
      </c>
      <c r="Y94" s="43">
        <v>9</v>
      </c>
      <c r="Z94" s="43">
        <v>0</v>
      </c>
      <c r="AA94" s="43">
        <v>0</v>
      </c>
      <c r="AB94" s="43">
        <v>24</v>
      </c>
      <c r="AC94" s="43">
        <v>24</v>
      </c>
      <c r="AD94" s="43">
        <v>18</v>
      </c>
      <c r="AE94" s="43">
        <v>4</v>
      </c>
      <c r="AF94" s="43">
        <v>28</v>
      </c>
      <c r="AG94" s="64">
        <v>32</v>
      </c>
      <c r="AH94" s="46">
        <f t="shared" si="29"/>
        <v>28</v>
      </c>
      <c r="AI94" s="47">
        <f t="shared" si="30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4.5</v>
      </c>
      <c r="C95" s="77">
        <v>4.5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8</v>
      </c>
      <c r="M95" s="77">
        <v>8</v>
      </c>
      <c r="N95" s="77">
        <v>8</v>
      </c>
      <c r="O95" s="77">
        <v>10</v>
      </c>
      <c r="P95" s="77">
        <v>10</v>
      </c>
      <c r="Q95" s="77">
        <v>10</v>
      </c>
      <c r="R95" s="77">
        <v>10</v>
      </c>
      <c r="S95" s="77">
        <v>10</v>
      </c>
      <c r="T95" s="77">
        <v>10</v>
      </c>
      <c r="U95" s="77"/>
      <c r="V95" s="77">
        <v>9</v>
      </c>
      <c r="W95" s="77">
        <v>9</v>
      </c>
      <c r="X95" s="77">
        <v>6</v>
      </c>
      <c r="Y95" s="77">
        <v>6</v>
      </c>
      <c r="Z95" s="77">
        <v>0</v>
      </c>
      <c r="AA95" s="77">
        <v>0</v>
      </c>
      <c r="AB95" s="77">
        <v>12</v>
      </c>
      <c r="AC95" s="77">
        <v>12</v>
      </c>
      <c r="AD95" s="77">
        <v>9</v>
      </c>
      <c r="AE95" s="77">
        <v>2</v>
      </c>
      <c r="AF95" s="77">
        <v>13</v>
      </c>
      <c r="AG95" s="78">
        <v>14</v>
      </c>
      <c r="AH95" s="46">
        <f t="shared" si="29"/>
        <v>13</v>
      </c>
      <c r="AI95" s="47">
        <f t="shared" si="30"/>
        <v>0</v>
      </c>
      <c r="AK95" s="49"/>
      <c r="AY95" s="82"/>
      <c r="BF95" s="81"/>
      <c r="BG95" s="82">
        <f t="array" ref="BG95:BL118">TRANSPOSE(AZ79:BW84)</f>
        <v>-205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55">B93+B94+B95</f>
        <v>34.5</v>
      </c>
      <c r="C96" s="70">
        <f t="shared" ref="B96:AF96" si="56">C93+C94+C95</f>
        <v>34.5</v>
      </c>
      <c r="D96" s="70">
        <f t="shared" si="56"/>
        <v>0</v>
      </c>
      <c r="E96" s="70">
        <f t="shared" si="56"/>
        <v>0</v>
      </c>
      <c r="F96" s="70">
        <f t="shared" si="56"/>
        <v>0</v>
      </c>
      <c r="G96" s="70">
        <f t="shared" si="56"/>
        <v>0</v>
      </c>
      <c r="H96" s="70">
        <f t="shared" si="56"/>
        <v>0</v>
      </c>
      <c r="I96" s="70">
        <f t="shared" si="56"/>
        <v>0</v>
      </c>
      <c r="J96" s="70">
        <f t="shared" si="56"/>
        <v>0</v>
      </c>
      <c r="K96" s="70">
        <f t="shared" si="56"/>
        <v>0</v>
      </c>
      <c r="L96" s="70">
        <f t="shared" si="56"/>
        <v>63</v>
      </c>
      <c r="M96" s="70">
        <f t="shared" si="56"/>
        <v>63</v>
      </c>
      <c r="N96" s="70">
        <f t="shared" ref="N96:O96" si="57">N93+N94+N95</f>
        <v>63</v>
      </c>
      <c r="O96" s="70">
        <f t="shared" si="57"/>
        <v>75</v>
      </c>
      <c r="P96" s="70">
        <f t="shared" ref="P96" si="58">P93+P94+P95</f>
        <v>75</v>
      </c>
      <c r="Q96" s="70">
        <f t="shared" si="56"/>
        <v>75</v>
      </c>
      <c r="R96" s="70">
        <f t="shared" ref="R96" si="59">R93+R94+R95</f>
        <v>75</v>
      </c>
      <c r="S96" s="70">
        <f t="shared" si="56"/>
        <v>75</v>
      </c>
      <c r="T96" s="70">
        <f t="shared" ref="T96" si="60">T93+T94+T95</f>
        <v>75</v>
      </c>
      <c r="U96" s="70">
        <f t="shared" si="56"/>
        <v>0</v>
      </c>
      <c r="V96" s="70">
        <f t="shared" si="56"/>
        <v>67</v>
      </c>
      <c r="W96" s="70">
        <f t="shared" si="56"/>
        <v>39</v>
      </c>
      <c r="X96" s="70">
        <f t="shared" si="56"/>
        <v>29</v>
      </c>
      <c r="Y96" s="70">
        <f t="shared" si="56"/>
        <v>29</v>
      </c>
      <c r="Z96" s="70">
        <f t="shared" ref="Z96" si="61">Z93+Z94+Z95</f>
        <v>0</v>
      </c>
      <c r="AA96" s="70">
        <f t="shared" si="56"/>
        <v>0</v>
      </c>
      <c r="AB96" s="70">
        <f t="shared" si="56"/>
        <v>91</v>
      </c>
      <c r="AC96" s="70">
        <f t="shared" si="56"/>
        <v>91</v>
      </c>
      <c r="AD96" s="70">
        <f t="shared" si="56"/>
        <v>67</v>
      </c>
      <c r="AE96" s="70">
        <f t="shared" si="56"/>
        <v>16</v>
      </c>
      <c r="AF96" s="70">
        <f t="shared" si="56"/>
        <v>101</v>
      </c>
      <c r="AG96" s="80">
        <f>SUM(AG93:AG95)</f>
        <v>106</v>
      </c>
      <c r="AH96" s="46">
        <f t="shared" si="29"/>
        <v>101</v>
      </c>
      <c r="AI96" s="47">
        <f t="shared" si="30"/>
        <v>0</v>
      </c>
      <c r="AK96" s="49"/>
      <c r="AY96" s="82"/>
      <c r="BF96" s="81"/>
      <c r="BG96" s="82">
        <v>-222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-209</v>
      </c>
      <c r="C97" s="44">
        <v>-204.6</v>
      </c>
      <c r="D97" s="44">
        <v>-222</v>
      </c>
      <c r="E97" s="44">
        <v>-193.9</v>
      </c>
      <c r="F97" s="44">
        <v>-193.9</v>
      </c>
      <c r="G97" s="44">
        <v>-193.9</v>
      </c>
      <c r="H97" s="44">
        <v>-265</v>
      </c>
      <c r="I97" s="44">
        <v>-265</v>
      </c>
      <c r="J97" s="44">
        <v>-200</v>
      </c>
      <c r="K97" s="44">
        <v>-200</v>
      </c>
      <c r="L97" s="44">
        <v>-220</v>
      </c>
      <c r="M97" s="44">
        <v>-187</v>
      </c>
      <c r="N97" s="44">
        <v>-180</v>
      </c>
      <c r="O97" s="44">
        <v>-200</v>
      </c>
      <c r="P97" s="44">
        <v>-199</v>
      </c>
      <c r="Q97" s="44">
        <v>-103</v>
      </c>
      <c r="R97" s="44">
        <v>-48</v>
      </c>
      <c r="S97" s="44">
        <v>-15</v>
      </c>
      <c r="T97" s="44">
        <v>-112</v>
      </c>
      <c r="U97" s="44"/>
      <c r="V97" s="44">
        <v>-296</v>
      </c>
      <c r="W97" s="44">
        <v>-372</v>
      </c>
      <c r="X97" s="44">
        <v>-377</v>
      </c>
      <c r="Y97" s="44">
        <v>-396</v>
      </c>
      <c r="Z97" s="44">
        <v>-396</v>
      </c>
      <c r="AA97" s="44">
        <v>-390</v>
      </c>
      <c r="AB97" s="44">
        <v>-361.4</v>
      </c>
      <c r="AC97" s="44">
        <v>-352.5</v>
      </c>
      <c r="AD97" s="44">
        <v>-375.2</v>
      </c>
      <c r="AE97" s="44">
        <v>-362.6</v>
      </c>
      <c r="AF97" s="44">
        <v>-456.6</v>
      </c>
      <c r="AG97" s="61"/>
      <c r="AH97" s="46">
        <f t="shared" si="29"/>
        <v>-15</v>
      </c>
      <c r="AI97" s="47">
        <f t="shared" si="30"/>
        <v>-456.6</v>
      </c>
      <c r="AK97" s="49"/>
      <c r="AY97" s="82"/>
      <c r="BF97" s="81"/>
      <c r="BG97" s="82">
        <v>-193.9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6</v>
      </c>
      <c r="R98" s="43">
        <v>6</v>
      </c>
      <c r="S98" s="43">
        <v>0</v>
      </c>
      <c r="T98" s="43">
        <v>0</v>
      </c>
      <c r="U98" s="43"/>
      <c r="V98" s="43">
        <v>29</v>
      </c>
      <c r="W98" s="43">
        <v>2.9</v>
      </c>
      <c r="X98" s="43">
        <v>3</v>
      </c>
      <c r="Y98" s="43">
        <v>2.2999999999999998</v>
      </c>
      <c r="Z98" s="43">
        <v>2.2999999999999998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29"/>
        <v>29</v>
      </c>
      <c r="AI98" s="47">
        <f t="shared" si="30"/>
        <v>0</v>
      </c>
      <c r="AK98" s="49"/>
      <c r="AL98" s="88" t="s">
        <v>124</v>
      </c>
      <c r="AM98" s="88"/>
      <c r="AY98" s="82"/>
      <c r="BF98" s="82"/>
      <c r="BG98" s="82">
        <v>-193.9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65</v>
      </c>
      <c r="P99" s="43">
        <v>66.8</v>
      </c>
      <c r="Q99" s="43">
        <v>71</v>
      </c>
      <c r="R99" s="43">
        <v>73</v>
      </c>
      <c r="S99" s="43">
        <v>69.099999999999994</v>
      </c>
      <c r="T99" s="43">
        <v>49</v>
      </c>
      <c r="U99" s="43"/>
      <c r="V99" s="43">
        <v>54</v>
      </c>
      <c r="W99" s="43">
        <v>54.4</v>
      </c>
      <c r="X99" s="43">
        <v>55</v>
      </c>
      <c r="Y99" s="43">
        <v>57</v>
      </c>
      <c r="Z99" s="43">
        <v>57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29"/>
        <v>73</v>
      </c>
      <c r="AI99" s="47">
        <f t="shared" si="30"/>
        <v>0</v>
      </c>
      <c r="AK99" s="90"/>
      <c r="AL99" s="91"/>
      <c r="AM99" s="91"/>
      <c r="AN99" s="92"/>
      <c r="AY99" s="82"/>
      <c r="BF99" s="82"/>
      <c r="BG99" s="82">
        <v>-193.9</v>
      </c>
      <c r="BH99" s="82">
        <v>0</v>
      </c>
      <c r="BI99" s="82">
        <v>0</v>
      </c>
      <c r="BJ99" s="82">
        <v>0</v>
      </c>
      <c r="BK99" s="82">
        <v>60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17.600000000000001</v>
      </c>
      <c r="Q100" s="93">
        <v>13.5</v>
      </c>
      <c r="R100" s="93">
        <v>11</v>
      </c>
      <c r="S100" s="93">
        <v>16</v>
      </c>
      <c r="T100" s="93">
        <v>16</v>
      </c>
      <c r="U100" s="93"/>
      <c r="V100" s="93">
        <v>15</v>
      </c>
      <c r="W100" s="93">
        <v>177.5</v>
      </c>
      <c r="X100" s="93">
        <v>14.3</v>
      </c>
      <c r="Y100" s="93">
        <v>18</v>
      </c>
      <c r="Z100" s="93">
        <v>18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29"/>
        <v>177.5</v>
      </c>
      <c r="AI100" s="47">
        <f t="shared" si="30"/>
        <v>0</v>
      </c>
      <c r="AK100" s="94" t="s">
        <v>127</v>
      </c>
      <c r="AL100" s="43"/>
      <c r="AM100" s="93"/>
      <c r="AN100" s="95"/>
      <c r="AY100" s="82"/>
      <c r="BF100" s="82"/>
      <c r="BG100" s="82">
        <v>-265</v>
      </c>
      <c r="BH100" s="82">
        <v>0</v>
      </c>
      <c r="BI100" s="82">
        <v>0</v>
      </c>
      <c r="BJ100" s="82">
        <v>0</v>
      </c>
      <c r="BK100" s="82">
        <v>72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60</v>
      </c>
      <c r="H101" s="44">
        <v>65.2</v>
      </c>
      <c r="I101" s="44">
        <v>72</v>
      </c>
      <c r="J101" s="44">
        <v>72</v>
      </c>
      <c r="K101" s="44">
        <v>72</v>
      </c>
      <c r="L101" s="44">
        <v>55</v>
      </c>
      <c r="M101" s="44">
        <v>61</v>
      </c>
      <c r="N101" s="44">
        <v>64</v>
      </c>
      <c r="O101" s="44">
        <v>65</v>
      </c>
      <c r="P101" s="44">
        <v>62.3</v>
      </c>
      <c r="Q101" s="44">
        <v>59</v>
      </c>
      <c r="R101" s="44">
        <v>57</v>
      </c>
      <c r="S101" s="44">
        <v>66</v>
      </c>
      <c r="T101" s="44">
        <v>67.599999999999994</v>
      </c>
      <c r="U101" s="44"/>
      <c r="V101" s="44">
        <v>70.099999999999994</v>
      </c>
      <c r="W101" s="44">
        <v>62.5</v>
      </c>
      <c r="X101" s="44">
        <v>63.1</v>
      </c>
      <c r="Y101" s="44">
        <v>65</v>
      </c>
      <c r="Z101" s="44">
        <v>65</v>
      </c>
      <c r="AA101" s="44">
        <v>59.8</v>
      </c>
      <c r="AB101" s="44">
        <v>59.8</v>
      </c>
      <c r="AC101" s="44">
        <v>57</v>
      </c>
      <c r="AD101" s="44">
        <v>55.5</v>
      </c>
      <c r="AE101" s="44">
        <v>55.3</v>
      </c>
      <c r="AF101" s="44">
        <v>0</v>
      </c>
      <c r="AG101" s="89"/>
      <c r="AH101" s="46">
        <f t="shared" si="29"/>
        <v>72</v>
      </c>
      <c r="AI101" s="47">
        <f t="shared" si="30"/>
        <v>0</v>
      </c>
      <c r="AK101" s="94" t="s">
        <v>129</v>
      </c>
      <c r="AL101" s="93"/>
      <c r="AM101" s="93"/>
      <c r="AN101" s="95"/>
      <c r="AY101" s="82"/>
      <c r="BF101" s="82"/>
      <c r="BG101" s="82">
        <v>-200</v>
      </c>
      <c r="BH101" s="82">
        <v>0</v>
      </c>
      <c r="BI101" s="82">
        <v>0</v>
      </c>
      <c r="BJ101" s="82">
        <v>0</v>
      </c>
      <c r="BK101" s="82">
        <v>72</v>
      </c>
      <c r="BL101" s="82">
        <v>0</v>
      </c>
    </row>
    <row r="102" spans="1:64" ht="15.75" thickBot="1" x14ac:dyDescent="0.3">
      <c r="A102" s="96" t="s">
        <v>130</v>
      </c>
      <c r="B102" s="97">
        <v>67.7</v>
      </c>
      <c r="C102" s="97">
        <v>59.6</v>
      </c>
      <c r="D102" s="97">
        <v>59.6</v>
      </c>
      <c r="E102" s="97">
        <v>69.5</v>
      </c>
      <c r="F102" s="97">
        <v>69.5</v>
      </c>
      <c r="G102" s="97">
        <v>69.5</v>
      </c>
      <c r="H102" s="97">
        <v>50</v>
      </c>
      <c r="I102" s="97">
        <v>53.7</v>
      </c>
      <c r="J102" s="97">
        <v>53.7</v>
      </c>
      <c r="K102" s="97">
        <v>52</v>
      </c>
      <c r="L102" s="97">
        <v>54.2</v>
      </c>
      <c r="M102" s="97">
        <v>48.1</v>
      </c>
      <c r="N102" s="97">
        <v>56</v>
      </c>
      <c r="O102" s="97">
        <v>47.4</v>
      </c>
      <c r="P102" s="97">
        <v>44.2</v>
      </c>
      <c r="Q102" s="97">
        <v>51.4</v>
      </c>
      <c r="R102" s="97">
        <v>45</v>
      </c>
      <c r="S102" s="97">
        <v>48</v>
      </c>
      <c r="T102" s="97">
        <v>50</v>
      </c>
      <c r="U102" s="97"/>
      <c r="V102" s="97">
        <v>35</v>
      </c>
      <c r="W102" s="97">
        <v>66</v>
      </c>
      <c r="X102" s="97">
        <v>60</v>
      </c>
      <c r="Y102" s="97">
        <v>68.599999999999994</v>
      </c>
      <c r="Z102" s="97">
        <v>68.599999999999994</v>
      </c>
      <c r="AA102" s="97">
        <v>29.58</v>
      </c>
      <c r="AB102" s="97">
        <v>29.58</v>
      </c>
      <c r="AC102" s="97">
        <v>29.1</v>
      </c>
      <c r="AD102" s="97">
        <v>18.5</v>
      </c>
      <c r="AE102" s="97">
        <v>28.7</v>
      </c>
      <c r="AF102" s="97">
        <v>18.600000000000001</v>
      </c>
      <c r="AG102" s="89"/>
      <c r="AH102" s="46">
        <f t="shared" si="29"/>
        <v>69.5</v>
      </c>
      <c r="AI102" s="47">
        <f t="shared" si="30"/>
        <v>18.5</v>
      </c>
      <c r="AK102" s="94"/>
      <c r="AL102" s="44"/>
      <c r="AM102" s="44"/>
      <c r="AN102" s="98"/>
      <c r="AY102" s="82"/>
      <c r="BF102" s="82"/>
      <c r="BG102" s="82">
        <v>-187</v>
      </c>
      <c r="BH102" s="82">
        <v>0</v>
      </c>
      <c r="BI102" s="82">
        <v>0</v>
      </c>
      <c r="BJ102" s="82">
        <v>0</v>
      </c>
      <c r="BK102" s="82">
        <v>61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9"/>
        <v>0</v>
      </c>
      <c r="AI103" s="47">
        <f t="shared" si="30"/>
        <v>0</v>
      </c>
      <c r="AK103" s="94"/>
      <c r="AL103" s="97"/>
      <c r="AM103" s="99"/>
      <c r="AN103" s="262"/>
      <c r="AY103" s="82"/>
      <c r="BF103" s="82"/>
      <c r="BG103" s="82">
        <v>-180</v>
      </c>
      <c r="BH103" s="82">
        <v>0</v>
      </c>
      <c r="BI103" s="82">
        <v>0</v>
      </c>
      <c r="BJ103" s="82">
        <v>0</v>
      </c>
      <c r="BK103" s="82">
        <v>64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9"/>
        <v>0</v>
      </c>
      <c r="AI104" s="47">
        <f t="shared" si="30"/>
        <v>0</v>
      </c>
      <c r="AK104" s="94"/>
      <c r="AL104" s="97"/>
      <c r="AM104" s="97"/>
      <c r="AN104" s="263"/>
      <c r="BF104" s="82"/>
      <c r="BG104" s="82">
        <v>-200</v>
      </c>
      <c r="BH104" s="82">
        <v>0</v>
      </c>
      <c r="BI104" s="82">
        <v>65</v>
      </c>
      <c r="BJ104" s="82">
        <v>0</v>
      </c>
      <c r="BK104" s="82">
        <v>65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9"/>
        <v>0</v>
      </c>
      <c r="AI105" s="47">
        <f t="shared" si="30"/>
        <v>0</v>
      </c>
      <c r="AK105" s="100"/>
      <c r="AL105" s="101"/>
      <c r="AM105" s="101"/>
      <c r="AN105" s="102"/>
      <c r="BF105" s="82"/>
      <c r="BG105" s="82">
        <v>-199</v>
      </c>
      <c r="BH105" s="82">
        <v>0</v>
      </c>
      <c r="BI105" s="82">
        <v>66.8</v>
      </c>
      <c r="BJ105" s="82">
        <v>17.600000000000001</v>
      </c>
      <c r="BK105" s="82">
        <v>62.3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9"/>
        <v>0</v>
      </c>
      <c r="AI106" s="47">
        <f t="shared" si="30"/>
        <v>0</v>
      </c>
      <c r="BF106" s="82"/>
      <c r="BG106" s="82">
        <v>-103</v>
      </c>
      <c r="BH106" s="82">
        <v>6</v>
      </c>
      <c r="BI106" s="82">
        <v>71</v>
      </c>
      <c r="BJ106" s="82">
        <v>13.5</v>
      </c>
      <c r="BK106" s="82">
        <v>59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9"/>
        <v>0</v>
      </c>
      <c r="AI107" s="47">
        <f t="shared" si="30"/>
        <v>0</v>
      </c>
      <c r="BF107" s="82"/>
      <c r="BG107" s="82">
        <v>-48</v>
      </c>
      <c r="BH107" s="82">
        <v>6</v>
      </c>
      <c r="BI107" s="82">
        <v>73</v>
      </c>
      <c r="BJ107" s="82">
        <v>11</v>
      </c>
      <c r="BK107" s="82">
        <v>57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62">SUMIF(B97:B107,"&gt;0")</f>
        <v>67.7</v>
      </c>
      <c r="C108" s="70">
        <f t="shared" ref="B108:AF108" si="63">SUMIF(C97:C107,"&gt;0")</f>
        <v>59.6</v>
      </c>
      <c r="D108" s="70">
        <f t="shared" si="63"/>
        <v>59.6</v>
      </c>
      <c r="E108" s="70">
        <f t="shared" si="63"/>
        <v>69.5</v>
      </c>
      <c r="F108" s="70">
        <f t="shared" si="63"/>
        <v>69.5</v>
      </c>
      <c r="G108" s="70">
        <f t="shared" si="63"/>
        <v>129.5</v>
      </c>
      <c r="H108" s="70">
        <f t="shared" si="63"/>
        <v>115.2</v>
      </c>
      <c r="I108" s="70">
        <f t="shared" si="63"/>
        <v>125.7</v>
      </c>
      <c r="J108" s="70">
        <f t="shared" si="63"/>
        <v>125.7</v>
      </c>
      <c r="K108" s="70">
        <f t="shared" si="63"/>
        <v>124</v>
      </c>
      <c r="L108" s="70">
        <f t="shared" si="63"/>
        <v>109.2</v>
      </c>
      <c r="M108" s="70">
        <f t="shared" si="63"/>
        <v>109.1</v>
      </c>
      <c r="N108" s="70">
        <f t="shared" ref="N108:O108" si="64">SUMIF(N97:N107,"&gt;0")</f>
        <v>120</v>
      </c>
      <c r="O108" s="70">
        <f t="shared" si="64"/>
        <v>177.4</v>
      </c>
      <c r="P108" s="70">
        <f t="shared" ref="P108" si="65">SUMIF(P97:P107,"&gt;0")</f>
        <v>190.89999999999998</v>
      </c>
      <c r="Q108" s="70">
        <f t="shared" si="63"/>
        <v>200.9</v>
      </c>
      <c r="R108" s="70">
        <f t="shared" ref="R108" si="66">SUMIF(R97:R107,"&gt;0")</f>
        <v>192</v>
      </c>
      <c r="S108" s="70">
        <f t="shared" si="63"/>
        <v>199.1</v>
      </c>
      <c r="T108" s="70">
        <f t="shared" si="63"/>
        <v>182.6</v>
      </c>
      <c r="U108" s="70">
        <f t="shared" si="63"/>
        <v>0</v>
      </c>
      <c r="V108" s="70">
        <f t="shared" si="63"/>
        <v>203.1</v>
      </c>
      <c r="W108" s="70">
        <f t="shared" si="63"/>
        <v>363.3</v>
      </c>
      <c r="X108" s="70">
        <f t="shared" si="63"/>
        <v>195.4</v>
      </c>
      <c r="Y108" s="70">
        <f t="shared" si="63"/>
        <v>210.9</v>
      </c>
      <c r="Z108" s="70">
        <f t="shared" si="63"/>
        <v>210.9</v>
      </c>
      <c r="AA108" s="70">
        <f t="shared" si="63"/>
        <v>89.38</v>
      </c>
      <c r="AB108" s="70">
        <f t="shared" si="63"/>
        <v>89.38</v>
      </c>
      <c r="AC108" s="70">
        <f t="shared" si="63"/>
        <v>86.1</v>
      </c>
      <c r="AD108" s="70">
        <f t="shared" si="63"/>
        <v>74</v>
      </c>
      <c r="AE108" s="70">
        <f t="shared" si="63"/>
        <v>84</v>
      </c>
      <c r="AF108" s="70">
        <f t="shared" si="63"/>
        <v>18.600000000000001</v>
      </c>
      <c r="AG108" s="104">
        <f>SUM(AG97:AG107)</f>
        <v>0</v>
      </c>
      <c r="AH108" s="46">
        <f t="shared" si="29"/>
        <v>363.3</v>
      </c>
      <c r="AI108" s="47">
        <f t="shared" si="30"/>
        <v>0</v>
      </c>
      <c r="AJ108" s="105">
        <f t="array" ref="AJ108">MIN(IF(B108:AF108&lt;&gt;0,B108:AF108))</f>
        <v>18.600000000000001</v>
      </c>
      <c r="BF108" s="82"/>
      <c r="BG108" s="82">
        <v>-15</v>
      </c>
      <c r="BH108" s="82">
        <v>0</v>
      </c>
      <c r="BI108" s="82">
        <v>69.099999999999994</v>
      </c>
      <c r="BJ108" s="82">
        <v>16</v>
      </c>
      <c r="BK108" s="82">
        <v>66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9"/>
        <v>0</v>
      </c>
      <c r="AI109" s="47">
        <f t="shared" si="30"/>
        <v>0</v>
      </c>
      <c r="BF109" s="82"/>
      <c r="BG109" s="82">
        <v>-112</v>
      </c>
      <c r="BH109" s="82">
        <v>0</v>
      </c>
      <c r="BI109" s="82">
        <v>49</v>
      </c>
      <c r="BJ109" s="82">
        <v>16</v>
      </c>
      <c r="BK109" s="82">
        <v>67.599999999999994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9"/>
        <v>0</v>
      </c>
      <c r="AI110" s="47">
        <f t="shared" si="30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9"/>
        <v>0</v>
      </c>
      <c r="AI111" s="47">
        <f t="shared" si="30"/>
        <v>0</v>
      </c>
      <c r="BF111" s="82"/>
      <c r="BG111" s="82">
        <v>-296</v>
      </c>
      <c r="BH111" s="82">
        <v>29</v>
      </c>
      <c r="BI111" s="82">
        <v>54</v>
      </c>
      <c r="BJ111" s="82">
        <v>15</v>
      </c>
      <c r="BK111" s="82">
        <v>70.099999999999994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9"/>
        <v>0</v>
      </c>
      <c r="AI112" s="47">
        <f t="shared" si="30"/>
        <v>0</v>
      </c>
      <c r="BF112" s="81"/>
      <c r="BG112" s="82">
        <v>-377</v>
      </c>
      <c r="BH112" s="82">
        <v>3</v>
      </c>
      <c r="BI112" s="82">
        <v>55</v>
      </c>
      <c r="BJ112" s="82">
        <v>14.3</v>
      </c>
      <c r="BK112" s="82">
        <v>63.1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67">B71+B78+B96+B92+B108+B112</f>
        <v>2025.6200000000001</v>
      </c>
      <c r="C113" s="108">
        <f t="shared" ref="B113:AG113" si="68">C71+C78+C96+C92+C108+C112</f>
        <v>2059.3000000000002</v>
      </c>
      <c r="D113" s="108">
        <f t="shared" si="68"/>
        <v>1935.3000000000002</v>
      </c>
      <c r="E113" s="108">
        <f t="shared" si="68"/>
        <v>1899.2000000000003</v>
      </c>
      <c r="F113" s="108">
        <f t="shared" si="68"/>
        <v>1899.2000000000003</v>
      </c>
      <c r="G113" s="108">
        <f t="shared" si="68"/>
        <v>1959.2000000000003</v>
      </c>
      <c r="H113" s="108">
        <f t="shared" si="68"/>
        <v>1912.9000000000003</v>
      </c>
      <c r="I113" s="108">
        <f t="shared" si="68"/>
        <v>1936.8000000000002</v>
      </c>
      <c r="J113" s="108">
        <f t="shared" si="68"/>
        <v>2001.8000000000002</v>
      </c>
      <c r="K113" s="108">
        <f t="shared" si="68"/>
        <v>1999.1000000000001</v>
      </c>
      <c r="L113" s="108">
        <f t="shared" si="68"/>
        <v>2062.8000000000002</v>
      </c>
      <c r="M113" s="108">
        <f t="shared" si="68"/>
        <v>1967</v>
      </c>
      <c r="N113" s="108">
        <f t="shared" ref="N113:O113" si="69">N71+N78+N96+N92+N108+N112</f>
        <v>2000.1999999999998</v>
      </c>
      <c r="O113" s="108">
        <f t="shared" si="69"/>
        <v>2099.1</v>
      </c>
      <c r="P113" s="108">
        <f t="shared" ref="P113" si="70">P71+P78+P96+P92+P108+P112</f>
        <v>2057.9</v>
      </c>
      <c r="Q113" s="108">
        <f t="shared" si="68"/>
        <v>2016</v>
      </c>
      <c r="R113" s="108">
        <f t="shared" ref="R113" si="71">R71+R78+R96+R92+R108+R112</f>
        <v>1897.4</v>
      </c>
      <c r="S113" s="108">
        <f t="shared" si="68"/>
        <v>1917</v>
      </c>
      <c r="T113" s="108">
        <f t="shared" si="68"/>
        <v>2076.2999999999997</v>
      </c>
      <c r="U113" s="108">
        <f t="shared" si="68"/>
        <v>152</v>
      </c>
      <c r="V113" s="108">
        <f t="shared" si="68"/>
        <v>2148.8999999999996</v>
      </c>
      <c r="W113" s="108">
        <f t="shared" si="68"/>
        <v>2162.6</v>
      </c>
      <c r="X113" s="108">
        <f t="shared" si="68"/>
        <v>2000.2</v>
      </c>
      <c r="Y113" s="108">
        <f t="shared" si="68"/>
        <v>2056.87</v>
      </c>
      <c r="Z113" s="108">
        <f t="shared" si="68"/>
        <v>2060.5</v>
      </c>
      <c r="AA113" s="108">
        <f t="shared" si="68"/>
        <v>1938.98</v>
      </c>
      <c r="AB113" s="108">
        <f t="shared" si="68"/>
        <v>2106.58</v>
      </c>
      <c r="AC113" s="108">
        <f t="shared" si="68"/>
        <v>2124.2999999999997</v>
      </c>
      <c r="AD113" s="108">
        <f t="shared" si="68"/>
        <v>2090.1999999999998</v>
      </c>
      <c r="AE113" s="108">
        <f t="shared" si="68"/>
        <v>2094.5</v>
      </c>
      <c r="AF113" s="108">
        <f t="shared" si="68"/>
        <v>2188.1</v>
      </c>
      <c r="AG113" s="80">
        <f t="shared" si="68"/>
        <v>3169.915</v>
      </c>
      <c r="AH113" s="46">
        <f t="shared" si="29"/>
        <v>2188.1</v>
      </c>
      <c r="AI113" s="47">
        <f t="shared" si="30"/>
        <v>152</v>
      </c>
      <c r="BF113" s="81"/>
      <c r="BG113" s="82">
        <v>-396</v>
      </c>
      <c r="BH113" s="82">
        <v>2.2999999999999998</v>
      </c>
      <c r="BI113" s="82">
        <v>57</v>
      </c>
      <c r="BJ113" s="82">
        <v>18</v>
      </c>
      <c r="BK113" s="82">
        <v>65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9"/>
        <v>0</v>
      </c>
      <c r="AI114" s="47">
        <f t="shared" si="30"/>
        <v>0</v>
      </c>
      <c r="BF114" s="81"/>
      <c r="BG114" s="82">
        <v>-361.4</v>
      </c>
      <c r="BH114" s="82">
        <v>0</v>
      </c>
      <c r="BI114" s="82">
        <v>0</v>
      </c>
      <c r="BJ114" s="82">
        <v>0</v>
      </c>
      <c r="BK114" s="82">
        <v>59.8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72">B113+B114</f>
        <v>2025.6200000000001</v>
      </c>
      <c r="C115" s="108">
        <f t="shared" ref="C115:AF115" si="73">C113+C114</f>
        <v>2059.3000000000002</v>
      </c>
      <c r="D115" s="108">
        <f t="shared" si="73"/>
        <v>1935.3000000000002</v>
      </c>
      <c r="E115" s="108">
        <f t="shared" si="73"/>
        <v>1899.2000000000003</v>
      </c>
      <c r="F115" s="108">
        <f t="shared" si="73"/>
        <v>1899.2000000000003</v>
      </c>
      <c r="G115" s="108">
        <f t="shared" si="73"/>
        <v>1959.2000000000003</v>
      </c>
      <c r="H115" s="108">
        <f t="shared" si="73"/>
        <v>1912.9000000000003</v>
      </c>
      <c r="I115" s="108">
        <f t="shared" si="73"/>
        <v>1936.8000000000002</v>
      </c>
      <c r="J115" s="108">
        <f t="shared" si="73"/>
        <v>2001.8000000000002</v>
      </c>
      <c r="K115" s="108">
        <f t="shared" si="73"/>
        <v>1999.1000000000001</v>
      </c>
      <c r="L115" s="108">
        <f t="shared" si="73"/>
        <v>2062.8000000000002</v>
      </c>
      <c r="M115" s="108">
        <f t="shared" si="73"/>
        <v>1967</v>
      </c>
      <c r="N115" s="108">
        <f t="shared" ref="N115:O115" si="74">N113+N114</f>
        <v>2000.1999999999998</v>
      </c>
      <c r="O115" s="108">
        <f t="shared" si="74"/>
        <v>2099.1</v>
      </c>
      <c r="P115" s="108">
        <f t="shared" ref="P115" si="75">P113+P114</f>
        <v>2057.9</v>
      </c>
      <c r="Q115" s="108">
        <f t="shared" si="73"/>
        <v>2016</v>
      </c>
      <c r="R115" s="108">
        <f t="shared" ref="R115" si="76">R113+R114</f>
        <v>1897.4</v>
      </c>
      <c r="S115" s="108">
        <f t="shared" si="73"/>
        <v>1917</v>
      </c>
      <c r="T115" s="108">
        <f t="shared" si="73"/>
        <v>2076.2999999999997</v>
      </c>
      <c r="U115" s="108">
        <f t="shared" si="73"/>
        <v>152</v>
      </c>
      <c r="V115" s="108">
        <f t="shared" si="73"/>
        <v>2148.8999999999996</v>
      </c>
      <c r="W115" s="108">
        <f t="shared" si="73"/>
        <v>2162.6</v>
      </c>
      <c r="X115" s="108">
        <f t="shared" si="73"/>
        <v>2000.2</v>
      </c>
      <c r="Y115" s="108">
        <f t="shared" si="73"/>
        <v>2056.87</v>
      </c>
      <c r="Z115" s="108">
        <f t="shared" si="73"/>
        <v>2060.5</v>
      </c>
      <c r="AA115" s="108">
        <f t="shared" si="73"/>
        <v>1938.98</v>
      </c>
      <c r="AB115" s="108">
        <f t="shared" si="73"/>
        <v>2106.58</v>
      </c>
      <c r="AC115" s="108">
        <f t="shared" si="73"/>
        <v>2124.2999999999997</v>
      </c>
      <c r="AD115" s="108">
        <f t="shared" si="73"/>
        <v>2090.1999999999998</v>
      </c>
      <c r="AE115" s="108">
        <f t="shared" si="73"/>
        <v>2094.5</v>
      </c>
      <c r="AF115" s="108">
        <f t="shared" si="73"/>
        <v>2188.1</v>
      </c>
      <c r="AG115" s="104">
        <f>AG112+AG108+AG96+AG92+AG71+AG114</f>
        <v>2463.5149999999999</v>
      </c>
      <c r="AH115" s="46">
        <f t="shared" si="29"/>
        <v>2188.1</v>
      </c>
      <c r="AI115" s="47">
        <f t="shared" si="30"/>
        <v>152</v>
      </c>
      <c r="BF115" s="81"/>
      <c r="BG115" s="82">
        <v>-375.2</v>
      </c>
      <c r="BH115" s="82">
        <v>0</v>
      </c>
      <c r="BI115" s="82">
        <v>0</v>
      </c>
      <c r="BJ115" s="82">
        <v>0</v>
      </c>
      <c r="BK115" s="82">
        <v>55.5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77">B115-(B123)</f>
        <v>1816.6200000000001</v>
      </c>
      <c r="C116" s="108">
        <f t="shared" ref="C116:AF116" si="78">C115-(C123)</f>
        <v>1854.7000000000003</v>
      </c>
      <c r="D116" s="108">
        <f t="shared" si="78"/>
        <v>1713.3000000000002</v>
      </c>
      <c r="E116" s="108">
        <f t="shared" si="78"/>
        <v>1705.3000000000002</v>
      </c>
      <c r="F116" s="108">
        <f t="shared" si="78"/>
        <v>1705.3000000000002</v>
      </c>
      <c r="G116" s="108">
        <f t="shared" si="78"/>
        <v>1765.3000000000002</v>
      </c>
      <c r="H116" s="108">
        <f t="shared" si="78"/>
        <v>1647.9000000000003</v>
      </c>
      <c r="I116" s="108">
        <f t="shared" si="78"/>
        <v>1671.8000000000002</v>
      </c>
      <c r="J116" s="108">
        <f t="shared" si="78"/>
        <v>1801.8000000000002</v>
      </c>
      <c r="K116" s="108">
        <f t="shared" si="78"/>
        <v>1799.1000000000001</v>
      </c>
      <c r="L116" s="108">
        <f t="shared" si="78"/>
        <v>1842.8000000000002</v>
      </c>
      <c r="M116" s="108">
        <f t="shared" si="78"/>
        <v>1780</v>
      </c>
      <c r="N116" s="108">
        <f t="shared" ref="N116:O116" si="79">N115-(N123)</f>
        <v>1820.1999999999998</v>
      </c>
      <c r="O116" s="108">
        <f t="shared" si="79"/>
        <v>1899.1</v>
      </c>
      <c r="P116" s="108">
        <f t="shared" ref="P116" si="80">P115-(P123)</f>
        <v>1858.9</v>
      </c>
      <c r="Q116" s="108">
        <f t="shared" si="78"/>
        <v>1913</v>
      </c>
      <c r="R116" s="108">
        <f t="shared" ref="R116" si="81">R115-(R123)</f>
        <v>1849.4</v>
      </c>
      <c r="S116" s="108">
        <f t="shared" si="78"/>
        <v>1902</v>
      </c>
      <c r="T116" s="108">
        <f t="shared" si="78"/>
        <v>1964.2999999999997</v>
      </c>
      <c r="U116" s="108">
        <f t="shared" si="78"/>
        <v>152</v>
      </c>
      <c r="V116" s="108">
        <f t="shared" si="78"/>
        <v>1852.8999999999996</v>
      </c>
      <c r="W116" s="108">
        <f t="shared" si="78"/>
        <v>1790.6</v>
      </c>
      <c r="X116" s="108">
        <f t="shared" si="78"/>
        <v>1623.2</v>
      </c>
      <c r="Y116" s="108">
        <f t="shared" si="78"/>
        <v>1660.87</v>
      </c>
      <c r="Z116" s="108">
        <f t="shared" si="78"/>
        <v>1664.5</v>
      </c>
      <c r="AA116" s="108">
        <f t="shared" si="78"/>
        <v>1548.98</v>
      </c>
      <c r="AB116" s="108">
        <f t="shared" si="78"/>
        <v>1745.1799999999998</v>
      </c>
      <c r="AC116" s="108">
        <f t="shared" si="78"/>
        <v>1771.7999999999997</v>
      </c>
      <c r="AD116" s="108">
        <f t="shared" si="78"/>
        <v>1714.9999999999998</v>
      </c>
      <c r="AE116" s="108">
        <f t="shared" si="78"/>
        <v>1731.9</v>
      </c>
      <c r="AF116" s="108">
        <f t="shared" si="78"/>
        <v>1731.5</v>
      </c>
      <c r="AG116" s="104"/>
      <c r="AH116" s="46">
        <f t="shared" si="29"/>
        <v>1964.2999999999997</v>
      </c>
      <c r="AI116" s="47">
        <f t="shared" si="30"/>
        <v>152</v>
      </c>
      <c r="BF116" s="81"/>
      <c r="BG116" s="82">
        <v>-362.6</v>
      </c>
      <c r="BH116" s="82">
        <v>0</v>
      </c>
      <c r="BI116" s="82">
        <v>0</v>
      </c>
      <c r="BJ116" s="82">
        <v>0</v>
      </c>
      <c r="BK116" s="82">
        <v>55.3</v>
      </c>
      <c r="BL116" s="82">
        <v>0</v>
      </c>
    </row>
    <row r="117" spans="1:64" x14ac:dyDescent="0.25">
      <c r="A117" s="42" t="s">
        <v>122</v>
      </c>
      <c r="B117" s="93">
        <f t="shared" ref="B117:B122" si="82">IF(B97&lt;0,B97*-1,0)</f>
        <v>209</v>
      </c>
      <c r="C117" s="93">
        <f t="shared" ref="B117:AF122" si="83">IF(C97&lt;0,C97*-1,0)</f>
        <v>204.6</v>
      </c>
      <c r="D117" s="93">
        <f t="shared" si="83"/>
        <v>222</v>
      </c>
      <c r="E117" s="93">
        <f t="shared" si="83"/>
        <v>193.9</v>
      </c>
      <c r="F117" s="93">
        <f t="shared" si="83"/>
        <v>193.9</v>
      </c>
      <c r="G117" s="93">
        <f t="shared" si="83"/>
        <v>193.9</v>
      </c>
      <c r="H117" s="93">
        <f t="shared" si="83"/>
        <v>265</v>
      </c>
      <c r="I117" s="93">
        <f t="shared" si="83"/>
        <v>265</v>
      </c>
      <c r="J117" s="93">
        <f t="shared" si="83"/>
        <v>200</v>
      </c>
      <c r="K117" s="93">
        <f t="shared" si="83"/>
        <v>200</v>
      </c>
      <c r="L117" s="93">
        <f t="shared" si="83"/>
        <v>220</v>
      </c>
      <c r="M117" s="93">
        <f t="shared" si="83"/>
        <v>187</v>
      </c>
      <c r="N117" s="93">
        <f t="shared" ref="N117:O117" si="84">IF(N97&lt;0,N97*-1,0)</f>
        <v>180</v>
      </c>
      <c r="O117" s="93">
        <f t="shared" si="84"/>
        <v>200</v>
      </c>
      <c r="P117" s="93">
        <f t="shared" ref="P117" si="85">IF(P97&lt;0,P97*-1,0)</f>
        <v>199</v>
      </c>
      <c r="Q117" s="93">
        <f t="shared" si="83"/>
        <v>103</v>
      </c>
      <c r="R117" s="93">
        <f t="shared" ref="R117" si="86">IF(R97&lt;0,R97*-1,0)</f>
        <v>48</v>
      </c>
      <c r="S117" s="93">
        <f t="shared" si="83"/>
        <v>15</v>
      </c>
      <c r="T117" s="93">
        <f t="shared" si="83"/>
        <v>112</v>
      </c>
      <c r="U117" s="93">
        <f t="shared" si="83"/>
        <v>0</v>
      </c>
      <c r="V117" s="93">
        <f t="shared" si="83"/>
        <v>296</v>
      </c>
      <c r="W117" s="93">
        <f t="shared" si="83"/>
        <v>372</v>
      </c>
      <c r="X117" s="93">
        <f t="shared" si="83"/>
        <v>377</v>
      </c>
      <c r="Y117" s="93">
        <f t="shared" si="83"/>
        <v>396</v>
      </c>
      <c r="Z117" s="93">
        <f t="shared" si="83"/>
        <v>396</v>
      </c>
      <c r="AA117" s="93">
        <f t="shared" si="83"/>
        <v>390</v>
      </c>
      <c r="AB117" s="93">
        <f t="shared" si="83"/>
        <v>361.4</v>
      </c>
      <c r="AC117" s="93">
        <f t="shared" si="83"/>
        <v>352.5</v>
      </c>
      <c r="AD117" s="93">
        <f t="shared" si="83"/>
        <v>375.2</v>
      </c>
      <c r="AE117" s="93">
        <f t="shared" si="83"/>
        <v>362.6</v>
      </c>
      <c r="AF117" s="93">
        <f t="shared" si="83"/>
        <v>456.6</v>
      </c>
      <c r="AG117" s="61"/>
      <c r="AH117" s="46">
        <f t="shared" si="29"/>
        <v>456.6</v>
      </c>
      <c r="AI117" s="47">
        <f t="shared" si="30"/>
        <v>0</v>
      </c>
      <c r="BG117" s="82">
        <v>-456.6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82"/>
        <v>0</v>
      </c>
      <c r="C118" s="93">
        <f t="shared" si="83"/>
        <v>0</v>
      </c>
      <c r="D118" s="93">
        <f t="shared" si="83"/>
        <v>0</v>
      </c>
      <c r="E118" s="93">
        <f t="shared" si="83"/>
        <v>0</v>
      </c>
      <c r="F118" s="93">
        <f t="shared" si="83"/>
        <v>0</v>
      </c>
      <c r="G118" s="93">
        <f t="shared" si="83"/>
        <v>0</v>
      </c>
      <c r="H118" s="93">
        <f t="shared" si="83"/>
        <v>0</v>
      </c>
      <c r="I118" s="93">
        <f t="shared" si="83"/>
        <v>0</v>
      </c>
      <c r="J118" s="93">
        <f t="shared" si="83"/>
        <v>0</v>
      </c>
      <c r="K118" s="93">
        <f t="shared" si="83"/>
        <v>0</v>
      </c>
      <c r="L118" s="93">
        <f t="shared" si="83"/>
        <v>0</v>
      </c>
      <c r="M118" s="93">
        <f t="shared" si="83"/>
        <v>0</v>
      </c>
      <c r="N118" s="93">
        <f t="shared" ref="N118:O118" si="87">IF(N98&lt;0,N98*-1,0)</f>
        <v>0</v>
      </c>
      <c r="O118" s="93">
        <f t="shared" si="87"/>
        <v>0</v>
      </c>
      <c r="P118" s="93">
        <f t="shared" ref="P118" si="88">IF(P98&lt;0,P98*-1,0)</f>
        <v>0</v>
      </c>
      <c r="Q118" s="93">
        <f t="shared" si="83"/>
        <v>0</v>
      </c>
      <c r="R118" s="93">
        <f t="shared" ref="R118" si="89">IF(R98&lt;0,R98*-1,0)</f>
        <v>0</v>
      </c>
      <c r="S118" s="93">
        <f t="shared" si="83"/>
        <v>0</v>
      </c>
      <c r="T118" s="93">
        <f t="shared" si="83"/>
        <v>0</v>
      </c>
      <c r="U118" s="93">
        <f t="shared" si="83"/>
        <v>0</v>
      </c>
      <c r="V118" s="93">
        <f t="shared" si="83"/>
        <v>0</v>
      </c>
      <c r="W118" s="93">
        <f t="shared" si="83"/>
        <v>0</v>
      </c>
      <c r="X118" s="93">
        <f t="shared" si="83"/>
        <v>0</v>
      </c>
      <c r="Y118" s="93">
        <f t="shared" si="83"/>
        <v>0</v>
      </c>
      <c r="Z118" s="93">
        <f t="shared" si="83"/>
        <v>0</v>
      </c>
      <c r="AA118" s="93">
        <f t="shared" si="83"/>
        <v>0</v>
      </c>
      <c r="AB118" s="93">
        <f t="shared" si="83"/>
        <v>0</v>
      </c>
      <c r="AC118" s="93">
        <f t="shared" si="83"/>
        <v>0</v>
      </c>
      <c r="AD118" s="93">
        <f t="shared" si="83"/>
        <v>0</v>
      </c>
      <c r="AE118" s="93">
        <f t="shared" si="83"/>
        <v>0</v>
      </c>
      <c r="AF118" s="93">
        <f t="shared" si="83"/>
        <v>0</v>
      </c>
      <c r="AG118" s="64"/>
      <c r="AH118" s="46">
        <f t="shared" si="29"/>
        <v>0</v>
      </c>
      <c r="AI118" s="47">
        <f t="shared" si="30"/>
        <v>0</v>
      </c>
      <c r="AK118" s="49"/>
      <c r="BG118" s="82">
        <v>-209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82"/>
        <v>0</v>
      </c>
      <c r="C119" s="93">
        <f t="shared" si="83"/>
        <v>0</v>
      </c>
      <c r="D119" s="93">
        <f t="shared" si="83"/>
        <v>0</v>
      </c>
      <c r="E119" s="93">
        <f t="shared" si="83"/>
        <v>0</v>
      </c>
      <c r="F119" s="93">
        <f t="shared" si="83"/>
        <v>0</v>
      </c>
      <c r="G119" s="93">
        <f t="shared" si="83"/>
        <v>0</v>
      </c>
      <c r="H119" s="93">
        <f t="shared" si="83"/>
        <v>0</v>
      </c>
      <c r="I119" s="93">
        <f t="shared" si="83"/>
        <v>0</v>
      </c>
      <c r="J119" s="93">
        <f t="shared" si="83"/>
        <v>0</v>
      </c>
      <c r="K119" s="93">
        <f t="shared" si="83"/>
        <v>0</v>
      </c>
      <c r="L119" s="93">
        <f t="shared" si="83"/>
        <v>0</v>
      </c>
      <c r="M119" s="93">
        <f t="shared" si="83"/>
        <v>0</v>
      </c>
      <c r="N119" s="93">
        <f t="shared" ref="N119:O119" si="90">IF(N99&lt;0,N99*-1,0)</f>
        <v>0</v>
      </c>
      <c r="O119" s="93">
        <f t="shared" si="90"/>
        <v>0</v>
      </c>
      <c r="P119" s="93">
        <f t="shared" ref="P119" si="91">IF(P99&lt;0,P99*-1,0)</f>
        <v>0</v>
      </c>
      <c r="Q119" s="93">
        <f t="shared" si="83"/>
        <v>0</v>
      </c>
      <c r="R119" s="93">
        <f t="shared" ref="R119" si="92">IF(R99&lt;0,R99*-1,0)</f>
        <v>0</v>
      </c>
      <c r="S119" s="93">
        <f t="shared" si="83"/>
        <v>0</v>
      </c>
      <c r="T119" s="93">
        <f t="shared" si="83"/>
        <v>0</v>
      </c>
      <c r="U119" s="93">
        <f t="shared" si="83"/>
        <v>0</v>
      </c>
      <c r="V119" s="93">
        <f t="shared" si="83"/>
        <v>0</v>
      </c>
      <c r="W119" s="93">
        <f t="shared" si="83"/>
        <v>0</v>
      </c>
      <c r="X119" s="93">
        <f t="shared" si="83"/>
        <v>0</v>
      </c>
      <c r="Y119" s="93">
        <f t="shared" si="83"/>
        <v>0</v>
      </c>
      <c r="Z119" s="93">
        <f t="shared" si="83"/>
        <v>0</v>
      </c>
      <c r="AA119" s="93">
        <f t="shared" si="83"/>
        <v>0</v>
      </c>
      <c r="AB119" s="93">
        <f t="shared" si="83"/>
        <v>0</v>
      </c>
      <c r="AC119" s="93">
        <f t="shared" si="83"/>
        <v>0</v>
      </c>
      <c r="AD119" s="93">
        <f t="shared" si="83"/>
        <v>0</v>
      </c>
      <c r="AE119" s="93">
        <f t="shared" si="83"/>
        <v>0</v>
      </c>
      <c r="AF119" s="93">
        <f t="shared" si="83"/>
        <v>0</v>
      </c>
      <c r="AG119" s="111"/>
      <c r="AH119" s="46">
        <f t="shared" si="29"/>
        <v>0</v>
      </c>
      <c r="AI119" s="47">
        <f t="shared" si="30"/>
        <v>0</v>
      </c>
    </row>
    <row r="120" spans="1:64" x14ac:dyDescent="0.25">
      <c r="A120" s="96" t="s">
        <v>126</v>
      </c>
      <c r="B120" s="93">
        <f t="shared" si="82"/>
        <v>0</v>
      </c>
      <c r="C120" s="93">
        <f t="shared" si="83"/>
        <v>0</v>
      </c>
      <c r="D120" s="93">
        <f t="shared" si="83"/>
        <v>0</v>
      </c>
      <c r="E120" s="93">
        <f t="shared" si="83"/>
        <v>0</v>
      </c>
      <c r="F120" s="93">
        <f t="shared" si="83"/>
        <v>0</v>
      </c>
      <c r="G120" s="93">
        <f t="shared" si="83"/>
        <v>0</v>
      </c>
      <c r="H120" s="93">
        <f t="shared" si="83"/>
        <v>0</v>
      </c>
      <c r="I120" s="93">
        <f t="shared" si="83"/>
        <v>0</v>
      </c>
      <c r="J120" s="93">
        <f t="shared" si="83"/>
        <v>0</v>
      </c>
      <c r="K120" s="93">
        <f t="shared" si="83"/>
        <v>0</v>
      </c>
      <c r="L120" s="93">
        <f t="shared" si="83"/>
        <v>0</v>
      </c>
      <c r="M120" s="93">
        <f t="shared" si="83"/>
        <v>0</v>
      </c>
      <c r="N120" s="93">
        <f t="shared" ref="N120:O120" si="93">IF(N100&lt;0,N100*-1,0)</f>
        <v>0</v>
      </c>
      <c r="O120" s="93">
        <f t="shared" si="93"/>
        <v>0</v>
      </c>
      <c r="P120" s="93">
        <f t="shared" ref="P120" si="94">IF(P100&lt;0,P100*-1,0)</f>
        <v>0</v>
      </c>
      <c r="Q120" s="93">
        <f t="shared" si="83"/>
        <v>0</v>
      </c>
      <c r="R120" s="93">
        <f t="shared" ref="R120" si="95">IF(R100&lt;0,R100*-1,0)</f>
        <v>0</v>
      </c>
      <c r="S120" s="93">
        <f t="shared" si="83"/>
        <v>0</v>
      </c>
      <c r="T120" s="93">
        <f t="shared" si="83"/>
        <v>0</v>
      </c>
      <c r="U120" s="93">
        <f t="shared" si="83"/>
        <v>0</v>
      </c>
      <c r="V120" s="93">
        <f t="shared" si="83"/>
        <v>0</v>
      </c>
      <c r="W120" s="93">
        <f t="shared" si="83"/>
        <v>0</v>
      </c>
      <c r="X120" s="93">
        <f t="shared" si="83"/>
        <v>0</v>
      </c>
      <c r="Y120" s="93">
        <f t="shared" si="83"/>
        <v>0</v>
      </c>
      <c r="Z120" s="93">
        <f t="shared" si="83"/>
        <v>0</v>
      </c>
      <c r="AA120" s="93">
        <f t="shared" si="83"/>
        <v>0</v>
      </c>
      <c r="AB120" s="93">
        <f t="shared" si="83"/>
        <v>0</v>
      </c>
      <c r="AC120" s="93">
        <f t="shared" si="83"/>
        <v>0</v>
      </c>
      <c r="AD120" s="93">
        <f t="shared" si="83"/>
        <v>0</v>
      </c>
      <c r="AE120" s="93">
        <f t="shared" si="83"/>
        <v>0</v>
      </c>
      <c r="AF120" s="93">
        <f t="shared" si="83"/>
        <v>0</v>
      </c>
      <c r="AG120" s="111"/>
      <c r="AH120" s="46">
        <f t="shared" si="29"/>
        <v>0</v>
      </c>
      <c r="AI120" s="47">
        <f t="shared" si="30"/>
        <v>0</v>
      </c>
    </row>
    <row r="121" spans="1:64" x14ac:dyDescent="0.25">
      <c r="A121" s="96" t="s">
        <v>128</v>
      </c>
      <c r="B121" s="93">
        <f t="shared" si="82"/>
        <v>0</v>
      </c>
      <c r="C121" s="93">
        <f t="shared" si="83"/>
        <v>0</v>
      </c>
      <c r="D121" s="93">
        <f t="shared" si="83"/>
        <v>0</v>
      </c>
      <c r="E121" s="93">
        <f t="shared" si="83"/>
        <v>0</v>
      </c>
      <c r="F121" s="93">
        <f t="shared" si="83"/>
        <v>0</v>
      </c>
      <c r="G121" s="93">
        <f t="shared" si="83"/>
        <v>0</v>
      </c>
      <c r="H121" s="93">
        <f t="shared" si="83"/>
        <v>0</v>
      </c>
      <c r="I121" s="93">
        <f t="shared" si="83"/>
        <v>0</v>
      </c>
      <c r="J121" s="93">
        <f t="shared" si="83"/>
        <v>0</v>
      </c>
      <c r="K121" s="93">
        <f t="shared" si="83"/>
        <v>0</v>
      </c>
      <c r="L121" s="93">
        <f t="shared" si="83"/>
        <v>0</v>
      </c>
      <c r="M121" s="93">
        <f t="shared" si="83"/>
        <v>0</v>
      </c>
      <c r="N121" s="93">
        <f t="shared" ref="N121:O121" si="96">IF(N101&lt;0,N101*-1,0)</f>
        <v>0</v>
      </c>
      <c r="O121" s="93">
        <f t="shared" si="96"/>
        <v>0</v>
      </c>
      <c r="P121" s="93">
        <f t="shared" ref="P121" si="97">IF(P101&lt;0,P101*-1,0)</f>
        <v>0</v>
      </c>
      <c r="Q121" s="93">
        <f t="shared" si="83"/>
        <v>0</v>
      </c>
      <c r="R121" s="93">
        <f t="shared" ref="R121" si="98">IF(R101&lt;0,R101*-1,0)</f>
        <v>0</v>
      </c>
      <c r="S121" s="93">
        <f t="shared" si="83"/>
        <v>0</v>
      </c>
      <c r="T121" s="93">
        <f t="shared" si="83"/>
        <v>0</v>
      </c>
      <c r="U121" s="93">
        <f t="shared" si="83"/>
        <v>0</v>
      </c>
      <c r="V121" s="93">
        <f t="shared" si="83"/>
        <v>0</v>
      </c>
      <c r="W121" s="93">
        <f t="shared" si="83"/>
        <v>0</v>
      </c>
      <c r="X121" s="93">
        <f t="shared" si="83"/>
        <v>0</v>
      </c>
      <c r="Y121" s="93">
        <f t="shared" si="83"/>
        <v>0</v>
      </c>
      <c r="Z121" s="93">
        <f t="shared" si="83"/>
        <v>0</v>
      </c>
      <c r="AA121" s="93">
        <f t="shared" si="83"/>
        <v>0</v>
      </c>
      <c r="AB121" s="93">
        <f t="shared" si="83"/>
        <v>0</v>
      </c>
      <c r="AC121" s="93">
        <f t="shared" si="83"/>
        <v>0</v>
      </c>
      <c r="AD121" s="93">
        <f t="shared" si="83"/>
        <v>0</v>
      </c>
      <c r="AE121" s="93">
        <f t="shared" si="83"/>
        <v>0</v>
      </c>
      <c r="AF121" s="93">
        <f t="shared" si="83"/>
        <v>0</v>
      </c>
      <c r="AG121" s="111"/>
      <c r="AH121" s="46">
        <f t="shared" si="29"/>
        <v>0</v>
      </c>
      <c r="AI121" s="47">
        <f t="shared" si="30"/>
        <v>0</v>
      </c>
    </row>
    <row r="122" spans="1:64" ht="15.75" thickBot="1" x14ac:dyDescent="0.3">
      <c r="A122" s="96" t="s">
        <v>130</v>
      </c>
      <c r="B122" s="93">
        <f t="shared" si="82"/>
        <v>0</v>
      </c>
      <c r="C122" s="93">
        <f t="shared" si="83"/>
        <v>0</v>
      </c>
      <c r="D122" s="93">
        <f t="shared" si="83"/>
        <v>0</v>
      </c>
      <c r="E122" s="93">
        <f t="shared" si="83"/>
        <v>0</v>
      </c>
      <c r="F122" s="93">
        <f t="shared" si="83"/>
        <v>0</v>
      </c>
      <c r="G122" s="93">
        <f t="shared" si="83"/>
        <v>0</v>
      </c>
      <c r="H122" s="93">
        <f t="shared" si="83"/>
        <v>0</v>
      </c>
      <c r="I122" s="93">
        <f t="shared" si="83"/>
        <v>0</v>
      </c>
      <c r="J122" s="93">
        <f t="shared" si="83"/>
        <v>0</v>
      </c>
      <c r="K122" s="93">
        <f t="shared" si="83"/>
        <v>0</v>
      </c>
      <c r="L122" s="93">
        <f t="shared" si="83"/>
        <v>0</v>
      </c>
      <c r="M122" s="93">
        <f t="shared" si="83"/>
        <v>0</v>
      </c>
      <c r="N122" s="93">
        <f t="shared" ref="N122:O122" si="99">IF(N102&lt;0,N102*-1,0)</f>
        <v>0</v>
      </c>
      <c r="O122" s="93">
        <f t="shared" si="99"/>
        <v>0</v>
      </c>
      <c r="P122" s="93">
        <f t="shared" ref="P122" si="100">IF(P102&lt;0,P102*-1,0)</f>
        <v>0</v>
      </c>
      <c r="Q122" s="93">
        <f t="shared" si="83"/>
        <v>0</v>
      </c>
      <c r="R122" s="93">
        <f t="shared" ref="R122" si="101">IF(R102&lt;0,R102*-1,0)</f>
        <v>0</v>
      </c>
      <c r="S122" s="93">
        <f t="shared" si="83"/>
        <v>0</v>
      </c>
      <c r="T122" s="93">
        <f t="shared" si="83"/>
        <v>0</v>
      </c>
      <c r="U122" s="93">
        <f t="shared" si="83"/>
        <v>0</v>
      </c>
      <c r="V122" s="93">
        <f t="shared" si="83"/>
        <v>0</v>
      </c>
      <c r="W122" s="93">
        <f t="shared" si="83"/>
        <v>0</v>
      </c>
      <c r="X122" s="93">
        <f t="shared" si="83"/>
        <v>0</v>
      </c>
      <c r="Y122" s="93">
        <f t="shared" si="83"/>
        <v>0</v>
      </c>
      <c r="Z122" s="93">
        <f t="shared" si="83"/>
        <v>0</v>
      </c>
      <c r="AA122" s="93">
        <f t="shared" si="83"/>
        <v>0</v>
      </c>
      <c r="AB122" s="93">
        <f t="shared" si="83"/>
        <v>0</v>
      </c>
      <c r="AC122" s="93">
        <f t="shared" si="83"/>
        <v>0</v>
      </c>
      <c r="AD122" s="93">
        <f t="shared" si="83"/>
        <v>0</v>
      </c>
      <c r="AE122" s="93">
        <f t="shared" si="83"/>
        <v>0</v>
      </c>
      <c r="AF122" s="93">
        <f t="shared" si="83"/>
        <v>0</v>
      </c>
      <c r="AG122" s="103"/>
      <c r="AH122" s="46">
        <f t="shared" si="29"/>
        <v>0</v>
      </c>
      <c r="AI122" s="47">
        <f t="shared" si="30"/>
        <v>0</v>
      </c>
    </row>
    <row r="123" spans="1:64" ht="15.75" thickBot="1" x14ac:dyDescent="0.3">
      <c r="A123" s="112" t="s">
        <v>145</v>
      </c>
      <c r="B123" s="70">
        <f t="shared" ref="B123" si="102">SUM(B117:B122)</f>
        <v>209</v>
      </c>
      <c r="C123" s="70">
        <f t="shared" ref="B123:AF123" si="103">SUM(C117:C122)</f>
        <v>204.6</v>
      </c>
      <c r="D123" s="70">
        <f t="shared" si="103"/>
        <v>222</v>
      </c>
      <c r="E123" s="70">
        <f t="shared" si="103"/>
        <v>193.9</v>
      </c>
      <c r="F123" s="70">
        <f t="shared" si="103"/>
        <v>193.9</v>
      </c>
      <c r="G123" s="70">
        <f t="shared" si="103"/>
        <v>193.9</v>
      </c>
      <c r="H123" s="70">
        <f t="shared" si="103"/>
        <v>265</v>
      </c>
      <c r="I123" s="70">
        <f t="shared" si="103"/>
        <v>265</v>
      </c>
      <c r="J123" s="70">
        <f t="shared" si="103"/>
        <v>200</v>
      </c>
      <c r="K123" s="70">
        <f t="shared" si="103"/>
        <v>200</v>
      </c>
      <c r="L123" s="70">
        <f t="shared" si="103"/>
        <v>220</v>
      </c>
      <c r="M123" s="70">
        <f t="shared" si="103"/>
        <v>187</v>
      </c>
      <c r="N123" s="70">
        <f t="shared" ref="N123:O123" si="104">SUM(N117:N122)</f>
        <v>180</v>
      </c>
      <c r="O123" s="70">
        <f t="shared" si="104"/>
        <v>200</v>
      </c>
      <c r="P123" s="70">
        <f t="shared" ref="P123" si="105">SUM(P117:P122)</f>
        <v>199</v>
      </c>
      <c r="Q123" s="70">
        <f t="shared" si="103"/>
        <v>103</v>
      </c>
      <c r="R123" s="70">
        <f t="shared" ref="R123" si="106">SUM(R117:R122)</f>
        <v>48</v>
      </c>
      <c r="S123" s="70">
        <f t="shared" si="103"/>
        <v>15</v>
      </c>
      <c r="T123" s="70">
        <f t="shared" si="103"/>
        <v>112</v>
      </c>
      <c r="U123" s="70">
        <f t="shared" si="103"/>
        <v>0</v>
      </c>
      <c r="V123" s="70">
        <f t="shared" si="103"/>
        <v>296</v>
      </c>
      <c r="W123" s="70">
        <f t="shared" si="103"/>
        <v>372</v>
      </c>
      <c r="X123" s="70">
        <f t="shared" si="103"/>
        <v>377</v>
      </c>
      <c r="Y123" s="70">
        <f t="shared" si="103"/>
        <v>396</v>
      </c>
      <c r="Z123" s="70">
        <f t="shared" si="103"/>
        <v>396</v>
      </c>
      <c r="AA123" s="70">
        <f t="shared" si="103"/>
        <v>390</v>
      </c>
      <c r="AB123" s="70">
        <f t="shared" si="103"/>
        <v>361.4</v>
      </c>
      <c r="AC123" s="70">
        <f t="shared" si="103"/>
        <v>352.5</v>
      </c>
      <c r="AD123" s="70">
        <f t="shared" si="103"/>
        <v>375.2</v>
      </c>
      <c r="AE123" s="70">
        <f t="shared" si="103"/>
        <v>362.6</v>
      </c>
      <c r="AF123" s="70">
        <f t="shared" si="103"/>
        <v>456.6</v>
      </c>
      <c r="AG123" s="104"/>
      <c r="AH123" s="46">
        <f t="shared" si="29"/>
        <v>456.6</v>
      </c>
      <c r="AI123" s="47">
        <f t="shared" si="30"/>
        <v>0</v>
      </c>
      <c r="AJ123" s="105">
        <f t="array" ref="AJ123">MIN(IF(B123:AF123&lt;&gt;0,B123:AF123))</f>
        <v>15</v>
      </c>
    </row>
    <row r="124" spans="1:64" ht="15.75" thickBot="1" x14ac:dyDescent="0.3">
      <c r="A124" s="87" t="s">
        <v>146</v>
      </c>
      <c r="B124" s="70">
        <f t="shared" ref="B124" si="107">B108-B123</f>
        <v>-141.30000000000001</v>
      </c>
      <c r="C124" s="70">
        <f t="shared" ref="B124:AF124" si="108">C108-C123</f>
        <v>-145</v>
      </c>
      <c r="D124" s="70">
        <f t="shared" si="108"/>
        <v>-162.4</v>
      </c>
      <c r="E124" s="70">
        <f t="shared" si="108"/>
        <v>-124.4</v>
      </c>
      <c r="F124" s="70">
        <f t="shared" si="108"/>
        <v>-124.4</v>
      </c>
      <c r="G124" s="70">
        <f t="shared" si="108"/>
        <v>-64.400000000000006</v>
      </c>
      <c r="H124" s="70">
        <f t="shared" si="108"/>
        <v>-149.80000000000001</v>
      </c>
      <c r="I124" s="70">
        <f t="shared" si="108"/>
        <v>-139.30000000000001</v>
      </c>
      <c r="J124" s="70">
        <f t="shared" si="108"/>
        <v>-74.3</v>
      </c>
      <c r="K124" s="70">
        <f t="shared" si="108"/>
        <v>-76</v>
      </c>
      <c r="L124" s="70">
        <f t="shared" si="108"/>
        <v>-110.8</v>
      </c>
      <c r="M124" s="70">
        <f t="shared" si="108"/>
        <v>-77.900000000000006</v>
      </c>
      <c r="N124" s="70">
        <f t="shared" ref="N124:O124" si="109">N108-N123</f>
        <v>-60</v>
      </c>
      <c r="O124" s="70">
        <f t="shared" si="109"/>
        <v>-22.599999999999994</v>
      </c>
      <c r="P124" s="70">
        <f t="shared" ref="P124" si="110">P108-P123</f>
        <v>-8.1000000000000227</v>
      </c>
      <c r="Q124" s="70">
        <f t="shared" si="108"/>
        <v>97.9</v>
      </c>
      <c r="R124" s="70">
        <f t="shared" ref="R124" si="111">R108-R123</f>
        <v>144</v>
      </c>
      <c r="S124" s="70">
        <f t="shared" si="108"/>
        <v>184.1</v>
      </c>
      <c r="T124" s="70">
        <f t="shared" si="108"/>
        <v>70.599999999999994</v>
      </c>
      <c r="U124" s="70">
        <f t="shared" si="108"/>
        <v>0</v>
      </c>
      <c r="V124" s="70">
        <f t="shared" si="108"/>
        <v>-92.9</v>
      </c>
      <c r="W124" s="70">
        <f t="shared" si="108"/>
        <v>-8.6999999999999886</v>
      </c>
      <c r="X124" s="70">
        <f t="shared" si="108"/>
        <v>-181.6</v>
      </c>
      <c r="Y124" s="70">
        <f t="shared" si="108"/>
        <v>-185.1</v>
      </c>
      <c r="Z124" s="70">
        <f t="shared" si="108"/>
        <v>-185.1</v>
      </c>
      <c r="AA124" s="70">
        <f t="shared" si="108"/>
        <v>-300.62</v>
      </c>
      <c r="AB124" s="70">
        <f t="shared" si="108"/>
        <v>-272.02</v>
      </c>
      <c r="AC124" s="70">
        <f t="shared" si="108"/>
        <v>-266.39999999999998</v>
      </c>
      <c r="AD124" s="70">
        <f t="shared" si="108"/>
        <v>-301.2</v>
      </c>
      <c r="AE124" s="70">
        <f t="shared" si="108"/>
        <v>-278.60000000000002</v>
      </c>
      <c r="AF124" s="70">
        <f t="shared" si="108"/>
        <v>-438</v>
      </c>
      <c r="AG124" s="104"/>
      <c r="AH124" s="46">
        <f t="shared" si="29"/>
        <v>184.1</v>
      </c>
      <c r="AI124" s="47">
        <f t="shared" si="30"/>
        <v>-438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9"/>
        <v>0</v>
      </c>
      <c r="AI125" s="47">
        <f t="shared" si="30"/>
        <v>0</v>
      </c>
    </row>
    <row r="126" spans="1:64" x14ac:dyDescent="0.25">
      <c r="A126" s="116" t="s">
        <v>148</v>
      </c>
      <c r="B126" s="117">
        <v>50.055</v>
      </c>
      <c r="C126" s="117">
        <v>50.057000000000002</v>
      </c>
      <c r="D126" s="117">
        <v>50.006999999999998</v>
      </c>
      <c r="E126" s="117">
        <v>49.988999999999997</v>
      </c>
      <c r="F126" s="117">
        <v>49.988999999999997</v>
      </c>
      <c r="G126" s="117">
        <v>49.988999999999997</v>
      </c>
      <c r="H126" s="117">
        <v>49.98</v>
      </c>
      <c r="I126" s="117">
        <v>49.85</v>
      </c>
      <c r="J126" s="117">
        <v>49.85</v>
      </c>
      <c r="K126" s="117">
        <v>50</v>
      </c>
      <c r="L126" s="117">
        <v>50.02</v>
      </c>
      <c r="M126" s="117">
        <v>50.101999999999997</v>
      </c>
      <c r="N126" s="117">
        <v>49.95</v>
      </c>
      <c r="O126" s="117">
        <v>50.061999999999998</v>
      </c>
      <c r="P126" s="117">
        <v>49.98</v>
      </c>
      <c r="Q126" s="117">
        <v>49.93</v>
      </c>
      <c r="R126" s="117">
        <v>49.93</v>
      </c>
      <c r="S126" s="117">
        <v>50.118000000000002</v>
      </c>
      <c r="T126" s="117">
        <v>50.15</v>
      </c>
      <c r="U126" s="117"/>
      <c r="V126" s="117">
        <v>50.015999999999998</v>
      </c>
      <c r="W126" s="117">
        <v>49.945</v>
      </c>
      <c r="X126" s="117">
        <v>49.97</v>
      </c>
      <c r="Y126" s="117">
        <v>49.97</v>
      </c>
      <c r="Z126" s="117">
        <v>49.984000000000002</v>
      </c>
      <c r="AA126" s="117"/>
      <c r="AB126" s="117">
        <v>50.119</v>
      </c>
      <c r="AC126" s="117">
        <v>50.119</v>
      </c>
      <c r="AD126" s="117">
        <v>50.119</v>
      </c>
      <c r="AE126" s="117">
        <v>50.05</v>
      </c>
      <c r="AF126" s="117">
        <v>50.034999999999997</v>
      </c>
      <c r="AG126" s="118"/>
      <c r="AH126" s="46">
        <f t="shared" si="29"/>
        <v>50.15</v>
      </c>
      <c r="AI126" s="47">
        <f t="shared" si="30"/>
        <v>49.85</v>
      </c>
    </row>
    <row r="127" spans="1:64" x14ac:dyDescent="0.25">
      <c r="A127" s="119" t="s">
        <v>149</v>
      </c>
      <c r="B127" s="43">
        <v>133.9</v>
      </c>
      <c r="C127" s="43">
        <v>134.19999999999999</v>
      </c>
      <c r="D127" s="43">
        <v>134.1</v>
      </c>
      <c r="E127" s="43">
        <v>133.4</v>
      </c>
      <c r="F127" s="43">
        <v>133.4</v>
      </c>
      <c r="G127" s="43">
        <v>133.4</v>
      </c>
      <c r="H127" s="43">
        <v>132.6</v>
      </c>
      <c r="I127" s="43">
        <v>131.6</v>
      </c>
      <c r="J127" s="43">
        <v>131.6</v>
      </c>
      <c r="K127" s="43">
        <v>131.6</v>
      </c>
      <c r="L127" s="43">
        <v>131.19999999999999</v>
      </c>
      <c r="M127" s="43">
        <v>131.69999999999999</v>
      </c>
      <c r="N127" s="43">
        <v>131.69999999999999</v>
      </c>
      <c r="O127" s="43">
        <v>131.4</v>
      </c>
      <c r="P127" s="43">
        <v>131.4</v>
      </c>
      <c r="Q127" s="43">
        <v>131.6</v>
      </c>
      <c r="R127" s="43">
        <v>131.6</v>
      </c>
      <c r="S127" s="43">
        <v>130.6</v>
      </c>
      <c r="T127" s="43">
        <v>132.30000000000001</v>
      </c>
      <c r="U127" s="43"/>
      <c r="V127" s="43">
        <v>131.19999999999999</v>
      </c>
      <c r="W127" s="43">
        <v>131.5</v>
      </c>
      <c r="X127" s="43">
        <v>132.6</v>
      </c>
      <c r="Y127" s="43">
        <v>132.6</v>
      </c>
      <c r="Z127" s="43">
        <v>131.5</v>
      </c>
      <c r="AA127" s="43"/>
      <c r="AB127" s="43">
        <v>135.19999999999999</v>
      </c>
      <c r="AC127" s="43">
        <v>135.19999999999999</v>
      </c>
      <c r="AD127" s="43">
        <v>135.19999999999999</v>
      </c>
      <c r="AE127" s="43">
        <v>132.1</v>
      </c>
      <c r="AF127" s="43">
        <v>132.36000000000001</v>
      </c>
      <c r="AG127" s="120"/>
      <c r="AH127" s="46">
        <f t="shared" si="29"/>
        <v>135.19999999999999</v>
      </c>
      <c r="AI127" s="47">
        <f t="shared" si="30"/>
        <v>130.6</v>
      </c>
    </row>
    <row r="128" spans="1:64" x14ac:dyDescent="0.25">
      <c r="A128" s="119" t="s">
        <v>150</v>
      </c>
      <c r="B128" s="43">
        <v>132.80000000000001</v>
      </c>
      <c r="C128" s="43">
        <v>131.6</v>
      </c>
      <c r="D128" s="43">
        <v>131</v>
      </c>
      <c r="E128" s="43">
        <v>131.80000000000001</v>
      </c>
      <c r="F128" s="43">
        <v>131.80000000000001</v>
      </c>
      <c r="G128" s="43">
        <v>131.80000000000001</v>
      </c>
      <c r="H128" s="43">
        <v>131.19999999999999</v>
      </c>
      <c r="I128" s="43">
        <v>130.5</v>
      </c>
      <c r="J128" s="43">
        <v>130.5</v>
      </c>
      <c r="K128" s="43">
        <v>130.5</v>
      </c>
      <c r="L128" s="43">
        <v>130.6</v>
      </c>
      <c r="M128" s="43">
        <v>130.4</v>
      </c>
      <c r="N128" s="43">
        <v>130.4</v>
      </c>
      <c r="O128" s="43">
        <v>130.6</v>
      </c>
      <c r="P128" s="43">
        <v>130.6</v>
      </c>
      <c r="Q128" s="43">
        <v>130.4</v>
      </c>
      <c r="R128" s="43">
        <v>130.4</v>
      </c>
      <c r="S128" s="43">
        <v>130.1</v>
      </c>
      <c r="T128" s="43">
        <v>130.9</v>
      </c>
      <c r="U128" s="43"/>
      <c r="V128" s="43">
        <v>130.80000000000001</v>
      </c>
      <c r="W128" s="43">
        <v>130.30000000000001</v>
      </c>
      <c r="X128" s="43">
        <v>130.41</v>
      </c>
      <c r="Y128" s="43">
        <v>130.41</v>
      </c>
      <c r="Z128" s="43">
        <v>130.19999999999999</v>
      </c>
      <c r="AA128" s="43"/>
      <c r="AB128" s="43">
        <v>131.6</v>
      </c>
      <c r="AC128" s="43">
        <v>131.6</v>
      </c>
      <c r="AD128" s="43">
        <v>131.6</v>
      </c>
      <c r="AE128" s="43">
        <v>129.30000000000001</v>
      </c>
      <c r="AF128" s="43">
        <v>130.63</v>
      </c>
      <c r="AG128" s="120"/>
      <c r="AH128" s="46">
        <f t="shared" si="29"/>
        <v>132.80000000000001</v>
      </c>
      <c r="AI128" s="47">
        <f t="shared" si="30"/>
        <v>129.30000000000001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>
        <v>134.1</v>
      </c>
      <c r="N129" s="43">
        <v>134.1</v>
      </c>
      <c r="O129" s="43">
        <v>134.1</v>
      </c>
      <c r="P129" s="43">
        <v>134.1</v>
      </c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9"/>
        <v>134.1</v>
      </c>
      <c r="AI129" s="47">
        <f t="shared" si="30"/>
        <v>134.1</v>
      </c>
    </row>
    <row r="130" spans="1:35" x14ac:dyDescent="0.25">
      <c r="A130" s="119" t="s">
        <v>152</v>
      </c>
      <c r="B130" s="43">
        <v>135</v>
      </c>
      <c r="C130" s="43">
        <v>134.30000000000001</v>
      </c>
      <c r="D130" s="43">
        <v>134.1</v>
      </c>
      <c r="E130" s="43">
        <v>134.80000000000001</v>
      </c>
      <c r="F130" s="43">
        <v>134.80000000000001</v>
      </c>
      <c r="G130" s="43">
        <v>134.80000000000001</v>
      </c>
      <c r="H130" s="43">
        <v>134.30000000000001</v>
      </c>
      <c r="I130" s="43">
        <v>133.69</v>
      </c>
      <c r="J130" s="43">
        <v>133.69</v>
      </c>
      <c r="K130" s="43">
        <v>133.69</v>
      </c>
      <c r="L130" s="43">
        <v>133.30000000000001</v>
      </c>
      <c r="M130" s="43">
        <v>133.5</v>
      </c>
      <c r="N130" s="43">
        <v>133.5</v>
      </c>
      <c r="O130" s="43">
        <v>133.69999999999999</v>
      </c>
      <c r="P130" s="43">
        <v>133.69999999999999</v>
      </c>
      <c r="Q130" s="43">
        <v>133.19999999999999</v>
      </c>
      <c r="R130" s="43">
        <v>133.19999999999999</v>
      </c>
      <c r="S130" s="43">
        <v>134.19999999999999</v>
      </c>
      <c r="T130" s="43">
        <v>134.5</v>
      </c>
      <c r="U130" s="43"/>
      <c r="V130" s="43">
        <v>131.9</v>
      </c>
      <c r="W130" s="43">
        <v>133.19999999999999</v>
      </c>
      <c r="X130" s="43">
        <v>133.30000000000001</v>
      </c>
      <c r="Y130" s="43">
        <v>133.30000000000001</v>
      </c>
      <c r="Z130" s="43">
        <v>130.69999999999999</v>
      </c>
      <c r="AA130" s="43"/>
      <c r="AB130" s="43">
        <v>130.5</v>
      </c>
      <c r="AC130" s="43">
        <v>130.5</v>
      </c>
      <c r="AD130" s="43">
        <v>130.5</v>
      </c>
      <c r="AE130" s="43">
        <v>135.5</v>
      </c>
      <c r="AF130" s="43">
        <v>134.9</v>
      </c>
      <c r="AG130" s="120"/>
      <c r="AH130" s="46">
        <f t="shared" si="29"/>
        <v>135.5</v>
      </c>
      <c r="AI130" s="47">
        <f t="shared" si="30"/>
        <v>130.5</v>
      </c>
    </row>
    <row r="131" spans="1:35" x14ac:dyDescent="0.25">
      <c r="A131" s="121" t="s">
        <v>153</v>
      </c>
      <c r="B131" s="122">
        <v>136.4</v>
      </c>
      <c r="C131" s="122">
        <v>133.6</v>
      </c>
      <c r="D131" s="122">
        <v>132.80000000000001</v>
      </c>
      <c r="E131" s="122">
        <v>134.9</v>
      </c>
      <c r="F131" s="122">
        <v>134.9</v>
      </c>
      <c r="G131" s="122">
        <v>134.9</v>
      </c>
      <c r="H131" s="122">
        <v>133.69999999999999</v>
      </c>
      <c r="I131" s="122">
        <v>133.5</v>
      </c>
      <c r="J131" s="122">
        <v>133.5</v>
      </c>
      <c r="K131" s="122">
        <v>133.5</v>
      </c>
      <c r="L131" s="122">
        <v>134.5</v>
      </c>
      <c r="M131" s="122">
        <v>133.9</v>
      </c>
      <c r="N131" s="122">
        <v>133.9</v>
      </c>
      <c r="O131" s="122">
        <v>133</v>
      </c>
      <c r="P131" s="122">
        <v>133</v>
      </c>
      <c r="Q131" s="122">
        <v>133.5</v>
      </c>
      <c r="R131" s="122">
        <v>133.5</v>
      </c>
      <c r="S131" s="122">
        <v>131.19999999999999</v>
      </c>
      <c r="T131" s="122">
        <v>134.4</v>
      </c>
      <c r="U131" s="122"/>
      <c r="V131" s="122">
        <v>132.30000000000001</v>
      </c>
      <c r="W131" s="122">
        <v>133.6</v>
      </c>
      <c r="X131" s="122">
        <v>135</v>
      </c>
      <c r="Y131" s="122">
        <v>135</v>
      </c>
      <c r="Z131" s="122">
        <v>133.30000000000001</v>
      </c>
      <c r="AA131" s="122"/>
      <c r="AB131" s="122">
        <v>130</v>
      </c>
      <c r="AC131" s="122">
        <v>130</v>
      </c>
      <c r="AD131" s="122">
        <v>130</v>
      </c>
      <c r="AE131" s="122">
        <v>132.6</v>
      </c>
      <c r="AF131" s="122">
        <v>132.88999999999999</v>
      </c>
      <c r="AG131" s="123"/>
      <c r="AH131" s="46">
        <f t="shared" si="29"/>
        <v>136.4</v>
      </c>
      <c r="AI131" s="47">
        <f t="shared" si="30"/>
        <v>130</v>
      </c>
    </row>
    <row r="132" spans="1:35" x14ac:dyDescent="0.25">
      <c r="A132" s="119" t="s">
        <v>154</v>
      </c>
      <c r="B132" s="43">
        <v>133.19999999999999</v>
      </c>
      <c r="C132" s="43">
        <v>131.1</v>
      </c>
      <c r="D132" s="43">
        <v>127.8</v>
      </c>
      <c r="E132" s="43">
        <v>132.5</v>
      </c>
      <c r="F132" s="43">
        <v>132.5</v>
      </c>
      <c r="G132" s="43">
        <v>132.5</v>
      </c>
      <c r="H132" s="43">
        <v>127.6</v>
      </c>
      <c r="I132" s="43">
        <v>129.4</v>
      </c>
      <c r="J132" s="43">
        <v>129.4</v>
      </c>
      <c r="K132" s="43">
        <v>129.4</v>
      </c>
      <c r="L132" s="43">
        <v>128.19999999999999</v>
      </c>
      <c r="M132" s="43">
        <v>132</v>
      </c>
      <c r="N132" s="43">
        <v>132</v>
      </c>
      <c r="O132" s="43">
        <v>130.5</v>
      </c>
      <c r="P132" s="43">
        <v>130.5</v>
      </c>
      <c r="Q132" s="43">
        <v>123.4</v>
      </c>
      <c r="R132" s="43">
        <v>123.4</v>
      </c>
      <c r="S132" s="43">
        <v>118.5</v>
      </c>
      <c r="T132" s="43">
        <v>125.3</v>
      </c>
      <c r="U132" s="43"/>
      <c r="V132" s="43">
        <v>121.8</v>
      </c>
      <c r="W132" s="43">
        <v>124.3</v>
      </c>
      <c r="X132" s="43">
        <v>130</v>
      </c>
      <c r="Y132" s="43">
        <v>130</v>
      </c>
      <c r="Z132" s="43">
        <v>128</v>
      </c>
      <c r="AA132" s="43"/>
      <c r="AB132" s="43">
        <v>116.52</v>
      </c>
      <c r="AC132" s="43">
        <v>116.52</v>
      </c>
      <c r="AD132" s="43">
        <v>116.52</v>
      </c>
      <c r="AE132" s="43">
        <v>120.3</v>
      </c>
      <c r="AF132" s="43">
        <v>121</v>
      </c>
      <c r="AG132" s="120"/>
      <c r="AH132" s="46">
        <f t="shared" si="29"/>
        <v>133.19999999999999</v>
      </c>
      <c r="AI132" s="47">
        <f t="shared" si="30"/>
        <v>116.52</v>
      </c>
    </row>
    <row r="133" spans="1:35" ht="15.75" thickBot="1" x14ac:dyDescent="0.3">
      <c r="A133" s="119" t="s">
        <v>155</v>
      </c>
      <c r="B133" s="101">
        <v>66.2</v>
      </c>
      <c r="C133" s="101">
        <v>66.099999999999994</v>
      </c>
      <c r="D133" s="101">
        <v>66</v>
      </c>
      <c r="E133" s="101">
        <v>66.3</v>
      </c>
      <c r="F133" s="101">
        <v>66.3</v>
      </c>
      <c r="G133" s="101">
        <v>66.3</v>
      </c>
      <c r="H133" s="101">
        <v>67.099999999999994</v>
      </c>
      <c r="I133" s="101">
        <v>65.5</v>
      </c>
      <c r="J133" s="101">
        <v>65.5</v>
      </c>
      <c r="K133" s="101">
        <v>65.5</v>
      </c>
      <c r="L133" s="101">
        <v>67.099999999999994</v>
      </c>
      <c r="M133" s="101">
        <v>65.599999999999994</v>
      </c>
      <c r="N133" s="101">
        <v>65.599999999999994</v>
      </c>
      <c r="O133" s="101">
        <v>65.599999999999994</v>
      </c>
      <c r="P133" s="101">
        <v>65.599999999999994</v>
      </c>
      <c r="Q133" s="101">
        <v>65.5</v>
      </c>
      <c r="R133" s="101">
        <v>65.5</v>
      </c>
      <c r="S133" s="101">
        <v>67.099999999999994</v>
      </c>
      <c r="T133" s="101">
        <v>67.099999999999994</v>
      </c>
      <c r="U133" s="101"/>
      <c r="V133" s="101">
        <v>65.5</v>
      </c>
      <c r="W133" s="101">
        <v>65.5</v>
      </c>
      <c r="X133" s="101">
        <v>65.5</v>
      </c>
      <c r="Y133" s="101">
        <v>65.5</v>
      </c>
      <c r="Z133" s="101">
        <v>65.5</v>
      </c>
      <c r="AA133" s="101"/>
      <c r="AB133" s="101">
        <v>65</v>
      </c>
      <c r="AC133" s="101">
        <v>65.5</v>
      </c>
      <c r="AD133" s="101">
        <v>65.5</v>
      </c>
      <c r="AE133" s="101">
        <v>67</v>
      </c>
      <c r="AF133" s="101">
        <v>67.099999999999994</v>
      </c>
      <c r="AG133" s="124"/>
      <c r="AH133" s="46">
        <f t="shared" si="29"/>
        <v>67.099999999999994</v>
      </c>
      <c r="AI133" s="47">
        <f t="shared" si="30"/>
        <v>65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 t="s">
        <v>156</v>
      </c>
      <c r="Z134" s="101" t="s">
        <v>156</v>
      </c>
      <c r="AA134" s="101"/>
      <c r="AB134" s="101"/>
      <c r="AC134" s="101"/>
      <c r="AD134" s="101"/>
      <c r="AE134" s="101"/>
      <c r="AF134" s="101"/>
      <c r="AG134" s="124"/>
      <c r="AH134" s="46">
        <f t="shared" si="29"/>
        <v>0</v>
      </c>
      <c r="AI134" s="47">
        <f t="shared" si="30"/>
        <v>0</v>
      </c>
    </row>
    <row r="135" spans="1:35" ht="15.75" thickBot="1" x14ac:dyDescent="0.3">
      <c r="A135" s="126" t="s">
        <v>157</v>
      </c>
      <c r="B135" s="114">
        <f t="shared" ref="B135" si="112">SUM(B26,B32,B45:B46,B82,B84:B85,B87,B89,B137:B142,B177,B183,B189,B198,B200,B212,B219,B222:B223,B230,B232,B234,B238:B240,B242:B244,B249,B255:B256,B258:B260,B161,B166)</f>
        <v>110.70000000000002</v>
      </c>
      <c r="C135" s="114">
        <f t="shared" ref="C135:O135" si="113">SUM(C26,C32,C45:C46,C82,C84:C85,C87,C89,C137:C142,C177,C183,C189,C198,C200,C212,C219,C222:C223,C230,C232,C234,C238:C240,C242:C244,C249,C255:C256,C258:C260,C161,C166)</f>
        <v>110.79999999999997</v>
      </c>
      <c r="D135" s="114">
        <f t="shared" si="113"/>
        <v>115.99999999999997</v>
      </c>
      <c r="E135" s="114">
        <f t="shared" si="113"/>
        <v>97.7</v>
      </c>
      <c r="F135" s="114">
        <f t="shared" si="113"/>
        <v>97.7</v>
      </c>
      <c r="G135" s="114">
        <f t="shared" si="113"/>
        <v>97.7</v>
      </c>
      <c r="H135" s="114">
        <f t="shared" si="113"/>
        <v>168</v>
      </c>
      <c r="I135" s="114">
        <f t="shared" si="113"/>
        <v>196.8</v>
      </c>
      <c r="J135" s="114">
        <f t="shared" si="113"/>
        <v>196.8</v>
      </c>
      <c r="K135" s="114">
        <f t="shared" si="113"/>
        <v>320.5</v>
      </c>
      <c r="L135" s="114">
        <f t="shared" si="113"/>
        <v>333.8</v>
      </c>
      <c r="M135" s="114">
        <f t="shared" si="113"/>
        <v>336.3</v>
      </c>
      <c r="N135" s="114">
        <f t="shared" ref="N135:O135" si="114">SUM(N26,N32,N45:N46,N82,N84:N85,N87,N89,N137:N142,N177,N183,N189,N198,N200,N212,N219,N222:N223,N230,N232,N234,N238:N240,N242:N244,N249,N255:N256,N258:N260,N161,N166)</f>
        <v>337.00000000000006</v>
      </c>
      <c r="O135" s="114">
        <f t="shared" si="114"/>
        <v>340.6</v>
      </c>
      <c r="P135" s="114">
        <f t="shared" ref="P135" si="115">SUM(P26,P32,P45:P46,P82,P84:P85,P87,P89,P137:P142,P177,P183,P189,P198,P200,P212,P219,P222:P223,P230,P232,P234,P238:P240,P242:P244,P249,P255:P256,P258:P260,P161,P166)</f>
        <v>341.3</v>
      </c>
      <c r="Q135" s="114">
        <f t="shared" ref="Q135:X135" si="116">SUM(Q26,Q32,Q45:Q46,Q82,Q84:Q85,Q87,Q89,Q137:Q142,Q177,Q183,Q189,Q198,Q200,Q212,Q219,Q222:Q223,Q230,Q232,Q234,Q238:Q240,Q242:Q244,Q249,Q255:Q256,Q258:Q260,Q161,Q166)</f>
        <v>318.79999999999995</v>
      </c>
      <c r="R135" s="114">
        <f t="shared" ref="R135:S135" si="117">SUM(R26,R32,R45:R46,R82,R84:R85,R87,R89,R137:R142,R177,R183,R189,R198,R200,R212,R219,R222:R223,R230,R232,R234,R238:R240,R242:R244,R249,R255:R256,R258:R260,R161,R166)</f>
        <v>318.09999999999997</v>
      </c>
      <c r="S135" s="114">
        <f t="shared" si="117"/>
        <v>319.09999999999997</v>
      </c>
      <c r="T135" s="114">
        <f t="shared" ref="T135" si="118">SUM(T26,T32,T45:T46,T82,T84:T85,T87,T89,T137:T142,T177,T183,T189,T198,T200,T212,T219,T222:T223,T230,T232,T234,T238:T240,T242:T244,T249,T255:T256,T258:T260,T161,T166)</f>
        <v>312.90000000000003</v>
      </c>
      <c r="U135" s="114">
        <f t="shared" si="116"/>
        <v>0</v>
      </c>
      <c r="V135" s="114">
        <f t="shared" si="116"/>
        <v>305.60000000000002</v>
      </c>
      <c r="W135" s="114">
        <f t="shared" ref="W135" si="119">SUM(W26,W32,W45:W46,W82,W84:W85,W87,W89,W137:W142,W177,W183,W189,W198,W200,W212,W219,W222:W223,W230,W232,W234,W238:W240,W242:W244,W249,W255:W256,W258:W260,W161,W166)</f>
        <v>197.4</v>
      </c>
      <c r="X135" s="114">
        <f t="shared" si="116"/>
        <v>206</v>
      </c>
      <c r="Y135" s="114">
        <f t="shared" ref="Y135:Z135" si="120">SUM(Y26,Y32,Y45:Y46,Y82,Y84:Y85,Y87,Y89,Y137:Y142,Y177,Y183,Y189,Y198,Y200,Y212,Y219,Y222:Y223,Y230,Y232,Y234,Y238:Y240,Y242:Y244,Y249,Y255:Y256,Y258:Y260,Y161,Y166)</f>
        <v>206.3</v>
      </c>
      <c r="Z135" s="114">
        <f t="shared" si="120"/>
        <v>260.60000000000002</v>
      </c>
      <c r="AA135" s="114">
        <f t="shared" ref="AA135:AF135" si="121">SUM(AA26,AA32,AA45:AA46,AA82,AA84:AA85,AA87,AA89,AA137:AA142,AA177,AA183,AA189,AA198,AA200,AA212,AA219,AA222:AA223,AA230,AA232,AA234,AA238:AA240,AA242:AA244,AA249,AA255:AA256,AA258:AA260,AA161,AA166)</f>
        <v>132.80000000000001</v>
      </c>
      <c r="AB135" s="114">
        <f t="shared" ref="AB135" si="122">SUM(AB26,AB32,AB45:AB46,AB82,AB84:AB85,AB87,AB89,AB137:AB142,AB177,AB183,AB189,AB198,AB200,AB212,AB219,AB222:AB223,AB230,AB232,AB234,AB238:AB240,AB242:AB244,AB249,AB255:AB256,AB258:AB260,AB161,AB166)</f>
        <v>264.39999999999998</v>
      </c>
      <c r="AC135" s="114">
        <f t="shared" si="121"/>
        <v>264.39999999999998</v>
      </c>
      <c r="AD135" s="114">
        <f t="shared" si="121"/>
        <v>182.79</v>
      </c>
      <c r="AE135" s="114">
        <f t="shared" si="121"/>
        <v>182.79</v>
      </c>
      <c r="AF135" s="114">
        <f t="shared" si="121"/>
        <v>157.80000000000001</v>
      </c>
      <c r="AG135" s="127"/>
      <c r="AH135" s="46">
        <f t="shared" si="29"/>
        <v>341.3</v>
      </c>
      <c r="AI135" s="47">
        <f t="shared" si="30"/>
        <v>0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9"/>
        <v>0</v>
      </c>
      <c r="AI136" s="47">
        <f t="shared" si="30"/>
        <v>0</v>
      </c>
    </row>
    <row r="137" spans="1:35" x14ac:dyDescent="0.25">
      <c r="A137" s="131" t="s">
        <v>159</v>
      </c>
      <c r="B137" s="132">
        <v>34.1</v>
      </c>
      <c r="C137" s="132">
        <v>33.299999999999997</v>
      </c>
      <c r="D137" s="132">
        <v>39.799999999999997</v>
      </c>
      <c r="E137" s="132">
        <v>37.6</v>
      </c>
      <c r="F137" s="132">
        <v>37.6</v>
      </c>
      <c r="G137" s="132">
        <v>37.6</v>
      </c>
      <c r="H137" s="133">
        <v>50</v>
      </c>
      <c r="I137" s="133">
        <v>48.8</v>
      </c>
      <c r="J137" s="133">
        <v>48.8</v>
      </c>
      <c r="K137" s="133">
        <v>41</v>
      </c>
      <c r="L137" s="133">
        <v>46.2</v>
      </c>
      <c r="M137" s="133">
        <v>43.2</v>
      </c>
      <c r="N137" s="133">
        <v>43.2</v>
      </c>
      <c r="O137" s="133">
        <v>41.3</v>
      </c>
      <c r="P137" s="133">
        <v>41.3</v>
      </c>
      <c r="Q137" s="133">
        <v>37.700000000000003</v>
      </c>
      <c r="R137" s="133">
        <v>37.700000000000003</v>
      </c>
      <c r="S137" s="133">
        <v>37.700000000000003</v>
      </c>
      <c r="T137" s="133">
        <v>37.700000000000003</v>
      </c>
      <c r="U137" s="133"/>
      <c r="V137" s="133">
        <v>37.700000000000003</v>
      </c>
      <c r="W137" s="133">
        <v>45</v>
      </c>
      <c r="X137" s="133">
        <v>43</v>
      </c>
      <c r="Y137" s="133">
        <v>43</v>
      </c>
      <c r="Z137" s="133">
        <v>53</v>
      </c>
      <c r="AA137" s="133"/>
      <c r="AB137" s="133">
        <v>51.6</v>
      </c>
      <c r="AC137" s="133">
        <v>51.6</v>
      </c>
      <c r="AD137" s="133">
        <v>41.89</v>
      </c>
      <c r="AE137" s="133">
        <v>41.89</v>
      </c>
      <c r="AF137" s="133">
        <v>38.5</v>
      </c>
      <c r="AG137" s="134">
        <v>75</v>
      </c>
      <c r="AH137" s="46">
        <f t="shared" si="29"/>
        <v>53</v>
      </c>
      <c r="AI137" s="47">
        <f t="shared" si="30"/>
        <v>33.299999999999997</v>
      </c>
    </row>
    <row r="138" spans="1:35" x14ac:dyDescent="0.25">
      <c r="A138" s="135" t="s">
        <v>160</v>
      </c>
      <c r="B138" s="132">
        <v>-10.1</v>
      </c>
      <c r="C138" s="132">
        <v>-14.5</v>
      </c>
      <c r="D138" s="132">
        <v>-3.4</v>
      </c>
      <c r="E138" s="132">
        <v>-5.8</v>
      </c>
      <c r="F138" s="132">
        <v>-5.8</v>
      </c>
      <c r="G138" s="132">
        <v>-5.8</v>
      </c>
      <c r="H138" s="136">
        <v>10</v>
      </c>
      <c r="I138" s="136">
        <v>15</v>
      </c>
      <c r="J138" s="136">
        <v>15</v>
      </c>
      <c r="K138" s="136">
        <v>9</v>
      </c>
      <c r="L138" s="136">
        <v>2</v>
      </c>
      <c r="M138" s="136">
        <v>0</v>
      </c>
      <c r="N138" s="136">
        <v>0</v>
      </c>
      <c r="O138" s="136">
        <v>0</v>
      </c>
      <c r="P138" s="136">
        <v>0</v>
      </c>
      <c r="Q138" s="136">
        <v>-6.9</v>
      </c>
      <c r="R138" s="136">
        <v>-6.9</v>
      </c>
      <c r="S138" s="136">
        <v>-6.9</v>
      </c>
      <c r="T138" s="136">
        <v>-11</v>
      </c>
      <c r="U138" s="136"/>
      <c r="V138" s="136">
        <v>-11</v>
      </c>
      <c r="W138" s="136">
        <v>6.5</v>
      </c>
      <c r="X138" s="136">
        <v>7</v>
      </c>
      <c r="Y138" s="136">
        <v>7</v>
      </c>
      <c r="Z138" s="136">
        <v>13</v>
      </c>
      <c r="AA138" s="136"/>
      <c r="AB138" s="136">
        <v>-13.5</v>
      </c>
      <c r="AC138" s="136">
        <v>-13.5</v>
      </c>
      <c r="AD138" s="136">
        <v>-0.9</v>
      </c>
      <c r="AE138" s="136">
        <v>-0.9</v>
      </c>
      <c r="AF138" s="136">
        <v>0.2</v>
      </c>
      <c r="AG138" s="134">
        <v>240</v>
      </c>
      <c r="AH138" s="46">
        <f t="shared" si="29"/>
        <v>15</v>
      </c>
      <c r="AI138" s="47">
        <f t="shared" si="30"/>
        <v>-14.5</v>
      </c>
    </row>
    <row r="139" spans="1:35" x14ac:dyDescent="0.25">
      <c r="A139" s="135" t="s">
        <v>161</v>
      </c>
      <c r="B139" s="132">
        <v>-48.1</v>
      </c>
      <c r="C139" s="132">
        <v>-51</v>
      </c>
      <c r="D139" s="132">
        <v>-56.6</v>
      </c>
      <c r="E139" s="132">
        <v>-56.3</v>
      </c>
      <c r="F139" s="132">
        <v>-56.3</v>
      </c>
      <c r="G139" s="132">
        <v>-56.3</v>
      </c>
      <c r="H139" s="136">
        <v>-62</v>
      </c>
      <c r="I139" s="136">
        <v>-50.5</v>
      </c>
      <c r="J139" s="136">
        <v>-50.5</v>
      </c>
      <c r="K139" s="136">
        <v>-62.5</v>
      </c>
      <c r="L139" s="136">
        <v>-63</v>
      </c>
      <c r="M139" s="136">
        <v>-60</v>
      </c>
      <c r="N139" s="136">
        <v>-60</v>
      </c>
      <c r="O139" s="136">
        <v>-48</v>
      </c>
      <c r="P139" s="136">
        <v>-48</v>
      </c>
      <c r="Q139" s="136">
        <v>-47</v>
      </c>
      <c r="R139" s="136">
        <v>-47</v>
      </c>
      <c r="S139" s="136">
        <v>-47</v>
      </c>
      <c r="T139" s="136">
        <v>-58</v>
      </c>
      <c r="U139" s="136"/>
      <c r="V139" s="136">
        <v>-58</v>
      </c>
      <c r="W139" s="136">
        <v>-18</v>
      </c>
      <c r="X139" s="136">
        <v>-9</v>
      </c>
      <c r="Y139" s="136">
        <v>-9</v>
      </c>
      <c r="Z139" s="136">
        <v>-31</v>
      </c>
      <c r="AA139" s="136"/>
      <c r="AB139" s="136">
        <v>-50.5</v>
      </c>
      <c r="AC139" s="136">
        <v>-50.5</v>
      </c>
      <c r="AD139" s="136">
        <v>-62.8</v>
      </c>
      <c r="AE139" s="136">
        <v>-62.8</v>
      </c>
      <c r="AF139" s="136">
        <v>-56.1</v>
      </c>
      <c r="AG139" s="134">
        <v>240</v>
      </c>
      <c r="AH139" s="46">
        <f>MAX(B139:AF139)</f>
        <v>-9</v>
      </c>
      <c r="AI139" s="47">
        <f>MIN(B139:AF139)</f>
        <v>-63</v>
      </c>
    </row>
    <row r="140" spans="1:35" x14ac:dyDescent="0.25">
      <c r="A140" s="135" t="s">
        <v>162</v>
      </c>
      <c r="B140" s="132">
        <v>57.5</v>
      </c>
      <c r="C140" s="132">
        <v>59.7</v>
      </c>
      <c r="D140" s="132">
        <v>67.599999999999994</v>
      </c>
      <c r="E140" s="132">
        <v>53.5</v>
      </c>
      <c r="F140" s="132">
        <v>53.5</v>
      </c>
      <c r="G140" s="132">
        <v>53.5</v>
      </c>
      <c r="H140" s="137">
        <v>58</v>
      </c>
      <c r="I140" s="137">
        <v>48.7</v>
      </c>
      <c r="J140" s="137">
        <v>48.7</v>
      </c>
      <c r="K140" s="137">
        <v>70</v>
      </c>
      <c r="L140" s="137">
        <v>80</v>
      </c>
      <c r="M140" s="137">
        <v>80</v>
      </c>
      <c r="N140" s="137">
        <v>80</v>
      </c>
      <c r="O140" s="137">
        <v>69</v>
      </c>
      <c r="P140" s="137">
        <v>69</v>
      </c>
      <c r="Q140" s="137">
        <v>66.3</v>
      </c>
      <c r="R140" s="137">
        <v>66.3</v>
      </c>
      <c r="S140" s="137">
        <v>66.3</v>
      </c>
      <c r="T140" s="137">
        <v>78</v>
      </c>
      <c r="U140" s="137"/>
      <c r="V140" s="137">
        <v>78</v>
      </c>
      <c r="W140" s="137">
        <v>23</v>
      </c>
      <c r="X140" s="137">
        <v>16</v>
      </c>
      <c r="Y140" s="137">
        <v>16</v>
      </c>
      <c r="Z140" s="137">
        <v>33.5</v>
      </c>
      <c r="AA140" s="137"/>
      <c r="AB140" s="137">
        <v>79.599999999999994</v>
      </c>
      <c r="AC140" s="137">
        <v>79.599999999999994</v>
      </c>
      <c r="AD140" s="137">
        <v>64.5</v>
      </c>
      <c r="AE140" s="137">
        <v>64.5</v>
      </c>
      <c r="AF140" s="137">
        <v>59.1</v>
      </c>
      <c r="AG140" s="134"/>
      <c r="AH140" s="46">
        <f>MAX(B140:AF140)</f>
        <v>80</v>
      </c>
      <c r="AI140" s="47">
        <f>MIN(B140:AF140)</f>
        <v>16</v>
      </c>
    </row>
    <row r="141" spans="1:35" x14ac:dyDescent="0.25">
      <c r="A141" s="135" t="s">
        <v>163</v>
      </c>
      <c r="B141" s="132">
        <v>16.600000000000001</v>
      </c>
      <c r="C141" s="132">
        <v>14.9</v>
      </c>
      <c r="D141" s="132">
        <v>2.1</v>
      </c>
      <c r="E141" s="132">
        <v>1.5</v>
      </c>
      <c r="F141" s="132">
        <v>1.5</v>
      </c>
      <c r="G141" s="132">
        <v>1.5</v>
      </c>
      <c r="H141" s="136">
        <v>2</v>
      </c>
      <c r="I141" s="136">
        <v>8</v>
      </c>
      <c r="J141" s="136">
        <v>8</v>
      </c>
      <c r="K141" s="136">
        <v>50</v>
      </c>
      <c r="L141" s="136">
        <v>48.6</v>
      </c>
      <c r="M141" s="136">
        <v>47.6</v>
      </c>
      <c r="N141" s="136">
        <v>47.6</v>
      </c>
      <c r="O141" s="136">
        <v>47.6</v>
      </c>
      <c r="P141" s="136">
        <v>47.6</v>
      </c>
      <c r="Q141" s="136">
        <v>51</v>
      </c>
      <c r="R141" s="136">
        <v>51</v>
      </c>
      <c r="S141" s="136">
        <v>51</v>
      </c>
      <c r="T141" s="136">
        <v>51</v>
      </c>
      <c r="U141" s="136"/>
      <c r="V141" s="136">
        <v>51</v>
      </c>
      <c r="W141" s="136">
        <v>30</v>
      </c>
      <c r="X141" s="136">
        <v>33.5</v>
      </c>
      <c r="Y141" s="136">
        <v>33.5</v>
      </c>
      <c r="Z141" s="136">
        <v>22.3</v>
      </c>
      <c r="AA141" s="136"/>
      <c r="AB141" s="136">
        <v>43.5</v>
      </c>
      <c r="AC141" s="136">
        <v>43.5</v>
      </c>
      <c r="AD141" s="136">
        <v>11.1</v>
      </c>
      <c r="AE141" s="136">
        <v>11.1</v>
      </c>
      <c r="AF141" s="136">
        <v>7.3</v>
      </c>
      <c r="AG141" s="134">
        <v>60</v>
      </c>
      <c r="AH141" s="46">
        <f>MAX(B141:AF141)</f>
        <v>51</v>
      </c>
      <c r="AI141" s="47">
        <f>MIN(B141:AF141)</f>
        <v>1.5</v>
      </c>
    </row>
    <row r="142" spans="1:35" x14ac:dyDescent="0.25">
      <c r="A142" s="135" t="s">
        <v>164</v>
      </c>
      <c r="B142" s="132">
        <v>-75.400000000000006</v>
      </c>
      <c r="C142" s="132">
        <v>-75.7</v>
      </c>
      <c r="D142" s="132">
        <v>-77.599999999999994</v>
      </c>
      <c r="E142" s="132">
        <v>-78.8</v>
      </c>
      <c r="F142" s="132">
        <v>-78.8</v>
      </c>
      <c r="G142" s="132">
        <v>-78.8</v>
      </c>
      <c r="H142" s="137">
        <v>-36</v>
      </c>
      <c r="I142" s="137">
        <v>-19.2</v>
      </c>
      <c r="J142" s="137">
        <v>-19.2</v>
      </c>
      <c r="K142" s="137">
        <v>67</v>
      </c>
      <c r="L142" s="137">
        <v>74</v>
      </c>
      <c r="M142" s="137">
        <v>76.3</v>
      </c>
      <c r="N142" s="137">
        <v>76.3</v>
      </c>
      <c r="O142" s="137">
        <v>77</v>
      </c>
      <c r="P142" s="137">
        <v>77</v>
      </c>
      <c r="Q142" s="137">
        <v>63.3</v>
      </c>
      <c r="R142" s="137">
        <v>63.3</v>
      </c>
      <c r="S142" s="137">
        <v>63.3</v>
      </c>
      <c r="T142" s="137">
        <v>63.3</v>
      </c>
      <c r="U142" s="137"/>
      <c r="V142" s="137">
        <v>63.3</v>
      </c>
      <c r="W142" s="137">
        <v>-35</v>
      </c>
      <c r="X142" s="137">
        <v>-30</v>
      </c>
      <c r="Y142" s="137">
        <v>-30</v>
      </c>
      <c r="Z142" s="137">
        <v>37</v>
      </c>
      <c r="AA142" s="137"/>
      <c r="AB142" s="137">
        <v>20.9</v>
      </c>
      <c r="AC142" s="137">
        <v>20.9</v>
      </c>
      <c r="AD142" s="137">
        <v>-3.8</v>
      </c>
      <c r="AE142" s="137">
        <v>-3.8</v>
      </c>
      <c r="AF142" s="137">
        <v>-24</v>
      </c>
      <c r="AG142" s="138">
        <v>120</v>
      </c>
      <c r="AH142" s="46">
        <f>MAX(B142:AF142)</f>
        <v>77</v>
      </c>
      <c r="AI142" s="47">
        <f>MIN(B142:AF142)</f>
        <v>-78.8</v>
      </c>
    </row>
    <row r="143" spans="1:35" x14ac:dyDescent="0.25">
      <c r="A143" s="135" t="s">
        <v>427</v>
      </c>
      <c r="B143" s="132">
        <v>17.399999999999999</v>
      </c>
      <c r="C143" s="132">
        <v>16.3</v>
      </c>
      <c r="D143" s="132">
        <v>16.100000000000001</v>
      </c>
      <c r="E143" s="132">
        <v>15.3</v>
      </c>
      <c r="F143" s="132">
        <v>15.3</v>
      </c>
      <c r="G143" s="132">
        <v>15.3</v>
      </c>
      <c r="H143" s="137">
        <v>35.5</v>
      </c>
      <c r="I143" s="137">
        <v>43.5</v>
      </c>
      <c r="J143" s="137">
        <v>43.5</v>
      </c>
      <c r="K143" s="137">
        <v>89</v>
      </c>
      <c r="L143" s="137">
        <v>90</v>
      </c>
      <c r="M143" s="137">
        <v>89.6</v>
      </c>
      <c r="N143" s="137">
        <v>89.6</v>
      </c>
      <c r="O143" s="137">
        <v>89.6</v>
      </c>
      <c r="P143" s="137">
        <v>89.6</v>
      </c>
      <c r="Q143" s="137">
        <v>82.3</v>
      </c>
      <c r="R143" s="137">
        <v>82.3</v>
      </c>
      <c r="S143" s="137">
        <v>82.3</v>
      </c>
      <c r="T143" s="137">
        <v>82.3</v>
      </c>
      <c r="U143" s="137"/>
      <c r="V143" s="137">
        <v>82.3</v>
      </c>
      <c r="W143" s="137">
        <v>49</v>
      </c>
      <c r="X143" s="137">
        <v>47</v>
      </c>
      <c r="Y143" s="137">
        <v>47</v>
      </c>
      <c r="Z143" s="137">
        <v>82</v>
      </c>
      <c r="AA143" s="137"/>
      <c r="AB143" s="137">
        <v>140</v>
      </c>
      <c r="AC143" s="137">
        <v>140</v>
      </c>
      <c r="AD143" s="137">
        <v>120</v>
      </c>
      <c r="AE143" s="137">
        <v>120</v>
      </c>
      <c r="AF143" s="137">
        <v>100</v>
      </c>
      <c r="AG143" s="138"/>
      <c r="AH143" s="46">
        <f>MAX(B143:AF143)</f>
        <v>140</v>
      </c>
      <c r="AI143" s="47">
        <f>MIN(B143:AF143)</f>
        <v>15.3</v>
      </c>
    </row>
    <row r="144" spans="1:35" x14ac:dyDescent="0.25">
      <c r="A144" s="135" t="s">
        <v>166</v>
      </c>
      <c r="B144" s="132">
        <v>5.8</v>
      </c>
      <c r="C144" s="132">
        <v>7.3</v>
      </c>
      <c r="D144" s="132">
        <v>10.199999999999999</v>
      </c>
      <c r="E144" s="132">
        <v>10.6</v>
      </c>
      <c r="F144" s="132">
        <v>10.6</v>
      </c>
      <c r="G144" s="132">
        <v>10.6</v>
      </c>
      <c r="H144" s="137">
        <v>-36</v>
      </c>
      <c r="I144" s="137">
        <v>-44</v>
      </c>
      <c r="J144" s="137">
        <v>-44</v>
      </c>
      <c r="K144" s="137">
        <v>-19</v>
      </c>
      <c r="L144" s="137">
        <v>-20</v>
      </c>
      <c r="M144" s="137">
        <v>-19.5</v>
      </c>
      <c r="N144" s="137">
        <v>-19.5</v>
      </c>
      <c r="O144" s="137">
        <v>-34.200000000000003</v>
      </c>
      <c r="P144" s="137">
        <v>-34.200000000000003</v>
      </c>
      <c r="Q144" s="137">
        <v>-32.6</v>
      </c>
      <c r="R144" s="137">
        <v>-32.6</v>
      </c>
      <c r="S144" s="137">
        <v>-32.6</v>
      </c>
      <c r="T144" s="137">
        <v>1.9</v>
      </c>
      <c r="U144" s="137"/>
      <c r="V144" s="137">
        <v>1.9</v>
      </c>
      <c r="W144" s="137">
        <v>-13</v>
      </c>
      <c r="X144" s="137">
        <v>-14</v>
      </c>
      <c r="Y144" s="137">
        <v>-14</v>
      </c>
      <c r="Z144" s="137">
        <v>-9.3000000000000007</v>
      </c>
      <c r="AA144" s="137"/>
      <c r="AB144" s="137">
        <v>-73.5</v>
      </c>
      <c r="AC144" s="137">
        <v>-73.5</v>
      </c>
      <c r="AD144" s="137">
        <v>-38.799999999999997</v>
      </c>
      <c r="AE144" s="137">
        <v>-38.799999999999997</v>
      </c>
      <c r="AF144" s="137">
        <v>-35</v>
      </c>
      <c r="AG144" s="138"/>
      <c r="AH144" s="46">
        <f>MAX(B144:AF144)</f>
        <v>10.6</v>
      </c>
      <c r="AI144" s="47">
        <f>MIN(B144:AF144)</f>
        <v>-73.5</v>
      </c>
    </row>
    <row r="145" spans="1:38" x14ac:dyDescent="0.25">
      <c r="A145" s="135" t="s">
        <v>167</v>
      </c>
      <c r="B145" s="132">
        <v>-100.9</v>
      </c>
      <c r="C145" s="132">
        <v>-97.7</v>
      </c>
      <c r="D145" s="132">
        <v>-62.1</v>
      </c>
      <c r="E145" s="132">
        <v>-76.400000000000006</v>
      </c>
      <c r="F145" s="132">
        <v>-76.400000000000006</v>
      </c>
      <c r="G145" s="132">
        <v>-76.400000000000006</v>
      </c>
      <c r="H145" s="137">
        <v>-30</v>
      </c>
      <c r="I145" s="137">
        <v>-38</v>
      </c>
      <c r="J145" s="137">
        <v>-38</v>
      </c>
      <c r="K145" s="137">
        <v>-48</v>
      </c>
      <c r="L145" s="137">
        <v>-39</v>
      </c>
      <c r="M145" s="137">
        <v>-39</v>
      </c>
      <c r="N145" s="137">
        <v>-39</v>
      </c>
      <c r="O145" s="137">
        <v>-23</v>
      </c>
      <c r="P145" s="137">
        <v>-23</v>
      </c>
      <c r="Q145" s="137">
        <v>-45.7</v>
      </c>
      <c r="R145" s="137">
        <v>-45.7</v>
      </c>
      <c r="S145" s="137">
        <v>-45.7</v>
      </c>
      <c r="T145" s="137">
        <v>-23</v>
      </c>
      <c r="U145" s="137"/>
      <c r="V145" s="137">
        <v>-23</v>
      </c>
      <c r="W145" s="137">
        <v>0</v>
      </c>
      <c r="X145" s="137">
        <v>0</v>
      </c>
      <c r="Y145" s="137">
        <v>0</v>
      </c>
      <c r="Z145" s="137">
        <v>0</v>
      </c>
      <c r="AA145" s="137"/>
      <c r="AB145" s="137">
        <v>0</v>
      </c>
      <c r="AC145" s="137">
        <v>0</v>
      </c>
      <c r="AD145" s="137">
        <v>-42.6</v>
      </c>
      <c r="AE145" s="137">
        <v>-42.6</v>
      </c>
      <c r="AF145" s="137">
        <v>-73.900000000000006</v>
      </c>
      <c r="AG145" s="138"/>
      <c r="AH145" s="46">
        <f>MAX(B145:AF145)</f>
        <v>0</v>
      </c>
      <c r="AI145" s="47">
        <f>MIN(B145:AF145)</f>
        <v>-100.9</v>
      </c>
    </row>
    <row r="146" spans="1:38" x14ac:dyDescent="0.25">
      <c r="A146" s="135" t="s">
        <v>168</v>
      </c>
      <c r="B146" s="132">
        <v>-350.9</v>
      </c>
      <c r="C146" s="132">
        <v>-350.8</v>
      </c>
      <c r="D146" s="132">
        <v>-316</v>
      </c>
      <c r="E146" s="132">
        <v>-309.8</v>
      </c>
      <c r="F146" s="132">
        <v>-309.8</v>
      </c>
      <c r="G146" s="132">
        <v>-309.8</v>
      </c>
      <c r="H146" s="137">
        <v>-265</v>
      </c>
      <c r="I146" s="137">
        <v>-260</v>
      </c>
      <c r="J146" s="137">
        <v>-260</v>
      </c>
      <c r="K146" s="137">
        <v>-260</v>
      </c>
      <c r="L146" s="137">
        <v>-245</v>
      </c>
      <c r="M146" s="137">
        <v>-221</v>
      </c>
      <c r="N146" s="137">
        <v>-221</v>
      </c>
      <c r="O146" s="137">
        <v>-231</v>
      </c>
      <c r="P146" s="137">
        <v>-231</v>
      </c>
      <c r="Q146" s="137">
        <v>-219</v>
      </c>
      <c r="R146" s="137">
        <v>-219</v>
      </c>
      <c r="S146" s="137">
        <v>-219</v>
      </c>
      <c r="T146" s="137">
        <v>-238</v>
      </c>
      <c r="U146" s="137"/>
      <c r="V146" s="137">
        <v>-238</v>
      </c>
      <c r="W146" s="137">
        <v>-255</v>
      </c>
      <c r="X146" s="137">
        <v>-265</v>
      </c>
      <c r="Y146" s="137">
        <v>-265</v>
      </c>
      <c r="Z146" s="137">
        <v>-265</v>
      </c>
      <c r="AA146" s="137"/>
      <c r="AB146" s="137">
        <v>-265</v>
      </c>
      <c r="AC146" s="137">
        <v>-265</v>
      </c>
      <c r="AD146" s="137">
        <v>-316.60000000000002</v>
      </c>
      <c r="AE146" s="137">
        <v>-316.60000000000002</v>
      </c>
      <c r="AF146" s="137">
        <v>-297.5</v>
      </c>
      <c r="AG146" s="138"/>
      <c r="AH146" s="46">
        <f t="shared" ref="AH146:AH158" si="123">MAX(B146:AF146)</f>
        <v>-219</v>
      </c>
      <c r="AI146" s="47">
        <f t="shared" ref="AI146:AI158" si="124">MIN(B146:AF146)</f>
        <v>-350.9</v>
      </c>
    </row>
    <row r="147" spans="1:38" x14ac:dyDescent="0.25">
      <c r="A147" s="135" t="s">
        <v>169</v>
      </c>
      <c r="B147" s="132">
        <v>-7.8</v>
      </c>
      <c r="C147" s="132">
        <v>3.1</v>
      </c>
      <c r="D147" s="132">
        <v>8.5</v>
      </c>
      <c r="E147" s="132">
        <v>7</v>
      </c>
      <c r="F147" s="132">
        <v>7</v>
      </c>
      <c r="G147" s="132">
        <v>7</v>
      </c>
      <c r="H147" s="137">
        <v>14</v>
      </c>
      <c r="I147" s="137">
        <v>14.5</v>
      </c>
      <c r="J147" s="137">
        <v>14.5</v>
      </c>
      <c r="K147" s="137">
        <v>-1.2</v>
      </c>
      <c r="L147" s="137">
        <v>-4</v>
      </c>
      <c r="M147" s="137">
        <v>1.5</v>
      </c>
      <c r="N147" s="137">
        <v>1.5</v>
      </c>
      <c r="O147" s="137">
        <v>6.3</v>
      </c>
      <c r="P147" s="137">
        <v>6.3</v>
      </c>
      <c r="Q147" s="137">
        <v>6.3</v>
      </c>
      <c r="R147" s="137">
        <v>6.3</v>
      </c>
      <c r="S147" s="137">
        <v>6.3</v>
      </c>
      <c r="T147" s="137">
        <v>15.6</v>
      </c>
      <c r="U147" s="137"/>
      <c r="V147" s="137">
        <v>15.6</v>
      </c>
      <c r="W147" s="137">
        <v>15.6</v>
      </c>
      <c r="X147" s="137">
        <v>26</v>
      </c>
      <c r="Y147" s="137">
        <v>26</v>
      </c>
      <c r="Z147" s="137">
        <v>17</v>
      </c>
      <c r="AA147" s="137"/>
      <c r="AB147" s="137">
        <v>35.6</v>
      </c>
      <c r="AC147" s="137">
        <v>35.6</v>
      </c>
      <c r="AD147" s="137">
        <v>31.1</v>
      </c>
      <c r="AE147" s="137">
        <v>31.1</v>
      </c>
      <c r="AF147" s="137">
        <v>18</v>
      </c>
      <c r="AG147" s="138"/>
      <c r="AH147" s="46">
        <f t="shared" si="123"/>
        <v>35.6</v>
      </c>
      <c r="AI147" s="47">
        <f t="shared" si="124"/>
        <v>-7.8</v>
      </c>
    </row>
    <row r="148" spans="1:38" x14ac:dyDescent="0.25">
      <c r="A148" s="135" t="s">
        <v>170</v>
      </c>
      <c r="B148" s="132">
        <v>-6.7</v>
      </c>
      <c r="C148" s="132">
        <v>-3.9</v>
      </c>
      <c r="D148" s="132">
        <v>-4.8</v>
      </c>
      <c r="E148" s="132">
        <v>-4.3</v>
      </c>
      <c r="F148" s="132">
        <v>-4.3</v>
      </c>
      <c r="G148" s="132">
        <v>-4.3</v>
      </c>
      <c r="H148" s="137">
        <v>-17</v>
      </c>
      <c r="I148" s="137">
        <v>-15.4</v>
      </c>
      <c r="J148" s="137">
        <v>-15.4</v>
      </c>
      <c r="K148" s="137">
        <v>-17</v>
      </c>
      <c r="L148" s="137">
        <v>-15</v>
      </c>
      <c r="M148" s="137">
        <v>-17.7</v>
      </c>
      <c r="N148" s="137">
        <v>-17.7</v>
      </c>
      <c r="O148" s="137">
        <v>-12</v>
      </c>
      <c r="P148" s="137">
        <v>-12</v>
      </c>
      <c r="Q148" s="137">
        <v>7.1</v>
      </c>
      <c r="R148" s="137">
        <v>7.1</v>
      </c>
      <c r="S148" s="137">
        <v>7.1</v>
      </c>
      <c r="T148" s="137">
        <v>1.7</v>
      </c>
      <c r="U148" s="137"/>
      <c r="V148" s="137">
        <v>1.7</v>
      </c>
      <c r="W148" s="137">
        <v>-12</v>
      </c>
      <c r="X148" s="137">
        <v>11</v>
      </c>
      <c r="Y148" s="137">
        <v>11</v>
      </c>
      <c r="Z148" s="137">
        <v>-8.9</v>
      </c>
      <c r="AA148" s="137"/>
      <c r="AB148" s="137">
        <v>-2.5</v>
      </c>
      <c r="AC148" s="137">
        <v>-2.5</v>
      </c>
      <c r="AD148" s="137">
        <v>4.0999999999999996</v>
      </c>
      <c r="AE148" s="137">
        <v>4.0999999999999996</v>
      </c>
      <c r="AF148" s="137">
        <v>5.0999999999999996</v>
      </c>
      <c r="AG148" s="134"/>
      <c r="AH148" s="46">
        <f t="shared" si="123"/>
        <v>11</v>
      </c>
      <c r="AI148" s="47">
        <f t="shared" si="124"/>
        <v>-17.7</v>
      </c>
    </row>
    <row r="149" spans="1:38" x14ac:dyDescent="0.25">
      <c r="A149" s="135" t="s">
        <v>428</v>
      </c>
      <c r="B149" s="132">
        <v>225.9</v>
      </c>
      <c r="C149" s="132">
        <v>225.7</v>
      </c>
      <c r="D149" s="132">
        <v>220.4</v>
      </c>
      <c r="E149" s="132">
        <v>219.7</v>
      </c>
      <c r="F149" s="132">
        <v>219.7</v>
      </c>
      <c r="G149" s="132">
        <v>219.7</v>
      </c>
      <c r="H149" s="122">
        <v>220</v>
      </c>
      <c r="I149" s="122">
        <v>220</v>
      </c>
      <c r="J149" s="122">
        <v>220</v>
      </c>
      <c r="K149" s="122">
        <v>220</v>
      </c>
      <c r="L149" s="122">
        <v>220</v>
      </c>
      <c r="M149" s="122">
        <v>108</v>
      </c>
      <c r="N149" s="122">
        <v>108</v>
      </c>
      <c r="O149" s="122">
        <v>105</v>
      </c>
      <c r="P149" s="122">
        <v>105</v>
      </c>
      <c r="Q149" s="122">
        <v>-105</v>
      </c>
      <c r="R149" s="122">
        <v>-105</v>
      </c>
      <c r="S149" s="122">
        <v>-105</v>
      </c>
      <c r="T149" s="122">
        <v>122</v>
      </c>
      <c r="U149" s="122"/>
      <c r="V149" s="122">
        <v>122</v>
      </c>
      <c r="W149" s="122">
        <v>103</v>
      </c>
      <c r="X149" s="122">
        <v>96</v>
      </c>
      <c r="Y149" s="122">
        <v>96</v>
      </c>
      <c r="Z149" s="122">
        <v>107</v>
      </c>
      <c r="AA149" s="122"/>
      <c r="AB149" s="122">
        <f>118+116</f>
        <v>234</v>
      </c>
      <c r="AC149" s="122">
        <f>118+116</f>
        <v>234</v>
      </c>
      <c r="AD149" s="122">
        <f>95+98</f>
        <v>193</v>
      </c>
      <c r="AE149" s="122">
        <f>119+117</f>
        <v>236</v>
      </c>
      <c r="AF149" s="122">
        <f>119+117</f>
        <v>236</v>
      </c>
      <c r="AG149" s="134"/>
      <c r="AH149" s="46">
        <f t="shared" si="123"/>
        <v>236</v>
      </c>
      <c r="AI149" s="47">
        <f t="shared" si="124"/>
        <v>-105</v>
      </c>
    </row>
    <row r="150" spans="1:38" x14ac:dyDescent="0.25">
      <c r="A150" s="135" t="s">
        <v>429</v>
      </c>
      <c r="B150" s="132">
        <v>27.6</v>
      </c>
      <c r="C150" s="132">
        <v>27.8</v>
      </c>
      <c r="D150" s="132">
        <v>28</v>
      </c>
      <c r="E150" s="132">
        <v>28.2</v>
      </c>
      <c r="F150" s="132">
        <v>28.2</v>
      </c>
      <c r="G150" s="132">
        <v>28.2</v>
      </c>
      <c r="H150" s="122">
        <v>28</v>
      </c>
      <c r="I150" s="122">
        <v>28</v>
      </c>
      <c r="J150" s="122">
        <v>28</v>
      </c>
      <c r="K150" s="122">
        <v>26</v>
      </c>
      <c r="L150" s="122">
        <v>26.8</v>
      </c>
      <c r="M150" s="122">
        <v>13.3</v>
      </c>
      <c r="N150" s="122">
        <v>13.3</v>
      </c>
      <c r="O150" s="122">
        <v>13.3</v>
      </c>
      <c r="P150" s="122">
        <v>13.3</v>
      </c>
      <c r="Q150" s="122"/>
      <c r="R150" s="122"/>
      <c r="S150" s="122"/>
      <c r="T150" s="122">
        <v>13.3</v>
      </c>
      <c r="U150" s="122"/>
      <c r="V150" s="122">
        <v>13.3</v>
      </c>
      <c r="W150" s="122">
        <v>26</v>
      </c>
      <c r="X150" s="122">
        <v>26</v>
      </c>
      <c r="Y150" s="122">
        <v>26</v>
      </c>
      <c r="Z150" s="122">
        <v>26</v>
      </c>
      <c r="AA150" s="122"/>
      <c r="AB150" s="122">
        <v>24.9</v>
      </c>
      <c r="AC150" s="122">
        <v>24.9</v>
      </c>
      <c r="AD150" s="122">
        <v>26.2</v>
      </c>
      <c r="AE150" s="122">
        <v>26.2</v>
      </c>
      <c r="AF150" s="122">
        <v>26.2</v>
      </c>
      <c r="AG150" s="134"/>
      <c r="AH150" s="46">
        <f t="shared" si="123"/>
        <v>28.2</v>
      </c>
      <c r="AI150" s="47">
        <f t="shared" si="124"/>
        <v>13.3</v>
      </c>
    </row>
    <row r="151" spans="1:38" ht="15.75" thickBot="1" x14ac:dyDescent="0.3">
      <c r="A151" s="139" t="s">
        <v>173</v>
      </c>
      <c r="B151" s="132">
        <v>3.7</v>
      </c>
      <c r="C151" s="132">
        <v>3.9</v>
      </c>
      <c r="D151" s="132">
        <v>4</v>
      </c>
      <c r="E151" s="132">
        <v>4</v>
      </c>
      <c r="F151" s="132">
        <v>4</v>
      </c>
      <c r="G151" s="132">
        <v>4</v>
      </c>
      <c r="H151" s="122">
        <v>4.5</v>
      </c>
      <c r="I151" s="122">
        <v>4.5</v>
      </c>
      <c r="J151" s="122">
        <v>4.5</v>
      </c>
      <c r="K151" s="122">
        <v>6</v>
      </c>
      <c r="L151" s="122">
        <v>6.8</v>
      </c>
      <c r="M151" s="122">
        <v>10.3</v>
      </c>
      <c r="N151" s="122">
        <v>10.3</v>
      </c>
      <c r="O151" s="122">
        <v>15.9</v>
      </c>
      <c r="P151" s="122">
        <v>15.9</v>
      </c>
      <c r="Q151" s="122"/>
      <c r="R151" s="122"/>
      <c r="S151" s="122"/>
      <c r="T151" s="122">
        <v>11.4</v>
      </c>
      <c r="U151" s="122"/>
      <c r="V151" s="122">
        <v>11.4</v>
      </c>
      <c r="W151" s="122">
        <v>1.6</v>
      </c>
      <c r="X151" s="122">
        <v>2.2000000000000002</v>
      </c>
      <c r="Y151" s="122">
        <v>2.2000000000000002</v>
      </c>
      <c r="Z151" s="122">
        <v>1.5</v>
      </c>
      <c r="AA151" s="122"/>
      <c r="AB151" s="122">
        <v>1.1000000000000001</v>
      </c>
      <c r="AC151" s="122">
        <v>1.1000000000000001</v>
      </c>
      <c r="AD151" s="122">
        <v>3</v>
      </c>
      <c r="AE151" s="122">
        <v>3</v>
      </c>
      <c r="AF151" s="122">
        <v>3</v>
      </c>
      <c r="AG151" s="134"/>
      <c r="AH151" s="46">
        <f t="shared" si="123"/>
        <v>15.9</v>
      </c>
      <c r="AI151" s="47">
        <f t="shared" si="124"/>
        <v>1.1000000000000001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23"/>
        <v>0</v>
      </c>
      <c r="AI152" s="47">
        <f t="shared" si="124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>
        <v>1985.5</v>
      </c>
      <c r="N153" s="144">
        <v>1985.3</v>
      </c>
      <c r="O153" s="144">
        <v>1985.3</v>
      </c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23"/>
        <v>1985.5</v>
      </c>
      <c r="AI153" s="47">
        <f t="shared" si="124"/>
        <v>1985.3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>
        <v>521.1</v>
      </c>
      <c r="O154" s="148"/>
      <c r="P154" s="148"/>
      <c r="Q154" s="148">
        <v>521.35</v>
      </c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23"/>
        <v>521.35</v>
      </c>
      <c r="AI154" s="47">
        <f t="shared" si="124"/>
        <v>521.1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23"/>
        <v>0</v>
      </c>
      <c r="AI155" s="47">
        <f t="shared" si="124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23"/>
        <v>0</v>
      </c>
      <c r="AI156" s="47">
        <f t="shared" si="124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23"/>
        <v>0</v>
      </c>
      <c r="AI157" s="47">
        <f t="shared" si="124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23"/>
        <v>0</v>
      </c>
      <c r="AI158" s="47">
        <f t="shared" si="124"/>
        <v>0</v>
      </c>
      <c r="AK158" s="187">
        <v>7</v>
      </c>
    </row>
    <row r="159" spans="1:38" x14ac:dyDescent="0.25">
      <c r="A159" s="155" t="s">
        <v>440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1207.0350000000003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1165.825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1289.825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1334.9249999999997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1334.9249999999997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1334.9249999999997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1368.5249999999999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1355.1249999999998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1290.125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1291.125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1212.625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1306.2550000000001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1283.9550000000002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1242.4550000000002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1297.1550000000002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1349.0550000000001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1458.7550000000001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1446.2550000000001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1292.655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1219.855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1364.8549999999998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1359.3549999999998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1320.7849999999999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1316.2549999999999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1316.2549999999999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1149.3549999999998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1128.3549999999998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1150.3549999999998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1156.0549999999998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999.65499999999975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 t="str">
        <f t="shared" ref="B161:B166" si="125">A161</f>
        <v>PANAUTI(2.4)</v>
      </c>
      <c r="C161" s="159" t="str">
        <f t="shared" ref="C161:R166" si="126">B161</f>
        <v>PANAUTI(2.4)</v>
      </c>
      <c r="D161" s="159" t="str">
        <f t="shared" si="126"/>
        <v>PANAUTI(2.4)</v>
      </c>
      <c r="E161" s="159" t="str">
        <f t="shared" si="126"/>
        <v>PANAUTI(2.4)</v>
      </c>
      <c r="F161" s="159" t="str">
        <f t="shared" si="126"/>
        <v>PANAUTI(2.4)</v>
      </c>
      <c r="G161" s="159" t="str">
        <f t="shared" si="126"/>
        <v>PANAUTI(2.4)</v>
      </c>
      <c r="H161" s="159" t="str">
        <f t="shared" si="126"/>
        <v>PANAUTI(2.4)</v>
      </c>
      <c r="I161" s="159" t="str">
        <f t="shared" si="126"/>
        <v>PANAUTI(2.4)</v>
      </c>
      <c r="J161" s="159" t="str">
        <f t="shared" si="126"/>
        <v>PANAUTI(2.4)</v>
      </c>
      <c r="K161" s="159" t="str">
        <f t="shared" si="126"/>
        <v>PANAUTI(2.4)</v>
      </c>
      <c r="L161" s="159" t="str">
        <f t="shared" si="126"/>
        <v>PANAUTI(2.4)</v>
      </c>
      <c r="M161" s="159" t="str">
        <f t="shared" si="126"/>
        <v>PANAUTI(2.4)</v>
      </c>
      <c r="N161" s="159" t="str">
        <f t="shared" si="126"/>
        <v>PANAUTI(2.4)</v>
      </c>
      <c r="O161" s="159" t="str">
        <f t="shared" si="126"/>
        <v>PANAUTI(2.4)</v>
      </c>
      <c r="P161" s="159" t="str">
        <f t="shared" si="126"/>
        <v>PANAUTI(2.4)</v>
      </c>
      <c r="Q161" s="159" t="str">
        <f t="shared" si="126"/>
        <v>PANAUTI(2.4)</v>
      </c>
      <c r="R161" s="159" t="str">
        <f t="shared" si="126"/>
        <v>PANAUTI(2.4)</v>
      </c>
      <c r="S161" s="159" t="str">
        <f t="shared" ref="S161:AF166" si="127">R161</f>
        <v>PANAUTI(2.4)</v>
      </c>
      <c r="T161" s="159" t="str">
        <f t="shared" si="127"/>
        <v>PANAUTI(2.4)</v>
      </c>
      <c r="U161" s="159" t="str">
        <f t="shared" si="127"/>
        <v>PANAUTI(2.4)</v>
      </c>
      <c r="V161" s="159" t="str">
        <f t="shared" si="127"/>
        <v>PANAUTI(2.4)</v>
      </c>
      <c r="W161" s="159" t="str">
        <f t="shared" si="127"/>
        <v>PANAUTI(2.4)</v>
      </c>
      <c r="X161" s="159" t="str">
        <f t="shared" si="127"/>
        <v>PANAUTI(2.4)</v>
      </c>
      <c r="Y161" s="159" t="str">
        <f t="shared" si="127"/>
        <v>PANAUTI(2.4)</v>
      </c>
      <c r="Z161" s="159" t="str">
        <f t="shared" si="127"/>
        <v>PANAUTI(2.4)</v>
      </c>
      <c r="AA161" s="159" t="str">
        <f t="shared" si="127"/>
        <v>PANAUTI(2.4)</v>
      </c>
      <c r="AB161" s="159" t="str">
        <f t="shared" si="127"/>
        <v>PANAUTI(2.4)</v>
      </c>
      <c r="AC161" s="159" t="str">
        <f t="shared" si="127"/>
        <v>PANAUTI(2.4)</v>
      </c>
      <c r="AD161" s="159" t="str">
        <f t="shared" si="127"/>
        <v>PANAUTI(2.4)</v>
      </c>
      <c r="AE161" s="159" t="str">
        <f t="shared" si="127"/>
        <v>PANAUTI(2.4)</v>
      </c>
      <c r="AF161" s="159" t="str">
        <f t="shared" si="127"/>
        <v>PANAUTI(2.4)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 t="str">
        <f t="shared" si="125"/>
        <v>TATOPANI(2)</v>
      </c>
      <c r="C162" s="161" t="str">
        <f t="shared" si="126"/>
        <v>TATOPANI(2)</v>
      </c>
      <c r="D162" s="161" t="str">
        <f t="shared" si="126"/>
        <v>TATOPANI(2)</v>
      </c>
      <c r="E162" s="161" t="str">
        <f t="shared" si="126"/>
        <v>TATOPANI(2)</v>
      </c>
      <c r="F162" s="161" t="str">
        <f t="shared" si="126"/>
        <v>TATOPANI(2)</v>
      </c>
      <c r="G162" s="161" t="str">
        <f t="shared" si="126"/>
        <v>TATOPANI(2)</v>
      </c>
      <c r="H162" s="161" t="str">
        <f t="shared" si="126"/>
        <v>TATOPANI(2)</v>
      </c>
      <c r="I162" s="161" t="str">
        <f t="shared" si="126"/>
        <v>TATOPANI(2)</v>
      </c>
      <c r="J162" s="161" t="str">
        <f t="shared" si="126"/>
        <v>TATOPANI(2)</v>
      </c>
      <c r="K162" s="161" t="str">
        <f t="shared" si="126"/>
        <v>TATOPANI(2)</v>
      </c>
      <c r="L162" s="161" t="str">
        <f t="shared" si="126"/>
        <v>TATOPANI(2)</v>
      </c>
      <c r="M162" s="161" t="str">
        <f t="shared" si="126"/>
        <v>TATOPANI(2)</v>
      </c>
      <c r="N162" s="161" t="str">
        <f t="shared" si="126"/>
        <v>TATOPANI(2)</v>
      </c>
      <c r="O162" s="161" t="str">
        <f t="shared" si="126"/>
        <v>TATOPANI(2)</v>
      </c>
      <c r="P162" s="161" t="str">
        <f t="shared" si="126"/>
        <v>TATOPANI(2)</v>
      </c>
      <c r="Q162" s="161" t="str">
        <f t="shared" si="126"/>
        <v>TATOPANI(2)</v>
      </c>
      <c r="R162" s="161" t="str">
        <f t="shared" si="126"/>
        <v>TATOPANI(2)</v>
      </c>
      <c r="S162" s="161" t="str">
        <f t="shared" si="127"/>
        <v>TATOPANI(2)</v>
      </c>
      <c r="T162" s="161" t="str">
        <f t="shared" si="127"/>
        <v>TATOPANI(2)</v>
      </c>
      <c r="U162" s="161" t="str">
        <f t="shared" si="127"/>
        <v>TATOPANI(2)</v>
      </c>
      <c r="V162" s="161" t="str">
        <f t="shared" si="127"/>
        <v>TATOPANI(2)</v>
      </c>
      <c r="W162" s="161" t="str">
        <f t="shared" si="127"/>
        <v>TATOPANI(2)</v>
      </c>
      <c r="X162" s="161" t="str">
        <f t="shared" si="127"/>
        <v>TATOPANI(2)</v>
      </c>
      <c r="Y162" s="161" t="str">
        <f t="shared" si="127"/>
        <v>TATOPANI(2)</v>
      </c>
      <c r="Z162" s="161" t="str">
        <f t="shared" si="127"/>
        <v>TATOPANI(2)</v>
      </c>
      <c r="AA162" s="161" t="str">
        <f t="shared" si="127"/>
        <v>TATOPANI(2)</v>
      </c>
      <c r="AB162" s="161" t="str">
        <f t="shared" si="127"/>
        <v>TATOPANI(2)</v>
      </c>
      <c r="AC162" s="161" t="str">
        <f t="shared" si="127"/>
        <v>TATOPANI(2)</v>
      </c>
      <c r="AD162" s="161" t="str">
        <f t="shared" si="127"/>
        <v>TATOPANI(2)</v>
      </c>
      <c r="AE162" s="161" t="str">
        <f t="shared" si="127"/>
        <v>TATOPANI(2)</v>
      </c>
      <c r="AF162" s="161" t="str">
        <f t="shared" si="127"/>
        <v>TATOPANI(2)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 t="str">
        <f t="shared" si="125"/>
        <v>SETI(1.5)</v>
      </c>
      <c r="C163" s="161" t="str">
        <f t="shared" si="126"/>
        <v>SETI(1.5)</v>
      </c>
      <c r="D163" s="161" t="str">
        <f t="shared" si="126"/>
        <v>SETI(1.5)</v>
      </c>
      <c r="E163" s="161" t="str">
        <f t="shared" si="126"/>
        <v>SETI(1.5)</v>
      </c>
      <c r="F163" s="161" t="str">
        <f t="shared" si="126"/>
        <v>SETI(1.5)</v>
      </c>
      <c r="G163" s="161" t="str">
        <f t="shared" si="126"/>
        <v>SETI(1.5)</v>
      </c>
      <c r="H163" s="161" t="str">
        <f t="shared" si="126"/>
        <v>SETI(1.5)</v>
      </c>
      <c r="I163" s="161" t="str">
        <f t="shared" si="126"/>
        <v>SETI(1.5)</v>
      </c>
      <c r="J163" s="161" t="str">
        <f t="shared" si="126"/>
        <v>SETI(1.5)</v>
      </c>
      <c r="K163" s="161" t="str">
        <f t="shared" si="126"/>
        <v>SETI(1.5)</v>
      </c>
      <c r="L163" s="161" t="str">
        <f t="shared" si="126"/>
        <v>SETI(1.5)</v>
      </c>
      <c r="M163" s="161" t="str">
        <f t="shared" si="126"/>
        <v>SETI(1.5)</v>
      </c>
      <c r="N163" s="161" t="str">
        <f t="shared" si="126"/>
        <v>SETI(1.5)</v>
      </c>
      <c r="O163" s="161" t="str">
        <f t="shared" si="126"/>
        <v>SETI(1.5)</v>
      </c>
      <c r="P163" s="161" t="str">
        <f t="shared" si="126"/>
        <v>SETI(1.5)</v>
      </c>
      <c r="Q163" s="161" t="str">
        <f t="shared" si="126"/>
        <v>SETI(1.5)</v>
      </c>
      <c r="R163" s="161" t="str">
        <f t="shared" si="126"/>
        <v>SETI(1.5)</v>
      </c>
      <c r="S163" s="161" t="str">
        <f t="shared" si="127"/>
        <v>SETI(1.5)</v>
      </c>
      <c r="T163" s="161" t="str">
        <f t="shared" si="127"/>
        <v>SETI(1.5)</v>
      </c>
      <c r="U163" s="161" t="str">
        <f t="shared" si="127"/>
        <v>SETI(1.5)</v>
      </c>
      <c r="V163" s="161" t="str">
        <f t="shared" si="127"/>
        <v>SETI(1.5)</v>
      </c>
      <c r="W163" s="161" t="str">
        <f t="shared" si="127"/>
        <v>SETI(1.5)</v>
      </c>
      <c r="X163" s="161" t="str">
        <f t="shared" si="127"/>
        <v>SETI(1.5)</v>
      </c>
      <c r="Y163" s="161" t="str">
        <f t="shared" si="127"/>
        <v>SETI(1.5)</v>
      </c>
      <c r="Z163" s="161" t="str">
        <f t="shared" si="127"/>
        <v>SETI(1.5)</v>
      </c>
      <c r="AA163" s="161" t="str">
        <f t="shared" si="127"/>
        <v>SETI(1.5)</v>
      </c>
      <c r="AB163" s="161" t="str">
        <f t="shared" si="127"/>
        <v>SETI(1.5)</v>
      </c>
      <c r="AC163" s="161" t="str">
        <f t="shared" si="127"/>
        <v>SETI(1.5)</v>
      </c>
      <c r="AD163" s="161" t="str">
        <f t="shared" si="127"/>
        <v>SETI(1.5)</v>
      </c>
      <c r="AE163" s="161" t="str">
        <f t="shared" si="127"/>
        <v>SETI(1.5)</v>
      </c>
      <c r="AF163" s="161" t="str">
        <f t="shared" si="127"/>
        <v>SETI(1.5)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 t="str">
        <f t="shared" si="125"/>
        <v>FEWA(1)</v>
      </c>
      <c r="C164" s="161" t="str">
        <f t="shared" si="126"/>
        <v>FEWA(1)</v>
      </c>
      <c r="D164" s="161" t="str">
        <f t="shared" si="126"/>
        <v>FEWA(1)</v>
      </c>
      <c r="E164" s="161" t="str">
        <f t="shared" si="126"/>
        <v>FEWA(1)</v>
      </c>
      <c r="F164" s="161" t="str">
        <f t="shared" si="126"/>
        <v>FEWA(1)</v>
      </c>
      <c r="G164" s="161" t="str">
        <f t="shared" si="126"/>
        <v>FEWA(1)</v>
      </c>
      <c r="H164" s="161" t="str">
        <f t="shared" si="126"/>
        <v>FEWA(1)</v>
      </c>
      <c r="I164" s="161" t="str">
        <f t="shared" si="126"/>
        <v>FEWA(1)</v>
      </c>
      <c r="J164" s="161" t="str">
        <f t="shared" si="126"/>
        <v>FEWA(1)</v>
      </c>
      <c r="K164" s="161" t="str">
        <f t="shared" si="126"/>
        <v>FEWA(1)</v>
      </c>
      <c r="L164" s="161" t="str">
        <f t="shared" si="126"/>
        <v>FEWA(1)</v>
      </c>
      <c r="M164" s="161" t="str">
        <f t="shared" si="126"/>
        <v>FEWA(1)</v>
      </c>
      <c r="N164" s="161" t="str">
        <f t="shared" si="126"/>
        <v>FEWA(1)</v>
      </c>
      <c r="O164" s="161" t="str">
        <f t="shared" si="126"/>
        <v>FEWA(1)</v>
      </c>
      <c r="P164" s="161" t="str">
        <f t="shared" si="126"/>
        <v>FEWA(1)</v>
      </c>
      <c r="Q164" s="161" t="str">
        <f t="shared" si="126"/>
        <v>FEWA(1)</v>
      </c>
      <c r="R164" s="161" t="str">
        <f t="shared" si="126"/>
        <v>FEWA(1)</v>
      </c>
      <c r="S164" s="161" t="str">
        <f t="shared" si="127"/>
        <v>FEWA(1)</v>
      </c>
      <c r="T164" s="161" t="str">
        <f t="shared" si="127"/>
        <v>FEWA(1)</v>
      </c>
      <c r="U164" s="161" t="str">
        <f t="shared" si="127"/>
        <v>FEWA(1)</v>
      </c>
      <c r="V164" s="161" t="str">
        <f t="shared" si="127"/>
        <v>FEWA(1)</v>
      </c>
      <c r="W164" s="161" t="str">
        <f t="shared" si="127"/>
        <v>FEWA(1)</v>
      </c>
      <c r="X164" s="161" t="str">
        <f t="shared" si="127"/>
        <v>FEWA(1)</v>
      </c>
      <c r="Y164" s="161" t="str">
        <f t="shared" si="127"/>
        <v>FEWA(1)</v>
      </c>
      <c r="Z164" s="161" t="str">
        <f t="shared" si="127"/>
        <v>FEWA(1)</v>
      </c>
      <c r="AA164" s="161" t="str">
        <f t="shared" si="127"/>
        <v>FEWA(1)</v>
      </c>
      <c r="AB164" s="161" t="str">
        <f t="shared" si="127"/>
        <v>FEWA(1)</v>
      </c>
      <c r="AC164" s="161" t="str">
        <f t="shared" si="127"/>
        <v>FEWA(1)</v>
      </c>
      <c r="AD164" s="161" t="str">
        <f t="shared" si="127"/>
        <v>FEWA(1)</v>
      </c>
      <c r="AE164" s="161" t="str">
        <f t="shared" si="127"/>
        <v>FEWA(1)</v>
      </c>
      <c r="AF164" s="161" t="str">
        <f t="shared" si="127"/>
        <v>FEWA(1)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 t="str">
        <f t="shared" si="125"/>
        <v>TINAU(1)</v>
      </c>
      <c r="C165" s="161" t="str">
        <f t="shared" si="126"/>
        <v>TINAU(1)</v>
      </c>
      <c r="D165" s="161" t="str">
        <f t="shared" si="126"/>
        <v>TINAU(1)</v>
      </c>
      <c r="E165" s="161" t="str">
        <f t="shared" si="126"/>
        <v>TINAU(1)</v>
      </c>
      <c r="F165" s="161" t="str">
        <f t="shared" si="126"/>
        <v>TINAU(1)</v>
      </c>
      <c r="G165" s="161" t="str">
        <f t="shared" si="126"/>
        <v>TINAU(1)</v>
      </c>
      <c r="H165" s="161" t="str">
        <f t="shared" si="126"/>
        <v>TINAU(1)</v>
      </c>
      <c r="I165" s="161" t="str">
        <f t="shared" si="126"/>
        <v>TINAU(1)</v>
      </c>
      <c r="J165" s="161" t="str">
        <f t="shared" si="126"/>
        <v>TINAU(1)</v>
      </c>
      <c r="K165" s="161" t="str">
        <f t="shared" si="126"/>
        <v>TINAU(1)</v>
      </c>
      <c r="L165" s="161" t="str">
        <f t="shared" si="126"/>
        <v>TINAU(1)</v>
      </c>
      <c r="M165" s="161" t="str">
        <f t="shared" si="126"/>
        <v>TINAU(1)</v>
      </c>
      <c r="N165" s="161" t="str">
        <f t="shared" si="126"/>
        <v>TINAU(1)</v>
      </c>
      <c r="O165" s="161" t="str">
        <f t="shared" si="126"/>
        <v>TINAU(1)</v>
      </c>
      <c r="P165" s="161" t="str">
        <f t="shared" si="126"/>
        <v>TINAU(1)</v>
      </c>
      <c r="Q165" s="161" t="str">
        <f t="shared" si="126"/>
        <v>TINAU(1)</v>
      </c>
      <c r="R165" s="161" t="str">
        <f t="shared" si="126"/>
        <v>TINAU(1)</v>
      </c>
      <c r="S165" s="161" t="str">
        <f t="shared" si="127"/>
        <v>TINAU(1)</v>
      </c>
      <c r="T165" s="161" t="str">
        <f t="shared" si="127"/>
        <v>TINAU(1)</v>
      </c>
      <c r="U165" s="161" t="str">
        <f t="shared" si="127"/>
        <v>TINAU(1)</v>
      </c>
      <c r="V165" s="161" t="str">
        <f t="shared" si="127"/>
        <v>TINAU(1)</v>
      </c>
      <c r="W165" s="161" t="str">
        <f t="shared" si="127"/>
        <v>TINAU(1)</v>
      </c>
      <c r="X165" s="161" t="str">
        <f t="shared" si="127"/>
        <v>TINAU(1)</v>
      </c>
      <c r="Y165" s="161" t="str">
        <f t="shared" si="127"/>
        <v>TINAU(1)</v>
      </c>
      <c r="Z165" s="161" t="str">
        <f t="shared" si="127"/>
        <v>TINAU(1)</v>
      </c>
      <c r="AA165" s="161" t="str">
        <f t="shared" si="127"/>
        <v>TINAU(1)</v>
      </c>
      <c r="AB165" s="161" t="str">
        <f t="shared" si="127"/>
        <v>TINAU(1)</v>
      </c>
      <c r="AC165" s="161" t="str">
        <f t="shared" si="127"/>
        <v>TINAU(1)</v>
      </c>
      <c r="AD165" s="161" t="str">
        <f t="shared" si="127"/>
        <v>TINAU(1)</v>
      </c>
      <c r="AE165" s="161" t="str">
        <f t="shared" si="127"/>
        <v>TINAU(1)</v>
      </c>
      <c r="AF165" s="161" t="str">
        <f t="shared" si="127"/>
        <v>TINAU(1)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 t="str">
        <f t="shared" si="125"/>
        <v>SUNDARIJAL(0.66)</v>
      </c>
      <c r="C166" s="164" t="str">
        <f t="shared" si="126"/>
        <v>SUNDARIJAL(0.66)</v>
      </c>
      <c r="D166" s="164" t="str">
        <f t="shared" si="126"/>
        <v>SUNDARIJAL(0.66)</v>
      </c>
      <c r="E166" s="164" t="str">
        <f t="shared" si="126"/>
        <v>SUNDARIJAL(0.66)</v>
      </c>
      <c r="F166" s="164" t="str">
        <f t="shared" si="126"/>
        <v>SUNDARIJAL(0.66)</v>
      </c>
      <c r="G166" s="164" t="str">
        <f t="shared" si="126"/>
        <v>SUNDARIJAL(0.66)</v>
      </c>
      <c r="H166" s="164" t="str">
        <f t="shared" si="126"/>
        <v>SUNDARIJAL(0.66)</v>
      </c>
      <c r="I166" s="164" t="str">
        <f t="shared" si="126"/>
        <v>SUNDARIJAL(0.66)</v>
      </c>
      <c r="J166" s="164" t="str">
        <f t="shared" si="126"/>
        <v>SUNDARIJAL(0.66)</v>
      </c>
      <c r="K166" s="164" t="str">
        <f t="shared" si="126"/>
        <v>SUNDARIJAL(0.66)</v>
      </c>
      <c r="L166" s="164" t="str">
        <f t="shared" si="126"/>
        <v>SUNDARIJAL(0.66)</v>
      </c>
      <c r="M166" s="164" t="str">
        <f t="shared" si="126"/>
        <v>SUNDARIJAL(0.66)</v>
      </c>
      <c r="N166" s="164" t="str">
        <f t="shared" si="126"/>
        <v>SUNDARIJAL(0.66)</v>
      </c>
      <c r="O166" s="164" t="str">
        <f t="shared" si="126"/>
        <v>SUNDARIJAL(0.66)</v>
      </c>
      <c r="P166" s="164" t="str">
        <f t="shared" si="126"/>
        <v>SUNDARIJAL(0.66)</v>
      </c>
      <c r="Q166" s="164" t="str">
        <f t="shared" si="126"/>
        <v>SUNDARIJAL(0.66)</v>
      </c>
      <c r="R166" s="164" t="str">
        <f t="shared" si="126"/>
        <v>SUNDARIJAL(0.66)</v>
      </c>
      <c r="S166" s="164" t="str">
        <f t="shared" si="127"/>
        <v>SUNDARIJAL(0.66)</v>
      </c>
      <c r="T166" s="164" t="str">
        <f t="shared" si="127"/>
        <v>SUNDARIJAL(0.66)</v>
      </c>
      <c r="U166" s="164" t="str">
        <f t="shared" si="127"/>
        <v>SUNDARIJAL(0.66)</v>
      </c>
      <c r="V166" s="164" t="str">
        <f t="shared" si="127"/>
        <v>SUNDARIJAL(0.66)</v>
      </c>
      <c r="W166" s="164" t="str">
        <f t="shared" si="127"/>
        <v>SUNDARIJAL(0.66)</v>
      </c>
      <c r="X166" s="164" t="str">
        <f t="shared" si="127"/>
        <v>SUNDARIJAL(0.66)</v>
      </c>
      <c r="Y166" s="164" t="str">
        <f t="shared" si="127"/>
        <v>SUNDARIJAL(0.66)</v>
      </c>
      <c r="Z166" s="164" t="str">
        <f t="shared" si="127"/>
        <v>SUNDARIJAL(0.66)</v>
      </c>
      <c r="AA166" s="164" t="str">
        <f t="shared" si="127"/>
        <v>SUNDARIJAL(0.66)</v>
      </c>
      <c r="AB166" s="164" t="str">
        <f t="shared" si="127"/>
        <v>SUNDARIJAL(0.66)</v>
      </c>
      <c r="AC166" s="164" t="str">
        <f t="shared" si="127"/>
        <v>SUNDARIJAL(0.66)</v>
      </c>
      <c r="AD166" s="164" t="str">
        <f t="shared" si="127"/>
        <v>SUNDARIJAL(0.66)</v>
      </c>
      <c r="AE166" s="164" t="str">
        <f t="shared" si="127"/>
        <v>SUNDARIJAL(0.66)</v>
      </c>
      <c r="AF166" s="164" t="str">
        <f t="shared" si="127"/>
        <v>SUNDARIJAL(0.66)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f t="shared" ref="B167" si="128">SUM(B161:B166)</f>
        <v>0</v>
      </c>
      <c r="C167" s="167">
        <f t="shared" ref="C167:AG167" si="129">SUM(C161:C166)</f>
        <v>0</v>
      </c>
      <c r="D167" s="167">
        <f t="shared" si="129"/>
        <v>0</v>
      </c>
      <c r="E167" s="167">
        <f t="shared" si="129"/>
        <v>0</v>
      </c>
      <c r="F167" s="167">
        <f t="shared" si="129"/>
        <v>0</v>
      </c>
      <c r="G167" s="167">
        <f t="shared" si="129"/>
        <v>0</v>
      </c>
      <c r="H167" s="167">
        <f t="shared" si="129"/>
        <v>0</v>
      </c>
      <c r="I167" s="167">
        <f t="shared" si="129"/>
        <v>0</v>
      </c>
      <c r="J167" s="167">
        <f t="shared" si="129"/>
        <v>0</v>
      </c>
      <c r="K167" s="167">
        <f t="shared" si="129"/>
        <v>0</v>
      </c>
      <c r="L167" s="167">
        <f t="shared" si="129"/>
        <v>0</v>
      </c>
      <c r="M167" s="167">
        <f t="shared" si="129"/>
        <v>0</v>
      </c>
      <c r="N167" s="167">
        <f t="shared" si="129"/>
        <v>0</v>
      </c>
      <c r="O167" s="167">
        <f t="shared" si="129"/>
        <v>0</v>
      </c>
      <c r="P167" s="167">
        <f t="shared" si="129"/>
        <v>0</v>
      </c>
      <c r="Q167" s="167">
        <f t="shared" si="129"/>
        <v>0</v>
      </c>
      <c r="R167" s="167">
        <f t="shared" si="129"/>
        <v>0</v>
      </c>
      <c r="S167" s="167">
        <f t="shared" si="129"/>
        <v>0</v>
      </c>
      <c r="T167" s="167">
        <f t="shared" si="129"/>
        <v>0</v>
      </c>
      <c r="U167" s="167">
        <f t="shared" si="129"/>
        <v>0</v>
      </c>
      <c r="V167" s="167">
        <f t="shared" si="129"/>
        <v>0</v>
      </c>
      <c r="W167" s="167">
        <f t="shared" si="129"/>
        <v>0</v>
      </c>
      <c r="X167" s="167">
        <f t="shared" si="129"/>
        <v>0</v>
      </c>
      <c r="Y167" s="167">
        <f t="shared" si="129"/>
        <v>0</v>
      </c>
      <c r="Z167" s="167">
        <f t="shared" si="129"/>
        <v>0</v>
      </c>
      <c r="AA167" s="167">
        <f t="shared" si="129"/>
        <v>0</v>
      </c>
      <c r="AB167" s="167">
        <f t="shared" si="129"/>
        <v>0</v>
      </c>
      <c r="AC167" s="167">
        <f t="shared" si="129"/>
        <v>0</v>
      </c>
      <c r="AD167" s="167">
        <f t="shared" si="129"/>
        <v>0</v>
      </c>
      <c r="AE167" s="167">
        <f t="shared" si="129"/>
        <v>0</v>
      </c>
      <c r="AF167" s="167">
        <f t="shared" si="129"/>
        <v>0</v>
      </c>
      <c r="AG167" s="168">
        <f t="shared" si="129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 t="str">
        <f t="shared" ref="B169:B232" si="130">A169</f>
        <v>Upper Mai Khola(9.98)</v>
      </c>
      <c r="C169" s="159" t="str">
        <f t="shared" ref="C169:R184" si="131">B169</f>
        <v>Upper Mai Khola(9.98)</v>
      </c>
      <c r="D169" s="159" t="str">
        <f t="shared" si="131"/>
        <v>Upper Mai Khola(9.98)</v>
      </c>
      <c r="E169" s="159" t="str">
        <f t="shared" si="131"/>
        <v>Upper Mai Khola(9.98)</v>
      </c>
      <c r="F169" s="159" t="str">
        <f t="shared" si="131"/>
        <v>Upper Mai Khola(9.98)</v>
      </c>
      <c r="G169" s="159" t="str">
        <f t="shared" si="131"/>
        <v>Upper Mai Khola(9.98)</v>
      </c>
      <c r="H169" s="159" t="str">
        <f t="shared" si="131"/>
        <v>Upper Mai Khola(9.98)</v>
      </c>
      <c r="I169" s="159" t="str">
        <f t="shared" si="131"/>
        <v>Upper Mai Khola(9.98)</v>
      </c>
      <c r="J169" s="159" t="str">
        <f t="shared" si="131"/>
        <v>Upper Mai Khola(9.98)</v>
      </c>
      <c r="K169" s="159" t="str">
        <f t="shared" si="131"/>
        <v>Upper Mai Khola(9.98)</v>
      </c>
      <c r="L169" s="159" t="str">
        <f t="shared" si="131"/>
        <v>Upper Mai Khola(9.98)</v>
      </c>
      <c r="M169" s="159" t="str">
        <f t="shared" si="131"/>
        <v>Upper Mai Khola(9.98)</v>
      </c>
      <c r="N169" s="159" t="str">
        <f t="shared" si="131"/>
        <v>Upper Mai Khola(9.98)</v>
      </c>
      <c r="O169" s="159" t="str">
        <f t="shared" si="131"/>
        <v>Upper Mai Khola(9.98)</v>
      </c>
      <c r="P169" s="159" t="str">
        <f t="shared" si="131"/>
        <v>Upper Mai Khola(9.98)</v>
      </c>
      <c r="Q169" s="159" t="str">
        <f t="shared" si="131"/>
        <v>Upper Mai Khola(9.98)</v>
      </c>
      <c r="R169" s="159" t="str">
        <f t="shared" si="131"/>
        <v>Upper Mai Khola(9.98)</v>
      </c>
      <c r="S169" s="159" t="str">
        <f t="shared" ref="S169:AF184" si="132">R169</f>
        <v>Upper Mai Khola(9.98)</v>
      </c>
      <c r="T169" s="159" t="str">
        <f t="shared" si="132"/>
        <v>Upper Mai Khola(9.98)</v>
      </c>
      <c r="U169" s="159" t="str">
        <f t="shared" si="132"/>
        <v>Upper Mai Khola(9.98)</v>
      </c>
      <c r="V169" s="159" t="str">
        <f t="shared" si="132"/>
        <v>Upper Mai Khola(9.98)</v>
      </c>
      <c r="W169" s="159" t="str">
        <f t="shared" si="132"/>
        <v>Upper Mai Khola(9.98)</v>
      </c>
      <c r="X169" s="159" t="str">
        <f t="shared" si="132"/>
        <v>Upper Mai Khola(9.98)</v>
      </c>
      <c r="Y169" s="159" t="str">
        <f t="shared" si="132"/>
        <v>Upper Mai Khola(9.98)</v>
      </c>
      <c r="Z169" s="159" t="str">
        <f t="shared" si="132"/>
        <v>Upper Mai Khola(9.98)</v>
      </c>
      <c r="AA169" s="159" t="str">
        <f t="shared" si="132"/>
        <v>Upper Mai Khola(9.98)</v>
      </c>
      <c r="AB169" s="159" t="str">
        <f t="shared" si="132"/>
        <v>Upper Mai Khola(9.98)</v>
      </c>
      <c r="AC169" s="159" t="str">
        <f t="shared" si="132"/>
        <v>Upper Mai Khola(9.98)</v>
      </c>
      <c r="AD169" s="159" t="str">
        <f t="shared" si="132"/>
        <v>Upper Mai Khola(9.98)</v>
      </c>
      <c r="AE169" s="159" t="str">
        <f t="shared" si="132"/>
        <v>Upper Mai Khola(9.98)</v>
      </c>
      <c r="AF169" s="172" t="str">
        <f t="shared" si="132"/>
        <v>Upper Mai Khola(9.98)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 t="str">
        <f t="shared" si="130"/>
        <v>Kabeli B-1 Cascade(9.94)</v>
      </c>
      <c r="C170" s="161" t="str">
        <f t="shared" si="131"/>
        <v>Kabeli B-1 Cascade(9.94)</v>
      </c>
      <c r="D170" s="161" t="str">
        <f t="shared" si="131"/>
        <v>Kabeli B-1 Cascade(9.94)</v>
      </c>
      <c r="E170" s="161" t="str">
        <f t="shared" si="131"/>
        <v>Kabeli B-1 Cascade(9.94)</v>
      </c>
      <c r="F170" s="161" t="str">
        <f t="shared" si="131"/>
        <v>Kabeli B-1 Cascade(9.94)</v>
      </c>
      <c r="G170" s="161" t="str">
        <f t="shared" si="131"/>
        <v>Kabeli B-1 Cascade(9.94)</v>
      </c>
      <c r="H170" s="161" t="str">
        <f t="shared" si="131"/>
        <v>Kabeli B-1 Cascade(9.94)</v>
      </c>
      <c r="I170" s="161" t="str">
        <f t="shared" si="131"/>
        <v>Kabeli B-1 Cascade(9.94)</v>
      </c>
      <c r="J170" s="161" t="str">
        <f t="shared" si="131"/>
        <v>Kabeli B-1 Cascade(9.94)</v>
      </c>
      <c r="K170" s="161" t="str">
        <f t="shared" si="131"/>
        <v>Kabeli B-1 Cascade(9.94)</v>
      </c>
      <c r="L170" s="161" t="str">
        <f t="shared" si="131"/>
        <v>Kabeli B-1 Cascade(9.94)</v>
      </c>
      <c r="M170" s="161" t="str">
        <f t="shared" si="131"/>
        <v>Kabeli B-1 Cascade(9.94)</v>
      </c>
      <c r="N170" s="161" t="str">
        <f t="shared" si="131"/>
        <v>Kabeli B-1 Cascade(9.94)</v>
      </c>
      <c r="O170" s="161" t="str">
        <f t="shared" si="131"/>
        <v>Kabeli B-1 Cascade(9.94)</v>
      </c>
      <c r="P170" s="161" t="str">
        <f t="shared" si="131"/>
        <v>Kabeli B-1 Cascade(9.94)</v>
      </c>
      <c r="Q170" s="161" t="str">
        <f t="shared" si="131"/>
        <v>Kabeli B-1 Cascade(9.94)</v>
      </c>
      <c r="R170" s="161" t="str">
        <f t="shared" si="131"/>
        <v>Kabeli B-1 Cascade(9.94)</v>
      </c>
      <c r="S170" s="161" t="str">
        <f t="shared" si="132"/>
        <v>Kabeli B-1 Cascade(9.94)</v>
      </c>
      <c r="T170" s="161" t="str">
        <f t="shared" si="132"/>
        <v>Kabeli B-1 Cascade(9.94)</v>
      </c>
      <c r="U170" s="161" t="str">
        <f t="shared" si="132"/>
        <v>Kabeli B-1 Cascade(9.94)</v>
      </c>
      <c r="V170" s="161" t="str">
        <f t="shared" si="132"/>
        <v>Kabeli B-1 Cascade(9.94)</v>
      </c>
      <c r="W170" s="161" t="str">
        <f t="shared" si="132"/>
        <v>Kabeli B-1 Cascade(9.94)</v>
      </c>
      <c r="X170" s="161" t="str">
        <f t="shared" si="132"/>
        <v>Kabeli B-1 Cascade(9.94)</v>
      </c>
      <c r="Y170" s="161" t="str">
        <f t="shared" si="132"/>
        <v>Kabeli B-1 Cascade(9.94)</v>
      </c>
      <c r="Z170" s="161" t="str">
        <f t="shared" si="132"/>
        <v>Kabeli B-1 Cascade(9.94)</v>
      </c>
      <c r="AA170" s="161" t="str">
        <f t="shared" si="132"/>
        <v>Kabeli B-1 Cascade(9.94)</v>
      </c>
      <c r="AB170" s="161" t="str">
        <f t="shared" si="132"/>
        <v>Kabeli B-1 Cascade(9.94)</v>
      </c>
      <c r="AC170" s="161" t="str">
        <f t="shared" si="132"/>
        <v>Kabeli B-1 Cascade(9.94)</v>
      </c>
      <c r="AD170" s="161" t="str">
        <f t="shared" si="132"/>
        <v>Kabeli B-1 Cascade(9.94)</v>
      </c>
      <c r="AE170" s="161" t="str">
        <f t="shared" si="132"/>
        <v>Kabeli B-1 Cascade(9.94)</v>
      </c>
      <c r="AF170" s="174" t="str">
        <f t="shared" si="132"/>
        <v>Kabeli B-1 Cascade(9.94)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 t="str">
        <f t="shared" si="130"/>
        <v>Iwa Khola(9.9)</v>
      </c>
      <c r="C171" s="161" t="str">
        <f t="shared" si="131"/>
        <v>Iwa Khola(9.9)</v>
      </c>
      <c r="D171" s="161" t="str">
        <f t="shared" si="131"/>
        <v>Iwa Khola(9.9)</v>
      </c>
      <c r="E171" s="161" t="str">
        <f t="shared" si="131"/>
        <v>Iwa Khola(9.9)</v>
      </c>
      <c r="F171" s="161" t="str">
        <f t="shared" si="131"/>
        <v>Iwa Khola(9.9)</v>
      </c>
      <c r="G171" s="161" t="str">
        <f t="shared" si="131"/>
        <v>Iwa Khola(9.9)</v>
      </c>
      <c r="H171" s="161" t="str">
        <f t="shared" si="131"/>
        <v>Iwa Khola(9.9)</v>
      </c>
      <c r="I171" s="161" t="str">
        <f t="shared" si="131"/>
        <v>Iwa Khola(9.9)</v>
      </c>
      <c r="J171" s="161" t="str">
        <f t="shared" si="131"/>
        <v>Iwa Khola(9.9)</v>
      </c>
      <c r="K171" s="161" t="str">
        <f t="shared" si="131"/>
        <v>Iwa Khola(9.9)</v>
      </c>
      <c r="L171" s="161" t="str">
        <f t="shared" si="131"/>
        <v>Iwa Khola(9.9)</v>
      </c>
      <c r="M171" s="161" t="str">
        <f t="shared" si="131"/>
        <v>Iwa Khola(9.9)</v>
      </c>
      <c r="N171" s="161" t="str">
        <f t="shared" si="131"/>
        <v>Iwa Khola(9.9)</v>
      </c>
      <c r="O171" s="161" t="str">
        <f t="shared" si="131"/>
        <v>Iwa Khola(9.9)</v>
      </c>
      <c r="P171" s="161" t="str">
        <f t="shared" si="131"/>
        <v>Iwa Khola(9.9)</v>
      </c>
      <c r="Q171" s="161" t="str">
        <f t="shared" si="131"/>
        <v>Iwa Khola(9.9)</v>
      </c>
      <c r="R171" s="161" t="str">
        <f t="shared" si="131"/>
        <v>Iwa Khola(9.9)</v>
      </c>
      <c r="S171" s="161" t="str">
        <f t="shared" si="132"/>
        <v>Iwa Khola(9.9)</v>
      </c>
      <c r="T171" s="161" t="str">
        <f t="shared" si="132"/>
        <v>Iwa Khola(9.9)</v>
      </c>
      <c r="U171" s="161" t="str">
        <f t="shared" si="132"/>
        <v>Iwa Khola(9.9)</v>
      </c>
      <c r="V171" s="161" t="str">
        <f t="shared" si="132"/>
        <v>Iwa Khola(9.9)</v>
      </c>
      <c r="W171" s="161" t="str">
        <f t="shared" si="132"/>
        <v>Iwa Khola(9.9)</v>
      </c>
      <c r="X171" s="161" t="str">
        <f t="shared" si="132"/>
        <v>Iwa Khola(9.9)</v>
      </c>
      <c r="Y171" s="161" t="str">
        <f t="shared" si="132"/>
        <v>Iwa Khola(9.9)</v>
      </c>
      <c r="Z171" s="161" t="str">
        <f t="shared" si="132"/>
        <v>Iwa Khola(9.9)</v>
      </c>
      <c r="AA171" s="161" t="str">
        <f t="shared" si="132"/>
        <v>Iwa Khola(9.9)</v>
      </c>
      <c r="AB171" s="161" t="str">
        <f t="shared" si="132"/>
        <v>Iwa Khola(9.9)</v>
      </c>
      <c r="AC171" s="161" t="str">
        <f t="shared" si="132"/>
        <v>Iwa Khola(9.9)</v>
      </c>
      <c r="AD171" s="161" t="str">
        <f t="shared" si="132"/>
        <v>Iwa Khola(9.9)</v>
      </c>
      <c r="AE171" s="161" t="str">
        <f t="shared" si="132"/>
        <v>Iwa Khola(9.9)</v>
      </c>
      <c r="AF171" s="174" t="str">
        <f t="shared" si="132"/>
        <v>Iwa Khola(9.9)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 t="str">
        <f t="shared" si="130"/>
        <v>Sipring Khola(9.658)</v>
      </c>
      <c r="C172" s="161" t="str">
        <f t="shared" si="131"/>
        <v>Sipring Khola(9.658)</v>
      </c>
      <c r="D172" s="161" t="str">
        <f t="shared" si="131"/>
        <v>Sipring Khola(9.658)</v>
      </c>
      <c r="E172" s="161" t="str">
        <f t="shared" si="131"/>
        <v>Sipring Khola(9.658)</v>
      </c>
      <c r="F172" s="161" t="str">
        <f t="shared" si="131"/>
        <v>Sipring Khola(9.658)</v>
      </c>
      <c r="G172" s="161" t="str">
        <f t="shared" si="131"/>
        <v>Sipring Khola(9.658)</v>
      </c>
      <c r="H172" s="161" t="str">
        <f t="shared" si="131"/>
        <v>Sipring Khola(9.658)</v>
      </c>
      <c r="I172" s="161" t="str">
        <f t="shared" si="131"/>
        <v>Sipring Khola(9.658)</v>
      </c>
      <c r="J172" s="161" t="str">
        <f t="shared" si="131"/>
        <v>Sipring Khola(9.658)</v>
      </c>
      <c r="K172" s="161" t="str">
        <f t="shared" si="131"/>
        <v>Sipring Khola(9.658)</v>
      </c>
      <c r="L172" s="161" t="str">
        <f t="shared" si="131"/>
        <v>Sipring Khola(9.658)</v>
      </c>
      <c r="M172" s="161" t="str">
        <f t="shared" si="131"/>
        <v>Sipring Khola(9.658)</v>
      </c>
      <c r="N172" s="161" t="str">
        <f t="shared" si="131"/>
        <v>Sipring Khola(9.658)</v>
      </c>
      <c r="O172" s="161" t="str">
        <f t="shared" si="131"/>
        <v>Sipring Khola(9.658)</v>
      </c>
      <c r="P172" s="161" t="str">
        <f t="shared" si="131"/>
        <v>Sipring Khola(9.658)</v>
      </c>
      <c r="Q172" s="161" t="str">
        <f t="shared" si="131"/>
        <v>Sipring Khola(9.658)</v>
      </c>
      <c r="R172" s="161" t="str">
        <f t="shared" si="131"/>
        <v>Sipring Khola(9.658)</v>
      </c>
      <c r="S172" s="161" t="str">
        <f t="shared" si="132"/>
        <v>Sipring Khola(9.658)</v>
      </c>
      <c r="T172" s="161" t="str">
        <f t="shared" si="132"/>
        <v>Sipring Khola(9.658)</v>
      </c>
      <c r="U172" s="161" t="str">
        <f t="shared" si="132"/>
        <v>Sipring Khola(9.658)</v>
      </c>
      <c r="V172" s="161" t="str">
        <f t="shared" si="132"/>
        <v>Sipring Khola(9.658)</v>
      </c>
      <c r="W172" s="161" t="str">
        <f t="shared" si="132"/>
        <v>Sipring Khola(9.658)</v>
      </c>
      <c r="X172" s="161" t="str">
        <f t="shared" si="132"/>
        <v>Sipring Khola(9.658)</v>
      </c>
      <c r="Y172" s="161" t="str">
        <f t="shared" si="132"/>
        <v>Sipring Khola(9.658)</v>
      </c>
      <c r="Z172" s="161" t="str">
        <f t="shared" si="132"/>
        <v>Sipring Khola(9.658)</v>
      </c>
      <c r="AA172" s="161" t="str">
        <f t="shared" si="132"/>
        <v>Sipring Khola(9.658)</v>
      </c>
      <c r="AB172" s="161" t="str">
        <f t="shared" si="132"/>
        <v>Sipring Khola(9.658)</v>
      </c>
      <c r="AC172" s="161" t="str">
        <f t="shared" si="132"/>
        <v>Sipring Khola(9.658)</v>
      </c>
      <c r="AD172" s="161" t="str">
        <f t="shared" si="132"/>
        <v>Sipring Khola(9.658)</v>
      </c>
      <c r="AE172" s="161" t="str">
        <f t="shared" si="132"/>
        <v>Sipring Khola(9.658)</v>
      </c>
      <c r="AF172" s="174" t="str">
        <f t="shared" si="132"/>
        <v>Sipring Khola(9.658)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 t="str">
        <f t="shared" si="130"/>
        <v>Super Mai 'A' (9.6)</v>
      </c>
      <c r="C173" s="161" t="str">
        <f t="shared" si="131"/>
        <v>Super Mai 'A' (9.6)</v>
      </c>
      <c r="D173" s="161" t="str">
        <f t="shared" si="131"/>
        <v>Super Mai 'A' (9.6)</v>
      </c>
      <c r="E173" s="161" t="str">
        <f t="shared" si="131"/>
        <v>Super Mai 'A' (9.6)</v>
      </c>
      <c r="F173" s="161" t="str">
        <f t="shared" si="131"/>
        <v>Super Mai 'A' (9.6)</v>
      </c>
      <c r="G173" s="161" t="str">
        <f t="shared" si="131"/>
        <v>Super Mai 'A' (9.6)</v>
      </c>
      <c r="H173" s="161" t="str">
        <f t="shared" si="131"/>
        <v>Super Mai 'A' (9.6)</v>
      </c>
      <c r="I173" s="161" t="str">
        <f t="shared" si="131"/>
        <v>Super Mai 'A' (9.6)</v>
      </c>
      <c r="J173" s="161" t="str">
        <f t="shared" si="131"/>
        <v>Super Mai 'A' (9.6)</v>
      </c>
      <c r="K173" s="161" t="str">
        <f t="shared" si="131"/>
        <v>Super Mai 'A' (9.6)</v>
      </c>
      <c r="L173" s="161" t="str">
        <f t="shared" si="131"/>
        <v>Super Mai 'A' (9.6)</v>
      </c>
      <c r="M173" s="161" t="str">
        <f t="shared" si="131"/>
        <v>Super Mai 'A' (9.6)</v>
      </c>
      <c r="N173" s="161" t="str">
        <f t="shared" si="131"/>
        <v>Super Mai 'A' (9.6)</v>
      </c>
      <c r="O173" s="161" t="str">
        <f t="shared" si="131"/>
        <v>Super Mai 'A' (9.6)</v>
      </c>
      <c r="P173" s="161" t="str">
        <f t="shared" si="131"/>
        <v>Super Mai 'A' (9.6)</v>
      </c>
      <c r="Q173" s="161" t="str">
        <f t="shared" si="131"/>
        <v>Super Mai 'A' (9.6)</v>
      </c>
      <c r="R173" s="161" t="str">
        <f t="shared" si="131"/>
        <v>Super Mai 'A' (9.6)</v>
      </c>
      <c r="S173" s="161" t="str">
        <f t="shared" si="132"/>
        <v>Super Mai 'A' (9.6)</v>
      </c>
      <c r="T173" s="161" t="str">
        <f t="shared" si="132"/>
        <v>Super Mai 'A' (9.6)</v>
      </c>
      <c r="U173" s="161" t="str">
        <f t="shared" si="132"/>
        <v>Super Mai 'A' (9.6)</v>
      </c>
      <c r="V173" s="161" t="str">
        <f t="shared" si="132"/>
        <v>Super Mai 'A' (9.6)</v>
      </c>
      <c r="W173" s="161" t="str">
        <f t="shared" si="132"/>
        <v>Super Mai 'A' (9.6)</v>
      </c>
      <c r="X173" s="161" t="str">
        <f t="shared" si="132"/>
        <v>Super Mai 'A' (9.6)</v>
      </c>
      <c r="Y173" s="161" t="str">
        <f t="shared" si="132"/>
        <v>Super Mai 'A' (9.6)</v>
      </c>
      <c r="Z173" s="161" t="str">
        <f t="shared" si="132"/>
        <v>Super Mai 'A' (9.6)</v>
      </c>
      <c r="AA173" s="161" t="str">
        <f t="shared" si="132"/>
        <v>Super Mai 'A' (9.6)</v>
      </c>
      <c r="AB173" s="161" t="str">
        <f t="shared" si="132"/>
        <v>Super Mai 'A' (9.6)</v>
      </c>
      <c r="AC173" s="161" t="str">
        <f t="shared" si="132"/>
        <v>Super Mai 'A' (9.6)</v>
      </c>
      <c r="AD173" s="161" t="str">
        <f t="shared" si="132"/>
        <v>Super Mai 'A' (9.6)</v>
      </c>
      <c r="AE173" s="161" t="str">
        <f t="shared" si="132"/>
        <v>Super Mai 'A' (9.6)</v>
      </c>
      <c r="AF173" s="174" t="str">
        <f t="shared" si="132"/>
        <v>Super Mai 'A' (9.6)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 t="str">
        <f t="shared" si="130"/>
        <v>Mai Beni(9.51)</v>
      </c>
      <c r="C174" s="161" t="str">
        <f t="shared" si="131"/>
        <v>Mai Beni(9.51)</v>
      </c>
      <c r="D174" s="161" t="str">
        <f t="shared" si="131"/>
        <v>Mai Beni(9.51)</v>
      </c>
      <c r="E174" s="161" t="str">
        <f t="shared" si="131"/>
        <v>Mai Beni(9.51)</v>
      </c>
      <c r="F174" s="161" t="str">
        <f t="shared" si="131"/>
        <v>Mai Beni(9.51)</v>
      </c>
      <c r="G174" s="161" t="str">
        <f t="shared" si="131"/>
        <v>Mai Beni(9.51)</v>
      </c>
      <c r="H174" s="161" t="str">
        <f t="shared" si="131"/>
        <v>Mai Beni(9.51)</v>
      </c>
      <c r="I174" s="161" t="str">
        <f t="shared" si="131"/>
        <v>Mai Beni(9.51)</v>
      </c>
      <c r="J174" s="161" t="str">
        <f t="shared" si="131"/>
        <v>Mai Beni(9.51)</v>
      </c>
      <c r="K174" s="161" t="str">
        <f t="shared" si="131"/>
        <v>Mai Beni(9.51)</v>
      </c>
      <c r="L174" s="161" t="str">
        <f t="shared" si="131"/>
        <v>Mai Beni(9.51)</v>
      </c>
      <c r="M174" s="161" t="str">
        <f t="shared" si="131"/>
        <v>Mai Beni(9.51)</v>
      </c>
      <c r="N174" s="161" t="str">
        <f t="shared" si="131"/>
        <v>Mai Beni(9.51)</v>
      </c>
      <c r="O174" s="161" t="str">
        <f t="shared" si="131"/>
        <v>Mai Beni(9.51)</v>
      </c>
      <c r="P174" s="161" t="str">
        <f t="shared" si="131"/>
        <v>Mai Beni(9.51)</v>
      </c>
      <c r="Q174" s="161" t="str">
        <f t="shared" si="131"/>
        <v>Mai Beni(9.51)</v>
      </c>
      <c r="R174" s="161" t="str">
        <f t="shared" si="131"/>
        <v>Mai Beni(9.51)</v>
      </c>
      <c r="S174" s="161" t="str">
        <f t="shared" si="132"/>
        <v>Mai Beni(9.51)</v>
      </c>
      <c r="T174" s="161" t="str">
        <f t="shared" si="132"/>
        <v>Mai Beni(9.51)</v>
      </c>
      <c r="U174" s="161" t="str">
        <f t="shared" si="132"/>
        <v>Mai Beni(9.51)</v>
      </c>
      <c r="V174" s="161" t="str">
        <f t="shared" si="132"/>
        <v>Mai Beni(9.51)</v>
      </c>
      <c r="W174" s="161" t="str">
        <f t="shared" si="132"/>
        <v>Mai Beni(9.51)</v>
      </c>
      <c r="X174" s="161" t="str">
        <f t="shared" si="132"/>
        <v>Mai Beni(9.51)</v>
      </c>
      <c r="Y174" s="161" t="str">
        <f t="shared" si="132"/>
        <v>Mai Beni(9.51)</v>
      </c>
      <c r="Z174" s="161" t="str">
        <f t="shared" si="132"/>
        <v>Mai Beni(9.51)</v>
      </c>
      <c r="AA174" s="161" t="str">
        <f t="shared" si="132"/>
        <v>Mai Beni(9.51)</v>
      </c>
      <c r="AB174" s="161" t="str">
        <f t="shared" si="132"/>
        <v>Mai Beni(9.51)</v>
      </c>
      <c r="AC174" s="161" t="str">
        <f t="shared" si="132"/>
        <v>Mai Beni(9.51)</v>
      </c>
      <c r="AD174" s="161" t="str">
        <f t="shared" si="132"/>
        <v>Mai Beni(9.51)</v>
      </c>
      <c r="AE174" s="161" t="str">
        <f t="shared" si="132"/>
        <v>Mai Beni(9.51)</v>
      </c>
      <c r="AF174" s="174" t="str">
        <f t="shared" si="132"/>
        <v>Mai Beni(9.51)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 t="str">
        <f t="shared" si="130"/>
        <v>Andhi Khola(9.4)</v>
      </c>
      <c r="C175" s="161" t="str">
        <f t="shared" si="131"/>
        <v>Andhi Khola(9.4)</v>
      </c>
      <c r="D175" s="161" t="str">
        <f t="shared" si="131"/>
        <v>Andhi Khola(9.4)</v>
      </c>
      <c r="E175" s="161" t="str">
        <f t="shared" si="131"/>
        <v>Andhi Khola(9.4)</v>
      </c>
      <c r="F175" s="161" t="str">
        <f t="shared" si="131"/>
        <v>Andhi Khola(9.4)</v>
      </c>
      <c r="G175" s="161" t="str">
        <f t="shared" si="131"/>
        <v>Andhi Khola(9.4)</v>
      </c>
      <c r="H175" s="161" t="str">
        <f t="shared" si="131"/>
        <v>Andhi Khola(9.4)</v>
      </c>
      <c r="I175" s="161" t="str">
        <f t="shared" si="131"/>
        <v>Andhi Khola(9.4)</v>
      </c>
      <c r="J175" s="161" t="str">
        <f t="shared" si="131"/>
        <v>Andhi Khola(9.4)</v>
      </c>
      <c r="K175" s="161" t="str">
        <f t="shared" si="131"/>
        <v>Andhi Khola(9.4)</v>
      </c>
      <c r="L175" s="161" t="str">
        <f t="shared" si="131"/>
        <v>Andhi Khola(9.4)</v>
      </c>
      <c r="M175" s="161" t="str">
        <f t="shared" si="131"/>
        <v>Andhi Khola(9.4)</v>
      </c>
      <c r="N175" s="161" t="str">
        <f t="shared" si="131"/>
        <v>Andhi Khola(9.4)</v>
      </c>
      <c r="O175" s="161" t="str">
        <f t="shared" si="131"/>
        <v>Andhi Khola(9.4)</v>
      </c>
      <c r="P175" s="161" t="str">
        <f t="shared" si="131"/>
        <v>Andhi Khola(9.4)</v>
      </c>
      <c r="Q175" s="161" t="str">
        <f t="shared" si="131"/>
        <v>Andhi Khola(9.4)</v>
      </c>
      <c r="R175" s="161" t="str">
        <f t="shared" si="131"/>
        <v>Andhi Khola(9.4)</v>
      </c>
      <c r="S175" s="161" t="str">
        <f t="shared" si="132"/>
        <v>Andhi Khola(9.4)</v>
      </c>
      <c r="T175" s="161" t="str">
        <f t="shared" si="132"/>
        <v>Andhi Khola(9.4)</v>
      </c>
      <c r="U175" s="161" t="str">
        <f t="shared" si="132"/>
        <v>Andhi Khola(9.4)</v>
      </c>
      <c r="V175" s="161" t="str">
        <f t="shared" si="132"/>
        <v>Andhi Khola(9.4)</v>
      </c>
      <c r="W175" s="161" t="str">
        <f t="shared" si="132"/>
        <v>Andhi Khola(9.4)</v>
      </c>
      <c r="X175" s="161" t="str">
        <f t="shared" si="132"/>
        <v>Andhi Khola(9.4)</v>
      </c>
      <c r="Y175" s="161" t="str">
        <f t="shared" si="132"/>
        <v>Andhi Khola(9.4)</v>
      </c>
      <c r="Z175" s="161" t="str">
        <f t="shared" si="132"/>
        <v>Andhi Khola(9.4)</v>
      </c>
      <c r="AA175" s="161" t="str">
        <f t="shared" si="132"/>
        <v>Andhi Khola(9.4)</v>
      </c>
      <c r="AB175" s="161" t="str">
        <f t="shared" si="132"/>
        <v>Andhi Khola(9.4)</v>
      </c>
      <c r="AC175" s="161" t="str">
        <f t="shared" si="132"/>
        <v>Andhi Khola(9.4)</v>
      </c>
      <c r="AD175" s="161" t="str">
        <f t="shared" si="132"/>
        <v>Andhi Khola(9.4)</v>
      </c>
      <c r="AE175" s="161" t="str">
        <f t="shared" si="132"/>
        <v>Andhi Khola(9.4)</v>
      </c>
      <c r="AF175" s="174" t="str">
        <f t="shared" si="132"/>
        <v>Andhi Khola(9.4)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 t="str">
        <f t="shared" si="130"/>
        <v>Rudi Khola A(8.8)</v>
      </c>
      <c r="C176" s="161" t="str">
        <f t="shared" si="131"/>
        <v>Rudi Khola A(8.8)</v>
      </c>
      <c r="D176" s="161" t="str">
        <f t="shared" si="131"/>
        <v>Rudi Khola A(8.8)</v>
      </c>
      <c r="E176" s="161" t="str">
        <f t="shared" si="131"/>
        <v>Rudi Khola A(8.8)</v>
      </c>
      <c r="F176" s="161" t="str">
        <f t="shared" si="131"/>
        <v>Rudi Khola A(8.8)</v>
      </c>
      <c r="G176" s="161" t="str">
        <f t="shared" si="131"/>
        <v>Rudi Khola A(8.8)</v>
      </c>
      <c r="H176" s="161" t="str">
        <f t="shared" si="131"/>
        <v>Rudi Khola A(8.8)</v>
      </c>
      <c r="I176" s="161" t="str">
        <f t="shared" si="131"/>
        <v>Rudi Khola A(8.8)</v>
      </c>
      <c r="J176" s="161" t="str">
        <f t="shared" si="131"/>
        <v>Rudi Khola A(8.8)</v>
      </c>
      <c r="K176" s="161" t="str">
        <f t="shared" si="131"/>
        <v>Rudi Khola A(8.8)</v>
      </c>
      <c r="L176" s="161" t="str">
        <f t="shared" si="131"/>
        <v>Rudi Khola A(8.8)</v>
      </c>
      <c r="M176" s="161" t="str">
        <f t="shared" si="131"/>
        <v>Rudi Khola A(8.8)</v>
      </c>
      <c r="N176" s="161" t="str">
        <f t="shared" si="131"/>
        <v>Rudi Khola A(8.8)</v>
      </c>
      <c r="O176" s="161" t="str">
        <f t="shared" si="131"/>
        <v>Rudi Khola A(8.8)</v>
      </c>
      <c r="P176" s="161" t="str">
        <f t="shared" si="131"/>
        <v>Rudi Khola A(8.8)</v>
      </c>
      <c r="Q176" s="161" t="str">
        <f t="shared" si="131"/>
        <v>Rudi Khola A(8.8)</v>
      </c>
      <c r="R176" s="161" t="str">
        <f t="shared" si="131"/>
        <v>Rudi Khola A(8.8)</v>
      </c>
      <c r="S176" s="161" t="str">
        <f t="shared" si="132"/>
        <v>Rudi Khola A(8.8)</v>
      </c>
      <c r="T176" s="161" t="str">
        <f t="shared" si="132"/>
        <v>Rudi Khola A(8.8)</v>
      </c>
      <c r="U176" s="161" t="str">
        <f t="shared" si="132"/>
        <v>Rudi Khola A(8.8)</v>
      </c>
      <c r="V176" s="161" t="str">
        <f t="shared" si="132"/>
        <v>Rudi Khola A(8.8)</v>
      </c>
      <c r="W176" s="161" t="str">
        <f t="shared" si="132"/>
        <v>Rudi Khola A(8.8)</v>
      </c>
      <c r="X176" s="161" t="str">
        <f t="shared" si="132"/>
        <v>Rudi Khola A(8.8)</v>
      </c>
      <c r="Y176" s="161" t="str">
        <f t="shared" si="132"/>
        <v>Rudi Khola A(8.8)</v>
      </c>
      <c r="Z176" s="161" t="str">
        <f t="shared" si="132"/>
        <v>Rudi Khola A(8.8)</v>
      </c>
      <c r="AA176" s="161" t="str">
        <f t="shared" si="132"/>
        <v>Rudi Khola A(8.8)</v>
      </c>
      <c r="AB176" s="161" t="str">
        <f t="shared" si="132"/>
        <v>Rudi Khola A(8.8)</v>
      </c>
      <c r="AC176" s="161" t="str">
        <f t="shared" si="132"/>
        <v>Rudi Khola A(8.8)</v>
      </c>
      <c r="AD176" s="161" t="str">
        <f t="shared" si="132"/>
        <v>Rudi Khola A(8.8)</v>
      </c>
      <c r="AE176" s="161" t="str">
        <f t="shared" si="132"/>
        <v>Rudi Khola A(8.8)</v>
      </c>
      <c r="AF176" s="174" t="str">
        <f t="shared" si="132"/>
        <v>Rudi Khola A(8.8)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 t="str">
        <f t="shared" si="130"/>
        <v>Naugadh gad Khola(8.5)</v>
      </c>
      <c r="C177" s="161" t="str">
        <f t="shared" si="131"/>
        <v>Naugadh gad Khola(8.5)</v>
      </c>
      <c r="D177" s="161" t="str">
        <f t="shared" si="131"/>
        <v>Naugadh gad Khola(8.5)</v>
      </c>
      <c r="E177" s="161" t="str">
        <f t="shared" si="131"/>
        <v>Naugadh gad Khola(8.5)</v>
      </c>
      <c r="F177" s="161" t="str">
        <f t="shared" si="131"/>
        <v>Naugadh gad Khola(8.5)</v>
      </c>
      <c r="G177" s="161" t="str">
        <f t="shared" si="131"/>
        <v>Naugadh gad Khola(8.5)</v>
      </c>
      <c r="H177" s="161" t="str">
        <f t="shared" si="131"/>
        <v>Naugadh gad Khola(8.5)</v>
      </c>
      <c r="I177" s="161" t="str">
        <f t="shared" si="131"/>
        <v>Naugadh gad Khola(8.5)</v>
      </c>
      <c r="J177" s="161" t="str">
        <f t="shared" si="131"/>
        <v>Naugadh gad Khola(8.5)</v>
      </c>
      <c r="K177" s="161" t="str">
        <f t="shared" si="131"/>
        <v>Naugadh gad Khola(8.5)</v>
      </c>
      <c r="L177" s="161" t="str">
        <f t="shared" si="131"/>
        <v>Naugadh gad Khola(8.5)</v>
      </c>
      <c r="M177" s="161" t="str">
        <f t="shared" si="131"/>
        <v>Naugadh gad Khola(8.5)</v>
      </c>
      <c r="N177" s="161" t="str">
        <f t="shared" si="131"/>
        <v>Naugadh gad Khola(8.5)</v>
      </c>
      <c r="O177" s="161" t="str">
        <f t="shared" si="131"/>
        <v>Naugadh gad Khola(8.5)</v>
      </c>
      <c r="P177" s="161" t="str">
        <f t="shared" si="131"/>
        <v>Naugadh gad Khola(8.5)</v>
      </c>
      <c r="Q177" s="161" t="str">
        <f t="shared" si="131"/>
        <v>Naugadh gad Khola(8.5)</v>
      </c>
      <c r="R177" s="161" t="str">
        <f t="shared" si="131"/>
        <v>Naugadh gad Khola(8.5)</v>
      </c>
      <c r="S177" s="161" t="str">
        <f t="shared" si="132"/>
        <v>Naugadh gad Khola(8.5)</v>
      </c>
      <c r="T177" s="161" t="str">
        <f t="shared" si="132"/>
        <v>Naugadh gad Khola(8.5)</v>
      </c>
      <c r="U177" s="161" t="str">
        <f t="shared" si="132"/>
        <v>Naugadh gad Khola(8.5)</v>
      </c>
      <c r="V177" s="161" t="str">
        <f t="shared" si="132"/>
        <v>Naugadh gad Khola(8.5)</v>
      </c>
      <c r="W177" s="161" t="str">
        <f t="shared" si="132"/>
        <v>Naugadh gad Khola(8.5)</v>
      </c>
      <c r="X177" s="161" t="str">
        <f t="shared" si="132"/>
        <v>Naugadh gad Khola(8.5)</v>
      </c>
      <c r="Y177" s="161" t="str">
        <f t="shared" si="132"/>
        <v>Naugadh gad Khola(8.5)</v>
      </c>
      <c r="Z177" s="161" t="str">
        <f t="shared" si="132"/>
        <v>Naugadh gad Khola(8.5)</v>
      </c>
      <c r="AA177" s="161" t="str">
        <f t="shared" si="132"/>
        <v>Naugadh gad Khola(8.5)</v>
      </c>
      <c r="AB177" s="161" t="str">
        <f t="shared" si="132"/>
        <v>Naugadh gad Khola(8.5)</v>
      </c>
      <c r="AC177" s="161" t="str">
        <f t="shared" si="132"/>
        <v>Naugadh gad Khola(8.5)</v>
      </c>
      <c r="AD177" s="161" t="str">
        <f t="shared" si="132"/>
        <v>Naugadh gad Khola(8.5)</v>
      </c>
      <c r="AE177" s="161" t="str">
        <f t="shared" si="132"/>
        <v>Naugadh gad Khola(8.5)</v>
      </c>
      <c r="AF177" s="174" t="str">
        <f t="shared" si="132"/>
        <v>Naugadh gad Khola(8.5)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 t="str">
        <f t="shared" si="130"/>
        <v>Butwal Solar Project(8.5)</v>
      </c>
      <c r="C178" s="161" t="str">
        <f t="shared" si="131"/>
        <v>Butwal Solar Project(8.5)</v>
      </c>
      <c r="D178" s="161" t="str">
        <f t="shared" si="131"/>
        <v>Butwal Solar Project(8.5)</v>
      </c>
      <c r="E178" s="161" t="str">
        <f t="shared" si="131"/>
        <v>Butwal Solar Project(8.5)</v>
      </c>
      <c r="F178" s="161" t="str">
        <f t="shared" si="131"/>
        <v>Butwal Solar Project(8.5)</v>
      </c>
      <c r="G178" s="161" t="str">
        <f t="shared" si="131"/>
        <v>Butwal Solar Project(8.5)</v>
      </c>
      <c r="H178" s="161" t="str">
        <f t="shared" si="131"/>
        <v>Butwal Solar Project(8.5)</v>
      </c>
      <c r="I178" s="161" t="str">
        <f t="shared" si="131"/>
        <v>Butwal Solar Project(8.5)</v>
      </c>
      <c r="J178" s="161" t="str">
        <f t="shared" si="131"/>
        <v>Butwal Solar Project(8.5)</v>
      </c>
      <c r="K178" s="161" t="str">
        <f t="shared" si="131"/>
        <v>Butwal Solar Project(8.5)</v>
      </c>
      <c r="L178" s="161" t="str">
        <f t="shared" si="131"/>
        <v>Butwal Solar Project(8.5)</v>
      </c>
      <c r="M178" s="161" t="str">
        <f t="shared" si="131"/>
        <v>Butwal Solar Project(8.5)</v>
      </c>
      <c r="N178" s="161" t="str">
        <f t="shared" si="131"/>
        <v>Butwal Solar Project(8.5)</v>
      </c>
      <c r="O178" s="161" t="str">
        <f t="shared" si="131"/>
        <v>Butwal Solar Project(8.5)</v>
      </c>
      <c r="P178" s="161" t="str">
        <f t="shared" si="131"/>
        <v>Butwal Solar Project(8.5)</v>
      </c>
      <c r="Q178" s="161" t="str">
        <f t="shared" si="131"/>
        <v>Butwal Solar Project(8.5)</v>
      </c>
      <c r="R178" s="161" t="str">
        <f t="shared" si="131"/>
        <v>Butwal Solar Project(8.5)</v>
      </c>
      <c r="S178" s="161" t="str">
        <f t="shared" si="132"/>
        <v>Butwal Solar Project(8.5)</v>
      </c>
      <c r="T178" s="161" t="str">
        <f t="shared" si="132"/>
        <v>Butwal Solar Project(8.5)</v>
      </c>
      <c r="U178" s="161" t="str">
        <f t="shared" si="132"/>
        <v>Butwal Solar Project(8.5)</v>
      </c>
      <c r="V178" s="161" t="str">
        <f t="shared" si="132"/>
        <v>Butwal Solar Project(8.5)</v>
      </c>
      <c r="W178" s="161" t="str">
        <f t="shared" si="132"/>
        <v>Butwal Solar Project(8.5)</v>
      </c>
      <c r="X178" s="161" t="str">
        <f t="shared" si="132"/>
        <v>Butwal Solar Project(8.5)</v>
      </c>
      <c r="Y178" s="161" t="str">
        <f t="shared" si="132"/>
        <v>Butwal Solar Project(8.5)</v>
      </c>
      <c r="Z178" s="161" t="str">
        <f t="shared" si="132"/>
        <v>Butwal Solar Project(8.5)</v>
      </c>
      <c r="AA178" s="161" t="str">
        <f t="shared" si="132"/>
        <v>Butwal Solar Project(8.5)</v>
      </c>
      <c r="AB178" s="161" t="str">
        <f t="shared" si="132"/>
        <v>Butwal Solar Project(8.5)</v>
      </c>
      <c r="AC178" s="161" t="str">
        <f t="shared" si="132"/>
        <v>Butwal Solar Project(8.5)</v>
      </c>
      <c r="AD178" s="161" t="str">
        <f t="shared" si="132"/>
        <v>Butwal Solar Project(8.5)</v>
      </c>
      <c r="AE178" s="161" t="str">
        <f t="shared" si="132"/>
        <v>Butwal Solar Project(8.5)</v>
      </c>
      <c r="AF178" s="174" t="str">
        <f t="shared" si="132"/>
        <v>Butwal Solar Project(8.5)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 t="str">
        <f t="shared" si="130"/>
        <v>Upper Hewa Khola Small(8.5)</v>
      </c>
      <c r="C179" s="161" t="str">
        <f t="shared" si="131"/>
        <v>Upper Hewa Khola Small(8.5)</v>
      </c>
      <c r="D179" s="161" t="str">
        <f t="shared" si="131"/>
        <v>Upper Hewa Khola Small(8.5)</v>
      </c>
      <c r="E179" s="161" t="str">
        <f t="shared" si="131"/>
        <v>Upper Hewa Khola Small(8.5)</v>
      </c>
      <c r="F179" s="161" t="str">
        <f t="shared" si="131"/>
        <v>Upper Hewa Khola Small(8.5)</v>
      </c>
      <c r="G179" s="161" t="str">
        <f t="shared" si="131"/>
        <v>Upper Hewa Khola Small(8.5)</v>
      </c>
      <c r="H179" s="161" t="str">
        <f t="shared" si="131"/>
        <v>Upper Hewa Khola Small(8.5)</v>
      </c>
      <c r="I179" s="161" t="str">
        <f t="shared" si="131"/>
        <v>Upper Hewa Khola Small(8.5)</v>
      </c>
      <c r="J179" s="161" t="str">
        <f t="shared" si="131"/>
        <v>Upper Hewa Khola Small(8.5)</v>
      </c>
      <c r="K179" s="161" t="str">
        <f t="shared" si="131"/>
        <v>Upper Hewa Khola Small(8.5)</v>
      </c>
      <c r="L179" s="161" t="str">
        <f t="shared" si="131"/>
        <v>Upper Hewa Khola Small(8.5)</v>
      </c>
      <c r="M179" s="161" t="str">
        <f t="shared" si="131"/>
        <v>Upper Hewa Khola Small(8.5)</v>
      </c>
      <c r="N179" s="161" t="str">
        <f t="shared" si="131"/>
        <v>Upper Hewa Khola Small(8.5)</v>
      </c>
      <c r="O179" s="161" t="str">
        <f t="shared" si="131"/>
        <v>Upper Hewa Khola Small(8.5)</v>
      </c>
      <c r="P179" s="161" t="str">
        <f t="shared" si="131"/>
        <v>Upper Hewa Khola Small(8.5)</v>
      </c>
      <c r="Q179" s="161" t="str">
        <f t="shared" si="131"/>
        <v>Upper Hewa Khola Small(8.5)</v>
      </c>
      <c r="R179" s="161" t="str">
        <f t="shared" si="131"/>
        <v>Upper Hewa Khola Small(8.5)</v>
      </c>
      <c r="S179" s="161" t="str">
        <f t="shared" si="132"/>
        <v>Upper Hewa Khola Small(8.5)</v>
      </c>
      <c r="T179" s="161" t="str">
        <f t="shared" si="132"/>
        <v>Upper Hewa Khola Small(8.5)</v>
      </c>
      <c r="U179" s="161" t="str">
        <f t="shared" si="132"/>
        <v>Upper Hewa Khola Small(8.5)</v>
      </c>
      <c r="V179" s="161" t="str">
        <f t="shared" si="132"/>
        <v>Upper Hewa Khola Small(8.5)</v>
      </c>
      <c r="W179" s="161" t="str">
        <f t="shared" si="132"/>
        <v>Upper Hewa Khola Small(8.5)</v>
      </c>
      <c r="X179" s="161" t="str">
        <f t="shared" si="132"/>
        <v>Upper Hewa Khola Small(8.5)</v>
      </c>
      <c r="Y179" s="161" t="str">
        <f t="shared" si="132"/>
        <v>Upper Hewa Khola Small(8.5)</v>
      </c>
      <c r="Z179" s="161" t="str">
        <f t="shared" si="132"/>
        <v>Upper Hewa Khola Small(8.5)</v>
      </c>
      <c r="AA179" s="161" t="str">
        <f t="shared" si="132"/>
        <v>Upper Hewa Khola Small(8.5)</v>
      </c>
      <c r="AB179" s="161" t="str">
        <f t="shared" si="132"/>
        <v>Upper Hewa Khola Small(8.5)</v>
      </c>
      <c r="AC179" s="161" t="str">
        <f t="shared" si="132"/>
        <v>Upper Hewa Khola Small(8.5)</v>
      </c>
      <c r="AD179" s="161" t="str">
        <f t="shared" si="132"/>
        <v>Upper Hewa Khola Small(8.5)</v>
      </c>
      <c r="AE179" s="161" t="str">
        <f t="shared" si="132"/>
        <v>Upper Hewa Khola Small(8.5)</v>
      </c>
      <c r="AF179" s="174" t="str">
        <f t="shared" si="132"/>
        <v>Upper Hewa Khola Small(8.5)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 t="str">
        <f t="shared" si="130"/>
        <v>Ankhu Khola - 1(8.4)</v>
      </c>
      <c r="C180" s="161" t="str">
        <f t="shared" si="131"/>
        <v>Ankhu Khola - 1(8.4)</v>
      </c>
      <c r="D180" s="161" t="str">
        <f t="shared" si="131"/>
        <v>Ankhu Khola - 1(8.4)</v>
      </c>
      <c r="E180" s="161" t="str">
        <f t="shared" si="131"/>
        <v>Ankhu Khola - 1(8.4)</v>
      </c>
      <c r="F180" s="161" t="str">
        <f t="shared" si="131"/>
        <v>Ankhu Khola - 1(8.4)</v>
      </c>
      <c r="G180" s="161" t="str">
        <f t="shared" si="131"/>
        <v>Ankhu Khola - 1(8.4)</v>
      </c>
      <c r="H180" s="161" t="str">
        <f t="shared" si="131"/>
        <v>Ankhu Khola - 1(8.4)</v>
      </c>
      <c r="I180" s="161" t="str">
        <f t="shared" si="131"/>
        <v>Ankhu Khola - 1(8.4)</v>
      </c>
      <c r="J180" s="161" t="str">
        <f t="shared" si="131"/>
        <v>Ankhu Khola - 1(8.4)</v>
      </c>
      <c r="K180" s="161" t="str">
        <f t="shared" si="131"/>
        <v>Ankhu Khola - 1(8.4)</v>
      </c>
      <c r="L180" s="161" t="str">
        <f t="shared" si="131"/>
        <v>Ankhu Khola - 1(8.4)</v>
      </c>
      <c r="M180" s="161" t="str">
        <f t="shared" si="131"/>
        <v>Ankhu Khola - 1(8.4)</v>
      </c>
      <c r="N180" s="161" t="str">
        <f t="shared" si="131"/>
        <v>Ankhu Khola - 1(8.4)</v>
      </c>
      <c r="O180" s="161" t="str">
        <f t="shared" si="131"/>
        <v>Ankhu Khola - 1(8.4)</v>
      </c>
      <c r="P180" s="161" t="str">
        <f t="shared" si="131"/>
        <v>Ankhu Khola - 1(8.4)</v>
      </c>
      <c r="Q180" s="161" t="str">
        <f t="shared" si="131"/>
        <v>Ankhu Khola - 1(8.4)</v>
      </c>
      <c r="R180" s="161" t="str">
        <f t="shared" si="131"/>
        <v>Ankhu Khola - 1(8.4)</v>
      </c>
      <c r="S180" s="161" t="str">
        <f t="shared" si="132"/>
        <v>Ankhu Khola - 1(8.4)</v>
      </c>
      <c r="T180" s="161" t="str">
        <f t="shared" si="132"/>
        <v>Ankhu Khola - 1(8.4)</v>
      </c>
      <c r="U180" s="161" t="str">
        <f t="shared" si="132"/>
        <v>Ankhu Khola - 1(8.4)</v>
      </c>
      <c r="V180" s="161" t="str">
        <f t="shared" si="132"/>
        <v>Ankhu Khola - 1(8.4)</v>
      </c>
      <c r="W180" s="161" t="str">
        <f t="shared" si="132"/>
        <v>Ankhu Khola - 1(8.4)</v>
      </c>
      <c r="X180" s="161" t="str">
        <f t="shared" si="132"/>
        <v>Ankhu Khola - 1(8.4)</v>
      </c>
      <c r="Y180" s="161" t="str">
        <f t="shared" si="132"/>
        <v>Ankhu Khola - 1(8.4)</v>
      </c>
      <c r="Z180" s="161" t="str">
        <f t="shared" si="132"/>
        <v>Ankhu Khola - 1(8.4)</v>
      </c>
      <c r="AA180" s="161" t="str">
        <f t="shared" si="132"/>
        <v>Ankhu Khola - 1(8.4)</v>
      </c>
      <c r="AB180" s="161" t="str">
        <f t="shared" si="132"/>
        <v>Ankhu Khola - 1(8.4)</v>
      </c>
      <c r="AC180" s="161" t="str">
        <f t="shared" si="132"/>
        <v>Ankhu Khola - 1(8.4)</v>
      </c>
      <c r="AD180" s="161" t="str">
        <f t="shared" si="132"/>
        <v>Ankhu Khola - 1(8.4)</v>
      </c>
      <c r="AE180" s="161" t="str">
        <f t="shared" si="132"/>
        <v>Ankhu Khola - 1(8.4)</v>
      </c>
      <c r="AF180" s="174" t="str">
        <f t="shared" si="132"/>
        <v>Ankhu Khola - 1(8.4)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 t="str">
        <f t="shared" si="130"/>
        <v>Mai sana Cascade(8)</v>
      </c>
      <c r="C181" s="161" t="str">
        <f t="shared" si="131"/>
        <v>Mai sana Cascade(8)</v>
      </c>
      <c r="D181" s="161" t="str">
        <f t="shared" si="131"/>
        <v>Mai sana Cascade(8)</v>
      </c>
      <c r="E181" s="161" t="str">
        <f t="shared" si="131"/>
        <v>Mai sana Cascade(8)</v>
      </c>
      <c r="F181" s="161" t="str">
        <f t="shared" si="131"/>
        <v>Mai sana Cascade(8)</v>
      </c>
      <c r="G181" s="161" t="str">
        <f t="shared" si="131"/>
        <v>Mai sana Cascade(8)</v>
      </c>
      <c r="H181" s="161" t="str">
        <f t="shared" si="131"/>
        <v>Mai sana Cascade(8)</v>
      </c>
      <c r="I181" s="161" t="str">
        <f t="shared" si="131"/>
        <v>Mai sana Cascade(8)</v>
      </c>
      <c r="J181" s="161" t="str">
        <f t="shared" si="131"/>
        <v>Mai sana Cascade(8)</v>
      </c>
      <c r="K181" s="161" t="str">
        <f t="shared" si="131"/>
        <v>Mai sana Cascade(8)</v>
      </c>
      <c r="L181" s="161" t="str">
        <f t="shared" si="131"/>
        <v>Mai sana Cascade(8)</v>
      </c>
      <c r="M181" s="161" t="str">
        <f t="shared" si="131"/>
        <v>Mai sana Cascade(8)</v>
      </c>
      <c r="N181" s="161" t="str">
        <f t="shared" si="131"/>
        <v>Mai sana Cascade(8)</v>
      </c>
      <c r="O181" s="161" t="str">
        <f t="shared" si="131"/>
        <v>Mai sana Cascade(8)</v>
      </c>
      <c r="P181" s="161" t="str">
        <f t="shared" si="131"/>
        <v>Mai sana Cascade(8)</v>
      </c>
      <c r="Q181" s="161" t="str">
        <f t="shared" si="131"/>
        <v>Mai sana Cascade(8)</v>
      </c>
      <c r="R181" s="161" t="str">
        <f t="shared" si="131"/>
        <v>Mai sana Cascade(8)</v>
      </c>
      <c r="S181" s="161" t="str">
        <f t="shared" si="132"/>
        <v>Mai sana Cascade(8)</v>
      </c>
      <c r="T181" s="161" t="str">
        <f t="shared" si="132"/>
        <v>Mai sana Cascade(8)</v>
      </c>
      <c r="U181" s="161" t="str">
        <f t="shared" si="132"/>
        <v>Mai sana Cascade(8)</v>
      </c>
      <c r="V181" s="161" t="str">
        <f t="shared" si="132"/>
        <v>Mai sana Cascade(8)</v>
      </c>
      <c r="W181" s="161" t="str">
        <f t="shared" si="132"/>
        <v>Mai sana Cascade(8)</v>
      </c>
      <c r="X181" s="161" t="str">
        <f t="shared" si="132"/>
        <v>Mai sana Cascade(8)</v>
      </c>
      <c r="Y181" s="161" t="str">
        <f t="shared" si="132"/>
        <v>Mai sana Cascade(8)</v>
      </c>
      <c r="Z181" s="161" t="str">
        <f t="shared" si="132"/>
        <v>Mai sana Cascade(8)</v>
      </c>
      <c r="AA181" s="161" t="str">
        <f t="shared" si="132"/>
        <v>Mai sana Cascade(8)</v>
      </c>
      <c r="AB181" s="161" t="str">
        <f t="shared" si="132"/>
        <v>Mai sana Cascade(8)</v>
      </c>
      <c r="AC181" s="161" t="str">
        <f t="shared" si="132"/>
        <v>Mai sana Cascade(8)</v>
      </c>
      <c r="AD181" s="161" t="str">
        <f t="shared" si="132"/>
        <v>Mai sana Cascade(8)</v>
      </c>
      <c r="AE181" s="161" t="str">
        <f t="shared" si="132"/>
        <v>Mai sana Cascade(8)</v>
      </c>
      <c r="AF181" s="174" t="str">
        <f t="shared" si="132"/>
        <v>Mai sana Cascade(8)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 t="str">
        <f t="shared" si="130"/>
        <v>Upper Naugad Gad(8)</v>
      </c>
      <c r="C182" s="161" t="str">
        <f t="shared" si="131"/>
        <v>Upper Naugad Gad(8)</v>
      </c>
      <c r="D182" s="161" t="str">
        <f t="shared" si="131"/>
        <v>Upper Naugad Gad(8)</v>
      </c>
      <c r="E182" s="161" t="str">
        <f t="shared" si="131"/>
        <v>Upper Naugad Gad(8)</v>
      </c>
      <c r="F182" s="161" t="str">
        <f t="shared" si="131"/>
        <v>Upper Naugad Gad(8)</v>
      </c>
      <c r="G182" s="161" t="str">
        <f t="shared" si="131"/>
        <v>Upper Naugad Gad(8)</v>
      </c>
      <c r="H182" s="161" t="str">
        <f t="shared" si="131"/>
        <v>Upper Naugad Gad(8)</v>
      </c>
      <c r="I182" s="161" t="str">
        <f t="shared" si="131"/>
        <v>Upper Naugad Gad(8)</v>
      </c>
      <c r="J182" s="161" t="str">
        <f t="shared" si="131"/>
        <v>Upper Naugad Gad(8)</v>
      </c>
      <c r="K182" s="161" t="str">
        <f t="shared" si="131"/>
        <v>Upper Naugad Gad(8)</v>
      </c>
      <c r="L182" s="161" t="str">
        <f t="shared" si="131"/>
        <v>Upper Naugad Gad(8)</v>
      </c>
      <c r="M182" s="161" t="str">
        <f t="shared" si="131"/>
        <v>Upper Naugad Gad(8)</v>
      </c>
      <c r="N182" s="161" t="str">
        <f t="shared" si="131"/>
        <v>Upper Naugad Gad(8)</v>
      </c>
      <c r="O182" s="161" t="str">
        <f t="shared" si="131"/>
        <v>Upper Naugad Gad(8)</v>
      </c>
      <c r="P182" s="161" t="str">
        <f t="shared" si="131"/>
        <v>Upper Naugad Gad(8)</v>
      </c>
      <c r="Q182" s="161" t="str">
        <f t="shared" si="131"/>
        <v>Upper Naugad Gad(8)</v>
      </c>
      <c r="R182" s="161" t="str">
        <f t="shared" si="131"/>
        <v>Upper Naugad Gad(8)</v>
      </c>
      <c r="S182" s="161" t="str">
        <f t="shared" si="132"/>
        <v>Upper Naugad Gad(8)</v>
      </c>
      <c r="T182" s="161" t="str">
        <f t="shared" si="132"/>
        <v>Upper Naugad Gad(8)</v>
      </c>
      <c r="U182" s="161" t="str">
        <f t="shared" si="132"/>
        <v>Upper Naugad Gad(8)</v>
      </c>
      <c r="V182" s="161" t="str">
        <f t="shared" si="132"/>
        <v>Upper Naugad Gad(8)</v>
      </c>
      <c r="W182" s="161" t="str">
        <f t="shared" si="132"/>
        <v>Upper Naugad Gad(8)</v>
      </c>
      <c r="X182" s="161" t="str">
        <f t="shared" si="132"/>
        <v>Upper Naugad Gad(8)</v>
      </c>
      <c r="Y182" s="161" t="str">
        <f t="shared" si="132"/>
        <v>Upper Naugad Gad(8)</v>
      </c>
      <c r="Z182" s="161" t="str">
        <f t="shared" si="132"/>
        <v>Upper Naugad Gad(8)</v>
      </c>
      <c r="AA182" s="161" t="str">
        <f t="shared" si="132"/>
        <v>Upper Naugad Gad(8)</v>
      </c>
      <c r="AB182" s="161" t="str">
        <f t="shared" si="132"/>
        <v>Upper Naugad Gad(8)</v>
      </c>
      <c r="AC182" s="161" t="str">
        <f t="shared" si="132"/>
        <v>Upper Naugad Gad(8)</v>
      </c>
      <c r="AD182" s="161" t="str">
        <f t="shared" si="132"/>
        <v>Upper Naugad Gad(8)</v>
      </c>
      <c r="AE182" s="161" t="str">
        <f t="shared" si="132"/>
        <v>Upper Naugad Gad(8)</v>
      </c>
      <c r="AF182" s="174" t="str">
        <f t="shared" si="132"/>
        <v>Upper Naugad Gad(8)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 t="str">
        <f t="shared" si="130"/>
        <v>Taksar Pikhuwa(8)</v>
      </c>
      <c r="C183" s="161" t="str">
        <f t="shared" si="131"/>
        <v>Taksar Pikhuwa(8)</v>
      </c>
      <c r="D183" s="161" t="str">
        <f t="shared" si="131"/>
        <v>Taksar Pikhuwa(8)</v>
      </c>
      <c r="E183" s="161" t="str">
        <f t="shared" si="131"/>
        <v>Taksar Pikhuwa(8)</v>
      </c>
      <c r="F183" s="161" t="str">
        <f t="shared" si="131"/>
        <v>Taksar Pikhuwa(8)</v>
      </c>
      <c r="G183" s="161" t="str">
        <f t="shared" si="131"/>
        <v>Taksar Pikhuwa(8)</v>
      </c>
      <c r="H183" s="161" t="str">
        <f t="shared" si="131"/>
        <v>Taksar Pikhuwa(8)</v>
      </c>
      <c r="I183" s="161" t="str">
        <f t="shared" si="131"/>
        <v>Taksar Pikhuwa(8)</v>
      </c>
      <c r="J183" s="161" t="str">
        <f t="shared" si="131"/>
        <v>Taksar Pikhuwa(8)</v>
      </c>
      <c r="K183" s="161" t="str">
        <f t="shared" si="131"/>
        <v>Taksar Pikhuwa(8)</v>
      </c>
      <c r="L183" s="161" t="str">
        <f t="shared" si="131"/>
        <v>Taksar Pikhuwa(8)</v>
      </c>
      <c r="M183" s="161" t="str">
        <f t="shared" si="131"/>
        <v>Taksar Pikhuwa(8)</v>
      </c>
      <c r="N183" s="161" t="str">
        <f t="shared" si="131"/>
        <v>Taksar Pikhuwa(8)</v>
      </c>
      <c r="O183" s="161" t="str">
        <f t="shared" si="131"/>
        <v>Taksar Pikhuwa(8)</v>
      </c>
      <c r="P183" s="161" t="str">
        <f t="shared" si="131"/>
        <v>Taksar Pikhuwa(8)</v>
      </c>
      <c r="Q183" s="161" t="str">
        <f t="shared" si="131"/>
        <v>Taksar Pikhuwa(8)</v>
      </c>
      <c r="R183" s="161" t="str">
        <f t="shared" si="131"/>
        <v>Taksar Pikhuwa(8)</v>
      </c>
      <c r="S183" s="161" t="str">
        <f t="shared" si="132"/>
        <v>Taksar Pikhuwa(8)</v>
      </c>
      <c r="T183" s="161" t="str">
        <f t="shared" si="132"/>
        <v>Taksar Pikhuwa(8)</v>
      </c>
      <c r="U183" s="161" t="str">
        <f t="shared" si="132"/>
        <v>Taksar Pikhuwa(8)</v>
      </c>
      <c r="V183" s="161" t="str">
        <f t="shared" si="132"/>
        <v>Taksar Pikhuwa(8)</v>
      </c>
      <c r="W183" s="161" t="str">
        <f t="shared" si="132"/>
        <v>Taksar Pikhuwa(8)</v>
      </c>
      <c r="X183" s="161" t="str">
        <f t="shared" si="132"/>
        <v>Taksar Pikhuwa(8)</v>
      </c>
      <c r="Y183" s="161" t="str">
        <f t="shared" si="132"/>
        <v>Taksar Pikhuwa(8)</v>
      </c>
      <c r="Z183" s="161" t="str">
        <f t="shared" si="132"/>
        <v>Taksar Pikhuwa(8)</v>
      </c>
      <c r="AA183" s="161" t="str">
        <f t="shared" si="132"/>
        <v>Taksar Pikhuwa(8)</v>
      </c>
      <c r="AB183" s="161" t="str">
        <f t="shared" si="132"/>
        <v>Taksar Pikhuwa(8)</v>
      </c>
      <c r="AC183" s="161" t="str">
        <f t="shared" si="132"/>
        <v>Taksar Pikhuwa(8)</v>
      </c>
      <c r="AD183" s="161" t="str">
        <f t="shared" si="132"/>
        <v>Taksar Pikhuwa(8)</v>
      </c>
      <c r="AE183" s="161" t="str">
        <f t="shared" si="132"/>
        <v>Taksar Pikhuwa(8)</v>
      </c>
      <c r="AF183" s="174" t="str">
        <f t="shared" si="132"/>
        <v>Taksar Pikhuwa(8)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 t="str">
        <f t="shared" si="130"/>
        <v>Super Mai(7.8)</v>
      </c>
      <c r="C184" s="161" t="str">
        <f t="shared" si="131"/>
        <v>Super Mai(7.8)</v>
      </c>
      <c r="D184" s="161" t="str">
        <f t="shared" si="131"/>
        <v>Super Mai(7.8)</v>
      </c>
      <c r="E184" s="161" t="str">
        <f t="shared" si="131"/>
        <v>Super Mai(7.8)</v>
      </c>
      <c r="F184" s="161" t="str">
        <f t="shared" si="131"/>
        <v>Super Mai(7.8)</v>
      </c>
      <c r="G184" s="161" t="str">
        <f t="shared" si="131"/>
        <v>Super Mai(7.8)</v>
      </c>
      <c r="H184" s="161" t="str">
        <f t="shared" si="131"/>
        <v>Super Mai(7.8)</v>
      </c>
      <c r="I184" s="161" t="str">
        <f t="shared" si="131"/>
        <v>Super Mai(7.8)</v>
      </c>
      <c r="J184" s="161" t="str">
        <f t="shared" si="131"/>
        <v>Super Mai(7.8)</v>
      </c>
      <c r="K184" s="161" t="str">
        <f t="shared" si="131"/>
        <v>Super Mai(7.8)</v>
      </c>
      <c r="L184" s="161" t="str">
        <f t="shared" si="131"/>
        <v>Super Mai(7.8)</v>
      </c>
      <c r="M184" s="161" t="str">
        <f t="shared" si="131"/>
        <v>Super Mai(7.8)</v>
      </c>
      <c r="N184" s="161" t="str">
        <f t="shared" si="131"/>
        <v>Super Mai(7.8)</v>
      </c>
      <c r="O184" s="161" t="str">
        <f t="shared" si="131"/>
        <v>Super Mai(7.8)</v>
      </c>
      <c r="P184" s="161" t="str">
        <f t="shared" si="131"/>
        <v>Super Mai(7.8)</v>
      </c>
      <c r="Q184" s="161" t="str">
        <f t="shared" si="131"/>
        <v>Super Mai(7.8)</v>
      </c>
      <c r="R184" s="161" t="str">
        <f t="shared" ref="R184:AF199" si="133">Q184</f>
        <v>Super Mai(7.8)</v>
      </c>
      <c r="S184" s="161" t="str">
        <f t="shared" si="133"/>
        <v>Super Mai(7.8)</v>
      </c>
      <c r="T184" s="161" t="str">
        <f t="shared" si="133"/>
        <v>Super Mai(7.8)</v>
      </c>
      <c r="U184" s="161" t="str">
        <f t="shared" si="133"/>
        <v>Super Mai(7.8)</v>
      </c>
      <c r="V184" s="161" t="str">
        <f t="shared" si="133"/>
        <v>Super Mai(7.8)</v>
      </c>
      <c r="W184" s="161" t="str">
        <f t="shared" si="133"/>
        <v>Super Mai(7.8)</v>
      </c>
      <c r="X184" s="161" t="str">
        <f t="shared" si="133"/>
        <v>Super Mai(7.8)</v>
      </c>
      <c r="Y184" s="161" t="str">
        <f t="shared" si="133"/>
        <v>Super Mai(7.8)</v>
      </c>
      <c r="Z184" s="161" t="str">
        <f t="shared" si="133"/>
        <v>Super Mai(7.8)</v>
      </c>
      <c r="AA184" s="161" t="str">
        <f t="shared" si="133"/>
        <v>Super Mai(7.8)</v>
      </c>
      <c r="AB184" s="161" t="str">
        <f t="shared" si="132"/>
        <v>Super Mai(7.8)</v>
      </c>
      <c r="AC184" s="161" t="str">
        <f t="shared" si="132"/>
        <v>Super Mai(7.8)</v>
      </c>
      <c r="AD184" s="161" t="str">
        <f t="shared" si="133"/>
        <v>Super Mai(7.8)</v>
      </c>
      <c r="AE184" s="161" t="str">
        <f t="shared" si="133"/>
        <v>Super Mai(7.8)</v>
      </c>
      <c r="AF184" s="174" t="str">
        <f t="shared" si="133"/>
        <v>Super Mai(7.8)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 t="str">
        <f t="shared" si="130"/>
        <v>Jogmai(7.6)</v>
      </c>
      <c r="C185" s="161" t="str">
        <f t="shared" ref="C185:R200" si="134">B185</f>
        <v>Jogmai(7.6)</v>
      </c>
      <c r="D185" s="161" t="str">
        <f t="shared" si="134"/>
        <v>Jogmai(7.6)</v>
      </c>
      <c r="E185" s="161" t="str">
        <f t="shared" si="134"/>
        <v>Jogmai(7.6)</v>
      </c>
      <c r="F185" s="161" t="str">
        <f t="shared" si="134"/>
        <v>Jogmai(7.6)</v>
      </c>
      <c r="G185" s="161" t="str">
        <f t="shared" si="134"/>
        <v>Jogmai(7.6)</v>
      </c>
      <c r="H185" s="161" t="str">
        <f t="shared" si="134"/>
        <v>Jogmai(7.6)</v>
      </c>
      <c r="I185" s="161" t="str">
        <f t="shared" si="134"/>
        <v>Jogmai(7.6)</v>
      </c>
      <c r="J185" s="161" t="str">
        <f t="shared" si="134"/>
        <v>Jogmai(7.6)</v>
      </c>
      <c r="K185" s="161" t="str">
        <f t="shared" si="134"/>
        <v>Jogmai(7.6)</v>
      </c>
      <c r="L185" s="161" t="str">
        <f t="shared" si="134"/>
        <v>Jogmai(7.6)</v>
      </c>
      <c r="M185" s="161" t="str">
        <f t="shared" si="134"/>
        <v>Jogmai(7.6)</v>
      </c>
      <c r="N185" s="161" t="str">
        <f t="shared" si="134"/>
        <v>Jogmai(7.6)</v>
      </c>
      <c r="O185" s="161" t="str">
        <f t="shared" si="134"/>
        <v>Jogmai(7.6)</v>
      </c>
      <c r="P185" s="161" t="str">
        <f t="shared" si="134"/>
        <v>Jogmai(7.6)</v>
      </c>
      <c r="Q185" s="161" t="str">
        <f t="shared" si="134"/>
        <v>Jogmai(7.6)</v>
      </c>
      <c r="R185" s="161" t="str">
        <f t="shared" si="134"/>
        <v>Jogmai(7.6)</v>
      </c>
      <c r="S185" s="161" t="str">
        <f t="shared" si="133"/>
        <v>Jogmai(7.6)</v>
      </c>
      <c r="T185" s="161" t="str">
        <f t="shared" si="133"/>
        <v>Jogmai(7.6)</v>
      </c>
      <c r="U185" s="161" t="str">
        <f t="shared" si="133"/>
        <v>Jogmai(7.6)</v>
      </c>
      <c r="V185" s="161" t="str">
        <f t="shared" si="133"/>
        <v>Jogmai(7.6)</v>
      </c>
      <c r="W185" s="161" t="str">
        <f t="shared" si="133"/>
        <v>Jogmai(7.6)</v>
      </c>
      <c r="X185" s="161" t="str">
        <f t="shared" si="133"/>
        <v>Jogmai(7.6)</v>
      </c>
      <c r="Y185" s="161" t="str">
        <f t="shared" si="133"/>
        <v>Jogmai(7.6)</v>
      </c>
      <c r="Z185" s="161" t="str">
        <f t="shared" si="133"/>
        <v>Jogmai(7.6)</v>
      </c>
      <c r="AA185" s="161" t="str">
        <f t="shared" si="133"/>
        <v>Jogmai(7.6)</v>
      </c>
      <c r="AB185" s="161" t="str">
        <f t="shared" si="133"/>
        <v>Jogmai(7.6)</v>
      </c>
      <c r="AC185" s="161" t="str">
        <f t="shared" si="133"/>
        <v>Jogmai(7.6)</v>
      </c>
      <c r="AD185" s="161" t="str">
        <f t="shared" si="133"/>
        <v>Jogmai(7.6)</v>
      </c>
      <c r="AE185" s="161" t="str">
        <f t="shared" si="133"/>
        <v>Jogmai(7.6)</v>
      </c>
      <c r="AF185" s="174" t="str">
        <f t="shared" si="133"/>
        <v>Jogmai(7.6)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 t="str">
        <f t="shared" si="130"/>
        <v>Indrawati - III (7.5)</v>
      </c>
      <c r="C186" s="161" t="str">
        <f t="shared" si="134"/>
        <v>Indrawati - III (7.5)</v>
      </c>
      <c r="D186" s="161" t="str">
        <f t="shared" si="134"/>
        <v>Indrawati - III (7.5)</v>
      </c>
      <c r="E186" s="161" t="str">
        <f t="shared" si="134"/>
        <v>Indrawati - III (7.5)</v>
      </c>
      <c r="F186" s="161" t="str">
        <f t="shared" si="134"/>
        <v>Indrawati - III (7.5)</v>
      </c>
      <c r="G186" s="161" t="str">
        <f t="shared" si="134"/>
        <v>Indrawati - III (7.5)</v>
      </c>
      <c r="H186" s="161" t="str">
        <f t="shared" si="134"/>
        <v>Indrawati - III (7.5)</v>
      </c>
      <c r="I186" s="161" t="str">
        <f t="shared" si="134"/>
        <v>Indrawati - III (7.5)</v>
      </c>
      <c r="J186" s="161" t="str">
        <f t="shared" si="134"/>
        <v>Indrawati - III (7.5)</v>
      </c>
      <c r="K186" s="161" t="str">
        <f t="shared" si="134"/>
        <v>Indrawati - III (7.5)</v>
      </c>
      <c r="L186" s="161" t="str">
        <f t="shared" si="134"/>
        <v>Indrawati - III (7.5)</v>
      </c>
      <c r="M186" s="161" t="str">
        <f t="shared" si="134"/>
        <v>Indrawati - III (7.5)</v>
      </c>
      <c r="N186" s="161" t="str">
        <f t="shared" si="134"/>
        <v>Indrawati - III (7.5)</v>
      </c>
      <c r="O186" s="161" t="str">
        <f t="shared" si="134"/>
        <v>Indrawati - III (7.5)</v>
      </c>
      <c r="P186" s="161" t="str">
        <f t="shared" si="134"/>
        <v>Indrawati - III (7.5)</v>
      </c>
      <c r="Q186" s="161" t="str">
        <f t="shared" si="134"/>
        <v>Indrawati - III (7.5)</v>
      </c>
      <c r="R186" s="161" t="str">
        <f t="shared" si="134"/>
        <v>Indrawati - III (7.5)</v>
      </c>
      <c r="S186" s="161" t="str">
        <f t="shared" si="133"/>
        <v>Indrawati - III (7.5)</v>
      </c>
      <c r="T186" s="161" t="str">
        <f t="shared" si="133"/>
        <v>Indrawati - III (7.5)</v>
      </c>
      <c r="U186" s="161" t="str">
        <f t="shared" si="133"/>
        <v>Indrawati - III (7.5)</v>
      </c>
      <c r="V186" s="161" t="str">
        <f t="shared" si="133"/>
        <v>Indrawati - III (7.5)</v>
      </c>
      <c r="W186" s="161" t="str">
        <f t="shared" si="133"/>
        <v>Indrawati - III (7.5)</v>
      </c>
      <c r="X186" s="161" t="str">
        <f t="shared" si="133"/>
        <v>Indrawati - III (7.5)</v>
      </c>
      <c r="Y186" s="161" t="str">
        <f t="shared" si="133"/>
        <v>Indrawati - III (7.5)</v>
      </c>
      <c r="Z186" s="161" t="str">
        <f t="shared" si="133"/>
        <v>Indrawati - III (7.5)</v>
      </c>
      <c r="AA186" s="161" t="str">
        <f t="shared" si="133"/>
        <v>Indrawati - III (7.5)</v>
      </c>
      <c r="AB186" s="161" t="str">
        <f t="shared" si="133"/>
        <v>Indrawati - III (7.5)</v>
      </c>
      <c r="AC186" s="161" t="str">
        <f t="shared" si="133"/>
        <v>Indrawati - III (7.5)</v>
      </c>
      <c r="AD186" s="161" t="str">
        <f t="shared" si="133"/>
        <v>Indrawati - III (7.5)</v>
      </c>
      <c r="AE186" s="161" t="str">
        <f t="shared" si="133"/>
        <v>Indrawati - III (7.5)</v>
      </c>
      <c r="AF186" s="174" t="str">
        <f t="shared" si="133"/>
        <v>Indrawati - III (7.5)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 t="str">
        <f t="shared" si="130"/>
        <v>Upper Khorunga(7.5)</v>
      </c>
      <c r="C187" s="161" t="str">
        <f t="shared" si="134"/>
        <v>Upper Khorunga(7.5)</v>
      </c>
      <c r="D187" s="161" t="str">
        <f t="shared" si="134"/>
        <v>Upper Khorunga(7.5)</v>
      </c>
      <c r="E187" s="161" t="str">
        <f t="shared" si="134"/>
        <v>Upper Khorunga(7.5)</v>
      </c>
      <c r="F187" s="161" t="str">
        <f t="shared" si="134"/>
        <v>Upper Khorunga(7.5)</v>
      </c>
      <c r="G187" s="161" t="str">
        <f t="shared" si="134"/>
        <v>Upper Khorunga(7.5)</v>
      </c>
      <c r="H187" s="161" t="str">
        <f t="shared" si="134"/>
        <v>Upper Khorunga(7.5)</v>
      </c>
      <c r="I187" s="161" t="str">
        <f t="shared" si="134"/>
        <v>Upper Khorunga(7.5)</v>
      </c>
      <c r="J187" s="161" t="str">
        <f t="shared" si="134"/>
        <v>Upper Khorunga(7.5)</v>
      </c>
      <c r="K187" s="161" t="str">
        <f t="shared" si="134"/>
        <v>Upper Khorunga(7.5)</v>
      </c>
      <c r="L187" s="161" t="str">
        <f t="shared" si="134"/>
        <v>Upper Khorunga(7.5)</v>
      </c>
      <c r="M187" s="161" t="str">
        <f t="shared" si="134"/>
        <v>Upper Khorunga(7.5)</v>
      </c>
      <c r="N187" s="161" t="str">
        <f t="shared" si="134"/>
        <v>Upper Khorunga(7.5)</v>
      </c>
      <c r="O187" s="161" t="str">
        <f t="shared" si="134"/>
        <v>Upper Khorunga(7.5)</v>
      </c>
      <c r="P187" s="161" t="str">
        <f t="shared" si="134"/>
        <v>Upper Khorunga(7.5)</v>
      </c>
      <c r="Q187" s="161" t="str">
        <f t="shared" si="134"/>
        <v>Upper Khorunga(7.5)</v>
      </c>
      <c r="R187" s="161" t="str">
        <f t="shared" si="134"/>
        <v>Upper Khorunga(7.5)</v>
      </c>
      <c r="S187" s="161" t="str">
        <f t="shared" si="133"/>
        <v>Upper Khorunga(7.5)</v>
      </c>
      <c r="T187" s="161" t="str">
        <f t="shared" si="133"/>
        <v>Upper Khorunga(7.5)</v>
      </c>
      <c r="U187" s="161" t="str">
        <f t="shared" si="133"/>
        <v>Upper Khorunga(7.5)</v>
      </c>
      <c r="V187" s="161" t="str">
        <f t="shared" si="133"/>
        <v>Upper Khorunga(7.5)</v>
      </c>
      <c r="W187" s="161" t="str">
        <f t="shared" si="133"/>
        <v>Upper Khorunga(7.5)</v>
      </c>
      <c r="X187" s="161" t="str">
        <f t="shared" si="133"/>
        <v>Upper Khorunga(7.5)</v>
      </c>
      <c r="Y187" s="161" t="str">
        <f t="shared" si="133"/>
        <v>Upper Khorunga(7.5)</v>
      </c>
      <c r="Z187" s="161" t="str">
        <f t="shared" si="133"/>
        <v>Upper Khorunga(7.5)</v>
      </c>
      <c r="AA187" s="161" t="str">
        <f t="shared" si="133"/>
        <v>Upper Khorunga(7.5)</v>
      </c>
      <c r="AB187" s="161" t="str">
        <f t="shared" si="133"/>
        <v>Upper Khorunga(7.5)</v>
      </c>
      <c r="AC187" s="161" t="str">
        <f t="shared" si="133"/>
        <v>Upper Khorunga(7.5)</v>
      </c>
      <c r="AD187" s="161" t="str">
        <f t="shared" si="133"/>
        <v>Upper Khorunga(7.5)</v>
      </c>
      <c r="AE187" s="161" t="str">
        <f t="shared" si="133"/>
        <v>Upper Khorunga(7.5)</v>
      </c>
      <c r="AF187" s="174" t="str">
        <f t="shared" si="133"/>
        <v>Upper Khorunga(7.5)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 t="str">
        <f t="shared" si="130"/>
        <v>Mai Cascade(7)</v>
      </c>
      <c r="C188" s="161" t="str">
        <f t="shared" si="134"/>
        <v>Mai Cascade(7)</v>
      </c>
      <c r="D188" s="161" t="str">
        <f t="shared" si="134"/>
        <v>Mai Cascade(7)</v>
      </c>
      <c r="E188" s="161" t="str">
        <f t="shared" si="134"/>
        <v>Mai Cascade(7)</v>
      </c>
      <c r="F188" s="161" t="str">
        <f t="shared" si="134"/>
        <v>Mai Cascade(7)</v>
      </c>
      <c r="G188" s="161" t="str">
        <f t="shared" si="134"/>
        <v>Mai Cascade(7)</v>
      </c>
      <c r="H188" s="161" t="str">
        <f t="shared" si="134"/>
        <v>Mai Cascade(7)</v>
      </c>
      <c r="I188" s="161" t="str">
        <f t="shared" si="134"/>
        <v>Mai Cascade(7)</v>
      </c>
      <c r="J188" s="161" t="str">
        <f t="shared" si="134"/>
        <v>Mai Cascade(7)</v>
      </c>
      <c r="K188" s="161" t="str">
        <f t="shared" si="134"/>
        <v>Mai Cascade(7)</v>
      </c>
      <c r="L188" s="161" t="str">
        <f t="shared" si="134"/>
        <v>Mai Cascade(7)</v>
      </c>
      <c r="M188" s="161" t="str">
        <f t="shared" si="134"/>
        <v>Mai Cascade(7)</v>
      </c>
      <c r="N188" s="161" t="str">
        <f t="shared" si="134"/>
        <v>Mai Cascade(7)</v>
      </c>
      <c r="O188" s="161" t="str">
        <f t="shared" si="134"/>
        <v>Mai Cascade(7)</v>
      </c>
      <c r="P188" s="161" t="str">
        <f t="shared" si="134"/>
        <v>Mai Cascade(7)</v>
      </c>
      <c r="Q188" s="161" t="str">
        <f t="shared" si="134"/>
        <v>Mai Cascade(7)</v>
      </c>
      <c r="R188" s="161" t="str">
        <f t="shared" si="134"/>
        <v>Mai Cascade(7)</v>
      </c>
      <c r="S188" s="161" t="str">
        <f t="shared" si="133"/>
        <v>Mai Cascade(7)</v>
      </c>
      <c r="T188" s="161" t="str">
        <f t="shared" si="133"/>
        <v>Mai Cascade(7)</v>
      </c>
      <c r="U188" s="161" t="str">
        <f t="shared" si="133"/>
        <v>Mai Cascade(7)</v>
      </c>
      <c r="V188" s="161" t="str">
        <f t="shared" si="133"/>
        <v>Mai Cascade(7)</v>
      </c>
      <c r="W188" s="161" t="str">
        <f t="shared" si="133"/>
        <v>Mai Cascade(7)</v>
      </c>
      <c r="X188" s="161" t="str">
        <f t="shared" si="133"/>
        <v>Mai Cascade(7)</v>
      </c>
      <c r="Y188" s="161" t="str">
        <f t="shared" si="133"/>
        <v>Mai Cascade(7)</v>
      </c>
      <c r="Z188" s="161" t="str">
        <f t="shared" si="133"/>
        <v>Mai Cascade(7)</v>
      </c>
      <c r="AA188" s="161" t="str">
        <f t="shared" si="133"/>
        <v>Mai Cascade(7)</v>
      </c>
      <c r="AB188" s="161" t="str">
        <f t="shared" si="133"/>
        <v>Mai Cascade(7)</v>
      </c>
      <c r="AC188" s="161" t="str">
        <f t="shared" si="133"/>
        <v>Mai Cascade(7)</v>
      </c>
      <c r="AD188" s="161" t="str">
        <f t="shared" si="133"/>
        <v>Mai Cascade(7)</v>
      </c>
      <c r="AE188" s="161" t="str">
        <f t="shared" si="133"/>
        <v>Mai Cascade(7)</v>
      </c>
      <c r="AF188" s="174" t="str">
        <f t="shared" si="133"/>
        <v>Mai Cascade(7)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 t="str">
        <f t="shared" si="130"/>
        <v>Molung Khola(7)</v>
      </c>
      <c r="C189" s="161" t="str">
        <f t="shared" si="134"/>
        <v>Molung Khola(7)</v>
      </c>
      <c r="D189" s="161" t="str">
        <f t="shared" si="134"/>
        <v>Molung Khola(7)</v>
      </c>
      <c r="E189" s="161" t="str">
        <f t="shared" si="134"/>
        <v>Molung Khola(7)</v>
      </c>
      <c r="F189" s="161" t="str">
        <f t="shared" si="134"/>
        <v>Molung Khola(7)</v>
      </c>
      <c r="G189" s="161" t="str">
        <f t="shared" si="134"/>
        <v>Molung Khola(7)</v>
      </c>
      <c r="H189" s="161" t="str">
        <f t="shared" si="134"/>
        <v>Molung Khola(7)</v>
      </c>
      <c r="I189" s="161" t="str">
        <f t="shared" si="134"/>
        <v>Molung Khola(7)</v>
      </c>
      <c r="J189" s="161" t="str">
        <f t="shared" si="134"/>
        <v>Molung Khola(7)</v>
      </c>
      <c r="K189" s="161" t="str">
        <f t="shared" si="134"/>
        <v>Molung Khola(7)</v>
      </c>
      <c r="L189" s="161" t="str">
        <f t="shared" si="134"/>
        <v>Molung Khola(7)</v>
      </c>
      <c r="M189" s="161" t="str">
        <f t="shared" si="134"/>
        <v>Molung Khola(7)</v>
      </c>
      <c r="N189" s="161" t="str">
        <f t="shared" si="134"/>
        <v>Molung Khola(7)</v>
      </c>
      <c r="O189" s="161" t="str">
        <f t="shared" si="134"/>
        <v>Molung Khola(7)</v>
      </c>
      <c r="P189" s="161" t="str">
        <f t="shared" si="134"/>
        <v>Molung Khola(7)</v>
      </c>
      <c r="Q189" s="161" t="str">
        <f t="shared" si="134"/>
        <v>Molung Khola(7)</v>
      </c>
      <c r="R189" s="161" t="str">
        <f t="shared" si="134"/>
        <v>Molung Khola(7)</v>
      </c>
      <c r="S189" s="161" t="str">
        <f t="shared" si="133"/>
        <v>Molung Khola(7)</v>
      </c>
      <c r="T189" s="161" t="str">
        <f t="shared" si="133"/>
        <v>Molung Khola(7)</v>
      </c>
      <c r="U189" s="161" t="str">
        <f t="shared" si="133"/>
        <v>Molung Khola(7)</v>
      </c>
      <c r="V189" s="161" t="str">
        <f t="shared" si="133"/>
        <v>Molung Khola(7)</v>
      </c>
      <c r="W189" s="161" t="str">
        <f t="shared" si="133"/>
        <v>Molung Khola(7)</v>
      </c>
      <c r="X189" s="161" t="str">
        <f t="shared" si="133"/>
        <v>Molung Khola(7)</v>
      </c>
      <c r="Y189" s="161" t="str">
        <f t="shared" si="133"/>
        <v>Molung Khola(7)</v>
      </c>
      <c r="Z189" s="161" t="str">
        <f t="shared" si="133"/>
        <v>Molung Khola(7)</v>
      </c>
      <c r="AA189" s="161" t="str">
        <f t="shared" si="133"/>
        <v>Molung Khola(7)</v>
      </c>
      <c r="AB189" s="161" t="str">
        <f t="shared" si="133"/>
        <v>Molung Khola(7)</v>
      </c>
      <c r="AC189" s="161" t="str">
        <f t="shared" si="133"/>
        <v>Molung Khola(7)</v>
      </c>
      <c r="AD189" s="161" t="str">
        <f t="shared" si="133"/>
        <v>Molung Khola(7)</v>
      </c>
      <c r="AE189" s="161" t="str">
        <f t="shared" si="133"/>
        <v>Molung Khola(7)</v>
      </c>
      <c r="AF189" s="174" t="str">
        <f t="shared" si="133"/>
        <v>Molung Khola(7)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 t="str">
        <f t="shared" si="130"/>
        <v>Upper Mardi(7)</v>
      </c>
      <c r="C190" s="161" t="str">
        <f t="shared" si="134"/>
        <v>Upper Mardi(7)</v>
      </c>
      <c r="D190" s="161" t="str">
        <f t="shared" si="134"/>
        <v>Upper Mardi(7)</v>
      </c>
      <c r="E190" s="161" t="str">
        <f t="shared" si="134"/>
        <v>Upper Mardi(7)</v>
      </c>
      <c r="F190" s="161" t="str">
        <f t="shared" si="134"/>
        <v>Upper Mardi(7)</v>
      </c>
      <c r="G190" s="161" t="str">
        <f t="shared" si="134"/>
        <v>Upper Mardi(7)</v>
      </c>
      <c r="H190" s="161" t="str">
        <f t="shared" si="134"/>
        <v>Upper Mardi(7)</v>
      </c>
      <c r="I190" s="161" t="str">
        <f t="shared" si="134"/>
        <v>Upper Mardi(7)</v>
      </c>
      <c r="J190" s="161" t="str">
        <f t="shared" si="134"/>
        <v>Upper Mardi(7)</v>
      </c>
      <c r="K190" s="161" t="str">
        <f t="shared" si="134"/>
        <v>Upper Mardi(7)</v>
      </c>
      <c r="L190" s="161" t="str">
        <f t="shared" si="134"/>
        <v>Upper Mardi(7)</v>
      </c>
      <c r="M190" s="161" t="str">
        <f t="shared" si="134"/>
        <v>Upper Mardi(7)</v>
      </c>
      <c r="N190" s="161" t="str">
        <f t="shared" si="134"/>
        <v>Upper Mardi(7)</v>
      </c>
      <c r="O190" s="161" t="str">
        <f t="shared" si="134"/>
        <v>Upper Mardi(7)</v>
      </c>
      <c r="P190" s="161" t="str">
        <f t="shared" si="134"/>
        <v>Upper Mardi(7)</v>
      </c>
      <c r="Q190" s="161" t="str">
        <f t="shared" si="134"/>
        <v>Upper Mardi(7)</v>
      </c>
      <c r="R190" s="161" t="str">
        <f t="shared" si="134"/>
        <v>Upper Mardi(7)</v>
      </c>
      <c r="S190" s="161" t="str">
        <f t="shared" si="133"/>
        <v>Upper Mardi(7)</v>
      </c>
      <c r="T190" s="161" t="str">
        <f t="shared" si="133"/>
        <v>Upper Mardi(7)</v>
      </c>
      <c r="U190" s="161" t="str">
        <f t="shared" si="133"/>
        <v>Upper Mardi(7)</v>
      </c>
      <c r="V190" s="161" t="str">
        <f t="shared" si="133"/>
        <v>Upper Mardi(7)</v>
      </c>
      <c r="W190" s="161" t="str">
        <f t="shared" si="133"/>
        <v>Upper Mardi(7)</v>
      </c>
      <c r="X190" s="161" t="str">
        <f t="shared" si="133"/>
        <v>Upper Mardi(7)</v>
      </c>
      <c r="Y190" s="161" t="str">
        <f t="shared" si="133"/>
        <v>Upper Mardi(7)</v>
      </c>
      <c r="Z190" s="161" t="str">
        <f t="shared" si="133"/>
        <v>Upper Mardi(7)</v>
      </c>
      <c r="AA190" s="161" t="str">
        <f t="shared" si="133"/>
        <v>Upper Mardi(7)</v>
      </c>
      <c r="AB190" s="161" t="str">
        <f t="shared" si="133"/>
        <v>Upper Mardi(7)</v>
      </c>
      <c r="AC190" s="161" t="str">
        <f t="shared" si="133"/>
        <v>Upper Mardi(7)</v>
      </c>
      <c r="AD190" s="161" t="str">
        <f t="shared" si="133"/>
        <v>Upper Mardi(7)</v>
      </c>
      <c r="AE190" s="161" t="str">
        <f t="shared" si="133"/>
        <v>Upper Mardi(7)</v>
      </c>
      <c r="AF190" s="174" t="str">
        <f t="shared" si="133"/>
        <v>Upper Mardi(7)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 t="str">
        <f t="shared" si="130"/>
        <v>Upper Khimti II(7)</v>
      </c>
      <c r="C191" s="161" t="str">
        <f t="shared" si="134"/>
        <v>Upper Khimti II(7)</v>
      </c>
      <c r="D191" s="161" t="str">
        <f t="shared" si="134"/>
        <v>Upper Khimti II(7)</v>
      </c>
      <c r="E191" s="161" t="str">
        <f t="shared" si="134"/>
        <v>Upper Khimti II(7)</v>
      </c>
      <c r="F191" s="161" t="str">
        <f t="shared" si="134"/>
        <v>Upper Khimti II(7)</v>
      </c>
      <c r="G191" s="161" t="str">
        <f t="shared" si="134"/>
        <v>Upper Khimti II(7)</v>
      </c>
      <c r="H191" s="161" t="str">
        <f t="shared" si="134"/>
        <v>Upper Khimti II(7)</v>
      </c>
      <c r="I191" s="161" t="str">
        <f t="shared" si="134"/>
        <v>Upper Khimti II(7)</v>
      </c>
      <c r="J191" s="161" t="str">
        <f t="shared" si="134"/>
        <v>Upper Khimti II(7)</v>
      </c>
      <c r="K191" s="161" t="str">
        <f t="shared" si="134"/>
        <v>Upper Khimti II(7)</v>
      </c>
      <c r="L191" s="161" t="str">
        <f t="shared" si="134"/>
        <v>Upper Khimti II(7)</v>
      </c>
      <c r="M191" s="161" t="str">
        <f t="shared" si="134"/>
        <v>Upper Khimti II(7)</v>
      </c>
      <c r="N191" s="161" t="str">
        <f t="shared" si="134"/>
        <v>Upper Khimti II(7)</v>
      </c>
      <c r="O191" s="161" t="str">
        <f t="shared" si="134"/>
        <v>Upper Khimti II(7)</v>
      </c>
      <c r="P191" s="161" t="str">
        <f t="shared" si="134"/>
        <v>Upper Khimti II(7)</v>
      </c>
      <c r="Q191" s="161" t="str">
        <f t="shared" si="134"/>
        <v>Upper Khimti II(7)</v>
      </c>
      <c r="R191" s="161" t="str">
        <f t="shared" si="134"/>
        <v>Upper Khimti II(7)</v>
      </c>
      <c r="S191" s="161" t="str">
        <f t="shared" si="133"/>
        <v>Upper Khimti II(7)</v>
      </c>
      <c r="T191" s="161" t="str">
        <f t="shared" si="133"/>
        <v>Upper Khimti II(7)</v>
      </c>
      <c r="U191" s="161" t="str">
        <f t="shared" si="133"/>
        <v>Upper Khimti II(7)</v>
      </c>
      <c r="V191" s="161" t="str">
        <f t="shared" si="133"/>
        <v>Upper Khimti II(7)</v>
      </c>
      <c r="W191" s="161" t="str">
        <f t="shared" si="133"/>
        <v>Upper Khimti II(7)</v>
      </c>
      <c r="X191" s="161" t="str">
        <f t="shared" si="133"/>
        <v>Upper Khimti II(7)</v>
      </c>
      <c r="Y191" s="161" t="str">
        <f t="shared" si="133"/>
        <v>Upper Khimti II(7)</v>
      </c>
      <c r="Z191" s="161" t="str">
        <f t="shared" si="133"/>
        <v>Upper Khimti II(7)</v>
      </c>
      <c r="AA191" s="161" t="str">
        <f t="shared" si="133"/>
        <v>Upper Khimti II(7)</v>
      </c>
      <c r="AB191" s="161" t="str">
        <f t="shared" si="133"/>
        <v>Upper Khimti II(7)</v>
      </c>
      <c r="AC191" s="161" t="str">
        <f t="shared" si="133"/>
        <v>Upper Khimti II(7)</v>
      </c>
      <c r="AD191" s="161" t="str">
        <f t="shared" si="133"/>
        <v>Upper Khimti II(7)</v>
      </c>
      <c r="AE191" s="161" t="str">
        <f t="shared" si="133"/>
        <v>Upper Khimti II(7)</v>
      </c>
      <c r="AF191" s="174" t="str">
        <f t="shared" si="133"/>
        <v>Upper Khimti II(7)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 t="str">
        <f t="shared" si="130"/>
        <v>Rudi Khola B(6.6)</v>
      </c>
      <c r="C192" s="161" t="str">
        <f t="shared" si="134"/>
        <v>Rudi Khola B(6.6)</v>
      </c>
      <c r="D192" s="161" t="str">
        <f t="shared" si="134"/>
        <v>Rudi Khola B(6.6)</v>
      </c>
      <c r="E192" s="161" t="str">
        <f t="shared" si="134"/>
        <v>Rudi Khola B(6.6)</v>
      </c>
      <c r="F192" s="161" t="str">
        <f t="shared" si="134"/>
        <v>Rudi Khola B(6.6)</v>
      </c>
      <c r="G192" s="161" t="str">
        <f t="shared" si="134"/>
        <v>Rudi Khola B(6.6)</v>
      </c>
      <c r="H192" s="161" t="str">
        <f t="shared" si="134"/>
        <v>Rudi Khola B(6.6)</v>
      </c>
      <c r="I192" s="161" t="str">
        <f t="shared" si="134"/>
        <v>Rudi Khola B(6.6)</v>
      </c>
      <c r="J192" s="161" t="str">
        <f t="shared" si="134"/>
        <v>Rudi Khola B(6.6)</v>
      </c>
      <c r="K192" s="161" t="str">
        <f t="shared" si="134"/>
        <v>Rudi Khola B(6.6)</v>
      </c>
      <c r="L192" s="161" t="str">
        <f t="shared" si="134"/>
        <v>Rudi Khola B(6.6)</v>
      </c>
      <c r="M192" s="161" t="str">
        <f t="shared" si="134"/>
        <v>Rudi Khola B(6.6)</v>
      </c>
      <c r="N192" s="161" t="str">
        <f t="shared" si="134"/>
        <v>Rudi Khola B(6.6)</v>
      </c>
      <c r="O192" s="161" t="str">
        <f t="shared" si="134"/>
        <v>Rudi Khola B(6.6)</v>
      </c>
      <c r="P192" s="161" t="str">
        <f t="shared" si="134"/>
        <v>Rudi Khola B(6.6)</v>
      </c>
      <c r="Q192" s="161" t="str">
        <f t="shared" si="134"/>
        <v>Rudi Khola B(6.6)</v>
      </c>
      <c r="R192" s="161" t="str">
        <f t="shared" si="134"/>
        <v>Rudi Khola B(6.6)</v>
      </c>
      <c r="S192" s="161" t="str">
        <f t="shared" si="133"/>
        <v>Rudi Khola B(6.6)</v>
      </c>
      <c r="T192" s="161" t="str">
        <f t="shared" si="133"/>
        <v>Rudi Khola B(6.6)</v>
      </c>
      <c r="U192" s="161" t="str">
        <f t="shared" si="133"/>
        <v>Rudi Khola B(6.6)</v>
      </c>
      <c r="V192" s="161" t="str">
        <f t="shared" si="133"/>
        <v>Rudi Khola B(6.6)</v>
      </c>
      <c r="W192" s="161" t="str">
        <f t="shared" si="133"/>
        <v>Rudi Khola B(6.6)</v>
      </c>
      <c r="X192" s="161" t="str">
        <f t="shared" si="133"/>
        <v>Rudi Khola B(6.6)</v>
      </c>
      <c r="Y192" s="161" t="str">
        <f t="shared" si="133"/>
        <v>Rudi Khola B(6.6)</v>
      </c>
      <c r="Z192" s="161" t="str">
        <f t="shared" si="133"/>
        <v>Rudi Khola B(6.6)</v>
      </c>
      <c r="AA192" s="161" t="str">
        <f t="shared" si="133"/>
        <v>Rudi Khola B(6.6)</v>
      </c>
      <c r="AB192" s="161" t="str">
        <f t="shared" si="133"/>
        <v>Rudi Khola B(6.6)</v>
      </c>
      <c r="AC192" s="161" t="str">
        <f t="shared" si="133"/>
        <v>Rudi Khola B(6.6)</v>
      </c>
      <c r="AD192" s="161" t="str">
        <f t="shared" si="133"/>
        <v>Rudi Khola B(6.6)</v>
      </c>
      <c r="AE192" s="161" t="str">
        <f t="shared" si="133"/>
        <v>Rudi Khola B(6.6)</v>
      </c>
      <c r="AF192" s="174" t="str">
        <f t="shared" si="133"/>
        <v>Rudi Khola B(6.6)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 t="str">
        <f t="shared" si="130"/>
        <v>Sapsup Khola(6.6)</v>
      </c>
      <c r="C193" s="161" t="str">
        <f t="shared" si="134"/>
        <v>Sapsup Khola(6.6)</v>
      </c>
      <c r="D193" s="161" t="str">
        <f t="shared" si="134"/>
        <v>Sapsup Khola(6.6)</v>
      </c>
      <c r="E193" s="161" t="str">
        <f t="shared" si="134"/>
        <v>Sapsup Khola(6.6)</v>
      </c>
      <c r="F193" s="161" t="str">
        <f t="shared" si="134"/>
        <v>Sapsup Khola(6.6)</v>
      </c>
      <c r="G193" s="161" t="str">
        <f t="shared" si="134"/>
        <v>Sapsup Khola(6.6)</v>
      </c>
      <c r="H193" s="161" t="str">
        <f t="shared" si="134"/>
        <v>Sapsup Khola(6.6)</v>
      </c>
      <c r="I193" s="161" t="str">
        <f t="shared" si="134"/>
        <v>Sapsup Khola(6.6)</v>
      </c>
      <c r="J193" s="161" t="str">
        <f t="shared" si="134"/>
        <v>Sapsup Khola(6.6)</v>
      </c>
      <c r="K193" s="161" t="str">
        <f t="shared" si="134"/>
        <v>Sapsup Khola(6.6)</v>
      </c>
      <c r="L193" s="161" t="str">
        <f t="shared" si="134"/>
        <v>Sapsup Khola(6.6)</v>
      </c>
      <c r="M193" s="161" t="str">
        <f t="shared" si="134"/>
        <v>Sapsup Khola(6.6)</v>
      </c>
      <c r="N193" s="161" t="str">
        <f t="shared" si="134"/>
        <v>Sapsup Khola(6.6)</v>
      </c>
      <c r="O193" s="161" t="str">
        <f t="shared" si="134"/>
        <v>Sapsup Khola(6.6)</v>
      </c>
      <c r="P193" s="161" t="str">
        <f t="shared" si="134"/>
        <v>Sapsup Khola(6.6)</v>
      </c>
      <c r="Q193" s="161" t="str">
        <f t="shared" si="134"/>
        <v>Sapsup Khola(6.6)</v>
      </c>
      <c r="R193" s="161" t="str">
        <f t="shared" si="134"/>
        <v>Sapsup Khola(6.6)</v>
      </c>
      <c r="S193" s="161" t="str">
        <f t="shared" si="133"/>
        <v>Sapsup Khola(6.6)</v>
      </c>
      <c r="T193" s="161" t="str">
        <f t="shared" si="133"/>
        <v>Sapsup Khola(6.6)</v>
      </c>
      <c r="U193" s="161" t="str">
        <f t="shared" si="133"/>
        <v>Sapsup Khola(6.6)</v>
      </c>
      <c r="V193" s="161" t="str">
        <f t="shared" si="133"/>
        <v>Sapsup Khola(6.6)</v>
      </c>
      <c r="W193" s="161" t="str">
        <f t="shared" si="133"/>
        <v>Sapsup Khola(6.6)</v>
      </c>
      <c r="X193" s="161" t="str">
        <f t="shared" si="133"/>
        <v>Sapsup Khola(6.6)</v>
      </c>
      <c r="Y193" s="161" t="str">
        <f t="shared" si="133"/>
        <v>Sapsup Khola(6.6)</v>
      </c>
      <c r="Z193" s="161" t="str">
        <f t="shared" si="133"/>
        <v>Sapsup Khola(6.6)</v>
      </c>
      <c r="AA193" s="161" t="str">
        <f t="shared" si="133"/>
        <v>Sapsup Khola(6.6)</v>
      </c>
      <c r="AB193" s="161" t="str">
        <f t="shared" si="133"/>
        <v>Sapsup Khola(6.6)</v>
      </c>
      <c r="AC193" s="161" t="str">
        <f t="shared" si="133"/>
        <v>Sapsup Khola(6.6)</v>
      </c>
      <c r="AD193" s="161" t="str">
        <f t="shared" si="133"/>
        <v>Sapsup Khola(6.6)</v>
      </c>
      <c r="AE193" s="161" t="str">
        <f t="shared" si="133"/>
        <v>Sapsup Khola(6.6)</v>
      </c>
      <c r="AF193" s="174" t="str">
        <f t="shared" si="133"/>
        <v>Sapsup Khola(6.6)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 t="str">
        <f t="shared" si="130"/>
        <v>Suri Khola(6.4)</v>
      </c>
      <c r="C194" s="161" t="str">
        <f t="shared" si="134"/>
        <v>Suri Khola(6.4)</v>
      </c>
      <c r="D194" s="161" t="str">
        <f t="shared" si="134"/>
        <v>Suri Khola(6.4)</v>
      </c>
      <c r="E194" s="161" t="str">
        <f t="shared" si="134"/>
        <v>Suri Khola(6.4)</v>
      </c>
      <c r="F194" s="161" t="str">
        <f t="shared" si="134"/>
        <v>Suri Khola(6.4)</v>
      </c>
      <c r="G194" s="161" t="str">
        <f t="shared" si="134"/>
        <v>Suri Khola(6.4)</v>
      </c>
      <c r="H194" s="161" t="str">
        <f t="shared" si="134"/>
        <v>Suri Khola(6.4)</v>
      </c>
      <c r="I194" s="161" t="str">
        <f t="shared" si="134"/>
        <v>Suri Khola(6.4)</v>
      </c>
      <c r="J194" s="161" t="str">
        <f t="shared" si="134"/>
        <v>Suri Khola(6.4)</v>
      </c>
      <c r="K194" s="161" t="str">
        <f t="shared" si="134"/>
        <v>Suri Khola(6.4)</v>
      </c>
      <c r="L194" s="161" t="str">
        <f t="shared" si="134"/>
        <v>Suri Khola(6.4)</v>
      </c>
      <c r="M194" s="161" t="str">
        <f t="shared" si="134"/>
        <v>Suri Khola(6.4)</v>
      </c>
      <c r="N194" s="161" t="str">
        <f t="shared" si="134"/>
        <v>Suri Khola(6.4)</v>
      </c>
      <c r="O194" s="161" t="str">
        <f t="shared" si="134"/>
        <v>Suri Khola(6.4)</v>
      </c>
      <c r="P194" s="161" t="str">
        <f t="shared" si="134"/>
        <v>Suri Khola(6.4)</v>
      </c>
      <c r="Q194" s="161" t="str">
        <f t="shared" si="134"/>
        <v>Suri Khola(6.4)</v>
      </c>
      <c r="R194" s="161" t="str">
        <f t="shared" si="134"/>
        <v>Suri Khola(6.4)</v>
      </c>
      <c r="S194" s="161" t="str">
        <f t="shared" si="133"/>
        <v>Suri Khola(6.4)</v>
      </c>
      <c r="T194" s="161" t="str">
        <f t="shared" si="133"/>
        <v>Suri Khola(6.4)</v>
      </c>
      <c r="U194" s="161" t="str">
        <f t="shared" si="133"/>
        <v>Suri Khola(6.4)</v>
      </c>
      <c r="V194" s="161" t="str">
        <f t="shared" si="133"/>
        <v>Suri Khola(6.4)</v>
      </c>
      <c r="W194" s="161" t="str">
        <f t="shared" si="133"/>
        <v>Suri Khola(6.4)</v>
      </c>
      <c r="X194" s="161" t="str">
        <f t="shared" si="133"/>
        <v>Suri Khola(6.4)</v>
      </c>
      <c r="Y194" s="161" t="str">
        <f t="shared" si="133"/>
        <v>Suri Khola(6.4)</v>
      </c>
      <c r="Z194" s="161" t="str">
        <f t="shared" si="133"/>
        <v>Suri Khola(6.4)</v>
      </c>
      <c r="AA194" s="161" t="str">
        <f t="shared" si="133"/>
        <v>Suri Khola(6.4)</v>
      </c>
      <c r="AB194" s="161" t="str">
        <f t="shared" si="133"/>
        <v>Suri Khola(6.4)</v>
      </c>
      <c r="AC194" s="161" t="str">
        <f t="shared" si="133"/>
        <v>Suri Khola(6.4)</v>
      </c>
      <c r="AD194" s="161" t="str">
        <f t="shared" si="133"/>
        <v>Suri Khola(6.4)</v>
      </c>
      <c r="AE194" s="161" t="str">
        <f t="shared" si="133"/>
        <v>Suri Khola(6.4)</v>
      </c>
      <c r="AF194" s="174" t="str">
        <f t="shared" si="133"/>
        <v>Suri Khola(6.4)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 t="str">
        <f t="shared" si="130"/>
        <v>Lower Jogmai(6.2)</v>
      </c>
      <c r="C195" s="161" t="str">
        <f t="shared" si="134"/>
        <v>Lower Jogmai(6.2)</v>
      </c>
      <c r="D195" s="161" t="str">
        <f t="shared" si="134"/>
        <v>Lower Jogmai(6.2)</v>
      </c>
      <c r="E195" s="161" t="str">
        <f t="shared" si="134"/>
        <v>Lower Jogmai(6.2)</v>
      </c>
      <c r="F195" s="161" t="str">
        <f t="shared" si="134"/>
        <v>Lower Jogmai(6.2)</v>
      </c>
      <c r="G195" s="161" t="str">
        <f t="shared" si="134"/>
        <v>Lower Jogmai(6.2)</v>
      </c>
      <c r="H195" s="161" t="str">
        <f t="shared" si="134"/>
        <v>Lower Jogmai(6.2)</v>
      </c>
      <c r="I195" s="161" t="str">
        <f t="shared" si="134"/>
        <v>Lower Jogmai(6.2)</v>
      </c>
      <c r="J195" s="161" t="str">
        <f t="shared" si="134"/>
        <v>Lower Jogmai(6.2)</v>
      </c>
      <c r="K195" s="161" t="str">
        <f t="shared" si="134"/>
        <v>Lower Jogmai(6.2)</v>
      </c>
      <c r="L195" s="161" t="str">
        <f t="shared" si="134"/>
        <v>Lower Jogmai(6.2)</v>
      </c>
      <c r="M195" s="161" t="str">
        <f t="shared" si="134"/>
        <v>Lower Jogmai(6.2)</v>
      </c>
      <c r="N195" s="161" t="str">
        <f t="shared" si="134"/>
        <v>Lower Jogmai(6.2)</v>
      </c>
      <c r="O195" s="161" t="str">
        <f t="shared" si="134"/>
        <v>Lower Jogmai(6.2)</v>
      </c>
      <c r="P195" s="161" t="str">
        <f t="shared" si="134"/>
        <v>Lower Jogmai(6.2)</v>
      </c>
      <c r="Q195" s="161" t="str">
        <f t="shared" si="134"/>
        <v>Lower Jogmai(6.2)</v>
      </c>
      <c r="R195" s="161" t="str">
        <f t="shared" si="134"/>
        <v>Lower Jogmai(6.2)</v>
      </c>
      <c r="S195" s="161" t="str">
        <f t="shared" si="133"/>
        <v>Lower Jogmai(6.2)</v>
      </c>
      <c r="T195" s="161" t="str">
        <f t="shared" si="133"/>
        <v>Lower Jogmai(6.2)</v>
      </c>
      <c r="U195" s="161" t="str">
        <f t="shared" si="133"/>
        <v>Lower Jogmai(6.2)</v>
      </c>
      <c r="V195" s="161" t="str">
        <f t="shared" si="133"/>
        <v>Lower Jogmai(6.2)</v>
      </c>
      <c r="W195" s="161" t="str">
        <f t="shared" si="133"/>
        <v>Lower Jogmai(6.2)</v>
      </c>
      <c r="X195" s="161" t="str">
        <f t="shared" si="133"/>
        <v>Lower Jogmai(6.2)</v>
      </c>
      <c r="Y195" s="161" t="str">
        <f t="shared" si="133"/>
        <v>Lower Jogmai(6.2)</v>
      </c>
      <c r="Z195" s="161" t="str">
        <f t="shared" si="133"/>
        <v>Lower Jogmai(6.2)</v>
      </c>
      <c r="AA195" s="161" t="str">
        <f t="shared" si="133"/>
        <v>Lower Jogmai(6.2)</v>
      </c>
      <c r="AB195" s="161" t="str">
        <f t="shared" si="133"/>
        <v>Lower Jogmai(6.2)</v>
      </c>
      <c r="AC195" s="161" t="str">
        <f t="shared" si="133"/>
        <v>Lower Jogmai(6.2)</v>
      </c>
      <c r="AD195" s="161" t="str">
        <f t="shared" si="133"/>
        <v>Lower Jogmai(6.2)</v>
      </c>
      <c r="AE195" s="161" t="str">
        <f t="shared" si="133"/>
        <v>Lower Jogmai(6.2)</v>
      </c>
      <c r="AF195" s="174" t="str">
        <f t="shared" si="133"/>
        <v>Lower Jogmai(6.2)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 t="str">
        <f t="shared" si="130"/>
        <v>Daraudi Khola A(6)</v>
      </c>
      <c r="C196" s="161" t="str">
        <f t="shared" si="134"/>
        <v>Daraudi Khola A(6)</v>
      </c>
      <c r="D196" s="161" t="str">
        <f t="shared" si="134"/>
        <v>Daraudi Khola A(6)</v>
      </c>
      <c r="E196" s="161" t="str">
        <f t="shared" si="134"/>
        <v>Daraudi Khola A(6)</v>
      </c>
      <c r="F196" s="161" t="str">
        <f t="shared" si="134"/>
        <v>Daraudi Khola A(6)</v>
      </c>
      <c r="G196" s="161" t="str">
        <f t="shared" si="134"/>
        <v>Daraudi Khola A(6)</v>
      </c>
      <c r="H196" s="161" t="str">
        <f t="shared" si="134"/>
        <v>Daraudi Khola A(6)</v>
      </c>
      <c r="I196" s="161" t="str">
        <f t="shared" si="134"/>
        <v>Daraudi Khola A(6)</v>
      </c>
      <c r="J196" s="161" t="str">
        <f t="shared" si="134"/>
        <v>Daraudi Khola A(6)</v>
      </c>
      <c r="K196" s="161" t="str">
        <f t="shared" si="134"/>
        <v>Daraudi Khola A(6)</v>
      </c>
      <c r="L196" s="161" t="str">
        <f t="shared" si="134"/>
        <v>Daraudi Khola A(6)</v>
      </c>
      <c r="M196" s="161" t="str">
        <f t="shared" si="134"/>
        <v>Daraudi Khola A(6)</v>
      </c>
      <c r="N196" s="161" t="str">
        <f t="shared" si="134"/>
        <v>Daraudi Khola A(6)</v>
      </c>
      <c r="O196" s="161" t="str">
        <f t="shared" si="134"/>
        <v>Daraudi Khola A(6)</v>
      </c>
      <c r="P196" s="161" t="str">
        <f t="shared" si="134"/>
        <v>Daraudi Khola A(6)</v>
      </c>
      <c r="Q196" s="161" t="str">
        <f t="shared" si="134"/>
        <v>Daraudi Khola A(6)</v>
      </c>
      <c r="R196" s="161" t="str">
        <f t="shared" si="134"/>
        <v>Daraudi Khola A(6)</v>
      </c>
      <c r="S196" s="161" t="str">
        <f t="shared" si="133"/>
        <v>Daraudi Khola A(6)</v>
      </c>
      <c r="T196" s="161" t="str">
        <f t="shared" si="133"/>
        <v>Daraudi Khola A(6)</v>
      </c>
      <c r="U196" s="161" t="str">
        <f t="shared" si="133"/>
        <v>Daraudi Khola A(6)</v>
      </c>
      <c r="V196" s="161" t="str">
        <f t="shared" si="133"/>
        <v>Daraudi Khola A(6)</v>
      </c>
      <c r="W196" s="161" t="str">
        <f t="shared" si="133"/>
        <v>Daraudi Khola A(6)</v>
      </c>
      <c r="X196" s="161" t="str">
        <f t="shared" si="133"/>
        <v>Daraudi Khola A(6)</v>
      </c>
      <c r="Y196" s="161" t="str">
        <f t="shared" si="133"/>
        <v>Daraudi Khola A(6)</v>
      </c>
      <c r="Z196" s="161" t="str">
        <f t="shared" si="133"/>
        <v>Daraudi Khola A(6)</v>
      </c>
      <c r="AA196" s="161" t="str">
        <f t="shared" si="133"/>
        <v>Daraudi Khola A(6)</v>
      </c>
      <c r="AB196" s="161" t="str">
        <f t="shared" si="133"/>
        <v>Daraudi Khola A(6)</v>
      </c>
      <c r="AC196" s="161" t="str">
        <f t="shared" si="133"/>
        <v>Daraudi Khola A(6)</v>
      </c>
      <c r="AD196" s="161" t="str">
        <f t="shared" si="133"/>
        <v>Daraudi Khola A(6)</v>
      </c>
      <c r="AE196" s="161" t="str">
        <f t="shared" si="133"/>
        <v>Daraudi Khola A(6)</v>
      </c>
      <c r="AF196" s="174" t="str">
        <f t="shared" si="133"/>
        <v>Daraudi Khola A(6)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 t="str">
        <f t="shared" si="130"/>
        <v>Upper Mai C(5.1)</v>
      </c>
      <c r="C197" s="161" t="str">
        <f t="shared" si="134"/>
        <v>Upper Mai C(5.1)</v>
      </c>
      <c r="D197" s="161" t="str">
        <f t="shared" si="134"/>
        <v>Upper Mai C(5.1)</v>
      </c>
      <c r="E197" s="161" t="str">
        <f t="shared" si="134"/>
        <v>Upper Mai C(5.1)</v>
      </c>
      <c r="F197" s="161" t="str">
        <f t="shared" si="134"/>
        <v>Upper Mai C(5.1)</v>
      </c>
      <c r="G197" s="161" t="str">
        <f t="shared" si="134"/>
        <v>Upper Mai C(5.1)</v>
      </c>
      <c r="H197" s="161" t="str">
        <f t="shared" si="134"/>
        <v>Upper Mai C(5.1)</v>
      </c>
      <c r="I197" s="161" t="str">
        <f t="shared" si="134"/>
        <v>Upper Mai C(5.1)</v>
      </c>
      <c r="J197" s="161" t="str">
        <f t="shared" si="134"/>
        <v>Upper Mai C(5.1)</v>
      </c>
      <c r="K197" s="161" t="str">
        <f t="shared" si="134"/>
        <v>Upper Mai C(5.1)</v>
      </c>
      <c r="L197" s="161" t="str">
        <f t="shared" si="134"/>
        <v>Upper Mai C(5.1)</v>
      </c>
      <c r="M197" s="161" t="str">
        <f t="shared" si="134"/>
        <v>Upper Mai C(5.1)</v>
      </c>
      <c r="N197" s="161" t="str">
        <f t="shared" si="134"/>
        <v>Upper Mai C(5.1)</v>
      </c>
      <c r="O197" s="161" t="str">
        <f t="shared" si="134"/>
        <v>Upper Mai C(5.1)</v>
      </c>
      <c r="P197" s="161" t="str">
        <f t="shared" si="134"/>
        <v>Upper Mai C(5.1)</v>
      </c>
      <c r="Q197" s="161" t="str">
        <f t="shared" si="134"/>
        <v>Upper Mai C(5.1)</v>
      </c>
      <c r="R197" s="161" t="str">
        <f t="shared" si="134"/>
        <v>Upper Mai C(5.1)</v>
      </c>
      <c r="S197" s="161" t="str">
        <f t="shared" si="133"/>
        <v>Upper Mai C(5.1)</v>
      </c>
      <c r="T197" s="161" t="str">
        <f t="shared" si="133"/>
        <v>Upper Mai C(5.1)</v>
      </c>
      <c r="U197" s="161" t="str">
        <f t="shared" si="133"/>
        <v>Upper Mai C(5.1)</v>
      </c>
      <c r="V197" s="161" t="str">
        <f t="shared" si="133"/>
        <v>Upper Mai C(5.1)</v>
      </c>
      <c r="W197" s="161" t="str">
        <f t="shared" si="133"/>
        <v>Upper Mai C(5.1)</v>
      </c>
      <c r="X197" s="161" t="str">
        <f t="shared" si="133"/>
        <v>Upper Mai C(5.1)</v>
      </c>
      <c r="Y197" s="161" t="str">
        <f t="shared" si="133"/>
        <v>Upper Mai C(5.1)</v>
      </c>
      <c r="Z197" s="161" t="str">
        <f t="shared" si="133"/>
        <v>Upper Mai C(5.1)</v>
      </c>
      <c r="AA197" s="161" t="str">
        <f t="shared" si="133"/>
        <v>Upper Mai C(5.1)</v>
      </c>
      <c r="AB197" s="161" t="str">
        <f t="shared" si="133"/>
        <v>Upper Mai C(5.1)</v>
      </c>
      <c r="AC197" s="161" t="str">
        <f t="shared" si="133"/>
        <v>Upper Mai C(5.1)</v>
      </c>
      <c r="AD197" s="161" t="str">
        <f t="shared" si="133"/>
        <v>Upper Mai C(5.1)</v>
      </c>
      <c r="AE197" s="161" t="str">
        <f t="shared" si="133"/>
        <v>Upper Mai C(5.1)</v>
      </c>
      <c r="AF197" s="174" t="str">
        <f t="shared" si="133"/>
        <v>Upper Mai C(5.1)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 t="str">
        <f t="shared" si="130"/>
        <v>Tadi Khola (Thaprek)(5)</v>
      </c>
      <c r="C198" s="161" t="str">
        <f t="shared" si="134"/>
        <v>Tadi Khola (Thaprek)(5)</v>
      </c>
      <c r="D198" s="161" t="str">
        <f t="shared" si="134"/>
        <v>Tadi Khola (Thaprek)(5)</v>
      </c>
      <c r="E198" s="161" t="str">
        <f t="shared" si="134"/>
        <v>Tadi Khola (Thaprek)(5)</v>
      </c>
      <c r="F198" s="161" t="str">
        <f t="shared" si="134"/>
        <v>Tadi Khola (Thaprek)(5)</v>
      </c>
      <c r="G198" s="161" t="str">
        <f t="shared" si="134"/>
        <v>Tadi Khola (Thaprek)(5)</v>
      </c>
      <c r="H198" s="161" t="str">
        <f t="shared" si="134"/>
        <v>Tadi Khola (Thaprek)(5)</v>
      </c>
      <c r="I198" s="161" t="str">
        <f t="shared" si="134"/>
        <v>Tadi Khola (Thaprek)(5)</v>
      </c>
      <c r="J198" s="161" t="str">
        <f t="shared" si="134"/>
        <v>Tadi Khola (Thaprek)(5)</v>
      </c>
      <c r="K198" s="161" t="str">
        <f t="shared" si="134"/>
        <v>Tadi Khola (Thaprek)(5)</v>
      </c>
      <c r="L198" s="161" t="str">
        <f t="shared" si="134"/>
        <v>Tadi Khola (Thaprek)(5)</v>
      </c>
      <c r="M198" s="161" t="str">
        <f t="shared" si="134"/>
        <v>Tadi Khola (Thaprek)(5)</v>
      </c>
      <c r="N198" s="161" t="str">
        <f t="shared" si="134"/>
        <v>Tadi Khola (Thaprek)(5)</v>
      </c>
      <c r="O198" s="161" t="str">
        <f t="shared" si="134"/>
        <v>Tadi Khola (Thaprek)(5)</v>
      </c>
      <c r="P198" s="161" t="str">
        <f t="shared" si="134"/>
        <v>Tadi Khola (Thaprek)(5)</v>
      </c>
      <c r="Q198" s="161" t="str">
        <f t="shared" si="134"/>
        <v>Tadi Khola (Thaprek)(5)</v>
      </c>
      <c r="R198" s="161" t="str">
        <f t="shared" si="134"/>
        <v>Tadi Khola (Thaprek)(5)</v>
      </c>
      <c r="S198" s="161" t="str">
        <f t="shared" si="133"/>
        <v>Tadi Khola (Thaprek)(5)</v>
      </c>
      <c r="T198" s="161" t="str">
        <f t="shared" si="133"/>
        <v>Tadi Khola (Thaprek)(5)</v>
      </c>
      <c r="U198" s="161" t="str">
        <f t="shared" si="133"/>
        <v>Tadi Khola (Thaprek)(5)</v>
      </c>
      <c r="V198" s="161" t="str">
        <f t="shared" si="133"/>
        <v>Tadi Khola (Thaprek)(5)</v>
      </c>
      <c r="W198" s="161" t="str">
        <f t="shared" si="133"/>
        <v>Tadi Khola (Thaprek)(5)</v>
      </c>
      <c r="X198" s="161" t="str">
        <f t="shared" si="133"/>
        <v>Tadi Khola (Thaprek)(5)</v>
      </c>
      <c r="Y198" s="161" t="str">
        <f t="shared" si="133"/>
        <v>Tadi Khola (Thaprek)(5)</v>
      </c>
      <c r="Z198" s="161" t="str">
        <f t="shared" si="133"/>
        <v>Tadi Khola (Thaprek)(5)</v>
      </c>
      <c r="AA198" s="161" t="str">
        <f t="shared" si="133"/>
        <v>Tadi Khola (Thaprek)(5)</v>
      </c>
      <c r="AB198" s="161" t="str">
        <f t="shared" si="133"/>
        <v>Tadi Khola (Thaprek)(5)</v>
      </c>
      <c r="AC198" s="161" t="str">
        <f t="shared" si="133"/>
        <v>Tadi Khola (Thaprek)(5)</v>
      </c>
      <c r="AD198" s="161" t="str">
        <f t="shared" si="133"/>
        <v>Tadi Khola (Thaprek)(5)</v>
      </c>
      <c r="AE198" s="161" t="str">
        <f t="shared" si="133"/>
        <v>Tadi Khola (Thaprek)(5)</v>
      </c>
      <c r="AF198" s="174" t="str">
        <f t="shared" si="133"/>
        <v>Tadi Khola (Thaprek)(5)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 t="str">
        <f t="shared" si="130"/>
        <v>Mailung Khola(5)</v>
      </c>
      <c r="C199" s="161" t="str">
        <f t="shared" si="134"/>
        <v>Mailung Khola(5)</v>
      </c>
      <c r="D199" s="161" t="str">
        <f t="shared" si="134"/>
        <v>Mailung Khola(5)</v>
      </c>
      <c r="E199" s="161" t="str">
        <f t="shared" si="134"/>
        <v>Mailung Khola(5)</v>
      </c>
      <c r="F199" s="161" t="str">
        <f t="shared" si="134"/>
        <v>Mailung Khola(5)</v>
      </c>
      <c r="G199" s="161" t="str">
        <f t="shared" si="134"/>
        <v>Mailung Khola(5)</v>
      </c>
      <c r="H199" s="161" t="str">
        <f t="shared" si="134"/>
        <v>Mailung Khola(5)</v>
      </c>
      <c r="I199" s="161" t="str">
        <f t="shared" si="134"/>
        <v>Mailung Khola(5)</v>
      </c>
      <c r="J199" s="161" t="str">
        <f t="shared" si="134"/>
        <v>Mailung Khola(5)</v>
      </c>
      <c r="K199" s="161" t="str">
        <f t="shared" si="134"/>
        <v>Mailung Khola(5)</v>
      </c>
      <c r="L199" s="161" t="str">
        <f t="shared" si="134"/>
        <v>Mailung Khola(5)</v>
      </c>
      <c r="M199" s="161" t="str">
        <f t="shared" si="134"/>
        <v>Mailung Khola(5)</v>
      </c>
      <c r="N199" s="161" t="str">
        <f t="shared" si="134"/>
        <v>Mailung Khola(5)</v>
      </c>
      <c r="O199" s="161" t="str">
        <f t="shared" si="134"/>
        <v>Mailung Khola(5)</v>
      </c>
      <c r="P199" s="161" t="str">
        <f t="shared" si="134"/>
        <v>Mailung Khola(5)</v>
      </c>
      <c r="Q199" s="161" t="str">
        <f t="shared" si="134"/>
        <v>Mailung Khola(5)</v>
      </c>
      <c r="R199" s="161" t="str">
        <f t="shared" si="134"/>
        <v>Mailung Khola(5)</v>
      </c>
      <c r="S199" s="161" t="str">
        <f t="shared" si="133"/>
        <v>Mailung Khola(5)</v>
      </c>
      <c r="T199" s="161" t="str">
        <f t="shared" si="133"/>
        <v>Mailung Khola(5)</v>
      </c>
      <c r="U199" s="161" t="str">
        <f t="shared" si="133"/>
        <v>Mailung Khola(5)</v>
      </c>
      <c r="V199" s="161" t="str">
        <f t="shared" si="133"/>
        <v>Mailung Khola(5)</v>
      </c>
      <c r="W199" s="161" t="str">
        <f t="shared" si="133"/>
        <v>Mailung Khola(5)</v>
      </c>
      <c r="X199" s="161" t="str">
        <f t="shared" si="133"/>
        <v>Mailung Khola(5)</v>
      </c>
      <c r="Y199" s="161" t="str">
        <f t="shared" si="133"/>
        <v>Mailung Khola(5)</v>
      </c>
      <c r="Z199" s="161" t="str">
        <f t="shared" si="133"/>
        <v>Mailung Khola(5)</v>
      </c>
      <c r="AA199" s="161" t="str">
        <f t="shared" si="133"/>
        <v>Mailung Khola(5)</v>
      </c>
      <c r="AB199" s="161" t="str">
        <f t="shared" si="133"/>
        <v>Mailung Khola(5)</v>
      </c>
      <c r="AC199" s="161" t="str">
        <f t="shared" si="133"/>
        <v>Mailung Khola(5)</v>
      </c>
      <c r="AD199" s="161" t="str">
        <f t="shared" si="133"/>
        <v>Mailung Khola(5)</v>
      </c>
      <c r="AE199" s="161" t="str">
        <f t="shared" si="133"/>
        <v>Mailung Khola(5)</v>
      </c>
      <c r="AF199" s="174" t="str">
        <f t="shared" si="133"/>
        <v>Mailung Khola(5)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 t="str">
        <f t="shared" si="130"/>
        <v>Upper Hugdi Khola(5)</v>
      </c>
      <c r="C200" s="161" t="str">
        <f t="shared" si="134"/>
        <v>Upper Hugdi Khola(5)</v>
      </c>
      <c r="D200" s="161" t="str">
        <f t="shared" si="134"/>
        <v>Upper Hugdi Khola(5)</v>
      </c>
      <c r="E200" s="161" t="str">
        <f t="shared" si="134"/>
        <v>Upper Hugdi Khola(5)</v>
      </c>
      <c r="F200" s="161" t="str">
        <f t="shared" si="134"/>
        <v>Upper Hugdi Khola(5)</v>
      </c>
      <c r="G200" s="161" t="str">
        <f t="shared" si="134"/>
        <v>Upper Hugdi Khola(5)</v>
      </c>
      <c r="H200" s="161" t="str">
        <f t="shared" si="134"/>
        <v>Upper Hugdi Khola(5)</v>
      </c>
      <c r="I200" s="161" t="str">
        <f t="shared" si="134"/>
        <v>Upper Hugdi Khola(5)</v>
      </c>
      <c r="J200" s="161" t="str">
        <f t="shared" si="134"/>
        <v>Upper Hugdi Khola(5)</v>
      </c>
      <c r="K200" s="161" t="str">
        <f t="shared" si="134"/>
        <v>Upper Hugdi Khola(5)</v>
      </c>
      <c r="L200" s="161" t="str">
        <f t="shared" si="134"/>
        <v>Upper Hugdi Khola(5)</v>
      </c>
      <c r="M200" s="161" t="str">
        <f t="shared" si="134"/>
        <v>Upper Hugdi Khola(5)</v>
      </c>
      <c r="N200" s="161" t="str">
        <f t="shared" si="134"/>
        <v>Upper Hugdi Khola(5)</v>
      </c>
      <c r="O200" s="161" t="str">
        <f t="shared" si="134"/>
        <v>Upper Hugdi Khola(5)</v>
      </c>
      <c r="P200" s="161" t="str">
        <f t="shared" si="134"/>
        <v>Upper Hugdi Khola(5)</v>
      </c>
      <c r="Q200" s="161" t="str">
        <f t="shared" si="134"/>
        <v>Upper Hugdi Khola(5)</v>
      </c>
      <c r="R200" s="161" t="str">
        <f t="shared" ref="R200:AF215" si="135">Q200</f>
        <v>Upper Hugdi Khola(5)</v>
      </c>
      <c r="S200" s="161" t="str">
        <f t="shared" si="135"/>
        <v>Upper Hugdi Khola(5)</v>
      </c>
      <c r="T200" s="161" t="str">
        <f t="shared" si="135"/>
        <v>Upper Hugdi Khola(5)</v>
      </c>
      <c r="U200" s="161" t="str">
        <f t="shared" si="135"/>
        <v>Upper Hugdi Khola(5)</v>
      </c>
      <c r="V200" s="161" t="str">
        <f t="shared" si="135"/>
        <v>Upper Hugdi Khola(5)</v>
      </c>
      <c r="W200" s="161" t="str">
        <f t="shared" si="135"/>
        <v>Upper Hugdi Khola(5)</v>
      </c>
      <c r="X200" s="161" t="str">
        <f t="shared" si="135"/>
        <v>Upper Hugdi Khola(5)</v>
      </c>
      <c r="Y200" s="161" t="str">
        <f t="shared" si="135"/>
        <v>Upper Hugdi Khola(5)</v>
      </c>
      <c r="Z200" s="161" t="str">
        <f t="shared" si="135"/>
        <v>Upper Hugdi Khola(5)</v>
      </c>
      <c r="AA200" s="161" t="str">
        <f t="shared" si="135"/>
        <v>Upper Hugdi Khola(5)</v>
      </c>
      <c r="AB200" s="161" t="str">
        <f t="shared" si="135"/>
        <v>Upper Hugdi Khola(5)</v>
      </c>
      <c r="AC200" s="161" t="str">
        <f t="shared" si="135"/>
        <v>Upper Hugdi Khola(5)</v>
      </c>
      <c r="AD200" s="161" t="str">
        <f t="shared" si="135"/>
        <v>Upper Hugdi Khola(5)</v>
      </c>
      <c r="AE200" s="161" t="str">
        <f t="shared" si="135"/>
        <v>Upper Hugdi Khola(5)</v>
      </c>
      <c r="AF200" s="174" t="str">
        <f t="shared" si="135"/>
        <v>Upper Hugdi Khola(5)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 t="str">
        <f t="shared" si="130"/>
        <v>Pikhuwa Khola(5)</v>
      </c>
      <c r="C201" s="161" t="str">
        <f t="shared" ref="C201:R216" si="136">B201</f>
        <v>Pikhuwa Khola(5)</v>
      </c>
      <c r="D201" s="161" t="str">
        <f t="shared" si="136"/>
        <v>Pikhuwa Khola(5)</v>
      </c>
      <c r="E201" s="161" t="str">
        <f t="shared" si="136"/>
        <v>Pikhuwa Khola(5)</v>
      </c>
      <c r="F201" s="161" t="str">
        <f t="shared" si="136"/>
        <v>Pikhuwa Khola(5)</v>
      </c>
      <c r="G201" s="161" t="str">
        <f t="shared" si="136"/>
        <v>Pikhuwa Khola(5)</v>
      </c>
      <c r="H201" s="161" t="str">
        <f t="shared" si="136"/>
        <v>Pikhuwa Khola(5)</v>
      </c>
      <c r="I201" s="161" t="str">
        <f t="shared" si="136"/>
        <v>Pikhuwa Khola(5)</v>
      </c>
      <c r="J201" s="161" t="str">
        <f t="shared" si="136"/>
        <v>Pikhuwa Khola(5)</v>
      </c>
      <c r="K201" s="161" t="str">
        <f t="shared" si="136"/>
        <v>Pikhuwa Khola(5)</v>
      </c>
      <c r="L201" s="161" t="str">
        <f t="shared" si="136"/>
        <v>Pikhuwa Khola(5)</v>
      </c>
      <c r="M201" s="161" t="str">
        <f t="shared" si="136"/>
        <v>Pikhuwa Khola(5)</v>
      </c>
      <c r="N201" s="161" t="str">
        <f t="shared" si="136"/>
        <v>Pikhuwa Khola(5)</v>
      </c>
      <c r="O201" s="161" t="str">
        <f t="shared" si="136"/>
        <v>Pikhuwa Khola(5)</v>
      </c>
      <c r="P201" s="161" t="str">
        <f t="shared" si="136"/>
        <v>Pikhuwa Khola(5)</v>
      </c>
      <c r="Q201" s="161" t="str">
        <f t="shared" si="136"/>
        <v>Pikhuwa Khola(5)</v>
      </c>
      <c r="R201" s="161" t="str">
        <f t="shared" si="136"/>
        <v>Pikhuwa Khola(5)</v>
      </c>
      <c r="S201" s="161" t="str">
        <f t="shared" si="135"/>
        <v>Pikhuwa Khola(5)</v>
      </c>
      <c r="T201" s="161" t="str">
        <f t="shared" si="135"/>
        <v>Pikhuwa Khola(5)</v>
      </c>
      <c r="U201" s="161" t="str">
        <f t="shared" si="135"/>
        <v>Pikhuwa Khola(5)</v>
      </c>
      <c r="V201" s="161" t="str">
        <f t="shared" si="135"/>
        <v>Pikhuwa Khola(5)</v>
      </c>
      <c r="W201" s="161" t="str">
        <f t="shared" si="135"/>
        <v>Pikhuwa Khola(5)</v>
      </c>
      <c r="X201" s="161" t="str">
        <f t="shared" si="135"/>
        <v>Pikhuwa Khola(5)</v>
      </c>
      <c r="Y201" s="161" t="str">
        <f t="shared" si="135"/>
        <v>Pikhuwa Khola(5)</v>
      </c>
      <c r="Z201" s="161" t="str">
        <f t="shared" si="135"/>
        <v>Pikhuwa Khola(5)</v>
      </c>
      <c r="AA201" s="161" t="str">
        <f t="shared" si="135"/>
        <v>Pikhuwa Khola(5)</v>
      </c>
      <c r="AB201" s="161" t="str">
        <f t="shared" si="135"/>
        <v>Pikhuwa Khola(5)</v>
      </c>
      <c r="AC201" s="161" t="str">
        <f t="shared" si="135"/>
        <v>Pikhuwa Khola(5)</v>
      </c>
      <c r="AD201" s="161" t="str">
        <f t="shared" si="135"/>
        <v>Pikhuwa Khola(5)</v>
      </c>
      <c r="AE201" s="161" t="str">
        <f t="shared" si="135"/>
        <v>Pikhuwa Khola(5)</v>
      </c>
      <c r="AF201" s="174" t="str">
        <f t="shared" si="135"/>
        <v>Pikhuwa Khola(5)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 t="str">
        <f t="shared" si="130"/>
        <v>Ghalemdi Khola(5)</v>
      </c>
      <c r="C202" s="161" t="str">
        <f t="shared" si="136"/>
        <v>Ghalemdi Khola(5)</v>
      </c>
      <c r="D202" s="161" t="str">
        <f t="shared" si="136"/>
        <v>Ghalemdi Khola(5)</v>
      </c>
      <c r="E202" s="161" t="str">
        <f t="shared" si="136"/>
        <v>Ghalemdi Khola(5)</v>
      </c>
      <c r="F202" s="161" t="str">
        <f t="shared" si="136"/>
        <v>Ghalemdi Khola(5)</v>
      </c>
      <c r="G202" s="161" t="str">
        <f t="shared" si="136"/>
        <v>Ghalemdi Khola(5)</v>
      </c>
      <c r="H202" s="161" t="str">
        <f t="shared" si="136"/>
        <v>Ghalemdi Khola(5)</v>
      </c>
      <c r="I202" s="161" t="str">
        <f t="shared" si="136"/>
        <v>Ghalemdi Khola(5)</v>
      </c>
      <c r="J202" s="161" t="str">
        <f t="shared" si="136"/>
        <v>Ghalemdi Khola(5)</v>
      </c>
      <c r="K202" s="161" t="str">
        <f t="shared" si="136"/>
        <v>Ghalemdi Khola(5)</v>
      </c>
      <c r="L202" s="161" t="str">
        <f t="shared" si="136"/>
        <v>Ghalemdi Khola(5)</v>
      </c>
      <c r="M202" s="161" t="str">
        <f t="shared" si="136"/>
        <v>Ghalemdi Khola(5)</v>
      </c>
      <c r="N202" s="161" t="str">
        <f t="shared" si="136"/>
        <v>Ghalemdi Khola(5)</v>
      </c>
      <c r="O202" s="161" t="str">
        <f t="shared" si="136"/>
        <v>Ghalemdi Khola(5)</v>
      </c>
      <c r="P202" s="161" t="str">
        <f t="shared" si="136"/>
        <v>Ghalemdi Khola(5)</v>
      </c>
      <c r="Q202" s="161" t="str">
        <f t="shared" si="136"/>
        <v>Ghalemdi Khola(5)</v>
      </c>
      <c r="R202" s="161" t="str">
        <f t="shared" si="136"/>
        <v>Ghalemdi Khola(5)</v>
      </c>
      <c r="S202" s="161" t="str">
        <f t="shared" si="135"/>
        <v>Ghalemdi Khola(5)</v>
      </c>
      <c r="T202" s="161" t="str">
        <f t="shared" si="135"/>
        <v>Ghalemdi Khola(5)</v>
      </c>
      <c r="U202" s="161" t="str">
        <f t="shared" si="135"/>
        <v>Ghalemdi Khola(5)</v>
      </c>
      <c r="V202" s="161" t="str">
        <f t="shared" si="135"/>
        <v>Ghalemdi Khola(5)</v>
      </c>
      <c r="W202" s="161" t="str">
        <f t="shared" si="135"/>
        <v>Ghalemdi Khola(5)</v>
      </c>
      <c r="X202" s="161" t="str">
        <f t="shared" si="135"/>
        <v>Ghalemdi Khola(5)</v>
      </c>
      <c r="Y202" s="161" t="str">
        <f t="shared" si="135"/>
        <v>Ghalemdi Khola(5)</v>
      </c>
      <c r="Z202" s="161" t="str">
        <f t="shared" si="135"/>
        <v>Ghalemdi Khola(5)</v>
      </c>
      <c r="AA202" s="161" t="str">
        <f t="shared" si="135"/>
        <v>Ghalemdi Khola(5)</v>
      </c>
      <c r="AB202" s="161" t="str">
        <f t="shared" si="135"/>
        <v>Ghalemdi Khola(5)</v>
      </c>
      <c r="AC202" s="161" t="str">
        <f t="shared" si="135"/>
        <v>Ghalemdi Khola(5)</v>
      </c>
      <c r="AD202" s="161" t="str">
        <f t="shared" si="135"/>
        <v>Ghalemdi Khola(5)</v>
      </c>
      <c r="AE202" s="161" t="str">
        <f t="shared" si="135"/>
        <v>Ghalemdi Khola(5)</v>
      </c>
      <c r="AF202" s="174" t="str">
        <f t="shared" si="135"/>
        <v>Ghalemdi Khola(5)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 t="str">
        <f t="shared" si="130"/>
        <v>Ghatte Khola(5)</v>
      </c>
      <c r="C203" s="161" t="str">
        <f t="shared" si="136"/>
        <v>Ghatte Khola(5)</v>
      </c>
      <c r="D203" s="161" t="str">
        <f t="shared" si="136"/>
        <v>Ghatte Khola(5)</v>
      </c>
      <c r="E203" s="161" t="str">
        <f t="shared" si="136"/>
        <v>Ghatte Khola(5)</v>
      </c>
      <c r="F203" s="161" t="str">
        <f t="shared" si="136"/>
        <v>Ghatte Khola(5)</v>
      </c>
      <c r="G203" s="161" t="str">
        <f t="shared" si="136"/>
        <v>Ghatte Khola(5)</v>
      </c>
      <c r="H203" s="161" t="str">
        <f t="shared" si="136"/>
        <v>Ghatte Khola(5)</v>
      </c>
      <c r="I203" s="161" t="str">
        <f t="shared" si="136"/>
        <v>Ghatte Khola(5)</v>
      </c>
      <c r="J203" s="161" t="str">
        <f t="shared" si="136"/>
        <v>Ghatte Khola(5)</v>
      </c>
      <c r="K203" s="161" t="str">
        <f t="shared" si="136"/>
        <v>Ghatte Khola(5)</v>
      </c>
      <c r="L203" s="161" t="str">
        <f t="shared" si="136"/>
        <v>Ghatte Khola(5)</v>
      </c>
      <c r="M203" s="161" t="str">
        <f t="shared" si="136"/>
        <v>Ghatte Khola(5)</v>
      </c>
      <c r="N203" s="161" t="str">
        <f t="shared" si="136"/>
        <v>Ghatte Khola(5)</v>
      </c>
      <c r="O203" s="161" t="str">
        <f t="shared" si="136"/>
        <v>Ghatte Khola(5)</v>
      </c>
      <c r="P203" s="161" t="str">
        <f t="shared" si="136"/>
        <v>Ghatte Khola(5)</v>
      </c>
      <c r="Q203" s="161" t="str">
        <f t="shared" si="136"/>
        <v>Ghatte Khola(5)</v>
      </c>
      <c r="R203" s="161" t="str">
        <f t="shared" si="136"/>
        <v>Ghatte Khola(5)</v>
      </c>
      <c r="S203" s="161" t="str">
        <f t="shared" si="135"/>
        <v>Ghatte Khola(5)</v>
      </c>
      <c r="T203" s="161" t="str">
        <f t="shared" si="135"/>
        <v>Ghatte Khola(5)</v>
      </c>
      <c r="U203" s="161" t="str">
        <f t="shared" si="135"/>
        <v>Ghatte Khola(5)</v>
      </c>
      <c r="V203" s="161" t="str">
        <f t="shared" si="135"/>
        <v>Ghatte Khola(5)</v>
      </c>
      <c r="W203" s="161" t="str">
        <f t="shared" si="135"/>
        <v>Ghatte Khola(5)</v>
      </c>
      <c r="X203" s="161" t="str">
        <f t="shared" si="135"/>
        <v>Ghatte Khola(5)</v>
      </c>
      <c r="Y203" s="161" t="str">
        <f t="shared" si="135"/>
        <v>Ghatte Khola(5)</v>
      </c>
      <c r="Z203" s="161" t="str">
        <f t="shared" si="135"/>
        <v>Ghatte Khola(5)</v>
      </c>
      <c r="AA203" s="161" t="str">
        <f t="shared" si="135"/>
        <v>Ghatte Khola(5)</v>
      </c>
      <c r="AB203" s="161" t="str">
        <f t="shared" si="135"/>
        <v>Ghatte Khola(5)</v>
      </c>
      <c r="AC203" s="161" t="str">
        <f t="shared" si="135"/>
        <v>Ghatte Khola(5)</v>
      </c>
      <c r="AD203" s="161" t="str">
        <f t="shared" si="135"/>
        <v>Ghatte Khola(5)</v>
      </c>
      <c r="AE203" s="161" t="str">
        <f t="shared" si="135"/>
        <v>Ghatte Khola(5)</v>
      </c>
      <c r="AF203" s="174" t="str">
        <f t="shared" si="135"/>
        <v>Ghatte Khola(5)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 t="str">
        <f t="shared" si="130"/>
        <v>Belchautara Solar Project(5)</v>
      </c>
      <c r="C204" s="161" t="str">
        <f t="shared" si="136"/>
        <v>Belchautara Solar Project(5)</v>
      </c>
      <c r="D204" s="161" t="str">
        <f t="shared" si="136"/>
        <v>Belchautara Solar Project(5)</v>
      </c>
      <c r="E204" s="161" t="str">
        <f t="shared" si="136"/>
        <v>Belchautara Solar Project(5)</v>
      </c>
      <c r="F204" s="161" t="str">
        <f t="shared" si="136"/>
        <v>Belchautara Solar Project(5)</v>
      </c>
      <c r="G204" s="161" t="str">
        <f t="shared" si="136"/>
        <v>Belchautara Solar Project(5)</v>
      </c>
      <c r="H204" s="161" t="str">
        <f t="shared" si="136"/>
        <v>Belchautara Solar Project(5)</v>
      </c>
      <c r="I204" s="161" t="str">
        <f t="shared" si="136"/>
        <v>Belchautara Solar Project(5)</v>
      </c>
      <c r="J204" s="161" t="str">
        <f t="shared" si="136"/>
        <v>Belchautara Solar Project(5)</v>
      </c>
      <c r="K204" s="161" t="str">
        <f t="shared" si="136"/>
        <v>Belchautara Solar Project(5)</v>
      </c>
      <c r="L204" s="161" t="str">
        <f t="shared" si="136"/>
        <v>Belchautara Solar Project(5)</v>
      </c>
      <c r="M204" s="161" t="str">
        <f t="shared" si="136"/>
        <v>Belchautara Solar Project(5)</v>
      </c>
      <c r="N204" s="161" t="str">
        <f t="shared" si="136"/>
        <v>Belchautara Solar Project(5)</v>
      </c>
      <c r="O204" s="161" t="str">
        <f t="shared" si="136"/>
        <v>Belchautara Solar Project(5)</v>
      </c>
      <c r="P204" s="161" t="str">
        <f t="shared" si="136"/>
        <v>Belchautara Solar Project(5)</v>
      </c>
      <c r="Q204" s="161" t="str">
        <f t="shared" si="136"/>
        <v>Belchautara Solar Project(5)</v>
      </c>
      <c r="R204" s="161" t="str">
        <f t="shared" si="136"/>
        <v>Belchautara Solar Project(5)</v>
      </c>
      <c r="S204" s="161" t="str">
        <f t="shared" si="135"/>
        <v>Belchautara Solar Project(5)</v>
      </c>
      <c r="T204" s="161" t="str">
        <f t="shared" si="135"/>
        <v>Belchautara Solar Project(5)</v>
      </c>
      <c r="U204" s="161" t="str">
        <f t="shared" si="135"/>
        <v>Belchautara Solar Project(5)</v>
      </c>
      <c r="V204" s="161" t="str">
        <f t="shared" si="135"/>
        <v>Belchautara Solar Project(5)</v>
      </c>
      <c r="W204" s="161" t="str">
        <f t="shared" si="135"/>
        <v>Belchautara Solar Project(5)</v>
      </c>
      <c r="X204" s="161" t="str">
        <f t="shared" si="135"/>
        <v>Belchautara Solar Project(5)</v>
      </c>
      <c r="Y204" s="161" t="str">
        <f t="shared" si="135"/>
        <v>Belchautara Solar Project(5)</v>
      </c>
      <c r="Z204" s="161" t="str">
        <f t="shared" si="135"/>
        <v>Belchautara Solar Project(5)</v>
      </c>
      <c r="AA204" s="161" t="str">
        <f t="shared" si="135"/>
        <v>Belchautara Solar Project(5)</v>
      </c>
      <c r="AB204" s="161" t="str">
        <f t="shared" si="135"/>
        <v>Belchautara Solar Project(5)</v>
      </c>
      <c r="AC204" s="161" t="str">
        <f t="shared" si="135"/>
        <v>Belchautara Solar Project(5)</v>
      </c>
      <c r="AD204" s="161" t="str">
        <f t="shared" si="135"/>
        <v>Belchautara Solar Project(5)</v>
      </c>
      <c r="AE204" s="161" t="str">
        <f t="shared" si="135"/>
        <v>Belchautara Solar Project(5)</v>
      </c>
      <c r="AF204" s="174" t="str">
        <f t="shared" si="135"/>
        <v>Belchautara Solar Project(5)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 t="str">
        <f t="shared" si="130"/>
        <v>Lower Tadi(4.993)</v>
      </c>
      <c r="C205" s="161" t="str">
        <f t="shared" si="136"/>
        <v>Lower Tadi(4.993)</v>
      </c>
      <c r="D205" s="161" t="str">
        <f t="shared" si="136"/>
        <v>Lower Tadi(4.993)</v>
      </c>
      <c r="E205" s="161" t="str">
        <f t="shared" si="136"/>
        <v>Lower Tadi(4.993)</v>
      </c>
      <c r="F205" s="161" t="str">
        <f t="shared" si="136"/>
        <v>Lower Tadi(4.993)</v>
      </c>
      <c r="G205" s="161" t="str">
        <f t="shared" si="136"/>
        <v>Lower Tadi(4.993)</v>
      </c>
      <c r="H205" s="161" t="str">
        <f t="shared" si="136"/>
        <v>Lower Tadi(4.993)</v>
      </c>
      <c r="I205" s="161" t="str">
        <f t="shared" si="136"/>
        <v>Lower Tadi(4.993)</v>
      </c>
      <c r="J205" s="161" t="str">
        <f t="shared" si="136"/>
        <v>Lower Tadi(4.993)</v>
      </c>
      <c r="K205" s="161" t="str">
        <f t="shared" si="136"/>
        <v>Lower Tadi(4.993)</v>
      </c>
      <c r="L205" s="161" t="str">
        <f t="shared" si="136"/>
        <v>Lower Tadi(4.993)</v>
      </c>
      <c r="M205" s="161" t="str">
        <f t="shared" si="136"/>
        <v>Lower Tadi(4.993)</v>
      </c>
      <c r="N205" s="161" t="str">
        <f t="shared" si="136"/>
        <v>Lower Tadi(4.993)</v>
      </c>
      <c r="O205" s="161" t="str">
        <f t="shared" si="136"/>
        <v>Lower Tadi(4.993)</v>
      </c>
      <c r="P205" s="161" t="str">
        <f t="shared" si="136"/>
        <v>Lower Tadi(4.993)</v>
      </c>
      <c r="Q205" s="161" t="str">
        <f t="shared" si="136"/>
        <v>Lower Tadi(4.993)</v>
      </c>
      <c r="R205" s="161" t="str">
        <f t="shared" si="136"/>
        <v>Lower Tadi(4.993)</v>
      </c>
      <c r="S205" s="161" t="str">
        <f t="shared" si="135"/>
        <v>Lower Tadi(4.993)</v>
      </c>
      <c r="T205" s="161" t="str">
        <f t="shared" si="135"/>
        <v>Lower Tadi(4.993)</v>
      </c>
      <c r="U205" s="161" t="str">
        <f t="shared" si="135"/>
        <v>Lower Tadi(4.993)</v>
      </c>
      <c r="V205" s="161" t="str">
        <f t="shared" si="135"/>
        <v>Lower Tadi(4.993)</v>
      </c>
      <c r="W205" s="161" t="str">
        <f t="shared" si="135"/>
        <v>Lower Tadi(4.993)</v>
      </c>
      <c r="X205" s="161" t="str">
        <f t="shared" si="135"/>
        <v>Lower Tadi(4.993)</v>
      </c>
      <c r="Y205" s="161" t="str">
        <f t="shared" si="135"/>
        <v>Lower Tadi(4.993)</v>
      </c>
      <c r="Z205" s="161" t="str">
        <f t="shared" si="135"/>
        <v>Lower Tadi(4.993)</v>
      </c>
      <c r="AA205" s="161" t="str">
        <f t="shared" si="135"/>
        <v>Lower Tadi(4.993)</v>
      </c>
      <c r="AB205" s="161" t="str">
        <f t="shared" si="135"/>
        <v>Lower Tadi(4.993)</v>
      </c>
      <c r="AC205" s="161" t="str">
        <f t="shared" si="135"/>
        <v>Lower Tadi(4.993)</v>
      </c>
      <c r="AD205" s="161" t="str">
        <f t="shared" si="135"/>
        <v>Lower Tadi(4.993)</v>
      </c>
      <c r="AE205" s="161" t="str">
        <f t="shared" si="135"/>
        <v>Lower Tadi(4.993)</v>
      </c>
      <c r="AF205" s="174" t="str">
        <f t="shared" si="135"/>
        <v>Lower Tadi(4.993)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 t="str">
        <f t="shared" si="130"/>
        <v>Richet Khola(4.98)</v>
      </c>
      <c r="C206" s="161" t="str">
        <f t="shared" si="136"/>
        <v>Richet Khola(4.98)</v>
      </c>
      <c r="D206" s="161" t="str">
        <f t="shared" si="136"/>
        <v>Richet Khola(4.98)</v>
      </c>
      <c r="E206" s="161" t="str">
        <f t="shared" si="136"/>
        <v>Richet Khola(4.98)</v>
      </c>
      <c r="F206" s="161" t="str">
        <f t="shared" si="136"/>
        <v>Richet Khola(4.98)</v>
      </c>
      <c r="G206" s="161" t="str">
        <f t="shared" si="136"/>
        <v>Richet Khola(4.98)</v>
      </c>
      <c r="H206" s="161" t="str">
        <f t="shared" si="136"/>
        <v>Richet Khola(4.98)</v>
      </c>
      <c r="I206" s="161" t="str">
        <f t="shared" si="136"/>
        <v>Richet Khola(4.98)</v>
      </c>
      <c r="J206" s="161" t="str">
        <f t="shared" si="136"/>
        <v>Richet Khola(4.98)</v>
      </c>
      <c r="K206" s="161" t="str">
        <f t="shared" si="136"/>
        <v>Richet Khola(4.98)</v>
      </c>
      <c r="L206" s="161" t="str">
        <f t="shared" si="136"/>
        <v>Richet Khola(4.98)</v>
      </c>
      <c r="M206" s="161" t="str">
        <f t="shared" si="136"/>
        <v>Richet Khola(4.98)</v>
      </c>
      <c r="N206" s="161" t="str">
        <f t="shared" si="136"/>
        <v>Richet Khola(4.98)</v>
      </c>
      <c r="O206" s="161" t="str">
        <f t="shared" si="136"/>
        <v>Richet Khola(4.98)</v>
      </c>
      <c r="P206" s="161" t="str">
        <f t="shared" si="136"/>
        <v>Richet Khola(4.98)</v>
      </c>
      <c r="Q206" s="161" t="str">
        <f t="shared" si="136"/>
        <v>Richet Khola(4.98)</v>
      </c>
      <c r="R206" s="161" t="str">
        <f t="shared" si="136"/>
        <v>Richet Khola(4.98)</v>
      </c>
      <c r="S206" s="161" t="str">
        <f t="shared" si="135"/>
        <v>Richet Khola(4.98)</v>
      </c>
      <c r="T206" s="161" t="str">
        <f t="shared" si="135"/>
        <v>Richet Khola(4.98)</v>
      </c>
      <c r="U206" s="161" t="str">
        <f t="shared" si="135"/>
        <v>Richet Khola(4.98)</v>
      </c>
      <c r="V206" s="161" t="str">
        <f t="shared" si="135"/>
        <v>Richet Khola(4.98)</v>
      </c>
      <c r="W206" s="161" t="str">
        <f t="shared" si="135"/>
        <v>Richet Khola(4.98)</v>
      </c>
      <c r="X206" s="161" t="str">
        <f t="shared" si="135"/>
        <v>Richet Khola(4.98)</v>
      </c>
      <c r="Y206" s="161" t="str">
        <f t="shared" si="135"/>
        <v>Richet Khola(4.98)</v>
      </c>
      <c r="Z206" s="161" t="str">
        <f t="shared" si="135"/>
        <v>Richet Khola(4.98)</v>
      </c>
      <c r="AA206" s="161" t="str">
        <f t="shared" si="135"/>
        <v>Richet Khola(4.98)</v>
      </c>
      <c r="AB206" s="161" t="str">
        <f t="shared" si="135"/>
        <v>Richet Khola(4.98)</v>
      </c>
      <c r="AC206" s="161" t="str">
        <f t="shared" si="135"/>
        <v>Richet Khola(4.98)</v>
      </c>
      <c r="AD206" s="161" t="str">
        <f t="shared" si="135"/>
        <v>Richet Khola(4.98)</v>
      </c>
      <c r="AE206" s="161" t="str">
        <f t="shared" si="135"/>
        <v>Richet Khola(4.98)</v>
      </c>
      <c r="AF206" s="174" t="str">
        <f t="shared" si="135"/>
        <v>Richet Khola(4.98)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 t="str">
        <f t="shared" si="130"/>
        <v>Siuri Khola(4.95)</v>
      </c>
      <c r="C207" s="161" t="str">
        <f t="shared" si="136"/>
        <v>Siuri Khola(4.95)</v>
      </c>
      <c r="D207" s="161" t="str">
        <f t="shared" si="136"/>
        <v>Siuri Khola(4.95)</v>
      </c>
      <c r="E207" s="161" t="str">
        <f t="shared" si="136"/>
        <v>Siuri Khola(4.95)</v>
      </c>
      <c r="F207" s="161" t="str">
        <f t="shared" si="136"/>
        <v>Siuri Khola(4.95)</v>
      </c>
      <c r="G207" s="161" t="str">
        <f t="shared" si="136"/>
        <v>Siuri Khola(4.95)</v>
      </c>
      <c r="H207" s="161" t="str">
        <f t="shared" si="136"/>
        <v>Siuri Khola(4.95)</v>
      </c>
      <c r="I207" s="161" t="str">
        <f t="shared" si="136"/>
        <v>Siuri Khola(4.95)</v>
      </c>
      <c r="J207" s="161" t="str">
        <f t="shared" si="136"/>
        <v>Siuri Khola(4.95)</v>
      </c>
      <c r="K207" s="161" t="str">
        <f t="shared" si="136"/>
        <v>Siuri Khola(4.95)</v>
      </c>
      <c r="L207" s="161" t="str">
        <f t="shared" si="136"/>
        <v>Siuri Khola(4.95)</v>
      </c>
      <c r="M207" s="161" t="str">
        <f t="shared" si="136"/>
        <v>Siuri Khola(4.95)</v>
      </c>
      <c r="N207" s="161" t="str">
        <f t="shared" si="136"/>
        <v>Siuri Khola(4.95)</v>
      </c>
      <c r="O207" s="161" t="str">
        <f t="shared" si="136"/>
        <v>Siuri Khola(4.95)</v>
      </c>
      <c r="P207" s="161" t="str">
        <f t="shared" si="136"/>
        <v>Siuri Khola(4.95)</v>
      </c>
      <c r="Q207" s="161" t="str">
        <f t="shared" si="136"/>
        <v>Siuri Khola(4.95)</v>
      </c>
      <c r="R207" s="161" t="str">
        <f t="shared" si="136"/>
        <v>Siuri Khola(4.95)</v>
      </c>
      <c r="S207" s="161" t="str">
        <f t="shared" si="135"/>
        <v>Siuri Khola(4.95)</v>
      </c>
      <c r="T207" s="161" t="str">
        <f t="shared" si="135"/>
        <v>Siuri Khola(4.95)</v>
      </c>
      <c r="U207" s="161" t="str">
        <f t="shared" si="135"/>
        <v>Siuri Khola(4.95)</v>
      </c>
      <c r="V207" s="161" t="str">
        <f t="shared" si="135"/>
        <v>Siuri Khola(4.95)</v>
      </c>
      <c r="W207" s="161" t="str">
        <f t="shared" si="135"/>
        <v>Siuri Khola(4.95)</v>
      </c>
      <c r="X207" s="161" t="str">
        <f t="shared" si="135"/>
        <v>Siuri Khola(4.95)</v>
      </c>
      <c r="Y207" s="161" t="str">
        <f t="shared" si="135"/>
        <v>Siuri Khola(4.95)</v>
      </c>
      <c r="Z207" s="161" t="str">
        <f t="shared" si="135"/>
        <v>Siuri Khola(4.95)</v>
      </c>
      <c r="AA207" s="161" t="str">
        <f t="shared" si="135"/>
        <v>Siuri Khola(4.95)</v>
      </c>
      <c r="AB207" s="161" t="str">
        <f t="shared" si="135"/>
        <v>Siuri Khola(4.95)</v>
      </c>
      <c r="AC207" s="161" t="str">
        <f t="shared" si="135"/>
        <v>Siuri Khola(4.95)</v>
      </c>
      <c r="AD207" s="161" t="str">
        <f t="shared" si="135"/>
        <v>Siuri Khola(4.95)</v>
      </c>
      <c r="AE207" s="161" t="str">
        <f t="shared" si="135"/>
        <v>Siuri Khola(4.95)</v>
      </c>
      <c r="AF207" s="174" t="str">
        <f t="shared" si="135"/>
        <v>Siuri Khola(4.95)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 t="str">
        <f t="shared" si="130"/>
        <v>Phawa Khola(4.95)</v>
      </c>
      <c r="C208" s="161" t="str">
        <f t="shared" si="136"/>
        <v>Phawa Khola(4.95)</v>
      </c>
      <c r="D208" s="161" t="str">
        <f t="shared" si="136"/>
        <v>Phawa Khola(4.95)</v>
      </c>
      <c r="E208" s="161" t="str">
        <f t="shared" si="136"/>
        <v>Phawa Khola(4.95)</v>
      </c>
      <c r="F208" s="161" t="str">
        <f t="shared" si="136"/>
        <v>Phawa Khola(4.95)</v>
      </c>
      <c r="G208" s="161" t="str">
        <f t="shared" si="136"/>
        <v>Phawa Khola(4.95)</v>
      </c>
      <c r="H208" s="161" t="str">
        <f t="shared" si="136"/>
        <v>Phawa Khola(4.95)</v>
      </c>
      <c r="I208" s="161" t="str">
        <f t="shared" si="136"/>
        <v>Phawa Khola(4.95)</v>
      </c>
      <c r="J208" s="161" t="str">
        <f t="shared" si="136"/>
        <v>Phawa Khola(4.95)</v>
      </c>
      <c r="K208" s="161" t="str">
        <f t="shared" si="136"/>
        <v>Phawa Khola(4.95)</v>
      </c>
      <c r="L208" s="161" t="str">
        <f t="shared" si="136"/>
        <v>Phawa Khola(4.95)</v>
      </c>
      <c r="M208" s="161" t="str">
        <f t="shared" si="136"/>
        <v>Phawa Khola(4.95)</v>
      </c>
      <c r="N208" s="161" t="str">
        <f t="shared" si="136"/>
        <v>Phawa Khola(4.95)</v>
      </c>
      <c r="O208" s="161" t="str">
        <f t="shared" si="136"/>
        <v>Phawa Khola(4.95)</v>
      </c>
      <c r="P208" s="161" t="str">
        <f t="shared" si="136"/>
        <v>Phawa Khola(4.95)</v>
      </c>
      <c r="Q208" s="161" t="str">
        <f t="shared" si="136"/>
        <v>Phawa Khola(4.95)</v>
      </c>
      <c r="R208" s="161" t="str">
        <f t="shared" si="136"/>
        <v>Phawa Khola(4.95)</v>
      </c>
      <c r="S208" s="161" t="str">
        <f t="shared" si="135"/>
        <v>Phawa Khola(4.95)</v>
      </c>
      <c r="T208" s="161" t="str">
        <f t="shared" si="135"/>
        <v>Phawa Khola(4.95)</v>
      </c>
      <c r="U208" s="161" t="str">
        <f t="shared" si="135"/>
        <v>Phawa Khola(4.95)</v>
      </c>
      <c r="V208" s="161" t="str">
        <f t="shared" si="135"/>
        <v>Phawa Khola(4.95)</v>
      </c>
      <c r="W208" s="161" t="str">
        <f t="shared" si="135"/>
        <v>Phawa Khola(4.95)</v>
      </c>
      <c r="X208" s="161" t="str">
        <f t="shared" si="135"/>
        <v>Phawa Khola(4.95)</v>
      </c>
      <c r="Y208" s="161" t="str">
        <f t="shared" si="135"/>
        <v>Phawa Khola(4.95)</v>
      </c>
      <c r="Z208" s="161" t="str">
        <f t="shared" si="135"/>
        <v>Phawa Khola(4.95)</v>
      </c>
      <c r="AA208" s="161" t="str">
        <f t="shared" si="135"/>
        <v>Phawa Khola(4.95)</v>
      </c>
      <c r="AB208" s="161" t="str">
        <f t="shared" si="135"/>
        <v>Phawa Khola(4.95)</v>
      </c>
      <c r="AC208" s="161" t="str">
        <f t="shared" si="135"/>
        <v>Phawa Khola(4.95)</v>
      </c>
      <c r="AD208" s="161" t="str">
        <f t="shared" si="135"/>
        <v>Phawa Khola(4.95)</v>
      </c>
      <c r="AE208" s="161" t="str">
        <f t="shared" si="135"/>
        <v>Phawa Khola(4.95)</v>
      </c>
      <c r="AF208" s="174" t="str">
        <f t="shared" si="135"/>
        <v>Phawa Khola(4.95)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 t="str">
        <f t="shared" si="130"/>
        <v>Mardi Khola(4.8)</v>
      </c>
      <c r="C209" s="161" t="str">
        <f t="shared" si="136"/>
        <v>Mardi Khola(4.8)</v>
      </c>
      <c r="D209" s="161" t="str">
        <f t="shared" si="136"/>
        <v>Mardi Khola(4.8)</v>
      </c>
      <c r="E209" s="161" t="str">
        <f t="shared" si="136"/>
        <v>Mardi Khola(4.8)</v>
      </c>
      <c r="F209" s="161" t="str">
        <f t="shared" si="136"/>
        <v>Mardi Khola(4.8)</v>
      </c>
      <c r="G209" s="161" t="str">
        <f t="shared" si="136"/>
        <v>Mardi Khola(4.8)</v>
      </c>
      <c r="H209" s="161" t="str">
        <f t="shared" si="136"/>
        <v>Mardi Khola(4.8)</v>
      </c>
      <c r="I209" s="161" t="str">
        <f t="shared" si="136"/>
        <v>Mardi Khola(4.8)</v>
      </c>
      <c r="J209" s="161" t="str">
        <f t="shared" si="136"/>
        <v>Mardi Khola(4.8)</v>
      </c>
      <c r="K209" s="161" t="str">
        <f t="shared" si="136"/>
        <v>Mardi Khola(4.8)</v>
      </c>
      <c r="L209" s="161" t="str">
        <f t="shared" si="136"/>
        <v>Mardi Khola(4.8)</v>
      </c>
      <c r="M209" s="161" t="str">
        <f t="shared" si="136"/>
        <v>Mardi Khola(4.8)</v>
      </c>
      <c r="N209" s="161" t="str">
        <f t="shared" si="136"/>
        <v>Mardi Khola(4.8)</v>
      </c>
      <c r="O209" s="161" t="str">
        <f t="shared" si="136"/>
        <v>Mardi Khola(4.8)</v>
      </c>
      <c r="P209" s="161" t="str">
        <f t="shared" si="136"/>
        <v>Mardi Khola(4.8)</v>
      </c>
      <c r="Q209" s="161" t="str">
        <f t="shared" si="136"/>
        <v>Mardi Khola(4.8)</v>
      </c>
      <c r="R209" s="161" t="str">
        <f t="shared" si="136"/>
        <v>Mardi Khola(4.8)</v>
      </c>
      <c r="S209" s="161" t="str">
        <f t="shared" si="135"/>
        <v>Mardi Khola(4.8)</v>
      </c>
      <c r="T209" s="161" t="str">
        <f t="shared" si="135"/>
        <v>Mardi Khola(4.8)</v>
      </c>
      <c r="U209" s="161" t="str">
        <f t="shared" si="135"/>
        <v>Mardi Khola(4.8)</v>
      </c>
      <c r="V209" s="161" t="str">
        <f t="shared" si="135"/>
        <v>Mardi Khola(4.8)</v>
      </c>
      <c r="W209" s="161" t="str">
        <f t="shared" si="135"/>
        <v>Mardi Khola(4.8)</v>
      </c>
      <c r="X209" s="161" t="str">
        <f t="shared" si="135"/>
        <v>Mardi Khola(4.8)</v>
      </c>
      <c r="Y209" s="161" t="str">
        <f t="shared" si="135"/>
        <v>Mardi Khola(4.8)</v>
      </c>
      <c r="Z209" s="161" t="str">
        <f t="shared" si="135"/>
        <v>Mardi Khola(4.8)</v>
      </c>
      <c r="AA209" s="161" t="str">
        <f t="shared" si="135"/>
        <v>Mardi Khola(4.8)</v>
      </c>
      <c r="AB209" s="161" t="str">
        <f t="shared" si="135"/>
        <v>Mardi Khola(4.8)</v>
      </c>
      <c r="AC209" s="161" t="str">
        <f t="shared" si="135"/>
        <v>Mardi Khola(4.8)</v>
      </c>
      <c r="AD209" s="161" t="str">
        <f t="shared" si="135"/>
        <v>Mardi Khola(4.8)</v>
      </c>
      <c r="AE209" s="161" t="str">
        <f t="shared" si="135"/>
        <v>Mardi Khola(4.8)</v>
      </c>
      <c r="AF209" s="174" t="str">
        <f t="shared" si="135"/>
        <v>Mardi Khola(4.8)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 t="str">
        <f t="shared" si="130"/>
        <v>Padam Khola(4.8)</v>
      </c>
      <c r="C210" s="161" t="str">
        <f t="shared" si="136"/>
        <v>Padam Khola(4.8)</v>
      </c>
      <c r="D210" s="161" t="str">
        <f t="shared" si="136"/>
        <v>Padam Khola(4.8)</v>
      </c>
      <c r="E210" s="161" t="str">
        <f t="shared" si="136"/>
        <v>Padam Khola(4.8)</v>
      </c>
      <c r="F210" s="161" t="str">
        <f t="shared" si="136"/>
        <v>Padam Khola(4.8)</v>
      </c>
      <c r="G210" s="161" t="str">
        <f t="shared" si="136"/>
        <v>Padam Khola(4.8)</v>
      </c>
      <c r="H210" s="161" t="str">
        <f t="shared" si="136"/>
        <v>Padam Khola(4.8)</v>
      </c>
      <c r="I210" s="161" t="str">
        <f t="shared" si="136"/>
        <v>Padam Khola(4.8)</v>
      </c>
      <c r="J210" s="161" t="str">
        <f t="shared" si="136"/>
        <v>Padam Khola(4.8)</v>
      </c>
      <c r="K210" s="161" t="str">
        <f t="shared" si="136"/>
        <v>Padam Khola(4.8)</v>
      </c>
      <c r="L210" s="161" t="str">
        <f t="shared" si="136"/>
        <v>Padam Khola(4.8)</v>
      </c>
      <c r="M210" s="161" t="str">
        <f t="shared" si="136"/>
        <v>Padam Khola(4.8)</v>
      </c>
      <c r="N210" s="161" t="str">
        <f t="shared" si="136"/>
        <v>Padam Khola(4.8)</v>
      </c>
      <c r="O210" s="161" t="str">
        <f t="shared" si="136"/>
        <v>Padam Khola(4.8)</v>
      </c>
      <c r="P210" s="161" t="str">
        <f t="shared" si="136"/>
        <v>Padam Khola(4.8)</v>
      </c>
      <c r="Q210" s="161" t="str">
        <f t="shared" si="136"/>
        <v>Padam Khola(4.8)</v>
      </c>
      <c r="R210" s="161" t="str">
        <f t="shared" si="136"/>
        <v>Padam Khola(4.8)</v>
      </c>
      <c r="S210" s="161" t="str">
        <f t="shared" si="135"/>
        <v>Padam Khola(4.8)</v>
      </c>
      <c r="T210" s="161" t="str">
        <f t="shared" si="135"/>
        <v>Padam Khola(4.8)</v>
      </c>
      <c r="U210" s="161" t="str">
        <f t="shared" si="135"/>
        <v>Padam Khola(4.8)</v>
      </c>
      <c r="V210" s="161" t="str">
        <f t="shared" si="135"/>
        <v>Padam Khola(4.8)</v>
      </c>
      <c r="W210" s="161" t="str">
        <f t="shared" si="135"/>
        <v>Padam Khola(4.8)</v>
      </c>
      <c r="X210" s="161" t="str">
        <f t="shared" si="135"/>
        <v>Padam Khola(4.8)</v>
      </c>
      <c r="Y210" s="161" t="str">
        <f t="shared" si="135"/>
        <v>Padam Khola(4.8)</v>
      </c>
      <c r="Z210" s="161" t="str">
        <f t="shared" si="135"/>
        <v>Padam Khola(4.8)</v>
      </c>
      <c r="AA210" s="161" t="str">
        <f t="shared" si="135"/>
        <v>Padam Khola(4.8)</v>
      </c>
      <c r="AB210" s="161" t="str">
        <f t="shared" si="135"/>
        <v>Padam Khola(4.8)</v>
      </c>
      <c r="AC210" s="161" t="str">
        <f t="shared" si="135"/>
        <v>Padam Khola(4.8)</v>
      </c>
      <c r="AD210" s="161" t="str">
        <f t="shared" si="135"/>
        <v>Padam Khola(4.8)</v>
      </c>
      <c r="AE210" s="161" t="str">
        <f t="shared" si="135"/>
        <v>Padam Khola(4.8)</v>
      </c>
      <c r="AF210" s="174" t="str">
        <f t="shared" si="135"/>
        <v>Padam Khola(4.8)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 t="str">
        <f t="shared" si="130"/>
        <v>Mai Khola(4.5)</v>
      </c>
      <c r="C211" s="161" t="str">
        <f t="shared" si="136"/>
        <v>Mai Khola(4.5)</v>
      </c>
      <c r="D211" s="161" t="str">
        <f t="shared" si="136"/>
        <v>Mai Khola(4.5)</v>
      </c>
      <c r="E211" s="161" t="str">
        <f t="shared" si="136"/>
        <v>Mai Khola(4.5)</v>
      </c>
      <c r="F211" s="161" t="str">
        <f t="shared" si="136"/>
        <v>Mai Khola(4.5)</v>
      </c>
      <c r="G211" s="161" t="str">
        <f t="shared" si="136"/>
        <v>Mai Khola(4.5)</v>
      </c>
      <c r="H211" s="161" t="str">
        <f t="shared" si="136"/>
        <v>Mai Khola(4.5)</v>
      </c>
      <c r="I211" s="161" t="str">
        <f t="shared" si="136"/>
        <v>Mai Khola(4.5)</v>
      </c>
      <c r="J211" s="161" t="str">
        <f t="shared" si="136"/>
        <v>Mai Khola(4.5)</v>
      </c>
      <c r="K211" s="161" t="str">
        <f t="shared" si="136"/>
        <v>Mai Khola(4.5)</v>
      </c>
      <c r="L211" s="161" t="str">
        <f t="shared" si="136"/>
        <v>Mai Khola(4.5)</v>
      </c>
      <c r="M211" s="161" t="str">
        <f t="shared" si="136"/>
        <v>Mai Khola(4.5)</v>
      </c>
      <c r="N211" s="161" t="str">
        <f t="shared" si="136"/>
        <v>Mai Khola(4.5)</v>
      </c>
      <c r="O211" s="161" t="str">
        <f t="shared" si="136"/>
        <v>Mai Khola(4.5)</v>
      </c>
      <c r="P211" s="161" t="str">
        <f t="shared" si="136"/>
        <v>Mai Khola(4.5)</v>
      </c>
      <c r="Q211" s="161" t="str">
        <f t="shared" si="136"/>
        <v>Mai Khola(4.5)</v>
      </c>
      <c r="R211" s="161" t="str">
        <f t="shared" si="136"/>
        <v>Mai Khola(4.5)</v>
      </c>
      <c r="S211" s="161" t="str">
        <f t="shared" si="135"/>
        <v>Mai Khola(4.5)</v>
      </c>
      <c r="T211" s="161" t="str">
        <f t="shared" si="135"/>
        <v>Mai Khola(4.5)</v>
      </c>
      <c r="U211" s="161" t="str">
        <f t="shared" si="135"/>
        <v>Mai Khola(4.5)</v>
      </c>
      <c r="V211" s="161" t="str">
        <f t="shared" si="135"/>
        <v>Mai Khola(4.5)</v>
      </c>
      <c r="W211" s="161" t="str">
        <f t="shared" si="135"/>
        <v>Mai Khola(4.5)</v>
      </c>
      <c r="X211" s="161" t="str">
        <f t="shared" si="135"/>
        <v>Mai Khola(4.5)</v>
      </c>
      <c r="Y211" s="161" t="str">
        <f t="shared" si="135"/>
        <v>Mai Khola(4.5)</v>
      </c>
      <c r="Z211" s="161" t="str">
        <f t="shared" si="135"/>
        <v>Mai Khola(4.5)</v>
      </c>
      <c r="AA211" s="161" t="str">
        <f t="shared" si="135"/>
        <v>Mai Khola(4.5)</v>
      </c>
      <c r="AB211" s="161" t="str">
        <f t="shared" si="135"/>
        <v>Mai Khola(4.5)</v>
      </c>
      <c r="AC211" s="161" t="str">
        <f t="shared" si="135"/>
        <v>Mai Khola(4.5)</v>
      </c>
      <c r="AD211" s="161" t="str">
        <f t="shared" si="135"/>
        <v>Mai Khola(4.5)</v>
      </c>
      <c r="AE211" s="161" t="str">
        <f t="shared" si="135"/>
        <v>Mai Khola(4.5)</v>
      </c>
      <c r="AF211" s="174" t="str">
        <f t="shared" si="135"/>
        <v>Mai Khola(4.5)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 t="str">
        <f t="shared" si="130"/>
        <v>Bijayapur 2 Khola Small(4.5)</v>
      </c>
      <c r="C212" s="161" t="str">
        <f t="shared" si="136"/>
        <v>Bijayapur 2 Khola Small(4.5)</v>
      </c>
      <c r="D212" s="161" t="str">
        <f t="shared" si="136"/>
        <v>Bijayapur 2 Khola Small(4.5)</v>
      </c>
      <c r="E212" s="161" t="str">
        <f t="shared" si="136"/>
        <v>Bijayapur 2 Khola Small(4.5)</v>
      </c>
      <c r="F212" s="161" t="str">
        <f t="shared" si="136"/>
        <v>Bijayapur 2 Khola Small(4.5)</v>
      </c>
      <c r="G212" s="161" t="str">
        <f t="shared" si="136"/>
        <v>Bijayapur 2 Khola Small(4.5)</v>
      </c>
      <c r="H212" s="161" t="str">
        <f t="shared" si="136"/>
        <v>Bijayapur 2 Khola Small(4.5)</v>
      </c>
      <c r="I212" s="161" t="str">
        <f t="shared" si="136"/>
        <v>Bijayapur 2 Khola Small(4.5)</v>
      </c>
      <c r="J212" s="161" t="str">
        <f t="shared" si="136"/>
        <v>Bijayapur 2 Khola Small(4.5)</v>
      </c>
      <c r="K212" s="161" t="str">
        <f t="shared" si="136"/>
        <v>Bijayapur 2 Khola Small(4.5)</v>
      </c>
      <c r="L212" s="161" t="str">
        <f t="shared" si="136"/>
        <v>Bijayapur 2 Khola Small(4.5)</v>
      </c>
      <c r="M212" s="161" t="str">
        <f t="shared" si="136"/>
        <v>Bijayapur 2 Khola Small(4.5)</v>
      </c>
      <c r="N212" s="161" t="str">
        <f t="shared" si="136"/>
        <v>Bijayapur 2 Khola Small(4.5)</v>
      </c>
      <c r="O212" s="161" t="str">
        <f t="shared" si="136"/>
        <v>Bijayapur 2 Khola Small(4.5)</v>
      </c>
      <c r="P212" s="161" t="str">
        <f t="shared" si="136"/>
        <v>Bijayapur 2 Khola Small(4.5)</v>
      </c>
      <c r="Q212" s="161" t="str">
        <f t="shared" si="136"/>
        <v>Bijayapur 2 Khola Small(4.5)</v>
      </c>
      <c r="R212" s="161" t="str">
        <f t="shared" si="136"/>
        <v>Bijayapur 2 Khola Small(4.5)</v>
      </c>
      <c r="S212" s="161" t="str">
        <f t="shared" si="135"/>
        <v>Bijayapur 2 Khola Small(4.5)</v>
      </c>
      <c r="T212" s="161" t="str">
        <f t="shared" si="135"/>
        <v>Bijayapur 2 Khola Small(4.5)</v>
      </c>
      <c r="U212" s="161" t="str">
        <f t="shared" si="135"/>
        <v>Bijayapur 2 Khola Small(4.5)</v>
      </c>
      <c r="V212" s="161" t="str">
        <f t="shared" si="135"/>
        <v>Bijayapur 2 Khola Small(4.5)</v>
      </c>
      <c r="W212" s="161" t="str">
        <f t="shared" si="135"/>
        <v>Bijayapur 2 Khola Small(4.5)</v>
      </c>
      <c r="X212" s="161" t="str">
        <f t="shared" si="135"/>
        <v>Bijayapur 2 Khola Small(4.5)</v>
      </c>
      <c r="Y212" s="161" t="str">
        <f t="shared" si="135"/>
        <v>Bijayapur 2 Khola Small(4.5)</v>
      </c>
      <c r="Z212" s="161" t="str">
        <f t="shared" si="135"/>
        <v>Bijayapur 2 Khola Small(4.5)</v>
      </c>
      <c r="AA212" s="161" t="str">
        <f t="shared" si="135"/>
        <v>Bijayapur 2 Khola Small(4.5)</v>
      </c>
      <c r="AB212" s="161" t="str">
        <f t="shared" si="135"/>
        <v>Bijayapur 2 Khola Small(4.5)</v>
      </c>
      <c r="AC212" s="161" t="str">
        <f t="shared" si="135"/>
        <v>Bijayapur 2 Khola Small(4.5)</v>
      </c>
      <c r="AD212" s="161" t="str">
        <f t="shared" si="135"/>
        <v>Bijayapur 2 Khola Small(4.5)</v>
      </c>
      <c r="AE212" s="161" t="str">
        <f t="shared" si="135"/>
        <v>Bijayapur 2 Khola Small(4.5)</v>
      </c>
      <c r="AF212" s="174" t="str">
        <f t="shared" si="135"/>
        <v>Bijayapur 2 Khola Small(4.5)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 t="str">
        <f t="shared" si="130"/>
        <v>Hewa Khola(4.455)</v>
      </c>
      <c r="C213" s="161" t="str">
        <f t="shared" si="136"/>
        <v>Hewa Khola(4.455)</v>
      </c>
      <c r="D213" s="161" t="str">
        <f t="shared" si="136"/>
        <v>Hewa Khola(4.455)</v>
      </c>
      <c r="E213" s="161" t="str">
        <f t="shared" si="136"/>
        <v>Hewa Khola(4.455)</v>
      </c>
      <c r="F213" s="161" t="str">
        <f t="shared" si="136"/>
        <v>Hewa Khola(4.455)</v>
      </c>
      <c r="G213" s="161" t="str">
        <f t="shared" si="136"/>
        <v>Hewa Khola(4.455)</v>
      </c>
      <c r="H213" s="161" t="str">
        <f t="shared" si="136"/>
        <v>Hewa Khola(4.455)</v>
      </c>
      <c r="I213" s="161" t="str">
        <f t="shared" si="136"/>
        <v>Hewa Khola(4.455)</v>
      </c>
      <c r="J213" s="161" t="str">
        <f t="shared" si="136"/>
        <v>Hewa Khola(4.455)</v>
      </c>
      <c r="K213" s="161" t="str">
        <f t="shared" si="136"/>
        <v>Hewa Khola(4.455)</v>
      </c>
      <c r="L213" s="161" t="str">
        <f t="shared" si="136"/>
        <v>Hewa Khola(4.455)</v>
      </c>
      <c r="M213" s="161" t="str">
        <f t="shared" si="136"/>
        <v>Hewa Khola(4.455)</v>
      </c>
      <c r="N213" s="161" t="str">
        <f t="shared" si="136"/>
        <v>Hewa Khola(4.455)</v>
      </c>
      <c r="O213" s="161" t="str">
        <f t="shared" si="136"/>
        <v>Hewa Khola(4.455)</v>
      </c>
      <c r="P213" s="161" t="str">
        <f t="shared" si="136"/>
        <v>Hewa Khola(4.455)</v>
      </c>
      <c r="Q213" s="161" t="str">
        <f t="shared" si="136"/>
        <v>Hewa Khola(4.455)</v>
      </c>
      <c r="R213" s="161" t="str">
        <f t="shared" si="136"/>
        <v>Hewa Khola(4.455)</v>
      </c>
      <c r="S213" s="161" t="str">
        <f t="shared" si="135"/>
        <v>Hewa Khola(4.455)</v>
      </c>
      <c r="T213" s="161" t="str">
        <f t="shared" si="135"/>
        <v>Hewa Khola(4.455)</v>
      </c>
      <c r="U213" s="161" t="str">
        <f t="shared" si="135"/>
        <v>Hewa Khola(4.455)</v>
      </c>
      <c r="V213" s="161" t="str">
        <f t="shared" si="135"/>
        <v>Hewa Khola(4.455)</v>
      </c>
      <c r="W213" s="161" t="str">
        <f t="shared" si="135"/>
        <v>Hewa Khola(4.455)</v>
      </c>
      <c r="X213" s="161" t="str">
        <f t="shared" si="135"/>
        <v>Hewa Khola(4.455)</v>
      </c>
      <c r="Y213" s="161" t="str">
        <f t="shared" si="135"/>
        <v>Hewa Khola(4.455)</v>
      </c>
      <c r="Z213" s="161" t="str">
        <f t="shared" si="135"/>
        <v>Hewa Khola(4.455)</v>
      </c>
      <c r="AA213" s="161" t="str">
        <f t="shared" si="135"/>
        <v>Hewa Khola(4.455)</v>
      </c>
      <c r="AB213" s="161" t="str">
        <f t="shared" si="135"/>
        <v>Hewa Khola(4.455)</v>
      </c>
      <c r="AC213" s="161" t="str">
        <f t="shared" si="135"/>
        <v>Hewa Khola(4.455)</v>
      </c>
      <c r="AD213" s="161" t="str">
        <f t="shared" si="135"/>
        <v>Hewa Khola(4.455)</v>
      </c>
      <c r="AE213" s="161" t="str">
        <f t="shared" si="135"/>
        <v>Hewa Khola(4.455)</v>
      </c>
      <c r="AF213" s="174" t="str">
        <f t="shared" si="135"/>
        <v>Hewa Khola(4.455)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 t="str">
        <f t="shared" si="130"/>
        <v>Bijayapur-1(4.41)</v>
      </c>
      <c r="C214" s="161" t="str">
        <f t="shared" si="136"/>
        <v>Bijayapur-1(4.41)</v>
      </c>
      <c r="D214" s="161" t="str">
        <f t="shared" si="136"/>
        <v>Bijayapur-1(4.41)</v>
      </c>
      <c r="E214" s="161" t="str">
        <f t="shared" si="136"/>
        <v>Bijayapur-1(4.41)</v>
      </c>
      <c r="F214" s="161" t="str">
        <f t="shared" si="136"/>
        <v>Bijayapur-1(4.41)</v>
      </c>
      <c r="G214" s="161" t="str">
        <f t="shared" si="136"/>
        <v>Bijayapur-1(4.41)</v>
      </c>
      <c r="H214" s="161" t="str">
        <f t="shared" si="136"/>
        <v>Bijayapur-1(4.41)</v>
      </c>
      <c r="I214" s="161" t="str">
        <f t="shared" si="136"/>
        <v>Bijayapur-1(4.41)</v>
      </c>
      <c r="J214" s="161" t="str">
        <f t="shared" si="136"/>
        <v>Bijayapur-1(4.41)</v>
      </c>
      <c r="K214" s="161" t="str">
        <f t="shared" si="136"/>
        <v>Bijayapur-1(4.41)</v>
      </c>
      <c r="L214" s="161" t="str">
        <f t="shared" si="136"/>
        <v>Bijayapur-1(4.41)</v>
      </c>
      <c r="M214" s="161" t="str">
        <f t="shared" si="136"/>
        <v>Bijayapur-1(4.41)</v>
      </c>
      <c r="N214" s="161" t="str">
        <f t="shared" si="136"/>
        <v>Bijayapur-1(4.41)</v>
      </c>
      <c r="O214" s="161" t="str">
        <f t="shared" si="136"/>
        <v>Bijayapur-1(4.41)</v>
      </c>
      <c r="P214" s="161" t="str">
        <f t="shared" si="136"/>
        <v>Bijayapur-1(4.41)</v>
      </c>
      <c r="Q214" s="161" t="str">
        <f t="shared" si="136"/>
        <v>Bijayapur-1(4.41)</v>
      </c>
      <c r="R214" s="161" t="str">
        <f t="shared" si="136"/>
        <v>Bijayapur-1(4.41)</v>
      </c>
      <c r="S214" s="161" t="str">
        <f t="shared" si="135"/>
        <v>Bijayapur-1(4.41)</v>
      </c>
      <c r="T214" s="161" t="str">
        <f t="shared" si="135"/>
        <v>Bijayapur-1(4.41)</v>
      </c>
      <c r="U214" s="161" t="str">
        <f t="shared" si="135"/>
        <v>Bijayapur-1(4.41)</v>
      </c>
      <c r="V214" s="161" t="str">
        <f t="shared" si="135"/>
        <v>Bijayapur-1(4.41)</v>
      </c>
      <c r="W214" s="161" t="str">
        <f t="shared" si="135"/>
        <v>Bijayapur-1(4.41)</v>
      </c>
      <c r="X214" s="161" t="str">
        <f t="shared" si="135"/>
        <v>Bijayapur-1(4.41)</v>
      </c>
      <c r="Y214" s="161" t="str">
        <f t="shared" si="135"/>
        <v>Bijayapur-1(4.41)</v>
      </c>
      <c r="Z214" s="161" t="str">
        <f t="shared" si="135"/>
        <v>Bijayapur-1(4.41)</v>
      </c>
      <c r="AA214" s="161" t="str">
        <f t="shared" si="135"/>
        <v>Bijayapur-1(4.41)</v>
      </c>
      <c r="AB214" s="161" t="str">
        <f t="shared" si="135"/>
        <v>Bijayapur-1(4.41)</v>
      </c>
      <c r="AC214" s="161" t="str">
        <f t="shared" si="135"/>
        <v>Bijayapur-1(4.41)</v>
      </c>
      <c r="AD214" s="161" t="str">
        <f t="shared" si="135"/>
        <v>Bijayapur-1(4.41)</v>
      </c>
      <c r="AE214" s="161" t="str">
        <f t="shared" si="135"/>
        <v>Bijayapur-1(4.41)</v>
      </c>
      <c r="AF214" s="174" t="str">
        <f t="shared" si="135"/>
        <v>Bijayapur-1(4.41)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 t="str">
        <f t="shared" si="130"/>
        <v>Radhi Khola(4.4)</v>
      </c>
      <c r="C215" s="161" t="str">
        <f t="shared" si="136"/>
        <v>Radhi Khola(4.4)</v>
      </c>
      <c r="D215" s="161" t="str">
        <f t="shared" si="136"/>
        <v>Radhi Khola(4.4)</v>
      </c>
      <c r="E215" s="161" t="str">
        <f t="shared" si="136"/>
        <v>Radhi Khola(4.4)</v>
      </c>
      <c r="F215" s="161" t="str">
        <f t="shared" si="136"/>
        <v>Radhi Khola(4.4)</v>
      </c>
      <c r="G215" s="161" t="str">
        <f t="shared" si="136"/>
        <v>Radhi Khola(4.4)</v>
      </c>
      <c r="H215" s="161" t="str">
        <f t="shared" si="136"/>
        <v>Radhi Khola(4.4)</v>
      </c>
      <c r="I215" s="161" t="str">
        <f t="shared" si="136"/>
        <v>Radhi Khola(4.4)</v>
      </c>
      <c r="J215" s="161" t="str">
        <f t="shared" si="136"/>
        <v>Radhi Khola(4.4)</v>
      </c>
      <c r="K215" s="161" t="str">
        <f t="shared" si="136"/>
        <v>Radhi Khola(4.4)</v>
      </c>
      <c r="L215" s="161" t="str">
        <f t="shared" si="136"/>
        <v>Radhi Khola(4.4)</v>
      </c>
      <c r="M215" s="161" t="str">
        <f t="shared" si="136"/>
        <v>Radhi Khola(4.4)</v>
      </c>
      <c r="N215" s="161" t="str">
        <f t="shared" si="136"/>
        <v>Radhi Khola(4.4)</v>
      </c>
      <c r="O215" s="161" t="str">
        <f t="shared" si="136"/>
        <v>Radhi Khola(4.4)</v>
      </c>
      <c r="P215" s="161" t="str">
        <f t="shared" si="136"/>
        <v>Radhi Khola(4.4)</v>
      </c>
      <c r="Q215" s="161" t="str">
        <f t="shared" si="136"/>
        <v>Radhi Khola(4.4)</v>
      </c>
      <c r="R215" s="161" t="str">
        <f t="shared" si="136"/>
        <v>Radhi Khola(4.4)</v>
      </c>
      <c r="S215" s="161" t="str">
        <f t="shared" si="135"/>
        <v>Radhi Khola(4.4)</v>
      </c>
      <c r="T215" s="161" t="str">
        <f t="shared" si="135"/>
        <v>Radhi Khola(4.4)</v>
      </c>
      <c r="U215" s="161" t="str">
        <f t="shared" si="135"/>
        <v>Radhi Khola(4.4)</v>
      </c>
      <c r="V215" s="161" t="str">
        <f t="shared" si="135"/>
        <v>Radhi Khola(4.4)</v>
      </c>
      <c r="W215" s="161" t="str">
        <f t="shared" si="135"/>
        <v>Radhi Khola(4.4)</v>
      </c>
      <c r="X215" s="161" t="str">
        <f t="shared" si="135"/>
        <v>Radhi Khola(4.4)</v>
      </c>
      <c r="Y215" s="161" t="str">
        <f t="shared" si="135"/>
        <v>Radhi Khola(4.4)</v>
      </c>
      <c r="Z215" s="161" t="str">
        <f t="shared" si="135"/>
        <v>Radhi Khola(4.4)</v>
      </c>
      <c r="AA215" s="161" t="str">
        <f t="shared" si="135"/>
        <v>Radhi Khola(4.4)</v>
      </c>
      <c r="AB215" s="161" t="str">
        <f t="shared" si="135"/>
        <v>Radhi Khola(4.4)</v>
      </c>
      <c r="AC215" s="161" t="str">
        <f t="shared" si="135"/>
        <v>Radhi Khola(4.4)</v>
      </c>
      <c r="AD215" s="161" t="str">
        <f t="shared" si="135"/>
        <v>Radhi Khola(4.4)</v>
      </c>
      <c r="AE215" s="161" t="str">
        <f t="shared" si="135"/>
        <v>Radhi Khola(4.4)</v>
      </c>
      <c r="AF215" s="174" t="str">
        <f t="shared" si="135"/>
        <v>Radhi Khola(4.4)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 t="str">
        <f t="shared" si="130"/>
        <v>Tungun-Thosne(4.36)</v>
      </c>
      <c r="C216" s="161" t="str">
        <f t="shared" si="136"/>
        <v>Tungun-Thosne(4.36)</v>
      </c>
      <c r="D216" s="161" t="str">
        <f t="shared" si="136"/>
        <v>Tungun-Thosne(4.36)</v>
      </c>
      <c r="E216" s="161" t="str">
        <f t="shared" si="136"/>
        <v>Tungun-Thosne(4.36)</v>
      </c>
      <c r="F216" s="161" t="str">
        <f t="shared" si="136"/>
        <v>Tungun-Thosne(4.36)</v>
      </c>
      <c r="G216" s="161" t="str">
        <f t="shared" si="136"/>
        <v>Tungun-Thosne(4.36)</v>
      </c>
      <c r="H216" s="161" t="str">
        <f t="shared" si="136"/>
        <v>Tungun-Thosne(4.36)</v>
      </c>
      <c r="I216" s="161" t="str">
        <f t="shared" si="136"/>
        <v>Tungun-Thosne(4.36)</v>
      </c>
      <c r="J216" s="161" t="str">
        <f t="shared" si="136"/>
        <v>Tungun-Thosne(4.36)</v>
      </c>
      <c r="K216" s="161" t="str">
        <f t="shared" si="136"/>
        <v>Tungun-Thosne(4.36)</v>
      </c>
      <c r="L216" s="161" t="str">
        <f t="shared" si="136"/>
        <v>Tungun-Thosne(4.36)</v>
      </c>
      <c r="M216" s="161" t="str">
        <f t="shared" si="136"/>
        <v>Tungun-Thosne(4.36)</v>
      </c>
      <c r="N216" s="161" t="str">
        <f t="shared" si="136"/>
        <v>Tungun-Thosne(4.36)</v>
      </c>
      <c r="O216" s="161" t="str">
        <f t="shared" si="136"/>
        <v>Tungun-Thosne(4.36)</v>
      </c>
      <c r="P216" s="161" t="str">
        <f t="shared" si="136"/>
        <v>Tungun-Thosne(4.36)</v>
      </c>
      <c r="Q216" s="161" t="str">
        <f t="shared" si="136"/>
        <v>Tungun-Thosne(4.36)</v>
      </c>
      <c r="R216" s="161" t="str">
        <f t="shared" ref="R216:AF231" si="137">Q216</f>
        <v>Tungun-Thosne(4.36)</v>
      </c>
      <c r="S216" s="161" t="str">
        <f t="shared" si="137"/>
        <v>Tungun-Thosne(4.36)</v>
      </c>
      <c r="T216" s="161" t="str">
        <f t="shared" si="137"/>
        <v>Tungun-Thosne(4.36)</v>
      </c>
      <c r="U216" s="161" t="str">
        <f t="shared" si="137"/>
        <v>Tungun-Thosne(4.36)</v>
      </c>
      <c r="V216" s="161" t="str">
        <f t="shared" si="137"/>
        <v>Tungun-Thosne(4.36)</v>
      </c>
      <c r="W216" s="161" t="str">
        <f t="shared" si="137"/>
        <v>Tungun-Thosne(4.36)</v>
      </c>
      <c r="X216" s="161" t="str">
        <f t="shared" si="137"/>
        <v>Tungun-Thosne(4.36)</v>
      </c>
      <c r="Y216" s="161" t="str">
        <f t="shared" si="137"/>
        <v>Tungun-Thosne(4.36)</v>
      </c>
      <c r="Z216" s="161" t="str">
        <f t="shared" si="137"/>
        <v>Tungun-Thosne(4.36)</v>
      </c>
      <c r="AA216" s="161" t="str">
        <f t="shared" si="137"/>
        <v>Tungun-Thosne(4.36)</v>
      </c>
      <c r="AB216" s="161" t="str">
        <f t="shared" si="137"/>
        <v>Tungun-Thosne(4.36)</v>
      </c>
      <c r="AC216" s="161" t="str">
        <f t="shared" si="137"/>
        <v>Tungun-Thosne(4.36)</v>
      </c>
      <c r="AD216" s="161" t="str">
        <f t="shared" si="137"/>
        <v>Tungun-Thosne(4.36)</v>
      </c>
      <c r="AE216" s="161" t="str">
        <f t="shared" si="137"/>
        <v>Tungun-Thosne(4.36)</v>
      </c>
      <c r="AF216" s="174" t="str">
        <f t="shared" si="137"/>
        <v>Tungun-Thosne(4.36)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 t="str">
        <f t="shared" si="130"/>
        <v>Baramchi Khola(4.2)</v>
      </c>
      <c r="C217" s="161" t="str">
        <f t="shared" ref="C217:R232" si="138">B217</f>
        <v>Baramchi Khola(4.2)</v>
      </c>
      <c r="D217" s="161" t="str">
        <f t="shared" si="138"/>
        <v>Baramchi Khola(4.2)</v>
      </c>
      <c r="E217" s="161" t="str">
        <f t="shared" si="138"/>
        <v>Baramchi Khola(4.2)</v>
      </c>
      <c r="F217" s="161" t="str">
        <f t="shared" si="138"/>
        <v>Baramchi Khola(4.2)</v>
      </c>
      <c r="G217" s="161" t="str">
        <f t="shared" si="138"/>
        <v>Baramchi Khola(4.2)</v>
      </c>
      <c r="H217" s="161" t="str">
        <f t="shared" si="138"/>
        <v>Baramchi Khola(4.2)</v>
      </c>
      <c r="I217" s="161" t="str">
        <f t="shared" si="138"/>
        <v>Baramchi Khola(4.2)</v>
      </c>
      <c r="J217" s="161" t="str">
        <f t="shared" si="138"/>
        <v>Baramchi Khola(4.2)</v>
      </c>
      <c r="K217" s="161" t="str">
        <f t="shared" si="138"/>
        <v>Baramchi Khola(4.2)</v>
      </c>
      <c r="L217" s="161" t="str">
        <f t="shared" si="138"/>
        <v>Baramchi Khola(4.2)</v>
      </c>
      <c r="M217" s="161" t="str">
        <f t="shared" si="138"/>
        <v>Baramchi Khola(4.2)</v>
      </c>
      <c r="N217" s="161" t="str">
        <f t="shared" si="138"/>
        <v>Baramchi Khola(4.2)</v>
      </c>
      <c r="O217" s="161" t="str">
        <f t="shared" si="138"/>
        <v>Baramchi Khola(4.2)</v>
      </c>
      <c r="P217" s="161" t="str">
        <f t="shared" si="138"/>
        <v>Baramchi Khola(4.2)</v>
      </c>
      <c r="Q217" s="161" t="str">
        <f t="shared" si="138"/>
        <v>Baramchi Khola(4.2)</v>
      </c>
      <c r="R217" s="161" t="str">
        <f t="shared" si="138"/>
        <v>Baramchi Khola(4.2)</v>
      </c>
      <c r="S217" s="161" t="str">
        <f t="shared" si="137"/>
        <v>Baramchi Khola(4.2)</v>
      </c>
      <c r="T217" s="161" t="str">
        <f t="shared" si="137"/>
        <v>Baramchi Khola(4.2)</v>
      </c>
      <c r="U217" s="161" t="str">
        <f t="shared" si="137"/>
        <v>Baramchi Khola(4.2)</v>
      </c>
      <c r="V217" s="161" t="str">
        <f t="shared" si="137"/>
        <v>Baramchi Khola(4.2)</v>
      </c>
      <c r="W217" s="161" t="str">
        <f t="shared" si="137"/>
        <v>Baramchi Khola(4.2)</v>
      </c>
      <c r="X217" s="161" t="str">
        <f t="shared" si="137"/>
        <v>Baramchi Khola(4.2)</v>
      </c>
      <c r="Y217" s="161" t="str">
        <f t="shared" si="137"/>
        <v>Baramchi Khola(4.2)</v>
      </c>
      <c r="Z217" s="161" t="str">
        <f t="shared" si="137"/>
        <v>Baramchi Khola(4.2)</v>
      </c>
      <c r="AA217" s="161" t="str">
        <f t="shared" si="137"/>
        <v>Baramchi Khola(4.2)</v>
      </c>
      <c r="AB217" s="161" t="str">
        <f t="shared" si="137"/>
        <v>Baramchi Khola(4.2)</v>
      </c>
      <c r="AC217" s="161" t="str">
        <f t="shared" si="137"/>
        <v>Baramchi Khola(4.2)</v>
      </c>
      <c r="AD217" s="161" t="str">
        <f t="shared" si="137"/>
        <v>Baramchi Khola(4.2)</v>
      </c>
      <c r="AE217" s="161" t="str">
        <f t="shared" si="137"/>
        <v>Baramchi Khola(4.2)</v>
      </c>
      <c r="AF217" s="174" t="str">
        <f t="shared" si="137"/>
        <v>Baramchi Khola(4.2)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 t="str">
        <f t="shared" si="130"/>
        <v>Khudi Khola(4)</v>
      </c>
      <c r="C218" s="161" t="str">
        <f t="shared" si="138"/>
        <v>Khudi Khola(4)</v>
      </c>
      <c r="D218" s="161" t="str">
        <f t="shared" si="138"/>
        <v>Khudi Khola(4)</v>
      </c>
      <c r="E218" s="161" t="str">
        <f t="shared" si="138"/>
        <v>Khudi Khola(4)</v>
      </c>
      <c r="F218" s="161" t="str">
        <f t="shared" si="138"/>
        <v>Khudi Khola(4)</v>
      </c>
      <c r="G218" s="161" t="str">
        <f t="shared" si="138"/>
        <v>Khudi Khola(4)</v>
      </c>
      <c r="H218" s="161" t="str">
        <f t="shared" si="138"/>
        <v>Khudi Khola(4)</v>
      </c>
      <c r="I218" s="161" t="str">
        <f t="shared" si="138"/>
        <v>Khudi Khola(4)</v>
      </c>
      <c r="J218" s="161" t="str">
        <f t="shared" si="138"/>
        <v>Khudi Khola(4)</v>
      </c>
      <c r="K218" s="161" t="str">
        <f t="shared" si="138"/>
        <v>Khudi Khola(4)</v>
      </c>
      <c r="L218" s="161" t="str">
        <f t="shared" si="138"/>
        <v>Khudi Khola(4)</v>
      </c>
      <c r="M218" s="161" t="str">
        <f t="shared" si="138"/>
        <v>Khudi Khola(4)</v>
      </c>
      <c r="N218" s="161" t="str">
        <f t="shared" si="138"/>
        <v>Khudi Khola(4)</v>
      </c>
      <c r="O218" s="161" t="str">
        <f t="shared" si="138"/>
        <v>Khudi Khola(4)</v>
      </c>
      <c r="P218" s="161" t="str">
        <f t="shared" si="138"/>
        <v>Khudi Khola(4)</v>
      </c>
      <c r="Q218" s="161" t="str">
        <f t="shared" si="138"/>
        <v>Khudi Khola(4)</v>
      </c>
      <c r="R218" s="161" t="str">
        <f t="shared" si="138"/>
        <v>Khudi Khola(4)</v>
      </c>
      <c r="S218" s="161" t="str">
        <f t="shared" si="137"/>
        <v>Khudi Khola(4)</v>
      </c>
      <c r="T218" s="161" t="str">
        <f t="shared" si="137"/>
        <v>Khudi Khola(4)</v>
      </c>
      <c r="U218" s="161" t="str">
        <f t="shared" si="137"/>
        <v>Khudi Khola(4)</v>
      </c>
      <c r="V218" s="161" t="str">
        <f t="shared" si="137"/>
        <v>Khudi Khola(4)</v>
      </c>
      <c r="W218" s="161" t="str">
        <f t="shared" si="137"/>
        <v>Khudi Khola(4)</v>
      </c>
      <c r="X218" s="161" t="str">
        <f t="shared" si="137"/>
        <v>Khudi Khola(4)</v>
      </c>
      <c r="Y218" s="161" t="str">
        <f t="shared" si="137"/>
        <v>Khudi Khola(4)</v>
      </c>
      <c r="Z218" s="161" t="str">
        <f t="shared" si="137"/>
        <v>Khudi Khola(4)</v>
      </c>
      <c r="AA218" s="161" t="str">
        <f t="shared" si="137"/>
        <v>Khudi Khola(4)</v>
      </c>
      <c r="AB218" s="161" t="str">
        <f t="shared" si="137"/>
        <v>Khudi Khola(4)</v>
      </c>
      <c r="AC218" s="161" t="str">
        <f t="shared" si="137"/>
        <v>Khudi Khola(4)</v>
      </c>
      <c r="AD218" s="161" t="str">
        <f t="shared" si="137"/>
        <v>Khudi Khola(4)</v>
      </c>
      <c r="AE218" s="161" t="str">
        <f t="shared" si="137"/>
        <v>Khudi Khola(4)</v>
      </c>
      <c r="AF218" s="174" t="str">
        <f t="shared" si="137"/>
        <v>Khudi Khola(4)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 t="str">
        <f t="shared" si="130"/>
        <v>Sabha Khola(4)</v>
      </c>
      <c r="C219" s="161" t="str">
        <f t="shared" si="138"/>
        <v>Sabha Khola(4)</v>
      </c>
      <c r="D219" s="161" t="str">
        <f t="shared" si="138"/>
        <v>Sabha Khola(4)</v>
      </c>
      <c r="E219" s="161" t="str">
        <f t="shared" si="138"/>
        <v>Sabha Khola(4)</v>
      </c>
      <c r="F219" s="161" t="str">
        <f t="shared" si="138"/>
        <v>Sabha Khola(4)</v>
      </c>
      <c r="G219" s="161" t="str">
        <f t="shared" si="138"/>
        <v>Sabha Khola(4)</v>
      </c>
      <c r="H219" s="161" t="str">
        <f t="shared" si="138"/>
        <v>Sabha Khola(4)</v>
      </c>
      <c r="I219" s="161" t="str">
        <f t="shared" si="138"/>
        <v>Sabha Khola(4)</v>
      </c>
      <c r="J219" s="161" t="str">
        <f t="shared" si="138"/>
        <v>Sabha Khola(4)</v>
      </c>
      <c r="K219" s="161" t="str">
        <f t="shared" si="138"/>
        <v>Sabha Khola(4)</v>
      </c>
      <c r="L219" s="161" t="str">
        <f t="shared" si="138"/>
        <v>Sabha Khola(4)</v>
      </c>
      <c r="M219" s="161" t="str">
        <f t="shared" si="138"/>
        <v>Sabha Khola(4)</v>
      </c>
      <c r="N219" s="161" t="str">
        <f t="shared" si="138"/>
        <v>Sabha Khola(4)</v>
      </c>
      <c r="O219" s="161" t="str">
        <f t="shared" si="138"/>
        <v>Sabha Khola(4)</v>
      </c>
      <c r="P219" s="161" t="str">
        <f t="shared" si="138"/>
        <v>Sabha Khola(4)</v>
      </c>
      <c r="Q219" s="161" t="str">
        <f t="shared" si="138"/>
        <v>Sabha Khola(4)</v>
      </c>
      <c r="R219" s="161" t="str">
        <f t="shared" si="138"/>
        <v>Sabha Khola(4)</v>
      </c>
      <c r="S219" s="161" t="str">
        <f t="shared" si="137"/>
        <v>Sabha Khola(4)</v>
      </c>
      <c r="T219" s="161" t="str">
        <f t="shared" si="137"/>
        <v>Sabha Khola(4)</v>
      </c>
      <c r="U219" s="161" t="str">
        <f t="shared" si="137"/>
        <v>Sabha Khola(4)</v>
      </c>
      <c r="V219" s="161" t="str">
        <f t="shared" si="137"/>
        <v>Sabha Khola(4)</v>
      </c>
      <c r="W219" s="161" t="str">
        <f t="shared" si="137"/>
        <v>Sabha Khola(4)</v>
      </c>
      <c r="X219" s="161" t="str">
        <f t="shared" si="137"/>
        <v>Sabha Khola(4)</v>
      </c>
      <c r="Y219" s="161" t="str">
        <f t="shared" si="137"/>
        <v>Sabha Khola(4)</v>
      </c>
      <c r="Z219" s="161" t="str">
        <f t="shared" si="137"/>
        <v>Sabha Khola(4)</v>
      </c>
      <c r="AA219" s="161" t="str">
        <f t="shared" si="137"/>
        <v>Sabha Khola(4)</v>
      </c>
      <c r="AB219" s="161" t="str">
        <f t="shared" si="137"/>
        <v>Sabha Khola(4)</v>
      </c>
      <c r="AC219" s="161" t="str">
        <f t="shared" si="137"/>
        <v>Sabha Khola(4)</v>
      </c>
      <c r="AD219" s="161" t="str">
        <f t="shared" si="137"/>
        <v>Sabha Khola(4)</v>
      </c>
      <c r="AE219" s="161" t="str">
        <f t="shared" si="137"/>
        <v>Sabha Khola(4)</v>
      </c>
      <c r="AF219" s="174" t="str">
        <f t="shared" si="137"/>
        <v>Sabha Khola(4)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 t="str">
        <f t="shared" si="130"/>
        <v>Puwa Khola -1 (4)</v>
      </c>
      <c r="C220" s="161" t="str">
        <f t="shared" si="138"/>
        <v>Puwa Khola -1 (4)</v>
      </c>
      <c r="D220" s="161" t="str">
        <f t="shared" si="138"/>
        <v>Puwa Khola -1 (4)</v>
      </c>
      <c r="E220" s="161" t="str">
        <f t="shared" si="138"/>
        <v>Puwa Khola -1 (4)</v>
      </c>
      <c r="F220" s="161" t="str">
        <f t="shared" si="138"/>
        <v>Puwa Khola -1 (4)</v>
      </c>
      <c r="G220" s="161" t="str">
        <f t="shared" si="138"/>
        <v>Puwa Khola -1 (4)</v>
      </c>
      <c r="H220" s="161" t="str">
        <f t="shared" si="138"/>
        <v>Puwa Khola -1 (4)</v>
      </c>
      <c r="I220" s="161" t="str">
        <f t="shared" si="138"/>
        <v>Puwa Khola -1 (4)</v>
      </c>
      <c r="J220" s="161" t="str">
        <f t="shared" si="138"/>
        <v>Puwa Khola -1 (4)</v>
      </c>
      <c r="K220" s="161" t="str">
        <f t="shared" si="138"/>
        <v>Puwa Khola -1 (4)</v>
      </c>
      <c r="L220" s="161" t="str">
        <f t="shared" si="138"/>
        <v>Puwa Khola -1 (4)</v>
      </c>
      <c r="M220" s="161" t="str">
        <f t="shared" si="138"/>
        <v>Puwa Khola -1 (4)</v>
      </c>
      <c r="N220" s="161" t="str">
        <f t="shared" si="138"/>
        <v>Puwa Khola -1 (4)</v>
      </c>
      <c r="O220" s="161" t="str">
        <f t="shared" si="138"/>
        <v>Puwa Khola -1 (4)</v>
      </c>
      <c r="P220" s="161" t="str">
        <f t="shared" si="138"/>
        <v>Puwa Khola -1 (4)</v>
      </c>
      <c r="Q220" s="161" t="str">
        <f t="shared" si="138"/>
        <v>Puwa Khola -1 (4)</v>
      </c>
      <c r="R220" s="161" t="str">
        <f t="shared" si="138"/>
        <v>Puwa Khola -1 (4)</v>
      </c>
      <c r="S220" s="161" t="str">
        <f t="shared" si="137"/>
        <v>Puwa Khola -1 (4)</v>
      </c>
      <c r="T220" s="161" t="str">
        <f t="shared" si="137"/>
        <v>Puwa Khola -1 (4)</v>
      </c>
      <c r="U220" s="161" t="str">
        <f t="shared" si="137"/>
        <v>Puwa Khola -1 (4)</v>
      </c>
      <c r="V220" s="161" t="str">
        <f t="shared" si="137"/>
        <v>Puwa Khola -1 (4)</v>
      </c>
      <c r="W220" s="161" t="str">
        <f t="shared" si="137"/>
        <v>Puwa Khola -1 (4)</v>
      </c>
      <c r="X220" s="161" t="str">
        <f t="shared" si="137"/>
        <v>Puwa Khola -1 (4)</v>
      </c>
      <c r="Y220" s="161" t="str">
        <f t="shared" si="137"/>
        <v>Puwa Khola -1 (4)</v>
      </c>
      <c r="Z220" s="161" t="str">
        <f t="shared" si="137"/>
        <v>Puwa Khola -1 (4)</v>
      </c>
      <c r="AA220" s="161" t="str">
        <f t="shared" si="137"/>
        <v>Puwa Khola -1 (4)</v>
      </c>
      <c r="AB220" s="161" t="str">
        <f t="shared" si="137"/>
        <v>Puwa Khola -1 (4)</v>
      </c>
      <c r="AC220" s="161" t="str">
        <f t="shared" si="137"/>
        <v>Puwa Khola -1 (4)</v>
      </c>
      <c r="AD220" s="161" t="str">
        <f t="shared" si="137"/>
        <v>Puwa Khola -1 (4)</v>
      </c>
      <c r="AE220" s="161" t="str">
        <f t="shared" si="137"/>
        <v>Puwa Khola -1 (4)</v>
      </c>
      <c r="AF220" s="174" t="str">
        <f t="shared" si="137"/>
        <v>Puwa Khola -1 (4)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 t="str">
        <f t="shared" si="130"/>
        <v>Sardi Khola(4)</v>
      </c>
      <c r="C221" s="161" t="str">
        <f t="shared" si="138"/>
        <v>Sardi Khola(4)</v>
      </c>
      <c r="D221" s="161" t="str">
        <f t="shared" si="138"/>
        <v>Sardi Khola(4)</v>
      </c>
      <c r="E221" s="161" t="str">
        <f t="shared" si="138"/>
        <v>Sardi Khola(4)</v>
      </c>
      <c r="F221" s="161" t="str">
        <f t="shared" si="138"/>
        <v>Sardi Khola(4)</v>
      </c>
      <c r="G221" s="161" t="str">
        <f t="shared" si="138"/>
        <v>Sardi Khola(4)</v>
      </c>
      <c r="H221" s="161" t="str">
        <f t="shared" si="138"/>
        <v>Sardi Khola(4)</v>
      </c>
      <c r="I221" s="161" t="str">
        <f t="shared" si="138"/>
        <v>Sardi Khola(4)</v>
      </c>
      <c r="J221" s="161" t="str">
        <f t="shared" si="138"/>
        <v>Sardi Khola(4)</v>
      </c>
      <c r="K221" s="161" t="str">
        <f t="shared" si="138"/>
        <v>Sardi Khola(4)</v>
      </c>
      <c r="L221" s="161" t="str">
        <f t="shared" si="138"/>
        <v>Sardi Khola(4)</v>
      </c>
      <c r="M221" s="161" t="str">
        <f t="shared" si="138"/>
        <v>Sardi Khola(4)</v>
      </c>
      <c r="N221" s="161" t="str">
        <f t="shared" si="138"/>
        <v>Sardi Khola(4)</v>
      </c>
      <c r="O221" s="161" t="str">
        <f t="shared" si="138"/>
        <v>Sardi Khola(4)</v>
      </c>
      <c r="P221" s="161" t="str">
        <f t="shared" si="138"/>
        <v>Sardi Khola(4)</v>
      </c>
      <c r="Q221" s="161" t="str">
        <f t="shared" si="138"/>
        <v>Sardi Khola(4)</v>
      </c>
      <c r="R221" s="161" t="str">
        <f t="shared" si="138"/>
        <v>Sardi Khola(4)</v>
      </c>
      <c r="S221" s="161" t="str">
        <f t="shared" si="137"/>
        <v>Sardi Khola(4)</v>
      </c>
      <c r="T221" s="161" t="str">
        <f t="shared" si="137"/>
        <v>Sardi Khola(4)</v>
      </c>
      <c r="U221" s="161" t="str">
        <f t="shared" si="137"/>
        <v>Sardi Khola(4)</v>
      </c>
      <c r="V221" s="161" t="str">
        <f t="shared" si="137"/>
        <v>Sardi Khola(4)</v>
      </c>
      <c r="W221" s="161" t="str">
        <f t="shared" si="137"/>
        <v>Sardi Khola(4)</v>
      </c>
      <c r="X221" s="161" t="str">
        <f t="shared" si="137"/>
        <v>Sardi Khola(4)</v>
      </c>
      <c r="Y221" s="161" t="str">
        <f t="shared" si="137"/>
        <v>Sardi Khola(4)</v>
      </c>
      <c r="Z221" s="161" t="str">
        <f t="shared" si="137"/>
        <v>Sardi Khola(4)</v>
      </c>
      <c r="AA221" s="161" t="str">
        <f t="shared" si="137"/>
        <v>Sardi Khola(4)</v>
      </c>
      <c r="AB221" s="161" t="str">
        <f t="shared" si="137"/>
        <v>Sardi Khola(4)</v>
      </c>
      <c r="AC221" s="161" t="str">
        <f t="shared" si="137"/>
        <v>Sardi Khola(4)</v>
      </c>
      <c r="AD221" s="161" t="str">
        <f t="shared" si="137"/>
        <v>Sardi Khola(4)</v>
      </c>
      <c r="AE221" s="161" t="str">
        <f t="shared" si="137"/>
        <v>Sardi Khola(4)</v>
      </c>
      <c r="AF221" s="174" t="str">
        <f t="shared" si="137"/>
        <v>Sardi Khola(4)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 t="str">
        <f t="shared" si="130"/>
        <v>Chandranigahpur Solar Project(4)</v>
      </c>
      <c r="C222" s="161" t="str">
        <f t="shared" si="138"/>
        <v>Chandranigahpur Solar Project(4)</v>
      </c>
      <c r="D222" s="161" t="str">
        <f t="shared" si="138"/>
        <v>Chandranigahpur Solar Project(4)</v>
      </c>
      <c r="E222" s="161" t="str">
        <f t="shared" si="138"/>
        <v>Chandranigahpur Solar Project(4)</v>
      </c>
      <c r="F222" s="161" t="str">
        <f t="shared" si="138"/>
        <v>Chandranigahpur Solar Project(4)</v>
      </c>
      <c r="G222" s="161" t="str">
        <f t="shared" si="138"/>
        <v>Chandranigahpur Solar Project(4)</v>
      </c>
      <c r="H222" s="161" t="str">
        <f t="shared" si="138"/>
        <v>Chandranigahpur Solar Project(4)</v>
      </c>
      <c r="I222" s="161" t="str">
        <f t="shared" si="138"/>
        <v>Chandranigahpur Solar Project(4)</v>
      </c>
      <c r="J222" s="161" t="str">
        <f t="shared" si="138"/>
        <v>Chandranigahpur Solar Project(4)</v>
      </c>
      <c r="K222" s="161" t="str">
        <f t="shared" si="138"/>
        <v>Chandranigahpur Solar Project(4)</v>
      </c>
      <c r="L222" s="161" t="str">
        <f t="shared" si="138"/>
        <v>Chandranigahpur Solar Project(4)</v>
      </c>
      <c r="M222" s="161" t="str">
        <f t="shared" si="138"/>
        <v>Chandranigahpur Solar Project(4)</v>
      </c>
      <c r="N222" s="161" t="str">
        <f t="shared" si="138"/>
        <v>Chandranigahpur Solar Project(4)</v>
      </c>
      <c r="O222" s="161" t="str">
        <f t="shared" si="138"/>
        <v>Chandranigahpur Solar Project(4)</v>
      </c>
      <c r="P222" s="161" t="str">
        <f t="shared" si="138"/>
        <v>Chandranigahpur Solar Project(4)</v>
      </c>
      <c r="Q222" s="161" t="str">
        <f t="shared" si="138"/>
        <v>Chandranigahpur Solar Project(4)</v>
      </c>
      <c r="R222" s="161" t="str">
        <f t="shared" si="138"/>
        <v>Chandranigahpur Solar Project(4)</v>
      </c>
      <c r="S222" s="161" t="str">
        <f t="shared" si="137"/>
        <v>Chandranigahpur Solar Project(4)</v>
      </c>
      <c r="T222" s="161" t="str">
        <f t="shared" si="137"/>
        <v>Chandranigahpur Solar Project(4)</v>
      </c>
      <c r="U222" s="161" t="str">
        <f t="shared" si="137"/>
        <v>Chandranigahpur Solar Project(4)</v>
      </c>
      <c r="V222" s="161" t="str">
        <f t="shared" si="137"/>
        <v>Chandranigahpur Solar Project(4)</v>
      </c>
      <c r="W222" s="161" t="str">
        <f t="shared" si="137"/>
        <v>Chandranigahpur Solar Project(4)</v>
      </c>
      <c r="X222" s="161" t="str">
        <f t="shared" si="137"/>
        <v>Chandranigahpur Solar Project(4)</v>
      </c>
      <c r="Y222" s="161" t="str">
        <f t="shared" si="137"/>
        <v>Chandranigahpur Solar Project(4)</v>
      </c>
      <c r="Z222" s="161" t="str">
        <f t="shared" si="137"/>
        <v>Chandranigahpur Solar Project(4)</v>
      </c>
      <c r="AA222" s="161" t="str">
        <f t="shared" si="137"/>
        <v>Chandranigahpur Solar Project(4)</v>
      </c>
      <c r="AB222" s="161" t="str">
        <f t="shared" si="137"/>
        <v>Chandranigahpur Solar Project(4)</v>
      </c>
      <c r="AC222" s="161" t="str">
        <f t="shared" si="137"/>
        <v>Chandranigahpur Solar Project(4)</v>
      </c>
      <c r="AD222" s="161" t="str">
        <f t="shared" si="137"/>
        <v>Chandranigahpur Solar Project(4)</v>
      </c>
      <c r="AE222" s="161" t="str">
        <f t="shared" si="137"/>
        <v>Chandranigahpur Solar Project(4)</v>
      </c>
      <c r="AF222" s="174" t="str">
        <f t="shared" si="137"/>
        <v>Chandranigahpur Solar Project(4)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 t="str">
        <f t="shared" si="130"/>
        <v>Upper Chhyangdi Khola(4)</v>
      </c>
      <c r="C223" s="161" t="str">
        <f t="shared" si="138"/>
        <v>Upper Chhyangdi Khola(4)</v>
      </c>
      <c r="D223" s="161" t="str">
        <f t="shared" si="138"/>
        <v>Upper Chhyangdi Khola(4)</v>
      </c>
      <c r="E223" s="161" t="str">
        <f t="shared" si="138"/>
        <v>Upper Chhyangdi Khola(4)</v>
      </c>
      <c r="F223" s="161" t="str">
        <f t="shared" si="138"/>
        <v>Upper Chhyangdi Khola(4)</v>
      </c>
      <c r="G223" s="161" t="str">
        <f t="shared" si="138"/>
        <v>Upper Chhyangdi Khola(4)</v>
      </c>
      <c r="H223" s="161" t="str">
        <f t="shared" si="138"/>
        <v>Upper Chhyangdi Khola(4)</v>
      </c>
      <c r="I223" s="161" t="str">
        <f t="shared" si="138"/>
        <v>Upper Chhyangdi Khola(4)</v>
      </c>
      <c r="J223" s="161" t="str">
        <f t="shared" si="138"/>
        <v>Upper Chhyangdi Khola(4)</v>
      </c>
      <c r="K223" s="161" t="str">
        <f t="shared" si="138"/>
        <v>Upper Chhyangdi Khola(4)</v>
      </c>
      <c r="L223" s="161" t="str">
        <f t="shared" si="138"/>
        <v>Upper Chhyangdi Khola(4)</v>
      </c>
      <c r="M223" s="161" t="str">
        <f t="shared" si="138"/>
        <v>Upper Chhyangdi Khola(4)</v>
      </c>
      <c r="N223" s="161" t="str">
        <f t="shared" si="138"/>
        <v>Upper Chhyangdi Khola(4)</v>
      </c>
      <c r="O223" s="161" t="str">
        <f t="shared" si="138"/>
        <v>Upper Chhyangdi Khola(4)</v>
      </c>
      <c r="P223" s="161" t="str">
        <f t="shared" si="138"/>
        <v>Upper Chhyangdi Khola(4)</v>
      </c>
      <c r="Q223" s="161" t="str">
        <f t="shared" si="138"/>
        <v>Upper Chhyangdi Khola(4)</v>
      </c>
      <c r="R223" s="161" t="str">
        <f t="shared" si="138"/>
        <v>Upper Chhyangdi Khola(4)</v>
      </c>
      <c r="S223" s="161" t="str">
        <f t="shared" si="137"/>
        <v>Upper Chhyangdi Khola(4)</v>
      </c>
      <c r="T223" s="161" t="str">
        <f t="shared" si="137"/>
        <v>Upper Chhyangdi Khola(4)</v>
      </c>
      <c r="U223" s="161" t="str">
        <f t="shared" si="137"/>
        <v>Upper Chhyangdi Khola(4)</v>
      </c>
      <c r="V223" s="161" t="str">
        <f t="shared" si="137"/>
        <v>Upper Chhyangdi Khola(4)</v>
      </c>
      <c r="W223" s="161" t="str">
        <f t="shared" si="137"/>
        <v>Upper Chhyangdi Khola(4)</v>
      </c>
      <c r="X223" s="161" t="str">
        <f t="shared" si="137"/>
        <v>Upper Chhyangdi Khola(4)</v>
      </c>
      <c r="Y223" s="161" t="str">
        <f t="shared" si="137"/>
        <v>Upper Chhyangdi Khola(4)</v>
      </c>
      <c r="Z223" s="161" t="str">
        <f t="shared" si="137"/>
        <v>Upper Chhyangdi Khola(4)</v>
      </c>
      <c r="AA223" s="161" t="str">
        <f t="shared" si="137"/>
        <v>Upper Chhyangdi Khola(4)</v>
      </c>
      <c r="AB223" s="161" t="str">
        <f t="shared" si="137"/>
        <v>Upper Chhyangdi Khola(4)</v>
      </c>
      <c r="AC223" s="161" t="str">
        <f t="shared" si="137"/>
        <v>Upper Chhyangdi Khola(4)</v>
      </c>
      <c r="AD223" s="161" t="str">
        <f t="shared" si="137"/>
        <v>Upper Chhyangdi Khola(4)</v>
      </c>
      <c r="AE223" s="161" t="str">
        <f t="shared" si="137"/>
        <v>Upper Chhyangdi Khola(4)</v>
      </c>
      <c r="AF223" s="174" t="str">
        <f t="shared" si="137"/>
        <v>Upper Chhyangdi Khola(4)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 t="str">
        <f t="shared" si="130"/>
        <v>Super Mai Cascade(3.8)</v>
      </c>
      <c r="C224" s="161" t="str">
        <f t="shared" si="138"/>
        <v>Super Mai Cascade(3.8)</v>
      </c>
      <c r="D224" s="161" t="str">
        <f t="shared" si="138"/>
        <v>Super Mai Cascade(3.8)</v>
      </c>
      <c r="E224" s="161" t="str">
        <f t="shared" si="138"/>
        <v>Super Mai Cascade(3.8)</v>
      </c>
      <c r="F224" s="161" t="str">
        <f t="shared" si="138"/>
        <v>Super Mai Cascade(3.8)</v>
      </c>
      <c r="G224" s="161" t="str">
        <f t="shared" si="138"/>
        <v>Super Mai Cascade(3.8)</v>
      </c>
      <c r="H224" s="161" t="str">
        <f t="shared" si="138"/>
        <v>Super Mai Cascade(3.8)</v>
      </c>
      <c r="I224" s="161" t="str">
        <f t="shared" si="138"/>
        <v>Super Mai Cascade(3.8)</v>
      </c>
      <c r="J224" s="161" t="str">
        <f t="shared" si="138"/>
        <v>Super Mai Cascade(3.8)</v>
      </c>
      <c r="K224" s="161" t="str">
        <f t="shared" si="138"/>
        <v>Super Mai Cascade(3.8)</v>
      </c>
      <c r="L224" s="161" t="str">
        <f t="shared" si="138"/>
        <v>Super Mai Cascade(3.8)</v>
      </c>
      <c r="M224" s="161" t="str">
        <f t="shared" si="138"/>
        <v>Super Mai Cascade(3.8)</v>
      </c>
      <c r="N224" s="161" t="str">
        <f t="shared" si="138"/>
        <v>Super Mai Cascade(3.8)</v>
      </c>
      <c r="O224" s="161" t="str">
        <f t="shared" si="138"/>
        <v>Super Mai Cascade(3.8)</v>
      </c>
      <c r="P224" s="161" t="str">
        <f t="shared" si="138"/>
        <v>Super Mai Cascade(3.8)</v>
      </c>
      <c r="Q224" s="161" t="str">
        <f t="shared" si="138"/>
        <v>Super Mai Cascade(3.8)</v>
      </c>
      <c r="R224" s="161" t="str">
        <f t="shared" si="138"/>
        <v>Super Mai Cascade(3.8)</v>
      </c>
      <c r="S224" s="161" t="str">
        <f t="shared" si="137"/>
        <v>Super Mai Cascade(3.8)</v>
      </c>
      <c r="T224" s="161" t="str">
        <f t="shared" si="137"/>
        <v>Super Mai Cascade(3.8)</v>
      </c>
      <c r="U224" s="161" t="str">
        <f t="shared" si="137"/>
        <v>Super Mai Cascade(3.8)</v>
      </c>
      <c r="V224" s="161" t="str">
        <f t="shared" si="137"/>
        <v>Super Mai Cascade(3.8)</v>
      </c>
      <c r="W224" s="161" t="str">
        <f t="shared" si="137"/>
        <v>Super Mai Cascade(3.8)</v>
      </c>
      <c r="X224" s="161" t="str">
        <f t="shared" si="137"/>
        <v>Super Mai Cascade(3.8)</v>
      </c>
      <c r="Y224" s="161" t="str">
        <f t="shared" si="137"/>
        <v>Super Mai Cascade(3.8)</v>
      </c>
      <c r="Z224" s="161" t="str">
        <f t="shared" si="137"/>
        <v>Super Mai Cascade(3.8)</v>
      </c>
      <c r="AA224" s="161" t="str">
        <f t="shared" si="137"/>
        <v>Super Mai Cascade(3.8)</v>
      </c>
      <c r="AB224" s="161" t="str">
        <f t="shared" si="137"/>
        <v>Super Mai Cascade(3.8)</v>
      </c>
      <c r="AC224" s="161" t="str">
        <f t="shared" si="137"/>
        <v>Super Mai Cascade(3.8)</v>
      </c>
      <c r="AD224" s="161" t="str">
        <f t="shared" si="137"/>
        <v>Super Mai Cascade(3.8)</v>
      </c>
      <c r="AE224" s="161" t="str">
        <f t="shared" si="137"/>
        <v>Super Mai Cascade(3.8)</v>
      </c>
      <c r="AF224" s="174" t="str">
        <f t="shared" si="137"/>
        <v>Super Mai Cascade(3.8)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 t="str">
        <f t="shared" si="130"/>
        <v>Dwari Khola(3.75)</v>
      </c>
      <c r="C225" s="161" t="str">
        <f t="shared" si="138"/>
        <v>Dwari Khola(3.75)</v>
      </c>
      <c r="D225" s="161" t="str">
        <f t="shared" si="138"/>
        <v>Dwari Khola(3.75)</v>
      </c>
      <c r="E225" s="161" t="str">
        <f t="shared" si="138"/>
        <v>Dwari Khola(3.75)</v>
      </c>
      <c r="F225" s="161" t="str">
        <f t="shared" si="138"/>
        <v>Dwari Khola(3.75)</v>
      </c>
      <c r="G225" s="161" t="str">
        <f t="shared" si="138"/>
        <v>Dwari Khola(3.75)</v>
      </c>
      <c r="H225" s="161" t="str">
        <f t="shared" si="138"/>
        <v>Dwari Khola(3.75)</v>
      </c>
      <c r="I225" s="161" t="str">
        <f t="shared" si="138"/>
        <v>Dwari Khola(3.75)</v>
      </c>
      <c r="J225" s="161" t="str">
        <f t="shared" si="138"/>
        <v>Dwari Khola(3.75)</v>
      </c>
      <c r="K225" s="161" t="str">
        <f t="shared" si="138"/>
        <v>Dwari Khola(3.75)</v>
      </c>
      <c r="L225" s="161" t="str">
        <f t="shared" si="138"/>
        <v>Dwari Khola(3.75)</v>
      </c>
      <c r="M225" s="161" t="str">
        <f t="shared" si="138"/>
        <v>Dwari Khola(3.75)</v>
      </c>
      <c r="N225" s="161" t="str">
        <f t="shared" si="138"/>
        <v>Dwari Khola(3.75)</v>
      </c>
      <c r="O225" s="161" t="str">
        <f t="shared" si="138"/>
        <v>Dwari Khola(3.75)</v>
      </c>
      <c r="P225" s="161" t="str">
        <f t="shared" si="138"/>
        <v>Dwari Khola(3.75)</v>
      </c>
      <c r="Q225" s="161" t="str">
        <f t="shared" si="138"/>
        <v>Dwari Khola(3.75)</v>
      </c>
      <c r="R225" s="161" t="str">
        <f t="shared" si="138"/>
        <v>Dwari Khola(3.75)</v>
      </c>
      <c r="S225" s="161" t="str">
        <f t="shared" si="137"/>
        <v>Dwari Khola(3.75)</v>
      </c>
      <c r="T225" s="161" t="str">
        <f t="shared" si="137"/>
        <v>Dwari Khola(3.75)</v>
      </c>
      <c r="U225" s="161" t="str">
        <f t="shared" si="137"/>
        <v>Dwari Khola(3.75)</v>
      </c>
      <c r="V225" s="161" t="str">
        <f t="shared" si="137"/>
        <v>Dwari Khola(3.75)</v>
      </c>
      <c r="W225" s="161" t="str">
        <f t="shared" si="137"/>
        <v>Dwari Khola(3.75)</v>
      </c>
      <c r="X225" s="161" t="str">
        <f t="shared" si="137"/>
        <v>Dwari Khola(3.75)</v>
      </c>
      <c r="Y225" s="161" t="str">
        <f t="shared" si="137"/>
        <v>Dwari Khola(3.75)</v>
      </c>
      <c r="Z225" s="161" t="str">
        <f t="shared" si="137"/>
        <v>Dwari Khola(3.75)</v>
      </c>
      <c r="AA225" s="161" t="str">
        <f t="shared" si="137"/>
        <v>Dwari Khola(3.75)</v>
      </c>
      <c r="AB225" s="161" t="str">
        <f t="shared" si="137"/>
        <v>Dwari Khola(3.75)</v>
      </c>
      <c r="AC225" s="161" t="str">
        <f t="shared" si="137"/>
        <v>Dwari Khola(3.75)</v>
      </c>
      <c r="AD225" s="161" t="str">
        <f t="shared" si="137"/>
        <v>Dwari Khola(3.75)</v>
      </c>
      <c r="AE225" s="161" t="str">
        <f t="shared" si="137"/>
        <v>Dwari Khola(3.75)</v>
      </c>
      <c r="AF225" s="174" t="str">
        <f t="shared" si="137"/>
        <v>Dwari Khola(3.75)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 t="str">
        <f t="shared" si="130"/>
        <v>Charanawati  Khola(3.52)</v>
      </c>
      <c r="C226" s="161" t="str">
        <f t="shared" si="138"/>
        <v>Charanawati  Khola(3.52)</v>
      </c>
      <c r="D226" s="161" t="str">
        <f t="shared" si="138"/>
        <v>Charanawati  Khola(3.52)</v>
      </c>
      <c r="E226" s="161" t="str">
        <f t="shared" si="138"/>
        <v>Charanawati  Khola(3.52)</v>
      </c>
      <c r="F226" s="161" t="str">
        <f t="shared" si="138"/>
        <v>Charanawati  Khola(3.52)</v>
      </c>
      <c r="G226" s="161" t="str">
        <f t="shared" si="138"/>
        <v>Charanawati  Khola(3.52)</v>
      </c>
      <c r="H226" s="161" t="str">
        <f t="shared" si="138"/>
        <v>Charanawati  Khola(3.52)</v>
      </c>
      <c r="I226" s="161" t="str">
        <f t="shared" si="138"/>
        <v>Charanawati  Khola(3.52)</v>
      </c>
      <c r="J226" s="161" t="str">
        <f t="shared" si="138"/>
        <v>Charanawati  Khola(3.52)</v>
      </c>
      <c r="K226" s="161" t="str">
        <f t="shared" si="138"/>
        <v>Charanawati  Khola(3.52)</v>
      </c>
      <c r="L226" s="161" t="str">
        <f t="shared" si="138"/>
        <v>Charanawati  Khola(3.52)</v>
      </c>
      <c r="M226" s="161" t="str">
        <f t="shared" si="138"/>
        <v>Charanawati  Khola(3.52)</v>
      </c>
      <c r="N226" s="161" t="str">
        <f t="shared" si="138"/>
        <v>Charanawati  Khola(3.52)</v>
      </c>
      <c r="O226" s="161" t="str">
        <f t="shared" si="138"/>
        <v>Charanawati  Khola(3.52)</v>
      </c>
      <c r="P226" s="161" t="str">
        <f t="shared" si="138"/>
        <v>Charanawati  Khola(3.52)</v>
      </c>
      <c r="Q226" s="161" t="str">
        <f t="shared" si="138"/>
        <v>Charanawati  Khola(3.52)</v>
      </c>
      <c r="R226" s="161" t="str">
        <f t="shared" si="138"/>
        <v>Charanawati  Khola(3.52)</v>
      </c>
      <c r="S226" s="161" t="str">
        <f t="shared" si="137"/>
        <v>Charanawati  Khola(3.52)</v>
      </c>
      <c r="T226" s="161" t="str">
        <f t="shared" si="137"/>
        <v>Charanawati  Khola(3.52)</v>
      </c>
      <c r="U226" s="161" t="str">
        <f t="shared" si="137"/>
        <v>Charanawati  Khola(3.52)</v>
      </c>
      <c r="V226" s="161" t="str">
        <f t="shared" si="137"/>
        <v>Charanawati  Khola(3.52)</v>
      </c>
      <c r="W226" s="161" t="str">
        <f t="shared" si="137"/>
        <v>Charanawati  Khola(3.52)</v>
      </c>
      <c r="X226" s="161" t="str">
        <f t="shared" si="137"/>
        <v>Charanawati  Khola(3.52)</v>
      </c>
      <c r="Y226" s="161" t="str">
        <f t="shared" si="137"/>
        <v>Charanawati  Khola(3.52)</v>
      </c>
      <c r="Z226" s="161" t="str">
        <f t="shared" si="137"/>
        <v>Charanawati  Khola(3.52)</v>
      </c>
      <c r="AA226" s="161" t="str">
        <f t="shared" si="137"/>
        <v>Charanawati  Khola(3.52)</v>
      </c>
      <c r="AB226" s="161" t="str">
        <f t="shared" si="137"/>
        <v>Charanawati  Khola(3.52)</v>
      </c>
      <c r="AC226" s="161" t="str">
        <f t="shared" si="137"/>
        <v>Charanawati  Khola(3.52)</v>
      </c>
      <c r="AD226" s="161" t="str">
        <f t="shared" si="137"/>
        <v>Charanawati  Khola(3.52)</v>
      </c>
      <c r="AE226" s="161" t="str">
        <f t="shared" si="137"/>
        <v>Charanawati  Khola(3.52)</v>
      </c>
      <c r="AF226" s="174" t="str">
        <f t="shared" si="137"/>
        <v>Charanawati  Khola(3.52)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 t="str">
        <f t="shared" si="130"/>
        <v>Kapadi Gad(3.33)</v>
      </c>
      <c r="C227" s="161" t="str">
        <f t="shared" si="138"/>
        <v>Kapadi Gad(3.33)</v>
      </c>
      <c r="D227" s="161" t="str">
        <f t="shared" si="138"/>
        <v>Kapadi Gad(3.33)</v>
      </c>
      <c r="E227" s="161" t="str">
        <f t="shared" si="138"/>
        <v>Kapadi Gad(3.33)</v>
      </c>
      <c r="F227" s="161" t="str">
        <f t="shared" si="138"/>
        <v>Kapadi Gad(3.33)</v>
      </c>
      <c r="G227" s="161" t="str">
        <f t="shared" si="138"/>
        <v>Kapadi Gad(3.33)</v>
      </c>
      <c r="H227" s="161" t="str">
        <f t="shared" si="138"/>
        <v>Kapadi Gad(3.33)</v>
      </c>
      <c r="I227" s="161" t="str">
        <f t="shared" si="138"/>
        <v>Kapadi Gad(3.33)</v>
      </c>
      <c r="J227" s="161" t="str">
        <f t="shared" si="138"/>
        <v>Kapadi Gad(3.33)</v>
      </c>
      <c r="K227" s="161" t="str">
        <f t="shared" si="138"/>
        <v>Kapadi Gad(3.33)</v>
      </c>
      <c r="L227" s="161" t="str">
        <f t="shared" si="138"/>
        <v>Kapadi Gad(3.33)</v>
      </c>
      <c r="M227" s="161" t="str">
        <f t="shared" si="138"/>
        <v>Kapadi Gad(3.33)</v>
      </c>
      <c r="N227" s="161" t="str">
        <f t="shared" si="138"/>
        <v>Kapadi Gad(3.33)</v>
      </c>
      <c r="O227" s="161" t="str">
        <f t="shared" si="138"/>
        <v>Kapadi Gad(3.33)</v>
      </c>
      <c r="P227" s="161" t="str">
        <f t="shared" si="138"/>
        <v>Kapadi Gad(3.33)</v>
      </c>
      <c r="Q227" s="161" t="str">
        <f t="shared" si="138"/>
        <v>Kapadi Gad(3.33)</v>
      </c>
      <c r="R227" s="161" t="str">
        <f t="shared" si="138"/>
        <v>Kapadi Gad(3.33)</v>
      </c>
      <c r="S227" s="161" t="str">
        <f t="shared" si="137"/>
        <v>Kapadi Gad(3.33)</v>
      </c>
      <c r="T227" s="161" t="str">
        <f t="shared" si="137"/>
        <v>Kapadi Gad(3.33)</v>
      </c>
      <c r="U227" s="161" t="str">
        <f t="shared" si="137"/>
        <v>Kapadi Gad(3.33)</v>
      </c>
      <c r="V227" s="161" t="str">
        <f t="shared" si="137"/>
        <v>Kapadi Gad(3.33)</v>
      </c>
      <c r="W227" s="161" t="str">
        <f t="shared" si="137"/>
        <v>Kapadi Gad(3.33)</v>
      </c>
      <c r="X227" s="161" t="str">
        <f t="shared" si="137"/>
        <v>Kapadi Gad(3.33)</v>
      </c>
      <c r="Y227" s="161" t="str">
        <f t="shared" si="137"/>
        <v>Kapadi Gad(3.33)</v>
      </c>
      <c r="Z227" s="161" t="str">
        <f t="shared" si="137"/>
        <v>Kapadi Gad(3.33)</v>
      </c>
      <c r="AA227" s="161" t="str">
        <f t="shared" si="137"/>
        <v>Kapadi Gad(3.33)</v>
      </c>
      <c r="AB227" s="161" t="str">
        <f t="shared" si="137"/>
        <v>Kapadi Gad(3.33)</v>
      </c>
      <c r="AC227" s="161" t="str">
        <f t="shared" si="137"/>
        <v>Kapadi Gad(3.33)</v>
      </c>
      <c r="AD227" s="161" t="str">
        <f t="shared" si="137"/>
        <v>Kapadi Gad(3.33)</v>
      </c>
      <c r="AE227" s="161" t="str">
        <f t="shared" si="137"/>
        <v>Kapadi Gad(3.33)</v>
      </c>
      <c r="AF227" s="174" t="str">
        <f t="shared" si="137"/>
        <v>Kapadi Gad(3.33)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 t="str">
        <f t="shared" si="130"/>
        <v>Piluwa Khola Small(3)</v>
      </c>
      <c r="C228" s="161" t="str">
        <f t="shared" si="138"/>
        <v>Piluwa Khola Small(3)</v>
      </c>
      <c r="D228" s="161" t="str">
        <f t="shared" si="138"/>
        <v>Piluwa Khola Small(3)</v>
      </c>
      <c r="E228" s="161" t="str">
        <f t="shared" si="138"/>
        <v>Piluwa Khola Small(3)</v>
      </c>
      <c r="F228" s="161" t="str">
        <f t="shared" si="138"/>
        <v>Piluwa Khola Small(3)</v>
      </c>
      <c r="G228" s="161" t="str">
        <f t="shared" si="138"/>
        <v>Piluwa Khola Small(3)</v>
      </c>
      <c r="H228" s="161" t="str">
        <f t="shared" si="138"/>
        <v>Piluwa Khola Small(3)</v>
      </c>
      <c r="I228" s="161" t="str">
        <f t="shared" si="138"/>
        <v>Piluwa Khola Small(3)</v>
      </c>
      <c r="J228" s="161" t="str">
        <f t="shared" si="138"/>
        <v>Piluwa Khola Small(3)</v>
      </c>
      <c r="K228" s="161" t="str">
        <f t="shared" si="138"/>
        <v>Piluwa Khola Small(3)</v>
      </c>
      <c r="L228" s="161" t="str">
        <f t="shared" si="138"/>
        <v>Piluwa Khola Small(3)</v>
      </c>
      <c r="M228" s="161" t="str">
        <f t="shared" si="138"/>
        <v>Piluwa Khola Small(3)</v>
      </c>
      <c r="N228" s="161" t="str">
        <f t="shared" si="138"/>
        <v>Piluwa Khola Small(3)</v>
      </c>
      <c r="O228" s="161" t="str">
        <f t="shared" si="138"/>
        <v>Piluwa Khola Small(3)</v>
      </c>
      <c r="P228" s="161" t="str">
        <f t="shared" si="138"/>
        <v>Piluwa Khola Small(3)</v>
      </c>
      <c r="Q228" s="161" t="str">
        <f t="shared" si="138"/>
        <v>Piluwa Khola Small(3)</v>
      </c>
      <c r="R228" s="161" t="str">
        <f t="shared" si="138"/>
        <v>Piluwa Khola Small(3)</v>
      </c>
      <c r="S228" s="161" t="str">
        <f t="shared" si="137"/>
        <v>Piluwa Khola Small(3)</v>
      </c>
      <c r="T228" s="161" t="str">
        <f t="shared" si="137"/>
        <v>Piluwa Khola Small(3)</v>
      </c>
      <c r="U228" s="161" t="str">
        <f t="shared" si="137"/>
        <v>Piluwa Khola Small(3)</v>
      </c>
      <c r="V228" s="161" t="str">
        <f t="shared" si="137"/>
        <v>Piluwa Khola Small(3)</v>
      </c>
      <c r="W228" s="161" t="str">
        <f t="shared" si="137"/>
        <v>Piluwa Khola Small(3)</v>
      </c>
      <c r="X228" s="161" t="str">
        <f t="shared" si="137"/>
        <v>Piluwa Khola Small(3)</v>
      </c>
      <c r="Y228" s="161" t="str">
        <f t="shared" si="137"/>
        <v>Piluwa Khola Small(3)</v>
      </c>
      <c r="Z228" s="161" t="str">
        <f t="shared" si="137"/>
        <v>Piluwa Khola Small(3)</v>
      </c>
      <c r="AA228" s="161" t="str">
        <f t="shared" si="137"/>
        <v>Piluwa Khola Small(3)</v>
      </c>
      <c r="AB228" s="161" t="str">
        <f t="shared" si="137"/>
        <v>Piluwa Khola Small(3)</v>
      </c>
      <c r="AC228" s="161" t="str">
        <f t="shared" si="137"/>
        <v>Piluwa Khola Small(3)</v>
      </c>
      <c r="AD228" s="161" t="str">
        <f t="shared" si="137"/>
        <v>Piluwa Khola Small(3)</v>
      </c>
      <c r="AE228" s="161" t="str">
        <f t="shared" si="137"/>
        <v>Piluwa Khola Small(3)</v>
      </c>
      <c r="AF228" s="174" t="str">
        <f t="shared" si="137"/>
        <v>Piluwa Khola Small(3)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 t="str">
        <f t="shared" si="130"/>
        <v>Chaku Khola(3)</v>
      </c>
      <c r="C229" s="161" t="str">
        <f t="shared" si="138"/>
        <v>Chaku Khola(3)</v>
      </c>
      <c r="D229" s="161" t="str">
        <f t="shared" si="138"/>
        <v>Chaku Khola(3)</v>
      </c>
      <c r="E229" s="161" t="str">
        <f t="shared" si="138"/>
        <v>Chaku Khola(3)</v>
      </c>
      <c r="F229" s="161" t="str">
        <f t="shared" si="138"/>
        <v>Chaku Khola(3)</v>
      </c>
      <c r="G229" s="161" t="str">
        <f t="shared" si="138"/>
        <v>Chaku Khola(3)</v>
      </c>
      <c r="H229" s="161" t="str">
        <f t="shared" si="138"/>
        <v>Chaku Khola(3)</v>
      </c>
      <c r="I229" s="161" t="str">
        <f t="shared" si="138"/>
        <v>Chaku Khola(3)</v>
      </c>
      <c r="J229" s="161" t="str">
        <f t="shared" si="138"/>
        <v>Chaku Khola(3)</v>
      </c>
      <c r="K229" s="161" t="str">
        <f t="shared" si="138"/>
        <v>Chaku Khola(3)</v>
      </c>
      <c r="L229" s="161" t="str">
        <f t="shared" si="138"/>
        <v>Chaku Khola(3)</v>
      </c>
      <c r="M229" s="161" t="str">
        <f t="shared" si="138"/>
        <v>Chaku Khola(3)</v>
      </c>
      <c r="N229" s="161" t="str">
        <f t="shared" si="138"/>
        <v>Chaku Khola(3)</v>
      </c>
      <c r="O229" s="161" t="str">
        <f t="shared" si="138"/>
        <v>Chaku Khola(3)</v>
      </c>
      <c r="P229" s="161" t="str">
        <f t="shared" si="138"/>
        <v>Chaku Khola(3)</v>
      </c>
      <c r="Q229" s="161" t="str">
        <f t="shared" si="138"/>
        <v>Chaku Khola(3)</v>
      </c>
      <c r="R229" s="161" t="str">
        <f t="shared" si="138"/>
        <v>Chaku Khola(3)</v>
      </c>
      <c r="S229" s="161" t="str">
        <f t="shared" si="137"/>
        <v>Chaku Khola(3)</v>
      </c>
      <c r="T229" s="161" t="str">
        <f t="shared" si="137"/>
        <v>Chaku Khola(3)</v>
      </c>
      <c r="U229" s="161" t="str">
        <f t="shared" si="137"/>
        <v>Chaku Khola(3)</v>
      </c>
      <c r="V229" s="161" t="str">
        <f t="shared" si="137"/>
        <v>Chaku Khola(3)</v>
      </c>
      <c r="W229" s="161" t="str">
        <f t="shared" si="137"/>
        <v>Chaku Khola(3)</v>
      </c>
      <c r="X229" s="161" t="str">
        <f t="shared" si="137"/>
        <v>Chaku Khola(3)</v>
      </c>
      <c r="Y229" s="161" t="str">
        <f t="shared" si="137"/>
        <v>Chaku Khola(3)</v>
      </c>
      <c r="Z229" s="161" t="str">
        <f t="shared" si="137"/>
        <v>Chaku Khola(3)</v>
      </c>
      <c r="AA229" s="161" t="str">
        <f t="shared" si="137"/>
        <v>Chaku Khola(3)</v>
      </c>
      <c r="AB229" s="161" t="str">
        <f t="shared" si="137"/>
        <v>Chaku Khola(3)</v>
      </c>
      <c r="AC229" s="161" t="str">
        <f t="shared" si="137"/>
        <v>Chaku Khola(3)</v>
      </c>
      <c r="AD229" s="161" t="str">
        <f t="shared" si="137"/>
        <v>Chaku Khola(3)</v>
      </c>
      <c r="AE229" s="161" t="str">
        <f t="shared" si="137"/>
        <v>Chaku Khola(3)</v>
      </c>
      <c r="AF229" s="174" t="str">
        <f t="shared" si="137"/>
        <v>Chaku Khola(3)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 t="str">
        <f t="shared" si="130"/>
        <v>Bhairab Kunda(3)</v>
      </c>
      <c r="C230" s="161" t="str">
        <f t="shared" si="138"/>
        <v>Bhairab Kunda(3)</v>
      </c>
      <c r="D230" s="161" t="str">
        <f t="shared" si="138"/>
        <v>Bhairab Kunda(3)</v>
      </c>
      <c r="E230" s="161" t="str">
        <f t="shared" si="138"/>
        <v>Bhairab Kunda(3)</v>
      </c>
      <c r="F230" s="161" t="str">
        <f t="shared" si="138"/>
        <v>Bhairab Kunda(3)</v>
      </c>
      <c r="G230" s="161" t="str">
        <f t="shared" si="138"/>
        <v>Bhairab Kunda(3)</v>
      </c>
      <c r="H230" s="161" t="str">
        <f t="shared" si="138"/>
        <v>Bhairab Kunda(3)</v>
      </c>
      <c r="I230" s="161" t="str">
        <f t="shared" si="138"/>
        <v>Bhairab Kunda(3)</v>
      </c>
      <c r="J230" s="161" t="str">
        <f t="shared" si="138"/>
        <v>Bhairab Kunda(3)</v>
      </c>
      <c r="K230" s="161" t="str">
        <f t="shared" si="138"/>
        <v>Bhairab Kunda(3)</v>
      </c>
      <c r="L230" s="161" t="str">
        <f t="shared" si="138"/>
        <v>Bhairab Kunda(3)</v>
      </c>
      <c r="M230" s="161" t="str">
        <f t="shared" si="138"/>
        <v>Bhairab Kunda(3)</v>
      </c>
      <c r="N230" s="161" t="str">
        <f t="shared" si="138"/>
        <v>Bhairab Kunda(3)</v>
      </c>
      <c r="O230" s="161" t="str">
        <f t="shared" si="138"/>
        <v>Bhairab Kunda(3)</v>
      </c>
      <c r="P230" s="161" t="str">
        <f t="shared" si="138"/>
        <v>Bhairab Kunda(3)</v>
      </c>
      <c r="Q230" s="161" t="str">
        <f t="shared" si="138"/>
        <v>Bhairab Kunda(3)</v>
      </c>
      <c r="R230" s="161" t="str">
        <f t="shared" si="138"/>
        <v>Bhairab Kunda(3)</v>
      </c>
      <c r="S230" s="161" t="str">
        <f t="shared" si="137"/>
        <v>Bhairab Kunda(3)</v>
      </c>
      <c r="T230" s="161" t="str">
        <f t="shared" si="137"/>
        <v>Bhairab Kunda(3)</v>
      </c>
      <c r="U230" s="161" t="str">
        <f t="shared" si="137"/>
        <v>Bhairab Kunda(3)</v>
      </c>
      <c r="V230" s="161" t="str">
        <f t="shared" si="137"/>
        <v>Bhairab Kunda(3)</v>
      </c>
      <c r="W230" s="161" t="str">
        <f t="shared" si="137"/>
        <v>Bhairab Kunda(3)</v>
      </c>
      <c r="X230" s="161" t="str">
        <f t="shared" si="137"/>
        <v>Bhairab Kunda(3)</v>
      </c>
      <c r="Y230" s="161" t="str">
        <f t="shared" si="137"/>
        <v>Bhairab Kunda(3)</v>
      </c>
      <c r="Z230" s="161" t="str">
        <f t="shared" si="137"/>
        <v>Bhairab Kunda(3)</v>
      </c>
      <c r="AA230" s="161" t="str">
        <f t="shared" si="137"/>
        <v>Bhairab Kunda(3)</v>
      </c>
      <c r="AB230" s="161" t="str">
        <f t="shared" si="137"/>
        <v>Bhairab Kunda(3)</v>
      </c>
      <c r="AC230" s="161" t="str">
        <f t="shared" si="137"/>
        <v>Bhairab Kunda(3)</v>
      </c>
      <c r="AD230" s="161" t="str">
        <f t="shared" si="137"/>
        <v>Bhairab Kunda(3)</v>
      </c>
      <c r="AE230" s="161" t="str">
        <f t="shared" si="137"/>
        <v>Bhairab Kunda(3)</v>
      </c>
      <c r="AF230" s="174" t="str">
        <f t="shared" si="137"/>
        <v>Bhairab Kunda(3)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 t="str">
        <f t="shared" si="130"/>
        <v>Upper Puwa -1(3)</v>
      </c>
      <c r="C231" s="161" t="str">
        <f t="shared" si="138"/>
        <v>Upper Puwa -1(3)</v>
      </c>
      <c r="D231" s="161" t="str">
        <f t="shared" si="138"/>
        <v>Upper Puwa -1(3)</v>
      </c>
      <c r="E231" s="161" t="str">
        <f t="shared" si="138"/>
        <v>Upper Puwa -1(3)</v>
      </c>
      <c r="F231" s="161" t="str">
        <f t="shared" si="138"/>
        <v>Upper Puwa -1(3)</v>
      </c>
      <c r="G231" s="161" t="str">
        <f t="shared" si="138"/>
        <v>Upper Puwa -1(3)</v>
      </c>
      <c r="H231" s="161" t="str">
        <f t="shared" si="138"/>
        <v>Upper Puwa -1(3)</v>
      </c>
      <c r="I231" s="161" t="str">
        <f t="shared" si="138"/>
        <v>Upper Puwa -1(3)</v>
      </c>
      <c r="J231" s="161" t="str">
        <f t="shared" si="138"/>
        <v>Upper Puwa -1(3)</v>
      </c>
      <c r="K231" s="161" t="str">
        <f t="shared" si="138"/>
        <v>Upper Puwa -1(3)</v>
      </c>
      <c r="L231" s="161" t="str">
        <f t="shared" si="138"/>
        <v>Upper Puwa -1(3)</v>
      </c>
      <c r="M231" s="161" t="str">
        <f t="shared" si="138"/>
        <v>Upper Puwa -1(3)</v>
      </c>
      <c r="N231" s="161" t="str">
        <f t="shared" si="138"/>
        <v>Upper Puwa -1(3)</v>
      </c>
      <c r="O231" s="161" t="str">
        <f t="shared" si="138"/>
        <v>Upper Puwa -1(3)</v>
      </c>
      <c r="P231" s="161" t="str">
        <f t="shared" si="138"/>
        <v>Upper Puwa -1(3)</v>
      </c>
      <c r="Q231" s="161" t="str">
        <f t="shared" si="138"/>
        <v>Upper Puwa -1(3)</v>
      </c>
      <c r="R231" s="161" t="str">
        <f t="shared" si="138"/>
        <v>Upper Puwa -1(3)</v>
      </c>
      <c r="S231" s="161" t="str">
        <f t="shared" si="137"/>
        <v>Upper Puwa -1(3)</v>
      </c>
      <c r="T231" s="161" t="str">
        <f t="shared" si="137"/>
        <v>Upper Puwa -1(3)</v>
      </c>
      <c r="U231" s="161" t="str">
        <f t="shared" si="137"/>
        <v>Upper Puwa -1(3)</v>
      </c>
      <c r="V231" s="161" t="str">
        <f t="shared" si="137"/>
        <v>Upper Puwa -1(3)</v>
      </c>
      <c r="W231" s="161" t="str">
        <f t="shared" si="137"/>
        <v>Upper Puwa -1(3)</v>
      </c>
      <c r="X231" s="161" t="str">
        <f t="shared" si="137"/>
        <v>Upper Puwa -1(3)</v>
      </c>
      <c r="Y231" s="161" t="str">
        <f t="shared" si="137"/>
        <v>Upper Puwa -1(3)</v>
      </c>
      <c r="Z231" s="161" t="str">
        <f t="shared" si="137"/>
        <v>Upper Puwa -1(3)</v>
      </c>
      <c r="AA231" s="161" t="str">
        <f t="shared" si="137"/>
        <v>Upper Puwa -1(3)</v>
      </c>
      <c r="AB231" s="161" t="str">
        <f t="shared" si="137"/>
        <v>Upper Puwa -1(3)</v>
      </c>
      <c r="AC231" s="161" t="str">
        <f t="shared" si="137"/>
        <v>Upper Puwa -1(3)</v>
      </c>
      <c r="AD231" s="161" t="str">
        <f t="shared" si="137"/>
        <v>Upper Puwa -1(3)</v>
      </c>
      <c r="AE231" s="161" t="str">
        <f t="shared" si="137"/>
        <v>Upper Puwa -1(3)</v>
      </c>
      <c r="AF231" s="174" t="str">
        <f t="shared" si="137"/>
        <v>Upper Puwa -1(3)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 t="str">
        <f t="shared" si="130"/>
        <v>Midim Karapu(3)</v>
      </c>
      <c r="C232" s="161" t="str">
        <f t="shared" si="138"/>
        <v>Midim Karapu(3)</v>
      </c>
      <c r="D232" s="161" t="str">
        <f t="shared" si="138"/>
        <v>Midim Karapu(3)</v>
      </c>
      <c r="E232" s="161" t="str">
        <f t="shared" si="138"/>
        <v>Midim Karapu(3)</v>
      </c>
      <c r="F232" s="161" t="str">
        <f t="shared" si="138"/>
        <v>Midim Karapu(3)</v>
      </c>
      <c r="G232" s="161" t="str">
        <f t="shared" si="138"/>
        <v>Midim Karapu(3)</v>
      </c>
      <c r="H232" s="161" t="str">
        <f t="shared" si="138"/>
        <v>Midim Karapu(3)</v>
      </c>
      <c r="I232" s="161" t="str">
        <f t="shared" si="138"/>
        <v>Midim Karapu(3)</v>
      </c>
      <c r="J232" s="161" t="str">
        <f t="shared" si="138"/>
        <v>Midim Karapu(3)</v>
      </c>
      <c r="K232" s="161" t="str">
        <f t="shared" si="138"/>
        <v>Midim Karapu(3)</v>
      </c>
      <c r="L232" s="161" t="str">
        <f t="shared" si="138"/>
        <v>Midim Karapu(3)</v>
      </c>
      <c r="M232" s="161" t="str">
        <f t="shared" si="138"/>
        <v>Midim Karapu(3)</v>
      </c>
      <c r="N232" s="161" t="str">
        <f t="shared" si="138"/>
        <v>Midim Karapu(3)</v>
      </c>
      <c r="O232" s="161" t="str">
        <f t="shared" si="138"/>
        <v>Midim Karapu(3)</v>
      </c>
      <c r="P232" s="161" t="str">
        <f t="shared" si="138"/>
        <v>Midim Karapu(3)</v>
      </c>
      <c r="Q232" s="161" t="str">
        <f t="shared" si="138"/>
        <v>Midim Karapu(3)</v>
      </c>
      <c r="R232" s="161" t="str">
        <f t="shared" ref="R232:AF247" si="139">Q232</f>
        <v>Midim Karapu(3)</v>
      </c>
      <c r="S232" s="161" t="str">
        <f t="shared" si="139"/>
        <v>Midim Karapu(3)</v>
      </c>
      <c r="T232" s="161" t="str">
        <f t="shared" si="139"/>
        <v>Midim Karapu(3)</v>
      </c>
      <c r="U232" s="161" t="str">
        <f t="shared" si="139"/>
        <v>Midim Karapu(3)</v>
      </c>
      <c r="V232" s="161" t="str">
        <f t="shared" si="139"/>
        <v>Midim Karapu(3)</v>
      </c>
      <c r="W232" s="161" t="str">
        <f t="shared" si="139"/>
        <v>Midim Karapu(3)</v>
      </c>
      <c r="X232" s="161" t="str">
        <f t="shared" si="139"/>
        <v>Midim Karapu(3)</v>
      </c>
      <c r="Y232" s="161" t="str">
        <f t="shared" si="139"/>
        <v>Midim Karapu(3)</v>
      </c>
      <c r="Z232" s="161" t="str">
        <f t="shared" si="139"/>
        <v>Midim Karapu(3)</v>
      </c>
      <c r="AA232" s="161" t="str">
        <f t="shared" si="139"/>
        <v>Midim Karapu(3)</v>
      </c>
      <c r="AB232" s="161" t="str">
        <f t="shared" si="139"/>
        <v>Midim Karapu(3)</v>
      </c>
      <c r="AC232" s="161" t="str">
        <f t="shared" si="139"/>
        <v>Midim Karapu(3)</v>
      </c>
      <c r="AD232" s="161" t="str">
        <f t="shared" si="139"/>
        <v>Midim Karapu(3)</v>
      </c>
      <c r="AE232" s="161" t="str">
        <f t="shared" si="139"/>
        <v>Midim Karapu(3)</v>
      </c>
      <c r="AF232" s="174" t="str">
        <f t="shared" si="139"/>
        <v>Midim Karapu(3)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 t="str">
        <f t="shared" ref="B233:B273" si="140">A233</f>
        <v>Upper Rawa(3)</v>
      </c>
      <c r="C233" s="161" t="str">
        <f t="shared" ref="C233:R248" si="141">B233</f>
        <v>Upper Rawa(3)</v>
      </c>
      <c r="D233" s="161" t="str">
        <f t="shared" si="141"/>
        <v>Upper Rawa(3)</v>
      </c>
      <c r="E233" s="161" t="str">
        <f t="shared" si="141"/>
        <v>Upper Rawa(3)</v>
      </c>
      <c r="F233" s="161" t="str">
        <f t="shared" si="141"/>
        <v>Upper Rawa(3)</v>
      </c>
      <c r="G233" s="161" t="str">
        <f t="shared" si="141"/>
        <v>Upper Rawa(3)</v>
      </c>
      <c r="H233" s="161" t="str">
        <f t="shared" si="141"/>
        <v>Upper Rawa(3)</v>
      </c>
      <c r="I233" s="161" t="str">
        <f t="shared" si="141"/>
        <v>Upper Rawa(3)</v>
      </c>
      <c r="J233" s="161" t="str">
        <f t="shared" si="141"/>
        <v>Upper Rawa(3)</v>
      </c>
      <c r="K233" s="161" t="str">
        <f t="shared" si="141"/>
        <v>Upper Rawa(3)</v>
      </c>
      <c r="L233" s="161" t="str">
        <f t="shared" si="141"/>
        <v>Upper Rawa(3)</v>
      </c>
      <c r="M233" s="161" t="str">
        <f t="shared" si="141"/>
        <v>Upper Rawa(3)</v>
      </c>
      <c r="N233" s="161" t="str">
        <f t="shared" si="141"/>
        <v>Upper Rawa(3)</v>
      </c>
      <c r="O233" s="161" t="str">
        <f t="shared" si="141"/>
        <v>Upper Rawa(3)</v>
      </c>
      <c r="P233" s="161" t="str">
        <f t="shared" si="141"/>
        <v>Upper Rawa(3)</v>
      </c>
      <c r="Q233" s="161" t="str">
        <f t="shared" si="141"/>
        <v>Upper Rawa(3)</v>
      </c>
      <c r="R233" s="161" t="str">
        <f t="shared" si="141"/>
        <v>Upper Rawa(3)</v>
      </c>
      <c r="S233" s="161" t="str">
        <f t="shared" si="139"/>
        <v>Upper Rawa(3)</v>
      </c>
      <c r="T233" s="161" t="str">
        <f t="shared" si="139"/>
        <v>Upper Rawa(3)</v>
      </c>
      <c r="U233" s="161" t="str">
        <f t="shared" si="139"/>
        <v>Upper Rawa(3)</v>
      </c>
      <c r="V233" s="161" t="str">
        <f t="shared" si="139"/>
        <v>Upper Rawa(3)</v>
      </c>
      <c r="W233" s="161" t="str">
        <f t="shared" si="139"/>
        <v>Upper Rawa(3)</v>
      </c>
      <c r="X233" s="161" t="str">
        <f t="shared" si="139"/>
        <v>Upper Rawa(3)</v>
      </c>
      <c r="Y233" s="161" t="str">
        <f t="shared" si="139"/>
        <v>Upper Rawa(3)</v>
      </c>
      <c r="Z233" s="161" t="str">
        <f t="shared" si="139"/>
        <v>Upper Rawa(3)</v>
      </c>
      <c r="AA233" s="161" t="str">
        <f t="shared" si="139"/>
        <v>Upper Rawa(3)</v>
      </c>
      <c r="AB233" s="161" t="str">
        <f t="shared" si="139"/>
        <v>Upper Rawa(3)</v>
      </c>
      <c r="AC233" s="161" t="str">
        <f t="shared" si="139"/>
        <v>Upper Rawa(3)</v>
      </c>
      <c r="AD233" s="161" t="str">
        <f t="shared" si="139"/>
        <v>Upper Rawa(3)</v>
      </c>
      <c r="AE233" s="161" t="str">
        <f t="shared" si="139"/>
        <v>Upper Rawa(3)</v>
      </c>
      <c r="AF233" s="174" t="str">
        <f t="shared" si="139"/>
        <v>Upper Rawa(3)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 t="str">
        <f t="shared" si="140"/>
        <v>Everest Sugar and Chemical Industries Ltd.(3)</v>
      </c>
      <c r="C234" s="161" t="str">
        <f t="shared" si="141"/>
        <v>Everest Sugar and Chemical Industries Ltd.(3)</v>
      </c>
      <c r="D234" s="161" t="str">
        <f t="shared" si="141"/>
        <v>Everest Sugar and Chemical Industries Ltd.(3)</v>
      </c>
      <c r="E234" s="161" t="str">
        <f t="shared" si="141"/>
        <v>Everest Sugar and Chemical Industries Ltd.(3)</v>
      </c>
      <c r="F234" s="161" t="str">
        <f t="shared" si="141"/>
        <v>Everest Sugar and Chemical Industries Ltd.(3)</v>
      </c>
      <c r="G234" s="161" t="str">
        <f t="shared" si="141"/>
        <v>Everest Sugar and Chemical Industries Ltd.(3)</v>
      </c>
      <c r="H234" s="161" t="str">
        <f t="shared" si="141"/>
        <v>Everest Sugar and Chemical Industries Ltd.(3)</v>
      </c>
      <c r="I234" s="161" t="str">
        <f t="shared" si="141"/>
        <v>Everest Sugar and Chemical Industries Ltd.(3)</v>
      </c>
      <c r="J234" s="161" t="str">
        <f t="shared" si="141"/>
        <v>Everest Sugar and Chemical Industries Ltd.(3)</v>
      </c>
      <c r="K234" s="161" t="str">
        <f t="shared" si="141"/>
        <v>Everest Sugar and Chemical Industries Ltd.(3)</v>
      </c>
      <c r="L234" s="161" t="str">
        <f t="shared" si="141"/>
        <v>Everest Sugar and Chemical Industries Ltd.(3)</v>
      </c>
      <c r="M234" s="161" t="str">
        <f t="shared" si="141"/>
        <v>Everest Sugar and Chemical Industries Ltd.(3)</v>
      </c>
      <c r="N234" s="161" t="str">
        <f t="shared" si="141"/>
        <v>Everest Sugar and Chemical Industries Ltd.(3)</v>
      </c>
      <c r="O234" s="161" t="str">
        <f t="shared" si="141"/>
        <v>Everest Sugar and Chemical Industries Ltd.(3)</v>
      </c>
      <c r="P234" s="161" t="str">
        <f t="shared" si="141"/>
        <v>Everest Sugar and Chemical Industries Ltd.(3)</v>
      </c>
      <c r="Q234" s="161" t="str">
        <f t="shared" si="141"/>
        <v>Everest Sugar and Chemical Industries Ltd.(3)</v>
      </c>
      <c r="R234" s="161" t="str">
        <f t="shared" si="141"/>
        <v>Everest Sugar and Chemical Industries Ltd.(3)</v>
      </c>
      <c r="S234" s="161" t="str">
        <f t="shared" si="139"/>
        <v>Everest Sugar and Chemical Industries Ltd.(3)</v>
      </c>
      <c r="T234" s="161" t="str">
        <f t="shared" si="139"/>
        <v>Everest Sugar and Chemical Industries Ltd.(3)</v>
      </c>
      <c r="U234" s="161" t="str">
        <f t="shared" si="139"/>
        <v>Everest Sugar and Chemical Industries Ltd.(3)</v>
      </c>
      <c r="V234" s="161" t="str">
        <f t="shared" si="139"/>
        <v>Everest Sugar and Chemical Industries Ltd.(3)</v>
      </c>
      <c r="W234" s="161" t="str">
        <f t="shared" si="139"/>
        <v>Everest Sugar and Chemical Industries Ltd.(3)</v>
      </c>
      <c r="X234" s="161" t="str">
        <f t="shared" si="139"/>
        <v>Everest Sugar and Chemical Industries Ltd.(3)</v>
      </c>
      <c r="Y234" s="161" t="str">
        <f t="shared" si="139"/>
        <v>Everest Sugar and Chemical Industries Ltd.(3)</v>
      </c>
      <c r="Z234" s="161" t="str">
        <f t="shared" si="139"/>
        <v>Everest Sugar and Chemical Industries Ltd.(3)</v>
      </c>
      <c r="AA234" s="161" t="str">
        <f t="shared" si="139"/>
        <v>Everest Sugar and Chemical Industries Ltd.(3)</v>
      </c>
      <c r="AB234" s="161" t="str">
        <f t="shared" si="139"/>
        <v>Everest Sugar and Chemical Industries Ltd.(3)</v>
      </c>
      <c r="AC234" s="161" t="str">
        <f t="shared" si="139"/>
        <v>Everest Sugar and Chemical Industries Ltd.(3)</v>
      </c>
      <c r="AD234" s="161" t="str">
        <f t="shared" si="139"/>
        <v>Everest Sugar and Chemical Industries Ltd.(3)</v>
      </c>
      <c r="AE234" s="161" t="str">
        <f t="shared" si="139"/>
        <v>Everest Sugar and Chemical Industries Ltd.(3)</v>
      </c>
      <c r="AF234" s="174" t="str">
        <f t="shared" si="139"/>
        <v>Everest Sugar and Chemical Industries Ltd.(3)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 t="str">
        <f t="shared" si="140"/>
        <v>Indushankar Chini Udhyog Ltd.(3)</v>
      </c>
      <c r="C235" s="161" t="str">
        <f t="shared" si="141"/>
        <v>Indushankar Chini Udhyog Ltd.(3)</v>
      </c>
      <c r="D235" s="161" t="str">
        <f t="shared" si="141"/>
        <v>Indushankar Chini Udhyog Ltd.(3)</v>
      </c>
      <c r="E235" s="161" t="str">
        <f t="shared" si="141"/>
        <v>Indushankar Chini Udhyog Ltd.(3)</v>
      </c>
      <c r="F235" s="161" t="str">
        <f t="shared" si="141"/>
        <v>Indushankar Chini Udhyog Ltd.(3)</v>
      </c>
      <c r="G235" s="161" t="str">
        <f t="shared" si="141"/>
        <v>Indushankar Chini Udhyog Ltd.(3)</v>
      </c>
      <c r="H235" s="161" t="str">
        <f t="shared" si="141"/>
        <v>Indushankar Chini Udhyog Ltd.(3)</v>
      </c>
      <c r="I235" s="161" t="str">
        <f t="shared" si="141"/>
        <v>Indushankar Chini Udhyog Ltd.(3)</v>
      </c>
      <c r="J235" s="161" t="str">
        <f t="shared" si="141"/>
        <v>Indushankar Chini Udhyog Ltd.(3)</v>
      </c>
      <c r="K235" s="161" t="str">
        <f t="shared" si="141"/>
        <v>Indushankar Chini Udhyog Ltd.(3)</v>
      </c>
      <c r="L235" s="161" t="str">
        <f t="shared" si="141"/>
        <v>Indushankar Chini Udhyog Ltd.(3)</v>
      </c>
      <c r="M235" s="161" t="str">
        <f t="shared" si="141"/>
        <v>Indushankar Chini Udhyog Ltd.(3)</v>
      </c>
      <c r="N235" s="161" t="str">
        <f t="shared" si="141"/>
        <v>Indushankar Chini Udhyog Ltd.(3)</v>
      </c>
      <c r="O235" s="161" t="str">
        <f t="shared" si="141"/>
        <v>Indushankar Chini Udhyog Ltd.(3)</v>
      </c>
      <c r="P235" s="161" t="str">
        <f t="shared" si="141"/>
        <v>Indushankar Chini Udhyog Ltd.(3)</v>
      </c>
      <c r="Q235" s="161" t="str">
        <f t="shared" si="141"/>
        <v>Indushankar Chini Udhyog Ltd.(3)</v>
      </c>
      <c r="R235" s="161" t="str">
        <f t="shared" si="141"/>
        <v>Indushankar Chini Udhyog Ltd.(3)</v>
      </c>
      <c r="S235" s="161" t="str">
        <f t="shared" si="139"/>
        <v>Indushankar Chini Udhyog Ltd.(3)</v>
      </c>
      <c r="T235" s="161" t="str">
        <f t="shared" si="139"/>
        <v>Indushankar Chini Udhyog Ltd.(3)</v>
      </c>
      <c r="U235" s="161" t="str">
        <f t="shared" si="139"/>
        <v>Indushankar Chini Udhyog Ltd.(3)</v>
      </c>
      <c r="V235" s="161" t="str">
        <f t="shared" si="139"/>
        <v>Indushankar Chini Udhyog Ltd.(3)</v>
      </c>
      <c r="W235" s="161" t="str">
        <f t="shared" si="139"/>
        <v>Indushankar Chini Udhyog Ltd.(3)</v>
      </c>
      <c r="X235" s="161" t="str">
        <f t="shared" si="139"/>
        <v>Indushankar Chini Udhyog Ltd.(3)</v>
      </c>
      <c r="Y235" s="161" t="str">
        <f t="shared" si="139"/>
        <v>Indushankar Chini Udhyog Ltd.(3)</v>
      </c>
      <c r="Z235" s="161" t="str">
        <f t="shared" si="139"/>
        <v>Indushankar Chini Udhyog Ltd.(3)</v>
      </c>
      <c r="AA235" s="161" t="str">
        <f t="shared" si="139"/>
        <v>Indushankar Chini Udhyog Ltd.(3)</v>
      </c>
      <c r="AB235" s="161" t="str">
        <f t="shared" si="139"/>
        <v>Indushankar Chini Udhyog Ltd.(3)</v>
      </c>
      <c r="AC235" s="161" t="str">
        <f t="shared" si="139"/>
        <v>Indushankar Chini Udhyog Ltd.(3)</v>
      </c>
      <c r="AD235" s="161" t="str">
        <f t="shared" si="139"/>
        <v>Indushankar Chini Udhyog Ltd.(3)</v>
      </c>
      <c r="AE235" s="161" t="str">
        <f t="shared" si="139"/>
        <v>Indushankar Chini Udhyog Ltd.(3)</v>
      </c>
      <c r="AF235" s="174" t="str">
        <f t="shared" si="139"/>
        <v>Indushankar Chini Udhyog Ltd.(3)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 t="str">
        <f t="shared" si="140"/>
        <v>Dhalkebar Solar Project(3)</v>
      </c>
      <c r="C236" s="161" t="str">
        <f t="shared" si="141"/>
        <v>Dhalkebar Solar Project(3)</v>
      </c>
      <c r="D236" s="161" t="str">
        <f t="shared" si="141"/>
        <v>Dhalkebar Solar Project(3)</v>
      </c>
      <c r="E236" s="161" t="str">
        <f t="shared" si="141"/>
        <v>Dhalkebar Solar Project(3)</v>
      </c>
      <c r="F236" s="161" t="str">
        <f t="shared" si="141"/>
        <v>Dhalkebar Solar Project(3)</v>
      </c>
      <c r="G236" s="161" t="str">
        <f t="shared" si="141"/>
        <v>Dhalkebar Solar Project(3)</v>
      </c>
      <c r="H236" s="161" t="str">
        <f t="shared" si="141"/>
        <v>Dhalkebar Solar Project(3)</v>
      </c>
      <c r="I236" s="161" t="str">
        <f t="shared" si="141"/>
        <v>Dhalkebar Solar Project(3)</v>
      </c>
      <c r="J236" s="161" t="str">
        <f t="shared" si="141"/>
        <v>Dhalkebar Solar Project(3)</v>
      </c>
      <c r="K236" s="161" t="str">
        <f t="shared" si="141"/>
        <v>Dhalkebar Solar Project(3)</v>
      </c>
      <c r="L236" s="161" t="str">
        <f t="shared" si="141"/>
        <v>Dhalkebar Solar Project(3)</v>
      </c>
      <c r="M236" s="161" t="str">
        <f t="shared" si="141"/>
        <v>Dhalkebar Solar Project(3)</v>
      </c>
      <c r="N236" s="161" t="str">
        <f t="shared" si="141"/>
        <v>Dhalkebar Solar Project(3)</v>
      </c>
      <c r="O236" s="161" t="str">
        <f t="shared" si="141"/>
        <v>Dhalkebar Solar Project(3)</v>
      </c>
      <c r="P236" s="161" t="str">
        <f t="shared" si="141"/>
        <v>Dhalkebar Solar Project(3)</v>
      </c>
      <c r="Q236" s="161" t="str">
        <f t="shared" si="141"/>
        <v>Dhalkebar Solar Project(3)</v>
      </c>
      <c r="R236" s="161" t="str">
        <f t="shared" si="141"/>
        <v>Dhalkebar Solar Project(3)</v>
      </c>
      <c r="S236" s="161" t="str">
        <f t="shared" si="139"/>
        <v>Dhalkebar Solar Project(3)</v>
      </c>
      <c r="T236" s="161" t="str">
        <f t="shared" si="139"/>
        <v>Dhalkebar Solar Project(3)</v>
      </c>
      <c r="U236" s="161" t="str">
        <f t="shared" si="139"/>
        <v>Dhalkebar Solar Project(3)</v>
      </c>
      <c r="V236" s="161" t="str">
        <f t="shared" si="139"/>
        <v>Dhalkebar Solar Project(3)</v>
      </c>
      <c r="W236" s="161" t="str">
        <f t="shared" si="139"/>
        <v>Dhalkebar Solar Project(3)</v>
      </c>
      <c r="X236" s="161" t="str">
        <f t="shared" si="139"/>
        <v>Dhalkebar Solar Project(3)</v>
      </c>
      <c r="Y236" s="161" t="str">
        <f t="shared" si="139"/>
        <v>Dhalkebar Solar Project(3)</v>
      </c>
      <c r="Z236" s="161" t="str">
        <f t="shared" si="139"/>
        <v>Dhalkebar Solar Project(3)</v>
      </c>
      <c r="AA236" s="161" t="str">
        <f t="shared" si="139"/>
        <v>Dhalkebar Solar Project(3)</v>
      </c>
      <c r="AB236" s="161" t="str">
        <f t="shared" si="139"/>
        <v>Dhalkebar Solar Project(3)</v>
      </c>
      <c r="AC236" s="161" t="str">
        <f t="shared" si="139"/>
        <v>Dhalkebar Solar Project(3)</v>
      </c>
      <c r="AD236" s="161" t="str">
        <f t="shared" si="139"/>
        <v>Dhalkebar Solar Project(3)</v>
      </c>
      <c r="AE236" s="161" t="str">
        <f t="shared" si="139"/>
        <v>Dhalkebar Solar Project(3)</v>
      </c>
      <c r="AF236" s="174" t="str">
        <f t="shared" si="139"/>
        <v>Dhalkebar Solar Project(3)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 t="str">
        <f t="shared" si="140"/>
        <v>Chake Khola(2.83)</v>
      </c>
      <c r="C237" s="161" t="str">
        <f t="shared" si="141"/>
        <v>Chake Khola(2.83)</v>
      </c>
      <c r="D237" s="161" t="str">
        <f t="shared" si="141"/>
        <v>Chake Khola(2.83)</v>
      </c>
      <c r="E237" s="161" t="str">
        <f t="shared" si="141"/>
        <v>Chake Khola(2.83)</v>
      </c>
      <c r="F237" s="161" t="str">
        <f t="shared" si="141"/>
        <v>Chake Khola(2.83)</v>
      </c>
      <c r="G237" s="161" t="str">
        <f t="shared" si="141"/>
        <v>Chake Khola(2.83)</v>
      </c>
      <c r="H237" s="161" t="str">
        <f t="shared" si="141"/>
        <v>Chake Khola(2.83)</v>
      </c>
      <c r="I237" s="161" t="str">
        <f t="shared" si="141"/>
        <v>Chake Khola(2.83)</v>
      </c>
      <c r="J237" s="161" t="str">
        <f t="shared" si="141"/>
        <v>Chake Khola(2.83)</v>
      </c>
      <c r="K237" s="161" t="str">
        <f t="shared" si="141"/>
        <v>Chake Khola(2.83)</v>
      </c>
      <c r="L237" s="161" t="str">
        <f t="shared" si="141"/>
        <v>Chake Khola(2.83)</v>
      </c>
      <c r="M237" s="161" t="str">
        <f t="shared" si="141"/>
        <v>Chake Khola(2.83)</v>
      </c>
      <c r="N237" s="161" t="str">
        <f t="shared" si="141"/>
        <v>Chake Khola(2.83)</v>
      </c>
      <c r="O237" s="161" t="str">
        <f t="shared" si="141"/>
        <v>Chake Khola(2.83)</v>
      </c>
      <c r="P237" s="161" t="str">
        <f t="shared" si="141"/>
        <v>Chake Khola(2.83)</v>
      </c>
      <c r="Q237" s="161" t="str">
        <f t="shared" si="141"/>
        <v>Chake Khola(2.83)</v>
      </c>
      <c r="R237" s="161" t="str">
        <f t="shared" si="141"/>
        <v>Chake Khola(2.83)</v>
      </c>
      <c r="S237" s="161" t="str">
        <f t="shared" si="139"/>
        <v>Chake Khola(2.83)</v>
      </c>
      <c r="T237" s="161" t="str">
        <f t="shared" si="139"/>
        <v>Chake Khola(2.83)</v>
      </c>
      <c r="U237" s="161" t="str">
        <f t="shared" si="139"/>
        <v>Chake Khola(2.83)</v>
      </c>
      <c r="V237" s="161" t="str">
        <f t="shared" si="139"/>
        <v>Chake Khola(2.83)</v>
      </c>
      <c r="W237" s="161" t="str">
        <f t="shared" si="139"/>
        <v>Chake Khola(2.83)</v>
      </c>
      <c r="X237" s="161" t="str">
        <f t="shared" si="139"/>
        <v>Chake Khola(2.83)</v>
      </c>
      <c r="Y237" s="161" t="str">
        <f t="shared" si="139"/>
        <v>Chake Khola(2.83)</v>
      </c>
      <c r="Z237" s="161" t="str">
        <f t="shared" si="139"/>
        <v>Chake Khola(2.83)</v>
      </c>
      <c r="AA237" s="161" t="str">
        <f t="shared" si="139"/>
        <v>Chake Khola(2.83)</v>
      </c>
      <c r="AB237" s="161" t="str">
        <f t="shared" si="139"/>
        <v>Chake Khola(2.83)</v>
      </c>
      <c r="AC237" s="161" t="str">
        <f t="shared" si="139"/>
        <v>Chake Khola(2.83)</v>
      </c>
      <c r="AD237" s="161" t="str">
        <f t="shared" si="139"/>
        <v>Chake Khola(2.83)</v>
      </c>
      <c r="AE237" s="161" t="str">
        <f t="shared" si="139"/>
        <v>Chake Khola(2.83)</v>
      </c>
      <c r="AF237" s="174" t="str">
        <f t="shared" si="139"/>
        <v>Chake Khola(2.83)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 t="str">
        <f t="shared" si="140"/>
        <v>Sunkoshi Small(2.5)</v>
      </c>
      <c r="C238" s="161" t="str">
        <f t="shared" si="141"/>
        <v>Sunkoshi Small(2.5)</v>
      </c>
      <c r="D238" s="161" t="str">
        <f t="shared" si="141"/>
        <v>Sunkoshi Small(2.5)</v>
      </c>
      <c r="E238" s="161" t="str">
        <f t="shared" si="141"/>
        <v>Sunkoshi Small(2.5)</v>
      </c>
      <c r="F238" s="161" t="str">
        <f t="shared" si="141"/>
        <v>Sunkoshi Small(2.5)</v>
      </c>
      <c r="G238" s="161" t="str">
        <f t="shared" si="141"/>
        <v>Sunkoshi Small(2.5)</v>
      </c>
      <c r="H238" s="161" t="str">
        <f t="shared" si="141"/>
        <v>Sunkoshi Small(2.5)</v>
      </c>
      <c r="I238" s="161" t="str">
        <f t="shared" si="141"/>
        <v>Sunkoshi Small(2.5)</v>
      </c>
      <c r="J238" s="161" t="str">
        <f t="shared" si="141"/>
        <v>Sunkoshi Small(2.5)</v>
      </c>
      <c r="K238" s="161" t="str">
        <f t="shared" si="141"/>
        <v>Sunkoshi Small(2.5)</v>
      </c>
      <c r="L238" s="161" t="str">
        <f t="shared" si="141"/>
        <v>Sunkoshi Small(2.5)</v>
      </c>
      <c r="M238" s="161" t="str">
        <f t="shared" si="141"/>
        <v>Sunkoshi Small(2.5)</v>
      </c>
      <c r="N238" s="161" t="str">
        <f t="shared" si="141"/>
        <v>Sunkoshi Small(2.5)</v>
      </c>
      <c r="O238" s="161" t="str">
        <f t="shared" si="141"/>
        <v>Sunkoshi Small(2.5)</v>
      </c>
      <c r="P238" s="161" t="str">
        <f t="shared" si="141"/>
        <v>Sunkoshi Small(2.5)</v>
      </c>
      <c r="Q238" s="161" t="str">
        <f t="shared" si="141"/>
        <v>Sunkoshi Small(2.5)</v>
      </c>
      <c r="R238" s="161" t="str">
        <f t="shared" si="141"/>
        <v>Sunkoshi Small(2.5)</v>
      </c>
      <c r="S238" s="161" t="str">
        <f t="shared" si="139"/>
        <v>Sunkoshi Small(2.5)</v>
      </c>
      <c r="T238" s="161" t="str">
        <f t="shared" si="139"/>
        <v>Sunkoshi Small(2.5)</v>
      </c>
      <c r="U238" s="161" t="str">
        <f t="shared" si="139"/>
        <v>Sunkoshi Small(2.5)</v>
      </c>
      <c r="V238" s="161" t="str">
        <f t="shared" si="139"/>
        <v>Sunkoshi Small(2.5)</v>
      </c>
      <c r="W238" s="161" t="str">
        <f t="shared" si="139"/>
        <v>Sunkoshi Small(2.5)</v>
      </c>
      <c r="X238" s="161" t="str">
        <f t="shared" si="139"/>
        <v>Sunkoshi Small(2.5)</v>
      </c>
      <c r="Y238" s="161" t="str">
        <f t="shared" si="139"/>
        <v>Sunkoshi Small(2.5)</v>
      </c>
      <c r="Z238" s="161" t="str">
        <f t="shared" si="139"/>
        <v>Sunkoshi Small(2.5)</v>
      </c>
      <c r="AA238" s="161" t="str">
        <f t="shared" si="139"/>
        <v>Sunkoshi Small(2.5)</v>
      </c>
      <c r="AB238" s="161" t="str">
        <f t="shared" si="139"/>
        <v>Sunkoshi Small(2.5)</v>
      </c>
      <c r="AC238" s="161" t="str">
        <f t="shared" si="139"/>
        <v>Sunkoshi Small(2.5)</v>
      </c>
      <c r="AD238" s="161" t="str">
        <f t="shared" si="139"/>
        <v>Sunkoshi Small(2.5)</v>
      </c>
      <c r="AE238" s="161" t="str">
        <f t="shared" si="139"/>
        <v>Sunkoshi Small(2.5)</v>
      </c>
      <c r="AF238" s="174" t="str">
        <f t="shared" si="139"/>
        <v>Sunkoshi Small(2.5)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 t="str">
        <f t="shared" si="140"/>
        <v>Daram Khola A(2.5)</v>
      </c>
      <c r="C239" s="161" t="str">
        <f t="shared" si="141"/>
        <v>Daram Khola A(2.5)</v>
      </c>
      <c r="D239" s="161" t="str">
        <f t="shared" si="141"/>
        <v>Daram Khola A(2.5)</v>
      </c>
      <c r="E239" s="161" t="str">
        <f t="shared" si="141"/>
        <v>Daram Khola A(2.5)</v>
      </c>
      <c r="F239" s="161" t="str">
        <f t="shared" si="141"/>
        <v>Daram Khola A(2.5)</v>
      </c>
      <c r="G239" s="161" t="str">
        <f t="shared" si="141"/>
        <v>Daram Khola A(2.5)</v>
      </c>
      <c r="H239" s="161" t="str">
        <f t="shared" si="141"/>
        <v>Daram Khola A(2.5)</v>
      </c>
      <c r="I239" s="161" t="str">
        <f t="shared" si="141"/>
        <v>Daram Khola A(2.5)</v>
      </c>
      <c r="J239" s="161" t="str">
        <f t="shared" si="141"/>
        <v>Daram Khola A(2.5)</v>
      </c>
      <c r="K239" s="161" t="str">
        <f t="shared" si="141"/>
        <v>Daram Khola A(2.5)</v>
      </c>
      <c r="L239" s="161" t="str">
        <f t="shared" si="141"/>
        <v>Daram Khola A(2.5)</v>
      </c>
      <c r="M239" s="161" t="str">
        <f t="shared" si="141"/>
        <v>Daram Khola A(2.5)</v>
      </c>
      <c r="N239" s="161" t="str">
        <f t="shared" si="141"/>
        <v>Daram Khola A(2.5)</v>
      </c>
      <c r="O239" s="161" t="str">
        <f t="shared" si="141"/>
        <v>Daram Khola A(2.5)</v>
      </c>
      <c r="P239" s="161" t="str">
        <f t="shared" si="141"/>
        <v>Daram Khola A(2.5)</v>
      </c>
      <c r="Q239" s="161" t="str">
        <f t="shared" si="141"/>
        <v>Daram Khola A(2.5)</v>
      </c>
      <c r="R239" s="161" t="str">
        <f t="shared" si="141"/>
        <v>Daram Khola A(2.5)</v>
      </c>
      <c r="S239" s="161" t="str">
        <f t="shared" si="139"/>
        <v>Daram Khola A(2.5)</v>
      </c>
      <c r="T239" s="161" t="str">
        <f t="shared" si="139"/>
        <v>Daram Khola A(2.5)</v>
      </c>
      <c r="U239" s="161" t="str">
        <f t="shared" si="139"/>
        <v>Daram Khola A(2.5)</v>
      </c>
      <c r="V239" s="161" t="str">
        <f t="shared" si="139"/>
        <v>Daram Khola A(2.5)</v>
      </c>
      <c r="W239" s="161" t="str">
        <f t="shared" si="139"/>
        <v>Daram Khola A(2.5)</v>
      </c>
      <c r="X239" s="161" t="str">
        <f t="shared" si="139"/>
        <v>Daram Khola A(2.5)</v>
      </c>
      <c r="Y239" s="161" t="str">
        <f t="shared" si="139"/>
        <v>Daram Khola A(2.5)</v>
      </c>
      <c r="Z239" s="161" t="str">
        <f t="shared" si="139"/>
        <v>Daram Khola A(2.5)</v>
      </c>
      <c r="AA239" s="161" t="str">
        <f t="shared" si="139"/>
        <v>Daram Khola A(2.5)</v>
      </c>
      <c r="AB239" s="161" t="str">
        <f t="shared" si="139"/>
        <v>Daram Khola A(2.5)</v>
      </c>
      <c r="AC239" s="161" t="str">
        <f t="shared" si="139"/>
        <v>Daram Khola A(2.5)</v>
      </c>
      <c r="AD239" s="161" t="str">
        <f t="shared" si="139"/>
        <v>Daram Khola A(2.5)</v>
      </c>
      <c r="AE239" s="161" t="str">
        <f t="shared" si="139"/>
        <v>Daram Khola A(2.5)</v>
      </c>
      <c r="AF239" s="174" t="str">
        <f t="shared" si="139"/>
        <v>Daram Khola A(2.5)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 t="str">
        <f t="shared" si="140"/>
        <v>Ridi Khola(2.4)</v>
      </c>
      <c r="C240" s="161" t="str">
        <f t="shared" si="141"/>
        <v>Ridi Khola(2.4)</v>
      </c>
      <c r="D240" s="161" t="str">
        <f t="shared" si="141"/>
        <v>Ridi Khola(2.4)</v>
      </c>
      <c r="E240" s="161" t="str">
        <f t="shared" si="141"/>
        <v>Ridi Khola(2.4)</v>
      </c>
      <c r="F240" s="161" t="str">
        <f t="shared" si="141"/>
        <v>Ridi Khola(2.4)</v>
      </c>
      <c r="G240" s="161" t="str">
        <f t="shared" si="141"/>
        <v>Ridi Khola(2.4)</v>
      </c>
      <c r="H240" s="161" t="str">
        <f t="shared" si="141"/>
        <v>Ridi Khola(2.4)</v>
      </c>
      <c r="I240" s="161" t="str">
        <f t="shared" si="141"/>
        <v>Ridi Khola(2.4)</v>
      </c>
      <c r="J240" s="161" t="str">
        <f t="shared" si="141"/>
        <v>Ridi Khola(2.4)</v>
      </c>
      <c r="K240" s="161" t="str">
        <f t="shared" si="141"/>
        <v>Ridi Khola(2.4)</v>
      </c>
      <c r="L240" s="161" t="str">
        <f t="shared" si="141"/>
        <v>Ridi Khola(2.4)</v>
      </c>
      <c r="M240" s="161" t="str">
        <f t="shared" si="141"/>
        <v>Ridi Khola(2.4)</v>
      </c>
      <c r="N240" s="161" t="str">
        <f t="shared" si="141"/>
        <v>Ridi Khola(2.4)</v>
      </c>
      <c r="O240" s="161" t="str">
        <f t="shared" si="141"/>
        <v>Ridi Khola(2.4)</v>
      </c>
      <c r="P240" s="161" t="str">
        <f t="shared" si="141"/>
        <v>Ridi Khola(2.4)</v>
      </c>
      <c r="Q240" s="161" t="str">
        <f t="shared" si="141"/>
        <v>Ridi Khola(2.4)</v>
      </c>
      <c r="R240" s="161" t="str">
        <f t="shared" si="141"/>
        <v>Ridi Khola(2.4)</v>
      </c>
      <c r="S240" s="161" t="str">
        <f t="shared" si="139"/>
        <v>Ridi Khola(2.4)</v>
      </c>
      <c r="T240" s="161" t="str">
        <f t="shared" si="139"/>
        <v>Ridi Khola(2.4)</v>
      </c>
      <c r="U240" s="161" t="str">
        <f t="shared" si="139"/>
        <v>Ridi Khola(2.4)</v>
      </c>
      <c r="V240" s="161" t="str">
        <f t="shared" si="139"/>
        <v>Ridi Khola(2.4)</v>
      </c>
      <c r="W240" s="161" t="str">
        <f t="shared" si="139"/>
        <v>Ridi Khola(2.4)</v>
      </c>
      <c r="X240" s="161" t="str">
        <f t="shared" si="139"/>
        <v>Ridi Khola(2.4)</v>
      </c>
      <c r="Y240" s="161" t="str">
        <f t="shared" si="139"/>
        <v>Ridi Khola(2.4)</v>
      </c>
      <c r="Z240" s="161" t="str">
        <f t="shared" si="139"/>
        <v>Ridi Khola(2.4)</v>
      </c>
      <c r="AA240" s="161" t="str">
        <f t="shared" si="139"/>
        <v>Ridi Khola(2.4)</v>
      </c>
      <c r="AB240" s="161" t="str">
        <f t="shared" si="139"/>
        <v>Ridi Khola(2.4)</v>
      </c>
      <c r="AC240" s="161" t="str">
        <f t="shared" si="139"/>
        <v>Ridi Khola(2.4)</v>
      </c>
      <c r="AD240" s="161" t="str">
        <f t="shared" si="139"/>
        <v>Ridi Khola(2.4)</v>
      </c>
      <c r="AE240" s="161" t="str">
        <f t="shared" si="139"/>
        <v>Ridi Khola(2.4)</v>
      </c>
      <c r="AF240" s="174" t="str">
        <f t="shared" si="139"/>
        <v>Ridi Khola(2.4)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 t="str">
        <f t="shared" si="140"/>
        <v>Upper Syange Khola(2.4)</v>
      </c>
      <c r="C241" s="161" t="str">
        <f t="shared" si="141"/>
        <v>Upper Syange Khola(2.4)</v>
      </c>
      <c r="D241" s="161" t="str">
        <f t="shared" si="141"/>
        <v>Upper Syange Khola(2.4)</v>
      </c>
      <c r="E241" s="161" t="str">
        <f t="shared" si="141"/>
        <v>Upper Syange Khola(2.4)</v>
      </c>
      <c r="F241" s="161" t="str">
        <f t="shared" si="141"/>
        <v>Upper Syange Khola(2.4)</v>
      </c>
      <c r="G241" s="161" t="str">
        <f t="shared" si="141"/>
        <v>Upper Syange Khola(2.4)</v>
      </c>
      <c r="H241" s="161" t="str">
        <f t="shared" si="141"/>
        <v>Upper Syange Khola(2.4)</v>
      </c>
      <c r="I241" s="161" t="str">
        <f t="shared" si="141"/>
        <v>Upper Syange Khola(2.4)</v>
      </c>
      <c r="J241" s="161" t="str">
        <f t="shared" si="141"/>
        <v>Upper Syange Khola(2.4)</v>
      </c>
      <c r="K241" s="161" t="str">
        <f t="shared" si="141"/>
        <v>Upper Syange Khola(2.4)</v>
      </c>
      <c r="L241" s="161" t="str">
        <f t="shared" si="141"/>
        <v>Upper Syange Khola(2.4)</v>
      </c>
      <c r="M241" s="161" t="str">
        <f t="shared" si="141"/>
        <v>Upper Syange Khola(2.4)</v>
      </c>
      <c r="N241" s="161" t="str">
        <f t="shared" si="141"/>
        <v>Upper Syange Khola(2.4)</v>
      </c>
      <c r="O241" s="161" t="str">
        <f t="shared" si="141"/>
        <v>Upper Syange Khola(2.4)</v>
      </c>
      <c r="P241" s="161" t="str">
        <f t="shared" si="141"/>
        <v>Upper Syange Khola(2.4)</v>
      </c>
      <c r="Q241" s="161" t="str">
        <f t="shared" si="141"/>
        <v>Upper Syange Khola(2.4)</v>
      </c>
      <c r="R241" s="161" t="str">
        <f t="shared" si="141"/>
        <v>Upper Syange Khola(2.4)</v>
      </c>
      <c r="S241" s="161" t="str">
        <f t="shared" si="139"/>
        <v>Upper Syange Khola(2.4)</v>
      </c>
      <c r="T241" s="161" t="str">
        <f t="shared" si="139"/>
        <v>Upper Syange Khola(2.4)</v>
      </c>
      <c r="U241" s="161" t="str">
        <f t="shared" si="139"/>
        <v>Upper Syange Khola(2.4)</v>
      </c>
      <c r="V241" s="161" t="str">
        <f t="shared" si="139"/>
        <v>Upper Syange Khola(2.4)</v>
      </c>
      <c r="W241" s="161" t="str">
        <f t="shared" si="139"/>
        <v>Upper Syange Khola(2.4)</v>
      </c>
      <c r="X241" s="161" t="str">
        <f t="shared" si="139"/>
        <v>Upper Syange Khola(2.4)</v>
      </c>
      <c r="Y241" s="161" t="str">
        <f t="shared" si="139"/>
        <v>Upper Syange Khola(2.4)</v>
      </c>
      <c r="Z241" s="161" t="str">
        <f t="shared" si="139"/>
        <v>Upper Syange Khola(2.4)</v>
      </c>
      <c r="AA241" s="161" t="str">
        <f t="shared" si="139"/>
        <v>Upper Syange Khola(2.4)</v>
      </c>
      <c r="AB241" s="161" t="str">
        <f t="shared" si="139"/>
        <v>Upper Syange Khola(2.4)</v>
      </c>
      <c r="AC241" s="161" t="str">
        <f t="shared" si="139"/>
        <v>Upper Syange Khola(2.4)</v>
      </c>
      <c r="AD241" s="161" t="str">
        <f t="shared" si="139"/>
        <v>Upper Syange Khola(2.4)</v>
      </c>
      <c r="AE241" s="161" t="str">
        <f t="shared" si="139"/>
        <v>Upper Syange Khola(2.4)</v>
      </c>
      <c r="AF241" s="174" t="str">
        <f t="shared" si="139"/>
        <v>Upper Syange Khola(2.4)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 t="str">
        <f t="shared" si="140"/>
        <v>Jiri Khola Small(2.2)</v>
      </c>
      <c r="C242" s="161" t="str">
        <f t="shared" si="141"/>
        <v>Jiri Khola Small(2.2)</v>
      </c>
      <c r="D242" s="161" t="str">
        <f t="shared" si="141"/>
        <v>Jiri Khola Small(2.2)</v>
      </c>
      <c r="E242" s="161" t="str">
        <f t="shared" si="141"/>
        <v>Jiri Khola Small(2.2)</v>
      </c>
      <c r="F242" s="161" t="str">
        <f t="shared" si="141"/>
        <v>Jiri Khola Small(2.2)</v>
      </c>
      <c r="G242" s="161" t="str">
        <f t="shared" si="141"/>
        <v>Jiri Khola Small(2.2)</v>
      </c>
      <c r="H242" s="161" t="str">
        <f t="shared" si="141"/>
        <v>Jiri Khola Small(2.2)</v>
      </c>
      <c r="I242" s="161" t="str">
        <f t="shared" si="141"/>
        <v>Jiri Khola Small(2.2)</v>
      </c>
      <c r="J242" s="161" t="str">
        <f t="shared" si="141"/>
        <v>Jiri Khola Small(2.2)</v>
      </c>
      <c r="K242" s="161" t="str">
        <f t="shared" si="141"/>
        <v>Jiri Khola Small(2.2)</v>
      </c>
      <c r="L242" s="161" t="str">
        <f t="shared" si="141"/>
        <v>Jiri Khola Small(2.2)</v>
      </c>
      <c r="M242" s="161" t="str">
        <f t="shared" si="141"/>
        <v>Jiri Khola Small(2.2)</v>
      </c>
      <c r="N242" s="161" t="str">
        <f t="shared" si="141"/>
        <v>Jiri Khola Small(2.2)</v>
      </c>
      <c r="O242" s="161" t="str">
        <f t="shared" si="141"/>
        <v>Jiri Khola Small(2.2)</v>
      </c>
      <c r="P242" s="161" t="str">
        <f t="shared" si="141"/>
        <v>Jiri Khola Small(2.2)</v>
      </c>
      <c r="Q242" s="161" t="str">
        <f t="shared" si="141"/>
        <v>Jiri Khola Small(2.2)</v>
      </c>
      <c r="R242" s="161" t="str">
        <f t="shared" si="141"/>
        <v>Jiri Khola Small(2.2)</v>
      </c>
      <c r="S242" s="161" t="str">
        <f t="shared" si="139"/>
        <v>Jiri Khola Small(2.2)</v>
      </c>
      <c r="T242" s="161" t="str">
        <f t="shared" si="139"/>
        <v>Jiri Khola Small(2.2)</v>
      </c>
      <c r="U242" s="161" t="str">
        <f t="shared" si="139"/>
        <v>Jiri Khola Small(2.2)</v>
      </c>
      <c r="V242" s="161" t="str">
        <f t="shared" si="139"/>
        <v>Jiri Khola Small(2.2)</v>
      </c>
      <c r="W242" s="161" t="str">
        <f t="shared" si="139"/>
        <v>Jiri Khola Small(2.2)</v>
      </c>
      <c r="X242" s="161" t="str">
        <f t="shared" si="139"/>
        <v>Jiri Khola Small(2.2)</v>
      </c>
      <c r="Y242" s="161" t="str">
        <f t="shared" si="139"/>
        <v>Jiri Khola Small(2.2)</v>
      </c>
      <c r="Z242" s="161" t="str">
        <f t="shared" si="139"/>
        <v>Jiri Khola Small(2.2)</v>
      </c>
      <c r="AA242" s="161" t="str">
        <f t="shared" si="139"/>
        <v>Jiri Khola Small(2.2)</v>
      </c>
      <c r="AB242" s="161" t="str">
        <f t="shared" si="139"/>
        <v>Jiri Khola Small(2.2)</v>
      </c>
      <c r="AC242" s="161" t="str">
        <f t="shared" si="139"/>
        <v>Jiri Khola Small(2.2)</v>
      </c>
      <c r="AD242" s="161" t="str">
        <f t="shared" si="139"/>
        <v>Jiri Khola Small(2.2)</v>
      </c>
      <c r="AE242" s="161" t="str">
        <f t="shared" si="139"/>
        <v>Jiri Khola Small(2.2)</v>
      </c>
      <c r="AF242" s="174" t="str">
        <f t="shared" si="139"/>
        <v>Jiri Khola Small(2.2)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 t="str">
        <f t="shared" si="140"/>
        <v>Chhandi(2)</v>
      </c>
      <c r="C243" s="161" t="str">
        <f t="shared" si="141"/>
        <v>Chhandi(2)</v>
      </c>
      <c r="D243" s="161" t="str">
        <f t="shared" si="141"/>
        <v>Chhandi(2)</v>
      </c>
      <c r="E243" s="161" t="str">
        <f t="shared" si="141"/>
        <v>Chhandi(2)</v>
      </c>
      <c r="F243" s="161" t="str">
        <f t="shared" si="141"/>
        <v>Chhandi(2)</v>
      </c>
      <c r="G243" s="161" t="str">
        <f t="shared" si="141"/>
        <v>Chhandi(2)</v>
      </c>
      <c r="H243" s="161" t="str">
        <f t="shared" si="141"/>
        <v>Chhandi(2)</v>
      </c>
      <c r="I243" s="161" t="str">
        <f t="shared" si="141"/>
        <v>Chhandi(2)</v>
      </c>
      <c r="J243" s="161" t="str">
        <f t="shared" si="141"/>
        <v>Chhandi(2)</v>
      </c>
      <c r="K243" s="161" t="str">
        <f t="shared" si="141"/>
        <v>Chhandi(2)</v>
      </c>
      <c r="L243" s="161" t="str">
        <f t="shared" si="141"/>
        <v>Chhandi(2)</v>
      </c>
      <c r="M243" s="161" t="str">
        <f t="shared" si="141"/>
        <v>Chhandi(2)</v>
      </c>
      <c r="N243" s="161" t="str">
        <f t="shared" si="141"/>
        <v>Chhandi(2)</v>
      </c>
      <c r="O243" s="161" t="str">
        <f t="shared" si="141"/>
        <v>Chhandi(2)</v>
      </c>
      <c r="P243" s="161" t="str">
        <f t="shared" si="141"/>
        <v>Chhandi(2)</v>
      </c>
      <c r="Q243" s="161" t="str">
        <f t="shared" si="141"/>
        <v>Chhandi(2)</v>
      </c>
      <c r="R243" s="161" t="str">
        <f t="shared" si="141"/>
        <v>Chhandi(2)</v>
      </c>
      <c r="S243" s="161" t="str">
        <f t="shared" si="139"/>
        <v>Chhandi(2)</v>
      </c>
      <c r="T243" s="161" t="str">
        <f t="shared" si="139"/>
        <v>Chhandi(2)</v>
      </c>
      <c r="U243" s="161" t="str">
        <f t="shared" si="139"/>
        <v>Chhandi(2)</v>
      </c>
      <c r="V243" s="161" t="str">
        <f t="shared" si="139"/>
        <v>Chhandi(2)</v>
      </c>
      <c r="W243" s="161" t="str">
        <f t="shared" si="139"/>
        <v>Chhandi(2)</v>
      </c>
      <c r="X243" s="161" t="str">
        <f t="shared" si="139"/>
        <v>Chhandi(2)</v>
      </c>
      <c r="Y243" s="161" t="str">
        <f t="shared" si="139"/>
        <v>Chhandi(2)</v>
      </c>
      <c r="Z243" s="161" t="str">
        <f t="shared" si="139"/>
        <v>Chhandi(2)</v>
      </c>
      <c r="AA243" s="161" t="str">
        <f t="shared" si="139"/>
        <v>Chhandi(2)</v>
      </c>
      <c r="AB243" s="161" t="str">
        <f t="shared" si="139"/>
        <v>Chhandi(2)</v>
      </c>
      <c r="AC243" s="161" t="str">
        <f t="shared" si="139"/>
        <v>Chhandi(2)</v>
      </c>
      <c r="AD243" s="161" t="str">
        <f t="shared" si="139"/>
        <v>Chhandi(2)</v>
      </c>
      <c r="AE243" s="161" t="str">
        <f t="shared" si="139"/>
        <v>Chhandi(2)</v>
      </c>
      <c r="AF243" s="174" t="str">
        <f t="shared" si="139"/>
        <v>Chhandi(2)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 t="str">
        <f t="shared" si="140"/>
        <v>Jhyadi Khola(2)</v>
      </c>
      <c r="C244" s="161" t="str">
        <f t="shared" si="141"/>
        <v>Jhyadi Khola(2)</v>
      </c>
      <c r="D244" s="161" t="str">
        <f t="shared" si="141"/>
        <v>Jhyadi Khola(2)</v>
      </c>
      <c r="E244" s="161" t="str">
        <f t="shared" si="141"/>
        <v>Jhyadi Khola(2)</v>
      </c>
      <c r="F244" s="161" t="str">
        <f t="shared" si="141"/>
        <v>Jhyadi Khola(2)</v>
      </c>
      <c r="G244" s="161" t="str">
        <f t="shared" si="141"/>
        <v>Jhyadi Khola(2)</v>
      </c>
      <c r="H244" s="161" t="str">
        <f t="shared" si="141"/>
        <v>Jhyadi Khola(2)</v>
      </c>
      <c r="I244" s="161" t="str">
        <f t="shared" si="141"/>
        <v>Jhyadi Khola(2)</v>
      </c>
      <c r="J244" s="161" t="str">
        <f t="shared" si="141"/>
        <v>Jhyadi Khola(2)</v>
      </c>
      <c r="K244" s="161" t="str">
        <f t="shared" si="141"/>
        <v>Jhyadi Khola(2)</v>
      </c>
      <c r="L244" s="161" t="str">
        <f t="shared" si="141"/>
        <v>Jhyadi Khola(2)</v>
      </c>
      <c r="M244" s="161" t="str">
        <f t="shared" si="141"/>
        <v>Jhyadi Khola(2)</v>
      </c>
      <c r="N244" s="161" t="str">
        <f t="shared" si="141"/>
        <v>Jhyadi Khola(2)</v>
      </c>
      <c r="O244" s="161" t="str">
        <f t="shared" si="141"/>
        <v>Jhyadi Khola(2)</v>
      </c>
      <c r="P244" s="161" t="str">
        <f t="shared" si="141"/>
        <v>Jhyadi Khola(2)</v>
      </c>
      <c r="Q244" s="161" t="str">
        <f t="shared" si="141"/>
        <v>Jhyadi Khola(2)</v>
      </c>
      <c r="R244" s="161" t="str">
        <f t="shared" si="141"/>
        <v>Jhyadi Khola(2)</v>
      </c>
      <c r="S244" s="161" t="str">
        <f t="shared" si="139"/>
        <v>Jhyadi Khola(2)</v>
      </c>
      <c r="T244" s="161" t="str">
        <f t="shared" si="139"/>
        <v>Jhyadi Khola(2)</v>
      </c>
      <c r="U244" s="161" t="str">
        <f t="shared" si="139"/>
        <v>Jhyadi Khola(2)</v>
      </c>
      <c r="V244" s="161" t="str">
        <f t="shared" si="139"/>
        <v>Jhyadi Khola(2)</v>
      </c>
      <c r="W244" s="161" t="str">
        <f t="shared" si="139"/>
        <v>Jhyadi Khola(2)</v>
      </c>
      <c r="X244" s="161" t="str">
        <f t="shared" si="139"/>
        <v>Jhyadi Khola(2)</v>
      </c>
      <c r="Y244" s="161" t="str">
        <f t="shared" si="139"/>
        <v>Jhyadi Khola(2)</v>
      </c>
      <c r="Z244" s="161" t="str">
        <f t="shared" si="139"/>
        <v>Jhyadi Khola(2)</v>
      </c>
      <c r="AA244" s="161" t="str">
        <f t="shared" si="139"/>
        <v>Jhyadi Khola(2)</v>
      </c>
      <c r="AB244" s="161" t="str">
        <f t="shared" si="139"/>
        <v>Jhyadi Khola(2)</v>
      </c>
      <c r="AC244" s="161" t="str">
        <f t="shared" si="139"/>
        <v>Jhyadi Khola(2)</v>
      </c>
      <c r="AD244" s="161" t="str">
        <f t="shared" si="139"/>
        <v>Jhyadi Khola(2)</v>
      </c>
      <c r="AE244" s="161" t="str">
        <f t="shared" si="139"/>
        <v>Jhyadi Khola(2)</v>
      </c>
      <c r="AF244" s="174" t="str">
        <f t="shared" si="139"/>
        <v>Jhyadi Khola(2)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 t="str">
        <f t="shared" si="140"/>
        <v>Khani Khola(2)</v>
      </c>
      <c r="C245" s="161" t="str">
        <f t="shared" si="141"/>
        <v>Khani Khola(2)</v>
      </c>
      <c r="D245" s="161" t="str">
        <f t="shared" si="141"/>
        <v>Khani Khola(2)</v>
      </c>
      <c r="E245" s="161" t="str">
        <f t="shared" si="141"/>
        <v>Khani Khola(2)</v>
      </c>
      <c r="F245" s="161" t="str">
        <f t="shared" si="141"/>
        <v>Khani Khola(2)</v>
      </c>
      <c r="G245" s="161" t="str">
        <f t="shared" si="141"/>
        <v>Khani Khola(2)</v>
      </c>
      <c r="H245" s="161" t="str">
        <f t="shared" si="141"/>
        <v>Khani Khola(2)</v>
      </c>
      <c r="I245" s="161" t="str">
        <f t="shared" si="141"/>
        <v>Khani Khola(2)</v>
      </c>
      <c r="J245" s="161" t="str">
        <f t="shared" si="141"/>
        <v>Khani Khola(2)</v>
      </c>
      <c r="K245" s="161" t="str">
        <f t="shared" si="141"/>
        <v>Khani Khola(2)</v>
      </c>
      <c r="L245" s="161" t="str">
        <f t="shared" si="141"/>
        <v>Khani Khola(2)</v>
      </c>
      <c r="M245" s="161" t="str">
        <f t="shared" si="141"/>
        <v>Khani Khola(2)</v>
      </c>
      <c r="N245" s="161" t="str">
        <f t="shared" si="141"/>
        <v>Khani Khola(2)</v>
      </c>
      <c r="O245" s="161" t="str">
        <f t="shared" si="141"/>
        <v>Khani Khola(2)</v>
      </c>
      <c r="P245" s="161" t="str">
        <f t="shared" si="141"/>
        <v>Khani Khola(2)</v>
      </c>
      <c r="Q245" s="161" t="str">
        <f t="shared" si="141"/>
        <v>Khani Khola(2)</v>
      </c>
      <c r="R245" s="161" t="str">
        <f t="shared" si="141"/>
        <v>Khani Khola(2)</v>
      </c>
      <c r="S245" s="161" t="str">
        <f t="shared" si="139"/>
        <v>Khani Khola(2)</v>
      </c>
      <c r="T245" s="161" t="str">
        <f t="shared" si="139"/>
        <v>Khani Khola(2)</v>
      </c>
      <c r="U245" s="161" t="str">
        <f t="shared" si="139"/>
        <v>Khani Khola(2)</v>
      </c>
      <c r="V245" s="161" t="str">
        <f t="shared" si="139"/>
        <v>Khani Khola(2)</v>
      </c>
      <c r="W245" s="161" t="str">
        <f t="shared" si="139"/>
        <v>Khani Khola(2)</v>
      </c>
      <c r="X245" s="161" t="str">
        <f t="shared" si="139"/>
        <v>Khani Khola(2)</v>
      </c>
      <c r="Y245" s="161" t="str">
        <f t="shared" si="139"/>
        <v>Khani Khola(2)</v>
      </c>
      <c r="Z245" s="161" t="str">
        <f t="shared" si="139"/>
        <v>Khani Khola(2)</v>
      </c>
      <c r="AA245" s="161" t="str">
        <f t="shared" si="139"/>
        <v>Khani Khola(2)</v>
      </c>
      <c r="AB245" s="161" t="str">
        <f t="shared" si="139"/>
        <v>Khani Khola(2)</v>
      </c>
      <c r="AC245" s="161" t="str">
        <f t="shared" si="139"/>
        <v>Khani Khola(2)</v>
      </c>
      <c r="AD245" s="161" t="str">
        <f t="shared" si="139"/>
        <v>Khani Khola(2)</v>
      </c>
      <c r="AE245" s="161" t="str">
        <f t="shared" si="139"/>
        <v>Khani Khola(2)</v>
      </c>
      <c r="AF245" s="174" t="str">
        <f t="shared" si="139"/>
        <v>Khani Khola(2)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 t="str">
        <f t="shared" si="140"/>
        <v>Middle Chaku(1.8)</v>
      </c>
      <c r="C246" s="161" t="str">
        <f t="shared" si="141"/>
        <v>Middle Chaku(1.8)</v>
      </c>
      <c r="D246" s="161" t="str">
        <f t="shared" si="141"/>
        <v>Middle Chaku(1.8)</v>
      </c>
      <c r="E246" s="161" t="str">
        <f t="shared" si="141"/>
        <v>Middle Chaku(1.8)</v>
      </c>
      <c r="F246" s="161" t="str">
        <f t="shared" si="141"/>
        <v>Middle Chaku(1.8)</v>
      </c>
      <c r="G246" s="161" t="str">
        <f t="shared" si="141"/>
        <v>Middle Chaku(1.8)</v>
      </c>
      <c r="H246" s="161" t="str">
        <f t="shared" si="141"/>
        <v>Middle Chaku(1.8)</v>
      </c>
      <c r="I246" s="161" t="str">
        <f t="shared" si="141"/>
        <v>Middle Chaku(1.8)</v>
      </c>
      <c r="J246" s="161" t="str">
        <f t="shared" si="141"/>
        <v>Middle Chaku(1.8)</v>
      </c>
      <c r="K246" s="161" t="str">
        <f t="shared" si="141"/>
        <v>Middle Chaku(1.8)</v>
      </c>
      <c r="L246" s="161" t="str">
        <f t="shared" si="141"/>
        <v>Middle Chaku(1.8)</v>
      </c>
      <c r="M246" s="161" t="str">
        <f t="shared" si="141"/>
        <v>Middle Chaku(1.8)</v>
      </c>
      <c r="N246" s="161" t="str">
        <f t="shared" si="141"/>
        <v>Middle Chaku(1.8)</v>
      </c>
      <c r="O246" s="161" t="str">
        <f t="shared" si="141"/>
        <v>Middle Chaku(1.8)</v>
      </c>
      <c r="P246" s="161" t="str">
        <f t="shared" si="141"/>
        <v>Middle Chaku(1.8)</v>
      </c>
      <c r="Q246" s="161" t="str">
        <f t="shared" si="141"/>
        <v>Middle Chaku(1.8)</v>
      </c>
      <c r="R246" s="161" t="str">
        <f t="shared" si="141"/>
        <v>Middle Chaku(1.8)</v>
      </c>
      <c r="S246" s="161" t="str">
        <f t="shared" si="139"/>
        <v>Middle Chaku(1.8)</v>
      </c>
      <c r="T246" s="161" t="str">
        <f t="shared" si="139"/>
        <v>Middle Chaku(1.8)</v>
      </c>
      <c r="U246" s="161" t="str">
        <f t="shared" si="139"/>
        <v>Middle Chaku(1.8)</v>
      </c>
      <c r="V246" s="161" t="str">
        <f t="shared" si="139"/>
        <v>Middle Chaku(1.8)</v>
      </c>
      <c r="W246" s="161" t="str">
        <f t="shared" si="139"/>
        <v>Middle Chaku(1.8)</v>
      </c>
      <c r="X246" s="161" t="str">
        <f t="shared" si="139"/>
        <v>Middle Chaku(1.8)</v>
      </c>
      <c r="Y246" s="161" t="str">
        <f t="shared" si="139"/>
        <v>Middle Chaku(1.8)</v>
      </c>
      <c r="Z246" s="161" t="str">
        <f t="shared" si="139"/>
        <v>Middle Chaku(1.8)</v>
      </c>
      <c r="AA246" s="161" t="str">
        <f t="shared" si="139"/>
        <v>Middle Chaku(1.8)</v>
      </c>
      <c r="AB246" s="161" t="str">
        <f t="shared" si="139"/>
        <v>Middle Chaku(1.8)</v>
      </c>
      <c r="AC246" s="161" t="str">
        <f t="shared" si="139"/>
        <v>Middle Chaku(1.8)</v>
      </c>
      <c r="AD246" s="161" t="str">
        <f t="shared" si="139"/>
        <v>Middle Chaku(1.8)</v>
      </c>
      <c r="AE246" s="161" t="str">
        <f t="shared" si="139"/>
        <v>Middle Chaku(1.8)</v>
      </c>
      <c r="AF246" s="174" t="str">
        <f t="shared" si="139"/>
        <v>Middle Chaku(1.8)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 t="str">
        <f t="shared" si="140"/>
        <v>Lower Chaku Khola(1.8)</v>
      </c>
      <c r="C247" s="161" t="str">
        <f t="shared" si="141"/>
        <v>Lower Chaku Khola(1.8)</v>
      </c>
      <c r="D247" s="161" t="str">
        <f t="shared" si="141"/>
        <v>Lower Chaku Khola(1.8)</v>
      </c>
      <c r="E247" s="161" t="str">
        <f t="shared" si="141"/>
        <v>Lower Chaku Khola(1.8)</v>
      </c>
      <c r="F247" s="161" t="str">
        <f t="shared" si="141"/>
        <v>Lower Chaku Khola(1.8)</v>
      </c>
      <c r="G247" s="161" t="str">
        <f t="shared" si="141"/>
        <v>Lower Chaku Khola(1.8)</v>
      </c>
      <c r="H247" s="161" t="str">
        <f t="shared" si="141"/>
        <v>Lower Chaku Khola(1.8)</v>
      </c>
      <c r="I247" s="161" t="str">
        <f t="shared" si="141"/>
        <v>Lower Chaku Khola(1.8)</v>
      </c>
      <c r="J247" s="161" t="str">
        <f t="shared" si="141"/>
        <v>Lower Chaku Khola(1.8)</v>
      </c>
      <c r="K247" s="161" t="str">
        <f t="shared" si="141"/>
        <v>Lower Chaku Khola(1.8)</v>
      </c>
      <c r="L247" s="161" t="str">
        <f t="shared" si="141"/>
        <v>Lower Chaku Khola(1.8)</v>
      </c>
      <c r="M247" s="161" t="str">
        <f t="shared" si="141"/>
        <v>Lower Chaku Khola(1.8)</v>
      </c>
      <c r="N247" s="161" t="str">
        <f t="shared" si="141"/>
        <v>Lower Chaku Khola(1.8)</v>
      </c>
      <c r="O247" s="161" t="str">
        <f t="shared" si="141"/>
        <v>Lower Chaku Khola(1.8)</v>
      </c>
      <c r="P247" s="161" t="str">
        <f t="shared" si="141"/>
        <v>Lower Chaku Khola(1.8)</v>
      </c>
      <c r="Q247" s="161" t="str">
        <f t="shared" si="141"/>
        <v>Lower Chaku Khola(1.8)</v>
      </c>
      <c r="R247" s="161" t="str">
        <f t="shared" si="141"/>
        <v>Lower Chaku Khola(1.8)</v>
      </c>
      <c r="S247" s="161" t="str">
        <f t="shared" si="139"/>
        <v>Lower Chaku Khola(1.8)</v>
      </c>
      <c r="T247" s="161" t="str">
        <f t="shared" si="139"/>
        <v>Lower Chaku Khola(1.8)</v>
      </c>
      <c r="U247" s="161" t="str">
        <f t="shared" si="139"/>
        <v>Lower Chaku Khola(1.8)</v>
      </c>
      <c r="V247" s="161" t="str">
        <f t="shared" si="139"/>
        <v>Lower Chaku Khola(1.8)</v>
      </c>
      <c r="W247" s="161" t="str">
        <f t="shared" si="139"/>
        <v>Lower Chaku Khola(1.8)</v>
      </c>
      <c r="X247" s="161" t="str">
        <f t="shared" si="139"/>
        <v>Lower Chaku Khola(1.8)</v>
      </c>
      <c r="Y247" s="161" t="str">
        <f t="shared" si="139"/>
        <v>Lower Chaku Khola(1.8)</v>
      </c>
      <c r="Z247" s="161" t="str">
        <f t="shared" si="139"/>
        <v>Lower Chaku Khola(1.8)</v>
      </c>
      <c r="AA247" s="161" t="str">
        <f t="shared" si="139"/>
        <v>Lower Chaku Khola(1.8)</v>
      </c>
      <c r="AB247" s="161" t="str">
        <f t="shared" si="139"/>
        <v>Lower Chaku Khola(1.8)</v>
      </c>
      <c r="AC247" s="161" t="str">
        <f t="shared" si="139"/>
        <v>Lower Chaku Khola(1.8)</v>
      </c>
      <c r="AD247" s="161" t="str">
        <f t="shared" si="139"/>
        <v>Lower Chaku Khola(1.8)</v>
      </c>
      <c r="AE247" s="161" t="str">
        <f t="shared" si="139"/>
        <v>Lower Chaku Khola(1.8)</v>
      </c>
      <c r="AF247" s="174" t="str">
        <f t="shared" si="139"/>
        <v>Lower Chaku Khola(1.8)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 t="str">
        <f t="shared" si="140"/>
        <v>Thoppal Khola(1.65)</v>
      </c>
      <c r="C248" s="161" t="str">
        <f t="shared" si="141"/>
        <v>Thoppal Khola(1.65)</v>
      </c>
      <c r="D248" s="161" t="str">
        <f t="shared" si="141"/>
        <v>Thoppal Khola(1.65)</v>
      </c>
      <c r="E248" s="161" t="str">
        <f t="shared" si="141"/>
        <v>Thoppal Khola(1.65)</v>
      </c>
      <c r="F248" s="161" t="str">
        <f t="shared" si="141"/>
        <v>Thoppal Khola(1.65)</v>
      </c>
      <c r="G248" s="161" t="str">
        <f t="shared" si="141"/>
        <v>Thoppal Khola(1.65)</v>
      </c>
      <c r="H248" s="161" t="str">
        <f t="shared" si="141"/>
        <v>Thoppal Khola(1.65)</v>
      </c>
      <c r="I248" s="161" t="str">
        <f t="shared" si="141"/>
        <v>Thoppal Khola(1.65)</v>
      </c>
      <c r="J248" s="161" t="str">
        <f t="shared" si="141"/>
        <v>Thoppal Khola(1.65)</v>
      </c>
      <c r="K248" s="161" t="str">
        <f t="shared" si="141"/>
        <v>Thoppal Khola(1.65)</v>
      </c>
      <c r="L248" s="161" t="str">
        <f t="shared" si="141"/>
        <v>Thoppal Khola(1.65)</v>
      </c>
      <c r="M248" s="161" t="str">
        <f t="shared" si="141"/>
        <v>Thoppal Khola(1.65)</v>
      </c>
      <c r="N248" s="161" t="str">
        <f t="shared" si="141"/>
        <v>Thoppal Khola(1.65)</v>
      </c>
      <c r="O248" s="161" t="str">
        <f t="shared" si="141"/>
        <v>Thoppal Khola(1.65)</v>
      </c>
      <c r="P248" s="161" t="str">
        <f t="shared" si="141"/>
        <v>Thoppal Khola(1.65)</v>
      </c>
      <c r="Q248" s="161" t="str">
        <f t="shared" si="141"/>
        <v>Thoppal Khola(1.65)</v>
      </c>
      <c r="R248" s="161" t="str">
        <f t="shared" ref="R248:AF263" si="142">Q248</f>
        <v>Thoppal Khola(1.65)</v>
      </c>
      <c r="S248" s="161" t="str">
        <f t="shared" si="142"/>
        <v>Thoppal Khola(1.65)</v>
      </c>
      <c r="T248" s="161" t="str">
        <f t="shared" si="142"/>
        <v>Thoppal Khola(1.65)</v>
      </c>
      <c r="U248" s="161" t="str">
        <f t="shared" si="142"/>
        <v>Thoppal Khola(1.65)</v>
      </c>
      <c r="V248" s="161" t="str">
        <f t="shared" si="142"/>
        <v>Thoppal Khola(1.65)</v>
      </c>
      <c r="W248" s="161" t="str">
        <f t="shared" si="142"/>
        <v>Thoppal Khola(1.65)</v>
      </c>
      <c r="X248" s="161" t="str">
        <f t="shared" si="142"/>
        <v>Thoppal Khola(1.65)</v>
      </c>
      <c r="Y248" s="161" t="str">
        <f t="shared" si="142"/>
        <v>Thoppal Khola(1.65)</v>
      </c>
      <c r="Z248" s="161" t="str">
        <f t="shared" si="142"/>
        <v>Thoppal Khola(1.65)</v>
      </c>
      <c r="AA248" s="161" t="str">
        <f t="shared" si="142"/>
        <v>Thoppal Khola(1.65)</v>
      </c>
      <c r="AB248" s="161" t="str">
        <f t="shared" si="142"/>
        <v>Thoppal Khola(1.65)</v>
      </c>
      <c r="AC248" s="161" t="str">
        <f t="shared" si="142"/>
        <v>Thoppal Khola(1.65)</v>
      </c>
      <c r="AD248" s="161" t="str">
        <f t="shared" si="142"/>
        <v>Thoppal Khola(1.65)</v>
      </c>
      <c r="AE248" s="161" t="str">
        <f t="shared" si="142"/>
        <v>Thoppal Khola(1.65)</v>
      </c>
      <c r="AF248" s="174" t="str">
        <f t="shared" si="142"/>
        <v>Thoppal Khola(1.65)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 t="str">
        <f t="shared" si="140"/>
        <v>Theule Khola(1.5)</v>
      </c>
      <c r="C249" s="161" t="str">
        <f t="shared" ref="C249:R264" si="143">B249</f>
        <v>Theule Khola(1.5)</v>
      </c>
      <c r="D249" s="161" t="str">
        <f t="shared" si="143"/>
        <v>Theule Khola(1.5)</v>
      </c>
      <c r="E249" s="161" t="str">
        <f t="shared" si="143"/>
        <v>Theule Khola(1.5)</v>
      </c>
      <c r="F249" s="161" t="str">
        <f t="shared" si="143"/>
        <v>Theule Khola(1.5)</v>
      </c>
      <c r="G249" s="161" t="str">
        <f t="shared" si="143"/>
        <v>Theule Khola(1.5)</v>
      </c>
      <c r="H249" s="161" t="str">
        <f t="shared" si="143"/>
        <v>Theule Khola(1.5)</v>
      </c>
      <c r="I249" s="161" t="str">
        <f t="shared" si="143"/>
        <v>Theule Khola(1.5)</v>
      </c>
      <c r="J249" s="161" t="str">
        <f t="shared" si="143"/>
        <v>Theule Khola(1.5)</v>
      </c>
      <c r="K249" s="161" t="str">
        <f t="shared" si="143"/>
        <v>Theule Khola(1.5)</v>
      </c>
      <c r="L249" s="161" t="str">
        <f t="shared" si="143"/>
        <v>Theule Khola(1.5)</v>
      </c>
      <c r="M249" s="161" t="str">
        <f t="shared" si="143"/>
        <v>Theule Khola(1.5)</v>
      </c>
      <c r="N249" s="161" t="str">
        <f t="shared" si="143"/>
        <v>Theule Khola(1.5)</v>
      </c>
      <c r="O249" s="161" t="str">
        <f t="shared" si="143"/>
        <v>Theule Khola(1.5)</v>
      </c>
      <c r="P249" s="161" t="str">
        <f t="shared" si="143"/>
        <v>Theule Khola(1.5)</v>
      </c>
      <c r="Q249" s="161" t="str">
        <f t="shared" si="143"/>
        <v>Theule Khola(1.5)</v>
      </c>
      <c r="R249" s="161" t="str">
        <f t="shared" si="142"/>
        <v>Theule Khola(1.5)</v>
      </c>
      <c r="S249" s="161" t="str">
        <f t="shared" si="142"/>
        <v>Theule Khola(1.5)</v>
      </c>
      <c r="T249" s="161" t="str">
        <f t="shared" si="142"/>
        <v>Theule Khola(1.5)</v>
      </c>
      <c r="U249" s="161" t="str">
        <f t="shared" si="142"/>
        <v>Theule Khola(1.5)</v>
      </c>
      <c r="V249" s="161" t="str">
        <f t="shared" si="142"/>
        <v>Theule Khola(1.5)</v>
      </c>
      <c r="W249" s="161" t="str">
        <f t="shared" si="142"/>
        <v>Theule Khola(1.5)</v>
      </c>
      <c r="X249" s="161" t="str">
        <f t="shared" si="142"/>
        <v>Theule Khola(1.5)</v>
      </c>
      <c r="Y249" s="161" t="str">
        <f t="shared" si="142"/>
        <v>Theule Khola(1.5)</v>
      </c>
      <c r="Z249" s="161" t="str">
        <f t="shared" si="142"/>
        <v>Theule Khola(1.5)</v>
      </c>
      <c r="AA249" s="161" t="str">
        <f t="shared" si="142"/>
        <v>Theule Khola(1.5)</v>
      </c>
      <c r="AB249" s="161" t="str">
        <f t="shared" si="142"/>
        <v>Theule Khola(1.5)</v>
      </c>
      <c r="AC249" s="161" t="str">
        <f t="shared" si="142"/>
        <v>Theule Khola(1.5)</v>
      </c>
      <c r="AD249" s="161" t="str">
        <f t="shared" si="142"/>
        <v>Theule Khola(1.5)</v>
      </c>
      <c r="AE249" s="161" t="str">
        <f t="shared" si="142"/>
        <v>Theule Khola(1.5)</v>
      </c>
      <c r="AF249" s="174" t="str">
        <f t="shared" si="142"/>
        <v>Theule Khola(1.5)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 t="str">
        <f t="shared" si="140"/>
        <v>Dhalkebar Saurya Aayojana(1)</v>
      </c>
      <c r="C250" s="161" t="str">
        <f t="shared" si="143"/>
        <v>Dhalkebar Saurya Aayojana(1)</v>
      </c>
      <c r="D250" s="161" t="str">
        <f t="shared" si="143"/>
        <v>Dhalkebar Saurya Aayojana(1)</v>
      </c>
      <c r="E250" s="161" t="str">
        <f t="shared" si="143"/>
        <v>Dhalkebar Saurya Aayojana(1)</v>
      </c>
      <c r="F250" s="161" t="str">
        <f t="shared" si="143"/>
        <v>Dhalkebar Saurya Aayojana(1)</v>
      </c>
      <c r="G250" s="161" t="str">
        <f t="shared" si="143"/>
        <v>Dhalkebar Saurya Aayojana(1)</v>
      </c>
      <c r="H250" s="161" t="str">
        <f t="shared" si="143"/>
        <v>Dhalkebar Saurya Aayojana(1)</v>
      </c>
      <c r="I250" s="161" t="str">
        <f t="shared" si="143"/>
        <v>Dhalkebar Saurya Aayojana(1)</v>
      </c>
      <c r="J250" s="161" t="str">
        <f t="shared" si="143"/>
        <v>Dhalkebar Saurya Aayojana(1)</v>
      </c>
      <c r="K250" s="161" t="str">
        <f t="shared" si="143"/>
        <v>Dhalkebar Saurya Aayojana(1)</v>
      </c>
      <c r="L250" s="161" t="str">
        <f t="shared" si="143"/>
        <v>Dhalkebar Saurya Aayojana(1)</v>
      </c>
      <c r="M250" s="161" t="str">
        <f t="shared" si="143"/>
        <v>Dhalkebar Saurya Aayojana(1)</v>
      </c>
      <c r="N250" s="161" t="str">
        <f t="shared" si="143"/>
        <v>Dhalkebar Saurya Aayojana(1)</v>
      </c>
      <c r="O250" s="161" t="str">
        <f t="shared" si="143"/>
        <v>Dhalkebar Saurya Aayojana(1)</v>
      </c>
      <c r="P250" s="161" t="str">
        <f t="shared" si="143"/>
        <v>Dhalkebar Saurya Aayojana(1)</v>
      </c>
      <c r="Q250" s="161" t="str">
        <f t="shared" si="143"/>
        <v>Dhalkebar Saurya Aayojana(1)</v>
      </c>
      <c r="R250" s="161" t="str">
        <f t="shared" si="143"/>
        <v>Dhalkebar Saurya Aayojana(1)</v>
      </c>
      <c r="S250" s="161" t="str">
        <f t="shared" si="142"/>
        <v>Dhalkebar Saurya Aayojana(1)</v>
      </c>
      <c r="T250" s="161" t="str">
        <f t="shared" si="142"/>
        <v>Dhalkebar Saurya Aayojana(1)</v>
      </c>
      <c r="U250" s="161" t="str">
        <f t="shared" si="142"/>
        <v>Dhalkebar Saurya Aayojana(1)</v>
      </c>
      <c r="V250" s="161" t="str">
        <f t="shared" si="142"/>
        <v>Dhalkebar Saurya Aayojana(1)</v>
      </c>
      <c r="W250" s="161" t="str">
        <f t="shared" si="142"/>
        <v>Dhalkebar Saurya Aayojana(1)</v>
      </c>
      <c r="X250" s="161" t="str">
        <f t="shared" si="142"/>
        <v>Dhalkebar Saurya Aayojana(1)</v>
      </c>
      <c r="Y250" s="161" t="str">
        <f t="shared" si="142"/>
        <v>Dhalkebar Saurya Aayojana(1)</v>
      </c>
      <c r="Z250" s="161" t="str">
        <f t="shared" si="142"/>
        <v>Dhalkebar Saurya Aayojana(1)</v>
      </c>
      <c r="AA250" s="161" t="str">
        <f t="shared" si="142"/>
        <v>Dhalkebar Saurya Aayojana(1)</v>
      </c>
      <c r="AB250" s="161" t="str">
        <f t="shared" si="142"/>
        <v>Dhalkebar Saurya Aayojana(1)</v>
      </c>
      <c r="AC250" s="161" t="str">
        <f t="shared" si="142"/>
        <v>Dhalkebar Saurya Aayojana(1)</v>
      </c>
      <c r="AD250" s="161" t="str">
        <f t="shared" si="142"/>
        <v>Dhalkebar Saurya Aayojana(1)</v>
      </c>
      <c r="AE250" s="161" t="str">
        <f t="shared" si="142"/>
        <v>Dhalkebar Saurya Aayojana(1)</v>
      </c>
      <c r="AF250" s="174" t="str">
        <f t="shared" si="142"/>
        <v>Dhalkebar Saurya Aayojana(1)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 t="str">
        <f t="shared" si="140"/>
        <v>Suspa Bukhari(0.998)</v>
      </c>
      <c r="C251" s="161" t="str">
        <f t="shared" si="143"/>
        <v>Suspa Bukhari(0.998)</v>
      </c>
      <c r="D251" s="161" t="str">
        <f t="shared" si="143"/>
        <v>Suspa Bukhari(0.998)</v>
      </c>
      <c r="E251" s="161" t="str">
        <f t="shared" si="143"/>
        <v>Suspa Bukhari(0.998)</v>
      </c>
      <c r="F251" s="161" t="str">
        <f t="shared" si="143"/>
        <v>Suspa Bukhari(0.998)</v>
      </c>
      <c r="G251" s="161" t="str">
        <f t="shared" si="143"/>
        <v>Suspa Bukhari(0.998)</v>
      </c>
      <c r="H251" s="161" t="str">
        <f t="shared" si="143"/>
        <v>Suspa Bukhari(0.998)</v>
      </c>
      <c r="I251" s="161" t="str">
        <f t="shared" si="143"/>
        <v>Suspa Bukhari(0.998)</v>
      </c>
      <c r="J251" s="161" t="str">
        <f t="shared" si="143"/>
        <v>Suspa Bukhari(0.998)</v>
      </c>
      <c r="K251" s="161" t="str">
        <f t="shared" si="143"/>
        <v>Suspa Bukhari(0.998)</v>
      </c>
      <c r="L251" s="161" t="str">
        <f t="shared" si="143"/>
        <v>Suspa Bukhari(0.998)</v>
      </c>
      <c r="M251" s="161" t="str">
        <f t="shared" si="143"/>
        <v>Suspa Bukhari(0.998)</v>
      </c>
      <c r="N251" s="161" t="str">
        <f t="shared" si="143"/>
        <v>Suspa Bukhari(0.998)</v>
      </c>
      <c r="O251" s="161" t="str">
        <f t="shared" si="143"/>
        <v>Suspa Bukhari(0.998)</v>
      </c>
      <c r="P251" s="161" t="str">
        <f t="shared" si="143"/>
        <v>Suspa Bukhari(0.998)</v>
      </c>
      <c r="Q251" s="161" t="str">
        <f t="shared" si="143"/>
        <v>Suspa Bukhari(0.998)</v>
      </c>
      <c r="R251" s="161" t="str">
        <f t="shared" si="143"/>
        <v>Suspa Bukhari(0.998)</v>
      </c>
      <c r="S251" s="161" t="str">
        <f t="shared" si="142"/>
        <v>Suspa Bukhari(0.998)</v>
      </c>
      <c r="T251" s="161" t="str">
        <f t="shared" si="142"/>
        <v>Suspa Bukhari(0.998)</v>
      </c>
      <c r="U251" s="161" t="str">
        <f t="shared" si="142"/>
        <v>Suspa Bukhari(0.998)</v>
      </c>
      <c r="V251" s="161" t="str">
        <f t="shared" si="142"/>
        <v>Suspa Bukhari(0.998)</v>
      </c>
      <c r="W251" s="161" t="str">
        <f t="shared" si="142"/>
        <v>Suspa Bukhari(0.998)</v>
      </c>
      <c r="X251" s="161" t="str">
        <f t="shared" si="142"/>
        <v>Suspa Bukhari(0.998)</v>
      </c>
      <c r="Y251" s="161" t="str">
        <f t="shared" si="142"/>
        <v>Suspa Bukhari(0.998)</v>
      </c>
      <c r="Z251" s="161" t="str">
        <f t="shared" si="142"/>
        <v>Suspa Bukhari(0.998)</v>
      </c>
      <c r="AA251" s="161" t="str">
        <f t="shared" si="142"/>
        <v>Suspa Bukhari(0.998)</v>
      </c>
      <c r="AB251" s="161" t="str">
        <f t="shared" si="142"/>
        <v>Suspa Bukhari(0.998)</v>
      </c>
      <c r="AC251" s="161" t="str">
        <f t="shared" si="142"/>
        <v>Suspa Bukhari(0.998)</v>
      </c>
      <c r="AD251" s="161" t="str">
        <f t="shared" si="142"/>
        <v>Suspa Bukhari(0.998)</v>
      </c>
      <c r="AE251" s="161" t="str">
        <f t="shared" si="142"/>
        <v>Suspa Bukhari(0.998)</v>
      </c>
      <c r="AF251" s="174" t="str">
        <f t="shared" si="142"/>
        <v>Suspa Bukhari(0.998)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 t="str">
        <f t="shared" si="140"/>
        <v>Lower Chhote Khola(0.997)</v>
      </c>
      <c r="C252" s="161" t="str">
        <f t="shared" si="143"/>
        <v>Lower Chhote Khola(0.997)</v>
      </c>
      <c r="D252" s="161" t="str">
        <f t="shared" si="143"/>
        <v>Lower Chhote Khola(0.997)</v>
      </c>
      <c r="E252" s="161" t="str">
        <f t="shared" si="143"/>
        <v>Lower Chhote Khola(0.997)</v>
      </c>
      <c r="F252" s="161" t="str">
        <f t="shared" si="143"/>
        <v>Lower Chhote Khola(0.997)</v>
      </c>
      <c r="G252" s="161" t="str">
        <f t="shared" si="143"/>
        <v>Lower Chhote Khola(0.997)</v>
      </c>
      <c r="H252" s="161" t="str">
        <f t="shared" si="143"/>
        <v>Lower Chhote Khola(0.997)</v>
      </c>
      <c r="I252" s="161" t="str">
        <f t="shared" si="143"/>
        <v>Lower Chhote Khola(0.997)</v>
      </c>
      <c r="J252" s="161" t="str">
        <f t="shared" si="143"/>
        <v>Lower Chhote Khola(0.997)</v>
      </c>
      <c r="K252" s="161" t="str">
        <f t="shared" si="143"/>
        <v>Lower Chhote Khola(0.997)</v>
      </c>
      <c r="L252" s="161" t="str">
        <f t="shared" si="143"/>
        <v>Lower Chhote Khola(0.997)</v>
      </c>
      <c r="M252" s="161" t="str">
        <f t="shared" si="143"/>
        <v>Lower Chhote Khola(0.997)</v>
      </c>
      <c r="N252" s="161" t="str">
        <f t="shared" si="143"/>
        <v>Lower Chhote Khola(0.997)</v>
      </c>
      <c r="O252" s="161" t="str">
        <f t="shared" si="143"/>
        <v>Lower Chhote Khola(0.997)</v>
      </c>
      <c r="P252" s="161" t="str">
        <f t="shared" si="143"/>
        <v>Lower Chhote Khola(0.997)</v>
      </c>
      <c r="Q252" s="161" t="str">
        <f t="shared" si="143"/>
        <v>Lower Chhote Khola(0.997)</v>
      </c>
      <c r="R252" s="161" t="str">
        <f t="shared" si="143"/>
        <v>Lower Chhote Khola(0.997)</v>
      </c>
      <c r="S252" s="161" t="str">
        <f t="shared" si="142"/>
        <v>Lower Chhote Khola(0.997)</v>
      </c>
      <c r="T252" s="161" t="str">
        <f t="shared" si="142"/>
        <v>Lower Chhote Khola(0.997)</v>
      </c>
      <c r="U252" s="161" t="str">
        <f t="shared" si="142"/>
        <v>Lower Chhote Khola(0.997)</v>
      </c>
      <c r="V252" s="161" t="str">
        <f t="shared" si="142"/>
        <v>Lower Chhote Khola(0.997)</v>
      </c>
      <c r="W252" s="161" t="str">
        <f t="shared" si="142"/>
        <v>Lower Chhote Khola(0.997)</v>
      </c>
      <c r="X252" s="161" t="str">
        <f t="shared" si="142"/>
        <v>Lower Chhote Khola(0.997)</v>
      </c>
      <c r="Y252" s="161" t="str">
        <f t="shared" si="142"/>
        <v>Lower Chhote Khola(0.997)</v>
      </c>
      <c r="Z252" s="161" t="str">
        <f t="shared" si="142"/>
        <v>Lower Chhote Khola(0.997)</v>
      </c>
      <c r="AA252" s="161" t="str">
        <f t="shared" si="142"/>
        <v>Lower Chhote Khola(0.997)</v>
      </c>
      <c r="AB252" s="161" t="str">
        <f t="shared" si="142"/>
        <v>Lower Chhote Khola(0.997)</v>
      </c>
      <c r="AC252" s="161" t="str">
        <f t="shared" si="142"/>
        <v>Lower Chhote Khola(0.997)</v>
      </c>
      <c r="AD252" s="161" t="str">
        <f t="shared" si="142"/>
        <v>Lower Chhote Khola(0.997)</v>
      </c>
      <c r="AE252" s="161" t="str">
        <f t="shared" si="142"/>
        <v>Lower Chhote Khola(0.997)</v>
      </c>
      <c r="AF252" s="174" t="str">
        <f t="shared" si="142"/>
        <v>Lower Chhote Khola(0.997)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 t="str">
        <f t="shared" si="140"/>
        <v>Hadi Khola Sunkoshi A(0.997)</v>
      </c>
      <c r="C253" s="161" t="str">
        <f t="shared" si="143"/>
        <v>Hadi Khola Sunkoshi A(0.997)</v>
      </c>
      <c r="D253" s="161" t="str">
        <f t="shared" si="143"/>
        <v>Hadi Khola Sunkoshi A(0.997)</v>
      </c>
      <c r="E253" s="161" t="str">
        <f t="shared" si="143"/>
        <v>Hadi Khola Sunkoshi A(0.997)</v>
      </c>
      <c r="F253" s="161" t="str">
        <f t="shared" si="143"/>
        <v>Hadi Khola Sunkoshi A(0.997)</v>
      </c>
      <c r="G253" s="161" t="str">
        <f t="shared" si="143"/>
        <v>Hadi Khola Sunkoshi A(0.997)</v>
      </c>
      <c r="H253" s="161" t="str">
        <f t="shared" si="143"/>
        <v>Hadi Khola Sunkoshi A(0.997)</v>
      </c>
      <c r="I253" s="161" t="str">
        <f t="shared" si="143"/>
        <v>Hadi Khola Sunkoshi A(0.997)</v>
      </c>
      <c r="J253" s="161" t="str">
        <f t="shared" si="143"/>
        <v>Hadi Khola Sunkoshi A(0.997)</v>
      </c>
      <c r="K253" s="161" t="str">
        <f t="shared" si="143"/>
        <v>Hadi Khola Sunkoshi A(0.997)</v>
      </c>
      <c r="L253" s="161" t="str">
        <f t="shared" si="143"/>
        <v>Hadi Khola Sunkoshi A(0.997)</v>
      </c>
      <c r="M253" s="161" t="str">
        <f t="shared" si="143"/>
        <v>Hadi Khola Sunkoshi A(0.997)</v>
      </c>
      <c r="N253" s="161" t="str">
        <f t="shared" si="143"/>
        <v>Hadi Khola Sunkoshi A(0.997)</v>
      </c>
      <c r="O253" s="161" t="str">
        <f t="shared" si="143"/>
        <v>Hadi Khola Sunkoshi A(0.997)</v>
      </c>
      <c r="P253" s="161" t="str">
        <f t="shared" si="143"/>
        <v>Hadi Khola Sunkoshi A(0.997)</v>
      </c>
      <c r="Q253" s="161" t="str">
        <f t="shared" si="143"/>
        <v>Hadi Khola Sunkoshi A(0.997)</v>
      </c>
      <c r="R253" s="161" t="str">
        <f t="shared" si="143"/>
        <v>Hadi Khola Sunkoshi A(0.997)</v>
      </c>
      <c r="S253" s="161" t="str">
        <f t="shared" si="142"/>
        <v>Hadi Khola Sunkoshi A(0.997)</v>
      </c>
      <c r="T253" s="161" t="str">
        <f t="shared" si="142"/>
        <v>Hadi Khola Sunkoshi A(0.997)</v>
      </c>
      <c r="U253" s="161" t="str">
        <f t="shared" si="142"/>
        <v>Hadi Khola Sunkoshi A(0.997)</v>
      </c>
      <c r="V253" s="161" t="str">
        <f t="shared" si="142"/>
        <v>Hadi Khola Sunkoshi A(0.997)</v>
      </c>
      <c r="W253" s="161" t="str">
        <f t="shared" si="142"/>
        <v>Hadi Khola Sunkoshi A(0.997)</v>
      </c>
      <c r="X253" s="161" t="str">
        <f t="shared" si="142"/>
        <v>Hadi Khola Sunkoshi A(0.997)</v>
      </c>
      <c r="Y253" s="161" t="str">
        <f t="shared" si="142"/>
        <v>Hadi Khola Sunkoshi A(0.997)</v>
      </c>
      <c r="Z253" s="161" t="str">
        <f t="shared" si="142"/>
        <v>Hadi Khola Sunkoshi A(0.997)</v>
      </c>
      <c r="AA253" s="161" t="str">
        <f t="shared" si="142"/>
        <v>Hadi Khola Sunkoshi A(0.997)</v>
      </c>
      <c r="AB253" s="161" t="str">
        <f t="shared" si="142"/>
        <v>Hadi Khola Sunkoshi A(0.997)</v>
      </c>
      <c r="AC253" s="161" t="str">
        <f t="shared" si="142"/>
        <v>Hadi Khola Sunkoshi A(0.997)</v>
      </c>
      <c r="AD253" s="161" t="str">
        <f t="shared" si="142"/>
        <v>Hadi Khola Sunkoshi A(0.997)</v>
      </c>
      <c r="AE253" s="161" t="str">
        <f t="shared" si="142"/>
        <v>Hadi Khola Sunkoshi A(0.997)</v>
      </c>
      <c r="AF253" s="174" t="str">
        <f t="shared" si="142"/>
        <v>Hadi Khola Sunkoshi A(0.997)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 t="str">
        <f t="shared" si="140"/>
        <v>Pati Khola Small(0.996)</v>
      </c>
      <c r="C254" s="161" t="str">
        <f t="shared" si="143"/>
        <v>Pati Khola Small(0.996)</v>
      </c>
      <c r="D254" s="161" t="str">
        <f t="shared" si="143"/>
        <v>Pati Khola Small(0.996)</v>
      </c>
      <c r="E254" s="161" t="str">
        <f t="shared" si="143"/>
        <v>Pati Khola Small(0.996)</v>
      </c>
      <c r="F254" s="161" t="str">
        <f t="shared" si="143"/>
        <v>Pati Khola Small(0.996)</v>
      </c>
      <c r="G254" s="161" t="str">
        <f t="shared" si="143"/>
        <v>Pati Khola Small(0.996)</v>
      </c>
      <c r="H254" s="161" t="str">
        <f t="shared" si="143"/>
        <v>Pati Khola Small(0.996)</v>
      </c>
      <c r="I254" s="161" t="str">
        <f t="shared" si="143"/>
        <v>Pati Khola Small(0.996)</v>
      </c>
      <c r="J254" s="161" t="str">
        <f t="shared" si="143"/>
        <v>Pati Khola Small(0.996)</v>
      </c>
      <c r="K254" s="161" t="str">
        <f t="shared" si="143"/>
        <v>Pati Khola Small(0.996)</v>
      </c>
      <c r="L254" s="161" t="str">
        <f t="shared" si="143"/>
        <v>Pati Khola Small(0.996)</v>
      </c>
      <c r="M254" s="161" t="str">
        <f t="shared" si="143"/>
        <v>Pati Khola Small(0.996)</v>
      </c>
      <c r="N254" s="161" t="str">
        <f t="shared" si="143"/>
        <v>Pati Khola Small(0.996)</v>
      </c>
      <c r="O254" s="161" t="str">
        <f t="shared" si="143"/>
        <v>Pati Khola Small(0.996)</v>
      </c>
      <c r="P254" s="161" t="str">
        <f t="shared" si="143"/>
        <v>Pati Khola Small(0.996)</v>
      </c>
      <c r="Q254" s="161" t="str">
        <f t="shared" si="143"/>
        <v>Pati Khola Small(0.996)</v>
      </c>
      <c r="R254" s="161" t="str">
        <f t="shared" si="143"/>
        <v>Pati Khola Small(0.996)</v>
      </c>
      <c r="S254" s="161" t="str">
        <f t="shared" si="142"/>
        <v>Pati Khola Small(0.996)</v>
      </c>
      <c r="T254" s="161" t="str">
        <f t="shared" si="142"/>
        <v>Pati Khola Small(0.996)</v>
      </c>
      <c r="U254" s="161" t="str">
        <f t="shared" si="142"/>
        <v>Pati Khola Small(0.996)</v>
      </c>
      <c r="V254" s="161" t="str">
        <f t="shared" si="142"/>
        <v>Pati Khola Small(0.996)</v>
      </c>
      <c r="W254" s="161" t="str">
        <f t="shared" si="142"/>
        <v>Pati Khola Small(0.996)</v>
      </c>
      <c r="X254" s="161" t="str">
        <f t="shared" si="142"/>
        <v>Pati Khola Small(0.996)</v>
      </c>
      <c r="Y254" s="161" t="str">
        <f t="shared" si="142"/>
        <v>Pati Khola Small(0.996)</v>
      </c>
      <c r="Z254" s="161" t="str">
        <f t="shared" si="142"/>
        <v>Pati Khola Small(0.996)</v>
      </c>
      <c r="AA254" s="161" t="str">
        <f t="shared" si="142"/>
        <v>Pati Khola Small(0.996)</v>
      </c>
      <c r="AB254" s="161" t="str">
        <f t="shared" si="142"/>
        <v>Pati Khola Small(0.996)</v>
      </c>
      <c r="AC254" s="161" t="str">
        <f t="shared" si="142"/>
        <v>Pati Khola Small(0.996)</v>
      </c>
      <c r="AD254" s="161" t="str">
        <f t="shared" si="142"/>
        <v>Pati Khola Small(0.996)</v>
      </c>
      <c r="AE254" s="161" t="str">
        <f t="shared" si="142"/>
        <v>Pati Khola Small(0.996)</v>
      </c>
      <c r="AF254" s="174" t="str">
        <f t="shared" si="142"/>
        <v>Pati Khola Small(0.996)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 t="str">
        <f t="shared" si="140"/>
        <v>Miya Khola(0.996)</v>
      </c>
      <c r="C255" s="161" t="str">
        <f t="shared" si="143"/>
        <v>Miya Khola(0.996)</v>
      </c>
      <c r="D255" s="161" t="str">
        <f t="shared" si="143"/>
        <v>Miya Khola(0.996)</v>
      </c>
      <c r="E255" s="161" t="str">
        <f t="shared" si="143"/>
        <v>Miya Khola(0.996)</v>
      </c>
      <c r="F255" s="161" t="str">
        <f t="shared" si="143"/>
        <v>Miya Khola(0.996)</v>
      </c>
      <c r="G255" s="161" t="str">
        <f t="shared" si="143"/>
        <v>Miya Khola(0.996)</v>
      </c>
      <c r="H255" s="161" t="str">
        <f t="shared" si="143"/>
        <v>Miya Khola(0.996)</v>
      </c>
      <c r="I255" s="161" t="str">
        <f t="shared" si="143"/>
        <v>Miya Khola(0.996)</v>
      </c>
      <c r="J255" s="161" t="str">
        <f t="shared" si="143"/>
        <v>Miya Khola(0.996)</v>
      </c>
      <c r="K255" s="161" t="str">
        <f t="shared" si="143"/>
        <v>Miya Khola(0.996)</v>
      </c>
      <c r="L255" s="161" t="str">
        <f t="shared" si="143"/>
        <v>Miya Khola(0.996)</v>
      </c>
      <c r="M255" s="161" t="str">
        <f t="shared" si="143"/>
        <v>Miya Khola(0.996)</v>
      </c>
      <c r="N255" s="161" t="str">
        <f t="shared" si="143"/>
        <v>Miya Khola(0.996)</v>
      </c>
      <c r="O255" s="161" t="str">
        <f t="shared" si="143"/>
        <v>Miya Khola(0.996)</v>
      </c>
      <c r="P255" s="161" t="str">
        <f t="shared" si="143"/>
        <v>Miya Khola(0.996)</v>
      </c>
      <c r="Q255" s="161" t="str">
        <f t="shared" si="143"/>
        <v>Miya Khola(0.996)</v>
      </c>
      <c r="R255" s="161" t="str">
        <f t="shared" si="143"/>
        <v>Miya Khola(0.996)</v>
      </c>
      <c r="S255" s="161" t="str">
        <f t="shared" si="142"/>
        <v>Miya Khola(0.996)</v>
      </c>
      <c r="T255" s="161" t="str">
        <f t="shared" si="142"/>
        <v>Miya Khola(0.996)</v>
      </c>
      <c r="U255" s="161" t="str">
        <f t="shared" si="142"/>
        <v>Miya Khola(0.996)</v>
      </c>
      <c r="V255" s="161" t="str">
        <f t="shared" si="142"/>
        <v>Miya Khola(0.996)</v>
      </c>
      <c r="W255" s="161" t="str">
        <f t="shared" si="142"/>
        <v>Miya Khola(0.996)</v>
      </c>
      <c r="X255" s="161" t="str">
        <f t="shared" si="142"/>
        <v>Miya Khola(0.996)</v>
      </c>
      <c r="Y255" s="161" t="str">
        <f t="shared" si="142"/>
        <v>Miya Khola(0.996)</v>
      </c>
      <c r="Z255" s="161" t="str">
        <f t="shared" si="142"/>
        <v>Miya Khola(0.996)</v>
      </c>
      <c r="AA255" s="161" t="str">
        <f t="shared" si="142"/>
        <v>Miya Khola(0.996)</v>
      </c>
      <c r="AB255" s="161" t="str">
        <f t="shared" si="142"/>
        <v>Miya Khola(0.996)</v>
      </c>
      <c r="AC255" s="161" t="str">
        <f t="shared" si="142"/>
        <v>Miya Khola(0.996)</v>
      </c>
      <c r="AD255" s="161" t="str">
        <f t="shared" si="142"/>
        <v>Miya Khola(0.996)</v>
      </c>
      <c r="AE255" s="161" t="str">
        <f t="shared" si="142"/>
        <v>Miya Khola(0.996)</v>
      </c>
      <c r="AF255" s="174" t="str">
        <f t="shared" si="142"/>
        <v>Miya Khola(0.996)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 t="str">
        <f t="shared" si="140"/>
        <v>Jeuligad(0.996)</v>
      </c>
      <c r="C256" s="161" t="str">
        <f t="shared" si="143"/>
        <v>Jeuligad(0.996)</v>
      </c>
      <c r="D256" s="161" t="str">
        <f t="shared" si="143"/>
        <v>Jeuligad(0.996)</v>
      </c>
      <c r="E256" s="161" t="str">
        <f t="shared" si="143"/>
        <v>Jeuligad(0.996)</v>
      </c>
      <c r="F256" s="161" t="str">
        <f t="shared" si="143"/>
        <v>Jeuligad(0.996)</v>
      </c>
      <c r="G256" s="161" t="str">
        <f t="shared" si="143"/>
        <v>Jeuligad(0.996)</v>
      </c>
      <c r="H256" s="161" t="str">
        <f t="shared" si="143"/>
        <v>Jeuligad(0.996)</v>
      </c>
      <c r="I256" s="161" t="str">
        <f t="shared" si="143"/>
        <v>Jeuligad(0.996)</v>
      </c>
      <c r="J256" s="161" t="str">
        <f t="shared" si="143"/>
        <v>Jeuligad(0.996)</v>
      </c>
      <c r="K256" s="161" t="str">
        <f t="shared" si="143"/>
        <v>Jeuligad(0.996)</v>
      </c>
      <c r="L256" s="161" t="str">
        <f t="shared" si="143"/>
        <v>Jeuligad(0.996)</v>
      </c>
      <c r="M256" s="161" t="str">
        <f t="shared" si="143"/>
        <v>Jeuligad(0.996)</v>
      </c>
      <c r="N256" s="161" t="str">
        <f t="shared" si="143"/>
        <v>Jeuligad(0.996)</v>
      </c>
      <c r="O256" s="161" t="str">
        <f t="shared" si="143"/>
        <v>Jeuligad(0.996)</v>
      </c>
      <c r="P256" s="161" t="str">
        <f t="shared" si="143"/>
        <v>Jeuligad(0.996)</v>
      </c>
      <c r="Q256" s="161" t="str">
        <f t="shared" si="143"/>
        <v>Jeuligad(0.996)</v>
      </c>
      <c r="R256" s="161" t="str">
        <f t="shared" si="143"/>
        <v>Jeuligad(0.996)</v>
      </c>
      <c r="S256" s="161" t="str">
        <f t="shared" si="142"/>
        <v>Jeuligad(0.996)</v>
      </c>
      <c r="T256" s="161" t="str">
        <f t="shared" si="142"/>
        <v>Jeuligad(0.996)</v>
      </c>
      <c r="U256" s="161" t="str">
        <f t="shared" si="142"/>
        <v>Jeuligad(0.996)</v>
      </c>
      <c r="V256" s="161" t="str">
        <f t="shared" si="142"/>
        <v>Jeuligad(0.996)</v>
      </c>
      <c r="W256" s="161" t="str">
        <f t="shared" si="142"/>
        <v>Jeuligad(0.996)</v>
      </c>
      <c r="X256" s="161" t="str">
        <f t="shared" si="142"/>
        <v>Jeuligad(0.996)</v>
      </c>
      <c r="Y256" s="161" t="str">
        <f t="shared" si="142"/>
        <v>Jeuligad(0.996)</v>
      </c>
      <c r="Z256" s="161" t="str">
        <f t="shared" si="142"/>
        <v>Jeuligad(0.996)</v>
      </c>
      <c r="AA256" s="161" t="str">
        <f t="shared" si="142"/>
        <v>Jeuligad(0.996)</v>
      </c>
      <c r="AB256" s="161" t="str">
        <f t="shared" si="142"/>
        <v>Jeuligad(0.996)</v>
      </c>
      <c r="AC256" s="161" t="str">
        <f t="shared" si="142"/>
        <v>Jeuligad(0.996)</v>
      </c>
      <c r="AD256" s="161" t="str">
        <f t="shared" si="142"/>
        <v>Jeuligad(0.996)</v>
      </c>
      <c r="AE256" s="161" t="str">
        <f t="shared" si="142"/>
        <v>Jeuligad(0.996)</v>
      </c>
      <c r="AF256" s="174" t="str">
        <f t="shared" si="142"/>
        <v>Jeuligad(0.996)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 t="str">
        <f t="shared" si="140"/>
        <v>Pheme Khola(0.995)</v>
      </c>
      <c r="C257" s="161" t="str">
        <f t="shared" si="143"/>
        <v>Pheme Khola(0.995)</v>
      </c>
      <c r="D257" s="161" t="str">
        <f t="shared" si="143"/>
        <v>Pheme Khola(0.995)</v>
      </c>
      <c r="E257" s="161" t="str">
        <f t="shared" si="143"/>
        <v>Pheme Khola(0.995)</v>
      </c>
      <c r="F257" s="161" t="str">
        <f t="shared" si="143"/>
        <v>Pheme Khola(0.995)</v>
      </c>
      <c r="G257" s="161" t="str">
        <f t="shared" si="143"/>
        <v>Pheme Khola(0.995)</v>
      </c>
      <c r="H257" s="161" t="str">
        <f t="shared" si="143"/>
        <v>Pheme Khola(0.995)</v>
      </c>
      <c r="I257" s="161" t="str">
        <f t="shared" si="143"/>
        <v>Pheme Khola(0.995)</v>
      </c>
      <c r="J257" s="161" t="str">
        <f t="shared" si="143"/>
        <v>Pheme Khola(0.995)</v>
      </c>
      <c r="K257" s="161" t="str">
        <f t="shared" si="143"/>
        <v>Pheme Khola(0.995)</v>
      </c>
      <c r="L257" s="161" t="str">
        <f t="shared" si="143"/>
        <v>Pheme Khola(0.995)</v>
      </c>
      <c r="M257" s="161" t="str">
        <f t="shared" si="143"/>
        <v>Pheme Khola(0.995)</v>
      </c>
      <c r="N257" s="161" t="str">
        <f t="shared" si="143"/>
        <v>Pheme Khola(0.995)</v>
      </c>
      <c r="O257" s="161" t="str">
        <f t="shared" si="143"/>
        <v>Pheme Khola(0.995)</v>
      </c>
      <c r="P257" s="161" t="str">
        <f t="shared" si="143"/>
        <v>Pheme Khola(0.995)</v>
      </c>
      <c r="Q257" s="161" t="str">
        <f t="shared" si="143"/>
        <v>Pheme Khola(0.995)</v>
      </c>
      <c r="R257" s="161" t="str">
        <f t="shared" si="143"/>
        <v>Pheme Khola(0.995)</v>
      </c>
      <c r="S257" s="161" t="str">
        <f t="shared" si="142"/>
        <v>Pheme Khola(0.995)</v>
      </c>
      <c r="T257" s="161" t="str">
        <f t="shared" si="142"/>
        <v>Pheme Khola(0.995)</v>
      </c>
      <c r="U257" s="161" t="str">
        <f t="shared" si="142"/>
        <v>Pheme Khola(0.995)</v>
      </c>
      <c r="V257" s="161" t="str">
        <f t="shared" si="142"/>
        <v>Pheme Khola(0.995)</v>
      </c>
      <c r="W257" s="161" t="str">
        <f t="shared" si="142"/>
        <v>Pheme Khola(0.995)</v>
      </c>
      <c r="X257" s="161" t="str">
        <f t="shared" si="142"/>
        <v>Pheme Khola(0.995)</v>
      </c>
      <c r="Y257" s="161" t="str">
        <f t="shared" si="142"/>
        <v>Pheme Khola(0.995)</v>
      </c>
      <c r="Z257" s="161" t="str">
        <f t="shared" si="142"/>
        <v>Pheme Khola(0.995)</v>
      </c>
      <c r="AA257" s="161" t="str">
        <f t="shared" si="142"/>
        <v>Pheme Khola(0.995)</v>
      </c>
      <c r="AB257" s="161" t="str">
        <f t="shared" si="142"/>
        <v>Pheme Khola(0.995)</v>
      </c>
      <c r="AC257" s="161" t="str">
        <f t="shared" si="142"/>
        <v>Pheme Khola(0.995)</v>
      </c>
      <c r="AD257" s="161" t="str">
        <f t="shared" si="142"/>
        <v>Pheme Khola(0.995)</v>
      </c>
      <c r="AE257" s="161" t="str">
        <f t="shared" si="142"/>
        <v>Pheme Khola(0.995)</v>
      </c>
      <c r="AF257" s="174" t="str">
        <f t="shared" si="142"/>
        <v>Pheme Khola(0.995)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 t="str">
        <f t="shared" si="140"/>
        <v>Chhote Khola(0.993)</v>
      </c>
      <c r="C258" s="161" t="str">
        <f t="shared" si="143"/>
        <v>Chhote Khola(0.993)</v>
      </c>
      <c r="D258" s="161" t="str">
        <f t="shared" si="143"/>
        <v>Chhote Khola(0.993)</v>
      </c>
      <c r="E258" s="161" t="str">
        <f t="shared" si="143"/>
        <v>Chhote Khola(0.993)</v>
      </c>
      <c r="F258" s="161" t="str">
        <f t="shared" si="143"/>
        <v>Chhote Khola(0.993)</v>
      </c>
      <c r="G258" s="161" t="str">
        <f t="shared" si="143"/>
        <v>Chhote Khola(0.993)</v>
      </c>
      <c r="H258" s="161" t="str">
        <f t="shared" si="143"/>
        <v>Chhote Khola(0.993)</v>
      </c>
      <c r="I258" s="161" t="str">
        <f t="shared" si="143"/>
        <v>Chhote Khola(0.993)</v>
      </c>
      <c r="J258" s="161" t="str">
        <f t="shared" si="143"/>
        <v>Chhote Khola(0.993)</v>
      </c>
      <c r="K258" s="161" t="str">
        <f t="shared" si="143"/>
        <v>Chhote Khola(0.993)</v>
      </c>
      <c r="L258" s="161" t="str">
        <f t="shared" si="143"/>
        <v>Chhote Khola(0.993)</v>
      </c>
      <c r="M258" s="161" t="str">
        <f t="shared" si="143"/>
        <v>Chhote Khola(0.993)</v>
      </c>
      <c r="N258" s="161" t="str">
        <f t="shared" si="143"/>
        <v>Chhote Khola(0.993)</v>
      </c>
      <c r="O258" s="161" t="str">
        <f t="shared" si="143"/>
        <v>Chhote Khola(0.993)</v>
      </c>
      <c r="P258" s="161" t="str">
        <f t="shared" si="143"/>
        <v>Chhote Khola(0.993)</v>
      </c>
      <c r="Q258" s="161" t="str">
        <f t="shared" si="143"/>
        <v>Chhote Khola(0.993)</v>
      </c>
      <c r="R258" s="161" t="str">
        <f t="shared" si="143"/>
        <v>Chhote Khola(0.993)</v>
      </c>
      <c r="S258" s="161" t="str">
        <f t="shared" si="142"/>
        <v>Chhote Khola(0.993)</v>
      </c>
      <c r="T258" s="161" t="str">
        <f t="shared" si="142"/>
        <v>Chhote Khola(0.993)</v>
      </c>
      <c r="U258" s="161" t="str">
        <f t="shared" si="142"/>
        <v>Chhote Khola(0.993)</v>
      </c>
      <c r="V258" s="161" t="str">
        <f t="shared" si="142"/>
        <v>Chhote Khola(0.993)</v>
      </c>
      <c r="W258" s="161" t="str">
        <f t="shared" si="142"/>
        <v>Chhote Khola(0.993)</v>
      </c>
      <c r="X258" s="161" t="str">
        <f t="shared" si="142"/>
        <v>Chhote Khola(0.993)</v>
      </c>
      <c r="Y258" s="161" t="str">
        <f t="shared" si="142"/>
        <v>Chhote Khola(0.993)</v>
      </c>
      <c r="Z258" s="161" t="str">
        <f t="shared" si="142"/>
        <v>Chhote Khola(0.993)</v>
      </c>
      <c r="AA258" s="161" t="str">
        <f t="shared" si="142"/>
        <v>Chhote Khola(0.993)</v>
      </c>
      <c r="AB258" s="161" t="str">
        <f t="shared" si="142"/>
        <v>Chhote Khola(0.993)</v>
      </c>
      <c r="AC258" s="161" t="str">
        <f t="shared" si="142"/>
        <v>Chhote Khola(0.993)</v>
      </c>
      <c r="AD258" s="161" t="str">
        <f t="shared" si="142"/>
        <v>Chhote Khola(0.993)</v>
      </c>
      <c r="AE258" s="161" t="str">
        <f t="shared" si="142"/>
        <v>Chhote Khola(0.993)</v>
      </c>
      <c r="AF258" s="174" t="str">
        <f t="shared" si="142"/>
        <v>Chhote Khola(0.993)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 t="str">
        <f t="shared" si="140"/>
        <v>Upper Hadi Khola(0.991)</v>
      </c>
      <c r="C259" s="161" t="str">
        <f t="shared" si="143"/>
        <v>Upper Hadi Khola(0.991)</v>
      </c>
      <c r="D259" s="161" t="str">
        <f t="shared" si="143"/>
        <v>Upper Hadi Khola(0.991)</v>
      </c>
      <c r="E259" s="161" t="str">
        <f t="shared" si="143"/>
        <v>Upper Hadi Khola(0.991)</v>
      </c>
      <c r="F259" s="161" t="str">
        <f t="shared" si="143"/>
        <v>Upper Hadi Khola(0.991)</v>
      </c>
      <c r="G259" s="161" t="str">
        <f t="shared" si="143"/>
        <v>Upper Hadi Khola(0.991)</v>
      </c>
      <c r="H259" s="161" t="str">
        <f t="shared" si="143"/>
        <v>Upper Hadi Khola(0.991)</v>
      </c>
      <c r="I259" s="161" t="str">
        <f t="shared" si="143"/>
        <v>Upper Hadi Khola(0.991)</v>
      </c>
      <c r="J259" s="161" t="str">
        <f t="shared" si="143"/>
        <v>Upper Hadi Khola(0.991)</v>
      </c>
      <c r="K259" s="161" t="str">
        <f t="shared" si="143"/>
        <v>Upper Hadi Khola(0.991)</v>
      </c>
      <c r="L259" s="161" t="str">
        <f t="shared" si="143"/>
        <v>Upper Hadi Khola(0.991)</v>
      </c>
      <c r="M259" s="161" t="str">
        <f t="shared" si="143"/>
        <v>Upper Hadi Khola(0.991)</v>
      </c>
      <c r="N259" s="161" t="str">
        <f t="shared" si="143"/>
        <v>Upper Hadi Khola(0.991)</v>
      </c>
      <c r="O259" s="161" t="str">
        <f t="shared" si="143"/>
        <v>Upper Hadi Khola(0.991)</v>
      </c>
      <c r="P259" s="161" t="str">
        <f t="shared" si="143"/>
        <v>Upper Hadi Khola(0.991)</v>
      </c>
      <c r="Q259" s="161" t="str">
        <f t="shared" si="143"/>
        <v>Upper Hadi Khola(0.991)</v>
      </c>
      <c r="R259" s="161" t="str">
        <f t="shared" si="143"/>
        <v>Upper Hadi Khola(0.991)</v>
      </c>
      <c r="S259" s="161" t="str">
        <f t="shared" si="142"/>
        <v>Upper Hadi Khola(0.991)</v>
      </c>
      <c r="T259" s="161" t="str">
        <f t="shared" si="142"/>
        <v>Upper Hadi Khola(0.991)</v>
      </c>
      <c r="U259" s="161" t="str">
        <f t="shared" si="142"/>
        <v>Upper Hadi Khola(0.991)</v>
      </c>
      <c r="V259" s="161" t="str">
        <f t="shared" si="142"/>
        <v>Upper Hadi Khola(0.991)</v>
      </c>
      <c r="W259" s="161" t="str">
        <f t="shared" si="142"/>
        <v>Upper Hadi Khola(0.991)</v>
      </c>
      <c r="X259" s="161" t="str">
        <f t="shared" si="142"/>
        <v>Upper Hadi Khola(0.991)</v>
      </c>
      <c r="Y259" s="161" t="str">
        <f t="shared" si="142"/>
        <v>Upper Hadi Khola(0.991)</v>
      </c>
      <c r="Z259" s="161" t="str">
        <f t="shared" si="142"/>
        <v>Upper Hadi Khola(0.991)</v>
      </c>
      <c r="AA259" s="161" t="str">
        <f t="shared" si="142"/>
        <v>Upper Hadi Khola(0.991)</v>
      </c>
      <c r="AB259" s="161" t="str">
        <f t="shared" si="142"/>
        <v>Upper Hadi Khola(0.991)</v>
      </c>
      <c r="AC259" s="161" t="str">
        <f t="shared" si="142"/>
        <v>Upper Hadi Khola(0.991)</v>
      </c>
      <c r="AD259" s="161" t="str">
        <f t="shared" si="142"/>
        <v>Upper Hadi Khola(0.991)</v>
      </c>
      <c r="AE259" s="161" t="str">
        <f t="shared" si="142"/>
        <v>Upper Hadi Khola(0.991)</v>
      </c>
      <c r="AF259" s="174" t="str">
        <f t="shared" si="142"/>
        <v>Upper Hadi Khola(0.991)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 t="str">
        <f t="shared" si="140"/>
        <v>Lower Piluwa Small(0.99)</v>
      </c>
      <c r="C260" s="161" t="str">
        <f t="shared" si="143"/>
        <v>Lower Piluwa Small(0.99)</v>
      </c>
      <c r="D260" s="161" t="str">
        <f t="shared" si="143"/>
        <v>Lower Piluwa Small(0.99)</v>
      </c>
      <c r="E260" s="161" t="str">
        <f t="shared" si="143"/>
        <v>Lower Piluwa Small(0.99)</v>
      </c>
      <c r="F260" s="161" t="str">
        <f t="shared" si="143"/>
        <v>Lower Piluwa Small(0.99)</v>
      </c>
      <c r="G260" s="161" t="str">
        <f t="shared" si="143"/>
        <v>Lower Piluwa Small(0.99)</v>
      </c>
      <c r="H260" s="161" t="str">
        <f t="shared" si="143"/>
        <v>Lower Piluwa Small(0.99)</v>
      </c>
      <c r="I260" s="161" t="str">
        <f t="shared" si="143"/>
        <v>Lower Piluwa Small(0.99)</v>
      </c>
      <c r="J260" s="161" t="str">
        <f t="shared" si="143"/>
        <v>Lower Piluwa Small(0.99)</v>
      </c>
      <c r="K260" s="161" t="str">
        <f t="shared" si="143"/>
        <v>Lower Piluwa Small(0.99)</v>
      </c>
      <c r="L260" s="161" t="str">
        <f t="shared" si="143"/>
        <v>Lower Piluwa Small(0.99)</v>
      </c>
      <c r="M260" s="161" t="str">
        <f t="shared" si="143"/>
        <v>Lower Piluwa Small(0.99)</v>
      </c>
      <c r="N260" s="161" t="str">
        <f t="shared" si="143"/>
        <v>Lower Piluwa Small(0.99)</v>
      </c>
      <c r="O260" s="161" t="str">
        <f t="shared" si="143"/>
        <v>Lower Piluwa Small(0.99)</v>
      </c>
      <c r="P260" s="161" t="str">
        <f t="shared" si="143"/>
        <v>Lower Piluwa Small(0.99)</v>
      </c>
      <c r="Q260" s="161" t="str">
        <f t="shared" si="143"/>
        <v>Lower Piluwa Small(0.99)</v>
      </c>
      <c r="R260" s="161" t="str">
        <f t="shared" si="143"/>
        <v>Lower Piluwa Small(0.99)</v>
      </c>
      <c r="S260" s="161" t="str">
        <f t="shared" si="142"/>
        <v>Lower Piluwa Small(0.99)</v>
      </c>
      <c r="T260" s="161" t="str">
        <f t="shared" si="142"/>
        <v>Lower Piluwa Small(0.99)</v>
      </c>
      <c r="U260" s="161" t="str">
        <f t="shared" si="142"/>
        <v>Lower Piluwa Small(0.99)</v>
      </c>
      <c r="V260" s="161" t="str">
        <f t="shared" si="142"/>
        <v>Lower Piluwa Small(0.99)</v>
      </c>
      <c r="W260" s="161" t="str">
        <f t="shared" si="142"/>
        <v>Lower Piluwa Small(0.99)</v>
      </c>
      <c r="X260" s="161" t="str">
        <f t="shared" si="142"/>
        <v>Lower Piluwa Small(0.99)</v>
      </c>
      <c r="Y260" s="161" t="str">
        <f t="shared" si="142"/>
        <v>Lower Piluwa Small(0.99)</v>
      </c>
      <c r="Z260" s="161" t="str">
        <f t="shared" si="142"/>
        <v>Lower Piluwa Small(0.99)</v>
      </c>
      <c r="AA260" s="161" t="str">
        <f t="shared" si="142"/>
        <v>Lower Piluwa Small(0.99)</v>
      </c>
      <c r="AB260" s="161" t="str">
        <f t="shared" si="142"/>
        <v>Lower Piluwa Small(0.99)</v>
      </c>
      <c r="AC260" s="161" t="str">
        <f t="shared" si="142"/>
        <v>Lower Piluwa Small(0.99)</v>
      </c>
      <c r="AD260" s="161" t="str">
        <f t="shared" si="142"/>
        <v>Lower Piluwa Small(0.99)</v>
      </c>
      <c r="AE260" s="161" t="str">
        <f t="shared" si="142"/>
        <v>Lower Piluwa Small(0.99)</v>
      </c>
      <c r="AF260" s="174" t="str">
        <f t="shared" si="142"/>
        <v>Lower Piluwa Small(0.99)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 t="str">
        <f t="shared" si="140"/>
        <v>Seti-II(0.979)</v>
      </c>
      <c r="C261" s="161" t="str">
        <f t="shared" si="143"/>
        <v>Seti-II(0.979)</v>
      </c>
      <c r="D261" s="161" t="str">
        <f t="shared" si="143"/>
        <v>Seti-II(0.979)</v>
      </c>
      <c r="E261" s="161" t="str">
        <f t="shared" si="143"/>
        <v>Seti-II(0.979)</v>
      </c>
      <c r="F261" s="161" t="str">
        <f t="shared" si="143"/>
        <v>Seti-II(0.979)</v>
      </c>
      <c r="G261" s="161" t="str">
        <f t="shared" si="143"/>
        <v>Seti-II(0.979)</v>
      </c>
      <c r="H261" s="161" t="str">
        <f t="shared" si="143"/>
        <v>Seti-II(0.979)</v>
      </c>
      <c r="I261" s="161" t="str">
        <f t="shared" si="143"/>
        <v>Seti-II(0.979)</v>
      </c>
      <c r="J261" s="161" t="str">
        <f t="shared" si="143"/>
        <v>Seti-II(0.979)</v>
      </c>
      <c r="K261" s="161" t="str">
        <f t="shared" si="143"/>
        <v>Seti-II(0.979)</v>
      </c>
      <c r="L261" s="161" t="str">
        <f t="shared" si="143"/>
        <v>Seti-II(0.979)</v>
      </c>
      <c r="M261" s="161" t="str">
        <f t="shared" si="143"/>
        <v>Seti-II(0.979)</v>
      </c>
      <c r="N261" s="161" t="str">
        <f t="shared" si="143"/>
        <v>Seti-II(0.979)</v>
      </c>
      <c r="O261" s="161" t="str">
        <f t="shared" si="143"/>
        <v>Seti-II(0.979)</v>
      </c>
      <c r="P261" s="161" t="str">
        <f t="shared" si="143"/>
        <v>Seti-II(0.979)</v>
      </c>
      <c r="Q261" s="161" t="str">
        <f t="shared" si="143"/>
        <v>Seti-II(0.979)</v>
      </c>
      <c r="R261" s="161" t="str">
        <f t="shared" si="143"/>
        <v>Seti-II(0.979)</v>
      </c>
      <c r="S261" s="161" t="str">
        <f t="shared" si="142"/>
        <v>Seti-II(0.979)</v>
      </c>
      <c r="T261" s="161" t="str">
        <f t="shared" si="142"/>
        <v>Seti-II(0.979)</v>
      </c>
      <c r="U261" s="161" t="str">
        <f t="shared" si="142"/>
        <v>Seti-II(0.979)</v>
      </c>
      <c r="V261" s="161" t="str">
        <f t="shared" si="142"/>
        <v>Seti-II(0.979)</v>
      </c>
      <c r="W261" s="161" t="str">
        <f t="shared" si="142"/>
        <v>Seti-II(0.979)</v>
      </c>
      <c r="X261" s="161" t="str">
        <f t="shared" si="142"/>
        <v>Seti-II(0.979)</v>
      </c>
      <c r="Y261" s="161" t="str">
        <f t="shared" si="142"/>
        <v>Seti-II(0.979)</v>
      </c>
      <c r="Z261" s="161" t="str">
        <f t="shared" si="142"/>
        <v>Seti-II(0.979)</v>
      </c>
      <c r="AA261" s="161" t="str">
        <f t="shared" si="142"/>
        <v>Seti-II(0.979)</v>
      </c>
      <c r="AB261" s="161" t="str">
        <f t="shared" si="142"/>
        <v>Seti-II(0.979)</v>
      </c>
      <c r="AC261" s="161" t="str">
        <f t="shared" si="142"/>
        <v>Seti-II(0.979)</v>
      </c>
      <c r="AD261" s="161" t="str">
        <f t="shared" si="142"/>
        <v>Seti-II(0.979)</v>
      </c>
      <c r="AE261" s="161" t="str">
        <f t="shared" si="142"/>
        <v>Seti-II(0.979)</v>
      </c>
      <c r="AF261" s="174" t="str">
        <f t="shared" si="142"/>
        <v>Seti-II(0.979)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 t="str">
        <f t="shared" si="140"/>
        <v>Bishnu Priya Solar Farm Project(0.96)</v>
      </c>
      <c r="C262" s="161" t="str">
        <f t="shared" si="143"/>
        <v>Bishnu Priya Solar Farm Project(0.96)</v>
      </c>
      <c r="D262" s="161" t="str">
        <f t="shared" si="143"/>
        <v>Bishnu Priya Solar Farm Project(0.96)</v>
      </c>
      <c r="E262" s="161" t="str">
        <f t="shared" si="143"/>
        <v>Bishnu Priya Solar Farm Project(0.96)</v>
      </c>
      <c r="F262" s="161" t="str">
        <f t="shared" si="143"/>
        <v>Bishnu Priya Solar Farm Project(0.96)</v>
      </c>
      <c r="G262" s="161" t="str">
        <f t="shared" si="143"/>
        <v>Bishnu Priya Solar Farm Project(0.96)</v>
      </c>
      <c r="H262" s="161" t="str">
        <f t="shared" si="143"/>
        <v>Bishnu Priya Solar Farm Project(0.96)</v>
      </c>
      <c r="I262" s="161" t="str">
        <f t="shared" si="143"/>
        <v>Bishnu Priya Solar Farm Project(0.96)</v>
      </c>
      <c r="J262" s="161" t="str">
        <f t="shared" si="143"/>
        <v>Bishnu Priya Solar Farm Project(0.96)</v>
      </c>
      <c r="K262" s="161" t="str">
        <f t="shared" si="143"/>
        <v>Bishnu Priya Solar Farm Project(0.96)</v>
      </c>
      <c r="L262" s="161" t="str">
        <f t="shared" si="143"/>
        <v>Bishnu Priya Solar Farm Project(0.96)</v>
      </c>
      <c r="M262" s="161" t="str">
        <f t="shared" si="143"/>
        <v>Bishnu Priya Solar Farm Project(0.96)</v>
      </c>
      <c r="N262" s="161" t="str">
        <f t="shared" si="143"/>
        <v>Bishnu Priya Solar Farm Project(0.96)</v>
      </c>
      <c r="O262" s="161" t="str">
        <f t="shared" si="143"/>
        <v>Bishnu Priya Solar Farm Project(0.96)</v>
      </c>
      <c r="P262" s="161" t="str">
        <f t="shared" si="143"/>
        <v>Bishnu Priya Solar Farm Project(0.96)</v>
      </c>
      <c r="Q262" s="161" t="str">
        <f t="shared" si="143"/>
        <v>Bishnu Priya Solar Farm Project(0.96)</v>
      </c>
      <c r="R262" s="161" t="str">
        <f t="shared" si="143"/>
        <v>Bishnu Priya Solar Farm Project(0.96)</v>
      </c>
      <c r="S262" s="161" t="str">
        <f t="shared" si="142"/>
        <v>Bishnu Priya Solar Farm Project(0.96)</v>
      </c>
      <c r="T262" s="161" t="str">
        <f t="shared" si="142"/>
        <v>Bishnu Priya Solar Farm Project(0.96)</v>
      </c>
      <c r="U262" s="161" t="str">
        <f t="shared" si="142"/>
        <v>Bishnu Priya Solar Farm Project(0.96)</v>
      </c>
      <c r="V262" s="161" t="str">
        <f t="shared" si="142"/>
        <v>Bishnu Priya Solar Farm Project(0.96)</v>
      </c>
      <c r="W262" s="161" t="str">
        <f t="shared" si="142"/>
        <v>Bishnu Priya Solar Farm Project(0.96)</v>
      </c>
      <c r="X262" s="161" t="str">
        <f t="shared" si="142"/>
        <v>Bishnu Priya Solar Farm Project(0.96)</v>
      </c>
      <c r="Y262" s="161" t="str">
        <f t="shared" si="142"/>
        <v>Bishnu Priya Solar Farm Project(0.96)</v>
      </c>
      <c r="Z262" s="161" t="str">
        <f t="shared" si="142"/>
        <v>Bishnu Priya Solar Farm Project(0.96)</v>
      </c>
      <c r="AA262" s="161" t="str">
        <f t="shared" si="142"/>
        <v>Bishnu Priya Solar Farm Project(0.96)</v>
      </c>
      <c r="AB262" s="161" t="str">
        <f t="shared" si="142"/>
        <v>Bishnu Priya Solar Farm Project(0.96)</v>
      </c>
      <c r="AC262" s="161" t="str">
        <f t="shared" si="142"/>
        <v>Bishnu Priya Solar Farm Project(0.96)</v>
      </c>
      <c r="AD262" s="161" t="str">
        <f t="shared" si="142"/>
        <v>Bishnu Priya Solar Farm Project(0.96)</v>
      </c>
      <c r="AE262" s="161" t="str">
        <f t="shared" si="142"/>
        <v>Bishnu Priya Solar Farm Project(0.96)</v>
      </c>
      <c r="AF262" s="174" t="str">
        <f t="shared" si="142"/>
        <v>Bishnu Priya Solar Farm Project(0.96)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 t="str">
        <f t="shared" si="140"/>
        <v>Sisne Khola Small(0.75)</v>
      </c>
      <c r="C263" s="161" t="str">
        <f t="shared" si="143"/>
        <v>Sisne Khola Small(0.75)</v>
      </c>
      <c r="D263" s="161" t="str">
        <f t="shared" si="143"/>
        <v>Sisne Khola Small(0.75)</v>
      </c>
      <c r="E263" s="161" t="str">
        <f t="shared" si="143"/>
        <v>Sisne Khola Small(0.75)</v>
      </c>
      <c r="F263" s="161" t="str">
        <f t="shared" si="143"/>
        <v>Sisne Khola Small(0.75)</v>
      </c>
      <c r="G263" s="161" t="str">
        <f t="shared" si="143"/>
        <v>Sisne Khola Small(0.75)</v>
      </c>
      <c r="H263" s="161" t="str">
        <f t="shared" si="143"/>
        <v>Sisne Khola Small(0.75)</v>
      </c>
      <c r="I263" s="161" t="str">
        <f t="shared" si="143"/>
        <v>Sisne Khola Small(0.75)</v>
      </c>
      <c r="J263" s="161" t="str">
        <f t="shared" si="143"/>
        <v>Sisne Khola Small(0.75)</v>
      </c>
      <c r="K263" s="161" t="str">
        <f t="shared" si="143"/>
        <v>Sisne Khola Small(0.75)</v>
      </c>
      <c r="L263" s="161" t="str">
        <f t="shared" si="143"/>
        <v>Sisne Khola Small(0.75)</v>
      </c>
      <c r="M263" s="161" t="str">
        <f t="shared" si="143"/>
        <v>Sisne Khola Small(0.75)</v>
      </c>
      <c r="N263" s="161" t="str">
        <f t="shared" si="143"/>
        <v>Sisne Khola Small(0.75)</v>
      </c>
      <c r="O263" s="161" t="str">
        <f t="shared" si="143"/>
        <v>Sisne Khola Small(0.75)</v>
      </c>
      <c r="P263" s="161" t="str">
        <f t="shared" si="143"/>
        <v>Sisne Khola Small(0.75)</v>
      </c>
      <c r="Q263" s="161" t="str">
        <f t="shared" si="143"/>
        <v>Sisne Khola Small(0.75)</v>
      </c>
      <c r="R263" s="161" t="str">
        <f t="shared" si="143"/>
        <v>Sisne Khola Small(0.75)</v>
      </c>
      <c r="S263" s="161" t="str">
        <f t="shared" si="142"/>
        <v>Sisne Khola Small(0.75)</v>
      </c>
      <c r="T263" s="161" t="str">
        <f t="shared" si="142"/>
        <v>Sisne Khola Small(0.75)</v>
      </c>
      <c r="U263" s="161" t="str">
        <f t="shared" si="142"/>
        <v>Sisne Khola Small(0.75)</v>
      </c>
      <c r="V263" s="161" t="str">
        <f t="shared" si="142"/>
        <v>Sisne Khola Small(0.75)</v>
      </c>
      <c r="W263" s="161" t="str">
        <f t="shared" si="142"/>
        <v>Sisne Khola Small(0.75)</v>
      </c>
      <c r="X263" s="161" t="str">
        <f t="shared" si="142"/>
        <v>Sisne Khola Small(0.75)</v>
      </c>
      <c r="Y263" s="161" t="str">
        <f t="shared" si="142"/>
        <v>Sisne Khola Small(0.75)</v>
      </c>
      <c r="Z263" s="161" t="str">
        <f t="shared" si="142"/>
        <v>Sisne Khola Small(0.75)</v>
      </c>
      <c r="AA263" s="161" t="str">
        <f t="shared" si="142"/>
        <v>Sisne Khola Small(0.75)</v>
      </c>
      <c r="AB263" s="161" t="str">
        <f t="shared" si="142"/>
        <v>Sisne Khola Small(0.75)</v>
      </c>
      <c r="AC263" s="161" t="str">
        <f t="shared" si="142"/>
        <v>Sisne Khola Small(0.75)</v>
      </c>
      <c r="AD263" s="161" t="str">
        <f t="shared" si="142"/>
        <v>Sisne Khola Small(0.75)</v>
      </c>
      <c r="AE263" s="161" t="str">
        <f t="shared" si="142"/>
        <v>Sisne Khola Small(0.75)</v>
      </c>
      <c r="AF263" s="174" t="str">
        <f t="shared" si="142"/>
        <v>Sisne Khola Small(0.75)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 t="str">
        <f t="shared" si="140"/>
        <v>Solar(0.68)</v>
      </c>
      <c r="C264" s="161" t="str">
        <f t="shared" si="143"/>
        <v>Solar(0.68)</v>
      </c>
      <c r="D264" s="161" t="str">
        <f t="shared" si="143"/>
        <v>Solar(0.68)</v>
      </c>
      <c r="E264" s="161" t="str">
        <f t="shared" si="143"/>
        <v>Solar(0.68)</v>
      </c>
      <c r="F264" s="161" t="str">
        <f t="shared" si="143"/>
        <v>Solar(0.68)</v>
      </c>
      <c r="G264" s="161" t="str">
        <f t="shared" si="143"/>
        <v>Solar(0.68)</v>
      </c>
      <c r="H264" s="161" t="str">
        <f t="shared" si="143"/>
        <v>Solar(0.68)</v>
      </c>
      <c r="I264" s="161" t="str">
        <f t="shared" si="143"/>
        <v>Solar(0.68)</v>
      </c>
      <c r="J264" s="161" t="str">
        <f t="shared" si="143"/>
        <v>Solar(0.68)</v>
      </c>
      <c r="K264" s="161" t="str">
        <f t="shared" si="143"/>
        <v>Solar(0.68)</v>
      </c>
      <c r="L264" s="161" t="str">
        <f t="shared" si="143"/>
        <v>Solar(0.68)</v>
      </c>
      <c r="M264" s="161" t="str">
        <f t="shared" si="143"/>
        <v>Solar(0.68)</v>
      </c>
      <c r="N264" s="161" t="str">
        <f t="shared" si="143"/>
        <v>Solar(0.68)</v>
      </c>
      <c r="O264" s="161" t="str">
        <f t="shared" si="143"/>
        <v>Solar(0.68)</v>
      </c>
      <c r="P264" s="161" t="str">
        <f t="shared" si="143"/>
        <v>Solar(0.68)</v>
      </c>
      <c r="Q264" s="161" t="str">
        <f t="shared" si="143"/>
        <v>Solar(0.68)</v>
      </c>
      <c r="R264" s="161" t="str">
        <f t="shared" si="143"/>
        <v>Solar(0.68)</v>
      </c>
      <c r="S264" s="161" t="str">
        <f t="shared" ref="S264:AF273" si="144">R264</f>
        <v>Solar(0.68)</v>
      </c>
      <c r="T264" s="161" t="str">
        <f t="shared" si="144"/>
        <v>Solar(0.68)</v>
      </c>
      <c r="U264" s="161" t="str">
        <f t="shared" si="144"/>
        <v>Solar(0.68)</v>
      </c>
      <c r="V264" s="161" t="str">
        <f t="shared" si="144"/>
        <v>Solar(0.68)</v>
      </c>
      <c r="W264" s="161" t="str">
        <f t="shared" si="144"/>
        <v>Solar(0.68)</v>
      </c>
      <c r="X264" s="161" t="str">
        <f t="shared" si="144"/>
        <v>Solar(0.68)</v>
      </c>
      <c r="Y264" s="161" t="str">
        <f t="shared" si="144"/>
        <v>Solar(0.68)</v>
      </c>
      <c r="Z264" s="161" t="str">
        <f t="shared" si="144"/>
        <v>Solar(0.68)</v>
      </c>
      <c r="AA264" s="161" t="str">
        <f t="shared" si="144"/>
        <v>Solar(0.68)</v>
      </c>
      <c r="AB264" s="161" t="str">
        <f t="shared" si="144"/>
        <v>Solar(0.68)</v>
      </c>
      <c r="AC264" s="161" t="str">
        <f t="shared" si="144"/>
        <v>Solar(0.68)</v>
      </c>
      <c r="AD264" s="161" t="str">
        <f t="shared" si="144"/>
        <v>Solar(0.68)</v>
      </c>
      <c r="AE264" s="161" t="str">
        <f t="shared" si="144"/>
        <v>Solar(0.68)</v>
      </c>
      <c r="AF264" s="174" t="str">
        <f t="shared" si="144"/>
        <v>Solar(0.68)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 t="str">
        <f t="shared" si="140"/>
        <v>Dhunge-Jiri(0.6)</v>
      </c>
      <c r="C265" s="161" t="str">
        <f t="shared" ref="C265:R273" si="145">B265</f>
        <v>Dhunge-Jiri(0.6)</v>
      </c>
      <c r="D265" s="161" t="str">
        <f t="shared" si="145"/>
        <v>Dhunge-Jiri(0.6)</v>
      </c>
      <c r="E265" s="161" t="str">
        <f t="shared" si="145"/>
        <v>Dhunge-Jiri(0.6)</v>
      </c>
      <c r="F265" s="161" t="str">
        <f t="shared" si="145"/>
        <v>Dhunge-Jiri(0.6)</v>
      </c>
      <c r="G265" s="161" t="str">
        <f t="shared" si="145"/>
        <v>Dhunge-Jiri(0.6)</v>
      </c>
      <c r="H265" s="161" t="str">
        <f t="shared" si="145"/>
        <v>Dhunge-Jiri(0.6)</v>
      </c>
      <c r="I265" s="161" t="str">
        <f t="shared" si="145"/>
        <v>Dhunge-Jiri(0.6)</v>
      </c>
      <c r="J265" s="161" t="str">
        <f t="shared" si="145"/>
        <v>Dhunge-Jiri(0.6)</v>
      </c>
      <c r="K265" s="161" t="str">
        <f t="shared" si="145"/>
        <v>Dhunge-Jiri(0.6)</v>
      </c>
      <c r="L265" s="161" t="str">
        <f t="shared" si="145"/>
        <v>Dhunge-Jiri(0.6)</v>
      </c>
      <c r="M265" s="161" t="str">
        <f t="shared" si="145"/>
        <v>Dhunge-Jiri(0.6)</v>
      </c>
      <c r="N265" s="161" t="str">
        <f t="shared" si="145"/>
        <v>Dhunge-Jiri(0.6)</v>
      </c>
      <c r="O265" s="161" t="str">
        <f t="shared" si="145"/>
        <v>Dhunge-Jiri(0.6)</v>
      </c>
      <c r="P265" s="161" t="str">
        <f t="shared" si="145"/>
        <v>Dhunge-Jiri(0.6)</v>
      </c>
      <c r="Q265" s="161" t="str">
        <f t="shared" si="145"/>
        <v>Dhunge-Jiri(0.6)</v>
      </c>
      <c r="R265" s="161" t="str">
        <f t="shared" si="145"/>
        <v>Dhunge-Jiri(0.6)</v>
      </c>
      <c r="S265" s="161" t="str">
        <f t="shared" si="144"/>
        <v>Dhunge-Jiri(0.6)</v>
      </c>
      <c r="T265" s="161" t="str">
        <f t="shared" si="144"/>
        <v>Dhunge-Jiri(0.6)</v>
      </c>
      <c r="U265" s="161" t="str">
        <f t="shared" si="144"/>
        <v>Dhunge-Jiri(0.6)</v>
      </c>
      <c r="V265" s="161" t="str">
        <f t="shared" si="144"/>
        <v>Dhunge-Jiri(0.6)</v>
      </c>
      <c r="W265" s="161" t="str">
        <f t="shared" si="144"/>
        <v>Dhunge-Jiri(0.6)</v>
      </c>
      <c r="X265" s="161" t="str">
        <f t="shared" si="144"/>
        <v>Dhunge-Jiri(0.6)</v>
      </c>
      <c r="Y265" s="161" t="str">
        <f t="shared" si="144"/>
        <v>Dhunge-Jiri(0.6)</v>
      </c>
      <c r="Z265" s="161" t="str">
        <f t="shared" si="144"/>
        <v>Dhunge-Jiri(0.6)</v>
      </c>
      <c r="AA265" s="161" t="str">
        <f t="shared" si="144"/>
        <v>Dhunge-Jiri(0.6)</v>
      </c>
      <c r="AB265" s="161" t="str">
        <f t="shared" si="144"/>
        <v>Dhunge-Jiri(0.6)</v>
      </c>
      <c r="AC265" s="161" t="str">
        <f t="shared" si="144"/>
        <v>Dhunge-Jiri(0.6)</v>
      </c>
      <c r="AD265" s="161" t="str">
        <f t="shared" si="144"/>
        <v>Dhunge-Jiri(0.6)</v>
      </c>
      <c r="AE265" s="161" t="str">
        <f t="shared" si="144"/>
        <v>Dhunge-Jiri(0.6)</v>
      </c>
      <c r="AF265" s="174" t="str">
        <f t="shared" si="144"/>
        <v>Dhunge-Jiri(0.6)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 t="str">
        <f t="shared" si="140"/>
        <v>Belkhu(0.518)</v>
      </c>
      <c r="C266" s="161" t="str">
        <f t="shared" si="145"/>
        <v>Belkhu(0.518)</v>
      </c>
      <c r="D266" s="161" t="str">
        <f t="shared" si="145"/>
        <v>Belkhu(0.518)</v>
      </c>
      <c r="E266" s="161" t="str">
        <f t="shared" si="145"/>
        <v>Belkhu(0.518)</v>
      </c>
      <c r="F266" s="161" t="str">
        <f t="shared" si="145"/>
        <v>Belkhu(0.518)</v>
      </c>
      <c r="G266" s="161" t="str">
        <f t="shared" si="145"/>
        <v>Belkhu(0.518)</v>
      </c>
      <c r="H266" s="161" t="str">
        <f t="shared" si="145"/>
        <v>Belkhu(0.518)</v>
      </c>
      <c r="I266" s="161" t="str">
        <f t="shared" si="145"/>
        <v>Belkhu(0.518)</v>
      </c>
      <c r="J266" s="161" t="str">
        <f t="shared" si="145"/>
        <v>Belkhu(0.518)</v>
      </c>
      <c r="K266" s="161" t="str">
        <f t="shared" si="145"/>
        <v>Belkhu(0.518)</v>
      </c>
      <c r="L266" s="161" t="str">
        <f t="shared" si="145"/>
        <v>Belkhu(0.518)</v>
      </c>
      <c r="M266" s="161" t="str">
        <f t="shared" si="145"/>
        <v>Belkhu(0.518)</v>
      </c>
      <c r="N266" s="161" t="str">
        <f t="shared" si="145"/>
        <v>Belkhu(0.518)</v>
      </c>
      <c r="O266" s="161" t="str">
        <f t="shared" si="145"/>
        <v>Belkhu(0.518)</v>
      </c>
      <c r="P266" s="161" t="str">
        <f t="shared" si="145"/>
        <v>Belkhu(0.518)</v>
      </c>
      <c r="Q266" s="161" t="str">
        <f t="shared" si="145"/>
        <v>Belkhu(0.518)</v>
      </c>
      <c r="R266" s="161" t="str">
        <f t="shared" si="145"/>
        <v>Belkhu(0.518)</v>
      </c>
      <c r="S266" s="161" t="str">
        <f t="shared" si="144"/>
        <v>Belkhu(0.518)</v>
      </c>
      <c r="T266" s="161" t="str">
        <f t="shared" si="144"/>
        <v>Belkhu(0.518)</v>
      </c>
      <c r="U266" s="161" t="str">
        <f t="shared" si="144"/>
        <v>Belkhu(0.518)</v>
      </c>
      <c r="V266" s="161" t="str">
        <f t="shared" si="144"/>
        <v>Belkhu(0.518)</v>
      </c>
      <c r="W266" s="161" t="str">
        <f t="shared" si="144"/>
        <v>Belkhu(0.518)</v>
      </c>
      <c r="X266" s="161" t="str">
        <f t="shared" si="144"/>
        <v>Belkhu(0.518)</v>
      </c>
      <c r="Y266" s="161" t="str">
        <f t="shared" si="144"/>
        <v>Belkhu(0.518)</v>
      </c>
      <c r="Z266" s="161" t="str">
        <f t="shared" si="144"/>
        <v>Belkhu(0.518)</v>
      </c>
      <c r="AA266" s="161" t="str">
        <f t="shared" si="144"/>
        <v>Belkhu(0.518)</v>
      </c>
      <c r="AB266" s="161" t="str">
        <f t="shared" si="144"/>
        <v>Belkhu(0.518)</v>
      </c>
      <c r="AC266" s="161" t="str">
        <f t="shared" si="144"/>
        <v>Belkhu(0.518)</v>
      </c>
      <c r="AD266" s="161" t="str">
        <f t="shared" si="144"/>
        <v>Belkhu(0.518)</v>
      </c>
      <c r="AE266" s="161" t="str">
        <f t="shared" si="144"/>
        <v>Belkhu(0.518)</v>
      </c>
      <c r="AF266" s="174" t="str">
        <f t="shared" si="144"/>
        <v>Belkhu(0.518)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 t="str">
        <f t="shared" si="140"/>
        <v>Rairang Khola(0.5)</v>
      </c>
      <c r="C267" s="161" t="str">
        <f t="shared" si="145"/>
        <v>Rairang Khola(0.5)</v>
      </c>
      <c r="D267" s="161" t="str">
        <f t="shared" si="145"/>
        <v>Rairang Khola(0.5)</v>
      </c>
      <c r="E267" s="161" t="str">
        <f t="shared" si="145"/>
        <v>Rairang Khola(0.5)</v>
      </c>
      <c r="F267" s="161" t="str">
        <f t="shared" si="145"/>
        <v>Rairang Khola(0.5)</v>
      </c>
      <c r="G267" s="161" t="str">
        <f t="shared" si="145"/>
        <v>Rairang Khola(0.5)</v>
      </c>
      <c r="H267" s="161" t="str">
        <f t="shared" si="145"/>
        <v>Rairang Khola(0.5)</v>
      </c>
      <c r="I267" s="161" t="str">
        <f t="shared" si="145"/>
        <v>Rairang Khola(0.5)</v>
      </c>
      <c r="J267" s="161" t="str">
        <f t="shared" si="145"/>
        <v>Rairang Khola(0.5)</v>
      </c>
      <c r="K267" s="161" t="str">
        <f t="shared" si="145"/>
        <v>Rairang Khola(0.5)</v>
      </c>
      <c r="L267" s="161" t="str">
        <f t="shared" si="145"/>
        <v>Rairang Khola(0.5)</v>
      </c>
      <c r="M267" s="161" t="str">
        <f t="shared" si="145"/>
        <v>Rairang Khola(0.5)</v>
      </c>
      <c r="N267" s="161" t="str">
        <f t="shared" si="145"/>
        <v>Rairang Khola(0.5)</v>
      </c>
      <c r="O267" s="161" t="str">
        <f t="shared" si="145"/>
        <v>Rairang Khola(0.5)</v>
      </c>
      <c r="P267" s="161" t="str">
        <f t="shared" si="145"/>
        <v>Rairang Khola(0.5)</v>
      </c>
      <c r="Q267" s="161" t="str">
        <f t="shared" si="145"/>
        <v>Rairang Khola(0.5)</v>
      </c>
      <c r="R267" s="161" t="str">
        <f t="shared" si="145"/>
        <v>Rairang Khola(0.5)</v>
      </c>
      <c r="S267" s="161" t="str">
        <f t="shared" si="144"/>
        <v>Rairang Khola(0.5)</v>
      </c>
      <c r="T267" s="161" t="str">
        <f t="shared" si="144"/>
        <v>Rairang Khola(0.5)</v>
      </c>
      <c r="U267" s="161" t="str">
        <f t="shared" si="144"/>
        <v>Rairang Khola(0.5)</v>
      </c>
      <c r="V267" s="161" t="str">
        <f t="shared" si="144"/>
        <v>Rairang Khola(0.5)</v>
      </c>
      <c r="W267" s="161" t="str">
        <f t="shared" si="144"/>
        <v>Rairang Khola(0.5)</v>
      </c>
      <c r="X267" s="161" t="str">
        <f t="shared" si="144"/>
        <v>Rairang Khola(0.5)</v>
      </c>
      <c r="Y267" s="161" t="str">
        <f t="shared" si="144"/>
        <v>Rairang Khola(0.5)</v>
      </c>
      <c r="Z267" s="161" t="str">
        <f t="shared" si="144"/>
        <v>Rairang Khola(0.5)</v>
      </c>
      <c r="AA267" s="161" t="str">
        <f t="shared" si="144"/>
        <v>Rairang Khola(0.5)</v>
      </c>
      <c r="AB267" s="161" t="str">
        <f t="shared" si="144"/>
        <v>Rairang Khola(0.5)</v>
      </c>
      <c r="AC267" s="161" t="str">
        <f t="shared" si="144"/>
        <v>Rairang Khola(0.5)</v>
      </c>
      <c r="AD267" s="161" t="str">
        <f t="shared" si="144"/>
        <v>Rairang Khola(0.5)</v>
      </c>
      <c r="AE267" s="161" t="str">
        <f t="shared" si="144"/>
        <v>Rairang Khola(0.5)</v>
      </c>
      <c r="AF267" s="174" t="str">
        <f t="shared" si="144"/>
        <v>Rairang Khola(0.5)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 t="str">
        <f t="shared" si="140"/>
        <v>Sali Nadi(0.25)</v>
      </c>
      <c r="C268" s="161" t="str">
        <f t="shared" si="145"/>
        <v>Sali Nadi(0.25)</v>
      </c>
      <c r="D268" s="161" t="str">
        <f t="shared" si="145"/>
        <v>Sali Nadi(0.25)</v>
      </c>
      <c r="E268" s="161" t="str">
        <f t="shared" si="145"/>
        <v>Sali Nadi(0.25)</v>
      </c>
      <c r="F268" s="161" t="str">
        <f t="shared" si="145"/>
        <v>Sali Nadi(0.25)</v>
      </c>
      <c r="G268" s="161" t="str">
        <f t="shared" si="145"/>
        <v>Sali Nadi(0.25)</v>
      </c>
      <c r="H268" s="161" t="str">
        <f t="shared" si="145"/>
        <v>Sali Nadi(0.25)</v>
      </c>
      <c r="I268" s="161" t="str">
        <f t="shared" si="145"/>
        <v>Sali Nadi(0.25)</v>
      </c>
      <c r="J268" s="161" t="str">
        <f t="shared" si="145"/>
        <v>Sali Nadi(0.25)</v>
      </c>
      <c r="K268" s="161" t="str">
        <f t="shared" si="145"/>
        <v>Sali Nadi(0.25)</v>
      </c>
      <c r="L268" s="161" t="str">
        <f t="shared" si="145"/>
        <v>Sali Nadi(0.25)</v>
      </c>
      <c r="M268" s="161" t="str">
        <f t="shared" si="145"/>
        <v>Sali Nadi(0.25)</v>
      </c>
      <c r="N268" s="161" t="str">
        <f t="shared" si="145"/>
        <v>Sali Nadi(0.25)</v>
      </c>
      <c r="O268" s="161" t="str">
        <f t="shared" si="145"/>
        <v>Sali Nadi(0.25)</v>
      </c>
      <c r="P268" s="161" t="str">
        <f t="shared" si="145"/>
        <v>Sali Nadi(0.25)</v>
      </c>
      <c r="Q268" s="161" t="str">
        <f t="shared" si="145"/>
        <v>Sali Nadi(0.25)</v>
      </c>
      <c r="R268" s="161" t="str">
        <f t="shared" si="145"/>
        <v>Sali Nadi(0.25)</v>
      </c>
      <c r="S268" s="161" t="str">
        <f t="shared" si="144"/>
        <v>Sali Nadi(0.25)</v>
      </c>
      <c r="T268" s="161" t="str">
        <f t="shared" si="144"/>
        <v>Sali Nadi(0.25)</v>
      </c>
      <c r="U268" s="161" t="str">
        <f t="shared" si="144"/>
        <v>Sali Nadi(0.25)</v>
      </c>
      <c r="V268" s="161" t="str">
        <f t="shared" si="144"/>
        <v>Sali Nadi(0.25)</v>
      </c>
      <c r="W268" s="161" t="str">
        <f t="shared" si="144"/>
        <v>Sali Nadi(0.25)</v>
      </c>
      <c r="X268" s="161" t="str">
        <f t="shared" si="144"/>
        <v>Sali Nadi(0.25)</v>
      </c>
      <c r="Y268" s="161" t="str">
        <f t="shared" si="144"/>
        <v>Sali Nadi(0.25)</v>
      </c>
      <c r="Z268" s="161" t="str">
        <f t="shared" si="144"/>
        <v>Sali Nadi(0.25)</v>
      </c>
      <c r="AA268" s="161" t="str">
        <f t="shared" si="144"/>
        <v>Sali Nadi(0.25)</v>
      </c>
      <c r="AB268" s="161" t="str">
        <f t="shared" si="144"/>
        <v>Sali Nadi(0.25)</v>
      </c>
      <c r="AC268" s="161" t="str">
        <f t="shared" si="144"/>
        <v>Sali Nadi(0.25)</v>
      </c>
      <c r="AD268" s="161" t="str">
        <f t="shared" si="144"/>
        <v>Sali Nadi(0.25)</v>
      </c>
      <c r="AE268" s="161" t="str">
        <f t="shared" si="144"/>
        <v>Sali Nadi(0.25)</v>
      </c>
      <c r="AF268" s="174" t="str">
        <f t="shared" si="144"/>
        <v>Sali Nadi(0.25)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 t="str">
        <f t="shared" si="140"/>
        <v>Syange Khola(0.183)</v>
      </c>
      <c r="C269" s="161" t="str">
        <f t="shared" si="145"/>
        <v>Syange Khola(0.183)</v>
      </c>
      <c r="D269" s="161" t="str">
        <f t="shared" si="145"/>
        <v>Syange Khola(0.183)</v>
      </c>
      <c r="E269" s="161" t="str">
        <f t="shared" si="145"/>
        <v>Syange Khola(0.183)</v>
      </c>
      <c r="F269" s="161" t="str">
        <f t="shared" si="145"/>
        <v>Syange Khola(0.183)</v>
      </c>
      <c r="G269" s="161" t="str">
        <f t="shared" si="145"/>
        <v>Syange Khola(0.183)</v>
      </c>
      <c r="H269" s="161" t="str">
        <f t="shared" si="145"/>
        <v>Syange Khola(0.183)</v>
      </c>
      <c r="I269" s="161" t="str">
        <f t="shared" si="145"/>
        <v>Syange Khola(0.183)</v>
      </c>
      <c r="J269" s="161" t="str">
        <f t="shared" si="145"/>
        <v>Syange Khola(0.183)</v>
      </c>
      <c r="K269" s="161" t="str">
        <f t="shared" si="145"/>
        <v>Syange Khola(0.183)</v>
      </c>
      <c r="L269" s="161" t="str">
        <f t="shared" si="145"/>
        <v>Syange Khola(0.183)</v>
      </c>
      <c r="M269" s="161" t="str">
        <f t="shared" si="145"/>
        <v>Syange Khola(0.183)</v>
      </c>
      <c r="N269" s="161" t="str">
        <f t="shared" si="145"/>
        <v>Syange Khola(0.183)</v>
      </c>
      <c r="O269" s="161" t="str">
        <f t="shared" si="145"/>
        <v>Syange Khola(0.183)</v>
      </c>
      <c r="P269" s="161" t="str">
        <f t="shared" si="145"/>
        <v>Syange Khola(0.183)</v>
      </c>
      <c r="Q269" s="161" t="str">
        <f t="shared" si="145"/>
        <v>Syange Khola(0.183)</v>
      </c>
      <c r="R269" s="161" t="str">
        <f t="shared" si="145"/>
        <v>Syange Khola(0.183)</v>
      </c>
      <c r="S269" s="161" t="str">
        <f t="shared" si="144"/>
        <v>Syange Khola(0.183)</v>
      </c>
      <c r="T269" s="161" t="str">
        <f t="shared" si="144"/>
        <v>Syange Khola(0.183)</v>
      </c>
      <c r="U269" s="161" t="str">
        <f t="shared" si="144"/>
        <v>Syange Khola(0.183)</v>
      </c>
      <c r="V269" s="161" t="str">
        <f t="shared" si="144"/>
        <v>Syange Khola(0.183)</v>
      </c>
      <c r="W269" s="161" t="str">
        <f t="shared" si="144"/>
        <v>Syange Khola(0.183)</v>
      </c>
      <c r="X269" s="161" t="str">
        <f t="shared" si="144"/>
        <v>Syange Khola(0.183)</v>
      </c>
      <c r="Y269" s="161" t="str">
        <f t="shared" si="144"/>
        <v>Syange Khola(0.183)</v>
      </c>
      <c r="Z269" s="161" t="str">
        <f t="shared" si="144"/>
        <v>Syange Khola(0.183)</v>
      </c>
      <c r="AA269" s="161" t="str">
        <f t="shared" si="144"/>
        <v>Syange Khola(0.183)</v>
      </c>
      <c r="AB269" s="161" t="str">
        <f t="shared" si="144"/>
        <v>Syange Khola(0.183)</v>
      </c>
      <c r="AC269" s="161" t="str">
        <f t="shared" si="144"/>
        <v>Syange Khola(0.183)</v>
      </c>
      <c r="AD269" s="161" t="str">
        <f t="shared" si="144"/>
        <v>Syange Khola(0.183)</v>
      </c>
      <c r="AE269" s="161" t="str">
        <f t="shared" si="144"/>
        <v>Syange Khola(0.183)</v>
      </c>
      <c r="AF269" s="174" t="str">
        <f t="shared" si="144"/>
        <v>Syange Khola(0.183)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 t="str">
        <f t="shared" si="140"/>
        <v>Midim Khola(0.1)</v>
      </c>
      <c r="C270" s="161" t="str">
        <f t="shared" si="145"/>
        <v>Midim Khola(0.1)</v>
      </c>
      <c r="D270" s="161" t="str">
        <f t="shared" si="145"/>
        <v>Midim Khola(0.1)</v>
      </c>
      <c r="E270" s="161" t="str">
        <f t="shared" si="145"/>
        <v>Midim Khola(0.1)</v>
      </c>
      <c r="F270" s="161" t="str">
        <f t="shared" si="145"/>
        <v>Midim Khola(0.1)</v>
      </c>
      <c r="G270" s="161" t="str">
        <f t="shared" si="145"/>
        <v>Midim Khola(0.1)</v>
      </c>
      <c r="H270" s="161" t="str">
        <f t="shared" si="145"/>
        <v>Midim Khola(0.1)</v>
      </c>
      <c r="I270" s="161" t="str">
        <f t="shared" si="145"/>
        <v>Midim Khola(0.1)</v>
      </c>
      <c r="J270" s="161" t="str">
        <f t="shared" si="145"/>
        <v>Midim Khola(0.1)</v>
      </c>
      <c r="K270" s="161" t="str">
        <f t="shared" si="145"/>
        <v>Midim Khola(0.1)</v>
      </c>
      <c r="L270" s="161" t="str">
        <f t="shared" si="145"/>
        <v>Midim Khola(0.1)</v>
      </c>
      <c r="M270" s="161" t="str">
        <f t="shared" si="145"/>
        <v>Midim Khola(0.1)</v>
      </c>
      <c r="N270" s="161" t="str">
        <f t="shared" si="145"/>
        <v>Midim Khola(0.1)</v>
      </c>
      <c r="O270" s="161" t="str">
        <f t="shared" si="145"/>
        <v>Midim Khola(0.1)</v>
      </c>
      <c r="P270" s="161" t="str">
        <f t="shared" si="145"/>
        <v>Midim Khola(0.1)</v>
      </c>
      <c r="Q270" s="161" t="str">
        <f t="shared" si="145"/>
        <v>Midim Khola(0.1)</v>
      </c>
      <c r="R270" s="161" t="str">
        <f t="shared" si="145"/>
        <v>Midim Khola(0.1)</v>
      </c>
      <c r="S270" s="161" t="str">
        <f t="shared" si="144"/>
        <v>Midim Khola(0.1)</v>
      </c>
      <c r="T270" s="161" t="str">
        <f t="shared" si="144"/>
        <v>Midim Khola(0.1)</v>
      </c>
      <c r="U270" s="161" t="str">
        <f t="shared" si="144"/>
        <v>Midim Khola(0.1)</v>
      </c>
      <c r="V270" s="161" t="str">
        <f t="shared" si="144"/>
        <v>Midim Khola(0.1)</v>
      </c>
      <c r="W270" s="161" t="str">
        <f t="shared" si="144"/>
        <v>Midim Khola(0.1)</v>
      </c>
      <c r="X270" s="161" t="str">
        <f t="shared" si="144"/>
        <v>Midim Khola(0.1)</v>
      </c>
      <c r="Y270" s="161" t="str">
        <f t="shared" si="144"/>
        <v>Midim Khola(0.1)</v>
      </c>
      <c r="Z270" s="161" t="str">
        <f t="shared" si="144"/>
        <v>Midim Khola(0.1)</v>
      </c>
      <c r="AA270" s="161" t="str">
        <f t="shared" si="144"/>
        <v>Midim Khola(0.1)</v>
      </c>
      <c r="AB270" s="161" t="str">
        <f t="shared" si="144"/>
        <v>Midim Khola(0.1)</v>
      </c>
      <c r="AC270" s="161" t="str">
        <f t="shared" si="144"/>
        <v>Midim Khola(0.1)</v>
      </c>
      <c r="AD270" s="161" t="str">
        <f t="shared" si="144"/>
        <v>Midim Khola(0.1)</v>
      </c>
      <c r="AE270" s="161" t="str">
        <f t="shared" si="144"/>
        <v>Midim Khola(0.1)</v>
      </c>
      <c r="AF270" s="174" t="str">
        <f t="shared" si="144"/>
        <v>Midim Khola(0.1)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 t="str">
        <f t="shared" si="140"/>
        <v>Sobuwa Khola-2 MHP(0.09)</v>
      </c>
      <c r="C271" s="161" t="str">
        <f t="shared" si="145"/>
        <v>Sobuwa Khola-2 MHP(0.09)</v>
      </c>
      <c r="D271" s="161" t="str">
        <f t="shared" si="145"/>
        <v>Sobuwa Khola-2 MHP(0.09)</v>
      </c>
      <c r="E271" s="161" t="str">
        <f t="shared" si="145"/>
        <v>Sobuwa Khola-2 MHP(0.09)</v>
      </c>
      <c r="F271" s="161" t="str">
        <f t="shared" si="145"/>
        <v>Sobuwa Khola-2 MHP(0.09)</v>
      </c>
      <c r="G271" s="161" t="str">
        <f t="shared" si="145"/>
        <v>Sobuwa Khola-2 MHP(0.09)</v>
      </c>
      <c r="H271" s="161" t="str">
        <f t="shared" si="145"/>
        <v>Sobuwa Khola-2 MHP(0.09)</v>
      </c>
      <c r="I271" s="161" t="str">
        <f t="shared" si="145"/>
        <v>Sobuwa Khola-2 MHP(0.09)</v>
      </c>
      <c r="J271" s="161" t="str">
        <f t="shared" si="145"/>
        <v>Sobuwa Khola-2 MHP(0.09)</v>
      </c>
      <c r="K271" s="161" t="str">
        <f t="shared" si="145"/>
        <v>Sobuwa Khola-2 MHP(0.09)</v>
      </c>
      <c r="L271" s="161" t="str">
        <f t="shared" si="145"/>
        <v>Sobuwa Khola-2 MHP(0.09)</v>
      </c>
      <c r="M271" s="161" t="str">
        <f t="shared" si="145"/>
        <v>Sobuwa Khola-2 MHP(0.09)</v>
      </c>
      <c r="N271" s="161" t="str">
        <f t="shared" si="145"/>
        <v>Sobuwa Khola-2 MHP(0.09)</v>
      </c>
      <c r="O271" s="161" t="str">
        <f t="shared" si="145"/>
        <v>Sobuwa Khola-2 MHP(0.09)</v>
      </c>
      <c r="P271" s="161" t="str">
        <f t="shared" si="145"/>
        <v>Sobuwa Khola-2 MHP(0.09)</v>
      </c>
      <c r="Q271" s="161" t="str">
        <f t="shared" si="145"/>
        <v>Sobuwa Khola-2 MHP(0.09)</v>
      </c>
      <c r="R271" s="161" t="str">
        <f t="shared" si="145"/>
        <v>Sobuwa Khola-2 MHP(0.09)</v>
      </c>
      <c r="S271" s="161" t="str">
        <f t="shared" si="144"/>
        <v>Sobuwa Khola-2 MHP(0.09)</v>
      </c>
      <c r="T271" s="161" t="str">
        <f t="shared" si="144"/>
        <v>Sobuwa Khola-2 MHP(0.09)</v>
      </c>
      <c r="U271" s="161" t="str">
        <f t="shared" si="144"/>
        <v>Sobuwa Khola-2 MHP(0.09)</v>
      </c>
      <c r="V271" s="161" t="str">
        <f t="shared" si="144"/>
        <v>Sobuwa Khola-2 MHP(0.09)</v>
      </c>
      <c r="W271" s="161" t="str">
        <f t="shared" si="144"/>
        <v>Sobuwa Khola-2 MHP(0.09)</v>
      </c>
      <c r="X271" s="161" t="str">
        <f t="shared" si="144"/>
        <v>Sobuwa Khola-2 MHP(0.09)</v>
      </c>
      <c r="Y271" s="161" t="str">
        <f t="shared" si="144"/>
        <v>Sobuwa Khola-2 MHP(0.09)</v>
      </c>
      <c r="Z271" s="161" t="str">
        <f t="shared" si="144"/>
        <v>Sobuwa Khola-2 MHP(0.09)</v>
      </c>
      <c r="AA271" s="161" t="str">
        <f t="shared" si="144"/>
        <v>Sobuwa Khola-2 MHP(0.09)</v>
      </c>
      <c r="AB271" s="161" t="str">
        <f t="shared" si="144"/>
        <v>Sobuwa Khola-2 MHP(0.09)</v>
      </c>
      <c r="AC271" s="161" t="str">
        <f t="shared" si="144"/>
        <v>Sobuwa Khola-2 MHP(0.09)</v>
      </c>
      <c r="AD271" s="161" t="str">
        <f t="shared" si="144"/>
        <v>Sobuwa Khola-2 MHP(0.09)</v>
      </c>
      <c r="AE271" s="161" t="str">
        <f t="shared" si="144"/>
        <v>Sobuwa Khola-2 MHP(0.09)</v>
      </c>
      <c r="AF271" s="174" t="str">
        <f t="shared" si="144"/>
        <v>Sobuwa Khola-2 MHP(0.09)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 t="str">
        <f t="shared" si="140"/>
        <v>Leguwa Khola(0.04)</v>
      </c>
      <c r="C272" s="161" t="str">
        <f t="shared" si="145"/>
        <v>Leguwa Khola(0.04)</v>
      </c>
      <c r="D272" s="161" t="str">
        <f t="shared" si="145"/>
        <v>Leguwa Khola(0.04)</v>
      </c>
      <c r="E272" s="161" t="str">
        <f t="shared" si="145"/>
        <v>Leguwa Khola(0.04)</v>
      </c>
      <c r="F272" s="161" t="str">
        <f t="shared" si="145"/>
        <v>Leguwa Khola(0.04)</v>
      </c>
      <c r="G272" s="161" t="str">
        <f t="shared" si="145"/>
        <v>Leguwa Khola(0.04)</v>
      </c>
      <c r="H272" s="161" t="str">
        <f t="shared" si="145"/>
        <v>Leguwa Khola(0.04)</v>
      </c>
      <c r="I272" s="161" t="str">
        <f t="shared" si="145"/>
        <v>Leguwa Khola(0.04)</v>
      </c>
      <c r="J272" s="161" t="str">
        <f t="shared" si="145"/>
        <v>Leguwa Khola(0.04)</v>
      </c>
      <c r="K272" s="161" t="str">
        <f t="shared" si="145"/>
        <v>Leguwa Khola(0.04)</v>
      </c>
      <c r="L272" s="161" t="str">
        <f t="shared" si="145"/>
        <v>Leguwa Khola(0.04)</v>
      </c>
      <c r="M272" s="161" t="str">
        <f t="shared" si="145"/>
        <v>Leguwa Khola(0.04)</v>
      </c>
      <c r="N272" s="161" t="str">
        <f t="shared" si="145"/>
        <v>Leguwa Khola(0.04)</v>
      </c>
      <c r="O272" s="161" t="str">
        <f t="shared" si="145"/>
        <v>Leguwa Khola(0.04)</v>
      </c>
      <c r="P272" s="161" t="str">
        <f t="shared" si="145"/>
        <v>Leguwa Khola(0.04)</v>
      </c>
      <c r="Q272" s="161" t="str">
        <f t="shared" si="145"/>
        <v>Leguwa Khola(0.04)</v>
      </c>
      <c r="R272" s="161" t="str">
        <f t="shared" si="145"/>
        <v>Leguwa Khola(0.04)</v>
      </c>
      <c r="S272" s="161" t="str">
        <f t="shared" si="144"/>
        <v>Leguwa Khola(0.04)</v>
      </c>
      <c r="T272" s="161" t="str">
        <f t="shared" si="144"/>
        <v>Leguwa Khola(0.04)</v>
      </c>
      <c r="U272" s="161" t="str">
        <f t="shared" si="144"/>
        <v>Leguwa Khola(0.04)</v>
      </c>
      <c r="V272" s="161" t="str">
        <f t="shared" si="144"/>
        <v>Leguwa Khola(0.04)</v>
      </c>
      <c r="W272" s="161" t="str">
        <f t="shared" si="144"/>
        <v>Leguwa Khola(0.04)</v>
      </c>
      <c r="X272" s="161" t="str">
        <f t="shared" si="144"/>
        <v>Leguwa Khola(0.04)</v>
      </c>
      <c r="Y272" s="161" t="str">
        <f t="shared" si="144"/>
        <v>Leguwa Khola(0.04)</v>
      </c>
      <c r="Z272" s="161" t="str">
        <f t="shared" si="144"/>
        <v>Leguwa Khola(0.04)</v>
      </c>
      <c r="AA272" s="161" t="str">
        <f t="shared" si="144"/>
        <v>Leguwa Khola(0.04)</v>
      </c>
      <c r="AB272" s="161" t="str">
        <f t="shared" si="144"/>
        <v>Leguwa Khola(0.04)</v>
      </c>
      <c r="AC272" s="161" t="str">
        <f t="shared" si="144"/>
        <v>Leguwa Khola(0.04)</v>
      </c>
      <c r="AD272" s="161" t="str">
        <f t="shared" si="144"/>
        <v>Leguwa Khola(0.04)</v>
      </c>
      <c r="AE272" s="161" t="str">
        <f t="shared" si="144"/>
        <v>Leguwa Khola(0.04)</v>
      </c>
      <c r="AF272" s="174" t="str">
        <f t="shared" si="144"/>
        <v>Leguwa Khola(0.04)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 t="str">
        <f t="shared" si="140"/>
        <v>Syauri Bhumey(0.023)</v>
      </c>
      <c r="C273" s="177" t="str">
        <f t="shared" si="145"/>
        <v>Syauri Bhumey(0.023)</v>
      </c>
      <c r="D273" s="177" t="str">
        <f t="shared" si="145"/>
        <v>Syauri Bhumey(0.023)</v>
      </c>
      <c r="E273" s="177" t="str">
        <f t="shared" si="145"/>
        <v>Syauri Bhumey(0.023)</v>
      </c>
      <c r="F273" s="177" t="str">
        <f t="shared" si="145"/>
        <v>Syauri Bhumey(0.023)</v>
      </c>
      <c r="G273" s="177" t="str">
        <f t="shared" si="145"/>
        <v>Syauri Bhumey(0.023)</v>
      </c>
      <c r="H273" s="177" t="str">
        <f t="shared" si="145"/>
        <v>Syauri Bhumey(0.023)</v>
      </c>
      <c r="I273" s="177" t="str">
        <f t="shared" si="145"/>
        <v>Syauri Bhumey(0.023)</v>
      </c>
      <c r="J273" s="177" t="str">
        <f t="shared" si="145"/>
        <v>Syauri Bhumey(0.023)</v>
      </c>
      <c r="K273" s="177" t="str">
        <f t="shared" si="145"/>
        <v>Syauri Bhumey(0.023)</v>
      </c>
      <c r="L273" s="177" t="str">
        <f t="shared" si="145"/>
        <v>Syauri Bhumey(0.023)</v>
      </c>
      <c r="M273" s="177" t="str">
        <f t="shared" si="145"/>
        <v>Syauri Bhumey(0.023)</v>
      </c>
      <c r="N273" s="177" t="str">
        <f t="shared" si="145"/>
        <v>Syauri Bhumey(0.023)</v>
      </c>
      <c r="O273" s="177" t="str">
        <f t="shared" si="145"/>
        <v>Syauri Bhumey(0.023)</v>
      </c>
      <c r="P273" s="177" t="str">
        <f t="shared" si="145"/>
        <v>Syauri Bhumey(0.023)</v>
      </c>
      <c r="Q273" s="177" t="str">
        <f t="shared" si="145"/>
        <v>Syauri Bhumey(0.023)</v>
      </c>
      <c r="R273" s="177" t="str">
        <f t="shared" si="145"/>
        <v>Syauri Bhumey(0.023)</v>
      </c>
      <c r="S273" s="177" t="str">
        <f t="shared" si="144"/>
        <v>Syauri Bhumey(0.023)</v>
      </c>
      <c r="T273" s="177" t="str">
        <f t="shared" si="144"/>
        <v>Syauri Bhumey(0.023)</v>
      </c>
      <c r="U273" s="177" t="str">
        <f t="shared" si="144"/>
        <v>Syauri Bhumey(0.023)</v>
      </c>
      <c r="V273" s="177" t="str">
        <f t="shared" si="144"/>
        <v>Syauri Bhumey(0.023)</v>
      </c>
      <c r="W273" s="177" t="str">
        <f t="shared" si="144"/>
        <v>Syauri Bhumey(0.023)</v>
      </c>
      <c r="X273" s="177" t="str">
        <f t="shared" si="144"/>
        <v>Syauri Bhumey(0.023)</v>
      </c>
      <c r="Y273" s="177" t="str">
        <f t="shared" si="144"/>
        <v>Syauri Bhumey(0.023)</v>
      </c>
      <c r="Z273" s="177" t="str">
        <f t="shared" si="144"/>
        <v>Syauri Bhumey(0.023)</v>
      </c>
      <c r="AA273" s="177" t="str">
        <f t="shared" si="144"/>
        <v>Syauri Bhumey(0.023)</v>
      </c>
      <c r="AB273" s="177" t="str">
        <f t="shared" si="144"/>
        <v>Syauri Bhumey(0.023)</v>
      </c>
      <c r="AC273" s="177" t="str">
        <f t="shared" si="144"/>
        <v>Syauri Bhumey(0.023)</v>
      </c>
      <c r="AD273" s="177" t="str">
        <f t="shared" si="144"/>
        <v>Syauri Bhumey(0.023)</v>
      </c>
      <c r="AE273" s="177" t="str">
        <f t="shared" si="144"/>
        <v>Syauri Bhumey(0.023)</v>
      </c>
      <c r="AF273" s="178" t="str">
        <f t="shared" si="144"/>
        <v>Syauri Bhumey(0.023)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" si="146">SUM(B169:B273)</f>
        <v>0</v>
      </c>
      <c r="C274" s="180">
        <f t="shared" ref="B274:AG274" si="147">SUM(C169:C273)</f>
        <v>0</v>
      </c>
      <c r="D274" s="180">
        <f t="shared" si="147"/>
        <v>0</v>
      </c>
      <c r="E274" s="180">
        <f t="shared" si="147"/>
        <v>0</v>
      </c>
      <c r="F274" s="180">
        <f t="shared" si="147"/>
        <v>0</v>
      </c>
      <c r="G274" s="180">
        <f t="shared" si="147"/>
        <v>0</v>
      </c>
      <c r="H274" s="180">
        <f t="shared" si="147"/>
        <v>0</v>
      </c>
      <c r="I274" s="180">
        <f t="shared" si="147"/>
        <v>0</v>
      </c>
      <c r="J274" s="180">
        <f t="shared" si="147"/>
        <v>0</v>
      </c>
      <c r="K274" s="180">
        <f t="shared" si="147"/>
        <v>0</v>
      </c>
      <c r="L274" s="180">
        <f t="shared" si="147"/>
        <v>0</v>
      </c>
      <c r="M274" s="180">
        <f t="shared" si="147"/>
        <v>0</v>
      </c>
      <c r="N274" s="180">
        <f t="shared" si="147"/>
        <v>0</v>
      </c>
      <c r="O274" s="180">
        <f t="shared" si="147"/>
        <v>0</v>
      </c>
      <c r="P274" s="180">
        <f t="shared" si="147"/>
        <v>0</v>
      </c>
      <c r="Q274" s="180">
        <f t="shared" si="147"/>
        <v>0</v>
      </c>
      <c r="R274" s="180">
        <f t="shared" si="147"/>
        <v>0</v>
      </c>
      <c r="S274" s="180">
        <f t="shared" si="147"/>
        <v>0</v>
      </c>
      <c r="T274" s="180">
        <f t="shared" si="147"/>
        <v>0</v>
      </c>
      <c r="U274" s="180">
        <f t="shared" si="147"/>
        <v>0</v>
      </c>
      <c r="V274" s="180">
        <f t="shared" si="147"/>
        <v>0</v>
      </c>
      <c r="W274" s="180">
        <f t="shared" si="147"/>
        <v>0</v>
      </c>
      <c r="X274" s="180">
        <f t="shared" si="147"/>
        <v>0</v>
      </c>
      <c r="Y274" s="180">
        <f t="shared" si="147"/>
        <v>0</v>
      </c>
      <c r="Z274" s="180">
        <f t="shared" si="147"/>
        <v>0</v>
      </c>
      <c r="AA274" s="180">
        <f t="shared" si="147"/>
        <v>0</v>
      </c>
      <c r="AB274" s="180">
        <f t="shared" si="147"/>
        <v>0</v>
      </c>
      <c r="AC274" s="180">
        <f t="shared" si="147"/>
        <v>0</v>
      </c>
      <c r="AD274" s="180">
        <f t="shared" si="147"/>
        <v>0</v>
      </c>
      <c r="AE274" s="180">
        <f t="shared" si="147"/>
        <v>0</v>
      </c>
      <c r="AF274" s="181">
        <f t="shared" si="147"/>
        <v>0</v>
      </c>
      <c r="AG274" s="182">
        <f t="shared" si="147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751" priority="59">
      <formula>$AH11=0</formula>
    </cfRule>
  </conditionalFormatting>
  <conditionalFormatting sqref="A101:A102">
    <cfRule type="expression" dxfId="750" priority="227">
      <formula>$AH106=0</formula>
    </cfRule>
  </conditionalFormatting>
  <conditionalFormatting sqref="A103:A107">
    <cfRule type="expression" dxfId="749" priority="175">
      <formula>$AH102=0</formula>
    </cfRule>
  </conditionalFormatting>
  <conditionalFormatting sqref="A160:A167">
    <cfRule type="expression" dxfId="748" priority="228">
      <formula>$AH267=0</formula>
    </cfRule>
  </conditionalFormatting>
  <conditionalFormatting sqref="A168:A275">
    <cfRule type="expression" dxfId="747" priority="98">
      <formula>$AH168=0</formula>
    </cfRule>
  </conditionalFormatting>
  <conditionalFormatting sqref="B8">
    <cfRule type="expression" dxfId="746" priority="223">
      <formula>AND(C$9&gt;=14/24,C$9&lt;20/24)</formula>
    </cfRule>
    <cfRule type="expression" dxfId="745" priority="224">
      <formula>AND(C$9&gt;=8/24,C$9&lt;14/24)</formula>
    </cfRule>
    <cfRule type="expression" dxfId="744" priority="225">
      <formula>C$9&lt;8/24</formula>
    </cfRule>
    <cfRule type="expression" dxfId="743" priority="226">
      <formula>C$9&gt;=20/24</formula>
    </cfRule>
  </conditionalFormatting>
  <conditionalFormatting sqref="H84:J90 F103:L107 B9:AF10 B113:B115 C109:M115 B108:M108 B117:B124 C154:AF158 B153:AF153 C134:M134 B76:D90 E79:H90 H97:L102 B93:M96 M97:M107 H126:M133 U85:U90 C117:AF125 C152:AF152 I80:T90 B72:T72 E76:U77 N126:AF134 H137:AF151 N93:AF115 U11:AF13">
    <cfRule type="expression" dxfId="742" priority="140">
      <formula>B$9&gt;=20/24</formula>
    </cfRule>
  </conditionalFormatting>
  <conditionalFormatting sqref="B9:AF10 H84:J90 F103:L107 B113:B115 C109:M115 B108:M108 B117:B124 C154:AF158 B153:AF153 C134:M134 B76:D90 E79:H90 H97:L102 B93:M96 M97:M107 H126:M133 U85:U90 C117:AF125 C152:AF152 I80:T90 B72:T72 E76:U77 N126:AF134 H137:AF151 N93:AF115 U11:AF13">
    <cfRule type="expression" dxfId="741" priority="141">
      <formula>AND(B$9&gt;=14/24,B$9&lt;20/24)</formula>
    </cfRule>
    <cfRule type="expression" dxfId="740" priority="142">
      <formula>AND(B$9&gt;=8/24,B$9&lt;14/24)</formula>
    </cfRule>
    <cfRule type="expression" dxfId="739" priority="143">
      <formula>B$9&lt;8/24</formula>
    </cfRule>
  </conditionalFormatting>
  <conditionalFormatting sqref="B29:T53 U14:AF53">
    <cfRule type="expression" dxfId="738" priority="83">
      <formula>B14&gt;$AG14*1</formula>
    </cfRule>
    <cfRule type="expression" dxfId="737" priority="84">
      <formula>B$9&gt;=20/24</formula>
    </cfRule>
    <cfRule type="expression" dxfId="736" priority="85">
      <formula>AND(B$9&gt;=14/24,B$9&lt;20/24)</formula>
    </cfRule>
    <cfRule type="expression" dxfId="735" priority="86">
      <formula>AND(B$9&gt;=8/24,B$9&lt;14/24)</formula>
    </cfRule>
    <cfRule type="expression" dxfId="734" priority="87">
      <formula>B$9&lt;8/24</formula>
    </cfRule>
  </conditionalFormatting>
  <conditionalFormatting sqref="B54:AF68">
    <cfRule type="expression" dxfId="733" priority="76">
      <formula>B$9&lt;8/24</formula>
    </cfRule>
  </conditionalFormatting>
  <conditionalFormatting sqref="B54:AF70">
    <cfRule type="expression" dxfId="732" priority="73">
      <formula>B$9&gt;=20/24</formula>
    </cfRule>
    <cfRule type="expression" dxfId="731" priority="74">
      <formula>AND(B$9&gt;=14/24,B$9&lt;20/24)</formula>
    </cfRule>
    <cfRule type="expression" dxfId="730" priority="75">
      <formula>AND(B$9&gt;=8/24,B$9&lt;14/24)</formula>
    </cfRule>
  </conditionalFormatting>
  <conditionalFormatting sqref="B63:AF65">
    <cfRule type="expression" dxfId="729" priority="77">
      <formula>B63&gt;$AG63</formula>
    </cfRule>
  </conditionalFormatting>
  <conditionalFormatting sqref="B69:AF70">
    <cfRule type="expression" dxfId="728" priority="148">
      <formula>B$9&lt;8/24</formula>
    </cfRule>
  </conditionalFormatting>
  <conditionalFormatting sqref="B72:U75">
    <cfRule type="expression" dxfId="727" priority="64">
      <formula>B72&gt;$AG72*1</formula>
    </cfRule>
  </conditionalFormatting>
  <conditionalFormatting sqref="B73:U75">
    <cfRule type="expression" dxfId="726" priority="65">
      <formula>B$9&gt;=20/24</formula>
    </cfRule>
    <cfRule type="expression" dxfId="725" priority="66">
      <formula>AND(B$9&gt;=14/24,B$9&lt;20/24)</formula>
    </cfRule>
    <cfRule type="expression" dxfId="724" priority="67">
      <formula>AND(B$9&gt;=8/24,B$9&lt;14/24)</formula>
    </cfRule>
    <cfRule type="expression" dxfId="723" priority="68">
      <formula>B$9&lt;8/24</formula>
    </cfRule>
  </conditionalFormatting>
  <conditionalFormatting sqref="C161:AF167">
    <cfRule type="expression" dxfId="722" priority="99">
      <formula>C$9&gt;=20/24</formula>
    </cfRule>
    <cfRule type="expression" dxfId="721" priority="100">
      <formula>AND(C$9&gt;=14/24,C$9&lt;20/24)</formula>
    </cfRule>
    <cfRule type="expression" dxfId="720" priority="101">
      <formula>AND(C$9&gt;=8/24,C$9&lt;14/24)</formula>
    </cfRule>
    <cfRule type="expression" dxfId="719" priority="102">
      <formula>C$9&lt;8/24</formula>
    </cfRule>
  </conditionalFormatting>
  <conditionalFormatting sqref="C169:AF274">
    <cfRule type="expression" dxfId="718" priority="60">
      <formula>C$9&gt;=20/24</formula>
    </cfRule>
    <cfRule type="expression" dxfId="717" priority="61">
      <formula>AND(C$9&gt;=14/24,C$9&lt;20/24)</formula>
    </cfRule>
    <cfRule type="expression" dxfId="716" priority="62">
      <formula>AND(C$9&gt;=8/24,C$9&lt;14/24)</formula>
    </cfRule>
    <cfRule type="expression" dxfId="715" priority="63">
      <formula>C$9&lt;8/24</formula>
    </cfRule>
  </conditionalFormatting>
  <conditionalFormatting sqref="U76:U90 B76:T96 AA96:AG96 U91:Z96 Y78:AG78 AA91:AE95 AF91:AF96 B71:AG71 U11:AF13 B69:AF69">
    <cfRule type="expression" dxfId="714" priority="139">
      <formula>B11&gt;$AG11*1</formula>
    </cfRule>
  </conditionalFormatting>
  <conditionalFormatting sqref="K83:L83 F79:K83 L80:T83">
    <cfRule type="expression" dxfId="713" priority="149">
      <formula>F$9&gt;=20/24</formula>
    </cfRule>
    <cfRule type="expression" dxfId="712" priority="150">
      <formula>AND(F$9&gt;=14/24,F$9&lt;20/24)</formula>
    </cfRule>
    <cfRule type="expression" dxfId="711" priority="151">
      <formula>AND(F$9&gt;=8/24,F$9&lt;14/24)</formula>
    </cfRule>
    <cfRule type="expression" dxfId="710" priority="152">
      <formula>F$9&lt;8/24</formula>
    </cfRule>
  </conditionalFormatting>
  <conditionalFormatting sqref="F84:T84">
    <cfRule type="expression" dxfId="709" priority="144">
      <formula>F$9&gt;=20/24</formula>
    </cfRule>
    <cfRule type="expression" dxfId="708" priority="145">
      <formula>AND(F$9&gt;=14/24,F$9&lt;20/24)</formula>
    </cfRule>
    <cfRule type="expression" dxfId="707" priority="146">
      <formula>AND(F$9&gt;=8/24,F$9&lt;14/24)</formula>
    </cfRule>
    <cfRule type="expression" dxfId="706" priority="147">
      <formula>F$9&lt;8/24</formula>
    </cfRule>
  </conditionalFormatting>
  <conditionalFormatting sqref="U76:U78 E78:T78 B72:U72 Y78:AF78">
    <cfRule type="expression" dxfId="705" priority="159">
      <formula>B$9&gt;=20/24</formula>
    </cfRule>
    <cfRule type="expression" dxfId="704" priority="160">
      <formula>AND(B$9&gt;=14/24,B$9&lt;20/24)</formula>
    </cfRule>
    <cfRule type="expression" dxfId="703" priority="161">
      <formula>AND(B$9&gt;=8/24,B$9&lt;14/24)</formula>
    </cfRule>
    <cfRule type="expression" dxfId="702" priority="162">
      <formula>B$9&lt;8/24</formula>
    </cfRule>
  </conditionalFormatting>
  <conditionalFormatting sqref="U73:U75">
    <cfRule type="expression" dxfId="701" priority="69">
      <formula>U$9&gt;=20/24</formula>
    </cfRule>
    <cfRule type="expression" dxfId="700" priority="70">
      <formula>AND(U$9&gt;=14/24,U$9&lt;20/24)</formula>
    </cfRule>
    <cfRule type="expression" dxfId="699" priority="71">
      <formula>AND(U$9&gt;=8/24,U$9&lt;14/24)</formula>
    </cfRule>
    <cfRule type="expression" dxfId="698" priority="72">
      <formula>U$9&lt;8/24</formula>
    </cfRule>
  </conditionalFormatting>
  <conditionalFormatting sqref="F79:T81">
    <cfRule type="expression" dxfId="697" priority="167">
      <formula>F$9&gt;=20/24</formula>
    </cfRule>
    <cfRule type="expression" dxfId="696" priority="168">
      <formula>AND(F$9&gt;=14/24,F$9&lt;20/24)</formula>
    </cfRule>
    <cfRule type="expression" dxfId="695" priority="169">
      <formula>AND(F$9&gt;=8/24,F$9&lt;14/24)</formula>
    </cfRule>
    <cfRule type="expression" dxfId="694" priority="170">
      <formula>F$9&lt;8/24</formula>
    </cfRule>
  </conditionalFormatting>
  <conditionalFormatting sqref="L84:U84">
    <cfRule type="expression" dxfId="693" priority="163">
      <formula>L$9&gt;=20/24</formula>
    </cfRule>
    <cfRule type="expression" dxfId="692" priority="164">
      <formula>AND(L$9&gt;=14/24,L$9&lt;20/24)</formula>
    </cfRule>
    <cfRule type="expression" dxfId="691" priority="165">
      <formula>AND(L$9&gt;=8/24,L$9&lt;14/24)</formula>
    </cfRule>
    <cfRule type="expression" dxfId="690" priority="166">
      <formula>L$9&lt;8/24</formula>
    </cfRule>
  </conditionalFormatting>
  <conditionalFormatting sqref="M8 S8 AB8">
    <cfRule type="expression" dxfId="689" priority="216">
      <formula>AND(N$9&gt;=14/24,N$9&lt;20/24)</formula>
    </cfRule>
    <cfRule type="expression" dxfId="688" priority="217">
      <formula>AND(N$9&gt;=8/24,N$9&lt;14/24)</formula>
    </cfRule>
    <cfRule type="expression" dxfId="687" priority="218">
      <formula>N$9&lt;8/24</formula>
    </cfRule>
  </conditionalFormatting>
  <conditionalFormatting sqref="Q79:U83">
    <cfRule type="expression" dxfId="686" priority="171">
      <formula>Q$9&gt;=20/24</formula>
    </cfRule>
    <cfRule type="expression" dxfId="685" priority="172">
      <formula>AND(Q$9&gt;=14/24,Q$9&lt;20/24)</formula>
    </cfRule>
    <cfRule type="expression" dxfId="684" priority="173">
      <formula>AND(Q$9&gt;=8/24,Q$9&lt;14/24)</formula>
    </cfRule>
    <cfRule type="expression" dxfId="683" priority="174">
      <formula>Q$9&lt;8/24</formula>
    </cfRule>
  </conditionalFormatting>
  <conditionalFormatting sqref="O3:P3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82" priority="215">
      <formula>N$9&gt;=20/24</formula>
    </cfRule>
  </conditionalFormatting>
  <conditionalFormatting sqref="S8">
    <cfRule type="expression" dxfId="681" priority="206">
      <formula>U$9&gt;=20/24</formula>
    </cfRule>
    <cfRule type="expression" dxfId="680" priority="207">
      <formula>AND(U$9&gt;=14/24,U$9&lt;20/24)</formula>
    </cfRule>
    <cfRule type="expression" dxfId="679" priority="208">
      <formula>AND(U$9&gt;=8/24,U$9&lt;14/24)</formula>
    </cfRule>
    <cfRule type="expression" dxfId="678" priority="209">
      <formula>U$9&lt;8/24</formula>
    </cfRule>
  </conditionalFormatting>
  <conditionalFormatting sqref="U79:U84">
    <cfRule type="expression" dxfId="677" priority="93">
      <formula>U$9&gt;=20/24</formula>
    </cfRule>
    <cfRule type="expression" dxfId="676" priority="94">
      <formula>AND(U$9&gt;=14/24,U$9&lt;20/24)</formula>
    </cfRule>
    <cfRule type="expression" dxfId="675" priority="95">
      <formula>AND(U$9&gt;=8/24,U$9&lt;14/24)</formula>
    </cfRule>
    <cfRule type="expression" dxfId="674" priority="96">
      <formula>U$9&lt;8/24</formula>
    </cfRule>
  </conditionalFormatting>
  <conditionalFormatting sqref="V3 AB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B66:AF70 B54:AF62">
    <cfRule type="expression" dxfId="673" priority="153">
      <formula>B54&gt;$AG54</formula>
    </cfRule>
  </conditionalFormatting>
  <conditionalFormatting sqref="AB8">
    <cfRule type="expression" dxfId="672" priority="202">
      <formula>AD$9&gt;=20/24</formula>
    </cfRule>
    <cfRule type="expression" dxfId="671" priority="203">
      <formula>AND(AD$9&gt;=14/24,AD$9&lt;20/24)</formula>
    </cfRule>
    <cfRule type="expression" dxfId="670" priority="204">
      <formula>AND(AD$9&gt;=8/24,AD$9&lt;14/24)</formula>
    </cfRule>
    <cfRule type="expression" dxfId="669" priority="205">
      <formula>AD$9&lt;8/24</formula>
    </cfRule>
  </conditionalFormatting>
  <conditionalFormatting sqref="AG78">
    <cfRule type="expression" dxfId="668" priority="181">
      <formula>AG$9&gt;=20/24</formula>
    </cfRule>
    <cfRule type="expression" dxfId="667" priority="182">
      <formula>AND(AG$9&gt;=14/24,AG$9&lt;20/24)</formula>
    </cfRule>
    <cfRule type="expression" dxfId="666" priority="183">
      <formula>AND(AG$9&gt;=8/24,AG$9&lt;14/24)</formula>
    </cfRule>
    <cfRule type="expression" dxfId="665" priority="184">
      <formula>AG$9&lt;8/24</formula>
    </cfRule>
  </conditionalFormatting>
  <conditionalFormatting sqref="AG91:AG92">
    <cfRule type="expression" dxfId="664" priority="176">
      <formula>AG91&gt;$AG91</formula>
    </cfRule>
  </conditionalFormatting>
  <conditionalFormatting sqref="AG96">
    <cfRule type="expression" dxfId="663" priority="177">
      <formula>AG$9&gt;=20/24</formula>
    </cfRule>
    <cfRule type="expression" dxfId="662" priority="178">
      <formula>AND(AG$9&gt;=14/24,AG$9&lt;20/24)</formula>
    </cfRule>
    <cfRule type="expression" dxfId="661" priority="179">
      <formula>AND(AG$9&gt;=8/24,AG$9&lt;14/24)</formula>
    </cfRule>
    <cfRule type="expression" dxfId="660" priority="180">
      <formula>AG$9&lt;8/24</formula>
    </cfRule>
  </conditionalFormatting>
  <conditionalFormatting sqref="AG113">
    <cfRule type="expression" dxfId="659" priority="198">
      <formula>AG$9&gt;=20/24</formula>
    </cfRule>
    <cfRule type="expression" dxfId="658" priority="199">
      <formula>AND(AG$9&gt;=14/24,AG$9&lt;20/24)</formula>
    </cfRule>
    <cfRule type="expression" dxfId="657" priority="200">
      <formula>AND(AG$9&gt;=8/24,AG$9&lt;14/24)</formula>
    </cfRule>
    <cfRule type="expression" dxfId="656" priority="201">
      <formula>AG$9&lt;8/24</formula>
    </cfRule>
  </conditionalFormatting>
  <conditionalFormatting sqref="AH8:AI10">
    <cfRule type="expression" dxfId="655" priority="89">
      <formula>AH$9&gt;=20/24</formula>
    </cfRule>
    <cfRule type="expression" dxfId="654" priority="90">
      <formula>AND(AH$9&gt;=14/24,AH$9&lt;20/24)</formula>
    </cfRule>
    <cfRule type="expression" dxfId="653" priority="91">
      <formula>AND(AH$9&gt;=8/24,AH$9&lt;14/24)</formula>
    </cfRule>
    <cfRule type="expression" dxfId="652" priority="92">
      <formula>AH$9&lt;8/24</formula>
    </cfRule>
  </conditionalFormatting>
  <conditionalFormatting sqref="AL4:AL6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651" priority="219">
      <formula>AJ$9&gt;=20/24</formula>
    </cfRule>
    <cfRule type="expression" dxfId="650" priority="220">
      <formula>AND(AJ$9&gt;=14/24,AJ$9&lt;20/24)</formula>
    </cfRule>
    <cfRule type="expression" dxfId="649" priority="221">
      <formula>AND(AJ$9&gt;=8/24,AJ$9&lt;14/24)</formula>
    </cfRule>
    <cfRule type="expression" dxfId="648" priority="222">
      <formula>AJ$9&lt;8/24</formula>
    </cfRule>
  </conditionalFormatting>
  <conditionalFormatting sqref="AL99:AN99 AL105:AN105">
    <cfRule type="expression" dxfId="647" priority="191">
      <formula>AL$9&gt;=20/24</formula>
    </cfRule>
    <cfRule type="expression" dxfId="646" priority="192">
      <formula>AND(AL$9&gt;=14/24,AL$9&lt;20/24)</formula>
    </cfRule>
    <cfRule type="expression" dxfId="645" priority="193">
      <formula>AND(AL$9&gt;=8/24,AL$9&lt;14/24)</formula>
    </cfRule>
    <cfRule type="expression" dxfId="644" priority="194">
      <formula>AL$9&lt;8/24</formula>
    </cfRule>
  </conditionalFormatting>
  <conditionalFormatting sqref="AM15:AM21 AN16:AR21">
    <cfRule type="expression" dxfId="643" priority="115">
      <formula>AX$9&gt;=20/24</formula>
    </cfRule>
    <cfRule type="expression" dxfId="642" priority="116">
      <formula>AND(AX$9&gt;=14/24,AX$9&lt;20/24)</formula>
    </cfRule>
    <cfRule type="expression" dxfId="641" priority="117">
      <formula>AND(AX$9&gt;=8/24,AX$9&lt;14/24)</formula>
    </cfRule>
    <cfRule type="expression" dxfId="640" priority="118">
      <formula>AX$9&lt;8/24</formula>
    </cfRule>
  </conditionalFormatting>
  <conditionalFormatting sqref="AN100:AN103">
    <cfRule type="expression" dxfId="639" priority="187">
      <formula>AN$9&gt;=20/24</formula>
    </cfRule>
    <cfRule type="expression" dxfId="638" priority="188">
      <formula>AND(AN$9&gt;=14/24,AN$9&lt;20/24)</formula>
    </cfRule>
    <cfRule type="expression" dxfId="637" priority="189">
      <formula>AND(AN$9&gt;=8/24,AN$9&lt;14/24)</formula>
    </cfRule>
    <cfRule type="expression" dxfId="636" priority="190">
      <formula>AN$9&lt;8/24</formula>
    </cfRule>
  </conditionalFormatting>
  <conditionalFormatting sqref="AN15:AR15">
    <cfRule type="expression" dxfId="635" priority="103">
      <formula>U$9&gt;=20/24</formula>
    </cfRule>
    <cfRule type="expression" dxfId="634" priority="104">
      <formula>AND(U$9&gt;=14/24,U$9&lt;20/24)</formula>
    </cfRule>
    <cfRule type="expression" dxfId="633" priority="105">
      <formula>AND(U$9&gt;=8/24,U$9&lt;14/24)</formula>
    </cfRule>
    <cfRule type="expression" dxfId="632" priority="106">
      <formula>U$9&lt;8/24</formula>
    </cfRule>
  </conditionalFormatting>
  <conditionalFormatting sqref="AS15">
    <cfRule type="expression" dxfId="631" priority="111">
      <formula>AA$9&gt;=20/24</formula>
    </cfRule>
    <cfRule type="expression" dxfId="630" priority="112">
      <formula>AND(AA$9&gt;=14/24,AA$9&lt;20/24)</formula>
    </cfRule>
    <cfRule type="expression" dxfId="629" priority="113">
      <formula>AND(AA$9&gt;=8/24,AA$9&lt;14/24)</formula>
    </cfRule>
    <cfRule type="expression" dxfId="628" priority="114">
      <formula>AA$9&lt;8/24</formula>
    </cfRule>
  </conditionalFormatting>
  <conditionalFormatting sqref="AS16:AS21">
    <cfRule type="expression" dxfId="627" priority="119">
      <formula>BE$9&gt;=20/24</formula>
    </cfRule>
    <cfRule type="expression" dxfId="626" priority="120">
      <formula>AND(BE$9&gt;=14/24,BE$9&lt;20/24)</formula>
    </cfRule>
    <cfRule type="expression" dxfId="625" priority="121">
      <formula>AND(BE$9&gt;=8/24,BE$9&lt;14/24)</formula>
    </cfRule>
    <cfRule type="expression" dxfId="624" priority="122">
      <formula>BE$9&lt;8/24</formula>
    </cfRule>
  </conditionalFormatting>
  <conditionalFormatting sqref="AT15 AX15:BJ15">
    <cfRule type="expression" dxfId="623" priority="123">
      <formula>AC$9&gt;=20/24</formula>
    </cfRule>
    <cfRule type="expression" dxfId="622" priority="124">
      <formula>AND(AC$9&gt;=14/24,AC$9&lt;20/24)</formula>
    </cfRule>
    <cfRule type="expression" dxfId="621" priority="125">
      <formula>AND(AC$9&gt;=8/24,AC$9&lt;14/24)</formula>
    </cfRule>
    <cfRule type="expression" dxfId="620" priority="126">
      <formula>AC$9&lt;8/24</formula>
    </cfRule>
  </conditionalFormatting>
  <conditionalFormatting sqref="AT16:AT21">
    <cfRule type="expression" dxfId="619" priority="127">
      <formula>BG$9&gt;=20/24</formula>
    </cfRule>
    <cfRule type="expression" dxfId="618" priority="128">
      <formula>AND(BG$9&gt;=14/24,BG$9&lt;20/24)</formula>
    </cfRule>
    <cfRule type="expression" dxfId="617" priority="129">
      <formula>AND(BG$9&gt;=8/24,BG$9&lt;14/24)</formula>
    </cfRule>
    <cfRule type="expression" dxfId="616" priority="130">
      <formula>BG$9&lt;8/24</formula>
    </cfRule>
  </conditionalFormatting>
  <conditionalFormatting sqref="AU15:AV15">
    <cfRule type="expression" dxfId="615" priority="131">
      <formula>AE$9&gt;=20/24</formula>
    </cfRule>
    <cfRule type="expression" dxfId="614" priority="132">
      <formula>AND(AE$9&gt;=14/24,AE$9&lt;20/24)</formula>
    </cfRule>
    <cfRule type="expression" dxfId="613" priority="133">
      <formula>AND(AE$9&gt;=8/24,AE$9&lt;14/24)</formula>
    </cfRule>
    <cfRule type="expression" dxfId="612" priority="134">
      <formula>AE$9&lt;8/24</formula>
    </cfRule>
  </conditionalFormatting>
  <conditionalFormatting sqref="AU16:BJ21">
    <cfRule type="expression" dxfId="611" priority="135">
      <formula>BI$9&gt;=20/24</formula>
    </cfRule>
    <cfRule type="expression" dxfId="610" priority="136">
      <formula>AND(BI$9&gt;=14/24,BI$9&lt;20/24)</formula>
    </cfRule>
    <cfRule type="expression" dxfId="609" priority="137">
      <formula>AND(BI$9&gt;=8/24,BI$9&lt;14/24)</formula>
    </cfRule>
    <cfRule type="expression" dxfId="608" priority="138">
      <formula>BI$9&lt;8/24</formula>
    </cfRule>
  </conditionalFormatting>
  <conditionalFormatting sqref="AW15">
    <cfRule type="expression" dxfId="607" priority="107">
      <formula>B$9&gt;=20/24</formula>
    </cfRule>
    <cfRule type="expression" dxfId="606" priority="108">
      <formula>AND(B$9&gt;=14/24,B$9&lt;20/24)</formula>
    </cfRule>
    <cfRule type="expression" dxfId="605" priority="109">
      <formula>AND(B$9&gt;=8/24,B$9&lt;14/24)</formula>
    </cfRule>
    <cfRule type="expression" dxfId="604" priority="110">
      <formula>B$9&lt;8/24</formula>
    </cfRule>
  </conditionalFormatting>
  <conditionalFormatting sqref="A73">
    <cfRule type="expression" dxfId="603" priority="58">
      <formula>$AH73=0</formula>
    </cfRule>
  </conditionalFormatting>
  <conditionalFormatting sqref="B137:B152 B109:B112 B125:B134 B154:B159 C159:AF159 B97:E107 F97:G102 C126:G133 C137:G151 B11:T13">
    <cfRule type="expression" dxfId="602" priority="54">
      <formula>B$9&gt;=20/24</formula>
    </cfRule>
  </conditionalFormatting>
  <conditionalFormatting sqref="B137:B152 B109:B112 B125:B134 B154:B159 C159:AF159 B97:E107 F97:G102 C126:G133 C137:G151 B11:T13">
    <cfRule type="expression" dxfId="601" priority="55">
      <formula>AND(B$9&gt;=14/24,B$9&lt;20/24)</formula>
    </cfRule>
    <cfRule type="expression" dxfId="600" priority="56">
      <formula>AND(B$9&gt;=8/24,B$9&lt;14/24)</formula>
    </cfRule>
    <cfRule type="expression" dxfId="599" priority="57">
      <formula>B$9&lt;8/24</formula>
    </cfRule>
  </conditionalFormatting>
  <conditionalFormatting sqref="B14:T28">
    <cfRule type="expression" dxfId="598" priority="44">
      <formula>B14&gt;$AG14*1</formula>
    </cfRule>
    <cfRule type="expression" dxfId="597" priority="45">
      <formula>B$9&gt;=20/24</formula>
    </cfRule>
    <cfRule type="expression" dxfId="596" priority="46">
      <formula>AND(B$9&gt;=14/24,B$9&lt;20/24)</formula>
    </cfRule>
    <cfRule type="expression" dxfId="595" priority="47">
      <formula>AND(B$9&gt;=8/24,B$9&lt;14/24)</formula>
    </cfRule>
    <cfRule type="expression" dxfId="594" priority="48">
      <formula>B$9&lt;8/24</formula>
    </cfRule>
  </conditionalFormatting>
  <conditionalFormatting sqref="B161:B167">
    <cfRule type="expression" dxfId="593" priority="49">
      <formula>B$9&gt;=20/24</formula>
    </cfRule>
    <cfRule type="expression" dxfId="592" priority="50">
      <formula>AND(B$9&gt;=14/24,B$9&lt;20/24)</formula>
    </cfRule>
    <cfRule type="expression" dxfId="591" priority="51">
      <formula>AND(B$9&gt;=8/24,B$9&lt;14/24)</formula>
    </cfRule>
    <cfRule type="expression" dxfId="590" priority="52">
      <formula>B$9&lt;8/24</formula>
    </cfRule>
  </conditionalFormatting>
  <conditionalFormatting sqref="B169:B274">
    <cfRule type="expression" dxfId="589" priority="40">
      <formula>B$9&gt;=20/24</formula>
    </cfRule>
    <cfRule type="expression" dxfId="588" priority="41">
      <formula>AND(B$9&gt;=14/24,B$9&lt;20/24)</formula>
    </cfRule>
    <cfRule type="expression" dxfId="587" priority="42">
      <formula>AND(B$9&gt;=8/24,B$9&lt;14/24)</formula>
    </cfRule>
    <cfRule type="expression" dxfId="586" priority="43">
      <formula>B$9&lt;8/24</formula>
    </cfRule>
  </conditionalFormatting>
  <conditionalFormatting sqref="B11:T13">
    <cfRule type="expression" dxfId="585" priority="53">
      <formula>B11&gt;$AG11*1</formula>
    </cfRule>
  </conditionalFormatting>
  <conditionalFormatting sqref="A153">
    <cfRule type="expression" dxfId="584" priority="39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583" priority="35">
      <formula>AL$9&gt;=20/24</formula>
    </cfRule>
  </conditionalFormatting>
  <conditionalFormatting sqref="AL153">
    <cfRule type="expression" dxfId="582" priority="36">
      <formula>AND(AL$9&gt;=14/24,AL$9&lt;20/24)</formula>
    </cfRule>
    <cfRule type="expression" dxfId="581" priority="37">
      <formula>AND(AL$9&gt;=8/24,AL$9&lt;14/24)</formula>
    </cfRule>
    <cfRule type="expression" dxfId="580" priority="38">
      <formula>AL$9&lt;8/24</formula>
    </cfRule>
  </conditionalFormatting>
  <conditionalFormatting sqref="V72:AF72 V76:AF77 V80:AF90">
    <cfRule type="expression" dxfId="579" priority="7">
      <formula>V$9&gt;=20/24</formula>
    </cfRule>
  </conditionalFormatting>
  <conditionalFormatting sqref="V72:AF72 V76:AF77 V80:AF90">
    <cfRule type="expression" dxfId="578" priority="8">
      <formula>AND(V$9&gt;=14/24,V$9&lt;20/24)</formula>
    </cfRule>
    <cfRule type="expression" dxfId="577" priority="9">
      <formula>AND(V$9&gt;=8/24,V$9&lt;14/24)</formula>
    </cfRule>
    <cfRule type="expression" dxfId="576" priority="10">
      <formula>V$9&lt;8/24</formula>
    </cfRule>
  </conditionalFormatting>
  <conditionalFormatting sqref="V72:AF75">
    <cfRule type="expression" dxfId="575" priority="1">
      <formula>V72&gt;$AG72*1</formula>
    </cfRule>
  </conditionalFormatting>
  <conditionalFormatting sqref="V73:AF75">
    <cfRule type="expression" dxfId="574" priority="2">
      <formula>V$9&gt;=20/24</formula>
    </cfRule>
    <cfRule type="expression" dxfId="573" priority="3">
      <formula>AND(V$9&gt;=14/24,V$9&lt;20/24)</formula>
    </cfRule>
    <cfRule type="expression" dxfId="572" priority="4">
      <formula>AND(V$9&gt;=8/24,V$9&lt;14/24)</formula>
    </cfRule>
    <cfRule type="expression" dxfId="571" priority="5">
      <formula>V$9&lt;8/24</formula>
    </cfRule>
  </conditionalFormatting>
  <conditionalFormatting sqref="V76:X90 Y76:AF77 Y79:AF90">
    <cfRule type="expression" dxfId="570" priority="6">
      <formula>V76&gt;$AG76*1</formula>
    </cfRule>
  </conditionalFormatting>
  <conditionalFormatting sqref="V80:AF83">
    <cfRule type="expression" dxfId="569" priority="15">
      <formula>V$9&gt;=20/24</formula>
    </cfRule>
    <cfRule type="expression" dxfId="568" priority="16">
      <formula>AND(V$9&gt;=14/24,V$9&lt;20/24)</formula>
    </cfRule>
    <cfRule type="expression" dxfId="567" priority="17">
      <formula>AND(V$9&gt;=8/24,V$9&lt;14/24)</formula>
    </cfRule>
    <cfRule type="expression" dxfId="566" priority="18">
      <formula>V$9&lt;8/24</formula>
    </cfRule>
  </conditionalFormatting>
  <conditionalFormatting sqref="V84:AF84">
    <cfRule type="expression" dxfId="565" priority="11">
      <formula>V$9&gt;=20/24</formula>
    </cfRule>
    <cfRule type="expression" dxfId="564" priority="12">
      <formula>AND(V$9&gt;=14/24,V$9&lt;20/24)</formula>
    </cfRule>
    <cfRule type="expression" dxfId="563" priority="13">
      <formula>AND(V$9&gt;=8/24,V$9&lt;14/24)</formula>
    </cfRule>
    <cfRule type="expression" dxfId="562" priority="14">
      <formula>V$9&lt;8/24</formula>
    </cfRule>
  </conditionalFormatting>
  <conditionalFormatting sqref="V78:X78 V72:AF72">
    <cfRule type="expression" dxfId="561" priority="19">
      <formula>V$9&gt;=20/24</formula>
    </cfRule>
    <cfRule type="expression" dxfId="560" priority="20">
      <formula>AND(V$9&gt;=14/24,V$9&lt;20/24)</formula>
    </cfRule>
    <cfRule type="expression" dxfId="559" priority="21">
      <formula>AND(V$9&gt;=8/24,V$9&lt;14/24)</formula>
    </cfRule>
    <cfRule type="expression" dxfId="558" priority="22">
      <formula>V$9&lt;8/24</formula>
    </cfRule>
  </conditionalFormatting>
  <conditionalFormatting sqref="V79:AF81">
    <cfRule type="expression" dxfId="557" priority="27">
      <formula>V$9&gt;=20/24</formula>
    </cfRule>
    <cfRule type="expression" dxfId="556" priority="28">
      <formula>AND(V$9&gt;=14/24,V$9&lt;20/24)</formula>
    </cfRule>
    <cfRule type="expression" dxfId="555" priority="29">
      <formula>AND(V$9&gt;=8/24,V$9&lt;14/24)</formula>
    </cfRule>
    <cfRule type="expression" dxfId="554" priority="30">
      <formula>V$9&lt;8/24</formula>
    </cfRule>
  </conditionalFormatting>
  <conditionalFormatting sqref="V84:AF84">
    <cfRule type="expression" dxfId="553" priority="23">
      <formula>V$9&gt;=20/24</formula>
    </cfRule>
    <cfRule type="expression" dxfId="552" priority="24">
      <formula>AND(V$9&gt;=14/24,V$9&lt;20/24)</formula>
    </cfRule>
    <cfRule type="expression" dxfId="551" priority="25">
      <formula>AND(V$9&gt;=8/24,V$9&lt;14/24)</formula>
    </cfRule>
    <cfRule type="expression" dxfId="550" priority="26">
      <formula>V$9&lt;8/24</formula>
    </cfRule>
  </conditionalFormatting>
  <conditionalFormatting sqref="V79:AF83">
    <cfRule type="expression" dxfId="549" priority="31">
      <formula>V$9&gt;=20/24</formula>
    </cfRule>
    <cfRule type="expression" dxfId="548" priority="32">
      <formula>AND(V$9&gt;=14/24,V$9&lt;20/24)</formula>
    </cfRule>
    <cfRule type="expression" dxfId="547" priority="33">
      <formula>AND(V$9&gt;=8/24,V$9&lt;14/24)</formula>
    </cfRule>
    <cfRule type="expression" dxfId="546" priority="34">
      <formula>V$9&lt;8/24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0" zoomScaleNormal="110" workbookViewId="0">
      <pane xSplit="1" ySplit="10" topLeftCell="U139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H11" sqref="AH11:AI15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2080/10/22</v>
      </c>
      <c r="C4" s="250"/>
      <c r="D4" s="250"/>
      <c r="E4" s="251" t="str">
        <f ca="1">"2080/"&amp;"10/"&amp;INT(MID(CELL("filename",G6),FIND("]",CELL("filename",G6))+1,200))</f>
        <v>2080/10/22</v>
      </c>
      <c r="F4" s="251"/>
      <c r="G4" s="251"/>
      <c r="H4" s="251" t="str">
        <f ca="1">TEXT(E4,"dddd")</f>
        <v>Tuesday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21.8</v>
      </c>
      <c r="C5" s="30">
        <f t="shared" si="0"/>
        <v>18.8</v>
      </c>
      <c r="D5" s="30">
        <f t="shared" si="0"/>
        <v>19</v>
      </c>
      <c r="E5" s="30">
        <f t="shared" si="0"/>
        <v>85.3</v>
      </c>
      <c r="F5" s="30">
        <f t="shared" si="0"/>
        <v>82</v>
      </c>
      <c r="G5" s="30">
        <f t="shared" si="0"/>
        <v>106</v>
      </c>
      <c r="H5" s="30">
        <f t="shared" si="0"/>
        <v>102</v>
      </c>
      <c r="I5" s="30">
        <f t="shared" si="0"/>
        <v>94.3</v>
      </c>
      <c r="J5" s="30">
        <f t="shared" si="0"/>
        <v>93.4</v>
      </c>
      <c r="K5" s="30">
        <f t="shared" si="0"/>
        <v>99.4</v>
      </c>
      <c r="L5" s="30">
        <f t="shared" si="0"/>
        <v>105.9</v>
      </c>
      <c r="M5" s="30">
        <f t="shared" si="0"/>
        <v>114</v>
      </c>
      <c r="N5" s="30">
        <f t="shared" si="0"/>
        <v>205.79999999999998</v>
      </c>
      <c r="O5" s="30">
        <f t="shared" si="0"/>
        <v>185.6</v>
      </c>
      <c r="P5" s="30">
        <f t="shared" si="0"/>
        <v>204.60000000000002</v>
      </c>
      <c r="Q5" s="30">
        <f t="shared" si="0"/>
        <v>217.29999999999998</v>
      </c>
      <c r="R5" s="30">
        <f t="shared" si="0"/>
        <v>226.36999999999998</v>
      </c>
      <c r="S5" s="30">
        <f t="shared" si="0"/>
        <v>214.3</v>
      </c>
      <c r="T5" s="30">
        <f t="shared" si="0"/>
        <v>211.6</v>
      </c>
      <c r="U5" s="30">
        <f t="shared" si="0"/>
        <v>215.3</v>
      </c>
      <c r="V5" s="30">
        <f t="shared" si="0"/>
        <v>203.5</v>
      </c>
      <c r="W5" s="30">
        <f t="shared" si="0"/>
        <v>188.5</v>
      </c>
      <c r="X5" s="30">
        <f t="shared" si="0"/>
        <v>171.4</v>
      </c>
      <c r="Y5" s="30">
        <f t="shared" si="0"/>
        <v>176.9</v>
      </c>
      <c r="Z5" s="30">
        <f t="shared" si="0"/>
        <v>178.7</v>
      </c>
      <c r="AA5" s="30">
        <f>AB108</f>
        <v>154.69999999999999</v>
      </c>
      <c r="AB5" s="30">
        <f t="shared" si="0"/>
        <v>47</v>
      </c>
      <c r="AC5" s="30">
        <f t="shared" si="0"/>
        <v>50.6</v>
      </c>
      <c r="AD5" s="30">
        <f t="shared" si="0"/>
        <v>47.6</v>
      </c>
      <c r="AE5" s="30">
        <f t="shared" si="0"/>
        <v>47</v>
      </c>
      <c r="AF5" s="30">
        <f>B108</f>
        <v>21.8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Load=1625</v>
      </c>
      <c r="B7" s="35">
        <f t="shared" ref="B7:AF7" si="1">B116</f>
        <v>1771.2000000000003</v>
      </c>
      <c r="C7" s="35">
        <f t="shared" si="1"/>
        <v>1730.5</v>
      </c>
      <c r="D7" s="35">
        <f t="shared" si="1"/>
        <v>1674</v>
      </c>
      <c r="E7" s="35">
        <f t="shared" si="1"/>
        <v>1738.5</v>
      </c>
      <c r="F7" s="35">
        <f t="shared" si="1"/>
        <v>1656.9</v>
      </c>
      <c r="G7" s="35">
        <f t="shared" si="1"/>
        <v>1670.7999999999997</v>
      </c>
      <c r="H7" s="35">
        <f t="shared" si="1"/>
        <v>1676.6999999999998</v>
      </c>
      <c r="I7" s="35">
        <f t="shared" si="1"/>
        <v>1624.5</v>
      </c>
      <c r="J7" s="35">
        <f t="shared" si="1"/>
        <v>1699.8000000000002</v>
      </c>
      <c r="K7" s="35">
        <f t="shared" si="1"/>
        <v>1798.9</v>
      </c>
      <c r="L7" s="35">
        <f t="shared" si="1"/>
        <v>1861.9</v>
      </c>
      <c r="M7" s="35">
        <f t="shared" si="1"/>
        <v>1893</v>
      </c>
      <c r="N7" s="35">
        <f t="shared" si="1"/>
        <v>1863.8000000000002</v>
      </c>
      <c r="O7" s="35">
        <f t="shared" si="1"/>
        <v>1946.3000000000002</v>
      </c>
      <c r="P7" s="35">
        <f t="shared" si="1"/>
        <v>1997.6999999999998</v>
      </c>
      <c r="Q7" s="35">
        <f t="shared" si="1"/>
        <v>1984.9</v>
      </c>
      <c r="R7" s="35">
        <f t="shared" si="1"/>
        <v>2000.7000000000003</v>
      </c>
      <c r="S7" s="35">
        <f t="shared" si="1"/>
        <v>2049.17</v>
      </c>
      <c r="T7" s="35">
        <f t="shared" si="1"/>
        <v>2001.5</v>
      </c>
      <c r="U7" s="35">
        <f t="shared" si="1"/>
        <v>1977.6000000000001</v>
      </c>
      <c r="V7" s="35">
        <f t="shared" si="1"/>
        <v>1930.5700000000006</v>
      </c>
      <c r="W7" s="35">
        <f t="shared" si="1"/>
        <v>1859.1400000000003</v>
      </c>
      <c r="X7" s="35">
        <f t="shared" si="1"/>
        <v>1765.77</v>
      </c>
      <c r="Y7" s="35">
        <f t="shared" si="1"/>
        <v>1681.8000000000004</v>
      </c>
      <c r="Z7" s="35">
        <f t="shared" si="1"/>
        <v>1803.0000000000005</v>
      </c>
      <c r="AA7" s="35">
        <f t="shared" si="1"/>
        <v>2096.9000000000005</v>
      </c>
      <c r="AB7" s="35">
        <f>AB116</f>
        <v>2125.9000000000005</v>
      </c>
      <c r="AC7" s="35">
        <f t="shared" si="1"/>
        <v>2023.0000000000005</v>
      </c>
      <c r="AD7" s="35">
        <f t="shared" si="1"/>
        <v>2034.6000000000004</v>
      </c>
      <c r="AE7" s="35">
        <f t="shared" si="1"/>
        <v>1882.1000000000004</v>
      </c>
      <c r="AF7" s="35">
        <f t="shared" si="1"/>
        <v>1801.0000000000005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2530.3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2125.9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32.299999999999997</v>
      </c>
      <c r="C11" s="43">
        <v>32.299999999999997</v>
      </c>
      <c r="D11" s="43">
        <v>32.299999999999997</v>
      </c>
      <c r="E11" s="43">
        <v>32.299999999999997</v>
      </c>
      <c r="F11" s="43">
        <v>32.299999999999997</v>
      </c>
      <c r="G11" s="43">
        <v>32.299999999999997</v>
      </c>
      <c r="H11" s="43">
        <v>32.299999999999997</v>
      </c>
      <c r="I11" s="43">
        <v>32.299999999999997</v>
      </c>
      <c r="J11" s="43">
        <v>32.299999999999997</v>
      </c>
      <c r="K11" s="43">
        <v>32.299999999999997</v>
      </c>
      <c r="L11" s="43">
        <v>32.299999999999997</v>
      </c>
      <c r="M11" s="43">
        <v>32.299999999999997</v>
      </c>
      <c r="N11" s="43">
        <v>31.1</v>
      </c>
      <c r="O11" s="43">
        <v>31.1</v>
      </c>
      <c r="P11" s="43">
        <v>31.1</v>
      </c>
      <c r="Q11" s="43">
        <v>31.1</v>
      </c>
      <c r="R11" s="43">
        <v>31.1</v>
      </c>
      <c r="S11" s="43">
        <v>31.1</v>
      </c>
      <c r="T11" s="43">
        <v>31.1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3">
        <v>31.1</v>
      </c>
      <c r="AA11" s="44">
        <v>41.1</v>
      </c>
      <c r="AB11" s="44">
        <v>60</v>
      </c>
      <c r="AC11" s="44">
        <v>50.4</v>
      </c>
      <c r="AD11" s="44">
        <v>50.4</v>
      </c>
      <c r="AE11" s="44">
        <v>40.4</v>
      </c>
      <c r="AF11" s="44">
        <v>40.4</v>
      </c>
      <c r="AG11" s="45">
        <v>86</v>
      </c>
      <c r="AH11" s="46">
        <f t="shared" ref="AH11:AH74" si="2">MAX(B11:AF11)</f>
        <v>60</v>
      </c>
      <c r="AI11" s="47">
        <f t="shared" ref="AI11:AI74" si="3">MIN(B11:AF11)</f>
        <v>31.1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26.5</v>
      </c>
      <c r="C12" s="43">
        <v>26.5</v>
      </c>
      <c r="D12" s="43">
        <v>26.5</v>
      </c>
      <c r="E12" s="43">
        <v>26.5</v>
      </c>
      <c r="F12" s="43">
        <v>26.5</v>
      </c>
      <c r="G12" s="43">
        <v>26.5</v>
      </c>
      <c r="H12" s="43">
        <v>26.5</v>
      </c>
      <c r="I12" s="43">
        <v>26.5</v>
      </c>
      <c r="J12" s="43">
        <v>26.5</v>
      </c>
      <c r="K12" s="43">
        <v>26.5</v>
      </c>
      <c r="L12" s="43">
        <v>26.5</v>
      </c>
      <c r="M12" s="43">
        <v>26.5</v>
      </c>
      <c r="N12" s="43">
        <v>26.4</v>
      </c>
      <c r="O12" s="43">
        <v>26.4</v>
      </c>
      <c r="P12" s="43">
        <v>26.4</v>
      </c>
      <c r="Q12" s="43">
        <v>26.4</v>
      </c>
      <c r="R12" s="43">
        <v>26.4</v>
      </c>
      <c r="S12" s="43">
        <v>26.4</v>
      </c>
      <c r="T12" s="43">
        <v>26.4</v>
      </c>
      <c r="U12" s="43">
        <v>26.4</v>
      </c>
      <c r="V12" s="43">
        <v>26.4</v>
      </c>
      <c r="W12" s="43">
        <v>26.4</v>
      </c>
      <c r="X12" s="43">
        <v>26.4</v>
      </c>
      <c r="Y12" s="43">
        <v>26.4</v>
      </c>
      <c r="Z12" s="43">
        <v>26.4</v>
      </c>
      <c r="AA12" s="44">
        <v>29.9</v>
      </c>
      <c r="AB12" s="44">
        <v>45</v>
      </c>
      <c r="AC12" s="44">
        <v>45</v>
      </c>
      <c r="AD12" s="44">
        <v>45</v>
      </c>
      <c r="AE12" s="44">
        <v>45</v>
      </c>
      <c r="AF12" s="44">
        <v>45</v>
      </c>
      <c r="AG12" s="48">
        <v>82</v>
      </c>
      <c r="AH12" s="46">
        <f t="shared" si="2"/>
        <v>45</v>
      </c>
      <c r="AI12" s="47">
        <f t="shared" si="3"/>
        <v>26.4</v>
      </c>
      <c r="AK12" s="49"/>
      <c r="AL12" s="50" t="str">
        <f ca="1">MID(CELL("filename",C7),FIND("]",CELL("filename",C7))+1,600)</f>
        <v>22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50.9</v>
      </c>
      <c r="C13" s="43">
        <v>50.9</v>
      </c>
      <c r="D13" s="43">
        <v>50.9</v>
      </c>
      <c r="E13" s="43">
        <v>50.9</v>
      </c>
      <c r="F13" s="43">
        <v>50.9</v>
      </c>
      <c r="G13" s="43">
        <v>50.9</v>
      </c>
      <c r="H13" s="43">
        <v>50.9</v>
      </c>
      <c r="I13" s="43">
        <v>50.9</v>
      </c>
      <c r="J13" s="43">
        <v>50.9</v>
      </c>
      <c r="K13" s="43">
        <v>50.9</v>
      </c>
      <c r="L13" s="43">
        <v>50.9</v>
      </c>
      <c r="M13" s="43">
        <v>50.9</v>
      </c>
      <c r="N13" s="43">
        <v>46.4</v>
      </c>
      <c r="O13" s="43">
        <v>46.4</v>
      </c>
      <c r="P13" s="43">
        <v>46.4</v>
      </c>
      <c r="Q13" s="43">
        <v>46.4</v>
      </c>
      <c r="R13" s="43">
        <v>46.4</v>
      </c>
      <c r="S13" s="43">
        <v>46.4</v>
      </c>
      <c r="T13" s="43">
        <v>46.4</v>
      </c>
      <c r="U13" s="43">
        <v>46.4</v>
      </c>
      <c r="V13" s="43">
        <v>46.4</v>
      </c>
      <c r="W13" s="43">
        <v>46.4</v>
      </c>
      <c r="X13" s="43">
        <v>46.4</v>
      </c>
      <c r="Y13" s="43">
        <v>46.4</v>
      </c>
      <c r="Z13" s="43">
        <v>46.4</v>
      </c>
      <c r="AA13" s="44">
        <v>64.400000000000006</v>
      </c>
      <c r="AB13" s="44">
        <v>65</v>
      </c>
      <c r="AC13" s="44">
        <v>65</v>
      </c>
      <c r="AD13" s="44">
        <v>65</v>
      </c>
      <c r="AE13" s="44">
        <v>65</v>
      </c>
      <c r="AF13" s="44">
        <v>65</v>
      </c>
      <c r="AG13" s="48">
        <v>78</v>
      </c>
      <c r="AH13" s="46">
        <f t="shared" si="2"/>
        <v>65</v>
      </c>
      <c r="AI13" s="47">
        <f t="shared" si="3"/>
        <v>46.4</v>
      </c>
      <c r="AK13" s="49"/>
      <c r="AL13" s="50" t="str">
        <f ca="1">"Daily Load Curve(Excluding of Export) of Nepal ("&amp;A4&amp;" "&amp;B4&amp;")"</f>
        <v>Daily Load Curve(Excluding of Export) of Nepal (Nepali Date: 2080/10/22)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32.4</v>
      </c>
      <c r="C14" s="43">
        <v>32.4</v>
      </c>
      <c r="D14" s="43">
        <v>32.4</v>
      </c>
      <c r="E14" s="43">
        <v>32.4</v>
      </c>
      <c r="F14" s="43">
        <v>32.4</v>
      </c>
      <c r="G14" s="43">
        <v>32.4</v>
      </c>
      <c r="H14" s="43">
        <v>32.4</v>
      </c>
      <c r="I14" s="43">
        <v>32.4</v>
      </c>
      <c r="J14" s="43">
        <v>32.4</v>
      </c>
      <c r="K14" s="43">
        <v>32.4</v>
      </c>
      <c r="L14" s="43">
        <v>32.4</v>
      </c>
      <c r="M14" s="43">
        <v>32.4</v>
      </c>
      <c r="N14" s="43">
        <v>28.1</v>
      </c>
      <c r="O14" s="43">
        <v>28.1</v>
      </c>
      <c r="P14" s="43">
        <v>28.1</v>
      </c>
      <c r="Q14" s="43">
        <v>28.1</v>
      </c>
      <c r="R14" s="43">
        <v>28.1</v>
      </c>
      <c r="S14" s="43">
        <v>28.1</v>
      </c>
      <c r="T14" s="43">
        <v>28.1</v>
      </c>
      <c r="U14" s="43">
        <v>28.1</v>
      </c>
      <c r="V14" s="43">
        <v>28.1</v>
      </c>
      <c r="W14" s="43">
        <v>28.1</v>
      </c>
      <c r="X14" s="43">
        <v>28.1</v>
      </c>
      <c r="Y14" s="43">
        <v>28.1</v>
      </c>
      <c r="Z14" s="43">
        <v>28.1</v>
      </c>
      <c r="AA14" s="44">
        <v>36</v>
      </c>
      <c r="AB14" s="44">
        <v>30</v>
      </c>
      <c r="AC14" s="44">
        <v>30</v>
      </c>
      <c r="AD14" s="44">
        <v>30</v>
      </c>
      <c r="AE14" s="44">
        <v>30</v>
      </c>
      <c r="AF14" s="44">
        <v>30</v>
      </c>
      <c r="AG14" s="48">
        <v>77</v>
      </c>
      <c r="AH14" s="46">
        <f t="shared" si="2"/>
        <v>36</v>
      </c>
      <c r="AI14" s="47">
        <f t="shared" si="3"/>
        <v>28.1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73.7</v>
      </c>
      <c r="C15" s="43">
        <v>73.7</v>
      </c>
      <c r="D15" s="43">
        <v>73.7</v>
      </c>
      <c r="E15" s="43">
        <v>45</v>
      </c>
      <c r="F15" s="43">
        <v>45</v>
      </c>
      <c r="G15" s="43">
        <v>45</v>
      </c>
      <c r="H15" s="43">
        <v>45</v>
      </c>
      <c r="I15" s="43">
        <v>45</v>
      </c>
      <c r="J15" s="43">
        <v>45</v>
      </c>
      <c r="K15" s="43">
        <v>45</v>
      </c>
      <c r="L15" s="43">
        <v>45</v>
      </c>
      <c r="M15" s="43">
        <v>45</v>
      </c>
      <c r="N15" s="43">
        <v>73</v>
      </c>
      <c r="O15" s="43">
        <v>73</v>
      </c>
      <c r="P15" s="43">
        <v>73</v>
      </c>
      <c r="Q15" s="43">
        <v>73</v>
      </c>
      <c r="R15" s="43">
        <v>73</v>
      </c>
      <c r="S15" s="43">
        <v>73</v>
      </c>
      <c r="T15" s="43">
        <v>73</v>
      </c>
      <c r="U15" s="43">
        <v>73</v>
      </c>
      <c r="V15" s="43">
        <v>73</v>
      </c>
      <c r="W15" s="43">
        <v>73</v>
      </c>
      <c r="X15" s="43">
        <v>73</v>
      </c>
      <c r="Y15" s="43">
        <v>73</v>
      </c>
      <c r="Z15" s="43">
        <v>73</v>
      </c>
      <c r="AA15" s="44">
        <v>73.900000000000006</v>
      </c>
      <c r="AB15" s="44">
        <v>73.900000000000006</v>
      </c>
      <c r="AC15" s="44">
        <v>73.900000000000006</v>
      </c>
      <c r="AD15" s="44">
        <v>73.900000000000006</v>
      </c>
      <c r="AE15" s="44">
        <v>73.7</v>
      </c>
      <c r="AF15" s="44">
        <v>73.7</v>
      </c>
      <c r="AG15" s="48">
        <v>73</v>
      </c>
      <c r="AH15" s="46">
        <f t="shared" si="2"/>
        <v>73.900000000000006</v>
      </c>
      <c r="AI15" s="47">
        <f t="shared" si="3"/>
        <v>45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37.200000000000003</v>
      </c>
      <c r="C16" s="43">
        <v>37.200000000000003</v>
      </c>
      <c r="D16" s="43">
        <v>37.200000000000003</v>
      </c>
      <c r="E16" s="43">
        <v>37.200000000000003</v>
      </c>
      <c r="F16" s="43">
        <v>37.200000000000003</v>
      </c>
      <c r="G16" s="43">
        <v>37.200000000000003</v>
      </c>
      <c r="H16" s="43">
        <v>37.200000000000003</v>
      </c>
      <c r="I16" s="43">
        <v>37.200000000000003</v>
      </c>
      <c r="J16" s="43">
        <v>37.200000000000003</v>
      </c>
      <c r="K16" s="43">
        <v>37.200000000000003</v>
      </c>
      <c r="L16" s="43">
        <v>37.200000000000003</v>
      </c>
      <c r="M16" s="43">
        <v>37.200000000000003</v>
      </c>
      <c r="N16" s="43">
        <v>33.799999999999997</v>
      </c>
      <c r="O16" s="43">
        <v>33.799999999999997</v>
      </c>
      <c r="P16" s="43">
        <v>33.799999999999997</v>
      </c>
      <c r="Q16" s="43">
        <v>33.799999999999997</v>
      </c>
      <c r="R16" s="43">
        <v>33.799999999999997</v>
      </c>
      <c r="S16" s="43">
        <v>33.799999999999997</v>
      </c>
      <c r="T16" s="43">
        <v>33.799999999999997</v>
      </c>
      <c r="U16" s="43">
        <v>33.799999999999997</v>
      </c>
      <c r="V16" s="43">
        <v>33.799999999999997</v>
      </c>
      <c r="W16" s="43">
        <v>33.799999999999997</v>
      </c>
      <c r="X16" s="43">
        <v>33.799999999999997</v>
      </c>
      <c r="Y16" s="43">
        <v>33.799999999999997</v>
      </c>
      <c r="Z16" s="43">
        <v>33.799999999999997</v>
      </c>
      <c r="AA16" s="44">
        <v>49.1</v>
      </c>
      <c r="AB16" s="44">
        <v>49.1</v>
      </c>
      <c r="AC16" s="44">
        <v>49.1</v>
      </c>
      <c r="AD16" s="44">
        <v>49.1</v>
      </c>
      <c r="AE16" s="44">
        <v>49.1</v>
      </c>
      <c r="AF16" s="44">
        <v>49.1</v>
      </c>
      <c r="AG16" s="48">
        <v>71</v>
      </c>
      <c r="AH16" s="46">
        <f t="shared" si="2"/>
        <v>49.1</v>
      </c>
      <c r="AI16" s="47">
        <f t="shared" si="3"/>
        <v>33.799999999999997</v>
      </c>
      <c r="AK16" s="49"/>
      <c r="AL16" s="52" t="s">
        <v>7</v>
      </c>
      <c r="AM16" s="57">
        <f t="shared" ref="AM16:AR16" si="4">B71</f>
        <v>1132.0999999999999</v>
      </c>
      <c r="AN16" s="57">
        <f t="shared" si="4"/>
        <v>1137.8</v>
      </c>
      <c r="AO16" s="57">
        <f t="shared" si="4"/>
        <v>1148.3</v>
      </c>
      <c r="AP16" s="57">
        <f t="shared" si="4"/>
        <v>1119.5999999999999</v>
      </c>
      <c r="AQ16" s="57">
        <f t="shared" si="4"/>
        <v>1119.5999999999999</v>
      </c>
      <c r="AR16" s="57">
        <f t="shared" si="4"/>
        <v>1119.5999999999999</v>
      </c>
      <c r="AS16" s="57">
        <f>I71</f>
        <v>1119.5999999999999</v>
      </c>
      <c r="AT16" s="57">
        <f>K71</f>
        <v>1119.5999999999999</v>
      </c>
      <c r="AU16" s="57">
        <f t="shared" ref="AU16:BD16" si="5">M71</f>
        <v>1119.5999999999999</v>
      </c>
      <c r="AV16" s="57">
        <f t="shared" si="5"/>
        <v>1100.9000000000001</v>
      </c>
      <c r="AW16" s="57">
        <f t="shared" si="5"/>
        <v>1100.9000000000001</v>
      </c>
      <c r="AX16" s="57">
        <f t="shared" si="5"/>
        <v>1100.9000000000001</v>
      </c>
      <c r="AY16" s="57">
        <f t="shared" si="5"/>
        <v>1100.9000000000001</v>
      </c>
      <c r="AZ16" s="57">
        <f t="shared" si="5"/>
        <v>1100.9000000000001</v>
      </c>
      <c r="BA16" s="57">
        <f t="shared" si="5"/>
        <v>1100.9000000000001</v>
      </c>
      <c r="BB16" s="57">
        <f t="shared" si="5"/>
        <v>1100.9000000000001</v>
      </c>
      <c r="BC16" s="57">
        <f t="shared" si="5"/>
        <v>1100.9000000000001</v>
      </c>
      <c r="BD16" s="57">
        <f t="shared" si="5"/>
        <v>1100.9000000000001</v>
      </c>
      <c r="BE16" s="58">
        <f>X71</f>
        <v>1100.9000000000001</v>
      </c>
      <c r="BF16" s="58">
        <f>Z71</f>
        <v>1100.9000000000001</v>
      </c>
      <c r="BG16" s="58">
        <f>AB71</f>
        <v>1261.0000000000005</v>
      </c>
      <c r="BH16" s="58">
        <f>AD71</f>
        <v>1251.4000000000005</v>
      </c>
      <c r="BI16" s="58">
        <f>AE71</f>
        <v>1241.2000000000005</v>
      </c>
      <c r="BJ16" s="58">
        <f>AF71</f>
        <v>1230.7000000000005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33.9</v>
      </c>
      <c r="C17" s="44">
        <v>33.9</v>
      </c>
      <c r="D17" s="44">
        <v>33.9</v>
      </c>
      <c r="E17" s="44">
        <v>33.9</v>
      </c>
      <c r="F17" s="44">
        <v>33.9</v>
      </c>
      <c r="G17" s="44">
        <v>33.9</v>
      </c>
      <c r="H17" s="44">
        <v>33.9</v>
      </c>
      <c r="I17" s="44">
        <v>33.9</v>
      </c>
      <c r="J17" s="44">
        <v>33.9</v>
      </c>
      <c r="K17" s="44">
        <v>33.9</v>
      </c>
      <c r="L17" s="44">
        <v>33.9</v>
      </c>
      <c r="M17" s="44">
        <v>33.9</v>
      </c>
      <c r="N17" s="44">
        <v>30</v>
      </c>
      <c r="O17" s="44">
        <v>30</v>
      </c>
      <c r="P17" s="44">
        <v>30</v>
      </c>
      <c r="Q17" s="44">
        <v>30</v>
      </c>
      <c r="R17" s="44">
        <v>30</v>
      </c>
      <c r="S17" s="44">
        <v>30</v>
      </c>
      <c r="T17" s="44">
        <v>30</v>
      </c>
      <c r="U17" s="44">
        <v>30</v>
      </c>
      <c r="V17" s="44">
        <v>30</v>
      </c>
      <c r="W17" s="44">
        <v>30</v>
      </c>
      <c r="X17" s="44">
        <v>30</v>
      </c>
      <c r="Y17" s="44">
        <v>30</v>
      </c>
      <c r="Z17" s="44">
        <v>30</v>
      </c>
      <c r="AA17" s="44">
        <v>35</v>
      </c>
      <c r="AB17" s="44">
        <v>35</v>
      </c>
      <c r="AC17" s="44">
        <v>35</v>
      </c>
      <c r="AD17" s="44">
        <v>35</v>
      </c>
      <c r="AE17" s="44">
        <v>35</v>
      </c>
      <c r="AF17" s="44">
        <v>35</v>
      </c>
      <c r="AG17" s="45">
        <v>54</v>
      </c>
      <c r="AH17" s="46">
        <f t="shared" si="2"/>
        <v>35</v>
      </c>
      <c r="AI17" s="47">
        <f t="shared" si="3"/>
        <v>30</v>
      </c>
      <c r="AK17" s="49"/>
      <c r="AL17" s="52" t="s">
        <v>29</v>
      </c>
      <c r="AM17" s="57">
        <f t="shared" ref="AM17:AR17" si="6">B78</f>
        <v>655.9</v>
      </c>
      <c r="AN17" s="57">
        <f t="shared" si="6"/>
        <v>655.9</v>
      </c>
      <c r="AO17" s="57">
        <f t="shared" si="6"/>
        <v>655.9</v>
      </c>
      <c r="AP17" s="57">
        <f t="shared" si="6"/>
        <v>655.9</v>
      </c>
      <c r="AQ17" s="57">
        <f t="shared" si="6"/>
        <v>667</v>
      </c>
      <c r="AR17" s="57">
        <f t="shared" si="6"/>
        <v>667</v>
      </c>
      <c r="AS17" s="57">
        <f>I78</f>
        <v>614.9</v>
      </c>
      <c r="AT17" s="57">
        <f>K78</f>
        <v>663.9</v>
      </c>
      <c r="AU17" s="57">
        <f t="shared" ref="AU17:BD17" si="7">M78</f>
        <v>618.20000000000005</v>
      </c>
      <c r="AV17" s="57">
        <f t="shared" si="7"/>
        <v>634.1</v>
      </c>
      <c r="AW17" s="57">
        <f t="shared" si="7"/>
        <v>596.1</v>
      </c>
      <c r="AX17" s="57">
        <f t="shared" si="7"/>
        <v>495.1</v>
      </c>
      <c r="AY17" s="57">
        <f t="shared" si="7"/>
        <v>597.1</v>
      </c>
      <c r="AZ17" s="57">
        <f t="shared" si="7"/>
        <v>584.1</v>
      </c>
      <c r="BA17" s="57">
        <f t="shared" si="7"/>
        <v>540.4</v>
      </c>
      <c r="BB17" s="57">
        <f t="shared" si="7"/>
        <v>523.1</v>
      </c>
      <c r="BC17" s="57">
        <f t="shared" si="7"/>
        <v>533.9</v>
      </c>
      <c r="BD17" s="57">
        <f t="shared" si="7"/>
        <v>506.90000000000003</v>
      </c>
      <c r="BE17" s="58">
        <f>X78</f>
        <v>362.5</v>
      </c>
      <c r="BF17" s="58">
        <f>Z78</f>
        <v>471.80000000000007</v>
      </c>
      <c r="BG17" s="58">
        <f>AB78</f>
        <v>645.80000000000007</v>
      </c>
      <c r="BH17" s="58">
        <f>AD78</f>
        <v>646.4</v>
      </c>
      <c r="BI17" s="58">
        <f>AE78</f>
        <v>646.09999999999991</v>
      </c>
      <c r="BJ17" s="58">
        <f>AF78</f>
        <v>646.09999999999991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19.5</v>
      </c>
      <c r="C18" s="44">
        <v>19.5</v>
      </c>
      <c r="D18" s="44">
        <v>19.5</v>
      </c>
      <c r="E18" s="44">
        <v>19.5</v>
      </c>
      <c r="F18" s="44">
        <v>19.5</v>
      </c>
      <c r="G18" s="44">
        <v>19.5</v>
      </c>
      <c r="H18" s="44">
        <v>19.5</v>
      </c>
      <c r="I18" s="44">
        <v>19.5</v>
      </c>
      <c r="J18" s="44">
        <v>19.5</v>
      </c>
      <c r="K18" s="44">
        <v>19.5</v>
      </c>
      <c r="L18" s="44">
        <v>19.5</v>
      </c>
      <c r="M18" s="44">
        <v>19.5</v>
      </c>
      <c r="N18" s="44">
        <v>16.8</v>
      </c>
      <c r="O18" s="44">
        <v>16.8</v>
      </c>
      <c r="P18" s="44">
        <v>16.8</v>
      </c>
      <c r="Q18" s="44">
        <v>16.8</v>
      </c>
      <c r="R18" s="44">
        <v>16.8</v>
      </c>
      <c r="S18" s="44">
        <v>16.8</v>
      </c>
      <c r="T18" s="44">
        <v>16.8</v>
      </c>
      <c r="U18" s="44">
        <v>16.8</v>
      </c>
      <c r="V18" s="44">
        <v>16.8</v>
      </c>
      <c r="W18" s="44">
        <v>16.8</v>
      </c>
      <c r="X18" s="44">
        <v>16.8</v>
      </c>
      <c r="Y18" s="44">
        <v>16.8</v>
      </c>
      <c r="Z18" s="44">
        <v>16.8</v>
      </c>
      <c r="AA18" s="44">
        <v>22</v>
      </c>
      <c r="AB18" s="44">
        <v>22</v>
      </c>
      <c r="AC18" s="44">
        <v>22</v>
      </c>
      <c r="AD18" s="44">
        <v>22</v>
      </c>
      <c r="AE18" s="44">
        <v>22</v>
      </c>
      <c r="AF18" s="44">
        <v>22</v>
      </c>
      <c r="AG18" s="48">
        <v>52.465000000000003</v>
      </c>
      <c r="AH18" s="46">
        <f t="shared" si="2"/>
        <v>22</v>
      </c>
      <c r="AI18" s="47">
        <f t="shared" si="3"/>
        <v>16.8</v>
      </c>
      <c r="AK18" s="49"/>
      <c r="AL18" s="52" t="s">
        <v>31</v>
      </c>
      <c r="AM18" s="57">
        <f t="shared" ref="AM18:AR18" si="8">B92</f>
        <v>368.9</v>
      </c>
      <c r="AN18" s="57">
        <f t="shared" si="8"/>
        <v>355</v>
      </c>
      <c r="AO18" s="57">
        <f t="shared" si="8"/>
        <v>335</v>
      </c>
      <c r="AP18" s="57">
        <f t="shared" si="8"/>
        <v>335</v>
      </c>
      <c r="AQ18" s="57">
        <f t="shared" si="8"/>
        <v>335</v>
      </c>
      <c r="AR18" s="57">
        <f t="shared" si="8"/>
        <v>313.2</v>
      </c>
      <c r="AS18" s="57">
        <f>I92</f>
        <v>278</v>
      </c>
      <c r="AT18" s="57">
        <f>K92</f>
        <v>332</v>
      </c>
      <c r="AU18" s="57">
        <f t="shared" ref="AU18:BD18" si="9">M92</f>
        <v>299.29999999999995</v>
      </c>
      <c r="AV18" s="57">
        <f t="shared" si="9"/>
        <v>340.8</v>
      </c>
      <c r="AW18" s="57">
        <f t="shared" si="9"/>
        <v>317.5</v>
      </c>
      <c r="AX18" s="57">
        <f t="shared" si="9"/>
        <v>328.09999999999997</v>
      </c>
      <c r="AY18" s="57">
        <f t="shared" si="9"/>
        <v>298.3</v>
      </c>
      <c r="AZ18" s="57">
        <f t="shared" si="9"/>
        <v>321.39999999999998</v>
      </c>
      <c r="BA18" s="57">
        <f t="shared" si="9"/>
        <v>310.09999999999997</v>
      </c>
      <c r="BB18" s="57">
        <f t="shared" si="9"/>
        <v>313.7</v>
      </c>
      <c r="BC18" s="57">
        <f t="shared" si="9"/>
        <v>314.50000000000006</v>
      </c>
      <c r="BD18" s="57">
        <f t="shared" si="9"/>
        <v>331.07000000000005</v>
      </c>
      <c r="BE18" s="58">
        <f>X92</f>
        <v>327.76999999999992</v>
      </c>
      <c r="BF18" s="58">
        <f>Z92</f>
        <v>354.50000000000006</v>
      </c>
      <c r="BG18" s="58">
        <f>AB92</f>
        <v>367.8</v>
      </c>
      <c r="BH18" s="58">
        <f>AD92</f>
        <v>367.2</v>
      </c>
      <c r="BI18" s="58">
        <f>AE92</f>
        <v>367.2</v>
      </c>
      <c r="BJ18" s="58">
        <f>AF92</f>
        <v>367.2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21.8</v>
      </c>
      <c r="AN19" s="57">
        <f t="shared" si="10"/>
        <v>21.8</v>
      </c>
      <c r="AO19" s="57">
        <f t="shared" si="10"/>
        <v>18.8</v>
      </c>
      <c r="AP19" s="57">
        <f t="shared" si="10"/>
        <v>19</v>
      </c>
      <c r="AQ19" s="57">
        <f t="shared" si="10"/>
        <v>85.3</v>
      </c>
      <c r="AR19" s="57">
        <f t="shared" si="10"/>
        <v>82</v>
      </c>
      <c r="AS19" s="57">
        <f>I108</f>
        <v>102</v>
      </c>
      <c r="AT19" s="57">
        <f>K108</f>
        <v>93.4</v>
      </c>
      <c r="AU19" s="57">
        <f t="shared" ref="AU19:BD19" si="11">M108</f>
        <v>105.9</v>
      </c>
      <c r="AV19" s="57">
        <f t="shared" si="11"/>
        <v>114</v>
      </c>
      <c r="AW19" s="57">
        <f t="shared" si="11"/>
        <v>205.79999999999998</v>
      </c>
      <c r="AX19" s="57">
        <f t="shared" si="11"/>
        <v>185.6</v>
      </c>
      <c r="AY19" s="57">
        <f t="shared" si="11"/>
        <v>204.60000000000002</v>
      </c>
      <c r="AZ19" s="57">
        <f t="shared" si="11"/>
        <v>217.29999999999998</v>
      </c>
      <c r="BA19" s="57">
        <f t="shared" si="11"/>
        <v>226.36999999999998</v>
      </c>
      <c r="BB19" s="57">
        <f t="shared" si="11"/>
        <v>214.3</v>
      </c>
      <c r="BC19" s="57">
        <f t="shared" si="11"/>
        <v>211.6</v>
      </c>
      <c r="BD19" s="57">
        <f t="shared" si="11"/>
        <v>215.3</v>
      </c>
      <c r="BE19" s="58">
        <f>X108</f>
        <v>188.5</v>
      </c>
      <c r="BF19" s="58">
        <f>Z108</f>
        <v>176.9</v>
      </c>
      <c r="BG19" s="58">
        <f>AB108</f>
        <v>154.69999999999999</v>
      </c>
      <c r="BH19" s="58">
        <f>AD108</f>
        <v>50.6</v>
      </c>
      <c r="BI19" s="58">
        <f>AE108</f>
        <v>47.6</v>
      </c>
      <c r="BJ19" s="58">
        <f>AF108</f>
        <v>47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17.5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102</v>
      </c>
      <c r="AU20" s="57">
        <f t="shared" ref="AU20:BD20" si="13">M96</f>
        <v>35</v>
      </c>
      <c r="AV20" s="57">
        <f t="shared" si="13"/>
        <v>52</v>
      </c>
      <c r="AW20" s="57">
        <f t="shared" si="13"/>
        <v>52</v>
      </c>
      <c r="AX20" s="57">
        <f t="shared" si="13"/>
        <v>52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5</v>
      </c>
      <c r="BC20" s="57">
        <f t="shared" si="13"/>
        <v>5</v>
      </c>
      <c r="BD20" s="57">
        <f t="shared" si="13"/>
        <v>5</v>
      </c>
      <c r="BE20" s="58">
        <f>X96</f>
        <v>5</v>
      </c>
      <c r="BF20" s="58">
        <f>Z96</f>
        <v>15</v>
      </c>
      <c r="BG20" s="58">
        <f>AB96</f>
        <v>51</v>
      </c>
      <c r="BH20" s="58">
        <f>AD96</f>
        <v>51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44</v>
      </c>
      <c r="C21" s="44">
        <v>44</v>
      </c>
      <c r="D21" s="44">
        <v>44</v>
      </c>
      <c r="E21" s="44">
        <v>44</v>
      </c>
      <c r="F21" s="44">
        <v>44</v>
      </c>
      <c r="G21" s="44">
        <v>44</v>
      </c>
      <c r="H21" s="44">
        <v>44</v>
      </c>
      <c r="I21" s="44">
        <v>44</v>
      </c>
      <c r="J21" s="44">
        <v>44</v>
      </c>
      <c r="K21" s="44">
        <v>44</v>
      </c>
      <c r="L21" s="44">
        <v>44</v>
      </c>
      <c r="M21" s="44">
        <v>44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42</v>
      </c>
      <c r="AB21" s="44">
        <v>42</v>
      </c>
      <c r="AC21" s="44">
        <v>42</v>
      </c>
      <c r="AD21" s="44">
        <v>42</v>
      </c>
      <c r="AE21" s="44">
        <v>42</v>
      </c>
      <c r="AF21" s="44">
        <v>42</v>
      </c>
      <c r="AG21" s="48">
        <v>45</v>
      </c>
      <c r="AH21" s="46">
        <f t="shared" si="2"/>
        <v>44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50</v>
      </c>
      <c r="BH21" s="58">
        <f>AD114</f>
        <v>50</v>
      </c>
      <c r="BI21" s="58">
        <f>AE114</f>
        <v>50</v>
      </c>
      <c r="BJ21" s="58">
        <f>AF114</f>
        <v>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30.6</v>
      </c>
      <c r="H22" s="44">
        <v>30.6</v>
      </c>
      <c r="I22" s="44">
        <v>30.6</v>
      </c>
      <c r="J22" s="44">
        <v>30.6</v>
      </c>
      <c r="K22" s="44">
        <v>30.6</v>
      </c>
      <c r="L22" s="44">
        <v>30.6</v>
      </c>
      <c r="M22" s="44">
        <v>30.6</v>
      </c>
      <c r="N22" s="44">
        <v>30.6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>
        <v>30.6</v>
      </c>
      <c r="V22" s="44">
        <v>30.6</v>
      </c>
      <c r="W22" s="44">
        <v>30.6</v>
      </c>
      <c r="X22" s="44">
        <v>30.6</v>
      </c>
      <c r="Y22" s="44">
        <v>30.6</v>
      </c>
      <c r="Z22" s="44">
        <v>30.6</v>
      </c>
      <c r="AA22" s="44">
        <v>30.6</v>
      </c>
      <c r="AB22" s="44">
        <v>30.6</v>
      </c>
      <c r="AC22" s="44">
        <v>30.6</v>
      </c>
      <c r="AD22" s="44">
        <v>30.6</v>
      </c>
      <c r="AE22" s="44">
        <v>30.6</v>
      </c>
      <c r="AF22" s="44">
        <v>30.6</v>
      </c>
      <c r="AG22" s="48">
        <v>44</v>
      </c>
      <c r="AH22" s="46">
        <f t="shared" si="2"/>
        <v>30.6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2196.2000000000003</v>
      </c>
      <c r="AN22" s="60">
        <f t="shared" si="16"/>
        <v>2170.5</v>
      </c>
      <c r="AO22" s="60">
        <f t="shared" si="16"/>
        <v>2158</v>
      </c>
      <c r="AP22" s="60">
        <f t="shared" si="16"/>
        <v>2129.5</v>
      </c>
      <c r="AQ22" s="60">
        <f t="shared" si="16"/>
        <v>2206.9</v>
      </c>
      <c r="AR22" s="60">
        <f t="shared" si="16"/>
        <v>2181.7999999999997</v>
      </c>
      <c r="AS22" s="60">
        <f t="shared" si="16"/>
        <v>2114.5</v>
      </c>
      <c r="AT22" s="60">
        <f t="shared" si="16"/>
        <v>2310.9</v>
      </c>
      <c r="AU22" s="60">
        <f t="shared" si="16"/>
        <v>2178</v>
      </c>
      <c r="AV22" s="60">
        <f t="shared" si="16"/>
        <v>2241.8000000000002</v>
      </c>
      <c r="AW22" s="60">
        <f t="shared" si="16"/>
        <v>2272.3000000000002</v>
      </c>
      <c r="AX22" s="60">
        <f t="shared" si="16"/>
        <v>2161.6999999999998</v>
      </c>
      <c r="AY22" s="60">
        <f t="shared" si="16"/>
        <v>2200.9</v>
      </c>
      <c r="AZ22" s="60">
        <f t="shared" si="16"/>
        <v>2223.7000000000003</v>
      </c>
      <c r="BA22" s="60">
        <f t="shared" si="16"/>
        <v>2177.77</v>
      </c>
      <c r="BB22" s="60">
        <f t="shared" si="16"/>
        <v>2157</v>
      </c>
      <c r="BC22" s="60">
        <f t="shared" si="16"/>
        <v>2165.9</v>
      </c>
      <c r="BD22" s="60">
        <f t="shared" si="16"/>
        <v>2159.1700000000005</v>
      </c>
      <c r="BE22" s="60">
        <f t="shared" si="16"/>
        <v>1984.67</v>
      </c>
      <c r="BF22" s="60">
        <f t="shared" si="16"/>
        <v>2119.1000000000004</v>
      </c>
      <c r="BG22" s="60">
        <f t="shared" si="16"/>
        <v>2530.3000000000006</v>
      </c>
      <c r="BH22" s="60">
        <f t="shared" si="16"/>
        <v>2416.6000000000004</v>
      </c>
      <c r="BI22" s="60">
        <f t="shared" si="16"/>
        <v>2352.1000000000004</v>
      </c>
      <c r="BJ22" s="60">
        <f t="shared" si="16"/>
        <v>2341.0000000000005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30</v>
      </c>
      <c r="C23" s="44">
        <v>30</v>
      </c>
      <c r="D23" s="44">
        <v>30</v>
      </c>
      <c r="E23" s="44">
        <v>30</v>
      </c>
      <c r="F23" s="44">
        <v>30</v>
      </c>
      <c r="G23" s="44">
        <v>30</v>
      </c>
      <c r="H23" s="44">
        <v>30</v>
      </c>
      <c r="I23" s="44">
        <v>30</v>
      </c>
      <c r="J23" s="44">
        <v>30</v>
      </c>
      <c r="K23" s="44">
        <v>30</v>
      </c>
      <c r="L23" s="44">
        <v>30</v>
      </c>
      <c r="M23" s="44">
        <v>30</v>
      </c>
      <c r="N23" s="44">
        <v>22</v>
      </c>
      <c r="O23" s="44">
        <v>22</v>
      </c>
      <c r="P23" s="44">
        <v>22</v>
      </c>
      <c r="Q23" s="44">
        <v>22</v>
      </c>
      <c r="R23" s="44">
        <v>22</v>
      </c>
      <c r="S23" s="44">
        <v>22</v>
      </c>
      <c r="T23" s="44">
        <v>22</v>
      </c>
      <c r="U23" s="44">
        <v>22</v>
      </c>
      <c r="V23" s="44">
        <v>22</v>
      </c>
      <c r="W23" s="44">
        <v>22</v>
      </c>
      <c r="X23" s="44">
        <v>22</v>
      </c>
      <c r="Y23" s="44">
        <v>22</v>
      </c>
      <c r="Z23" s="44">
        <v>22</v>
      </c>
      <c r="AA23" s="44">
        <v>32</v>
      </c>
      <c r="AB23" s="44">
        <v>36</v>
      </c>
      <c r="AC23" s="44">
        <v>36</v>
      </c>
      <c r="AD23" s="44">
        <v>36</v>
      </c>
      <c r="AE23" s="44">
        <v>36</v>
      </c>
      <c r="AF23" s="44">
        <v>36</v>
      </c>
      <c r="AG23" s="48">
        <v>42</v>
      </c>
      <c r="AH23" s="46">
        <f t="shared" si="2"/>
        <v>36</v>
      </c>
      <c r="AI23" s="47">
        <f t="shared" si="3"/>
        <v>22</v>
      </c>
      <c r="AK23" s="49"/>
      <c r="AL23" s="59" t="s">
        <v>41</v>
      </c>
      <c r="AM23" s="60">
        <f t="shared" ref="AM23:AR23" si="17">B123*-1</f>
        <v>-425</v>
      </c>
      <c r="AN23" s="60">
        <f t="shared" si="17"/>
        <v>-440</v>
      </c>
      <c r="AO23" s="60">
        <f t="shared" si="17"/>
        <v>-484</v>
      </c>
      <c r="AP23" s="60">
        <f t="shared" si="17"/>
        <v>-391</v>
      </c>
      <c r="AQ23" s="60">
        <f t="shared" si="17"/>
        <v>-550</v>
      </c>
      <c r="AR23" s="60">
        <f t="shared" si="17"/>
        <v>-511</v>
      </c>
      <c r="AS23" s="60">
        <f>I123*-1</f>
        <v>-490</v>
      </c>
      <c r="AT23" s="60">
        <f>K123*-1</f>
        <v>-512</v>
      </c>
      <c r="AU23" s="60">
        <f t="shared" ref="AU23:BD23" si="18">M123*-1</f>
        <v>-285</v>
      </c>
      <c r="AV23" s="60">
        <f t="shared" si="18"/>
        <v>-378</v>
      </c>
      <c r="AW23" s="60">
        <f t="shared" si="18"/>
        <v>-326</v>
      </c>
      <c r="AX23" s="60">
        <f t="shared" si="18"/>
        <v>-164</v>
      </c>
      <c r="AY23" s="60">
        <f t="shared" si="18"/>
        <v>-216</v>
      </c>
      <c r="AZ23" s="60">
        <f t="shared" si="18"/>
        <v>-223</v>
      </c>
      <c r="BA23" s="60">
        <f t="shared" si="18"/>
        <v>-128.6</v>
      </c>
      <c r="BB23" s="60">
        <f t="shared" si="18"/>
        <v>-155.5</v>
      </c>
      <c r="BC23" s="60">
        <f t="shared" si="18"/>
        <v>-188.3</v>
      </c>
      <c r="BD23" s="60">
        <f t="shared" si="18"/>
        <v>-228.6</v>
      </c>
      <c r="BE23" s="60">
        <f>X123*-1</f>
        <v>-218.9</v>
      </c>
      <c r="BF23" s="60">
        <f>Z123*-1</f>
        <v>-316.10000000000002</v>
      </c>
      <c r="BG23" s="60">
        <f>AB123*-1</f>
        <v>-404.4</v>
      </c>
      <c r="BH23" s="60">
        <f>AD123*-1</f>
        <v>-382</v>
      </c>
      <c r="BI23" s="60">
        <f>AE123*-1</f>
        <v>-470</v>
      </c>
      <c r="BJ23" s="60">
        <f>AF123*-1</f>
        <v>-540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25</v>
      </c>
      <c r="C24" s="44">
        <v>25</v>
      </c>
      <c r="D24" s="44">
        <v>25</v>
      </c>
      <c r="E24" s="44">
        <v>25</v>
      </c>
      <c r="F24" s="44">
        <v>25</v>
      </c>
      <c r="G24" s="44">
        <v>25</v>
      </c>
      <c r="H24" s="44">
        <v>25</v>
      </c>
      <c r="I24" s="44">
        <v>25</v>
      </c>
      <c r="J24" s="44">
        <v>25</v>
      </c>
      <c r="K24" s="44">
        <v>25</v>
      </c>
      <c r="L24" s="44">
        <v>25</v>
      </c>
      <c r="M24" s="44">
        <v>25</v>
      </c>
      <c r="N24" s="44">
        <v>27</v>
      </c>
      <c r="O24" s="44">
        <v>27</v>
      </c>
      <c r="P24" s="44">
        <v>27</v>
      </c>
      <c r="Q24" s="44">
        <v>27</v>
      </c>
      <c r="R24" s="44">
        <v>27</v>
      </c>
      <c r="S24" s="44">
        <v>27</v>
      </c>
      <c r="T24" s="44">
        <v>27</v>
      </c>
      <c r="U24" s="44">
        <v>27</v>
      </c>
      <c r="V24" s="44">
        <v>27</v>
      </c>
      <c r="W24" s="44">
        <v>27</v>
      </c>
      <c r="X24" s="44">
        <v>27</v>
      </c>
      <c r="Y24" s="44">
        <v>27</v>
      </c>
      <c r="Z24" s="44">
        <v>27</v>
      </c>
      <c r="AA24" s="44">
        <v>27.7</v>
      </c>
      <c r="AB24" s="44">
        <v>27.7</v>
      </c>
      <c r="AC24" s="44">
        <v>27.7</v>
      </c>
      <c r="AD24" s="44">
        <v>27.7</v>
      </c>
      <c r="AE24" s="44">
        <v>27.7</v>
      </c>
      <c r="AF24" s="44">
        <v>27.7</v>
      </c>
      <c r="AG24" s="48">
        <v>40</v>
      </c>
      <c r="AH24" s="46">
        <f t="shared" si="2"/>
        <v>27.7</v>
      </c>
      <c r="AI24" s="47">
        <f t="shared" si="3"/>
        <v>25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27.5</v>
      </c>
      <c r="C25" s="44">
        <v>27.5</v>
      </c>
      <c r="D25" s="44">
        <v>27.5</v>
      </c>
      <c r="E25" s="44">
        <v>27.5</v>
      </c>
      <c r="F25" s="44">
        <v>27.5</v>
      </c>
      <c r="G25" s="44">
        <v>27.5</v>
      </c>
      <c r="H25" s="44">
        <v>27.5</v>
      </c>
      <c r="I25" s="44">
        <v>27.5</v>
      </c>
      <c r="J25" s="44">
        <v>27.5</v>
      </c>
      <c r="K25" s="44">
        <v>27.5</v>
      </c>
      <c r="L25" s="44">
        <v>27.5</v>
      </c>
      <c r="M25" s="44">
        <v>27.5</v>
      </c>
      <c r="N25" s="44">
        <v>27.2</v>
      </c>
      <c r="O25" s="44">
        <v>27.2</v>
      </c>
      <c r="P25" s="44">
        <v>27.2</v>
      </c>
      <c r="Q25" s="44">
        <v>27.2</v>
      </c>
      <c r="R25" s="44">
        <v>27.2</v>
      </c>
      <c r="S25" s="44">
        <v>27.2</v>
      </c>
      <c r="T25" s="44">
        <v>27.2</v>
      </c>
      <c r="U25" s="44">
        <v>27.2</v>
      </c>
      <c r="V25" s="44">
        <v>27.2</v>
      </c>
      <c r="W25" s="44">
        <v>27.2</v>
      </c>
      <c r="X25" s="44">
        <v>27.2</v>
      </c>
      <c r="Y25" s="44">
        <v>27.2</v>
      </c>
      <c r="Z25" s="44">
        <v>27.2</v>
      </c>
      <c r="AA25" s="44">
        <v>23.9</v>
      </c>
      <c r="AB25" s="44">
        <v>23.9</v>
      </c>
      <c r="AC25" s="44">
        <v>23.9</v>
      </c>
      <c r="AD25" s="44">
        <v>23.9</v>
      </c>
      <c r="AE25" s="44">
        <v>23.9</v>
      </c>
      <c r="AF25" s="44">
        <v>23.9</v>
      </c>
      <c r="AG25" s="48">
        <v>38.46</v>
      </c>
      <c r="AH25" s="46">
        <f t="shared" si="2"/>
        <v>27.5</v>
      </c>
      <c r="AI25" s="47">
        <f t="shared" si="3"/>
        <v>23.9</v>
      </c>
      <c r="AK25" s="49"/>
      <c r="AL25" s="59" t="s">
        <v>44</v>
      </c>
      <c r="AM25" s="60">
        <f t="shared" ref="AM25:BJ25" si="19">AM22+AM23</f>
        <v>1771.2000000000003</v>
      </c>
      <c r="AN25" s="60">
        <f t="shared" si="19"/>
        <v>1730.5</v>
      </c>
      <c r="AO25" s="60">
        <f t="shared" si="19"/>
        <v>1674</v>
      </c>
      <c r="AP25" s="60">
        <f t="shared" si="19"/>
        <v>1738.5</v>
      </c>
      <c r="AQ25" s="60">
        <f t="shared" si="19"/>
        <v>1656.9</v>
      </c>
      <c r="AR25" s="60">
        <f t="shared" si="19"/>
        <v>1670.7999999999997</v>
      </c>
      <c r="AS25" s="60">
        <f t="shared" si="19"/>
        <v>1624.5</v>
      </c>
      <c r="AT25" s="60">
        <f t="shared" si="19"/>
        <v>1798.9</v>
      </c>
      <c r="AU25" s="60">
        <f t="shared" si="19"/>
        <v>1893</v>
      </c>
      <c r="AV25" s="60">
        <f t="shared" si="19"/>
        <v>1863.8000000000002</v>
      </c>
      <c r="AW25" s="60">
        <f t="shared" si="19"/>
        <v>1946.3000000000002</v>
      </c>
      <c r="AX25" s="60">
        <f t="shared" si="19"/>
        <v>1997.6999999999998</v>
      </c>
      <c r="AY25" s="60">
        <f t="shared" si="19"/>
        <v>1984.9</v>
      </c>
      <c r="AZ25" s="60">
        <f t="shared" si="19"/>
        <v>2000.7000000000003</v>
      </c>
      <c r="BA25" s="60">
        <f t="shared" si="19"/>
        <v>2049.17</v>
      </c>
      <c r="BB25" s="60">
        <f t="shared" si="19"/>
        <v>2001.5</v>
      </c>
      <c r="BC25" s="60">
        <f t="shared" si="19"/>
        <v>1977.6000000000001</v>
      </c>
      <c r="BD25" s="60">
        <f t="shared" si="19"/>
        <v>1930.5700000000006</v>
      </c>
      <c r="BE25" s="60">
        <f t="shared" si="19"/>
        <v>1765.77</v>
      </c>
      <c r="BF25" s="60">
        <f t="shared" si="19"/>
        <v>1803.0000000000005</v>
      </c>
      <c r="BG25" s="60">
        <f t="shared" si="19"/>
        <v>2125.9000000000005</v>
      </c>
      <c r="BH25" s="60">
        <f t="shared" si="19"/>
        <v>2034.6000000000004</v>
      </c>
      <c r="BI25" s="60">
        <f t="shared" si="19"/>
        <v>1882.1000000000004</v>
      </c>
      <c r="BJ25" s="60">
        <f t="shared" si="19"/>
        <v>1801.0000000000005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21</v>
      </c>
      <c r="C26" s="44">
        <v>21</v>
      </c>
      <c r="D26" s="44">
        <v>21</v>
      </c>
      <c r="E26" s="44">
        <v>21</v>
      </c>
      <c r="F26" s="44">
        <v>21</v>
      </c>
      <c r="G26" s="44">
        <v>21</v>
      </c>
      <c r="H26" s="44">
        <v>21</v>
      </c>
      <c r="I26" s="44">
        <v>21</v>
      </c>
      <c r="J26" s="44">
        <v>21</v>
      </c>
      <c r="K26" s="44">
        <v>21</v>
      </c>
      <c r="L26" s="44">
        <v>21</v>
      </c>
      <c r="M26" s="44">
        <v>21</v>
      </c>
      <c r="N26" s="44">
        <v>18</v>
      </c>
      <c r="O26" s="44">
        <v>18</v>
      </c>
      <c r="P26" s="44">
        <v>18</v>
      </c>
      <c r="Q26" s="44">
        <v>18</v>
      </c>
      <c r="R26" s="44">
        <v>18</v>
      </c>
      <c r="S26" s="44">
        <v>18</v>
      </c>
      <c r="T26" s="44">
        <v>18</v>
      </c>
      <c r="U26" s="44">
        <v>18</v>
      </c>
      <c r="V26" s="44">
        <v>18</v>
      </c>
      <c r="W26" s="44">
        <v>18</v>
      </c>
      <c r="X26" s="44">
        <v>18</v>
      </c>
      <c r="Y26" s="44">
        <v>18</v>
      </c>
      <c r="Z26" s="44">
        <v>18</v>
      </c>
      <c r="AA26" s="44">
        <v>26.5</v>
      </c>
      <c r="AB26" s="44">
        <v>26.5</v>
      </c>
      <c r="AC26" s="44">
        <v>26.5</v>
      </c>
      <c r="AD26" s="44">
        <v>26.5</v>
      </c>
      <c r="AE26" s="44">
        <v>26.5</v>
      </c>
      <c r="AF26" s="44">
        <v>26.5</v>
      </c>
      <c r="AG26" s="61">
        <v>38</v>
      </c>
      <c r="AH26" s="46">
        <f t="shared" si="2"/>
        <v>26.5</v>
      </c>
      <c r="AI26" s="47">
        <f t="shared" si="3"/>
        <v>18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25.8</v>
      </c>
      <c r="C27" s="44">
        <v>25.8</v>
      </c>
      <c r="D27" s="44">
        <v>25.8</v>
      </c>
      <c r="E27" s="44">
        <v>25.8</v>
      </c>
      <c r="F27" s="44">
        <v>25.8</v>
      </c>
      <c r="G27" s="44">
        <v>25.8</v>
      </c>
      <c r="H27" s="44">
        <v>25.8</v>
      </c>
      <c r="I27" s="44">
        <v>25.8</v>
      </c>
      <c r="J27" s="44">
        <v>25.8</v>
      </c>
      <c r="K27" s="44">
        <v>25.8</v>
      </c>
      <c r="L27" s="44">
        <v>25.8</v>
      </c>
      <c r="M27" s="44">
        <v>25.8</v>
      </c>
      <c r="N27" s="44">
        <v>25.1</v>
      </c>
      <c r="O27" s="44">
        <v>25.1</v>
      </c>
      <c r="P27" s="44">
        <v>25.1</v>
      </c>
      <c r="Q27" s="44">
        <v>25.1</v>
      </c>
      <c r="R27" s="44">
        <v>25.1</v>
      </c>
      <c r="S27" s="44">
        <v>25.1</v>
      </c>
      <c r="T27" s="44">
        <v>25.1</v>
      </c>
      <c r="U27" s="44">
        <v>25.1</v>
      </c>
      <c r="V27" s="44">
        <v>25.1</v>
      </c>
      <c r="W27" s="44">
        <v>25.1</v>
      </c>
      <c r="X27" s="44">
        <v>25.1</v>
      </c>
      <c r="Y27" s="44">
        <v>25.1</v>
      </c>
      <c r="Z27" s="44">
        <v>25.1</v>
      </c>
      <c r="AA27" s="44">
        <v>25.7</v>
      </c>
      <c r="AB27" s="44">
        <v>25.7</v>
      </c>
      <c r="AC27" s="44">
        <v>25.7</v>
      </c>
      <c r="AD27" s="44">
        <v>25.7</v>
      </c>
      <c r="AE27" s="44">
        <v>25.7</v>
      </c>
      <c r="AF27" s="44">
        <v>25.7</v>
      </c>
      <c r="AG27" s="48">
        <v>36</v>
      </c>
      <c r="AH27" s="46">
        <f t="shared" si="2"/>
        <v>25.8</v>
      </c>
      <c r="AI27" s="47">
        <f t="shared" si="3"/>
        <v>25.1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21.1</v>
      </c>
      <c r="C28" s="44">
        <v>21.1</v>
      </c>
      <c r="D28" s="44">
        <v>21.1</v>
      </c>
      <c r="E28" s="44">
        <v>21.1</v>
      </c>
      <c r="F28" s="44">
        <v>21.1</v>
      </c>
      <c r="G28" s="44">
        <v>21.1</v>
      </c>
      <c r="H28" s="44">
        <v>21.1</v>
      </c>
      <c r="I28" s="44">
        <v>21.1</v>
      </c>
      <c r="J28" s="44">
        <v>21.1</v>
      </c>
      <c r="K28" s="44">
        <v>21.1</v>
      </c>
      <c r="L28" s="44">
        <v>21.1</v>
      </c>
      <c r="M28" s="44">
        <v>21.1</v>
      </c>
      <c r="N28" s="44">
        <v>24.5</v>
      </c>
      <c r="O28" s="44">
        <v>24.5</v>
      </c>
      <c r="P28" s="44">
        <v>24.5</v>
      </c>
      <c r="Q28" s="44">
        <v>24.5</v>
      </c>
      <c r="R28" s="44">
        <v>24.5</v>
      </c>
      <c r="S28" s="44">
        <v>24.5</v>
      </c>
      <c r="T28" s="44">
        <v>24.5</v>
      </c>
      <c r="U28" s="44">
        <v>24.5</v>
      </c>
      <c r="V28" s="44">
        <v>24.5</v>
      </c>
      <c r="W28" s="44">
        <v>24.5</v>
      </c>
      <c r="X28" s="44">
        <v>24.5</v>
      </c>
      <c r="Y28" s="44">
        <v>24.5</v>
      </c>
      <c r="Z28" s="44">
        <v>24.5</v>
      </c>
      <c r="AA28" s="44">
        <v>32.700000000000003</v>
      </c>
      <c r="AB28" s="44">
        <v>32.700000000000003</v>
      </c>
      <c r="AC28" s="44">
        <v>32.700000000000003</v>
      </c>
      <c r="AD28" s="44">
        <v>32.700000000000003</v>
      </c>
      <c r="AE28" s="44">
        <v>32.700000000000003</v>
      </c>
      <c r="AF28" s="44">
        <v>32.700000000000003</v>
      </c>
      <c r="AG28" s="48">
        <v>35.5</v>
      </c>
      <c r="AH28" s="46">
        <f t="shared" si="2"/>
        <v>32.700000000000003</v>
      </c>
      <c r="AI28" s="47">
        <f t="shared" si="3"/>
        <v>21.1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0</v>
      </c>
      <c r="C29" s="44">
        <v>0</v>
      </c>
      <c r="D29" s="44">
        <v>10.5</v>
      </c>
      <c r="E29" s="44">
        <v>10.5</v>
      </c>
      <c r="F29" s="44">
        <v>10.5</v>
      </c>
      <c r="G29" s="44">
        <v>10.5</v>
      </c>
      <c r="H29" s="44">
        <v>10.5</v>
      </c>
      <c r="I29" s="44">
        <v>10.5</v>
      </c>
      <c r="J29" s="44">
        <v>10.5</v>
      </c>
      <c r="K29" s="44">
        <v>10.5</v>
      </c>
      <c r="L29" s="44">
        <v>10.5</v>
      </c>
      <c r="M29" s="44">
        <v>10.5</v>
      </c>
      <c r="N29" s="44">
        <v>10.5</v>
      </c>
      <c r="O29" s="44">
        <v>10.5</v>
      </c>
      <c r="P29" s="44">
        <v>10.5</v>
      </c>
      <c r="Q29" s="44">
        <v>10.5</v>
      </c>
      <c r="R29" s="44">
        <v>10.5</v>
      </c>
      <c r="S29" s="44">
        <v>10.5</v>
      </c>
      <c r="T29" s="44">
        <v>10.5</v>
      </c>
      <c r="U29" s="44">
        <v>10.5</v>
      </c>
      <c r="V29" s="44">
        <v>10.5</v>
      </c>
      <c r="W29" s="44">
        <v>10.5</v>
      </c>
      <c r="X29" s="44">
        <v>10.5</v>
      </c>
      <c r="Y29" s="44">
        <v>10.5</v>
      </c>
      <c r="Z29" s="44">
        <v>10.5</v>
      </c>
      <c r="AA29" s="44">
        <v>10.5</v>
      </c>
      <c r="AB29" s="44">
        <v>10.5</v>
      </c>
      <c r="AC29" s="44">
        <v>10.5</v>
      </c>
      <c r="AD29" s="44">
        <v>10.5</v>
      </c>
      <c r="AE29" s="44">
        <v>10.5</v>
      </c>
      <c r="AF29" s="44">
        <v>0</v>
      </c>
      <c r="AG29" s="61">
        <v>32</v>
      </c>
      <c r="AH29" s="46">
        <f t="shared" si="2"/>
        <v>10.5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</v>
      </c>
      <c r="O31" s="44">
        <v>13</v>
      </c>
      <c r="P31" s="44">
        <v>13</v>
      </c>
      <c r="Q31" s="44">
        <v>13</v>
      </c>
      <c r="R31" s="44">
        <v>13</v>
      </c>
      <c r="S31" s="44">
        <v>13</v>
      </c>
      <c r="T31" s="44">
        <v>13</v>
      </c>
      <c r="U31" s="44">
        <v>13</v>
      </c>
      <c r="V31" s="44">
        <v>13</v>
      </c>
      <c r="W31" s="44">
        <v>13</v>
      </c>
      <c r="X31" s="44">
        <v>13</v>
      </c>
      <c r="Y31" s="44">
        <v>13</v>
      </c>
      <c r="Z31" s="44">
        <v>13</v>
      </c>
      <c r="AA31" s="44">
        <v>13.2</v>
      </c>
      <c r="AB31" s="44">
        <v>13.2</v>
      </c>
      <c r="AC31" s="44">
        <v>13.2</v>
      </c>
      <c r="AD31" s="44">
        <v>13.2</v>
      </c>
      <c r="AE31" s="44">
        <v>13.2</v>
      </c>
      <c r="AF31" s="44">
        <v>13.2</v>
      </c>
      <c r="AG31" s="48">
        <v>29.04</v>
      </c>
      <c r="AH31" s="46">
        <f t="shared" si="2"/>
        <v>13.2</v>
      </c>
      <c r="AI31" s="47">
        <f t="shared" si="3"/>
        <v>13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12.4</v>
      </c>
      <c r="C32" s="44">
        <v>12.4</v>
      </c>
      <c r="D32" s="44">
        <v>12.4</v>
      </c>
      <c r="E32" s="44">
        <v>12.4</v>
      </c>
      <c r="F32" s="44">
        <v>12.4</v>
      </c>
      <c r="G32" s="44">
        <v>12.4</v>
      </c>
      <c r="H32" s="44">
        <v>12.4</v>
      </c>
      <c r="I32" s="44">
        <v>12.4</v>
      </c>
      <c r="J32" s="44">
        <v>12.4</v>
      </c>
      <c r="K32" s="44">
        <v>12.4</v>
      </c>
      <c r="L32" s="44">
        <v>12.4</v>
      </c>
      <c r="M32" s="44">
        <v>12.4</v>
      </c>
      <c r="N32" s="44">
        <v>12.6</v>
      </c>
      <c r="O32" s="44">
        <v>12.6</v>
      </c>
      <c r="P32" s="44">
        <v>12.6</v>
      </c>
      <c r="Q32" s="44">
        <v>12.6</v>
      </c>
      <c r="R32" s="44">
        <v>12.6</v>
      </c>
      <c r="S32" s="44">
        <v>12.6</v>
      </c>
      <c r="T32" s="44">
        <v>12.6</v>
      </c>
      <c r="U32" s="44">
        <v>12.6</v>
      </c>
      <c r="V32" s="44">
        <v>12.6</v>
      </c>
      <c r="W32" s="44">
        <v>12.6</v>
      </c>
      <c r="X32" s="44">
        <v>12.6</v>
      </c>
      <c r="Y32" s="44">
        <v>12.6</v>
      </c>
      <c r="Z32" s="44">
        <v>12.6</v>
      </c>
      <c r="AA32" s="44">
        <v>15</v>
      </c>
      <c r="AB32" s="44">
        <v>15</v>
      </c>
      <c r="AC32" s="44">
        <v>15</v>
      </c>
      <c r="AD32" s="44">
        <v>15</v>
      </c>
      <c r="AE32" s="44">
        <v>15</v>
      </c>
      <c r="AF32" s="44">
        <v>15</v>
      </c>
      <c r="AG32" s="48">
        <v>28.1</v>
      </c>
      <c r="AH32" s="46">
        <f t="shared" si="2"/>
        <v>15</v>
      </c>
      <c r="AI32" s="47">
        <f t="shared" si="3"/>
        <v>12.4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14.5</v>
      </c>
      <c r="C33" s="44">
        <v>14.5</v>
      </c>
      <c r="D33" s="44">
        <v>14.5</v>
      </c>
      <c r="E33" s="44">
        <v>14.5</v>
      </c>
      <c r="F33" s="44">
        <v>14.5</v>
      </c>
      <c r="G33" s="44">
        <v>14.5</v>
      </c>
      <c r="H33" s="44">
        <v>14.5</v>
      </c>
      <c r="I33" s="44">
        <v>14.5</v>
      </c>
      <c r="J33" s="44">
        <v>14.5</v>
      </c>
      <c r="K33" s="44">
        <v>14.5</v>
      </c>
      <c r="L33" s="44">
        <v>14.5</v>
      </c>
      <c r="M33" s="44">
        <v>14.5</v>
      </c>
      <c r="N33" s="44">
        <v>15</v>
      </c>
      <c r="O33" s="44">
        <v>15</v>
      </c>
      <c r="P33" s="44">
        <v>15</v>
      </c>
      <c r="Q33" s="44">
        <v>15</v>
      </c>
      <c r="R33" s="44">
        <v>15</v>
      </c>
      <c r="S33" s="44">
        <v>15</v>
      </c>
      <c r="T33" s="44">
        <v>15</v>
      </c>
      <c r="U33" s="44">
        <v>15</v>
      </c>
      <c r="V33" s="44">
        <v>15</v>
      </c>
      <c r="W33" s="44">
        <v>15</v>
      </c>
      <c r="X33" s="44">
        <v>15</v>
      </c>
      <c r="Y33" s="44">
        <v>15</v>
      </c>
      <c r="Z33" s="44">
        <v>15</v>
      </c>
      <c r="AA33" s="44">
        <v>15.7</v>
      </c>
      <c r="AB33" s="44">
        <v>15.7</v>
      </c>
      <c r="AC33" s="44">
        <v>15.7</v>
      </c>
      <c r="AD33" s="44">
        <v>15.7</v>
      </c>
      <c r="AE33" s="44">
        <v>15.7</v>
      </c>
      <c r="AF33" s="44">
        <v>15.7</v>
      </c>
      <c r="AG33" s="48">
        <v>27</v>
      </c>
      <c r="AH33" s="46">
        <f t="shared" si="2"/>
        <v>15.7</v>
      </c>
      <c r="AI33" s="47">
        <f t="shared" si="3"/>
        <v>14.5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14</v>
      </c>
      <c r="C35" s="44">
        <v>14</v>
      </c>
      <c r="D35" s="44">
        <v>14</v>
      </c>
      <c r="E35" s="44">
        <v>14</v>
      </c>
      <c r="F35" s="44">
        <v>14</v>
      </c>
      <c r="G35" s="44">
        <v>14</v>
      </c>
      <c r="H35" s="44">
        <v>14</v>
      </c>
      <c r="I35" s="44">
        <v>14</v>
      </c>
      <c r="J35" s="44">
        <v>14</v>
      </c>
      <c r="K35" s="44">
        <v>14</v>
      </c>
      <c r="L35" s="44">
        <v>14</v>
      </c>
      <c r="M35" s="44">
        <v>14</v>
      </c>
      <c r="N35" s="44">
        <v>15.2</v>
      </c>
      <c r="O35" s="44">
        <v>15.2</v>
      </c>
      <c r="P35" s="44">
        <v>15.2</v>
      </c>
      <c r="Q35" s="44">
        <v>15.2</v>
      </c>
      <c r="R35" s="44">
        <v>15.2</v>
      </c>
      <c r="S35" s="44">
        <v>15.2</v>
      </c>
      <c r="T35" s="44">
        <v>15.2</v>
      </c>
      <c r="U35" s="44">
        <v>15.2</v>
      </c>
      <c r="V35" s="44">
        <v>15.2</v>
      </c>
      <c r="W35" s="44">
        <v>15.2</v>
      </c>
      <c r="X35" s="44">
        <v>15.2</v>
      </c>
      <c r="Y35" s="44">
        <v>15.2</v>
      </c>
      <c r="Z35" s="44">
        <v>15.2</v>
      </c>
      <c r="AA35" s="44">
        <v>17.5</v>
      </c>
      <c r="AB35" s="44">
        <v>17.5</v>
      </c>
      <c r="AC35" s="44">
        <v>17.5</v>
      </c>
      <c r="AD35" s="44">
        <v>17.5</v>
      </c>
      <c r="AE35" s="44">
        <v>17.5</v>
      </c>
      <c r="AF35" s="44">
        <v>17.5</v>
      </c>
      <c r="AG35" s="48">
        <v>25</v>
      </c>
      <c r="AH35" s="46">
        <f t="shared" si="2"/>
        <v>17.5</v>
      </c>
      <c r="AI35" s="47">
        <f t="shared" si="3"/>
        <v>14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7.7</v>
      </c>
      <c r="C36" s="44">
        <v>7.7</v>
      </c>
      <c r="D36" s="44">
        <v>7.7</v>
      </c>
      <c r="E36" s="44">
        <v>7.7</v>
      </c>
      <c r="F36" s="44">
        <v>7.7</v>
      </c>
      <c r="G36" s="44">
        <v>7.7</v>
      </c>
      <c r="H36" s="44">
        <v>7.7</v>
      </c>
      <c r="I36" s="44">
        <v>7.7</v>
      </c>
      <c r="J36" s="44">
        <v>7.7</v>
      </c>
      <c r="K36" s="44">
        <v>7.7</v>
      </c>
      <c r="L36" s="44">
        <v>7.7</v>
      </c>
      <c r="M36" s="44">
        <v>7.7</v>
      </c>
      <c r="N36" s="44">
        <v>7.7</v>
      </c>
      <c r="O36" s="44">
        <v>7.7</v>
      </c>
      <c r="P36" s="44">
        <v>7.7</v>
      </c>
      <c r="Q36" s="44">
        <v>7.7</v>
      </c>
      <c r="R36" s="44">
        <v>7.7</v>
      </c>
      <c r="S36" s="44">
        <v>7.7</v>
      </c>
      <c r="T36" s="44">
        <v>7.7</v>
      </c>
      <c r="U36" s="44">
        <v>7.7</v>
      </c>
      <c r="V36" s="44">
        <v>7.7</v>
      </c>
      <c r="W36" s="44">
        <v>7.7</v>
      </c>
      <c r="X36" s="44">
        <v>7.7</v>
      </c>
      <c r="Y36" s="44">
        <v>7.7</v>
      </c>
      <c r="Z36" s="44">
        <v>7.7</v>
      </c>
      <c r="AA36" s="44">
        <v>7.7</v>
      </c>
      <c r="AB36" s="44">
        <v>7.7</v>
      </c>
      <c r="AC36" s="44">
        <v>7.7</v>
      </c>
      <c r="AD36" s="44">
        <v>7.7</v>
      </c>
      <c r="AE36" s="44">
        <v>7.7</v>
      </c>
      <c r="AF36" s="44">
        <v>7.7</v>
      </c>
      <c r="AG36" s="48">
        <v>25</v>
      </c>
      <c r="AH36" s="46">
        <f t="shared" si="2"/>
        <v>7.7</v>
      </c>
      <c r="AI36" s="47">
        <f t="shared" si="3"/>
        <v>7.7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23.5</v>
      </c>
      <c r="C37" s="44">
        <v>23.5</v>
      </c>
      <c r="D37" s="44">
        <v>23.5</v>
      </c>
      <c r="E37" s="44">
        <v>23.5</v>
      </c>
      <c r="F37" s="44">
        <v>23.5</v>
      </c>
      <c r="G37" s="44">
        <v>23.5</v>
      </c>
      <c r="H37" s="44">
        <v>23.5</v>
      </c>
      <c r="I37" s="44">
        <v>23.5</v>
      </c>
      <c r="J37" s="44">
        <v>23.5</v>
      </c>
      <c r="K37" s="44">
        <v>23.5</v>
      </c>
      <c r="L37" s="44">
        <v>23.5</v>
      </c>
      <c r="M37" s="44">
        <v>23.5</v>
      </c>
      <c r="N37" s="44">
        <v>19.600000000000001</v>
      </c>
      <c r="O37" s="44">
        <v>19.600000000000001</v>
      </c>
      <c r="P37" s="44">
        <v>19.600000000000001</v>
      </c>
      <c r="Q37" s="44">
        <v>19.600000000000001</v>
      </c>
      <c r="R37" s="44">
        <v>19.600000000000001</v>
      </c>
      <c r="S37" s="44">
        <v>19.600000000000001</v>
      </c>
      <c r="T37" s="44">
        <v>19.600000000000001</v>
      </c>
      <c r="U37" s="44">
        <v>19.600000000000001</v>
      </c>
      <c r="V37" s="44">
        <v>19.600000000000001</v>
      </c>
      <c r="W37" s="44">
        <v>19.600000000000001</v>
      </c>
      <c r="X37" s="44">
        <v>19.600000000000001</v>
      </c>
      <c r="Y37" s="44">
        <v>19.600000000000001</v>
      </c>
      <c r="Z37" s="44">
        <v>19.600000000000001</v>
      </c>
      <c r="AA37" s="44">
        <v>21</v>
      </c>
      <c r="AB37" s="44">
        <v>21</v>
      </c>
      <c r="AC37" s="44">
        <v>21</v>
      </c>
      <c r="AD37" s="44">
        <v>21</v>
      </c>
      <c r="AE37" s="44">
        <v>21</v>
      </c>
      <c r="AF37" s="44">
        <v>21</v>
      </c>
      <c r="AG37" s="48">
        <v>25</v>
      </c>
      <c r="AH37" s="46">
        <f t="shared" si="2"/>
        <v>23.5</v>
      </c>
      <c r="AI37" s="47">
        <f t="shared" si="3"/>
        <v>19.600000000000001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</v>
      </c>
      <c r="C38" s="44">
        <v>10</v>
      </c>
      <c r="D38" s="44">
        <v>10</v>
      </c>
      <c r="E38" s="44">
        <v>10</v>
      </c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v>10</v>
      </c>
      <c r="S38" s="44">
        <v>10</v>
      </c>
      <c r="T38" s="44">
        <v>10</v>
      </c>
      <c r="U38" s="44">
        <v>10</v>
      </c>
      <c r="V38" s="44">
        <v>10</v>
      </c>
      <c r="W38" s="44">
        <v>10</v>
      </c>
      <c r="X38" s="44">
        <v>10</v>
      </c>
      <c r="Y38" s="44">
        <v>10</v>
      </c>
      <c r="Z38" s="44">
        <v>10</v>
      </c>
      <c r="AA38" s="44">
        <v>10</v>
      </c>
      <c r="AB38" s="44">
        <v>10</v>
      </c>
      <c r="AC38" s="44">
        <v>10</v>
      </c>
      <c r="AD38" s="44">
        <v>10</v>
      </c>
      <c r="AE38" s="44">
        <v>10</v>
      </c>
      <c r="AF38" s="44">
        <v>10</v>
      </c>
      <c r="AG38" s="48">
        <v>25</v>
      </c>
      <c r="AH38" s="46">
        <f t="shared" si="2"/>
        <v>10</v>
      </c>
      <c r="AI38" s="47">
        <f t="shared" si="3"/>
        <v>10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10.5</v>
      </c>
      <c r="C39" s="44">
        <v>10.5</v>
      </c>
      <c r="D39" s="44">
        <v>10.5</v>
      </c>
      <c r="E39" s="44">
        <v>10.5</v>
      </c>
      <c r="F39" s="44">
        <v>10.5</v>
      </c>
      <c r="G39" s="44">
        <v>10.5</v>
      </c>
      <c r="H39" s="44">
        <v>10.5</v>
      </c>
      <c r="I39" s="44">
        <v>10.5</v>
      </c>
      <c r="J39" s="44">
        <v>10.5</v>
      </c>
      <c r="K39" s="44">
        <v>10.5</v>
      </c>
      <c r="L39" s="44">
        <v>10.5</v>
      </c>
      <c r="M39" s="44">
        <v>10.5</v>
      </c>
      <c r="N39" s="44">
        <v>8.8000000000000007</v>
      </c>
      <c r="O39" s="44">
        <v>8.8000000000000007</v>
      </c>
      <c r="P39" s="44">
        <v>8.8000000000000007</v>
      </c>
      <c r="Q39" s="44">
        <v>8.8000000000000007</v>
      </c>
      <c r="R39" s="44">
        <v>8.8000000000000007</v>
      </c>
      <c r="S39" s="44">
        <v>8.8000000000000007</v>
      </c>
      <c r="T39" s="44">
        <v>8.8000000000000007</v>
      </c>
      <c r="U39" s="44">
        <v>8.8000000000000007</v>
      </c>
      <c r="V39" s="44">
        <v>8.8000000000000007</v>
      </c>
      <c r="W39" s="44">
        <v>8.8000000000000007</v>
      </c>
      <c r="X39" s="44">
        <v>8.8000000000000007</v>
      </c>
      <c r="Y39" s="44">
        <v>8.8000000000000007</v>
      </c>
      <c r="Z39" s="44">
        <v>8.8000000000000007</v>
      </c>
      <c r="AA39" s="44">
        <v>11.7</v>
      </c>
      <c r="AB39" s="44">
        <v>11.7</v>
      </c>
      <c r="AC39" s="44">
        <v>11.7</v>
      </c>
      <c r="AD39" s="44">
        <v>11.7</v>
      </c>
      <c r="AE39" s="44">
        <v>11.7</v>
      </c>
      <c r="AF39" s="44">
        <v>11.7</v>
      </c>
      <c r="AG39" s="48">
        <v>23.5</v>
      </c>
      <c r="AH39" s="46">
        <f t="shared" si="2"/>
        <v>11.7</v>
      </c>
      <c r="AI39" s="47">
        <f t="shared" si="3"/>
        <v>8.8000000000000007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7.6</v>
      </c>
      <c r="C42" s="44">
        <v>7.6</v>
      </c>
      <c r="D42" s="44">
        <v>7.6</v>
      </c>
      <c r="E42" s="44">
        <v>7.6</v>
      </c>
      <c r="F42" s="44">
        <v>7.6</v>
      </c>
      <c r="G42" s="44">
        <v>7.6</v>
      </c>
      <c r="H42" s="44">
        <v>7.6</v>
      </c>
      <c r="I42" s="44">
        <v>7.6</v>
      </c>
      <c r="J42" s="44">
        <v>7.6</v>
      </c>
      <c r="K42" s="44">
        <v>7.6</v>
      </c>
      <c r="L42" s="44">
        <v>7.6</v>
      </c>
      <c r="M42" s="44">
        <v>7.6</v>
      </c>
      <c r="N42" s="44">
        <v>7.6</v>
      </c>
      <c r="O42" s="44">
        <v>7.6</v>
      </c>
      <c r="P42" s="44">
        <v>7.6</v>
      </c>
      <c r="Q42" s="44">
        <v>7.6</v>
      </c>
      <c r="R42" s="44">
        <v>7.6</v>
      </c>
      <c r="S42" s="44">
        <v>7.6</v>
      </c>
      <c r="T42" s="44">
        <v>7.6</v>
      </c>
      <c r="U42" s="44">
        <v>7.6</v>
      </c>
      <c r="V42" s="44">
        <v>7.6</v>
      </c>
      <c r="W42" s="44">
        <v>7.6</v>
      </c>
      <c r="X42" s="44">
        <v>7.6</v>
      </c>
      <c r="Y42" s="44">
        <v>7.6</v>
      </c>
      <c r="Z42" s="44">
        <v>7.6</v>
      </c>
      <c r="AA42" s="44">
        <v>8.4</v>
      </c>
      <c r="AB42" s="44">
        <v>8.4</v>
      </c>
      <c r="AC42" s="44">
        <v>8.4</v>
      </c>
      <c r="AD42" s="44">
        <v>8.4</v>
      </c>
      <c r="AE42" s="44">
        <v>8.4</v>
      </c>
      <c r="AF42" s="44">
        <v>8.4</v>
      </c>
      <c r="AG42" s="48">
        <v>22</v>
      </c>
      <c r="AH42" s="46">
        <f t="shared" si="2"/>
        <v>8.4</v>
      </c>
      <c r="AI42" s="47">
        <f t="shared" si="3"/>
        <v>7.6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</v>
      </c>
      <c r="C44" s="44">
        <v>20</v>
      </c>
      <c r="D44" s="44">
        <v>20</v>
      </c>
      <c r="E44" s="44">
        <v>20</v>
      </c>
      <c r="F44" s="44">
        <v>20</v>
      </c>
      <c r="G44" s="44">
        <v>20</v>
      </c>
      <c r="H44" s="44">
        <v>20</v>
      </c>
      <c r="I44" s="44">
        <v>20</v>
      </c>
      <c r="J44" s="44">
        <v>20</v>
      </c>
      <c r="K44" s="44">
        <v>20</v>
      </c>
      <c r="L44" s="44">
        <v>20</v>
      </c>
      <c r="M44" s="44">
        <v>20</v>
      </c>
      <c r="N44" s="44">
        <v>20</v>
      </c>
      <c r="O44" s="44">
        <v>20</v>
      </c>
      <c r="P44" s="44">
        <v>20</v>
      </c>
      <c r="Q44" s="44">
        <v>20</v>
      </c>
      <c r="R44" s="44">
        <v>20</v>
      </c>
      <c r="S44" s="44">
        <v>20</v>
      </c>
      <c r="T44" s="44">
        <v>20</v>
      </c>
      <c r="U44" s="44">
        <v>20</v>
      </c>
      <c r="V44" s="44">
        <v>20</v>
      </c>
      <c r="W44" s="44">
        <v>20</v>
      </c>
      <c r="X44" s="44">
        <v>20</v>
      </c>
      <c r="Y44" s="44">
        <v>20</v>
      </c>
      <c r="Z44" s="44">
        <v>20</v>
      </c>
      <c r="AA44" s="44">
        <v>19.600000000000001</v>
      </c>
      <c r="AB44" s="44">
        <v>19.600000000000001</v>
      </c>
      <c r="AC44" s="44">
        <v>19.600000000000001</v>
      </c>
      <c r="AD44" s="44">
        <v>19.600000000000001</v>
      </c>
      <c r="AE44" s="44">
        <v>19.600000000000001</v>
      </c>
      <c r="AF44" s="44">
        <v>19.600000000000001</v>
      </c>
      <c r="AG44" s="48">
        <v>21.93</v>
      </c>
      <c r="AH44" s="46">
        <f t="shared" si="2"/>
        <v>20</v>
      </c>
      <c r="AI44" s="47">
        <f t="shared" si="3"/>
        <v>19.600000000000001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15.3</v>
      </c>
      <c r="C45" s="44">
        <v>15.3</v>
      </c>
      <c r="D45" s="44">
        <v>15.3</v>
      </c>
      <c r="E45" s="44">
        <v>15.3</v>
      </c>
      <c r="F45" s="44">
        <v>15.3</v>
      </c>
      <c r="G45" s="44">
        <v>15.3</v>
      </c>
      <c r="H45" s="44">
        <v>15.3</v>
      </c>
      <c r="I45" s="44">
        <v>15.3</v>
      </c>
      <c r="J45" s="44">
        <v>15.3</v>
      </c>
      <c r="K45" s="44">
        <v>15.3</v>
      </c>
      <c r="L45" s="44">
        <v>15.3</v>
      </c>
      <c r="M45" s="44">
        <v>15.3</v>
      </c>
      <c r="N45" s="44">
        <v>15.2</v>
      </c>
      <c r="O45" s="44">
        <v>15.2</v>
      </c>
      <c r="P45" s="44">
        <v>15.2</v>
      </c>
      <c r="Q45" s="44">
        <v>15.2</v>
      </c>
      <c r="R45" s="44">
        <v>15.2</v>
      </c>
      <c r="S45" s="44">
        <v>15.2</v>
      </c>
      <c r="T45" s="44">
        <v>15.2</v>
      </c>
      <c r="U45" s="44">
        <v>15.2</v>
      </c>
      <c r="V45" s="44">
        <v>15.2</v>
      </c>
      <c r="W45" s="44">
        <v>15.2</v>
      </c>
      <c r="X45" s="44">
        <v>15.2</v>
      </c>
      <c r="Y45" s="44">
        <v>15.2</v>
      </c>
      <c r="Z45" s="44">
        <v>15.2</v>
      </c>
      <c r="AA45" s="44">
        <v>14.1</v>
      </c>
      <c r="AB45" s="44">
        <v>14.1</v>
      </c>
      <c r="AC45" s="44">
        <v>14.1</v>
      </c>
      <c r="AD45" s="44">
        <v>14.1</v>
      </c>
      <c r="AE45" s="44">
        <v>14.1</v>
      </c>
      <c r="AF45" s="44">
        <v>14.1</v>
      </c>
      <c r="AG45" s="48">
        <v>21.3</v>
      </c>
      <c r="AH45" s="46">
        <f t="shared" si="2"/>
        <v>15.3</v>
      </c>
      <c r="AI45" s="47">
        <f t="shared" si="3"/>
        <v>14.1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11.3</v>
      </c>
      <c r="C46" s="44">
        <v>11.3</v>
      </c>
      <c r="D46" s="44">
        <v>11.3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11.3</v>
      </c>
      <c r="N46" s="44">
        <v>11.5</v>
      </c>
      <c r="O46" s="44">
        <v>11.5</v>
      </c>
      <c r="P46" s="44">
        <v>11.5</v>
      </c>
      <c r="Q46" s="44">
        <v>11.5</v>
      </c>
      <c r="R46" s="44">
        <v>11.5</v>
      </c>
      <c r="S46" s="44">
        <v>11.5</v>
      </c>
      <c r="T46" s="44">
        <v>11.5</v>
      </c>
      <c r="U46" s="44">
        <v>11.5</v>
      </c>
      <c r="V46" s="44">
        <v>11.5</v>
      </c>
      <c r="W46" s="44">
        <v>11.5</v>
      </c>
      <c r="X46" s="44">
        <v>11.5</v>
      </c>
      <c r="Y46" s="44">
        <v>11.5</v>
      </c>
      <c r="Z46" s="44">
        <v>11.5</v>
      </c>
      <c r="AA46" s="44">
        <v>11.4</v>
      </c>
      <c r="AB46" s="44">
        <v>11.4</v>
      </c>
      <c r="AC46" s="44">
        <v>11.4</v>
      </c>
      <c r="AD46" s="44">
        <v>11.4</v>
      </c>
      <c r="AE46" s="44">
        <v>11.4</v>
      </c>
      <c r="AF46" s="44">
        <v>11.4</v>
      </c>
      <c r="AG46" s="48">
        <v>20</v>
      </c>
      <c r="AH46" s="46">
        <f t="shared" si="2"/>
        <v>11.5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5.9</v>
      </c>
      <c r="C47" s="44">
        <v>5.9</v>
      </c>
      <c r="D47" s="44">
        <v>5.9</v>
      </c>
      <c r="E47" s="44">
        <v>5.9</v>
      </c>
      <c r="F47" s="44">
        <v>5.9</v>
      </c>
      <c r="G47" s="44">
        <v>5.9</v>
      </c>
      <c r="H47" s="44">
        <v>5.9</v>
      </c>
      <c r="I47" s="44">
        <v>5.9</v>
      </c>
      <c r="J47" s="44">
        <v>5.9</v>
      </c>
      <c r="K47" s="44">
        <v>5.9</v>
      </c>
      <c r="L47" s="44">
        <v>5.9</v>
      </c>
      <c r="M47" s="44">
        <v>5.9</v>
      </c>
      <c r="N47" s="44">
        <v>5.9</v>
      </c>
      <c r="O47" s="44">
        <v>5.9</v>
      </c>
      <c r="P47" s="44">
        <v>5.9</v>
      </c>
      <c r="Q47" s="44">
        <v>5.9</v>
      </c>
      <c r="R47" s="44">
        <v>5.9</v>
      </c>
      <c r="S47" s="44">
        <v>5.9</v>
      </c>
      <c r="T47" s="44">
        <v>5.9</v>
      </c>
      <c r="U47" s="44">
        <v>5.9</v>
      </c>
      <c r="V47" s="44">
        <v>5.9</v>
      </c>
      <c r="W47" s="44">
        <v>5.9</v>
      </c>
      <c r="X47" s="44">
        <v>5.9</v>
      </c>
      <c r="Y47" s="44">
        <v>5.9</v>
      </c>
      <c r="Z47" s="44">
        <v>5.9</v>
      </c>
      <c r="AA47" s="44">
        <v>5.7</v>
      </c>
      <c r="AB47" s="44">
        <v>5.7</v>
      </c>
      <c r="AC47" s="44">
        <v>5.7</v>
      </c>
      <c r="AD47" s="44">
        <v>5.7</v>
      </c>
      <c r="AE47" s="44">
        <v>5.7</v>
      </c>
      <c r="AF47" s="44">
        <v>5.7</v>
      </c>
      <c r="AG47" s="48">
        <v>19.8</v>
      </c>
      <c r="AH47" s="46">
        <f t="shared" si="2"/>
        <v>5.9</v>
      </c>
      <c r="AI47" s="47">
        <f t="shared" si="3"/>
        <v>5.7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5.0999999999999996</v>
      </c>
      <c r="D48" s="44">
        <v>5.0999999999999996</v>
      </c>
      <c r="E48" s="44">
        <v>5.0999999999999996</v>
      </c>
      <c r="F48" s="44">
        <v>5.0999999999999996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9.6</v>
      </c>
      <c r="O48" s="44">
        <v>9.6</v>
      </c>
      <c r="P48" s="44">
        <v>9.6</v>
      </c>
      <c r="Q48" s="44">
        <v>9.6</v>
      </c>
      <c r="R48" s="44">
        <v>9.6</v>
      </c>
      <c r="S48" s="44">
        <v>9.6</v>
      </c>
      <c r="T48" s="44">
        <v>9.6</v>
      </c>
      <c r="U48" s="44">
        <v>9.6</v>
      </c>
      <c r="V48" s="44">
        <v>9.6</v>
      </c>
      <c r="W48" s="44">
        <v>9.6</v>
      </c>
      <c r="X48" s="44">
        <v>9.6</v>
      </c>
      <c r="Y48" s="44">
        <v>9.6</v>
      </c>
      <c r="Z48" s="44">
        <v>9.6</v>
      </c>
      <c r="AA48" s="44">
        <v>10.9</v>
      </c>
      <c r="AB48" s="44">
        <v>10.9</v>
      </c>
      <c r="AC48" s="44">
        <v>10.9</v>
      </c>
      <c r="AD48" s="44">
        <v>10.9</v>
      </c>
      <c r="AE48" s="44">
        <v>10.9</v>
      </c>
      <c r="AF48" s="44">
        <v>10.9</v>
      </c>
      <c r="AG48" s="48">
        <v>18</v>
      </c>
      <c r="AH48" s="46">
        <f t="shared" si="2"/>
        <v>10.9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8</v>
      </c>
      <c r="C49" s="44">
        <v>8</v>
      </c>
      <c r="D49" s="44">
        <v>8</v>
      </c>
      <c r="E49" s="44">
        <v>8</v>
      </c>
      <c r="F49" s="44">
        <v>8</v>
      </c>
      <c r="G49" s="44">
        <v>8</v>
      </c>
      <c r="H49" s="44">
        <v>8</v>
      </c>
      <c r="I49" s="44">
        <v>8</v>
      </c>
      <c r="J49" s="44">
        <v>8</v>
      </c>
      <c r="K49" s="44">
        <v>8</v>
      </c>
      <c r="L49" s="44">
        <v>8</v>
      </c>
      <c r="M49" s="44">
        <v>8</v>
      </c>
      <c r="N49" s="44">
        <v>6.3</v>
      </c>
      <c r="O49" s="44">
        <v>6.3</v>
      </c>
      <c r="P49" s="44">
        <v>6.3</v>
      </c>
      <c r="Q49" s="44">
        <v>6.3</v>
      </c>
      <c r="R49" s="44">
        <v>6.3</v>
      </c>
      <c r="S49" s="44">
        <v>6.3</v>
      </c>
      <c r="T49" s="44">
        <v>6.3</v>
      </c>
      <c r="U49" s="44">
        <v>6.3</v>
      </c>
      <c r="V49" s="44">
        <v>6.3</v>
      </c>
      <c r="W49" s="44">
        <v>6.3</v>
      </c>
      <c r="X49" s="44">
        <v>6.3</v>
      </c>
      <c r="Y49" s="44">
        <v>6.3</v>
      </c>
      <c r="Z49" s="44">
        <v>6.3</v>
      </c>
      <c r="AA49" s="44">
        <v>7.9</v>
      </c>
      <c r="AB49" s="44">
        <v>7.9</v>
      </c>
      <c r="AC49" s="44">
        <v>7.9</v>
      </c>
      <c r="AD49" s="44">
        <v>7.9</v>
      </c>
      <c r="AE49" s="44">
        <v>7.9</v>
      </c>
      <c r="AF49" s="44">
        <v>7.9</v>
      </c>
      <c r="AG49" s="48">
        <v>15.33</v>
      </c>
      <c r="AH49" s="46">
        <f t="shared" si="2"/>
        <v>8</v>
      </c>
      <c r="AI49" s="47">
        <f t="shared" si="3"/>
        <v>6.3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5.5</v>
      </c>
      <c r="C51" s="44">
        <v>5.5</v>
      </c>
      <c r="D51" s="44">
        <v>5.5</v>
      </c>
      <c r="E51" s="44">
        <v>5.5</v>
      </c>
      <c r="F51" s="44">
        <v>5.5</v>
      </c>
      <c r="G51" s="44">
        <v>5.5</v>
      </c>
      <c r="H51" s="44">
        <v>5.5</v>
      </c>
      <c r="I51" s="44">
        <v>5.5</v>
      </c>
      <c r="J51" s="44">
        <v>5.5</v>
      </c>
      <c r="K51" s="44">
        <v>5.5</v>
      </c>
      <c r="L51" s="44">
        <v>5.5</v>
      </c>
      <c r="M51" s="44">
        <v>5.5</v>
      </c>
      <c r="N51" s="44">
        <v>5.5</v>
      </c>
      <c r="O51" s="44">
        <v>5.5</v>
      </c>
      <c r="P51" s="44">
        <v>5.5</v>
      </c>
      <c r="Q51" s="44">
        <v>5.5</v>
      </c>
      <c r="R51" s="44">
        <v>5.5</v>
      </c>
      <c r="S51" s="44">
        <v>5.5</v>
      </c>
      <c r="T51" s="44">
        <v>5.5</v>
      </c>
      <c r="U51" s="44">
        <v>5.5</v>
      </c>
      <c r="V51" s="44">
        <v>5.5</v>
      </c>
      <c r="W51" s="44">
        <v>5.5</v>
      </c>
      <c r="X51" s="44">
        <v>5.5</v>
      </c>
      <c r="Y51" s="44">
        <v>5.5</v>
      </c>
      <c r="Z51" s="44">
        <v>5.5</v>
      </c>
      <c r="AA51" s="44">
        <v>6.2</v>
      </c>
      <c r="AB51" s="44">
        <v>6.2</v>
      </c>
      <c r="AC51" s="44">
        <v>6.2</v>
      </c>
      <c r="AD51" s="44">
        <v>6.2</v>
      </c>
      <c r="AE51" s="44">
        <v>6.2</v>
      </c>
      <c r="AF51" s="44">
        <v>6.2</v>
      </c>
      <c r="AG51" s="48">
        <v>14.9</v>
      </c>
      <c r="AH51" s="46">
        <f t="shared" si="2"/>
        <v>6.2</v>
      </c>
      <c r="AI51" s="47">
        <f t="shared" si="3"/>
        <v>5.5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7.4</v>
      </c>
      <c r="C52" s="44">
        <v>7.4</v>
      </c>
      <c r="D52" s="44">
        <v>7.4</v>
      </c>
      <c r="E52" s="44">
        <v>7.4</v>
      </c>
      <c r="F52" s="44">
        <v>7.4</v>
      </c>
      <c r="G52" s="44">
        <v>7.4</v>
      </c>
      <c r="H52" s="44">
        <v>7.4</v>
      </c>
      <c r="I52" s="44">
        <v>7.4</v>
      </c>
      <c r="J52" s="44">
        <v>7.4</v>
      </c>
      <c r="K52" s="44">
        <v>7.4</v>
      </c>
      <c r="L52" s="44">
        <v>7.4</v>
      </c>
      <c r="M52" s="44">
        <v>7.4</v>
      </c>
      <c r="N52" s="44">
        <v>8.1</v>
      </c>
      <c r="O52" s="44">
        <v>8.1</v>
      </c>
      <c r="P52" s="44">
        <v>8.1</v>
      </c>
      <c r="Q52" s="44">
        <v>8.1</v>
      </c>
      <c r="R52" s="44">
        <v>8.1</v>
      </c>
      <c r="S52" s="44">
        <v>8.1</v>
      </c>
      <c r="T52" s="44">
        <v>8.1</v>
      </c>
      <c r="U52" s="44">
        <v>8.1</v>
      </c>
      <c r="V52" s="44">
        <v>8.1</v>
      </c>
      <c r="W52" s="44">
        <v>8.1</v>
      </c>
      <c r="X52" s="44">
        <v>8.1</v>
      </c>
      <c r="Y52" s="44">
        <v>8.1</v>
      </c>
      <c r="Z52" s="44">
        <v>8.1</v>
      </c>
      <c r="AA52" s="44">
        <v>7.4</v>
      </c>
      <c r="AB52" s="44">
        <v>7.4</v>
      </c>
      <c r="AC52" s="44">
        <v>7.4</v>
      </c>
      <c r="AD52" s="44">
        <v>7.4</v>
      </c>
      <c r="AE52" s="44">
        <v>7.4</v>
      </c>
      <c r="AF52" s="44">
        <v>7.4</v>
      </c>
      <c r="AG52" s="48">
        <v>14.3</v>
      </c>
      <c r="AH52" s="46">
        <f t="shared" si="2"/>
        <v>8.1</v>
      </c>
      <c r="AI52" s="47">
        <f t="shared" si="3"/>
        <v>7.4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4.9000000000000004</v>
      </c>
      <c r="C53" s="44">
        <v>4.9000000000000004</v>
      </c>
      <c r="D53" s="44">
        <v>4.9000000000000004</v>
      </c>
      <c r="E53" s="44">
        <v>4.9000000000000004</v>
      </c>
      <c r="F53" s="44">
        <v>4.9000000000000004</v>
      </c>
      <c r="G53" s="44">
        <v>4.9000000000000004</v>
      </c>
      <c r="H53" s="44">
        <v>4.9000000000000004</v>
      </c>
      <c r="I53" s="44">
        <v>4.9000000000000004</v>
      </c>
      <c r="J53" s="44">
        <v>4.9000000000000004</v>
      </c>
      <c r="K53" s="44">
        <v>4.9000000000000004</v>
      </c>
      <c r="L53" s="44">
        <v>4.9000000000000004</v>
      </c>
      <c r="M53" s="44">
        <v>4.9000000000000004</v>
      </c>
      <c r="N53" s="44">
        <v>4.7</v>
      </c>
      <c r="O53" s="44">
        <v>4.7</v>
      </c>
      <c r="P53" s="44">
        <v>4.7</v>
      </c>
      <c r="Q53" s="44">
        <v>4.7</v>
      </c>
      <c r="R53" s="44">
        <v>4.7</v>
      </c>
      <c r="S53" s="44">
        <v>4.7</v>
      </c>
      <c r="T53" s="44">
        <v>4.7</v>
      </c>
      <c r="U53" s="44">
        <v>4.7</v>
      </c>
      <c r="V53" s="44">
        <v>4.7</v>
      </c>
      <c r="W53" s="44">
        <v>4.7</v>
      </c>
      <c r="X53" s="44">
        <v>4.7</v>
      </c>
      <c r="Y53" s="44">
        <v>4.7</v>
      </c>
      <c r="Z53" s="44">
        <v>4.7</v>
      </c>
      <c r="AA53" s="44">
        <v>7.2</v>
      </c>
      <c r="AB53" s="44">
        <v>7.2</v>
      </c>
      <c r="AC53" s="44">
        <v>7.2</v>
      </c>
      <c r="AD53" s="44">
        <v>7.2</v>
      </c>
      <c r="AE53" s="44">
        <v>7.2</v>
      </c>
      <c r="AF53" s="44">
        <v>7.2</v>
      </c>
      <c r="AG53" s="48">
        <v>14</v>
      </c>
      <c r="AH53" s="46">
        <f t="shared" si="2"/>
        <v>7.2</v>
      </c>
      <c r="AI53" s="47">
        <f t="shared" si="3"/>
        <v>4.7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12.2</v>
      </c>
      <c r="C55" s="44">
        <v>12.2</v>
      </c>
      <c r="D55" s="44">
        <v>12.2</v>
      </c>
      <c r="E55" s="44">
        <v>12.2</v>
      </c>
      <c r="F55" s="44">
        <v>12.2</v>
      </c>
      <c r="G55" s="44">
        <v>12.2</v>
      </c>
      <c r="H55" s="44">
        <v>12.2</v>
      </c>
      <c r="I55" s="44">
        <v>12.2</v>
      </c>
      <c r="J55" s="44">
        <v>12.2</v>
      </c>
      <c r="K55" s="44">
        <v>12.2</v>
      </c>
      <c r="L55" s="44">
        <v>12.2</v>
      </c>
      <c r="M55" s="44">
        <v>12.2</v>
      </c>
      <c r="N55" s="44">
        <v>12.2</v>
      </c>
      <c r="O55" s="44">
        <v>12.2</v>
      </c>
      <c r="P55" s="44">
        <v>12.2</v>
      </c>
      <c r="Q55" s="44">
        <v>12.2</v>
      </c>
      <c r="R55" s="44">
        <v>12.2</v>
      </c>
      <c r="S55" s="44">
        <v>12.2</v>
      </c>
      <c r="T55" s="44">
        <v>12.2</v>
      </c>
      <c r="U55" s="44">
        <v>12.2</v>
      </c>
      <c r="V55" s="44">
        <v>12.2</v>
      </c>
      <c r="W55" s="44">
        <v>12.2</v>
      </c>
      <c r="X55" s="44">
        <v>12.2</v>
      </c>
      <c r="Y55" s="44">
        <v>12.2</v>
      </c>
      <c r="Z55" s="44">
        <v>12.2</v>
      </c>
      <c r="AA55" s="44">
        <v>11.1</v>
      </c>
      <c r="AB55" s="44">
        <v>11.1</v>
      </c>
      <c r="AC55" s="44">
        <v>11.1</v>
      </c>
      <c r="AD55" s="44">
        <v>11.1</v>
      </c>
      <c r="AE55" s="44">
        <v>11.1</v>
      </c>
      <c r="AF55" s="44">
        <v>11.1</v>
      </c>
      <c r="AG55" s="48">
        <v>13.5</v>
      </c>
      <c r="AH55" s="46">
        <f t="shared" si="2"/>
        <v>12.2</v>
      </c>
      <c r="AI55" s="47">
        <f t="shared" si="3"/>
        <v>11.1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3.5</v>
      </c>
      <c r="C58" s="44">
        <v>3.5</v>
      </c>
      <c r="D58" s="44">
        <v>3.5</v>
      </c>
      <c r="E58" s="44">
        <v>3.5</v>
      </c>
      <c r="F58" s="44">
        <v>3.5</v>
      </c>
      <c r="G58" s="44">
        <v>3.5</v>
      </c>
      <c r="H58" s="44">
        <v>3.5</v>
      </c>
      <c r="I58" s="44">
        <v>3.5</v>
      </c>
      <c r="J58" s="44">
        <v>3.5</v>
      </c>
      <c r="K58" s="44">
        <v>3.5</v>
      </c>
      <c r="L58" s="44">
        <v>3.5</v>
      </c>
      <c r="M58" s="44">
        <v>3.5</v>
      </c>
      <c r="N58" s="44">
        <v>3.5</v>
      </c>
      <c r="O58" s="44">
        <v>3.5</v>
      </c>
      <c r="P58" s="44">
        <v>3.5</v>
      </c>
      <c r="Q58" s="44">
        <v>3.5</v>
      </c>
      <c r="R58" s="44">
        <v>3.5</v>
      </c>
      <c r="S58" s="44">
        <v>3.5</v>
      </c>
      <c r="T58" s="44">
        <v>3.5</v>
      </c>
      <c r="U58" s="44">
        <v>3.5</v>
      </c>
      <c r="V58" s="44">
        <v>3.5</v>
      </c>
      <c r="W58" s="44">
        <v>3.5</v>
      </c>
      <c r="X58" s="44">
        <v>3.5</v>
      </c>
      <c r="Y58" s="44">
        <v>3.5</v>
      </c>
      <c r="Z58" s="44">
        <v>3.5</v>
      </c>
      <c r="AA58" s="44">
        <v>3.6</v>
      </c>
      <c r="AB58" s="44">
        <v>3.6</v>
      </c>
      <c r="AC58" s="44">
        <v>3.6</v>
      </c>
      <c r="AD58" s="44">
        <v>3.6</v>
      </c>
      <c r="AE58" s="44">
        <v>3.6</v>
      </c>
      <c r="AF58" s="44">
        <v>3.6</v>
      </c>
      <c r="AG58" s="48">
        <v>12</v>
      </c>
      <c r="AH58" s="46">
        <f t="shared" si="2"/>
        <v>3.6</v>
      </c>
      <c r="AI58" s="47">
        <f t="shared" si="3"/>
        <v>3.5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2.4</v>
      </c>
      <c r="C59" s="44">
        <v>2.4</v>
      </c>
      <c r="D59" s="44">
        <v>2.4</v>
      </c>
      <c r="E59" s="44">
        <v>2.4</v>
      </c>
      <c r="F59" s="44">
        <v>2.4</v>
      </c>
      <c r="G59" s="44">
        <v>2.4</v>
      </c>
      <c r="H59" s="44">
        <v>2.4</v>
      </c>
      <c r="I59" s="44">
        <v>2.4</v>
      </c>
      <c r="J59" s="44">
        <v>2.4</v>
      </c>
      <c r="K59" s="44">
        <v>2.4</v>
      </c>
      <c r="L59" s="44">
        <v>2.4</v>
      </c>
      <c r="M59" s="44">
        <v>2.4</v>
      </c>
      <c r="N59" s="44">
        <v>2.9</v>
      </c>
      <c r="O59" s="44">
        <v>2.9</v>
      </c>
      <c r="P59" s="44">
        <v>2.9</v>
      </c>
      <c r="Q59" s="44">
        <v>2.9</v>
      </c>
      <c r="R59" s="44">
        <v>2.9</v>
      </c>
      <c r="S59" s="44">
        <v>2.9</v>
      </c>
      <c r="T59" s="44">
        <v>2.9</v>
      </c>
      <c r="U59" s="44">
        <v>2.9</v>
      </c>
      <c r="V59" s="44">
        <v>2.9</v>
      </c>
      <c r="W59" s="44">
        <v>2.9</v>
      </c>
      <c r="X59" s="44">
        <v>2.9</v>
      </c>
      <c r="Y59" s="44">
        <v>2.9</v>
      </c>
      <c r="Z59" s="44">
        <v>2.9</v>
      </c>
      <c r="AA59" s="44">
        <v>5.0999999999999996</v>
      </c>
      <c r="AB59" s="44">
        <v>5.0999999999999996</v>
      </c>
      <c r="AC59" s="44">
        <v>5.0999999999999996</v>
      </c>
      <c r="AD59" s="44">
        <v>5.0999999999999996</v>
      </c>
      <c r="AE59" s="44">
        <v>5.0999999999999996</v>
      </c>
      <c r="AF59" s="44">
        <v>5.0999999999999996</v>
      </c>
      <c r="AG59" s="48">
        <v>12</v>
      </c>
      <c r="AH59" s="46">
        <f t="shared" si="2"/>
        <v>5.0999999999999996</v>
      </c>
      <c r="AI59" s="47">
        <f t="shared" si="3"/>
        <v>2.4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11.3</v>
      </c>
      <c r="C60" s="44">
        <v>11.3</v>
      </c>
      <c r="D60" s="44">
        <v>11.3</v>
      </c>
      <c r="E60" s="44">
        <v>11.3</v>
      </c>
      <c r="F60" s="44">
        <v>11.3</v>
      </c>
      <c r="G60" s="44">
        <v>11.3</v>
      </c>
      <c r="H60" s="44">
        <v>11.3</v>
      </c>
      <c r="I60" s="44">
        <v>11.3</v>
      </c>
      <c r="J60" s="44">
        <v>11.3</v>
      </c>
      <c r="K60" s="44">
        <v>11.3</v>
      </c>
      <c r="L60" s="44">
        <v>11.3</v>
      </c>
      <c r="M60" s="44">
        <v>11.3</v>
      </c>
      <c r="N60" s="44">
        <v>11.3</v>
      </c>
      <c r="O60" s="44">
        <v>11.3</v>
      </c>
      <c r="P60" s="44">
        <v>11.3</v>
      </c>
      <c r="Q60" s="44">
        <v>11.3</v>
      </c>
      <c r="R60" s="44">
        <v>11.3</v>
      </c>
      <c r="S60" s="44">
        <v>11.3</v>
      </c>
      <c r="T60" s="44">
        <v>11.3</v>
      </c>
      <c r="U60" s="44">
        <v>11.3</v>
      </c>
      <c r="V60" s="44">
        <v>11.3</v>
      </c>
      <c r="W60" s="44">
        <v>11.3</v>
      </c>
      <c r="X60" s="44">
        <v>11.3</v>
      </c>
      <c r="Y60" s="44">
        <v>11.3</v>
      </c>
      <c r="Z60" s="44">
        <v>11.3</v>
      </c>
      <c r="AA60" s="44">
        <v>10.6</v>
      </c>
      <c r="AB60" s="44">
        <v>10.6</v>
      </c>
      <c r="AC60" s="44">
        <v>10.6</v>
      </c>
      <c r="AD60" s="44">
        <v>10.6</v>
      </c>
      <c r="AE60" s="44">
        <v>10.6</v>
      </c>
      <c r="AF60" s="44">
        <v>10.6</v>
      </c>
      <c r="AG60" s="48">
        <v>12</v>
      </c>
      <c r="AH60" s="46">
        <f t="shared" si="2"/>
        <v>11.3</v>
      </c>
      <c r="AI60" s="47">
        <f t="shared" si="3"/>
        <v>10.6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7.4</v>
      </c>
      <c r="C61" s="44">
        <v>7.4</v>
      </c>
      <c r="D61" s="44">
        <v>7.4</v>
      </c>
      <c r="E61" s="44">
        <v>7.4</v>
      </c>
      <c r="F61" s="44">
        <v>7.4</v>
      </c>
      <c r="G61" s="44">
        <v>7.4</v>
      </c>
      <c r="H61" s="44">
        <v>7.4</v>
      </c>
      <c r="I61" s="44">
        <v>7.4</v>
      </c>
      <c r="J61" s="44">
        <v>7.4</v>
      </c>
      <c r="K61" s="44">
        <v>7.4</v>
      </c>
      <c r="L61" s="44">
        <v>7.4</v>
      </c>
      <c r="M61" s="44">
        <v>7.4</v>
      </c>
      <c r="N61" s="44">
        <v>7.4</v>
      </c>
      <c r="O61" s="44">
        <v>7.4</v>
      </c>
      <c r="P61" s="44">
        <v>7.4</v>
      </c>
      <c r="Q61" s="44">
        <v>7.4</v>
      </c>
      <c r="R61" s="44">
        <v>7.4</v>
      </c>
      <c r="S61" s="44">
        <v>7.4</v>
      </c>
      <c r="T61" s="44">
        <v>7.4</v>
      </c>
      <c r="U61" s="44">
        <v>7.4</v>
      </c>
      <c r="V61" s="44">
        <v>7.4</v>
      </c>
      <c r="W61" s="44">
        <v>7.4</v>
      </c>
      <c r="X61" s="44">
        <v>7.4</v>
      </c>
      <c r="Y61" s="44">
        <v>7.4</v>
      </c>
      <c r="Z61" s="44">
        <v>7.4</v>
      </c>
      <c r="AA61" s="44">
        <v>7.9</v>
      </c>
      <c r="AB61" s="44">
        <v>7.9</v>
      </c>
      <c r="AC61" s="44">
        <v>7.9</v>
      </c>
      <c r="AD61" s="44">
        <v>7.9</v>
      </c>
      <c r="AE61" s="44">
        <v>7.9</v>
      </c>
      <c r="AF61" s="44">
        <v>7.9</v>
      </c>
      <c r="AG61" s="48">
        <v>12</v>
      </c>
      <c r="AH61" s="46">
        <f t="shared" si="2"/>
        <v>7.9</v>
      </c>
      <c r="AI61" s="47">
        <f t="shared" si="3"/>
        <v>7.4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0</v>
      </c>
      <c r="C63" s="44">
        <v>5.7</v>
      </c>
      <c r="D63" s="44">
        <v>5.7</v>
      </c>
      <c r="E63" s="44">
        <v>5.7</v>
      </c>
      <c r="F63" s="44">
        <v>5.7</v>
      </c>
      <c r="G63" s="44">
        <v>5.7</v>
      </c>
      <c r="H63" s="44">
        <v>5.7</v>
      </c>
      <c r="I63" s="44">
        <v>5.7</v>
      </c>
      <c r="J63" s="44">
        <v>5.7</v>
      </c>
      <c r="K63" s="44">
        <v>5.7</v>
      </c>
      <c r="L63" s="44">
        <v>5.7</v>
      </c>
      <c r="M63" s="44">
        <v>5.7</v>
      </c>
      <c r="N63" s="44">
        <v>5.7</v>
      </c>
      <c r="O63" s="44">
        <v>5.7</v>
      </c>
      <c r="P63" s="44">
        <v>5.7</v>
      </c>
      <c r="Q63" s="44">
        <v>5.7</v>
      </c>
      <c r="R63" s="44">
        <v>5.7</v>
      </c>
      <c r="S63" s="44">
        <v>5.7</v>
      </c>
      <c r="T63" s="44">
        <v>5.7</v>
      </c>
      <c r="U63" s="44">
        <v>5.7</v>
      </c>
      <c r="V63" s="44">
        <v>5.7</v>
      </c>
      <c r="W63" s="44">
        <v>5.7</v>
      </c>
      <c r="X63" s="44">
        <v>5.7</v>
      </c>
      <c r="Y63" s="44">
        <v>5.7</v>
      </c>
      <c r="Z63" s="44">
        <v>5.7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5.7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2.8</v>
      </c>
      <c r="C65" s="44">
        <v>2.8</v>
      </c>
      <c r="D65" s="44">
        <v>2.8</v>
      </c>
      <c r="E65" s="44">
        <v>2.8</v>
      </c>
      <c r="F65" s="44">
        <v>2.8</v>
      </c>
      <c r="G65" s="44">
        <v>2.8</v>
      </c>
      <c r="H65" s="44">
        <v>2.8</v>
      </c>
      <c r="I65" s="44">
        <v>2.8</v>
      </c>
      <c r="J65" s="44">
        <v>2.8</v>
      </c>
      <c r="K65" s="44">
        <v>2.8</v>
      </c>
      <c r="L65" s="44">
        <v>2.8</v>
      </c>
      <c r="M65" s="44">
        <v>2.8</v>
      </c>
      <c r="N65" s="44">
        <v>2.8</v>
      </c>
      <c r="O65" s="44">
        <v>2.8</v>
      </c>
      <c r="P65" s="44">
        <v>2.8</v>
      </c>
      <c r="Q65" s="44">
        <v>2.8</v>
      </c>
      <c r="R65" s="44">
        <v>2.8</v>
      </c>
      <c r="S65" s="44">
        <v>2.8</v>
      </c>
      <c r="T65" s="44">
        <v>2.8</v>
      </c>
      <c r="U65" s="44">
        <v>2.8</v>
      </c>
      <c r="V65" s="44">
        <v>2.8</v>
      </c>
      <c r="W65" s="44">
        <v>2.8</v>
      </c>
      <c r="X65" s="44">
        <v>2.8</v>
      </c>
      <c r="Y65" s="44">
        <v>2.8</v>
      </c>
      <c r="Z65" s="44">
        <v>2.8</v>
      </c>
      <c r="AA65" s="44">
        <v>2.9</v>
      </c>
      <c r="AB65" s="44">
        <v>2.9</v>
      </c>
      <c r="AC65" s="44">
        <v>2.9</v>
      </c>
      <c r="AD65" s="44">
        <v>2.9</v>
      </c>
      <c r="AE65" s="44">
        <v>2.9</v>
      </c>
      <c r="AF65" s="44">
        <v>2.9</v>
      </c>
      <c r="AG65" s="48">
        <v>10.7</v>
      </c>
      <c r="AH65" s="46">
        <f t="shared" si="2"/>
        <v>2.9</v>
      </c>
      <c r="AI65" s="47">
        <f t="shared" si="3"/>
        <v>2.8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2.7</v>
      </c>
      <c r="C66" s="44">
        <v>2.7</v>
      </c>
      <c r="D66" s="44">
        <v>2.7</v>
      </c>
      <c r="E66" s="44">
        <v>2.7</v>
      </c>
      <c r="F66" s="44">
        <v>2.7</v>
      </c>
      <c r="G66" s="44">
        <v>2.7</v>
      </c>
      <c r="H66" s="44">
        <v>2.7</v>
      </c>
      <c r="I66" s="44">
        <v>2.7</v>
      </c>
      <c r="J66" s="44">
        <v>2.7</v>
      </c>
      <c r="K66" s="44">
        <v>2.7</v>
      </c>
      <c r="L66" s="44">
        <v>2.7</v>
      </c>
      <c r="M66" s="44">
        <v>2.7</v>
      </c>
      <c r="N66" s="44">
        <v>2.7</v>
      </c>
      <c r="O66" s="44">
        <v>2.7</v>
      </c>
      <c r="P66" s="44">
        <v>2.7</v>
      </c>
      <c r="Q66" s="44">
        <v>2.7</v>
      </c>
      <c r="R66" s="44">
        <v>2.7</v>
      </c>
      <c r="S66" s="44">
        <v>2.7</v>
      </c>
      <c r="T66" s="44">
        <v>2.7</v>
      </c>
      <c r="U66" s="44">
        <v>2.7</v>
      </c>
      <c r="V66" s="44">
        <v>2.7</v>
      </c>
      <c r="W66" s="44">
        <v>2.7</v>
      </c>
      <c r="X66" s="44">
        <v>2.7</v>
      </c>
      <c r="Y66" s="44">
        <v>2.7</v>
      </c>
      <c r="Z66" s="44">
        <v>2.7</v>
      </c>
      <c r="AA66" s="44">
        <v>5.4</v>
      </c>
      <c r="AB66" s="44">
        <v>5.4</v>
      </c>
      <c r="AC66" s="44">
        <v>5.4</v>
      </c>
      <c r="AD66" s="44">
        <v>5.4</v>
      </c>
      <c r="AE66" s="44">
        <v>5.4</v>
      </c>
      <c r="AF66" s="44">
        <v>5.4</v>
      </c>
      <c r="AG66" s="62">
        <v>10.3</v>
      </c>
      <c r="AH66" s="46">
        <f t="shared" si="2"/>
        <v>5.4</v>
      </c>
      <c r="AI66" s="47">
        <f t="shared" si="3"/>
        <v>2.7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5.2</v>
      </c>
      <c r="C67" s="44">
        <v>5.2</v>
      </c>
      <c r="D67" s="44">
        <v>5.2</v>
      </c>
      <c r="E67" s="44">
        <v>5.2</v>
      </c>
      <c r="F67" s="44">
        <v>5.2</v>
      </c>
      <c r="G67" s="44">
        <v>5.2</v>
      </c>
      <c r="H67" s="44">
        <v>5.2</v>
      </c>
      <c r="I67" s="44">
        <v>5.2</v>
      </c>
      <c r="J67" s="44">
        <v>5.2</v>
      </c>
      <c r="K67" s="44">
        <v>5.2</v>
      </c>
      <c r="L67" s="44">
        <v>5.2</v>
      </c>
      <c r="M67" s="44">
        <v>5.2</v>
      </c>
      <c r="N67" s="44">
        <v>5.2</v>
      </c>
      <c r="O67" s="44">
        <v>5.2</v>
      </c>
      <c r="P67" s="44">
        <v>5.2</v>
      </c>
      <c r="Q67" s="44">
        <v>5.2</v>
      </c>
      <c r="R67" s="44">
        <v>5.2</v>
      </c>
      <c r="S67" s="44">
        <v>5.2</v>
      </c>
      <c r="T67" s="44">
        <v>5.2</v>
      </c>
      <c r="U67" s="44">
        <v>5.2</v>
      </c>
      <c r="V67" s="44">
        <v>5.2</v>
      </c>
      <c r="W67" s="44">
        <v>5.2</v>
      </c>
      <c r="X67" s="44">
        <v>5.2</v>
      </c>
      <c r="Y67" s="44">
        <v>5.2</v>
      </c>
      <c r="Z67" s="44">
        <v>5.2</v>
      </c>
      <c r="AA67" s="44">
        <v>6.2</v>
      </c>
      <c r="AB67" s="44">
        <v>6.2</v>
      </c>
      <c r="AC67" s="44">
        <v>6.2</v>
      </c>
      <c r="AD67" s="44">
        <v>6.2</v>
      </c>
      <c r="AE67" s="44">
        <v>6.2</v>
      </c>
      <c r="AF67" s="44">
        <v>6.2</v>
      </c>
      <c r="AG67" s="61">
        <v>10</v>
      </c>
      <c r="AH67" s="46">
        <f t="shared" si="2"/>
        <v>6.2</v>
      </c>
      <c r="AI67" s="47">
        <f t="shared" si="3"/>
        <v>5.2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>
        <v>4</v>
      </c>
      <c r="V68" s="44">
        <v>4</v>
      </c>
      <c r="W68" s="44">
        <v>4</v>
      </c>
      <c r="X68" s="44">
        <v>4</v>
      </c>
      <c r="Y68" s="44">
        <v>4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f>51.4+63.2</f>
        <v>114.6</v>
      </c>
      <c r="C70" s="66">
        <f>51.4+63.2</f>
        <v>114.6</v>
      </c>
      <c r="D70" s="66">
        <f>51.4+63.2</f>
        <v>114.6</v>
      </c>
      <c r="E70" s="66">
        <f>51.4+63.2</f>
        <v>114.6</v>
      </c>
      <c r="F70" s="66">
        <f>51.4+63.2</f>
        <v>114.6</v>
      </c>
      <c r="G70" s="66">
        <f>51.4+63.2</f>
        <v>114.6</v>
      </c>
      <c r="H70" s="66">
        <f>51.4+63.2</f>
        <v>114.6</v>
      </c>
      <c r="I70" s="66">
        <f>51.4+63.2</f>
        <v>114.6</v>
      </c>
      <c r="J70" s="66">
        <f t="shared" ref="J70:Z70" si="20">51.4+63.2</f>
        <v>114.6</v>
      </c>
      <c r="K70" s="66">
        <f t="shared" si="20"/>
        <v>114.6</v>
      </c>
      <c r="L70" s="66">
        <f t="shared" si="20"/>
        <v>114.6</v>
      </c>
      <c r="M70" s="66">
        <f t="shared" si="20"/>
        <v>114.6</v>
      </c>
      <c r="N70" s="66">
        <f t="shared" si="20"/>
        <v>114.6</v>
      </c>
      <c r="O70" s="66">
        <f t="shared" si="20"/>
        <v>114.6</v>
      </c>
      <c r="P70" s="66">
        <f t="shared" si="20"/>
        <v>114.6</v>
      </c>
      <c r="Q70" s="66">
        <f t="shared" si="20"/>
        <v>114.6</v>
      </c>
      <c r="R70" s="66">
        <f t="shared" si="20"/>
        <v>114.6</v>
      </c>
      <c r="S70" s="66">
        <f t="shared" si="20"/>
        <v>114.6</v>
      </c>
      <c r="T70" s="66">
        <f t="shared" si="20"/>
        <v>114.6</v>
      </c>
      <c r="U70" s="66">
        <f t="shared" si="20"/>
        <v>114.6</v>
      </c>
      <c r="V70" s="66">
        <f t="shared" si="20"/>
        <v>114.6</v>
      </c>
      <c r="W70" s="66">
        <f t="shared" si="20"/>
        <v>114.6</v>
      </c>
      <c r="X70" s="66">
        <f t="shared" si="20"/>
        <v>114.6</v>
      </c>
      <c r="Y70" s="66">
        <f t="shared" si="20"/>
        <v>114.6</v>
      </c>
      <c r="Z70" s="66">
        <f t="shared" si="20"/>
        <v>114.6</v>
      </c>
      <c r="AA70" s="66">
        <f>28.6+45.3</f>
        <v>73.900000000000006</v>
      </c>
      <c r="AB70" s="66">
        <f>48+60.9</f>
        <v>108.9</v>
      </c>
      <c r="AC70" s="66">
        <f>48+60.9</f>
        <v>108.9</v>
      </c>
      <c r="AD70" s="66">
        <f>48+60.9</f>
        <v>108.9</v>
      </c>
      <c r="AE70" s="66">
        <f>48+60.9</f>
        <v>108.9</v>
      </c>
      <c r="AF70" s="66">
        <f>48+60.9</f>
        <v>108.9</v>
      </c>
      <c r="AG70" s="64">
        <v>240</v>
      </c>
      <c r="AH70" s="46">
        <f t="shared" si="2"/>
        <v>114.6</v>
      </c>
      <c r="AI70" s="47">
        <f t="shared" si="3"/>
        <v>73.900000000000006</v>
      </c>
      <c r="AK70" s="49"/>
    </row>
    <row r="71" spans="1:88" ht="15.75" thickBot="1" x14ac:dyDescent="0.3">
      <c r="A71" s="69" t="s">
        <v>90</v>
      </c>
      <c r="B71" s="70">
        <f>SUM(B11:B69)</f>
        <v>1132.0999999999999</v>
      </c>
      <c r="C71" s="70">
        <f>SUM(C11:C69)</f>
        <v>1137.8</v>
      </c>
      <c r="D71" s="70">
        <f t="shared" ref="D71:AG71" si="21">SUM(D11:D69)</f>
        <v>1148.3</v>
      </c>
      <c r="E71" s="70">
        <f t="shared" si="21"/>
        <v>1119.5999999999999</v>
      </c>
      <c r="F71" s="70">
        <f t="shared" si="21"/>
        <v>1119.5999999999999</v>
      </c>
      <c r="G71" s="70">
        <f t="shared" si="21"/>
        <v>1119.5999999999999</v>
      </c>
      <c r="H71" s="70">
        <f t="shared" si="21"/>
        <v>1119.5999999999999</v>
      </c>
      <c r="I71" s="70">
        <f t="shared" si="21"/>
        <v>1119.5999999999999</v>
      </c>
      <c r="J71" s="70">
        <f t="shared" si="21"/>
        <v>1119.5999999999999</v>
      </c>
      <c r="K71" s="70">
        <f t="shared" si="21"/>
        <v>1119.5999999999999</v>
      </c>
      <c r="L71" s="70">
        <f t="shared" si="21"/>
        <v>1119.5999999999999</v>
      </c>
      <c r="M71" s="70">
        <f t="shared" ref="M71:O71" si="22">SUM(M11:M69)</f>
        <v>1119.5999999999999</v>
      </c>
      <c r="N71" s="70">
        <f t="shared" si="22"/>
        <v>1100.9000000000001</v>
      </c>
      <c r="O71" s="70">
        <f t="shared" ref="O71:P71" si="23">SUM(O11:O69)</f>
        <v>1100.9000000000001</v>
      </c>
      <c r="P71" s="70">
        <f t="shared" si="23"/>
        <v>1100.9000000000001</v>
      </c>
      <c r="Q71" s="70">
        <f t="shared" ref="Q71:R71" si="24">SUM(Q11:Q69)</f>
        <v>1100.9000000000001</v>
      </c>
      <c r="R71" s="70">
        <f t="shared" si="24"/>
        <v>1100.9000000000001</v>
      </c>
      <c r="S71" s="70">
        <f t="shared" ref="S71:T71" si="25">SUM(S11:S69)</f>
        <v>1100.9000000000001</v>
      </c>
      <c r="T71" s="70">
        <f t="shared" si="25"/>
        <v>1100.9000000000001</v>
      </c>
      <c r="U71" s="70">
        <f t="shared" ref="U71:V71" si="26">SUM(U11:U69)</f>
        <v>1100.9000000000001</v>
      </c>
      <c r="V71" s="70">
        <f t="shared" si="26"/>
        <v>1100.9000000000001</v>
      </c>
      <c r="W71" s="70">
        <f t="shared" ref="W71:X71" si="27">SUM(W11:W69)</f>
        <v>1100.9000000000001</v>
      </c>
      <c r="X71" s="70">
        <f t="shared" si="27"/>
        <v>1100.9000000000001</v>
      </c>
      <c r="Y71" s="70">
        <f t="shared" ref="Y71:Z71" si="28">SUM(Y11:Y69)</f>
        <v>1100.9000000000001</v>
      </c>
      <c r="Z71" s="70">
        <f t="shared" si="28"/>
        <v>1100.9000000000001</v>
      </c>
      <c r="AA71" s="70">
        <f>SUM(AA11:AA69)</f>
        <v>1228.4000000000005</v>
      </c>
      <c r="AB71" s="70">
        <f>SUM(AB11:AB69)</f>
        <v>1261.0000000000005</v>
      </c>
      <c r="AC71" s="70">
        <f>SUM(AC11:AC69)</f>
        <v>1251.4000000000005</v>
      </c>
      <c r="AD71" s="70">
        <f>SUM(AD11:AD69)</f>
        <v>1251.4000000000005</v>
      </c>
      <c r="AE71" s="70">
        <f>SUM(AE11:AE69)</f>
        <v>1241.2000000000005</v>
      </c>
      <c r="AF71" s="70">
        <f>SUM(AF11:AF69)</f>
        <v>1230.7000000000005</v>
      </c>
      <c r="AG71" s="70">
        <f t="shared" si="21"/>
        <v>1812.2049999999999</v>
      </c>
      <c r="AH71" s="46">
        <f t="shared" si="2"/>
        <v>1261.0000000000005</v>
      </c>
      <c r="AI71" s="47">
        <f t="shared" si="3"/>
        <v>1100.9000000000001</v>
      </c>
      <c r="AK71" s="49"/>
    </row>
    <row r="72" spans="1:88" x14ac:dyDescent="0.25">
      <c r="A72" s="71" t="s">
        <v>91</v>
      </c>
      <c r="B72" s="44">
        <v>461.1</v>
      </c>
      <c r="C72" s="44">
        <v>461.1</v>
      </c>
      <c r="D72" s="44">
        <v>461.1</v>
      </c>
      <c r="E72" s="44">
        <v>461.1</v>
      </c>
      <c r="F72" s="44">
        <v>461.1</v>
      </c>
      <c r="G72" s="44">
        <v>461.1</v>
      </c>
      <c r="H72" s="44">
        <v>409</v>
      </c>
      <c r="I72" s="44">
        <v>409</v>
      </c>
      <c r="J72" s="44">
        <v>458</v>
      </c>
      <c r="K72" s="44">
        <v>458</v>
      </c>
      <c r="L72" s="44">
        <v>458</v>
      </c>
      <c r="M72" s="44">
        <v>444</v>
      </c>
      <c r="N72" s="44">
        <v>460</v>
      </c>
      <c r="O72" s="44">
        <v>422</v>
      </c>
      <c r="P72" s="44">
        <v>332</v>
      </c>
      <c r="Q72" s="44">
        <v>434</v>
      </c>
      <c r="R72" s="44">
        <v>421</v>
      </c>
      <c r="S72" s="44">
        <v>380.2</v>
      </c>
      <c r="T72" s="44">
        <v>362.3</v>
      </c>
      <c r="U72" s="44">
        <v>374</v>
      </c>
      <c r="V72" s="44">
        <v>344</v>
      </c>
      <c r="W72" s="44">
        <v>283.77</v>
      </c>
      <c r="X72" s="44">
        <v>199</v>
      </c>
      <c r="Y72" s="44">
        <v>199.2</v>
      </c>
      <c r="Z72" s="44">
        <v>301.8</v>
      </c>
      <c r="AA72" s="44">
        <v>458.4</v>
      </c>
      <c r="AB72" s="44">
        <v>458.2</v>
      </c>
      <c r="AC72" s="44">
        <v>458.2</v>
      </c>
      <c r="AD72" s="44">
        <v>458.2</v>
      </c>
      <c r="AE72" s="44">
        <v>461.4</v>
      </c>
      <c r="AF72" s="44">
        <v>461.4</v>
      </c>
      <c r="AG72" s="61">
        <v>456</v>
      </c>
      <c r="AH72" s="46">
        <f t="shared" si="2"/>
        <v>461.4</v>
      </c>
      <c r="AI72" s="47">
        <f t="shared" si="3"/>
        <v>199</v>
      </c>
      <c r="AK72" s="49"/>
    </row>
    <row r="73" spans="1:88" x14ac:dyDescent="0.25">
      <c r="A73" s="72" t="s">
        <v>92</v>
      </c>
      <c r="B73" s="43">
        <v>80.900000000000006</v>
      </c>
      <c r="C73" s="43">
        <v>80.900000000000006</v>
      </c>
      <c r="D73" s="43">
        <v>80.900000000000006</v>
      </c>
      <c r="E73" s="43">
        <v>80.900000000000006</v>
      </c>
      <c r="F73" s="43">
        <v>92</v>
      </c>
      <c r="G73" s="43">
        <v>92</v>
      </c>
      <c r="H73" s="43">
        <v>92</v>
      </c>
      <c r="I73" s="43">
        <v>92</v>
      </c>
      <c r="J73" s="43">
        <v>92</v>
      </c>
      <c r="K73" s="43">
        <v>92</v>
      </c>
      <c r="L73" s="43">
        <v>92</v>
      </c>
      <c r="M73" s="43">
        <v>68.599999999999994</v>
      </c>
      <c r="N73" s="43">
        <v>68.5</v>
      </c>
      <c r="O73" s="43">
        <v>68.5</v>
      </c>
      <c r="P73" s="43">
        <v>68.5</v>
      </c>
      <c r="Q73" s="43">
        <v>68.5</v>
      </c>
      <c r="R73" s="43">
        <v>68.5</v>
      </c>
      <c r="S73" s="43">
        <v>68.7</v>
      </c>
      <c r="T73" s="43">
        <v>69</v>
      </c>
      <c r="U73" s="43">
        <v>69</v>
      </c>
      <c r="V73" s="43">
        <v>68.8</v>
      </c>
      <c r="W73" s="43">
        <v>68.900000000000006</v>
      </c>
      <c r="X73" s="43">
        <v>68.900000000000006</v>
      </c>
      <c r="Y73" s="43">
        <v>68.8</v>
      </c>
      <c r="Z73" s="43">
        <v>68.900000000000006</v>
      </c>
      <c r="AA73" s="43">
        <v>68.900000000000006</v>
      </c>
      <c r="AB73" s="43">
        <v>68.8</v>
      </c>
      <c r="AC73" s="43">
        <v>68.8</v>
      </c>
      <c r="AD73" s="43">
        <v>68.8</v>
      </c>
      <c r="AE73" s="43">
        <v>68.900000000000006</v>
      </c>
      <c r="AF73" s="43">
        <v>68.900000000000006</v>
      </c>
      <c r="AG73" s="64">
        <v>111</v>
      </c>
      <c r="AH73" s="46">
        <f t="shared" si="2"/>
        <v>92</v>
      </c>
      <c r="AI73" s="47">
        <f t="shared" si="3"/>
        <v>68.5</v>
      </c>
      <c r="AK73" s="49"/>
    </row>
    <row r="74" spans="1:88" x14ac:dyDescent="0.25">
      <c r="A74" s="73" t="s">
        <v>93</v>
      </c>
      <c r="B74" s="43">
        <v>52.6</v>
      </c>
      <c r="C74" s="43">
        <v>52.6</v>
      </c>
      <c r="D74" s="43">
        <v>52.6</v>
      </c>
      <c r="E74" s="43">
        <v>52.6</v>
      </c>
      <c r="F74" s="43">
        <v>52.6</v>
      </c>
      <c r="G74" s="43">
        <v>52.6</v>
      </c>
      <c r="H74" s="43">
        <v>52.6</v>
      </c>
      <c r="I74" s="43">
        <v>52.6</v>
      </c>
      <c r="J74" s="43">
        <v>52.6</v>
      </c>
      <c r="K74" s="43">
        <v>52.6</v>
      </c>
      <c r="L74" s="43">
        <v>52.6</v>
      </c>
      <c r="M74" s="43">
        <v>44.7</v>
      </c>
      <c r="N74" s="43">
        <v>44.7</v>
      </c>
      <c r="O74" s="43">
        <v>44.7</v>
      </c>
      <c r="P74" s="43">
        <v>44.7</v>
      </c>
      <c r="Q74" s="43">
        <v>44.7</v>
      </c>
      <c r="R74" s="43">
        <v>44.7</v>
      </c>
      <c r="S74" s="43">
        <v>40.5</v>
      </c>
      <c r="T74" s="43">
        <v>40.700000000000003</v>
      </c>
      <c r="U74" s="43">
        <v>39.9</v>
      </c>
      <c r="V74" s="43">
        <v>40.200000000000003</v>
      </c>
      <c r="W74" s="43">
        <v>39.6</v>
      </c>
      <c r="X74" s="43">
        <v>40.4</v>
      </c>
      <c r="Y74" s="43">
        <v>38.9</v>
      </c>
      <c r="Z74" s="43">
        <v>47.3</v>
      </c>
      <c r="AA74" s="43">
        <v>43.2</v>
      </c>
      <c r="AB74" s="43">
        <v>55.2</v>
      </c>
      <c r="AC74" s="43">
        <v>55.8</v>
      </c>
      <c r="AD74" s="43">
        <v>55.8</v>
      </c>
      <c r="AE74" s="43">
        <v>55.8</v>
      </c>
      <c r="AF74" s="43">
        <v>55.8</v>
      </c>
      <c r="AG74" s="64">
        <v>60</v>
      </c>
      <c r="AH74" s="46">
        <f t="shared" si="2"/>
        <v>55.8</v>
      </c>
      <c r="AI74" s="47">
        <f t="shared" si="3"/>
        <v>38.9</v>
      </c>
      <c r="AK74" s="49"/>
    </row>
    <row r="75" spans="1:88" x14ac:dyDescent="0.25">
      <c r="A75" s="74" t="s">
        <v>94</v>
      </c>
      <c r="B75" s="43">
        <v>29.9</v>
      </c>
      <c r="C75" s="43">
        <v>29.9</v>
      </c>
      <c r="D75" s="43">
        <v>29.9</v>
      </c>
      <c r="E75" s="43">
        <v>29.9</v>
      </c>
      <c r="F75" s="43">
        <v>29.9</v>
      </c>
      <c r="G75" s="43">
        <v>29.9</v>
      </c>
      <c r="H75" s="43">
        <v>29.9</v>
      </c>
      <c r="I75" s="43">
        <v>29.9</v>
      </c>
      <c r="J75" s="43">
        <v>29.9</v>
      </c>
      <c r="K75" s="43">
        <v>29.9</v>
      </c>
      <c r="L75" s="43">
        <v>29.9</v>
      </c>
      <c r="M75" s="43">
        <v>29.5</v>
      </c>
      <c r="N75" s="43">
        <v>29.5</v>
      </c>
      <c r="O75" s="43">
        <v>29.5</v>
      </c>
      <c r="P75" s="43">
        <v>29.5</v>
      </c>
      <c r="Q75" s="43">
        <v>29.5</v>
      </c>
      <c r="R75" s="43">
        <v>29.5</v>
      </c>
      <c r="S75" s="43">
        <v>29.9</v>
      </c>
      <c r="T75" s="43">
        <v>29.9</v>
      </c>
      <c r="U75" s="43">
        <v>29.8</v>
      </c>
      <c r="V75" s="43">
        <v>32.700000000000003</v>
      </c>
      <c r="W75" s="43">
        <v>32.700000000000003</v>
      </c>
      <c r="X75" s="43">
        <v>33</v>
      </c>
      <c r="Y75" s="43">
        <v>32.799999999999997</v>
      </c>
      <c r="Z75" s="43">
        <v>32.799999999999997</v>
      </c>
      <c r="AA75" s="43">
        <v>32.5</v>
      </c>
      <c r="AB75" s="43">
        <v>40.5</v>
      </c>
      <c r="AC75" s="43">
        <v>40.5</v>
      </c>
      <c r="AD75" s="43">
        <v>40.5</v>
      </c>
      <c r="AE75" s="43">
        <v>36.799999999999997</v>
      </c>
      <c r="AF75" s="43">
        <v>36.799999999999997</v>
      </c>
      <c r="AG75" s="75">
        <v>42.5</v>
      </c>
      <c r="AH75" s="46">
        <f t="shared" ref="AH75:AH138" si="29">MAX(B75:AF75)</f>
        <v>40.5</v>
      </c>
      <c r="AI75" s="47">
        <f t="shared" ref="AI75:AI138" si="30">MIN(B75:AF75)</f>
        <v>29.5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22.3</v>
      </c>
      <c r="K76" s="43">
        <v>22.3</v>
      </c>
      <c r="L76" s="43">
        <v>22.3</v>
      </c>
      <c r="M76" s="43">
        <v>22.1</v>
      </c>
      <c r="N76" s="43">
        <v>22.1</v>
      </c>
      <c r="O76" s="43">
        <v>22.1</v>
      </c>
      <c r="P76" s="43">
        <v>11.1</v>
      </c>
      <c r="Q76" s="43">
        <v>11.1</v>
      </c>
      <c r="R76" s="43">
        <v>11.1</v>
      </c>
      <c r="S76" s="43">
        <v>11.1</v>
      </c>
      <c r="T76" s="43">
        <v>11.1</v>
      </c>
      <c r="U76" s="43">
        <v>11.1</v>
      </c>
      <c r="V76" s="43">
        <v>11.1</v>
      </c>
      <c r="W76" s="43">
        <v>11.1</v>
      </c>
      <c r="X76" s="43">
        <v>11.1</v>
      </c>
      <c r="Y76" s="43">
        <v>11.1</v>
      </c>
      <c r="Z76" s="43">
        <v>11.1</v>
      </c>
      <c r="AA76" s="43">
        <v>11.1</v>
      </c>
      <c r="AB76" s="43">
        <v>11.1</v>
      </c>
      <c r="AC76" s="43">
        <v>11.1</v>
      </c>
      <c r="AD76" s="43">
        <v>11.1</v>
      </c>
      <c r="AE76" s="43">
        <v>11.1</v>
      </c>
      <c r="AF76" s="43">
        <v>11.1</v>
      </c>
      <c r="AG76" s="75">
        <v>22.1</v>
      </c>
      <c r="AH76" s="46">
        <f t="shared" si="29"/>
        <v>22.3</v>
      </c>
      <c r="AI76" s="47">
        <f t="shared" si="30"/>
        <v>11.1</v>
      </c>
      <c r="AK76" s="49"/>
    </row>
    <row r="77" spans="1:88" ht="15.75" thickBot="1" x14ac:dyDescent="0.3">
      <c r="A77" s="76" t="s">
        <v>96</v>
      </c>
      <c r="B77" s="77">
        <v>9.1</v>
      </c>
      <c r="C77" s="77">
        <v>9.1</v>
      </c>
      <c r="D77" s="77">
        <v>9.1</v>
      </c>
      <c r="E77" s="77">
        <v>9.1</v>
      </c>
      <c r="F77" s="77">
        <v>9.1</v>
      </c>
      <c r="G77" s="77">
        <v>9.1</v>
      </c>
      <c r="H77" s="77">
        <v>9.1</v>
      </c>
      <c r="I77" s="77">
        <v>9.1</v>
      </c>
      <c r="J77" s="77">
        <v>9.1</v>
      </c>
      <c r="K77" s="77">
        <v>9.1</v>
      </c>
      <c r="L77" s="77">
        <v>9.1</v>
      </c>
      <c r="M77" s="77">
        <v>9.3000000000000007</v>
      </c>
      <c r="N77" s="77">
        <v>9.3000000000000007</v>
      </c>
      <c r="O77" s="77">
        <v>9.3000000000000007</v>
      </c>
      <c r="P77" s="77">
        <v>9.3000000000000007</v>
      </c>
      <c r="Q77" s="77">
        <v>9.3000000000000007</v>
      </c>
      <c r="R77" s="77">
        <v>9.3000000000000007</v>
      </c>
      <c r="S77" s="77">
        <v>10</v>
      </c>
      <c r="T77" s="77">
        <v>10.1</v>
      </c>
      <c r="U77" s="77">
        <v>10.1</v>
      </c>
      <c r="V77" s="77">
        <v>10.1</v>
      </c>
      <c r="W77" s="77">
        <v>10.1</v>
      </c>
      <c r="X77" s="77">
        <v>10.1</v>
      </c>
      <c r="Y77" s="77">
        <v>10.1</v>
      </c>
      <c r="Z77" s="77">
        <v>9.9</v>
      </c>
      <c r="AA77" s="77">
        <v>10.1</v>
      </c>
      <c r="AB77" s="77">
        <v>12</v>
      </c>
      <c r="AC77" s="77">
        <v>12</v>
      </c>
      <c r="AD77" s="77">
        <v>12</v>
      </c>
      <c r="AE77" s="77">
        <v>12.1</v>
      </c>
      <c r="AF77" s="77">
        <v>12.1</v>
      </c>
      <c r="AG77" s="78">
        <v>14.8</v>
      </c>
      <c r="AH77" s="46">
        <f t="shared" si="29"/>
        <v>12.1</v>
      </c>
      <c r="AI77" s="47">
        <f t="shared" si="30"/>
        <v>9.1</v>
      </c>
      <c r="AK77" s="49"/>
    </row>
    <row r="78" spans="1:88" ht="15.75" thickBot="1" x14ac:dyDescent="0.3">
      <c r="A78" s="79" t="s">
        <v>97</v>
      </c>
      <c r="B78" s="70">
        <f>SUM(B72:B77)</f>
        <v>655.9</v>
      </c>
      <c r="C78" s="70">
        <f>SUM(C72:C77)</f>
        <v>655.9</v>
      </c>
      <c r="D78" s="70">
        <f t="shared" ref="D78:AG78" si="31">SUM(D72:D77)</f>
        <v>655.9</v>
      </c>
      <c r="E78" s="70">
        <f t="shared" si="31"/>
        <v>655.9</v>
      </c>
      <c r="F78" s="70">
        <f t="shared" si="31"/>
        <v>667</v>
      </c>
      <c r="G78" s="70">
        <f t="shared" si="31"/>
        <v>667</v>
      </c>
      <c r="H78" s="70">
        <f t="shared" si="31"/>
        <v>614.9</v>
      </c>
      <c r="I78" s="70">
        <f t="shared" si="31"/>
        <v>614.9</v>
      </c>
      <c r="J78" s="70">
        <f t="shared" si="31"/>
        <v>663.9</v>
      </c>
      <c r="K78" s="70">
        <f t="shared" si="31"/>
        <v>663.9</v>
      </c>
      <c r="L78" s="70">
        <f t="shared" si="31"/>
        <v>663.9</v>
      </c>
      <c r="M78" s="70">
        <f t="shared" ref="M78:O78" si="32">SUM(M72:M77)</f>
        <v>618.20000000000005</v>
      </c>
      <c r="N78" s="70">
        <f t="shared" si="32"/>
        <v>634.1</v>
      </c>
      <c r="O78" s="70">
        <f t="shared" ref="O78:P78" si="33">SUM(O72:O77)</f>
        <v>596.1</v>
      </c>
      <c r="P78" s="70">
        <f t="shared" si="33"/>
        <v>495.1</v>
      </c>
      <c r="Q78" s="70">
        <f t="shared" ref="Q78:R78" si="34">SUM(Q72:Q77)</f>
        <v>597.1</v>
      </c>
      <c r="R78" s="70">
        <f t="shared" si="34"/>
        <v>584.1</v>
      </c>
      <c r="S78" s="70">
        <f t="shared" ref="S78:T78" si="35">SUM(S72:S77)</f>
        <v>540.4</v>
      </c>
      <c r="T78" s="70">
        <f t="shared" si="35"/>
        <v>523.1</v>
      </c>
      <c r="U78" s="70">
        <f t="shared" ref="U78:V78" si="36">SUM(U72:U77)</f>
        <v>533.9</v>
      </c>
      <c r="V78" s="70">
        <f t="shared" si="36"/>
        <v>506.90000000000003</v>
      </c>
      <c r="W78" s="70">
        <f t="shared" ref="W78:X78" si="37">SUM(W72:W77)</f>
        <v>446.17</v>
      </c>
      <c r="X78" s="70">
        <f t="shared" si="37"/>
        <v>362.5</v>
      </c>
      <c r="Y78" s="70">
        <f t="shared" ref="Y78:Z78" si="38">SUM(Y72:Y77)</f>
        <v>360.90000000000003</v>
      </c>
      <c r="Z78" s="70">
        <f t="shared" si="38"/>
        <v>471.80000000000007</v>
      </c>
      <c r="AA78" s="70">
        <f>SUM(AA72:AA77)</f>
        <v>624.20000000000005</v>
      </c>
      <c r="AB78" s="70">
        <f t="shared" si="31"/>
        <v>645.80000000000007</v>
      </c>
      <c r="AC78" s="70">
        <f t="shared" ref="AC78:AD78" si="39">SUM(AC72:AC77)</f>
        <v>646.4</v>
      </c>
      <c r="AD78" s="70">
        <f t="shared" si="39"/>
        <v>646.4</v>
      </c>
      <c r="AE78" s="70">
        <f t="shared" ref="AE78:AF78" si="40">SUM(AE72:AE77)</f>
        <v>646.09999999999991</v>
      </c>
      <c r="AF78" s="70">
        <f t="shared" si="40"/>
        <v>646.09999999999991</v>
      </c>
      <c r="AG78" s="80">
        <f t="shared" si="31"/>
        <v>706.4</v>
      </c>
      <c r="AH78" s="46">
        <f t="shared" si="29"/>
        <v>667</v>
      </c>
      <c r="AI78" s="47">
        <f t="shared" si="30"/>
        <v>360.90000000000003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143.9</v>
      </c>
      <c r="C79" s="44">
        <v>130</v>
      </c>
      <c r="D79" s="44">
        <v>110</v>
      </c>
      <c r="E79" s="44">
        <v>110</v>
      </c>
      <c r="F79" s="44">
        <v>110</v>
      </c>
      <c r="G79" s="44">
        <v>96</v>
      </c>
      <c r="H79" s="44">
        <v>96</v>
      </c>
      <c r="I79" s="44">
        <v>60</v>
      </c>
      <c r="J79" s="44">
        <v>96</v>
      </c>
      <c r="K79" s="44">
        <v>96</v>
      </c>
      <c r="L79" s="44">
        <v>96</v>
      </c>
      <c r="M79" s="44">
        <v>90</v>
      </c>
      <c r="N79" s="44">
        <v>100</v>
      </c>
      <c r="O79" s="44">
        <v>74.400000000000006</v>
      </c>
      <c r="P79" s="44">
        <v>80</v>
      </c>
      <c r="Q79" s="44">
        <v>60</v>
      </c>
      <c r="R79" s="44">
        <v>80</v>
      </c>
      <c r="S79" s="44">
        <v>69.599999999999994</v>
      </c>
      <c r="T79" s="44">
        <v>70.400000000000006</v>
      </c>
      <c r="U79" s="44">
        <v>79.400000000000006</v>
      </c>
      <c r="V79" s="44">
        <v>96</v>
      </c>
      <c r="W79" s="44">
        <v>96.4</v>
      </c>
      <c r="X79" s="44">
        <v>95.6</v>
      </c>
      <c r="Y79" s="44">
        <v>95.9</v>
      </c>
      <c r="Z79" s="44">
        <v>115.3</v>
      </c>
      <c r="AA79" s="44">
        <v>145.19999999999999</v>
      </c>
      <c r="AB79" s="44">
        <v>143.80000000000001</v>
      </c>
      <c r="AC79" s="44">
        <v>143.80000000000001</v>
      </c>
      <c r="AD79" s="44">
        <v>143.80000000000001</v>
      </c>
      <c r="AE79" s="44">
        <v>143.80000000000001</v>
      </c>
      <c r="AF79" s="44">
        <v>143.80000000000001</v>
      </c>
      <c r="AG79" s="61">
        <v>144</v>
      </c>
      <c r="AH79" s="46">
        <f t="shared" si="29"/>
        <v>145.19999999999999</v>
      </c>
      <c r="AI79" s="47">
        <f t="shared" si="30"/>
        <v>60</v>
      </c>
      <c r="AK79" s="49"/>
      <c r="AY79" s="1" t="s">
        <v>99</v>
      </c>
      <c r="AZ79" s="82">
        <f>ROUND(C97,0)</f>
        <v>-440</v>
      </c>
      <c r="BA79" s="81">
        <f t="shared" ref="BA79:BD83" si="41">D97</f>
        <v>-484</v>
      </c>
      <c r="BB79" s="81">
        <f t="shared" si="41"/>
        <v>-391</v>
      </c>
      <c r="BC79" s="81">
        <f t="shared" si="41"/>
        <v>-550</v>
      </c>
      <c r="BD79" s="81">
        <f t="shared" si="41"/>
        <v>-511</v>
      </c>
      <c r="BE79" s="82">
        <f>I97</f>
        <v>-490</v>
      </c>
      <c r="BF79" s="82">
        <f>K97</f>
        <v>-512</v>
      </c>
      <c r="BG79" s="82">
        <f t="shared" ref="BG79:BP83" si="42">M97</f>
        <v>-285</v>
      </c>
      <c r="BH79" s="82">
        <f t="shared" si="42"/>
        <v>-378</v>
      </c>
      <c r="BI79" s="82">
        <f t="shared" si="42"/>
        <v>-326</v>
      </c>
      <c r="BJ79" s="82">
        <f t="shared" si="42"/>
        <v>-164</v>
      </c>
      <c r="BK79" s="82">
        <f t="shared" si="42"/>
        <v>-216</v>
      </c>
      <c r="BL79" s="82">
        <f t="shared" si="42"/>
        <v>-223</v>
      </c>
      <c r="BM79" s="82">
        <f t="shared" si="42"/>
        <v>-128.6</v>
      </c>
      <c r="BN79" s="82">
        <f t="shared" si="42"/>
        <v>-155.5</v>
      </c>
      <c r="BO79" s="82">
        <f t="shared" si="42"/>
        <v>-188.3</v>
      </c>
      <c r="BP79" s="82">
        <f t="shared" si="42"/>
        <v>-228.6</v>
      </c>
      <c r="BQ79" s="82">
        <f>X97</f>
        <v>-218.9</v>
      </c>
      <c r="BR79" s="82">
        <f>Z97</f>
        <v>-316.10000000000002</v>
      </c>
      <c r="BS79" s="81">
        <f>AB97</f>
        <v>-404.4</v>
      </c>
      <c r="BT79" s="81">
        <f t="shared" ref="BT79:BV83" si="43">AD97</f>
        <v>-382</v>
      </c>
      <c r="BU79" s="81">
        <f t="shared" si="43"/>
        <v>-470</v>
      </c>
      <c r="BV79" s="81">
        <f t="shared" si="43"/>
        <v>-540</v>
      </c>
      <c r="BW79" s="81">
        <f>B97</f>
        <v>-425</v>
      </c>
    </row>
    <row r="80" spans="1:88" x14ac:dyDescent="0.25">
      <c r="A80" s="63" t="s">
        <v>100</v>
      </c>
      <c r="B80" s="43">
        <v>35.799999999999997</v>
      </c>
      <c r="C80" s="43">
        <v>35.799999999999997</v>
      </c>
      <c r="D80" s="43">
        <v>35.799999999999997</v>
      </c>
      <c r="E80" s="43">
        <v>35.799999999999997</v>
      </c>
      <c r="F80" s="43">
        <v>35.799999999999997</v>
      </c>
      <c r="G80" s="43">
        <v>35.799999999999997</v>
      </c>
      <c r="H80" s="43">
        <v>35.799999999999997</v>
      </c>
      <c r="I80" s="43">
        <v>35.799999999999997</v>
      </c>
      <c r="J80" s="43">
        <v>35.799999999999997</v>
      </c>
      <c r="K80" s="43">
        <v>35.799999999999997</v>
      </c>
      <c r="L80" s="43">
        <v>35.799999999999997</v>
      </c>
      <c r="M80" s="43">
        <v>35.799999999999997</v>
      </c>
      <c r="N80" s="43">
        <v>35.799999999999997</v>
      </c>
      <c r="O80" s="43">
        <v>35.4</v>
      </c>
      <c r="P80" s="43">
        <v>35.4</v>
      </c>
      <c r="Q80" s="43">
        <v>35.4</v>
      </c>
      <c r="R80" s="43">
        <v>35.4</v>
      </c>
      <c r="S80" s="43">
        <v>35.299999999999997</v>
      </c>
      <c r="T80" s="43">
        <v>35.6</v>
      </c>
      <c r="U80" s="43">
        <v>35.700000000000003</v>
      </c>
      <c r="V80" s="43">
        <v>35.799999999999997</v>
      </c>
      <c r="W80" s="43">
        <v>34.799999999999997</v>
      </c>
      <c r="X80" s="43">
        <v>34.799999999999997</v>
      </c>
      <c r="Y80" s="43">
        <v>34.799999999999997</v>
      </c>
      <c r="Z80" s="43">
        <v>35.700000000000003</v>
      </c>
      <c r="AA80" s="43">
        <v>34.9</v>
      </c>
      <c r="AB80" s="43">
        <v>34.9</v>
      </c>
      <c r="AC80" s="43">
        <v>34.9</v>
      </c>
      <c r="AD80" s="43">
        <v>34.9</v>
      </c>
      <c r="AE80" s="43">
        <v>34.9</v>
      </c>
      <c r="AF80" s="43">
        <v>34.9</v>
      </c>
      <c r="AG80" s="64">
        <v>70</v>
      </c>
      <c r="AH80" s="46">
        <f t="shared" si="29"/>
        <v>35.799999999999997</v>
      </c>
      <c r="AI80" s="47">
        <f t="shared" si="30"/>
        <v>34.799999999999997</v>
      </c>
      <c r="AK80" s="49"/>
      <c r="AY80" s="1" t="s">
        <v>101</v>
      </c>
      <c r="AZ80" s="82">
        <f>ROUND(C98,0)</f>
        <v>0</v>
      </c>
      <c r="BA80" s="81">
        <f t="shared" si="41"/>
        <v>0</v>
      </c>
      <c r="BB80" s="81">
        <f t="shared" si="41"/>
        <v>0</v>
      </c>
      <c r="BC80" s="81">
        <f t="shared" si="41"/>
        <v>0</v>
      </c>
      <c r="BD80" s="81">
        <f t="shared" si="41"/>
        <v>0</v>
      </c>
      <c r="BE80" s="82">
        <f>I98</f>
        <v>0</v>
      </c>
      <c r="BF80" s="82">
        <f>K98</f>
        <v>0</v>
      </c>
      <c r="BG80" s="82">
        <f t="shared" si="42"/>
        <v>0</v>
      </c>
      <c r="BH80" s="82">
        <f t="shared" si="42"/>
        <v>0</v>
      </c>
      <c r="BI80" s="82">
        <f t="shared" si="42"/>
        <v>0</v>
      </c>
      <c r="BJ80" s="82">
        <f t="shared" si="42"/>
        <v>0</v>
      </c>
      <c r="BK80" s="82">
        <f t="shared" si="42"/>
        <v>0</v>
      </c>
      <c r="BL80" s="82">
        <f t="shared" si="42"/>
        <v>0</v>
      </c>
      <c r="BM80" s="82">
        <f t="shared" si="42"/>
        <v>0</v>
      </c>
      <c r="BN80" s="82">
        <f t="shared" si="42"/>
        <v>0</v>
      </c>
      <c r="BO80" s="82">
        <f t="shared" si="42"/>
        <v>0</v>
      </c>
      <c r="BP80" s="82">
        <f t="shared" si="42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3"/>
        <v>0</v>
      </c>
      <c r="BU80" s="81">
        <f t="shared" si="43"/>
        <v>0</v>
      </c>
      <c r="BV80" s="81">
        <f t="shared" si="43"/>
        <v>0</v>
      </c>
      <c r="BW80" s="81">
        <f>B98</f>
        <v>0</v>
      </c>
    </row>
    <row r="81" spans="1:75" x14ac:dyDescent="0.25">
      <c r="A81" s="63" t="s">
        <v>102</v>
      </c>
      <c r="B81" s="43">
        <v>60.8</v>
      </c>
      <c r="C81" s="43">
        <v>60.8</v>
      </c>
      <c r="D81" s="43">
        <v>60.8</v>
      </c>
      <c r="E81" s="43">
        <v>60.8</v>
      </c>
      <c r="F81" s="43">
        <v>60.8</v>
      </c>
      <c r="G81" s="43">
        <v>53</v>
      </c>
      <c r="H81" s="43">
        <v>53</v>
      </c>
      <c r="I81" s="43">
        <v>53</v>
      </c>
      <c r="J81" s="43">
        <v>53</v>
      </c>
      <c r="K81" s="43">
        <v>71</v>
      </c>
      <c r="L81" s="43">
        <v>71</v>
      </c>
      <c r="M81" s="43">
        <v>51</v>
      </c>
      <c r="N81" s="43">
        <v>71</v>
      </c>
      <c r="O81" s="43">
        <v>71</v>
      </c>
      <c r="P81" s="43">
        <v>71</v>
      </c>
      <c r="Q81" s="43">
        <v>71</v>
      </c>
      <c r="R81" s="43">
        <v>71</v>
      </c>
      <c r="S81" s="43">
        <v>71.8</v>
      </c>
      <c r="T81" s="43">
        <v>71.8</v>
      </c>
      <c r="U81" s="43">
        <v>71.7</v>
      </c>
      <c r="V81" s="43">
        <v>71.77</v>
      </c>
      <c r="W81" s="43">
        <v>71.77</v>
      </c>
      <c r="X81" s="43">
        <v>71.77</v>
      </c>
      <c r="Y81" s="43">
        <v>70.900000000000006</v>
      </c>
      <c r="Z81" s="43">
        <v>70.8</v>
      </c>
      <c r="AA81" s="43">
        <v>70.8</v>
      </c>
      <c r="AB81" s="43">
        <v>71.7</v>
      </c>
      <c r="AC81" s="43">
        <v>71.2</v>
      </c>
      <c r="AD81" s="43">
        <v>71.2</v>
      </c>
      <c r="AE81" s="43">
        <v>71.2</v>
      </c>
      <c r="AF81" s="43">
        <v>71.2</v>
      </c>
      <c r="AG81" s="64">
        <v>69</v>
      </c>
      <c r="AH81" s="46">
        <f t="shared" si="29"/>
        <v>71.8</v>
      </c>
      <c r="AI81" s="47">
        <f t="shared" si="30"/>
        <v>51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1"/>
        <v>0</v>
      </c>
      <c r="BB81" s="81">
        <f t="shared" si="41"/>
        <v>0</v>
      </c>
      <c r="BC81" s="81">
        <f t="shared" si="41"/>
        <v>0</v>
      </c>
      <c r="BD81" s="81">
        <f t="shared" si="41"/>
        <v>0</v>
      </c>
      <c r="BE81" s="82">
        <f>I99</f>
        <v>0</v>
      </c>
      <c r="BF81" s="82">
        <f>K99</f>
        <v>0</v>
      </c>
      <c r="BG81" s="82">
        <f t="shared" si="42"/>
        <v>0</v>
      </c>
      <c r="BH81" s="82">
        <f t="shared" si="42"/>
        <v>0</v>
      </c>
      <c r="BI81" s="82">
        <f t="shared" si="42"/>
        <v>54.7</v>
      </c>
      <c r="BJ81" s="82">
        <f t="shared" si="42"/>
        <v>57.1</v>
      </c>
      <c r="BK81" s="82">
        <f t="shared" si="42"/>
        <v>63.3</v>
      </c>
      <c r="BL81" s="82">
        <f t="shared" si="42"/>
        <v>65.3</v>
      </c>
      <c r="BM81" s="82">
        <f t="shared" si="42"/>
        <v>68.099999999999994</v>
      </c>
      <c r="BN81" s="82">
        <f t="shared" si="42"/>
        <v>68.900000000000006</v>
      </c>
      <c r="BO81" s="82">
        <f t="shared" si="42"/>
        <v>61.7</v>
      </c>
      <c r="BP81" s="82">
        <f t="shared" si="42"/>
        <v>66.8</v>
      </c>
      <c r="BQ81" s="82">
        <f>X99</f>
        <v>65.099999999999994</v>
      </c>
      <c r="BR81" s="82">
        <f>Z99</f>
        <v>66</v>
      </c>
      <c r="BS81" s="81">
        <f>AB99</f>
        <v>65</v>
      </c>
      <c r="BT81" s="81">
        <f t="shared" si="43"/>
        <v>0</v>
      </c>
      <c r="BU81" s="81">
        <f t="shared" si="43"/>
        <v>0</v>
      </c>
      <c r="BV81" s="81">
        <f t="shared" si="43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60.2</v>
      </c>
      <c r="C82" s="43">
        <v>60.2</v>
      </c>
      <c r="D82" s="43">
        <v>60.2</v>
      </c>
      <c r="E82" s="43">
        <v>60.2</v>
      </c>
      <c r="F82" s="43">
        <v>60.2</v>
      </c>
      <c r="G82" s="43">
        <v>60.2</v>
      </c>
      <c r="H82" s="43">
        <v>60.2</v>
      </c>
      <c r="I82" s="43">
        <v>60.2</v>
      </c>
      <c r="J82" s="43">
        <v>60.2</v>
      </c>
      <c r="K82" s="43">
        <v>60.2</v>
      </c>
      <c r="L82" s="43">
        <v>60.2</v>
      </c>
      <c r="M82" s="43">
        <v>60</v>
      </c>
      <c r="N82" s="43">
        <v>60</v>
      </c>
      <c r="O82" s="43">
        <v>60</v>
      </c>
      <c r="P82" s="43">
        <v>60</v>
      </c>
      <c r="Q82" s="43">
        <v>60</v>
      </c>
      <c r="R82" s="43">
        <v>60</v>
      </c>
      <c r="S82" s="43">
        <v>60</v>
      </c>
      <c r="T82" s="43">
        <v>60</v>
      </c>
      <c r="U82" s="43">
        <v>60</v>
      </c>
      <c r="V82" s="43">
        <v>60</v>
      </c>
      <c r="W82" s="43">
        <v>60</v>
      </c>
      <c r="X82" s="43">
        <v>60</v>
      </c>
      <c r="Y82" s="43">
        <v>60</v>
      </c>
      <c r="Z82" s="43">
        <v>60</v>
      </c>
      <c r="AA82" s="43">
        <v>60</v>
      </c>
      <c r="AB82" s="43">
        <v>60</v>
      </c>
      <c r="AC82" s="43">
        <v>60</v>
      </c>
      <c r="AD82" s="43">
        <v>60</v>
      </c>
      <c r="AE82" s="43">
        <v>60</v>
      </c>
      <c r="AF82" s="43">
        <v>60</v>
      </c>
      <c r="AG82" s="64">
        <v>60</v>
      </c>
      <c r="AH82" s="46">
        <f t="shared" si="29"/>
        <v>60.2</v>
      </c>
      <c r="AI82" s="47">
        <f t="shared" si="30"/>
        <v>60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1"/>
        <v>0</v>
      </c>
      <c r="BB82" s="81">
        <f t="shared" si="41"/>
        <v>0</v>
      </c>
      <c r="BC82" s="81">
        <f t="shared" si="41"/>
        <v>0</v>
      </c>
      <c r="BD82" s="81">
        <f t="shared" si="41"/>
        <v>0</v>
      </c>
      <c r="BE82" s="82">
        <f>I100</f>
        <v>0</v>
      </c>
      <c r="BF82" s="82">
        <f>K100</f>
        <v>0</v>
      </c>
      <c r="BG82" s="82">
        <f t="shared" si="42"/>
        <v>0</v>
      </c>
      <c r="BH82" s="82">
        <f t="shared" si="42"/>
        <v>0</v>
      </c>
      <c r="BI82" s="82">
        <f t="shared" si="42"/>
        <v>15</v>
      </c>
      <c r="BJ82" s="82">
        <f t="shared" si="42"/>
        <v>17</v>
      </c>
      <c r="BK82" s="82">
        <f t="shared" si="42"/>
        <v>15.9</v>
      </c>
      <c r="BL82" s="82">
        <f t="shared" si="42"/>
        <v>15.6</v>
      </c>
      <c r="BM82" s="82">
        <f t="shared" si="42"/>
        <v>16.399999999999999</v>
      </c>
      <c r="BN82" s="82">
        <f t="shared" si="42"/>
        <v>17.100000000000001</v>
      </c>
      <c r="BO82" s="82">
        <f t="shared" si="42"/>
        <v>20.9</v>
      </c>
      <c r="BP82" s="82">
        <f t="shared" si="42"/>
        <v>20.2</v>
      </c>
      <c r="BQ82" s="82">
        <f>X100</f>
        <v>20.5</v>
      </c>
      <c r="BR82" s="82">
        <f>Z100</f>
        <v>0</v>
      </c>
      <c r="BS82" s="81">
        <f>AB100</f>
        <v>0</v>
      </c>
      <c r="BT82" s="81">
        <f t="shared" si="43"/>
        <v>0</v>
      </c>
      <c r="BU82" s="81">
        <f t="shared" si="43"/>
        <v>0</v>
      </c>
      <c r="BV82" s="81">
        <f t="shared" si="43"/>
        <v>0</v>
      </c>
      <c r="BW82" s="81">
        <f>B100</f>
        <v>0</v>
      </c>
    </row>
    <row r="83" spans="1:75" x14ac:dyDescent="0.25">
      <c r="A83" s="63" t="s">
        <v>106</v>
      </c>
      <c r="B83" s="44">
        <v>25</v>
      </c>
      <c r="C83" s="44">
        <v>25</v>
      </c>
      <c r="D83" s="44">
        <v>25</v>
      </c>
      <c r="E83" s="44">
        <v>25</v>
      </c>
      <c r="F83" s="44">
        <v>25</v>
      </c>
      <c r="G83" s="44">
        <v>25</v>
      </c>
      <c r="H83" s="44">
        <v>25</v>
      </c>
      <c r="I83" s="44">
        <v>25</v>
      </c>
      <c r="J83" s="44">
        <v>25</v>
      </c>
      <c r="K83" s="44">
        <v>25</v>
      </c>
      <c r="L83" s="44">
        <v>25</v>
      </c>
      <c r="M83" s="44">
        <v>20</v>
      </c>
      <c r="N83" s="44">
        <v>20</v>
      </c>
      <c r="O83" s="44">
        <v>20</v>
      </c>
      <c r="P83" s="44">
        <v>20</v>
      </c>
      <c r="Q83" s="44">
        <v>10</v>
      </c>
      <c r="R83" s="44">
        <v>12.6</v>
      </c>
      <c r="S83" s="44">
        <v>14.8</v>
      </c>
      <c r="T83" s="44">
        <v>20.5</v>
      </c>
      <c r="U83" s="44">
        <v>20.3</v>
      </c>
      <c r="V83" s="44">
        <v>20.100000000000001</v>
      </c>
      <c r="W83" s="44">
        <v>20.2</v>
      </c>
      <c r="X83" s="44">
        <v>20.399999999999999</v>
      </c>
      <c r="Y83" s="44">
        <v>19.600000000000001</v>
      </c>
      <c r="Z83" s="44">
        <v>20</v>
      </c>
      <c r="AA83" s="43">
        <v>27</v>
      </c>
      <c r="AB83" s="43">
        <v>10.3</v>
      </c>
      <c r="AC83" s="43">
        <v>10.199999999999999</v>
      </c>
      <c r="AD83" s="43">
        <v>10.199999999999999</v>
      </c>
      <c r="AE83" s="43">
        <v>10.199999999999999</v>
      </c>
      <c r="AF83" s="43">
        <v>10.199999999999999</v>
      </c>
      <c r="AG83" s="64">
        <v>30</v>
      </c>
      <c r="AH83" s="46">
        <f t="shared" si="29"/>
        <v>27</v>
      </c>
      <c r="AI83" s="47">
        <f t="shared" si="30"/>
        <v>10</v>
      </c>
      <c r="AK83" s="49"/>
      <c r="AY83" s="1" t="s">
        <v>107</v>
      </c>
      <c r="AZ83" s="82">
        <f>ROUND(C101,0)</f>
        <v>0</v>
      </c>
      <c r="BA83" s="81">
        <f t="shared" si="41"/>
        <v>0</v>
      </c>
      <c r="BB83" s="81">
        <f t="shared" si="41"/>
        <v>0</v>
      </c>
      <c r="BC83" s="81">
        <f t="shared" si="41"/>
        <v>65</v>
      </c>
      <c r="BD83" s="81">
        <f t="shared" si="41"/>
        <v>63</v>
      </c>
      <c r="BE83" s="82">
        <f>I101</f>
        <v>67</v>
      </c>
      <c r="BF83" s="82">
        <f>K101</f>
        <v>59.2</v>
      </c>
      <c r="BG83" s="82">
        <f t="shared" si="42"/>
        <v>61.4</v>
      </c>
      <c r="BH83" s="82">
        <f t="shared" si="42"/>
        <v>65</v>
      </c>
      <c r="BI83" s="82">
        <f t="shared" si="42"/>
        <v>70</v>
      </c>
      <c r="BJ83" s="82">
        <f t="shared" si="42"/>
        <v>66.5</v>
      </c>
      <c r="BK83" s="82">
        <f t="shared" si="42"/>
        <v>66.400000000000006</v>
      </c>
      <c r="BL83" s="82">
        <f t="shared" si="42"/>
        <v>68.8</v>
      </c>
      <c r="BM83" s="82">
        <f t="shared" si="42"/>
        <v>69.77</v>
      </c>
      <c r="BN83" s="82">
        <f t="shared" si="42"/>
        <v>64</v>
      </c>
      <c r="BO83" s="82">
        <f t="shared" si="42"/>
        <v>66.5</v>
      </c>
      <c r="BP83" s="82">
        <f t="shared" si="42"/>
        <v>65.400000000000006</v>
      </c>
      <c r="BQ83" s="82">
        <f>X101</f>
        <v>51.2</v>
      </c>
      <c r="BR83" s="82">
        <f>Z101</f>
        <v>52.4</v>
      </c>
      <c r="BS83" s="81">
        <f>AB101</f>
        <v>44.5</v>
      </c>
      <c r="BT83" s="81">
        <f t="shared" si="43"/>
        <v>0</v>
      </c>
      <c r="BU83" s="81">
        <f t="shared" si="43"/>
        <v>0</v>
      </c>
      <c r="BV83" s="81">
        <f t="shared" si="43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0.8</v>
      </c>
      <c r="J84" s="44">
        <v>0.8</v>
      </c>
      <c r="K84" s="44">
        <v>0.8</v>
      </c>
      <c r="L84" s="44">
        <v>0.8</v>
      </c>
      <c r="M84" s="44">
        <v>7</v>
      </c>
      <c r="N84" s="44">
        <v>11.1</v>
      </c>
      <c r="O84" s="44">
        <v>13.8</v>
      </c>
      <c r="P84" s="44">
        <v>15.7</v>
      </c>
      <c r="Q84" s="44">
        <v>15.9</v>
      </c>
      <c r="R84" s="44">
        <v>16.399999999999999</v>
      </c>
      <c r="S84" s="44">
        <v>14</v>
      </c>
      <c r="T84" s="44">
        <v>11.7</v>
      </c>
      <c r="U84" s="44">
        <v>6</v>
      </c>
      <c r="V84" s="44">
        <v>3.1</v>
      </c>
      <c r="W84" s="44">
        <v>1.6</v>
      </c>
      <c r="X84" s="44">
        <v>0.7</v>
      </c>
      <c r="Y84" s="44">
        <v>0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9"/>
        <v>16.399999999999999</v>
      </c>
      <c r="AI84" s="47">
        <f t="shared" si="30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4">M107</f>
        <v>0</v>
      </c>
      <c r="BH84" s="82">
        <f t="shared" si="44"/>
        <v>0</v>
      </c>
      <c r="BI84" s="82">
        <f t="shared" si="44"/>
        <v>0</v>
      </c>
      <c r="BJ84" s="82">
        <f t="shared" si="44"/>
        <v>0</v>
      </c>
      <c r="BK84" s="82">
        <f t="shared" si="44"/>
        <v>0</v>
      </c>
      <c r="BL84" s="82">
        <f t="shared" si="44"/>
        <v>0</v>
      </c>
      <c r="BM84" s="82">
        <f t="shared" si="44"/>
        <v>0</v>
      </c>
      <c r="BN84" s="82">
        <f t="shared" si="44"/>
        <v>0</v>
      </c>
      <c r="BO84" s="82">
        <f t="shared" si="44"/>
        <v>0</v>
      </c>
      <c r="BP84" s="82">
        <f t="shared" si="44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</v>
      </c>
      <c r="C85" s="43">
        <v>11</v>
      </c>
      <c r="D85" s="43">
        <v>11</v>
      </c>
      <c r="E85" s="43">
        <v>11</v>
      </c>
      <c r="F85" s="43">
        <v>11</v>
      </c>
      <c r="G85" s="43">
        <v>11</v>
      </c>
      <c r="H85" s="43">
        <v>11</v>
      </c>
      <c r="I85" s="43">
        <v>11</v>
      </c>
      <c r="J85" s="43">
        <v>11</v>
      </c>
      <c r="K85" s="43">
        <v>11</v>
      </c>
      <c r="L85" s="43">
        <v>11</v>
      </c>
      <c r="M85" s="43">
        <v>5.7</v>
      </c>
      <c r="N85" s="43">
        <v>10</v>
      </c>
      <c r="O85" s="43">
        <v>10</v>
      </c>
      <c r="P85" s="43">
        <v>12.1</v>
      </c>
      <c r="Q85" s="43">
        <v>12.1</v>
      </c>
      <c r="R85" s="43">
        <v>12.1</v>
      </c>
      <c r="S85" s="43">
        <v>11.9</v>
      </c>
      <c r="T85" s="43">
        <v>12</v>
      </c>
      <c r="U85" s="43">
        <v>9.3000000000000007</v>
      </c>
      <c r="V85" s="43">
        <v>12</v>
      </c>
      <c r="W85" s="43">
        <v>12</v>
      </c>
      <c r="X85" s="43">
        <v>12</v>
      </c>
      <c r="Y85" s="43">
        <v>12</v>
      </c>
      <c r="Z85" s="43">
        <v>12</v>
      </c>
      <c r="AA85" s="43">
        <v>11.9</v>
      </c>
      <c r="AB85" s="43">
        <v>11</v>
      </c>
      <c r="AC85" s="43">
        <v>11</v>
      </c>
      <c r="AD85" s="43">
        <v>11</v>
      </c>
      <c r="AE85" s="43">
        <v>11</v>
      </c>
      <c r="AF85" s="43">
        <v>11</v>
      </c>
      <c r="AG85" s="64">
        <v>24</v>
      </c>
      <c r="AH85" s="46">
        <f t="shared" si="29"/>
        <v>12.1</v>
      </c>
      <c r="AI85" s="47">
        <f t="shared" si="30"/>
        <v>5.7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8.6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9"/>
        <v>8.6</v>
      </c>
      <c r="AI86" s="47">
        <f t="shared" si="30"/>
        <v>0</v>
      </c>
      <c r="AK86" s="49"/>
      <c r="AZ86" s="82">
        <f t="shared" ref="AZ86:BW91" si="45">VALUE(AZ79)</f>
        <v>-440</v>
      </c>
      <c r="BA86" s="82">
        <f t="shared" si="45"/>
        <v>-484</v>
      </c>
      <c r="BB86" s="82">
        <f t="shared" si="45"/>
        <v>-391</v>
      </c>
      <c r="BC86" s="82">
        <f t="shared" si="45"/>
        <v>-550</v>
      </c>
      <c r="BD86" s="82">
        <f t="shared" si="45"/>
        <v>-511</v>
      </c>
      <c r="BE86" s="82">
        <f t="shared" si="45"/>
        <v>-490</v>
      </c>
      <c r="BF86" s="82">
        <f t="shared" si="45"/>
        <v>-512</v>
      </c>
      <c r="BG86" s="82">
        <f t="shared" si="45"/>
        <v>-285</v>
      </c>
      <c r="BH86" s="82">
        <f t="shared" si="45"/>
        <v>-378</v>
      </c>
      <c r="BI86" s="82">
        <f t="shared" si="45"/>
        <v>-326</v>
      </c>
      <c r="BJ86" s="82">
        <f t="shared" si="45"/>
        <v>-164</v>
      </c>
      <c r="BK86" s="82">
        <f t="shared" si="45"/>
        <v>-216</v>
      </c>
      <c r="BL86" s="82">
        <f t="shared" si="45"/>
        <v>-223</v>
      </c>
      <c r="BM86" s="82">
        <f t="shared" si="45"/>
        <v>-128.6</v>
      </c>
      <c r="BN86" s="82">
        <f t="shared" si="45"/>
        <v>-155.5</v>
      </c>
      <c r="BO86" s="82">
        <f t="shared" si="45"/>
        <v>-188.3</v>
      </c>
      <c r="BP86" s="82">
        <f t="shared" si="45"/>
        <v>-228.6</v>
      </c>
      <c r="BQ86" s="82">
        <f t="shared" si="45"/>
        <v>-218.9</v>
      </c>
      <c r="BR86" s="82">
        <f t="shared" si="45"/>
        <v>-316.10000000000002</v>
      </c>
      <c r="BS86" s="82">
        <f t="shared" si="45"/>
        <v>-404.4</v>
      </c>
      <c r="BT86" s="82">
        <f t="shared" si="45"/>
        <v>-382</v>
      </c>
      <c r="BU86" s="82">
        <f t="shared" si="45"/>
        <v>-470</v>
      </c>
      <c r="BV86" s="82">
        <f t="shared" si="45"/>
        <v>-540</v>
      </c>
      <c r="BW86" s="82">
        <f t="shared" si="45"/>
        <v>-425</v>
      </c>
    </row>
    <row r="87" spans="1:75" x14ac:dyDescent="0.25">
      <c r="A87" s="63" t="s">
        <v>112</v>
      </c>
      <c r="B87" s="43">
        <v>8.1</v>
      </c>
      <c r="C87" s="43">
        <v>8.1</v>
      </c>
      <c r="D87" s="43">
        <v>8.1</v>
      </c>
      <c r="E87" s="43">
        <v>8.1</v>
      </c>
      <c r="F87" s="43">
        <v>8.1</v>
      </c>
      <c r="G87" s="43">
        <v>8.1</v>
      </c>
      <c r="H87" s="43">
        <v>8.1</v>
      </c>
      <c r="I87" s="43">
        <v>8.1</v>
      </c>
      <c r="J87" s="43">
        <v>8.1</v>
      </c>
      <c r="K87" s="43">
        <v>8.1</v>
      </c>
      <c r="L87" s="43">
        <v>8.1</v>
      </c>
      <c r="M87" s="43">
        <v>4.9000000000000004</v>
      </c>
      <c r="N87" s="43">
        <v>8</v>
      </c>
      <c r="O87" s="43">
        <v>8</v>
      </c>
      <c r="P87" s="43">
        <v>9</v>
      </c>
      <c r="Q87" s="43">
        <v>9</v>
      </c>
      <c r="R87" s="43">
        <v>9</v>
      </c>
      <c r="S87" s="43">
        <v>9.1999999999999993</v>
      </c>
      <c r="T87" s="43">
        <v>8.1999999999999993</v>
      </c>
      <c r="U87" s="43">
        <v>8.6</v>
      </c>
      <c r="V87" s="43">
        <v>8.6</v>
      </c>
      <c r="W87" s="43">
        <v>8.6</v>
      </c>
      <c r="X87" s="43">
        <v>8.6</v>
      </c>
      <c r="Y87" s="43">
        <v>8.6</v>
      </c>
      <c r="Z87" s="43">
        <v>8.1</v>
      </c>
      <c r="AA87" s="43">
        <v>8.6999999999999993</v>
      </c>
      <c r="AB87" s="43">
        <v>8.6999999999999993</v>
      </c>
      <c r="AC87" s="43">
        <v>8.6999999999999993</v>
      </c>
      <c r="AD87" s="43">
        <v>8.6999999999999993</v>
      </c>
      <c r="AE87" s="43">
        <v>8.6999999999999993</v>
      </c>
      <c r="AF87" s="43">
        <v>8.6999999999999993</v>
      </c>
      <c r="AG87" s="64">
        <v>14.1</v>
      </c>
      <c r="AH87" s="46">
        <f t="shared" si="29"/>
        <v>9.1999999999999993</v>
      </c>
      <c r="AI87" s="47">
        <f t="shared" si="30"/>
        <v>4.9000000000000004</v>
      </c>
      <c r="AK87" s="49"/>
      <c r="AZ87" s="82">
        <f t="shared" si="45"/>
        <v>0</v>
      </c>
      <c r="BA87" s="82">
        <f t="shared" si="45"/>
        <v>0</v>
      </c>
      <c r="BB87" s="82">
        <f t="shared" si="45"/>
        <v>0</v>
      </c>
      <c r="BC87" s="82">
        <f t="shared" si="45"/>
        <v>0</v>
      </c>
      <c r="BD87" s="82">
        <f t="shared" si="45"/>
        <v>0</v>
      </c>
      <c r="BE87" s="82">
        <f t="shared" si="45"/>
        <v>0</v>
      </c>
      <c r="BF87" s="82">
        <f t="shared" si="45"/>
        <v>0</v>
      </c>
      <c r="BG87" s="82">
        <f t="shared" si="45"/>
        <v>0</v>
      </c>
      <c r="BH87" s="82">
        <f t="shared" si="45"/>
        <v>0</v>
      </c>
      <c r="BI87" s="82">
        <f t="shared" si="45"/>
        <v>0</v>
      </c>
      <c r="BJ87" s="82">
        <f t="shared" si="45"/>
        <v>0</v>
      </c>
      <c r="BK87" s="82">
        <f t="shared" si="45"/>
        <v>0</v>
      </c>
      <c r="BL87" s="82">
        <f t="shared" si="45"/>
        <v>0</v>
      </c>
      <c r="BM87" s="82">
        <f t="shared" si="45"/>
        <v>0</v>
      </c>
      <c r="BN87" s="82">
        <f t="shared" si="45"/>
        <v>0</v>
      </c>
      <c r="BO87" s="82">
        <f t="shared" si="45"/>
        <v>0</v>
      </c>
      <c r="BP87" s="82">
        <f t="shared" si="45"/>
        <v>0</v>
      </c>
      <c r="BQ87" s="82">
        <f t="shared" si="45"/>
        <v>0</v>
      </c>
      <c r="BR87" s="82">
        <f t="shared" si="45"/>
        <v>0</v>
      </c>
      <c r="BS87" s="82">
        <f t="shared" si="45"/>
        <v>0</v>
      </c>
      <c r="BT87" s="82">
        <f t="shared" si="45"/>
        <v>0</v>
      </c>
      <c r="BU87" s="82">
        <f t="shared" si="45"/>
        <v>0</v>
      </c>
      <c r="BV87" s="82">
        <f t="shared" si="45"/>
        <v>0</v>
      </c>
      <c r="BW87" s="82">
        <f t="shared" si="45"/>
        <v>0</v>
      </c>
    </row>
    <row r="88" spans="1:75" x14ac:dyDescent="0.25">
      <c r="A88" s="84" t="s">
        <v>113</v>
      </c>
      <c r="B88" s="43">
        <v>8.1999999999999993</v>
      </c>
      <c r="C88" s="43">
        <v>8.1999999999999993</v>
      </c>
      <c r="D88" s="43">
        <v>8.1999999999999993</v>
      </c>
      <c r="E88" s="43">
        <v>8.1999999999999993</v>
      </c>
      <c r="F88" s="43">
        <v>8.1999999999999993</v>
      </c>
      <c r="G88" s="43">
        <v>8.1999999999999993</v>
      </c>
      <c r="H88" s="43">
        <v>8.1999999999999993</v>
      </c>
      <c r="I88" s="43">
        <v>8.1999999999999993</v>
      </c>
      <c r="J88" s="43">
        <v>8.1999999999999993</v>
      </c>
      <c r="K88" s="43">
        <v>8.1999999999999993</v>
      </c>
      <c r="L88" s="43">
        <v>8.1999999999999993</v>
      </c>
      <c r="M88" s="43">
        <v>9</v>
      </c>
      <c r="N88" s="43">
        <v>9</v>
      </c>
      <c r="O88" s="43">
        <v>9</v>
      </c>
      <c r="P88" s="43">
        <v>9</v>
      </c>
      <c r="Q88" s="43">
        <v>9</v>
      </c>
      <c r="R88" s="43">
        <v>9</v>
      </c>
      <c r="S88" s="43">
        <v>7.6</v>
      </c>
      <c r="T88" s="43">
        <v>7.6</v>
      </c>
      <c r="U88" s="43">
        <v>7.6</v>
      </c>
      <c r="V88" s="43">
        <v>7.8</v>
      </c>
      <c r="W88" s="43">
        <v>7.9</v>
      </c>
      <c r="X88" s="43">
        <v>8</v>
      </c>
      <c r="Y88" s="43">
        <v>8.1</v>
      </c>
      <c r="Z88" s="43">
        <v>8.1</v>
      </c>
      <c r="AA88" s="43">
        <v>8.3000000000000007</v>
      </c>
      <c r="AB88" s="43">
        <v>11.4</v>
      </c>
      <c r="AC88" s="43">
        <v>11.4</v>
      </c>
      <c r="AD88" s="43">
        <v>11.4</v>
      </c>
      <c r="AE88" s="43">
        <v>11.4</v>
      </c>
      <c r="AF88" s="43">
        <v>11.4</v>
      </c>
      <c r="AG88" s="64">
        <v>14</v>
      </c>
      <c r="AH88" s="46">
        <f t="shared" si="29"/>
        <v>11.4</v>
      </c>
      <c r="AI88" s="47">
        <f t="shared" si="30"/>
        <v>7.6</v>
      </c>
      <c r="AK88" s="49"/>
      <c r="AZ88" s="82">
        <f t="shared" si="45"/>
        <v>0</v>
      </c>
      <c r="BA88" s="82">
        <f t="shared" si="45"/>
        <v>0</v>
      </c>
      <c r="BB88" s="82">
        <f t="shared" si="45"/>
        <v>0</v>
      </c>
      <c r="BC88" s="82">
        <f t="shared" si="45"/>
        <v>0</v>
      </c>
      <c r="BD88" s="82">
        <f t="shared" si="45"/>
        <v>0</v>
      </c>
      <c r="BE88" s="82">
        <f t="shared" si="45"/>
        <v>0</v>
      </c>
      <c r="BF88" s="82">
        <f t="shared" si="45"/>
        <v>0</v>
      </c>
      <c r="BG88" s="82">
        <f t="shared" si="45"/>
        <v>0</v>
      </c>
      <c r="BH88" s="82">
        <f t="shared" si="45"/>
        <v>0</v>
      </c>
      <c r="BI88" s="82">
        <f t="shared" si="45"/>
        <v>54.7</v>
      </c>
      <c r="BJ88" s="82">
        <f t="shared" si="45"/>
        <v>57.1</v>
      </c>
      <c r="BK88" s="82">
        <f t="shared" si="45"/>
        <v>63.3</v>
      </c>
      <c r="BL88" s="82">
        <f t="shared" si="45"/>
        <v>65.3</v>
      </c>
      <c r="BM88" s="82">
        <f t="shared" si="45"/>
        <v>68.099999999999994</v>
      </c>
      <c r="BN88" s="82">
        <f t="shared" si="45"/>
        <v>68.900000000000006</v>
      </c>
      <c r="BO88" s="82">
        <f t="shared" si="45"/>
        <v>61.7</v>
      </c>
      <c r="BP88" s="82">
        <f t="shared" si="45"/>
        <v>66.8</v>
      </c>
      <c r="BQ88" s="82">
        <f t="shared" si="45"/>
        <v>65.099999999999994</v>
      </c>
      <c r="BR88" s="82">
        <f t="shared" si="45"/>
        <v>66</v>
      </c>
      <c r="BS88" s="82">
        <f t="shared" si="45"/>
        <v>65</v>
      </c>
      <c r="BT88" s="82">
        <f t="shared" si="45"/>
        <v>0</v>
      </c>
      <c r="BU88" s="82">
        <f t="shared" si="45"/>
        <v>0</v>
      </c>
      <c r="BV88" s="82">
        <f t="shared" si="45"/>
        <v>0</v>
      </c>
      <c r="BW88" s="82">
        <f t="shared" si="45"/>
        <v>0</v>
      </c>
    </row>
    <row r="89" spans="1:75" x14ac:dyDescent="0.25">
      <c r="A89" s="63" t="s">
        <v>114</v>
      </c>
      <c r="B89" s="43">
        <v>8.9</v>
      </c>
      <c r="C89" s="43">
        <v>8.9</v>
      </c>
      <c r="D89" s="43">
        <v>8.9</v>
      </c>
      <c r="E89" s="43">
        <v>8.9</v>
      </c>
      <c r="F89" s="43">
        <v>8.9</v>
      </c>
      <c r="G89" s="43">
        <v>8.9</v>
      </c>
      <c r="H89" s="43">
        <v>8.9</v>
      </c>
      <c r="I89" s="43">
        <v>8.9</v>
      </c>
      <c r="J89" s="43">
        <v>8.9</v>
      </c>
      <c r="K89" s="43">
        <v>8.9</v>
      </c>
      <c r="L89" s="43">
        <v>8.9</v>
      </c>
      <c r="M89" s="43">
        <v>8.9</v>
      </c>
      <c r="N89" s="43">
        <v>8.9</v>
      </c>
      <c r="O89" s="43">
        <v>8.9</v>
      </c>
      <c r="P89" s="43">
        <v>8.9</v>
      </c>
      <c r="Q89" s="43">
        <v>8.9</v>
      </c>
      <c r="R89" s="43">
        <v>8.9</v>
      </c>
      <c r="S89" s="43">
        <v>8.9</v>
      </c>
      <c r="T89" s="43">
        <v>8.9</v>
      </c>
      <c r="U89" s="43">
        <v>8.9</v>
      </c>
      <c r="V89" s="43">
        <v>8.9</v>
      </c>
      <c r="W89" s="43">
        <v>8.9</v>
      </c>
      <c r="X89" s="43">
        <v>8.9</v>
      </c>
      <c r="Y89" s="43">
        <v>8.9</v>
      </c>
      <c r="Z89" s="43">
        <v>8.9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29"/>
        <v>9</v>
      </c>
      <c r="AI89" s="47">
        <f t="shared" si="30"/>
        <v>8.9</v>
      </c>
      <c r="AK89" s="49"/>
      <c r="AZ89" s="82">
        <f t="shared" si="45"/>
        <v>0</v>
      </c>
      <c r="BA89" s="82">
        <f t="shared" si="45"/>
        <v>0</v>
      </c>
      <c r="BB89" s="82">
        <f t="shared" si="45"/>
        <v>0</v>
      </c>
      <c r="BC89" s="82">
        <f t="shared" si="45"/>
        <v>0</v>
      </c>
      <c r="BD89" s="82">
        <f t="shared" si="45"/>
        <v>0</v>
      </c>
      <c r="BE89" s="82">
        <f t="shared" si="45"/>
        <v>0</v>
      </c>
      <c r="BF89" s="82">
        <f t="shared" si="45"/>
        <v>0</v>
      </c>
      <c r="BG89" s="82">
        <f t="shared" si="45"/>
        <v>0</v>
      </c>
      <c r="BH89" s="82">
        <f t="shared" si="45"/>
        <v>0</v>
      </c>
      <c r="BI89" s="82">
        <f t="shared" si="45"/>
        <v>15</v>
      </c>
      <c r="BJ89" s="82">
        <f t="shared" si="45"/>
        <v>17</v>
      </c>
      <c r="BK89" s="82">
        <f t="shared" si="45"/>
        <v>15.9</v>
      </c>
      <c r="BL89" s="82">
        <f t="shared" si="45"/>
        <v>15.6</v>
      </c>
      <c r="BM89" s="82">
        <f t="shared" si="45"/>
        <v>16.399999999999999</v>
      </c>
      <c r="BN89" s="82">
        <f t="shared" si="45"/>
        <v>17.100000000000001</v>
      </c>
      <c r="BO89" s="82">
        <f t="shared" si="45"/>
        <v>20.9</v>
      </c>
      <c r="BP89" s="82">
        <f t="shared" si="45"/>
        <v>20.2</v>
      </c>
      <c r="BQ89" s="82">
        <f t="shared" si="45"/>
        <v>20.5</v>
      </c>
      <c r="BR89" s="82">
        <f t="shared" si="45"/>
        <v>0</v>
      </c>
      <c r="BS89" s="82">
        <f t="shared" si="45"/>
        <v>0</v>
      </c>
      <c r="BT89" s="82">
        <f t="shared" si="45"/>
        <v>0</v>
      </c>
      <c r="BU89" s="82">
        <f t="shared" si="45"/>
        <v>0</v>
      </c>
      <c r="BV89" s="82">
        <f t="shared" si="45"/>
        <v>0</v>
      </c>
      <c r="BW89" s="82">
        <f t="shared" si="45"/>
        <v>0</v>
      </c>
    </row>
    <row r="90" spans="1:75" x14ac:dyDescent="0.25">
      <c r="A90" s="63" t="s">
        <v>115</v>
      </c>
      <c r="B90" s="43">
        <v>5</v>
      </c>
      <c r="C90" s="43">
        <v>5</v>
      </c>
      <c r="D90" s="43">
        <v>5</v>
      </c>
      <c r="E90" s="43">
        <v>5</v>
      </c>
      <c r="F90" s="43">
        <v>5</v>
      </c>
      <c r="G90" s="43">
        <v>5</v>
      </c>
      <c r="H90" s="43">
        <v>5</v>
      </c>
      <c r="I90" s="43">
        <v>5</v>
      </c>
      <c r="J90" s="43">
        <v>5</v>
      </c>
      <c r="K90" s="43">
        <v>5</v>
      </c>
      <c r="L90" s="43">
        <v>5</v>
      </c>
      <c r="M90" s="43">
        <v>5</v>
      </c>
      <c r="N90" s="43">
        <v>5</v>
      </c>
      <c r="O90" s="43">
        <v>5</v>
      </c>
      <c r="P90" s="43">
        <v>5</v>
      </c>
      <c r="Q90" s="43">
        <v>5</v>
      </c>
      <c r="R90" s="43">
        <v>5</v>
      </c>
      <c r="S90" s="43">
        <v>5</v>
      </c>
      <c r="T90" s="43">
        <v>5</v>
      </c>
      <c r="U90" s="43">
        <v>5</v>
      </c>
      <c r="V90" s="43">
        <v>5</v>
      </c>
      <c r="W90" s="43">
        <v>5</v>
      </c>
      <c r="X90" s="43">
        <v>5</v>
      </c>
      <c r="Y90" s="43">
        <v>5</v>
      </c>
      <c r="Z90" s="43">
        <v>5</v>
      </c>
      <c r="AA90" s="43">
        <v>2.2999999999999998</v>
      </c>
      <c r="AB90" s="43">
        <v>5</v>
      </c>
      <c r="AC90" s="43">
        <v>5</v>
      </c>
      <c r="AD90" s="43">
        <v>5</v>
      </c>
      <c r="AE90" s="43">
        <v>5</v>
      </c>
      <c r="AF90" s="43">
        <v>5</v>
      </c>
      <c r="AG90" s="64">
        <v>6.2</v>
      </c>
      <c r="AH90" s="46">
        <f t="shared" si="29"/>
        <v>5</v>
      </c>
      <c r="AI90" s="47">
        <f t="shared" si="30"/>
        <v>2.2999999999999998</v>
      </c>
      <c r="AK90" s="49"/>
      <c r="AZ90" s="82">
        <f t="shared" si="45"/>
        <v>0</v>
      </c>
      <c r="BA90" s="82">
        <f t="shared" si="45"/>
        <v>0</v>
      </c>
      <c r="BB90" s="82">
        <f t="shared" si="45"/>
        <v>0</v>
      </c>
      <c r="BC90" s="82">
        <f t="shared" si="45"/>
        <v>65</v>
      </c>
      <c r="BD90" s="82">
        <f t="shared" si="45"/>
        <v>63</v>
      </c>
      <c r="BE90" s="82">
        <f t="shared" si="45"/>
        <v>67</v>
      </c>
      <c r="BF90" s="82">
        <f t="shared" si="45"/>
        <v>59.2</v>
      </c>
      <c r="BG90" s="82">
        <f t="shared" si="45"/>
        <v>61.4</v>
      </c>
      <c r="BH90" s="82">
        <f t="shared" si="45"/>
        <v>65</v>
      </c>
      <c r="BI90" s="82">
        <f t="shared" si="45"/>
        <v>70</v>
      </c>
      <c r="BJ90" s="82">
        <f t="shared" si="45"/>
        <v>66.5</v>
      </c>
      <c r="BK90" s="82">
        <f t="shared" si="45"/>
        <v>66.400000000000006</v>
      </c>
      <c r="BL90" s="82">
        <f t="shared" si="45"/>
        <v>68.8</v>
      </c>
      <c r="BM90" s="82">
        <f t="shared" si="45"/>
        <v>69.77</v>
      </c>
      <c r="BN90" s="82">
        <f t="shared" si="45"/>
        <v>64</v>
      </c>
      <c r="BO90" s="82">
        <f t="shared" si="45"/>
        <v>66.5</v>
      </c>
      <c r="BP90" s="82">
        <f t="shared" si="45"/>
        <v>65.400000000000006</v>
      </c>
      <c r="BQ90" s="82">
        <f t="shared" si="45"/>
        <v>51.2</v>
      </c>
      <c r="BR90" s="82">
        <f t="shared" si="45"/>
        <v>52.4</v>
      </c>
      <c r="BS90" s="82">
        <f t="shared" si="45"/>
        <v>44.5</v>
      </c>
      <c r="BT90" s="82">
        <f t="shared" si="45"/>
        <v>0</v>
      </c>
      <c r="BU90" s="82">
        <f t="shared" si="45"/>
        <v>0</v>
      </c>
      <c r="BV90" s="82">
        <f t="shared" si="45"/>
        <v>0</v>
      </c>
      <c r="BW90" s="82">
        <f t="shared" si="45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9"/>
        <v>2</v>
      </c>
      <c r="AI91" s="47">
        <f t="shared" si="30"/>
        <v>2</v>
      </c>
      <c r="AK91" s="49"/>
      <c r="AZ91" s="82">
        <f t="shared" si="45"/>
        <v>0</v>
      </c>
      <c r="BA91" s="82">
        <f t="shared" si="45"/>
        <v>0</v>
      </c>
      <c r="BB91" s="82">
        <f t="shared" si="45"/>
        <v>0</v>
      </c>
      <c r="BC91" s="82">
        <f t="shared" si="45"/>
        <v>0</v>
      </c>
      <c r="BD91" s="82">
        <f t="shared" si="45"/>
        <v>0</v>
      </c>
      <c r="BE91" s="82">
        <f t="shared" si="45"/>
        <v>0</v>
      </c>
      <c r="BF91" s="82">
        <f t="shared" si="45"/>
        <v>0</v>
      </c>
      <c r="BG91" s="82">
        <f t="shared" si="45"/>
        <v>0</v>
      </c>
      <c r="BH91" s="82">
        <f t="shared" si="45"/>
        <v>0</v>
      </c>
      <c r="BI91" s="82">
        <f t="shared" si="45"/>
        <v>0</v>
      </c>
      <c r="BJ91" s="82">
        <f t="shared" si="45"/>
        <v>0</v>
      </c>
      <c r="BK91" s="82">
        <f t="shared" si="45"/>
        <v>0</v>
      </c>
      <c r="BL91" s="82">
        <f t="shared" si="45"/>
        <v>0</v>
      </c>
      <c r="BM91" s="82">
        <f t="shared" si="45"/>
        <v>0</v>
      </c>
      <c r="BN91" s="82">
        <f t="shared" si="45"/>
        <v>0</v>
      </c>
      <c r="BO91" s="82">
        <f t="shared" si="45"/>
        <v>0</v>
      </c>
      <c r="BP91" s="82">
        <f t="shared" si="45"/>
        <v>0</v>
      </c>
      <c r="BQ91" s="82">
        <f t="shared" si="45"/>
        <v>0</v>
      </c>
      <c r="BR91" s="82">
        <f t="shared" si="45"/>
        <v>0</v>
      </c>
      <c r="BS91" s="82">
        <f t="shared" si="45"/>
        <v>0</v>
      </c>
      <c r="BT91" s="82">
        <f t="shared" si="45"/>
        <v>0</v>
      </c>
      <c r="BU91" s="82">
        <f t="shared" si="45"/>
        <v>0</v>
      </c>
      <c r="BV91" s="82">
        <f t="shared" si="45"/>
        <v>0</v>
      </c>
      <c r="BW91" s="82">
        <f t="shared" si="45"/>
        <v>0</v>
      </c>
    </row>
    <row r="92" spans="1:75" ht="15.75" thickBot="1" x14ac:dyDescent="0.3">
      <c r="A92" s="87" t="s">
        <v>117</v>
      </c>
      <c r="B92" s="70">
        <f t="shared" ref="B92:AG92" si="46">SUM(B79:B91)</f>
        <v>368.9</v>
      </c>
      <c r="C92" s="70">
        <f t="shared" ref="C92" si="47">SUM(C79:C91)</f>
        <v>355</v>
      </c>
      <c r="D92" s="70">
        <f t="shared" si="46"/>
        <v>335</v>
      </c>
      <c r="E92" s="70">
        <f t="shared" si="46"/>
        <v>335</v>
      </c>
      <c r="F92" s="70">
        <f t="shared" si="46"/>
        <v>335</v>
      </c>
      <c r="G92" s="70">
        <f t="shared" si="46"/>
        <v>313.2</v>
      </c>
      <c r="H92" s="70">
        <f t="shared" si="46"/>
        <v>313.2</v>
      </c>
      <c r="I92" s="70">
        <f t="shared" si="46"/>
        <v>278</v>
      </c>
      <c r="J92" s="70">
        <f t="shared" si="46"/>
        <v>314</v>
      </c>
      <c r="K92" s="70">
        <f t="shared" si="46"/>
        <v>332</v>
      </c>
      <c r="L92" s="70">
        <f t="shared" si="46"/>
        <v>332</v>
      </c>
      <c r="M92" s="70">
        <f t="shared" ref="M92:O92" si="48">SUM(M79:M91)</f>
        <v>299.29999999999995</v>
      </c>
      <c r="N92" s="70">
        <f t="shared" si="48"/>
        <v>340.8</v>
      </c>
      <c r="O92" s="70">
        <f t="shared" ref="O92:P92" si="49">SUM(O79:O91)</f>
        <v>317.5</v>
      </c>
      <c r="P92" s="70">
        <f t="shared" si="49"/>
        <v>328.09999999999997</v>
      </c>
      <c r="Q92" s="70">
        <f t="shared" ref="Q92:R92" si="50">SUM(Q79:Q91)</f>
        <v>298.3</v>
      </c>
      <c r="R92" s="70">
        <f t="shared" si="50"/>
        <v>321.39999999999998</v>
      </c>
      <c r="S92" s="70">
        <f t="shared" ref="S92:T92" si="51">SUM(S79:S91)</f>
        <v>310.09999999999997</v>
      </c>
      <c r="T92" s="70">
        <f t="shared" si="51"/>
        <v>313.7</v>
      </c>
      <c r="U92" s="70">
        <f t="shared" ref="U92:V92" si="52">SUM(U79:U91)</f>
        <v>314.50000000000006</v>
      </c>
      <c r="V92" s="70">
        <f t="shared" si="52"/>
        <v>331.07000000000005</v>
      </c>
      <c r="W92" s="70">
        <f t="shared" ref="W92:X92" si="53">SUM(W79:W91)</f>
        <v>329.16999999999996</v>
      </c>
      <c r="X92" s="70">
        <f t="shared" si="53"/>
        <v>327.76999999999992</v>
      </c>
      <c r="Y92" s="70">
        <f t="shared" ref="Y92:Z92" si="54">SUM(Y79:Y91)</f>
        <v>325.80000000000007</v>
      </c>
      <c r="Z92" s="70">
        <f t="shared" si="54"/>
        <v>354.50000000000006</v>
      </c>
      <c r="AA92" s="70">
        <f>SUM(AA79:AA91)</f>
        <v>380.09999999999997</v>
      </c>
      <c r="AB92" s="70">
        <f t="shared" si="46"/>
        <v>367.8</v>
      </c>
      <c r="AC92" s="70">
        <f t="shared" ref="AC92:AD92" si="55">SUM(AC79:AC91)</f>
        <v>367.2</v>
      </c>
      <c r="AD92" s="70">
        <f t="shared" si="55"/>
        <v>367.2</v>
      </c>
      <c r="AE92" s="70">
        <f t="shared" ref="AE92:AF92" si="56">SUM(AE79:AE91)</f>
        <v>367.2</v>
      </c>
      <c r="AF92" s="70">
        <f t="shared" si="56"/>
        <v>367.2</v>
      </c>
      <c r="AG92" s="80">
        <f t="shared" si="46"/>
        <v>489.91</v>
      </c>
      <c r="AH92" s="46">
        <f t="shared" si="29"/>
        <v>380.09999999999997</v>
      </c>
      <c r="AI92" s="47">
        <f t="shared" si="30"/>
        <v>278</v>
      </c>
      <c r="AK92" s="49"/>
      <c r="AY92" s="82"/>
    </row>
    <row r="93" spans="1:75" x14ac:dyDescent="0.25">
      <c r="A93" s="42" t="s">
        <v>118</v>
      </c>
      <c r="B93" s="44">
        <v>10</v>
      </c>
      <c r="C93" s="44"/>
      <c r="D93" s="44"/>
      <c r="E93" s="44"/>
      <c r="F93" s="44"/>
      <c r="G93" s="44"/>
      <c r="H93" s="44"/>
      <c r="I93" s="44"/>
      <c r="J93" s="44"/>
      <c r="K93" s="44">
        <v>60</v>
      </c>
      <c r="L93" s="44">
        <v>60</v>
      </c>
      <c r="M93" s="44">
        <v>20</v>
      </c>
      <c r="N93" s="44">
        <v>30</v>
      </c>
      <c r="O93" s="44">
        <v>30</v>
      </c>
      <c r="P93" s="44">
        <v>30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10</v>
      </c>
      <c r="Z93" s="44">
        <v>10</v>
      </c>
      <c r="AA93" s="44">
        <v>30</v>
      </c>
      <c r="AB93" s="44">
        <v>30</v>
      </c>
      <c r="AC93" s="44">
        <v>30</v>
      </c>
      <c r="AD93" s="44">
        <v>30</v>
      </c>
      <c r="AE93" s="44">
        <v>0</v>
      </c>
      <c r="AF93" s="44">
        <v>0</v>
      </c>
      <c r="AG93" s="61">
        <v>60</v>
      </c>
      <c r="AH93" s="46">
        <f t="shared" si="29"/>
        <v>60</v>
      </c>
      <c r="AI93" s="47">
        <f t="shared" si="30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5</v>
      </c>
      <c r="C94" s="43"/>
      <c r="D94" s="43"/>
      <c r="E94" s="43"/>
      <c r="F94" s="43"/>
      <c r="G94" s="43"/>
      <c r="H94" s="43"/>
      <c r="I94" s="43"/>
      <c r="J94" s="43"/>
      <c r="K94" s="43">
        <v>30</v>
      </c>
      <c r="L94" s="43">
        <v>30</v>
      </c>
      <c r="M94" s="43">
        <v>10</v>
      </c>
      <c r="N94" s="43">
        <v>15</v>
      </c>
      <c r="O94" s="43">
        <v>15</v>
      </c>
      <c r="P94" s="43">
        <v>15</v>
      </c>
      <c r="Q94" s="43">
        <v>0</v>
      </c>
      <c r="R94" s="43">
        <v>0</v>
      </c>
      <c r="S94" s="43">
        <v>0</v>
      </c>
      <c r="T94" s="43">
        <v>5</v>
      </c>
      <c r="U94" s="43">
        <v>5</v>
      </c>
      <c r="V94" s="43">
        <v>5</v>
      </c>
      <c r="W94" s="43">
        <v>5</v>
      </c>
      <c r="X94" s="43">
        <v>5</v>
      </c>
      <c r="Y94" s="43">
        <v>5</v>
      </c>
      <c r="Z94" s="43">
        <v>5</v>
      </c>
      <c r="AA94" s="43">
        <v>14</v>
      </c>
      <c r="AB94" s="43">
        <v>14</v>
      </c>
      <c r="AC94" s="43">
        <v>14</v>
      </c>
      <c r="AD94" s="43">
        <v>14</v>
      </c>
      <c r="AE94" s="43">
        <v>0</v>
      </c>
      <c r="AF94" s="43">
        <v>0</v>
      </c>
      <c r="AG94" s="64">
        <v>32</v>
      </c>
      <c r="AH94" s="46">
        <f t="shared" si="29"/>
        <v>30</v>
      </c>
      <c r="AI94" s="47">
        <f t="shared" si="30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2.5</v>
      </c>
      <c r="C95" s="77"/>
      <c r="D95" s="77"/>
      <c r="E95" s="77"/>
      <c r="F95" s="77"/>
      <c r="G95" s="77"/>
      <c r="H95" s="77"/>
      <c r="I95" s="77"/>
      <c r="J95" s="77"/>
      <c r="K95" s="77">
        <v>12</v>
      </c>
      <c r="L95" s="77">
        <v>12</v>
      </c>
      <c r="M95" s="77">
        <v>5</v>
      </c>
      <c r="N95" s="77">
        <v>7</v>
      </c>
      <c r="O95" s="77">
        <v>7</v>
      </c>
      <c r="P95" s="77">
        <v>7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0</v>
      </c>
      <c r="AA95" s="77">
        <v>7</v>
      </c>
      <c r="AB95" s="77">
        <v>7</v>
      </c>
      <c r="AC95" s="77">
        <v>7</v>
      </c>
      <c r="AD95" s="77">
        <v>7</v>
      </c>
      <c r="AE95" s="77">
        <v>0</v>
      </c>
      <c r="AF95" s="77">
        <v>0</v>
      </c>
      <c r="AG95" s="78">
        <v>14</v>
      </c>
      <c r="AH95" s="46">
        <f t="shared" si="29"/>
        <v>12</v>
      </c>
      <c r="AI95" s="47">
        <f t="shared" si="30"/>
        <v>0</v>
      </c>
      <c r="AK95" s="49"/>
      <c r="AY95" s="82"/>
      <c r="BF95" s="81"/>
      <c r="BG95" s="82">
        <f t="array" ref="BG95:BL118">TRANSPOSE(AZ79:BW84)</f>
        <v>-440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57">B93+B94+B95</f>
        <v>17.5</v>
      </c>
      <c r="C96" s="70">
        <f t="shared" si="57"/>
        <v>0</v>
      </c>
      <c r="D96" s="70">
        <f t="shared" si="57"/>
        <v>0</v>
      </c>
      <c r="E96" s="70">
        <f t="shared" si="57"/>
        <v>0</v>
      </c>
      <c r="F96" s="70">
        <f t="shared" si="57"/>
        <v>0</v>
      </c>
      <c r="G96" s="70">
        <f t="shared" si="57"/>
        <v>0</v>
      </c>
      <c r="H96" s="70">
        <f t="shared" si="57"/>
        <v>0</v>
      </c>
      <c r="I96" s="70">
        <f t="shared" si="57"/>
        <v>0</v>
      </c>
      <c r="J96" s="70">
        <f t="shared" si="57"/>
        <v>0</v>
      </c>
      <c r="K96" s="70">
        <f t="shared" si="57"/>
        <v>102</v>
      </c>
      <c r="L96" s="70">
        <f t="shared" si="57"/>
        <v>102</v>
      </c>
      <c r="M96" s="70">
        <f t="shared" ref="M96:O96" si="58">M93+M94+M95</f>
        <v>35</v>
      </c>
      <c r="N96" s="70">
        <f t="shared" si="58"/>
        <v>52</v>
      </c>
      <c r="O96" s="70">
        <f t="shared" ref="O96:P96" si="59">O93+O94+O95</f>
        <v>52</v>
      </c>
      <c r="P96" s="70">
        <f t="shared" si="59"/>
        <v>52</v>
      </c>
      <c r="Q96" s="70">
        <f t="shared" ref="Q96:R96" si="60">Q93+Q94+Q95</f>
        <v>0</v>
      </c>
      <c r="R96" s="70">
        <f t="shared" si="60"/>
        <v>0</v>
      </c>
      <c r="S96" s="70">
        <f t="shared" ref="S96:T96" si="61">S93+S94+S95</f>
        <v>0</v>
      </c>
      <c r="T96" s="70">
        <f t="shared" si="61"/>
        <v>5</v>
      </c>
      <c r="U96" s="70">
        <f t="shared" ref="U96:V96" si="62">U93+U94+U95</f>
        <v>5</v>
      </c>
      <c r="V96" s="70">
        <f t="shared" si="62"/>
        <v>5</v>
      </c>
      <c r="W96" s="70">
        <f t="shared" ref="W96:X96" si="63">W93+W94+W95</f>
        <v>5</v>
      </c>
      <c r="X96" s="70">
        <f t="shared" si="63"/>
        <v>5</v>
      </c>
      <c r="Y96" s="70">
        <f t="shared" ref="Y96:Z96" si="64">Y93+Y94+Y95</f>
        <v>15</v>
      </c>
      <c r="Z96" s="70">
        <f t="shared" si="64"/>
        <v>15</v>
      </c>
      <c r="AA96" s="70">
        <f>AA93+AA94+AA95</f>
        <v>51</v>
      </c>
      <c r="AB96" s="70">
        <f t="shared" si="57"/>
        <v>51</v>
      </c>
      <c r="AC96" s="70">
        <f t="shared" ref="AC96:AD96" si="65">AC93+AC94+AC95</f>
        <v>51</v>
      </c>
      <c r="AD96" s="70">
        <f t="shared" si="65"/>
        <v>51</v>
      </c>
      <c r="AE96" s="70">
        <f t="shared" ref="AE96:AF96" si="66">AE93+AE94+AE95</f>
        <v>0</v>
      </c>
      <c r="AF96" s="70">
        <f t="shared" si="66"/>
        <v>0</v>
      </c>
      <c r="AG96" s="80">
        <f>SUM(AG93:AG95)</f>
        <v>106</v>
      </c>
      <c r="AH96" s="46">
        <f t="shared" si="29"/>
        <v>102</v>
      </c>
      <c r="AI96" s="47">
        <f t="shared" si="30"/>
        <v>0</v>
      </c>
      <c r="AK96" s="49"/>
      <c r="AY96" s="82"/>
      <c r="BF96" s="81"/>
      <c r="BG96" s="82">
        <v>-484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-425</v>
      </c>
      <c r="C97" s="44">
        <v>-440</v>
      </c>
      <c r="D97" s="44">
        <v>-484</v>
      </c>
      <c r="E97" s="44">
        <v>-391</v>
      </c>
      <c r="F97" s="44">
        <v>-550</v>
      </c>
      <c r="G97" s="44">
        <v>-511</v>
      </c>
      <c r="H97" s="44">
        <v>-477</v>
      </c>
      <c r="I97" s="44">
        <v>-490</v>
      </c>
      <c r="J97" s="44">
        <v>-492</v>
      </c>
      <c r="K97" s="44">
        <v>-512</v>
      </c>
      <c r="L97" s="44">
        <v>-455</v>
      </c>
      <c r="M97" s="44">
        <v>-285</v>
      </c>
      <c r="N97" s="44">
        <v>-378</v>
      </c>
      <c r="O97" s="44">
        <v>-326</v>
      </c>
      <c r="P97" s="44">
        <v>-164</v>
      </c>
      <c r="Q97" s="44">
        <v>-216</v>
      </c>
      <c r="R97" s="44">
        <v>-223</v>
      </c>
      <c r="S97" s="44">
        <v>-128.6</v>
      </c>
      <c r="T97" s="44">
        <v>-155.5</v>
      </c>
      <c r="U97" s="44">
        <v>-188.3</v>
      </c>
      <c r="V97" s="44">
        <v>-228.6</v>
      </c>
      <c r="W97" s="44">
        <v>-225.6</v>
      </c>
      <c r="X97" s="44">
        <v>-218.9</v>
      </c>
      <c r="Y97" s="44">
        <v>-292.2</v>
      </c>
      <c r="Z97" s="44">
        <v>-316.10000000000002</v>
      </c>
      <c r="AA97" s="44">
        <v>-365.5</v>
      </c>
      <c r="AB97" s="44">
        <v>-404.4</v>
      </c>
      <c r="AC97" s="44">
        <v>-390</v>
      </c>
      <c r="AD97" s="44">
        <v>-382</v>
      </c>
      <c r="AE97" s="44">
        <v>-470</v>
      </c>
      <c r="AF97" s="44">
        <v>-540</v>
      </c>
      <c r="AG97" s="61"/>
      <c r="AH97" s="46">
        <f t="shared" si="29"/>
        <v>-128.6</v>
      </c>
      <c r="AI97" s="47">
        <f t="shared" si="30"/>
        <v>-550</v>
      </c>
      <c r="AK97" s="49"/>
      <c r="AY97" s="82"/>
      <c r="BF97" s="81"/>
      <c r="BG97" s="82">
        <v>-391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>
        <v>0</v>
      </c>
      <c r="AB98" s="43"/>
      <c r="AC98" s="43"/>
      <c r="AD98" s="43"/>
      <c r="AE98" s="43"/>
      <c r="AF98" s="43"/>
      <c r="AG98" s="64"/>
      <c r="AH98" s="46">
        <f t="shared" si="29"/>
        <v>0</v>
      </c>
      <c r="AI98" s="47">
        <f t="shared" si="30"/>
        <v>0</v>
      </c>
      <c r="AK98" s="49"/>
      <c r="AL98" s="88" t="s">
        <v>124</v>
      </c>
      <c r="AM98" s="88"/>
      <c r="AY98" s="82"/>
      <c r="BF98" s="82"/>
      <c r="BG98" s="82">
        <v>-550</v>
      </c>
      <c r="BH98" s="82">
        <v>0</v>
      </c>
      <c r="BI98" s="82">
        <v>0</v>
      </c>
      <c r="BJ98" s="82">
        <v>0</v>
      </c>
      <c r="BK98" s="82">
        <v>65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/>
      <c r="G99" s="43"/>
      <c r="H99" s="43"/>
      <c r="I99" s="43"/>
      <c r="J99" s="43"/>
      <c r="K99" s="43"/>
      <c r="L99" s="43"/>
      <c r="M99" s="43"/>
      <c r="N99" s="43"/>
      <c r="O99" s="43">
        <v>54.7</v>
      </c>
      <c r="P99" s="43">
        <v>57.1</v>
      </c>
      <c r="Q99" s="43">
        <v>63.3</v>
      </c>
      <c r="R99" s="43">
        <v>65.3</v>
      </c>
      <c r="S99" s="43">
        <v>68.099999999999994</v>
      </c>
      <c r="T99" s="43">
        <v>68.900000000000006</v>
      </c>
      <c r="U99" s="43">
        <v>61.7</v>
      </c>
      <c r="V99" s="43">
        <v>66.8</v>
      </c>
      <c r="W99" s="43">
        <v>59.8</v>
      </c>
      <c r="X99" s="43">
        <v>65.099999999999994</v>
      </c>
      <c r="Y99" s="43">
        <v>63.7</v>
      </c>
      <c r="Z99" s="43">
        <v>66</v>
      </c>
      <c r="AA99" s="43">
        <v>70.099999999999994</v>
      </c>
      <c r="AB99" s="43">
        <v>65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29"/>
        <v>70.099999999999994</v>
      </c>
      <c r="AI99" s="47">
        <f t="shared" si="30"/>
        <v>0</v>
      </c>
      <c r="AK99" s="90"/>
      <c r="AL99" s="91"/>
      <c r="AM99" s="91"/>
      <c r="AN99" s="92"/>
      <c r="AY99" s="82"/>
      <c r="BF99" s="82"/>
      <c r="BG99" s="82">
        <v>-511</v>
      </c>
      <c r="BH99" s="82">
        <v>0</v>
      </c>
      <c r="BI99" s="82">
        <v>0</v>
      </c>
      <c r="BJ99" s="82">
        <v>0</v>
      </c>
      <c r="BK99" s="82">
        <v>63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93">
        <v>0</v>
      </c>
      <c r="F100" s="93"/>
      <c r="G100" s="93"/>
      <c r="H100" s="93"/>
      <c r="I100" s="93"/>
      <c r="J100" s="93"/>
      <c r="K100" s="93"/>
      <c r="L100" s="93"/>
      <c r="M100" s="93"/>
      <c r="N100" s="93"/>
      <c r="O100" s="93">
        <v>15</v>
      </c>
      <c r="P100" s="93">
        <v>17</v>
      </c>
      <c r="Q100" s="93">
        <v>15.9</v>
      </c>
      <c r="R100" s="93">
        <v>15.6</v>
      </c>
      <c r="S100" s="93">
        <v>16.399999999999999</v>
      </c>
      <c r="T100" s="93">
        <v>17.100000000000001</v>
      </c>
      <c r="U100" s="93">
        <v>20.9</v>
      </c>
      <c r="V100" s="93">
        <v>20.2</v>
      </c>
      <c r="W100" s="93">
        <v>21.9</v>
      </c>
      <c r="X100" s="93">
        <v>20.5</v>
      </c>
      <c r="Y100" s="93">
        <v>0</v>
      </c>
      <c r="Z100" s="93">
        <v>0</v>
      </c>
      <c r="AA100" s="93">
        <v>0</v>
      </c>
      <c r="AB100" s="93"/>
      <c r="AC100" s="93"/>
      <c r="AD100" s="93"/>
      <c r="AE100" s="93"/>
      <c r="AF100" s="93"/>
      <c r="AG100" s="89"/>
      <c r="AH100" s="46">
        <f t="shared" si="29"/>
        <v>21.9</v>
      </c>
      <c r="AI100" s="47">
        <f t="shared" si="30"/>
        <v>0</v>
      </c>
      <c r="AK100" s="94" t="s">
        <v>127</v>
      </c>
      <c r="AL100" s="43"/>
      <c r="AM100" s="93"/>
      <c r="AN100" s="95"/>
      <c r="AY100" s="82"/>
      <c r="BF100" s="82"/>
      <c r="BG100" s="82">
        <v>-490</v>
      </c>
      <c r="BH100" s="82">
        <v>0</v>
      </c>
      <c r="BI100" s="82">
        <v>0</v>
      </c>
      <c r="BJ100" s="82">
        <v>0</v>
      </c>
      <c r="BK100" s="82">
        <v>67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65</v>
      </c>
      <c r="G101" s="44">
        <v>63</v>
      </c>
      <c r="H101" s="44">
        <v>68</v>
      </c>
      <c r="I101" s="44">
        <v>67</v>
      </c>
      <c r="J101" s="44">
        <v>66.3</v>
      </c>
      <c r="K101" s="44">
        <v>59.2</v>
      </c>
      <c r="L101" s="44">
        <v>67.400000000000006</v>
      </c>
      <c r="M101" s="44">
        <v>61.4</v>
      </c>
      <c r="N101" s="44">
        <v>65</v>
      </c>
      <c r="O101" s="44">
        <v>70</v>
      </c>
      <c r="P101" s="44">
        <v>66.5</v>
      </c>
      <c r="Q101" s="44">
        <v>66.400000000000006</v>
      </c>
      <c r="R101" s="44">
        <v>68.8</v>
      </c>
      <c r="S101" s="44">
        <v>69.77</v>
      </c>
      <c r="T101" s="44">
        <v>64</v>
      </c>
      <c r="U101" s="44">
        <v>66.5</v>
      </c>
      <c r="V101" s="44">
        <v>65.400000000000006</v>
      </c>
      <c r="W101" s="44">
        <v>58.8</v>
      </c>
      <c r="X101" s="44">
        <v>51.2</v>
      </c>
      <c r="Y101" s="44">
        <v>49.7</v>
      </c>
      <c r="Z101" s="44">
        <v>52.4</v>
      </c>
      <c r="AA101" s="44">
        <v>43.4</v>
      </c>
      <c r="AB101" s="44">
        <v>44.5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29"/>
        <v>70</v>
      </c>
      <c r="AI101" s="47">
        <f t="shared" si="30"/>
        <v>0</v>
      </c>
      <c r="AK101" s="94" t="s">
        <v>129</v>
      </c>
      <c r="AL101" s="93"/>
      <c r="AM101" s="93"/>
      <c r="AN101" s="95"/>
      <c r="AY101" s="82"/>
      <c r="BF101" s="82"/>
      <c r="BG101" s="82">
        <v>-512</v>
      </c>
      <c r="BH101" s="82">
        <v>0</v>
      </c>
      <c r="BI101" s="82">
        <v>0</v>
      </c>
      <c r="BJ101" s="82">
        <v>0</v>
      </c>
      <c r="BK101" s="82">
        <v>59.2</v>
      </c>
      <c r="BL101" s="82">
        <v>0</v>
      </c>
    </row>
    <row r="102" spans="1:64" ht="15.75" thickBot="1" x14ac:dyDescent="0.3">
      <c r="A102" s="96" t="s">
        <v>130</v>
      </c>
      <c r="B102" s="97">
        <v>21.8</v>
      </c>
      <c r="C102" s="97">
        <v>21.8</v>
      </c>
      <c r="D102" s="97">
        <v>18.8</v>
      </c>
      <c r="E102" s="97">
        <v>19</v>
      </c>
      <c r="F102" s="97">
        <v>20.3</v>
      </c>
      <c r="G102" s="97">
        <v>19</v>
      </c>
      <c r="H102" s="97">
        <v>38</v>
      </c>
      <c r="I102" s="97">
        <v>35</v>
      </c>
      <c r="J102" s="97">
        <v>28</v>
      </c>
      <c r="K102" s="97">
        <v>34.200000000000003</v>
      </c>
      <c r="L102" s="97">
        <v>32</v>
      </c>
      <c r="M102" s="97">
        <v>44.5</v>
      </c>
      <c r="N102" s="97">
        <v>49</v>
      </c>
      <c r="O102" s="97">
        <v>66.099999999999994</v>
      </c>
      <c r="P102" s="97">
        <v>45</v>
      </c>
      <c r="Q102" s="97">
        <v>59</v>
      </c>
      <c r="R102" s="97">
        <v>67.599999999999994</v>
      </c>
      <c r="S102" s="97">
        <v>72.099999999999994</v>
      </c>
      <c r="T102" s="97">
        <v>64.3</v>
      </c>
      <c r="U102" s="97">
        <v>62.5</v>
      </c>
      <c r="V102" s="97">
        <v>62.9</v>
      </c>
      <c r="W102" s="97">
        <v>63</v>
      </c>
      <c r="X102" s="97">
        <v>51.7</v>
      </c>
      <c r="Y102" s="97">
        <v>58</v>
      </c>
      <c r="Z102" s="97">
        <v>58.5</v>
      </c>
      <c r="AA102" s="97">
        <v>65.2</v>
      </c>
      <c r="AB102" s="97">
        <v>45.2</v>
      </c>
      <c r="AC102" s="97">
        <v>47</v>
      </c>
      <c r="AD102" s="97">
        <v>50.6</v>
      </c>
      <c r="AE102" s="97">
        <v>47.6</v>
      </c>
      <c r="AF102" s="97">
        <v>47</v>
      </c>
      <c r="AG102" s="89"/>
      <c r="AH102" s="46">
        <f t="shared" si="29"/>
        <v>72.099999999999994</v>
      </c>
      <c r="AI102" s="47">
        <f t="shared" si="30"/>
        <v>18.8</v>
      </c>
      <c r="AK102" s="94"/>
      <c r="AL102" s="44"/>
      <c r="AM102" s="44"/>
      <c r="AN102" s="98"/>
      <c r="AY102" s="82"/>
      <c r="BF102" s="82"/>
      <c r="BG102" s="82">
        <v>-285</v>
      </c>
      <c r="BH102" s="82">
        <v>0</v>
      </c>
      <c r="BI102" s="82">
        <v>0</v>
      </c>
      <c r="BJ102" s="82">
        <v>0</v>
      </c>
      <c r="BK102" s="82">
        <v>61.4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9"/>
        <v>0</v>
      </c>
      <c r="AI103" s="47">
        <f t="shared" si="30"/>
        <v>0</v>
      </c>
      <c r="AK103" s="94"/>
      <c r="AL103" s="97"/>
      <c r="AM103" s="99"/>
      <c r="AN103" s="262"/>
      <c r="AY103" s="82"/>
      <c r="BF103" s="82"/>
      <c r="BG103" s="82">
        <v>-378</v>
      </c>
      <c r="BH103" s="82">
        <v>0</v>
      </c>
      <c r="BI103" s="82">
        <v>0</v>
      </c>
      <c r="BJ103" s="82">
        <v>0</v>
      </c>
      <c r="BK103" s="82">
        <v>65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9"/>
        <v>0</v>
      </c>
      <c r="AI104" s="47">
        <f t="shared" si="30"/>
        <v>0</v>
      </c>
      <c r="AK104" s="94"/>
      <c r="AL104" s="97"/>
      <c r="AM104" s="97"/>
      <c r="AN104" s="263"/>
      <c r="BF104" s="82"/>
      <c r="BG104" s="82">
        <v>-326</v>
      </c>
      <c r="BH104" s="82">
        <v>0</v>
      </c>
      <c r="BI104" s="82">
        <v>54.7</v>
      </c>
      <c r="BJ104" s="82">
        <v>15</v>
      </c>
      <c r="BK104" s="82">
        <v>70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9"/>
        <v>0</v>
      </c>
      <c r="AI105" s="47">
        <f t="shared" si="30"/>
        <v>0</v>
      </c>
      <c r="AK105" s="100"/>
      <c r="AL105" s="101"/>
      <c r="AM105" s="101"/>
      <c r="AN105" s="102"/>
      <c r="BF105" s="82"/>
      <c r="BG105" s="82">
        <v>-164</v>
      </c>
      <c r="BH105" s="82">
        <v>0</v>
      </c>
      <c r="BI105" s="82">
        <v>57.1</v>
      </c>
      <c r="BJ105" s="82">
        <v>17</v>
      </c>
      <c r="BK105" s="82">
        <v>66.5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9"/>
        <v>0</v>
      </c>
      <c r="AI106" s="47">
        <f t="shared" si="30"/>
        <v>0</v>
      </c>
      <c r="BF106" s="82"/>
      <c r="BG106" s="82">
        <v>-216</v>
      </c>
      <c r="BH106" s="82">
        <v>0</v>
      </c>
      <c r="BI106" s="82">
        <v>63.3</v>
      </c>
      <c r="BJ106" s="82">
        <v>15.9</v>
      </c>
      <c r="BK106" s="82">
        <v>66.400000000000006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9"/>
        <v>0</v>
      </c>
      <c r="AI107" s="47">
        <f t="shared" si="30"/>
        <v>0</v>
      </c>
      <c r="BF107" s="82"/>
      <c r="BG107" s="82">
        <v>-223</v>
      </c>
      <c r="BH107" s="82">
        <v>0</v>
      </c>
      <c r="BI107" s="82">
        <v>65.3</v>
      </c>
      <c r="BJ107" s="82">
        <v>15.6</v>
      </c>
      <c r="BK107" s="82">
        <v>68.8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67">SUMIF(B97:B107,"&gt;0")</f>
        <v>21.8</v>
      </c>
      <c r="C108" s="70">
        <f t="shared" si="67"/>
        <v>21.8</v>
      </c>
      <c r="D108" s="70">
        <f t="shared" si="67"/>
        <v>18.8</v>
      </c>
      <c r="E108" s="70">
        <f t="shared" si="67"/>
        <v>19</v>
      </c>
      <c r="F108" s="70">
        <f t="shared" si="67"/>
        <v>85.3</v>
      </c>
      <c r="G108" s="70">
        <f t="shared" si="67"/>
        <v>82</v>
      </c>
      <c r="H108" s="70">
        <f t="shared" si="67"/>
        <v>106</v>
      </c>
      <c r="I108" s="70">
        <f t="shared" si="67"/>
        <v>102</v>
      </c>
      <c r="J108" s="70">
        <f t="shared" si="67"/>
        <v>94.3</v>
      </c>
      <c r="K108" s="70">
        <f t="shared" si="67"/>
        <v>93.4</v>
      </c>
      <c r="L108" s="70">
        <f t="shared" si="67"/>
        <v>99.4</v>
      </c>
      <c r="M108" s="70">
        <f t="shared" ref="M108:O108" si="68">SUMIF(M97:M107,"&gt;0")</f>
        <v>105.9</v>
      </c>
      <c r="N108" s="70">
        <f t="shared" si="68"/>
        <v>114</v>
      </c>
      <c r="O108" s="70">
        <f t="shared" ref="O108:P108" si="69">SUMIF(O97:O107,"&gt;0")</f>
        <v>205.79999999999998</v>
      </c>
      <c r="P108" s="70">
        <f t="shared" si="69"/>
        <v>185.6</v>
      </c>
      <c r="Q108" s="70">
        <f t="shared" ref="Q108:R108" si="70">SUMIF(Q97:Q107,"&gt;0")</f>
        <v>204.60000000000002</v>
      </c>
      <c r="R108" s="70">
        <f t="shared" si="70"/>
        <v>217.29999999999998</v>
      </c>
      <c r="S108" s="70">
        <f t="shared" ref="S108:T108" si="71">SUMIF(S97:S107,"&gt;0")</f>
        <v>226.36999999999998</v>
      </c>
      <c r="T108" s="70">
        <f t="shared" si="71"/>
        <v>214.3</v>
      </c>
      <c r="U108" s="70">
        <f t="shared" ref="U108:V108" si="72">SUMIF(U97:U107,"&gt;0")</f>
        <v>211.6</v>
      </c>
      <c r="V108" s="70">
        <f t="shared" si="72"/>
        <v>215.3</v>
      </c>
      <c r="W108" s="70">
        <f t="shared" ref="W108:X108" si="73">SUMIF(W97:W107,"&gt;0")</f>
        <v>203.5</v>
      </c>
      <c r="X108" s="70">
        <f t="shared" si="73"/>
        <v>188.5</v>
      </c>
      <c r="Y108" s="70">
        <f t="shared" ref="Y108:Z108" si="74">SUMIF(Y97:Y107,"&gt;0")</f>
        <v>171.4</v>
      </c>
      <c r="Z108" s="70">
        <f t="shared" si="74"/>
        <v>176.9</v>
      </c>
      <c r="AA108" s="70">
        <f>SUMIF(AA97:AA107,"&gt;0")</f>
        <v>178.7</v>
      </c>
      <c r="AB108" s="70">
        <f t="shared" si="67"/>
        <v>154.69999999999999</v>
      </c>
      <c r="AC108" s="70">
        <f t="shared" ref="AC108:AD108" si="75">SUMIF(AC97:AC107,"&gt;0")</f>
        <v>47</v>
      </c>
      <c r="AD108" s="70">
        <f t="shared" si="75"/>
        <v>50.6</v>
      </c>
      <c r="AE108" s="70">
        <f t="shared" ref="AE108:AF108" si="76">SUMIF(AE97:AE107,"&gt;0")</f>
        <v>47.6</v>
      </c>
      <c r="AF108" s="70">
        <f t="shared" si="76"/>
        <v>47</v>
      </c>
      <c r="AG108" s="104">
        <f>SUM(AG97:AG107)</f>
        <v>0</v>
      </c>
      <c r="AH108" s="46">
        <f t="shared" si="29"/>
        <v>226.36999999999998</v>
      </c>
      <c r="AI108" s="47">
        <f t="shared" si="30"/>
        <v>18.8</v>
      </c>
      <c r="AJ108" s="105">
        <f t="array" ref="AJ108">MIN(IF(B108:AF108&lt;&gt;0,B108:AF108))</f>
        <v>18.8</v>
      </c>
      <c r="BF108" s="82"/>
      <c r="BG108" s="82">
        <v>-128.6</v>
      </c>
      <c r="BH108" s="82">
        <v>0</v>
      </c>
      <c r="BI108" s="82">
        <v>68.099999999999994</v>
      </c>
      <c r="BJ108" s="82">
        <v>16.399999999999999</v>
      </c>
      <c r="BK108" s="82">
        <v>69.77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9"/>
        <v>0</v>
      </c>
      <c r="AI109" s="47">
        <f t="shared" si="30"/>
        <v>0</v>
      </c>
      <c r="BF109" s="82"/>
      <c r="BG109" s="82">
        <v>-155.5</v>
      </c>
      <c r="BH109" s="82">
        <v>0</v>
      </c>
      <c r="BI109" s="82">
        <v>68.900000000000006</v>
      </c>
      <c r="BJ109" s="82">
        <v>17.100000000000001</v>
      </c>
      <c r="BK109" s="82">
        <v>64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9"/>
        <v>0</v>
      </c>
      <c r="AI110" s="47">
        <f t="shared" si="30"/>
        <v>0</v>
      </c>
      <c r="BF110" s="82"/>
      <c r="BG110" s="82">
        <v>-188.3</v>
      </c>
      <c r="BH110" s="82">
        <v>0</v>
      </c>
      <c r="BI110" s="82">
        <v>61.7</v>
      </c>
      <c r="BJ110" s="82">
        <v>20.9</v>
      </c>
      <c r="BK110" s="82">
        <v>66.5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9"/>
        <v>0</v>
      </c>
      <c r="AI111" s="47">
        <f t="shared" si="30"/>
        <v>0</v>
      </c>
      <c r="BF111" s="82"/>
      <c r="BG111" s="82">
        <v>-228.6</v>
      </c>
      <c r="BH111" s="82">
        <v>0</v>
      </c>
      <c r="BI111" s="82">
        <v>66.8</v>
      </c>
      <c r="BJ111" s="82">
        <v>20.2</v>
      </c>
      <c r="BK111" s="82">
        <v>65.400000000000006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9"/>
        <v>0</v>
      </c>
      <c r="AI112" s="47">
        <f t="shared" si="30"/>
        <v>0</v>
      </c>
      <c r="BF112" s="81"/>
      <c r="BG112" s="82">
        <v>-218.9</v>
      </c>
      <c r="BH112" s="82">
        <v>0</v>
      </c>
      <c r="BI112" s="82">
        <v>65.099999999999994</v>
      </c>
      <c r="BJ112" s="82">
        <v>20.5</v>
      </c>
      <c r="BK112" s="82">
        <v>51.2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77">B71+B78+B96+B92+B108+B112</f>
        <v>2196.2000000000003</v>
      </c>
      <c r="C113" s="108">
        <f t="shared" si="77"/>
        <v>2170.5</v>
      </c>
      <c r="D113" s="108">
        <f t="shared" si="77"/>
        <v>2158</v>
      </c>
      <c r="E113" s="108">
        <f t="shared" si="77"/>
        <v>2129.5</v>
      </c>
      <c r="F113" s="108">
        <f t="shared" si="77"/>
        <v>2206.9</v>
      </c>
      <c r="G113" s="108">
        <f t="shared" si="77"/>
        <v>2181.7999999999997</v>
      </c>
      <c r="H113" s="108">
        <f t="shared" si="77"/>
        <v>2153.6999999999998</v>
      </c>
      <c r="I113" s="108">
        <f t="shared" si="77"/>
        <v>2114.5</v>
      </c>
      <c r="J113" s="108">
        <f t="shared" si="77"/>
        <v>2191.8000000000002</v>
      </c>
      <c r="K113" s="108">
        <f t="shared" si="77"/>
        <v>2310.9</v>
      </c>
      <c r="L113" s="108">
        <f t="shared" si="77"/>
        <v>2316.9</v>
      </c>
      <c r="M113" s="108">
        <f t="shared" ref="M113:O113" si="78">M71+M78+M96+M92+M108+M112</f>
        <v>2178</v>
      </c>
      <c r="N113" s="108">
        <f t="shared" si="78"/>
        <v>2241.8000000000002</v>
      </c>
      <c r="O113" s="108">
        <f t="shared" ref="O113:P113" si="79">O71+O78+O96+O92+O108+O112</f>
        <v>2272.3000000000002</v>
      </c>
      <c r="P113" s="108">
        <f t="shared" si="79"/>
        <v>2161.6999999999998</v>
      </c>
      <c r="Q113" s="108">
        <f t="shared" ref="Q113:R113" si="80">Q71+Q78+Q96+Q92+Q108+Q112</f>
        <v>2200.9</v>
      </c>
      <c r="R113" s="108">
        <f t="shared" si="80"/>
        <v>2223.7000000000003</v>
      </c>
      <c r="S113" s="108">
        <f t="shared" ref="S113:T113" si="81">S71+S78+S96+S92+S108+S112</f>
        <v>2177.77</v>
      </c>
      <c r="T113" s="108">
        <f t="shared" si="81"/>
        <v>2157</v>
      </c>
      <c r="U113" s="108">
        <f t="shared" ref="U113:V113" si="82">U71+U78+U96+U92+U108+U112</f>
        <v>2165.9</v>
      </c>
      <c r="V113" s="108">
        <f t="shared" si="82"/>
        <v>2159.1700000000005</v>
      </c>
      <c r="W113" s="108">
        <f t="shared" ref="W113:X113" si="83">W71+W78+W96+W92+W108+W112</f>
        <v>2084.7400000000002</v>
      </c>
      <c r="X113" s="108">
        <f t="shared" si="83"/>
        <v>1984.67</v>
      </c>
      <c r="Y113" s="108">
        <f t="shared" ref="Y113:Z113" si="84">Y71+Y78+Y96+Y92+Y108+Y112</f>
        <v>1974.0000000000005</v>
      </c>
      <c r="Z113" s="108">
        <f t="shared" si="84"/>
        <v>2119.1000000000004</v>
      </c>
      <c r="AA113" s="108">
        <f>AA71+AA78+AA96+AA92+AA108+AA112</f>
        <v>2462.4000000000005</v>
      </c>
      <c r="AB113" s="108">
        <f t="shared" si="77"/>
        <v>2480.3000000000006</v>
      </c>
      <c r="AC113" s="108">
        <f t="shared" ref="AC113:AD113" si="85">AC71+AC78+AC96+AC92+AC108+AC112</f>
        <v>2363.0000000000005</v>
      </c>
      <c r="AD113" s="108">
        <f t="shared" si="85"/>
        <v>2366.6000000000004</v>
      </c>
      <c r="AE113" s="108">
        <f t="shared" ref="AE113:AF113" si="86">AE71+AE78+AE96+AE92+AE108+AE112</f>
        <v>2302.1000000000004</v>
      </c>
      <c r="AF113" s="108">
        <f t="shared" si="86"/>
        <v>2291.0000000000005</v>
      </c>
      <c r="AG113" s="80">
        <f t="shared" si="77"/>
        <v>3169.915</v>
      </c>
      <c r="AH113" s="46">
        <f t="shared" si="29"/>
        <v>2480.3000000000006</v>
      </c>
      <c r="AI113" s="47">
        <f t="shared" si="30"/>
        <v>1974.0000000000005</v>
      </c>
      <c r="BF113" s="81"/>
      <c r="BG113" s="82">
        <v>-316.10000000000002</v>
      </c>
      <c r="BH113" s="82">
        <v>0</v>
      </c>
      <c r="BI113" s="82">
        <v>66</v>
      </c>
      <c r="BJ113" s="82">
        <v>0</v>
      </c>
      <c r="BK113" s="82">
        <v>52.4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>
        <v>50</v>
      </c>
      <c r="AC114" s="110">
        <v>50</v>
      </c>
      <c r="AD114" s="110">
        <v>50</v>
      </c>
      <c r="AE114" s="110">
        <v>50</v>
      </c>
      <c r="AF114" s="110">
        <v>50</v>
      </c>
      <c r="AG114" s="104"/>
      <c r="AH114" s="46">
        <f t="shared" si="29"/>
        <v>50</v>
      </c>
      <c r="AI114" s="47">
        <f t="shared" si="30"/>
        <v>50</v>
      </c>
      <c r="BF114" s="81"/>
      <c r="BG114" s="82">
        <v>-404.4</v>
      </c>
      <c r="BH114" s="82">
        <v>0</v>
      </c>
      <c r="BI114" s="82">
        <v>65</v>
      </c>
      <c r="BJ114" s="82">
        <v>0</v>
      </c>
      <c r="BK114" s="82">
        <v>44.5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2196.2000000000003</v>
      </c>
      <c r="C115" s="108">
        <f t="shared" ref="C115:AF115" si="87">C113+C114</f>
        <v>2170.5</v>
      </c>
      <c r="D115" s="108">
        <f t="shared" si="87"/>
        <v>2158</v>
      </c>
      <c r="E115" s="108">
        <f t="shared" si="87"/>
        <v>2129.5</v>
      </c>
      <c r="F115" s="108">
        <f t="shared" si="87"/>
        <v>2206.9</v>
      </c>
      <c r="G115" s="108">
        <f t="shared" si="87"/>
        <v>2181.7999999999997</v>
      </c>
      <c r="H115" s="108">
        <f t="shared" si="87"/>
        <v>2153.6999999999998</v>
      </c>
      <c r="I115" s="108">
        <f t="shared" si="87"/>
        <v>2114.5</v>
      </c>
      <c r="J115" s="108">
        <f t="shared" si="87"/>
        <v>2191.8000000000002</v>
      </c>
      <c r="K115" s="108">
        <f t="shared" si="87"/>
        <v>2310.9</v>
      </c>
      <c r="L115" s="108">
        <f t="shared" si="87"/>
        <v>2316.9</v>
      </c>
      <c r="M115" s="108">
        <f t="shared" ref="M115:O115" si="88">M113+M114</f>
        <v>2178</v>
      </c>
      <c r="N115" s="108">
        <f t="shared" si="88"/>
        <v>2241.8000000000002</v>
      </c>
      <c r="O115" s="108">
        <f t="shared" ref="O115:P115" si="89">O113+O114</f>
        <v>2272.3000000000002</v>
      </c>
      <c r="P115" s="108">
        <f t="shared" si="89"/>
        <v>2161.6999999999998</v>
      </c>
      <c r="Q115" s="108">
        <f t="shared" ref="Q115:R115" si="90">Q113+Q114</f>
        <v>2200.9</v>
      </c>
      <c r="R115" s="108">
        <f t="shared" si="90"/>
        <v>2223.7000000000003</v>
      </c>
      <c r="S115" s="108">
        <f t="shared" ref="S115:T115" si="91">S113+S114</f>
        <v>2177.77</v>
      </c>
      <c r="T115" s="108">
        <f t="shared" si="91"/>
        <v>2157</v>
      </c>
      <c r="U115" s="108">
        <f t="shared" ref="U115:V115" si="92">U113+U114</f>
        <v>2165.9</v>
      </c>
      <c r="V115" s="108">
        <f t="shared" si="92"/>
        <v>2159.1700000000005</v>
      </c>
      <c r="W115" s="108">
        <f t="shared" ref="W115:X115" si="93">W113+W114</f>
        <v>2084.7400000000002</v>
      </c>
      <c r="X115" s="108">
        <f t="shared" si="93"/>
        <v>1984.67</v>
      </c>
      <c r="Y115" s="108">
        <f t="shared" ref="Y115:Z115" si="94">Y113+Y114</f>
        <v>1974.0000000000005</v>
      </c>
      <c r="Z115" s="108">
        <f t="shared" si="94"/>
        <v>2119.1000000000004</v>
      </c>
      <c r="AA115" s="108">
        <f>AA113+AA114</f>
        <v>2462.4000000000005</v>
      </c>
      <c r="AB115" s="108">
        <f t="shared" si="87"/>
        <v>2530.3000000000006</v>
      </c>
      <c r="AC115" s="108">
        <f t="shared" ref="AC115:AD115" si="95">AC113+AC114</f>
        <v>2413.0000000000005</v>
      </c>
      <c r="AD115" s="108">
        <f t="shared" si="95"/>
        <v>2416.6000000000004</v>
      </c>
      <c r="AE115" s="108">
        <f t="shared" ref="AE115:AF115" si="96">AE113+AE114</f>
        <v>2352.1000000000004</v>
      </c>
      <c r="AF115" s="108">
        <f t="shared" si="96"/>
        <v>2341.0000000000005</v>
      </c>
      <c r="AG115" s="104">
        <f>AG112+AG108+AG96+AG92+AG71+AG114</f>
        <v>2463.5149999999999</v>
      </c>
      <c r="AH115" s="46">
        <f t="shared" si="29"/>
        <v>2530.3000000000006</v>
      </c>
      <c r="AI115" s="47">
        <f t="shared" si="30"/>
        <v>1974.0000000000005</v>
      </c>
      <c r="BF115" s="81"/>
      <c r="BG115" s="82">
        <v>-382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1771.2000000000003</v>
      </c>
      <c r="C116" s="108">
        <f t="shared" ref="C116:AF116" si="97">C115-(C123)</f>
        <v>1730.5</v>
      </c>
      <c r="D116" s="108">
        <f t="shared" si="97"/>
        <v>1674</v>
      </c>
      <c r="E116" s="108">
        <f t="shared" si="97"/>
        <v>1738.5</v>
      </c>
      <c r="F116" s="108">
        <f t="shared" si="97"/>
        <v>1656.9</v>
      </c>
      <c r="G116" s="108">
        <f t="shared" si="97"/>
        <v>1670.7999999999997</v>
      </c>
      <c r="H116" s="108">
        <f t="shared" si="97"/>
        <v>1676.6999999999998</v>
      </c>
      <c r="I116" s="108">
        <f t="shared" si="97"/>
        <v>1624.5</v>
      </c>
      <c r="J116" s="108">
        <f t="shared" si="97"/>
        <v>1699.8000000000002</v>
      </c>
      <c r="K116" s="108">
        <f t="shared" si="97"/>
        <v>1798.9</v>
      </c>
      <c r="L116" s="108">
        <f t="shared" si="97"/>
        <v>1861.9</v>
      </c>
      <c r="M116" s="108">
        <f t="shared" ref="M116:O116" si="98">M115-(M123)</f>
        <v>1893</v>
      </c>
      <c r="N116" s="108">
        <f t="shared" si="98"/>
        <v>1863.8000000000002</v>
      </c>
      <c r="O116" s="108">
        <f t="shared" ref="O116:P116" si="99">O115-(O123)</f>
        <v>1946.3000000000002</v>
      </c>
      <c r="P116" s="108">
        <f t="shared" si="99"/>
        <v>1997.6999999999998</v>
      </c>
      <c r="Q116" s="108">
        <f t="shared" ref="Q116:R116" si="100">Q115-(Q123)</f>
        <v>1984.9</v>
      </c>
      <c r="R116" s="108">
        <f t="shared" si="100"/>
        <v>2000.7000000000003</v>
      </c>
      <c r="S116" s="108">
        <f t="shared" ref="S116:T116" si="101">S115-(S123)</f>
        <v>2049.17</v>
      </c>
      <c r="T116" s="108">
        <f t="shared" si="101"/>
        <v>2001.5</v>
      </c>
      <c r="U116" s="108">
        <f t="shared" ref="U116:V116" si="102">U115-(U123)</f>
        <v>1977.6000000000001</v>
      </c>
      <c r="V116" s="108">
        <f t="shared" si="102"/>
        <v>1930.5700000000006</v>
      </c>
      <c r="W116" s="108">
        <f t="shared" ref="W116:X116" si="103">W115-(W123)</f>
        <v>1859.1400000000003</v>
      </c>
      <c r="X116" s="108">
        <f t="shared" si="103"/>
        <v>1765.77</v>
      </c>
      <c r="Y116" s="108">
        <f t="shared" ref="Y116:Z116" si="104">Y115-(Y123)</f>
        <v>1681.8000000000004</v>
      </c>
      <c r="Z116" s="108">
        <f t="shared" si="104"/>
        <v>1803.0000000000005</v>
      </c>
      <c r="AA116" s="108">
        <f>AA115-(AA123)</f>
        <v>2096.9000000000005</v>
      </c>
      <c r="AB116" s="108">
        <f t="shared" si="97"/>
        <v>2125.9000000000005</v>
      </c>
      <c r="AC116" s="108">
        <f t="shared" ref="AC116:AD116" si="105">AC115-(AC123)</f>
        <v>2023.0000000000005</v>
      </c>
      <c r="AD116" s="108">
        <f t="shared" si="105"/>
        <v>2034.6000000000004</v>
      </c>
      <c r="AE116" s="108">
        <f t="shared" ref="AE116:AF116" si="106">AE115-(AE123)</f>
        <v>1882.1000000000004</v>
      </c>
      <c r="AF116" s="108">
        <f t="shared" si="106"/>
        <v>1801.0000000000005</v>
      </c>
      <c r="AG116" s="104"/>
      <c r="AH116" s="46">
        <f t="shared" si="29"/>
        <v>2125.9000000000005</v>
      </c>
      <c r="AI116" s="47">
        <f t="shared" si="30"/>
        <v>1624.5</v>
      </c>
      <c r="BF116" s="81"/>
      <c r="BG116" s="82">
        <v>-470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AF122" si="107">IF(B97&lt;0,B97*-1,0)</f>
        <v>425</v>
      </c>
      <c r="C117" s="93">
        <f t="shared" si="107"/>
        <v>440</v>
      </c>
      <c r="D117" s="93">
        <f t="shared" si="107"/>
        <v>484</v>
      </c>
      <c r="E117" s="93">
        <f t="shared" si="107"/>
        <v>391</v>
      </c>
      <c r="F117" s="93">
        <f t="shared" si="107"/>
        <v>550</v>
      </c>
      <c r="G117" s="93">
        <f t="shared" si="107"/>
        <v>511</v>
      </c>
      <c r="H117" s="93">
        <f t="shared" si="107"/>
        <v>477</v>
      </c>
      <c r="I117" s="93">
        <f t="shared" si="107"/>
        <v>490</v>
      </c>
      <c r="J117" s="93">
        <f t="shared" si="107"/>
        <v>492</v>
      </c>
      <c r="K117" s="93">
        <f t="shared" si="107"/>
        <v>512</v>
      </c>
      <c r="L117" s="93">
        <f t="shared" si="107"/>
        <v>455</v>
      </c>
      <c r="M117" s="93">
        <f t="shared" ref="M117:O117" si="108">IF(M97&lt;0,M97*-1,0)</f>
        <v>285</v>
      </c>
      <c r="N117" s="93">
        <f t="shared" si="108"/>
        <v>378</v>
      </c>
      <c r="O117" s="93">
        <f t="shared" ref="O117:P117" si="109">IF(O97&lt;0,O97*-1,0)</f>
        <v>326</v>
      </c>
      <c r="P117" s="93">
        <f t="shared" si="109"/>
        <v>164</v>
      </c>
      <c r="Q117" s="93">
        <f t="shared" ref="Q117:R117" si="110">IF(Q97&lt;0,Q97*-1,0)</f>
        <v>216</v>
      </c>
      <c r="R117" s="93">
        <f t="shared" si="110"/>
        <v>223</v>
      </c>
      <c r="S117" s="93">
        <f t="shared" ref="S117:T117" si="111">IF(S97&lt;0,S97*-1,0)</f>
        <v>128.6</v>
      </c>
      <c r="T117" s="93">
        <f t="shared" si="111"/>
        <v>155.5</v>
      </c>
      <c r="U117" s="93">
        <f t="shared" ref="U117:V117" si="112">IF(U97&lt;0,U97*-1,0)</f>
        <v>188.3</v>
      </c>
      <c r="V117" s="93">
        <f t="shared" si="112"/>
        <v>228.6</v>
      </c>
      <c r="W117" s="93">
        <f t="shared" ref="W117:X117" si="113">IF(W97&lt;0,W97*-1,0)</f>
        <v>225.6</v>
      </c>
      <c r="X117" s="93">
        <f t="shared" si="113"/>
        <v>218.9</v>
      </c>
      <c r="Y117" s="93">
        <f t="shared" ref="Y117:AA122" si="114">IF(Y97&lt;0,Y97*-1,0)</f>
        <v>292.2</v>
      </c>
      <c r="Z117" s="93">
        <f t="shared" si="114"/>
        <v>316.10000000000002</v>
      </c>
      <c r="AA117" s="93">
        <f t="shared" si="114"/>
        <v>365.5</v>
      </c>
      <c r="AB117" s="93">
        <f t="shared" si="107"/>
        <v>404.4</v>
      </c>
      <c r="AC117" s="93">
        <f t="shared" ref="AC117:AD117" si="115">IF(AC97&lt;0,AC97*-1,0)</f>
        <v>390</v>
      </c>
      <c r="AD117" s="93">
        <f t="shared" si="115"/>
        <v>382</v>
      </c>
      <c r="AE117" s="93">
        <f t="shared" ref="AE117:AF117" si="116">IF(AE97&lt;0,AE97*-1,0)</f>
        <v>470</v>
      </c>
      <c r="AF117" s="93">
        <f t="shared" si="116"/>
        <v>540</v>
      </c>
      <c r="AG117" s="61"/>
      <c r="AH117" s="46">
        <f t="shared" si="29"/>
        <v>550</v>
      </c>
      <c r="AI117" s="47">
        <f t="shared" si="30"/>
        <v>128.6</v>
      </c>
      <c r="BG117" s="82">
        <v>-540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/>
      <c r="C118" s="93">
        <f t="shared" si="107"/>
        <v>0</v>
      </c>
      <c r="D118" s="93">
        <f t="shared" si="107"/>
        <v>0</v>
      </c>
      <c r="E118" s="93">
        <f t="shared" si="107"/>
        <v>0</v>
      </c>
      <c r="F118" s="93">
        <f t="shared" si="107"/>
        <v>0</v>
      </c>
      <c r="G118" s="93">
        <f t="shared" si="107"/>
        <v>0</v>
      </c>
      <c r="H118" s="93">
        <f t="shared" si="107"/>
        <v>0</v>
      </c>
      <c r="I118" s="93">
        <f t="shared" si="107"/>
        <v>0</v>
      </c>
      <c r="J118" s="93">
        <f t="shared" si="107"/>
        <v>0</v>
      </c>
      <c r="K118" s="93">
        <f t="shared" si="107"/>
        <v>0</v>
      </c>
      <c r="L118" s="93">
        <f t="shared" si="107"/>
        <v>0</v>
      </c>
      <c r="M118" s="93">
        <f t="shared" ref="M118:O118" si="117">IF(M98&lt;0,M98*-1,0)</f>
        <v>0</v>
      </c>
      <c r="N118" s="93">
        <f t="shared" si="117"/>
        <v>0</v>
      </c>
      <c r="O118" s="93">
        <f t="shared" ref="O118:P118" si="118">IF(O98&lt;0,O98*-1,0)</f>
        <v>0</v>
      </c>
      <c r="P118" s="93">
        <f t="shared" si="118"/>
        <v>0</v>
      </c>
      <c r="Q118" s="93">
        <f t="shared" ref="Q118:R118" si="119">IF(Q98&lt;0,Q98*-1,0)</f>
        <v>0</v>
      </c>
      <c r="R118" s="93">
        <f t="shared" si="119"/>
        <v>0</v>
      </c>
      <c r="S118" s="93">
        <f t="shared" ref="S118:T118" si="120">IF(S98&lt;0,S98*-1,0)</f>
        <v>0</v>
      </c>
      <c r="T118" s="93">
        <f t="shared" si="120"/>
        <v>0</v>
      </c>
      <c r="U118" s="93">
        <f t="shared" ref="U118:V118" si="121">IF(U98&lt;0,U98*-1,0)</f>
        <v>0</v>
      </c>
      <c r="V118" s="93">
        <f t="shared" si="121"/>
        <v>0</v>
      </c>
      <c r="W118" s="93">
        <f t="shared" ref="W118:X118" si="122">IF(W98&lt;0,W98*-1,0)</f>
        <v>0</v>
      </c>
      <c r="X118" s="93">
        <f t="shared" si="122"/>
        <v>0</v>
      </c>
      <c r="Y118" s="93">
        <f t="shared" ref="Y118:Z118" si="123">IF(Y98&lt;0,Y98*-1,0)</f>
        <v>0</v>
      </c>
      <c r="Z118" s="93">
        <f t="shared" si="123"/>
        <v>0</v>
      </c>
      <c r="AA118" s="93">
        <f t="shared" si="114"/>
        <v>0</v>
      </c>
      <c r="AB118" s="93">
        <f t="shared" si="107"/>
        <v>0</v>
      </c>
      <c r="AC118" s="93">
        <f t="shared" ref="AC118:AD118" si="124">IF(AC98&lt;0,AC98*-1,0)</f>
        <v>0</v>
      </c>
      <c r="AD118" s="93">
        <f t="shared" si="124"/>
        <v>0</v>
      </c>
      <c r="AE118" s="93">
        <f t="shared" ref="AE118:AF118" si="125">IF(AE98&lt;0,AE98*-1,0)</f>
        <v>0</v>
      </c>
      <c r="AF118" s="93">
        <f t="shared" si="125"/>
        <v>0</v>
      </c>
      <c r="AG118" s="64"/>
      <c r="AH118" s="46">
        <f t="shared" si="29"/>
        <v>0</v>
      </c>
      <c r="AI118" s="47">
        <f t="shared" si="30"/>
        <v>0</v>
      </c>
      <c r="AK118" s="49"/>
      <c r="BG118" s="82">
        <v>-425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07"/>
        <v>0</v>
      </c>
      <c r="C119" s="93">
        <f t="shared" si="107"/>
        <v>0</v>
      </c>
      <c r="D119" s="93">
        <f t="shared" si="107"/>
        <v>0</v>
      </c>
      <c r="E119" s="93">
        <f t="shared" si="107"/>
        <v>0</v>
      </c>
      <c r="F119" s="93">
        <f t="shared" si="107"/>
        <v>0</v>
      </c>
      <c r="G119" s="93">
        <f t="shared" si="107"/>
        <v>0</v>
      </c>
      <c r="H119" s="93">
        <f t="shared" si="107"/>
        <v>0</v>
      </c>
      <c r="I119" s="93">
        <f t="shared" si="107"/>
        <v>0</v>
      </c>
      <c r="J119" s="93">
        <f t="shared" si="107"/>
        <v>0</v>
      </c>
      <c r="K119" s="93">
        <f t="shared" si="107"/>
        <v>0</v>
      </c>
      <c r="L119" s="93">
        <f t="shared" si="107"/>
        <v>0</v>
      </c>
      <c r="M119" s="93">
        <f t="shared" ref="M119:O119" si="126">IF(M99&lt;0,M99*-1,0)</f>
        <v>0</v>
      </c>
      <c r="N119" s="93">
        <f t="shared" si="126"/>
        <v>0</v>
      </c>
      <c r="O119" s="93">
        <f t="shared" ref="O119:P119" si="127">IF(O99&lt;0,O99*-1,0)</f>
        <v>0</v>
      </c>
      <c r="P119" s="93">
        <f t="shared" si="127"/>
        <v>0</v>
      </c>
      <c r="Q119" s="93">
        <f t="shared" ref="Q119:R119" si="128">IF(Q99&lt;0,Q99*-1,0)</f>
        <v>0</v>
      </c>
      <c r="R119" s="93">
        <f t="shared" si="128"/>
        <v>0</v>
      </c>
      <c r="S119" s="93">
        <f t="shared" ref="S119:T119" si="129">IF(S99&lt;0,S99*-1,0)</f>
        <v>0</v>
      </c>
      <c r="T119" s="93">
        <f t="shared" si="129"/>
        <v>0</v>
      </c>
      <c r="U119" s="93">
        <f t="shared" ref="U119:V119" si="130">IF(U99&lt;0,U99*-1,0)</f>
        <v>0</v>
      </c>
      <c r="V119" s="93">
        <f t="shared" si="130"/>
        <v>0</v>
      </c>
      <c r="W119" s="93">
        <f t="shared" ref="W119:X119" si="131">IF(W99&lt;0,W99*-1,0)</f>
        <v>0</v>
      </c>
      <c r="X119" s="93">
        <f t="shared" si="131"/>
        <v>0</v>
      </c>
      <c r="Y119" s="93">
        <f t="shared" ref="Y119:Z119" si="132">IF(Y99&lt;0,Y99*-1,0)</f>
        <v>0</v>
      </c>
      <c r="Z119" s="93">
        <f t="shared" si="132"/>
        <v>0</v>
      </c>
      <c r="AA119" s="93">
        <f t="shared" si="114"/>
        <v>0</v>
      </c>
      <c r="AB119" s="93">
        <f t="shared" si="107"/>
        <v>0</v>
      </c>
      <c r="AC119" s="93">
        <f t="shared" ref="AC119:AD119" si="133">IF(AC99&lt;0,AC99*-1,0)</f>
        <v>0</v>
      </c>
      <c r="AD119" s="93">
        <f t="shared" si="133"/>
        <v>0</v>
      </c>
      <c r="AE119" s="93">
        <f t="shared" ref="AE119:AF119" si="134">IF(AE99&lt;0,AE99*-1,0)</f>
        <v>0</v>
      </c>
      <c r="AF119" s="93">
        <f t="shared" si="134"/>
        <v>0</v>
      </c>
      <c r="AG119" s="111"/>
      <c r="AH119" s="46">
        <f t="shared" si="29"/>
        <v>0</v>
      </c>
      <c r="AI119" s="47">
        <f t="shared" si="30"/>
        <v>0</v>
      </c>
    </row>
    <row r="120" spans="1:64" x14ac:dyDescent="0.25">
      <c r="A120" s="96" t="s">
        <v>126</v>
      </c>
      <c r="B120" s="93">
        <f t="shared" si="107"/>
        <v>0</v>
      </c>
      <c r="C120" s="93">
        <f t="shared" si="107"/>
        <v>0</v>
      </c>
      <c r="D120" s="93">
        <f t="shared" si="107"/>
        <v>0</v>
      </c>
      <c r="E120" s="93">
        <f t="shared" si="107"/>
        <v>0</v>
      </c>
      <c r="F120" s="93">
        <f t="shared" si="107"/>
        <v>0</v>
      </c>
      <c r="G120" s="93">
        <f t="shared" si="107"/>
        <v>0</v>
      </c>
      <c r="H120" s="93">
        <f t="shared" si="107"/>
        <v>0</v>
      </c>
      <c r="I120" s="93">
        <f t="shared" si="107"/>
        <v>0</v>
      </c>
      <c r="J120" s="93">
        <f t="shared" si="107"/>
        <v>0</v>
      </c>
      <c r="K120" s="93">
        <f t="shared" si="107"/>
        <v>0</v>
      </c>
      <c r="L120" s="93">
        <f t="shared" si="107"/>
        <v>0</v>
      </c>
      <c r="M120" s="93">
        <f t="shared" ref="M120:O120" si="135">IF(M100&lt;0,M100*-1,0)</f>
        <v>0</v>
      </c>
      <c r="N120" s="93">
        <f t="shared" si="135"/>
        <v>0</v>
      </c>
      <c r="O120" s="93">
        <f t="shared" ref="O120:P120" si="136">IF(O100&lt;0,O100*-1,0)</f>
        <v>0</v>
      </c>
      <c r="P120" s="93">
        <f t="shared" si="136"/>
        <v>0</v>
      </c>
      <c r="Q120" s="93">
        <f t="shared" ref="Q120:R120" si="137">IF(Q100&lt;0,Q100*-1,0)</f>
        <v>0</v>
      </c>
      <c r="R120" s="93">
        <f t="shared" si="137"/>
        <v>0</v>
      </c>
      <c r="S120" s="93">
        <f t="shared" ref="S120:T120" si="138">IF(S100&lt;0,S100*-1,0)</f>
        <v>0</v>
      </c>
      <c r="T120" s="93">
        <f t="shared" si="138"/>
        <v>0</v>
      </c>
      <c r="U120" s="93">
        <f t="shared" ref="U120:V120" si="139">IF(U100&lt;0,U100*-1,0)</f>
        <v>0</v>
      </c>
      <c r="V120" s="93">
        <f t="shared" si="139"/>
        <v>0</v>
      </c>
      <c r="W120" s="93">
        <f t="shared" ref="W120:X120" si="140">IF(W100&lt;0,W100*-1,0)</f>
        <v>0</v>
      </c>
      <c r="X120" s="93">
        <f t="shared" si="140"/>
        <v>0</v>
      </c>
      <c r="Y120" s="93">
        <f t="shared" ref="Y120:Z120" si="141">IF(Y100&lt;0,Y100*-1,0)</f>
        <v>0</v>
      </c>
      <c r="Z120" s="93">
        <f t="shared" si="141"/>
        <v>0</v>
      </c>
      <c r="AA120" s="93">
        <f t="shared" si="114"/>
        <v>0</v>
      </c>
      <c r="AB120" s="93">
        <f t="shared" si="107"/>
        <v>0</v>
      </c>
      <c r="AC120" s="93">
        <f t="shared" ref="AC120:AD120" si="142">IF(AC100&lt;0,AC100*-1,0)</f>
        <v>0</v>
      </c>
      <c r="AD120" s="93">
        <f t="shared" si="142"/>
        <v>0</v>
      </c>
      <c r="AE120" s="93">
        <f t="shared" ref="AE120:AF120" si="143">IF(AE100&lt;0,AE100*-1,0)</f>
        <v>0</v>
      </c>
      <c r="AF120" s="93">
        <f t="shared" si="143"/>
        <v>0</v>
      </c>
      <c r="AG120" s="111"/>
      <c r="AH120" s="46">
        <f t="shared" si="29"/>
        <v>0</v>
      </c>
      <c r="AI120" s="47">
        <f t="shared" si="30"/>
        <v>0</v>
      </c>
    </row>
    <row r="121" spans="1:64" x14ac:dyDescent="0.25">
      <c r="A121" s="96" t="s">
        <v>128</v>
      </c>
      <c r="B121" s="93">
        <f t="shared" si="107"/>
        <v>0</v>
      </c>
      <c r="C121" s="93">
        <f t="shared" si="107"/>
        <v>0</v>
      </c>
      <c r="D121" s="93">
        <f t="shared" si="107"/>
        <v>0</v>
      </c>
      <c r="E121" s="93">
        <f t="shared" si="107"/>
        <v>0</v>
      </c>
      <c r="F121" s="93">
        <f t="shared" si="107"/>
        <v>0</v>
      </c>
      <c r="G121" s="93">
        <f t="shared" si="107"/>
        <v>0</v>
      </c>
      <c r="H121" s="93">
        <f t="shared" si="107"/>
        <v>0</v>
      </c>
      <c r="I121" s="93">
        <f t="shared" si="107"/>
        <v>0</v>
      </c>
      <c r="J121" s="93">
        <f t="shared" si="107"/>
        <v>0</v>
      </c>
      <c r="K121" s="93">
        <f t="shared" si="107"/>
        <v>0</v>
      </c>
      <c r="L121" s="93">
        <f t="shared" si="107"/>
        <v>0</v>
      </c>
      <c r="M121" s="93">
        <f t="shared" ref="M121:O121" si="144">IF(M101&lt;0,M101*-1,0)</f>
        <v>0</v>
      </c>
      <c r="N121" s="93">
        <f t="shared" si="144"/>
        <v>0</v>
      </c>
      <c r="O121" s="93">
        <f t="shared" ref="O121:P121" si="145">IF(O101&lt;0,O101*-1,0)</f>
        <v>0</v>
      </c>
      <c r="P121" s="93">
        <f t="shared" si="145"/>
        <v>0</v>
      </c>
      <c r="Q121" s="93">
        <f t="shared" ref="Q121:R121" si="146">IF(Q101&lt;0,Q101*-1,0)</f>
        <v>0</v>
      </c>
      <c r="R121" s="93">
        <f t="shared" si="146"/>
        <v>0</v>
      </c>
      <c r="S121" s="93">
        <f t="shared" ref="S121:T121" si="147">IF(S101&lt;0,S101*-1,0)</f>
        <v>0</v>
      </c>
      <c r="T121" s="93">
        <f t="shared" si="147"/>
        <v>0</v>
      </c>
      <c r="U121" s="93">
        <f t="shared" ref="U121:V121" si="148">IF(U101&lt;0,U101*-1,0)</f>
        <v>0</v>
      </c>
      <c r="V121" s="93">
        <f t="shared" si="148"/>
        <v>0</v>
      </c>
      <c r="W121" s="93">
        <f t="shared" ref="W121:X121" si="149">IF(W101&lt;0,W101*-1,0)</f>
        <v>0</v>
      </c>
      <c r="X121" s="93">
        <f t="shared" si="149"/>
        <v>0</v>
      </c>
      <c r="Y121" s="93">
        <f t="shared" ref="Y121:Z121" si="150">IF(Y101&lt;0,Y101*-1,0)</f>
        <v>0</v>
      </c>
      <c r="Z121" s="93">
        <f t="shared" si="150"/>
        <v>0</v>
      </c>
      <c r="AA121" s="93">
        <f t="shared" si="114"/>
        <v>0</v>
      </c>
      <c r="AB121" s="93">
        <f t="shared" si="107"/>
        <v>0</v>
      </c>
      <c r="AC121" s="93">
        <f t="shared" ref="AC121:AD121" si="151">IF(AC101&lt;0,AC101*-1,0)</f>
        <v>0</v>
      </c>
      <c r="AD121" s="93">
        <f t="shared" si="151"/>
        <v>0</v>
      </c>
      <c r="AE121" s="93">
        <f t="shared" ref="AE121:AF121" si="152">IF(AE101&lt;0,AE101*-1,0)</f>
        <v>0</v>
      </c>
      <c r="AF121" s="93">
        <f t="shared" si="152"/>
        <v>0</v>
      </c>
      <c r="AG121" s="111"/>
      <c r="AH121" s="46">
        <f t="shared" si="29"/>
        <v>0</v>
      </c>
      <c r="AI121" s="47">
        <f t="shared" si="30"/>
        <v>0</v>
      </c>
    </row>
    <row r="122" spans="1:64" ht="15.75" thickBot="1" x14ac:dyDescent="0.3">
      <c r="A122" s="96" t="s">
        <v>130</v>
      </c>
      <c r="B122" s="93">
        <f t="shared" si="107"/>
        <v>0</v>
      </c>
      <c r="C122" s="93">
        <f t="shared" si="107"/>
        <v>0</v>
      </c>
      <c r="D122" s="93">
        <f t="shared" si="107"/>
        <v>0</v>
      </c>
      <c r="E122" s="93">
        <f t="shared" si="107"/>
        <v>0</v>
      </c>
      <c r="F122" s="93">
        <f t="shared" si="107"/>
        <v>0</v>
      </c>
      <c r="G122" s="93">
        <f t="shared" si="107"/>
        <v>0</v>
      </c>
      <c r="H122" s="93">
        <f t="shared" si="107"/>
        <v>0</v>
      </c>
      <c r="I122" s="93">
        <f t="shared" si="107"/>
        <v>0</v>
      </c>
      <c r="J122" s="93">
        <f t="shared" si="107"/>
        <v>0</v>
      </c>
      <c r="K122" s="93">
        <f t="shared" si="107"/>
        <v>0</v>
      </c>
      <c r="L122" s="93">
        <f t="shared" si="107"/>
        <v>0</v>
      </c>
      <c r="M122" s="93">
        <f t="shared" ref="M122:O122" si="153">IF(M102&lt;0,M102*-1,0)</f>
        <v>0</v>
      </c>
      <c r="N122" s="93">
        <f t="shared" si="153"/>
        <v>0</v>
      </c>
      <c r="O122" s="93">
        <f t="shared" ref="O122:P122" si="154">IF(O102&lt;0,O102*-1,0)</f>
        <v>0</v>
      </c>
      <c r="P122" s="93">
        <f t="shared" si="154"/>
        <v>0</v>
      </c>
      <c r="Q122" s="93">
        <f t="shared" ref="Q122:R122" si="155">IF(Q102&lt;0,Q102*-1,0)</f>
        <v>0</v>
      </c>
      <c r="R122" s="93">
        <f t="shared" si="155"/>
        <v>0</v>
      </c>
      <c r="S122" s="93">
        <f t="shared" ref="S122:T122" si="156">IF(S102&lt;0,S102*-1,0)</f>
        <v>0</v>
      </c>
      <c r="T122" s="93">
        <f t="shared" si="156"/>
        <v>0</v>
      </c>
      <c r="U122" s="93">
        <f t="shared" ref="U122:V122" si="157">IF(U102&lt;0,U102*-1,0)</f>
        <v>0</v>
      </c>
      <c r="V122" s="93">
        <f t="shared" si="157"/>
        <v>0</v>
      </c>
      <c r="W122" s="93">
        <f t="shared" ref="W122:X122" si="158">IF(W102&lt;0,W102*-1,0)</f>
        <v>0</v>
      </c>
      <c r="X122" s="93">
        <f t="shared" si="158"/>
        <v>0</v>
      </c>
      <c r="Y122" s="93">
        <f t="shared" ref="Y122:Z122" si="159">IF(Y102&lt;0,Y102*-1,0)</f>
        <v>0</v>
      </c>
      <c r="Z122" s="93">
        <f t="shared" si="159"/>
        <v>0</v>
      </c>
      <c r="AA122" s="93">
        <f t="shared" si="114"/>
        <v>0</v>
      </c>
      <c r="AB122" s="93">
        <f t="shared" si="107"/>
        <v>0</v>
      </c>
      <c r="AC122" s="93">
        <f t="shared" ref="AC122:AD122" si="160">IF(AC102&lt;0,AC102*-1,0)</f>
        <v>0</v>
      </c>
      <c r="AD122" s="93">
        <f t="shared" si="160"/>
        <v>0</v>
      </c>
      <c r="AE122" s="93">
        <f t="shared" ref="AE122:AF122" si="161">IF(AE102&lt;0,AE102*-1,0)</f>
        <v>0</v>
      </c>
      <c r="AF122" s="93">
        <f t="shared" si="161"/>
        <v>0</v>
      </c>
      <c r="AG122" s="103"/>
      <c r="AH122" s="46">
        <f t="shared" si="29"/>
        <v>0</v>
      </c>
      <c r="AI122" s="47">
        <f t="shared" si="30"/>
        <v>0</v>
      </c>
    </row>
    <row r="123" spans="1:64" ht="15.75" thickBot="1" x14ac:dyDescent="0.3">
      <c r="A123" s="112" t="s">
        <v>145</v>
      </c>
      <c r="B123" s="70">
        <f t="shared" ref="B123:AF123" si="162">SUM(B117:B122)</f>
        <v>425</v>
      </c>
      <c r="C123" s="70">
        <f t="shared" si="162"/>
        <v>440</v>
      </c>
      <c r="D123" s="70">
        <f t="shared" si="162"/>
        <v>484</v>
      </c>
      <c r="E123" s="70">
        <f t="shared" si="162"/>
        <v>391</v>
      </c>
      <c r="F123" s="70">
        <f t="shared" si="162"/>
        <v>550</v>
      </c>
      <c r="G123" s="70">
        <f t="shared" si="162"/>
        <v>511</v>
      </c>
      <c r="H123" s="70">
        <f t="shared" si="162"/>
        <v>477</v>
      </c>
      <c r="I123" s="70">
        <f t="shared" si="162"/>
        <v>490</v>
      </c>
      <c r="J123" s="70">
        <f t="shared" si="162"/>
        <v>492</v>
      </c>
      <c r="K123" s="70">
        <f t="shared" si="162"/>
        <v>512</v>
      </c>
      <c r="L123" s="70">
        <f t="shared" si="162"/>
        <v>455</v>
      </c>
      <c r="M123" s="70">
        <f t="shared" ref="M123:O123" si="163">SUM(M117:M122)</f>
        <v>285</v>
      </c>
      <c r="N123" s="70">
        <f t="shared" si="163"/>
        <v>378</v>
      </c>
      <c r="O123" s="70">
        <f t="shared" ref="O123:P123" si="164">SUM(O117:O122)</f>
        <v>326</v>
      </c>
      <c r="P123" s="70">
        <f t="shared" si="164"/>
        <v>164</v>
      </c>
      <c r="Q123" s="70">
        <f t="shared" ref="Q123:R123" si="165">SUM(Q117:Q122)</f>
        <v>216</v>
      </c>
      <c r="R123" s="70">
        <f t="shared" si="165"/>
        <v>223</v>
      </c>
      <c r="S123" s="70">
        <f t="shared" ref="S123:T123" si="166">SUM(S117:S122)</f>
        <v>128.6</v>
      </c>
      <c r="T123" s="70">
        <f t="shared" si="166"/>
        <v>155.5</v>
      </c>
      <c r="U123" s="70">
        <f t="shared" ref="U123:V123" si="167">SUM(U117:U122)</f>
        <v>188.3</v>
      </c>
      <c r="V123" s="70">
        <f t="shared" si="167"/>
        <v>228.6</v>
      </c>
      <c r="W123" s="70">
        <f t="shared" ref="W123:X123" si="168">SUM(W117:W122)</f>
        <v>225.6</v>
      </c>
      <c r="X123" s="70">
        <f t="shared" si="168"/>
        <v>218.9</v>
      </c>
      <c r="Y123" s="70">
        <f t="shared" ref="Y123:Z123" si="169">SUM(Y117:Y122)</f>
        <v>292.2</v>
      </c>
      <c r="Z123" s="70">
        <f t="shared" si="169"/>
        <v>316.10000000000002</v>
      </c>
      <c r="AA123" s="70">
        <f>SUM(AA117:AA122)</f>
        <v>365.5</v>
      </c>
      <c r="AB123" s="70">
        <f t="shared" si="162"/>
        <v>404.4</v>
      </c>
      <c r="AC123" s="70">
        <f t="shared" ref="AC123:AD123" si="170">SUM(AC117:AC122)</f>
        <v>390</v>
      </c>
      <c r="AD123" s="70">
        <f t="shared" si="170"/>
        <v>382</v>
      </c>
      <c r="AE123" s="70">
        <f t="shared" ref="AE123:AF123" si="171">SUM(AE117:AE122)</f>
        <v>470</v>
      </c>
      <c r="AF123" s="70">
        <f t="shared" si="171"/>
        <v>540</v>
      </c>
      <c r="AG123" s="104"/>
      <c r="AH123" s="46">
        <f t="shared" si="29"/>
        <v>550</v>
      </c>
      <c r="AI123" s="47">
        <f t="shared" si="30"/>
        <v>128.6</v>
      </c>
      <c r="AJ123" s="105">
        <f t="array" ref="AJ123">MIN(IF(B123:AF123&lt;&gt;0,B123:AF123))</f>
        <v>128.6</v>
      </c>
    </row>
    <row r="124" spans="1:64" ht="15.75" thickBot="1" x14ac:dyDescent="0.3">
      <c r="A124" s="87" t="s">
        <v>146</v>
      </c>
      <c r="B124" s="70">
        <f t="shared" ref="B124:AF124" si="172">B108-B123</f>
        <v>-403.2</v>
      </c>
      <c r="C124" s="70">
        <f t="shared" si="172"/>
        <v>-418.2</v>
      </c>
      <c r="D124" s="70">
        <f t="shared" si="172"/>
        <v>-465.2</v>
      </c>
      <c r="E124" s="70">
        <f t="shared" si="172"/>
        <v>-372</v>
      </c>
      <c r="F124" s="70">
        <f t="shared" si="172"/>
        <v>-464.7</v>
      </c>
      <c r="G124" s="70">
        <f t="shared" si="172"/>
        <v>-429</v>
      </c>
      <c r="H124" s="70">
        <f t="shared" si="172"/>
        <v>-371</v>
      </c>
      <c r="I124" s="70">
        <f t="shared" si="172"/>
        <v>-388</v>
      </c>
      <c r="J124" s="70">
        <f t="shared" si="172"/>
        <v>-397.7</v>
      </c>
      <c r="K124" s="70">
        <f t="shared" si="172"/>
        <v>-418.6</v>
      </c>
      <c r="L124" s="70">
        <f t="shared" si="172"/>
        <v>-355.6</v>
      </c>
      <c r="M124" s="70">
        <f t="shared" ref="M124:O124" si="173">M108-M123</f>
        <v>-179.1</v>
      </c>
      <c r="N124" s="70">
        <f t="shared" si="173"/>
        <v>-264</v>
      </c>
      <c r="O124" s="70">
        <f t="shared" ref="O124:P124" si="174">O108-O123</f>
        <v>-120.20000000000002</v>
      </c>
      <c r="P124" s="70">
        <f t="shared" si="174"/>
        <v>21.599999999999994</v>
      </c>
      <c r="Q124" s="70">
        <f t="shared" ref="Q124:R124" si="175">Q108-Q123</f>
        <v>-11.399999999999977</v>
      </c>
      <c r="R124" s="70">
        <f t="shared" si="175"/>
        <v>-5.7000000000000171</v>
      </c>
      <c r="S124" s="70">
        <f t="shared" ref="S124:T124" si="176">S108-S123</f>
        <v>97.769999999999982</v>
      </c>
      <c r="T124" s="70">
        <f t="shared" si="176"/>
        <v>58.800000000000011</v>
      </c>
      <c r="U124" s="70">
        <f t="shared" ref="U124:V124" si="177">U108-U123</f>
        <v>23.299999999999983</v>
      </c>
      <c r="V124" s="70">
        <f t="shared" si="177"/>
        <v>-13.299999999999983</v>
      </c>
      <c r="W124" s="70">
        <f t="shared" ref="W124:X124" si="178">W108-W123</f>
        <v>-22.099999999999994</v>
      </c>
      <c r="X124" s="70">
        <f t="shared" si="178"/>
        <v>-30.400000000000006</v>
      </c>
      <c r="Y124" s="70">
        <f t="shared" ref="Y124:Z124" si="179">Y108-Y123</f>
        <v>-120.79999999999998</v>
      </c>
      <c r="Z124" s="70">
        <f t="shared" si="179"/>
        <v>-139.20000000000002</v>
      </c>
      <c r="AA124" s="70">
        <f>AA108-AA123</f>
        <v>-186.8</v>
      </c>
      <c r="AB124" s="70">
        <f t="shared" si="172"/>
        <v>-249.7</v>
      </c>
      <c r="AC124" s="70">
        <f t="shared" ref="AC124:AD124" si="180">AC108-AC123</f>
        <v>-343</v>
      </c>
      <c r="AD124" s="70">
        <f t="shared" si="180"/>
        <v>-331.4</v>
      </c>
      <c r="AE124" s="70">
        <f t="shared" ref="AE124:AF124" si="181">AE108-AE123</f>
        <v>-422.4</v>
      </c>
      <c r="AF124" s="70">
        <f t="shared" si="181"/>
        <v>-493</v>
      </c>
      <c r="AG124" s="104"/>
      <c r="AH124" s="46">
        <f t="shared" si="29"/>
        <v>97.769999999999982</v>
      </c>
      <c r="AI124" s="47">
        <f t="shared" si="30"/>
        <v>-493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9"/>
        <v>0</v>
      </c>
      <c r="AI125" s="47">
        <f t="shared" si="30"/>
        <v>0</v>
      </c>
    </row>
    <row r="126" spans="1:64" x14ac:dyDescent="0.25">
      <c r="A126" s="116" t="s">
        <v>148</v>
      </c>
      <c r="B126" s="117">
        <v>50.06</v>
      </c>
      <c r="C126" s="117">
        <v>50.06</v>
      </c>
      <c r="D126" s="117">
        <v>49.93</v>
      </c>
      <c r="E126" s="117">
        <v>50.03</v>
      </c>
      <c r="F126" s="117">
        <v>50.03</v>
      </c>
      <c r="G126" s="117">
        <v>50.03</v>
      </c>
      <c r="H126" s="117">
        <v>50.03</v>
      </c>
      <c r="I126" s="117">
        <v>50.03</v>
      </c>
      <c r="J126" s="117">
        <v>50.03</v>
      </c>
      <c r="K126" s="117">
        <v>50.03</v>
      </c>
      <c r="L126" s="117">
        <v>50.03</v>
      </c>
      <c r="M126" s="117">
        <v>49.95</v>
      </c>
      <c r="N126" s="117">
        <v>50.01</v>
      </c>
      <c r="O126" s="117">
        <v>50.003</v>
      </c>
      <c r="P126" s="117">
        <v>49.94</v>
      </c>
      <c r="Q126" s="117">
        <v>49.86</v>
      </c>
      <c r="R126" s="117">
        <v>49.99</v>
      </c>
      <c r="S126" s="117">
        <v>49.912999999999997</v>
      </c>
      <c r="T126" s="117">
        <v>49.97</v>
      </c>
      <c r="U126" s="117">
        <v>49.968000000000004</v>
      </c>
      <c r="V126" s="117">
        <v>49.942999999999998</v>
      </c>
      <c r="W126" s="117">
        <v>49.987699999999997</v>
      </c>
      <c r="X126" s="117">
        <v>49.948999999999998</v>
      </c>
      <c r="Y126" s="117">
        <v>49.9773</v>
      </c>
      <c r="Z126" s="117">
        <v>49.999000000000002</v>
      </c>
      <c r="AA126" s="117">
        <v>49.984000000000002</v>
      </c>
      <c r="AB126" s="117">
        <v>50.033000000000001</v>
      </c>
      <c r="AC126" s="117">
        <v>49.939</v>
      </c>
      <c r="AD126" s="117">
        <v>50.000999999999998</v>
      </c>
      <c r="AE126" s="117">
        <v>50.018000000000001</v>
      </c>
      <c r="AF126" s="117">
        <v>49.98</v>
      </c>
      <c r="AG126" s="118"/>
      <c r="AH126" s="46">
        <f t="shared" si="29"/>
        <v>50.06</v>
      </c>
      <c r="AI126" s="47">
        <f t="shared" si="30"/>
        <v>49.86</v>
      </c>
    </row>
    <row r="127" spans="1:64" x14ac:dyDescent="0.25">
      <c r="A127" s="119" t="s">
        <v>149</v>
      </c>
      <c r="B127" s="43">
        <v>132.19999999999999</v>
      </c>
      <c r="C127" s="43">
        <v>132.19999999999999</v>
      </c>
      <c r="D127" s="43">
        <v>134.1</v>
      </c>
      <c r="E127" s="43">
        <v>134.80000000000001</v>
      </c>
      <c r="F127" s="43">
        <v>134.80000000000001</v>
      </c>
      <c r="G127" s="43">
        <v>134.80000000000001</v>
      </c>
      <c r="H127" s="43">
        <v>134.80000000000001</v>
      </c>
      <c r="I127" s="43">
        <v>134.80000000000001</v>
      </c>
      <c r="J127" s="43">
        <v>134.80000000000001</v>
      </c>
      <c r="K127" s="43">
        <v>134.80000000000001</v>
      </c>
      <c r="L127" s="43">
        <v>134.80000000000001</v>
      </c>
      <c r="M127" s="43">
        <v>129.9</v>
      </c>
      <c r="N127" s="43">
        <v>129.9</v>
      </c>
      <c r="O127" s="43">
        <v>129.9</v>
      </c>
      <c r="P127" s="43">
        <v>129.9</v>
      </c>
      <c r="Q127" s="43">
        <v>132.1</v>
      </c>
      <c r="R127" s="43">
        <v>132.1</v>
      </c>
      <c r="S127" s="43">
        <v>131.4</v>
      </c>
      <c r="T127" s="43">
        <v>133.1</v>
      </c>
      <c r="U127" s="43">
        <v>131</v>
      </c>
      <c r="V127" s="43">
        <v>131</v>
      </c>
      <c r="W127" s="43">
        <v>134.1</v>
      </c>
      <c r="X127" s="43">
        <v>134.1</v>
      </c>
      <c r="Y127" s="43">
        <v>134.1</v>
      </c>
      <c r="Z127" s="43">
        <v>130.5</v>
      </c>
      <c r="AA127" s="43">
        <v>129.19999999999999</v>
      </c>
      <c r="AB127" s="43">
        <v>131.19999999999999</v>
      </c>
      <c r="AC127" s="43">
        <v>132.30000000000001</v>
      </c>
      <c r="AD127" s="43">
        <v>132.5</v>
      </c>
      <c r="AE127" s="43">
        <v>132.5</v>
      </c>
      <c r="AF127" s="43">
        <v>132.80000000000001</v>
      </c>
      <c r="AG127" s="120"/>
      <c r="AH127" s="46">
        <f t="shared" si="29"/>
        <v>134.80000000000001</v>
      </c>
      <c r="AI127" s="47">
        <f t="shared" si="30"/>
        <v>129.19999999999999</v>
      </c>
    </row>
    <row r="128" spans="1:64" x14ac:dyDescent="0.25">
      <c r="A128" s="119" t="s">
        <v>150</v>
      </c>
      <c r="B128" s="43">
        <v>130.4</v>
      </c>
      <c r="C128" s="43">
        <v>130.4</v>
      </c>
      <c r="D128" s="43">
        <v>132</v>
      </c>
      <c r="E128" s="43">
        <v>132.80000000000001</v>
      </c>
      <c r="F128" s="43">
        <v>132.80000000000001</v>
      </c>
      <c r="G128" s="43">
        <v>132.80000000000001</v>
      </c>
      <c r="H128" s="43">
        <v>132.80000000000001</v>
      </c>
      <c r="I128" s="43">
        <v>132.80000000000001</v>
      </c>
      <c r="J128" s="43">
        <v>132.80000000000001</v>
      </c>
      <c r="K128" s="43">
        <v>132.80000000000001</v>
      </c>
      <c r="L128" s="43">
        <v>132.80000000000001</v>
      </c>
      <c r="M128" s="43">
        <v>130.6</v>
      </c>
      <c r="N128" s="43">
        <v>130.6</v>
      </c>
      <c r="O128" s="43">
        <v>130.6</v>
      </c>
      <c r="P128" s="43">
        <v>130.6</v>
      </c>
      <c r="Q128" s="43">
        <v>128.30000000000001</v>
      </c>
      <c r="R128" s="43">
        <v>128.30000000000001</v>
      </c>
      <c r="S128" s="43">
        <v>126.9</v>
      </c>
      <c r="T128" s="43">
        <v>128.5</v>
      </c>
      <c r="U128" s="43">
        <v>127.1</v>
      </c>
      <c r="V128" s="43">
        <v>127.1</v>
      </c>
      <c r="W128" s="43">
        <v>131.19999999999999</v>
      </c>
      <c r="X128" s="43">
        <v>131.19999999999999</v>
      </c>
      <c r="Y128" s="43">
        <v>131.19999999999999</v>
      </c>
      <c r="Z128" s="43">
        <v>126.8</v>
      </c>
      <c r="AA128" s="43">
        <v>127.6</v>
      </c>
      <c r="AB128" s="43">
        <v>130</v>
      </c>
      <c r="AC128" s="43">
        <v>130.4</v>
      </c>
      <c r="AD128" s="43">
        <v>130.30000000000001</v>
      </c>
      <c r="AE128" s="43">
        <v>130.30000000000001</v>
      </c>
      <c r="AF128" s="43">
        <v>132.9</v>
      </c>
      <c r="AG128" s="120"/>
      <c r="AH128" s="46">
        <f t="shared" si="29"/>
        <v>132.9</v>
      </c>
      <c r="AI128" s="47">
        <f t="shared" si="30"/>
        <v>126.8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9"/>
        <v>0</v>
      </c>
      <c r="AI129" s="47">
        <f t="shared" si="30"/>
        <v>0</v>
      </c>
    </row>
    <row r="130" spans="1:35" x14ac:dyDescent="0.25">
      <c r="A130" s="119" t="s">
        <v>152</v>
      </c>
      <c r="B130" s="43">
        <v>134.80000000000001</v>
      </c>
      <c r="C130" s="43">
        <v>134.80000000000001</v>
      </c>
      <c r="D130" s="43">
        <v>135.30000000000001</v>
      </c>
      <c r="E130" s="43">
        <v>135.6</v>
      </c>
      <c r="F130" s="43">
        <v>135.6</v>
      </c>
      <c r="G130" s="43">
        <v>135.6</v>
      </c>
      <c r="H130" s="43">
        <v>135.6</v>
      </c>
      <c r="I130" s="43">
        <v>135.6</v>
      </c>
      <c r="J130" s="43">
        <v>135.6</v>
      </c>
      <c r="K130" s="43">
        <v>135.6</v>
      </c>
      <c r="L130" s="43">
        <v>135.6</v>
      </c>
      <c r="M130" s="43">
        <v>133</v>
      </c>
      <c r="N130" s="43">
        <v>133</v>
      </c>
      <c r="O130" s="43">
        <v>131.13999999999999</v>
      </c>
      <c r="P130" s="43">
        <v>131.13999999999999</v>
      </c>
      <c r="Q130" s="43">
        <v>131.6</v>
      </c>
      <c r="R130" s="43">
        <v>131.6</v>
      </c>
      <c r="S130" s="43">
        <v>130.80000000000001</v>
      </c>
      <c r="T130" s="43">
        <v>131.9</v>
      </c>
      <c r="U130" s="43">
        <v>132.1</v>
      </c>
      <c r="V130" s="43">
        <v>132.1</v>
      </c>
      <c r="W130" s="43">
        <v>133.19999999999999</v>
      </c>
      <c r="X130" s="43">
        <v>133.19999999999999</v>
      </c>
      <c r="Y130" s="43">
        <v>133.19999999999999</v>
      </c>
      <c r="Z130" s="43">
        <v>133.19999999999999</v>
      </c>
      <c r="AA130" s="43">
        <v>131.5</v>
      </c>
      <c r="AB130" s="43">
        <v>130.80000000000001</v>
      </c>
      <c r="AC130" s="43">
        <v>130.6</v>
      </c>
      <c r="AD130" s="43">
        <v>132.4</v>
      </c>
      <c r="AE130" s="43">
        <v>132.4</v>
      </c>
      <c r="AF130" s="43">
        <v>132</v>
      </c>
      <c r="AG130" s="120"/>
      <c r="AH130" s="46">
        <f t="shared" si="29"/>
        <v>135.6</v>
      </c>
      <c r="AI130" s="47">
        <f t="shared" si="30"/>
        <v>130.6</v>
      </c>
    </row>
    <row r="131" spans="1:35" x14ac:dyDescent="0.25">
      <c r="A131" s="121" t="s">
        <v>153</v>
      </c>
      <c r="B131" s="122">
        <v>133.30000000000001</v>
      </c>
      <c r="C131" s="122">
        <v>133.30000000000001</v>
      </c>
      <c r="D131" s="122">
        <v>134.1</v>
      </c>
      <c r="E131" s="122">
        <v>132.9</v>
      </c>
      <c r="F131" s="122">
        <v>132.9</v>
      </c>
      <c r="G131" s="122">
        <v>132.9</v>
      </c>
      <c r="H131" s="122">
        <v>132.9</v>
      </c>
      <c r="I131" s="122">
        <v>132.9</v>
      </c>
      <c r="J131" s="122">
        <v>132.9</v>
      </c>
      <c r="K131" s="122">
        <v>132.9</v>
      </c>
      <c r="L131" s="122">
        <v>132.9</v>
      </c>
      <c r="M131" s="122">
        <v>134.1</v>
      </c>
      <c r="N131" s="122">
        <v>134.1</v>
      </c>
      <c r="O131" s="122">
        <v>133.6</v>
      </c>
      <c r="P131" s="122">
        <v>133.6</v>
      </c>
      <c r="Q131" s="122">
        <v>134.19999999999999</v>
      </c>
      <c r="R131" s="122">
        <v>134.19999999999999</v>
      </c>
      <c r="S131" s="122">
        <v>131.19999999999999</v>
      </c>
      <c r="T131" s="122">
        <v>131.80000000000001</v>
      </c>
      <c r="U131" s="122">
        <v>134.30000000000001</v>
      </c>
      <c r="V131" s="122">
        <v>134.30000000000001</v>
      </c>
      <c r="W131" s="122">
        <v>134.19999999999999</v>
      </c>
      <c r="X131" s="122">
        <v>134.19999999999999</v>
      </c>
      <c r="Y131" s="122">
        <v>134.19999999999999</v>
      </c>
      <c r="Z131" s="122">
        <v>134.19999999999999</v>
      </c>
      <c r="AA131" s="122">
        <v>132.80000000000001</v>
      </c>
      <c r="AB131" s="122">
        <v>130.4</v>
      </c>
      <c r="AC131" s="122">
        <v>129.6</v>
      </c>
      <c r="AD131" s="122">
        <v>132.19999999999999</v>
      </c>
      <c r="AE131" s="122">
        <v>132.19999999999999</v>
      </c>
      <c r="AF131" s="122">
        <v>131.69999999999999</v>
      </c>
      <c r="AG131" s="123"/>
      <c r="AH131" s="46">
        <f t="shared" si="29"/>
        <v>134.30000000000001</v>
      </c>
      <c r="AI131" s="47">
        <f t="shared" si="30"/>
        <v>129.6</v>
      </c>
    </row>
    <row r="132" spans="1:35" x14ac:dyDescent="0.25">
      <c r="A132" s="119" t="s">
        <v>154</v>
      </c>
      <c r="B132" s="43">
        <v>122.3</v>
      </c>
      <c r="C132" s="43">
        <v>122.3</v>
      </c>
      <c r="D132" s="43">
        <v>128.1</v>
      </c>
      <c r="E132" s="43">
        <v>123.7</v>
      </c>
      <c r="F132" s="43">
        <v>123.7</v>
      </c>
      <c r="G132" s="43">
        <v>123.7</v>
      </c>
      <c r="H132" s="43">
        <v>123.7</v>
      </c>
      <c r="I132" s="43">
        <v>123.7</v>
      </c>
      <c r="J132" s="43">
        <v>123.7</v>
      </c>
      <c r="K132" s="43">
        <v>123.7</v>
      </c>
      <c r="L132" s="43">
        <v>123.7</v>
      </c>
      <c r="M132" s="43">
        <v>127.5</v>
      </c>
      <c r="N132" s="43">
        <v>127.5</v>
      </c>
      <c r="O132" s="43">
        <v>115.9</v>
      </c>
      <c r="P132" s="43">
        <v>115.9</v>
      </c>
      <c r="Q132" s="43">
        <v>129.80000000000001</v>
      </c>
      <c r="R132" s="43">
        <v>129.80000000000001</v>
      </c>
      <c r="S132" s="43">
        <v>118.9</v>
      </c>
      <c r="T132" s="43">
        <v>120.2</v>
      </c>
      <c r="U132" s="43">
        <v>121.1</v>
      </c>
      <c r="V132" s="43">
        <v>121.1</v>
      </c>
      <c r="W132" s="43">
        <v>125.3</v>
      </c>
      <c r="X132" s="43">
        <v>125.3</v>
      </c>
      <c r="Y132" s="43">
        <v>125.3</v>
      </c>
      <c r="Z132" s="43">
        <v>125.3</v>
      </c>
      <c r="AA132" s="43">
        <v>124</v>
      </c>
      <c r="AB132" s="43">
        <v>122.8</v>
      </c>
      <c r="AC132" s="43">
        <v>115.5</v>
      </c>
      <c r="AD132" s="43">
        <v>124.7</v>
      </c>
      <c r="AE132" s="43">
        <v>124.7</v>
      </c>
      <c r="AF132" s="43">
        <v>125.1</v>
      </c>
      <c r="AG132" s="120"/>
      <c r="AH132" s="46">
        <f t="shared" si="29"/>
        <v>129.80000000000001</v>
      </c>
      <c r="AI132" s="47">
        <f t="shared" si="30"/>
        <v>115.5</v>
      </c>
    </row>
    <row r="133" spans="1:35" ht="15.75" thickBot="1" x14ac:dyDescent="0.3">
      <c r="A133" s="119" t="s">
        <v>155</v>
      </c>
      <c r="B133" s="101">
        <v>67.099999999999994</v>
      </c>
      <c r="C133" s="101">
        <v>67.099999999999994</v>
      </c>
      <c r="D133" s="101">
        <v>67.099999999999994</v>
      </c>
      <c r="E133" s="101">
        <v>67.099999999999994</v>
      </c>
      <c r="F133" s="101">
        <v>67.099999999999994</v>
      </c>
      <c r="G133" s="101">
        <v>67.099999999999994</v>
      </c>
      <c r="H133" s="101">
        <v>67.099999999999994</v>
      </c>
      <c r="I133" s="101">
        <v>67.099999999999994</v>
      </c>
      <c r="J133" s="101">
        <v>67.099999999999994</v>
      </c>
      <c r="K133" s="101">
        <v>67.099999999999994</v>
      </c>
      <c r="L133" s="101">
        <v>67.099999999999994</v>
      </c>
      <c r="M133" s="101">
        <v>66.3</v>
      </c>
      <c r="N133" s="101">
        <v>66.3</v>
      </c>
      <c r="O133" s="101">
        <v>64.8</v>
      </c>
      <c r="P133" s="101">
        <v>64.8</v>
      </c>
      <c r="Q133" s="101">
        <v>64.8</v>
      </c>
      <c r="R133" s="101">
        <v>64.8</v>
      </c>
      <c r="S133" s="101">
        <v>64.8</v>
      </c>
      <c r="T133" s="101">
        <v>64.8</v>
      </c>
      <c r="U133" s="101">
        <v>64.8</v>
      </c>
      <c r="V133" s="101">
        <v>64.8</v>
      </c>
      <c r="W133" s="101">
        <v>64.8</v>
      </c>
      <c r="X133" s="101">
        <v>64.8</v>
      </c>
      <c r="Y133" s="101">
        <v>64.8</v>
      </c>
      <c r="Z133" s="101">
        <v>64.8</v>
      </c>
      <c r="AA133" s="101">
        <v>64.8</v>
      </c>
      <c r="AB133" s="101">
        <v>64.8</v>
      </c>
      <c r="AC133" s="101">
        <v>64.8</v>
      </c>
      <c r="AD133" s="101">
        <v>64.8</v>
      </c>
      <c r="AE133" s="101">
        <v>66</v>
      </c>
      <c r="AF133" s="101">
        <v>66.400000000000006</v>
      </c>
      <c r="AG133" s="124"/>
      <c r="AH133" s="46">
        <f t="shared" si="29"/>
        <v>67.099999999999994</v>
      </c>
      <c r="AI133" s="47">
        <f t="shared" si="30"/>
        <v>64.8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9"/>
        <v>0</v>
      </c>
      <c r="AI134" s="47">
        <f t="shared" si="30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O135" si="182">SUM(C26,C32,C45:C46,C82,C84:C85,C87,C89,C137:C142,C177,C183,C189,C198,C200,C212,C219,C222:C223,C230,C232,C234,C238:C240,C242:C244,C249,C255:C256,C258:C260,C161,C166)</f>
        <v>132.34</v>
      </c>
      <c r="D135" s="114">
        <f t="shared" si="182"/>
        <v>96.739999999999952</v>
      </c>
      <c r="E135" s="114">
        <f t="shared" si="182"/>
        <v>94.54</v>
      </c>
      <c r="F135" s="114">
        <f t="shared" si="182"/>
        <v>94.54</v>
      </c>
      <c r="G135" s="114">
        <f t="shared" si="182"/>
        <v>94.54</v>
      </c>
      <c r="H135" s="114">
        <f t="shared" si="182"/>
        <v>94.54</v>
      </c>
      <c r="I135" s="114">
        <f t="shared" si="182"/>
        <v>132.64000000000001</v>
      </c>
      <c r="J135" s="114">
        <f t="shared" si="182"/>
        <v>132.64000000000001</v>
      </c>
      <c r="K135" s="114">
        <f t="shared" si="182"/>
        <v>132.64000000000001</v>
      </c>
      <c r="L135" s="114">
        <f t="shared" si="182"/>
        <v>132.64000000000001</v>
      </c>
      <c r="M135" s="114">
        <f t="shared" ref="M135:O135" si="183">SUM(M26,M32,M45:M46,M82,M84:M85,M87,M89,M137:M142,M177,M183,M189,M198,M200,M212,M219,M222:M223,M230,M232,M234,M238:M240,M242:M244,M249,M255:M256,M258:M260,M161,M166)</f>
        <v>281.74</v>
      </c>
      <c r="N135" s="114">
        <f t="shared" si="183"/>
        <v>290.54000000000002</v>
      </c>
      <c r="O135" s="114">
        <f t="shared" ref="O135:P135" si="184">SUM(O26,O32,O45:O46,O82,O84:O85,O87,O89,O137:O142,O177,O183,O189,O198,O200,O212,O219,O222:O223,O230,O232,O234,O238:O240,O242:O244,O249,O255:O256,O258:O260,O161,O166)</f>
        <v>276.94</v>
      </c>
      <c r="P135" s="114">
        <f t="shared" si="184"/>
        <v>281.94</v>
      </c>
      <c r="Q135" s="114">
        <f t="shared" ref="Q135:R135" si="185">SUM(Q26,Q32,Q45:Q46,Q82,Q84:Q85,Q87,Q89,Q137:Q142,Q177,Q183,Q189,Q198,Q200,Q212,Q219,Q222:Q223,Q230,Q232,Q234,Q238:Q240,Q242:Q244,Q249,Q255:Q256,Q258:Q260,Q161,Q166)</f>
        <v>263.53999999999996</v>
      </c>
      <c r="R135" s="114">
        <f t="shared" si="185"/>
        <v>264.03999999999996</v>
      </c>
      <c r="S135" s="114">
        <f t="shared" ref="S135:T135" si="186">SUM(S26,S32,S45:S46,S82,S84:S85,S87,S89,S137:S142,S177,S183,S189,S198,S200,S212,S219,S222:S223,S230,S232,S234,S238:S240,S242:S244,S249,S255:S256,S258:S260,S161,S166)</f>
        <v>252.44</v>
      </c>
      <c r="T135" s="114">
        <f t="shared" si="186"/>
        <v>267.24</v>
      </c>
      <c r="U135" s="114">
        <f t="shared" ref="U135:V135" si="187">SUM(U26,U32,U45:U46,U82,U84:U85,U87,U89,U137:U142,U177,U183,U189,U198,U200,U212,U219,U222:U223,U230,U232,U234,U238:U240,U242:U244,U249,U255:U256,U258:U260,U161,U166)</f>
        <v>272.33999999999997</v>
      </c>
      <c r="V135" s="114">
        <f t="shared" si="187"/>
        <v>272.23999999999995</v>
      </c>
      <c r="W135" s="114">
        <f t="shared" ref="W135:X135" si="188">SUM(W26,W32,W45:W46,W82,W84:W85,W87,W89,W137:W142,W177,W183,W189,W198,W200,W212,W219,W222:W223,W230,W232,W234,W238:W240,W242:W244,W249,W255:W256,W258:W260,W161,W166)</f>
        <v>264.73999999999995</v>
      </c>
      <c r="X135" s="114">
        <f t="shared" si="188"/>
        <v>268.94</v>
      </c>
      <c r="Y135" s="114">
        <f t="shared" ref="Y135:Z135" si="189">SUM(Y26,Y32,Y45:Y46,Y82,Y84:Y85,Y87,Y89,Y137:Y142,Y177,Y183,Y189,Y198,Y200,Y212,Y219,Y222:Y223,Y230,Y232,Y234,Y238:Y240,Y242:Y244,Y249,Y255:Y256,Y258:Y260,Y161,Y166)</f>
        <v>273.34000000000003</v>
      </c>
      <c r="Z135" s="114">
        <f t="shared" si="189"/>
        <v>294.34000000000003</v>
      </c>
      <c r="AA135" s="114">
        <f t="shared" ref="AA135:AF135" si="190">SUM(AA26,AA32,AA45:AA46,AA82,AA84:AA85,AA87,AA89,AA137:AA142,AA177,AA183,AA189,AA198,AA200,AA212,AA219,AA222:AA223,AA230,AA232,AA234,AA238:AA240,AA242:AA244,AA249,AA255:AA256,AA258:AA260,AA161,AA166)</f>
        <v>304.64</v>
      </c>
      <c r="AB135" s="114">
        <f t="shared" si="190"/>
        <v>330.53999999999996</v>
      </c>
      <c r="AC135" s="114">
        <f t="shared" ref="AC135:AD135" si="191">SUM(AC26,AC32,AC45:AC46,AC82,AC84:AC85,AC87,AC89,AC137:AC142,AC177,AC183,AC189,AC198,AC200,AC212,AC219,AC222:AC223,AC230,AC232,AC234,AC238:AC240,AC242:AC244,AC249,AC255:AC256,AC258:AC260,AC161,AC166)</f>
        <v>330.53999999999996</v>
      </c>
      <c r="AD135" s="114">
        <f t="shared" si="191"/>
        <v>271.94</v>
      </c>
      <c r="AE135" s="114">
        <f t="shared" ref="AE135:AF135" si="192">SUM(AE26,AE32,AE45:AE46,AE82,AE84:AE85,AE87,AE89,AE137:AE142,AE177,AE183,AE189,AE198,AE200,AE212,AE219,AE222:AE223,AE230,AE232,AE234,AE238:AE240,AE242:AE244,AE249,AE255:AE256,AE258:AE260,AE161,AE166)</f>
        <v>271.94</v>
      </c>
      <c r="AF135" s="114">
        <f t="shared" si="192"/>
        <v>174.83999999999997</v>
      </c>
      <c r="AG135" s="127"/>
      <c r="AH135" s="46">
        <f t="shared" si="29"/>
        <v>330.53999999999996</v>
      </c>
      <c r="AI135" s="47">
        <f t="shared" si="30"/>
        <v>94.54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9"/>
        <v>0</v>
      </c>
      <c r="AI136" s="47">
        <f t="shared" si="30"/>
        <v>0</v>
      </c>
    </row>
    <row r="137" spans="1:35" x14ac:dyDescent="0.25">
      <c r="A137" s="131" t="s">
        <v>159</v>
      </c>
      <c r="B137" s="132">
        <v>44</v>
      </c>
      <c r="C137" s="132">
        <v>44</v>
      </c>
      <c r="D137" s="133">
        <v>41.5</v>
      </c>
      <c r="E137" s="133">
        <v>37.799999999999997</v>
      </c>
      <c r="F137" s="133">
        <v>37.799999999999997</v>
      </c>
      <c r="G137" s="133">
        <v>37.799999999999997</v>
      </c>
      <c r="H137" s="133">
        <v>37.799999999999997</v>
      </c>
      <c r="I137" s="133">
        <v>46</v>
      </c>
      <c r="J137" s="133">
        <v>46</v>
      </c>
      <c r="K137" s="133">
        <v>46</v>
      </c>
      <c r="L137" s="133">
        <v>46</v>
      </c>
      <c r="M137" s="133">
        <v>44.3</v>
      </c>
      <c r="N137" s="133">
        <v>44.3</v>
      </c>
      <c r="O137" s="133">
        <v>48.7</v>
      </c>
      <c r="P137" s="133">
        <v>48.7</v>
      </c>
      <c r="Q137" s="133">
        <v>42.7</v>
      </c>
      <c r="R137" s="133">
        <v>42.7</v>
      </c>
      <c r="S137" s="133">
        <v>42.3</v>
      </c>
      <c r="T137" s="133">
        <v>46.1</v>
      </c>
      <c r="U137" s="133">
        <v>47.8</v>
      </c>
      <c r="V137" s="133">
        <v>51</v>
      </c>
      <c r="W137" s="133">
        <v>50.5</v>
      </c>
      <c r="X137" s="133">
        <v>52.7</v>
      </c>
      <c r="Y137" s="133">
        <v>52.9</v>
      </c>
      <c r="Z137" s="133">
        <v>55.4</v>
      </c>
      <c r="AA137" s="133">
        <v>55.4</v>
      </c>
      <c r="AB137" s="133">
        <v>57.7</v>
      </c>
      <c r="AC137" s="133">
        <v>57.7</v>
      </c>
      <c r="AD137" s="133">
        <v>50.5</v>
      </c>
      <c r="AE137" s="133">
        <v>50.5</v>
      </c>
      <c r="AF137" s="133">
        <v>49.1</v>
      </c>
      <c r="AG137" s="134">
        <v>75</v>
      </c>
      <c r="AH137" s="46">
        <f t="shared" si="29"/>
        <v>57.7</v>
      </c>
      <c r="AI137" s="47">
        <f t="shared" si="30"/>
        <v>37.799999999999997</v>
      </c>
    </row>
    <row r="138" spans="1:35" x14ac:dyDescent="0.25">
      <c r="A138" s="135" t="s">
        <v>160</v>
      </c>
      <c r="B138" s="132">
        <v>-7.5</v>
      </c>
      <c r="C138" s="132">
        <v>-7.5</v>
      </c>
      <c r="D138" s="136">
        <v>-4.8</v>
      </c>
      <c r="E138" s="136">
        <v>-5</v>
      </c>
      <c r="F138" s="136">
        <v>-5</v>
      </c>
      <c r="G138" s="136">
        <v>-5</v>
      </c>
      <c r="H138" s="136">
        <v>-5</v>
      </c>
      <c r="I138" s="136">
        <v>-1.2</v>
      </c>
      <c r="J138" s="136">
        <v>-1.2</v>
      </c>
      <c r="K138" s="136">
        <v>-1.2</v>
      </c>
      <c r="L138" s="136">
        <v>-1.2</v>
      </c>
      <c r="M138" s="136">
        <v>12</v>
      </c>
      <c r="N138" s="136">
        <v>12</v>
      </c>
      <c r="O138" s="136">
        <v>12</v>
      </c>
      <c r="P138" s="136">
        <v>12</v>
      </c>
      <c r="Q138" s="136">
        <v>0</v>
      </c>
      <c r="R138" s="136">
        <v>0</v>
      </c>
      <c r="S138" s="136">
        <v>-10.4</v>
      </c>
      <c r="T138" s="136">
        <v>-5.0999999999999996</v>
      </c>
      <c r="U138" s="136">
        <v>-0.6</v>
      </c>
      <c r="V138" s="136">
        <v>7.1</v>
      </c>
      <c r="W138" s="136">
        <v>6.7</v>
      </c>
      <c r="X138" s="136">
        <v>9.5</v>
      </c>
      <c r="Y138" s="136">
        <v>9.3000000000000007</v>
      </c>
      <c r="Z138" s="136">
        <v>13.4</v>
      </c>
      <c r="AA138" s="136">
        <v>13.4</v>
      </c>
      <c r="AB138" s="136">
        <v>11</v>
      </c>
      <c r="AC138" s="136">
        <v>11</v>
      </c>
      <c r="AD138" s="136">
        <v>-4</v>
      </c>
      <c r="AE138" s="136">
        <v>-4</v>
      </c>
      <c r="AF138" s="136">
        <v>-5.8</v>
      </c>
      <c r="AG138" s="134">
        <v>240</v>
      </c>
      <c r="AH138" s="46">
        <f t="shared" si="29"/>
        <v>13.4</v>
      </c>
      <c r="AI138" s="47">
        <f t="shared" si="30"/>
        <v>-10.4</v>
      </c>
    </row>
    <row r="139" spans="1:35" x14ac:dyDescent="0.25">
      <c r="A139" s="135" t="s">
        <v>161</v>
      </c>
      <c r="B139" s="132">
        <v>-61.2</v>
      </c>
      <c r="C139" s="132">
        <v>-61.2</v>
      </c>
      <c r="D139" s="136">
        <v>-60</v>
      </c>
      <c r="E139" s="136">
        <v>-56</v>
      </c>
      <c r="F139" s="136">
        <v>-56</v>
      </c>
      <c r="G139" s="136">
        <v>-56</v>
      </c>
      <c r="H139" s="136">
        <v>-56</v>
      </c>
      <c r="I139" s="136">
        <v>-41</v>
      </c>
      <c r="J139" s="136">
        <v>-41</v>
      </c>
      <c r="K139" s="136">
        <v>-41</v>
      </c>
      <c r="L139" s="136">
        <v>-41</v>
      </c>
      <c r="M139" s="136">
        <v>-55.4</v>
      </c>
      <c r="N139" s="136">
        <v>-55.4</v>
      </c>
      <c r="O139" s="136">
        <v>-34</v>
      </c>
      <c r="P139" s="136">
        <v>-34</v>
      </c>
      <c r="Q139" s="136">
        <v>-31.8</v>
      </c>
      <c r="R139" s="136">
        <v>-31.8</v>
      </c>
      <c r="S139" s="136">
        <v>-37.200000000000003</v>
      </c>
      <c r="T139" s="136">
        <v>-39.4</v>
      </c>
      <c r="U139" s="136">
        <v>-43.6</v>
      </c>
      <c r="V139" s="136">
        <v>-55</v>
      </c>
      <c r="W139" s="136">
        <v>-58.3</v>
      </c>
      <c r="X139" s="136">
        <v>-69.900000000000006</v>
      </c>
      <c r="Y139" s="136">
        <v>-56.7</v>
      </c>
      <c r="Z139" s="136">
        <v>-50.5</v>
      </c>
      <c r="AA139" s="136">
        <v>-50.5</v>
      </c>
      <c r="AB139" s="136">
        <v>-64.3</v>
      </c>
      <c r="AC139" s="136">
        <v>-64.3</v>
      </c>
      <c r="AD139" s="136">
        <v>-74.5</v>
      </c>
      <c r="AE139" s="136">
        <v>-74.5</v>
      </c>
      <c r="AF139" s="136">
        <v>-98.7</v>
      </c>
      <c r="AG139" s="134">
        <v>240</v>
      </c>
      <c r="AH139" s="46">
        <f>MAX(B139:AF139)</f>
        <v>-31.8</v>
      </c>
      <c r="AI139" s="47">
        <f>MIN(B139:AF139)</f>
        <v>-98.7</v>
      </c>
    </row>
    <row r="140" spans="1:35" x14ac:dyDescent="0.25">
      <c r="A140" s="135" t="s">
        <v>162</v>
      </c>
      <c r="B140" s="132">
        <v>74.5</v>
      </c>
      <c r="C140" s="132">
        <v>74.5</v>
      </c>
      <c r="D140" s="137">
        <v>57.6</v>
      </c>
      <c r="E140" s="137">
        <v>53</v>
      </c>
      <c r="F140" s="137">
        <v>53</v>
      </c>
      <c r="G140" s="137">
        <v>53</v>
      </c>
      <c r="H140" s="137">
        <v>53</v>
      </c>
      <c r="I140" s="137">
        <v>37</v>
      </c>
      <c r="J140" s="137">
        <v>37</v>
      </c>
      <c r="K140" s="137">
        <v>37</v>
      </c>
      <c r="L140" s="137">
        <v>37</v>
      </c>
      <c r="M140" s="137">
        <v>65.2</v>
      </c>
      <c r="N140" s="137">
        <v>65.2</v>
      </c>
      <c r="O140" s="137">
        <v>39.5</v>
      </c>
      <c r="P140" s="137">
        <v>39.5</v>
      </c>
      <c r="Q140" s="137">
        <v>30.1</v>
      </c>
      <c r="R140" s="137">
        <v>30.1</v>
      </c>
      <c r="S140" s="137">
        <v>35.5</v>
      </c>
      <c r="T140" s="137">
        <v>42</v>
      </c>
      <c r="U140" s="137">
        <v>41</v>
      </c>
      <c r="V140" s="137">
        <v>52.5</v>
      </c>
      <c r="W140" s="137">
        <v>56</v>
      </c>
      <c r="X140" s="137">
        <v>65.599999999999994</v>
      </c>
      <c r="Y140" s="137">
        <v>60.9</v>
      </c>
      <c r="Z140" s="137">
        <v>55.4</v>
      </c>
      <c r="AA140" s="137">
        <v>55.4</v>
      </c>
      <c r="AB140" s="137">
        <v>76.5</v>
      </c>
      <c r="AC140" s="137">
        <v>76.5</v>
      </c>
      <c r="AD140" s="137">
        <v>83.2</v>
      </c>
      <c r="AE140" s="137">
        <v>83.2</v>
      </c>
      <c r="AF140" s="137">
        <v>94.4</v>
      </c>
      <c r="AG140" s="134"/>
      <c r="AH140" s="46">
        <f>MAX(B140:AF140)</f>
        <v>94.4</v>
      </c>
      <c r="AI140" s="47">
        <f>MIN(B140:AF140)</f>
        <v>30.1</v>
      </c>
    </row>
    <row r="141" spans="1:35" x14ac:dyDescent="0.25">
      <c r="A141" s="135" t="s">
        <v>163</v>
      </c>
      <c r="B141" s="132">
        <v>20.5</v>
      </c>
      <c r="C141" s="132">
        <v>20.5</v>
      </c>
      <c r="D141" s="136">
        <v>3.2</v>
      </c>
      <c r="E141" s="136">
        <v>3.9</v>
      </c>
      <c r="F141" s="136">
        <v>3.9</v>
      </c>
      <c r="G141" s="136">
        <v>3.9</v>
      </c>
      <c r="H141" s="136">
        <v>3.9</v>
      </c>
      <c r="I141" s="136">
        <v>3.9</v>
      </c>
      <c r="J141" s="136">
        <v>3.9</v>
      </c>
      <c r="K141" s="136">
        <v>3.9</v>
      </c>
      <c r="L141" s="136">
        <v>3.9</v>
      </c>
      <c r="M141" s="136">
        <v>21.3</v>
      </c>
      <c r="N141" s="136">
        <v>21.3</v>
      </c>
      <c r="O141" s="136">
        <v>18.7</v>
      </c>
      <c r="P141" s="136">
        <v>18.7</v>
      </c>
      <c r="Q141" s="136">
        <v>6.7</v>
      </c>
      <c r="R141" s="136">
        <v>6.7</v>
      </c>
      <c r="S141" s="136">
        <v>6.1</v>
      </c>
      <c r="T141" s="136">
        <v>5.8</v>
      </c>
      <c r="U141" s="136">
        <v>7</v>
      </c>
      <c r="V141" s="136">
        <v>4.4000000000000004</v>
      </c>
      <c r="W141" s="136">
        <v>8.1</v>
      </c>
      <c r="X141" s="136">
        <v>3.8</v>
      </c>
      <c r="Y141" s="136">
        <v>18.399999999999999</v>
      </c>
      <c r="Z141" s="136">
        <v>21.6</v>
      </c>
      <c r="AA141" s="136">
        <v>21.6</v>
      </c>
      <c r="AB141" s="136">
        <v>33</v>
      </c>
      <c r="AC141" s="136">
        <v>33</v>
      </c>
      <c r="AD141" s="136">
        <v>31.6</v>
      </c>
      <c r="AE141" s="136">
        <v>31.6</v>
      </c>
      <c r="AF141" s="136">
        <v>14.7</v>
      </c>
      <c r="AG141" s="134">
        <v>60</v>
      </c>
      <c r="AH141" s="46">
        <f>MAX(B141:AF141)</f>
        <v>33</v>
      </c>
      <c r="AI141" s="47">
        <f>MIN(B141:AF141)</f>
        <v>3.2</v>
      </c>
    </row>
    <row r="142" spans="1:35" x14ac:dyDescent="0.25">
      <c r="A142" s="135" t="s">
        <v>164</v>
      </c>
      <c r="B142" s="132">
        <v>-87.1</v>
      </c>
      <c r="C142" s="132">
        <v>-87.1</v>
      </c>
      <c r="D142" s="137">
        <v>-89.9</v>
      </c>
      <c r="E142" s="137">
        <v>-88.3</v>
      </c>
      <c r="F142" s="137">
        <v>-88.3</v>
      </c>
      <c r="G142" s="137">
        <v>-88.3</v>
      </c>
      <c r="H142" s="137">
        <v>-88.3</v>
      </c>
      <c r="I142" s="137">
        <v>-62</v>
      </c>
      <c r="J142" s="137">
        <v>-62</v>
      </c>
      <c r="K142" s="137">
        <v>-62</v>
      </c>
      <c r="L142" s="137">
        <v>-62</v>
      </c>
      <c r="M142" s="137">
        <v>46.9</v>
      </c>
      <c r="N142" s="137">
        <v>46.9</v>
      </c>
      <c r="O142" s="137">
        <v>33.1</v>
      </c>
      <c r="P142" s="137">
        <v>33.1</v>
      </c>
      <c r="Q142" s="137">
        <v>51.7</v>
      </c>
      <c r="R142" s="137">
        <v>51.7</v>
      </c>
      <c r="S142" s="137">
        <v>53.9</v>
      </c>
      <c r="T142" s="137">
        <v>58.8</v>
      </c>
      <c r="U142" s="137">
        <v>69.7</v>
      </c>
      <c r="V142" s="137">
        <v>61.4</v>
      </c>
      <c r="W142" s="137">
        <v>52.4</v>
      </c>
      <c r="X142" s="137">
        <v>58.8</v>
      </c>
      <c r="Y142" s="137">
        <v>40.799999999999997</v>
      </c>
      <c r="Z142" s="137">
        <v>51.8</v>
      </c>
      <c r="AA142" s="137">
        <v>51.8</v>
      </c>
      <c r="AB142" s="137">
        <v>60</v>
      </c>
      <c r="AC142" s="137">
        <v>60</v>
      </c>
      <c r="AD142" s="137">
        <v>28.5</v>
      </c>
      <c r="AE142" s="137">
        <v>28.5</v>
      </c>
      <c r="AF142" s="137">
        <v>-35.5</v>
      </c>
      <c r="AG142" s="138">
        <v>120</v>
      </c>
      <c r="AH142" s="46">
        <f>MAX(B142:AF142)</f>
        <v>69.7</v>
      </c>
      <c r="AI142" s="47">
        <f>MIN(B142:AF142)</f>
        <v>-89.9</v>
      </c>
    </row>
    <row r="143" spans="1:35" x14ac:dyDescent="0.25">
      <c r="A143" s="135" t="s">
        <v>427</v>
      </c>
      <c r="B143" s="132">
        <v>30</v>
      </c>
      <c r="C143" s="132">
        <v>30</v>
      </c>
      <c r="D143" s="137">
        <v>12.1</v>
      </c>
      <c r="E143" s="137">
        <v>11.7</v>
      </c>
      <c r="F143" s="137">
        <v>11.7</v>
      </c>
      <c r="G143" s="137">
        <v>11.7</v>
      </c>
      <c r="H143" s="137">
        <v>11.7</v>
      </c>
      <c r="I143" s="137">
        <v>25</v>
      </c>
      <c r="J143" s="137">
        <v>25</v>
      </c>
      <c r="K143" s="137">
        <v>25</v>
      </c>
      <c r="L143" s="137">
        <v>25</v>
      </c>
      <c r="M143" s="137">
        <v>80</v>
      </c>
      <c r="N143" s="137">
        <v>80</v>
      </c>
      <c r="O143" s="137">
        <v>75</v>
      </c>
      <c r="P143" s="137">
        <v>75</v>
      </c>
      <c r="Q143" s="137">
        <v>82.5</v>
      </c>
      <c r="R143" s="137">
        <v>82.5</v>
      </c>
      <c r="S143" s="137">
        <v>164.4</v>
      </c>
      <c r="T143" s="137">
        <v>168.8</v>
      </c>
      <c r="U143" s="137">
        <v>179.8</v>
      </c>
      <c r="V143" s="137">
        <v>174.8</v>
      </c>
      <c r="W143" s="137">
        <v>172.4</v>
      </c>
      <c r="X143" s="137">
        <v>176.8</v>
      </c>
      <c r="Y143" s="137">
        <v>159.6</v>
      </c>
      <c r="Z143" s="137">
        <v>188.8</v>
      </c>
      <c r="AA143" s="137">
        <v>188.8</v>
      </c>
      <c r="AB143" s="137">
        <v>91.4</v>
      </c>
      <c r="AC143" s="137">
        <v>91.4</v>
      </c>
      <c r="AD143" s="137">
        <v>79.8</v>
      </c>
      <c r="AE143" s="137">
        <v>79.8</v>
      </c>
      <c r="AF143" s="137">
        <v>44.4</v>
      </c>
      <c r="AG143" s="138"/>
      <c r="AH143" s="46">
        <f>MAX(B143:AF143)</f>
        <v>188.8</v>
      </c>
      <c r="AI143" s="47">
        <f>MIN(B143:AF143)</f>
        <v>11.7</v>
      </c>
    </row>
    <row r="144" spans="1:35" x14ac:dyDescent="0.25">
      <c r="A144" s="135" t="s">
        <v>166</v>
      </c>
      <c r="B144" s="132">
        <v>-55.8</v>
      </c>
      <c r="C144" s="132">
        <v>-55.8</v>
      </c>
      <c r="D144" s="137">
        <v>-48.6</v>
      </c>
      <c r="E144" s="137">
        <v>-46</v>
      </c>
      <c r="F144" s="137">
        <v>-46</v>
      </c>
      <c r="G144" s="137">
        <v>-46</v>
      </c>
      <c r="H144" s="137">
        <v>-46</v>
      </c>
      <c r="I144" s="137">
        <v>-75</v>
      </c>
      <c r="J144" s="137">
        <v>-75</v>
      </c>
      <c r="K144" s="137">
        <v>-75</v>
      </c>
      <c r="L144" s="137">
        <v>-75</v>
      </c>
      <c r="M144" s="137">
        <v>-50.6</v>
      </c>
      <c r="N144" s="137">
        <v>-50.6</v>
      </c>
      <c r="O144" s="137">
        <v>-53.3</v>
      </c>
      <c r="P144" s="137">
        <v>-53.3</v>
      </c>
      <c r="Q144" s="137">
        <v>-44.9</v>
      </c>
      <c r="R144" s="137">
        <v>-44.9</v>
      </c>
      <c r="S144" s="137">
        <v>-41.4</v>
      </c>
      <c r="T144" s="137">
        <v>-43.5</v>
      </c>
      <c r="U144" s="137">
        <v>-45.7</v>
      </c>
      <c r="V144" s="137">
        <v>-46.4</v>
      </c>
      <c r="W144" s="137">
        <v>-51.8</v>
      </c>
      <c r="X144" s="137">
        <v>-51</v>
      </c>
      <c r="Y144" s="137">
        <v>-58.2</v>
      </c>
      <c r="Z144" s="137">
        <v>-64</v>
      </c>
      <c r="AA144" s="137">
        <v>-64</v>
      </c>
      <c r="AB144" s="137">
        <v>-61.8</v>
      </c>
      <c r="AC144" s="137">
        <v>-61.8</v>
      </c>
      <c r="AD144" s="137">
        <v>-54.8</v>
      </c>
      <c r="AE144" s="137">
        <v>-54.8</v>
      </c>
      <c r="AF144" s="137">
        <v>-34.6</v>
      </c>
      <c r="AG144" s="138"/>
      <c r="AH144" s="46">
        <f>MAX(B144:AF144)</f>
        <v>-34.6</v>
      </c>
      <c r="AI144" s="47">
        <f>MIN(B144:AF144)</f>
        <v>-75</v>
      </c>
    </row>
    <row r="145" spans="1:38" x14ac:dyDescent="0.25">
      <c r="A145" s="135" t="s">
        <v>167</v>
      </c>
      <c r="B145" s="132">
        <v>-53.5</v>
      </c>
      <c r="C145" s="132">
        <v>-53.5</v>
      </c>
      <c r="D145" s="137">
        <v>-67.2</v>
      </c>
      <c r="E145" s="137">
        <v>-82</v>
      </c>
      <c r="F145" s="137">
        <v>-82</v>
      </c>
      <c r="G145" s="137">
        <v>-82</v>
      </c>
      <c r="H145" s="137">
        <v>-82</v>
      </c>
      <c r="I145" s="137">
        <v>45</v>
      </c>
      <c r="J145" s="137">
        <v>45</v>
      </c>
      <c r="K145" s="137">
        <v>45</v>
      </c>
      <c r="L145" s="137">
        <v>45</v>
      </c>
      <c r="M145" s="137">
        <v>-12.5</v>
      </c>
      <c r="N145" s="137">
        <v>-12.5</v>
      </c>
      <c r="O145" s="137">
        <v>-35.799999999999997</v>
      </c>
      <c r="P145" s="137">
        <v>-35.799999999999997</v>
      </c>
      <c r="Q145" s="137">
        <v>-62.1</v>
      </c>
      <c r="R145" s="137">
        <v>-62.1</v>
      </c>
      <c r="S145" s="137">
        <v>-79.2</v>
      </c>
      <c r="T145" s="137">
        <v>-49.8</v>
      </c>
      <c r="U145" s="137">
        <v>-45.8</v>
      </c>
      <c r="V145" s="137">
        <v>-17.7</v>
      </c>
      <c r="W145" s="137">
        <v>-22.2</v>
      </c>
      <c r="X145" s="137">
        <v>13.1</v>
      </c>
      <c r="Y145" s="137">
        <v>-2</v>
      </c>
      <c r="Z145" s="137">
        <v>5.8</v>
      </c>
      <c r="AA145" s="137">
        <v>5.8</v>
      </c>
      <c r="AB145" s="137">
        <v>20.2</v>
      </c>
      <c r="AC145" s="137">
        <v>20.2</v>
      </c>
      <c r="AD145" s="137">
        <v>9.8000000000000007</v>
      </c>
      <c r="AE145" s="137">
        <v>9.8000000000000007</v>
      </c>
      <c r="AF145" s="137">
        <v>4.8</v>
      </c>
      <c r="AG145" s="138"/>
      <c r="AH145" s="46">
        <f>MAX(B145:AF145)</f>
        <v>45</v>
      </c>
      <c r="AI145" s="47">
        <f>MIN(B145:AF145)</f>
        <v>-82</v>
      </c>
    </row>
    <row r="146" spans="1:38" x14ac:dyDescent="0.25">
      <c r="A146" s="135" t="s">
        <v>168</v>
      </c>
      <c r="B146" s="132">
        <v>-370.1</v>
      </c>
      <c r="C146" s="132">
        <v>-370.1</v>
      </c>
      <c r="D146" s="137">
        <v>-378</v>
      </c>
      <c r="E146" s="137">
        <v>-377</v>
      </c>
      <c r="F146" s="137">
        <v>-377</v>
      </c>
      <c r="G146" s="137">
        <v>-377</v>
      </c>
      <c r="H146" s="137">
        <v>-377</v>
      </c>
      <c r="I146" s="137">
        <v>-343</v>
      </c>
      <c r="J146" s="137">
        <v>-343</v>
      </c>
      <c r="K146" s="137">
        <v>-343</v>
      </c>
      <c r="L146" s="137">
        <v>-343</v>
      </c>
      <c r="M146" s="137">
        <v>-293</v>
      </c>
      <c r="N146" s="137">
        <v>-293</v>
      </c>
      <c r="O146" s="137">
        <v>-283</v>
      </c>
      <c r="P146" s="137">
        <v>-283</v>
      </c>
      <c r="Q146" s="137">
        <v>-281</v>
      </c>
      <c r="R146" s="137">
        <v>-281</v>
      </c>
      <c r="S146" s="137">
        <v>-492.6</v>
      </c>
      <c r="T146" s="137">
        <v>-474.6</v>
      </c>
      <c r="U146" s="137">
        <v>-467.8</v>
      </c>
      <c r="V146" s="137">
        <v>-228.5</v>
      </c>
      <c r="W146" s="137">
        <v>-399.4</v>
      </c>
      <c r="X146" s="137">
        <v>-317.8</v>
      </c>
      <c r="Y146" s="137">
        <v>-336.2</v>
      </c>
      <c r="Z146" s="137">
        <v>-430.5</v>
      </c>
      <c r="AA146" s="137">
        <v>-430.5</v>
      </c>
      <c r="AB146" s="137">
        <v>-295.2</v>
      </c>
      <c r="AC146" s="137">
        <v>-295.2</v>
      </c>
      <c r="AD146" s="137">
        <v>-307</v>
      </c>
      <c r="AE146" s="137">
        <v>-307</v>
      </c>
      <c r="AF146" s="137">
        <v>-347</v>
      </c>
      <c r="AG146" s="138"/>
      <c r="AH146" s="46">
        <f t="shared" ref="AH146:AH158" si="193">MAX(B146:AF146)</f>
        <v>-228.5</v>
      </c>
      <c r="AI146" s="47">
        <f t="shared" ref="AI146:AI158" si="194">MIN(B146:AF146)</f>
        <v>-492.6</v>
      </c>
    </row>
    <row r="147" spans="1:38" x14ac:dyDescent="0.25">
      <c r="A147" s="135" t="s">
        <v>169</v>
      </c>
      <c r="B147" s="132">
        <v>24.2</v>
      </c>
      <c r="C147" s="132">
        <v>24.2</v>
      </c>
      <c r="D147" s="137">
        <v>47.4</v>
      </c>
      <c r="E147" s="137">
        <v>43.5</v>
      </c>
      <c r="F147" s="137">
        <v>43.5</v>
      </c>
      <c r="G147" s="137">
        <v>43.5</v>
      </c>
      <c r="H147" s="137">
        <v>43.5</v>
      </c>
      <c r="I147" s="137">
        <v>42</v>
      </c>
      <c r="J147" s="137">
        <v>42</v>
      </c>
      <c r="K147" s="137">
        <v>42</v>
      </c>
      <c r="L147" s="137">
        <v>42</v>
      </c>
      <c r="M147" s="137">
        <v>22.9</v>
      </c>
      <c r="N147" s="137">
        <v>22.9</v>
      </c>
      <c r="O147" s="137">
        <v>22.9</v>
      </c>
      <c r="P147" s="137">
        <v>22.9</v>
      </c>
      <c r="Q147" s="137">
        <v>20</v>
      </c>
      <c r="R147" s="137">
        <v>20</v>
      </c>
      <c r="S147" s="137">
        <v>5.3</v>
      </c>
      <c r="T147" s="137">
        <v>10.5</v>
      </c>
      <c r="U147" s="137">
        <v>-6.7</v>
      </c>
      <c r="V147" s="137">
        <v>-5.0999999999999996</v>
      </c>
      <c r="W147" s="137">
        <v>-8.9</v>
      </c>
      <c r="X147" s="137">
        <v>0.1</v>
      </c>
      <c r="Y147" s="137">
        <v>4.3</v>
      </c>
      <c r="Z147" s="137">
        <v>-5.5</v>
      </c>
      <c r="AA147" s="137">
        <v>-5.5</v>
      </c>
      <c r="AB147" s="137">
        <v>-4.3</v>
      </c>
      <c r="AC147" s="137">
        <v>-4.3</v>
      </c>
      <c r="AD147" s="137">
        <v>-1.3</v>
      </c>
      <c r="AE147" s="137">
        <v>-1.3</v>
      </c>
      <c r="AF147" s="137">
        <v>-2.2000000000000002</v>
      </c>
      <c r="AG147" s="138"/>
      <c r="AH147" s="46">
        <f t="shared" si="193"/>
        <v>47.4</v>
      </c>
      <c r="AI147" s="47">
        <f t="shared" si="194"/>
        <v>-8.9</v>
      </c>
    </row>
    <row r="148" spans="1:38" x14ac:dyDescent="0.25">
      <c r="A148" s="135" t="s">
        <v>170</v>
      </c>
      <c r="B148" s="132">
        <v>8.1</v>
      </c>
      <c r="C148" s="132">
        <v>8.1</v>
      </c>
      <c r="D148" s="137">
        <v>4</v>
      </c>
      <c r="E148" s="137">
        <v>3.8</v>
      </c>
      <c r="F148" s="137">
        <v>3.8</v>
      </c>
      <c r="G148" s="137">
        <v>3.8</v>
      </c>
      <c r="H148" s="137">
        <v>3.8</v>
      </c>
      <c r="I148" s="137">
        <v>-5.3</v>
      </c>
      <c r="J148" s="137">
        <v>-5.3</v>
      </c>
      <c r="K148" s="137">
        <v>-5.3</v>
      </c>
      <c r="L148" s="137">
        <v>-5.3</v>
      </c>
      <c r="M148" s="137">
        <v>-2.7</v>
      </c>
      <c r="N148" s="137">
        <v>-2.7</v>
      </c>
      <c r="O148" s="137">
        <v>-5.2</v>
      </c>
      <c r="P148" s="137">
        <v>-5.2</v>
      </c>
      <c r="Q148" s="137">
        <v>-5.2</v>
      </c>
      <c r="R148" s="137">
        <v>-5.2</v>
      </c>
      <c r="S148" s="137">
        <v>-0.1</v>
      </c>
      <c r="T148" s="137">
        <v>-0.1</v>
      </c>
      <c r="U148" s="137">
        <v>1.9</v>
      </c>
      <c r="V148" s="137">
        <v>4.4000000000000004</v>
      </c>
      <c r="W148" s="137">
        <v>11.4</v>
      </c>
      <c r="X148" s="137">
        <v>8.4</v>
      </c>
      <c r="Y148" s="137">
        <v>17.399999999999999</v>
      </c>
      <c r="Z148" s="137">
        <v>9.1999999999999993</v>
      </c>
      <c r="AA148" s="137">
        <v>9.1999999999999993</v>
      </c>
      <c r="AB148" s="137">
        <v>24.6</v>
      </c>
      <c r="AC148" s="137">
        <v>24.6</v>
      </c>
      <c r="AD148" s="137">
        <v>-2</v>
      </c>
      <c r="AE148" s="137">
        <v>-2</v>
      </c>
      <c r="AF148" s="137">
        <v>-11.2</v>
      </c>
      <c r="AG148" s="134"/>
      <c r="AH148" s="46">
        <f t="shared" si="193"/>
        <v>24.6</v>
      </c>
      <c r="AI148" s="47">
        <f t="shared" si="194"/>
        <v>-11.2</v>
      </c>
    </row>
    <row r="149" spans="1:38" x14ac:dyDescent="0.25">
      <c r="A149" s="135" t="s">
        <v>428</v>
      </c>
      <c r="B149" s="132">
        <f>119+118</f>
        <v>237</v>
      </c>
      <c r="C149" s="132">
        <f>119+118</f>
        <v>237</v>
      </c>
      <c r="D149" s="122">
        <v>112</v>
      </c>
      <c r="E149" s="122">
        <v>110</v>
      </c>
      <c r="F149" s="122">
        <v>110</v>
      </c>
      <c r="G149" s="122">
        <v>110</v>
      </c>
      <c r="H149" s="122">
        <v>110</v>
      </c>
      <c r="I149" s="122">
        <v>113</v>
      </c>
      <c r="J149" s="122">
        <v>113</v>
      </c>
      <c r="K149" s="122">
        <v>113</v>
      </c>
      <c r="L149" s="122">
        <v>113</v>
      </c>
      <c r="M149" s="122">
        <v>116</v>
      </c>
      <c r="N149" s="122">
        <v>116</v>
      </c>
      <c r="O149" s="122">
        <v>116</v>
      </c>
      <c r="P149" s="122">
        <v>116</v>
      </c>
      <c r="Q149" s="122">
        <v>113</v>
      </c>
      <c r="R149" s="122">
        <v>113</v>
      </c>
      <c r="S149" s="122">
        <v>241.2</v>
      </c>
      <c r="T149" s="122">
        <v>244.2</v>
      </c>
      <c r="U149" s="122">
        <v>248.3</v>
      </c>
      <c r="V149" s="122">
        <v>250.4</v>
      </c>
      <c r="W149" s="122">
        <v>251.4</v>
      </c>
      <c r="X149" s="122">
        <v>259</v>
      </c>
      <c r="Y149" s="122">
        <v>255.7</v>
      </c>
      <c r="Z149" s="122">
        <v>255.8</v>
      </c>
      <c r="AA149" s="122">
        <v>255.8</v>
      </c>
      <c r="AB149" s="122">
        <f>135.1*2</f>
        <v>270.2</v>
      </c>
      <c r="AC149" s="122">
        <f>135.1*2</f>
        <v>270.2</v>
      </c>
      <c r="AD149" s="122">
        <v>277</v>
      </c>
      <c r="AE149" s="122">
        <v>277</v>
      </c>
      <c r="AF149" s="122">
        <v>270</v>
      </c>
      <c r="AG149" s="134"/>
      <c r="AH149" s="46">
        <f t="shared" si="193"/>
        <v>277</v>
      </c>
      <c r="AI149" s="47">
        <f t="shared" si="194"/>
        <v>110</v>
      </c>
    </row>
    <row r="150" spans="1:38" x14ac:dyDescent="0.25">
      <c r="A150" s="135" t="s">
        <v>429</v>
      </c>
      <c r="B150" s="132">
        <v>27.5</v>
      </c>
      <c r="C150" s="132">
        <v>27.5</v>
      </c>
      <c r="D150" s="132">
        <v>27.5</v>
      </c>
      <c r="E150" s="132">
        <v>27.5</v>
      </c>
      <c r="F150" s="132">
        <v>27.5</v>
      </c>
      <c r="G150" s="132">
        <v>27.5</v>
      </c>
      <c r="H150" s="132">
        <v>27.5</v>
      </c>
      <c r="I150" s="132">
        <v>27</v>
      </c>
      <c r="J150" s="132">
        <v>27</v>
      </c>
      <c r="K150" s="132">
        <v>27</v>
      </c>
      <c r="L150" s="132">
        <v>27</v>
      </c>
      <c r="M150" s="132">
        <v>12</v>
      </c>
      <c r="N150" s="132">
        <v>12</v>
      </c>
      <c r="O150" s="132">
        <v>12</v>
      </c>
      <c r="P150" s="132">
        <v>12</v>
      </c>
      <c r="Q150" s="132">
        <v>8.6999999999999993</v>
      </c>
      <c r="R150" s="132">
        <v>8.6999999999999993</v>
      </c>
      <c r="S150" s="132">
        <v>16.5</v>
      </c>
      <c r="T150" s="132">
        <v>16.399999999999999</v>
      </c>
      <c r="U150" s="132">
        <v>14.8</v>
      </c>
      <c r="V150" s="132">
        <v>16.2</v>
      </c>
      <c r="W150" s="132">
        <v>16.3</v>
      </c>
      <c r="X150" s="132">
        <v>16.8</v>
      </c>
      <c r="Y150" s="132">
        <v>16.7</v>
      </c>
      <c r="Z150" s="132">
        <v>16.3</v>
      </c>
      <c r="AA150" s="132">
        <v>16.3</v>
      </c>
      <c r="AB150" s="132">
        <v>14.1</v>
      </c>
      <c r="AC150" s="132">
        <v>14.1</v>
      </c>
      <c r="AD150" s="132">
        <v>14.7</v>
      </c>
      <c r="AE150" s="132">
        <v>14.7</v>
      </c>
      <c r="AF150" s="132">
        <v>16.600000000000001</v>
      </c>
      <c r="AG150" s="134"/>
      <c r="AH150" s="46">
        <f t="shared" si="193"/>
        <v>27.5</v>
      </c>
      <c r="AI150" s="47">
        <f t="shared" si="194"/>
        <v>8.6999999999999993</v>
      </c>
    </row>
    <row r="151" spans="1:38" ht="15.75" thickBot="1" x14ac:dyDescent="0.3">
      <c r="A151" s="139" t="s">
        <v>173</v>
      </c>
      <c r="B151" s="132">
        <v>4.8</v>
      </c>
      <c r="C151" s="132">
        <v>4.8</v>
      </c>
      <c r="D151" s="132">
        <v>4.8</v>
      </c>
      <c r="E151" s="132">
        <v>4.8</v>
      </c>
      <c r="F151" s="132">
        <v>4.8</v>
      </c>
      <c r="G151" s="132">
        <v>4.8</v>
      </c>
      <c r="H151" s="132">
        <v>4.8</v>
      </c>
      <c r="I151" s="132">
        <v>4.9000000000000004</v>
      </c>
      <c r="J151" s="132">
        <v>4.9000000000000004</v>
      </c>
      <c r="K151" s="132">
        <v>4.9000000000000004</v>
      </c>
      <c r="L151" s="132">
        <v>4.9000000000000004</v>
      </c>
      <c r="M151" s="132">
        <v>1.8</v>
      </c>
      <c r="N151" s="132">
        <v>10</v>
      </c>
      <c r="O151" s="132">
        <v>10</v>
      </c>
      <c r="P151" s="132">
        <v>18</v>
      </c>
      <c r="Q151" s="132">
        <v>18.600000000000001</v>
      </c>
      <c r="R151" s="132">
        <v>18.600000000000001</v>
      </c>
      <c r="S151" s="132">
        <v>16.7</v>
      </c>
      <c r="T151" s="132">
        <v>12.4</v>
      </c>
      <c r="U151" s="132">
        <v>7.5</v>
      </c>
      <c r="V151" s="132">
        <v>6.6</v>
      </c>
      <c r="W151" s="132">
        <v>5</v>
      </c>
      <c r="X151" s="132">
        <v>2.2000000000000002</v>
      </c>
      <c r="Y151" s="132">
        <v>1</v>
      </c>
      <c r="Z151" s="132">
        <v>1</v>
      </c>
      <c r="AA151" s="132">
        <v>1</v>
      </c>
      <c r="AB151" s="132">
        <v>0.5</v>
      </c>
      <c r="AC151" s="132">
        <v>0.5</v>
      </c>
      <c r="AD151" s="132">
        <v>0.9</v>
      </c>
      <c r="AE151" s="132">
        <v>0.9</v>
      </c>
      <c r="AF151" s="132">
        <v>2.7</v>
      </c>
      <c r="AG151" s="134"/>
      <c r="AH151" s="46">
        <f t="shared" si="193"/>
        <v>18.600000000000001</v>
      </c>
      <c r="AI151" s="47">
        <f t="shared" si="194"/>
        <v>0.5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93"/>
        <v>0</v>
      </c>
      <c r="AI152" s="47">
        <f t="shared" si="194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>
        <v>1986.7</v>
      </c>
      <c r="C153" s="144"/>
      <c r="D153" s="144"/>
      <c r="E153" s="144"/>
      <c r="F153" s="144">
        <v>1986.6</v>
      </c>
      <c r="G153" s="144"/>
      <c r="H153" s="144"/>
      <c r="I153" s="144">
        <v>1986.6</v>
      </c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93"/>
        <v>1986.7</v>
      </c>
      <c r="AI153" s="47">
        <f t="shared" si="194"/>
        <v>1986.6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>
        <v>521.74</v>
      </c>
      <c r="C154" s="148"/>
      <c r="D154" s="148"/>
      <c r="E154" s="148"/>
      <c r="F154" s="148">
        <v>521.27</v>
      </c>
      <c r="G154" s="148"/>
      <c r="H154" s="148">
        <v>521.37</v>
      </c>
      <c r="I154" s="148"/>
      <c r="J154" s="148"/>
      <c r="K154" s="148"/>
      <c r="L154" s="148"/>
      <c r="M154" s="148">
        <v>521.84</v>
      </c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93"/>
        <v>521.84</v>
      </c>
      <c r="AI154" s="47">
        <f t="shared" si="194"/>
        <v>521.27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>
        <v>624.58000000000004</v>
      </c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93"/>
        <v>624.58000000000004</v>
      </c>
      <c r="AI155" s="47">
        <f t="shared" si="194"/>
        <v>624.58000000000004</v>
      </c>
      <c r="AK155" s="187"/>
    </row>
    <row r="156" spans="1:38" x14ac:dyDescent="0.25">
      <c r="A156" s="135" t="s">
        <v>177</v>
      </c>
      <c r="B156" s="147">
        <v>337.27</v>
      </c>
      <c r="C156" s="148"/>
      <c r="D156" s="148"/>
      <c r="E156" s="148"/>
      <c r="F156" s="148">
        <v>337.41</v>
      </c>
      <c r="G156" s="148"/>
      <c r="H156" s="148"/>
      <c r="I156" s="148">
        <v>337.53</v>
      </c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93"/>
        <v>337.53</v>
      </c>
      <c r="AI156" s="47">
        <f t="shared" si="194"/>
        <v>337.27</v>
      </c>
      <c r="AK156" s="187"/>
    </row>
    <row r="157" spans="1:38" x14ac:dyDescent="0.25">
      <c r="A157" s="135" t="s">
        <v>178</v>
      </c>
      <c r="B157" s="147">
        <v>883.1</v>
      </c>
      <c r="C157" s="148"/>
      <c r="D157" s="148"/>
      <c r="E157" s="148"/>
      <c r="F157" s="148">
        <v>885.8</v>
      </c>
      <c r="G157" s="148"/>
      <c r="H157" s="148"/>
      <c r="I157" s="148"/>
      <c r="J157" s="148"/>
      <c r="K157" s="148"/>
      <c r="L157" s="148"/>
      <c r="M157" s="148"/>
      <c r="N157" s="148">
        <v>886.3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93"/>
        <v>886.3</v>
      </c>
      <c r="AI157" s="47">
        <f t="shared" si="194"/>
        <v>883.1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>
        <v>1515.68</v>
      </c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>
        <v>1515.66</v>
      </c>
      <c r="AC158" s="152"/>
      <c r="AD158" s="152"/>
      <c r="AE158" s="152"/>
      <c r="AF158" s="153"/>
      <c r="AG158" s="154"/>
      <c r="AH158" s="46">
        <f t="shared" si="193"/>
        <v>1515.68</v>
      </c>
      <c r="AI158" s="47">
        <f t="shared" si="194"/>
        <v>1515.66</v>
      </c>
      <c r="AK158" s="187">
        <v>7</v>
      </c>
    </row>
    <row r="159" spans="1:38" x14ac:dyDescent="0.25">
      <c r="A159" s="155" t="s">
        <v>440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1095.7549999999997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1015.4549999999997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1024.9549999999997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1052.9549999999997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1041.8549999999998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1063.6549999999997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1110.6549999999997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1145.8549999999998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1062.8549999999998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1050.8549999999998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1050.8549999999998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1191.8549999999998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1142.1549999999997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1199.4549999999997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1289.8549999999998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1269.6549999999997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1259.5549999999996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1315.3549999999998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1324.0549999999998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1312.3549999999996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1322.8549999999998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1385.4849999999999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1470.5549999999996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1463.2549999999999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1323.5549999999998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986.55500000000006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944.15499999999997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953.25500000000011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953.25500000000011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1017.7550000000001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1028.2550000000001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Z166" si="195">B161</f>
        <v>0.3</v>
      </c>
      <c r="D161" s="159">
        <f t="shared" si="195"/>
        <v>0.3</v>
      </c>
      <c r="E161" s="159">
        <f t="shared" si="195"/>
        <v>0.3</v>
      </c>
      <c r="F161" s="159">
        <f t="shared" si="195"/>
        <v>0.3</v>
      </c>
      <c r="G161" s="159">
        <f t="shared" si="195"/>
        <v>0.3</v>
      </c>
      <c r="H161" s="159">
        <f t="shared" si="195"/>
        <v>0.3</v>
      </c>
      <c r="I161" s="159">
        <f t="shared" si="195"/>
        <v>0.3</v>
      </c>
      <c r="J161" s="159">
        <f t="shared" si="195"/>
        <v>0.3</v>
      </c>
      <c r="K161" s="159">
        <f t="shared" si="195"/>
        <v>0.3</v>
      </c>
      <c r="L161" s="159">
        <f t="shared" si="195"/>
        <v>0.3</v>
      </c>
      <c r="M161" s="159">
        <f t="shared" si="195"/>
        <v>0.3</v>
      </c>
      <c r="N161" s="159">
        <f t="shared" si="195"/>
        <v>0.3</v>
      </c>
      <c r="O161" s="159">
        <f t="shared" si="195"/>
        <v>0.3</v>
      </c>
      <c r="P161" s="159">
        <f t="shared" si="195"/>
        <v>0.3</v>
      </c>
      <c r="Q161" s="159">
        <f t="shared" si="195"/>
        <v>0.3</v>
      </c>
      <c r="R161" s="159">
        <f t="shared" si="195"/>
        <v>0.3</v>
      </c>
      <c r="S161" s="159">
        <f t="shared" si="195"/>
        <v>0.3</v>
      </c>
      <c r="T161" s="159">
        <f t="shared" si="195"/>
        <v>0.3</v>
      </c>
      <c r="U161" s="159">
        <f t="shared" si="195"/>
        <v>0.3</v>
      </c>
      <c r="V161" s="159">
        <f t="shared" si="195"/>
        <v>0.3</v>
      </c>
      <c r="W161" s="159">
        <f t="shared" si="195"/>
        <v>0.3</v>
      </c>
      <c r="X161" s="159">
        <f t="shared" si="195"/>
        <v>0.3</v>
      </c>
      <c r="Y161" s="159">
        <f t="shared" si="195"/>
        <v>0.3</v>
      </c>
      <c r="Z161" s="159">
        <f t="shared" si="195"/>
        <v>0.3</v>
      </c>
      <c r="AA161" s="159">
        <f t="shared" ref="S161:AF166" si="196">Z161</f>
        <v>0.3</v>
      </c>
      <c r="AB161" s="159">
        <f t="shared" si="196"/>
        <v>0.3</v>
      </c>
      <c r="AC161" s="159">
        <f t="shared" si="196"/>
        <v>0.3</v>
      </c>
      <c r="AD161" s="159">
        <f t="shared" si="196"/>
        <v>0.3</v>
      </c>
      <c r="AE161" s="159">
        <f t="shared" si="196"/>
        <v>0.3</v>
      </c>
      <c r="AF161" s="159">
        <f t="shared" si="19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95"/>
        <v>0.4</v>
      </c>
      <c r="D162" s="161">
        <f t="shared" si="195"/>
        <v>0.4</v>
      </c>
      <c r="E162" s="161">
        <f t="shared" si="195"/>
        <v>0.4</v>
      </c>
      <c r="F162" s="161">
        <f t="shared" si="195"/>
        <v>0.4</v>
      </c>
      <c r="G162" s="161">
        <f t="shared" si="195"/>
        <v>0.4</v>
      </c>
      <c r="H162" s="161">
        <f t="shared" si="195"/>
        <v>0.4</v>
      </c>
      <c r="I162" s="161">
        <f t="shared" si="195"/>
        <v>0.4</v>
      </c>
      <c r="J162" s="161">
        <f t="shared" si="195"/>
        <v>0.4</v>
      </c>
      <c r="K162" s="161">
        <f t="shared" si="195"/>
        <v>0.4</v>
      </c>
      <c r="L162" s="161">
        <f t="shared" si="195"/>
        <v>0.4</v>
      </c>
      <c r="M162" s="161">
        <f t="shared" si="195"/>
        <v>0.4</v>
      </c>
      <c r="N162" s="161">
        <f t="shared" si="195"/>
        <v>0.4</v>
      </c>
      <c r="O162" s="161">
        <f t="shared" si="195"/>
        <v>0.4</v>
      </c>
      <c r="P162" s="161">
        <f t="shared" si="195"/>
        <v>0.4</v>
      </c>
      <c r="Q162" s="161">
        <f t="shared" si="195"/>
        <v>0.4</v>
      </c>
      <c r="R162" s="161">
        <f t="shared" si="195"/>
        <v>0.4</v>
      </c>
      <c r="S162" s="161">
        <f t="shared" si="195"/>
        <v>0.4</v>
      </c>
      <c r="T162" s="161">
        <f t="shared" si="195"/>
        <v>0.4</v>
      </c>
      <c r="U162" s="161">
        <f t="shared" si="195"/>
        <v>0.4</v>
      </c>
      <c r="V162" s="161">
        <f t="shared" si="195"/>
        <v>0.4</v>
      </c>
      <c r="W162" s="161">
        <f t="shared" si="195"/>
        <v>0.4</v>
      </c>
      <c r="X162" s="161">
        <f t="shared" si="195"/>
        <v>0.4</v>
      </c>
      <c r="Y162" s="161">
        <f t="shared" si="195"/>
        <v>0.4</v>
      </c>
      <c r="Z162" s="161">
        <f t="shared" si="195"/>
        <v>0.4</v>
      </c>
      <c r="AA162" s="161">
        <f t="shared" si="196"/>
        <v>0.4</v>
      </c>
      <c r="AB162" s="161">
        <f t="shared" si="196"/>
        <v>0.4</v>
      </c>
      <c r="AC162" s="161">
        <f t="shared" si="196"/>
        <v>0.4</v>
      </c>
      <c r="AD162" s="161">
        <f t="shared" si="196"/>
        <v>0.4</v>
      </c>
      <c r="AE162" s="161">
        <f t="shared" si="196"/>
        <v>0.4</v>
      </c>
      <c r="AF162" s="161">
        <f t="shared" si="19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95"/>
        <v>1.5</v>
      </c>
      <c r="D163" s="161">
        <f t="shared" si="195"/>
        <v>1.5</v>
      </c>
      <c r="E163" s="161">
        <f t="shared" si="195"/>
        <v>1.5</v>
      </c>
      <c r="F163" s="161">
        <f t="shared" si="195"/>
        <v>1.5</v>
      </c>
      <c r="G163" s="161">
        <f t="shared" si="195"/>
        <v>1.5</v>
      </c>
      <c r="H163" s="161">
        <f t="shared" si="195"/>
        <v>1.5</v>
      </c>
      <c r="I163" s="161">
        <f t="shared" si="195"/>
        <v>1.5</v>
      </c>
      <c r="J163" s="161">
        <f t="shared" si="195"/>
        <v>1.5</v>
      </c>
      <c r="K163" s="161">
        <f t="shared" si="195"/>
        <v>1.5</v>
      </c>
      <c r="L163" s="161">
        <f t="shared" si="195"/>
        <v>1.5</v>
      </c>
      <c r="M163" s="161">
        <f t="shared" si="195"/>
        <v>1.5</v>
      </c>
      <c r="N163" s="161">
        <f t="shared" si="195"/>
        <v>1.5</v>
      </c>
      <c r="O163" s="161">
        <f t="shared" si="195"/>
        <v>1.5</v>
      </c>
      <c r="P163" s="161">
        <f t="shared" si="195"/>
        <v>1.5</v>
      </c>
      <c r="Q163" s="161">
        <f t="shared" si="195"/>
        <v>1.5</v>
      </c>
      <c r="R163" s="161">
        <f t="shared" si="195"/>
        <v>1.5</v>
      </c>
      <c r="S163" s="161">
        <f t="shared" si="195"/>
        <v>1.5</v>
      </c>
      <c r="T163" s="161">
        <f t="shared" si="195"/>
        <v>1.5</v>
      </c>
      <c r="U163" s="161">
        <f t="shared" si="195"/>
        <v>1.5</v>
      </c>
      <c r="V163" s="161">
        <f t="shared" si="195"/>
        <v>1.5</v>
      </c>
      <c r="W163" s="161">
        <f t="shared" si="195"/>
        <v>1.5</v>
      </c>
      <c r="X163" s="161">
        <f t="shared" si="195"/>
        <v>1.5</v>
      </c>
      <c r="Y163" s="161">
        <f t="shared" si="195"/>
        <v>1.5</v>
      </c>
      <c r="Z163" s="161">
        <f t="shared" si="195"/>
        <v>1.5</v>
      </c>
      <c r="AA163" s="161">
        <f t="shared" si="196"/>
        <v>1.5</v>
      </c>
      <c r="AB163" s="161">
        <f t="shared" si="196"/>
        <v>1.5</v>
      </c>
      <c r="AC163" s="161">
        <f t="shared" si="196"/>
        <v>1.5</v>
      </c>
      <c r="AD163" s="161">
        <f t="shared" si="196"/>
        <v>1.5</v>
      </c>
      <c r="AE163" s="161">
        <f t="shared" si="196"/>
        <v>1.5</v>
      </c>
      <c r="AF163" s="161">
        <f t="shared" si="19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95"/>
        <v>0.3</v>
      </c>
      <c r="D164" s="161">
        <f t="shared" si="195"/>
        <v>0.3</v>
      </c>
      <c r="E164" s="161">
        <f t="shared" si="195"/>
        <v>0.3</v>
      </c>
      <c r="F164" s="161">
        <f t="shared" si="195"/>
        <v>0.3</v>
      </c>
      <c r="G164" s="161">
        <f t="shared" si="195"/>
        <v>0.3</v>
      </c>
      <c r="H164" s="161">
        <f t="shared" si="195"/>
        <v>0.3</v>
      </c>
      <c r="I164" s="161">
        <f t="shared" si="195"/>
        <v>0.3</v>
      </c>
      <c r="J164" s="161">
        <f t="shared" si="195"/>
        <v>0.3</v>
      </c>
      <c r="K164" s="161">
        <f t="shared" si="195"/>
        <v>0.3</v>
      </c>
      <c r="L164" s="161">
        <f t="shared" si="195"/>
        <v>0.3</v>
      </c>
      <c r="M164" s="161">
        <f t="shared" si="195"/>
        <v>0.3</v>
      </c>
      <c r="N164" s="161">
        <f t="shared" si="195"/>
        <v>0.3</v>
      </c>
      <c r="O164" s="161">
        <f t="shared" si="195"/>
        <v>0.3</v>
      </c>
      <c r="P164" s="161">
        <f t="shared" si="195"/>
        <v>0.3</v>
      </c>
      <c r="Q164" s="161">
        <f t="shared" si="195"/>
        <v>0.3</v>
      </c>
      <c r="R164" s="161">
        <f t="shared" si="195"/>
        <v>0.3</v>
      </c>
      <c r="S164" s="161">
        <f t="shared" si="195"/>
        <v>0.3</v>
      </c>
      <c r="T164" s="161">
        <f t="shared" si="195"/>
        <v>0.3</v>
      </c>
      <c r="U164" s="161">
        <f t="shared" si="195"/>
        <v>0.3</v>
      </c>
      <c r="V164" s="161">
        <f t="shared" si="195"/>
        <v>0.3</v>
      </c>
      <c r="W164" s="161">
        <f t="shared" si="195"/>
        <v>0.3</v>
      </c>
      <c r="X164" s="161">
        <f t="shared" si="195"/>
        <v>0.3</v>
      </c>
      <c r="Y164" s="161">
        <f t="shared" si="195"/>
        <v>0.3</v>
      </c>
      <c r="Z164" s="161">
        <f t="shared" si="195"/>
        <v>0.3</v>
      </c>
      <c r="AA164" s="161">
        <f t="shared" si="196"/>
        <v>0.3</v>
      </c>
      <c r="AB164" s="161">
        <f t="shared" si="196"/>
        <v>0.3</v>
      </c>
      <c r="AC164" s="161">
        <f t="shared" si="196"/>
        <v>0.3</v>
      </c>
      <c r="AD164" s="161">
        <f t="shared" si="196"/>
        <v>0.3</v>
      </c>
      <c r="AE164" s="161">
        <f t="shared" si="196"/>
        <v>0.3</v>
      </c>
      <c r="AF164" s="161">
        <f t="shared" si="19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95"/>
        <v>0.4</v>
      </c>
      <c r="D165" s="161">
        <f t="shared" si="195"/>
        <v>0.4</v>
      </c>
      <c r="E165" s="161">
        <f t="shared" si="195"/>
        <v>0.4</v>
      </c>
      <c r="F165" s="161">
        <f t="shared" si="195"/>
        <v>0.4</v>
      </c>
      <c r="G165" s="161">
        <f t="shared" si="195"/>
        <v>0.4</v>
      </c>
      <c r="H165" s="161">
        <f t="shared" si="195"/>
        <v>0.4</v>
      </c>
      <c r="I165" s="161">
        <f t="shared" si="195"/>
        <v>0.4</v>
      </c>
      <c r="J165" s="161">
        <f t="shared" si="195"/>
        <v>0.4</v>
      </c>
      <c r="K165" s="161">
        <f t="shared" si="195"/>
        <v>0.4</v>
      </c>
      <c r="L165" s="161">
        <f t="shared" si="195"/>
        <v>0.4</v>
      </c>
      <c r="M165" s="161">
        <f t="shared" si="195"/>
        <v>0.4</v>
      </c>
      <c r="N165" s="161">
        <f t="shared" si="195"/>
        <v>0.4</v>
      </c>
      <c r="O165" s="161">
        <f t="shared" si="195"/>
        <v>0.4</v>
      </c>
      <c r="P165" s="161">
        <f t="shared" si="195"/>
        <v>0.4</v>
      </c>
      <c r="Q165" s="161">
        <f t="shared" si="195"/>
        <v>0.4</v>
      </c>
      <c r="R165" s="161">
        <f t="shared" si="195"/>
        <v>0.4</v>
      </c>
      <c r="S165" s="161">
        <f t="shared" si="195"/>
        <v>0.4</v>
      </c>
      <c r="T165" s="161">
        <f t="shared" si="195"/>
        <v>0.4</v>
      </c>
      <c r="U165" s="161">
        <f t="shared" si="195"/>
        <v>0.4</v>
      </c>
      <c r="V165" s="161">
        <f t="shared" si="195"/>
        <v>0.4</v>
      </c>
      <c r="W165" s="161">
        <f t="shared" si="195"/>
        <v>0.4</v>
      </c>
      <c r="X165" s="161">
        <f t="shared" si="195"/>
        <v>0.4</v>
      </c>
      <c r="Y165" s="161">
        <f t="shared" si="195"/>
        <v>0.4</v>
      </c>
      <c r="Z165" s="161">
        <f t="shared" si="195"/>
        <v>0.4</v>
      </c>
      <c r="AA165" s="161">
        <f t="shared" si="196"/>
        <v>0.4</v>
      </c>
      <c r="AB165" s="161">
        <f t="shared" si="196"/>
        <v>0.4</v>
      </c>
      <c r="AC165" s="161">
        <f t="shared" si="196"/>
        <v>0.4</v>
      </c>
      <c r="AD165" s="161">
        <f t="shared" si="196"/>
        <v>0.4</v>
      </c>
      <c r="AE165" s="161">
        <f t="shared" si="196"/>
        <v>0.4</v>
      </c>
      <c r="AF165" s="161">
        <f t="shared" si="19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95"/>
        <v>0.64</v>
      </c>
      <c r="D166" s="164">
        <f t="shared" si="195"/>
        <v>0.64</v>
      </c>
      <c r="E166" s="164">
        <f t="shared" si="195"/>
        <v>0.64</v>
      </c>
      <c r="F166" s="164">
        <f t="shared" si="195"/>
        <v>0.64</v>
      </c>
      <c r="G166" s="164">
        <f t="shared" si="195"/>
        <v>0.64</v>
      </c>
      <c r="H166" s="164">
        <f t="shared" si="195"/>
        <v>0.64</v>
      </c>
      <c r="I166" s="164">
        <f t="shared" si="195"/>
        <v>0.64</v>
      </c>
      <c r="J166" s="164">
        <f t="shared" si="195"/>
        <v>0.64</v>
      </c>
      <c r="K166" s="164">
        <f t="shared" si="195"/>
        <v>0.64</v>
      </c>
      <c r="L166" s="164">
        <f t="shared" si="195"/>
        <v>0.64</v>
      </c>
      <c r="M166" s="164">
        <f t="shared" si="195"/>
        <v>0.64</v>
      </c>
      <c r="N166" s="164">
        <f t="shared" si="195"/>
        <v>0.64</v>
      </c>
      <c r="O166" s="164">
        <f t="shared" si="195"/>
        <v>0.64</v>
      </c>
      <c r="P166" s="164">
        <f t="shared" si="195"/>
        <v>0.64</v>
      </c>
      <c r="Q166" s="164">
        <f t="shared" si="195"/>
        <v>0.64</v>
      </c>
      <c r="R166" s="164">
        <f t="shared" si="195"/>
        <v>0.64</v>
      </c>
      <c r="S166" s="164">
        <f t="shared" si="195"/>
        <v>0.64</v>
      </c>
      <c r="T166" s="164">
        <f t="shared" si="195"/>
        <v>0.64</v>
      </c>
      <c r="U166" s="164">
        <f t="shared" si="195"/>
        <v>0.64</v>
      </c>
      <c r="V166" s="164">
        <f t="shared" si="195"/>
        <v>0.64</v>
      </c>
      <c r="W166" s="164">
        <f t="shared" si="195"/>
        <v>0.64</v>
      </c>
      <c r="X166" s="164">
        <f t="shared" si="195"/>
        <v>0.64</v>
      </c>
      <c r="Y166" s="164">
        <f t="shared" si="195"/>
        <v>0.64</v>
      </c>
      <c r="Z166" s="164">
        <f t="shared" si="195"/>
        <v>0.64</v>
      </c>
      <c r="AA166" s="164">
        <f t="shared" si="196"/>
        <v>0.64</v>
      </c>
      <c r="AB166" s="164">
        <f t="shared" si="196"/>
        <v>0.64</v>
      </c>
      <c r="AC166" s="164">
        <f t="shared" si="196"/>
        <v>0.64</v>
      </c>
      <c r="AD166" s="164">
        <f t="shared" si="196"/>
        <v>0.64</v>
      </c>
      <c r="AE166" s="164">
        <f t="shared" si="196"/>
        <v>0.64</v>
      </c>
      <c r="AF166" s="164">
        <f t="shared" si="19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97">SUM(C161:C166)</f>
        <v>3.54</v>
      </c>
      <c r="D167" s="167">
        <f t="shared" si="197"/>
        <v>3.54</v>
      </c>
      <c r="E167" s="167">
        <f t="shared" si="197"/>
        <v>3.54</v>
      </c>
      <c r="F167" s="167">
        <f t="shared" si="197"/>
        <v>3.54</v>
      </c>
      <c r="G167" s="167">
        <f t="shared" si="197"/>
        <v>3.54</v>
      </c>
      <c r="H167" s="167">
        <f t="shared" si="197"/>
        <v>3.54</v>
      </c>
      <c r="I167" s="167">
        <f t="shared" si="197"/>
        <v>3.54</v>
      </c>
      <c r="J167" s="167">
        <f t="shared" si="197"/>
        <v>3.54</v>
      </c>
      <c r="K167" s="167">
        <f t="shared" si="197"/>
        <v>3.54</v>
      </c>
      <c r="L167" s="167">
        <f t="shared" si="197"/>
        <v>3.54</v>
      </c>
      <c r="M167" s="167">
        <f t="shared" si="197"/>
        <v>3.54</v>
      </c>
      <c r="N167" s="167">
        <f t="shared" si="197"/>
        <v>3.54</v>
      </c>
      <c r="O167" s="167">
        <f t="shared" si="197"/>
        <v>3.54</v>
      </c>
      <c r="P167" s="167">
        <f t="shared" si="197"/>
        <v>3.54</v>
      </c>
      <c r="Q167" s="167">
        <f t="shared" si="197"/>
        <v>3.54</v>
      </c>
      <c r="R167" s="167">
        <f t="shared" si="197"/>
        <v>3.54</v>
      </c>
      <c r="S167" s="167">
        <f t="shared" ref="S167:T167" si="198">SUM(S161:S166)</f>
        <v>3.54</v>
      </c>
      <c r="T167" s="167">
        <f t="shared" si="198"/>
        <v>3.54</v>
      </c>
      <c r="U167" s="167">
        <f t="shared" ref="U167:V167" si="199">SUM(U161:U166)</f>
        <v>3.54</v>
      </c>
      <c r="V167" s="167">
        <f t="shared" si="199"/>
        <v>3.54</v>
      </c>
      <c r="W167" s="167">
        <f t="shared" ref="W167:X167" si="200">SUM(W161:W166)</f>
        <v>3.54</v>
      </c>
      <c r="X167" s="167">
        <f t="shared" si="200"/>
        <v>3.54</v>
      </c>
      <c r="Y167" s="167">
        <f t="shared" ref="Y167:Z167" si="201">SUM(Y161:Y166)</f>
        <v>3.54</v>
      </c>
      <c r="Z167" s="167">
        <f t="shared" si="201"/>
        <v>3.54</v>
      </c>
      <c r="AA167" s="167">
        <f t="shared" si="197"/>
        <v>3.54</v>
      </c>
      <c r="AB167" s="167">
        <f t="shared" si="197"/>
        <v>3.54</v>
      </c>
      <c r="AC167" s="167">
        <f t="shared" si="197"/>
        <v>3.54</v>
      </c>
      <c r="AD167" s="167">
        <f t="shared" si="197"/>
        <v>3.54</v>
      </c>
      <c r="AE167" s="167">
        <f t="shared" si="197"/>
        <v>3.54</v>
      </c>
      <c r="AF167" s="167">
        <f t="shared" si="197"/>
        <v>3.54</v>
      </c>
      <c r="AG167" s="168">
        <f t="shared" si="19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202">B169</f>
        <v>0</v>
      </c>
      <c r="D169" s="159">
        <f t="shared" si="202"/>
        <v>0</v>
      </c>
      <c r="E169" s="159">
        <f t="shared" si="202"/>
        <v>0</v>
      </c>
      <c r="F169" s="159">
        <f t="shared" si="202"/>
        <v>0</v>
      </c>
      <c r="G169" s="159">
        <f t="shared" si="202"/>
        <v>0</v>
      </c>
      <c r="H169" s="159">
        <f t="shared" si="202"/>
        <v>0</v>
      </c>
      <c r="I169" s="159">
        <f t="shared" si="202"/>
        <v>0</v>
      </c>
      <c r="J169" s="159">
        <f t="shared" si="202"/>
        <v>0</v>
      </c>
      <c r="K169" s="159">
        <f t="shared" si="202"/>
        <v>0</v>
      </c>
      <c r="L169" s="159">
        <f t="shared" si="202"/>
        <v>0</v>
      </c>
      <c r="M169" s="159">
        <f t="shared" si="202"/>
        <v>0</v>
      </c>
      <c r="N169" s="159">
        <f t="shared" si="202"/>
        <v>0</v>
      </c>
      <c r="O169" s="159">
        <f t="shared" si="202"/>
        <v>0</v>
      </c>
      <c r="P169" s="159">
        <f t="shared" si="202"/>
        <v>0</v>
      </c>
      <c r="Q169" s="159">
        <f t="shared" si="202"/>
        <v>0</v>
      </c>
      <c r="R169" s="159">
        <f t="shared" si="202"/>
        <v>0</v>
      </c>
      <c r="S169" s="159">
        <f t="shared" ref="S169:Z184" si="203">R169</f>
        <v>0</v>
      </c>
      <c r="T169" s="159">
        <f t="shared" si="203"/>
        <v>0</v>
      </c>
      <c r="U169" s="159">
        <f t="shared" si="203"/>
        <v>0</v>
      </c>
      <c r="V169" s="159">
        <f t="shared" si="203"/>
        <v>0</v>
      </c>
      <c r="W169" s="159">
        <f t="shared" si="203"/>
        <v>0</v>
      </c>
      <c r="X169" s="159">
        <f t="shared" si="203"/>
        <v>0</v>
      </c>
      <c r="Y169" s="159">
        <f t="shared" si="203"/>
        <v>0</v>
      </c>
      <c r="Z169" s="159">
        <f t="shared" si="203"/>
        <v>0</v>
      </c>
      <c r="AA169" s="159">
        <f t="shared" ref="S169:AF184" si="204">Z169</f>
        <v>0</v>
      </c>
      <c r="AB169" s="159">
        <f t="shared" si="204"/>
        <v>0</v>
      </c>
      <c r="AC169" s="159">
        <f t="shared" si="204"/>
        <v>0</v>
      </c>
      <c r="AD169" s="159">
        <f t="shared" si="204"/>
        <v>0</v>
      </c>
      <c r="AE169" s="159">
        <f t="shared" si="204"/>
        <v>0</v>
      </c>
      <c r="AF169" s="172">
        <f t="shared" si="204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202"/>
        <v>0</v>
      </c>
      <c r="D170" s="161">
        <f t="shared" si="202"/>
        <v>0</v>
      </c>
      <c r="E170" s="161">
        <f t="shared" si="202"/>
        <v>0</v>
      </c>
      <c r="F170" s="161">
        <f t="shared" si="202"/>
        <v>0</v>
      </c>
      <c r="G170" s="161">
        <f t="shared" si="202"/>
        <v>0</v>
      </c>
      <c r="H170" s="161">
        <f t="shared" si="202"/>
        <v>0</v>
      </c>
      <c r="I170" s="161">
        <f t="shared" si="202"/>
        <v>0</v>
      </c>
      <c r="J170" s="161">
        <f t="shared" si="202"/>
        <v>0</v>
      </c>
      <c r="K170" s="161">
        <f t="shared" si="202"/>
        <v>0</v>
      </c>
      <c r="L170" s="161">
        <f t="shared" si="202"/>
        <v>0</v>
      </c>
      <c r="M170" s="161">
        <f t="shared" si="202"/>
        <v>0</v>
      </c>
      <c r="N170" s="161">
        <f t="shared" si="202"/>
        <v>0</v>
      </c>
      <c r="O170" s="161">
        <f t="shared" si="202"/>
        <v>0</v>
      </c>
      <c r="P170" s="161">
        <f t="shared" si="202"/>
        <v>0</v>
      </c>
      <c r="Q170" s="161">
        <f t="shared" si="202"/>
        <v>0</v>
      </c>
      <c r="R170" s="161">
        <f t="shared" si="202"/>
        <v>0</v>
      </c>
      <c r="S170" s="161">
        <f t="shared" si="203"/>
        <v>0</v>
      </c>
      <c r="T170" s="161">
        <f t="shared" si="203"/>
        <v>0</v>
      </c>
      <c r="U170" s="161">
        <f t="shared" si="203"/>
        <v>0</v>
      </c>
      <c r="V170" s="161">
        <f t="shared" si="203"/>
        <v>0</v>
      </c>
      <c r="W170" s="161">
        <f t="shared" si="203"/>
        <v>0</v>
      </c>
      <c r="X170" s="161">
        <f t="shared" si="203"/>
        <v>0</v>
      </c>
      <c r="Y170" s="161">
        <f t="shared" si="203"/>
        <v>0</v>
      </c>
      <c r="Z170" s="161">
        <f t="shared" si="203"/>
        <v>0</v>
      </c>
      <c r="AA170" s="161">
        <f t="shared" si="204"/>
        <v>0</v>
      </c>
      <c r="AB170" s="161">
        <f t="shared" si="204"/>
        <v>0</v>
      </c>
      <c r="AC170" s="161">
        <f t="shared" si="204"/>
        <v>0</v>
      </c>
      <c r="AD170" s="161">
        <f t="shared" si="204"/>
        <v>0</v>
      </c>
      <c r="AE170" s="161">
        <f t="shared" si="204"/>
        <v>0</v>
      </c>
      <c r="AF170" s="174">
        <f t="shared" si="204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202"/>
        <v>0</v>
      </c>
      <c r="D171" s="161">
        <f t="shared" si="202"/>
        <v>0</v>
      </c>
      <c r="E171" s="161">
        <f t="shared" si="202"/>
        <v>0</v>
      </c>
      <c r="F171" s="161">
        <f t="shared" si="202"/>
        <v>0</v>
      </c>
      <c r="G171" s="161">
        <f t="shared" si="202"/>
        <v>0</v>
      </c>
      <c r="H171" s="161">
        <f t="shared" si="202"/>
        <v>0</v>
      </c>
      <c r="I171" s="161">
        <f t="shared" si="202"/>
        <v>0</v>
      </c>
      <c r="J171" s="161">
        <f t="shared" si="202"/>
        <v>0</v>
      </c>
      <c r="K171" s="161">
        <f t="shared" si="202"/>
        <v>0</v>
      </c>
      <c r="L171" s="161">
        <f t="shared" si="202"/>
        <v>0</v>
      </c>
      <c r="M171" s="161">
        <f t="shared" si="202"/>
        <v>0</v>
      </c>
      <c r="N171" s="161">
        <f t="shared" si="202"/>
        <v>0</v>
      </c>
      <c r="O171" s="161">
        <f t="shared" si="202"/>
        <v>0</v>
      </c>
      <c r="P171" s="161">
        <f t="shared" si="202"/>
        <v>0</v>
      </c>
      <c r="Q171" s="161">
        <f t="shared" si="202"/>
        <v>0</v>
      </c>
      <c r="R171" s="161">
        <f t="shared" si="202"/>
        <v>0</v>
      </c>
      <c r="S171" s="161">
        <f t="shared" si="203"/>
        <v>0</v>
      </c>
      <c r="T171" s="161">
        <f t="shared" si="203"/>
        <v>0</v>
      </c>
      <c r="U171" s="161">
        <f t="shared" si="203"/>
        <v>0</v>
      </c>
      <c r="V171" s="161">
        <f t="shared" si="203"/>
        <v>0</v>
      </c>
      <c r="W171" s="161">
        <f t="shared" si="203"/>
        <v>0</v>
      </c>
      <c r="X171" s="161">
        <f t="shared" si="203"/>
        <v>0</v>
      </c>
      <c r="Y171" s="161">
        <f t="shared" si="203"/>
        <v>0</v>
      </c>
      <c r="Z171" s="161">
        <f t="shared" si="203"/>
        <v>0</v>
      </c>
      <c r="AA171" s="161">
        <f t="shared" si="204"/>
        <v>0</v>
      </c>
      <c r="AB171" s="161">
        <f t="shared" si="204"/>
        <v>0</v>
      </c>
      <c r="AC171" s="161">
        <f t="shared" si="204"/>
        <v>0</v>
      </c>
      <c r="AD171" s="161">
        <f t="shared" si="204"/>
        <v>0</v>
      </c>
      <c r="AE171" s="161">
        <f t="shared" si="204"/>
        <v>0</v>
      </c>
      <c r="AF171" s="174">
        <f t="shared" si="204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202"/>
        <v>0</v>
      </c>
      <c r="D172" s="161">
        <f t="shared" si="202"/>
        <v>0</v>
      </c>
      <c r="E172" s="161">
        <f t="shared" si="202"/>
        <v>0</v>
      </c>
      <c r="F172" s="161">
        <f t="shared" si="202"/>
        <v>0</v>
      </c>
      <c r="G172" s="161">
        <f t="shared" si="202"/>
        <v>0</v>
      </c>
      <c r="H172" s="161">
        <f t="shared" si="202"/>
        <v>0</v>
      </c>
      <c r="I172" s="161">
        <f t="shared" si="202"/>
        <v>0</v>
      </c>
      <c r="J172" s="161">
        <f t="shared" si="202"/>
        <v>0</v>
      </c>
      <c r="K172" s="161">
        <f t="shared" si="202"/>
        <v>0</v>
      </c>
      <c r="L172" s="161">
        <f t="shared" si="202"/>
        <v>0</v>
      </c>
      <c r="M172" s="161">
        <f t="shared" si="202"/>
        <v>0</v>
      </c>
      <c r="N172" s="161">
        <f t="shared" si="202"/>
        <v>0</v>
      </c>
      <c r="O172" s="161">
        <f t="shared" si="202"/>
        <v>0</v>
      </c>
      <c r="P172" s="161">
        <f t="shared" si="202"/>
        <v>0</v>
      </c>
      <c r="Q172" s="161">
        <f t="shared" si="202"/>
        <v>0</v>
      </c>
      <c r="R172" s="161">
        <f t="shared" si="202"/>
        <v>0</v>
      </c>
      <c r="S172" s="161">
        <f t="shared" si="203"/>
        <v>0</v>
      </c>
      <c r="T172" s="161">
        <f t="shared" si="203"/>
        <v>0</v>
      </c>
      <c r="U172" s="161">
        <f t="shared" si="203"/>
        <v>0</v>
      </c>
      <c r="V172" s="161">
        <f t="shared" si="203"/>
        <v>0</v>
      </c>
      <c r="W172" s="161">
        <f t="shared" si="203"/>
        <v>0</v>
      </c>
      <c r="X172" s="161">
        <f t="shared" si="203"/>
        <v>0</v>
      </c>
      <c r="Y172" s="161">
        <f t="shared" si="203"/>
        <v>0</v>
      </c>
      <c r="Z172" s="161">
        <f t="shared" si="203"/>
        <v>0</v>
      </c>
      <c r="AA172" s="161">
        <f t="shared" si="204"/>
        <v>0</v>
      </c>
      <c r="AB172" s="161">
        <f t="shared" si="204"/>
        <v>0</v>
      </c>
      <c r="AC172" s="161">
        <f t="shared" si="204"/>
        <v>0</v>
      </c>
      <c r="AD172" s="161">
        <f t="shared" si="204"/>
        <v>0</v>
      </c>
      <c r="AE172" s="161">
        <f t="shared" si="204"/>
        <v>0</v>
      </c>
      <c r="AF172" s="174">
        <f t="shared" si="204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202"/>
        <v>0</v>
      </c>
      <c r="D173" s="161">
        <f t="shared" si="202"/>
        <v>0</v>
      </c>
      <c r="E173" s="161">
        <f t="shared" si="202"/>
        <v>0</v>
      </c>
      <c r="F173" s="161">
        <f t="shared" si="202"/>
        <v>0</v>
      </c>
      <c r="G173" s="161">
        <f t="shared" si="202"/>
        <v>0</v>
      </c>
      <c r="H173" s="161">
        <f t="shared" si="202"/>
        <v>0</v>
      </c>
      <c r="I173" s="161">
        <f t="shared" si="202"/>
        <v>0</v>
      </c>
      <c r="J173" s="161">
        <f t="shared" si="202"/>
        <v>0</v>
      </c>
      <c r="K173" s="161">
        <f t="shared" si="202"/>
        <v>0</v>
      </c>
      <c r="L173" s="161">
        <f t="shared" si="202"/>
        <v>0</v>
      </c>
      <c r="M173" s="161">
        <f t="shared" si="202"/>
        <v>0</v>
      </c>
      <c r="N173" s="161">
        <f t="shared" si="202"/>
        <v>0</v>
      </c>
      <c r="O173" s="161">
        <f t="shared" si="202"/>
        <v>0</v>
      </c>
      <c r="P173" s="161">
        <f t="shared" si="202"/>
        <v>0</v>
      </c>
      <c r="Q173" s="161">
        <f t="shared" si="202"/>
        <v>0</v>
      </c>
      <c r="R173" s="161">
        <f t="shared" si="202"/>
        <v>0</v>
      </c>
      <c r="S173" s="161">
        <f t="shared" si="203"/>
        <v>0</v>
      </c>
      <c r="T173" s="161">
        <f t="shared" si="203"/>
        <v>0</v>
      </c>
      <c r="U173" s="161">
        <f t="shared" si="203"/>
        <v>0</v>
      </c>
      <c r="V173" s="161">
        <f t="shared" si="203"/>
        <v>0</v>
      </c>
      <c r="W173" s="161">
        <f t="shared" si="203"/>
        <v>0</v>
      </c>
      <c r="X173" s="161">
        <f t="shared" si="203"/>
        <v>0</v>
      </c>
      <c r="Y173" s="161">
        <f t="shared" si="203"/>
        <v>0</v>
      </c>
      <c r="Z173" s="161">
        <f t="shared" si="203"/>
        <v>0</v>
      </c>
      <c r="AA173" s="161">
        <f t="shared" si="204"/>
        <v>0</v>
      </c>
      <c r="AB173" s="161">
        <f t="shared" si="204"/>
        <v>0</v>
      </c>
      <c r="AC173" s="161">
        <f t="shared" si="204"/>
        <v>0</v>
      </c>
      <c r="AD173" s="161">
        <f t="shared" si="204"/>
        <v>0</v>
      </c>
      <c r="AE173" s="161">
        <f t="shared" si="204"/>
        <v>0</v>
      </c>
      <c r="AF173" s="174">
        <f t="shared" si="204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202"/>
        <v>0</v>
      </c>
      <c r="D174" s="161">
        <f t="shared" si="202"/>
        <v>0</v>
      </c>
      <c r="E174" s="161">
        <f t="shared" si="202"/>
        <v>0</v>
      </c>
      <c r="F174" s="161">
        <f t="shared" si="202"/>
        <v>0</v>
      </c>
      <c r="G174" s="161">
        <f t="shared" si="202"/>
        <v>0</v>
      </c>
      <c r="H174" s="161">
        <f t="shared" si="202"/>
        <v>0</v>
      </c>
      <c r="I174" s="161">
        <f t="shared" si="202"/>
        <v>0</v>
      </c>
      <c r="J174" s="161">
        <f t="shared" si="202"/>
        <v>0</v>
      </c>
      <c r="K174" s="161">
        <f t="shared" si="202"/>
        <v>0</v>
      </c>
      <c r="L174" s="161">
        <f t="shared" si="202"/>
        <v>0</v>
      </c>
      <c r="M174" s="161">
        <f t="shared" si="202"/>
        <v>0</v>
      </c>
      <c r="N174" s="161">
        <f t="shared" si="202"/>
        <v>0</v>
      </c>
      <c r="O174" s="161">
        <f t="shared" si="202"/>
        <v>0</v>
      </c>
      <c r="P174" s="161">
        <f t="shared" si="202"/>
        <v>0</v>
      </c>
      <c r="Q174" s="161">
        <f t="shared" si="202"/>
        <v>0</v>
      </c>
      <c r="R174" s="161">
        <f t="shared" si="202"/>
        <v>0</v>
      </c>
      <c r="S174" s="161">
        <f t="shared" si="203"/>
        <v>0</v>
      </c>
      <c r="T174" s="161">
        <f t="shared" si="203"/>
        <v>0</v>
      </c>
      <c r="U174" s="161">
        <f t="shared" si="203"/>
        <v>0</v>
      </c>
      <c r="V174" s="161">
        <f t="shared" si="203"/>
        <v>0</v>
      </c>
      <c r="W174" s="161">
        <f t="shared" si="203"/>
        <v>0</v>
      </c>
      <c r="X174" s="161">
        <f t="shared" si="203"/>
        <v>0</v>
      </c>
      <c r="Y174" s="161">
        <f t="shared" si="203"/>
        <v>0</v>
      </c>
      <c r="Z174" s="161">
        <f t="shared" si="203"/>
        <v>0</v>
      </c>
      <c r="AA174" s="161">
        <f t="shared" si="204"/>
        <v>0</v>
      </c>
      <c r="AB174" s="161">
        <f t="shared" si="204"/>
        <v>0</v>
      </c>
      <c r="AC174" s="161">
        <f t="shared" si="204"/>
        <v>0</v>
      </c>
      <c r="AD174" s="161">
        <f t="shared" si="204"/>
        <v>0</v>
      </c>
      <c r="AE174" s="161">
        <f t="shared" si="204"/>
        <v>0</v>
      </c>
      <c r="AF174" s="174">
        <f t="shared" si="204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202"/>
        <v>0</v>
      </c>
      <c r="D175" s="161">
        <f t="shared" si="202"/>
        <v>0</v>
      </c>
      <c r="E175" s="161">
        <f t="shared" si="202"/>
        <v>0</v>
      </c>
      <c r="F175" s="161">
        <f t="shared" si="202"/>
        <v>0</v>
      </c>
      <c r="G175" s="161">
        <f t="shared" si="202"/>
        <v>0</v>
      </c>
      <c r="H175" s="161">
        <f t="shared" si="202"/>
        <v>0</v>
      </c>
      <c r="I175" s="161">
        <f t="shared" si="202"/>
        <v>0</v>
      </c>
      <c r="J175" s="161">
        <f t="shared" si="202"/>
        <v>0</v>
      </c>
      <c r="K175" s="161">
        <f t="shared" si="202"/>
        <v>0</v>
      </c>
      <c r="L175" s="161">
        <f t="shared" si="202"/>
        <v>0</v>
      </c>
      <c r="M175" s="161">
        <f t="shared" si="202"/>
        <v>0</v>
      </c>
      <c r="N175" s="161">
        <f t="shared" si="202"/>
        <v>0</v>
      </c>
      <c r="O175" s="161">
        <f t="shared" si="202"/>
        <v>0</v>
      </c>
      <c r="P175" s="161">
        <f t="shared" si="202"/>
        <v>0</v>
      </c>
      <c r="Q175" s="161">
        <f t="shared" si="202"/>
        <v>0</v>
      </c>
      <c r="R175" s="161">
        <f t="shared" si="202"/>
        <v>0</v>
      </c>
      <c r="S175" s="161">
        <f t="shared" si="203"/>
        <v>0</v>
      </c>
      <c r="T175" s="161">
        <f t="shared" si="203"/>
        <v>0</v>
      </c>
      <c r="U175" s="161">
        <f t="shared" si="203"/>
        <v>0</v>
      </c>
      <c r="V175" s="161">
        <f t="shared" si="203"/>
        <v>0</v>
      </c>
      <c r="W175" s="161">
        <f t="shared" si="203"/>
        <v>0</v>
      </c>
      <c r="X175" s="161">
        <f t="shared" si="203"/>
        <v>0</v>
      </c>
      <c r="Y175" s="161">
        <f t="shared" si="203"/>
        <v>0</v>
      </c>
      <c r="Z175" s="161">
        <f t="shared" si="203"/>
        <v>0</v>
      </c>
      <c r="AA175" s="161">
        <f t="shared" si="204"/>
        <v>0</v>
      </c>
      <c r="AB175" s="161">
        <f t="shared" si="204"/>
        <v>0</v>
      </c>
      <c r="AC175" s="161">
        <f t="shared" si="204"/>
        <v>0</v>
      </c>
      <c r="AD175" s="161">
        <f t="shared" si="204"/>
        <v>0</v>
      </c>
      <c r="AE175" s="161">
        <f t="shared" si="204"/>
        <v>0</v>
      </c>
      <c r="AF175" s="174">
        <f t="shared" si="204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202"/>
        <v>0</v>
      </c>
      <c r="D176" s="161">
        <f t="shared" si="202"/>
        <v>0</v>
      </c>
      <c r="E176" s="161">
        <f t="shared" si="202"/>
        <v>0</v>
      </c>
      <c r="F176" s="161">
        <f t="shared" si="202"/>
        <v>0</v>
      </c>
      <c r="G176" s="161">
        <f t="shared" si="202"/>
        <v>0</v>
      </c>
      <c r="H176" s="161">
        <f t="shared" si="202"/>
        <v>0</v>
      </c>
      <c r="I176" s="161">
        <f t="shared" si="202"/>
        <v>0</v>
      </c>
      <c r="J176" s="161">
        <f t="shared" si="202"/>
        <v>0</v>
      </c>
      <c r="K176" s="161">
        <f t="shared" si="202"/>
        <v>0</v>
      </c>
      <c r="L176" s="161">
        <f t="shared" si="202"/>
        <v>0</v>
      </c>
      <c r="M176" s="161">
        <f t="shared" si="202"/>
        <v>0</v>
      </c>
      <c r="N176" s="161">
        <f t="shared" si="202"/>
        <v>0</v>
      </c>
      <c r="O176" s="161">
        <f t="shared" si="202"/>
        <v>0</v>
      </c>
      <c r="P176" s="161">
        <f t="shared" si="202"/>
        <v>0</v>
      </c>
      <c r="Q176" s="161">
        <f t="shared" si="202"/>
        <v>0</v>
      </c>
      <c r="R176" s="161">
        <f t="shared" si="202"/>
        <v>0</v>
      </c>
      <c r="S176" s="161">
        <f t="shared" si="203"/>
        <v>0</v>
      </c>
      <c r="T176" s="161">
        <f t="shared" si="203"/>
        <v>0</v>
      </c>
      <c r="U176" s="161">
        <f t="shared" si="204"/>
        <v>0</v>
      </c>
      <c r="V176" s="161">
        <f t="shared" si="204"/>
        <v>0</v>
      </c>
      <c r="W176" s="161">
        <f t="shared" si="204"/>
        <v>0</v>
      </c>
      <c r="X176" s="161">
        <f t="shared" si="204"/>
        <v>0</v>
      </c>
      <c r="Y176" s="161">
        <f t="shared" si="204"/>
        <v>0</v>
      </c>
      <c r="Z176" s="161">
        <f t="shared" si="204"/>
        <v>0</v>
      </c>
      <c r="AA176" s="161">
        <f t="shared" si="204"/>
        <v>0</v>
      </c>
      <c r="AB176" s="161">
        <f t="shared" si="204"/>
        <v>0</v>
      </c>
      <c r="AC176" s="161">
        <f t="shared" si="204"/>
        <v>0</v>
      </c>
      <c r="AD176" s="161">
        <f t="shared" si="204"/>
        <v>0</v>
      </c>
      <c r="AE176" s="161">
        <f t="shared" si="204"/>
        <v>0</v>
      </c>
      <c r="AF176" s="174">
        <f t="shared" si="204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202"/>
        <v>0</v>
      </c>
      <c r="D177" s="161">
        <f t="shared" si="202"/>
        <v>0</v>
      </c>
      <c r="E177" s="161">
        <f t="shared" si="202"/>
        <v>0</v>
      </c>
      <c r="F177" s="161">
        <f t="shared" si="202"/>
        <v>0</v>
      </c>
      <c r="G177" s="161">
        <f t="shared" si="202"/>
        <v>0</v>
      </c>
      <c r="H177" s="161">
        <f t="shared" si="202"/>
        <v>0</v>
      </c>
      <c r="I177" s="161">
        <f t="shared" si="202"/>
        <v>0</v>
      </c>
      <c r="J177" s="161">
        <f t="shared" si="202"/>
        <v>0</v>
      </c>
      <c r="K177" s="161">
        <f t="shared" si="202"/>
        <v>0</v>
      </c>
      <c r="L177" s="161">
        <f t="shared" si="202"/>
        <v>0</v>
      </c>
      <c r="M177" s="161">
        <f t="shared" si="202"/>
        <v>0</v>
      </c>
      <c r="N177" s="161">
        <f t="shared" si="202"/>
        <v>0</v>
      </c>
      <c r="O177" s="161">
        <f t="shared" si="202"/>
        <v>0</v>
      </c>
      <c r="P177" s="161">
        <f t="shared" si="202"/>
        <v>0</v>
      </c>
      <c r="Q177" s="161">
        <f t="shared" si="202"/>
        <v>0</v>
      </c>
      <c r="R177" s="161">
        <f t="shared" si="202"/>
        <v>0</v>
      </c>
      <c r="S177" s="161">
        <f t="shared" si="203"/>
        <v>0</v>
      </c>
      <c r="T177" s="161">
        <f t="shared" si="203"/>
        <v>0</v>
      </c>
      <c r="U177" s="161">
        <f t="shared" si="204"/>
        <v>0</v>
      </c>
      <c r="V177" s="161">
        <f t="shared" si="204"/>
        <v>0</v>
      </c>
      <c r="W177" s="161">
        <f t="shared" si="204"/>
        <v>0</v>
      </c>
      <c r="X177" s="161">
        <f t="shared" si="204"/>
        <v>0</v>
      </c>
      <c r="Y177" s="161">
        <f t="shared" si="204"/>
        <v>0</v>
      </c>
      <c r="Z177" s="161">
        <f t="shared" si="204"/>
        <v>0</v>
      </c>
      <c r="AA177" s="161">
        <f t="shared" si="204"/>
        <v>0</v>
      </c>
      <c r="AB177" s="161">
        <f t="shared" si="204"/>
        <v>0</v>
      </c>
      <c r="AC177" s="161">
        <f t="shared" si="204"/>
        <v>0</v>
      </c>
      <c r="AD177" s="161">
        <f t="shared" si="204"/>
        <v>0</v>
      </c>
      <c r="AE177" s="161">
        <f t="shared" si="204"/>
        <v>0</v>
      </c>
      <c r="AF177" s="174">
        <f t="shared" si="204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202"/>
        <v>0</v>
      </c>
      <c r="D178" s="161">
        <f t="shared" si="202"/>
        <v>0</v>
      </c>
      <c r="E178" s="161">
        <f t="shared" si="202"/>
        <v>0</v>
      </c>
      <c r="F178" s="161">
        <f t="shared" si="202"/>
        <v>0</v>
      </c>
      <c r="G178" s="161">
        <f t="shared" si="202"/>
        <v>0</v>
      </c>
      <c r="H178" s="161">
        <f t="shared" si="202"/>
        <v>0</v>
      </c>
      <c r="I178" s="161">
        <f t="shared" si="202"/>
        <v>0</v>
      </c>
      <c r="J178" s="161">
        <f t="shared" si="202"/>
        <v>0</v>
      </c>
      <c r="K178" s="161">
        <f t="shared" si="202"/>
        <v>0</v>
      </c>
      <c r="L178" s="161">
        <f t="shared" si="202"/>
        <v>0</v>
      </c>
      <c r="M178" s="161">
        <f t="shared" si="202"/>
        <v>0</v>
      </c>
      <c r="N178" s="161">
        <f t="shared" si="202"/>
        <v>0</v>
      </c>
      <c r="O178" s="161">
        <f t="shared" si="202"/>
        <v>0</v>
      </c>
      <c r="P178" s="161">
        <f t="shared" si="202"/>
        <v>0</v>
      </c>
      <c r="Q178" s="161">
        <f t="shared" si="202"/>
        <v>0</v>
      </c>
      <c r="R178" s="161">
        <f t="shared" si="202"/>
        <v>0</v>
      </c>
      <c r="S178" s="161">
        <f t="shared" si="203"/>
        <v>0</v>
      </c>
      <c r="T178" s="161">
        <f t="shared" si="203"/>
        <v>0</v>
      </c>
      <c r="U178" s="161">
        <f t="shared" si="204"/>
        <v>0</v>
      </c>
      <c r="V178" s="161">
        <f t="shared" si="204"/>
        <v>0</v>
      </c>
      <c r="W178" s="161">
        <f t="shared" si="204"/>
        <v>0</v>
      </c>
      <c r="X178" s="161">
        <f t="shared" si="204"/>
        <v>0</v>
      </c>
      <c r="Y178" s="161">
        <f t="shared" si="204"/>
        <v>0</v>
      </c>
      <c r="Z178" s="161">
        <f t="shared" si="204"/>
        <v>0</v>
      </c>
      <c r="AA178" s="161">
        <f t="shared" si="204"/>
        <v>0</v>
      </c>
      <c r="AB178" s="161">
        <f t="shared" si="204"/>
        <v>0</v>
      </c>
      <c r="AC178" s="161">
        <f t="shared" si="204"/>
        <v>0</v>
      </c>
      <c r="AD178" s="161">
        <f t="shared" si="204"/>
        <v>0</v>
      </c>
      <c r="AE178" s="161">
        <f t="shared" si="204"/>
        <v>0</v>
      </c>
      <c r="AF178" s="174">
        <f t="shared" si="204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202"/>
        <v>0</v>
      </c>
      <c r="D179" s="161">
        <f t="shared" si="202"/>
        <v>0</v>
      </c>
      <c r="E179" s="161">
        <f t="shared" si="202"/>
        <v>0</v>
      </c>
      <c r="F179" s="161">
        <f t="shared" si="202"/>
        <v>0</v>
      </c>
      <c r="G179" s="161">
        <f t="shared" si="202"/>
        <v>0</v>
      </c>
      <c r="H179" s="161">
        <f t="shared" si="202"/>
        <v>0</v>
      </c>
      <c r="I179" s="161">
        <f t="shared" si="202"/>
        <v>0</v>
      </c>
      <c r="J179" s="161">
        <f t="shared" si="202"/>
        <v>0</v>
      </c>
      <c r="K179" s="161">
        <f t="shared" si="202"/>
        <v>0</v>
      </c>
      <c r="L179" s="161">
        <f t="shared" si="202"/>
        <v>0</v>
      </c>
      <c r="M179" s="161">
        <f t="shared" si="202"/>
        <v>0</v>
      </c>
      <c r="N179" s="161">
        <f t="shared" si="202"/>
        <v>0</v>
      </c>
      <c r="O179" s="161">
        <f t="shared" si="202"/>
        <v>0</v>
      </c>
      <c r="P179" s="161">
        <f t="shared" si="202"/>
        <v>0</v>
      </c>
      <c r="Q179" s="161">
        <f t="shared" si="202"/>
        <v>0</v>
      </c>
      <c r="R179" s="161">
        <f t="shared" si="202"/>
        <v>0</v>
      </c>
      <c r="S179" s="161">
        <f t="shared" si="203"/>
        <v>0</v>
      </c>
      <c r="T179" s="161">
        <f t="shared" si="203"/>
        <v>0</v>
      </c>
      <c r="U179" s="161">
        <f t="shared" si="204"/>
        <v>0</v>
      </c>
      <c r="V179" s="161">
        <f t="shared" si="204"/>
        <v>0</v>
      </c>
      <c r="W179" s="161">
        <f t="shared" si="204"/>
        <v>0</v>
      </c>
      <c r="X179" s="161">
        <f t="shared" si="204"/>
        <v>0</v>
      </c>
      <c r="Y179" s="161">
        <f t="shared" si="204"/>
        <v>0</v>
      </c>
      <c r="Z179" s="161">
        <f t="shared" si="204"/>
        <v>0</v>
      </c>
      <c r="AA179" s="161">
        <f t="shared" si="204"/>
        <v>0</v>
      </c>
      <c r="AB179" s="161">
        <f t="shared" si="204"/>
        <v>0</v>
      </c>
      <c r="AC179" s="161">
        <f t="shared" si="204"/>
        <v>0</v>
      </c>
      <c r="AD179" s="161">
        <f t="shared" si="204"/>
        <v>0</v>
      </c>
      <c r="AE179" s="161">
        <f t="shared" si="204"/>
        <v>0</v>
      </c>
      <c r="AF179" s="174">
        <f t="shared" si="204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202"/>
        <v>0</v>
      </c>
      <c r="D180" s="161">
        <f t="shared" si="202"/>
        <v>0</v>
      </c>
      <c r="E180" s="161">
        <f t="shared" si="202"/>
        <v>0</v>
      </c>
      <c r="F180" s="161">
        <f t="shared" si="202"/>
        <v>0</v>
      </c>
      <c r="G180" s="161">
        <f t="shared" si="202"/>
        <v>0</v>
      </c>
      <c r="H180" s="161">
        <f t="shared" si="202"/>
        <v>0</v>
      </c>
      <c r="I180" s="161">
        <f t="shared" si="202"/>
        <v>0</v>
      </c>
      <c r="J180" s="161">
        <f t="shared" si="202"/>
        <v>0</v>
      </c>
      <c r="K180" s="161">
        <f t="shared" si="202"/>
        <v>0</v>
      </c>
      <c r="L180" s="161">
        <f t="shared" si="202"/>
        <v>0</v>
      </c>
      <c r="M180" s="161">
        <f t="shared" si="202"/>
        <v>0</v>
      </c>
      <c r="N180" s="161">
        <f t="shared" si="202"/>
        <v>0</v>
      </c>
      <c r="O180" s="161">
        <f t="shared" si="202"/>
        <v>0</v>
      </c>
      <c r="P180" s="161">
        <f t="shared" si="202"/>
        <v>0</v>
      </c>
      <c r="Q180" s="161">
        <f t="shared" si="202"/>
        <v>0</v>
      </c>
      <c r="R180" s="161">
        <f t="shared" si="202"/>
        <v>0</v>
      </c>
      <c r="S180" s="161">
        <f t="shared" si="203"/>
        <v>0</v>
      </c>
      <c r="T180" s="161">
        <f t="shared" si="203"/>
        <v>0</v>
      </c>
      <c r="U180" s="161">
        <f t="shared" si="204"/>
        <v>0</v>
      </c>
      <c r="V180" s="161">
        <f t="shared" si="204"/>
        <v>0</v>
      </c>
      <c r="W180" s="161">
        <f t="shared" si="204"/>
        <v>0</v>
      </c>
      <c r="X180" s="161">
        <f t="shared" si="204"/>
        <v>0</v>
      </c>
      <c r="Y180" s="161">
        <f t="shared" si="204"/>
        <v>0</v>
      </c>
      <c r="Z180" s="161">
        <f t="shared" si="204"/>
        <v>0</v>
      </c>
      <c r="AA180" s="161">
        <f t="shared" si="204"/>
        <v>0</v>
      </c>
      <c r="AB180" s="161">
        <f t="shared" si="204"/>
        <v>0</v>
      </c>
      <c r="AC180" s="161">
        <f t="shared" si="204"/>
        <v>0</v>
      </c>
      <c r="AD180" s="161">
        <f t="shared" si="204"/>
        <v>0</v>
      </c>
      <c r="AE180" s="161">
        <f t="shared" si="204"/>
        <v>0</v>
      </c>
      <c r="AF180" s="174">
        <f t="shared" si="204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202"/>
        <v>0</v>
      </c>
      <c r="D181" s="161">
        <f t="shared" si="202"/>
        <v>0</v>
      </c>
      <c r="E181" s="161">
        <f t="shared" si="202"/>
        <v>0</v>
      </c>
      <c r="F181" s="161">
        <f t="shared" si="202"/>
        <v>0</v>
      </c>
      <c r="G181" s="161">
        <f t="shared" si="202"/>
        <v>0</v>
      </c>
      <c r="H181" s="161">
        <f t="shared" si="202"/>
        <v>0</v>
      </c>
      <c r="I181" s="161">
        <f t="shared" si="202"/>
        <v>0</v>
      </c>
      <c r="J181" s="161">
        <f t="shared" si="202"/>
        <v>0</v>
      </c>
      <c r="K181" s="161">
        <f t="shared" si="202"/>
        <v>0</v>
      </c>
      <c r="L181" s="161">
        <f t="shared" si="202"/>
        <v>0</v>
      </c>
      <c r="M181" s="161">
        <f t="shared" si="202"/>
        <v>0</v>
      </c>
      <c r="N181" s="161">
        <f t="shared" si="202"/>
        <v>0</v>
      </c>
      <c r="O181" s="161">
        <f t="shared" si="202"/>
        <v>0</v>
      </c>
      <c r="P181" s="161">
        <f t="shared" si="202"/>
        <v>0</v>
      </c>
      <c r="Q181" s="161">
        <f t="shared" si="202"/>
        <v>0</v>
      </c>
      <c r="R181" s="161">
        <f t="shared" si="202"/>
        <v>0</v>
      </c>
      <c r="S181" s="161">
        <f t="shared" si="203"/>
        <v>0</v>
      </c>
      <c r="T181" s="161">
        <f t="shared" si="203"/>
        <v>0</v>
      </c>
      <c r="U181" s="161">
        <f t="shared" si="204"/>
        <v>0</v>
      </c>
      <c r="V181" s="161">
        <f t="shared" si="204"/>
        <v>0</v>
      </c>
      <c r="W181" s="161">
        <f t="shared" si="204"/>
        <v>0</v>
      </c>
      <c r="X181" s="161">
        <f t="shared" si="204"/>
        <v>0</v>
      </c>
      <c r="Y181" s="161">
        <f t="shared" si="204"/>
        <v>0</v>
      </c>
      <c r="Z181" s="161">
        <f t="shared" si="204"/>
        <v>0</v>
      </c>
      <c r="AA181" s="161">
        <f t="shared" si="204"/>
        <v>0</v>
      </c>
      <c r="AB181" s="161">
        <f t="shared" si="204"/>
        <v>0</v>
      </c>
      <c r="AC181" s="161">
        <f t="shared" si="204"/>
        <v>0</v>
      </c>
      <c r="AD181" s="161">
        <f t="shared" si="204"/>
        <v>0</v>
      </c>
      <c r="AE181" s="161">
        <f t="shared" si="204"/>
        <v>0</v>
      </c>
      <c r="AF181" s="174">
        <f t="shared" si="204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202"/>
        <v>0</v>
      </c>
      <c r="D182" s="161">
        <f t="shared" si="202"/>
        <v>0</v>
      </c>
      <c r="E182" s="161">
        <f t="shared" si="202"/>
        <v>0</v>
      </c>
      <c r="F182" s="161">
        <f t="shared" si="202"/>
        <v>0</v>
      </c>
      <c r="G182" s="161">
        <f t="shared" si="202"/>
        <v>0</v>
      </c>
      <c r="H182" s="161">
        <f t="shared" si="202"/>
        <v>0</v>
      </c>
      <c r="I182" s="161">
        <f t="shared" si="202"/>
        <v>0</v>
      </c>
      <c r="J182" s="161">
        <f t="shared" si="202"/>
        <v>0</v>
      </c>
      <c r="K182" s="161">
        <f t="shared" si="202"/>
        <v>0</v>
      </c>
      <c r="L182" s="161">
        <f t="shared" si="202"/>
        <v>0</v>
      </c>
      <c r="M182" s="161">
        <f t="shared" si="202"/>
        <v>0</v>
      </c>
      <c r="N182" s="161">
        <f t="shared" si="202"/>
        <v>0</v>
      </c>
      <c r="O182" s="161">
        <f t="shared" si="202"/>
        <v>0</v>
      </c>
      <c r="P182" s="161">
        <f t="shared" si="202"/>
        <v>0</v>
      </c>
      <c r="Q182" s="161">
        <f t="shared" si="202"/>
        <v>0</v>
      </c>
      <c r="R182" s="161">
        <f t="shared" si="202"/>
        <v>0</v>
      </c>
      <c r="S182" s="161">
        <f t="shared" si="203"/>
        <v>0</v>
      </c>
      <c r="T182" s="161">
        <f t="shared" si="203"/>
        <v>0</v>
      </c>
      <c r="U182" s="161">
        <f t="shared" si="204"/>
        <v>0</v>
      </c>
      <c r="V182" s="161">
        <f t="shared" si="204"/>
        <v>0</v>
      </c>
      <c r="W182" s="161">
        <f t="shared" si="204"/>
        <v>0</v>
      </c>
      <c r="X182" s="161">
        <f t="shared" si="204"/>
        <v>0</v>
      </c>
      <c r="Y182" s="161">
        <f t="shared" si="204"/>
        <v>0</v>
      </c>
      <c r="Z182" s="161">
        <f t="shared" si="204"/>
        <v>0</v>
      </c>
      <c r="AA182" s="161">
        <f t="shared" si="204"/>
        <v>0</v>
      </c>
      <c r="AB182" s="161">
        <f t="shared" si="204"/>
        <v>0</v>
      </c>
      <c r="AC182" s="161">
        <f t="shared" si="204"/>
        <v>0</v>
      </c>
      <c r="AD182" s="161">
        <f t="shared" si="204"/>
        <v>0</v>
      </c>
      <c r="AE182" s="161">
        <f t="shared" si="204"/>
        <v>0</v>
      </c>
      <c r="AF182" s="174">
        <f t="shared" si="204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202"/>
        <v>0</v>
      </c>
      <c r="D183" s="161">
        <f t="shared" si="202"/>
        <v>0</v>
      </c>
      <c r="E183" s="161">
        <f t="shared" si="202"/>
        <v>0</v>
      </c>
      <c r="F183" s="161">
        <f t="shared" si="202"/>
        <v>0</v>
      </c>
      <c r="G183" s="161">
        <f t="shared" si="202"/>
        <v>0</v>
      </c>
      <c r="H183" s="161">
        <f t="shared" si="202"/>
        <v>0</v>
      </c>
      <c r="I183" s="161">
        <f t="shared" si="202"/>
        <v>0</v>
      </c>
      <c r="J183" s="161">
        <f t="shared" si="202"/>
        <v>0</v>
      </c>
      <c r="K183" s="161">
        <f t="shared" si="202"/>
        <v>0</v>
      </c>
      <c r="L183" s="161">
        <f t="shared" si="202"/>
        <v>0</v>
      </c>
      <c r="M183" s="161">
        <f t="shared" si="202"/>
        <v>0</v>
      </c>
      <c r="N183" s="161">
        <f t="shared" si="202"/>
        <v>0</v>
      </c>
      <c r="O183" s="161">
        <f t="shared" si="202"/>
        <v>0</v>
      </c>
      <c r="P183" s="161">
        <f t="shared" si="202"/>
        <v>0</v>
      </c>
      <c r="Q183" s="161">
        <f t="shared" si="202"/>
        <v>0</v>
      </c>
      <c r="R183" s="161">
        <f t="shared" si="202"/>
        <v>0</v>
      </c>
      <c r="S183" s="161">
        <f t="shared" si="203"/>
        <v>0</v>
      </c>
      <c r="T183" s="161">
        <f t="shared" si="203"/>
        <v>0</v>
      </c>
      <c r="U183" s="161">
        <f t="shared" si="204"/>
        <v>0</v>
      </c>
      <c r="V183" s="161">
        <f t="shared" si="204"/>
        <v>0</v>
      </c>
      <c r="W183" s="161">
        <f t="shared" si="204"/>
        <v>0</v>
      </c>
      <c r="X183" s="161">
        <f t="shared" si="204"/>
        <v>0</v>
      </c>
      <c r="Y183" s="161">
        <f t="shared" si="204"/>
        <v>0</v>
      </c>
      <c r="Z183" s="161">
        <f t="shared" si="204"/>
        <v>0</v>
      </c>
      <c r="AA183" s="161">
        <f t="shared" si="204"/>
        <v>0</v>
      </c>
      <c r="AB183" s="161">
        <f t="shared" si="204"/>
        <v>0</v>
      </c>
      <c r="AC183" s="161">
        <f t="shared" si="204"/>
        <v>0</v>
      </c>
      <c r="AD183" s="161">
        <f t="shared" si="204"/>
        <v>0</v>
      </c>
      <c r="AE183" s="161">
        <f t="shared" si="204"/>
        <v>0</v>
      </c>
      <c r="AF183" s="174">
        <f t="shared" si="204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202"/>
        <v>0</v>
      </c>
      <c r="D184" s="161">
        <f t="shared" si="202"/>
        <v>0</v>
      </c>
      <c r="E184" s="161">
        <f t="shared" si="202"/>
        <v>0</v>
      </c>
      <c r="F184" s="161">
        <f t="shared" si="202"/>
        <v>0</v>
      </c>
      <c r="G184" s="161">
        <f t="shared" si="202"/>
        <v>0</v>
      </c>
      <c r="H184" s="161">
        <f t="shared" si="202"/>
        <v>0</v>
      </c>
      <c r="I184" s="161">
        <f t="shared" si="202"/>
        <v>0</v>
      </c>
      <c r="J184" s="161">
        <f t="shared" si="202"/>
        <v>0</v>
      </c>
      <c r="K184" s="161">
        <f t="shared" si="202"/>
        <v>0</v>
      </c>
      <c r="L184" s="161">
        <f t="shared" si="202"/>
        <v>0</v>
      </c>
      <c r="M184" s="161">
        <f t="shared" si="202"/>
        <v>0</v>
      </c>
      <c r="N184" s="161">
        <f t="shared" si="202"/>
        <v>0</v>
      </c>
      <c r="O184" s="161">
        <f t="shared" si="202"/>
        <v>0</v>
      </c>
      <c r="P184" s="161">
        <f t="shared" si="202"/>
        <v>0</v>
      </c>
      <c r="Q184" s="161">
        <f t="shared" si="202"/>
        <v>0</v>
      </c>
      <c r="R184" s="161">
        <f t="shared" ref="R184:AF199" si="205">Q184</f>
        <v>0</v>
      </c>
      <c r="S184" s="161">
        <f t="shared" si="205"/>
        <v>0</v>
      </c>
      <c r="T184" s="161">
        <f t="shared" si="205"/>
        <v>0</v>
      </c>
      <c r="U184" s="161">
        <f t="shared" si="205"/>
        <v>0</v>
      </c>
      <c r="V184" s="161">
        <f t="shared" si="205"/>
        <v>0</v>
      </c>
      <c r="W184" s="161">
        <f t="shared" si="205"/>
        <v>0</v>
      </c>
      <c r="X184" s="161">
        <f t="shared" si="205"/>
        <v>0</v>
      </c>
      <c r="Y184" s="161">
        <f t="shared" si="205"/>
        <v>0</v>
      </c>
      <c r="Z184" s="161">
        <f t="shared" si="205"/>
        <v>0</v>
      </c>
      <c r="AA184" s="161">
        <f t="shared" si="205"/>
        <v>0</v>
      </c>
      <c r="AB184" s="161">
        <f t="shared" si="204"/>
        <v>0</v>
      </c>
      <c r="AC184" s="161">
        <f t="shared" si="204"/>
        <v>0</v>
      </c>
      <c r="AD184" s="161">
        <f t="shared" si="205"/>
        <v>0</v>
      </c>
      <c r="AE184" s="161">
        <f t="shared" si="205"/>
        <v>0</v>
      </c>
      <c r="AF184" s="174">
        <f t="shared" si="205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206">B185</f>
        <v>0</v>
      </c>
      <c r="D185" s="161">
        <f t="shared" si="206"/>
        <v>0</v>
      </c>
      <c r="E185" s="161">
        <f t="shared" si="206"/>
        <v>0</v>
      </c>
      <c r="F185" s="161">
        <f t="shared" si="206"/>
        <v>0</v>
      </c>
      <c r="G185" s="161">
        <f t="shared" si="206"/>
        <v>0</v>
      </c>
      <c r="H185" s="161">
        <f t="shared" si="206"/>
        <v>0</v>
      </c>
      <c r="I185" s="161">
        <f t="shared" si="206"/>
        <v>0</v>
      </c>
      <c r="J185" s="161">
        <f t="shared" si="206"/>
        <v>0</v>
      </c>
      <c r="K185" s="161">
        <f t="shared" si="206"/>
        <v>0</v>
      </c>
      <c r="L185" s="161">
        <f t="shared" si="206"/>
        <v>0</v>
      </c>
      <c r="M185" s="161">
        <f t="shared" si="206"/>
        <v>0</v>
      </c>
      <c r="N185" s="161">
        <f t="shared" si="206"/>
        <v>0</v>
      </c>
      <c r="O185" s="161">
        <f t="shared" si="206"/>
        <v>0</v>
      </c>
      <c r="P185" s="161">
        <f t="shared" si="206"/>
        <v>0</v>
      </c>
      <c r="Q185" s="161">
        <f t="shared" si="206"/>
        <v>0</v>
      </c>
      <c r="R185" s="161">
        <f t="shared" si="206"/>
        <v>0</v>
      </c>
      <c r="S185" s="161">
        <f t="shared" si="205"/>
        <v>0</v>
      </c>
      <c r="T185" s="161">
        <f t="shared" si="205"/>
        <v>0</v>
      </c>
      <c r="U185" s="161">
        <f t="shared" si="205"/>
        <v>0</v>
      </c>
      <c r="V185" s="161">
        <f t="shared" si="205"/>
        <v>0</v>
      </c>
      <c r="W185" s="161">
        <f t="shared" si="205"/>
        <v>0</v>
      </c>
      <c r="X185" s="161">
        <f t="shared" si="205"/>
        <v>0</v>
      </c>
      <c r="Y185" s="161">
        <f t="shared" si="205"/>
        <v>0</v>
      </c>
      <c r="Z185" s="161">
        <f t="shared" si="205"/>
        <v>0</v>
      </c>
      <c r="AA185" s="161">
        <f t="shared" si="205"/>
        <v>0</v>
      </c>
      <c r="AB185" s="161">
        <f t="shared" si="205"/>
        <v>0</v>
      </c>
      <c r="AC185" s="161">
        <f t="shared" si="205"/>
        <v>0</v>
      </c>
      <c r="AD185" s="161">
        <f t="shared" si="205"/>
        <v>0</v>
      </c>
      <c r="AE185" s="161">
        <f t="shared" si="205"/>
        <v>0</v>
      </c>
      <c r="AF185" s="174">
        <f t="shared" si="205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206"/>
        <v>0</v>
      </c>
      <c r="D186" s="161">
        <f t="shared" si="206"/>
        <v>0</v>
      </c>
      <c r="E186" s="161">
        <f t="shared" si="206"/>
        <v>0</v>
      </c>
      <c r="F186" s="161">
        <f t="shared" si="206"/>
        <v>0</v>
      </c>
      <c r="G186" s="161">
        <f t="shared" si="206"/>
        <v>0</v>
      </c>
      <c r="H186" s="161">
        <f t="shared" si="206"/>
        <v>0</v>
      </c>
      <c r="I186" s="161">
        <f t="shared" si="206"/>
        <v>0</v>
      </c>
      <c r="J186" s="161">
        <f t="shared" si="206"/>
        <v>0</v>
      </c>
      <c r="K186" s="161">
        <f t="shared" si="206"/>
        <v>0</v>
      </c>
      <c r="L186" s="161">
        <f t="shared" si="206"/>
        <v>0</v>
      </c>
      <c r="M186" s="161">
        <f t="shared" si="206"/>
        <v>0</v>
      </c>
      <c r="N186" s="161">
        <f t="shared" si="206"/>
        <v>0</v>
      </c>
      <c r="O186" s="161">
        <f t="shared" si="206"/>
        <v>0</v>
      </c>
      <c r="P186" s="161">
        <f t="shared" si="206"/>
        <v>0</v>
      </c>
      <c r="Q186" s="161">
        <f t="shared" si="206"/>
        <v>0</v>
      </c>
      <c r="R186" s="161">
        <f t="shared" si="206"/>
        <v>0</v>
      </c>
      <c r="S186" s="161">
        <f t="shared" si="205"/>
        <v>0</v>
      </c>
      <c r="T186" s="161">
        <f t="shared" si="205"/>
        <v>0</v>
      </c>
      <c r="U186" s="161">
        <f t="shared" si="205"/>
        <v>0</v>
      </c>
      <c r="V186" s="161">
        <f t="shared" si="205"/>
        <v>0</v>
      </c>
      <c r="W186" s="161">
        <f t="shared" si="205"/>
        <v>0</v>
      </c>
      <c r="X186" s="161">
        <f t="shared" si="205"/>
        <v>0</v>
      </c>
      <c r="Y186" s="161">
        <f t="shared" si="205"/>
        <v>0</v>
      </c>
      <c r="Z186" s="161">
        <f t="shared" si="205"/>
        <v>0</v>
      </c>
      <c r="AA186" s="161">
        <f t="shared" si="205"/>
        <v>0</v>
      </c>
      <c r="AB186" s="161">
        <f t="shared" si="205"/>
        <v>0</v>
      </c>
      <c r="AC186" s="161">
        <f t="shared" si="205"/>
        <v>0</v>
      </c>
      <c r="AD186" s="161">
        <f t="shared" si="205"/>
        <v>0</v>
      </c>
      <c r="AE186" s="161">
        <f t="shared" si="205"/>
        <v>0</v>
      </c>
      <c r="AF186" s="174">
        <f t="shared" si="205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206"/>
        <v>0</v>
      </c>
      <c r="D187" s="161">
        <f t="shared" si="206"/>
        <v>0</v>
      </c>
      <c r="E187" s="161">
        <f t="shared" si="206"/>
        <v>0</v>
      </c>
      <c r="F187" s="161">
        <f t="shared" si="206"/>
        <v>0</v>
      </c>
      <c r="G187" s="161">
        <f t="shared" si="206"/>
        <v>0</v>
      </c>
      <c r="H187" s="161">
        <f t="shared" si="206"/>
        <v>0</v>
      </c>
      <c r="I187" s="161">
        <f t="shared" si="206"/>
        <v>0</v>
      </c>
      <c r="J187" s="161">
        <f t="shared" si="206"/>
        <v>0</v>
      </c>
      <c r="K187" s="161">
        <f t="shared" si="206"/>
        <v>0</v>
      </c>
      <c r="L187" s="161">
        <f t="shared" si="206"/>
        <v>0</v>
      </c>
      <c r="M187" s="161">
        <f t="shared" si="206"/>
        <v>0</v>
      </c>
      <c r="N187" s="161">
        <f t="shared" si="206"/>
        <v>0</v>
      </c>
      <c r="O187" s="161">
        <f t="shared" si="206"/>
        <v>0</v>
      </c>
      <c r="P187" s="161">
        <f t="shared" si="206"/>
        <v>0</v>
      </c>
      <c r="Q187" s="161">
        <f t="shared" si="206"/>
        <v>0</v>
      </c>
      <c r="R187" s="161">
        <f t="shared" si="206"/>
        <v>0</v>
      </c>
      <c r="S187" s="161">
        <f t="shared" si="205"/>
        <v>0</v>
      </c>
      <c r="T187" s="161">
        <f t="shared" si="205"/>
        <v>0</v>
      </c>
      <c r="U187" s="161">
        <f t="shared" si="205"/>
        <v>0</v>
      </c>
      <c r="V187" s="161">
        <f t="shared" si="205"/>
        <v>0</v>
      </c>
      <c r="W187" s="161">
        <f t="shared" si="205"/>
        <v>0</v>
      </c>
      <c r="X187" s="161">
        <f t="shared" si="205"/>
        <v>0</v>
      </c>
      <c r="Y187" s="161">
        <f t="shared" si="205"/>
        <v>0</v>
      </c>
      <c r="Z187" s="161">
        <f t="shared" si="205"/>
        <v>0</v>
      </c>
      <c r="AA187" s="161">
        <f t="shared" si="205"/>
        <v>0</v>
      </c>
      <c r="AB187" s="161">
        <f t="shared" si="205"/>
        <v>0</v>
      </c>
      <c r="AC187" s="161">
        <f t="shared" si="205"/>
        <v>0</v>
      </c>
      <c r="AD187" s="161">
        <f t="shared" si="205"/>
        <v>0</v>
      </c>
      <c r="AE187" s="161">
        <f t="shared" si="205"/>
        <v>0</v>
      </c>
      <c r="AF187" s="174">
        <f t="shared" si="205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206"/>
        <v>0</v>
      </c>
      <c r="D188" s="161">
        <f t="shared" si="206"/>
        <v>0</v>
      </c>
      <c r="E188" s="161">
        <f t="shared" si="206"/>
        <v>0</v>
      </c>
      <c r="F188" s="161">
        <f t="shared" si="206"/>
        <v>0</v>
      </c>
      <c r="G188" s="161">
        <f t="shared" si="206"/>
        <v>0</v>
      </c>
      <c r="H188" s="161">
        <f t="shared" si="206"/>
        <v>0</v>
      </c>
      <c r="I188" s="161">
        <f t="shared" si="206"/>
        <v>0</v>
      </c>
      <c r="J188" s="161">
        <f t="shared" si="206"/>
        <v>0</v>
      </c>
      <c r="K188" s="161">
        <f t="shared" si="206"/>
        <v>0</v>
      </c>
      <c r="L188" s="161">
        <f t="shared" si="206"/>
        <v>0</v>
      </c>
      <c r="M188" s="161">
        <f t="shared" si="206"/>
        <v>0</v>
      </c>
      <c r="N188" s="161">
        <f t="shared" si="206"/>
        <v>0</v>
      </c>
      <c r="O188" s="161">
        <f t="shared" si="206"/>
        <v>0</v>
      </c>
      <c r="P188" s="161">
        <f t="shared" si="206"/>
        <v>0</v>
      </c>
      <c r="Q188" s="161">
        <f t="shared" si="206"/>
        <v>0</v>
      </c>
      <c r="R188" s="161">
        <f t="shared" si="206"/>
        <v>0</v>
      </c>
      <c r="S188" s="161">
        <f t="shared" si="205"/>
        <v>0</v>
      </c>
      <c r="T188" s="161">
        <f t="shared" si="205"/>
        <v>0</v>
      </c>
      <c r="U188" s="161">
        <f t="shared" si="205"/>
        <v>0</v>
      </c>
      <c r="V188" s="161">
        <f t="shared" si="205"/>
        <v>0</v>
      </c>
      <c r="W188" s="161">
        <f t="shared" si="205"/>
        <v>0</v>
      </c>
      <c r="X188" s="161">
        <f t="shared" si="205"/>
        <v>0</v>
      </c>
      <c r="Y188" s="161">
        <f t="shared" si="205"/>
        <v>0</v>
      </c>
      <c r="Z188" s="161">
        <f t="shared" si="205"/>
        <v>0</v>
      </c>
      <c r="AA188" s="161">
        <f t="shared" si="205"/>
        <v>0</v>
      </c>
      <c r="AB188" s="161">
        <f t="shared" si="205"/>
        <v>0</v>
      </c>
      <c r="AC188" s="161">
        <f t="shared" si="205"/>
        <v>0</v>
      </c>
      <c r="AD188" s="161">
        <f t="shared" si="205"/>
        <v>0</v>
      </c>
      <c r="AE188" s="161">
        <f t="shared" si="205"/>
        <v>0</v>
      </c>
      <c r="AF188" s="174">
        <f t="shared" si="205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206"/>
        <v>0</v>
      </c>
      <c r="D189" s="161">
        <f t="shared" si="206"/>
        <v>0</v>
      </c>
      <c r="E189" s="161">
        <f t="shared" si="206"/>
        <v>0</v>
      </c>
      <c r="F189" s="161">
        <f t="shared" si="206"/>
        <v>0</v>
      </c>
      <c r="G189" s="161">
        <f t="shared" si="206"/>
        <v>0</v>
      </c>
      <c r="H189" s="161">
        <f t="shared" si="206"/>
        <v>0</v>
      </c>
      <c r="I189" s="161">
        <f t="shared" si="206"/>
        <v>0</v>
      </c>
      <c r="J189" s="161">
        <f t="shared" si="206"/>
        <v>0</v>
      </c>
      <c r="K189" s="161">
        <f t="shared" si="206"/>
        <v>0</v>
      </c>
      <c r="L189" s="161">
        <f t="shared" si="206"/>
        <v>0</v>
      </c>
      <c r="M189" s="161">
        <f t="shared" si="206"/>
        <v>0</v>
      </c>
      <c r="N189" s="161">
        <f t="shared" si="206"/>
        <v>0</v>
      </c>
      <c r="O189" s="161">
        <f t="shared" si="206"/>
        <v>0</v>
      </c>
      <c r="P189" s="161">
        <f t="shared" si="206"/>
        <v>0</v>
      </c>
      <c r="Q189" s="161">
        <f t="shared" si="206"/>
        <v>0</v>
      </c>
      <c r="R189" s="161">
        <f t="shared" si="206"/>
        <v>0</v>
      </c>
      <c r="S189" s="161">
        <f t="shared" si="205"/>
        <v>0</v>
      </c>
      <c r="T189" s="161">
        <f t="shared" si="205"/>
        <v>0</v>
      </c>
      <c r="U189" s="161">
        <f t="shared" si="205"/>
        <v>0</v>
      </c>
      <c r="V189" s="161">
        <f t="shared" si="205"/>
        <v>0</v>
      </c>
      <c r="W189" s="161">
        <f t="shared" si="205"/>
        <v>0</v>
      </c>
      <c r="X189" s="161">
        <f t="shared" si="205"/>
        <v>0</v>
      </c>
      <c r="Y189" s="161">
        <f t="shared" si="205"/>
        <v>0</v>
      </c>
      <c r="Z189" s="161">
        <f t="shared" si="205"/>
        <v>0</v>
      </c>
      <c r="AA189" s="161">
        <f t="shared" si="205"/>
        <v>0</v>
      </c>
      <c r="AB189" s="161">
        <f t="shared" si="205"/>
        <v>0</v>
      </c>
      <c r="AC189" s="161">
        <f t="shared" si="205"/>
        <v>0</v>
      </c>
      <c r="AD189" s="161">
        <f t="shared" si="205"/>
        <v>0</v>
      </c>
      <c r="AE189" s="161">
        <f t="shared" si="205"/>
        <v>0</v>
      </c>
      <c r="AF189" s="174">
        <f t="shared" si="205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206"/>
        <v>0</v>
      </c>
      <c r="D190" s="161">
        <f t="shared" si="206"/>
        <v>0</v>
      </c>
      <c r="E190" s="161">
        <f t="shared" si="206"/>
        <v>0</v>
      </c>
      <c r="F190" s="161">
        <f t="shared" si="206"/>
        <v>0</v>
      </c>
      <c r="G190" s="161">
        <f t="shared" si="206"/>
        <v>0</v>
      </c>
      <c r="H190" s="161">
        <f t="shared" si="206"/>
        <v>0</v>
      </c>
      <c r="I190" s="161">
        <f t="shared" si="206"/>
        <v>0</v>
      </c>
      <c r="J190" s="161">
        <f t="shared" si="206"/>
        <v>0</v>
      </c>
      <c r="K190" s="161">
        <f t="shared" si="206"/>
        <v>0</v>
      </c>
      <c r="L190" s="161">
        <f t="shared" si="206"/>
        <v>0</v>
      </c>
      <c r="M190" s="161">
        <f t="shared" si="206"/>
        <v>0</v>
      </c>
      <c r="N190" s="161">
        <f t="shared" si="206"/>
        <v>0</v>
      </c>
      <c r="O190" s="161">
        <f t="shared" si="206"/>
        <v>0</v>
      </c>
      <c r="P190" s="161">
        <f t="shared" si="206"/>
        <v>0</v>
      </c>
      <c r="Q190" s="161">
        <f t="shared" si="206"/>
        <v>0</v>
      </c>
      <c r="R190" s="161">
        <f t="shared" si="206"/>
        <v>0</v>
      </c>
      <c r="S190" s="161">
        <f t="shared" si="205"/>
        <v>0</v>
      </c>
      <c r="T190" s="161">
        <f t="shared" si="205"/>
        <v>0</v>
      </c>
      <c r="U190" s="161">
        <f t="shared" si="205"/>
        <v>0</v>
      </c>
      <c r="V190" s="161">
        <f t="shared" si="205"/>
        <v>0</v>
      </c>
      <c r="W190" s="161">
        <f t="shared" si="205"/>
        <v>0</v>
      </c>
      <c r="X190" s="161">
        <f t="shared" si="205"/>
        <v>0</v>
      </c>
      <c r="Y190" s="161">
        <f t="shared" si="205"/>
        <v>0</v>
      </c>
      <c r="Z190" s="161">
        <f t="shared" si="205"/>
        <v>0</v>
      </c>
      <c r="AA190" s="161">
        <f t="shared" si="205"/>
        <v>0</v>
      </c>
      <c r="AB190" s="161">
        <f t="shared" si="205"/>
        <v>0</v>
      </c>
      <c r="AC190" s="161">
        <f t="shared" si="205"/>
        <v>0</v>
      </c>
      <c r="AD190" s="161">
        <f t="shared" si="205"/>
        <v>0</v>
      </c>
      <c r="AE190" s="161">
        <f t="shared" si="205"/>
        <v>0</v>
      </c>
      <c r="AF190" s="174">
        <f t="shared" si="205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206"/>
        <v>0</v>
      </c>
      <c r="D191" s="161">
        <f t="shared" si="206"/>
        <v>0</v>
      </c>
      <c r="E191" s="161">
        <f t="shared" si="206"/>
        <v>0</v>
      </c>
      <c r="F191" s="161">
        <f t="shared" si="206"/>
        <v>0</v>
      </c>
      <c r="G191" s="161">
        <f t="shared" si="206"/>
        <v>0</v>
      </c>
      <c r="H191" s="161">
        <f t="shared" si="206"/>
        <v>0</v>
      </c>
      <c r="I191" s="161">
        <f t="shared" si="206"/>
        <v>0</v>
      </c>
      <c r="J191" s="161">
        <f t="shared" si="206"/>
        <v>0</v>
      </c>
      <c r="K191" s="161">
        <f t="shared" si="206"/>
        <v>0</v>
      </c>
      <c r="L191" s="161">
        <f t="shared" si="206"/>
        <v>0</v>
      </c>
      <c r="M191" s="161">
        <f t="shared" si="206"/>
        <v>0</v>
      </c>
      <c r="N191" s="161">
        <f t="shared" si="206"/>
        <v>0</v>
      </c>
      <c r="O191" s="161">
        <f t="shared" si="206"/>
        <v>0</v>
      </c>
      <c r="P191" s="161">
        <f t="shared" si="206"/>
        <v>0</v>
      </c>
      <c r="Q191" s="161">
        <f t="shared" si="206"/>
        <v>0</v>
      </c>
      <c r="R191" s="161">
        <f t="shared" si="206"/>
        <v>0</v>
      </c>
      <c r="S191" s="161">
        <f t="shared" si="205"/>
        <v>0</v>
      </c>
      <c r="T191" s="161">
        <f t="shared" si="205"/>
        <v>0</v>
      </c>
      <c r="U191" s="161">
        <f t="shared" si="205"/>
        <v>0</v>
      </c>
      <c r="V191" s="161">
        <f t="shared" si="205"/>
        <v>0</v>
      </c>
      <c r="W191" s="161">
        <f t="shared" si="205"/>
        <v>0</v>
      </c>
      <c r="X191" s="161">
        <f t="shared" si="205"/>
        <v>0</v>
      </c>
      <c r="Y191" s="161">
        <f t="shared" si="205"/>
        <v>0</v>
      </c>
      <c r="Z191" s="161">
        <f t="shared" si="205"/>
        <v>0</v>
      </c>
      <c r="AA191" s="161">
        <f t="shared" si="205"/>
        <v>0</v>
      </c>
      <c r="AB191" s="161">
        <f t="shared" si="205"/>
        <v>0</v>
      </c>
      <c r="AC191" s="161">
        <f t="shared" si="205"/>
        <v>0</v>
      </c>
      <c r="AD191" s="161">
        <f t="shared" si="205"/>
        <v>0</v>
      </c>
      <c r="AE191" s="161">
        <f t="shared" si="205"/>
        <v>0</v>
      </c>
      <c r="AF191" s="174">
        <f t="shared" si="205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206"/>
        <v>0</v>
      </c>
      <c r="D192" s="161">
        <f t="shared" si="206"/>
        <v>0</v>
      </c>
      <c r="E192" s="161">
        <f t="shared" si="206"/>
        <v>0</v>
      </c>
      <c r="F192" s="161">
        <f t="shared" si="206"/>
        <v>0</v>
      </c>
      <c r="G192" s="161">
        <f t="shared" si="206"/>
        <v>0</v>
      </c>
      <c r="H192" s="161">
        <f t="shared" si="206"/>
        <v>0</v>
      </c>
      <c r="I192" s="161">
        <f t="shared" si="206"/>
        <v>0</v>
      </c>
      <c r="J192" s="161">
        <f t="shared" si="206"/>
        <v>0</v>
      </c>
      <c r="K192" s="161">
        <f t="shared" si="206"/>
        <v>0</v>
      </c>
      <c r="L192" s="161">
        <f t="shared" si="206"/>
        <v>0</v>
      </c>
      <c r="M192" s="161">
        <f t="shared" si="206"/>
        <v>0</v>
      </c>
      <c r="N192" s="161">
        <f t="shared" si="206"/>
        <v>0</v>
      </c>
      <c r="O192" s="161">
        <f t="shared" si="206"/>
        <v>0</v>
      </c>
      <c r="P192" s="161">
        <f t="shared" si="206"/>
        <v>0</v>
      </c>
      <c r="Q192" s="161">
        <f t="shared" si="206"/>
        <v>0</v>
      </c>
      <c r="R192" s="161">
        <f t="shared" si="206"/>
        <v>0</v>
      </c>
      <c r="S192" s="161">
        <f t="shared" si="205"/>
        <v>0</v>
      </c>
      <c r="T192" s="161">
        <f t="shared" si="205"/>
        <v>0</v>
      </c>
      <c r="U192" s="161">
        <f t="shared" si="205"/>
        <v>0</v>
      </c>
      <c r="V192" s="161">
        <f t="shared" si="205"/>
        <v>0</v>
      </c>
      <c r="W192" s="161">
        <f t="shared" si="205"/>
        <v>0</v>
      </c>
      <c r="X192" s="161">
        <f t="shared" si="205"/>
        <v>0</v>
      </c>
      <c r="Y192" s="161">
        <f t="shared" si="205"/>
        <v>0</v>
      </c>
      <c r="Z192" s="161">
        <f t="shared" si="205"/>
        <v>0</v>
      </c>
      <c r="AA192" s="161">
        <f t="shared" si="205"/>
        <v>0</v>
      </c>
      <c r="AB192" s="161">
        <f t="shared" si="205"/>
        <v>0</v>
      </c>
      <c r="AC192" s="161">
        <f t="shared" si="205"/>
        <v>0</v>
      </c>
      <c r="AD192" s="161">
        <f t="shared" si="205"/>
        <v>0</v>
      </c>
      <c r="AE192" s="161">
        <f t="shared" si="205"/>
        <v>0</v>
      </c>
      <c r="AF192" s="174">
        <f t="shared" si="205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206"/>
        <v>0</v>
      </c>
      <c r="D193" s="161">
        <f t="shared" si="206"/>
        <v>0</v>
      </c>
      <c r="E193" s="161">
        <f t="shared" si="206"/>
        <v>0</v>
      </c>
      <c r="F193" s="161">
        <f t="shared" si="206"/>
        <v>0</v>
      </c>
      <c r="G193" s="161">
        <f t="shared" si="206"/>
        <v>0</v>
      </c>
      <c r="H193" s="161">
        <f t="shared" si="206"/>
        <v>0</v>
      </c>
      <c r="I193" s="161">
        <f t="shared" si="206"/>
        <v>0</v>
      </c>
      <c r="J193" s="161">
        <f t="shared" si="206"/>
        <v>0</v>
      </c>
      <c r="K193" s="161">
        <f t="shared" si="206"/>
        <v>0</v>
      </c>
      <c r="L193" s="161">
        <f t="shared" si="206"/>
        <v>0</v>
      </c>
      <c r="M193" s="161">
        <f t="shared" si="206"/>
        <v>0</v>
      </c>
      <c r="N193" s="161">
        <f t="shared" si="206"/>
        <v>0</v>
      </c>
      <c r="O193" s="161">
        <f t="shared" si="206"/>
        <v>0</v>
      </c>
      <c r="P193" s="161">
        <f t="shared" si="206"/>
        <v>0</v>
      </c>
      <c r="Q193" s="161">
        <f t="shared" si="206"/>
        <v>0</v>
      </c>
      <c r="R193" s="161">
        <f t="shared" si="206"/>
        <v>0</v>
      </c>
      <c r="S193" s="161">
        <f t="shared" si="205"/>
        <v>0</v>
      </c>
      <c r="T193" s="161">
        <f t="shared" si="205"/>
        <v>0</v>
      </c>
      <c r="U193" s="161">
        <f t="shared" si="205"/>
        <v>0</v>
      </c>
      <c r="V193" s="161">
        <f t="shared" si="205"/>
        <v>0</v>
      </c>
      <c r="W193" s="161">
        <f t="shared" si="205"/>
        <v>0</v>
      </c>
      <c r="X193" s="161">
        <f t="shared" si="205"/>
        <v>0</v>
      </c>
      <c r="Y193" s="161">
        <f t="shared" si="205"/>
        <v>0</v>
      </c>
      <c r="Z193" s="161">
        <f t="shared" si="205"/>
        <v>0</v>
      </c>
      <c r="AA193" s="161">
        <f t="shared" si="205"/>
        <v>0</v>
      </c>
      <c r="AB193" s="161">
        <f t="shared" si="205"/>
        <v>0</v>
      </c>
      <c r="AC193" s="161">
        <f t="shared" si="205"/>
        <v>0</v>
      </c>
      <c r="AD193" s="161">
        <f t="shared" si="205"/>
        <v>0</v>
      </c>
      <c r="AE193" s="161">
        <f t="shared" si="205"/>
        <v>0</v>
      </c>
      <c r="AF193" s="174">
        <f t="shared" si="205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206"/>
        <v>0</v>
      </c>
      <c r="D194" s="161">
        <f t="shared" si="206"/>
        <v>0</v>
      </c>
      <c r="E194" s="161">
        <f t="shared" si="206"/>
        <v>0</v>
      </c>
      <c r="F194" s="161">
        <f t="shared" si="206"/>
        <v>0</v>
      </c>
      <c r="G194" s="161">
        <f t="shared" si="206"/>
        <v>0</v>
      </c>
      <c r="H194" s="161">
        <f t="shared" si="206"/>
        <v>0</v>
      </c>
      <c r="I194" s="161">
        <f t="shared" si="206"/>
        <v>0</v>
      </c>
      <c r="J194" s="161">
        <f t="shared" si="206"/>
        <v>0</v>
      </c>
      <c r="K194" s="161">
        <f t="shared" si="206"/>
        <v>0</v>
      </c>
      <c r="L194" s="161">
        <f t="shared" si="206"/>
        <v>0</v>
      </c>
      <c r="M194" s="161">
        <f t="shared" si="206"/>
        <v>0</v>
      </c>
      <c r="N194" s="161">
        <f t="shared" si="206"/>
        <v>0</v>
      </c>
      <c r="O194" s="161">
        <f t="shared" si="206"/>
        <v>0</v>
      </c>
      <c r="P194" s="161">
        <f t="shared" si="206"/>
        <v>0</v>
      </c>
      <c r="Q194" s="161">
        <f t="shared" si="206"/>
        <v>0</v>
      </c>
      <c r="R194" s="161">
        <f t="shared" si="206"/>
        <v>0</v>
      </c>
      <c r="S194" s="161">
        <f t="shared" si="205"/>
        <v>0</v>
      </c>
      <c r="T194" s="161">
        <f t="shared" si="205"/>
        <v>0</v>
      </c>
      <c r="U194" s="161">
        <f t="shared" si="205"/>
        <v>0</v>
      </c>
      <c r="V194" s="161">
        <f t="shared" si="205"/>
        <v>0</v>
      </c>
      <c r="W194" s="161">
        <f t="shared" si="205"/>
        <v>0</v>
      </c>
      <c r="X194" s="161">
        <f t="shared" si="205"/>
        <v>0</v>
      </c>
      <c r="Y194" s="161">
        <f t="shared" si="205"/>
        <v>0</v>
      </c>
      <c r="Z194" s="161">
        <f t="shared" si="205"/>
        <v>0</v>
      </c>
      <c r="AA194" s="161">
        <f t="shared" si="205"/>
        <v>0</v>
      </c>
      <c r="AB194" s="161">
        <f t="shared" si="205"/>
        <v>0</v>
      </c>
      <c r="AC194" s="161">
        <f t="shared" si="205"/>
        <v>0</v>
      </c>
      <c r="AD194" s="161">
        <f t="shared" si="205"/>
        <v>0</v>
      </c>
      <c r="AE194" s="161">
        <f t="shared" si="205"/>
        <v>0</v>
      </c>
      <c r="AF194" s="174">
        <f t="shared" si="205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206"/>
        <v>0</v>
      </c>
      <c r="D195" s="161">
        <f t="shared" si="206"/>
        <v>0</v>
      </c>
      <c r="E195" s="161">
        <f t="shared" si="206"/>
        <v>0</v>
      </c>
      <c r="F195" s="161">
        <f t="shared" si="206"/>
        <v>0</v>
      </c>
      <c r="G195" s="161">
        <f t="shared" si="206"/>
        <v>0</v>
      </c>
      <c r="H195" s="161">
        <f t="shared" si="206"/>
        <v>0</v>
      </c>
      <c r="I195" s="161">
        <f t="shared" si="206"/>
        <v>0</v>
      </c>
      <c r="J195" s="161">
        <f t="shared" si="206"/>
        <v>0</v>
      </c>
      <c r="K195" s="161">
        <f t="shared" si="206"/>
        <v>0</v>
      </c>
      <c r="L195" s="161">
        <f t="shared" si="206"/>
        <v>0</v>
      </c>
      <c r="M195" s="161">
        <f t="shared" si="206"/>
        <v>0</v>
      </c>
      <c r="N195" s="161">
        <f t="shared" si="206"/>
        <v>0</v>
      </c>
      <c r="O195" s="161">
        <f t="shared" si="206"/>
        <v>0</v>
      </c>
      <c r="P195" s="161">
        <f t="shared" si="206"/>
        <v>0</v>
      </c>
      <c r="Q195" s="161">
        <f t="shared" si="206"/>
        <v>0</v>
      </c>
      <c r="R195" s="161">
        <f t="shared" si="206"/>
        <v>0</v>
      </c>
      <c r="S195" s="161">
        <f t="shared" si="205"/>
        <v>0</v>
      </c>
      <c r="T195" s="161">
        <f t="shared" si="205"/>
        <v>0</v>
      </c>
      <c r="U195" s="161">
        <f t="shared" si="205"/>
        <v>0</v>
      </c>
      <c r="V195" s="161">
        <f t="shared" si="205"/>
        <v>0</v>
      </c>
      <c r="W195" s="161">
        <f t="shared" si="205"/>
        <v>0</v>
      </c>
      <c r="X195" s="161">
        <f t="shared" si="205"/>
        <v>0</v>
      </c>
      <c r="Y195" s="161">
        <f t="shared" si="205"/>
        <v>0</v>
      </c>
      <c r="Z195" s="161">
        <f t="shared" si="205"/>
        <v>0</v>
      </c>
      <c r="AA195" s="161">
        <f t="shared" si="205"/>
        <v>0</v>
      </c>
      <c r="AB195" s="161">
        <f t="shared" si="205"/>
        <v>0</v>
      </c>
      <c r="AC195" s="161">
        <f t="shared" si="205"/>
        <v>0</v>
      </c>
      <c r="AD195" s="161">
        <f t="shared" si="205"/>
        <v>0</v>
      </c>
      <c r="AE195" s="161">
        <f t="shared" si="205"/>
        <v>0</v>
      </c>
      <c r="AF195" s="174">
        <f t="shared" si="205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206"/>
        <v>0</v>
      </c>
      <c r="D196" s="161">
        <f t="shared" si="206"/>
        <v>0</v>
      </c>
      <c r="E196" s="161">
        <f t="shared" si="206"/>
        <v>0</v>
      </c>
      <c r="F196" s="161">
        <f t="shared" si="206"/>
        <v>0</v>
      </c>
      <c r="G196" s="161">
        <f t="shared" si="206"/>
        <v>0</v>
      </c>
      <c r="H196" s="161">
        <f t="shared" si="206"/>
        <v>0</v>
      </c>
      <c r="I196" s="161">
        <f t="shared" si="206"/>
        <v>0</v>
      </c>
      <c r="J196" s="161">
        <f t="shared" si="206"/>
        <v>0</v>
      </c>
      <c r="K196" s="161">
        <f t="shared" si="206"/>
        <v>0</v>
      </c>
      <c r="L196" s="161">
        <f t="shared" si="206"/>
        <v>0</v>
      </c>
      <c r="M196" s="161">
        <f t="shared" si="206"/>
        <v>0</v>
      </c>
      <c r="N196" s="161">
        <f t="shared" si="206"/>
        <v>0</v>
      </c>
      <c r="O196" s="161">
        <f t="shared" si="206"/>
        <v>0</v>
      </c>
      <c r="P196" s="161">
        <f t="shared" si="206"/>
        <v>0</v>
      </c>
      <c r="Q196" s="161">
        <f t="shared" si="206"/>
        <v>0</v>
      </c>
      <c r="R196" s="161">
        <f t="shared" si="206"/>
        <v>0</v>
      </c>
      <c r="S196" s="161">
        <f t="shared" si="205"/>
        <v>0</v>
      </c>
      <c r="T196" s="161">
        <f t="shared" si="205"/>
        <v>0</v>
      </c>
      <c r="U196" s="161">
        <f t="shared" si="205"/>
        <v>0</v>
      </c>
      <c r="V196" s="161">
        <f t="shared" si="205"/>
        <v>0</v>
      </c>
      <c r="W196" s="161">
        <f t="shared" si="205"/>
        <v>0</v>
      </c>
      <c r="X196" s="161">
        <f t="shared" si="205"/>
        <v>0</v>
      </c>
      <c r="Y196" s="161">
        <f t="shared" si="205"/>
        <v>0</v>
      </c>
      <c r="Z196" s="161">
        <f t="shared" si="205"/>
        <v>0</v>
      </c>
      <c r="AA196" s="161">
        <f t="shared" si="205"/>
        <v>0</v>
      </c>
      <c r="AB196" s="161">
        <f t="shared" si="205"/>
        <v>0</v>
      </c>
      <c r="AC196" s="161">
        <f t="shared" si="205"/>
        <v>0</v>
      </c>
      <c r="AD196" s="161">
        <f t="shared" si="205"/>
        <v>0</v>
      </c>
      <c r="AE196" s="161">
        <f t="shared" si="205"/>
        <v>0</v>
      </c>
      <c r="AF196" s="174">
        <f t="shared" si="205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206"/>
        <v>0</v>
      </c>
      <c r="D197" s="161">
        <f t="shared" si="206"/>
        <v>0</v>
      </c>
      <c r="E197" s="161">
        <f t="shared" si="206"/>
        <v>0</v>
      </c>
      <c r="F197" s="161">
        <f t="shared" si="206"/>
        <v>0</v>
      </c>
      <c r="G197" s="161">
        <f t="shared" si="206"/>
        <v>0</v>
      </c>
      <c r="H197" s="161">
        <f t="shared" si="206"/>
        <v>0</v>
      </c>
      <c r="I197" s="161">
        <f t="shared" si="206"/>
        <v>0</v>
      </c>
      <c r="J197" s="161">
        <f t="shared" si="206"/>
        <v>0</v>
      </c>
      <c r="K197" s="161">
        <f t="shared" si="206"/>
        <v>0</v>
      </c>
      <c r="L197" s="161">
        <f t="shared" si="206"/>
        <v>0</v>
      </c>
      <c r="M197" s="161">
        <f t="shared" si="206"/>
        <v>0</v>
      </c>
      <c r="N197" s="161">
        <f t="shared" si="206"/>
        <v>0</v>
      </c>
      <c r="O197" s="161">
        <f t="shared" si="206"/>
        <v>0</v>
      </c>
      <c r="P197" s="161">
        <f t="shared" si="206"/>
        <v>0</v>
      </c>
      <c r="Q197" s="161">
        <f t="shared" si="206"/>
        <v>0</v>
      </c>
      <c r="R197" s="161">
        <f t="shared" si="206"/>
        <v>0</v>
      </c>
      <c r="S197" s="161">
        <f t="shared" si="205"/>
        <v>0</v>
      </c>
      <c r="T197" s="161">
        <f t="shared" si="205"/>
        <v>0</v>
      </c>
      <c r="U197" s="161">
        <f t="shared" si="205"/>
        <v>0</v>
      </c>
      <c r="V197" s="161">
        <f t="shared" si="205"/>
        <v>0</v>
      </c>
      <c r="W197" s="161">
        <f t="shared" si="205"/>
        <v>0</v>
      </c>
      <c r="X197" s="161">
        <f t="shared" si="205"/>
        <v>0</v>
      </c>
      <c r="Y197" s="161">
        <f t="shared" si="205"/>
        <v>0</v>
      </c>
      <c r="Z197" s="161">
        <f t="shared" si="205"/>
        <v>0</v>
      </c>
      <c r="AA197" s="161">
        <f t="shared" si="205"/>
        <v>0</v>
      </c>
      <c r="AB197" s="161">
        <f t="shared" si="205"/>
        <v>0</v>
      </c>
      <c r="AC197" s="161">
        <f t="shared" si="205"/>
        <v>0</v>
      </c>
      <c r="AD197" s="161">
        <f t="shared" si="205"/>
        <v>0</v>
      </c>
      <c r="AE197" s="161">
        <f t="shared" si="205"/>
        <v>0</v>
      </c>
      <c r="AF197" s="174">
        <f t="shared" si="205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206"/>
        <v>0</v>
      </c>
      <c r="D198" s="161">
        <f t="shared" si="206"/>
        <v>0</v>
      </c>
      <c r="E198" s="161">
        <f t="shared" si="206"/>
        <v>0</v>
      </c>
      <c r="F198" s="161">
        <f t="shared" si="206"/>
        <v>0</v>
      </c>
      <c r="G198" s="161">
        <f t="shared" si="206"/>
        <v>0</v>
      </c>
      <c r="H198" s="161">
        <f t="shared" si="206"/>
        <v>0</v>
      </c>
      <c r="I198" s="161">
        <f t="shared" si="206"/>
        <v>0</v>
      </c>
      <c r="J198" s="161">
        <f t="shared" si="206"/>
        <v>0</v>
      </c>
      <c r="K198" s="161">
        <f t="shared" si="206"/>
        <v>0</v>
      </c>
      <c r="L198" s="161">
        <f t="shared" si="206"/>
        <v>0</v>
      </c>
      <c r="M198" s="161">
        <f t="shared" si="206"/>
        <v>0</v>
      </c>
      <c r="N198" s="161">
        <f t="shared" si="206"/>
        <v>0</v>
      </c>
      <c r="O198" s="161">
        <f t="shared" si="206"/>
        <v>0</v>
      </c>
      <c r="P198" s="161">
        <f t="shared" si="206"/>
        <v>0</v>
      </c>
      <c r="Q198" s="161">
        <f t="shared" si="206"/>
        <v>0</v>
      </c>
      <c r="R198" s="161">
        <f t="shared" si="206"/>
        <v>0</v>
      </c>
      <c r="S198" s="161">
        <f t="shared" si="205"/>
        <v>0</v>
      </c>
      <c r="T198" s="161">
        <f t="shared" si="205"/>
        <v>0</v>
      </c>
      <c r="U198" s="161">
        <f t="shared" si="205"/>
        <v>0</v>
      </c>
      <c r="V198" s="161">
        <f t="shared" si="205"/>
        <v>0</v>
      </c>
      <c r="W198" s="161">
        <f t="shared" si="205"/>
        <v>0</v>
      </c>
      <c r="X198" s="161">
        <f t="shared" si="205"/>
        <v>0</v>
      </c>
      <c r="Y198" s="161">
        <f t="shared" si="205"/>
        <v>0</v>
      </c>
      <c r="Z198" s="161">
        <f t="shared" si="205"/>
        <v>0</v>
      </c>
      <c r="AA198" s="161">
        <f t="shared" si="205"/>
        <v>0</v>
      </c>
      <c r="AB198" s="161">
        <f t="shared" si="205"/>
        <v>0</v>
      </c>
      <c r="AC198" s="161">
        <f t="shared" si="205"/>
        <v>0</v>
      </c>
      <c r="AD198" s="161">
        <f t="shared" si="205"/>
        <v>0</v>
      </c>
      <c r="AE198" s="161">
        <f t="shared" si="205"/>
        <v>0</v>
      </c>
      <c r="AF198" s="174">
        <f t="shared" si="205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206"/>
        <v>0</v>
      </c>
      <c r="D199" s="161">
        <f t="shared" si="206"/>
        <v>0</v>
      </c>
      <c r="E199" s="161">
        <f t="shared" si="206"/>
        <v>0</v>
      </c>
      <c r="F199" s="161">
        <f t="shared" si="206"/>
        <v>0</v>
      </c>
      <c r="G199" s="161">
        <f t="shared" si="206"/>
        <v>0</v>
      </c>
      <c r="H199" s="161">
        <f t="shared" si="206"/>
        <v>0</v>
      </c>
      <c r="I199" s="161">
        <f t="shared" si="206"/>
        <v>0</v>
      </c>
      <c r="J199" s="161">
        <f t="shared" si="206"/>
        <v>0</v>
      </c>
      <c r="K199" s="161">
        <f t="shared" si="206"/>
        <v>0</v>
      </c>
      <c r="L199" s="161">
        <f t="shared" si="206"/>
        <v>0</v>
      </c>
      <c r="M199" s="161">
        <f t="shared" si="206"/>
        <v>0</v>
      </c>
      <c r="N199" s="161">
        <f t="shared" si="206"/>
        <v>0</v>
      </c>
      <c r="O199" s="161">
        <f t="shared" si="206"/>
        <v>0</v>
      </c>
      <c r="P199" s="161">
        <f t="shared" si="206"/>
        <v>0</v>
      </c>
      <c r="Q199" s="161">
        <f t="shared" si="206"/>
        <v>0</v>
      </c>
      <c r="R199" s="161">
        <f t="shared" si="206"/>
        <v>0</v>
      </c>
      <c r="S199" s="161">
        <f t="shared" si="205"/>
        <v>0</v>
      </c>
      <c r="T199" s="161">
        <f t="shared" si="205"/>
        <v>0</v>
      </c>
      <c r="U199" s="161">
        <f t="shared" si="205"/>
        <v>0</v>
      </c>
      <c r="V199" s="161">
        <f t="shared" si="205"/>
        <v>0</v>
      </c>
      <c r="W199" s="161">
        <f t="shared" si="205"/>
        <v>0</v>
      </c>
      <c r="X199" s="161">
        <f t="shared" si="205"/>
        <v>0</v>
      </c>
      <c r="Y199" s="161">
        <f t="shared" si="205"/>
        <v>0</v>
      </c>
      <c r="Z199" s="161">
        <f t="shared" si="205"/>
        <v>0</v>
      </c>
      <c r="AA199" s="161">
        <f t="shared" si="205"/>
        <v>0</v>
      </c>
      <c r="AB199" s="161">
        <f t="shared" si="205"/>
        <v>0</v>
      </c>
      <c r="AC199" s="161">
        <f t="shared" si="205"/>
        <v>0</v>
      </c>
      <c r="AD199" s="161">
        <f t="shared" si="205"/>
        <v>0</v>
      </c>
      <c r="AE199" s="161">
        <f t="shared" si="205"/>
        <v>0</v>
      </c>
      <c r="AF199" s="174">
        <f t="shared" si="205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206"/>
        <v>0</v>
      </c>
      <c r="D200" s="161">
        <f t="shared" si="206"/>
        <v>0</v>
      </c>
      <c r="E200" s="161">
        <f t="shared" si="206"/>
        <v>0</v>
      </c>
      <c r="F200" s="161">
        <f t="shared" si="206"/>
        <v>0</v>
      </c>
      <c r="G200" s="161">
        <f t="shared" si="206"/>
        <v>0</v>
      </c>
      <c r="H200" s="161">
        <f t="shared" si="206"/>
        <v>0</v>
      </c>
      <c r="I200" s="161">
        <f t="shared" si="206"/>
        <v>0</v>
      </c>
      <c r="J200" s="161">
        <f t="shared" si="206"/>
        <v>0</v>
      </c>
      <c r="K200" s="161">
        <f t="shared" si="206"/>
        <v>0</v>
      </c>
      <c r="L200" s="161">
        <f t="shared" si="206"/>
        <v>0</v>
      </c>
      <c r="M200" s="161">
        <f t="shared" si="206"/>
        <v>0</v>
      </c>
      <c r="N200" s="161">
        <f t="shared" si="206"/>
        <v>0</v>
      </c>
      <c r="O200" s="161">
        <f t="shared" si="206"/>
        <v>0</v>
      </c>
      <c r="P200" s="161">
        <f t="shared" si="206"/>
        <v>0</v>
      </c>
      <c r="Q200" s="161">
        <f t="shared" si="206"/>
        <v>0</v>
      </c>
      <c r="R200" s="161">
        <f t="shared" ref="R200:AF215" si="207">Q200</f>
        <v>0</v>
      </c>
      <c r="S200" s="161">
        <f t="shared" si="207"/>
        <v>0</v>
      </c>
      <c r="T200" s="161">
        <f t="shared" si="207"/>
        <v>0</v>
      </c>
      <c r="U200" s="161">
        <f t="shared" si="207"/>
        <v>0</v>
      </c>
      <c r="V200" s="161">
        <f t="shared" si="207"/>
        <v>0</v>
      </c>
      <c r="W200" s="161">
        <f t="shared" si="207"/>
        <v>0</v>
      </c>
      <c r="X200" s="161">
        <f t="shared" si="207"/>
        <v>0</v>
      </c>
      <c r="Y200" s="161">
        <f t="shared" si="207"/>
        <v>0</v>
      </c>
      <c r="Z200" s="161">
        <f t="shared" si="207"/>
        <v>0</v>
      </c>
      <c r="AA200" s="161">
        <f t="shared" si="207"/>
        <v>0</v>
      </c>
      <c r="AB200" s="161">
        <f t="shared" si="207"/>
        <v>0</v>
      </c>
      <c r="AC200" s="161">
        <f t="shared" si="207"/>
        <v>0</v>
      </c>
      <c r="AD200" s="161">
        <f t="shared" si="207"/>
        <v>0</v>
      </c>
      <c r="AE200" s="161">
        <f t="shared" si="207"/>
        <v>0</v>
      </c>
      <c r="AF200" s="174">
        <f t="shared" si="207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208">B201</f>
        <v>0</v>
      </c>
      <c r="D201" s="161">
        <f t="shared" si="208"/>
        <v>0</v>
      </c>
      <c r="E201" s="161">
        <f t="shared" si="208"/>
        <v>0</v>
      </c>
      <c r="F201" s="161">
        <f t="shared" si="208"/>
        <v>0</v>
      </c>
      <c r="G201" s="161">
        <f t="shared" si="208"/>
        <v>0</v>
      </c>
      <c r="H201" s="161">
        <f t="shared" si="208"/>
        <v>0</v>
      </c>
      <c r="I201" s="161">
        <f t="shared" si="208"/>
        <v>0</v>
      </c>
      <c r="J201" s="161">
        <f t="shared" si="208"/>
        <v>0</v>
      </c>
      <c r="K201" s="161">
        <f t="shared" si="208"/>
        <v>0</v>
      </c>
      <c r="L201" s="161">
        <f t="shared" si="208"/>
        <v>0</v>
      </c>
      <c r="M201" s="161">
        <f t="shared" si="208"/>
        <v>0</v>
      </c>
      <c r="N201" s="161">
        <f t="shared" si="208"/>
        <v>0</v>
      </c>
      <c r="O201" s="161">
        <f t="shared" si="208"/>
        <v>0</v>
      </c>
      <c r="P201" s="161">
        <f t="shared" si="208"/>
        <v>0</v>
      </c>
      <c r="Q201" s="161">
        <f t="shared" si="208"/>
        <v>0</v>
      </c>
      <c r="R201" s="161">
        <f t="shared" si="208"/>
        <v>0</v>
      </c>
      <c r="S201" s="161">
        <f t="shared" si="207"/>
        <v>0</v>
      </c>
      <c r="T201" s="161">
        <f t="shared" si="207"/>
        <v>0</v>
      </c>
      <c r="U201" s="161">
        <f t="shared" si="207"/>
        <v>0</v>
      </c>
      <c r="V201" s="161">
        <f t="shared" si="207"/>
        <v>0</v>
      </c>
      <c r="W201" s="161">
        <f t="shared" si="207"/>
        <v>0</v>
      </c>
      <c r="X201" s="161">
        <f t="shared" si="207"/>
        <v>0</v>
      </c>
      <c r="Y201" s="161">
        <f t="shared" si="207"/>
        <v>0</v>
      </c>
      <c r="Z201" s="161">
        <f t="shared" si="207"/>
        <v>0</v>
      </c>
      <c r="AA201" s="161">
        <f t="shared" si="207"/>
        <v>0</v>
      </c>
      <c r="AB201" s="161">
        <f t="shared" si="207"/>
        <v>0</v>
      </c>
      <c r="AC201" s="161">
        <f t="shared" si="207"/>
        <v>0</v>
      </c>
      <c r="AD201" s="161">
        <f t="shared" si="207"/>
        <v>0</v>
      </c>
      <c r="AE201" s="161">
        <f t="shared" si="207"/>
        <v>0</v>
      </c>
      <c r="AF201" s="174">
        <f t="shared" si="207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208"/>
        <v>0</v>
      </c>
      <c r="D202" s="161">
        <f t="shared" si="208"/>
        <v>0</v>
      </c>
      <c r="E202" s="161">
        <f t="shared" si="208"/>
        <v>0</v>
      </c>
      <c r="F202" s="161">
        <f t="shared" si="208"/>
        <v>0</v>
      </c>
      <c r="G202" s="161">
        <f t="shared" si="208"/>
        <v>0</v>
      </c>
      <c r="H202" s="161">
        <f t="shared" si="208"/>
        <v>0</v>
      </c>
      <c r="I202" s="161">
        <f t="shared" si="208"/>
        <v>0</v>
      </c>
      <c r="J202" s="161">
        <f t="shared" si="208"/>
        <v>0</v>
      </c>
      <c r="K202" s="161">
        <f t="shared" si="208"/>
        <v>0</v>
      </c>
      <c r="L202" s="161">
        <f t="shared" si="208"/>
        <v>0</v>
      </c>
      <c r="M202" s="161">
        <f t="shared" si="208"/>
        <v>0</v>
      </c>
      <c r="N202" s="161">
        <f t="shared" si="208"/>
        <v>0</v>
      </c>
      <c r="O202" s="161">
        <f t="shared" si="208"/>
        <v>0</v>
      </c>
      <c r="P202" s="161">
        <f t="shared" si="208"/>
        <v>0</v>
      </c>
      <c r="Q202" s="161">
        <f t="shared" si="208"/>
        <v>0</v>
      </c>
      <c r="R202" s="161">
        <f t="shared" si="208"/>
        <v>0</v>
      </c>
      <c r="S202" s="161">
        <f t="shared" si="207"/>
        <v>0</v>
      </c>
      <c r="T202" s="161">
        <f t="shared" si="207"/>
        <v>0</v>
      </c>
      <c r="U202" s="161">
        <f t="shared" si="207"/>
        <v>0</v>
      </c>
      <c r="V202" s="161">
        <f t="shared" si="207"/>
        <v>0</v>
      </c>
      <c r="W202" s="161">
        <f t="shared" si="207"/>
        <v>0</v>
      </c>
      <c r="X202" s="161">
        <f t="shared" si="207"/>
        <v>0</v>
      </c>
      <c r="Y202" s="161">
        <f t="shared" si="207"/>
        <v>0</v>
      </c>
      <c r="Z202" s="161">
        <f t="shared" si="207"/>
        <v>0</v>
      </c>
      <c r="AA202" s="161">
        <f t="shared" si="207"/>
        <v>0</v>
      </c>
      <c r="AB202" s="161">
        <f t="shared" si="207"/>
        <v>0</v>
      </c>
      <c r="AC202" s="161">
        <f t="shared" si="207"/>
        <v>0</v>
      </c>
      <c r="AD202" s="161">
        <f t="shared" si="207"/>
        <v>0</v>
      </c>
      <c r="AE202" s="161">
        <f t="shared" si="207"/>
        <v>0</v>
      </c>
      <c r="AF202" s="174">
        <f t="shared" si="207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208"/>
        <v>0</v>
      </c>
      <c r="D203" s="161">
        <f t="shared" si="208"/>
        <v>0</v>
      </c>
      <c r="E203" s="161">
        <f t="shared" si="208"/>
        <v>0</v>
      </c>
      <c r="F203" s="161">
        <f t="shared" si="208"/>
        <v>0</v>
      </c>
      <c r="G203" s="161">
        <f t="shared" si="208"/>
        <v>0</v>
      </c>
      <c r="H203" s="161">
        <f t="shared" si="208"/>
        <v>0</v>
      </c>
      <c r="I203" s="161">
        <f t="shared" si="208"/>
        <v>0</v>
      </c>
      <c r="J203" s="161">
        <f t="shared" si="208"/>
        <v>0</v>
      </c>
      <c r="K203" s="161">
        <f t="shared" si="208"/>
        <v>0</v>
      </c>
      <c r="L203" s="161">
        <f t="shared" si="208"/>
        <v>0</v>
      </c>
      <c r="M203" s="161">
        <f t="shared" si="208"/>
        <v>0</v>
      </c>
      <c r="N203" s="161">
        <f t="shared" si="208"/>
        <v>0</v>
      </c>
      <c r="O203" s="161">
        <f t="shared" si="208"/>
        <v>0</v>
      </c>
      <c r="P203" s="161">
        <f t="shared" si="208"/>
        <v>0</v>
      </c>
      <c r="Q203" s="161">
        <f t="shared" si="208"/>
        <v>0</v>
      </c>
      <c r="R203" s="161">
        <f t="shared" si="208"/>
        <v>0</v>
      </c>
      <c r="S203" s="161">
        <f t="shared" si="207"/>
        <v>0</v>
      </c>
      <c r="T203" s="161">
        <f t="shared" si="207"/>
        <v>0</v>
      </c>
      <c r="U203" s="161">
        <f t="shared" si="207"/>
        <v>0</v>
      </c>
      <c r="V203" s="161">
        <f t="shared" si="207"/>
        <v>0</v>
      </c>
      <c r="W203" s="161">
        <f t="shared" si="207"/>
        <v>0</v>
      </c>
      <c r="X203" s="161">
        <f t="shared" si="207"/>
        <v>0</v>
      </c>
      <c r="Y203" s="161">
        <f t="shared" si="207"/>
        <v>0</v>
      </c>
      <c r="Z203" s="161">
        <f t="shared" si="207"/>
        <v>0</v>
      </c>
      <c r="AA203" s="161">
        <f t="shared" si="207"/>
        <v>0</v>
      </c>
      <c r="AB203" s="161">
        <f t="shared" si="207"/>
        <v>0</v>
      </c>
      <c r="AC203" s="161">
        <f t="shared" si="207"/>
        <v>0</v>
      </c>
      <c r="AD203" s="161">
        <f t="shared" si="207"/>
        <v>0</v>
      </c>
      <c r="AE203" s="161">
        <f t="shared" si="207"/>
        <v>0</v>
      </c>
      <c r="AF203" s="174">
        <f t="shared" si="207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208"/>
        <v>0</v>
      </c>
      <c r="D204" s="161">
        <f t="shared" si="208"/>
        <v>0</v>
      </c>
      <c r="E204" s="161">
        <f t="shared" si="208"/>
        <v>0</v>
      </c>
      <c r="F204" s="161">
        <f t="shared" si="208"/>
        <v>0</v>
      </c>
      <c r="G204" s="161">
        <f t="shared" si="208"/>
        <v>0</v>
      </c>
      <c r="H204" s="161">
        <f t="shared" si="208"/>
        <v>0</v>
      </c>
      <c r="I204" s="161">
        <f t="shared" si="208"/>
        <v>0</v>
      </c>
      <c r="J204" s="161">
        <f t="shared" si="208"/>
        <v>0</v>
      </c>
      <c r="K204" s="161">
        <f t="shared" si="208"/>
        <v>0</v>
      </c>
      <c r="L204" s="161">
        <f t="shared" si="208"/>
        <v>0</v>
      </c>
      <c r="M204" s="161">
        <f t="shared" si="208"/>
        <v>0</v>
      </c>
      <c r="N204" s="161">
        <f t="shared" si="208"/>
        <v>0</v>
      </c>
      <c r="O204" s="161">
        <f t="shared" si="208"/>
        <v>0</v>
      </c>
      <c r="P204" s="161">
        <f t="shared" si="208"/>
        <v>0</v>
      </c>
      <c r="Q204" s="161">
        <f t="shared" si="208"/>
        <v>0</v>
      </c>
      <c r="R204" s="161">
        <f t="shared" si="208"/>
        <v>0</v>
      </c>
      <c r="S204" s="161">
        <f t="shared" si="207"/>
        <v>0</v>
      </c>
      <c r="T204" s="161">
        <f t="shared" si="207"/>
        <v>0</v>
      </c>
      <c r="U204" s="161">
        <f t="shared" si="207"/>
        <v>0</v>
      </c>
      <c r="V204" s="161">
        <f t="shared" si="207"/>
        <v>0</v>
      </c>
      <c r="W204" s="161">
        <f t="shared" si="207"/>
        <v>0</v>
      </c>
      <c r="X204" s="161">
        <f t="shared" si="207"/>
        <v>0</v>
      </c>
      <c r="Y204" s="161">
        <f t="shared" si="207"/>
        <v>0</v>
      </c>
      <c r="Z204" s="161">
        <f t="shared" si="207"/>
        <v>0</v>
      </c>
      <c r="AA204" s="161">
        <f t="shared" si="207"/>
        <v>0</v>
      </c>
      <c r="AB204" s="161">
        <f t="shared" si="207"/>
        <v>0</v>
      </c>
      <c r="AC204" s="161">
        <f t="shared" si="207"/>
        <v>0</v>
      </c>
      <c r="AD204" s="161">
        <f t="shared" si="207"/>
        <v>0</v>
      </c>
      <c r="AE204" s="161">
        <f t="shared" si="207"/>
        <v>0</v>
      </c>
      <c r="AF204" s="174">
        <f t="shared" si="207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208"/>
        <v>0</v>
      </c>
      <c r="D205" s="161">
        <f t="shared" si="208"/>
        <v>0</v>
      </c>
      <c r="E205" s="161">
        <f t="shared" si="208"/>
        <v>0</v>
      </c>
      <c r="F205" s="161">
        <f t="shared" si="208"/>
        <v>0</v>
      </c>
      <c r="G205" s="161">
        <f t="shared" si="208"/>
        <v>0</v>
      </c>
      <c r="H205" s="161">
        <f t="shared" si="208"/>
        <v>0</v>
      </c>
      <c r="I205" s="161">
        <f t="shared" si="208"/>
        <v>0</v>
      </c>
      <c r="J205" s="161">
        <f t="shared" si="208"/>
        <v>0</v>
      </c>
      <c r="K205" s="161">
        <f t="shared" si="208"/>
        <v>0</v>
      </c>
      <c r="L205" s="161">
        <f t="shared" si="208"/>
        <v>0</v>
      </c>
      <c r="M205" s="161">
        <f t="shared" si="208"/>
        <v>0</v>
      </c>
      <c r="N205" s="161">
        <f t="shared" si="208"/>
        <v>0</v>
      </c>
      <c r="O205" s="161">
        <f t="shared" si="208"/>
        <v>0</v>
      </c>
      <c r="P205" s="161">
        <f t="shared" si="208"/>
        <v>0</v>
      </c>
      <c r="Q205" s="161">
        <f t="shared" si="208"/>
        <v>0</v>
      </c>
      <c r="R205" s="161">
        <f t="shared" si="208"/>
        <v>0</v>
      </c>
      <c r="S205" s="161">
        <f t="shared" si="207"/>
        <v>0</v>
      </c>
      <c r="T205" s="161">
        <f t="shared" si="207"/>
        <v>0</v>
      </c>
      <c r="U205" s="161">
        <f t="shared" si="207"/>
        <v>0</v>
      </c>
      <c r="V205" s="161">
        <f t="shared" si="207"/>
        <v>0</v>
      </c>
      <c r="W205" s="161">
        <f t="shared" si="207"/>
        <v>0</v>
      </c>
      <c r="X205" s="161">
        <f t="shared" si="207"/>
        <v>0</v>
      </c>
      <c r="Y205" s="161">
        <f t="shared" si="207"/>
        <v>0</v>
      </c>
      <c r="Z205" s="161">
        <f t="shared" si="207"/>
        <v>0</v>
      </c>
      <c r="AA205" s="161">
        <f t="shared" si="207"/>
        <v>0</v>
      </c>
      <c r="AB205" s="161">
        <f t="shared" si="207"/>
        <v>0</v>
      </c>
      <c r="AC205" s="161">
        <f t="shared" si="207"/>
        <v>0</v>
      </c>
      <c r="AD205" s="161">
        <f t="shared" si="207"/>
        <v>0</v>
      </c>
      <c r="AE205" s="161">
        <f t="shared" si="207"/>
        <v>0</v>
      </c>
      <c r="AF205" s="174">
        <f t="shared" si="207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208"/>
        <v>0</v>
      </c>
      <c r="D206" s="161">
        <f t="shared" si="208"/>
        <v>0</v>
      </c>
      <c r="E206" s="161">
        <f t="shared" si="208"/>
        <v>0</v>
      </c>
      <c r="F206" s="161">
        <f t="shared" si="208"/>
        <v>0</v>
      </c>
      <c r="G206" s="161">
        <f t="shared" si="208"/>
        <v>0</v>
      </c>
      <c r="H206" s="161">
        <f t="shared" si="208"/>
        <v>0</v>
      </c>
      <c r="I206" s="161">
        <f t="shared" si="208"/>
        <v>0</v>
      </c>
      <c r="J206" s="161">
        <f t="shared" si="208"/>
        <v>0</v>
      </c>
      <c r="K206" s="161">
        <f t="shared" si="208"/>
        <v>0</v>
      </c>
      <c r="L206" s="161">
        <f t="shared" si="208"/>
        <v>0</v>
      </c>
      <c r="M206" s="161">
        <f t="shared" si="208"/>
        <v>0</v>
      </c>
      <c r="N206" s="161">
        <f t="shared" si="208"/>
        <v>0</v>
      </c>
      <c r="O206" s="161">
        <f t="shared" si="208"/>
        <v>0</v>
      </c>
      <c r="P206" s="161">
        <f t="shared" si="208"/>
        <v>0</v>
      </c>
      <c r="Q206" s="161">
        <f t="shared" si="208"/>
        <v>0</v>
      </c>
      <c r="R206" s="161">
        <f t="shared" si="208"/>
        <v>0</v>
      </c>
      <c r="S206" s="161">
        <f t="shared" si="207"/>
        <v>0</v>
      </c>
      <c r="T206" s="161">
        <f t="shared" si="207"/>
        <v>0</v>
      </c>
      <c r="U206" s="161">
        <f t="shared" si="207"/>
        <v>0</v>
      </c>
      <c r="V206" s="161">
        <f t="shared" si="207"/>
        <v>0</v>
      </c>
      <c r="W206" s="161">
        <f t="shared" si="207"/>
        <v>0</v>
      </c>
      <c r="X206" s="161">
        <f t="shared" si="207"/>
        <v>0</v>
      </c>
      <c r="Y206" s="161">
        <f t="shared" si="207"/>
        <v>0</v>
      </c>
      <c r="Z206" s="161">
        <f t="shared" si="207"/>
        <v>0</v>
      </c>
      <c r="AA206" s="161">
        <f t="shared" si="207"/>
        <v>0</v>
      </c>
      <c r="AB206" s="161">
        <f t="shared" si="207"/>
        <v>0</v>
      </c>
      <c r="AC206" s="161">
        <f t="shared" si="207"/>
        <v>0</v>
      </c>
      <c r="AD206" s="161">
        <f t="shared" si="207"/>
        <v>0</v>
      </c>
      <c r="AE206" s="161">
        <f t="shared" si="207"/>
        <v>0</v>
      </c>
      <c r="AF206" s="174">
        <f t="shared" si="207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208"/>
        <v>0</v>
      </c>
      <c r="D207" s="161">
        <f t="shared" si="208"/>
        <v>0</v>
      </c>
      <c r="E207" s="161">
        <f t="shared" si="208"/>
        <v>0</v>
      </c>
      <c r="F207" s="161">
        <f t="shared" si="208"/>
        <v>0</v>
      </c>
      <c r="G207" s="161">
        <f t="shared" si="208"/>
        <v>0</v>
      </c>
      <c r="H207" s="161">
        <f t="shared" si="208"/>
        <v>0</v>
      </c>
      <c r="I207" s="161">
        <f t="shared" si="208"/>
        <v>0</v>
      </c>
      <c r="J207" s="161">
        <f t="shared" si="208"/>
        <v>0</v>
      </c>
      <c r="K207" s="161">
        <f t="shared" si="208"/>
        <v>0</v>
      </c>
      <c r="L207" s="161">
        <f t="shared" si="208"/>
        <v>0</v>
      </c>
      <c r="M207" s="161">
        <f t="shared" si="208"/>
        <v>0</v>
      </c>
      <c r="N207" s="161">
        <f t="shared" si="208"/>
        <v>0</v>
      </c>
      <c r="O207" s="161">
        <f t="shared" si="208"/>
        <v>0</v>
      </c>
      <c r="P207" s="161">
        <f t="shared" si="208"/>
        <v>0</v>
      </c>
      <c r="Q207" s="161">
        <f t="shared" si="208"/>
        <v>0</v>
      </c>
      <c r="R207" s="161">
        <f t="shared" si="208"/>
        <v>0</v>
      </c>
      <c r="S207" s="161">
        <f t="shared" si="207"/>
        <v>0</v>
      </c>
      <c r="T207" s="161">
        <f t="shared" si="207"/>
        <v>0</v>
      </c>
      <c r="U207" s="161">
        <f t="shared" si="207"/>
        <v>0</v>
      </c>
      <c r="V207" s="161">
        <f t="shared" si="207"/>
        <v>0</v>
      </c>
      <c r="W207" s="161">
        <f t="shared" si="207"/>
        <v>0</v>
      </c>
      <c r="X207" s="161">
        <f t="shared" si="207"/>
        <v>0</v>
      </c>
      <c r="Y207" s="161">
        <f t="shared" si="207"/>
        <v>0</v>
      </c>
      <c r="Z207" s="161">
        <f t="shared" si="207"/>
        <v>0</v>
      </c>
      <c r="AA207" s="161">
        <f t="shared" si="207"/>
        <v>0</v>
      </c>
      <c r="AB207" s="161">
        <f t="shared" si="207"/>
        <v>0</v>
      </c>
      <c r="AC207" s="161">
        <f t="shared" si="207"/>
        <v>0</v>
      </c>
      <c r="AD207" s="161">
        <f t="shared" si="207"/>
        <v>0</v>
      </c>
      <c r="AE207" s="161">
        <f t="shared" si="207"/>
        <v>0</v>
      </c>
      <c r="AF207" s="174">
        <f t="shared" si="207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208"/>
        <v>0</v>
      </c>
      <c r="D208" s="161">
        <f t="shared" si="208"/>
        <v>0</v>
      </c>
      <c r="E208" s="161">
        <f t="shared" si="208"/>
        <v>0</v>
      </c>
      <c r="F208" s="161">
        <f t="shared" si="208"/>
        <v>0</v>
      </c>
      <c r="G208" s="161">
        <f t="shared" si="208"/>
        <v>0</v>
      </c>
      <c r="H208" s="161">
        <f t="shared" si="208"/>
        <v>0</v>
      </c>
      <c r="I208" s="161">
        <f t="shared" si="208"/>
        <v>0</v>
      </c>
      <c r="J208" s="161">
        <f t="shared" si="208"/>
        <v>0</v>
      </c>
      <c r="K208" s="161">
        <f t="shared" si="208"/>
        <v>0</v>
      </c>
      <c r="L208" s="161">
        <f t="shared" si="208"/>
        <v>0</v>
      </c>
      <c r="M208" s="161">
        <f t="shared" si="208"/>
        <v>0</v>
      </c>
      <c r="N208" s="161">
        <f t="shared" si="208"/>
        <v>0</v>
      </c>
      <c r="O208" s="161">
        <f t="shared" si="208"/>
        <v>0</v>
      </c>
      <c r="P208" s="161">
        <f t="shared" si="208"/>
        <v>0</v>
      </c>
      <c r="Q208" s="161">
        <f t="shared" si="208"/>
        <v>0</v>
      </c>
      <c r="R208" s="161">
        <f t="shared" si="208"/>
        <v>0</v>
      </c>
      <c r="S208" s="161">
        <f t="shared" si="207"/>
        <v>0</v>
      </c>
      <c r="T208" s="161">
        <f t="shared" si="207"/>
        <v>0</v>
      </c>
      <c r="U208" s="161">
        <f t="shared" si="207"/>
        <v>0</v>
      </c>
      <c r="V208" s="161">
        <f t="shared" si="207"/>
        <v>0</v>
      </c>
      <c r="W208" s="161">
        <f t="shared" si="207"/>
        <v>0</v>
      </c>
      <c r="X208" s="161">
        <f t="shared" si="207"/>
        <v>0</v>
      </c>
      <c r="Y208" s="161">
        <f t="shared" si="207"/>
        <v>0</v>
      </c>
      <c r="Z208" s="161">
        <f t="shared" si="207"/>
        <v>0</v>
      </c>
      <c r="AA208" s="161">
        <f t="shared" si="207"/>
        <v>0</v>
      </c>
      <c r="AB208" s="161">
        <f t="shared" si="207"/>
        <v>0</v>
      </c>
      <c r="AC208" s="161">
        <f t="shared" si="207"/>
        <v>0</v>
      </c>
      <c r="AD208" s="161">
        <f t="shared" si="207"/>
        <v>0</v>
      </c>
      <c r="AE208" s="161">
        <f t="shared" si="207"/>
        <v>0</v>
      </c>
      <c r="AF208" s="174">
        <f t="shared" si="207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208"/>
        <v>0</v>
      </c>
      <c r="D209" s="161">
        <f t="shared" si="208"/>
        <v>0</v>
      </c>
      <c r="E209" s="161">
        <f t="shared" si="208"/>
        <v>0</v>
      </c>
      <c r="F209" s="161">
        <f t="shared" si="208"/>
        <v>0</v>
      </c>
      <c r="G209" s="161">
        <f t="shared" si="208"/>
        <v>0</v>
      </c>
      <c r="H209" s="161">
        <f t="shared" si="208"/>
        <v>0</v>
      </c>
      <c r="I209" s="161">
        <f t="shared" si="208"/>
        <v>0</v>
      </c>
      <c r="J209" s="161">
        <f t="shared" si="208"/>
        <v>0</v>
      </c>
      <c r="K209" s="161">
        <f t="shared" si="208"/>
        <v>0</v>
      </c>
      <c r="L209" s="161">
        <f t="shared" si="208"/>
        <v>0</v>
      </c>
      <c r="M209" s="161">
        <f t="shared" si="208"/>
        <v>0</v>
      </c>
      <c r="N209" s="161">
        <f t="shared" si="208"/>
        <v>0</v>
      </c>
      <c r="O209" s="161">
        <f t="shared" si="208"/>
        <v>0</v>
      </c>
      <c r="P209" s="161">
        <f t="shared" si="208"/>
        <v>0</v>
      </c>
      <c r="Q209" s="161">
        <f t="shared" si="208"/>
        <v>0</v>
      </c>
      <c r="R209" s="161">
        <f t="shared" si="208"/>
        <v>0</v>
      </c>
      <c r="S209" s="161">
        <f t="shared" si="207"/>
        <v>0</v>
      </c>
      <c r="T209" s="161">
        <f t="shared" si="207"/>
        <v>0</v>
      </c>
      <c r="U209" s="161">
        <f t="shared" si="207"/>
        <v>0</v>
      </c>
      <c r="V209" s="161">
        <f t="shared" si="207"/>
        <v>0</v>
      </c>
      <c r="W209" s="161">
        <f t="shared" si="207"/>
        <v>0</v>
      </c>
      <c r="X209" s="161">
        <f t="shared" si="207"/>
        <v>0</v>
      </c>
      <c r="Y209" s="161">
        <f t="shared" si="207"/>
        <v>0</v>
      </c>
      <c r="Z209" s="161">
        <f t="shared" si="207"/>
        <v>0</v>
      </c>
      <c r="AA209" s="161">
        <f t="shared" si="207"/>
        <v>0</v>
      </c>
      <c r="AB209" s="161">
        <f t="shared" si="207"/>
        <v>0</v>
      </c>
      <c r="AC209" s="161">
        <f t="shared" si="207"/>
        <v>0</v>
      </c>
      <c r="AD209" s="161">
        <f t="shared" si="207"/>
        <v>0</v>
      </c>
      <c r="AE209" s="161">
        <f t="shared" si="207"/>
        <v>0</v>
      </c>
      <c r="AF209" s="174">
        <f t="shared" si="207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208"/>
        <v>0</v>
      </c>
      <c r="D210" s="161">
        <f t="shared" si="208"/>
        <v>0</v>
      </c>
      <c r="E210" s="161">
        <f t="shared" si="208"/>
        <v>0</v>
      </c>
      <c r="F210" s="161">
        <f t="shared" si="208"/>
        <v>0</v>
      </c>
      <c r="G210" s="161">
        <f t="shared" si="208"/>
        <v>0</v>
      </c>
      <c r="H210" s="161">
        <f t="shared" si="208"/>
        <v>0</v>
      </c>
      <c r="I210" s="161">
        <f t="shared" si="208"/>
        <v>0</v>
      </c>
      <c r="J210" s="161">
        <f t="shared" si="208"/>
        <v>0</v>
      </c>
      <c r="K210" s="161">
        <f t="shared" si="208"/>
        <v>0</v>
      </c>
      <c r="L210" s="161">
        <f t="shared" si="208"/>
        <v>0</v>
      </c>
      <c r="M210" s="161">
        <f t="shared" si="208"/>
        <v>0</v>
      </c>
      <c r="N210" s="161">
        <f t="shared" si="208"/>
        <v>0</v>
      </c>
      <c r="O210" s="161">
        <f t="shared" si="208"/>
        <v>0</v>
      </c>
      <c r="P210" s="161">
        <f t="shared" si="208"/>
        <v>0</v>
      </c>
      <c r="Q210" s="161">
        <f t="shared" si="208"/>
        <v>0</v>
      </c>
      <c r="R210" s="161">
        <f t="shared" si="208"/>
        <v>0</v>
      </c>
      <c r="S210" s="161">
        <f t="shared" si="207"/>
        <v>0</v>
      </c>
      <c r="T210" s="161">
        <f t="shared" si="207"/>
        <v>0</v>
      </c>
      <c r="U210" s="161">
        <f t="shared" si="207"/>
        <v>0</v>
      </c>
      <c r="V210" s="161">
        <f t="shared" si="207"/>
        <v>0</v>
      </c>
      <c r="W210" s="161">
        <f t="shared" si="207"/>
        <v>0</v>
      </c>
      <c r="X210" s="161">
        <f t="shared" si="207"/>
        <v>0</v>
      </c>
      <c r="Y210" s="161">
        <f t="shared" si="207"/>
        <v>0</v>
      </c>
      <c r="Z210" s="161">
        <f t="shared" si="207"/>
        <v>0</v>
      </c>
      <c r="AA210" s="161">
        <f t="shared" si="207"/>
        <v>0</v>
      </c>
      <c r="AB210" s="161">
        <f t="shared" si="207"/>
        <v>0</v>
      </c>
      <c r="AC210" s="161">
        <f t="shared" si="207"/>
        <v>0</v>
      </c>
      <c r="AD210" s="161">
        <f t="shared" si="207"/>
        <v>0</v>
      </c>
      <c r="AE210" s="161">
        <f t="shared" si="207"/>
        <v>0</v>
      </c>
      <c r="AF210" s="174">
        <f t="shared" si="207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208"/>
        <v>0</v>
      </c>
      <c r="D211" s="161">
        <f t="shared" si="208"/>
        <v>0</v>
      </c>
      <c r="E211" s="161">
        <f t="shared" si="208"/>
        <v>0</v>
      </c>
      <c r="F211" s="161">
        <f t="shared" si="208"/>
        <v>0</v>
      </c>
      <c r="G211" s="161">
        <f t="shared" si="208"/>
        <v>0</v>
      </c>
      <c r="H211" s="161">
        <f t="shared" si="208"/>
        <v>0</v>
      </c>
      <c r="I211" s="161">
        <f t="shared" si="208"/>
        <v>0</v>
      </c>
      <c r="J211" s="161">
        <f t="shared" si="208"/>
        <v>0</v>
      </c>
      <c r="K211" s="161">
        <f t="shared" si="208"/>
        <v>0</v>
      </c>
      <c r="L211" s="161">
        <f t="shared" si="208"/>
        <v>0</v>
      </c>
      <c r="M211" s="161">
        <f t="shared" si="208"/>
        <v>0</v>
      </c>
      <c r="N211" s="161">
        <f t="shared" si="208"/>
        <v>0</v>
      </c>
      <c r="O211" s="161">
        <f t="shared" si="208"/>
        <v>0</v>
      </c>
      <c r="P211" s="161">
        <f t="shared" si="208"/>
        <v>0</v>
      </c>
      <c r="Q211" s="161">
        <f t="shared" si="208"/>
        <v>0</v>
      </c>
      <c r="R211" s="161">
        <f t="shared" si="208"/>
        <v>0</v>
      </c>
      <c r="S211" s="161">
        <f t="shared" si="207"/>
        <v>0</v>
      </c>
      <c r="T211" s="161">
        <f t="shared" si="207"/>
        <v>0</v>
      </c>
      <c r="U211" s="161">
        <f t="shared" si="207"/>
        <v>0</v>
      </c>
      <c r="V211" s="161">
        <f t="shared" si="207"/>
        <v>0</v>
      </c>
      <c r="W211" s="161">
        <f t="shared" si="207"/>
        <v>0</v>
      </c>
      <c r="X211" s="161">
        <f t="shared" si="207"/>
        <v>0</v>
      </c>
      <c r="Y211" s="161">
        <f t="shared" si="207"/>
        <v>0</v>
      </c>
      <c r="Z211" s="161">
        <f t="shared" si="207"/>
        <v>0</v>
      </c>
      <c r="AA211" s="161">
        <f t="shared" si="207"/>
        <v>0</v>
      </c>
      <c r="AB211" s="161">
        <f t="shared" si="207"/>
        <v>0</v>
      </c>
      <c r="AC211" s="161">
        <f t="shared" si="207"/>
        <v>0</v>
      </c>
      <c r="AD211" s="161">
        <f t="shared" si="207"/>
        <v>0</v>
      </c>
      <c r="AE211" s="161">
        <f t="shared" si="207"/>
        <v>0</v>
      </c>
      <c r="AF211" s="174">
        <f t="shared" si="207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208"/>
        <v>0</v>
      </c>
      <c r="D212" s="161">
        <f t="shared" si="208"/>
        <v>0</v>
      </c>
      <c r="E212" s="161">
        <f t="shared" si="208"/>
        <v>0</v>
      </c>
      <c r="F212" s="161">
        <f t="shared" si="208"/>
        <v>0</v>
      </c>
      <c r="G212" s="161">
        <f t="shared" si="208"/>
        <v>0</v>
      </c>
      <c r="H212" s="161">
        <f t="shared" si="208"/>
        <v>0</v>
      </c>
      <c r="I212" s="161">
        <f t="shared" si="208"/>
        <v>0</v>
      </c>
      <c r="J212" s="161">
        <f t="shared" si="208"/>
        <v>0</v>
      </c>
      <c r="K212" s="161">
        <f t="shared" si="208"/>
        <v>0</v>
      </c>
      <c r="L212" s="161">
        <f t="shared" si="208"/>
        <v>0</v>
      </c>
      <c r="M212" s="161">
        <f t="shared" si="208"/>
        <v>0</v>
      </c>
      <c r="N212" s="161">
        <f t="shared" si="208"/>
        <v>0</v>
      </c>
      <c r="O212" s="161">
        <f t="shared" si="208"/>
        <v>0</v>
      </c>
      <c r="P212" s="161">
        <f t="shared" si="208"/>
        <v>0</v>
      </c>
      <c r="Q212" s="161">
        <f t="shared" si="208"/>
        <v>0</v>
      </c>
      <c r="R212" s="161">
        <f t="shared" si="208"/>
        <v>0</v>
      </c>
      <c r="S212" s="161">
        <f t="shared" si="207"/>
        <v>0</v>
      </c>
      <c r="T212" s="161">
        <f t="shared" si="207"/>
        <v>0</v>
      </c>
      <c r="U212" s="161">
        <f t="shared" si="207"/>
        <v>0</v>
      </c>
      <c r="V212" s="161">
        <f t="shared" si="207"/>
        <v>0</v>
      </c>
      <c r="W212" s="161">
        <f t="shared" si="207"/>
        <v>0</v>
      </c>
      <c r="X212" s="161">
        <f t="shared" si="207"/>
        <v>0</v>
      </c>
      <c r="Y212" s="161">
        <f t="shared" si="207"/>
        <v>0</v>
      </c>
      <c r="Z212" s="161">
        <f t="shared" si="207"/>
        <v>0</v>
      </c>
      <c r="AA212" s="161">
        <f t="shared" si="207"/>
        <v>0</v>
      </c>
      <c r="AB212" s="161">
        <f t="shared" si="207"/>
        <v>0</v>
      </c>
      <c r="AC212" s="161">
        <f t="shared" si="207"/>
        <v>0</v>
      </c>
      <c r="AD212" s="161">
        <f t="shared" si="207"/>
        <v>0</v>
      </c>
      <c r="AE212" s="161">
        <f t="shared" si="207"/>
        <v>0</v>
      </c>
      <c r="AF212" s="174">
        <f t="shared" si="207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208"/>
        <v>0</v>
      </c>
      <c r="D213" s="161">
        <f t="shared" si="208"/>
        <v>0</v>
      </c>
      <c r="E213" s="161">
        <f t="shared" si="208"/>
        <v>0</v>
      </c>
      <c r="F213" s="161">
        <f t="shared" si="208"/>
        <v>0</v>
      </c>
      <c r="G213" s="161">
        <f t="shared" si="208"/>
        <v>0</v>
      </c>
      <c r="H213" s="161">
        <f t="shared" si="208"/>
        <v>0</v>
      </c>
      <c r="I213" s="161">
        <f t="shared" si="208"/>
        <v>0</v>
      </c>
      <c r="J213" s="161">
        <f t="shared" si="208"/>
        <v>0</v>
      </c>
      <c r="K213" s="161">
        <f t="shared" si="208"/>
        <v>0</v>
      </c>
      <c r="L213" s="161">
        <f t="shared" si="208"/>
        <v>0</v>
      </c>
      <c r="M213" s="161">
        <f t="shared" si="208"/>
        <v>0</v>
      </c>
      <c r="N213" s="161">
        <f t="shared" si="208"/>
        <v>0</v>
      </c>
      <c r="O213" s="161">
        <f t="shared" si="208"/>
        <v>0</v>
      </c>
      <c r="P213" s="161">
        <f t="shared" si="208"/>
        <v>0</v>
      </c>
      <c r="Q213" s="161">
        <f t="shared" si="208"/>
        <v>0</v>
      </c>
      <c r="R213" s="161">
        <f t="shared" si="208"/>
        <v>0</v>
      </c>
      <c r="S213" s="161">
        <f t="shared" si="207"/>
        <v>0</v>
      </c>
      <c r="T213" s="161">
        <f t="shared" si="207"/>
        <v>0</v>
      </c>
      <c r="U213" s="161">
        <f t="shared" si="207"/>
        <v>0</v>
      </c>
      <c r="V213" s="161">
        <f t="shared" si="207"/>
        <v>0</v>
      </c>
      <c r="W213" s="161">
        <f t="shared" si="207"/>
        <v>0</v>
      </c>
      <c r="X213" s="161">
        <f t="shared" si="207"/>
        <v>0</v>
      </c>
      <c r="Y213" s="161">
        <f t="shared" si="207"/>
        <v>0</v>
      </c>
      <c r="Z213" s="161">
        <f t="shared" si="207"/>
        <v>0</v>
      </c>
      <c r="AA213" s="161">
        <f t="shared" si="207"/>
        <v>0</v>
      </c>
      <c r="AB213" s="161">
        <f t="shared" si="207"/>
        <v>0</v>
      </c>
      <c r="AC213" s="161">
        <f t="shared" si="207"/>
        <v>0</v>
      </c>
      <c r="AD213" s="161">
        <f t="shared" si="207"/>
        <v>0</v>
      </c>
      <c r="AE213" s="161">
        <f t="shared" si="207"/>
        <v>0</v>
      </c>
      <c r="AF213" s="174">
        <f t="shared" si="207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208"/>
        <v>0</v>
      </c>
      <c r="D214" s="161">
        <f t="shared" si="208"/>
        <v>0</v>
      </c>
      <c r="E214" s="161">
        <f t="shared" si="208"/>
        <v>0</v>
      </c>
      <c r="F214" s="161">
        <f t="shared" si="208"/>
        <v>0</v>
      </c>
      <c r="G214" s="161">
        <f t="shared" si="208"/>
        <v>0</v>
      </c>
      <c r="H214" s="161">
        <f t="shared" si="208"/>
        <v>0</v>
      </c>
      <c r="I214" s="161">
        <f t="shared" si="208"/>
        <v>0</v>
      </c>
      <c r="J214" s="161">
        <f t="shared" si="208"/>
        <v>0</v>
      </c>
      <c r="K214" s="161">
        <f t="shared" si="208"/>
        <v>0</v>
      </c>
      <c r="L214" s="161">
        <f t="shared" si="208"/>
        <v>0</v>
      </c>
      <c r="M214" s="161">
        <f t="shared" si="208"/>
        <v>0</v>
      </c>
      <c r="N214" s="161">
        <f t="shared" si="208"/>
        <v>0</v>
      </c>
      <c r="O214" s="161">
        <f t="shared" si="208"/>
        <v>0</v>
      </c>
      <c r="P214" s="161">
        <f t="shared" si="208"/>
        <v>0</v>
      </c>
      <c r="Q214" s="161">
        <f t="shared" si="208"/>
        <v>0</v>
      </c>
      <c r="R214" s="161">
        <f t="shared" si="208"/>
        <v>0</v>
      </c>
      <c r="S214" s="161">
        <f t="shared" si="207"/>
        <v>0</v>
      </c>
      <c r="T214" s="161">
        <f t="shared" si="207"/>
        <v>0</v>
      </c>
      <c r="U214" s="161">
        <f t="shared" si="207"/>
        <v>0</v>
      </c>
      <c r="V214" s="161">
        <f t="shared" ref="V214:W229" si="209">U214</f>
        <v>0</v>
      </c>
      <c r="W214" s="161">
        <f t="shared" si="209"/>
        <v>0</v>
      </c>
      <c r="X214" s="161">
        <f t="shared" si="207"/>
        <v>0</v>
      </c>
      <c r="Y214" s="161">
        <f t="shared" si="207"/>
        <v>0</v>
      </c>
      <c r="Z214" s="161">
        <f t="shared" si="207"/>
        <v>0</v>
      </c>
      <c r="AA214" s="161">
        <f t="shared" si="207"/>
        <v>0</v>
      </c>
      <c r="AB214" s="161">
        <f t="shared" si="207"/>
        <v>0</v>
      </c>
      <c r="AC214" s="161">
        <f t="shared" si="207"/>
        <v>0</v>
      </c>
      <c r="AD214" s="161">
        <f t="shared" si="207"/>
        <v>0</v>
      </c>
      <c r="AE214" s="161">
        <f t="shared" si="207"/>
        <v>0</v>
      </c>
      <c r="AF214" s="174">
        <f t="shared" si="207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208"/>
        <v>0</v>
      </c>
      <c r="D215" s="161">
        <f t="shared" si="208"/>
        <v>0</v>
      </c>
      <c r="E215" s="161">
        <f t="shared" si="208"/>
        <v>0</v>
      </c>
      <c r="F215" s="161">
        <f t="shared" si="208"/>
        <v>0</v>
      </c>
      <c r="G215" s="161">
        <f t="shared" si="208"/>
        <v>0</v>
      </c>
      <c r="H215" s="161">
        <f t="shared" si="208"/>
        <v>0</v>
      </c>
      <c r="I215" s="161">
        <f t="shared" si="208"/>
        <v>0</v>
      </c>
      <c r="J215" s="161">
        <f t="shared" si="208"/>
        <v>0</v>
      </c>
      <c r="K215" s="161">
        <f t="shared" si="208"/>
        <v>0</v>
      </c>
      <c r="L215" s="161">
        <f t="shared" si="208"/>
        <v>0</v>
      </c>
      <c r="M215" s="161">
        <f t="shared" si="208"/>
        <v>0</v>
      </c>
      <c r="N215" s="161">
        <f t="shared" si="208"/>
        <v>0</v>
      </c>
      <c r="O215" s="161">
        <f t="shared" si="208"/>
        <v>0</v>
      </c>
      <c r="P215" s="161">
        <f t="shared" si="208"/>
        <v>0</v>
      </c>
      <c r="Q215" s="161">
        <f t="shared" si="208"/>
        <v>0</v>
      </c>
      <c r="R215" s="161">
        <f t="shared" si="208"/>
        <v>0</v>
      </c>
      <c r="S215" s="161">
        <f t="shared" si="207"/>
        <v>0</v>
      </c>
      <c r="T215" s="161">
        <f t="shared" si="207"/>
        <v>0</v>
      </c>
      <c r="U215" s="161">
        <f t="shared" si="207"/>
        <v>0</v>
      </c>
      <c r="V215" s="161">
        <f t="shared" si="209"/>
        <v>0</v>
      </c>
      <c r="W215" s="161">
        <f t="shared" si="209"/>
        <v>0</v>
      </c>
      <c r="X215" s="161">
        <f t="shared" si="207"/>
        <v>0</v>
      </c>
      <c r="Y215" s="161">
        <f t="shared" si="207"/>
        <v>0</v>
      </c>
      <c r="Z215" s="161">
        <f t="shared" si="207"/>
        <v>0</v>
      </c>
      <c r="AA215" s="161">
        <f t="shared" si="207"/>
        <v>0</v>
      </c>
      <c r="AB215" s="161">
        <f t="shared" si="207"/>
        <v>0</v>
      </c>
      <c r="AC215" s="161">
        <f t="shared" si="207"/>
        <v>0</v>
      </c>
      <c r="AD215" s="161">
        <f t="shared" si="207"/>
        <v>0</v>
      </c>
      <c r="AE215" s="161">
        <f t="shared" si="207"/>
        <v>0</v>
      </c>
      <c r="AF215" s="174">
        <f t="shared" si="207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208"/>
        <v>0</v>
      </c>
      <c r="D216" s="161">
        <f t="shared" si="208"/>
        <v>0</v>
      </c>
      <c r="E216" s="161">
        <f t="shared" si="208"/>
        <v>0</v>
      </c>
      <c r="F216" s="161">
        <f t="shared" si="208"/>
        <v>0</v>
      </c>
      <c r="G216" s="161">
        <f t="shared" si="208"/>
        <v>0</v>
      </c>
      <c r="H216" s="161">
        <f t="shared" si="208"/>
        <v>0</v>
      </c>
      <c r="I216" s="161">
        <f t="shared" si="208"/>
        <v>0</v>
      </c>
      <c r="J216" s="161">
        <f t="shared" si="208"/>
        <v>0</v>
      </c>
      <c r="K216" s="161">
        <f t="shared" si="208"/>
        <v>0</v>
      </c>
      <c r="L216" s="161">
        <f t="shared" si="208"/>
        <v>0</v>
      </c>
      <c r="M216" s="161">
        <f t="shared" si="208"/>
        <v>0</v>
      </c>
      <c r="N216" s="161">
        <f t="shared" si="208"/>
        <v>0</v>
      </c>
      <c r="O216" s="161">
        <f t="shared" si="208"/>
        <v>0</v>
      </c>
      <c r="P216" s="161">
        <f t="shared" si="208"/>
        <v>0</v>
      </c>
      <c r="Q216" s="161">
        <f t="shared" si="208"/>
        <v>0</v>
      </c>
      <c r="R216" s="161">
        <f t="shared" ref="R216:AF231" si="210">Q216</f>
        <v>0</v>
      </c>
      <c r="S216" s="161">
        <f t="shared" si="210"/>
        <v>0</v>
      </c>
      <c r="T216" s="161">
        <f t="shared" si="210"/>
        <v>0</v>
      </c>
      <c r="U216" s="161">
        <f t="shared" si="210"/>
        <v>0</v>
      </c>
      <c r="V216" s="161">
        <f t="shared" si="210"/>
        <v>0</v>
      </c>
      <c r="W216" s="161">
        <f t="shared" si="210"/>
        <v>0</v>
      </c>
      <c r="X216" s="161">
        <f t="shared" si="210"/>
        <v>0</v>
      </c>
      <c r="Y216" s="161">
        <f t="shared" si="210"/>
        <v>0</v>
      </c>
      <c r="Z216" s="161">
        <f t="shared" si="210"/>
        <v>0</v>
      </c>
      <c r="AA216" s="161">
        <f t="shared" si="210"/>
        <v>0</v>
      </c>
      <c r="AB216" s="161">
        <f t="shared" si="210"/>
        <v>0</v>
      </c>
      <c r="AC216" s="161">
        <f t="shared" si="210"/>
        <v>0</v>
      </c>
      <c r="AD216" s="161">
        <f t="shared" si="210"/>
        <v>0</v>
      </c>
      <c r="AE216" s="161">
        <f t="shared" si="210"/>
        <v>0</v>
      </c>
      <c r="AF216" s="174">
        <f t="shared" si="210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211">B217</f>
        <v>0</v>
      </c>
      <c r="D217" s="161">
        <f t="shared" si="211"/>
        <v>0</v>
      </c>
      <c r="E217" s="161">
        <f t="shared" si="211"/>
        <v>0</v>
      </c>
      <c r="F217" s="161">
        <f t="shared" si="211"/>
        <v>0</v>
      </c>
      <c r="G217" s="161">
        <f t="shared" si="211"/>
        <v>0</v>
      </c>
      <c r="H217" s="161">
        <f t="shared" si="211"/>
        <v>0</v>
      </c>
      <c r="I217" s="161">
        <f t="shared" si="211"/>
        <v>0</v>
      </c>
      <c r="J217" s="161">
        <f t="shared" si="211"/>
        <v>0</v>
      </c>
      <c r="K217" s="161">
        <f t="shared" si="211"/>
        <v>0</v>
      </c>
      <c r="L217" s="161">
        <f t="shared" si="211"/>
        <v>0</v>
      </c>
      <c r="M217" s="161">
        <f t="shared" si="211"/>
        <v>0</v>
      </c>
      <c r="N217" s="161">
        <f t="shared" si="211"/>
        <v>0</v>
      </c>
      <c r="O217" s="161">
        <f t="shared" si="211"/>
        <v>0</v>
      </c>
      <c r="P217" s="161">
        <f t="shared" si="211"/>
        <v>0</v>
      </c>
      <c r="Q217" s="161">
        <f t="shared" si="211"/>
        <v>0</v>
      </c>
      <c r="R217" s="161">
        <f t="shared" si="211"/>
        <v>0</v>
      </c>
      <c r="S217" s="161">
        <f t="shared" si="210"/>
        <v>0</v>
      </c>
      <c r="T217" s="161">
        <f t="shared" si="210"/>
        <v>0</v>
      </c>
      <c r="U217" s="161">
        <f t="shared" si="210"/>
        <v>0</v>
      </c>
      <c r="V217" s="161">
        <f t="shared" si="210"/>
        <v>0</v>
      </c>
      <c r="W217" s="161">
        <f t="shared" si="210"/>
        <v>0</v>
      </c>
      <c r="X217" s="161">
        <f t="shared" si="210"/>
        <v>0</v>
      </c>
      <c r="Y217" s="161">
        <f t="shared" si="210"/>
        <v>0</v>
      </c>
      <c r="Z217" s="161">
        <f t="shared" si="210"/>
        <v>0</v>
      </c>
      <c r="AA217" s="161">
        <f t="shared" si="210"/>
        <v>0</v>
      </c>
      <c r="AB217" s="161">
        <f t="shared" si="210"/>
        <v>0</v>
      </c>
      <c r="AC217" s="161">
        <f t="shared" si="210"/>
        <v>0</v>
      </c>
      <c r="AD217" s="161">
        <f t="shared" si="210"/>
        <v>0</v>
      </c>
      <c r="AE217" s="161">
        <f t="shared" si="210"/>
        <v>0</v>
      </c>
      <c r="AF217" s="174">
        <f t="shared" si="210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11"/>
        <v>0</v>
      </c>
      <c r="D218" s="161">
        <f t="shared" si="211"/>
        <v>0</v>
      </c>
      <c r="E218" s="161">
        <f t="shared" si="211"/>
        <v>0</v>
      </c>
      <c r="F218" s="161">
        <f t="shared" si="211"/>
        <v>0</v>
      </c>
      <c r="G218" s="161">
        <f t="shared" si="211"/>
        <v>0</v>
      </c>
      <c r="H218" s="161">
        <f t="shared" si="211"/>
        <v>0</v>
      </c>
      <c r="I218" s="161">
        <f t="shared" si="211"/>
        <v>0</v>
      </c>
      <c r="J218" s="161">
        <f t="shared" si="211"/>
        <v>0</v>
      </c>
      <c r="K218" s="161">
        <f t="shared" si="211"/>
        <v>0</v>
      </c>
      <c r="L218" s="161">
        <f t="shared" si="211"/>
        <v>0</v>
      </c>
      <c r="M218" s="161">
        <f t="shared" si="211"/>
        <v>0</v>
      </c>
      <c r="N218" s="161">
        <f t="shared" si="211"/>
        <v>0</v>
      </c>
      <c r="O218" s="161">
        <f t="shared" si="211"/>
        <v>0</v>
      </c>
      <c r="P218" s="161">
        <f t="shared" si="211"/>
        <v>0</v>
      </c>
      <c r="Q218" s="161">
        <f t="shared" si="211"/>
        <v>0</v>
      </c>
      <c r="R218" s="161">
        <f t="shared" si="211"/>
        <v>0</v>
      </c>
      <c r="S218" s="161">
        <f t="shared" si="210"/>
        <v>0</v>
      </c>
      <c r="T218" s="161">
        <f t="shared" si="210"/>
        <v>0</v>
      </c>
      <c r="U218" s="161">
        <f t="shared" si="210"/>
        <v>0</v>
      </c>
      <c r="V218" s="161">
        <f t="shared" si="210"/>
        <v>0</v>
      </c>
      <c r="W218" s="161">
        <f t="shared" si="210"/>
        <v>0</v>
      </c>
      <c r="X218" s="161">
        <f t="shared" si="210"/>
        <v>0</v>
      </c>
      <c r="Y218" s="161">
        <f t="shared" si="210"/>
        <v>0</v>
      </c>
      <c r="Z218" s="161">
        <f t="shared" si="210"/>
        <v>0</v>
      </c>
      <c r="AA218" s="161">
        <f t="shared" si="210"/>
        <v>0</v>
      </c>
      <c r="AB218" s="161">
        <f t="shared" si="210"/>
        <v>0</v>
      </c>
      <c r="AC218" s="161">
        <f t="shared" si="210"/>
        <v>0</v>
      </c>
      <c r="AD218" s="161">
        <f t="shared" si="210"/>
        <v>0</v>
      </c>
      <c r="AE218" s="161">
        <f t="shared" si="210"/>
        <v>0</v>
      </c>
      <c r="AF218" s="174">
        <f t="shared" si="210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11"/>
        <v>0</v>
      </c>
      <c r="D219" s="161">
        <f t="shared" si="211"/>
        <v>0</v>
      </c>
      <c r="E219" s="161">
        <f t="shared" si="211"/>
        <v>0</v>
      </c>
      <c r="F219" s="161">
        <f t="shared" si="211"/>
        <v>0</v>
      </c>
      <c r="G219" s="161">
        <f t="shared" si="211"/>
        <v>0</v>
      </c>
      <c r="H219" s="161">
        <f t="shared" si="211"/>
        <v>0</v>
      </c>
      <c r="I219" s="161">
        <f t="shared" si="211"/>
        <v>0</v>
      </c>
      <c r="J219" s="161">
        <f t="shared" si="211"/>
        <v>0</v>
      </c>
      <c r="K219" s="161">
        <f t="shared" si="211"/>
        <v>0</v>
      </c>
      <c r="L219" s="161">
        <f t="shared" si="211"/>
        <v>0</v>
      </c>
      <c r="M219" s="161">
        <f t="shared" si="211"/>
        <v>0</v>
      </c>
      <c r="N219" s="161">
        <f t="shared" si="211"/>
        <v>0</v>
      </c>
      <c r="O219" s="161">
        <f t="shared" si="211"/>
        <v>0</v>
      </c>
      <c r="P219" s="161">
        <f t="shared" si="211"/>
        <v>0</v>
      </c>
      <c r="Q219" s="161">
        <f t="shared" si="211"/>
        <v>0</v>
      </c>
      <c r="R219" s="161">
        <f t="shared" si="211"/>
        <v>0</v>
      </c>
      <c r="S219" s="161">
        <f t="shared" si="210"/>
        <v>0</v>
      </c>
      <c r="T219" s="161">
        <f t="shared" si="210"/>
        <v>0</v>
      </c>
      <c r="U219" s="161">
        <f t="shared" si="210"/>
        <v>0</v>
      </c>
      <c r="V219" s="161">
        <f t="shared" si="210"/>
        <v>0</v>
      </c>
      <c r="W219" s="161">
        <f t="shared" si="210"/>
        <v>0</v>
      </c>
      <c r="X219" s="161">
        <f t="shared" si="210"/>
        <v>0</v>
      </c>
      <c r="Y219" s="161">
        <f t="shared" si="210"/>
        <v>0</v>
      </c>
      <c r="Z219" s="161">
        <f t="shared" si="210"/>
        <v>0</v>
      </c>
      <c r="AA219" s="161">
        <f t="shared" si="210"/>
        <v>0</v>
      </c>
      <c r="AB219" s="161">
        <f t="shared" si="210"/>
        <v>0</v>
      </c>
      <c r="AC219" s="161">
        <f t="shared" si="210"/>
        <v>0</v>
      </c>
      <c r="AD219" s="161">
        <f t="shared" si="210"/>
        <v>0</v>
      </c>
      <c r="AE219" s="161">
        <f t="shared" si="210"/>
        <v>0</v>
      </c>
      <c r="AF219" s="174">
        <f t="shared" si="210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11"/>
        <v>0</v>
      </c>
      <c r="D220" s="161">
        <f t="shared" si="211"/>
        <v>0</v>
      </c>
      <c r="E220" s="161">
        <f t="shared" si="211"/>
        <v>0</v>
      </c>
      <c r="F220" s="161">
        <f t="shared" si="211"/>
        <v>0</v>
      </c>
      <c r="G220" s="161">
        <f t="shared" si="211"/>
        <v>0</v>
      </c>
      <c r="H220" s="161">
        <f t="shared" si="211"/>
        <v>0</v>
      </c>
      <c r="I220" s="161">
        <f t="shared" si="211"/>
        <v>0</v>
      </c>
      <c r="J220" s="161">
        <f t="shared" si="211"/>
        <v>0</v>
      </c>
      <c r="K220" s="161">
        <f t="shared" si="211"/>
        <v>0</v>
      </c>
      <c r="L220" s="161">
        <f t="shared" si="211"/>
        <v>0</v>
      </c>
      <c r="M220" s="161">
        <f t="shared" si="211"/>
        <v>0</v>
      </c>
      <c r="N220" s="161">
        <f t="shared" si="211"/>
        <v>0</v>
      </c>
      <c r="O220" s="161">
        <f t="shared" si="211"/>
        <v>0</v>
      </c>
      <c r="P220" s="161">
        <f t="shared" si="211"/>
        <v>0</v>
      </c>
      <c r="Q220" s="161">
        <f t="shared" si="211"/>
        <v>0</v>
      </c>
      <c r="R220" s="161">
        <f t="shared" si="211"/>
        <v>0</v>
      </c>
      <c r="S220" s="161">
        <f t="shared" si="210"/>
        <v>0</v>
      </c>
      <c r="T220" s="161">
        <f t="shared" si="210"/>
        <v>0</v>
      </c>
      <c r="U220" s="161">
        <f t="shared" si="210"/>
        <v>0</v>
      </c>
      <c r="V220" s="161">
        <f t="shared" si="210"/>
        <v>0</v>
      </c>
      <c r="W220" s="161">
        <f t="shared" si="210"/>
        <v>0</v>
      </c>
      <c r="X220" s="161">
        <f t="shared" si="210"/>
        <v>0</v>
      </c>
      <c r="Y220" s="161">
        <f t="shared" si="210"/>
        <v>0</v>
      </c>
      <c r="Z220" s="161">
        <f t="shared" si="210"/>
        <v>0</v>
      </c>
      <c r="AA220" s="161">
        <f t="shared" si="210"/>
        <v>0</v>
      </c>
      <c r="AB220" s="161">
        <f t="shared" si="210"/>
        <v>0</v>
      </c>
      <c r="AC220" s="161">
        <f t="shared" si="210"/>
        <v>0</v>
      </c>
      <c r="AD220" s="161">
        <f t="shared" si="210"/>
        <v>0</v>
      </c>
      <c r="AE220" s="161">
        <f t="shared" si="210"/>
        <v>0</v>
      </c>
      <c r="AF220" s="174">
        <f t="shared" si="210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11"/>
        <v>0</v>
      </c>
      <c r="D221" s="161">
        <f t="shared" si="211"/>
        <v>0</v>
      </c>
      <c r="E221" s="161">
        <f t="shared" si="211"/>
        <v>0</v>
      </c>
      <c r="F221" s="161">
        <f t="shared" si="211"/>
        <v>0</v>
      </c>
      <c r="G221" s="161">
        <f t="shared" si="211"/>
        <v>0</v>
      </c>
      <c r="H221" s="161">
        <f t="shared" si="211"/>
        <v>0</v>
      </c>
      <c r="I221" s="161">
        <f t="shared" si="211"/>
        <v>0</v>
      </c>
      <c r="J221" s="161">
        <f t="shared" si="211"/>
        <v>0</v>
      </c>
      <c r="K221" s="161">
        <f t="shared" si="211"/>
        <v>0</v>
      </c>
      <c r="L221" s="161">
        <f t="shared" si="211"/>
        <v>0</v>
      </c>
      <c r="M221" s="161">
        <f t="shared" si="211"/>
        <v>0</v>
      </c>
      <c r="N221" s="161">
        <f t="shared" si="211"/>
        <v>0</v>
      </c>
      <c r="O221" s="161">
        <f t="shared" si="211"/>
        <v>0</v>
      </c>
      <c r="P221" s="161">
        <f t="shared" si="211"/>
        <v>0</v>
      </c>
      <c r="Q221" s="161">
        <f t="shared" si="211"/>
        <v>0</v>
      </c>
      <c r="R221" s="161">
        <f t="shared" si="211"/>
        <v>0</v>
      </c>
      <c r="S221" s="161">
        <f t="shared" si="210"/>
        <v>0</v>
      </c>
      <c r="T221" s="161">
        <f t="shared" si="210"/>
        <v>0</v>
      </c>
      <c r="U221" s="161">
        <f t="shared" si="210"/>
        <v>0</v>
      </c>
      <c r="V221" s="161">
        <f t="shared" si="210"/>
        <v>0</v>
      </c>
      <c r="W221" s="161">
        <f t="shared" si="210"/>
        <v>0</v>
      </c>
      <c r="X221" s="161">
        <f t="shared" si="210"/>
        <v>0</v>
      </c>
      <c r="Y221" s="161">
        <f t="shared" si="210"/>
        <v>0</v>
      </c>
      <c r="Z221" s="161">
        <f t="shared" si="210"/>
        <v>0</v>
      </c>
      <c r="AA221" s="161">
        <f t="shared" si="210"/>
        <v>0</v>
      </c>
      <c r="AB221" s="161">
        <f t="shared" si="210"/>
        <v>0</v>
      </c>
      <c r="AC221" s="161">
        <f t="shared" si="210"/>
        <v>0</v>
      </c>
      <c r="AD221" s="161">
        <f t="shared" si="210"/>
        <v>0</v>
      </c>
      <c r="AE221" s="161">
        <f t="shared" si="210"/>
        <v>0</v>
      </c>
      <c r="AF221" s="174">
        <f t="shared" si="210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11"/>
        <v>0</v>
      </c>
      <c r="D222" s="161">
        <f t="shared" si="211"/>
        <v>0</v>
      </c>
      <c r="E222" s="161">
        <f t="shared" si="211"/>
        <v>0</v>
      </c>
      <c r="F222" s="161">
        <f t="shared" si="211"/>
        <v>0</v>
      </c>
      <c r="G222" s="161">
        <f t="shared" si="211"/>
        <v>0</v>
      </c>
      <c r="H222" s="161">
        <f t="shared" si="211"/>
        <v>0</v>
      </c>
      <c r="I222" s="161">
        <f t="shared" si="211"/>
        <v>0</v>
      </c>
      <c r="J222" s="161">
        <f t="shared" si="211"/>
        <v>0</v>
      </c>
      <c r="K222" s="161">
        <f t="shared" si="211"/>
        <v>0</v>
      </c>
      <c r="L222" s="161">
        <f t="shared" si="211"/>
        <v>0</v>
      </c>
      <c r="M222" s="161">
        <f t="shared" si="211"/>
        <v>0</v>
      </c>
      <c r="N222" s="161">
        <f t="shared" si="211"/>
        <v>0</v>
      </c>
      <c r="O222" s="161">
        <f t="shared" si="211"/>
        <v>0</v>
      </c>
      <c r="P222" s="161">
        <f t="shared" si="211"/>
        <v>0</v>
      </c>
      <c r="Q222" s="161">
        <f t="shared" si="211"/>
        <v>0</v>
      </c>
      <c r="R222" s="161">
        <f t="shared" si="211"/>
        <v>0</v>
      </c>
      <c r="S222" s="161">
        <f t="shared" si="210"/>
        <v>0</v>
      </c>
      <c r="T222" s="161">
        <f t="shared" si="210"/>
        <v>0</v>
      </c>
      <c r="U222" s="161">
        <f t="shared" si="210"/>
        <v>0</v>
      </c>
      <c r="V222" s="161">
        <f t="shared" si="210"/>
        <v>0</v>
      </c>
      <c r="W222" s="161">
        <f t="shared" si="210"/>
        <v>0</v>
      </c>
      <c r="X222" s="161">
        <f t="shared" si="210"/>
        <v>0</v>
      </c>
      <c r="Y222" s="161">
        <f t="shared" si="210"/>
        <v>0</v>
      </c>
      <c r="Z222" s="161">
        <f t="shared" si="210"/>
        <v>0</v>
      </c>
      <c r="AA222" s="161">
        <f t="shared" si="210"/>
        <v>0</v>
      </c>
      <c r="AB222" s="161">
        <f t="shared" si="210"/>
        <v>0</v>
      </c>
      <c r="AC222" s="161">
        <f t="shared" si="210"/>
        <v>0</v>
      </c>
      <c r="AD222" s="161">
        <f t="shared" si="210"/>
        <v>0</v>
      </c>
      <c r="AE222" s="161">
        <f t="shared" si="210"/>
        <v>0</v>
      </c>
      <c r="AF222" s="174">
        <f t="shared" si="210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11"/>
        <v>0</v>
      </c>
      <c r="D223" s="161">
        <f t="shared" si="211"/>
        <v>0</v>
      </c>
      <c r="E223" s="161">
        <f t="shared" si="211"/>
        <v>0</v>
      </c>
      <c r="F223" s="161">
        <f t="shared" si="211"/>
        <v>0</v>
      </c>
      <c r="G223" s="161">
        <f t="shared" si="211"/>
        <v>0</v>
      </c>
      <c r="H223" s="161">
        <f t="shared" si="211"/>
        <v>0</v>
      </c>
      <c r="I223" s="161">
        <f t="shared" si="211"/>
        <v>0</v>
      </c>
      <c r="J223" s="161">
        <f t="shared" si="211"/>
        <v>0</v>
      </c>
      <c r="K223" s="161">
        <f t="shared" si="211"/>
        <v>0</v>
      </c>
      <c r="L223" s="161">
        <f t="shared" si="211"/>
        <v>0</v>
      </c>
      <c r="M223" s="161">
        <f t="shared" si="211"/>
        <v>0</v>
      </c>
      <c r="N223" s="161">
        <f t="shared" si="211"/>
        <v>0</v>
      </c>
      <c r="O223" s="161">
        <f t="shared" si="211"/>
        <v>0</v>
      </c>
      <c r="P223" s="161">
        <f t="shared" si="211"/>
        <v>0</v>
      </c>
      <c r="Q223" s="161">
        <f t="shared" si="211"/>
        <v>0</v>
      </c>
      <c r="R223" s="161">
        <f t="shared" si="211"/>
        <v>0</v>
      </c>
      <c r="S223" s="161">
        <f t="shared" si="210"/>
        <v>0</v>
      </c>
      <c r="T223" s="161">
        <f t="shared" si="210"/>
        <v>0</v>
      </c>
      <c r="U223" s="161">
        <f t="shared" si="210"/>
        <v>0</v>
      </c>
      <c r="V223" s="161">
        <f t="shared" si="210"/>
        <v>0</v>
      </c>
      <c r="W223" s="161">
        <f t="shared" si="210"/>
        <v>0</v>
      </c>
      <c r="X223" s="161">
        <f t="shared" si="210"/>
        <v>0</v>
      </c>
      <c r="Y223" s="161">
        <f t="shared" si="210"/>
        <v>0</v>
      </c>
      <c r="Z223" s="161">
        <f t="shared" si="210"/>
        <v>0</v>
      </c>
      <c r="AA223" s="161">
        <f t="shared" si="210"/>
        <v>0</v>
      </c>
      <c r="AB223" s="161">
        <f t="shared" si="210"/>
        <v>0</v>
      </c>
      <c r="AC223" s="161">
        <f t="shared" si="210"/>
        <v>0</v>
      </c>
      <c r="AD223" s="161">
        <f t="shared" si="210"/>
        <v>0</v>
      </c>
      <c r="AE223" s="161">
        <f t="shared" si="210"/>
        <v>0</v>
      </c>
      <c r="AF223" s="174">
        <f t="shared" si="210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11"/>
        <v>0</v>
      </c>
      <c r="D224" s="161">
        <f t="shared" si="211"/>
        <v>0</v>
      </c>
      <c r="E224" s="161">
        <f t="shared" si="211"/>
        <v>0</v>
      </c>
      <c r="F224" s="161">
        <f t="shared" si="211"/>
        <v>0</v>
      </c>
      <c r="G224" s="161">
        <f t="shared" si="211"/>
        <v>0</v>
      </c>
      <c r="H224" s="161">
        <f t="shared" si="211"/>
        <v>0</v>
      </c>
      <c r="I224" s="161">
        <f t="shared" si="211"/>
        <v>0</v>
      </c>
      <c r="J224" s="161">
        <f t="shared" si="211"/>
        <v>0</v>
      </c>
      <c r="K224" s="161">
        <f t="shared" si="211"/>
        <v>0</v>
      </c>
      <c r="L224" s="161">
        <f t="shared" si="211"/>
        <v>0</v>
      </c>
      <c r="M224" s="161">
        <f t="shared" si="211"/>
        <v>0</v>
      </c>
      <c r="N224" s="161">
        <f t="shared" si="211"/>
        <v>0</v>
      </c>
      <c r="O224" s="161">
        <f t="shared" si="211"/>
        <v>0</v>
      </c>
      <c r="P224" s="161">
        <f t="shared" si="211"/>
        <v>0</v>
      </c>
      <c r="Q224" s="161">
        <f t="shared" si="211"/>
        <v>0</v>
      </c>
      <c r="R224" s="161">
        <f t="shared" si="211"/>
        <v>0</v>
      </c>
      <c r="S224" s="161">
        <f t="shared" si="210"/>
        <v>0</v>
      </c>
      <c r="T224" s="161">
        <f t="shared" si="210"/>
        <v>0</v>
      </c>
      <c r="U224" s="161">
        <f t="shared" si="210"/>
        <v>0</v>
      </c>
      <c r="V224" s="161">
        <f t="shared" si="210"/>
        <v>0</v>
      </c>
      <c r="W224" s="161">
        <f t="shared" si="210"/>
        <v>0</v>
      </c>
      <c r="X224" s="161">
        <f t="shared" si="210"/>
        <v>0</v>
      </c>
      <c r="Y224" s="161">
        <f t="shared" si="210"/>
        <v>0</v>
      </c>
      <c r="Z224" s="161">
        <f t="shared" si="210"/>
        <v>0</v>
      </c>
      <c r="AA224" s="161">
        <f t="shared" si="210"/>
        <v>0</v>
      </c>
      <c r="AB224" s="161">
        <f t="shared" si="210"/>
        <v>0</v>
      </c>
      <c r="AC224" s="161">
        <f t="shared" si="210"/>
        <v>0</v>
      </c>
      <c r="AD224" s="161">
        <f t="shared" si="210"/>
        <v>0</v>
      </c>
      <c r="AE224" s="161">
        <f t="shared" si="210"/>
        <v>0</v>
      </c>
      <c r="AF224" s="174">
        <f t="shared" si="210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11"/>
        <v>0</v>
      </c>
      <c r="D225" s="161">
        <f t="shared" si="211"/>
        <v>0</v>
      </c>
      <c r="E225" s="161">
        <f t="shared" si="211"/>
        <v>0</v>
      </c>
      <c r="F225" s="161">
        <f t="shared" si="211"/>
        <v>0</v>
      </c>
      <c r="G225" s="161">
        <f t="shared" si="211"/>
        <v>0</v>
      </c>
      <c r="H225" s="161">
        <f t="shared" si="211"/>
        <v>0</v>
      </c>
      <c r="I225" s="161">
        <f t="shared" si="211"/>
        <v>0</v>
      </c>
      <c r="J225" s="161">
        <f t="shared" si="211"/>
        <v>0</v>
      </c>
      <c r="K225" s="161">
        <f t="shared" si="211"/>
        <v>0</v>
      </c>
      <c r="L225" s="161">
        <f t="shared" si="211"/>
        <v>0</v>
      </c>
      <c r="M225" s="161">
        <f t="shared" si="211"/>
        <v>0</v>
      </c>
      <c r="N225" s="161">
        <f t="shared" si="211"/>
        <v>0</v>
      </c>
      <c r="O225" s="161">
        <f t="shared" si="211"/>
        <v>0</v>
      </c>
      <c r="P225" s="161">
        <f t="shared" si="211"/>
        <v>0</v>
      </c>
      <c r="Q225" s="161">
        <f t="shared" si="211"/>
        <v>0</v>
      </c>
      <c r="R225" s="161">
        <f t="shared" si="211"/>
        <v>0</v>
      </c>
      <c r="S225" s="161">
        <f t="shared" si="210"/>
        <v>0</v>
      </c>
      <c r="T225" s="161">
        <f t="shared" si="210"/>
        <v>0</v>
      </c>
      <c r="U225" s="161">
        <f t="shared" si="210"/>
        <v>0</v>
      </c>
      <c r="V225" s="161">
        <f t="shared" si="210"/>
        <v>0</v>
      </c>
      <c r="W225" s="161">
        <f t="shared" si="210"/>
        <v>0</v>
      </c>
      <c r="X225" s="161">
        <f t="shared" si="210"/>
        <v>0</v>
      </c>
      <c r="Y225" s="161">
        <f t="shared" si="210"/>
        <v>0</v>
      </c>
      <c r="Z225" s="161">
        <f t="shared" si="210"/>
        <v>0</v>
      </c>
      <c r="AA225" s="161">
        <f t="shared" si="210"/>
        <v>0</v>
      </c>
      <c r="AB225" s="161">
        <f t="shared" si="210"/>
        <v>0</v>
      </c>
      <c r="AC225" s="161">
        <f t="shared" si="210"/>
        <v>0</v>
      </c>
      <c r="AD225" s="161">
        <f t="shared" si="210"/>
        <v>0</v>
      </c>
      <c r="AE225" s="161">
        <f t="shared" si="210"/>
        <v>0</v>
      </c>
      <c r="AF225" s="174">
        <f t="shared" si="210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11"/>
        <v>0</v>
      </c>
      <c r="D226" s="161">
        <f t="shared" si="211"/>
        <v>0</v>
      </c>
      <c r="E226" s="161">
        <f t="shared" si="211"/>
        <v>0</v>
      </c>
      <c r="F226" s="161">
        <f t="shared" si="211"/>
        <v>0</v>
      </c>
      <c r="G226" s="161">
        <f t="shared" si="211"/>
        <v>0</v>
      </c>
      <c r="H226" s="161">
        <f t="shared" si="211"/>
        <v>0</v>
      </c>
      <c r="I226" s="161">
        <f t="shared" si="211"/>
        <v>0</v>
      </c>
      <c r="J226" s="161">
        <f t="shared" si="211"/>
        <v>0</v>
      </c>
      <c r="K226" s="161">
        <f t="shared" si="211"/>
        <v>0</v>
      </c>
      <c r="L226" s="161">
        <f t="shared" si="211"/>
        <v>0</v>
      </c>
      <c r="M226" s="161">
        <f t="shared" si="211"/>
        <v>0</v>
      </c>
      <c r="N226" s="161">
        <f t="shared" si="211"/>
        <v>0</v>
      </c>
      <c r="O226" s="161">
        <f t="shared" si="211"/>
        <v>0</v>
      </c>
      <c r="P226" s="161">
        <f t="shared" si="211"/>
        <v>0</v>
      </c>
      <c r="Q226" s="161">
        <f t="shared" si="211"/>
        <v>0</v>
      </c>
      <c r="R226" s="161">
        <f t="shared" si="211"/>
        <v>0</v>
      </c>
      <c r="S226" s="161">
        <f t="shared" si="210"/>
        <v>0</v>
      </c>
      <c r="T226" s="161">
        <f t="shared" si="210"/>
        <v>0</v>
      </c>
      <c r="U226" s="161">
        <f t="shared" si="210"/>
        <v>0</v>
      </c>
      <c r="V226" s="161">
        <f t="shared" si="210"/>
        <v>0</v>
      </c>
      <c r="W226" s="161">
        <f t="shared" si="210"/>
        <v>0</v>
      </c>
      <c r="X226" s="161">
        <f t="shared" si="210"/>
        <v>0</v>
      </c>
      <c r="Y226" s="161">
        <f t="shared" si="210"/>
        <v>0</v>
      </c>
      <c r="Z226" s="161">
        <f t="shared" si="210"/>
        <v>0</v>
      </c>
      <c r="AA226" s="161">
        <f t="shared" si="210"/>
        <v>0</v>
      </c>
      <c r="AB226" s="161">
        <f t="shared" si="210"/>
        <v>0</v>
      </c>
      <c r="AC226" s="161">
        <f t="shared" si="210"/>
        <v>0</v>
      </c>
      <c r="AD226" s="161">
        <f t="shared" si="210"/>
        <v>0</v>
      </c>
      <c r="AE226" s="161">
        <f t="shared" si="210"/>
        <v>0</v>
      </c>
      <c r="AF226" s="174">
        <f t="shared" si="210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11"/>
        <v>0</v>
      </c>
      <c r="D227" s="161">
        <f t="shared" si="211"/>
        <v>0</v>
      </c>
      <c r="E227" s="161">
        <f t="shared" si="211"/>
        <v>0</v>
      </c>
      <c r="F227" s="161">
        <f t="shared" si="211"/>
        <v>0</v>
      </c>
      <c r="G227" s="161">
        <f t="shared" si="211"/>
        <v>0</v>
      </c>
      <c r="H227" s="161">
        <f t="shared" si="211"/>
        <v>0</v>
      </c>
      <c r="I227" s="161">
        <f t="shared" si="211"/>
        <v>0</v>
      </c>
      <c r="J227" s="161">
        <f t="shared" si="211"/>
        <v>0</v>
      </c>
      <c r="K227" s="161">
        <f t="shared" si="211"/>
        <v>0</v>
      </c>
      <c r="L227" s="161">
        <f t="shared" si="211"/>
        <v>0</v>
      </c>
      <c r="M227" s="161">
        <f t="shared" si="211"/>
        <v>0</v>
      </c>
      <c r="N227" s="161">
        <f t="shared" si="211"/>
        <v>0</v>
      </c>
      <c r="O227" s="161">
        <f t="shared" si="211"/>
        <v>0</v>
      </c>
      <c r="P227" s="161">
        <f t="shared" si="211"/>
        <v>0</v>
      </c>
      <c r="Q227" s="161">
        <f t="shared" si="211"/>
        <v>0</v>
      </c>
      <c r="R227" s="161">
        <f t="shared" si="211"/>
        <v>0</v>
      </c>
      <c r="S227" s="161">
        <f t="shared" si="210"/>
        <v>0</v>
      </c>
      <c r="T227" s="161">
        <f t="shared" si="210"/>
        <v>0</v>
      </c>
      <c r="U227" s="161">
        <f t="shared" si="210"/>
        <v>0</v>
      </c>
      <c r="V227" s="161">
        <f t="shared" si="210"/>
        <v>0</v>
      </c>
      <c r="W227" s="161">
        <f t="shared" si="210"/>
        <v>0</v>
      </c>
      <c r="X227" s="161">
        <f t="shared" si="210"/>
        <v>0</v>
      </c>
      <c r="Y227" s="161">
        <f t="shared" si="210"/>
        <v>0</v>
      </c>
      <c r="Z227" s="161">
        <f t="shared" si="210"/>
        <v>0</v>
      </c>
      <c r="AA227" s="161">
        <f t="shared" si="210"/>
        <v>0</v>
      </c>
      <c r="AB227" s="161">
        <f t="shared" si="210"/>
        <v>0</v>
      </c>
      <c r="AC227" s="161">
        <f t="shared" si="210"/>
        <v>0</v>
      </c>
      <c r="AD227" s="161">
        <f t="shared" si="210"/>
        <v>0</v>
      </c>
      <c r="AE227" s="161">
        <f t="shared" si="210"/>
        <v>0</v>
      </c>
      <c r="AF227" s="174">
        <f t="shared" si="210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11"/>
        <v>0</v>
      </c>
      <c r="D228" s="161">
        <f t="shared" si="211"/>
        <v>0</v>
      </c>
      <c r="E228" s="161">
        <f t="shared" si="211"/>
        <v>0</v>
      </c>
      <c r="F228" s="161">
        <f t="shared" si="211"/>
        <v>0</v>
      </c>
      <c r="G228" s="161">
        <f t="shared" si="211"/>
        <v>0</v>
      </c>
      <c r="H228" s="161">
        <f t="shared" si="211"/>
        <v>0</v>
      </c>
      <c r="I228" s="161">
        <f t="shared" si="211"/>
        <v>0</v>
      </c>
      <c r="J228" s="161">
        <f t="shared" si="211"/>
        <v>0</v>
      </c>
      <c r="K228" s="161">
        <f t="shared" si="211"/>
        <v>0</v>
      </c>
      <c r="L228" s="161">
        <f t="shared" si="211"/>
        <v>0</v>
      </c>
      <c r="M228" s="161">
        <f t="shared" si="211"/>
        <v>0</v>
      </c>
      <c r="N228" s="161">
        <f t="shared" si="211"/>
        <v>0</v>
      </c>
      <c r="O228" s="161">
        <f t="shared" si="211"/>
        <v>0</v>
      </c>
      <c r="P228" s="161">
        <f t="shared" si="211"/>
        <v>0</v>
      </c>
      <c r="Q228" s="161">
        <f t="shared" si="211"/>
        <v>0</v>
      </c>
      <c r="R228" s="161">
        <f t="shared" si="211"/>
        <v>0</v>
      </c>
      <c r="S228" s="161">
        <f t="shared" si="210"/>
        <v>0</v>
      </c>
      <c r="T228" s="161">
        <f t="shared" si="210"/>
        <v>0</v>
      </c>
      <c r="U228" s="161">
        <f t="shared" si="210"/>
        <v>0</v>
      </c>
      <c r="V228" s="161">
        <f t="shared" si="210"/>
        <v>0</v>
      </c>
      <c r="W228" s="161">
        <f t="shared" si="210"/>
        <v>0</v>
      </c>
      <c r="X228" s="161">
        <f t="shared" si="210"/>
        <v>0</v>
      </c>
      <c r="Y228" s="161">
        <f t="shared" si="210"/>
        <v>0</v>
      </c>
      <c r="Z228" s="161">
        <f t="shared" si="210"/>
        <v>0</v>
      </c>
      <c r="AA228" s="161">
        <f t="shared" si="210"/>
        <v>0</v>
      </c>
      <c r="AB228" s="161">
        <f t="shared" si="210"/>
        <v>0</v>
      </c>
      <c r="AC228" s="161">
        <f t="shared" si="210"/>
        <v>0</v>
      </c>
      <c r="AD228" s="161">
        <f t="shared" si="210"/>
        <v>0</v>
      </c>
      <c r="AE228" s="161">
        <f t="shared" si="210"/>
        <v>0</v>
      </c>
      <c r="AF228" s="174">
        <f t="shared" si="210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11"/>
        <v>0</v>
      </c>
      <c r="D229" s="161">
        <f t="shared" si="211"/>
        <v>0</v>
      </c>
      <c r="E229" s="161">
        <f t="shared" si="211"/>
        <v>0</v>
      </c>
      <c r="F229" s="161">
        <f t="shared" si="211"/>
        <v>0</v>
      </c>
      <c r="G229" s="161">
        <f t="shared" si="211"/>
        <v>0</v>
      </c>
      <c r="H229" s="161">
        <f t="shared" si="211"/>
        <v>0</v>
      </c>
      <c r="I229" s="161">
        <f t="shared" si="211"/>
        <v>0</v>
      </c>
      <c r="J229" s="161">
        <f t="shared" si="211"/>
        <v>0</v>
      </c>
      <c r="K229" s="161">
        <f t="shared" si="211"/>
        <v>0</v>
      </c>
      <c r="L229" s="161">
        <f t="shared" si="211"/>
        <v>0</v>
      </c>
      <c r="M229" s="161">
        <f t="shared" si="211"/>
        <v>0</v>
      </c>
      <c r="N229" s="161">
        <f t="shared" si="211"/>
        <v>0</v>
      </c>
      <c r="O229" s="161">
        <f t="shared" si="211"/>
        <v>0</v>
      </c>
      <c r="P229" s="161">
        <f t="shared" si="211"/>
        <v>0</v>
      </c>
      <c r="Q229" s="161">
        <f t="shared" si="211"/>
        <v>0</v>
      </c>
      <c r="R229" s="161">
        <f t="shared" si="211"/>
        <v>0</v>
      </c>
      <c r="S229" s="161">
        <f t="shared" si="210"/>
        <v>0</v>
      </c>
      <c r="T229" s="161">
        <f t="shared" si="210"/>
        <v>0</v>
      </c>
      <c r="U229" s="161">
        <f t="shared" si="210"/>
        <v>0</v>
      </c>
      <c r="V229" s="161">
        <f t="shared" si="210"/>
        <v>0</v>
      </c>
      <c r="W229" s="161">
        <f t="shared" si="210"/>
        <v>0</v>
      </c>
      <c r="X229" s="161">
        <f t="shared" si="210"/>
        <v>0</v>
      </c>
      <c r="Y229" s="161">
        <f t="shared" si="210"/>
        <v>0</v>
      </c>
      <c r="Z229" s="161">
        <f t="shared" si="210"/>
        <v>0</v>
      </c>
      <c r="AA229" s="161">
        <f t="shared" si="210"/>
        <v>0</v>
      </c>
      <c r="AB229" s="161">
        <f t="shared" si="210"/>
        <v>0</v>
      </c>
      <c r="AC229" s="161">
        <f t="shared" si="210"/>
        <v>0</v>
      </c>
      <c r="AD229" s="161">
        <f t="shared" si="210"/>
        <v>0</v>
      </c>
      <c r="AE229" s="161">
        <f t="shared" si="210"/>
        <v>0</v>
      </c>
      <c r="AF229" s="174">
        <f t="shared" si="210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11"/>
        <v>0</v>
      </c>
      <c r="D230" s="161">
        <f t="shared" si="211"/>
        <v>0</v>
      </c>
      <c r="E230" s="161">
        <f t="shared" si="211"/>
        <v>0</v>
      </c>
      <c r="F230" s="161">
        <f t="shared" si="211"/>
        <v>0</v>
      </c>
      <c r="G230" s="161">
        <f t="shared" si="211"/>
        <v>0</v>
      </c>
      <c r="H230" s="161">
        <f t="shared" si="211"/>
        <v>0</v>
      </c>
      <c r="I230" s="161">
        <f t="shared" si="211"/>
        <v>0</v>
      </c>
      <c r="J230" s="161">
        <f t="shared" si="211"/>
        <v>0</v>
      </c>
      <c r="K230" s="161">
        <f t="shared" si="211"/>
        <v>0</v>
      </c>
      <c r="L230" s="161">
        <f t="shared" si="211"/>
        <v>0</v>
      </c>
      <c r="M230" s="161">
        <f t="shared" si="211"/>
        <v>0</v>
      </c>
      <c r="N230" s="161">
        <f t="shared" si="211"/>
        <v>0</v>
      </c>
      <c r="O230" s="161">
        <f t="shared" si="211"/>
        <v>0</v>
      </c>
      <c r="P230" s="161">
        <f t="shared" si="211"/>
        <v>0</v>
      </c>
      <c r="Q230" s="161">
        <f t="shared" si="211"/>
        <v>0</v>
      </c>
      <c r="R230" s="161">
        <f t="shared" si="211"/>
        <v>0</v>
      </c>
      <c r="S230" s="161">
        <f t="shared" si="210"/>
        <v>0</v>
      </c>
      <c r="T230" s="161">
        <f t="shared" si="210"/>
        <v>0</v>
      </c>
      <c r="U230" s="161">
        <f t="shared" si="210"/>
        <v>0</v>
      </c>
      <c r="V230" s="161">
        <f t="shared" si="210"/>
        <v>0</v>
      </c>
      <c r="W230" s="161">
        <f t="shared" si="210"/>
        <v>0</v>
      </c>
      <c r="X230" s="161">
        <f t="shared" si="210"/>
        <v>0</v>
      </c>
      <c r="Y230" s="161">
        <f t="shared" si="210"/>
        <v>0</v>
      </c>
      <c r="Z230" s="161">
        <f t="shared" si="210"/>
        <v>0</v>
      </c>
      <c r="AA230" s="161">
        <f t="shared" si="210"/>
        <v>0</v>
      </c>
      <c r="AB230" s="161">
        <f t="shared" si="210"/>
        <v>0</v>
      </c>
      <c r="AC230" s="161">
        <f t="shared" si="210"/>
        <v>0</v>
      </c>
      <c r="AD230" s="161">
        <f t="shared" si="210"/>
        <v>0</v>
      </c>
      <c r="AE230" s="161">
        <f t="shared" si="210"/>
        <v>0</v>
      </c>
      <c r="AF230" s="174">
        <f t="shared" si="210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11"/>
        <v>0</v>
      </c>
      <c r="D231" s="161">
        <f t="shared" si="211"/>
        <v>0</v>
      </c>
      <c r="E231" s="161">
        <f t="shared" si="211"/>
        <v>0</v>
      </c>
      <c r="F231" s="161">
        <f t="shared" si="211"/>
        <v>0</v>
      </c>
      <c r="G231" s="161">
        <f t="shared" si="211"/>
        <v>0</v>
      </c>
      <c r="H231" s="161">
        <f t="shared" si="211"/>
        <v>0</v>
      </c>
      <c r="I231" s="161">
        <f t="shared" si="211"/>
        <v>0</v>
      </c>
      <c r="J231" s="161">
        <f t="shared" si="211"/>
        <v>0</v>
      </c>
      <c r="K231" s="161">
        <f t="shared" si="211"/>
        <v>0</v>
      </c>
      <c r="L231" s="161">
        <f t="shared" si="211"/>
        <v>0</v>
      </c>
      <c r="M231" s="161">
        <f t="shared" si="211"/>
        <v>0</v>
      </c>
      <c r="N231" s="161">
        <f t="shared" si="211"/>
        <v>0</v>
      </c>
      <c r="O231" s="161">
        <f t="shared" si="211"/>
        <v>0</v>
      </c>
      <c r="P231" s="161">
        <f t="shared" si="211"/>
        <v>0</v>
      </c>
      <c r="Q231" s="161">
        <f t="shared" si="211"/>
        <v>0</v>
      </c>
      <c r="R231" s="161">
        <f t="shared" si="211"/>
        <v>0</v>
      </c>
      <c r="S231" s="161">
        <f t="shared" si="210"/>
        <v>0</v>
      </c>
      <c r="T231" s="161">
        <f t="shared" si="210"/>
        <v>0</v>
      </c>
      <c r="U231" s="161">
        <f t="shared" si="210"/>
        <v>0</v>
      </c>
      <c r="V231" s="161">
        <f t="shared" ref="V231:W246" si="212">U231</f>
        <v>0</v>
      </c>
      <c r="W231" s="161">
        <f t="shared" si="212"/>
        <v>0</v>
      </c>
      <c r="X231" s="161">
        <f t="shared" si="210"/>
        <v>0</v>
      </c>
      <c r="Y231" s="161">
        <f t="shared" si="210"/>
        <v>0</v>
      </c>
      <c r="Z231" s="161">
        <f t="shared" si="210"/>
        <v>0</v>
      </c>
      <c r="AA231" s="161">
        <f t="shared" si="210"/>
        <v>0</v>
      </c>
      <c r="AB231" s="161">
        <f t="shared" si="210"/>
        <v>0</v>
      </c>
      <c r="AC231" s="161">
        <f t="shared" si="210"/>
        <v>0</v>
      </c>
      <c r="AD231" s="161">
        <f t="shared" si="210"/>
        <v>0</v>
      </c>
      <c r="AE231" s="161">
        <f t="shared" si="210"/>
        <v>0</v>
      </c>
      <c r="AF231" s="174">
        <f t="shared" si="210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11"/>
        <v>0</v>
      </c>
      <c r="D232" s="161">
        <f t="shared" si="211"/>
        <v>0</v>
      </c>
      <c r="E232" s="161">
        <f t="shared" si="211"/>
        <v>0</v>
      </c>
      <c r="F232" s="161">
        <f t="shared" si="211"/>
        <v>0</v>
      </c>
      <c r="G232" s="161">
        <f t="shared" si="211"/>
        <v>0</v>
      </c>
      <c r="H232" s="161">
        <f t="shared" si="211"/>
        <v>0</v>
      </c>
      <c r="I232" s="161">
        <f t="shared" si="211"/>
        <v>0</v>
      </c>
      <c r="J232" s="161">
        <f t="shared" si="211"/>
        <v>0</v>
      </c>
      <c r="K232" s="161">
        <f t="shared" si="211"/>
        <v>0</v>
      </c>
      <c r="L232" s="161">
        <f t="shared" si="211"/>
        <v>0</v>
      </c>
      <c r="M232" s="161">
        <f t="shared" si="211"/>
        <v>0</v>
      </c>
      <c r="N232" s="161">
        <f t="shared" si="211"/>
        <v>0</v>
      </c>
      <c r="O232" s="161">
        <f t="shared" si="211"/>
        <v>0</v>
      </c>
      <c r="P232" s="161">
        <f t="shared" si="211"/>
        <v>0</v>
      </c>
      <c r="Q232" s="161">
        <f t="shared" si="211"/>
        <v>0</v>
      </c>
      <c r="R232" s="161">
        <f t="shared" ref="R232:AF247" si="213">Q232</f>
        <v>0</v>
      </c>
      <c r="S232" s="161">
        <f t="shared" si="213"/>
        <v>0</v>
      </c>
      <c r="T232" s="161">
        <f t="shared" si="213"/>
        <v>0</v>
      </c>
      <c r="U232" s="161">
        <f t="shared" si="213"/>
        <v>0</v>
      </c>
      <c r="V232" s="161">
        <f t="shared" si="213"/>
        <v>0</v>
      </c>
      <c r="W232" s="161">
        <f t="shared" si="213"/>
        <v>0</v>
      </c>
      <c r="X232" s="161">
        <f t="shared" si="213"/>
        <v>0</v>
      </c>
      <c r="Y232" s="161">
        <f t="shared" si="213"/>
        <v>0</v>
      </c>
      <c r="Z232" s="161">
        <f t="shared" si="213"/>
        <v>0</v>
      </c>
      <c r="AA232" s="161">
        <f t="shared" si="213"/>
        <v>0</v>
      </c>
      <c r="AB232" s="161">
        <f t="shared" si="213"/>
        <v>0</v>
      </c>
      <c r="AC232" s="161">
        <f t="shared" si="213"/>
        <v>0</v>
      </c>
      <c r="AD232" s="161">
        <f t="shared" si="213"/>
        <v>0</v>
      </c>
      <c r="AE232" s="161">
        <f t="shared" si="213"/>
        <v>0</v>
      </c>
      <c r="AF232" s="174">
        <f t="shared" si="213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214">B233</f>
        <v>0</v>
      </c>
      <c r="D233" s="161">
        <f t="shared" si="214"/>
        <v>0</v>
      </c>
      <c r="E233" s="161">
        <f t="shared" si="214"/>
        <v>0</v>
      </c>
      <c r="F233" s="161">
        <f t="shared" si="214"/>
        <v>0</v>
      </c>
      <c r="G233" s="161">
        <f t="shared" si="214"/>
        <v>0</v>
      </c>
      <c r="H233" s="161">
        <f t="shared" si="214"/>
        <v>0</v>
      </c>
      <c r="I233" s="161">
        <f t="shared" si="214"/>
        <v>0</v>
      </c>
      <c r="J233" s="161">
        <f t="shared" si="214"/>
        <v>0</v>
      </c>
      <c r="K233" s="161">
        <f t="shared" si="214"/>
        <v>0</v>
      </c>
      <c r="L233" s="161">
        <f t="shared" si="214"/>
        <v>0</v>
      </c>
      <c r="M233" s="161">
        <f t="shared" si="214"/>
        <v>0</v>
      </c>
      <c r="N233" s="161">
        <f t="shared" si="214"/>
        <v>0</v>
      </c>
      <c r="O233" s="161">
        <f t="shared" si="214"/>
        <v>0</v>
      </c>
      <c r="P233" s="161">
        <f t="shared" si="214"/>
        <v>0</v>
      </c>
      <c r="Q233" s="161">
        <f t="shared" si="214"/>
        <v>0</v>
      </c>
      <c r="R233" s="161">
        <f t="shared" si="214"/>
        <v>0</v>
      </c>
      <c r="S233" s="161">
        <f t="shared" si="213"/>
        <v>0</v>
      </c>
      <c r="T233" s="161">
        <f t="shared" si="213"/>
        <v>0</v>
      </c>
      <c r="U233" s="161">
        <f t="shared" si="213"/>
        <v>0</v>
      </c>
      <c r="V233" s="161">
        <f t="shared" si="213"/>
        <v>0</v>
      </c>
      <c r="W233" s="161">
        <f t="shared" si="213"/>
        <v>0</v>
      </c>
      <c r="X233" s="161">
        <f t="shared" si="213"/>
        <v>0</v>
      </c>
      <c r="Y233" s="161">
        <f t="shared" si="213"/>
        <v>0</v>
      </c>
      <c r="Z233" s="161">
        <f t="shared" si="213"/>
        <v>0</v>
      </c>
      <c r="AA233" s="161">
        <f t="shared" si="213"/>
        <v>0</v>
      </c>
      <c r="AB233" s="161">
        <f t="shared" si="213"/>
        <v>0</v>
      </c>
      <c r="AC233" s="161">
        <f t="shared" si="213"/>
        <v>0</v>
      </c>
      <c r="AD233" s="161">
        <f t="shared" si="213"/>
        <v>0</v>
      </c>
      <c r="AE233" s="161">
        <f t="shared" si="213"/>
        <v>0</v>
      </c>
      <c r="AF233" s="174">
        <f t="shared" si="213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14"/>
        <v>0</v>
      </c>
      <c r="D234" s="161">
        <f t="shared" si="214"/>
        <v>0</v>
      </c>
      <c r="E234" s="161">
        <f t="shared" si="214"/>
        <v>0</v>
      </c>
      <c r="F234" s="161">
        <f t="shared" si="214"/>
        <v>0</v>
      </c>
      <c r="G234" s="161">
        <f t="shared" si="214"/>
        <v>0</v>
      </c>
      <c r="H234" s="161">
        <f t="shared" si="214"/>
        <v>0</v>
      </c>
      <c r="I234" s="161">
        <f t="shared" si="214"/>
        <v>0</v>
      </c>
      <c r="J234" s="161">
        <f t="shared" si="214"/>
        <v>0</v>
      </c>
      <c r="K234" s="161">
        <f t="shared" si="214"/>
        <v>0</v>
      </c>
      <c r="L234" s="161">
        <f t="shared" si="214"/>
        <v>0</v>
      </c>
      <c r="M234" s="161">
        <f t="shared" si="214"/>
        <v>0</v>
      </c>
      <c r="N234" s="161">
        <f t="shared" si="214"/>
        <v>0</v>
      </c>
      <c r="O234" s="161">
        <f t="shared" si="214"/>
        <v>0</v>
      </c>
      <c r="P234" s="161">
        <f t="shared" si="214"/>
        <v>0</v>
      </c>
      <c r="Q234" s="161">
        <f t="shared" si="214"/>
        <v>0</v>
      </c>
      <c r="R234" s="161">
        <f t="shared" si="214"/>
        <v>0</v>
      </c>
      <c r="S234" s="161">
        <f t="shared" si="213"/>
        <v>0</v>
      </c>
      <c r="T234" s="161">
        <f t="shared" si="213"/>
        <v>0</v>
      </c>
      <c r="U234" s="161">
        <f t="shared" si="213"/>
        <v>0</v>
      </c>
      <c r="V234" s="161">
        <f t="shared" si="213"/>
        <v>0</v>
      </c>
      <c r="W234" s="161">
        <f t="shared" si="213"/>
        <v>0</v>
      </c>
      <c r="X234" s="161">
        <f t="shared" si="213"/>
        <v>0</v>
      </c>
      <c r="Y234" s="161">
        <f t="shared" si="213"/>
        <v>0</v>
      </c>
      <c r="Z234" s="161">
        <f t="shared" si="213"/>
        <v>0</v>
      </c>
      <c r="AA234" s="161">
        <f t="shared" si="213"/>
        <v>0</v>
      </c>
      <c r="AB234" s="161">
        <f t="shared" si="213"/>
        <v>0</v>
      </c>
      <c r="AC234" s="161">
        <f t="shared" si="213"/>
        <v>0</v>
      </c>
      <c r="AD234" s="161">
        <f t="shared" si="213"/>
        <v>0</v>
      </c>
      <c r="AE234" s="161">
        <f t="shared" si="213"/>
        <v>0</v>
      </c>
      <c r="AF234" s="174">
        <f t="shared" si="21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14"/>
        <v>0</v>
      </c>
      <c r="D235" s="161">
        <f t="shared" si="214"/>
        <v>0</v>
      </c>
      <c r="E235" s="161">
        <f t="shared" si="214"/>
        <v>0</v>
      </c>
      <c r="F235" s="161">
        <f t="shared" si="214"/>
        <v>0</v>
      </c>
      <c r="G235" s="161">
        <f t="shared" si="214"/>
        <v>0</v>
      </c>
      <c r="H235" s="161">
        <f t="shared" si="214"/>
        <v>0</v>
      </c>
      <c r="I235" s="161">
        <f t="shared" si="214"/>
        <v>0</v>
      </c>
      <c r="J235" s="161">
        <f t="shared" si="214"/>
        <v>0</v>
      </c>
      <c r="K235" s="161">
        <f t="shared" si="214"/>
        <v>0</v>
      </c>
      <c r="L235" s="161">
        <f t="shared" si="214"/>
        <v>0</v>
      </c>
      <c r="M235" s="161">
        <f t="shared" si="214"/>
        <v>0</v>
      </c>
      <c r="N235" s="161">
        <f t="shared" si="214"/>
        <v>0</v>
      </c>
      <c r="O235" s="161">
        <f t="shared" si="214"/>
        <v>0</v>
      </c>
      <c r="P235" s="161">
        <f t="shared" si="214"/>
        <v>0</v>
      </c>
      <c r="Q235" s="161">
        <f t="shared" si="214"/>
        <v>0</v>
      </c>
      <c r="R235" s="161">
        <f t="shared" si="214"/>
        <v>0</v>
      </c>
      <c r="S235" s="161">
        <f t="shared" si="213"/>
        <v>0</v>
      </c>
      <c r="T235" s="161">
        <f t="shared" si="213"/>
        <v>0</v>
      </c>
      <c r="U235" s="161">
        <f t="shared" si="213"/>
        <v>0</v>
      </c>
      <c r="V235" s="161">
        <f t="shared" si="213"/>
        <v>0</v>
      </c>
      <c r="W235" s="161">
        <f t="shared" si="213"/>
        <v>0</v>
      </c>
      <c r="X235" s="161">
        <f t="shared" si="213"/>
        <v>0</v>
      </c>
      <c r="Y235" s="161">
        <f t="shared" si="213"/>
        <v>0</v>
      </c>
      <c r="Z235" s="161">
        <f t="shared" si="213"/>
        <v>0</v>
      </c>
      <c r="AA235" s="161">
        <f t="shared" si="213"/>
        <v>0</v>
      </c>
      <c r="AB235" s="161">
        <f t="shared" si="213"/>
        <v>0</v>
      </c>
      <c r="AC235" s="161">
        <f t="shared" si="213"/>
        <v>0</v>
      </c>
      <c r="AD235" s="161">
        <f t="shared" si="213"/>
        <v>0</v>
      </c>
      <c r="AE235" s="161">
        <f t="shared" si="213"/>
        <v>0</v>
      </c>
      <c r="AF235" s="174">
        <f t="shared" si="21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14"/>
        <v>0</v>
      </c>
      <c r="D236" s="161">
        <f t="shared" si="214"/>
        <v>0</v>
      </c>
      <c r="E236" s="161">
        <f t="shared" si="214"/>
        <v>0</v>
      </c>
      <c r="F236" s="161">
        <f t="shared" si="214"/>
        <v>0</v>
      </c>
      <c r="G236" s="161">
        <f t="shared" si="214"/>
        <v>0</v>
      </c>
      <c r="H236" s="161">
        <f t="shared" si="214"/>
        <v>0</v>
      </c>
      <c r="I236" s="161">
        <f t="shared" si="214"/>
        <v>0</v>
      </c>
      <c r="J236" s="161">
        <f t="shared" si="214"/>
        <v>0</v>
      </c>
      <c r="K236" s="161">
        <f t="shared" si="214"/>
        <v>0</v>
      </c>
      <c r="L236" s="161">
        <f t="shared" si="214"/>
        <v>0</v>
      </c>
      <c r="M236" s="161">
        <f t="shared" si="214"/>
        <v>0</v>
      </c>
      <c r="N236" s="161">
        <f t="shared" si="214"/>
        <v>0</v>
      </c>
      <c r="O236" s="161">
        <f t="shared" si="214"/>
        <v>0</v>
      </c>
      <c r="P236" s="161">
        <f t="shared" si="214"/>
        <v>0</v>
      </c>
      <c r="Q236" s="161">
        <f t="shared" si="214"/>
        <v>0</v>
      </c>
      <c r="R236" s="161">
        <f t="shared" si="214"/>
        <v>0</v>
      </c>
      <c r="S236" s="161">
        <f t="shared" si="213"/>
        <v>0</v>
      </c>
      <c r="T236" s="161">
        <f t="shared" si="213"/>
        <v>0</v>
      </c>
      <c r="U236" s="161">
        <f t="shared" si="213"/>
        <v>0</v>
      </c>
      <c r="V236" s="161">
        <f t="shared" si="213"/>
        <v>0</v>
      </c>
      <c r="W236" s="161">
        <f t="shared" si="213"/>
        <v>0</v>
      </c>
      <c r="X236" s="161">
        <f t="shared" si="213"/>
        <v>0</v>
      </c>
      <c r="Y236" s="161">
        <f t="shared" si="213"/>
        <v>0</v>
      </c>
      <c r="Z236" s="161">
        <f t="shared" si="213"/>
        <v>0</v>
      </c>
      <c r="AA236" s="161">
        <f t="shared" si="213"/>
        <v>0</v>
      </c>
      <c r="AB236" s="161">
        <f t="shared" si="213"/>
        <v>0</v>
      </c>
      <c r="AC236" s="161">
        <f t="shared" si="213"/>
        <v>0</v>
      </c>
      <c r="AD236" s="161">
        <f t="shared" si="213"/>
        <v>0</v>
      </c>
      <c r="AE236" s="161">
        <f t="shared" si="213"/>
        <v>0</v>
      </c>
      <c r="AF236" s="174">
        <f t="shared" si="21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14"/>
        <v>0</v>
      </c>
      <c r="D237" s="161">
        <f t="shared" si="214"/>
        <v>0</v>
      </c>
      <c r="E237" s="161">
        <f t="shared" si="214"/>
        <v>0</v>
      </c>
      <c r="F237" s="161">
        <f t="shared" si="214"/>
        <v>0</v>
      </c>
      <c r="G237" s="161">
        <f t="shared" si="214"/>
        <v>0</v>
      </c>
      <c r="H237" s="161">
        <f t="shared" si="214"/>
        <v>0</v>
      </c>
      <c r="I237" s="161">
        <f t="shared" si="214"/>
        <v>0</v>
      </c>
      <c r="J237" s="161">
        <f t="shared" si="214"/>
        <v>0</v>
      </c>
      <c r="K237" s="161">
        <f t="shared" si="214"/>
        <v>0</v>
      </c>
      <c r="L237" s="161">
        <f t="shared" si="214"/>
        <v>0</v>
      </c>
      <c r="M237" s="161">
        <f t="shared" si="214"/>
        <v>0</v>
      </c>
      <c r="N237" s="161">
        <f t="shared" si="214"/>
        <v>0</v>
      </c>
      <c r="O237" s="161">
        <f t="shared" si="214"/>
        <v>0</v>
      </c>
      <c r="P237" s="161">
        <f t="shared" si="214"/>
        <v>0</v>
      </c>
      <c r="Q237" s="161">
        <f t="shared" si="214"/>
        <v>0</v>
      </c>
      <c r="R237" s="161">
        <f t="shared" si="214"/>
        <v>0</v>
      </c>
      <c r="S237" s="161">
        <f t="shared" si="213"/>
        <v>0</v>
      </c>
      <c r="T237" s="161">
        <f t="shared" si="213"/>
        <v>0</v>
      </c>
      <c r="U237" s="161">
        <f t="shared" si="213"/>
        <v>0</v>
      </c>
      <c r="V237" s="161">
        <f t="shared" si="213"/>
        <v>0</v>
      </c>
      <c r="W237" s="161">
        <f t="shared" si="213"/>
        <v>0</v>
      </c>
      <c r="X237" s="161">
        <f t="shared" si="213"/>
        <v>0</v>
      </c>
      <c r="Y237" s="161">
        <f t="shared" si="213"/>
        <v>0</v>
      </c>
      <c r="Z237" s="161">
        <f t="shared" si="213"/>
        <v>0</v>
      </c>
      <c r="AA237" s="161">
        <f t="shared" si="213"/>
        <v>0</v>
      </c>
      <c r="AB237" s="161">
        <f t="shared" si="213"/>
        <v>0</v>
      </c>
      <c r="AC237" s="161">
        <f t="shared" si="213"/>
        <v>0</v>
      </c>
      <c r="AD237" s="161">
        <f t="shared" si="213"/>
        <v>0</v>
      </c>
      <c r="AE237" s="161">
        <f t="shared" si="213"/>
        <v>0</v>
      </c>
      <c r="AF237" s="174">
        <f t="shared" si="21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14"/>
        <v>0</v>
      </c>
      <c r="D238" s="161">
        <f t="shared" si="214"/>
        <v>0</v>
      </c>
      <c r="E238" s="161">
        <f t="shared" si="214"/>
        <v>0</v>
      </c>
      <c r="F238" s="161">
        <f t="shared" si="214"/>
        <v>0</v>
      </c>
      <c r="G238" s="161">
        <f t="shared" si="214"/>
        <v>0</v>
      </c>
      <c r="H238" s="161">
        <f t="shared" si="214"/>
        <v>0</v>
      </c>
      <c r="I238" s="161">
        <f t="shared" si="214"/>
        <v>0</v>
      </c>
      <c r="J238" s="161">
        <f t="shared" si="214"/>
        <v>0</v>
      </c>
      <c r="K238" s="161">
        <f t="shared" si="214"/>
        <v>0</v>
      </c>
      <c r="L238" s="161">
        <f t="shared" si="214"/>
        <v>0</v>
      </c>
      <c r="M238" s="161">
        <f t="shared" si="214"/>
        <v>0</v>
      </c>
      <c r="N238" s="161">
        <f t="shared" si="214"/>
        <v>0</v>
      </c>
      <c r="O238" s="161">
        <f t="shared" si="214"/>
        <v>0</v>
      </c>
      <c r="P238" s="161">
        <f t="shared" si="214"/>
        <v>0</v>
      </c>
      <c r="Q238" s="161">
        <f t="shared" si="214"/>
        <v>0</v>
      </c>
      <c r="R238" s="161">
        <f t="shared" si="214"/>
        <v>0</v>
      </c>
      <c r="S238" s="161">
        <f t="shared" si="213"/>
        <v>0</v>
      </c>
      <c r="T238" s="161">
        <f t="shared" si="213"/>
        <v>0</v>
      </c>
      <c r="U238" s="161">
        <f t="shared" si="213"/>
        <v>0</v>
      </c>
      <c r="V238" s="161">
        <f t="shared" si="213"/>
        <v>0</v>
      </c>
      <c r="W238" s="161">
        <f t="shared" si="213"/>
        <v>0</v>
      </c>
      <c r="X238" s="161">
        <f t="shared" si="213"/>
        <v>0</v>
      </c>
      <c r="Y238" s="161">
        <f t="shared" si="213"/>
        <v>0</v>
      </c>
      <c r="Z238" s="161">
        <f t="shared" si="213"/>
        <v>0</v>
      </c>
      <c r="AA238" s="161">
        <f t="shared" si="213"/>
        <v>0</v>
      </c>
      <c r="AB238" s="161">
        <f t="shared" si="213"/>
        <v>0</v>
      </c>
      <c r="AC238" s="161">
        <f t="shared" si="213"/>
        <v>0</v>
      </c>
      <c r="AD238" s="161">
        <f t="shared" si="213"/>
        <v>0</v>
      </c>
      <c r="AE238" s="161">
        <f t="shared" si="213"/>
        <v>0</v>
      </c>
      <c r="AF238" s="174">
        <f t="shared" si="21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14"/>
        <v>0</v>
      </c>
      <c r="D239" s="161">
        <f t="shared" si="214"/>
        <v>0</v>
      </c>
      <c r="E239" s="161">
        <f t="shared" si="214"/>
        <v>0</v>
      </c>
      <c r="F239" s="161">
        <f t="shared" si="214"/>
        <v>0</v>
      </c>
      <c r="G239" s="161">
        <f t="shared" si="214"/>
        <v>0</v>
      </c>
      <c r="H239" s="161">
        <f t="shared" si="214"/>
        <v>0</v>
      </c>
      <c r="I239" s="161">
        <f t="shared" si="214"/>
        <v>0</v>
      </c>
      <c r="J239" s="161">
        <f t="shared" si="214"/>
        <v>0</v>
      </c>
      <c r="K239" s="161">
        <f t="shared" si="214"/>
        <v>0</v>
      </c>
      <c r="L239" s="161">
        <f t="shared" si="214"/>
        <v>0</v>
      </c>
      <c r="M239" s="161">
        <f t="shared" si="214"/>
        <v>0</v>
      </c>
      <c r="N239" s="161">
        <f t="shared" si="214"/>
        <v>0</v>
      </c>
      <c r="O239" s="161">
        <f t="shared" si="214"/>
        <v>0</v>
      </c>
      <c r="P239" s="161">
        <f t="shared" si="214"/>
        <v>0</v>
      </c>
      <c r="Q239" s="161">
        <f t="shared" si="214"/>
        <v>0</v>
      </c>
      <c r="R239" s="161">
        <f t="shared" si="214"/>
        <v>0</v>
      </c>
      <c r="S239" s="161">
        <f t="shared" si="213"/>
        <v>0</v>
      </c>
      <c r="T239" s="161">
        <f t="shared" si="213"/>
        <v>0</v>
      </c>
      <c r="U239" s="161">
        <f t="shared" si="213"/>
        <v>0</v>
      </c>
      <c r="V239" s="161">
        <f t="shared" si="213"/>
        <v>0</v>
      </c>
      <c r="W239" s="161">
        <f t="shared" si="213"/>
        <v>0</v>
      </c>
      <c r="X239" s="161">
        <f t="shared" si="213"/>
        <v>0</v>
      </c>
      <c r="Y239" s="161">
        <f t="shared" si="213"/>
        <v>0</v>
      </c>
      <c r="Z239" s="161">
        <f t="shared" si="213"/>
        <v>0</v>
      </c>
      <c r="AA239" s="161">
        <f t="shared" si="213"/>
        <v>0</v>
      </c>
      <c r="AB239" s="161">
        <f t="shared" si="213"/>
        <v>0</v>
      </c>
      <c r="AC239" s="161">
        <f t="shared" si="213"/>
        <v>0</v>
      </c>
      <c r="AD239" s="161">
        <f t="shared" si="213"/>
        <v>0</v>
      </c>
      <c r="AE239" s="161">
        <f t="shared" si="213"/>
        <v>0</v>
      </c>
      <c r="AF239" s="174">
        <f t="shared" si="21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14"/>
        <v>0</v>
      </c>
      <c r="D240" s="161">
        <f t="shared" si="214"/>
        <v>0</v>
      </c>
      <c r="E240" s="161">
        <f t="shared" si="214"/>
        <v>0</v>
      </c>
      <c r="F240" s="161">
        <f t="shared" si="214"/>
        <v>0</v>
      </c>
      <c r="G240" s="161">
        <f t="shared" si="214"/>
        <v>0</v>
      </c>
      <c r="H240" s="161">
        <f t="shared" si="214"/>
        <v>0</v>
      </c>
      <c r="I240" s="161">
        <f t="shared" si="214"/>
        <v>0</v>
      </c>
      <c r="J240" s="161">
        <f t="shared" si="214"/>
        <v>0</v>
      </c>
      <c r="K240" s="161">
        <f t="shared" si="214"/>
        <v>0</v>
      </c>
      <c r="L240" s="161">
        <f t="shared" si="214"/>
        <v>0</v>
      </c>
      <c r="M240" s="161">
        <f t="shared" si="214"/>
        <v>0</v>
      </c>
      <c r="N240" s="161">
        <f t="shared" si="214"/>
        <v>0</v>
      </c>
      <c r="O240" s="161">
        <f t="shared" si="214"/>
        <v>0</v>
      </c>
      <c r="P240" s="161">
        <f t="shared" si="214"/>
        <v>0</v>
      </c>
      <c r="Q240" s="161">
        <f t="shared" si="214"/>
        <v>0</v>
      </c>
      <c r="R240" s="161">
        <f t="shared" si="214"/>
        <v>0</v>
      </c>
      <c r="S240" s="161">
        <f t="shared" si="213"/>
        <v>0</v>
      </c>
      <c r="T240" s="161">
        <f t="shared" si="213"/>
        <v>0</v>
      </c>
      <c r="U240" s="161">
        <f t="shared" si="213"/>
        <v>0</v>
      </c>
      <c r="V240" s="161">
        <f t="shared" si="213"/>
        <v>0</v>
      </c>
      <c r="W240" s="161">
        <f t="shared" si="213"/>
        <v>0</v>
      </c>
      <c r="X240" s="161">
        <f t="shared" si="213"/>
        <v>0</v>
      </c>
      <c r="Y240" s="161">
        <f t="shared" si="213"/>
        <v>0</v>
      </c>
      <c r="Z240" s="161">
        <f t="shared" si="213"/>
        <v>0</v>
      </c>
      <c r="AA240" s="161">
        <f t="shared" si="213"/>
        <v>0</v>
      </c>
      <c r="AB240" s="161">
        <f t="shared" si="213"/>
        <v>0</v>
      </c>
      <c r="AC240" s="161">
        <f t="shared" si="213"/>
        <v>0</v>
      </c>
      <c r="AD240" s="161">
        <f t="shared" si="213"/>
        <v>0</v>
      </c>
      <c r="AE240" s="161">
        <f t="shared" si="213"/>
        <v>0</v>
      </c>
      <c r="AF240" s="174">
        <f t="shared" si="21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14"/>
        <v>0</v>
      </c>
      <c r="D241" s="161">
        <f t="shared" si="214"/>
        <v>0</v>
      </c>
      <c r="E241" s="161">
        <f t="shared" si="214"/>
        <v>0</v>
      </c>
      <c r="F241" s="161">
        <f t="shared" si="214"/>
        <v>0</v>
      </c>
      <c r="G241" s="161">
        <f t="shared" si="214"/>
        <v>0</v>
      </c>
      <c r="H241" s="161">
        <f t="shared" si="214"/>
        <v>0</v>
      </c>
      <c r="I241" s="161">
        <f t="shared" si="214"/>
        <v>0</v>
      </c>
      <c r="J241" s="161">
        <f t="shared" si="214"/>
        <v>0</v>
      </c>
      <c r="K241" s="161">
        <f t="shared" si="214"/>
        <v>0</v>
      </c>
      <c r="L241" s="161">
        <f t="shared" si="214"/>
        <v>0</v>
      </c>
      <c r="M241" s="161">
        <f t="shared" si="214"/>
        <v>0</v>
      </c>
      <c r="N241" s="161">
        <f t="shared" si="214"/>
        <v>0</v>
      </c>
      <c r="O241" s="161">
        <f t="shared" si="214"/>
        <v>0</v>
      </c>
      <c r="P241" s="161">
        <f t="shared" si="214"/>
        <v>0</v>
      </c>
      <c r="Q241" s="161">
        <f t="shared" si="214"/>
        <v>0</v>
      </c>
      <c r="R241" s="161">
        <f t="shared" si="214"/>
        <v>0</v>
      </c>
      <c r="S241" s="161">
        <f t="shared" si="213"/>
        <v>0</v>
      </c>
      <c r="T241" s="161">
        <f t="shared" si="213"/>
        <v>0</v>
      </c>
      <c r="U241" s="161">
        <f t="shared" si="213"/>
        <v>0</v>
      </c>
      <c r="V241" s="161">
        <f t="shared" si="213"/>
        <v>0</v>
      </c>
      <c r="W241" s="161">
        <f t="shared" si="213"/>
        <v>0</v>
      </c>
      <c r="X241" s="161">
        <f t="shared" si="213"/>
        <v>0</v>
      </c>
      <c r="Y241" s="161">
        <f t="shared" si="213"/>
        <v>0</v>
      </c>
      <c r="Z241" s="161">
        <f t="shared" si="213"/>
        <v>0</v>
      </c>
      <c r="AA241" s="161">
        <f t="shared" si="213"/>
        <v>0</v>
      </c>
      <c r="AB241" s="161">
        <f t="shared" si="213"/>
        <v>0</v>
      </c>
      <c r="AC241" s="161">
        <f t="shared" si="213"/>
        <v>0</v>
      </c>
      <c r="AD241" s="161">
        <f t="shared" si="213"/>
        <v>0</v>
      </c>
      <c r="AE241" s="161">
        <f t="shared" si="213"/>
        <v>0</v>
      </c>
      <c r="AF241" s="174">
        <f t="shared" si="21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14"/>
        <v>0</v>
      </c>
      <c r="D242" s="161">
        <f t="shared" si="214"/>
        <v>0</v>
      </c>
      <c r="E242" s="161">
        <f t="shared" si="214"/>
        <v>0</v>
      </c>
      <c r="F242" s="161">
        <f t="shared" si="214"/>
        <v>0</v>
      </c>
      <c r="G242" s="161">
        <f t="shared" si="214"/>
        <v>0</v>
      </c>
      <c r="H242" s="161">
        <f t="shared" si="214"/>
        <v>0</v>
      </c>
      <c r="I242" s="161">
        <f t="shared" si="214"/>
        <v>0</v>
      </c>
      <c r="J242" s="161">
        <f t="shared" si="214"/>
        <v>0</v>
      </c>
      <c r="K242" s="161">
        <f t="shared" si="214"/>
        <v>0</v>
      </c>
      <c r="L242" s="161">
        <f t="shared" si="214"/>
        <v>0</v>
      </c>
      <c r="M242" s="161">
        <f t="shared" si="214"/>
        <v>0</v>
      </c>
      <c r="N242" s="161">
        <f t="shared" si="214"/>
        <v>0</v>
      </c>
      <c r="O242" s="161">
        <f t="shared" si="214"/>
        <v>0</v>
      </c>
      <c r="P242" s="161">
        <f t="shared" si="214"/>
        <v>0</v>
      </c>
      <c r="Q242" s="161">
        <f t="shared" si="214"/>
        <v>0</v>
      </c>
      <c r="R242" s="161">
        <f t="shared" si="214"/>
        <v>0</v>
      </c>
      <c r="S242" s="161">
        <f t="shared" si="213"/>
        <v>0</v>
      </c>
      <c r="T242" s="161">
        <f t="shared" si="213"/>
        <v>0</v>
      </c>
      <c r="U242" s="161">
        <f t="shared" si="213"/>
        <v>0</v>
      </c>
      <c r="V242" s="161">
        <f t="shared" si="213"/>
        <v>0</v>
      </c>
      <c r="W242" s="161">
        <f t="shared" si="213"/>
        <v>0</v>
      </c>
      <c r="X242" s="161">
        <f t="shared" si="213"/>
        <v>0</v>
      </c>
      <c r="Y242" s="161">
        <f t="shared" si="213"/>
        <v>0</v>
      </c>
      <c r="Z242" s="161">
        <f t="shared" si="213"/>
        <v>0</v>
      </c>
      <c r="AA242" s="161">
        <f t="shared" si="213"/>
        <v>0</v>
      </c>
      <c r="AB242" s="161">
        <f t="shared" si="213"/>
        <v>0</v>
      </c>
      <c r="AC242" s="161">
        <f t="shared" si="213"/>
        <v>0</v>
      </c>
      <c r="AD242" s="161">
        <f t="shared" si="213"/>
        <v>0</v>
      </c>
      <c r="AE242" s="161">
        <f t="shared" si="213"/>
        <v>0</v>
      </c>
      <c r="AF242" s="174">
        <f t="shared" si="21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14"/>
        <v>0</v>
      </c>
      <c r="D243" s="161">
        <f t="shared" si="214"/>
        <v>0</v>
      </c>
      <c r="E243" s="161">
        <f t="shared" si="214"/>
        <v>0</v>
      </c>
      <c r="F243" s="161">
        <f t="shared" si="214"/>
        <v>0</v>
      </c>
      <c r="G243" s="161">
        <f t="shared" si="214"/>
        <v>0</v>
      </c>
      <c r="H243" s="161">
        <f t="shared" si="214"/>
        <v>0</v>
      </c>
      <c r="I243" s="161">
        <f t="shared" si="214"/>
        <v>0</v>
      </c>
      <c r="J243" s="161">
        <f t="shared" si="214"/>
        <v>0</v>
      </c>
      <c r="K243" s="161">
        <f t="shared" si="214"/>
        <v>0</v>
      </c>
      <c r="L243" s="161">
        <f t="shared" si="214"/>
        <v>0</v>
      </c>
      <c r="M243" s="161">
        <f t="shared" si="214"/>
        <v>0</v>
      </c>
      <c r="N243" s="161">
        <f t="shared" si="214"/>
        <v>0</v>
      </c>
      <c r="O243" s="161">
        <f t="shared" si="214"/>
        <v>0</v>
      </c>
      <c r="P243" s="161">
        <f t="shared" si="214"/>
        <v>0</v>
      </c>
      <c r="Q243" s="161">
        <f t="shared" si="214"/>
        <v>0</v>
      </c>
      <c r="R243" s="161">
        <f t="shared" si="214"/>
        <v>0</v>
      </c>
      <c r="S243" s="161">
        <f t="shared" si="213"/>
        <v>0</v>
      </c>
      <c r="T243" s="161">
        <f t="shared" si="213"/>
        <v>0</v>
      </c>
      <c r="U243" s="161">
        <f t="shared" si="213"/>
        <v>0</v>
      </c>
      <c r="V243" s="161">
        <f t="shared" si="213"/>
        <v>0</v>
      </c>
      <c r="W243" s="161">
        <f t="shared" si="213"/>
        <v>0</v>
      </c>
      <c r="X243" s="161">
        <f t="shared" si="213"/>
        <v>0</v>
      </c>
      <c r="Y243" s="161">
        <f t="shared" si="213"/>
        <v>0</v>
      </c>
      <c r="Z243" s="161">
        <f t="shared" si="213"/>
        <v>0</v>
      </c>
      <c r="AA243" s="161">
        <f t="shared" si="213"/>
        <v>0</v>
      </c>
      <c r="AB243" s="161">
        <f t="shared" si="213"/>
        <v>0</v>
      </c>
      <c r="AC243" s="161">
        <f t="shared" si="213"/>
        <v>0</v>
      </c>
      <c r="AD243" s="161">
        <f t="shared" si="213"/>
        <v>0</v>
      </c>
      <c r="AE243" s="161">
        <f t="shared" si="213"/>
        <v>0</v>
      </c>
      <c r="AF243" s="174">
        <f t="shared" si="21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14"/>
        <v>0</v>
      </c>
      <c r="D244" s="161">
        <f t="shared" si="214"/>
        <v>0</v>
      </c>
      <c r="E244" s="161">
        <f t="shared" si="214"/>
        <v>0</v>
      </c>
      <c r="F244" s="161">
        <f t="shared" si="214"/>
        <v>0</v>
      </c>
      <c r="G244" s="161">
        <f t="shared" si="214"/>
        <v>0</v>
      </c>
      <c r="H244" s="161">
        <f t="shared" si="214"/>
        <v>0</v>
      </c>
      <c r="I244" s="161">
        <f t="shared" si="214"/>
        <v>0</v>
      </c>
      <c r="J244" s="161">
        <f t="shared" si="214"/>
        <v>0</v>
      </c>
      <c r="K244" s="161">
        <f t="shared" si="214"/>
        <v>0</v>
      </c>
      <c r="L244" s="161">
        <f t="shared" si="214"/>
        <v>0</v>
      </c>
      <c r="M244" s="161">
        <f t="shared" si="214"/>
        <v>0</v>
      </c>
      <c r="N244" s="161">
        <f t="shared" si="214"/>
        <v>0</v>
      </c>
      <c r="O244" s="161">
        <f t="shared" si="214"/>
        <v>0</v>
      </c>
      <c r="P244" s="161">
        <f t="shared" si="214"/>
        <v>0</v>
      </c>
      <c r="Q244" s="161">
        <f t="shared" si="214"/>
        <v>0</v>
      </c>
      <c r="R244" s="161">
        <f t="shared" si="214"/>
        <v>0</v>
      </c>
      <c r="S244" s="161">
        <f t="shared" si="213"/>
        <v>0</v>
      </c>
      <c r="T244" s="161">
        <f t="shared" si="213"/>
        <v>0</v>
      </c>
      <c r="U244" s="161">
        <f t="shared" si="213"/>
        <v>0</v>
      </c>
      <c r="V244" s="161">
        <f t="shared" si="213"/>
        <v>0</v>
      </c>
      <c r="W244" s="161">
        <f t="shared" si="213"/>
        <v>0</v>
      </c>
      <c r="X244" s="161">
        <f t="shared" si="213"/>
        <v>0</v>
      </c>
      <c r="Y244" s="161">
        <f t="shared" si="213"/>
        <v>0</v>
      </c>
      <c r="Z244" s="161">
        <f t="shared" si="213"/>
        <v>0</v>
      </c>
      <c r="AA244" s="161">
        <f t="shared" si="213"/>
        <v>0</v>
      </c>
      <c r="AB244" s="161">
        <f t="shared" si="213"/>
        <v>0</v>
      </c>
      <c r="AC244" s="161">
        <f t="shared" si="213"/>
        <v>0</v>
      </c>
      <c r="AD244" s="161">
        <f t="shared" si="213"/>
        <v>0</v>
      </c>
      <c r="AE244" s="161">
        <f t="shared" si="213"/>
        <v>0</v>
      </c>
      <c r="AF244" s="174">
        <f t="shared" si="21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14"/>
        <v>0</v>
      </c>
      <c r="D245" s="161">
        <f t="shared" si="214"/>
        <v>0</v>
      </c>
      <c r="E245" s="161">
        <f t="shared" si="214"/>
        <v>0</v>
      </c>
      <c r="F245" s="161">
        <f t="shared" si="214"/>
        <v>0</v>
      </c>
      <c r="G245" s="161">
        <f t="shared" si="214"/>
        <v>0</v>
      </c>
      <c r="H245" s="161">
        <f t="shared" si="214"/>
        <v>0</v>
      </c>
      <c r="I245" s="161">
        <f t="shared" si="214"/>
        <v>0</v>
      </c>
      <c r="J245" s="161">
        <f t="shared" si="214"/>
        <v>0</v>
      </c>
      <c r="K245" s="161">
        <f t="shared" si="214"/>
        <v>0</v>
      </c>
      <c r="L245" s="161">
        <f t="shared" si="214"/>
        <v>0</v>
      </c>
      <c r="M245" s="161">
        <f t="shared" si="214"/>
        <v>0</v>
      </c>
      <c r="N245" s="161">
        <f t="shared" si="214"/>
        <v>0</v>
      </c>
      <c r="O245" s="161">
        <f t="shared" si="214"/>
        <v>0</v>
      </c>
      <c r="P245" s="161">
        <f t="shared" si="214"/>
        <v>0</v>
      </c>
      <c r="Q245" s="161">
        <f t="shared" si="214"/>
        <v>0</v>
      </c>
      <c r="R245" s="161">
        <f t="shared" si="214"/>
        <v>0</v>
      </c>
      <c r="S245" s="161">
        <f t="shared" si="213"/>
        <v>0</v>
      </c>
      <c r="T245" s="161">
        <f t="shared" si="213"/>
        <v>0</v>
      </c>
      <c r="U245" s="161">
        <f t="shared" si="213"/>
        <v>0</v>
      </c>
      <c r="V245" s="161">
        <f t="shared" si="213"/>
        <v>0</v>
      </c>
      <c r="W245" s="161">
        <f t="shared" si="213"/>
        <v>0</v>
      </c>
      <c r="X245" s="161">
        <f t="shared" si="213"/>
        <v>0</v>
      </c>
      <c r="Y245" s="161">
        <f t="shared" si="213"/>
        <v>0</v>
      </c>
      <c r="Z245" s="161">
        <f t="shared" si="213"/>
        <v>0</v>
      </c>
      <c r="AA245" s="161">
        <f t="shared" si="213"/>
        <v>0</v>
      </c>
      <c r="AB245" s="161">
        <f t="shared" si="213"/>
        <v>0</v>
      </c>
      <c r="AC245" s="161">
        <f t="shared" si="213"/>
        <v>0</v>
      </c>
      <c r="AD245" s="161">
        <f t="shared" si="213"/>
        <v>0</v>
      </c>
      <c r="AE245" s="161">
        <f t="shared" si="213"/>
        <v>0</v>
      </c>
      <c r="AF245" s="174">
        <f t="shared" si="21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14"/>
        <v>0</v>
      </c>
      <c r="D246" s="161">
        <f t="shared" si="214"/>
        <v>0</v>
      </c>
      <c r="E246" s="161">
        <f t="shared" si="214"/>
        <v>0</v>
      </c>
      <c r="F246" s="161">
        <f t="shared" si="214"/>
        <v>0</v>
      </c>
      <c r="G246" s="161">
        <f t="shared" si="214"/>
        <v>0</v>
      </c>
      <c r="H246" s="161">
        <f t="shared" si="214"/>
        <v>0</v>
      </c>
      <c r="I246" s="161">
        <f t="shared" si="214"/>
        <v>0</v>
      </c>
      <c r="J246" s="161">
        <f t="shared" si="214"/>
        <v>0</v>
      </c>
      <c r="K246" s="161">
        <f t="shared" si="214"/>
        <v>0</v>
      </c>
      <c r="L246" s="161">
        <f t="shared" si="214"/>
        <v>0</v>
      </c>
      <c r="M246" s="161">
        <f t="shared" si="214"/>
        <v>0</v>
      </c>
      <c r="N246" s="161">
        <f t="shared" si="214"/>
        <v>0</v>
      </c>
      <c r="O246" s="161">
        <f t="shared" si="214"/>
        <v>0</v>
      </c>
      <c r="P246" s="161">
        <f t="shared" si="214"/>
        <v>0</v>
      </c>
      <c r="Q246" s="161">
        <f t="shared" si="214"/>
        <v>0</v>
      </c>
      <c r="R246" s="161">
        <f t="shared" si="214"/>
        <v>0</v>
      </c>
      <c r="S246" s="161">
        <f t="shared" si="213"/>
        <v>0</v>
      </c>
      <c r="T246" s="161">
        <f t="shared" si="213"/>
        <v>0</v>
      </c>
      <c r="U246" s="161">
        <f t="shared" si="213"/>
        <v>0</v>
      </c>
      <c r="V246" s="161">
        <f t="shared" si="213"/>
        <v>0</v>
      </c>
      <c r="W246" s="161">
        <f t="shared" ref="W246:W261" si="215">V246</f>
        <v>0</v>
      </c>
      <c r="X246" s="161">
        <f t="shared" si="213"/>
        <v>0</v>
      </c>
      <c r="Y246" s="161">
        <f t="shared" si="213"/>
        <v>0</v>
      </c>
      <c r="Z246" s="161">
        <f t="shared" si="213"/>
        <v>0</v>
      </c>
      <c r="AA246" s="161">
        <f t="shared" si="213"/>
        <v>0</v>
      </c>
      <c r="AB246" s="161">
        <f t="shared" si="213"/>
        <v>0</v>
      </c>
      <c r="AC246" s="161">
        <f t="shared" si="213"/>
        <v>0</v>
      </c>
      <c r="AD246" s="161">
        <f t="shared" si="213"/>
        <v>0</v>
      </c>
      <c r="AE246" s="161">
        <f t="shared" si="213"/>
        <v>0</v>
      </c>
      <c r="AF246" s="174">
        <f t="shared" si="21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14"/>
        <v>0</v>
      </c>
      <c r="D247" s="161">
        <f t="shared" si="214"/>
        <v>0</v>
      </c>
      <c r="E247" s="161">
        <f t="shared" si="214"/>
        <v>0</v>
      </c>
      <c r="F247" s="161">
        <f t="shared" si="214"/>
        <v>0</v>
      </c>
      <c r="G247" s="161">
        <f t="shared" si="214"/>
        <v>0</v>
      </c>
      <c r="H247" s="161">
        <f t="shared" si="214"/>
        <v>0</v>
      </c>
      <c r="I247" s="161">
        <f t="shared" si="214"/>
        <v>0</v>
      </c>
      <c r="J247" s="161">
        <f t="shared" si="214"/>
        <v>0</v>
      </c>
      <c r="K247" s="161">
        <f t="shared" si="214"/>
        <v>0</v>
      </c>
      <c r="L247" s="161">
        <f t="shared" si="214"/>
        <v>0</v>
      </c>
      <c r="M247" s="161">
        <f t="shared" si="214"/>
        <v>0</v>
      </c>
      <c r="N247" s="161">
        <f t="shared" si="214"/>
        <v>0</v>
      </c>
      <c r="O247" s="161">
        <f t="shared" si="214"/>
        <v>0</v>
      </c>
      <c r="P247" s="161">
        <f t="shared" si="214"/>
        <v>0</v>
      </c>
      <c r="Q247" s="161">
        <f t="shared" si="214"/>
        <v>0</v>
      </c>
      <c r="R247" s="161">
        <f t="shared" si="214"/>
        <v>0</v>
      </c>
      <c r="S247" s="161">
        <f t="shared" si="213"/>
        <v>0</v>
      </c>
      <c r="T247" s="161">
        <f t="shared" si="213"/>
        <v>0</v>
      </c>
      <c r="U247" s="161">
        <f t="shared" si="213"/>
        <v>0</v>
      </c>
      <c r="V247" s="161">
        <f t="shared" si="213"/>
        <v>0</v>
      </c>
      <c r="W247" s="161">
        <f t="shared" si="215"/>
        <v>0</v>
      </c>
      <c r="X247" s="161">
        <f t="shared" si="213"/>
        <v>0</v>
      </c>
      <c r="Y247" s="161">
        <f t="shared" si="213"/>
        <v>0</v>
      </c>
      <c r="Z247" s="161">
        <f t="shared" si="213"/>
        <v>0</v>
      </c>
      <c r="AA247" s="161">
        <f t="shared" si="213"/>
        <v>0</v>
      </c>
      <c r="AB247" s="161">
        <f t="shared" si="213"/>
        <v>0</v>
      </c>
      <c r="AC247" s="161">
        <f t="shared" si="213"/>
        <v>0</v>
      </c>
      <c r="AD247" s="161">
        <f t="shared" si="213"/>
        <v>0</v>
      </c>
      <c r="AE247" s="161">
        <f t="shared" si="213"/>
        <v>0</v>
      </c>
      <c r="AF247" s="174">
        <f t="shared" si="21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14"/>
        <v>0</v>
      </c>
      <c r="D248" s="161">
        <f t="shared" si="214"/>
        <v>0</v>
      </c>
      <c r="E248" s="161">
        <f t="shared" si="214"/>
        <v>0</v>
      </c>
      <c r="F248" s="161">
        <f t="shared" si="214"/>
        <v>0</v>
      </c>
      <c r="G248" s="161">
        <f t="shared" si="214"/>
        <v>0</v>
      </c>
      <c r="H248" s="161">
        <f t="shared" si="214"/>
        <v>0</v>
      </c>
      <c r="I248" s="161">
        <f t="shared" si="214"/>
        <v>0</v>
      </c>
      <c r="J248" s="161">
        <f t="shared" si="214"/>
        <v>0</v>
      </c>
      <c r="K248" s="161">
        <f t="shared" si="214"/>
        <v>0</v>
      </c>
      <c r="L248" s="161">
        <f t="shared" si="214"/>
        <v>0</v>
      </c>
      <c r="M248" s="161">
        <f t="shared" si="214"/>
        <v>0</v>
      </c>
      <c r="N248" s="161">
        <f t="shared" si="214"/>
        <v>0</v>
      </c>
      <c r="O248" s="161">
        <f t="shared" si="214"/>
        <v>0</v>
      </c>
      <c r="P248" s="161">
        <f t="shared" si="214"/>
        <v>0</v>
      </c>
      <c r="Q248" s="161">
        <f t="shared" si="214"/>
        <v>0</v>
      </c>
      <c r="R248" s="161">
        <f t="shared" ref="R248:AF263" si="216">Q248</f>
        <v>0</v>
      </c>
      <c r="S248" s="161">
        <f t="shared" si="216"/>
        <v>0</v>
      </c>
      <c r="T248" s="161">
        <f t="shared" si="216"/>
        <v>0</v>
      </c>
      <c r="U248" s="161">
        <f t="shared" si="216"/>
        <v>0</v>
      </c>
      <c r="V248" s="161">
        <f t="shared" si="216"/>
        <v>0</v>
      </c>
      <c r="W248" s="161">
        <f t="shared" si="216"/>
        <v>0</v>
      </c>
      <c r="X248" s="161">
        <f t="shared" si="216"/>
        <v>0</v>
      </c>
      <c r="Y248" s="161">
        <f t="shared" si="216"/>
        <v>0</v>
      </c>
      <c r="Z248" s="161">
        <f t="shared" si="216"/>
        <v>0</v>
      </c>
      <c r="AA248" s="161">
        <f t="shared" si="216"/>
        <v>0</v>
      </c>
      <c r="AB248" s="161">
        <f t="shared" si="216"/>
        <v>0</v>
      </c>
      <c r="AC248" s="161">
        <f t="shared" si="216"/>
        <v>0</v>
      </c>
      <c r="AD248" s="161">
        <f t="shared" si="216"/>
        <v>0</v>
      </c>
      <c r="AE248" s="161">
        <f t="shared" si="216"/>
        <v>0</v>
      </c>
      <c r="AF248" s="174">
        <f t="shared" si="216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217">B249</f>
        <v>0</v>
      </c>
      <c r="D249" s="161">
        <f t="shared" si="217"/>
        <v>0</v>
      </c>
      <c r="E249" s="161">
        <f t="shared" si="217"/>
        <v>0</v>
      </c>
      <c r="F249" s="161">
        <f t="shared" si="217"/>
        <v>0</v>
      </c>
      <c r="G249" s="161">
        <f t="shared" si="217"/>
        <v>0</v>
      </c>
      <c r="H249" s="161">
        <f t="shared" si="217"/>
        <v>0</v>
      </c>
      <c r="I249" s="161">
        <f t="shared" si="217"/>
        <v>0</v>
      </c>
      <c r="J249" s="161">
        <f t="shared" si="217"/>
        <v>0</v>
      </c>
      <c r="K249" s="161">
        <f t="shared" si="217"/>
        <v>0</v>
      </c>
      <c r="L249" s="161">
        <f t="shared" si="217"/>
        <v>0</v>
      </c>
      <c r="M249" s="161">
        <f t="shared" si="217"/>
        <v>0</v>
      </c>
      <c r="N249" s="161">
        <f t="shared" si="217"/>
        <v>0</v>
      </c>
      <c r="O249" s="161">
        <f t="shared" si="217"/>
        <v>0</v>
      </c>
      <c r="P249" s="161">
        <f t="shared" si="217"/>
        <v>0</v>
      </c>
      <c r="Q249" s="161">
        <f t="shared" si="217"/>
        <v>0</v>
      </c>
      <c r="R249" s="161">
        <f t="shared" si="216"/>
        <v>0</v>
      </c>
      <c r="S249" s="161">
        <f t="shared" si="216"/>
        <v>0</v>
      </c>
      <c r="T249" s="161">
        <f t="shared" si="216"/>
        <v>0</v>
      </c>
      <c r="U249" s="161">
        <f t="shared" si="216"/>
        <v>0</v>
      </c>
      <c r="V249" s="161">
        <f t="shared" si="216"/>
        <v>0</v>
      </c>
      <c r="W249" s="161">
        <f t="shared" si="216"/>
        <v>0</v>
      </c>
      <c r="X249" s="161">
        <f t="shared" si="216"/>
        <v>0</v>
      </c>
      <c r="Y249" s="161">
        <f t="shared" si="216"/>
        <v>0</v>
      </c>
      <c r="Z249" s="161">
        <f t="shared" si="216"/>
        <v>0</v>
      </c>
      <c r="AA249" s="161">
        <f t="shared" si="216"/>
        <v>0</v>
      </c>
      <c r="AB249" s="161">
        <f t="shared" si="216"/>
        <v>0</v>
      </c>
      <c r="AC249" s="161">
        <f t="shared" si="216"/>
        <v>0</v>
      </c>
      <c r="AD249" s="161">
        <f t="shared" si="216"/>
        <v>0</v>
      </c>
      <c r="AE249" s="161">
        <f t="shared" si="216"/>
        <v>0</v>
      </c>
      <c r="AF249" s="174">
        <f t="shared" si="216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17"/>
        <v>0</v>
      </c>
      <c r="D250" s="161">
        <f t="shared" si="217"/>
        <v>0</v>
      </c>
      <c r="E250" s="161">
        <f t="shared" si="217"/>
        <v>0</v>
      </c>
      <c r="F250" s="161">
        <f t="shared" si="217"/>
        <v>0</v>
      </c>
      <c r="G250" s="161">
        <f t="shared" si="217"/>
        <v>0</v>
      </c>
      <c r="H250" s="161">
        <f t="shared" si="217"/>
        <v>0</v>
      </c>
      <c r="I250" s="161">
        <f t="shared" si="217"/>
        <v>0</v>
      </c>
      <c r="J250" s="161">
        <f t="shared" si="217"/>
        <v>0</v>
      </c>
      <c r="K250" s="161">
        <f t="shared" si="217"/>
        <v>0</v>
      </c>
      <c r="L250" s="161">
        <f t="shared" si="217"/>
        <v>0</v>
      </c>
      <c r="M250" s="161">
        <f t="shared" si="217"/>
        <v>0</v>
      </c>
      <c r="N250" s="161">
        <f t="shared" si="217"/>
        <v>0</v>
      </c>
      <c r="O250" s="161">
        <f t="shared" si="217"/>
        <v>0</v>
      </c>
      <c r="P250" s="161">
        <f t="shared" si="217"/>
        <v>0</v>
      </c>
      <c r="Q250" s="161">
        <f t="shared" si="217"/>
        <v>0</v>
      </c>
      <c r="R250" s="161">
        <f t="shared" si="217"/>
        <v>0</v>
      </c>
      <c r="S250" s="161">
        <f t="shared" si="216"/>
        <v>0</v>
      </c>
      <c r="T250" s="161">
        <f t="shared" si="216"/>
        <v>0</v>
      </c>
      <c r="U250" s="161">
        <f t="shared" si="216"/>
        <v>0</v>
      </c>
      <c r="V250" s="161">
        <f t="shared" si="216"/>
        <v>0</v>
      </c>
      <c r="W250" s="161">
        <f t="shared" si="216"/>
        <v>0</v>
      </c>
      <c r="X250" s="161">
        <f t="shared" si="216"/>
        <v>0</v>
      </c>
      <c r="Y250" s="161">
        <f t="shared" si="216"/>
        <v>0</v>
      </c>
      <c r="Z250" s="161">
        <f t="shared" si="216"/>
        <v>0</v>
      </c>
      <c r="AA250" s="161">
        <f t="shared" si="216"/>
        <v>0</v>
      </c>
      <c r="AB250" s="161">
        <f t="shared" si="216"/>
        <v>0</v>
      </c>
      <c r="AC250" s="161">
        <f t="shared" si="216"/>
        <v>0</v>
      </c>
      <c r="AD250" s="161">
        <f t="shared" si="216"/>
        <v>0</v>
      </c>
      <c r="AE250" s="161">
        <f t="shared" si="216"/>
        <v>0</v>
      </c>
      <c r="AF250" s="174">
        <f t="shared" si="216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17"/>
        <v>0</v>
      </c>
      <c r="D251" s="161">
        <f t="shared" si="217"/>
        <v>0</v>
      </c>
      <c r="E251" s="161">
        <f t="shared" si="217"/>
        <v>0</v>
      </c>
      <c r="F251" s="161">
        <f t="shared" si="217"/>
        <v>0</v>
      </c>
      <c r="G251" s="161">
        <f t="shared" si="217"/>
        <v>0</v>
      </c>
      <c r="H251" s="161">
        <f t="shared" si="217"/>
        <v>0</v>
      </c>
      <c r="I251" s="161">
        <f t="shared" si="217"/>
        <v>0</v>
      </c>
      <c r="J251" s="161">
        <f t="shared" si="217"/>
        <v>0</v>
      </c>
      <c r="K251" s="161">
        <f t="shared" si="217"/>
        <v>0</v>
      </c>
      <c r="L251" s="161">
        <f t="shared" si="217"/>
        <v>0</v>
      </c>
      <c r="M251" s="161">
        <f t="shared" si="217"/>
        <v>0</v>
      </c>
      <c r="N251" s="161">
        <f t="shared" si="217"/>
        <v>0</v>
      </c>
      <c r="O251" s="161">
        <f t="shared" si="217"/>
        <v>0</v>
      </c>
      <c r="P251" s="161">
        <f t="shared" si="217"/>
        <v>0</v>
      </c>
      <c r="Q251" s="161">
        <f t="shared" si="217"/>
        <v>0</v>
      </c>
      <c r="R251" s="161">
        <f t="shared" si="217"/>
        <v>0</v>
      </c>
      <c r="S251" s="161">
        <f t="shared" si="216"/>
        <v>0</v>
      </c>
      <c r="T251" s="161">
        <f t="shared" si="216"/>
        <v>0</v>
      </c>
      <c r="U251" s="161">
        <f t="shared" si="216"/>
        <v>0</v>
      </c>
      <c r="V251" s="161">
        <f t="shared" si="216"/>
        <v>0</v>
      </c>
      <c r="W251" s="161">
        <f t="shared" si="216"/>
        <v>0</v>
      </c>
      <c r="X251" s="161">
        <f t="shared" si="216"/>
        <v>0</v>
      </c>
      <c r="Y251" s="161">
        <f t="shared" si="216"/>
        <v>0</v>
      </c>
      <c r="Z251" s="161">
        <f t="shared" si="216"/>
        <v>0</v>
      </c>
      <c r="AA251" s="161">
        <f t="shared" si="216"/>
        <v>0</v>
      </c>
      <c r="AB251" s="161">
        <f t="shared" si="216"/>
        <v>0</v>
      </c>
      <c r="AC251" s="161">
        <f t="shared" si="216"/>
        <v>0</v>
      </c>
      <c r="AD251" s="161">
        <f t="shared" si="216"/>
        <v>0</v>
      </c>
      <c r="AE251" s="161">
        <f t="shared" si="216"/>
        <v>0</v>
      </c>
      <c r="AF251" s="174">
        <f t="shared" si="216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17"/>
        <v>0</v>
      </c>
      <c r="D252" s="161">
        <f t="shared" si="217"/>
        <v>0</v>
      </c>
      <c r="E252" s="161">
        <f t="shared" si="217"/>
        <v>0</v>
      </c>
      <c r="F252" s="161">
        <f t="shared" si="217"/>
        <v>0</v>
      </c>
      <c r="G252" s="161">
        <f t="shared" si="217"/>
        <v>0</v>
      </c>
      <c r="H252" s="161">
        <f t="shared" si="217"/>
        <v>0</v>
      </c>
      <c r="I252" s="161">
        <f t="shared" si="217"/>
        <v>0</v>
      </c>
      <c r="J252" s="161">
        <f t="shared" si="217"/>
        <v>0</v>
      </c>
      <c r="K252" s="161">
        <f t="shared" si="217"/>
        <v>0</v>
      </c>
      <c r="L252" s="161">
        <f t="shared" si="217"/>
        <v>0</v>
      </c>
      <c r="M252" s="161">
        <f t="shared" si="217"/>
        <v>0</v>
      </c>
      <c r="N252" s="161">
        <f t="shared" si="217"/>
        <v>0</v>
      </c>
      <c r="O252" s="161">
        <f t="shared" si="217"/>
        <v>0</v>
      </c>
      <c r="P252" s="161">
        <f t="shared" si="217"/>
        <v>0</v>
      </c>
      <c r="Q252" s="161">
        <f t="shared" si="217"/>
        <v>0</v>
      </c>
      <c r="R252" s="161">
        <f t="shared" si="217"/>
        <v>0</v>
      </c>
      <c r="S252" s="161">
        <f t="shared" si="216"/>
        <v>0</v>
      </c>
      <c r="T252" s="161">
        <f t="shared" si="216"/>
        <v>0</v>
      </c>
      <c r="U252" s="161">
        <f t="shared" si="216"/>
        <v>0</v>
      </c>
      <c r="V252" s="161">
        <f t="shared" si="216"/>
        <v>0</v>
      </c>
      <c r="W252" s="161">
        <f t="shared" si="216"/>
        <v>0</v>
      </c>
      <c r="X252" s="161">
        <f t="shared" si="216"/>
        <v>0</v>
      </c>
      <c r="Y252" s="161">
        <f t="shared" si="216"/>
        <v>0</v>
      </c>
      <c r="Z252" s="161">
        <f t="shared" si="216"/>
        <v>0</v>
      </c>
      <c r="AA252" s="161">
        <f t="shared" si="216"/>
        <v>0</v>
      </c>
      <c r="AB252" s="161">
        <f t="shared" si="216"/>
        <v>0</v>
      </c>
      <c r="AC252" s="161">
        <f t="shared" si="216"/>
        <v>0</v>
      </c>
      <c r="AD252" s="161">
        <f t="shared" si="216"/>
        <v>0</v>
      </c>
      <c r="AE252" s="161">
        <f t="shared" si="216"/>
        <v>0</v>
      </c>
      <c r="AF252" s="174">
        <f t="shared" si="216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17"/>
        <v>0</v>
      </c>
      <c r="D253" s="161">
        <f t="shared" si="217"/>
        <v>0</v>
      </c>
      <c r="E253" s="161">
        <f t="shared" si="217"/>
        <v>0</v>
      </c>
      <c r="F253" s="161">
        <f t="shared" si="217"/>
        <v>0</v>
      </c>
      <c r="G253" s="161">
        <f t="shared" si="217"/>
        <v>0</v>
      </c>
      <c r="H253" s="161">
        <f t="shared" si="217"/>
        <v>0</v>
      </c>
      <c r="I253" s="161">
        <f t="shared" si="217"/>
        <v>0</v>
      </c>
      <c r="J253" s="161">
        <f t="shared" si="217"/>
        <v>0</v>
      </c>
      <c r="K253" s="161">
        <f t="shared" si="217"/>
        <v>0</v>
      </c>
      <c r="L253" s="161">
        <f t="shared" si="217"/>
        <v>0</v>
      </c>
      <c r="M253" s="161">
        <f t="shared" si="217"/>
        <v>0</v>
      </c>
      <c r="N253" s="161">
        <f t="shared" si="217"/>
        <v>0</v>
      </c>
      <c r="O253" s="161">
        <f t="shared" si="217"/>
        <v>0</v>
      </c>
      <c r="P253" s="161">
        <f t="shared" si="217"/>
        <v>0</v>
      </c>
      <c r="Q253" s="161">
        <f t="shared" si="217"/>
        <v>0</v>
      </c>
      <c r="R253" s="161">
        <f t="shared" si="217"/>
        <v>0</v>
      </c>
      <c r="S253" s="161">
        <f t="shared" si="216"/>
        <v>0</v>
      </c>
      <c r="T253" s="161">
        <f t="shared" si="216"/>
        <v>0</v>
      </c>
      <c r="U253" s="161">
        <f t="shared" si="216"/>
        <v>0</v>
      </c>
      <c r="V253" s="161">
        <f t="shared" si="216"/>
        <v>0</v>
      </c>
      <c r="W253" s="161">
        <f t="shared" si="216"/>
        <v>0</v>
      </c>
      <c r="X253" s="161">
        <f t="shared" si="216"/>
        <v>0</v>
      </c>
      <c r="Y253" s="161">
        <f t="shared" si="216"/>
        <v>0</v>
      </c>
      <c r="Z253" s="161">
        <f t="shared" si="216"/>
        <v>0</v>
      </c>
      <c r="AA253" s="161">
        <f t="shared" si="216"/>
        <v>0</v>
      </c>
      <c r="AB253" s="161">
        <f t="shared" si="216"/>
        <v>0</v>
      </c>
      <c r="AC253" s="161">
        <f t="shared" si="216"/>
        <v>0</v>
      </c>
      <c r="AD253" s="161">
        <f t="shared" si="216"/>
        <v>0</v>
      </c>
      <c r="AE253" s="161">
        <f t="shared" si="216"/>
        <v>0</v>
      </c>
      <c r="AF253" s="174">
        <f t="shared" si="216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17"/>
        <v>0</v>
      </c>
      <c r="D254" s="161">
        <f t="shared" si="217"/>
        <v>0</v>
      </c>
      <c r="E254" s="161">
        <f t="shared" si="217"/>
        <v>0</v>
      </c>
      <c r="F254" s="161">
        <f t="shared" si="217"/>
        <v>0</v>
      </c>
      <c r="G254" s="161">
        <f t="shared" si="217"/>
        <v>0</v>
      </c>
      <c r="H254" s="161">
        <f t="shared" si="217"/>
        <v>0</v>
      </c>
      <c r="I254" s="161">
        <f t="shared" si="217"/>
        <v>0</v>
      </c>
      <c r="J254" s="161">
        <f t="shared" si="217"/>
        <v>0</v>
      </c>
      <c r="K254" s="161">
        <f t="shared" si="217"/>
        <v>0</v>
      </c>
      <c r="L254" s="161">
        <f t="shared" si="217"/>
        <v>0</v>
      </c>
      <c r="M254" s="161">
        <f t="shared" si="217"/>
        <v>0</v>
      </c>
      <c r="N254" s="161">
        <f t="shared" si="217"/>
        <v>0</v>
      </c>
      <c r="O254" s="161">
        <f t="shared" si="217"/>
        <v>0</v>
      </c>
      <c r="P254" s="161">
        <f t="shared" si="217"/>
        <v>0</v>
      </c>
      <c r="Q254" s="161">
        <f t="shared" si="217"/>
        <v>0</v>
      </c>
      <c r="R254" s="161">
        <f t="shared" si="217"/>
        <v>0</v>
      </c>
      <c r="S254" s="161">
        <f t="shared" si="216"/>
        <v>0</v>
      </c>
      <c r="T254" s="161">
        <f t="shared" si="216"/>
        <v>0</v>
      </c>
      <c r="U254" s="161">
        <f t="shared" si="216"/>
        <v>0</v>
      </c>
      <c r="V254" s="161">
        <f t="shared" si="216"/>
        <v>0</v>
      </c>
      <c r="W254" s="161">
        <f t="shared" si="216"/>
        <v>0</v>
      </c>
      <c r="X254" s="161">
        <f t="shared" si="216"/>
        <v>0</v>
      </c>
      <c r="Y254" s="161">
        <f t="shared" si="216"/>
        <v>0</v>
      </c>
      <c r="Z254" s="161">
        <f t="shared" si="216"/>
        <v>0</v>
      </c>
      <c r="AA254" s="161">
        <f t="shared" si="216"/>
        <v>0</v>
      </c>
      <c r="AB254" s="161">
        <f t="shared" si="216"/>
        <v>0</v>
      </c>
      <c r="AC254" s="161">
        <f t="shared" si="216"/>
        <v>0</v>
      </c>
      <c r="AD254" s="161">
        <f t="shared" si="216"/>
        <v>0</v>
      </c>
      <c r="AE254" s="161">
        <f t="shared" si="216"/>
        <v>0</v>
      </c>
      <c r="AF254" s="174">
        <f t="shared" si="216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17"/>
        <v>0</v>
      </c>
      <c r="D255" s="161">
        <f t="shared" si="217"/>
        <v>0</v>
      </c>
      <c r="E255" s="161">
        <f t="shared" si="217"/>
        <v>0</v>
      </c>
      <c r="F255" s="161">
        <f t="shared" si="217"/>
        <v>0</v>
      </c>
      <c r="G255" s="161">
        <f t="shared" si="217"/>
        <v>0</v>
      </c>
      <c r="H255" s="161">
        <f t="shared" si="217"/>
        <v>0</v>
      </c>
      <c r="I255" s="161">
        <f t="shared" si="217"/>
        <v>0</v>
      </c>
      <c r="J255" s="161">
        <f t="shared" si="217"/>
        <v>0</v>
      </c>
      <c r="K255" s="161">
        <f t="shared" si="217"/>
        <v>0</v>
      </c>
      <c r="L255" s="161">
        <f t="shared" si="217"/>
        <v>0</v>
      </c>
      <c r="M255" s="161">
        <f t="shared" si="217"/>
        <v>0</v>
      </c>
      <c r="N255" s="161">
        <f t="shared" si="217"/>
        <v>0</v>
      </c>
      <c r="O255" s="161">
        <f t="shared" si="217"/>
        <v>0</v>
      </c>
      <c r="P255" s="161">
        <f t="shared" si="217"/>
        <v>0</v>
      </c>
      <c r="Q255" s="161">
        <f t="shared" si="217"/>
        <v>0</v>
      </c>
      <c r="R255" s="161">
        <f t="shared" si="217"/>
        <v>0</v>
      </c>
      <c r="S255" s="161">
        <f t="shared" si="216"/>
        <v>0</v>
      </c>
      <c r="T255" s="161">
        <f t="shared" si="216"/>
        <v>0</v>
      </c>
      <c r="U255" s="161">
        <f t="shared" si="216"/>
        <v>0</v>
      </c>
      <c r="V255" s="161">
        <f t="shared" si="216"/>
        <v>0</v>
      </c>
      <c r="W255" s="161">
        <f t="shared" si="216"/>
        <v>0</v>
      </c>
      <c r="X255" s="161">
        <f t="shared" si="216"/>
        <v>0</v>
      </c>
      <c r="Y255" s="161">
        <f t="shared" si="216"/>
        <v>0</v>
      </c>
      <c r="Z255" s="161">
        <f t="shared" si="216"/>
        <v>0</v>
      </c>
      <c r="AA255" s="161">
        <f t="shared" si="216"/>
        <v>0</v>
      </c>
      <c r="AB255" s="161">
        <f t="shared" si="216"/>
        <v>0</v>
      </c>
      <c r="AC255" s="161">
        <f t="shared" si="216"/>
        <v>0</v>
      </c>
      <c r="AD255" s="161">
        <f t="shared" si="216"/>
        <v>0</v>
      </c>
      <c r="AE255" s="161">
        <f t="shared" si="216"/>
        <v>0</v>
      </c>
      <c r="AF255" s="174">
        <f t="shared" si="216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17"/>
        <v>0</v>
      </c>
      <c r="D256" s="161">
        <f t="shared" si="217"/>
        <v>0</v>
      </c>
      <c r="E256" s="161">
        <f t="shared" si="217"/>
        <v>0</v>
      </c>
      <c r="F256" s="161">
        <f t="shared" si="217"/>
        <v>0</v>
      </c>
      <c r="G256" s="161">
        <f t="shared" si="217"/>
        <v>0</v>
      </c>
      <c r="H256" s="161">
        <f t="shared" si="217"/>
        <v>0</v>
      </c>
      <c r="I256" s="161">
        <f t="shared" si="217"/>
        <v>0</v>
      </c>
      <c r="J256" s="161">
        <f t="shared" si="217"/>
        <v>0</v>
      </c>
      <c r="K256" s="161">
        <f t="shared" si="217"/>
        <v>0</v>
      </c>
      <c r="L256" s="161">
        <f t="shared" si="217"/>
        <v>0</v>
      </c>
      <c r="M256" s="161">
        <f t="shared" si="217"/>
        <v>0</v>
      </c>
      <c r="N256" s="161">
        <f t="shared" si="217"/>
        <v>0</v>
      </c>
      <c r="O256" s="161">
        <f t="shared" si="217"/>
        <v>0</v>
      </c>
      <c r="P256" s="161">
        <f t="shared" si="217"/>
        <v>0</v>
      </c>
      <c r="Q256" s="161">
        <f t="shared" si="217"/>
        <v>0</v>
      </c>
      <c r="R256" s="161">
        <f t="shared" si="217"/>
        <v>0</v>
      </c>
      <c r="S256" s="161">
        <f t="shared" si="216"/>
        <v>0</v>
      </c>
      <c r="T256" s="161">
        <f t="shared" si="216"/>
        <v>0</v>
      </c>
      <c r="U256" s="161">
        <f t="shared" si="216"/>
        <v>0</v>
      </c>
      <c r="V256" s="161">
        <f t="shared" si="216"/>
        <v>0</v>
      </c>
      <c r="W256" s="161">
        <f t="shared" si="216"/>
        <v>0</v>
      </c>
      <c r="X256" s="161">
        <f t="shared" si="216"/>
        <v>0</v>
      </c>
      <c r="Y256" s="161">
        <f t="shared" si="216"/>
        <v>0</v>
      </c>
      <c r="Z256" s="161">
        <f t="shared" si="216"/>
        <v>0</v>
      </c>
      <c r="AA256" s="161">
        <f t="shared" si="216"/>
        <v>0</v>
      </c>
      <c r="AB256" s="161">
        <f t="shared" si="216"/>
        <v>0</v>
      </c>
      <c r="AC256" s="161">
        <f t="shared" si="216"/>
        <v>0</v>
      </c>
      <c r="AD256" s="161">
        <f t="shared" si="216"/>
        <v>0</v>
      </c>
      <c r="AE256" s="161">
        <f t="shared" si="216"/>
        <v>0</v>
      </c>
      <c r="AF256" s="174">
        <f t="shared" si="216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17"/>
        <v>0</v>
      </c>
      <c r="D257" s="161">
        <f t="shared" si="217"/>
        <v>0</v>
      </c>
      <c r="E257" s="161">
        <f t="shared" si="217"/>
        <v>0</v>
      </c>
      <c r="F257" s="161">
        <f t="shared" si="217"/>
        <v>0</v>
      </c>
      <c r="G257" s="161">
        <f t="shared" si="217"/>
        <v>0</v>
      </c>
      <c r="H257" s="161">
        <f t="shared" si="217"/>
        <v>0</v>
      </c>
      <c r="I257" s="161">
        <f t="shared" si="217"/>
        <v>0</v>
      </c>
      <c r="J257" s="161">
        <f t="shared" si="217"/>
        <v>0</v>
      </c>
      <c r="K257" s="161">
        <f t="shared" si="217"/>
        <v>0</v>
      </c>
      <c r="L257" s="161">
        <f t="shared" si="217"/>
        <v>0</v>
      </c>
      <c r="M257" s="161">
        <f t="shared" si="217"/>
        <v>0</v>
      </c>
      <c r="N257" s="161">
        <f t="shared" si="217"/>
        <v>0</v>
      </c>
      <c r="O257" s="161">
        <f t="shared" si="217"/>
        <v>0</v>
      </c>
      <c r="P257" s="161">
        <f t="shared" si="217"/>
        <v>0</v>
      </c>
      <c r="Q257" s="161">
        <f t="shared" si="217"/>
        <v>0</v>
      </c>
      <c r="R257" s="161">
        <f t="shared" si="217"/>
        <v>0</v>
      </c>
      <c r="S257" s="161">
        <f t="shared" si="216"/>
        <v>0</v>
      </c>
      <c r="T257" s="161">
        <f t="shared" si="216"/>
        <v>0</v>
      </c>
      <c r="U257" s="161">
        <f t="shared" si="216"/>
        <v>0</v>
      </c>
      <c r="V257" s="161">
        <f t="shared" si="216"/>
        <v>0</v>
      </c>
      <c r="W257" s="161">
        <f t="shared" si="216"/>
        <v>0</v>
      </c>
      <c r="X257" s="161">
        <f t="shared" si="216"/>
        <v>0</v>
      </c>
      <c r="Y257" s="161">
        <f t="shared" si="216"/>
        <v>0</v>
      </c>
      <c r="Z257" s="161">
        <f t="shared" si="216"/>
        <v>0</v>
      </c>
      <c r="AA257" s="161">
        <f t="shared" si="216"/>
        <v>0</v>
      </c>
      <c r="AB257" s="161">
        <f t="shared" si="216"/>
        <v>0</v>
      </c>
      <c r="AC257" s="161">
        <f t="shared" si="216"/>
        <v>0</v>
      </c>
      <c r="AD257" s="161">
        <f t="shared" si="216"/>
        <v>0</v>
      </c>
      <c r="AE257" s="161">
        <f t="shared" si="216"/>
        <v>0</v>
      </c>
      <c r="AF257" s="174">
        <f t="shared" si="216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17"/>
        <v>0</v>
      </c>
      <c r="D258" s="161">
        <f t="shared" si="217"/>
        <v>0</v>
      </c>
      <c r="E258" s="161">
        <f t="shared" si="217"/>
        <v>0</v>
      </c>
      <c r="F258" s="161">
        <f t="shared" si="217"/>
        <v>0</v>
      </c>
      <c r="G258" s="161">
        <f t="shared" si="217"/>
        <v>0</v>
      </c>
      <c r="H258" s="161">
        <f t="shared" si="217"/>
        <v>0</v>
      </c>
      <c r="I258" s="161">
        <f t="shared" si="217"/>
        <v>0</v>
      </c>
      <c r="J258" s="161">
        <f t="shared" si="217"/>
        <v>0</v>
      </c>
      <c r="K258" s="161">
        <f t="shared" si="217"/>
        <v>0</v>
      </c>
      <c r="L258" s="161">
        <f t="shared" si="217"/>
        <v>0</v>
      </c>
      <c r="M258" s="161">
        <f t="shared" si="217"/>
        <v>0</v>
      </c>
      <c r="N258" s="161">
        <f t="shared" si="217"/>
        <v>0</v>
      </c>
      <c r="O258" s="161">
        <f t="shared" si="217"/>
        <v>0</v>
      </c>
      <c r="P258" s="161">
        <f t="shared" si="217"/>
        <v>0</v>
      </c>
      <c r="Q258" s="161">
        <f t="shared" si="217"/>
        <v>0</v>
      </c>
      <c r="R258" s="161">
        <f t="shared" si="217"/>
        <v>0</v>
      </c>
      <c r="S258" s="161">
        <f t="shared" si="216"/>
        <v>0</v>
      </c>
      <c r="T258" s="161">
        <f t="shared" si="216"/>
        <v>0</v>
      </c>
      <c r="U258" s="161">
        <f t="shared" si="216"/>
        <v>0</v>
      </c>
      <c r="V258" s="161">
        <f t="shared" si="216"/>
        <v>0</v>
      </c>
      <c r="W258" s="161">
        <f t="shared" si="216"/>
        <v>0</v>
      </c>
      <c r="X258" s="161">
        <f t="shared" si="216"/>
        <v>0</v>
      </c>
      <c r="Y258" s="161">
        <f t="shared" si="216"/>
        <v>0</v>
      </c>
      <c r="Z258" s="161">
        <f t="shared" si="216"/>
        <v>0</v>
      </c>
      <c r="AA258" s="161">
        <f t="shared" si="216"/>
        <v>0</v>
      </c>
      <c r="AB258" s="161">
        <f t="shared" si="216"/>
        <v>0</v>
      </c>
      <c r="AC258" s="161">
        <f t="shared" si="216"/>
        <v>0</v>
      </c>
      <c r="AD258" s="161">
        <f t="shared" si="216"/>
        <v>0</v>
      </c>
      <c r="AE258" s="161">
        <f t="shared" si="216"/>
        <v>0</v>
      </c>
      <c r="AF258" s="174">
        <f t="shared" si="216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17"/>
        <v>0</v>
      </c>
      <c r="D259" s="161">
        <f t="shared" si="217"/>
        <v>0</v>
      </c>
      <c r="E259" s="161">
        <f t="shared" si="217"/>
        <v>0</v>
      </c>
      <c r="F259" s="161">
        <f t="shared" si="217"/>
        <v>0</v>
      </c>
      <c r="G259" s="161">
        <f t="shared" si="217"/>
        <v>0</v>
      </c>
      <c r="H259" s="161">
        <f t="shared" si="217"/>
        <v>0</v>
      </c>
      <c r="I259" s="161">
        <f t="shared" si="217"/>
        <v>0</v>
      </c>
      <c r="J259" s="161">
        <f t="shared" si="217"/>
        <v>0</v>
      </c>
      <c r="K259" s="161">
        <f t="shared" si="217"/>
        <v>0</v>
      </c>
      <c r="L259" s="161">
        <f t="shared" si="217"/>
        <v>0</v>
      </c>
      <c r="M259" s="161">
        <f t="shared" si="217"/>
        <v>0</v>
      </c>
      <c r="N259" s="161">
        <f t="shared" si="217"/>
        <v>0</v>
      </c>
      <c r="O259" s="161">
        <f t="shared" si="217"/>
        <v>0</v>
      </c>
      <c r="P259" s="161">
        <f t="shared" si="217"/>
        <v>0</v>
      </c>
      <c r="Q259" s="161">
        <f t="shared" si="217"/>
        <v>0</v>
      </c>
      <c r="R259" s="161">
        <f t="shared" si="217"/>
        <v>0</v>
      </c>
      <c r="S259" s="161">
        <f t="shared" si="216"/>
        <v>0</v>
      </c>
      <c r="T259" s="161">
        <f t="shared" si="216"/>
        <v>0</v>
      </c>
      <c r="U259" s="161">
        <f t="shared" si="216"/>
        <v>0</v>
      </c>
      <c r="V259" s="161">
        <f t="shared" si="216"/>
        <v>0</v>
      </c>
      <c r="W259" s="161">
        <f t="shared" si="216"/>
        <v>0</v>
      </c>
      <c r="X259" s="161">
        <f t="shared" si="216"/>
        <v>0</v>
      </c>
      <c r="Y259" s="161">
        <f t="shared" si="216"/>
        <v>0</v>
      </c>
      <c r="Z259" s="161">
        <f t="shared" si="216"/>
        <v>0</v>
      </c>
      <c r="AA259" s="161">
        <f t="shared" si="216"/>
        <v>0</v>
      </c>
      <c r="AB259" s="161">
        <f t="shared" si="216"/>
        <v>0</v>
      </c>
      <c r="AC259" s="161">
        <f t="shared" si="216"/>
        <v>0</v>
      </c>
      <c r="AD259" s="161">
        <f t="shared" si="216"/>
        <v>0</v>
      </c>
      <c r="AE259" s="161">
        <f t="shared" si="216"/>
        <v>0</v>
      </c>
      <c r="AF259" s="174">
        <f t="shared" si="216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17"/>
        <v>0</v>
      </c>
      <c r="D260" s="161">
        <f t="shared" si="217"/>
        <v>0</v>
      </c>
      <c r="E260" s="161">
        <f t="shared" si="217"/>
        <v>0</v>
      </c>
      <c r="F260" s="161">
        <f t="shared" si="217"/>
        <v>0</v>
      </c>
      <c r="G260" s="161">
        <f t="shared" si="217"/>
        <v>0</v>
      </c>
      <c r="H260" s="161">
        <f t="shared" si="217"/>
        <v>0</v>
      </c>
      <c r="I260" s="161">
        <f t="shared" si="217"/>
        <v>0</v>
      </c>
      <c r="J260" s="161">
        <f t="shared" si="217"/>
        <v>0</v>
      </c>
      <c r="K260" s="161">
        <f t="shared" si="217"/>
        <v>0</v>
      </c>
      <c r="L260" s="161">
        <f t="shared" si="217"/>
        <v>0</v>
      </c>
      <c r="M260" s="161">
        <f t="shared" si="217"/>
        <v>0</v>
      </c>
      <c r="N260" s="161">
        <f t="shared" si="217"/>
        <v>0</v>
      </c>
      <c r="O260" s="161">
        <f t="shared" si="217"/>
        <v>0</v>
      </c>
      <c r="P260" s="161">
        <f t="shared" si="217"/>
        <v>0</v>
      </c>
      <c r="Q260" s="161">
        <f t="shared" si="217"/>
        <v>0</v>
      </c>
      <c r="R260" s="161">
        <f t="shared" si="217"/>
        <v>0</v>
      </c>
      <c r="S260" s="161">
        <f t="shared" si="216"/>
        <v>0</v>
      </c>
      <c r="T260" s="161">
        <f t="shared" si="216"/>
        <v>0</v>
      </c>
      <c r="U260" s="161">
        <f t="shared" si="216"/>
        <v>0</v>
      </c>
      <c r="V260" s="161">
        <f t="shared" si="216"/>
        <v>0</v>
      </c>
      <c r="W260" s="161">
        <f t="shared" si="216"/>
        <v>0</v>
      </c>
      <c r="X260" s="161">
        <f t="shared" si="216"/>
        <v>0</v>
      </c>
      <c r="Y260" s="161">
        <f t="shared" si="216"/>
        <v>0</v>
      </c>
      <c r="Z260" s="161">
        <f t="shared" si="216"/>
        <v>0</v>
      </c>
      <c r="AA260" s="161">
        <f t="shared" si="216"/>
        <v>0</v>
      </c>
      <c r="AB260" s="161">
        <f t="shared" si="216"/>
        <v>0</v>
      </c>
      <c r="AC260" s="161">
        <f t="shared" si="216"/>
        <v>0</v>
      </c>
      <c r="AD260" s="161">
        <f t="shared" si="216"/>
        <v>0</v>
      </c>
      <c r="AE260" s="161">
        <f t="shared" si="216"/>
        <v>0</v>
      </c>
      <c r="AF260" s="174">
        <f t="shared" si="216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17"/>
        <v>0</v>
      </c>
      <c r="D261" s="161">
        <f t="shared" si="217"/>
        <v>0</v>
      </c>
      <c r="E261" s="161">
        <f t="shared" si="217"/>
        <v>0</v>
      </c>
      <c r="F261" s="161">
        <f t="shared" si="217"/>
        <v>0</v>
      </c>
      <c r="G261" s="161">
        <f t="shared" si="217"/>
        <v>0</v>
      </c>
      <c r="H261" s="161">
        <f t="shared" si="217"/>
        <v>0</v>
      </c>
      <c r="I261" s="161">
        <f t="shared" si="217"/>
        <v>0</v>
      </c>
      <c r="J261" s="161">
        <f t="shared" si="217"/>
        <v>0</v>
      </c>
      <c r="K261" s="161">
        <f t="shared" si="217"/>
        <v>0</v>
      </c>
      <c r="L261" s="161">
        <f t="shared" si="217"/>
        <v>0</v>
      </c>
      <c r="M261" s="161">
        <f t="shared" si="217"/>
        <v>0</v>
      </c>
      <c r="N261" s="161">
        <f t="shared" si="217"/>
        <v>0</v>
      </c>
      <c r="O261" s="161">
        <f t="shared" si="217"/>
        <v>0</v>
      </c>
      <c r="P261" s="161">
        <f t="shared" si="217"/>
        <v>0</v>
      </c>
      <c r="Q261" s="161">
        <f t="shared" si="217"/>
        <v>0</v>
      </c>
      <c r="R261" s="161">
        <f t="shared" si="217"/>
        <v>0</v>
      </c>
      <c r="S261" s="161">
        <f t="shared" si="216"/>
        <v>0</v>
      </c>
      <c r="T261" s="161">
        <f t="shared" si="216"/>
        <v>0</v>
      </c>
      <c r="U261" s="161">
        <f t="shared" si="216"/>
        <v>0</v>
      </c>
      <c r="V261" s="161">
        <f t="shared" si="216"/>
        <v>0</v>
      </c>
      <c r="W261" s="161">
        <f t="shared" si="216"/>
        <v>0</v>
      </c>
      <c r="X261" s="161">
        <f t="shared" si="216"/>
        <v>0</v>
      </c>
      <c r="Y261" s="161">
        <f t="shared" si="216"/>
        <v>0</v>
      </c>
      <c r="Z261" s="161">
        <f t="shared" si="216"/>
        <v>0</v>
      </c>
      <c r="AA261" s="161">
        <f t="shared" si="216"/>
        <v>0</v>
      </c>
      <c r="AB261" s="161">
        <f t="shared" si="216"/>
        <v>0</v>
      </c>
      <c r="AC261" s="161">
        <f t="shared" si="216"/>
        <v>0</v>
      </c>
      <c r="AD261" s="161">
        <f t="shared" si="216"/>
        <v>0</v>
      </c>
      <c r="AE261" s="161">
        <f t="shared" si="216"/>
        <v>0</v>
      </c>
      <c r="AF261" s="174">
        <f t="shared" si="216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17"/>
        <v>0</v>
      </c>
      <c r="D262" s="161">
        <f t="shared" si="217"/>
        <v>0</v>
      </c>
      <c r="E262" s="161">
        <f t="shared" si="217"/>
        <v>0</v>
      </c>
      <c r="F262" s="161">
        <f t="shared" si="217"/>
        <v>0</v>
      </c>
      <c r="G262" s="161">
        <f t="shared" si="217"/>
        <v>0</v>
      </c>
      <c r="H262" s="161">
        <f t="shared" si="217"/>
        <v>0</v>
      </c>
      <c r="I262" s="161">
        <f t="shared" si="217"/>
        <v>0</v>
      </c>
      <c r="J262" s="161">
        <f t="shared" si="217"/>
        <v>0</v>
      </c>
      <c r="K262" s="161">
        <f t="shared" si="217"/>
        <v>0</v>
      </c>
      <c r="L262" s="161">
        <f t="shared" si="217"/>
        <v>0</v>
      </c>
      <c r="M262" s="161">
        <f t="shared" si="217"/>
        <v>0</v>
      </c>
      <c r="N262" s="161">
        <f t="shared" si="217"/>
        <v>0</v>
      </c>
      <c r="O262" s="161">
        <f t="shared" si="217"/>
        <v>0</v>
      </c>
      <c r="P262" s="161">
        <f t="shared" si="217"/>
        <v>0</v>
      </c>
      <c r="Q262" s="161">
        <f t="shared" si="217"/>
        <v>0</v>
      </c>
      <c r="R262" s="161">
        <f t="shared" si="217"/>
        <v>0</v>
      </c>
      <c r="S262" s="161">
        <f t="shared" si="216"/>
        <v>0</v>
      </c>
      <c r="T262" s="161">
        <f t="shared" si="216"/>
        <v>0</v>
      </c>
      <c r="U262" s="161">
        <f t="shared" si="216"/>
        <v>0</v>
      </c>
      <c r="V262" s="161">
        <f t="shared" si="216"/>
        <v>0</v>
      </c>
      <c r="W262" s="161">
        <f t="shared" si="216"/>
        <v>0</v>
      </c>
      <c r="X262" s="161">
        <f t="shared" si="216"/>
        <v>0</v>
      </c>
      <c r="Y262" s="161">
        <f t="shared" si="216"/>
        <v>0</v>
      </c>
      <c r="Z262" s="161">
        <f t="shared" si="216"/>
        <v>0</v>
      </c>
      <c r="AA262" s="161">
        <f t="shared" si="216"/>
        <v>0</v>
      </c>
      <c r="AB262" s="161">
        <f t="shared" si="216"/>
        <v>0</v>
      </c>
      <c r="AC262" s="161">
        <f t="shared" si="216"/>
        <v>0</v>
      </c>
      <c r="AD262" s="161">
        <f t="shared" si="216"/>
        <v>0</v>
      </c>
      <c r="AE262" s="161">
        <f t="shared" si="216"/>
        <v>0</v>
      </c>
      <c r="AF262" s="174">
        <f t="shared" si="216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17"/>
        <v>0</v>
      </c>
      <c r="D263" s="161">
        <f t="shared" si="217"/>
        <v>0</v>
      </c>
      <c r="E263" s="161">
        <f t="shared" si="217"/>
        <v>0</v>
      </c>
      <c r="F263" s="161">
        <f t="shared" si="217"/>
        <v>0</v>
      </c>
      <c r="G263" s="161">
        <f t="shared" si="217"/>
        <v>0</v>
      </c>
      <c r="H263" s="161">
        <f t="shared" si="217"/>
        <v>0</v>
      </c>
      <c r="I263" s="161">
        <f t="shared" si="217"/>
        <v>0</v>
      </c>
      <c r="J263" s="161">
        <f t="shared" si="217"/>
        <v>0</v>
      </c>
      <c r="K263" s="161">
        <f t="shared" si="217"/>
        <v>0</v>
      </c>
      <c r="L263" s="161">
        <f t="shared" si="217"/>
        <v>0</v>
      </c>
      <c r="M263" s="161">
        <f t="shared" si="217"/>
        <v>0</v>
      </c>
      <c r="N263" s="161">
        <f t="shared" si="217"/>
        <v>0</v>
      </c>
      <c r="O263" s="161">
        <f t="shared" si="217"/>
        <v>0</v>
      </c>
      <c r="P263" s="161">
        <f t="shared" si="217"/>
        <v>0</v>
      </c>
      <c r="Q263" s="161">
        <f t="shared" si="217"/>
        <v>0</v>
      </c>
      <c r="R263" s="161">
        <f t="shared" si="217"/>
        <v>0</v>
      </c>
      <c r="S263" s="161">
        <f t="shared" si="216"/>
        <v>0</v>
      </c>
      <c r="T263" s="161">
        <f t="shared" si="216"/>
        <v>0</v>
      </c>
      <c r="U263" s="161">
        <f t="shared" si="216"/>
        <v>0</v>
      </c>
      <c r="V263" s="161">
        <f t="shared" si="216"/>
        <v>0</v>
      </c>
      <c r="W263" s="161">
        <f t="shared" si="216"/>
        <v>0</v>
      </c>
      <c r="X263" s="161">
        <f t="shared" si="216"/>
        <v>0</v>
      </c>
      <c r="Y263" s="161">
        <f t="shared" si="216"/>
        <v>0</v>
      </c>
      <c r="Z263" s="161">
        <f t="shared" si="216"/>
        <v>0</v>
      </c>
      <c r="AA263" s="161">
        <f t="shared" si="216"/>
        <v>0</v>
      </c>
      <c r="AB263" s="161">
        <f t="shared" si="216"/>
        <v>0</v>
      </c>
      <c r="AC263" s="161">
        <f t="shared" si="216"/>
        <v>0</v>
      </c>
      <c r="AD263" s="161">
        <f t="shared" si="216"/>
        <v>0</v>
      </c>
      <c r="AE263" s="161">
        <f t="shared" si="216"/>
        <v>0</v>
      </c>
      <c r="AF263" s="174">
        <f t="shared" si="216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17"/>
        <v>0</v>
      </c>
      <c r="D264" s="161">
        <f t="shared" si="217"/>
        <v>0</v>
      </c>
      <c r="E264" s="161">
        <f t="shared" si="217"/>
        <v>0</v>
      </c>
      <c r="F264" s="161">
        <f t="shared" si="217"/>
        <v>0</v>
      </c>
      <c r="G264" s="161">
        <f t="shared" si="217"/>
        <v>0</v>
      </c>
      <c r="H264" s="161">
        <f t="shared" si="217"/>
        <v>0</v>
      </c>
      <c r="I264" s="161">
        <f t="shared" si="217"/>
        <v>0</v>
      </c>
      <c r="J264" s="161">
        <f t="shared" si="217"/>
        <v>0</v>
      </c>
      <c r="K264" s="161">
        <f t="shared" si="217"/>
        <v>0</v>
      </c>
      <c r="L264" s="161">
        <f t="shared" si="217"/>
        <v>0</v>
      </c>
      <c r="M264" s="161">
        <f t="shared" si="217"/>
        <v>0</v>
      </c>
      <c r="N264" s="161">
        <f t="shared" si="217"/>
        <v>0</v>
      </c>
      <c r="O264" s="161">
        <f t="shared" si="217"/>
        <v>0</v>
      </c>
      <c r="P264" s="161">
        <f t="shared" si="217"/>
        <v>0</v>
      </c>
      <c r="Q264" s="161">
        <f t="shared" si="217"/>
        <v>0</v>
      </c>
      <c r="R264" s="161">
        <f t="shared" si="217"/>
        <v>0</v>
      </c>
      <c r="S264" s="161">
        <f t="shared" ref="S264:AF273" si="218">R264</f>
        <v>0</v>
      </c>
      <c r="T264" s="161">
        <f t="shared" si="218"/>
        <v>0</v>
      </c>
      <c r="U264" s="161">
        <f t="shared" si="218"/>
        <v>0</v>
      </c>
      <c r="V264" s="161">
        <f t="shared" si="218"/>
        <v>0</v>
      </c>
      <c r="W264" s="161">
        <f t="shared" si="218"/>
        <v>0</v>
      </c>
      <c r="X264" s="161">
        <f t="shared" si="218"/>
        <v>0</v>
      </c>
      <c r="Y264" s="161">
        <f t="shared" si="218"/>
        <v>0</v>
      </c>
      <c r="Z264" s="161">
        <f t="shared" si="218"/>
        <v>0</v>
      </c>
      <c r="AA264" s="161">
        <f t="shared" si="218"/>
        <v>0</v>
      </c>
      <c r="AB264" s="161">
        <f t="shared" si="218"/>
        <v>0</v>
      </c>
      <c r="AC264" s="161">
        <f t="shared" si="218"/>
        <v>0</v>
      </c>
      <c r="AD264" s="161">
        <f t="shared" si="218"/>
        <v>0</v>
      </c>
      <c r="AE264" s="161">
        <f t="shared" si="218"/>
        <v>0</v>
      </c>
      <c r="AF264" s="174">
        <f t="shared" si="218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219">B265</f>
        <v>0</v>
      </c>
      <c r="D265" s="161">
        <f t="shared" si="219"/>
        <v>0</v>
      </c>
      <c r="E265" s="161">
        <f t="shared" si="219"/>
        <v>0</v>
      </c>
      <c r="F265" s="161">
        <f t="shared" si="219"/>
        <v>0</v>
      </c>
      <c r="G265" s="161">
        <f t="shared" si="219"/>
        <v>0</v>
      </c>
      <c r="H265" s="161">
        <f t="shared" si="219"/>
        <v>0</v>
      </c>
      <c r="I265" s="161">
        <f t="shared" si="219"/>
        <v>0</v>
      </c>
      <c r="J265" s="161">
        <f t="shared" si="219"/>
        <v>0</v>
      </c>
      <c r="K265" s="161">
        <f t="shared" si="219"/>
        <v>0</v>
      </c>
      <c r="L265" s="161">
        <f t="shared" si="219"/>
        <v>0</v>
      </c>
      <c r="M265" s="161">
        <f t="shared" si="219"/>
        <v>0</v>
      </c>
      <c r="N265" s="161">
        <f t="shared" si="219"/>
        <v>0</v>
      </c>
      <c r="O265" s="161">
        <f t="shared" si="219"/>
        <v>0</v>
      </c>
      <c r="P265" s="161">
        <f t="shared" si="219"/>
        <v>0</v>
      </c>
      <c r="Q265" s="161">
        <f t="shared" si="219"/>
        <v>0</v>
      </c>
      <c r="R265" s="161">
        <f t="shared" si="219"/>
        <v>0</v>
      </c>
      <c r="S265" s="161">
        <f t="shared" si="218"/>
        <v>0</v>
      </c>
      <c r="T265" s="161">
        <f t="shared" si="218"/>
        <v>0</v>
      </c>
      <c r="U265" s="161">
        <f t="shared" si="218"/>
        <v>0</v>
      </c>
      <c r="V265" s="161">
        <f t="shared" si="218"/>
        <v>0</v>
      </c>
      <c r="W265" s="161">
        <f t="shared" si="218"/>
        <v>0</v>
      </c>
      <c r="X265" s="161">
        <f t="shared" si="218"/>
        <v>0</v>
      </c>
      <c r="Y265" s="161">
        <f t="shared" si="218"/>
        <v>0</v>
      </c>
      <c r="Z265" s="161">
        <f t="shared" si="218"/>
        <v>0</v>
      </c>
      <c r="AA265" s="161">
        <f t="shared" si="218"/>
        <v>0</v>
      </c>
      <c r="AB265" s="161">
        <f t="shared" si="218"/>
        <v>0</v>
      </c>
      <c r="AC265" s="161">
        <f t="shared" si="218"/>
        <v>0</v>
      </c>
      <c r="AD265" s="161">
        <f t="shared" si="218"/>
        <v>0</v>
      </c>
      <c r="AE265" s="161">
        <f t="shared" si="218"/>
        <v>0</v>
      </c>
      <c r="AF265" s="174">
        <f t="shared" si="218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19"/>
        <v>0</v>
      </c>
      <c r="D266" s="161">
        <f t="shared" si="219"/>
        <v>0</v>
      </c>
      <c r="E266" s="161">
        <f t="shared" si="219"/>
        <v>0</v>
      </c>
      <c r="F266" s="161">
        <f t="shared" si="219"/>
        <v>0</v>
      </c>
      <c r="G266" s="161">
        <f t="shared" si="219"/>
        <v>0</v>
      </c>
      <c r="H266" s="161">
        <f t="shared" si="219"/>
        <v>0</v>
      </c>
      <c r="I266" s="161">
        <f t="shared" si="219"/>
        <v>0</v>
      </c>
      <c r="J266" s="161">
        <f t="shared" si="219"/>
        <v>0</v>
      </c>
      <c r="K266" s="161">
        <f t="shared" si="219"/>
        <v>0</v>
      </c>
      <c r="L266" s="161">
        <f t="shared" si="219"/>
        <v>0</v>
      </c>
      <c r="M266" s="161">
        <f t="shared" si="219"/>
        <v>0</v>
      </c>
      <c r="N266" s="161">
        <f t="shared" si="219"/>
        <v>0</v>
      </c>
      <c r="O266" s="161">
        <f t="shared" si="219"/>
        <v>0</v>
      </c>
      <c r="P266" s="161">
        <f t="shared" si="219"/>
        <v>0</v>
      </c>
      <c r="Q266" s="161">
        <f t="shared" si="219"/>
        <v>0</v>
      </c>
      <c r="R266" s="161">
        <f t="shared" si="219"/>
        <v>0</v>
      </c>
      <c r="S266" s="161">
        <f t="shared" si="218"/>
        <v>0</v>
      </c>
      <c r="T266" s="161">
        <f t="shared" si="218"/>
        <v>0</v>
      </c>
      <c r="U266" s="161">
        <f t="shared" si="218"/>
        <v>0</v>
      </c>
      <c r="V266" s="161">
        <f t="shared" si="218"/>
        <v>0</v>
      </c>
      <c r="W266" s="161">
        <f t="shared" si="218"/>
        <v>0</v>
      </c>
      <c r="X266" s="161">
        <f t="shared" si="218"/>
        <v>0</v>
      </c>
      <c r="Y266" s="161">
        <f t="shared" si="218"/>
        <v>0</v>
      </c>
      <c r="Z266" s="161">
        <f t="shared" si="218"/>
        <v>0</v>
      </c>
      <c r="AA266" s="161">
        <f t="shared" si="218"/>
        <v>0</v>
      </c>
      <c r="AB266" s="161">
        <f t="shared" si="218"/>
        <v>0</v>
      </c>
      <c r="AC266" s="161">
        <f t="shared" si="218"/>
        <v>0</v>
      </c>
      <c r="AD266" s="161">
        <f t="shared" si="218"/>
        <v>0</v>
      </c>
      <c r="AE266" s="161">
        <f t="shared" si="218"/>
        <v>0</v>
      </c>
      <c r="AF266" s="174">
        <f t="shared" si="218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19"/>
        <v>0</v>
      </c>
      <c r="D267" s="161">
        <f t="shared" si="219"/>
        <v>0</v>
      </c>
      <c r="E267" s="161">
        <f t="shared" si="219"/>
        <v>0</v>
      </c>
      <c r="F267" s="161">
        <f t="shared" si="219"/>
        <v>0</v>
      </c>
      <c r="G267" s="161">
        <f t="shared" si="219"/>
        <v>0</v>
      </c>
      <c r="H267" s="161">
        <f t="shared" si="219"/>
        <v>0</v>
      </c>
      <c r="I267" s="161">
        <f t="shared" si="219"/>
        <v>0</v>
      </c>
      <c r="J267" s="161">
        <f t="shared" si="219"/>
        <v>0</v>
      </c>
      <c r="K267" s="161">
        <f t="shared" si="219"/>
        <v>0</v>
      </c>
      <c r="L267" s="161">
        <f t="shared" si="219"/>
        <v>0</v>
      </c>
      <c r="M267" s="161">
        <f t="shared" si="219"/>
        <v>0</v>
      </c>
      <c r="N267" s="161">
        <f t="shared" si="219"/>
        <v>0</v>
      </c>
      <c r="O267" s="161">
        <f t="shared" si="219"/>
        <v>0</v>
      </c>
      <c r="P267" s="161">
        <f t="shared" si="219"/>
        <v>0</v>
      </c>
      <c r="Q267" s="161">
        <f t="shared" si="219"/>
        <v>0</v>
      </c>
      <c r="R267" s="161">
        <f t="shared" si="219"/>
        <v>0</v>
      </c>
      <c r="S267" s="161">
        <f t="shared" si="218"/>
        <v>0</v>
      </c>
      <c r="T267" s="161">
        <f t="shared" si="218"/>
        <v>0</v>
      </c>
      <c r="U267" s="161">
        <f t="shared" si="218"/>
        <v>0</v>
      </c>
      <c r="V267" s="161">
        <f t="shared" si="218"/>
        <v>0</v>
      </c>
      <c r="W267" s="161">
        <f t="shared" si="218"/>
        <v>0</v>
      </c>
      <c r="X267" s="161">
        <f t="shared" si="218"/>
        <v>0</v>
      </c>
      <c r="Y267" s="161">
        <f t="shared" si="218"/>
        <v>0</v>
      </c>
      <c r="Z267" s="161">
        <f t="shared" si="218"/>
        <v>0</v>
      </c>
      <c r="AA267" s="161">
        <f t="shared" si="218"/>
        <v>0</v>
      </c>
      <c r="AB267" s="161">
        <f t="shared" si="218"/>
        <v>0</v>
      </c>
      <c r="AC267" s="161">
        <f t="shared" si="218"/>
        <v>0</v>
      </c>
      <c r="AD267" s="161">
        <f t="shared" si="218"/>
        <v>0</v>
      </c>
      <c r="AE267" s="161">
        <f t="shared" si="218"/>
        <v>0</v>
      </c>
      <c r="AF267" s="174">
        <f t="shared" si="218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19"/>
        <v>0</v>
      </c>
      <c r="D268" s="161">
        <f t="shared" si="219"/>
        <v>0</v>
      </c>
      <c r="E268" s="161">
        <f t="shared" si="219"/>
        <v>0</v>
      </c>
      <c r="F268" s="161">
        <f t="shared" si="219"/>
        <v>0</v>
      </c>
      <c r="G268" s="161">
        <f t="shared" si="219"/>
        <v>0</v>
      </c>
      <c r="H268" s="161">
        <f t="shared" si="219"/>
        <v>0</v>
      </c>
      <c r="I268" s="161">
        <f t="shared" si="219"/>
        <v>0</v>
      </c>
      <c r="J268" s="161">
        <f t="shared" si="219"/>
        <v>0</v>
      </c>
      <c r="K268" s="161">
        <f t="shared" si="219"/>
        <v>0</v>
      </c>
      <c r="L268" s="161">
        <f t="shared" si="219"/>
        <v>0</v>
      </c>
      <c r="M268" s="161">
        <f t="shared" si="219"/>
        <v>0</v>
      </c>
      <c r="N268" s="161">
        <f t="shared" si="219"/>
        <v>0</v>
      </c>
      <c r="O268" s="161">
        <f t="shared" si="219"/>
        <v>0</v>
      </c>
      <c r="P268" s="161">
        <f t="shared" si="219"/>
        <v>0</v>
      </c>
      <c r="Q268" s="161">
        <f t="shared" si="219"/>
        <v>0</v>
      </c>
      <c r="R268" s="161">
        <f t="shared" si="219"/>
        <v>0</v>
      </c>
      <c r="S268" s="161">
        <f t="shared" si="218"/>
        <v>0</v>
      </c>
      <c r="T268" s="161">
        <f t="shared" si="218"/>
        <v>0</v>
      </c>
      <c r="U268" s="161">
        <f t="shared" si="218"/>
        <v>0</v>
      </c>
      <c r="V268" s="161">
        <f t="shared" si="218"/>
        <v>0</v>
      </c>
      <c r="W268" s="161">
        <f t="shared" si="218"/>
        <v>0</v>
      </c>
      <c r="X268" s="161">
        <f t="shared" si="218"/>
        <v>0</v>
      </c>
      <c r="Y268" s="161">
        <f t="shared" si="218"/>
        <v>0</v>
      </c>
      <c r="Z268" s="161">
        <f t="shared" si="218"/>
        <v>0</v>
      </c>
      <c r="AA268" s="161">
        <f t="shared" si="218"/>
        <v>0</v>
      </c>
      <c r="AB268" s="161">
        <f t="shared" si="218"/>
        <v>0</v>
      </c>
      <c r="AC268" s="161">
        <f t="shared" si="218"/>
        <v>0</v>
      </c>
      <c r="AD268" s="161">
        <f t="shared" si="218"/>
        <v>0</v>
      </c>
      <c r="AE268" s="161">
        <f t="shared" si="218"/>
        <v>0</v>
      </c>
      <c r="AF268" s="174">
        <f t="shared" si="218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19"/>
        <v>0</v>
      </c>
      <c r="D269" s="161">
        <f t="shared" si="219"/>
        <v>0</v>
      </c>
      <c r="E269" s="161">
        <f t="shared" si="219"/>
        <v>0</v>
      </c>
      <c r="F269" s="161">
        <f t="shared" si="219"/>
        <v>0</v>
      </c>
      <c r="G269" s="161">
        <f t="shared" si="219"/>
        <v>0</v>
      </c>
      <c r="H269" s="161">
        <f t="shared" si="219"/>
        <v>0</v>
      </c>
      <c r="I269" s="161">
        <f t="shared" si="219"/>
        <v>0</v>
      </c>
      <c r="J269" s="161">
        <f t="shared" si="219"/>
        <v>0</v>
      </c>
      <c r="K269" s="161">
        <f t="shared" si="219"/>
        <v>0</v>
      </c>
      <c r="L269" s="161">
        <f t="shared" si="219"/>
        <v>0</v>
      </c>
      <c r="M269" s="161">
        <f t="shared" si="219"/>
        <v>0</v>
      </c>
      <c r="N269" s="161">
        <f t="shared" si="219"/>
        <v>0</v>
      </c>
      <c r="O269" s="161">
        <f t="shared" si="219"/>
        <v>0</v>
      </c>
      <c r="P269" s="161">
        <f t="shared" si="219"/>
        <v>0</v>
      </c>
      <c r="Q269" s="161">
        <f t="shared" si="219"/>
        <v>0</v>
      </c>
      <c r="R269" s="161">
        <f t="shared" si="219"/>
        <v>0</v>
      </c>
      <c r="S269" s="161">
        <f t="shared" si="218"/>
        <v>0</v>
      </c>
      <c r="T269" s="161">
        <f t="shared" si="218"/>
        <v>0</v>
      </c>
      <c r="U269" s="161">
        <f t="shared" si="218"/>
        <v>0</v>
      </c>
      <c r="V269" s="161">
        <f t="shared" si="218"/>
        <v>0</v>
      </c>
      <c r="W269" s="161">
        <f t="shared" si="218"/>
        <v>0</v>
      </c>
      <c r="X269" s="161">
        <f t="shared" si="218"/>
        <v>0</v>
      </c>
      <c r="Y269" s="161">
        <f t="shared" si="218"/>
        <v>0</v>
      </c>
      <c r="Z269" s="161">
        <f t="shared" si="218"/>
        <v>0</v>
      </c>
      <c r="AA269" s="161">
        <f t="shared" si="218"/>
        <v>0</v>
      </c>
      <c r="AB269" s="161">
        <f t="shared" si="218"/>
        <v>0</v>
      </c>
      <c r="AC269" s="161">
        <f t="shared" si="218"/>
        <v>0</v>
      </c>
      <c r="AD269" s="161">
        <f t="shared" si="218"/>
        <v>0</v>
      </c>
      <c r="AE269" s="161">
        <f t="shared" si="218"/>
        <v>0</v>
      </c>
      <c r="AF269" s="174">
        <f t="shared" si="218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19"/>
        <v>0</v>
      </c>
      <c r="D270" s="161">
        <f t="shared" si="219"/>
        <v>0</v>
      </c>
      <c r="E270" s="161">
        <f t="shared" si="219"/>
        <v>0</v>
      </c>
      <c r="F270" s="161">
        <f t="shared" si="219"/>
        <v>0</v>
      </c>
      <c r="G270" s="161">
        <f t="shared" si="219"/>
        <v>0</v>
      </c>
      <c r="H270" s="161">
        <f t="shared" si="219"/>
        <v>0</v>
      </c>
      <c r="I270" s="161">
        <f t="shared" si="219"/>
        <v>0</v>
      </c>
      <c r="J270" s="161">
        <f t="shared" si="219"/>
        <v>0</v>
      </c>
      <c r="K270" s="161">
        <f t="shared" si="219"/>
        <v>0</v>
      </c>
      <c r="L270" s="161">
        <f t="shared" si="219"/>
        <v>0</v>
      </c>
      <c r="M270" s="161">
        <f t="shared" si="219"/>
        <v>0</v>
      </c>
      <c r="N270" s="161">
        <f t="shared" si="219"/>
        <v>0</v>
      </c>
      <c r="O270" s="161">
        <f t="shared" si="219"/>
        <v>0</v>
      </c>
      <c r="P270" s="161">
        <f t="shared" si="219"/>
        <v>0</v>
      </c>
      <c r="Q270" s="161">
        <f t="shared" si="219"/>
        <v>0</v>
      </c>
      <c r="R270" s="161">
        <f t="shared" si="219"/>
        <v>0</v>
      </c>
      <c r="S270" s="161">
        <f t="shared" si="218"/>
        <v>0</v>
      </c>
      <c r="T270" s="161">
        <f t="shared" si="218"/>
        <v>0</v>
      </c>
      <c r="U270" s="161">
        <f t="shared" si="218"/>
        <v>0</v>
      </c>
      <c r="V270" s="161">
        <f t="shared" si="218"/>
        <v>0</v>
      </c>
      <c r="W270" s="161">
        <f t="shared" si="218"/>
        <v>0</v>
      </c>
      <c r="X270" s="161">
        <f t="shared" si="218"/>
        <v>0</v>
      </c>
      <c r="Y270" s="161">
        <f t="shared" si="218"/>
        <v>0</v>
      </c>
      <c r="Z270" s="161">
        <f t="shared" si="218"/>
        <v>0</v>
      </c>
      <c r="AA270" s="161">
        <f t="shared" si="218"/>
        <v>0</v>
      </c>
      <c r="AB270" s="161">
        <f t="shared" si="218"/>
        <v>0</v>
      </c>
      <c r="AC270" s="161">
        <f t="shared" si="218"/>
        <v>0</v>
      </c>
      <c r="AD270" s="161">
        <f t="shared" si="218"/>
        <v>0</v>
      </c>
      <c r="AE270" s="161">
        <f t="shared" si="218"/>
        <v>0</v>
      </c>
      <c r="AF270" s="174">
        <f t="shared" si="218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19"/>
        <v>0</v>
      </c>
      <c r="D271" s="161">
        <f t="shared" si="219"/>
        <v>0</v>
      </c>
      <c r="E271" s="161">
        <f t="shared" si="219"/>
        <v>0</v>
      </c>
      <c r="F271" s="161">
        <f t="shared" si="219"/>
        <v>0</v>
      </c>
      <c r="G271" s="161">
        <f t="shared" si="219"/>
        <v>0</v>
      </c>
      <c r="H271" s="161">
        <f t="shared" si="219"/>
        <v>0</v>
      </c>
      <c r="I271" s="161">
        <f t="shared" si="219"/>
        <v>0</v>
      </c>
      <c r="J271" s="161">
        <f t="shared" si="219"/>
        <v>0</v>
      </c>
      <c r="K271" s="161">
        <f t="shared" si="219"/>
        <v>0</v>
      </c>
      <c r="L271" s="161">
        <f t="shared" si="219"/>
        <v>0</v>
      </c>
      <c r="M271" s="161">
        <f t="shared" si="219"/>
        <v>0</v>
      </c>
      <c r="N271" s="161">
        <f t="shared" si="219"/>
        <v>0</v>
      </c>
      <c r="O271" s="161">
        <f t="shared" si="219"/>
        <v>0</v>
      </c>
      <c r="P271" s="161">
        <f t="shared" si="219"/>
        <v>0</v>
      </c>
      <c r="Q271" s="161">
        <f t="shared" si="219"/>
        <v>0</v>
      </c>
      <c r="R271" s="161">
        <f t="shared" si="219"/>
        <v>0</v>
      </c>
      <c r="S271" s="161">
        <f t="shared" si="218"/>
        <v>0</v>
      </c>
      <c r="T271" s="161">
        <f t="shared" si="218"/>
        <v>0</v>
      </c>
      <c r="U271" s="161">
        <f t="shared" si="218"/>
        <v>0</v>
      </c>
      <c r="V271" s="161">
        <f t="shared" si="218"/>
        <v>0</v>
      </c>
      <c r="W271" s="161">
        <f t="shared" si="218"/>
        <v>0</v>
      </c>
      <c r="X271" s="161">
        <f t="shared" si="218"/>
        <v>0</v>
      </c>
      <c r="Y271" s="161">
        <f t="shared" si="218"/>
        <v>0</v>
      </c>
      <c r="Z271" s="161">
        <f t="shared" si="218"/>
        <v>0</v>
      </c>
      <c r="AA271" s="161">
        <f t="shared" si="218"/>
        <v>0</v>
      </c>
      <c r="AB271" s="161">
        <f t="shared" si="218"/>
        <v>0</v>
      </c>
      <c r="AC271" s="161">
        <f t="shared" si="218"/>
        <v>0</v>
      </c>
      <c r="AD271" s="161">
        <f t="shared" si="218"/>
        <v>0</v>
      </c>
      <c r="AE271" s="161">
        <f t="shared" si="218"/>
        <v>0</v>
      </c>
      <c r="AF271" s="174">
        <f t="shared" si="218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19"/>
        <v>0</v>
      </c>
      <c r="D272" s="161">
        <f t="shared" si="219"/>
        <v>0</v>
      </c>
      <c r="E272" s="161">
        <f t="shared" si="219"/>
        <v>0</v>
      </c>
      <c r="F272" s="161">
        <f t="shared" si="219"/>
        <v>0</v>
      </c>
      <c r="G272" s="161">
        <f t="shared" si="219"/>
        <v>0</v>
      </c>
      <c r="H272" s="161">
        <f t="shared" si="219"/>
        <v>0</v>
      </c>
      <c r="I272" s="161">
        <f t="shared" si="219"/>
        <v>0</v>
      </c>
      <c r="J272" s="161">
        <f t="shared" si="219"/>
        <v>0</v>
      </c>
      <c r="K272" s="161">
        <f t="shared" si="219"/>
        <v>0</v>
      </c>
      <c r="L272" s="161">
        <f t="shared" si="219"/>
        <v>0</v>
      </c>
      <c r="M272" s="161">
        <f t="shared" si="219"/>
        <v>0</v>
      </c>
      <c r="N272" s="161">
        <f t="shared" si="219"/>
        <v>0</v>
      </c>
      <c r="O272" s="161">
        <f t="shared" si="219"/>
        <v>0</v>
      </c>
      <c r="P272" s="161">
        <f t="shared" si="219"/>
        <v>0</v>
      </c>
      <c r="Q272" s="161">
        <f t="shared" si="219"/>
        <v>0</v>
      </c>
      <c r="R272" s="161">
        <f t="shared" si="219"/>
        <v>0</v>
      </c>
      <c r="S272" s="161">
        <f t="shared" si="218"/>
        <v>0</v>
      </c>
      <c r="T272" s="161">
        <f t="shared" si="218"/>
        <v>0</v>
      </c>
      <c r="U272" s="161">
        <f t="shared" si="218"/>
        <v>0</v>
      </c>
      <c r="V272" s="161">
        <f t="shared" si="218"/>
        <v>0</v>
      </c>
      <c r="W272" s="161">
        <f t="shared" si="218"/>
        <v>0</v>
      </c>
      <c r="X272" s="161">
        <f t="shared" si="218"/>
        <v>0</v>
      </c>
      <c r="Y272" s="161">
        <f t="shared" si="218"/>
        <v>0</v>
      </c>
      <c r="Z272" s="161">
        <f t="shared" si="218"/>
        <v>0</v>
      </c>
      <c r="AA272" s="161">
        <f t="shared" si="218"/>
        <v>0</v>
      </c>
      <c r="AB272" s="161">
        <f t="shared" si="218"/>
        <v>0</v>
      </c>
      <c r="AC272" s="161">
        <f t="shared" si="218"/>
        <v>0</v>
      </c>
      <c r="AD272" s="161">
        <f t="shared" si="218"/>
        <v>0</v>
      </c>
      <c r="AE272" s="161">
        <f t="shared" si="218"/>
        <v>0</v>
      </c>
      <c r="AF272" s="174">
        <f t="shared" si="218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19"/>
        <v>0</v>
      </c>
      <c r="D273" s="177">
        <f t="shared" si="219"/>
        <v>0</v>
      </c>
      <c r="E273" s="177">
        <f t="shared" si="219"/>
        <v>0</v>
      </c>
      <c r="F273" s="177">
        <f t="shared" si="219"/>
        <v>0</v>
      </c>
      <c r="G273" s="177">
        <f t="shared" si="219"/>
        <v>0</v>
      </c>
      <c r="H273" s="177">
        <f t="shared" si="219"/>
        <v>0</v>
      </c>
      <c r="I273" s="177">
        <f t="shared" si="219"/>
        <v>0</v>
      </c>
      <c r="J273" s="177">
        <f t="shared" si="219"/>
        <v>0</v>
      </c>
      <c r="K273" s="177">
        <f t="shared" si="219"/>
        <v>0</v>
      </c>
      <c r="L273" s="177">
        <f t="shared" si="219"/>
        <v>0</v>
      </c>
      <c r="M273" s="177">
        <f t="shared" si="219"/>
        <v>0</v>
      </c>
      <c r="N273" s="177">
        <f t="shared" si="219"/>
        <v>0</v>
      </c>
      <c r="O273" s="177">
        <f t="shared" si="219"/>
        <v>0</v>
      </c>
      <c r="P273" s="177">
        <f t="shared" si="219"/>
        <v>0</v>
      </c>
      <c r="Q273" s="177">
        <f t="shared" si="219"/>
        <v>0</v>
      </c>
      <c r="R273" s="177">
        <f t="shared" si="219"/>
        <v>0</v>
      </c>
      <c r="S273" s="177">
        <f t="shared" si="218"/>
        <v>0</v>
      </c>
      <c r="T273" s="177">
        <f t="shared" si="218"/>
        <v>0</v>
      </c>
      <c r="U273" s="177">
        <f t="shared" si="218"/>
        <v>0</v>
      </c>
      <c r="V273" s="177">
        <f t="shared" si="218"/>
        <v>0</v>
      </c>
      <c r="W273" s="177">
        <f t="shared" si="218"/>
        <v>0</v>
      </c>
      <c r="X273" s="177">
        <f t="shared" si="218"/>
        <v>0</v>
      </c>
      <c r="Y273" s="177">
        <f t="shared" si="218"/>
        <v>0</v>
      </c>
      <c r="Z273" s="177">
        <f t="shared" si="218"/>
        <v>0</v>
      </c>
      <c r="AA273" s="177">
        <f t="shared" si="218"/>
        <v>0</v>
      </c>
      <c r="AB273" s="177">
        <f t="shared" si="218"/>
        <v>0</v>
      </c>
      <c r="AC273" s="177">
        <f t="shared" si="218"/>
        <v>0</v>
      </c>
      <c r="AD273" s="177">
        <f t="shared" si="218"/>
        <v>0</v>
      </c>
      <c r="AE273" s="177">
        <f t="shared" si="218"/>
        <v>0</v>
      </c>
      <c r="AF273" s="178">
        <f t="shared" si="218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20">SUM(B169:B273)</f>
        <v>0</v>
      </c>
      <c r="C274" s="180">
        <f t="shared" si="220"/>
        <v>0</v>
      </c>
      <c r="D274" s="180">
        <f t="shared" si="220"/>
        <v>0</v>
      </c>
      <c r="E274" s="180">
        <f t="shared" si="220"/>
        <v>0</v>
      </c>
      <c r="F274" s="180">
        <f t="shared" si="220"/>
        <v>0</v>
      </c>
      <c r="G274" s="180">
        <f t="shared" si="220"/>
        <v>0</v>
      </c>
      <c r="H274" s="180">
        <f t="shared" si="220"/>
        <v>0</v>
      </c>
      <c r="I274" s="180">
        <f t="shared" si="220"/>
        <v>0</v>
      </c>
      <c r="J274" s="180">
        <f t="shared" si="220"/>
        <v>0</v>
      </c>
      <c r="K274" s="180">
        <f t="shared" si="220"/>
        <v>0</v>
      </c>
      <c r="L274" s="180">
        <f t="shared" si="220"/>
        <v>0</v>
      </c>
      <c r="M274" s="180">
        <f t="shared" si="220"/>
        <v>0</v>
      </c>
      <c r="N274" s="180">
        <f t="shared" si="220"/>
        <v>0</v>
      </c>
      <c r="O274" s="180">
        <f t="shared" si="220"/>
        <v>0</v>
      </c>
      <c r="P274" s="180">
        <f t="shared" si="220"/>
        <v>0</v>
      </c>
      <c r="Q274" s="180">
        <f t="shared" si="220"/>
        <v>0</v>
      </c>
      <c r="R274" s="180">
        <f t="shared" si="220"/>
        <v>0</v>
      </c>
      <c r="S274" s="180">
        <f t="shared" si="220"/>
        <v>0</v>
      </c>
      <c r="T274" s="180">
        <f t="shared" si="220"/>
        <v>0</v>
      </c>
      <c r="U274" s="180">
        <f t="shared" si="220"/>
        <v>0</v>
      </c>
      <c r="V274" s="180">
        <f t="shared" si="220"/>
        <v>0</v>
      </c>
      <c r="W274" s="180">
        <f t="shared" si="220"/>
        <v>0</v>
      </c>
      <c r="X274" s="180">
        <f t="shared" si="220"/>
        <v>0</v>
      </c>
      <c r="Y274" s="180">
        <f t="shared" si="220"/>
        <v>0</v>
      </c>
      <c r="Z274" s="180">
        <f t="shared" si="220"/>
        <v>0</v>
      </c>
      <c r="AA274" s="180">
        <f t="shared" si="220"/>
        <v>0</v>
      </c>
      <c r="AB274" s="180">
        <f t="shared" si="220"/>
        <v>0</v>
      </c>
      <c r="AC274" s="180">
        <f t="shared" si="220"/>
        <v>0</v>
      </c>
      <c r="AD274" s="180">
        <f t="shared" si="220"/>
        <v>0</v>
      </c>
      <c r="AE274" s="180">
        <f t="shared" si="220"/>
        <v>0</v>
      </c>
      <c r="AF274" s="181">
        <f t="shared" si="220"/>
        <v>0</v>
      </c>
      <c r="AG274" s="182">
        <f t="shared" si="220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545" priority="25">
      <formula>$AH11=0</formula>
    </cfRule>
  </conditionalFormatting>
  <conditionalFormatting sqref="A101:A102">
    <cfRule type="expression" dxfId="544" priority="193">
      <formula>$AH106=0</formula>
    </cfRule>
  </conditionalFormatting>
  <conditionalFormatting sqref="A103:A107">
    <cfRule type="expression" dxfId="543" priority="141">
      <formula>$AH102=0</formula>
    </cfRule>
  </conditionalFormatting>
  <conditionalFormatting sqref="A160:A167">
    <cfRule type="expression" dxfId="542" priority="194">
      <formula>$AH267=0</formula>
    </cfRule>
  </conditionalFormatting>
  <conditionalFormatting sqref="A168:A275">
    <cfRule type="expression" dxfId="541" priority="64">
      <formula>$AH168=0</formula>
    </cfRule>
  </conditionalFormatting>
  <conditionalFormatting sqref="B8">
    <cfRule type="expression" dxfId="540" priority="189">
      <formula>AND(C$9&gt;=14/24,C$9&lt;20/24)</formula>
    </cfRule>
    <cfRule type="expression" dxfId="539" priority="190">
      <formula>AND(C$9&gt;=8/24,C$9&lt;14/24)</formula>
    </cfRule>
    <cfRule type="expression" dxfId="538" priority="191">
      <formula>C$9&lt;8/24</formula>
    </cfRule>
    <cfRule type="expression" dxfId="537" priority="192">
      <formula>C$9&gt;=20/24</formula>
    </cfRule>
  </conditionalFormatting>
  <conditionalFormatting sqref="C103:L107 B9:AF10 C117:L125 B113:B115 C109:L115 B108:L108 B117:B124 C152:R152 C154:R158 B153:R153 D97:L102 C134:L134 B76:D90 B93:L96 D126:L133 S152:AF158 B72:Z72 E79:Z90 AA11:AF13 E76:AF77 AA85:AF90 M93:AF115 M117:AF134 D137:AF149">
    <cfRule type="expression" dxfId="536" priority="106">
      <formula>B$9&gt;=20/24</formula>
    </cfRule>
  </conditionalFormatting>
  <conditionalFormatting sqref="B9:AF10 C103:L107 C117:L125 B113:B115 C109:L115 B108:L108 B117:B124 C152:R152 C154:R158 B153:R153 D97:L102 C134:L134 B76:D90 B93:L96 D126:L133 S152:AF158 B72:Z72 E79:Z90 AA11:AF13 E76:AF77 AA85:AF90 M93:AF115 M117:AF134 D137:AF149">
    <cfRule type="expression" dxfId="535" priority="107">
      <formula>AND(B$9&gt;=14/24,B$9&lt;20/24)</formula>
    </cfRule>
    <cfRule type="expression" dxfId="534" priority="108">
      <formula>AND(B$9&gt;=8/24,B$9&lt;14/24)</formula>
    </cfRule>
    <cfRule type="expression" dxfId="533" priority="109">
      <formula>B$9&lt;8/24</formula>
    </cfRule>
  </conditionalFormatting>
  <conditionalFormatting sqref="AA14:AF28 B29:AF53">
    <cfRule type="expression" dxfId="532" priority="49">
      <formula>B14&gt;$AG14*1</formula>
    </cfRule>
    <cfRule type="expression" dxfId="531" priority="50">
      <formula>B$9&gt;=20/24</formula>
    </cfRule>
    <cfRule type="expression" dxfId="530" priority="51">
      <formula>AND(B$9&gt;=14/24,B$9&lt;20/24)</formula>
    </cfRule>
    <cfRule type="expression" dxfId="529" priority="52">
      <formula>AND(B$9&gt;=8/24,B$9&lt;14/24)</formula>
    </cfRule>
    <cfRule type="expression" dxfId="528" priority="53">
      <formula>B$9&lt;8/24</formula>
    </cfRule>
  </conditionalFormatting>
  <conditionalFormatting sqref="B54:AF68">
    <cfRule type="expression" dxfId="527" priority="42">
      <formula>B$9&lt;8/24</formula>
    </cfRule>
  </conditionalFormatting>
  <conditionalFormatting sqref="B54:AF70">
    <cfRule type="expression" dxfId="526" priority="39">
      <formula>B$9&gt;=20/24</formula>
    </cfRule>
    <cfRule type="expression" dxfId="525" priority="40">
      <formula>AND(B$9&gt;=14/24,B$9&lt;20/24)</formula>
    </cfRule>
    <cfRule type="expression" dxfId="524" priority="41">
      <formula>AND(B$9&gt;=8/24,B$9&lt;14/24)</formula>
    </cfRule>
  </conditionalFormatting>
  <conditionalFormatting sqref="B63:AF65">
    <cfRule type="expression" dxfId="523" priority="43">
      <formula>B63&gt;$AG63</formula>
    </cfRule>
  </conditionalFormatting>
  <conditionalFormatting sqref="B69:AF70">
    <cfRule type="expression" dxfId="522" priority="114">
      <formula>B$9&lt;8/24</formula>
    </cfRule>
  </conditionalFormatting>
  <conditionalFormatting sqref="B72:AF75">
    <cfRule type="expression" dxfId="521" priority="30">
      <formula>B72&gt;$AG72*1</formula>
    </cfRule>
  </conditionalFormatting>
  <conditionalFormatting sqref="B73:AF75">
    <cfRule type="expression" dxfId="520" priority="31">
      <formula>B$9&gt;=20/24</formula>
    </cfRule>
    <cfRule type="expression" dxfId="519" priority="32">
      <formula>AND(B$9&gt;=14/24,B$9&lt;20/24)</formula>
    </cfRule>
    <cfRule type="expression" dxfId="518" priority="33">
      <formula>AND(B$9&gt;=8/24,B$9&lt;14/24)</formula>
    </cfRule>
    <cfRule type="expression" dxfId="517" priority="34">
      <formula>B$9&lt;8/24</formula>
    </cfRule>
  </conditionalFormatting>
  <conditionalFormatting sqref="C161:AF167">
    <cfRule type="expression" dxfId="516" priority="65">
      <formula>C$9&gt;=20/24</formula>
    </cfRule>
    <cfRule type="expression" dxfId="515" priority="66">
      <formula>AND(C$9&gt;=14/24,C$9&lt;20/24)</formula>
    </cfRule>
    <cfRule type="expression" dxfId="514" priority="67">
      <formula>AND(C$9&gt;=8/24,C$9&lt;14/24)</formula>
    </cfRule>
    <cfRule type="expression" dxfId="513" priority="68">
      <formula>C$9&lt;8/24</formula>
    </cfRule>
  </conditionalFormatting>
  <conditionalFormatting sqref="C169:AF274">
    <cfRule type="expression" dxfId="512" priority="26">
      <formula>C$9&gt;=20/24</formula>
    </cfRule>
    <cfRule type="expression" dxfId="511" priority="27">
      <formula>AND(C$9&gt;=14/24,C$9&lt;20/24)</formula>
    </cfRule>
    <cfRule type="expression" dxfId="510" priority="28">
      <formula>AND(C$9&gt;=8/24,C$9&lt;14/24)</formula>
    </cfRule>
    <cfRule type="expression" dxfId="509" priority="29">
      <formula>C$9&lt;8/24</formula>
    </cfRule>
  </conditionalFormatting>
  <conditionalFormatting sqref="B71:AB71 AA69:AB70 AG71 AG96 AG78 B69:AC69 AA11:AF13 B76:AF96 AC69:AF71">
    <cfRule type="expression" dxfId="508" priority="105">
      <formula>B11&gt;$AG11*1</formula>
    </cfRule>
  </conditionalFormatting>
  <conditionalFormatting sqref="E79:Z83">
    <cfRule type="expression" dxfId="507" priority="115">
      <formula>E$9&gt;=20/24</formula>
    </cfRule>
    <cfRule type="expression" dxfId="506" priority="116">
      <formula>AND(E$9&gt;=14/24,E$9&lt;20/24)</formula>
    </cfRule>
    <cfRule type="expression" dxfId="505" priority="117">
      <formula>AND(E$9&gt;=8/24,E$9&lt;14/24)</formula>
    </cfRule>
    <cfRule type="expression" dxfId="504" priority="118">
      <formula>E$9&lt;8/24</formula>
    </cfRule>
  </conditionalFormatting>
  <conditionalFormatting sqref="E84:Z84">
    <cfRule type="expression" dxfId="503" priority="110">
      <formula>E$9&gt;=20/24</formula>
    </cfRule>
    <cfRule type="expression" dxfId="502" priority="111">
      <formula>AND(E$9&gt;=14/24,E$9&lt;20/24)</formula>
    </cfRule>
    <cfRule type="expression" dxfId="501" priority="112">
      <formula>AND(E$9&gt;=8/24,E$9&lt;14/24)</formula>
    </cfRule>
    <cfRule type="expression" dxfId="500" priority="113">
      <formula>E$9&lt;8/24</formula>
    </cfRule>
  </conditionalFormatting>
  <conditionalFormatting sqref="E78:AB78 AA76:AB77 B72:AF72 AC76:AF78">
    <cfRule type="expression" dxfId="499" priority="125">
      <formula>B$9&gt;=20/24</formula>
    </cfRule>
    <cfRule type="expression" dxfId="498" priority="126">
      <formula>AND(B$9&gt;=14/24,B$9&lt;20/24)</formula>
    </cfRule>
    <cfRule type="expression" dxfId="497" priority="127">
      <formula>AND(B$9&gt;=8/24,B$9&lt;14/24)</formula>
    </cfRule>
    <cfRule type="expression" dxfId="496" priority="128">
      <formula>B$9&lt;8/24</formula>
    </cfRule>
  </conditionalFormatting>
  <conditionalFormatting sqref="AA73:AF75">
    <cfRule type="expression" dxfId="495" priority="35">
      <formula>AA$9&gt;=20/24</formula>
    </cfRule>
    <cfRule type="expression" dxfId="494" priority="36">
      <formula>AND(AA$9&gt;=14/24,AA$9&lt;20/24)</formula>
    </cfRule>
    <cfRule type="expression" dxfId="493" priority="37">
      <formula>AND(AA$9&gt;=8/24,AA$9&lt;14/24)</formula>
    </cfRule>
    <cfRule type="expression" dxfId="492" priority="38">
      <formula>AA$9&lt;8/24</formula>
    </cfRule>
  </conditionalFormatting>
  <conditionalFormatting sqref="F79:Z81">
    <cfRule type="expression" dxfId="491" priority="133">
      <formula>F$9&gt;=20/24</formula>
    </cfRule>
    <cfRule type="expression" dxfId="490" priority="134">
      <formula>AND(F$9&gt;=14/24,F$9&lt;20/24)</formula>
    </cfRule>
    <cfRule type="expression" dxfId="489" priority="135">
      <formula>AND(F$9&gt;=8/24,F$9&lt;14/24)</formula>
    </cfRule>
    <cfRule type="expression" dxfId="488" priority="136">
      <formula>F$9&lt;8/24</formula>
    </cfRule>
  </conditionalFormatting>
  <conditionalFormatting sqref="L84:AF84">
    <cfRule type="expression" dxfId="487" priority="129">
      <formula>L$9&gt;=20/24</formula>
    </cfRule>
    <cfRule type="expression" dxfId="486" priority="130">
      <formula>AND(L$9&gt;=14/24,L$9&lt;20/24)</formula>
    </cfRule>
    <cfRule type="expression" dxfId="485" priority="131">
      <formula>AND(L$9&gt;=8/24,L$9&lt;14/24)</formula>
    </cfRule>
    <cfRule type="expression" dxfId="484" priority="132">
      <formula>L$9&lt;8/24</formula>
    </cfRule>
  </conditionalFormatting>
  <conditionalFormatting sqref="M8 S8 AB8">
    <cfRule type="expression" dxfId="483" priority="182">
      <formula>AND(N$9&gt;=14/24,N$9&lt;20/24)</formula>
    </cfRule>
    <cfRule type="expression" dxfId="482" priority="183">
      <formula>AND(N$9&gt;=8/24,N$9&lt;14/24)</formula>
    </cfRule>
    <cfRule type="expression" dxfId="481" priority="184">
      <formula>N$9&lt;8/24</formula>
    </cfRule>
  </conditionalFormatting>
  <conditionalFormatting sqref="AA80:AF83">
    <cfRule type="expression" dxfId="480" priority="137">
      <formula>AA$9&gt;=20/24</formula>
    </cfRule>
    <cfRule type="expression" dxfId="479" priority="138">
      <formula>AND(AA$9&gt;=14/24,AA$9&lt;20/24)</formula>
    </cfRule>
    <cfRule type="expression" dxfId="478" priority="139">
      <formula>AND(AA$9&gt;=8/24,AA$9&lt;14/24)</formula>
    </cfRule>
    <cfRule type="expression" dxfId="477" priority="140">
      <formula>AA$9&lt;8/24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76" priority="181">
      <formula>N$9&gt;=20/24</formula>
    </cfRule>
  </conditionalFormatting>
  <conditionalFormatting sqref="S8">
    <cfRule type="expression" dxfId="475" priority="172">
      <formula>U$9&gt;=20/24</formula>
    </cfRule>
    <cfRule type="expression" dxfId="474" priority="173">
      <formula>AND(U$9&gt;=14/24,U$9&lt;20/24)</formula>
    </cfRule>
    <cfRule type="expression" dxfId="473" priority="174">
      <formula>AND(U$9&gt;=8/24,U$9&lt;14/24)</formula>
    </cfRule>
    <cfRule type="expression" dxfId="472" priority="175">
      <formula>U$9&lt;8/24</formula>
    </cfRule>
  </conditionalFormatting>
  <conditionalFormatting sqref="AA79:AF84">
    <cfRule type="expression" dxfId="471" priority="59">
      <formula>AA$9&gt;=20/24</formula>
    </cfRule>
    <cfRule type="expression" dxfId="470" priority="60">
      <formula>AND(AA$9&gt;=14/24,AA$9&lt;20/24)</formula>
    </cfRule>
    <cfRule type="expression" dxfId="469" priority="61">
      <formula>AND(AA$9&gt;=8/24,AA$9&lt;14/24)</formula>
    </cfRule>
    <cfRule type="expression" dxfId="468" priority="62">
      <formula>AA$9&lt;8/24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467" priority="44">
      <formula>AA$9&gt;=20/24</formula>
    </cfRule>
    <cfRule type="expression" dxfId="466" priority="45">
      <formula>AND(AA$9&gt;=14/24,AA$9&lt;20/24)</formula>
    </cfRule>
    <cfRule type="expression" dxfId="465" priority="46">
      <formula>AND(AA$9&gt;=8/24,AA$9&lt;14/24)</formula>
    </cfRule>
    <cfRule type="expression" dxfId="464" priority="47">
      <formula>AA$9&lt;8/24</formula>
    </cfRule>
  </conditionalFormatting>
  <conditionalFormatting sqref="B66:Z70 AA66:AC68 C69:AC69 B54:AF62 AD66:AF69">
    <cfRule type="expression" dxfId="462" priority="119">
      <formula>B54&gt;$AG54</formula>
    </cfRule>
  </conditionalFormatting>
  <conditionalFormatting sqref="AB8">
    <cfRule type="expression" dxfId="461" priority="168">
      <formula>AD$9&gt;=20/24</formula>
    </cfRule>
    <cfRule type="expression" dxfId="460" priority="169">
      <formula>AND(AD$9&gt;=14/24,AD$9&lt;20/24)</formula>
    </cfRule>
    <cfRule type="expression" dxfId="459" priority="170">
      <formula>AND(AD$9&gt;=8/24,AD$9&lt;14/24)</formula>
    </cfRule>
    <cfRule type="expression" dxfId="458" priority="171">
      <formula>AD$9&lt;8/24</formula>
    </cfRule>
  </conditionalFormatting>
  <conditionalFormatting sqref="AG78">
    <cfRule type="expression" dxfId="452" priority="147">
      <formula>AG$9&gt;=20/24</formula>
    </cfRule>
    <cfRule type="expression" dxfId="451" priority="148">
      <formula>AND(AG$9&gt;=14/24,AG$9&lt;20/24)</formula>
    </cfRule>
    <cfRule type="expression" dxfId="450" priority="149">
      <formula>AND(AG$9&gt;=8/24,AG$9&lt;14/24)</formula>
    </cfRule>
    <cfRule type="expression" dxfId="449" priority="150">
      <formula>AG$9&lt;8/24</formula>
    </cfRule>
  </conditionalFormatting>
  <conditionalFormatting sqref="AG91:AG92">
    <cfRule type="expression" dxfId="448" priority="142">
      <formula>AG91&gt;$AG91</formula>
    </cfRule>
  </conditionalFormatting>
  <conditionalFormatting sqref="AG96">
    <cfRule type="expression" dxfId="447" priority="143">
      <formula>AG$9&gt;=20/24</formula>
    </cfRule>
    <cfRule type="expression" dxfId="446" priority="144">
      <formula>AND(AG$9&gt;=14/24,AG$9&lt;20/24)</formula>
    </cfRule>
    <cfRule type="expression" dxfId="445" priority="145">
      <formula>AND(AG$9&gt;=8/24,AG$9&lt;14/24)</formula>
    </cfRule>
    <cfRule type="expression" dxfId="444" priority="146">
      <formula>AG$9&lt;8/24</formula>
    </cfRule>
  </conditionalFormatting>
  <conditionalFormatting sqref="AG113">
    <cfRule type="expression" dxfId="443" priority="164">
      <formula>AG$9&gt;=20/24</formula>
    </cfRule>
    <cfRule type="expression" dxfId="442" priority="165">
      <formula>AND(AG$9&gt;=14/24,AG$9&lt;20/24)</formula>
    </cfRule>
    <cfRule type="expression" dxfId="441" priority="166">
      <formula>AND(AG$9&gt;=8/24,AG$9&lt;14/24)</formula>
    </cfRule>
    <cfRule type="expression" dxfId="440" priority="167">
      <formula>AG$9&lt;8/24</formula>
    </cfRule>
  </conditionalFormatting>
  <conditionalFormatting sqref="AH8:AI10">
    <cfRule type="expression" dxfId="439" priority="55">
      <formula>AH$9&gt;=20/24</formula>
    </cfRule>
    <cfRule type="expression" dxfId="438" priority="56">
      <formula>AND(AH$9&gt;=14/24,AH$9&lt;20/24)</formula>
    </cfRule>
    <cfRule type="expression" dxfId="437" priority="57">
      <formula>AND(AH$9&gt;=8/24,AH$9&lt;14/24)</formula>
    </cfRule>
    <cfRule type="expression" dxfId="436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35" priority="185">
      <formula>AJ$9&gt;=20/24</formula>
    </cfRule>
    <cfRule type="expression" dxfId="434" priority="186">
      <formula>AND(AJ$9&gt;=14/24,AJ$9&lt;20/24)</formula>
    </cfRule>
    <cfRule type="expression" dxfId="433" priority="187">
      <formula>AND(AJ$9&gt;=8/24,AJ$9&lt;14/24)</formula>
    </cfRule>
    <cfRule type="expression" dxfId="432" priority="188">
      <formula>AJ$9&lt;8/24</formula>
    </cfRule>
  </conditionalFormatting>
  <conditionalFormatting sqref="AL99:AN99 AL105:AN105">
    <cfRule type="expression" dxfId="431" priority="157">
      <formula>AL$9&gt;=20/24</formula>
    </cfRule>
    <cfRule type="expression" dxfId="430" priority="158">
      <formula>AND(AL$9&gt;=14/24,AL$9&lt;20/24)</formula>
    </cfRule>
    <cfRule type="expression" dxfId="429" priority="159">
      <formula>AND(AL$9&gt;=8/24,AL$9&lt;14/24)</formula>
    </cfRule>
    <cfRule type="expression" dxfId="428" priority="160">
      <formula>AL$9&lt;8/24</formula>
    </cfRule>
  </conditionalFormatting>
  <conditionalFormatting sqref="AM15:AM21 AN16:AR21">
    <cfRule type="expression" dxfId="427" priority="81">
      <formula>AX$9&gt;=20/24</formula>
    </cfRule>
    <cfRule type="expression" dxfId="426" priority="82">
      <formula>AND(AX$9&gt;=14/24,AX$9&lt;20/24)</formula>
    </cfRule>
    <cfRule type="expression" dxfId="425" priority="83">
      <formula>AND(AX$9&gt;=8/24,AX$9&lt;14/24)</formula>
    </cfRule>
    <cfRule type="expression" dxfId="424" priority="84">
      <formula>AX$9&lt;8/24</formula>
    </cfRule>
  </conditionalFormatting>
  <conditionalFormatting sqref="AN100:AN103">
    <cfRule type="expression" dxfId="423" priority="153">
      <formula>AN$9&gt;=20/24</formula>
    </cfRule>
    <cfRule type="expression" dxfId="422" priority="154">
      <formula>AND(AN$9&gt;=14/24,AN$9&lt;20/24)</formula>
    </cfRule>
    <cfRule type="expression" dxfId="421" priority="155">
      <formula>AND(AN$9&gt;=8/24,AN$9&lt;14/24)</formula>
    </cfRule>
    <cfRule type="expression" dxfId="420" priority="156">
      <formula>AN$9&lt;8/24</formula>
    </cfRule>
  </conditionalFormatting>
  <conditionalFormatting sqref="AN15:AR15">
    <cfRule type="expression" dxfId="419" priority="69">
      <formula>U$9&gt;=20/24</formula>
    </cfRule>
    <cfRule type="expression" dxfId="418" priority="70">
      <formula>AND(U$9&gt;=14/24,U$9&lt;20/24)</formula>
    </cfRule>
    <cfRule type="expression" dxfId="417" priority="71">
      <formula>AND(U$9&gt;=8/24,U$9&lt;14/24)</formula>
    </cfRule>
    <cfRule type="expression" dxfId="416" priority="72">
      <formula>U$9&lt;8/24</formula>
    </cfRule>
  </conditionalFormatting>
  <conditionalFormatting sqref="AS15">
    <cfRule type="expression" dxfId="415" priority="77">
      <formula>AA$9&gt;=20/24</formula>
    </cfRule>
    <cfRule type="expression" dxfId="414" priority="78">
      <formula>AND(AA$9&gt;=14/24,AA$9&lt;20/24)</formula>
    </cfRule>
    <cfRule type="expression" dxfId="413" priority="79">
      <formula>AND(AA$9&gt;=8/24,AA$9&lt;14/24)</formula>
    </cfRule>
    <cfRule type="expression" dxfId="412" priority="80">
      <formula>AA$9&lt;8/24</formula>
    </cfRule>
  </conditionalFormatting>
  <conditionalFormatting sqref="AS16:AS21">
    <cfRule type="expression" dxfId="411" priority="85">
      <formula>BE$9&gt;=20/24</formula>
    </cfRule>
    <cfRule type="expression" dxfId="410" priority="86">
      <formula>AND(BE$9&gt;=14/24,BE$9&lt;20/24)</formula>
    </cfRule>
    <cfRule type="expression" dxfId="409" priority="87">
      <formula>AND(BE$9&gt;=8/24,BE$9&lt;14/24)</formula>
    </cfRule>
    <cfRule type="expression" dxfId="408" priority="88">
      <formula>BE$9&lt;8/24</formula>
    </cfRule>
  </conditionalFormatting>
  <conditionalFormatting sqref="AT15 AX15:BJ15">
    <cfRule type="expression" dxfId="407" priority="89">
      <formula>AC$9&gt;=20/24</formula>
    </cfRule>
    <cfRule type="expression" dxfId="406" priority="90">
      <formula>AND(AC$9&gt;=14/24,AC$9&lt;20/24)</formula>
    </cfRule>
    <cfRule type="expression" dxfId="405" priority="91">
      <formula>AND(AC$9&gt;=8/24,AC$9&lt;14/24)</formula>
    </cfRule>
    <cfRule type="expression" dxfId="404" priority="92">
      <formula>AC$9&lt;8/24</formula>
    </cfRule>
  </conditionalFormatting>
  <conditionalFormatting sqref="AT16:AT21">
    <cfRule type="expression" dxfId="403" priority="93">
      <formula>BG$9&gt;=20/24</formula>
    </cfRule>
    <cfRule type="expression" dxfId="402" priority="94">
      <formula>AND(BG$9&gt;=14/24,BG$9&lt;20/24)</formula>
    </cfRule>
    <cfRule type="expression" dxfId="401" priority="95">
      <formula>AND(BG$9&gt;=8/24,BG$9&lt;14/24)</formula>
    </cfRule>
    <cfRule type="expression" dxfId="400" priority="96">
      <formula>BG$9&lt;8/24</formula>
    </cfRule>
  </conditionalFormatting>
  <conditionalFormatting sqref="AU15:AV15">
    <cfRule type="expression" dxfId="399" priority="97">
      <formula>AE$9&gt;=20/24</formula>
    </cfRule>
    <cfRule type="expression" dxfId="398" priority="98">
      <formula>AND(AE$9&gt;=14/24,AE$9&lt;20/24)</formula>
    </cfRule>
    <cfRule type="expression" dxfId="397" priority="99">
      <formula>AND(AE$9&gt;=8/24,AE$9&lt;14/24)</formula>
    </cfRule>
    <cfRule type="expression" dxfId="396" priority="100">
      <formula>AE$9&lt;8/24</formula>
    </cfRule>
  </conditionalFormatting>
  <conditionalFormatting sqref="AU16:BJ21">
    <cfRule type="expression" dxfId="395" priority="101">
      <formula>BI$9&gt;=20/24</formula>
    </cfRule>
    <cfRule type="expression" dxfId="394" priority="102">
      <formula>AND(BI$9&gt;=14/24,BI$9&lt;20/24)</formula>
    </cfRule>
    <cfRule type="expression" dxfId="393" priority="103">
      <formula>AND(BI$9&gt;=8/24,BI$9&lt;14/24)</formula>
    </cfRule>
    <cfRule type="expression" dxfId="392" priority="104">
      <formula>BI$9&lt;8/24</formula>
    </cfRule>
  </conditionalFormatting>
  <conditionalFormatting sqref="AW15">
    <cfRule type="expression" dxfId="391" priority="73">
      <formula>B$9&gt;=20/24</formula>
    </cfRule>
    <cfRule type="expression" dxfId="390" priority="74">
      <formula>AND(B$9&gt;=14/24,B$9&lt;20/24)</formula>
    </cfRule>
    <cfRule type="expression" dxfId="389" priority="75">
      <formula>AND(B$9&gt;=8/24,B$9&lt;14/24)</formula>
    </cfRule>
    <cfRule type="expression" dxfId="388" priority="76">
      <formula>B$9&lt;8/24</formula>
    </cfRule>
  </conditionalFormatting>
  <conditionalFormatting sqref="A73">
    <cfRule type="expression" dxfId="387" priority="24">
      <formula>$AH73=0</formula>
    </cfRule>
  </conditionalFormatting>
  <conditionalFormatting sqref="B97:B107 B137:B152 B109:B112 B125:B134 B154:B159 C97:C102 C126:C133 C137:C151 C159:AF159 B11:Z13 D150:AF151">
    <cfRule type="expression" dxfId="386" priority="20">
      <formula>B$9&gt;=20/24</formula>
    </cfRule>
  </conditionalFormatting>
  <conditionalFormatting sqref="B97:B107 B137:B152 B109:B112 B125:B134 B154:B159 C97:C102 C126:C133 C137:C151 C159:AF159 B11:Z13 D150:AF151">
    <cfRule type="expression" dxfId="385" priority="21">
      <formula>AND(B$9&gt;=14/24,B$9&lt;20/24)</formula>
    </cfRule>
    <cfRule type="expression" dxfId="384" priority="22">
      <formula>AND(B$9&gt;=8/24,B$9&lt;14/24)</formula>
    </cfRule>
    <cfRule type="expression" dxfId="383" priority="23">
      <formula>B$9&lt;8/24</formula>
    </cfRule>
  </conditionalFormatting>
  <conditionalFormatting sqref="B14:Z28">
    <cfRule type="expression" dxfId="382" priority="10">
      <formula>B14&gt;$AG14*1</formula>
    </cfRule>
    <cfRule type="expression" dxfId="381" priority="11">
      <formula>B$9&gt;=20/24</formula>
    </cfRule>
    <cfRule type="expression" dxfId="380" priority="12">
      <formula>AND(B$9&gt;=14/24,B$9&lt;20/24)</formula>
    </cfRule>
    <cfRule type="expression" dxfId="379" priority="13">
      <formula>AND(B$9&gt;=8/24,B$9&lt;14/24)</formula>
    </cfRule>
    <cfRule type="expression" dxfId="378" priority="14">
      <formula>B$9&lt;8/24</formula>
    </cfRule>
  </conditionalFormatting>
  <conditionalFormatting sqref="B161:B167">
    <cfRule type="expression" dxfId="377" priority="15">
      <formula>B$9&gt;=20/24</formula>
    </cfRule>
    <cfRule type="expression" dxfId="376" priority="16">
      <formula>AND(B$9&gt;=14/24,B$9&lt;20/24)</formula>
    </cfRule>
    <cfRule type="expression" dxfId="375" priority="17">
      <formula>AND(B$9&gt;=8/24,B$9&lt;14/24)</formula>
    </cfRule>
    <cfRule type="expression" dxfId="374" priority="18">
      <formula>B$9&lt;8/24</formula>
    </cfRule>
  </conditionalFormatting>
  <conditionalFormatting sqref="B169:B274">
    <cfRule type="expression" dxfId="373" priority="6">
      <formula>B$9&gt;=20/24</formula>
    </cfRule>
    <cfRule type="expression" dxfId="372" priority="7">
      <formula>AND(B$9&gt;=14/24,B$9&lt;20/24)</formula>
    </cfRule>
    <cfRule type="expression" dxfId="371" priority="8">
      <formula>AND(B$9&gt;=8/24,B$9&lt;14/24)</formula>
    </cfRule>
    <cfRule type="expression" dxfId="370" priority="9">
      <formula>B$9&lt;8/24</formula>
    </cfRule>
  </conditionalFormatting>
  <conditionalFormatting sqref="B11:Z13">
    <cfRule type="expression" dxfId="369" priority="19">
      <formula>B11&gt;$AG11*1</formula>
    </cfRule>
  </conditionalFormatting>
  <conditionalFormatting sqref="A153">
    <cfRule type="expression" dxfId="368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67" priority="1">
      <formula>AL$9&gt;=20/24</formula>
    </cfRule>
  </conditionalFormatting>
  <conditionalFormatting sqref="AL153">
    <cfRule type="expression" dxfId="366" priority="2">
      <formula>AND(AL$9&gt;=14/24,AL$9&lt;20/24)</formula>
    </cfRule>
    <cfRule type="expression" dxfId="365" priority="3">
      <formula>AND(AL$9&gt;=8/24,AL$9&lt;14/24)</formula>
    </cfRule>
    <cfRule type="expression" dxfId="364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tabSelected="1" zoomScale="130" zoomScaleNormal="130" workbookViewId="0">
      <pane xSplit="1" ySplit="10" topLeftCell="B129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T152" sqref="T152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str">
        <f ca="1">"2080/"&amp;"10/"&amp;INT(MID(CELL("filename",D6),FIND("]",CELL("filename",D6))+1,200))</f>
        <v>2080/10/23</v>
      </c>
      <c r="C4" s="250"/>
      <c r="D4" s="250"/>
      <c r="E4" s="251" t="str">
        <f ca="1">"2080/"&amp;"10/"&amp;INT(MID(CELL("filename",G6),FIND("]",CELL("filename",G6))+1,200))</f>
        <v>2080/10/23</v>
      </c>
      <c r="F4" s="251"/>
      <c r="G4" s="251"/>
      <c r="H4" s="251" t="str">
        <f ca="1">TEXT(E4,"dddd")</f>
        <v>Wednesday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43</v>
      </c>
      <c r="C5" s="30">
        <f t="shared" si="0"/>
        <v>40</v>
      </c>
      <c r="D5" s="30">
        <f t="shared" si="0"/>
        <v>35</v>
      </c>
      <c r="E5" s="30">
        <f t="shared" si="0"/>
        <v>37</v>
      </c>
      <c r="F5" s="30">
        <f t="shared" si="0"/>
        <v>150.19999999999999</v>
      </c>
      <c r="G5" s="30">
        <f t="shared" si="0"/>
        <v>101.19999999999999</v>
      </c>
      <c r="H5" s="30">
        <f t="shared" si="0"/>
        <v>97.4</v>
      </c>
      <c r="I5" s="30">
        <f t="shared" si="0"/>
        <v>104.8</v>
      </c>
      <c r="J5" s="30">
        <f t="shared" si="0"/>
        <v>102.5</v>
      </c>
      <c r="K5" s="30">
        <f t="shared" si="0"/>
        <v>94.5</v>
      </c>
      <c r="L5" s="30">
        <f t="shared" si="0"/>
        <v>80.8</v>
      </c>
      <c r="M5" s="30">
        <f t="shared" si="0"/>
        <v>81.300000000000011</v>
      </c>
      <c r="N5" s="30">
        <f t="shared" si="0"/>
        <v>85.800000000000011</v>
      </c>
      <c r="O5" s="30">
        <f t="shared" si="0"/>
        <v>88.19</v>
      </c>
      <c r="P5" s="30">
        <f t="shared" si="0"/>
        <v>95.6</v>
      </c>
      <c r="Q5" s="30">
        <f t="shared" si="0"/>
        <v>105.4</v>
      </c>
      <c r="R5" s="30">
        <f t="shared" si="0"/>
        <v>110.7</v>
      </c>
      <c r="S5" s="30">
        <f t="shared" si="0"/>
        <v>105.1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45.8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1764.8999999999996</v>
      </c>
      <c r="C7" s="35">
        <f t="shared" si="1"/>
        <v>1727.8999999999996</v>
      </c>
      <c r="D7" s="35">
        <f t="shared" si="1"/>
        <v>1568.8999999999996</v>
      </c>
      <c r="E7" s="35">
        <f t="shared" si="1"/>
        <v>1529.8999999999996</v>
      </c>
      <c r="F7" s="35">
        <f t="shared" si="1"/>
        <v>1525.8999999999996</v>
      </c>
      <c r="G7" s="35">
        <f t="shared" si="1"/>
        <v>1669.8999999999996</v>
      </c>
      <c r="H7" s="35">
        <f t="shared" si="1"/>
        <v>1550.7999999999995</v>
      </c>
      <c r="I7" s="35">
        <f t="shared" si="1"/>
        <v>1575.4999999999995</v>
      </c>
      <c r="J7" s="35">
        <f t="shared" si="1"/>
        <v>1511.4999999999995</v>
      </c>
      <c r="K7" s="35">
        <f t="shared" si="1"/>
        <v>1633.2999999999997</v>
      </c>
      <c r="L7" s="35">
        <f t="shared" si="1"/>
        <v>1617.2999999999995</v>
      </c>
      <c r="M7" s="35">
        <f t="shared" si="1"/>
        <v>1583.1999999999996</v>
      </c>
      <c r="N7" s="35">
        <f t="shared" si="1"/>
        <v>1651</v>
      </c>
      <c r="O7" s="35">
        <f t="shared" si="1"/>
        <v>1652.6</v>
      </c>
      <c r="P7" s="35">
        <f t="shared" si="1"/>
        <v>1638.5899999999997</v>
      </c>
      <c r="Q7" s="35">
        <f t="shared" si="1"/>
        <v>1683.1999999999998</v>
      </c>
      <c r="R7" s="35">
        <f t="shared" si="1"/>
        <v>1749.7999999999997</v>
      </c>
      <c r="S7" s="35">
        <f t="shared" si="1"/>
        <v>1750.7699999999995</v>
      </c>
      <c r="T7" s="35">
        <f t="shared" si="1"/>
        <v>1794.3999999999994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2430.9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1794.4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237" t="s">
        <v>19</v>
      </c>
      <c r="AI10" s="23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36.4</v>
      </c>
      <c r="C11" s="43">
        <v>36.4</v>
      </c>
      <c r="D11" s="43">
        <v>36.4</v>
      </c>
      <c r="E11" s="43">
        <v>36.4</v>
      </c>
      <c r="F11" s="43">
        <v>36.4</v>
      </c>
      <c r="G11" s="43">
        <v>36.4</v>
      </c>
      <c r="H11" s="43">
        <v>40.200000000000003</v>
      </c>
      <c r="I11" s="43">
        <v>36.9</v>
      </c>
      <c r="J11" s="43">
        <v>37</v>
      </c>
      <c r="K11" s="43">
        <v>25</v>
      </c>
      <c r="L11" s="43">
        <v>20.399999999999999</v>
      </c>
      <c r="M11" s="43">
        <v>20.399999999999999</v>
      </c>
      <c r="N11" s="43">
        <v>20.399999999999999</v>
      </c>
      <c r="O11" s="43">
        <v>20.399999999999999</v>
      </c>
      <c r="P11" s="43">
        <v>20.399999999999999</v>
      </c>
      <c r="Q11" s="43">
        <v>20.399999999999999</v>
      </c>
      <c r="R11" s="43">
        <v>20.399999999999999</v>
      </c>
      <c r="S11" s="43">
        <v>20.399999999999999</v>
      </c>
      <c r="T11" s="43">
        <v>20.399999999999999</v>
      </c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40.200000000000003</v>
      </c>
      <c r="AI11" s="47">
        <f t="shared" ref="AI11:AI74" si="3">MIN(B11:AF11)</f>
        <v>20.399999999999999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35</v>
      </c>
      <c r="C12" s="43">
        <v>35</v>
      </c>
      <c r="D12" s="43">
        <v>35</v>
      </c>
      <c r="E12" s="43">
        <v>35</v>
      </c>
      <c r="F12" s="43">
        <v>35</v>
      </c>
      <c r="G12" s="43">
        <v>35</v>
      </c>
      <c r="H12" s="43">
        <v>30</v>
      </c>
      <c r="I12" s="43">
        <v>30</v>
      </c>
      <c r="J12" s="43">
        <v>30</v>
      </c>
      <c r="K12" s="43">
        <v>15</v>
      </c>
      <c r="L12" s="43">
        <v>20</v>
      </c>
      <c r="M12" s="43">
        <v>20</v>
      </c>
      <c r="N12" s="43">
        <v>20</v>
      </c>
      <c r="O12" s="43">
        <v>20</v>
      </c>
      <c r="P12" s="43">
        <v>20</v>
      </c>
      <c r="Q12" s="43">
        <v>20</v>
      </c>
      <c r="R12" s="43">
        <v>20</v>
      </c>
      <c r="S12" s="43">
        <v>20</v>
      </c>
      <c r="T12" s="43">
        <v>20</v>
      </c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35</v>
      </c>
      <c r="AI12" s="47">
        <f t="shared" si="3"/>
        <v>15</v>
      </c>
      <c r="AK12" s="49"/>
      <c r="AL12" s="50" t="str">
        <f ca="1">MID(CELL("filename",C7),FIND("]",CELL("filename",C7))+1,600)</f>
        <v>23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61.7</v>
      </c>
      <c r="C13" s="43">
        <v>61.7</v>
      </c>
      <c r="D13" s="43">
        <v>61.7</v>
      </c>
      <c r="E13" s="43">
        <v>61.7</v>
      </c>
      <c r="F13" s="43">
        <v>61.7</v>
      </c>
      <c r="G13" s="43">
        <v>61.7</v>
      </c>
      <c r="H13" s="43">
        <v>40</v>
      </c>
      <c r="I13" s="43">
        <v>40</v>
      </c>
      <c r="J13" s="43">
        <v>40</v>
      </c>
      <c r="K13" s="43">
        <v>40.6</v>
      </c>
      <c r="L13" s="43">
        <v>40.6</v>
      </c>
      <c r="M13" s="43">
        <v>40.6</v>
      </c>
      <c r="N13" s="43">
        <v>40.6</v>
      </c>
      <c r="O13" s="43">
        <v>40.6</v>
      </c>
      <c r="P13" s="43">
        <v>40.6</v>
      </c>
      <c r="Q13" s="43">
        <v>40.6</v>
      </c>
      <c r="R13" s="43">
        <v>40.6</v>
      </c>
      <c r="S13" s="43">
        <v>40.6</v>
      </c>
      <c r="T13" s="43">
        <v>40.6</v>
      </c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61.7</v>
      </c>
      <c r="AI13" s="47">
        <f t="shared" si="3"/>
        <v>40</v>
      </c>
      <c r="AK13" s="49"/>
      <c r="AL13" s="50" t="str">
        <f ca="1">"Daily Load Curve(Excluding of Export) of Nepal ("&amp;A4&amp;" "&amp;B4&amp;")"</f>
        <v>Daily Load Curve(Excluding of Export) of Nepal (Nepali Date: 2080/10/23)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33.200000000000003</v>
      </c>
      <c r="C14" s="43">
        <v>33.200000000000003</v>
      </c>
      <c r="D14" s="43">
        <v>33.200000000000003</v>
      </c>
      <c r="E14" s="43">
        <v>33.200000000000003</v>
      </c>
      <c r="F14" s="43">
        <v>33.200000000000003</v>
      </c>
      <c r="G14" s="43">
        <v>33.200000000000003</v>
      </c>
      <c r="H14" s="43">
        <v>31.1</v>
      </c>
      <c r="I14" s="43">
        <v>31.1</v>
      </c>
      <c r="J14" s="43">
        <v>31.1</v>
      </c>
      <c r="K14" s="43">
        <v>30.6</v>
      </c>
      <c r="L14" s="43">
        <v>31</v>
      </c>
      <c r="M14" s="43">
        <v>31</v>
      </c>
      <c r="N14" s="43">
        <v>31</v>
      </c>
      <c r="O14" s="43">
        <v>31</v>
      </c>
      <c r="P14" s="43">
        <v>31</v>
      </c>
      <c r="Q14" s="43">
        <v>31</v>
      </c>
      <c r="R14" s="43">
        <v>31</v>
      </c>
      <c r="S14" s="43">
        <v>31</v>
      </c>
      <c r="T14" s="43">
        <v>31</v>
      </c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33.200000000000003</v>
      </c>
      <c r="AI14" s="47">
        <f t="shared" si="3"/>
        <v>30.6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73.5</v>
      </c>
      <c r="C15" s="43">
        <v>73.5</v>
      </c>
      <c r="D15" s="43">
        <v>73.5</v>
      </c>
      <c r="E15" s="43">
        <v>73.5</v>
      </c>
      <c r="F15" s="43">
        <v>73.5</v>
      </c>
      <c r="G15" s="43">
        <v>73.5</v>
      </c>
      <c r="H15" s="43">
        <v>51.1</v>
      </c>
      <c r="I15" s="43">
        <v>51.1</v>
      </c>
      <c r="J15" s="43">
        <v>51.1</v>
      </c>
      <c r="K15" s="43">
        <v>50.5</v>
      </c>
      <c r="L15" s="43">
        <v>53</v>
      </c>
      <c r="M15" s="43">
        <v>53</v>
      </c>
      <c r="N15" s="43">
        <v>53</v>
      </c>
      <c r="O15" s="43">
        <v>53</v>
      </c>
      <c r="P15" s="43">
        <v>53</v>
      </c>
      <c r="Q15" s="43">
        <v>53</v>
      </c>
      <c r="R15" s="43">
        <v>53</v>
      </c>
      <c r="S15" s="43">
        <v>53</v>
      </c>
      <c r="T15" s="43">
        <v>53</v>
      </c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73.5</v>
      </c>
      <c r="AI15" s="47">
        <f t="shared" si="3"/>
        <v>50.5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40.799999999999997</v>
      </c>
      <c r="C16" s="43">
        <v>40.799999999999997</v>
      </c>
      <c r="D16" s="43">
        <v>40.799999999999997</v>
      </c>
      <c r="E16" s="43">
        <v>40.799999999999997</v>
      </c>
      <c r="F16" s="43">
        <v>40.799999999999997</v>
      </c>
      <c r="G16" s="43">
        <v>40.799999999999997</v>
      </c>
      <c r="H16" s="43">
        <v>63.4</v>
      </c>
      <c r="I16" s="43">
        <v>63.4</v>
      </c>
      <c r="J16" s="43">
        <v>63.4</v>
      </c>
      <c r="K16" s="43">
        <v>39.700000000000003</v>
      </c>
      <c r="L16" s="43">
        <v>39.700000000000003</v>
      </c>
      <c r="M16" s="43">
        <v>39.700000000000003</v>
      </c>
      <c r="N16" s="43">
        <v>39.700000000000003</v>
      </c>
      <c r="O16" s="43">
        <v>39.700000000000003</v>
      </c>
      <c r="P16" s="43">
        <v>39.700000000000003</v>
      </c>
      <c r="Q16" s="43">
        <v>39.700000000000003</v>
      </c>
      <c r="R16" s="43">
        <v>39.700000000000003</v>
      </c>
      <c r="S16" s="43">
        <v>39.700000000000003</v>
      </c>
      <c r="T16" s="43">
        <v>39.700000000000003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63.4</v>
      </c>
      <c r="AI16" s="47">
        <f t="shared" si="3"/>
        <v>39.700000000000003</v>
      </c>
      <c r="AK16" s="49"/>
      <c r="AL16" s="52" t="s">
        <v>7</v>
      </c>
      <c r="AM16" s="57">
        <f t="shared" ref="AM16:AR16" si="4">B71</f>
        <v>1231.7999999999997</v>
      </c>
      <c r="AN16" s="57">
        <f t="shared" si="4"/>
        <v>1231.7999999999997</v>
      </c>
      <c r="AO16" s="57">
        <f t="shared" si="4"/>
        <v>1231.7999999999997</v>
      </c>
      <c r="AP16" s="57">
        <f t="shared" si="4"/>
        <v>1231.7999999999997</v>
      </c>
      <c r="AQ16" s="57">
        <f t="shared" si="4"/>
        <v>1231.7999999999997</v>
      </c>
      <c r="AR16" s="57">
        <f t="shared" si="4"/>
        <v>1231.7999999999997</v>
      </c>
      <c r="AS16" s="57">
        <f>I71</f>
        <v>1193.6999999999998</v>
      </c>
      <c r="AT16" s="57">
        <f>K71</f>
        <v>1136.0999999999999</v>
      </c>
      <c r="AU16" s="57">
        <f t="shared" ref="AU16:BD16" si="5">M71</f>
        <v>1139.3999999999996</v>
      </c>
      <c r="AV16" s="57">
        <f t="shared" si="5"/>
        <v>1139.3999999999996</v>
      </c>
      <c r="AW16" s="57">
        <f t="shared" si="5"/>
        <v>1139.3999999999996</v>
      </c>
      <c r="AX16" s="57">
        <f t="shared" si="5"/>
        <v>1139.3999999999996</v>
      </c>
      <c r="AY16" s="57">
        <f t="shared" si="5"/>
        <v>1139.3999999999996</v>
      </c>
      <c r="AZ16" s="57">
        <f t="shared" si="5"/>
        <v>1139.3999999999996</v>
      </c>
      <c r="BA16" s="57">
        <f t="shared" si="5"/>
        <v>1139.3999999999996</v>
      </c>
      <c r="BB16" s="57">
        <f t="shared" si="5"/>
        <v>1139.3999999999996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38</v>
      </c>
      <c r="C17" s="44">
        <v>38</v>
      </c>
      <c r="D17" s="44">
        <v>38</v>
      </c>
      <c r="E17" s="44">
        <v>38</v>
      </c>
      <c r="F17" s="44">
        <v>38</v>
      </c>
      <c r="G17" s="44">
        <v>38</v>
      </c>
      <c r="H17" s="44">
        <v>28</v>
      </c>
      <c r="I17" s="44">
        <v>28</v>
      </c>
      <c r="J17" s="44">
        <v>27.9</v>
      </c>
      <c r="K17" s="44">
        <v>28</v>
      </c>
      <c r="L17" s="44">
        <v>28</v>
      </c>
      <c r="M17" s="44">
        <v>28</v>
      </c>
      <c r="N17" s="44">
        <v>28</v>
      </c>
      <c r="O17" s="44">
        <v>28</v>
      </c>
      <c r="P17" s="44">
        <v>28</v>
      </c>
      <c r="Q17" s="44">
        <v>28</v>
      </c>
      <c r="R17" s="44">
        <v>28</v>
      </c>
      <c r="S17" s="44">
        <v>28</v>
      </c>
      <c r="T17" s="44">
        <v>28</v>
      </c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38</v>
      </c>
      <c r="AI17" s="47">
        <f t="shared" si="3"/>
        <v>27.9</v>
      </c>
      <c r="AK17" s="49"/>
      <c r="AL17" s="52" t="s">
        <v>29</v>
      </c>
      <c r="AM17" s="57">
        <f t="shared" ref="AM17:AR17" si="6">B78</f>
        <v>648.5</v>
      </c>
      <c r="AN17" s="57">
        <f t="shared" si="6"/>
        <v>648.9</v>
      </c>
      <c r="AO17" s="57">
        <f t="shared" si="6"/>
        <v>666.9</v>
      </c>
      <c r="AP17" s="57">
        <f t="shared" si="6"/>
        <v>655.9</v>
      </c>
      <c r="AQ17" s="57">
        <f t="shared" si="6"/>
        <v>655.9</v>
      </c>
      <c r="AR17" s="57">
        <f t="shared" si="6"/>
        <v>655.9</v>
      </c>
      <c r="AS17" s="57">
        <f>I78</f>
        <v>558.6</v>
      </c>
      <c r="AT17" s="57">
        <f>K78</f>
        <v>631.20000000000005</v>
      </c>
      <c r="AU17" s="57">
        <f t="shared" ref="AU17:BD17" si="7">M78</f>
        <v>572.1</v>
      </c>
      <c r="AV17" s="57">
        <f t="shared" si="7"/>
        <v>651.5</v>
      </c>
      <c r="AW17" s="57">
        <f t="shared" si="7"/>
        <v>632.09999999999991</v>
      </c>
      <c r="AX17" s="57">
        <f t="shared" si="7"/>
        <v>637.19999999999993</v>
      </c>
      <c r="AY17" s="57">
        <f t="shared" si="7"/>
        <v>661</v>
      </c>
      <c r="AZ17" s="57">
        <f t="shared" si="7"/>
        <v>658.7</v>
      </c>
      <c r="BA17" s="57">
        <f t="shared" si="7"/>
        <v>634.17000000000007</v>
      </c>
      <c r="BB17" s="57">
        <f t="shared" si="7"/>
        <v>634.20000000000005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20.6</v>
      </c>
      <c r="C18" s="44">
        <v>20.6</v>
      </c>
      <c r="D18" s="44">
        <v>20.6</v>
      </c>
      <c r="E18" s="44">
        <v>20.6</v>
      </c>
      <c r="F18" s="44">
        <v>20.6</v>
      </c>
      <c r="G18" s="44">
        <v>20.6</v>
      </c>
      <c r="H18" s="44">
        <v>20.6</v>
      </c>
      <c r="I18" s="44">
        <v>20.6</v>
      </c>
      <c r="J18" s="44">
        <v>20.6</v>
      </c>
      <c r="K18" s="44">
        <v>20.6</v>
      </c>
      <c r="L18" s="44">
        <v>20.6</v>
      </c>
      <c r="M18" s="44">
        <v>20.6</v>
      </c>
      <c r="N18" s="44">
        <v>20.6</v>
      </c>
      <c r="O18" s="44">
        <v>20.6</v>
      </c>
      <c r="P18" s="44">
        <v>20.6</v>
      </c>
      <c r="Q18" s="44">
        <v>20.6</v>
      </c>
      <c r="R18" s="44">
        <v>20.6</v>
      </c>
      <c r="S18" s="44">
        <v>20.6</v>
      </c>
      <c r="T18" s="44">
        <v>20.6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20.6</v>
      </c>
      <c r="AI18" s="47">
        <f t="shared" si="3"/>
        <v>20.6</v>
      </c>
      <c r="AK18" s="49"/>
      <c r="AL18" s="52" t="s">
        <v>31</v>
      </c>
      <c r="AM18" s="57">
        <f t="shared" ref="AM18:AR18" si="8">B92</f>
        <v>344.79999999999995</v>
      </c>
      <c r="AN18" s="57">
        <f t="shared" si="8"/>
        <v>346.19999999999993</v>
      </c>
      <c r="AO18" s="57">
        <f t="shared" si="8"/>
        <v>346.19999999999993</v>
      </c>
      <c r="AP18" s="57">
        <f t="shared" si="8"/>
        <v>346.19999999999993</v>
      </c>
      <c r="AQ18" s="57">
        <f t="shared" si="8"/>
        <v>346.19999999999993</v>
      </c>
      <c r="AR18" s="57">
        <f t="shared" si="8"/>
        <v>339</v>
      </c>
      <c r="AS18" s="57">
        <f>I92</f>
        <v>314.79999999999995</v>
      </c>
      <c r="AT18" s="57">
        <f>K92</f>
        <v>323.99999999999994</v>
      </c>
      <c r="AU18" s="57">
        <f t="shared" ref="AU18:BD18" si="9">M92</f>
        <v>371.2</v>
      </c>
      <c r="AV18" s="57">
        <f t="shared" si="9"/>
        <v>377.90000000000003</v>
      </c>
      <c r="AW18" s="57">
        <f t="shared" si="9"/>
        <v>324.80000000000007</v>
      </c>
      <c r="AX18" s="57">
        <f t="shared" si="9"/>
        <v>324.80000000000007</v>
      </c>
      <c r="AY18" s="57">
        <f t="shared" si="9"/>
        <v>390.29999999999995</v>
      </c>
      <c r="AZ18" s="57">
        <f t="shared" si="9"/>
        <v>390.29999999999995</v>
      </c>
      <c r="BA18" s="57">
        <f t="shared" si="9"/>
        <v>343.40000000000003</v>
      </c>
      <c r="BB18" s="57">
        <f t="shared" si="9"/>
        <v>362.49999999999994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45.8</v>
      </c>
      <c r="AN19" s="57">
        <f t="shared" si="10"/>
        <v>43</v>
      </c>
      <c r="AO19" s="57">
        <f t="shared" si="10"/>
        <v>40</v>
      </c>
      <c r="AP19" s="57">
        <f t="shared" si="10"/>
        <v>35</v>
      </c>
      <c r="AQ19" s="57">
        <f t="shared" si="10"/>
        <v>37</v>
      </c>
      <c r="AR19" s="57">
        <f t="shared" si="10"/>
        <v>150.19999999999999</v>
      </c>
      <c r="AS19" s="57">
        <f>I108</f>
        <v>97.4</v>
      </c>
      <c r="AT19" s="57">
        <f>K108</f>
        <v>102.5</v>
      </c>
      <c r="AU19" s="57">
        <f t="shared" ref="AU19:BD19" si="11">M108</f>
        <v>80.8</v>
      </c>
      <c r="AV19" s="57">
        <f t="shared" si="11"/>
        <v>81.300000000000011</v>
      </c>
      <c r="AW19" s="57">
        <f t="shared" si="11"/>
        <v>85.800000000000011</v>
      </c>
      <c r="AX19" s="57">
        <f t="shared" si="11"/>
        <v>88.19</v>
      </c>
      <c r="AY19" s="57">
        <f t="shared" si="11"/>
        <v>95.6</v>
      </c>
      <c r="AZ19" s="57">
        <f t="shared" si="11"/>
        <v>105.4</v>
      </c>
      <c r="BA19" s="57">
        <f t="shared" si="11"/>
        <v>110.7</v>
      </c>
      <c r="BB19" s="57">
        <f t="shared" si="11"/>
        <v>105.1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54</v>
      </c>
      <c r="AS20" s="57">
        <f>I96</f>
        <v>36</v>
      </c>
      <c r="AT20" s="57">
        <f>K96</f>
        <v>25</v>
      </c>
      <c r="AU20" s="57">
        <f t="shared" ref="AU20:BD20" si="13">M96</f>
        <v>25</v>
      </c>
      <c r="AV20" s="57">
        <f t="shared" si="13"/>
        <v>25</v>
      </c>
      <c r="AW20" s="57">
        <f t="shared" si="13"/>
        <v>51</v>
      </c>
      <c r="AX20" s="57">
        <f t="shared" si="13"/>
        <v>51</v>
      </c>
      <c r="AY20" s="57">
        <f t="shared" si="13"/>
        <v>25</v>
      </c>
      <c r="AZ20" s="57">
        <f t="shared" si="13"/>
        <v>0</v>
      </c>
      <c r="BA20" s="57">
        <f t="shared" si="13"/>
        <v>42</v>
      </c>
      <c r="BB20" s="57">
        <f t="shared" si="13"/>
        <v>42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42</v>
      </c>
      <c r="C21" s="44">
        <v>42</v>
      </c>
      <c r="D21" s="44">
        <v>42</v>
      </c>
      <c r="E21" s="44">
        <v>42</v>
      </c>
      <c r="F21" s="44">
        <v>42</v>
      </c>
      <c r="G21" s="44">
        <v>42</v>
      </c>
      <c r="H21" s="44">
        <v>42</v>
      </c>
      <c r="I21" s="44">
        <v>42</v>
      </c>
      <c r="J21" s="44">
        <v>42</v>
      </c>
      <c r="K21" s="44">
        <v>42</v>
      </c>
      <c r="L21" s="44">
        <v>42</v>
      </c>
      <c r="M21" s="44">
        <v>42</v>
      </c>
      <c r="N21" s="44">
        <v>42</v>
      </c>
      <c r="O21" s="44">
        <v>42</v>
      </c>
      <c r="P21" s="44">
        <v>42</v>
      </c>
      <c r="Q21" s="44">
        <v>42</v>
      </c>
      <c r="R21" s="44">
        <v>42</v>
      </c>
      <c r="S21" s="44">
        <v>42</v>
      </c>
      <c r="T21" s="44">
        <v>42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42</v>
      </c>
      <c r="AI21" s="47">
        <f t="shared" si="3"/>
        <v>42</v>
      </c>
      <c r="AK21" s="49"/>
      <c r="AL21" s="52" t="s">
        <v>37</v>
      </c>
      <c r="AM21" s="57">
        <f t="shared" ref="AM21:AR21" si="14">B114</f>
        <v>50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30.6</v>
      </c>
      <c r="C22" s="44">
        <v>30.6</v>
      </c>
      <c r="D22" s="44">
        <v>30.6</v>
      </c>
      <c r="E22" s="44">
        <v>30.6</v>
      </c>
      <c r="F22" s="44">
        <v>30.6</v>
      </c>
      <c r="G22" s="44">
        <v>30.6</v>
      </c>
      <c r="H22" s="44">
        <v>30.6</v>
      </c>
      <c r="I22" s="44">
        <v>30.6</v>
      </c>
      <c r="J22" s="44">
        <v>30.6</v>
      </c>
      <c r="K22" s="44">
        <v>30.6</v>
      </c>
      <c r="L22" s="44">
        <v>30.6</v>
      </c>
      <c r="M22" s="44">
        <v>30.6</v>
      </c>
      <c r="N22" s="44">
        <v>30.6</v>
      </c>
      <c r="O22" s="44">
        <v>30.6</v>
      </c>
      <c r="P22" s="44">
        <v>30.6</v>
      </c>
      <c r="Q22" s="44">
        <v>30.6</v>
      </c>
      <c r="R22" s="44">
        <v>30.6</v>
      </c>
      <c r="S22" s="44">
        <v>30.6</v>
      </c>
      <c r="T22" s="44">
        <v>30.6</v>
      </c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30.6</v>
      </c>
      <c r="AI22" s="47">
        <f t="shared" si="3"/>
        <v>30.6</v>
      </c>
      <c r="AK22" s="49"/>
      <c r="AL22" s="59" t="s">
        <v>39</v>
      </c>
      <c r="AM22" s="60">
        <f t="shared" ref="AM22:BJ22" si="16">SUM(AM16:AM21)</f>
        <v>2320.8999999999996</v>
      </c>
      <c r="AN22" s="60">
        <f t="shared" si="16"/>
        <v>2269.8999999999996</v>
      </c>
      <c r="AO22" s="60">
        <f t="shared" si="16"/>
        <v>2284.8999999999996</v>
      </c>
      <c r="AP22" s="60">
        <f t="shared" si="16"/>
        <v>2268.8999999999996</v>
      </c>
      <c r="AQ22" s="60">
        <f t="shared" si="16"/>
        <v>2270.8999999999996</v>
      </c>
      <c r="AR22" s="60">
        <f t="shared" si="16"/>
        <v>2430.8999999999996</v>
      </c>
      <c r="AS22" s="60">
        <f t="shared" si="16"/>
        <v>2200.4999999999995</v>
      </c>
      <c r="AT22" s="60">
        <f t="shared" si="16"/>
        <v>2218.7999999999997</v>
      </c>
      <c r="AU22" s="60">
        <f t="shared" si="16"/>
        <v>2188.4999999999995</v>
      </c>
      <c r="AV22" s="60">
        <f t="shared" si="16"/>
        <v>2275.1</v>
      </c>
      <c r="AW22" s="60">
        <f t="shared" si="16"/>
        <v>2233.1</v>
      </c>
      <c r="AX22" s="60">
        <f t="shared" si="16"/>
        <v>2240.5899999999997</v>
      </c>
      <c r="AY22" s="60">
        <f t="shared" si="16"/>
        <v>2311.2999999999997</v>
      </c>
      <c r="AZ22" s="60">
        <f t="shared" si="16"/>
        <v>2293.7999999999997</v>
      </c>
      <c r="BA22" s="60">
        <f t="shared" si="16"/>
        <v>2269.6699999999996</v>
      </c>
      <c r="BB22" s="60">
        <f t="shared" si="16"/>
        <v>2283.1999999999994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30</v>
      </c>
      <c r="C23" s="44">
        <v>30</v>
      </c>
      <c r="D23" s="44">
        <v>30</v>
      </c>
      <c r="E23" s="44">
        <v>30</v>
      </c>
      <c r="F23" s="44">
        <v>30</v>
      </c>
      <c r="G23" s="44">
        <v>30</v>
      </c>
      <c r="H23" s="44">
        <v>30</v>
      </c>
      <c r="I23" s="44">
        <v>30</v>
      </c>
      <c r="J23" s="44">
        <v>30</v>
      </c>
      <c r="K23" s="44">
        <v>30</v>
      </c>
      <c r="L23" s="44">
        <v>30</v>
      </c>
      <c r="M23" s="44">
        <v>30</v>
      </c>
      <c r="N23" s="44">
        <v>30</v>
      </c>
      <c r="O23" s="44">
        <v>30</v>
      </c>
      <c r="P23" s="44">
        <v>30</v>
      </c>
      <c r="Q23" s="44">
        <v>30</v>
      </c>
      <c r="R23" s="44">
        <v>30</v>
      </c>
      <c r="S23" s="44">
        <v>30</v>
      </c>
      <c r="T23" s="44">
        <v>30</v>
      </c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30</v>
      </c>
      <c r="AI23" s="47">
        <f t="shared" si="3"/>
        <v>30</v>
      </c>
      <c r="AK23" s="49"/>
      <c r="AL23" s="59" t="s">
        <v>41</v>
      </c>
      <c r="AM23" s="60">
        <f t="shared" ref="AM23:AR23" si="17">B123*-1</f>
        <v>-556</v>
      </c>
      <c r="AN23" s="60">
        <f t="shared" si="17"/>
        <v>-542</v>
      </c>
      <c r="AO23" s="60">
        <f t="shared" si="17"/>
        <v>-716</v>
      </c>
      <c r="AP23" s="60">
        <f t="shared" si="17"/>
        <v>-739</v>
      </c>
      <c r="AQ23" s="60">
        <f t="shared" si="17"/>
        <v>-745</v>
      </c>
      <c r="AR23" s="60">
        <f t="shared" si="17"/>
        <v>-761</v>
      </c>
      <c r="AS23" s="60">
        <f>I123*-1</f>
        <v>-625</v>
      </c>
      <c r="AT23" s="60">
        <f>K123*-1</f>
        <v>-585.5</v>
      </c>
      <c r="AU23" s="60">
        <f t="shared" ref="AU23:BD23" si="18">M123*-1</f>
        <v>-605.29999999999995</v>
      </c>
      <c r="AV23" s="60">
        <f t="shared" si="18"/>
        <v>-624.1</v>
      </c>
      <c r="AW23" s="60">
        <f t="shared" si="18"/>
        <v>-580.5</v>
      </c>
      <c r="AX23" s="60">
        <f t="shared" si="18"/>
        <v>-602</v>
      </c>
      <c r="AY23" s="60">
        <f t="shared" si="18"/>
        <v>-628.1</v>
      </c>
      <c r="AZ23" s="60">
        <f t="shared" si="18"/>
        <v>-544</v>
      </c>
      <c r="BA23" s="60">
        <f t="shared" si="18"/>
        <v>-518.9</v>
      </c>
      <c r="BB23" s="60">
        <f t="shared" si="18"/>
        <v>-488.8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27.4</v>
      </c>
      <c r="C24" s="44">
        <v>27.4</v>
      </c>
      <c r="D24" s="44">
        <v>27.4</v>
      </c>
      <c r="E24" s="44">
        <v>27.4</v>
      </c>
      <c r="F24" s="44">
        <v>27.4</v>
      </c>
      <c r="G24" s="44">
        <v>27.4</v>
      </c>
      <c r="H24" s="44">
        <v>27.4</v>
      </c>
      <c r="I24" s="44">
        <v>27.4</v>
      </c>
      <c r="J24" s="44">
        <v>27.4</v>
      </c>
      <c r="K24" s="44">
        <v>27.4</v>
      </c>
      <c r="L24" s="44">
        <v>27.4</v>
      </c>
      <c r="M24" s="44">
        <v>27.4</v>
      </c>
      <c r="N24" s="44">
        <v>27.4</v>
      </c>
      <c r="O24" s="44">
        <v>27.4</v>
      </c>
      <c r="P24" s="44">
        <v>27.4</v>
      </c>
      <c r="Q24" s="44">
        <v>27.4</v>
      </c>
      <c r="R24" s="44">
        <v>27.4</v>
      </c>
      <c r="S24" s="44">
        <v>27.4</v>
      </c>
      <c r="T24" s="44">
        <v>27.4</v>
      </c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27.4</v>
      </c>
      <c r="AI24" s="47">
        <f t="shared" si="3"/>
        <v>27.4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25</v>
      </c>
      <c r="C25" s="44">
        <v>25</v>
      </c>
      <c r="D25" s="44">
        <v>25</v>
      </c>
      <c r="E25" s="44">
        <v>25</v>
      </c>
      <c r="F25" s="44">
        <v>25</v>
      </c>
      <c r="G25" s="44">
        <v>25</v>
      </c>
      <c r="H25" s="44">
        <v>25</v>
      </c>
      <c r="I25" s="44">
        <v>25</v>
      </c>
      <c r="J25" s="44">
        <v>25</v>
      </c>
      <c r="K25" s="44">
        <v>25</v>
      </c>
      <c r="L25" s="44">
        <v>25</v>
      </c>
      <c r="M25" s="44">
        <v>25</v>
      </c>
      <c r="N25" s="44">
        <v>25</v>
      </c>
      <c r="O25" s="44">
        <v>25</v>
      </c>
      <c r="P25" s="44">
        <v>25</v>
      </c>
      <c r="Q25" s="44">
        <v>25</v>
      </c>
      <c r="R25" s="44">
        <v>25</v>
      </c>
      <c r="S25" s="44">
        <v>25</v>
      </c>
      <c r="T25" s="44">
        <v>25</v>
      </c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25</v>
      </c>
      <c r="AI25" s="47">
        <f t="shared" si="3"/>
        <v>25</v>
      </c>
      <c r="AK25" s="49"/>
      <c r="AL25" s="59" t="s">
        <v>44</v>
      </c>
      <c r="AM25" s="60">
        <f t="shared" ref="AM25:BJ25" si="19">AM22+AM23</f>
        <v>1764.8999999999996</v>
      </c>
      <c r="AN25" s="60">
        <f t="shared" si="19"/>
        <v>1727.8999999999996</v>
      </c>
      <c r="AO25" s="60">
        <f t="shared" si="19"/>
        <v>1568.8999999999996</v>
      </c>
      <c r="AP25" s="60">
        <f t="shared" si="19"/>
        <v>1529.8999999999996</v>
      </c>
      <c r="AQ25" s="60">
        <f t="shared" si="19"/>
        <v>1525.8999999999996</v>
      </c>
      <c r="AR25" s="60">
        <f t="shared" si="19"/>
        <v>1669.8999999999996</v>
      </c>
      <c r="AS25" s="60">
        <f t="shared" si="19"/>
        <v>1575.4999999999995</v>
      </c>
      <c r="AT25" s="60">
        <f t="shared" si="19"/>
        <v>1633.2999999999997</v>
      </c>
      <c r="AU25" s="60">
        <f t="shared" si="19"/>
        <v>1583.1999999999996</v>
      </c>
      <c r="AV25" s="60">
        <f t="shared" si="19"/>
        <v>1651</v>
      </c>
      <c r="AW25" s="60">
        <f t="shared" si="19"/>
        <v>1652.6</v>
      </c>
      <c r="AX25" s="60">
        <f t="shared" si="19"/>
        <v>1638.5899999999997</v>
      </c>
      <c r="AY25" s="60">
        <f t="shared" si="19"/>
        <v>1683.1999999999998</v>
      </c>
      <c r="AZ25" s="60">
        <f t="shared" si="19"/>
        <v>1749.7999999999997</v>
      </c>
      <c r="BA25" s="60">
        <f t="shared" si="19"/>
        <v>1750.7699999999995</v>
      </c>
      <c r="BB25" s="60">
        <f t="shared" si="19"/>
        <v>1794.3999999999994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23</v>
      </c>
      <c r="C26" s="44">
        <v>23</v>
      </c>
      <c r="D26" s="44">
        <v>23</v>
      </c>
      <c r="E26" s="44">
        <v>23</v>
      </c>
      <c r="F26" s="44">
        <v>23</v>
      </c>
      <c r="G26" s="44">
        <v>23</v>
      </c>
      <c r="H26" s="44">
        <v>23</v>
      </c>
      <c r="I26" s="44">
        <v>23</v>
      </c>
      <c r="J26" s="44">
        <v>23</v>
      </c>
      <c r="K26" s="44">
        <v>23</v>
      </c>
      <c r="L26" s="44">
        <v>23</v>
      </c>
      <c r="M26" s="44">
        <v>23</v>
      </c>
      <c r="N26" s="44">
        <v>23</v>
      </c>
      <c r="O26" s="44">
        <v>23</v>
      </c>
      <c r="P26" s="44">
        <v>23</v>
      </c>
      <c r="Q26" s="44">
        <v>23</v>
      </c>
      <c r="R26" s="44">
        <v>23</v>
      </c>
      <c r="S26" s="44">
        <v>23</v>
      </c>
      <c r="T26" s="44">
        <v>23</v>
      </c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23</v>
      </c>
      <c r="AI26" s="47">
        <f t="shared" si="3"/>
        <v>23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25</v>
      </c>
      <c r="C27" s="44">
        <v>25</v>
      </c>
      <c r="D27" s="44">
        <v>25</v>
      </c>
      <c r="E27" s="44">
        <v>25</v>
      </c>
      <c r="F27" s="44">
        <v>25</v>
      </c>
      <c r="G27" s="44">
        <v>25</v>
      </c>
      <c r="H27" s="44">
        <v>25</v>
      </c>
      <c r="I27" s="44">
        <v>25</v>
      </c>
      <c r="J27" s="44">
        <v>25</v>
      </c>
      <c r="K27" s="44">
        <v>25</v>
      </c>
      <c r="L27" s="44">
        <v>25</v>
      </c>
      <c r="M27" s="44">
        <v>25</v>
      </c>
      <c r="N27" s="44">
        <v>25</v>
      </c>
      <c r="O27" s="44">
        <v>25</v>
      </c>
      <c r="P27" s="44">
        <v>25</v>
      </c>
      <c r="Q27" s="44">
        <v>25</v>
      </c>
      <c r="R27" s="44">
        <v>25</v>
      </c>
      <c r="S27" s="44">
        <v>25</v>
      </c>
      <c r="T27" s="44">
        <v>25</v>
      </c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25</v>
      </c>
      <c r="AI27" s="47">
        <f t="shared" si="3"/>
        <v>25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30</v>
      </c>
      <c r="C28" s="44">
        <v>30</v>
      </c>
      <c r="D28" s="44">
        <v>30</v>
      </c>
      <c r="E28" s="44">
        <v>30</v>
      </c>
      <c r="F28" s="44">
        <v>30</v>
      </c>
      <c r="G28" s="44">
        <v>30</v>
      </c>
      <c r="H28" s="44">
        <v>30</v>
      </c>
      <c r="I28" s="44">
        <v>30</v>
      </c>
      <c r="J28" s="44">
        <v>23.5</v>
      </c>
      <c r="K28" s="44">
        <v>23.5</v>
      </c>
      <c r="L28" s="44">
        <v>23.5</v>
      </c>
      <c r="M28" s="44">
        <v>23.5</v>
      </c>
      <c r="N28" s="44">
        <v>23.5</v>
      </c>
      <c r="O28" s="44">
        <v>23.5</v>
      </c>
      <c r="P28" s="44">
        <v>23.5</v>
      </c>
      <c r="Q28" s="44">
        <v>23.5</v>
      </c>
      <c r="R28" s="44">
        <v>23.5</v>
      </c>
      <c r="S28" s="44">
        <v>23.5</v>
      </c>
      <c r="T28" s="44">
        <v>23.5</v>
      </c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30</v>
      </c>
      <c r="AI28" s="47">
        <f t="shared" si="3"/>
        <v>23.5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14.2</v>
      </c>
      <c r="C31" s="44">
        <v>14.2</v>
      </c>
      <c r="D31" s="44">
        <v>14.2</v>
      </c>
      <c r="E31" s="44">
        <v>14.2</v>
      </c>
      <c r="F31" s="44">
        <v>14.2</v>
      </c>
      <c r="G31" s="44">
        <v>14.2</v>
      </c>
      <c r="H31" s="44">
        <v>14.2</v>
      </c>
      <c r="I31" s="44">
        <v>14.2</v>
      </c>
      <c r="J31" s="44">
        <v>14.2</v>
      </c>
      <c r="K31" s="44">
        <v>14.2</v>
      </c>
      <c r="L31" s="44">
        <v>14.2</v>
      </c>
      <c r="M31" s="44">
        <v>14.2</v>
      </c>
      <c r="N31" s="44">
        <v>14.2</v>
      </c>
      <c r="O31" s="44">
        <v>14.2</v>
      </c>
      <c r="P31" s="44">
        <v>14.2</v>
      </c>
      <c r="Q31" s="44">
        <v>14.2</v>
      </c>
      <c r="R31" s="44">
        <v>14.2</v>
      </c>
      <c r="S31" s="44">
        <v>14.2</v>
      </c>
      <c r="T31" s="44">
        <v>14.2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14.2</v>
      </c>
      <c r="AI31" s="47">
        <f t="shared" si="3"/>
        <v>14.2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18</v>
      </c>
      <c r="C32" s="44">
        <v>18</v>
      </c>
      <c r="D32" s="44">
        <v>18</v>
      </c>
      <c r="E32" s="44">
        <v>18</v>
      </c>
      <c r="F32" s="44">
        <v>18</v>
      </c>
      <c r="G32" s="44">
        <v>18</v>
      </c>
      <c r="H32" s="44">
        <v>18</v>
      </c>
      <c r="I32" s="44">
        <v>18</v>
      </c>
      <c r="J32" s="44">
        <v>18</v>
      </c>
      <c r="K32" s="44">
        <v>18</v>
      </c>
      <c r="L32" s="44">
        <v>18</v>
      </c>
      <c r="M32" s="44">
        <v>18</v>
      </c>
      <c r="N32" s="44">
        <v>18</v>
      </c>
      <c r="O32" s="44">
        <v>18</v>
      </c>
      <c r="P32" s="44">
        <v>18</v>
      </c>
      <c r="Q32" s="44">
        <v>18</v>
      </c>
      <c r="R32" s="44">
        <v>18</v>
      </c>
      <c r="S32" s="44">
        <v>18</v>
      </c>
      <c r="T32" s="44">
        <v>18</v>
      </c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18</v>
      </c>
      <c r="AI32" s="47">
        <f t="shared" si="3"/>
        <v>18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16.3</v>
      </c>
      <c r="C33" s="44">
        <v>16.3</v>
      </c>
      <c r="D33" s="44">
        <v>16.3</v>
      </c>
      <c r="E33" s="44">
        <v>16.3</v>
      </c>
      <c r="F33" s="44">
        <v>16.3</v>
      </c>
      <c r="G33" s="44">
        <v>16.3</v>
      </c>
      <c r="H33" s="44">
        <v>16.3</v>
      </c>
      <c r="I33" s="44">
        <v>16.3</v>
      </c>
      <c r="J33" s="44">
        <v>16.3</v>
      </c>
      <c r="K33" s="44">
        <v>16.3</v>
      </c>
      <c r="L33" s="44">
        <v>16.3</v>
      </c>
      <c r="M33" s="44">
        <v>16.3</v>
      </c>
      <c r="N33" s="44">
        <v>16.3</v>
      </c>
      <c r="O33" s="44">
        <v>16.3</v>
      </c>
      <c r="P33" s="44">
        <v>16.3</v>
      </c>
      <c r="Q33" s="44">
        <v>16.3</v>
      </c>
      <c r="R33" s="44">
        <v>16.3</v>
      </c>
      <c r="S33" s="44">
        <v>16.3</v>
      </c>
      <c r="T33" s="44">
        <v>16.3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16.3</v>
      </c>
      <c r="AI33" s="47">
        <f t="shared" si="3"/>
        <v>16.3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18.3</v>
      </c>
      <c r="C35" s="44">
        <v>18.3</v>
      </c>
      <c r="D35" s="44">
        <v>18.3</v>
      </c>
      <c r="E35" s="44">
        <v>18.3</v>
      </c>
      <c r="F35" s="44">
        <v>18.3</v>
      </c>
      <c r="G35" s="44">
        <v>18.3</v>
      </c>
      <c r="H35" s="44">
        <v>18.3</v>
      </c>
      <c r="I35" s="44">
        <v>18.3</v>
      </c>
      <c r="J35" s="44">
        <v>18.3</v>
      </c>
      <c r="K35" s="44">
        <v>18.3</v>
      </c>
      <c r="L35" s="44">
        <v>18.3</v>
      </c>
      <c r="M35" s="44">
        <v>18.3</v>
      </c>
      <c r="N35" s="44">
        <v>18.3</v>
      </c>
      <c r="O35" s="44">
        <v>18.3</v>
      </c>
      <c r="P35" s="44">
        <v>18.3</v>
      </c>
      <c r="Q35" s="44">
        <v>18.3</v>
      </c>
      <c r="R35" s="44">
        <v>18.3</v>
      </c>
      <c r="S35" s="44">
        <v>18.3</v>
      </c>
      <c r="T35" s="44">
        <v>18.3</v>
      </c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18.3</v>
      </c>
      <c r="AI35" s="47">
        <f t="shared" si="3"/>
        <v>18.3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15</v>
      </c>
      <c r="C36" s="44">
        <v>15</v>
      </c>
      <c r="D36" s="44">
        <v>15</v>
      </c>
      <c r="E36" s="44">
        <v>15</v>
      </c>
      <c r="F36" s="44">
        <v>15</v>
      </c>
      <c r="G36" s="44">
        <v>15</v>
      </c>
      <c r="H36" s="44">
        <v>15</v>
      </c>
      <c r="I36" s="44">
        <v>15</v>
      </c>
      <c r="J36" s="44">
        <v>15</v>
      </c>
      <c r="K36" s="44">
        <v>15</v>
      </c>
      <c r="L36" s="44">
        <v>15</v>
      </c>
      <c r="M36" s="44">
        <v>15</v>
      </c>
      <c r="N36" s="44">
        <v>15</v>
      </c>
      <c r="O36" s="44">
        <v>15</v>
      </c>
      <c r="P36" s="44">
        <v>15</v>
      </c>
      <c r="Q36" s="44">
        <v>15</v>
      </c>
      <c r="R36" s="44">
        <v>15</v>
      </c>
      <c r="S36" s="44">
        <v>15</v>
      </c>
      <c r="T36" s="44">
        <v>15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15</v>
      </c>
      <c r="AI36" s="47">
        <f t="shared" si="3"/>
        <v>15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22</v>
      </c>
      <c r="C37" s="44">
        <v>22</v>
      </c>
      <c r="D37" s="44">
        <v>22</v>
      </c>
      <c r="E37" s="44">
        <v>22</v>
      </c>
      <c r="F37" s="44">
        <v>22</v>
      </c>
      <c r="G37" s="44">
        <v>22</v>
      </c>
      <c r="H37" s="44">
        <v>22</v>
      </c>
      <c r="I37" s="44">
        <v>22</v>
      </c>
      <c r="J37" s="44">
        <v>22</v>
      </c>
      <c r="K37" s="44">
        <v>22</v>
      </c>
      <c r="L37" s="44">
        <v>22</v>
      </c>
      <c r="M37" s="44">
        <v>22</v>
      </c>
      <c r="N37" s="44">
        <v>22</v>
      </c>
      <c r="O37" s="44">
        <v>22</v>
      </c>
      <c r="P37" s="44">
        <v>22</v>
      </c>
      <c r="Q37" s="44">
        <v>22</v>
      </c>
      <c r="R37" s="44">
        <v>22</v>
      </c>
      <c r="S37" s="44">
        <v>22</v>
      </c>
      <c r="T37" s="44">
        <v>22</v>
      </c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22</v>
      </c>
      <c r="AI37" s="47">
        <f t="shared" si="3"/>
        <v>22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</v>
      </c>
      <c r="C38" s="44">
        <v>10</v>
      </c>
      <c r="D38" s="44">
        <v>10</v>
      </c>
      <c r="E38" s="44">
        <v>10</v>
      </c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v>10</v>
      </c>
      <c r="S38" s="44">
        <v>10</v>
      </c>
      <c r="T38" s="44">
        <v>10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10</v>
      </c>
      <c r="AI38" s="47">
        <f t="shared" si="3"/>
        <v>10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12.6</v>
      </c>
      <c r="C39" s="44">
        <v>12.6</v>
      </c>
      <c r="D39" s="44">
        <v>12.6</v>
      </c>
      <c r="E39" s="44">
        <v>12.6</v>
      </c>
      <c r="F39" s="44">
        <v>12.6</v>
      </c>
      <c r="G39" s="44">
        <v>12.6</v>
      </c>
      <c r="H39" s="44">
        <v>12.6</v>
      </c>
      <c r="I39" s="44">
        <v>12.6</v>
      </c>
      <c r="J39" s="44">
        <v>12.6</v>
      </c>
      <c r="K39" s="44">
        <v>12.6</v>
      </c>
      <c r="L39" s="44">
        <v>12.6</v>
      </c>
      <c r="M39" s="44">
        <v>12.6</v>
      </c>
      <c r="N39" s="44">
        <v>12.6</v>
      </c>
      <c r="O39" s="44">
        <v>12.6</v>
      </c>
      <c r="P39" s="44">
        <v>12.6</v>
      </c>
      <c r="Q39" s="44">
        <v>12.6</v>
      </c>
      <c r="R39" s="44">
        <v>12.6</v>
      </c>
      <c r="S39" s="44">
        <v>12.6</v>
      </c>
      <c r="T39" s="44">
        <v>12.6</v>
      </c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12.6</v>
      </c>
      <c r="AI39" s="47">
        <f t="shared" si="3"/>
        <v>12.6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8</v>
      </c>
      <c r="C42" s="44">
        <v>8</v>
      </c>
      <c r="D42" s="44">
        <v>8</v>
      </c>
      <c r="E42" s="44">
        <v>8</v>
      </c>
      <c r="F42" s="44">
        <v>8</v>
      </c>
      <c r="G42" s="44">
        <v>8</v>
      </c>
      <c r="H42" s="44">
        <v>8</v>
      </c>
      <c r="I42" s="44">
        <v>8</v>
      </c>
      <c r="J42" s="44">
        <v>8</v>
      </c>
      <c r="K42" s="44">
        <v>8</v>
      </c>
      <c r="L42" s="44">
        <v>8</v>
      </c>
      <c r="M42" s="44">
        <v>8</v>
      </c>
      <c r="N42" s="44">
        <v>8</v>
      </c>
      <c r="O42" s="44">
        <v>8</v>
      </c>
      <c r="P42" s="44">
        <v>8</v>
      </c>
      <c r="Q42" s="44">
        <v>8</v>
      </c>
      <c r="R42" s="44">
        <v>8</v>
      </c>
      <c r="S42" s="44">
        <v>8</v>
      </c>
      <c r="T42" s="44">
        <v>8</v>
      </c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8</v>
      </c>
      <c r="AI42" s="47">
        <f t="shared" si="3"/>
        <v>8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19.600000000000001</v>
      </c>
      <c r="C44" s="44">
        <v>19.600000000000001</v>
      </c>
      <c r="D44" s="44">
        <v>19.600000000000001</v>
      </c>
      <c r="E44" s="44">
        <v>19.600000000000001</v>
      </c>
      <c r="F44" s="44">
        <v>19.600000000000001</v>
      </c>
      <c r="G44" s="44">
        <v>19.600000000000001</v>
      </c>
      <c r="H44" s="44">
        <v>19.600000000000001</v>
      </c>
      <c r="I44" s="44">
        <v>19.600000000000001</v>
      </c>
      <c r="J44" s="44">
        <v>19.600000000000001</v>
      </c>
      <c r="K44" s="44">
        <v>19.600000000000001</v>
      </c>
      <c r="L44" s="44">
        <v>19.600000000000001</v>
      </c>
      <c r="M44" s="44">
        <v>19.600000000000001</v>
      </c>
      <c r="N44" s="44">
        <v>19.600000000000001</v>
      </c>
      <c r="O44" s="44">
        <v>19.600000000000001</v>
      </c>
      <c r="P44" s="44">
        <v>19.600000000000001</v>
      </c>
      <c r="Q44" s="44">
        <v>19.600000000000001</v>
      </c>
      <c r="R44" s="44">
        <v>19.600000000000001</v>
      </c>
      <c r="S44" s="44">
        <v>19.600000000000001</v>
      </c>
      <c r="T44" s="44">
        <v>19.600000000000001</v>
      </c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19.600000000000001</v>
      </c>
      <c r="AI44" s="47">
        <f t="shared" si="3"/>
        <v>19.600000000000001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14.9</v>
      </c>
      <c r="C45" s="44">
        <v>14.9</v>
      </c>
      <c r="D45" s="44">
        <v>14.9</v>
      </c>
      <c r="E45" s="44">
        <v>14.9</v>
      </c>
      <c r="F45" s="44">
        <v>14.9</v>
      </c>
      <c r="G45" s="44">
        <v>14.9</v>
      </c>
      <c r="H45" s="44">
        <v>14.9</v>
      </c>
      <c r="I45" s="44">
        <v>14.9</v>
      </c>
      <c r="J45" s="44">
        <v>14.9</v>
      </c>
      <c r="K45" s="44">
        <v>14.9</v>
      </c>
      <c r="L45" s="44">
        <v>14.9</v>
      </c>
      <c r="M45" s="44">
        <v>14.9</v>
      </c>
      <c r="N45" s="44">
        <v>14.9</v>
      </c>
      <c r="O45" s="44">
        <v>14.9</v>
      </c>
      <c r="P45" s="44">
        <v>14.9</v>
      </c>
      <c r="Q45" s="44">
        <v>14.9</v>
      </c>
      <c r="R45" s="44">
        <v>14.9</v>
      </c>
      <c r="S45" s="44">
        <v>14.9</v>
      </c>
      <c r="T45" s="44">
        <v>14.9</v>
      </c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14.9</v>
      </c>
      <c r="AI45" s="47">
        <f t="shared" si="3"/>
        <v>14.9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11.4</v>
      </c>
      <c r="O46" s="44">
        <v>11.4</v>
      </c>
      <c r="P46" s="44">
        <v>11.4</v>
      </c>
      <c r="Q46" s="44">
        <v>11.4</v>
      </c>
      <c r="R46" s="44">
        <v>11.4</v>
      </c>
      <c r="S46" s="44">
        <v>11.4</v>
      </c>
      <c r="T46" s="44">
        <v>11.4</v>
      </c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11.4</v>
      </c>
      <c r="AI46" s="47">
        <f t="shared" si="3"/>
        <v>11.4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6.8</v>
      </c>
      <c r="C47" s="44">
        <v>6.8</v>
      </c>
      <c r="D47" s="44">
        <v>6.8</v>
      </c>
      <c r="E47" s="44">
        <v>6.8</v>
      </c>
      <c r="F47" s="44">
        <v>6.8</v>
      </c>
      <c r="G47" s="44">
        <v>6.8</v>
      </c>
      <c r="H47" s="44">
        <v>6.8</v>
      </c>
      <c r="I47" s="44">
        <v>6.8</v>
      </c>
      <c r="J47" s="44">
        <v>6.8</v>
      </c>
      <c r="K47" s="44">
        <v>6.8</v>
      </c>
      <c r="L47" s="44">
        <v>6.8</v>
      </c>
      <c r="M47" s="44">
        <v>6.8</v>
      </c>
      <c r="N47" s="44">
        <v>6.8</v>
      </c>
      <c r="O47" s="44">
        <v>6.8</v>
      </c>
      <c r="P47" s="44">
        <v>6.8</v>
      </c>
      <c r="Q47" s="44">
        <v>6.8</v>
      </c>
      <c r="R47" s="44">
        <v>6.8</v>
      </c>
      <c r="S47" s="44">
        <v>6.8</v>
      </c>
      <c r="T47" s="44">
        <v>6.8</v>
      </c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6.8</v>
      </c>
      <c r="AI47" s="47">
        <f t="shared" si="3"/>
        <v>6.8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11.8</v>
      </c>
      <c r="C48" s="44">
        <v>11.8</v>
      </c>
      <c r="D48" s="44">
        <v>11.8</v>
      </c>
      <c r="E48" s="44">
        <v>11.8</v>
      </c>
      <c r="F48" s="44">
        <v>11.8</v>
      </c>
      <c r="G48" s="44">
        <v>11.8</v>
      </c>
      <c r="H48" s="44">
        <v>11.8</v>
      </c>
      <c r="I48" s="44">
        <v>11.8</v>
      </c>
      <c r="J48" s="44">
        <v>11.8</v>
      </c>
      <c r="K48" s="44">
        <v>11.8</v>
      </c>
      <c r="L48" s="44">
        <v>11.8</v>
      </c>
      <c r="M48" s="44">
        <v>11.8</v>
      </c>
      <c r="N48" s="44">
        <v>11.8</v>
      </c>
      <c r="O48" s="44">
        <v>11.8</v>
      </c>
      <c r="P48" s="44">
        <v>11.8</v>
      </c>
      <c r="Q48" s="44">
        <v>11.8</v>
      </c>
      <c r="R48" s="44">
        <v>11.8</v>
      </c>
      <c r="S48" s="44">
        <v>11.8</v>
      </c>
      <c r="T48" s="44">
        <v>11.8</v>
      </c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11.8</v>
      </c>
      <c r="AI48" s="47">
        <f t="shared" si="3"/>
        <v>11.8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7.8</v>
      </c>
      <c r="C49" s="44">
        <v>7.8</v>
      </c>
      <c r="D49" s="44">
        <v>7.8</v>
      </c>
      <c r="E49" s="44">
        <v>7.8</v>
      </c>
      <c r="F49" s="44">
        <v>7.8</v>
      </c>
      <c r="G49" s="44">
        <v>7.8</v>
      </c>
      <c r="H49" s="44">
        <v>7.8</v>
      </c>
      <c r="I49" s="44">
        <v>7.8</v>
      </c>
      <c r="J49" s="44">
        <v>7.8</v>
      </c>
      <c r="K49" s="44">
        <v>7.8</v>
      </c>
      <c r="L49" s="44">
        <v>7.8</v>
      </c>
      <c r="M49" s="44">
        <v>7.8</v>
      </c>
      <c r="N49" s="44">
        <v>7.8</v>
      </c>
      <c r="O49" s="44">
        <v>7.8</v>
      </c>
      <c r="P49" s="44">
        <v>7.8</v>
      </c>
      <c r="Q49" s="44">
        <v>7.8</v>
      </c>
      <c r="R49" s="44">
        <v>7.8</v>
      </c>
      <c r="S49" s="44">
        <v>7.8</v>
      </c>
      <c r="T49" s="44">
        <v>7.8</v>
      </c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7.8</v>
      </c>
      <c r="AI49" s="47">
        <f t="shared" si="3"/>
        <v>7.8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12.1</v>
      </c>
      <c r="C51" s="44">
        <v>12.1</v>
      </c>
      <c r="D51" s="44">
        <v>12.1</v>
      </c>
      <c r="E51" s="44">
        <v>12.1</v>
      </c>
      <c r="F51" s="44">
        <v>12.1</v>
      </c>
      <c r="G51" s="44">
        <v>12.1</v>
      </c>
      <c r="H51" s="44">
        <v>12.1</v>
      </c>
      <c r="I51" s="44">
        <v>12.1</v>
      </c>
      <c r="J51" s="44">
        <v>12.1</v>
      </c>
      <c r="K51" s="44">
        <v>12.1</v>
      </c>
      <c r="L51" s="44">
        <v>12.1</v>
      </c>
      <c r="M51" s="44">
        <v>12.1</v>
      </c>
      <c r="N51" s="44">
        <v>12.1</v>
      </c>
      <c r="O51" s="44">
        <v>12.1</v>
      </c>
      <c r="P51" s="44">
        <v>12.1</v>
      </c>
      <c r="Q51" s="44">
        <v>12.1</v>
      </c>
      <c r="R51" s="44">
        <v>12.1</v>
      </c>
      <c r="S51" s="44">
        <v>12.1</v>
      </c>
      <c r="T51" s="44">
        <v>12.1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12.1</v>
      </c>
      <c r="AI51" s="47">
        <f t="shared" si="3"/>
        <v>12.1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10.8</v>
      </c>
      <c r="C52" s="44">
        <v>10.8</v>
      </c>
      <c r="D52" s="44">
        <v>10.8</v>
      </c>
      <c r="E52" s="44">
        <v>10.8</v>
      </c>
      <c r="F52" s="44">
        <v>10.8</v>
      </c>
      <c r="G52" s="44">
        <v>10.8</v>
      </c>
      <c r="H52" s="44">
        <v>10.8</v>
      </c>
      <c r="I52" s="44">
        <v>10.8</v>
      </c>
      <c r="J52" s="44">
        <v>10.8</v>
      </c>
      <c r="K52" s="44">
        <v>10.8</v>
      </c>
      <c r="L52" s="44">
        <v>10.8</v>
      </c>
      <c r="M52" s="44">
        <v>10.8</v>
      </c>
      <c r="N52" s="44">
        <v>10.8</v>
      </c>
      <c r="O52" s="44">
        <v>10.8</v>
      </c>
      <c r="P52" s="44">
        <v>10.8</v>
      </c>
      <c r="Q52" s="44">
        <v>10.8</v>
      </c>
      <c r="R52" s="44">
        <v>10.8</v>
      </c>
      <c r="S52" s="44">
        <v>10.8</v>
      </c>
      <c r="T52" s="44">
        <v>10.8</v>
      </c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10.8</v>
      </c>
      <c r="AI52" s="47">
        <f t="shared" si="3"/>
        <v>10.8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5.4</v>
      </c>
      <c r="C53" s="44">
        <v>5.4</v>
      </c>
      <c r="D53" s="44">
        <v>5.4</v>
      </c>
      <c r="E53" s="44">
        <v>5.4</v>
      </c>
      <c r="F53" s="44">
        <v>5.4</v>
      </c>
      <c r="G53" s="44">
        <v>5.4</v>
      </c>
      <c r="H53" s="44">
        <v>5.4</v>
      </c>
      <c r="I53" s="44">
        <v>5.4</v>
      </c>
      <c r="J53" s="44">
        <v>5.4</v>
      </c>
      <c r="K53" s="44">
        <v>5.4</v>
      </c>
      <c r="L53" s="44">
        <v>5.4</v>
      </c>
      <c r="M53" s="44">
        <v>5.4</v>
      </c>
      <c r="N53" s="44">
        <v>5.4</v>
      </c>
      <c r="O53" s="44">
        <v>5.4</v>
      </c>
      <c r="P53" s="44">
        <v>5.4</v>
      </c>
      <c r="Q53" s="44">
        <v>5.4</v>
      </c>
      <c r="R53" s="44">
        <v>5.4</v>
      </c>
      <c r="S53" s="44">
        <v>5.4</v>
      </c>
      <c r="T53" s="44">
        <v>5.4</v>
      </c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5.4</v>
      </c>
      <c r="AI53" s="47">
        <f t="shared" si="3"/>
        <v>5.4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11.1</v>
      </c>
      <c r="C55" s="44">
        <v>11.1</v>
      </c>
      <c r="D55" s="44">
        <v>11.1</v>
      </c>
      <c r="E55" s="44">
        <v>11.1</v>
      </c>
      <c r="F55" s="44">
        <v>11.1</v>
      </c>
      <c r="G55" s="44">
        <v>11.1</v>
      </c>
      <c r="H55" s="44">
        <v>11.1</v>
      </c>
      <c r="I55" s="44">
        <v>11.1</v>
      </c>
      <c r="J55" s="44">
        <v>11.1</v>
      </c>
      <c r="K55" s="44">
        <v>11.1</v>
      </c>
      <c r="L55" s="44">
        <v>11.1</v>
      </c>
      <c r="M55" s="44">
        <v>11.1</v>
      </c>
      <c r="N55" s="44">
        <v>11.1</v>
      </c>
      <c r="O55" s="44">
        <v>11.1</v>
      </c>
      <c r="P55" s="44">
        <v>11.1</v>
      </c>
      <c r="Q55" s="44">
        <v>11.1</v>
      </c>
      <c r="R55" s="44">
        <v>11.1</v>
      </c>
      <c r="S55" s="44">
        <v>11.1</v>
      </c>
      <c r="T55" s="44">
        <v>11.1</v>
      </c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11.1</v>
      </c>
      <c r="AI55" s="47">
        <f t="shared" si="3"/>
        <v>11.1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7</v>
      </c>
      <c r="C56" s="44">
        <v>7</v>
      </c>
      <c r="D56" s="44">
        <v>7</v>
      </c>
      <c r="E56" s="44">
        <v>7</v>
      </c>
      <c r="F56" s="44">
        <v>7</v>
      </c>
      <c r="G56" s="44">
        <v>7</v>
      </c>
      <c r="H56" s="44">
        <v>7</v>
      </c>
      <c r="I56" s="44">
        <v>7</v>
      </c>
      <c r="J56" s="44">
        <v>7</v>
      </c>
      <c r="K56" s="44">
        <v>7</v>
      </c>
      <c r="L56" s="44">
        <v>7</v>
      </c>
      <c r="M56" s="44">
        <v>7</v>
      </c>
      <c r="N56" s="44">
        <v>7</v>
      </c>
      <c r="O56" s="44">
        <v>7</v>
      </c>
      <c r="P56" s="44">
        <v>7</v>
      </c>
      <c r="Q56" s="44">
        <v>7</v>
      </c>
      <c r="R56" s="44">
        <v>7</v>
      </c>
      <c r="S56" s="44">
        <v>7</v>
      </c>
      <c r="T56" s="44">
        <v>7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7</v>
      </c>
      <c r="AI56" s="47">
        <f t="shared" si="3"/>
        <v>7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3.5</v>
      </c>
      <c r="C58" s="44">
        <v>3.5</v>
      </c>
      <c r="D58" s="44">
        <v>3.5</v>
      </c>
      <c r="E58" s="44">
        <v>3.5</v>
      </c>
      <c r="F58" s="44">
        <v>3.5</v>
      </c>
      <c r="G58" s="44">
        <v>3.5</v>
      </c>
      <c r="H58" s="44">
        <v>3.5</v>
      </c>
      <c r="I58" s="44">
        <v>3.5</v>
      </c>
      <c r="J58" s="44">
        <v>3.5</v>
      </c>
      <c r="K58" s="44">
        <v>3.5</v>
      </c>
      <c r="L58" s="44">
        <v>3.5</v>
      </c>
      <c r="M58" s="44">
        <v>3.5</v>
      </c>
      <c r="N58" s="44">
        <v>3.5</v>
      </c>
      <c r="O58" s="44">
        <v>3.5</v>
      </c>
      <c r="P58" s="44">
        <v>3.5</v>
      </c>
      <c r="Q58" s="44">
        <v>3.5</v>
      </c>
      <c r="R58" s="44">
        <v>3.5</v>
      </c>
      <c r="S58" s="44">
        <v>3.5</v>
      </c>
      <c r="T58" s="44">
        <v>3.5</v>
      </c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3.5</v>
      </c>
      <c r="AI58" s="47">
        <f t="shared" si="3"/>
        <v>3.5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5.0999999999999996</v>
      </c>
      <c r="C59" s="44">
        <v>5.0999999999999996</v>
      </c>
      <c r="D59" s="44">
        <v>5.0999999999999996</v>
      </c>
      <c r="E59" s="44">
        <v>5.0999999999999996</v>
      </c>
      <c r="F59" s="44">
        <v>5.0999999999999996</v>
      </c>
      <c r="G59" s="44">
        <v>5.0999999999999996</v>
      </c>
      <c r="H59" s="44">
        <v>5.0999999999999996</v>
      </c>
      <c r="I59" s="44">
        <v>5.0999999999999996</v>
      </c>
      <c r="J59" s="44">
        <v>5.0999999999999996</v>
      </c>
      <c r="K59" s="44">
        <v>5.0999999999999996</v>
      </c>
      <c r="L59" s="44">
        <v>5.0999999999999996</v>
      </c>
      <c r="M59" s="44">
        <v>5.0999999999999996</v>
      </c>
      <c r="N59" s="44">
        <v>5.0999999999999996</v>
      </c>
      <c r="O59" s="44">
        <v>5.0999999999999996</v>
      </c>
      <c r="P59" s="44">
        <v>5.0999999999999996</v>
      </c>
      <c r="Q59" s="44">
        <v>5.0999999999999996</v>
      </c>
      <c r="R59" s="44">
        <v>5.0999999999999996</v>
      </c>
      <c r="S59" s="44">
        <v>5.0999999999999996</v>
      </c>
      <c r="T59" s="44">
        <v>5.0999999999999996</v>
      </c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5.0999999999999996</v>
      </c>
      <c r="AI59" s="47">
        <f t="shared" si="3"/>
        <v>5.0999999999999996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10.6</v>
      </c>
      <c r="C60" s="44">
        <v>10.6</v>
      </c>
      <c r="D60" s="44">
        <v>10.6</v>
      </c>
      <c r="E60" s="44">
        <v>10.6</v>
      </c>
      <c r="F60" s="44">
        <v>10.6</v>
      </c>
      <c r="G60" s="44">
        <v>10.6</v>
      </c>
      <c r="H60" s="44">
        <v>10.6</v>
      </c>
      <c r="I60" s="44">
        <v>10.6</v>
      </c>
      <c r="J60" s="44">
        <v>10.6</v>
      </c>
      <c r="K60" s="44">
        <v>10.6</v>
      </c>
      <c r="L60" s="44">
        <v>10.6</v>
      </c>
      <c r="M60" s="44">
        <v>10.6</v>
      </c>
      <c r="N60" s="44">
        <v>10.6</v>
      </c>
      <c r="O60" s="44">
        <v>10.6</v>
      </c>
      <c r="P60" s="44">
        <v>10.6</v>
      </c>
      <c r="Q60" s="44">
        <v>10.6</v>
      </c>
      <c r="R60" s="44">
        <v>10.6</v>
      </c>
      <c r="S60" s="44">
        <v>10.6</v>
      </c>
      <c r="T60" s="44">
        <v>10.6</v>
      </c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10.6</v>
      </c>
      <c r="AI60" s="47">
        <f t="shared" si="3"/>
        <v>10.6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7.9</v>
      </c>
      <c r="C61" s="44">
        <v>7.9</v>
      </c>
      <c r="D61" s="44">
        <v>7.9</v>
      </c>
      <c r="E61" s="44">
        <v>7.9</v>
      </c>
      <c r="F61" s="44">
        <v>7.9</v>
      </c>
      <c r="G61" s="44">
        <v>7.9</v>
      </c>
      <c r="H61" s="44">
        <v>7.9</v>
      </c>
      <c r="I61" s="44">
        <v>7.9</v>
      </c>
      <c r="J61" s="44">
        <v>7.9</v>
      </c>
      <c r="K61" s="44">
        <v>7.9</v>
      </c>
      <c r="L61" s="44">
        <v>7.9</v>
      </c>
      <c r="M61" s="44">
        <v>7.9</v>
      </c>
      <c r="N61" s="44">
        <v>7.9</v>
      </c>
      <c r="O61" s="44">
        <v>7.9</v>
      </c>
      <c r="P61" s="44">
        <v>7.9</v>
      </c>
      <c r="Q61" s="44">
        <v>7.9</v>
      </c>
      <c r="R61" s="44">
        <v>7.9</v>
      </c>
      <c r="S61" s="44">
        <v>7.9</v>
      </c>
      <c r="T61" s="44">
        <v>7.9</v>
      </c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7.9</v>
      </c>
      <c r="AI61" s="47">
        <f t="shared" si="3"/>
        <v>7.9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6</v>
      </c>
      <c r="C62" s="44">
        <v>6</v>
      </c>
      <c r="D62" s="44">
        <v>6</v>
      </c>
      <c r="E62" s="44">
        <v>6</v>
      </c>
      <c r="F62" s="44">
        <v>6</v>
      </c>
      <c r="G62" s="44">
        <v>6</v>
      </c>
      <c r="H62" s="44">
        <v>6</v>
      </c>
      <c r="I62" s="44">
        <v>6</v>
      </c>
      <c r="J62" s="44">
        <v>6</v>
      </c>
      <c r="K62" s="44">
        <v>6</v>
      </c>
      <c r="L62" s="44">
        <v>6</v>
      </c>
      <c r="M62" s="44">
        <v>6</v>
      </c>
      <c r="N62" s="44">
        <v>6</v>
      </c>
      <c r="O62" s="44">
        <v>6</v>
      </c>
      <c r="P62" s="44">
        <v>6</v>
      </c>
      <c r="Q62" s="44">
        <v>6</v>
      </c>
      <c r="R62" s="44">
        <v>6</v>
      </c>
      <c r="S62" s="44">
        <v>6</v>
      </c>
      <c r="T62" s="44">
        <v>6</v>
      </c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6</v>
      </c>
      <c r="AI62" s="47">
        <f t="shared" si="3"/>
        <v>6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3.1</v>
      </c>
      <c r="C65" s="44">
        <v>3.1</v>
      </c>
      <c r="D65" s="44">
        <v>3.1</v>
      </c>
      <c r="E65" s="44">
        <v>3.1</v>
      </c>
      <c r="F65" s="44">
        <v>3.1</v>
      </c>
      <c r="G65" s="44">
        <v>3.1</v>
      </c>
      <c r="H65" s="44">
        <v>3.1</v>
      </c>
      <c r="I65" s="44">
        <v>3.1</v>
      </c>
      <c r="J65" s="44">
        <v>3.1</v>
      </c>
      <c r="K65" s="44">
        <v>3.1</v>
      </c>
      <c r="L65" s="44">
        <v>3.1</v>
      </c>
      <c r="M65" s="44">
        <v>3.1</v>
      </c>
      <c r="N65" s="44">
        <v>3.1</v>
      </c>
      <c r="O65" s="44">
        <v>3.1</v>
      </c>
      <c r="P65" s="44">
        <v>3.1</v>
      </c>
      <c r="Q65" s="44">
        <v>3.1</v>
      </c>
      <c r="R65" s="44">
        <v>3.1</v>
      </c>
      <c r="S65" s="44">
        <v>3.1</v>
      </c>
      <c r="T65" s="44">
        <v>3.1</v>
      </c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3.1</v>
      </c>
      <c r="AI65" s="47">
        <f t="shared" si="3"/>
        <v>3.1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10.8</v>
      </c>
      <c r="C66" s="44">
        <v>10.8</v>
      </c>
      <c r="D66" s="44">
        <v>10.8</v>
      </c>
      <c r="E66" s="44">
        <v>10.8</v>
      </c>
      <c r="F66" s="44">
        <v>10.8</v>
      </c>
      <c r="G66" s="44">
        <v>10.8</v>
      </c>
      <c r="H66" s="44">
        <v>10.8</v>
      </c>
      <c r="I66" s="44">
        <v>10.8</v>
      </c>
      <c r="J66" s="44">
        <v>10.8</v>
      </c>
      <c r="K66" s="44">
        <v>10.8</v>
      </c>
      <c r="L66" s="44">
        <v>10.8</v>
      </c>
      <c r="M66" s="44">
        <v>10.8</v>
      </c>
      <c r="N66" s="44">
        <v>10.8</v>
      </c>
      <c r="O66" s="44">
        <v>10.8</v>
      </c>
      <c r="P66" s="44">
        <v>10.8</v>
      </c>
      <c r="Q66" s="44">
        <v>10.8</v>
      </c>
      <c r="R66" s="44">
        <v>10.8</v>
      </c>
      <c r="S66" s="44">
        <v>10.8</v>
      </c>
      <c r="T66" s="44">
        <v>10.8</v>
      </c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10.8</v>
      </c>
      <c r="AI66" s="47">
        <f t="shared" si="3"/>
        <v>10.8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7.5</v>
      </c>
      <c r="C67" s="44">
        <v>7.5</v>
      </c>
      <c r="D67" s="44">
        <v>7.5</v>
      </c>
      <c r="E67" s="44">
        <v>7.5</v>
      </c>
      <c r="F67" s="44">
        <v>7.5</v>
      </c>
      <c r="G67" s="44">
        <v>7.5</v>
      </c>
      <c r="H67" s="44">
        <v>7.5</v>
      </c>
      <c r="I67" s="44">
        <v>7.5</v>
      </c>
      <c r="J67" s="44">
        <v>7.5</v>
      </c>
      <c r="K67" s="44">
        <v>7.5</v>
      </c>
      <c r="L67" s="44">
        <v>7.5</v>
      </c>
      <c r="M67" s="44">
        <v>7.5</v>
      </c>
      <c r="N67" s="44">
        <v>7.5</v>
      </c>
      <c r="O67" s="44">
        <v>7.5</v>
      </c>
      <c r="P67" s="44">
        <v>7.5</v>
      </c>
      <c r="Q67" s="44">
        <v>7.5</v>
      </c>
      <c r="R67" s="44">
        <v>7.5</v>
      </c>
      <c r="S67" s="44">
        <v>7.5</v>
      </c>
      <c r="T67" s="44">
        <v>7.5</v>
      </c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7.5</v>
      </c>
      <c r="AI67" s="47">
        <f t="shared" si="3"/>
        <v>7.5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>
        <v>4</v>
      </c>
      <c r="G68" s="44">
        <v>4</v>
      </c>
      <c r="H68" s="44">
        <v>4</v>
      </c>
      <c r="I68" s="44">
        <v>4</v>
      </c>
      <c r="J68" s="44">
        <v>4</v>
      </c>
      <c r="K68" s="44">
        <v>4</v>
      </c>
      <c r="L68" s="44">
        <v>4</v>
      </c>
      <c r="M68" s="44">
        <v>4</v>
      </c>
      <c r="N68" s="44">
        <v>4</v>
      </c>
      <c r="O68" s="44">
        <v>4</v>
      </c>
      <c r="P68" s="44">
        <v>4</v>
      </c>
      <c r="Q68" s="44">
        <v>4</v>
      </c>
      <c r="R68" s="44">
        <v>4</v>
      </c>
      <c r="S68" s="44">
        <v>4</v>
      </c>
      <c r="T68" s="44">
        <v>4</v>
      </c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v>92</v>
      </c>
      <c r="C70" s="66">
        <v>92</v>
      </c>
      <c r="D70" s="66">
        <v>92</v>
      </c>
      <c r="E70" s="66">
        <v>92</v>
      </c>
      <c r="F70" s="66">
        <v>92</v>
      </c>
      <c r="G70" s="66">
        <f>50.7+53.1</f>
        <v>103.80000000000001</v>
      </c>
      <c r="H70" s="66">
        <f>52+61.4</f>
        <v>113.4</v>
      </c>
      <c r="I70" s="66">
        <f>54+69.9</f>
        <v>123.9</v>
      </c>
      <c r="J70" s="66">
        <f>54+69.9</f>
        <v>123.9</v>
      </c>
      <c r="K70" s="66">
        <f>51.8+65.6</f>
        <v>117.39999999999999</v>
      </c>
      <c r="L70" s="66">
        <f>51+62</f>
        <v>113</v>
      </c>
      <c r="M70" s="66">
        <f>51+62</f>
        <v>113</v>
      </c>
      <c r="N70" s="66">
        <f>51+62</f>
        <v>113</v>
      </c>
      <c r="O70" s="66">
        <f t="shared" ref="O70:T70" si="20">51+62</f>
        <v>113</v>
      </c>
      <c r="P70" s="66">
        <f t="shared" si="20"/>
        <v>113</v>
      </c>
      <c r="Q70" s="66">
        <f t="shared" si="20"/>
        <v>113</v>
      </c>
      <c r="R70" s="66">
        <f t="shared" si="20"/>
        <v>113</v>
      </c>
      <c r="S70" s="66">
        <f t="shared" si="20"/>
        <v>113</v>
      </c>
      <c r="T70" s="66">
        <f t="shared" si="20"/>
        <v>113</v>
      </c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123.9</v>
      </c>
      <c r="AI70" s="47">
        <f t="shared" si="3"/>
        <v>92</v>
      </c>
      <c r="AK70" s="49"/>
    </row>
    <row r="71" spans="1:88" ht="15.75" thickBot="1" x14ac:dyDescent="0.3">
      <c r="A71" s="69" t="s">
        <v>90</v>
      </c>
      <c r="B71" s="70">
        <f>SUM(B11:B69)</f>
        <v>1231.7999999999997</v>
      </c>
      <c r="C71" s="70">
        <f>SUM(C11:C69)</f>
        <v>1231.7999999999997</v>
      </c>
      <c r="D71" s="70">
        <f t="shared" ref="D71:AG71" si="21">SUM(D11:D69)</f>
        <v>1231.7999999999997</v>
      </c>
      <c r="E71" s="70">
        <f t="shared" si="21"/>
        <v>1231.7999999999997</v>
      </c>
      <c r="F71" s="70">
        <f t="shared" si="21"/>
        <v>1231.7999999999997</v>
      </c>
      <c r="G71" s="70">
        <f t="shared" si="21"/>
        <v>1231.7999999999997</v>
      </c>
      <c r="H71" s="70">
        <f t="shared" si="21"/>
        <v>1197</v>
      </c>
      <c r="I71" s="70">
        <f t="shared" si="21"/>
        <v>1193.6999999999998</v>
      </c>
      <c r="J71" s="70">
        <f t="shared" si="21"/>
        <v>1187.1999999999998</v>
      </c>
      <c r="K71" s="70">
        <f t="shared" si="21"/>
        <v>1136.0999999999999</v>
      </c>
      <c r="L71" s="70">
        <f t="shared" si="21"/>
        <v>1139.3999999999996</v>
      </c>
      <c r="M71" s="70">
        <f t="shared" si="21"/>
        <v>1139.3999999999996</v>
      </c>
      <c r="N71" s="70">
        <f t="shared" si="21"/>
        <v>1139.3999999999996</v>
      </c>
      <c r="O71" s="70">
        <f t="shared" si="21"/>
        <v>1139.3999999999996</v>
      </c>
      <c r="P71" s="70">
        <f t="shared" si="21"/>
        <v>1139.3999999999996</v>
      </c>
      <c r="Q71" s="70">
        <f t="shared" si="21"/>
        <v>1139.3999999999996</v>
      </c>
      <c r="R71" s="70">
        <f t="shared" si="21"/>
        <v>1139.3999999999996</v>
      </c>
      <c r="S71" s="70">
        <f t="shared" ref="S71:T71" si="22">SUM(S11:S69)</f>
        <v>1139.3999999999996</v>
      </c>
      <c r="T71" s="70">
        <f t="shared" si="22"/>
        <v>1139.3999999999996</v>
      </c>
      <c r="U71" s="70">
        <f t="shared" si="21"/>
        <v>250</v>
      </c>
      <c r="V71" s="70">
        <f t="shared" si="21"/>
        <v>250</v>
      </c>
      <c r="W71" s="70">
        <f t="shared" si="21"/>
        <v>250</v>
      </c>
      <c r="X71" s="70">
        <f t="shared" si="21"/>
        <v>250</v>
      </c>
      <c r="Y71" s="70">
        <f t="shared" si="21"/>
        <v>250</v>
      </c>
      <c r="Z71" s="70">
        <f t="shared" si="21"/>
        <v>250</v>
      </c>
      <c r="AA71" s="70">
        <f t="shared" si="21"/>
        <v>250</v>
      </c>
      <c r="AB71" s="70">
        <f>SUM(AB11:AB69)</f>
        <v>250</v>
      </c>
      <c r="AC71" s="70">
        <f t="shared" si="21"/>
        <v>250</v>
      </c>
      <c r="AD71" s="70">
        <f t="shared" si="21"/>
        <v>250</v>
      </c>
      <c r="AE71" s="70">
        <f t="shared" si="21"/>
        <v>250</v>
      </c>
      <c r="AF71" s="70">
        <f t="shared" si="21"/>
        <v>250</v>
      </c>
      <c r="AG71" s="70">
        <f t="shared" si="21"/>
        <v>1812.2049999999999</v>
      </c>
      <c r="AH71" s="46">
        <f t="shared" si="2"/>
        <v>1231.7999999999997</v>
      </c>
      <c r="AI71" s="47">
        <f t="shared" si="3"/>
        <v>250</v>
      </c>
      <c r="AK71" s="49"/>
    </row>
    <row r="72" spans="1:88" x14ac:dyDescent="0.25">
      <c r="A72" s="71" t="s">
        <v>91</v>
      </c>
      <c r="B72" s="44">
        <v>461.3</v>
      </c>
      <c r="C72" s="44">
        <v>461.3</v>
      </c>
      <c r="D72" s="44">
        <v>461.3</v>
      </c>
      <c r="E72" s="44">
        <v>461.3</v>
      </c>
      <c r="F72" s="44">
        <v>461.3</v>
      </c>
      <c r="G72" s="44">
        <v>461.3</v>
      </c>
      <c r="H72" s="44">
        <v>458.2</v>
      </c>
      <c r="I72" s="44">
        <v>458.2</v>
      </c>
      <c r="J72" s="44">
        <v>458.2</v>
      </c>
      <c r="K72" s="44">
        <v>458.2</v>
      </c>
      <c r="L72" s="44">
        <v>458.2</v>
      </c>
      <c r="M72" s="44">
        <v>404</v>
      </c>
      <c r="N72" s="44">
        <v>458</v>
      </c>
      <c r="O72" s="44">
        <v>458</v>
      </c>
      <c r="P72" s="44">
        <v>458</v>
      </c>
      <c r="Q72" s="44">
        <v>458.3</v>
      </c>
      <c r="R72" s="44">
        <v>458.3</v>
      </c>
      <c r="S72" s="44">
        <v>458.2</v>
      </c>
      <c r="T72" s="44">
        <v>458</v>
      </c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461.3</v>
      </c>
      <c r="AI72" s="47">
        <f t="shared" si="3"/>
        <v>404</v>
      </c>
      <c r="AK72" s="49"/>
    </row>
    <row r="73" spans="1:88" x14ac:dyDescent="0.25">
      <c r="A73" s="72" t="s">
        <v>92</v>
      </c>
      <c r="B73" s="43">
        <v>68.900000000000006</v>
      </c>
      <c r="C73" s="43">
        <v>68.900000000000006</v>
      </c>
      <c r="D73" s="43">
        <v>94</v>
      </c>
      <c r="E73" s="43">
        <v>90</v>
      </c>
      <c r="F73" s="43">
        <v>90</v>
      </c>
      <c r="G73" s="43">
        <v>90</v>
      </c>
      <c r="H73" s="43">
        <v>0</v>
      </c>
      <c r="I73" s="43">
        <v>0</v>
      </c>
      <c r="J73" s="43">
        <v>0</v>
      </c>
      <c r="K73" s="43">
        <v>69</v>
      </c>
      <c r="L73" s="43">
        <v>69</v>
      </c>
      <c r="M73" s="43">
        <v>68.900000000000006</v>
      </c>
      <c r="N73" s="43">
        <v>93.9</v>
      </c>
      <c r="O73" s="43">
        <v>93.9</v>
      </c>
      <c r="P73" s="43">
        <v>99</v>
      </c>
      <c r="Q73" s="43">
        <v>98.8</v>
      </c>
      <c r="R73" s="43">
        <v>98.8</v>
      </c>
      <c r="S73" s="43">
        <v>92.9</v>
      </c>
      <c r="T73" s="43">
        <v>95.9</v>
      </c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99</v>
      </c>
      <c r="AI73" s="47">
        <f t="shared" si="3"/>
        <v>0</v>
      </c>
      <c r="AK73" s="49"/>
    </row>
    <row r="74" spans="1:88" x14ac:dyDescent="0.25">
      <c r="A74" s="73" t="s">
        <v>93</v>
      </c>
      <c r="B74" s="43">
        <v>55.8</v>
      </c>
      <c r="C74" s="43">
        <v>56.8</v>
      </c>
      <c r="D74" s="43">
        <v>55</v>
      </c>
      <c r="E74" s="43">
        <v>49</v>
      </c>
      <c r="F74" s="43">
        <v>49</v>
      </c>
      <c r="G74" s="43">
        <v>49</v>
      </c>
      <c r="H74" s="43">
        <v>46</v>
      </c>
      <c r="I74" s="43">
        <v>46</v>
      </c>
      <c r="J74" s="43">
        <v>46</v>
      </c>
      <c r="K74" s="43">
        <v>49.5</v>
      </c>
      <c r="L74" s="43">
        <v>49.8</v>
      </c>
      <c r="M74" s="43">
        <v>44.6</v>
      </c>
      <c r="N74" s="43">
        <v>46.1</v>
      </c>
      <c r="O74" s="43">
        <v>43.4</v>
      </c>
      <c r="P74" s="43">
        <v>43.4</v>
      </c>
      <c r="Q74" s="43">
        <v>54.5</v>
      </c>
      <c r="R74" s="43">
        <v>52.2</v>
      </c>
      <c r="S74" s="43">
        <v>50.2</v>
      </c>
      <c r="T74" s="43">
        <v>47.4</v>
      </c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56.8</v>
      </c>
      <c r="AI74" s="47">
        <f t="shared" si="3"/>
        <v>43.4</v>
      </c>
      <c r="AK74" s="49"/>
    </row>
    <row r="75" spans="1:88" x14ac:dyDescent="0.25">
      <c r="A75" s="74" t="s">
        <v>94</v>
      </c>
      <c r="B75" s="43">
        <v>39.6</v>
      </c>
      <c r="C75" s="43">
        <v>39</v>
      </c>
      <c r="D75" s="43">
        <v>35</v>
      </c>
      <c r="E75" s="43">
        <v>34</v>
      </c>
      <c r="F75" s="43">
        <v>34</v>
      </c>
      <c r="G75" s="43">
        <v>34</v>
      </c>
      <c r="H75" s="43">
        <v>33.299999999999997</v>
      </c>
      <c r="I75" s="43">
        <v>33.299999999999997</v>
      </c>
      <c r="J75" s="43">
        <v>33.299999999999997</v>
      </c>
      <c r="K75" s="43">
        <v>33.1</v>
      </c>
      <c r="L75" s="43">
        <v>33.1</v>
      </c>
      <c r="M75" s="43">
        <v>33.6</v>
      </c>
      <c r="N75" s="43">
        <v>32.5</v>
      </c>
      <c r="O75" s="43">
        <v>15.8</v>
      </c>
      <c r="P75" s="43">
        <v>15.8</v>
      </c>
      <c r="Q75" s="43">
        <v>29.8</v>
      </c>
      <c r="R75" s="43">
        <v>29.8</v>
      </c>
      <c r="S75" s="43">
        <v>15.77</v>
      </c>
      <c r="T75" s="43">
        <v>15.6</v>
      </c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3">MAX(B75:AF75)</f>
        <v>39.6</v>
      </c>
      <c r="AI75" s="47">
        <f t="shared" ref="AI75:AI138" si="24">MIN(B75:AF75)</f>
        <v>15.6</v>
      </c>
      <c r="AK75" s="49"/>
    </row>
    <row r="76" spans="1:88" x14ac:dyDescent="0.25">
      <c r="A76" s="74" t="s">
        <v>95</v>
      </c>
      <c r="B76" s="43">
        <v>11.1</v>
      </c>
      <c r="C76" s="43">
        <v>11.1</v>
      </c>
      <c r="D76" s="43">
        <v>11.1</v>
      </c>
      <c r="E76" s="43">
        <v>11.1</v>
      </c>
      <c r="F76" s="43">
        <v>11.1</v>
      </c>
      <c r="G76" s="43">
        <v>11.1</v>
      </c>
      <c r="H76" s="43">
        <v>11.1</v>
      </c>
      <c r="I76" s="43">
        <v>11.1</v>
      </c>
      <c r="J76" s="43">
        <v>11.1</v>
      </c>
      <c r="K76" s="43">
        <v>11.1</v>
      </c>
      <c r="L76" s="43">
        <v>11.1</v>
      </c>
      <c r="M76" s="43">
        <v>11.1</v>
      </c>
      <c r="N76" s="43">
        <v>11.1</v>
      </c>
      <c r="O76" s="43">
        <v>11.1</v>
      </c>
      <c r="P76" s="43">
        <v>11.1</v>
      </c>
      <c r="Q76" s="43">
        <v>11.1</v>
      </c>
      <c r="R76" s="43">
        <v>11.1</v>
      </c>
      <c r="S76" s="43">
        <v>11.1</v>
      </c>
      <c r="T76" s="43">
        <v>11.1</v>
      </c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3"/>
        <v>11.1</v>
      </c>
      <c r="AI76" s="47">
        <f t="shared" si="24"/>
        <v>11.1</v>
      </c>
      <c r="AK76" s="49"/>
    </row>
    <row r="77" spans="1:88" ht="15.75" thickBot="1" x14ac:dyDescent="0.3">
      <c r="A77" s="76" t="s">
        <v>96</v>
      </c>
      <c r="B77" s="77">
        <v>11.8</v>
      </c>
      <c r="C77" s="77">
        <v>11.8</v>
      </c>
      <c r="D77" s="77">
        <v>10.5</v>
      </c>
      <c r="E77" s="77">
        <v>10.5</v>
      </c>
      <c r="F77" s="77">
        <v>10.5</v>
      </c>
      <c r="G77" s="77">
        <v>10.5</v>
      </c>
      <c r="H77" s="77">
        <v>10</v>
      </c>
      <c r="I77" s="77">
        <v>10</v>
      </c>
      <c r="J77" s="77">
        <v>10</v>
      </c>
      <c r="K77" s="77">
        <v>10.3</v>
      </c>
      <c r="L77" s="77">
        <v>10.3</v>
      </c>
      <c r="M77" s="77">
        <v>9.9</v>
      </c>
      <c r="N77" s="77">
        <v>9.9</v>
      </c>
      <c r="O77" s="77">
        <v>9.9</v>
      </c>
      <c r="P77" s="77">
        <v>9.9</v>
      </c>
      <c r="Q77" s="77">
        <v>8.5</v>
      </c>
      <c r="R77" s="77">
        <v>8.5</v>
      </c>
      <c r="S77" s="77">
        <v>6</v>
      </c>
      <c r="T77" s="77">
        <v>6.2</v>
      </c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3"/>
        <v>11.8</v>
      </c>
      <c r="AI77" s="47">
        <f t="shared" si="24"/>
        <v>6</v>
      </c>
      <c r="AK77" s="49"/>
    </row>
    <row r="78" spans="1:88" ht="15.75" thickBot="1" x14ac:dyDescent="0.3">
      <c r="A78" s="79" t="s">
        <v>97</v>
      </c>
      <c r="B78" s="70">
        <f t="shared" ref="B78:C78" si="25">SUM(B72:B77)</f>
        <v>648.5</v>
      </c>
      <c r="C78" s="70">
        <f t="shared" si="25"/>
        <v>648.9</v>
      </c>
      <c r="D78" s="70">
        <f t="shared" ref="D78:E78" si="26">SUM(D72:D77)</f>
        <v>666.9</v>
      </c>
      <c r="E78" s="70">
        <f t="shared" si="26"/>
        <v>655.9</v>
      </c>
      <c r="F78" s="70">
        <f t="shared" ref="D78:AG78" si="27">SUM(F72:F77)</f>
        <v>655.9</v>
      </c>
      <c r="G78" s="70">
        <f t="shared" si="27"/>
        <v>655.9</v>
      </c>
      <c r="H78" s="70">
        <f t="shared" si="27"/>
        <v>558.6</v>
      </c>
      <c r="I78" s="70">
        <f t="shared" si="27"/>
        <v>558.6</v>
      </c>
      <c r="J78" s="70">
        <f t="shared" si="27"/>
        <v>558.6</v>
      </c>
      <c r="K78" s="70">
        <f t="shared" si="27"/>
        <v>631.20000000000005</v>
      </c>
      <c r="L78" s="70">
        <f t="shared" si="27"/>
        <v>631.5</v>
      </c>
      <c r="M78" s="70">
        <f t="shared" si="27"/>
        <v>572.1</v>
      </c>
      <c r="N78" s="70">
        <f t="shared" si="27"/>
        <v>651.5</v>
      </c>
      <c r="O78" s="70">
        <f t="shared" si="27"/>
        <v>632.09999999999991</v>
      </c>
      <c r="P78" s="70">
        <f t="shared" si="27"/>
        <v>637.19999999999993</v>
      </c>
      <c r="Q78" s="70">
        <f t="shared" si="27"/>
        <v>661</v>
      </c>
      <c r="R78" s="70">
        <f t="shared" si="27"/>
        <v>658.7</v>
      </c>
      <c r="S78" s="70">
        <f t="shared" ref="S78:T78" si="28">SUM(S72:S77)</f>
        <v>634.17000000000007</v>
      </c>
      <c r="T78" s="70">
        <f t="shared" si="28"/>
        <v>634.20000000000005</v>
      </c>
      <c r="U78" s="70">
        <f t="shared" si="27"/>
        <v>0</v>
      </c>
      <c r="V78" s="70">
        <f t="shared" si="27"/>
        <v>0</v>
      </c>
      <c r="W78" s="70">
        <f t="shared" si="27"/>
        <v>0</v>
      </c>
      <c r="X78" s="70">
        <f t="shared" si="27"/>
        <v>0</v>
      </c>
      <c r="Y78" s="70">
        <f t="shared" si="27"/>
        <v>0</v>
      </c>
      <c r="Z78" s="70">
        <f t="shared" si="27"/>
        <v>0</v>
      </c>
      <c r="AA78" s="70">
        <f t="shared" si="27"/>
        <v>0</v>
      </c>
      <c r="AB78" s="70">
        <f t="shared" si="27"/>
        <v>0</v>
      </c>
      <c r="AC78" s="70">
        <f t="shared" si="27"/>
        <v>0</v>
      </c>
      <c r="AD78" s="70">
        <f t="shared" si="27"/>
        <v>0</v>
      </c>
      <c r="AE78" s="70">
        <f t="shared" si="27"/>
        <v>0</v>
      </c>
      <c r="AF78" s="70">
        <f t="shared" si="27"/>
        <v>0</v>
      </c>
      <c r="AG78" s="80">
        <f t="shared" si="27"/>
        <v>706.4</v>
      </c>
      <c r="AH78" s="46">
        <f t="shared" si="23"/>
        <v>666.9</v>
      </c>
      <c r="AI78" s="47">
        <f t="shared" si="24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130</v>
      </c>
      <c r="C79" s="44">
        <v>130</v>
      </c>
      <c r="D79" s="44">
        <v>130</v>
      </c>
      <c r="E79" s="44">
        <v>130</v>
      </c>
      <c r="F79" s="44">
        <v>130</v>
      </c>
      <c r="G79" s="44">
        <v>116</v>
      </c>
      <c r="H79" s="44">
        <v>92</v>
      </c>
      <c r="I79" s="44">
        <v>92</v>
      </c>
      <c r="J79" s="44">
        <v>63.4</v>
      </c>
      <c r="K79" s="44">
        <v>95.9</v>
      </c>
      <c r="L79" s="44">
        <v>96.5</v>
      </c>
      <c r="M79" s="44">
        <v>143.5</v>
      </c>
      <c r="N79" s="44">
        <v>144.4</v>
      </c>
      <c r="O79" s="44">
        <v>144.4</v>
      </c>
      <c r="P79" s="44">
        <v>144.4</v>
      </c>
      <c r="Q79" s="44">
        <v>143.80000000000001</v>
      </c>
      <c r="R79" s="44">
        <v>143.80000000000001</v>
      </c>
      <c r="S79" s="44">
        <v>143.69999999999999</v>
      </c>
      <c r="T79" s="44">
        <v>143.9</v>
      </c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3"/>
        <v>144.4</v>
      </c>
      <c r="AI79" s="47">
        <f t="shared" si="24"/>
        <v>63.4</v>
      </c>
      <c r="AK79" s="49"/>
      <c r="AY79" s="1" t="s">
        <v>99</v>
      </c>
      <c r="AZ79" s="82">
        <f>ROUND(C97,0)</f>
        <v>-542</v>
      </c>
      <c r="BA79" s="81">
        <f t="shared" ref="BA79:BD83" si="29">D97</f>
        <v>-716</v>
      </c>
      <c r="BB79" s="81">
        <f t="shared" si="29"/>
        <v>-739</v>
      </c>
      <c r="BC79" s="81">
        <f t="shared" si="29"/>
        <v>-745</v>
      </c>
      <c r="BD79" s="81">
        <f t="shared" si="29"/>
        <v>-761</v>
      </c>
      <c r="BE79" s="82">
        <f>I97</f>
        <v>-625</v>
      </c>
      <c r="BF79" s="82">
        <f>K97</f>
        <v>-585.5</v>
      </c>
      <c r="BG79" s="82">
        <f t="shared" ref="BG79:BP83" si="30">M97</f>
        <v>-605.29999999999995</v>
      </c>
      <c r="BH79" s="82">
        <f t="shared" si="30"/>
        <v>-624.1</v>
      </c>
      <c r="BI79" s="82">
        <f t="shared" si="30"/>
        <v>-580.5</v>
      </c>
      <c r="BJ79" s="82">
        <f t="shared" si="30"/>
        <v>-602</v>
      </c>
      <c r="BK79" s="82">
        <f t="shared" si="30"/>
        <v>-628.1</v>
      </c>
      <c r="BL79" s="82">
        <f t="shared" si="30"/>
        <v>-544</v>
      </c>
      <c r="BM79" s="82">
        <f t="shared" si="30"/>
        <v>-518.9</v>
      </c>
      <c r="BN79" s="82">
        <f t="shared" si="30"/>
        <v>-488.8</v>
      </c>
      <c r="BO79" s="82">
        <f t="shared" si="30"/>
        <v>0</v>
      </c>
      <c r="BP79" s="82">
        <f t="shared" si="30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31">AD97</f>
        <v>0</v>
      </c>
      <c r="BU79" s="81">
        <f t="shared" si="31"/>
        <v>0</v>
      </c>
      <c r="BV79" s="81">
        <f t="shared" si="31"/>
        <v>0</v>
      </c>
      <c r="BW79" s="81">
        <f>B97</f>
        <v>-556</v>
      </c>
    </row>
    <row r="80" spans="1:88" x14ac:dyDescent="0.25">
      <c r="A80" s="63" t="s">
        <v>100</v>
      </c>
      <c r="B80" s="43">
        <v>34.9</v>
      </c>
      <c r="C80" s="43">
        <v>35.799999999999997</v>
      </c>
      <c r="D80" s="43">
        <v>35.799999999999997</v>
      </c>
      <c r="E80" s="43">
        <v>35.799999999999997</v>
      </c>
      <c r="F80" s="43">
        <v>35.799999999999997</v>
      </c>
      <c r="G80" s="43">
        <v>35.799999999999997</v>
      </c>
      <c r="H80" s="43">
        <v>35.799999999999997</v>
      </c>
      <c r="I80" s="43">
        <v>35.799999999999997</v>
      </c>
      <c r="J80" s="43">
        <v>35.799999999999997</v>
      </c>
      <c r="K80" s="43">
        <v>35.799999999999997</v>
      </c>
      <c r="L80" s="43">
        <v>35.799999999999997</v>
      </c>
      <c r="M80" s="43">
        <v>36.200000000000003</v>
      </c>
      <c r="N80" s="43">
        <v>35</v>
      </c>
      <c r="O80" s="43">
        <v>35.5</v>
      </c>
      <c r="P80" s="43">
        <v>35.5</v>
      </c>
      <c r="Q80" s="43">
        <v>35.5</v>
      </c>
      <c r="R80" s="43">
        <v>35.5</v>
      </c>
      <c r="S80" s="43">
        <v>35.299999999999997</v>
      </c>
      <c r="T80" s="43">
        <v>35.4</v>
      </c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3"/>
        <v>36.200000000000003</v>
      </c>
      <c r="AI80" s="47">
        <f t="shared" si="24"/>
        <v>34.9</v>
      </c>
      <c r="AK80" s="49"/>
      <c r="AY80" s="1" t="s">
        <v>101</v>
      </c>
      <c r="AZ80" s="82">
        <f>ROUND(C98,0)</f>
        <v>0</v>
      </c>
      <c r="BA80" s="81">
        <f t="shared" si="29"/>
        <v>0</v>
      </c>
      <c r="BB80" s="81">
        <f t="shared" si="29"/>
        <v>0</v>
      </c>
      <c r="BC80" s="81">
        <f t="shared" si="29"/>
        <v>0</v>
      </c>
      <c r="BD80" s="81">
        <f t="shared" si="29"/>
        <v>0</v>
      </c>
      <c r="BE80" s="82">
        <f>I98</f>
        <v>0</v>
      </c>
      <c r="BF80" s="82">
        <f>K98</f>
        <v>0</v>
      </c>
      <c r="BG80" s="82">
        <f t="shared" si="30"/>
        <v>0</v>
      </c>
      <c r="BH80" s="82">
        <f t="shared" si="30"/>
        <v>0</v>
      </c>
      <c r="BI80" s="82">
        <f t="shared" si="30"/>
        <v>0</v>
      </c>
      <c r="BJ80" s="82">
        <f t="shared" si="30"/>
        <v>0</v>
      </c>
      <c r="BK80" s="82">
        <f t="shared" si="30"/>
        <v>0</v>
      </c>
      <c r="BL80" s="82">
        <f t="shared" si="30"/>
        <v>0</v>
      </c>
      <c r="BM80" s="82">
        <f t="shared" si="30"/>
        <v>0</v>
      </c>
      <c r="BN80" s="82">
        <f t="shared" si="30"/>
        <v>0</v>
      </c>
      <c r="BO80" s="82">
        <f t="shared" si="30"/>
        <v>0</v>
      </c>
      <c r="BP80" s="82">
        <f t="shared" si="30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31"/>
        <v>0</v>
      </c>
      <c r="BU80" s="81">
        <f t="shared" si="31"/>
        <v>0</v>
      </c>
      <c r="BV80" s="81">
        <f t="shared" si="31"/>
        <v>0</v>
      </c>
      <c r="BW80" s="81">
        <f>B98</f>
        <v>0</v>
      </c>
    </row>
    <row r="81" spans="1:75" x14ac:dyDescent="0.25">
      <c r="A81" s="63" t="s">
        <v>102</v>
      </c>
      <c r="B81" s="43">
        <v>62.6</v>
      </c>
      <c r="C81" s="43">
        <v>63.1</v>
      </c>
      <c r="D81" s="43">
        <v>63.1</v>
      </c>
      <c r="E81" s="43">
        <v>63.1</v>
      </c>
      <c r="F81" s="43">
        <v>63.1</v>
      </c>
      <c r="G81" s="43">
        <v>69.900000000000006</v>
      </c>
      <c r="H81" s="43">
        <v>69.900000000000006</v>
      </c>
      <c r="I81" s="43">
        <v>69.900000000000006</v>
      </c>
      <c r="J81" s="43">
        <v>69.900000000000006</v>
      </c>
      <c r="K81" s="43">
        <v>69.900000000000006</v>
      </c>
      <c r="L81" s="43">
        <v>69.900000000000006</v>
      </c>
      <c r="M81" s="43">
        <v>69.599999999999994</v>
      </c>
      <c r="N81" s="43">
        <v>69.400000000000006</v>
      </c>
      <c r="O81" s="43">
        <v>51.4</v>
      </c>
      <c r="P81" s="43">
        <v>51.4</v>
      </c>
      <c r="Q81" s="43">
        <v>70.900000000000006</v>
      </c>
      <c r="R81" s="43">
        <v>70.900000000000006</v>
      </c>
      <c r="S81" s="43">
        <v>70.900000000000006</v>
      </c>
      <c r="T81" s="43">
        <v>71.2</v>
      </c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3"/>
        <v>71.2</v>
      </c>
      <c r="AI81" s="47">
        <f t="shared" si="24"/>
        <v>51.4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9"/>
        <v>0</v>
      </c>
      <c r="BB81" s="81">
        <f t="shared" si="29"/>
        <v>0</v>
      </c>
      <c r="BC81" s="81">
        <f t="shared" si="29"/>
        <v>0</v>
      </c>
      <c r="BD81" s="81">
        <f t="shared" si="29"/>
        <v>45</v>
      </c>
      <c r="BE81" s="82">
        <f>I99</f>
        <v>0</v>
      </c>
      <c r="BF81" s="82">
        <f>K99</f>
        <v>0</v>
      </c>
      <c r="BG81" s="82">
        <f t="shared" si="30"/>
        <v>0</v>
      </c>
      <c r="BH81" s="82">
        <f t="shared" si="30"/>
        <v>0</v>
      </c>
      <c r="BI81" s="82">
        <f t="shared" si="30"/>
        <v>0</v>
      </c>
      <c r="BJ81" s="82">
        <f t="shared" si="30"/>
        <v>0</v>
      </c>
      <c r="BK81" s="82">
        <f t="shared" si="30"/>
        <v>0</v>
      </c>
      <c r="BL81" s="82">
        <f t="shared" si="30"/>
        <v>0</v>
      </c>
      <c r="BM81" s="82">
        <f t="shared" si="30"/>
        <v>0</v>
      </c>
      <c r="BN81" s="82">
        <f t="shared" si="30"/>
        <v>0</v>
      </c>
      <c r="BO81" s="82">
        <f t="shared" si="30"/>
        <v>0</v>
      </c>
      <c r="BP81" s="82">
        <f t="shared" si="30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1"/>
        <v>0</v>
      </c>
      <c r="BU81" s="81">
        <f t="shared" si="31"/>
        <v>0</v>
      </c>
      <c r="BV81" s="81">
        <f t="shared" si="31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60</v>
      </c>
      <c r="C82" s="43">
        <v>60</v>
      </c>
      <c r="D82" s="43">
        <v>60</v>
      </c>
      <c r="E82" s="43">
        <v>60</v>
      </c>
      <c r="F82" s="43">
        <v>60</v>
      </c>
      <c r="G82" s="43">
        <v>60</v>
      </c>
      <c r="H82" s="43">
        <v>59.8</v>
      </c>
      <c r="I82" s="43">
        <v>59.8</v>
      </c>
      <c r="J82" s="43">
        <v>59.8</v>
      </c>
      <c r="K82" s="43">
        <v>59.8</v>
      </c>
      <c r="L82" s="43">
        <v>59.8</v>
      </c>
      <c r="M82" s="43">
        <v>60.1</v>
      </c>
      <c r="N82" s="43">
        <v>59.9</v>
      </c>
      <c r="O82" s="43">
        <v>22</v>
      </c>
      <c r="P82" s="43">
        <v>22</v>
      </c>
      <c r="Q82" s="43">
        <v>59.7</v>
      </c>
      <c r="R82" s="43">
        <v>59.7</v>
      </c>
      <c r="S82" s="43">
        <v>10.8</v>
      </c>
      <c r="T82" s="43">
        <v>31.2</v>
      </c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3"/>
        <v>60.1</v>
      </c>
      <c r="AI82" s="47">
        <f t="shared" si="24"/>
        <v>10.8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9"/>
        <v>0</v>
      </c>
      <c r="BB82" s="81">
        <f t="shared" si="29"/>
        <v>0</v>
      </c>
      <c r="BC82" s="81">
        <f t="shared" si="29"/>
        <v>0</v>
      </c>
      <c r="BD82" s="81">
        <f t="shared" si="29"/>
        <v>0</v>
      </c>
      <c r="BE82" s="82">
        <f>I100</f>
        <v>0</v>
      </c>
      <c r="BF82" s="82">
        <f>K100</f>
        <v>0</v>
      </c>
      <c r="BG82" s="82">
        <f t="shared" si="30"/>
        <v>0</v>
      </c>
      <c r="BH82" s="82">
        <f t="shared" si="30"/>
        <v>0</v>
      </c>
      <c r="BI82" s="82">
        <f t="shared" si="30"/>
        <v>0</v>
      </c>
      <c r="BJ82" s="82">
        <f t="shared" si="30"/>
        <v>0</v>
      </c>
      <c r="BK82" s="82">
        <f t="shared" si="30"/>
        <v>0</v>
      </c>
      <c r="BL82" s="82">
        <f t="shared" si="30"/>
        <v>0</v>
      </c>
      <c r="BM82" s="82">
        <f t="shared" si="30"/>
        <v>0</v>
      </c>
      <c r="BN82" s="82">
        <f t="shared" si="30"/>
        <v>0</v>
      </c>
      <c r="BO82" s="82">
        <f t="shared" si="30"/>
        <v>0</v>
      </c>
      <c r="BP82" s="82">
        <f t="shared" si="30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1"/>
        <v>0</v>
      </c>
      <c r="BU82" s="81">
        <f t="shared" si="31"/>
        <v>0</v>
      </c>
      <c r="BV82" s="81">
        <f t="shared" si="31"/>
        <v>0</v>
      </c>
      <c r="BW82" s="81">
        <f>B100</f>
        <v>0</v>
      </c>
    </row>
    <row r="83" spans="1:75" x14ac:dyDescent="0.25">
      <c r="A83" s="63" t="s">
        <v>106</v>
      </c>
      <c r="B83" s="44">
        <v>10.199999999999999</v>
      </c>
      <c r="C83" s="44">
        <v>10.199999999999999</v>
      </c>
      <c r="D83" s="44">
        <v>10.199999999999999</v>
      </c>
      <c r="E83" s="44">
        <v>10.199999999999999</v>
      </c>
      <c r="F83" s="44">
        <v>10.199999999999999</v>
      </c>
      <c r="G83" s="44">
        <v>10.199999999999999</v>
      </c>
      <c r="H83" s="44">
        <v>10.199999999999999</v>
      </c>
      <c r="I83" s="44">
        <v>10.199999999999999</v>
      </c>
      <c r="J83" s="44">
        <v>10.199999999999999</v>
      </c>
      <c r="K83" s="44">
        <v>10.199999999999999</v>
      </c>
      <c r="L83" s="44">
        <v>10.199999999999999</v>
      </c>
      <c r="M83" s="44">
        <v>10.199999999999999</v>
      </c>
      <c r="N83" s="44">
        <v>15.1</v>
      </c>
      <c r="O83" s="44">
        <v>15.1</v>
      </c>
      <c r="P83" s="44">
        <v>15.1</v>
      </c>
      <c r="Q83" s="44">
        <v>20.9</v>
      </c>
      <c r="R83" s="44">
        <v>20.9</v>
      </c>
      <c r="S83" s="44">
        <v>25</v>
      </c>
      <c r="T83" s="44">
        <v>24.9</v>
      </c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3"/>
        <v>25</v>
      </c>
      <c r="AI83" s="47">
        <f t="shared" si="24"/>
        <v>10.199999999999999</v>
      </c>
      <c r="AK83" s="49"/>
      <c r="AY83" s="1" t="s">
        <v>107</v>
      </c>
      <c r="AZ83" s="82">
        <f>ROUND(C101,0)</f>
        <v>0</v>
      </c>
      <c r="BA83" s="81">
        <f t="shared" si="29"/>
        <v>0</v>
      </c>
      <c r="BB83" s="81">
        <f t="shared" si="29"/>
        <v>0</v>
      </c>
      <c r="BC83" s="81">
        <f t="shared" si="29"/>
        <v>0</v>
      </c>
      <c r="BD83" s="81">
        <f t="shared" si="29"/>
        <v>57.3</v>
      </c>
      <c r="BE83" s="82">
        <f>I101</f>
        <v>52.6</v>
      </c>
      <c r="BF83" s="82">
        <f>K101</f>
        <v>54.3</v>
      </c>
      <c r="BG83" s="82">
        <f t="shared" si="30"/>
        <v>47.9</v>
      </c>
      <c r="BH83" s="82">
        <f t="shared" si="30"/>
        <v>46.1</v>
      </c>
      <c r="BI83" s="82">
        <f t="shared" si="30"/>
        <v>44.2</v>
      </c>
      <c r="BJ83" s="82">
        <f t="shared" si="30"/>
        <v>47.44</v>
      </c>
      <c r="BK83" s="82">
        <f t="shared" si="30"/>
        <v>53.7</v>
      </c>
      <c r="BL83" s="82">
        <f t="shared" si="30"/>
        <v>46.2</v>
      </c>
      <c r="BM83" s="82">
        <f t="shared" si="30"/>
        <v>50.6</v>
      </c>
      <c r="BN83" s="82">
        <f t="shared" si="30"/>
        <v>49.4</v>
      </c>
      <c r="BO83" s="82">
        <f t="shared" si="30"/>
        <v>0</v>
      </c>
      <c r="BP83" s="82">
        <f t="shared" si="30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31"/>
        <v>0</v>
      </c>
      <c r="BU83" s="81">
        <f t="shared" si="31"/>
        <v>0</v>
      </c>
      <c r="BV83" s="81">
        <f t="shared" si="31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1.1000000000000001</v>
      </c>
      <c r="K84" s="44">
        <v>5.3</v>
      </c>
      <c r="L84" s="44">
        <v>5.3</v>
      </c>
      <c r="M84" s="44">
        <v>9.6</v>
      </c>
      <c r="N84" s="44">
        <v>12.3</v>
      </c>
      <c r="O84" s="44">
        <v>14.6</v>
      </c>
      <c r="P84" s="44">
        <v>14.6</v>
      </c>
      <c r="Q84" s="44">
        <v>17</v>
      </c>
      <c r="R84" s="44">
        <v>17</v>
      </c>
      <c r="S84" s="44">
        <v>13.8</v>
      </c>
      <c r="T84" s="44">
        <v>11.3</v>
      </c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3"/>
        <v>17</v>
      </c>
      <c r="AI84" s="47">
        <f t="shared" si="24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2">M107</f>
        <v>0</v>
      </c>
      <c r="BH84" s="82">
        <f t="shared" si="32"/>
        <v>0</v>
      </c>
      <c r="BI84" s="82">
        <f t="shared" si="32"/>
        <v>0</v>
      </c>
      <c r="BJ84" s="82">
        <f t="shared" si="32"/>
        <v>0</v>
      </c>
      <c r="BK84" s="82">
        <f t="shared" si="32"/>
        <v>0</v>
      </c>
      <c r="BL84" s="82">
        <f t="shared" si="32"/>
        <v>0</v>
      </c>
      <c r="BM84" s="82">
        <f t="shared" si="32"/>
        <v>0</v>
      </c>
      <c r="BN84" s="82">
        <f t="shared" si="32"/>
        <v>0</v>
      </c>
      <c r="BO84" s="82">
        <f t="shared" si="32"/>
        <v>0</v>
      </c>
      <c r="BP84" s="82">
        <f t="shared" si="32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</v>
      </c>
      <c r="C85" s="43">
        <v>11</v>
      </c>
      <c r="D85" s="43">
        <v>11</v>
      </c>
      <c r="E85" s="43">
        <v>11</v>
      </c>
      <c r="F85" s="43">
        <v>11</v>
      </c>
      <c r="G85" s="43">
        <v>11</v>
      </c>
      <c r="H85" s="43">
        <v>11</v>
      </c>
      <c r="I85" s="43">
        <v>11</v>
      </c>
      <c r="J85" s="43">
        <v>11</v>
      </c>
      <c r="K85" s="43">
        <v>11</v>
      </c>
      <c r="L85" s="43">
        <v>11</v>
      </c>
      <c r="M85" s="43">
        <v>11</v>
      </c>
      <c r="N85" s="43">
        <v>11</v>
      </c>
      <c r="O85" s="43">
        <v>11</v>
      </c>
      <c r="P85" s="43">
        <v>11</v>
      </c>
      <c r="Q85" s="43">
        <v>10.9</v>
      </c>
      <c r="R85" s="43">
        <v>10.9</v>
      </c>
      <c r="S85" s="43">
        <v>11</v>
      </c>
      <c r="T85" s="43">
        <v>11.2</v>
      </c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3"/>
        <v>11.2</v>
      </c>
      <c r="AI85" s="47">
        <f t="shared" si="24"/>
        <v>10.9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3"/>
        <v>0</v>
      </c>
      <c r="AI86" s="47">
        <f t="shared" si="24"/>
        <v>0</v>
      </c>
      <c r="AK86" s="49"/>
      <c r="AZ86" s="82">
        <f t="shared" ref="AZ86:BW91" si="33">VALUE(AZ79)</f>
        <v>-542</v>
      </c>
      <c r="BA86" s="82">
        <f t="shared" si="33"/>
        <v>-716</v>
      </c>
      <c r="BB86" s="82">
        <f t="shared" si="33"/>
        <v>-739</v>
      </c>
      <c r="BC86" s="82">
        <f t="shared" si="33"/>
        <v>-745</v>
      </c>
      <c r="BD86" s="82">
        <f t="shared" si="33"/>
        <v>-761</v>
      </c>
      <c r="BE86" s="82">
        <f t="shared" si="33"/>
        <v>-625</v>
      </c>
      <c r="BF86" s="82">
        <f t="shared" si="33"/>
        <v>-585.5</v>
      </c>
      <c r="BG86" s="82">
        <f t="shared" si="33"/>
        <v>-605.29999999999995</v>
      </c>
      <c r="BH86" s="82">
        <f t="shared" si="33"/>
        <v>-624.1</v>
      </c>
      <c r="BI86" s="82">
        <f t="shared" si="33"/>
        <v>-580.5</v>
      </c>
      <c r="BJ86" s="82">
        <f t="shared" si="33"/>
        <v>-602</v>
      </c>
      <c r="BK86" s="82">
        <f t="shared" si="33"/>
        <v>-628.1</v>
      </c>
      <c r="BL86" s="82">
        <f t="shared" si="33"/>
        <v>-544</v>
      </c>
      <c r="BM86" s="82">
        <f t="shared" si="33"/>
        <v>-518.9</v>
      </c>
      <c r="BN86" s="82">
        <f t="shared" si="33"/>
        <v>-488.8</v>
      </c>
      <c r="BO86" s="82">
        <f t="shared" si="33"/>
        <v>0</v>
      </c>
      <c r="BP86" s="82">
        <f t="shared" si="33"/>
        <v>0</v>
      </c>
      <c r="BQ86" s="82">
        <f t="shared" si="33"/>
        <v>0</v>
      </c>
      <c r="BR86" s="82">
        <f t="shared" si="33"/>
        <v>0</v>
      </c>
      <c r="BS86" s="82">
        <f t="shared" si="33"/>
        <v>0</v>
      </c>
      <c r="BT86" s="82">
        <f t="shared" si="33"/>
        <v>0</v>
      </c>
      <c r="BU86" s="82">
        <f t="shared" si="33"/>
        <v>0</v>
      </c>
      <c r="BV86" s="82">
        <f t="shared" si="33"/>
        <v>0</v>
      </c>
      <c r="BW86" s="82">
        <f t="shared" si="33"/>
        <v>-556</v>
      </c>
    </row>
    <row r="87" spans="1:75" x14ac:dyDescent="0.25">
      <c r="A87" s="63" t="s">
        <v>112</v>
      </c>
      <c r="B87" s="43">
        <v>8.6999999999999993</v>
      </c>
      <c r="C87" s="43">
        <v>8.1999999999999993</v>
      </c>
      <c r="D87" s="43">
        <v>8.1999999999999993</v>
      </c>
      <c r="E87" s="43">
        <v>8.1999999999999993</v>
      </c>
      <c r="F87" s="43">
        <v>8.1999999999999993</v>
      </c>
      <c r="G87" s="43">
        <v>8.1999999999999993</v>
      </c>
      <c r="H87" s="43">
        <v>8.1999999999999993</v>
      </c>
      <c r="I87" s="43">
        <v>8.1999999999999993</v>
      </c>
      <c r="J87" s="43">
        <v>8.1999999999999993</v>
      </c>
      <c r="K87" s="43">
        <v>8.1999999999999993</v>
      </c>
      <c r="L87" s="43">
        <v>8.1999999999999993</v>
      </c>
      <c r="M87" s="43">
        <v>6.7</v>
      </c>
      <c r="N87" s="43">
        <v>7.6</v>
      </c>
      <c r="O87" s="43">
        <v>7.6</v>
      </c>
      <c r="P87" s="43">
        <v>7.6</v>
      </c>
      <c r="Q87" s="43">
        <v>6</v>
      </c>
      <c r="R87" s="43">
        <v>6</v>
      </c>
      <c r="S87" s="43">
        <v>8.6</v>
      </c>
      <c r="T87" s="43">
        <v>8.4</v>
      </c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3"/>
        <v>8.6999999999999993</v>
      </c>
      <c r="AI87" s="47">
        <f t="shared" si="24"/>
        <v>6</v>
      </c>
      <c r="AK87" s="49"/>
      <c r="AZ87" s="82">
        <f t="shared" si="33"/>
        <v>0</v>
      </c>
      <c r="BA87" s="82">
        <f t="shared" si="33"/>
        <v>0</v>
      </c>
      <c r="BB87" s="82">
        <f t="shared" si="33"/>
        <v>0</v>
      </c>
      <c r="BC87" s="82">
        <f t="shared" si="33"/>
        <v>0</v>
      </c>
      <c r="BD87" s="82">
        <f t="shared" si="33"/>
        <v>0</v>
      </c>
      <c r="BE87" s="82">
        <f t="shared" si="33"/>
        <v>0</v>
      </c>
      <c r="BF87" s="82">
        <f t="shared" si="33"/>
        <v>0</v>
      </c>
      <c r="BG87" s="82">
        <f t="shared" si="33"/>
        <v>0</v>
      </c>
      <c r="BH87" s="82">
        <f t="shared" si="33"/>
        <v>0</v>
      </c>
      <c r="BI87" s="82">
        <f t="shared" si="33"/>
        <v>0</v>
      </c>
      <c r="BJ87" s="82">
        <f t="shared" si="33"/>
        <v>0</v>
      </c>
      <c r="BK87" s="82">
        <f t="shared" si="33"/>
        <v>0</v>
      </c>
      <c r="BL87" s="82">
        <f t="shared" si="33"/>
        <v>0</v>
      </c>
      <c r="BM87" s="82">
        <f t="shared" si="33"/>
        <v>0</v>
      </c>
      <c r="BN87" s="82">
        <f t="shared" si="33"/>
        <v>0</v>
      </c>
      <c r="BO87" s="82">
        <f t="shared" si="33"/>
        <v>0</v>
      </c>
      <c r="BP87" s="82">
        <f t="shared" si="33"/>
        <v>0</v>
      </c>
      <c r="BQ87" s="82">
        <f t="shared" si="33"/>
        <v>0</v>
      </c>
      <c r="BR87" s="82">
        <f t="shared" si="33"/>
        <v>0</v>
      </c>
      <c r="BS87" s="82">
        <f t="shared" si="33"/>
        <v>0</v>
      </c>
      <c r="BT87" s="82">
        <f t="shared" si="33"/>
        <v>0</v>
      </c>
      <c r="BU87" s="82">
        <f t="shared" si="33"/>
        <v>0</v>
      </c>
      <c r="BV87" s="82">
        <f t="shared" si="33"/>
        <v>0</v>
      </c>
      <c r="BW87" s="82">
        <f t="shared" si="33"/>
        <v>0</v>
      </c>
    </row>
    <row r="88" spans="1:75" x14ac:dyDescent="0.25">
      <c r="A88" s="84" t="s">
        <v>113</v>
      </c>
      <c r="B88" s="43">
        <v>11.4</v>
      </c>
      <c r="C88" s="43">
        <v>12</v>
      </c>
      <c r="D88" s="43">
        <v>12</v>
      </c>
      <c r="E88" s="43">
        <v>12</v>
      </c>
      <c r="F88" s="43">
        <v>12</v>
      </c>
      <c r="G88" s="43">
        <v>12</v>
      </c>
      <c r="H88" s="43">
        <v>12</v>
      </c>
      <c r="I88" s="43">
        <v>12</v>
      </c>
      <c r="J88" s="43">
        <v>12</v>
      </c>
      <c r="K88" s="43">
        <v>12</v>
      </c>
      <c r="L88" s="43">
        <v>12</v>
      </c>
      <c r="M88" s="43">
        <v>10.6</v>
      </c>
      <c r="N88" s="43">
        <v>9.5</v>
      </c>
      <c r="O88" s="43">
        <v>9.5</v>
      </c>
      <c r="P88" s="43">
        <v>9.5</v>
      </c>
      <c r="Q88" s="43">
        <v>9.9</v>
      </c>
      <c r="R88" s="43">
        <v>9.9</v>
      </c>
      <c r="S88" s="43">
        <v>8.6</v>
      </c>
      <c r="T88" s="43">
        <v>9.3000000000000007</v>
      </c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3"/>
        <v>12</v>
      </c>
      <c r="AI88" s="47">
        <f t="shared" si="24"/>
        <v>8.6</v>
      </c>
      <c r="AK88" s="49"/>
      <c r="AZ88" s="82">
        <f t="shared" si="33"/>
        <v>0</v>
      </c>
      <c r="BA88" s="82">
        <f t="shared" si="33"/>
        <v>0</v>
      </c>
      <c r="BB88" s="82">
        <f t="shared" si="33"/>
        <v>0</v>
      </c>
      <c r="BC88" s="82">
        <f t="shared" si="33"/>
        <v>0</v>
      </c>
      <c r="BD88" s="82">
        <f t="shared" si="33"/>
        <v>45</v>
      </c>
      <c r="BE88" s="82">
        <f t="shared" si="33"/>
        <v>0</v>
      </c>
      <c r="BF88" s="82">
        <f t="shared" si="33"/>
        <v>0</v>
      </c>
      <c r="BG88" s="82">
        <f t="shared" si="33"/>
        <v>0</v>
      </c>
      <c r="BH88" s="82">
        <f t="shared" si="33"/>
        <v>0</v>
      </c>
      <c r="BI88" s="82">
        <f t="shared" si="33"/>
        <v>0</v>
      </c>
      <c r="BJ88" s="82">
        <f t="shared" si="33"/>
        <v>0</v>
      </c>
      <c r="BK88" s="82">
        <f t="shared" si="33"/>
        <v>0</v>
      </c>
      <c r="BL88" s="82">
        <f t="shared" si="33"/>
        <v>0</v>
      </c>
      <c r="BM88" s="82">
        <f t="shared" si="33"/>
        <v>0</v>
      </c>
      <c r="BN88" s="82">
        <f t="shared" si="33"/>
        <v>0</v>
      </c>
      <c r="BO88" s="82">
        <f t="shared" si="33"/>
        <v>0</v>
      </c>
      <c r="BP88" s="82">
        <f t="shared" si="33"/>
        <v>0</v>
      </c>
      <c r="BQ88" s="82">
        <f t="shared" si="33"/>
        <v>0</v>
      </c>
      <c r="BR88" s="82">
        <f t="shared" si="33"/>
        <v>0</v>
      </c>
      <c r="BS88" s="82">
        <f t="shared" si="33"/>
        <v>0</v>
      </c>
      <c r="BT88" s="82">
        <f t="shared" si="33"/>
        <v>0</v>
      </c>
      <c r="BU88" s="82">
        <f t="shared" si="33"/>
        <v>0</v>
      </c>
      <c r="BV88" s="82">
        <f t="shared" si="33"/>
        <v>0</v>
      </c>
      <c r="BW88" s="82">
        <f t="shared" si="33"/>
        <v>0</v>
      </c>
    </row>
    <row r="89" spans="1:75" x14ac:dyDescent="0.25">
      <c r="A89" s="63" t="s">
        <v>114</v>
      </c>
      <c r="B89" s="43">
        <v>9</v>
      </c>
      <c r="C89" s="43">
        <v>8.9</v>
      </c>
      <c r="D89" s="43">
        <v>8.9</v>
      </c>
      <c r="E89" s="43">
        <v>8.9</v>
      </c>
      <c r="F89" s="43">
        <v>8.9</v>
      </c>
      <c r="G89" s="43">
        <v>8.9</v>
      </c>
      <c r="H89" s="43">
        <v>8.9</v>
      </c>
      <c r="I89" s="43">
        <v>8.9</v>
      </c>
      <c r="J89" s="43">
        <v>8.9</v>
      </c>
      <c r="K89" s="43">
        <v>8.9</v>
      </c>
      <c r="L89" s="43">
        <v>8.9</v>
      </c>
      <c r="M89" s="43">
        <v>6.7</v>
      </c>
      <c r="N89" s="43">
        <v>6.7</v>
      </c>
      <c r="O89" s="43">
        <v>6.7</v>
      </c>
      <c r="P89" s="43">
        <v>6.7</v>
      </c>
      <c r="Q89" s="43">
        <v>8.6999999999999993</v>
      </c>
      <c r="R89" s="43">
        <v>8.6999999999999993</v>
      </c>
      <c r="S89" s="43">
        <v>8.6999999999999993</v>
      </c>
      <c r="T89" s="43">
        <v>8.6999999999999993</v>
      </c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3"/>
        <v>9</v>
      </c>
      <c r="AI89" s="47">
        <f t="shared" si="24"/>
        <v>6.7</v>
      </c>
      <c r="AK89" s="49"/>
      <c r="AZ89" s="82">
        <f t="shared" si="33"/>
        <v>0</v>
      </c>
      <c r="BA89" s="82">
        <f t="shared" si="33"/>
        <v>0</v>
      </c>
      <c r="BB89" s="82">
        <f t="shared" si="33"/>
        <v>0</v>
      </c>
      <c r="BC89" s="82">
        <f t="shared" si="33"/>
        <v>0</v>
      </c>
      <c r="BD89" s="82">
        <f t="shared" si="33"/>
        <v>0</v>
      </c>
      <c r="BE89" s="82">
        <f t="shared" si="33"/>
        <v>0</v>
      </c>
      <c r="BF89" s="82">
        <f t="shared" si="33"/>
        <v>0</v>
      </c>
      <c r="BG89" s="82">
        <f t="shared" si="33"/>
        <v>0</v>
      </c>
      <c r="BH89" s="82">
        <f t="shared" si="33"/>
        <v>0</v>
      </c>
      <c r="BI89" s="82">
        <f t="shared" si="33"/>
        <v>0</v>
      </c>
      <c r="BJ89" s="82">
        <f t="shared" si="33"/>
        <v>0</v>
      </c>
      <c r="BK89" s="82">
        <f t="shared" si="33"/>
        <v>0</v>
      </c>
      <c r="BL89" s="82">
        <f t="shared" si="33"/>
        <v>0</v>
      </c>
      <c r="BM89" s="82">
        <f t="shared" si="33"/>
        <v>0</v>
      </c>
      <c r="BN89" s="82">
        <f t="shared" si="33"/>
        <v>0</v>
      </c>
      <c r="BO89" s="82">
        <f t="shared" si="33"/>
        <v>0</v>
      </c>
      <c r="BP89" s="82">
        <f t="shared" si="33"/>
        <v>0</v>
      </c>
      <c r="BQ89" s="82">
        <f t="shared" si="33"/>
        <v>0</v>
      </c>
      <c r="BR89" s="82">
        <f t="shared" si="33"/>
        <v>0</v>
      </c>
      <c r="BS89" s="82">
        <f t="shared" si="33"/>
        <v>0</v>
      </c>
      <c r="BT89" s="82">
        <f t="shared" si="33"/>
        <v>0</v>
      </c>
      <c r="BU89" s="82">
        <f t="shared" si="33"/>
        <v>0</v>
      </c>
      <c r="BV89" s="82">
        <f t="shared" si="33"/>
        <v>0</v>
      </c>
      <c r="BW89" s="82">
        <f t="shared" si="33"/>
        <v>0</v>
      </c>
    </row>
    <row r="90" spans="1:75" x14ac:dyDescent="0.25">
      <c r="A90" s="63" t="s">
        <v>115</v>
      </c>
      <c r="B90" s="43">
        <v>5</v>
      </c>
      <c r="C90" s="43">
        <v>5</v>
      </c>
      <c r="D90" s="43">
        <v>5</v>
      </c>
      <c r="E90" s="43">
        <v>5</v>
      </c>
      <c r="F90" s="43">
        <v>5</v>
      </c>
      <c r="G90" s="43">
        <v>5</v>
      </c>
      <c r="H90" s="43">
        <v>5</v>
      </c>
      <c r="I90" s="43">
        <v>5</v>
      </c>
      <c r="J90" s="43">
        <v>5</v>
      </c>
      <c r="K90" s="43">
        <v>5</v>
      </c>
      <c r="L90" s="43">
        <v>5</v>
      </c>
      <c r="M90" s="43">
        <v>5</v>
      </c>
      <c r="N90" s="43">
        <v>5</v>
      </c>
      <c r="O90" s="43">
        <v>5</v>
      </c>
      <c r="P90" s="43">
        <v>5</v>
      </c>
      <c r="Q90" s="43">
        <v>5</v>
      </c>
      <c r="R90" s="43">
        <v>5</v>
      </c>
      <c r="S90" s="43">
        <v>5</v>
      </c>
      <c r="T90" s="43">
        <v>5</v>
      </c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3"/>
        <v>5</v>
      </c>
      <c r="AI90" s="47">
        <f t="shared" si="24"/>
        <v>5</v>
      </c>
      <c r="AK90" s="49"/>
      <c r="AZ90" s="82">
        <f t="shared" si="33"/>
        <v>0</v>
      </c>
      <c r="BA90" s="82">
        <f t="shared" si="33"/>
        <v>0</v>
      </c>
      <c r="BB90" s="82">
        <f t="shared" si="33"/>
        <v>0</v>
      </c>
      <c r="BC90" s="82">
        <f t="shared" si="33"/>
        <v>0</v>
      </c>
      <c r="BD90" s="82">
        <f t="shared" si="33"/>
        <v>57.3</v>
      </c>
      <c r="BE90" s="82">
        <f t="shared" si="33"/>
        <v>52.6</v>
      </c>
      <c r="BF90" s="82">
        <f t="shared" si="33"/>
        <v>54.3</v>
      </c>
      <c r="BG90" s="82">
        <f t="shared" si="33"/>
        <v>47.9</v>
      </c>
      <c r="BH90" s="82">
        <f t="shared" si="33"/>
        <v>46.1</v>
      </c>
      <c r="BI90" s="82">
        <f t="shared" si="33"/>
        <v>44.2</v>
      </c>
      <c r="BJ90" s="82">
        <f t="shared" si="33"/>
        <v>47.44</v>
      </c>
      <c r="BK90" s="82">
        <f t="shared" si="33"/>
        <v>53.7</v>
      </c>
      <c r="BL90" s="82">
        <f t="shared" si="33"/>
        <v>46.2</v>
      </c>
      <c r="BM90" s="82">
        <f t="shared" si="33"/>
        <v>50.6</v>
      </c>
      <c r="BN90" s="82">
        <f t="shared" si="33"/>
        <v>49.4</v>
      </c>
      <c r="BO90" s="82">
        <f t="shared" si="33"/>
        <v>0</v>
      </c>
      <c r="BP90" s="82">
        <f t="shared" si="33"/>
        <v>0</v>
      </c>
      <c r="BQ90" s="82">
        <f t="shared" si="33"/>
        <v>0</v>
      </c>
      <c r="BR90" s="82">
        <f t="shared" si="33"/>
        <v>0</v>
      </c>
      <c r="BS90" s="82">
        <f t="shared" si="33"/>
        <v>0</v>
      </c>
      <c r="BT90" s="82">
        <f t="shared" si="33"/>
        <v>0</v>
      </c>
      <c r="BU90" s="82">
        <f t="shared" si="33"/>
        <v>0</v>
      </c>
      <c r="BV90" s="82">
        <f t="shared" si="33"/>
        <v>0</v>
      </c>
      <c r="BW90" s="82">
        <f t="shared" si="33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3"/>
        <v>2</v>
      </c>
      <c r="AI91" s="47">
        <f t="shared" si="24"/>
        <v>2</v>
      </c>
      <c r="AK91" s="49"/>
      <c r="AZ91" s="82">
        <f t="shared" si="33"/>
        <v>0</v>
      </c>
      <c r="BA91" s="82">
        <f t="shared" si="33"/>
        <v>0</v>
      </c>
      <c r="BB91" s="82">
        <f t="shared" si="33"/>
        <v>0</v>
      </c>
      <c r="BC91" s="82">
        <f t="shared" si="33"/>
        <v>0</v>
      </c>
      <c r="BD91" s="82">
        <f t="shared" si="33"/>
        <v>0</v>
      </c>
      <c r="BE91" s="82">
        <f t="shared" si="33"/>
        <v>0</v>
      </c>
      <c r="BF91" s="82">
        <f t="shared" si="33"/>
        <v>0</v>
      </c>
      <c r="BG91" s="82">
        <f t="shared" si="33"/>
        <v>0</v>
      </c>
      <c r="BH91" s="82">
        <f t="shared" si="33"/>
        <v>0</v>
      </c>
      <c r="BI91" s="82">
        <f t="shared" si="33"/>
        <v>0</v>
      </c>
      <c r="BJ91" s="82">
        <f t="shared" si="33"/>
        <v>0</v>
      </c>
      <c r="BK91" s="82">
        <f t="shared" si="33"/>
        <v>0</v>
      </c>
      <c r="BL91" s="82">
        <f t="shared" si="33"/>
        <v>0</v>
      </c>
      <c r="BM91" s="82">
        <f t="shared" si="33"/>
        <v>0</v>
      </c>
      <c r="BN91" s="82">
        <f t="shared" si="33"/>
        <v>0</v>
      </c>
      <c r="BO91" s="82">
        <f t="shared" si="33"/>
        <v>0</v>
      </c>
      <c r="BP91" s="82">
        <f t="shared" si="33"/>
        <v>0</v>
      </c>
      <c r="BQ91" s="82">
        <f t="shared" si="33"/>
        <v>0</v>
      </c>
      <c r="BR91" s="82">
        <f t="shared" si="33"/>
        <v>0</v>
      </c>
      <c r="BS91" s="82">
        <f t="shared" si="33"/>
        <v>0</v>
      </c>
      <c r="BT91" s="82">
        <f t="shared" si="33"/>
        <v>0</v>
      </c>
      <c r="BU91" s="82">
        <f t="shared" si="33"/>
        <v>0</v>
      </c>
      <c r="BV91" s="82">
        <f t="shared" si="33"/>
        <v>0</v>
      </c>
      <c r="BW91" s="82">
        <f t="shared" si="33"/>
        <v>0</v>
      </c>
    </row>
    <row r="92" spans="1:75" ht="15.75" thickBot="1" x14ac:dyDescent="0.3">
      <c r="A92" s="87" t="s">
        <v>117</v>
      </c>
      <c r="B92" s="70">
        <f t="shared" ref="B92" si="34">SUM(B79:B91)</f>
        <v>344.79999999999995</v>
      </c>
      <c r="C92" s="70">
        <f t="shared" ref="B92:AG92" si="35">SUM(C79:C91)</f>
        <v>346.19999999999993</v>
      </c>
      <c r="D92" s="70">
        <f t="shared" si="35"/>
        <v>346.19999999999993</v>
      </c>
      <c r="E92" s="70">
        <f t="shared" si="35"/>
        <v>346.19999999999993</v>
      </c>
      <c r="F92" s="70">
        <f t="shared" si="35"/>
        <v>346.19999999999993</v>
      </c>
      <c r="G92" s="70">
        <f t="shared" si="35"/>
        <v>339</v>
      </c>
      <c r="H92" s="70">
        <f t="shared" si="35"/>
        <v>314.79999999999995</v>
      </c>
      <c r="I92" s="70">
        <f t="shared" si="35"/>
        <v>314.79999999999995</v>
      </c>
      <c r="J92" s="70">
        <f t="shared" si="35"/>
        <v>287.29999999999995</v>
      </c>
      <c r="K92" s="70">
        <f t="shared" si="35"/>
        <v>323.99999999999994</v>
      </c>
      <c r="L92" s="70">
        <f t="shared" si="35"/>
        <v>324.59999999999997</v>
      </c>
      <c r="M92" s="70">
        <f t="shared" si="35"/>
        <v>371.2</v>
      </c>
      <c r="N92" s="70">
        <f t="shared" si="35"/>
        <v>377.90000000000003</v>
      </c>
      <c r="O92" s="70">
        <f t="shared" si="35"/>
        <v>324.80000000000007</v>
      </c>
      <c r="P92" s="70">
        <f t="shared" si="35"/>
        <v>324.80000000000007</v>
      </c>
      <c r="Q92" s="70">
        <f t="shared" si="35"/>
        <v>390.29999999999995</v>
      </c>
      <c r="R92" s="70">
        <f t="shared" si="35"/>
        <v>390.29999999999995</v>
      </c>
      <c r="S92" s="70">
        <f t="shared" ref="S92:T92" si="36">SUM(S79:S91)</f>
        <v>343.40000000000003</v>
      </c>
      <c r="T92" s="70">
        <f t="shared" si="36"/>
        <v>362.49999999999994</v>
      </c>
      <c r="U92" s="70">
        <f t="shared" si="35"/>
        <v>2</v>
      </c>
      <c r="V92" s="70">
        <f t="shared" si="35"/>
        <v>2</v>
      </c>
      <c r="W92" s="70">
        <f t="shared" si="35"/>
        <v>2</v>
      </c>
      <c r="X92" s="70">
        <f t="shared" si="35"/>
        <v>2</v>
      </c>
      <c r="Y92" s="70">
        <f t="shared" si="35"/>
        <v>2</v>
      </c>
      <c r="Z92" s="70">
        <f t="shared" si="35"/>
        <v>2</v>
      </c>
      <c r="AA92" s="70">
        <f t="shared" si="35"/>
        <v>2</v>
      </c>
      <c r="AB92" s="70">
        <f t="shared" si="35"/>
        <v>2</v>
      </c>
      <c r="AC92" s="70">
        <f t="shared" si="35"/>
        <v>2</v>
      </c>
      <c r="AD92" s="70">
        <f t="shared" si="35"/>
        <v>2</v>
      </c>
      <c r="AE92" s="70">
        <f t="shared" si="35"/>
        <v>2</v>
      </c>
      <c r="AF92" s="70">
        <f t="shared" si="35"/>
        <v>2</v>
      </c>
      <c r="AG92" s="80">
        <f t="shared" si="35"/>
        <v>489.91</v>
      </c>
      <c r="AH92" s="46">
        <f t="shared" si="23"/>
        <v>390.29999999999995</v>
      </c>
      <c r="AI92" s="47">
        <f t="shared" si="24"/>
        <v>2</v>
      </c>
      <c r="AK92" s="49"/>
      <c r="AY92" s="82"/>
    </row>
    <row r="93" spans="1:75" x14ac:dyDescent="0.25">
      <c r="A93" s="42" t="s">
        <v>118</v>
      </c>
      <c r="B93" s="44">
        <v>0</v>
      </c>
      <c r="C93" s="44"/>
      <c r="D93" s="44"/>
      <c r="E93" s="44"/>
      <c r="F93" s="44"/>
      <c r="G93" s="44">
        <v>30</v>
      </c>
      <c r="H93" s="44">
        <v>30</v>
      </c>
      <c r="I93" s="44">
        <v>20</v>
      </c>
      <c r="J93" s="44">
        <v>14</v>
      </c>
      <c r="K93" s="44">
        <v>14</v>
      </c>
      <c r="L93" s="44">
        <v>14</v>
      </c>
      <c r="M93" s="44">
        <v>14</v>
      </c>
      <c r="N93" s="44">
        <v>14</v>
      </c>
      <c r="O93" s="44">
        <v>40</v>
      </c>
      <c r="P93" s="44">
        <v>40</v>
      </c>
      <c r="Q93" s="44">
        <v>14</v>
      </c>
      <c r="R93" s="44">
        <v>0</v>
      </c>
      <c r="S93" s="44">
        <v>30</v>
      </c>
      <c r="T93" s="44">
        <v>30</v>
      </c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3"/>
        <v>40</v>
      </c>
      <c r="AI93" s="47">
        <f t="shared" si="24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/>
      <c r="D94" s="43"/>
      <c r="E94" s="43"/>
      <c r="F94" s="43"/>
      <c r="G94" s="43">
        <v>16</v>
      </c>
      <c r="H94" s="43">
        <v>16</v>
      </c>
      <c r="I94" s="43">
        <v>12</v>
      </c>
      <c r="J94" s="43">
        <v>8</v>
      </c>
      <c r="K94" s="43">
        <v>8</v>
      </c>
      <c r="L94" s="43">
        <v>8</v>
      </c>
      <c r="M94" s="43">
        <v>8</v>
      </c>
      <c r="N94" s="43">
        <v>8</v>
      </c>
      <c r="O94" s="43">
        <v>8</v>
      </c>
      <c r="P94" s="43">
        <v>8</v>
      </c>
      <c r="Q94" s="43">
        <v>8</v>
      </c>
      <c r="R94" s="43">
        <v>0</v>
      </c>
      <c r="S94" s="43">
        <v>7</v>
      </c>
      <c r="T94" s="43">
        <v>7</v>
      </c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3"/>
        <v>16</v>
      </c>
      <c r="AI94" s="47">
        <f t="shared" si="24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/>
      <c r="D95" s="77"/>
      <c r="E95" s="77"/>
      <c r="F95" s="77"/>
      <c r="G95" s="77">
        <v>8</v>
      </c>
      <c r="H95" s="77">
        <v>8</v>
      </c>
      <c r="I95" s="77">
        <v>4</v>
      </c>
      <c r="J95" s="77">
        <v>3</v>
      </c>
      <c r="K95" s="77">
        <v>3</v>
      </c>
      <c r="L95" s="77">
        <v>3</v>
      </c>
      <c r="M95" s="77">
        <v>3</v>
      </c>
      <c r="N95" s="77">
        <v>3</v>
      </c>
      <c r="O95" s="77">
        <v>3</v>
      </c>
      <c r="P95" s="77">
        <v>3</v>
      </c>
      <c r="Q95" s="77">
        <v>3</v>
      </c>
      <c r="R95" s="77">
        <v>0</v>
      </c>
      <c r="S95" s="77">
        <v>5</v>
      </c>
      <c r="T95" s="77">
        <v>5</v>
      </c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3"/>
        <v>8</v>
      </c>
      <c r="AI95" s="47">
        <f t="shared" si="24"/>
        <v>0</v>
      </c>
      <c r="AK95" s="49"/>
      <c r="AY95" s="82"/>
      <c r="BF95" s="81"/>
      <c r="BG95" s="82">
        <f t="array" ref="BG95:BL118">TRANSPOSE(AZ79:BW84)</f>
        <v>-542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37">B93+B94+B95</f>
        <v>0</v>
      </c>
      <c r="C96" s="70">
        <f t="shared" ref="B96:AF96" si="38">C93+C94+C95</f>
        <v>0</v>
      </c>
      <c r="D96" s="70">
        <f t="shared" si="38"/>
        <v>0</v>
      </c>
      <c r="E96" s="70">
        <f t="shared" si="38"/>
        <v>0</v>
      </c>
      <c r="F96" s="70">
        <f t="shared" si="38"/>
        <v>0</v>
      </c>
      <c r="G96" s="70">
        <f t="shared" si="38"/>
        <v>54</v>
      </c>
      <c r="H96" s="70">
        <f t="shared" si="38"/>
        <v>54</v>
      </c>
      <c r="I96" s="70">
        <f t="shared" si="38"/>
        <v>36</v>
      </c>
      <c r="J96" s="70">
        <f t="shared" si="38"/>
        <v>25</v>
      </c>
      <c r="K96" s="70">
        <f t="shared" si="38"/>
        <v>25</v>
      </c>
      <c r="L96" s="70">
        <f t="shared" si="38"/>
        <v>25</v>
      </c>
      <c r="M96" s="70">
        <f t="shared" si="38"/>
        <v>25</v>
      </c>
      <c r="N96" s="70">
        <f t="shared" si="38"/>
        <v>25</v>
      </c>
      <c r="O96" s="70">
        <f t="shared" si="38"/>
        <v>51</v>
      </c>
      <c r="P96" s="70">
        <f t="shared" si="38"/>
        <v>51</v>
      </c>
      <c r="Q96" s="70">
        <f t="shared" si="38"/>
        <v>25</v>
      </c>
      <c r="R96" s="70">
        <f t="shared" si="38"/>
        <v>0</v>
      </c>
      <c r="S96" s="70">
        <f t="shared" ref="S96:T96" si="39">S93+S94+S95</f>
        <v>42</v>
      </c>
      <c r="T96" s="70">
        <f t="shared" si="39"/>
        <v>42</v>
      </c>
      <c r="U96" s="70">
        <f t="shared" si="38"/>
        <v>0</v>
      </c>
      <c r="V96" s="70">
        <f t="shared" si="38"/>
        <v>0</v>
      </c>
      <c r="W96" s="70">
        <f t="shared" si="38"/>
        <v>0</v>
      </c>
      <c r="X96" s="70">
        <f t="shared" si="38"/>
        <v>0</v>
      </c>
      <c r="Y96" s="70">
        <f t="shared" si="38"/>
        <v>0</v>
      </c>
      <c r="Z96" s="70">
        <f t="shared" si="38"/>
        <v>0</v>
      </c>
      <c r="AA96" s="70">
        <f t="shared" si="38"/>
        <v>0</v>
      </c>
      <c r="AB96" s="70">
        <f t="shared" si="38"/>
        <v>0</v>
      </c>
      <c r="AC96" s="70">
        <f t="shared" si="38"/>
        <v>0</v>
      </c>
      <c r="AD96" s="70">
        <f t="shared" si="38"/>
        <v>0</v>
      </c>
      <c r="AE96" s="70">
        <f t="shared" si="38"/>
        <v>0</v>
      </c>
      <c r="AF96" s="70">
        <f t="shared" si="38"/>
        <v>0</v>
      </c>
      <c r="AG96" s="80">
        <f>SUM(AG93:AG95)</f>
        <v>106</v>
      </c>
      <c r="AH96" s="46">
        <f t="shared" si="23"/>
        <v>54</v>
      </c>
      <c r="AI96" s="47">
        <f t="shared" si="24"/>
        <v>0</v>
      </c>
      <c r="AK96" s="49"/>
      <c r="AY96" s="82"/>
      <c r="BF96" s="81"/>
      <c r="BG96" s="82">
        <v>-716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-556</v>
      </c>
      <c r="C97" s="44">
        <v>-542</v>
      </c>
      <c r="D97" s="44">
        <v>-716</v>
      </c>
      <c r="E97" s="44">
        <v>-739</v>
      </c>
      <c r="F97" s="44">
        <v>-745</v>
      </c>
      <c r="G97" s="44">
        <v>-761</v>
      </c>
      <c r="H97" s="44">
        <v>-674.8</v>
      </c>
      <c r="I97" s="44">
        <v>-625</v>
      </c>
      <c r="J97" s="44">
        <v>-651.4</v>
      </c>
      <c r="K97" s="44">
        <v>-585.5</v>
      </c>
      <c r="L97" s="44">
        <v>-597.70000000000005</v>
      </c>
      <c r="M97" s="44">
        <v>-605.29999999999995</v>
      </c>
      <c r="N97" s="44">
        <v>-624.1</v>
      </c>
      <c r="O97" s="44">
        <v>-580.5</v>
      </c>
      <c r="P97" s="44">
        <v>-602</v>
      </c>
      <c r="Q97" s="44">
        <v>-628.1</v>
      </c>
      <c r="R97" s="44">
        <v>-544</v>
      </c>
      <c r="S97" s="44">
        <v>-518.9</v>
      </c>
      <c r="T97" s="44">
        <v>-488.8</v>
      </c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3"/>
        <v>-488.8</v>
      </c>
      <c r="AI97" s="47">
        <f t="shared" si="24"/>
        <v>-761</v>
      </c>
      <c r="AK97" s="49"/>
      <c r="AY97" s="82"/>
      <c r="BF97" s="81"/>
      <c r="BG97" s="82">
        <v>-739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>
        <v>0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3"/>
        <v>0</v>
      </c>
      <c r="AI98" s="47">
        <f t="shared" si="24"/>
        <v>0</v>
      </c>
      <c r="AK98" s="49"/>
      <c r="AL98" s="88" t="s">
        <v>124</v>
      </c>
      <c r="AM98" s="88"/>
      <c r="AY98" s="82"/>
      <c r="BF98" s="82"/>
      <c r="BG98" s="82">
        <v>-745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/>
      <c r="E99" s="43"/>
      <c r="F99" s="43"/>
      <c r="G99" s="43">
        <v>45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3"/>
        <v>45</v>
      </c>
      <c r="AI99" s="47">
        <f t="shared" si="24"/>
        <v>0</v>
      </c>
      <c r="AK99" s="90"/>
      <c r="AL99" s="91"/>
      <c r="AM99" s="91"/>
      <c r="AN99" s="92"/>
      <c r="AY99" s="82"/>
      <c r="BF99" s="82"/>
      <c r="BG99" s="82">
        <v>-761</v>
      </c>
      <c r="BH99" s="82">
        <v>0</v>
      </c>
      <c r="BI99" s="82">
        <v>45</v>
      </c>
      <c r="BJ99" s="82">
        <v>0</v>
      </c>
      <c r="BK99" s="82">
        <v>57.3</v>
      </c>
      <c r="BL99" s="82">
        <v>0</v>
      </c>
    </row>
    <row r="100" spans="1:64" x14ac:dyDescent="0.25">
      <c r="A100" s="63" t="s">
        <v>126</v>
      </c>
      <c r="B100" s="43"/>
      <c r="C100" s="43">
        <v>0</v>
      </c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3"/>
        <v>0</v>
      </c>
      <c r="AI100" s="47">
        <f t="shared" si="24"/>
        <v>0</v>
      </c>
      <c r="AK100" s="94" t="s">
        <v>127</v>
      </c>
      <c r="AL100" s="43"/>
      <c r="AM100" s="93"/>
      <c r="AN100" s="95"/>
      <c r="AY100" s="82"/>
      <c r="BF100" s="82"/>
      <c r="BG100" s="82">
        <v>-625</v>
      </c>
      <c r="BH100" s="82">
        <v>0</v>
      </c>
      <c r="BI100" s="82">
        <v>0</v>
      </c>
      <c r="BJ100" s="82">
        <v>0</v>
      </c>
      <c r="BK100" s="82">
        <v>52.6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/>
      <c r="E101" s="44"/>
      <c r="F101" s="44"/>
      <c r="G101" s="44">
        <v>57.3</v>
      </c>
      <c r="H101" s="44">
        <v>56.9</v>
      </c>
      <c r="I101" s="44">
        <v>52.6</v>
      </c>
      <c r="J101" s="44">
        <v>48.8</v>
      </c>
      <c r="K101" s="44">
        <v>54.3</v>
      </c>
      <c r="L101" s="44">
        <v>55.7</v>
      </c>
      <c r="M101" s="44">
        <v>47.9</v>
      </c>
      <c r="N101" s="44">
        <v>46.1</v>
      </c>
      <c r="O101" s="44">
        <v>44.2</v>
      </c>
      <c r="P101" s="44">
        <v>47.44</v>
      </c>
      <c r="Q101" s="44">
        <v>53.7</v>
      </c>
      <c r="R101" s="44">
        <v>46.2</v>
      </c>
      <c r="S101" s="44">
        <v>50.6</v>
      </c>
      <c r="T101" s="44">
        <v>49.4</v>
      </c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3"/>
        <v>57.3</v>
      </c>
      <c r="AI101" s="47">
        <f t="shared" si="24"/>
        <v>0</v>
      </c>
      <c r="AK101" s="94" t="s">
        <v>129</v>
      </c>
      <c r="AL101" s="93"/>
      <c r="AM101" s="93"/>
      <c r="AN101" s="95"/>
      <c r="AY101" s="82"/>
      <c r="BF101" s="82"/>
      <c r="BG101" s="82">
        <v>-585.5</v>
      </c>
      <c r="BH101" s="82">
        <v>0</v>
      </c>
      <c r="BI101" s="82">
        <v>0</v>
      </c>
      <c r="BJ101" s="82">
        <v>0</v>
      </c>
      <c r="BK101" s="82">
        <v>54.3</v>
      </c>
      <c r="BL101" s="82">
        <v>0</v>
      </c>
    </row>
    <row r="102" spans="1:64" ht="15.75" thickBot="1" x14ac:dyDescent="0.3">
      <c r="A102" s="96" t="s">
        <v>130</v>
      </c>
      <c r="B102" s="97">
        <v>45.8</v>
      </c>
      <c r="C102" s="97">
        <v>43</v>
      </c>
      <c r="D102" s="97">
        <v>40</v>
      </c>
      <c r="E102" s="97">
        <v>35</v>
      </c>
      <c r="F102" s="97">
        <v>37</v>
      </c>
      <c r="G102" s="97">
        <v>47.9</v>
      </c>
      <c r="H102" s="97">
        <v>44.3</v>
      </c>
      <c r="I102" s="97">
        <v>44.8</v>
      </c>
      <c r="J102" s="97">
        <v>56</v>
      </c>
      <c r="K102" s="97">
        <v>48.2</v>
      </c>
      <c r="L102" s="97">
        <v>38.799999999999997</v>
      </c>
      <c r="M102" s="97">
        <v>32.9</v>
      </c>
      <c r="N102" s="97">
        <v>35.200000000000003</v>
      </c>
      <c r="O102" s="97">
        <v>41.6</v>
      </c>
      <c r="P102" s="97">
        <v>40.75</v>
      </c>
      <c r="Q102" s="97">
        <v>41.9</v>
      </c>
      <c r="R102" s="97">
        <v>59.2</v>
      </c>
      <c r="S102" s="97">
        <v>60.1</v>
      </c>
      <c r="T102" s="97">
        <v>55.7</v>
      </c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3"/>
        <v>60.1</v>
      </c>
      <c r="AI102" s="47">
        <f t="shared" si="24"/>
        <v>32.9</v>
      </c>
      <c r="AK102" s="94"/>
      <c r="AL102" s="44"/>
      <c r="AM102" s="44"/>
      <c r="AN102" s="98"/>
      <c r="AY102" s="82"/>
      <c r="BF102" s="82"/>
      <c r="BG102" s="82">
        <v>-605.29999999999995</v>
      </c>
      <c r="BH102" s="82">
        <v>0</v>
      </c>
      <c r="BI102" s="82">
        <v>0</v>
      </c>
      <c r="BJ102" s="82">
        <v>0</v>
      </c>
      <c r="BK102" s="82">
        <v>47.9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3"/>
        <v>0</v>
      </c>
      <c r="AI103" s="47">
        <f t="shared" si="24"/>
        <v>0</v>
      </c>
      <c r="AK103" s="94"/>
      <c r="AL103" s="97"/>
      <c r="AM103" s="99"/>
      <c r="AN103" s="262"/>
      <c r="AY103" s="82"/>
      <c r="BF103" s="82"/>
      <c r="BG103" s="82">
        <v>-624.1</v>
      </c>
      <c r="BH103" s="82">
        <v>0</v>
      </c>
      <c r="BI103" s="82">
        <v>0</v>
      </c>
      <c r="BJ103" s="82">
        <v>0</v>
      </c>
      <c r="BK103" s="82">
        <v>46.1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3"/>
        <v>0</v>
      </c>
      <c r="AI104" s="47">
        <f t="shared" si="24"/>
        <v>0</v>
      </c>
      <c r="AK104" s="94"/>
      <c r="AL104" s="97"/>
      <c r="AM104" s="97"/>
      <c r="AN104" s="263"/>
      <c r="BF104" s="82"/>
      <c r="BG104" s="82">
        <v>-580.5</v>
      </c>
      <c r="BH104" s="82">
        <v>0</v>
      </c>
      <c r="BI104" s="82">
        <v>0</v>
      </c>
      <c r="BJ104" s="82">
        <v>0</v>
      </c>
      <c r="BK104" s="82">
        <v>44.2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3"/>
        <v>0</v>
      </c>
      <c r="AI105" s="47">
        <f t="shared" si="24"/>
        <v>0</v>
      </c>
      <c r="AK105" s="100"/>
      <c r="AL105" s="101"/>
      <c r="AM105" s="101"/>
      <c r="AN105" s="102"/>
      <c r="BF105" s="82"/>
      <c r="BG105" s="82">
        <v>-602</v>
      </c>
      <c r="BH105" s="82">
        <v>0</v>
      </c>
      <c r="BI105" s="82">
        <v>0</v>
      </c>
      <c r="BJ105" s="82">
        <v>0</v>
      </c>
      <c r="BK105" s="82">
        <v>47.44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3"/>
        <v>0</v>
      </c>
      <c r="AI106" s="47">
        <f t="shared" si="24"/>
        <v>0</v>
      </c>
      <c r="BF106" s="82"/>
      <c r="BG106" s="82">
        <v>-628.1</v>
      </c>
      <c r="BH106" s="82">
        <v>0</v>
      </c>
      <c r="BI106" s="82">
        <v>0</v>
      </c>
      <c r="BJ106" s="82">
        <v>0</v>
      </c>
      <c r="BK106" s="82">
        <v>53.7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3"/>
        <v>0</v>
      </c>
      <c r="AI107" s="47">
        <f t="shared" si="24"/>
        <v>0</v>
      </c>
      <c r="BF107" s="82"/>
      <c r="BG107" s="82">
        <v>-544</v>
      </c>
      <c r="BH107" s="82">
        <v>0</v>
      </c>
      <c r="BI107" s="82">
        <v>0</v>
      </c>
      <c r="BJ107" s="82">
        <v>0</v>
      </c>
      <c r="BK107" s="82">
        <v>46.2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40">SUMIF(B97:B107,"&gt;0")</f>
        <v>45.8</v>
      </c>
      <c r="C108" s="70">
        <f t="shared" ref="B108:AF108" si="41">SUMIF(C97:C107,"&gt;0")</f>
        <v>43</v>
      </c>
      <c r="D108" s="70">
        <f t="shared" si="41"/>
        <v>40</v>
      </c>
      <c r="E108" s="70">
        <f t="shared" si="41"/>
        <v>35</v>
      </c>
      <c r="F108" s="70">
        <f t="shared" si="41"/>
        <v>37</v>
      </c>
      <c r="G108" s="70">
        <f t="shared" si="41"/>
        <v>150.19999999999999</v>
      </c>
      <c r="H108" s="70">
        <f t="shared" si="41"/>
        <v>101.19999999999999</v>
      </c>
      <c r="I108" s="70">
        <f t="shared" si="41"/>
        <v>97.4</v>
      </c>
      <c r="J108" s="70">
        <f t="shared" si="41"/>
        <v>104.8</v>
      </c>
      <c r="K108" s="70">
        <f t="shared" si="41"/>
        <v>102.5</v>
      </c>
      <c r="L108" s="70">
        <f t="shared" si="41"/>
        <v>94.5</v>
      </c>
      <c r="M108" s="70">
        <f t="shared" si="41"/>
        <v>80.8</v>
      </c>
      <c r="N108" s="70">
        <f t="shared" si="41"/>
        <v>81.300000000000011</v>
      </c>
      <c r="O108" s="70">
        <f t="shared" si="41"/>
        <v>85.800000000000011</v>
      </c>
      <c r="P108" s="70">
        <f t="shared" si="41"/>
        <v>88.19</v>
      </c>
      <c r="Q108" s="70">
        <f t="shared" si="41"/>
        <v>95.6</v>
      </c>
      <c r="R108" s="70">
        <f t="shared" si="41"/>
        <v>105.4</v>
      </c>
      <c r="S108" s="70">
        <f t="shared" ref="S108:T108" si="42">SUMIF(S97:S107,"&gt;0")</f>
        <v>110.7</v>
      </c>
      <c r="T108" s="70">
        <f t="shared" si="42"/>
        <v>105.1</v>
      </c>
      <c r="U108" s="70">
        <f t="shared" si="41"/>
        <v>0</v>
      </c>
      <c r="V108" s="70">
        <f t="shared" si="41"/>
        <v>0</v>
      </c>
      <c r="W108" s="70">
        <f t="shared" si="41"/>
        <v>0</v>
      </c>
      <c r="X108" s="70">
        <f t="shared" si="41"/>
        <v>0</v>
      </c>
      <c r="Y108" s="70">
        <f t="shared" si="41"/>
        <v>0</v>
      </c>
      <c r="Z108" s="70">
        <f t="shared" si="41"/>
        <v>0</v>
      </c>
      <c r="AA108" s="70">
        <f t="shared" si="41"/>
        <v>0</v>
      </c>
      <c r="AB108" s="70">
        <f t="shared" si="41"/>
        <v>0</v>
      </c>
      <c r="AC108" s="70">
        <f t="shared" si="41"/>
        <v>0</v>
      </c>
      <c r="AD108" s="70">
        <f t="shared" si="41"/>
        <v>0</v>
      </c>
      <c r="AE108" s="70">
        <f t="shared" si="41"/>
        <v>0</v>
      </c>
      <c r="AF108" s="70">
        <f t="shared" si="41"/>
        <v>0</v>
      </c>
      <c r="AG108" s="104">
        <f>SUM(AG97:AG107)</f>
        <v>0</v>
      </c>
      <c r="AH108" s="46">
        <f t="shared" si="23"/>
        <v>150.19999999999999</v>
      </c>
      <c r="AI108" s="47">
        <f t="shared" si="24"/>
        <v>0</v>
      </c>
      <c r="AJ108" s="105">
        <f t="array" ref="AJ108">MIN(IF(B108:AF108&lt;&gt;0,B108:AF108))</f>
        <v>35</v>
      </c>
      <c r="BF108" s="82"/>
      <c r="BG108" s="82">
        <v>-518.9</v>
      </c>
      <c r="BH108" s="82">
        <v>0</v>
      </c>
      <c r="BI108" s="82">
        <v>0</v>
      </c>
      <c r="BJ108" s="82">
        <v>0</v>
      </c>
      <c r="BK108" s="82">
        <v>50.6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3"/>
        <v>0</v>
      </c>
      <c r="AI109" s="47">
        <f t="shared" si="24"/>
        <v>0</v>
      </c>
      <c r="BF109" s="82"/>
      <c r="BG109" s="82">
        <v>-488.8</v>
      </c>
      <c r="BH109" s="82">
        <v>0</v>
      </c>
      <c r="BI109" s="82">
        <v>0</v>
      </c>
      <c r="BJ109" s="82">
        <v>0</v>
      </c>
      <c r="BK109" s="82">
        <v>49.4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3"/>
        <v>0</v>
      </c>
      <c r="AI110" s="47">
        <f t="shared" si="24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3"/>
        <v>0</v>
      </c>
      <c r="AI111" s="47">
        <f t="shared" si="24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3"/>
        <v>0</v>
      </c>
      <c r="AI112" s="47">
        <f t="shared" si="24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43">B71+B78+B96+B92+B108+B112</f>
        <v>2270.8999999999996</v>
      </c>
      <c r="C113" s="108">
        <f t="shared" ref="B113:AG113" si="44">C71+C78+C96+C92+C108+C112</f>
        <v>2269.8999999999996</v>
      </c>
      <c r="D113" s="108">
        <f t="shared" si="44"/>
        <v>2284.8999999999996</v>
      </c>
      <c r="E113" s="108">
        <f t="shared" si="44"/>
        <v>2268.8999999999996</v>
      </c>
      <c r="F113" s="108">
        <f t="shared" si="44"/>
        <v>2270.8999999999996</v>
      </c>
      <c r="G113" s="108">
        <f t="shared" si="44"/>
        <v>2430.8999999999996</v>
      </c>
      <c r="H113" s="108">
        <f t="shared" si="44"/>
        <v>2225.5999999999995</v>
      </c>
      <c r="I113" s="108">
        <f t="shared" si="44"/>
        <v>2200.4999999999995</v>
      </c>
      <c r="J113" s="108">
        <f t="shared" si="44"/>
        <v>2162.8999999999996</v>
      </c>
      <c r="K113" s="108">
        <f t="shared" si="44"/>
        <v>2218.7999999999997</v>
      </c>
      <c r="L113" s="108">
        <f t="shared" si="44"/>
        <v>2214.9999999999995</v>
      </c>
      <c r="M113" s="108">
        <f t="shared" si="44"/>
        <v>2188.4999999999995</v>
      </c>
      <c r="N113" s="108">
        <f t="shared" si="44"/>
        <v>2275.1</v>
      </c>
      <c r="O113" s="108">
        <f t="shared" si="44"/>
        <v>2233.1</v>
      </c>
      <c r="P113" s="108">
        <f t="shared" si="44"/>
        <v>2240.5899999999997</v>
      </c>
      <c r="Q113" s="108">
        <f t="shared" si="44"/>
        <v>2311.2999999999997</v>
      </c>
      <c r="R113" s="108">
        <f t="shared" si="44"/>
        <v>2293.7999999999997</v>
      </c>
      <c r="S113" s="108">
        <f t="shared" ref="S113:T113" si="45">S71+S78+S96+S92+S108+S112</f>
        <v>2269.6699999999996</v>
      </c>
      <c r="T113" s="108">
        <f t="shared" si="45"/>
        <v>2283.1999999999994</v>
      </c>
      <c r="U113" s="108">
        <f t="shared" si="44"/>
        <v>252</v>
      </c>
      <c r="V113" s="108">
        <f t="shared" si="44"/>
        <v>252</v>
      </c>
      <c r="W113" s="108">
        <f t="shared" si="44"/>
        <v>252</v>
      </c>
      <c r="X113" s="108">
        <f t="shared" si="44"/>
        <v>252</v>
      </c>
      <c r="Y113" s="108">
        <f t="shared" si="44"/>
        <v>252</v>
      </c>
      <c r="Z113" s="108">
        <f t="shared" si="44"/>
        <v>252</v>
      </c>
      <c r="AA113" s="108">
        <f t="shared" si="44"/>
        <v>252</v>
      </c>
      <c r="AB113" s="108">
        <f t="shared" si="44"/>
        <v>252</v>
      </c>
      <c r="AC113" s="108">
        <f t="shared" si="44"/>
        <v>252</v>
      </c>
      <c r="AD113" s="108">
        <f t="shared" si="44"/>
        <v>252</v>
      </c>
      <c r="AE113" s="108">
        <f t="shared" si="44"/>
        <v>252</v>
      </c>
      <c r="AF113" s="108">
        <f t="shared" si="44"/>
        <v>252</v>
      </c>
      <c r="AG113" s="80">
        <f t="shared" si="44"/>
        <v>3169.915</v>
      </c>
      <c r="AH113" s="46">
        <f t="shared" si="23"/>
        <v>2430.8999999999996</v>
      </c>
      <c r="AI113" s="47">
        <f t="shared" si="24"/>
        <v>252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>
        <v>50</v>
      </c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3"/>
        <v>50</v>
      </c>
      <c r="AI114" s="47">
        <f t="shared" si="24"/>
        <v>50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46">B113+B114</f>
        <v>2320.8999999999996</v>
      </c>
      <c r="C115" s="108">
        <f t="shared" ref="C115:AF115" si="47">C113+C114</f>
        <v>2269.8999999999996</v>
      </c>
      <c r="D115" s="108">
        <f t="shared" si="47"/>
        <v>2284.8999999999996</v>
      </c>
      <c r="E115" s="108">
        <f t="shared" si="47"/>
        <v>2268.8999999999996</v>
      </c>
      <c r="F115" s="108">
        <f t="shared" si="47"/>
        <v>2270.8999999999996</v>
      </c>
      <c r="G115" s="108">
        <f t="shared" si="47"/>
        <v>2430.8999999999996</v>
      </c>
      <c r="H115" s="108">
        <f t="shared" si="47"/>
        <v>2225.5999999999995</v>
      </c>
      <c r="I115" s="108">
        <f t="shared" si="47"/>
        <v>2200.4999999999995</v>
      </c>
      <c r="J115" s="108">
        <f t="shared" si="47"/>
        <v>2162.8999999999996</v>
      </c>
      <c r="K115" s="108">
        <f t="shared" si="47"/>
        <v>2218.7999999999997</v>
      </c>
      <c r="L115" s="108">
        <f t="shared" si="47"/>
        <v>2214.9999999999995</v>
      </c>
      <c r="M115" s="108">
        <f t="shared" si="47"/>
        <v>2188.4999999999995</v>
      </c>
      <c r="N115" s="108">
        <f t="shared" si="47"/>
        <v>2275.1</v>
      </c>
      <c r="O115" s="108">
        <f t="shared" si="47"/>
        <v>2233.1</v>
      </c>
      <c r="P115" s="108">
        <f t="shared" si="47"/>
        <v>2240.5899999999997</v>
      </c>
      <c r="Q115" s="108">
        <f t="shared" si="47"/>
        <v>2311.2999999999997</v>
      </c>
      <c r="R115" s="108">
        <f t="shared" si="47"/>
        <v>2293.7999999999997</v>
      </c>
      <c r="S115" s="108">
        <f t="shared" ref="S115:T115" si="48">S113+S114</f>
        <v>2269.6699999999996</v>
      </c>
      <c r="T115" s="108">
        <f t="shared" si="48"/>
        <v>2283.1999999999994</v>
      </c>
      <c r="U115" s="108">
        <f t="shared" si="47"/>
        <v>252</v>
      </c>
      <c r="V115" s="108">
        <f t="shared" si="47"/>
        <v>252</v>
      </c>
      <c r="W115" s="108">
        <f t="shared" si="47"/>
        <v>252</v>
      </c>
      <c r="X115" s="108">
        <f t="shared" si="47"/>
        <v>252</v>
      </c>
      <c r="Y115" s="108">
        <f t="shared" si="47"/>
        <v>252</v>
      </c>
      <c r="Z115" s="108">
        <f t="shared" si="47"/>
        <v>252</v>
      </c>
      <c r="AA115" s="108">
        <f t="shared" si="47"/>
        <v>252</v>
      </c>
      <c r="AB115" s="108">
        <f t="shared" si="47"/>
        <v>252</v>
      </c>
      <c r="AC115" s="108">
        <f t="shared" si="47"/>
        <v>252</v>
      </c>
      <c r="AD115" s="108">
        <f t="shared" si="47"/>
        <v>252</v>
      </c>
      <c r="AE115" s="108">
        <f t="shared" si="47"/>
        <v>252</v>
      </c>
      <c r="AF115" s="108">
        <f t="shared" si="47"/>
        <v>252</v>
      </c>
      <c r="AG115" s="104">
        <f>AG112+AG108+AG96+AG92+AG71+AG114</f>
        <v>2463.5149999999999</v>
      </c>
      <c r="AH115" s="46">
        <f t="shared" si="23"/>
        <v>2430.8999999999996</v>
      </c>
      <c r="AI115" s="47">
        <f t="shared" si="24"/>
        <v>252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49">B115-(B123)</f>
        <v>1764.8999999999996</v>
      </c>
      <c r="C116" s="108">
        <f t="shared" ref="C116:AF116" si="50">C115-(C123)</f>
        <v>1727.8999999999996</v>
      </c>
      <c r="D116" s="108">
        <f t="shared" si="50"/>
        <v>1568.8999999999996</v>
      </c>
      <c r="E116" s="108">
        <f t="shared" si="50"/>
        <v>1529.8999999999996</v>
      </c>
      <c r="F116" s="108">
        <f t="shared" si="50"/>
        <v>1525.8999999999996</v>
      </c>
      <c r="G116" s="108">
        <f t="shared" si="50"/>
        <v>1669.8999999999996</v>
      </c>
      <c r="H116" s="108">
        <f t="shared" si="50"/>
        <v>1550.7999999999995</v>
      </c>
      <c r="I116" s="108">
        <f t="shared" si="50"/>
        <v>1575.4999999999995</v>
      </c>
      <c r="J116" s="108">
        <f t="shared" si="50"/>
        <v>1511.4999999999995</v>
      </c>
      <c r="K116" s="108">
        <f t="shared" si="50"/>
        <v>1633.2999999999997</v>
      </c>
      <c r="L116" s="108">
        <f t="shared" si="50"/>
        <v>1617.2999999999995</v>
      </c>
      <c r="M116" s="108">
        <f t="shared" si="50"/>
        <v>1583.1999999999996</v>
      </c>
      <c r="N116" s="108">
        <f t="shared" si="50"/>
        <v>1651</v>
      </c>
      <c r="O116" s="108">
        <f t="shared" si="50"/>
        <v>1652.6</v>
      </c>
      <c r="P116" s="108">
        <f t="shared" si="50"/>
        <v>1638.5899999999997</v>
      </c>
      <c r="Q116" s="108">
        <f t="shared" si="50"/>
        <v>1683.1999999999998</v>
      </c>
      <c r="R116" s="108">
        <f t="shared" si="50"/>
        <v>1749.7999999999997</v>
      </c>
      <c r="S116" s="108">
        <f t="shared" ref="S116:T116" si="51">S115-(S123)</f>
        <v>1750.7699999999995</v>
      </c>
      <c r="T116" s="108">
        <f t="shared" si="51"/>
        <v>1794.3999999999994</v>
      </c>
      <c r="U116" s="108">
        <f t="shared" si="50"/>
        <v>252</v>
      </c>
      <c r="V116" s="108">
        <f t="shared" si="50"/>
        <v>252</v>
      </c>
      <c r="W116" s="108">
        <f t="shared" si="50"/>
        <v>252</v>
      </c>
      <c r="X116" s="108">
        <f t="shared" si="50"/>
        <v>252</v>
      </c>
      <c r="Y116" s="108">
        <f t="shared" si="50"/>
        <v>252</v>
      </c>
      <c r="Z116" s="108">
        <f t="shared" si="50"/>
        <v>252</v>
      </c>
      <c r="AA116" s="108">
        <f t="shared" si="50"/>
        <v>252</v>
      </c>
      <c r="AB116" s="108">
        <f t="shared" si="50"/>
        <v>252</v>
      </c>
      <c r="AC116" s="108">
        <f t="shared" si="50"/>
        <v>252</v>
      </c>
      <c r="AD116" s="108">
        <f t="shared" si="50"/>
        <v>252</v>
      </c>
      <c r="AE116" s="108">
        <f t="shared" si="50"/>
        <v>252</v>
      </c>
      <c r="AF116" s="108">
        <f t="shared" si="50"/>
        <v>252</v>
      </c>
      <c r="AG116" s="104"/>
      <c r="AH116" s="46">
        <f t="shared" si="23"/>
        <v>1794.3999999999994</v>
      </c>
      <c r="AI116" s="47">
        <f t="shared" si="24"/>
        <v>252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52">IF(B97&lt;0,B97*-1,0)</f>
        <v>556</v>
      </c>
      <c r="C117" s="93">
        <f t="shared" ref="B117:AF122" si="53">IF(C97&lt;0,C97*-1,0)</f>
        <v>542</v>
      </c>
      <c r="D117" s="93">
        <f t="shared" si="53"/>
        <v>716</v>
      </c>
      <c r="E117" s="93">
        <f t="shared" si="53"/>
        <v>739</v>
      </c>
      <c r="F117" s="93">
        <f t="shared" si="53"/>
        <v>745</v>
      </c>
      <c r="G117" s="93">
        <f t="shared" si="53"/>
        <v>761</v>
      </c>
      <c r="H117" s="93">
        <f t="shared" si="53"/>
        <v>674.8</v>
      </c>
      <c r="I117" s="93">
        <f t="shared" si="53"/>
        <v>625</v>
      </c>
      <c r="J117" s="93">
        <f t="shared" si="53"/>
        <v>651.4</v>
      </c>
      <c r="K117" s="93">
        <f t="shared" si="53"/>
        <v>585.5</v>
      </c>
      <c r="L117" s="93">
        <f t="shared" si="53"/>
        <v>597.70000000000005</v>
      </c>
      <c r="M117" s="93">
        <f t="shared" si="53"/>
        <v>605.29999999999995</v>
      </c>
      <c r="N117" s="93">
        <f t="shared" si="53"/>
        <v>624.1</v>
      </c>
      <c r="O117" s="93">
        <f t="shared" si="53"/>
        <v>580.5</v>
      </c>
      <c r="P117" s="93">
        <f t="shared" si="53"/>
        <v>602</v>
      </c>
      <c r="Q117" s="93">
        <f t="shared" si="53"/>
        <v>628.1</v>
      </c>
      <c r="R117" s="93">
        <f t="shared" si="53"/>
        <v>544</v>
      </c>
      <c r="S117" s="93">
        <f t="shared" ref="S117:T117" si="54">IF(S97&lt;0,S97*-1,0)</f>
        <v>518.9</v>
      </c>
      <c r="T117" s="93">
        <f t="shared" si="54"/>
        <v>488.8</v>
      </c>
      <c r="U117" s="93">
        <f t="shared" si="53"/>
        <v>0</v>
      </c>
      <c r="V117" s="93">
        <f t="shared" si="53"/>
        <v>0</v>
      </c>
      <c r="W117" s="93">
        <f t="shared" si="53"/>
        <v>0</v>
      </c>
      <c r="X117" s="93">
        <f t="shared" si="53"/>
        <v>0</v>
      </c>
      <c r="Y117" s="93">
        <f t="shared" si="53"/>
        <v>0</v>
      </c>
      <c r="Z117" s="93">
        <f t="shared" si="53"/>
        <v>0</v>
      </c>
      <c r="AA117" s="93">
        <f t="shared" si="53"/>
        <v>0</v>
      </c>
      <c r="AB117" s="93">
        <f t="shared" si="53"/>
        <v>0</v>
      </c>
      <c r="AC117" s="93">
        <f t="shared" si="53"/>
        <v>0</v>
      </c>
      <c r="AD117" s="93">
        <f t="shared" si="53"/>
        <v>0</v>
      </c>
      <c r="AE117" s="93">
        <f t="shared" si="53"/>
        <v>0</v>
      </c>
      <c r="AF117" s="93">
        <f t="shared" si="53"/>
        <v>0</v>
      </c>
      <c r="AG117" s="61"/>
      <c r="AH117" s="46">
        <f t="shared" si="23"/>
        <v>761</v>
      </c>
      <c r="AI117" s="47">
        <f t="shared" si="24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52"/>
        <v>0</v>
      </c>
      <c r="C118" s="93">
        <f t="shared" si="53"/>
        <v>0</v>
      </c>
      <c r="D118" s="93">
        <f t="shared" si="53"/>
        <v>0</v>
      </c>
      <c r="E118" s="93">
        <f t="shared" si="53"/>
        <v>0</v>
      </c>
      <c r="F118" s="93">
        <f t="shared" si="53"/>
        <v>0</v>
      </c>
      <c r="G118" s="93">
        <f t="shared" si="53"/>
        <v>0</v>
      </c>
      <c r="H118" s="93">
        <f t="shared" si="53"/>
        <v>0</v>
      </c>
      <c r="I118" s="93">
        <f t="shared" si="53"/>
        <v>0</v>
      </c>
      <c r="J118" s="93">
        <f t="shared" si="53"/>
        <v>0</v>
      </c>
      <c r="K118" s="93">
        <f t="shared" si="53"/>
        <v>0</v>
      </c>
      <c r="L118" s="93">
        <f t="shared" si="53"/>
        <v>0</v>
      </c>
      <c r="M118" s="93">
        <f t="shared" si="53"/>
        <v>0</v>
      </c>
      <c r="N118" s="93">
        <f t="shared" si="53"/>
        <v>0</v>
      </c>
      <c r="O118" s="93">
        <f t="shared" si="53"/>
        <v>0</v>
      </c>
      <c r="P118" s="93">
        <f t="shared" si="53"/>
        <v>0</v>
      </c>
      <c r="Q118" s="93">
        <f t="shared" si="53"/>
        <v>0</v>
      </c>
      <c r="R118" s="93">
        <f t="shared" si="53"/>
        <v>0</v>
      </c>
      <c r="S118" s="93">
        <f t="shared" ref="S118:T118" si="55">IF(S98&lt;0,S98*-1,0)</f>
        <v>0</v>
      </c>
      <c r="T118" s="93">
        <f t="shared" si="55"/>
        <v>0</v>
      </c>
      <c r="U118" s="93">
        <f t="shared" si="53"/>
        <v>0</v>
      </c>
      <c r="V118" s="93">
        <f t="shared" si="53"/>
        <v>0</v>
      </c>
      <c r="W118" s="93">
        <f t="shared" si="53"/>
        <v>0</v>
      </c>
      <c r="X118" s="93">
        <f t="shared" si="53"/>
        <v>0</v>
      </c>
      <c r="Y118" s="93">
        <f t="shared" si="53"/>
        <v>0</v>
      </c>
      <c r="Z118" s="93">
        <f t="shared" si="53"/>
        <v>0</v>
      </c>
      <c r="AA118" s="93">
        <f t="shared" si="53"/>
        <v>0</v>
      </c>
      <c r="AB118" s="93">
        <f t="shared" si="53"/>
        <v>0</v>
      </c>
      <c r="AC118" s="93">
        <f t="shared" si="53"/>
        <v>0</v>
      </c>
      <c r="AD118" s="93">
        <f t="shared" si="53"/>
        <v>0</v>
      </c>
      <c r="AE118" s="93">
        <f t="shared" si="53"/>
        <v>0</v>
      </c>
      <c r="AF118" s="93">
        <f t="shared" si="53"/>
        <v>0</v>
      </c>
      <c r="AG118" s="64"/>
      <c r="AH118" s="46">
        <f t="shared" si="23"/>
        <v>0</v>
      </c>
      <c r="AI118" s="47">
        <f t="shared" si="24"/>
        <v>0</v>
      </c>
      <c r="AK118" s="49"/>
      <c r="BG118" s="82">
        <v>-556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52"/>
        <v>0</v>
      </c>
      <c r="C119" s="93">
        <f t="shared" si="53"/>
        <v>0</v>
      </c>
      <c r="D119" s="93">
        <f t="shared" si="53"/>
        <v>0</v>
      </c>
      <c r="E119" s="93">
        <f t="shared" si="53"/>
        <v>0</v>
      </c>
      <c r="F119" s="93">
        <f t="shared" si="53"/>
        <v>0</v>
      </c>
      <c r="G119" s="93">
        <f t="shared" si="53"/>
        <v>0</v>
      </c>
      <c r="H119" s="93">
        <f t="shared" si="53"/>
        <v>0</v>
      </c>
      <c r="I119" s="93">
        <f t="shared" si="53"/>
        <v>0</v>
      </c>
      <c r="J119" s="93">
        <f t="shared" si="53"/>
        <v>0</v>
      </c>
      <c r="K119" s="93">
        <f t="shared" si="53"/>
        <v>0</v>
      </c>
      <c r="L119" s="93">
        <f t="shared" si="53"/>
        <v>0</v>
      </c>
      <c r="M119" s="93">
        <f t="shared" si="53"/>
        <v>0</v>
      </c>
      <c r="N119" s="93">
        <f t="shared" si="53"/>
        <v>0</v>
      </c>
      <c r="O119" s="93">
        <f t="shared" si="53"/>
        <v>0</v>
      </c>
      <c r="P119" s="93">
        <f t="shared" si="53"/>
        <v>0</v>
      </c>
      <c r="Q119" s="93">
        <f t="shared" si="53"/>
        <v>0</v>
      </c>
      <c r="R119" s="93">
        <f t="shared" si="53"/>
        <v>0</v>
      </c>
      <c r="S119" s="93">
        <f t="shared" ref="S119:T119" si="56">IF(S99&lt;0,S99*-1,0)</f>
        <v>0</v>
      </c>
      <c r="T119" s="93">
        <f t="shared" si="56"/>
        <v>0</v>
      </c>
      <c r="U119" s="93">
        <f t="shared" si="53"/>
        <v>0</v>
      </c>
      <c r="V119" s="93">
        <f t="shared" si="53"/>
        <v>0</v>
      </c>
      <c r="W119" s="93">
        <f t="shared" si="53"/>
        <v>0</v>
      </c>
      <c r="X119" s="93">
        <f t="shared" si="53"/>
        <v>0</v>
      </c>
      <c r="Y119" s="93">
        <f t="shared" si="53"/>
        <v>0</v>
      </c>
      <c r="Z119" s="93">
        <f t="shared" si="53"/>
        <v>0</v>
      </c>
      <c r="AA119" s="93">
        <f t="shared" si="53"/>
        <v>0</v>
      </c>
      <c r="AB119" s="93">
        <f t="shared" si="53"/>
        <v>0</v>
      </c>
      <c r="AC119" s="93">
        <f t="shared" si="53"/>
        <v>0</v>
      </c>
      <c r="AD119" s="93">
        <f t="shared" si="53"/>
        <v>0</v>
      </c>
      <c r="AE119" s="93">
        <f t="shared" si="53"/>
        <v>0</v>
      </c>
      <c r="AF119" s="93">
        <f t="shared" si="53"/>
        <v>0</v>
      </c>
      <c r="AG119" s="111"/>
      <c r="AH119" s="46">
        <f t="shared" si="23"/>
        <v>0</v>
      </c>
      <c r="AI119" s="47">
        <f t="shared" si="24"/>
        <v>0</v>
      </c>
    </row>
    <row r="120" spans="1:64" x14ac:dyDescent="0.25">
      <c r="A120" s="96" t="s">
        <v>126</v>
      </c>
      <c r="B120" s="93">
        <f t="shared" si="52"/>
        <v>0</v>
      </c>
      <c r="C120" s="93">
        <f t="shared" si="53"/>
        <v>0</v>
      </c>
      <c r="D120" s="93">
        <f t="shared" si="53"/>
        <v>0</v>
      </c>
      <c r="E120" s="93">
        <f t="shared" si="53"/>
        <v>0</v>
      </c>
      <c r="F120" s="93">
        <f t="shared" si="53"/>
        <v>0</v>
      </c>
      <c r="G120" s="93">
        <f t="shared" si="53"/>
        <v>0</v>
      </c>
      <c r="H120" s="93">
        <f t="shared" si="53"/>
        <v>0</v>
      </c>
      <c r="I120" s="93">
        <f t="shared" si="53"/>
        <v>0</v>
      </c>
      <c r="J120" s="93">
        <f t="shared" si="53"/>
        <v>0</v>
      </c>
      <c r="K120" s="93">
        <f t="shared" si="53"/>
        <v>0</v>
      </c>
      <c r="L120" s="93">
        <f t="shared" si="53"/>
        <v>0</v>
      </c>
      <c r="M120" s="93">
        <f t="shared" si="53"/>
        <v>0</v>
      </c>
      <c r="N120" s="93">
        <f t="shared" si="53"/>
        <v>0</v>
      </c>
      <c r="O120" s="93">
        <f t="shared" si="53"/>
        <v>0</v>
      </c>
      <c r="P120" s="93">
        <f t="shared" si="53"/>
        <v>0</v>
      </c>
      <c r="Q120" s="93">
        <f t="shared" si="53"/>
        <v>0</v>
      </c>
      <c r="R120" s="93">
        <f t="shared" si="53"/>
        <v>0</v>
      </c>
      <c r="S120" s="93">
        <f t="shared" ref="S120:T120" si="57">IF(S100&lt;0,S100*-1,0)</f>
        <v>0</v>
      </c>
      <c r="T120" s="93">
        <f t="shared" si="57"/>
        <v>0</v>
      </c>
      <c r="U120" s="93">
        <f t="shared" si="53"/>
        <v>0</v>
      </c>
      <c r="V120" s="93">
        <f t="shared" si="53"/>
        <v>0</v>
      </c>
      <c r="W120" s="93">
        <f t="shared" si="53"/>
        <v>0</v>
      </c>
      <c r="X120" s="93">
        <f t="shared" si="53"/>
        <v>0</v>
      </c>
      <c r="Y120" s="93">
        <f t="shared" si="53"/>
        <v>0</v>
      </c>
      <c r="Z120" s="93">
        <f t="shared" si="53"/>
        <v>0</v>
      </c>
      <c r="AA120" s="93">
        <f t="shared" si="53"/>
        <v>0</v>
      </c>
      <c r="AB120" s="93">
        <f t="shared" si="53"/>
        <v>0</v>
      </c>
      <c r="AC120" s="93">
        <f t="shared" si="53"/>
        <v>0</v>
      </c>
      <c r="AD120" s="93">
        <f t="shared" si="53"/>
        <v>0</v>
      </c>
      <c r="AE120" s="93">
        <f t="shared" si="53"/>
        <v>0</v>
      </c>
      <c r="AF120" s="93">
        <f t="shared" si="53"/>
        <v>0</v>
      </c>
      <c r="AG120" s="111"/>
      <c r="AH120" s="46">
        <f t="shared" si="23"/>
        <v>0</v>
      </c>
      <c r="AI120" s="47">
        <f t="shared" si="24"/>
        <v>0</v>
      </c>
    </row>
    <row r="121" spans="1:64" x14ac:dyDescent="0.25">
      <c r="A121" s="96" t="s">
        <v>128</v>
      </c>
      <c r="B121" s="93">
        <f t="shared" si="52"/>
        <v>0</v>
      </c>
      <c r="C121" s="93">
        <f t="shared" si="53"/>
        <v>0</v>
      </c>
      <c r="D121" s="93">
        <f t="shared" si="53"/>
        <v>0</v>
      </c>
      <c r="E121" s="93">
        <f t="shared" si="53"/>
        <v>0</v>
      </c>
      <c r="F121" s="93">
        <f t="shared" si="53"/>
        <v>0</v>
      </c>
      <c r="G121" s="93">
        <f t="shared" si="53"/>
        <v>0</v>
      </c>
      <c r="H121" s="93">
        <f t="shared" si="53"/>
        <v>0</v>
      </c>
      <c r="I121" s="93">
        <f t="shared" si="53"/>
        <v>0</v>
      </c>
      <c r="J121" s="93">
        <f t="shared" si="53"/>
        <v>0</v>
      </c>
      <c r="K121" s="93">
        <f t="shared" si="53"/>
        <v>0</v>
      </c>
      <c r="L121" s="93">
        <f t="shared" si="53"/>
        <v>0</v>
      </c>
      <c r="M121" s="93">
        <f t="shared" si="53"/>
        <v>0</v>
      </c>
      <c r="N121" s="93">
        <f t="shared" si="53"/>
        <v>0</v>
      </c>
      <c r="O121" s="93">
        <f t="shared" si="53"/>
        <v>0</v>
      </c>
      <c r="P121" s="93">
        <f t="shared" si="53"/>
        <v>0</v>
      </c>
      <c r="Q121" s="93">
        <f t="shared" si="53"/>
        <v>0</v>
      </c>
      <c r="R121" s="93">
        <f t="shared" si="53"/>
        <v>0</v>
      </c>
      <c r="S121" s="93">
        <f t="shared" ref="S121:T121" si="58">IF(S101&lt;0,S101*-1,0)</f>
        <v>0</v>
      </c>
      <c r="T121" s="93">
        <f t="shared" si="58"/>
        <v>0</v>
      </c>
      <c r="U121" s="93">
        <f t="shared" si="53"/>
        <v>0</v>
      </c>
      <c r="V121" s="93">
        <f t="shared" si="53"/>
        <v>0</v>
      </c>
      <c r="W121" s="93">
        <f t="shared" si="53"/>
        <v>0</v>
      </c>
      <c r="X121" s="93">
        <f t="shared" si="53"/>
        <v>0</v>
      </c>
      <c r="Y121" s="93">
        <f t="shared" si="53"/>
        <v>0</v>
      </c>
      <c r="Z121" s="93">
        <f t="shared" si="53"/>
        <v>0</v>
      </c>
      <c r="AA121" s="93">
        <f t="shared" si="53"/>
        <v>0</v>
      </c>
      <c r="AB121" s="93">
        <f t="shared" si="53"/>
        <v>0</v>
      </c>
      <c r="AC121" s="93">
        <f t="shared" si="53"/>
        <v>0</v>
      </c>
      <c r="AD121" s="93">
        <f t="shared" si="53"/>
        <v>0</v>
      </c>
      <c r="AE121" s="93">
        <f t="shared" si="53"/>
        <v>0</v>
      </c>
      <c r="AF121" s="93">
        <f t="shared" si="53"/>
        <v>0</v>
      </c>
      <c r="AG121" s="111"/>
      <c r="AH121" s="46">
        <f t="shared" si="23"/>
        <v>0</v>
      </c>
      <c r="AI121" s="47">
        <f t="shared" si="24"/>
        <v>0</v>
      </c>
    </row>
    <row r="122" spans="1:64" ht="15.75" thickBot="1" x14ac:dyDescent="0.3">
      <c r="A122" s="96" t="s">
        <v>130</v>
      </c>
      <c r="B122" s="93">
        <f t="shared" si="52"/>
        <v>0</v>
      </c>
      <c r="C122" s="93">
        <f t="shared" si="53"/>
        <v>0</v>
      </c>
      <c r="D122" s="93">
        <f t="shared" si="53"/>
        <v>0</v>
      </c>
      <c r="E122" s="93">
        <f t="shared" si="53"/>
        <v>0</v>
      </c>
      <c r="F122" s="93">
        <f t="shared" si="53"/>
        <v>0</v>
      </c>
      <c r="G122" s="93">
        <f t="shared" si="53"/>
        <v>0</v>
      </c>
      <c r="H122" s="93">
        <f t="shared" si="53"/>
        <v>0</v>
      </c>
      <c r="I122" s="93">
        <f t="shared" si="53"/>
        <v>0</v>
      </c>
      <c r="J122" s="93">
        <f t="shared" si="53"/>
        <v>0</v>
      </c>
      <c r="K122" s="93">
        <f t="shared" si="53"/>
        <v>0</v>
      </c>
      <c r="L122" s="93">
        <f t="shared" si="53"/>
        <v>0</v>
      </c>
      <c r="M122" s="93">
        <f t="shared" si="53"/>
        <v>0</v>
      </c>
      <c r="N122" s="93">
        <f t="shared" si="53"/>
        <v>0</v>
      </c>
      <c r="O122" s="93">
        <f t="shared" si="53"/>
        <v>0</v>
      </c>
      <c r="P122" s="93">
        <f t="shared" si="53"/>
        <v>0</v>
      </c>
      <c r="Q122" s="93">
        <f t="shared" si="53"/>
        <v>0</v>
      </c>
      <c r="R122" s="93">
        <f t="shared" si="53"/>
        <v>0</v>
      </c>
      <c r="S122" s="93">
        <f t="shared" ref="S122:T122" si="59">IF(S102&lt;0,S102*-1,0)</f>
        <v>0</v>
      </c>
      <c r="T122" s="93">
        <f t="shared" si="59"/>
        <v>0</v>
      </c>
      <c r="U122" s="93">
        <f t="shared" si="53"/>
        <v>0</v>
      </c>
      <c r="V122" s="93">
        <f t="shared" si="53"/>
        <v>0</v>
      </c>
      <c r="W122" s="93">
        <f t="shared" si="53"/>
        <v>0</v>
      </c>
      <c r="X122" s="93">
        <f t="shared" si="53"/>
        <v>0</v>
      </c>
      <c r="Y122" s="93">
        <f t="shared" si="53"/>
        <v>0</v>
      </c>
      <c r="Z122" s="93">
        <f t="shared" si="53"/>
        <v>0</v>
      </c>
      <c r="AA122" s="93">
        <f t="shared" si="53"/>
        <v>0</v>
      </c>
      <c r="AB122" s="93">
        <f t="shared" si="53"/>
        <v>0</v>
      </c>
      <c r="AC122" s="93">
        <f t="shared" si="53"/>
        <v>0</v>
      </c>
      <c r="AD122" s="93">
        <f t="shared" si="53"/>
        <v>0</v>
      </c>
      <c r="AE122" s="93">
        <f t="shared" si="53"/>
        <v>0</v>
      </c>
      <c r="AF122" s="93">
        <f t="shared" si="53"/>
        <v>0</v>
      </c>
      <c r="AG122" s="103"/>
      <c r="AH122" s="46">
        <f t="shared" si="23"/>
        <v>0</v>
      </c>
      <c r="AI122" s="47">
        <f t="shared" si="24"/>
        <v>0</v>
      </c>
    </row>
    <row r="123" spans="1:64" ht="15.75" thickBot="1" x14ac:dyDescent="0.3">
      <c r="A123" s="112" t="s">
        <v>145</v>
      </c>
      <c r="B123" s="70">
        <f t="shared" ref="B123" si="60">SUM(B117:B122)</f>
        <v>556</v>
      </c>
      <c r="C123" s="70">
        <f t="shared" ref="B123:AF123" si="61">SUM(C117:C122)</f>
        <v>542</v>
      </c>
      <c r="D123" s="70">
        <f t="shared" si="61"/>
        <v>716</v>
      </c>
      <c r="E123" s="70">
        <f t="shared" si="61"/>
        <v>739</v>
      </c>
      <c r="F123" s="70">
        <f t="shared" si="61"/>
        <v>745</v>
      </c>
      <c r="G123" s="70">
        <f t="shared" si="61"/>
        <v>761</v>
      </c>
      <c r="H123" s="70">
        <f t="shared" si="61"/>
        <v>674.8</v>
      </c>
      <c r="I123" s="70">
        <f t="shared" si="61"/>
        <v>625</v>
      </c>
      <c r="J123" s="70">
        <f t="shared" si="61"/>
        <v>651.4</v>
      </c>
      <c r="K123" s="70">
        <f t="shared" si="61"/>
        <v>585.5</v>
      </c>
      <c r="L123" s="70">
        <f t="shared" si="61"/>
        <v>597.70000000000005</v>
      </c>
      <c r="M123" s="70">
        <f t="shared" si="61"/>
        <v>605.29999999999995</v>
      </c>
      <c r="N123" s="70">
        <f t="shared" si="61"/>
        <v>624.1</v>
      </c>
      <c r="O123" s="70">
        <f t="shared" si="61"/>
        <v>580.5</v>
      </c>
      <c r="P123" s="70">
        <f t="shared" si="61"/>
        <v>602</v>
      </c>
      <c r="Q123" s="70">
        <f t="shared" si="61"/>
        <v>628.1</v>
      </c>
      <c r="R123" s="70">
        <f t="shared" si="61"/>
        <v>544</v>
      </c>
      <c r="S123" s="70">
        <f t="shared" ref="S123:T123" si="62">SUM(S117:S122)</f>
        <v>518.9</v>
      </c>
      <c r="T123" s="70">
        <f t="shared" si="62"/>
        <v>488.8</v>
      </c>
      <c r="U123" s="70">
        <f t="shared" si="61"/>
        <v>0</v>
      </c>
      <c r="V123" s="70">
        <f t="shared" si="61"/>
        <v>0</v>
      </c>
      <c r="W123" s="70">
        <f t="shared" si="61"/>
        <v>0</v>
      </c>
      <c r="X123" s="70">
        <f t="shared" si="61"/>
        <v>0</v>
      </c>
      <c r="Y123" s="70">
        <f t="shared" si="61"/>
        <v>0</v>
      </c>
      <c r="Z123" s="70">
        <f t="shared" si="61"/>
        <v>0</v>
      </c>
      <c r="AA123" s="70">
        <f t="shared" si="61"/>
        <v>0</v>
      </c>
      <c r="AB123" s="70">
        <f t="shared" si="61"/>
        <v>0</v>
      </c>
      <c r="AC123" s="70">
        <f t="shared" si="61"/>
        <v>0</v>
      </c>
      <c r="AD123" s="70">
        <f t="shared" si="61"/>
        <v>0</v>
      </c>
      <c r="AE123" s="70">
        <f t="shared" si="61"/>
        <v>0</v>
      </c>
      <c r="AF123" s="70">
        <f t="shared" si="61"/>
        <v>0</v>
      </c>
      <c r="AG123" s="104"/>
      <c r="AH123" s="46">
        <f t="shared" si="23"/>
        <v>761</v>
      </c>
      <c r="AI123" s="47">
        <f t="shared" si="24"/>
        <v>0</v>
      </c>
      <c r="AJ123" s="105">
        <f t="array" ref="AJ123">MIN(IF(B123:AF123&lt;&gt;0,B123:AF123))</f>
        <v>488.8</v>
      </c>
    </row>
    <row r="124" spans="1:64" ht="15.75" thickBot="1" x14ac:dyDescent="0.3">
      <c r="A124" s="87" t="s">
        <v>146</v>
      </c>
      <c r="B124" s="70">
        <f t="shared" ref="B124" si="63">B108-B123</f>
        <v>-510.2</v>
      </c>
      <c r="C124" s="70">
        <f t="shared" ref="B124:AF124" si="64">C108-C123</f>
        <v>-499</v>
      </c>
      <c r="D124" s="70">
        <f t="shared" si="64"/>
        <v>-676</v>
      </c>
      <c r="E124" s="70">
        <f t="shared" si="64"/>
        <v>-704</v>
      </c>
      <c r="F124" s="70">
        <f t="shared" si="64"/>
        <v>-708</v>
      </c>
      <c r="G124" s="70">
        <f t="shared" si="64"/>
        <v>-610.79999999999995</v>
      </c>
      <c r="H124" s="70">
        <f t="shared" si="64"/>
        <v>-573.59999999999991</v>
      </c>
      <c r="I124" s="70">
        <f t="shared" si="64"/>
        <v>-527.6</v>
      </c>
      <c r="J124" s="70">
        <f t="shared" si="64"/>
        <v>-546.6</v>
      </c>
      <c r="K124" s="70">
        <f t="shared" si="64"/>
        <v>-483</v>
      </c>
      <c r="L124" s="70">
        <f t="shared" si="64"/>
        <v>-503.20000000000005</v>
      </c>
      <c r="M124" s="70">
        <f t="shared" si="64"/>
        <v>-524.5</v>
      </c>
      <c r="N124" s="70">
        <f t="shared" si="64"/>
        <v>-542.79999999999995</v>
      </c>
      <c r="O124" s="70">
        <f t="shared" si="64"/>
        <v>-494.7</v>
      </c>
      <c r="P124" s="70">
        <f t="shared" si="64"/>
        <v>-513.80999999999995</v>
      </c>
      <c r="Q124" s="70">
        <f t="shared" si="64"/>
        <v>-532.5</v>
      </c>
      <c r="R124" s="70">
        <f t="shared" si="64"/>
        <v>-438.6</v>
      </c>
      <c r="S124" s="70">
        <f t="shared" ref="S124:T124" si="65">S108-S123</f>
        <v>-408.2</v>
      </c>
      <c r="T124" s="70">
        <f t="shared" si="65"/>
        <v>-383.70000000000005</v>
      </c>
      <c r="U124" s="70">
        <f t="shared" si="64"/>
        <v>0</v>
      </c>
      <c r="V124" s="70">
        <f t="shared" si="64"/>
        <v>0</v>
      </c>
      <c r="W124" s="70">
        <f t="shared" si="64"/>
        <v>0</v>
      </c>
      <c r="X124" s="70">
        <f t="shared" si="64"/>
        <v>0</v>
      </c>
      <c r="Y124" s="70">
        <f t="shared" si="64"/>
        <v>0</v>
      </c>
      <c r="Z124" s="70">
        <f t="shared" si="64"/>
        <v>0</v>
      </c>
      <c r="AA124" s="70">
        <f t="shared" si="64"/>
        <v>0</v>
      </c>
      <c r="AB124" s="70">
        <f t="shared" si="64"/>
        <v>0</v>
      </c>
      <c r="AC124" s="70">
        <f t="shared" si="64"/>
        <v>0</v>
      </c>
      <c r="AD124" s="70">
        <f t="shared" si="64"/>
        <v>0</v>
      </c>
      <c r="AE124" s="70">
        <f t="shared" si="64"/>
        <v>0</v>
      </c>
      <c r="AF124" s="70">
        <f t="shared" si="64"/>
        <v>0</v>
      </c>
      <c r="AG124" s="104"/>
      <c r="AH124" s="46">
        <f t="shared" si="23"/>
        <v>0</v>
      </c>
      <c r="AI124" s="47">
        <f t="shared" si="24"/>
        <v>-708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3"/>
        <v>0</v>
      </c>
      <c r="AI125" s="47">
        <f t="shared" si="24"/>
        <v>0</v>
      </c>
    </row>
    <row r="126" spans="1:64" x14ac:dyDescent="0.25">
      <c r="A126" s="116" t="s">
        <v>148</v>
      </c>
      <c r="B126" s="117">
        <v>50.048999999999999</v>
      </c>
      <c r="C126" s="117">
        <v>50.067</v>
      </c>
      <c r="D126" s="117">
        <v>50.067</v>
      </c>
      <c r="E126" s="117">
        <v>50.036999999999999</v>
      </c>
      <c r="F126" s="117">
        <v>50.036999999999999</v>
      </c>
      <c r="G126" s="117">
        <v>49.957000000000001</v>
      </c>
      <c r="H126" s="117">
        <v>49.951999999999998</v>
      </c>
      <c r="I126" s="117">
        <v>49.951999999999998</v>
      </c>
      <c r="J126" s="117">
        <v>50.04</v>
      </c>
      <c r="K126" s="117">
        <v>50.030999999999999</v>
      </c>
      <c r="L126" s="117">
        <v>49.981000000000002</v>
      </c>
      <c r="M126" s="117">
        <v>50.058999999999997</v>
      </c>
      <c r="N126" s="117">
        <v>49.991999999999997</v>
      </c>
      <c r="O126" s="117">
        <v>50.01</v>
      </c>
      <c r="P126" s="117">
        <v>50.01</v>
      </c>
      <c r="Q126" s="117">
        <v>49.936999999999998</v>
      </c>
      <c r="R126" s="117">
        <v>49.936999999999998</v>
      </c>
      <c r="S126" s="117">
        <v>49.972999999999999</v>
      </c>
      <c r="T126" s="117">
        <v>49.972999999999999</v>
      </c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3"/>
        <v>50.067</v>
      </c>
      <c r="AI126" s="47">
        <f t="shared" si="24"/>
        <v>49.936999999999998</v>
      </c>
    </row>
    <row r="127" spans="1:64" x14ac:dyDescent="0.25">
      <c r="A127" s="119" t="s">
        <v>149</v>
      </c>
      <c r="B127" s="43">
        <v>132.80000000000001</v>
      </c>
      <c r="C127" s="43">
        <v>134.30000000000001</v>
      </c>
      <c r="D127" s="43">
        <v>134.30000000000001</v>
      </c>
      <c r="E127" s="43">
        <v>132</v>
      </c>
      <c r="F127" s="43">
        <v>132</v>
      </c>
      <c r="G127" s="43">
        <v>130.9</v>
      </c>
      <c r="H127" s="43">
        <v>132.1</v>
      </c>
      <c r="I127" s="43">
        <v>132.1</v>
      </c>
      <c r="J127" s="43">
        <v>131.6</v>
      </c>
      <c r="K127" s="43">
        <v>129.9</v>
      </c>
      <c r="L127" s="43">
        <v>130.1</v>
      </c>
      <c r="M127" s="43">
        <v>130.4</v>
      </c>
      <c r="N127" s="43">
        <v>130.19999999999999</v>
      </c>
      <c r="O127" s="43">
        <v>130.69999999999999</v>
      </c>
      <c r="P127" s="43">
        <v>130.69999999999999</v>
      </c>
      <c r="Q127" s="43">
        <v>131.6</v>
      </c>
      <c r="R127" s="43">
        <v>131.6</v>
      </c>
      <c r="S127" s="43">
        <v>131.6</v>
      </c>
      <c r="T127" s="43">
        <v>131.6</v>
      </c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3"/>
        <v>134.30000000000001</v>
      </c>
      <c r="AI127" s="47">
        <f t="shared" si="24"/>
        <v>129.9</v>
      </c>
    </row>
    <row r="128" spans="1:64" x14ac:dyDescent="0.25">
      <c r="A128" s="119" t="s">
        <v>150</v>
      </c>
      <c r="B128" s="43">
        <v>132.9</v>
      </c>
      <c r="C128" s="43">
        <v>132.6</v>
      </c>
      <c r="D128" s="43">
        <v>132.6</v>
      </c>
      <c r="E128" s="43">
        <v>131.1</v>
      </c>
      <c r="F128" s="43">
        <v>131.1</v>
      </c>
      <c r="G128" s="43">
        <v>129</v>
      </c>
      <c r="H128" s="43">
        <v>131.1</v>
      </c>
      <c r="I128" s="43">
        <v>131.1</v>
      </c>
      <c r="J128" s="43">
        <v>130.69999999999999</v>
      </c>
      <c r="K128" s="43">
        <v>130.19999999999999</v>
      </c>
      <c r="L128" s="43">
        <v>130.4</v>
      </c>
      <c r="M128" s="43">
        <v>130.80000000000001</v>
      </c>
      <c r="N128" s="43">
        <v>129.19999999999999</v>
      </c>
      <c r="O128" s="43">
        <v>127.8</v>
      </c>
      <c r="P128" s="43">
        <v>127.8</v>
      </c>
      <c r="Q128" s="43">
        <v>129.69999999999999</v>
      </c>
      <c r="R128" s="43">
        <v>129.69999999999999</v>
      </c>
      <c r="S128" s="43">
        <v>129.69999999999999</v>
      </c>
      <c r="T128" s="43">
        <v>129.69999999999999</v>
      </c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3"/>
        <v>132.9</v>
      </c>
      <c r="AI128" s="47">
        <f t="shared" si="24"/>
        <v>127.8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3"/>
        <v>0</v>
      </c>
      <c r="AI129" s="47">
        <f t="shared" si="24"/>
        <v>0</v>
      </c>
    </row>
    <row r="130" spans="1:35" x14ac:dyDescent="0.25">
      <c r="A130" s="119" t="s">
        <v>152</v>
      </c>
      <c r="B130" s="43">
        <v>132</v>
      </c>
      <c r="C130" s="43">
        <v>135.19999999999999</v>
      </c>
      <c r="D130" s="43">
        <v>135.19999999999999</v>
      </c>
      <c r="E130" s="43">
        <v>134.80000000000001</v>
      </c>
      <c r="F130" s="43">
        <v>134.80000000000001</v>
      </c>
      <c r="G130" s="43">
        <v>135.80000000000001</v>
      </c>
      <c r="H130" s="43">
        <v>134.69999999999999</v>
      </c>
      <c r="I130" s="43">
        <v>134.69999999999999</v>
      </c>
      <c r="J130" s="43">
        <v>134.5</v>
      </c>
      <c r="K130" s="43">
        <v>133.19999999999999</v>
      </c>
      <c r="L130" s="43">
        <v>132.6</v>
      </c>
      <c r="M130" s="43">
        <v>131.9</v>
      </c>
      <c r="N130" s="43">
        <v>132.5</v>
      </c>
      <c r="O130" s="43">
        <v>131.6</v>
      </c>
      <c r="P130" s="43">
        <v>131.6</v>
      </c>
      <c r="Q130" s="43">
        <v>133.6</v>
      </c>
      <c r="R130" s="43">
        <v>133.6</v>
      </c>
      <c r="S130" s="43">
        <v>133.6</v>
      </c>
      <c r="T130" s="43">
        <v>133.6</v>
      </c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3"/>
        <v>135.80000000000001</v>
      </c>
      <c r="AI130" s="47">
        <f t="shared" si="24"/>
        <v>131.6</v>
      </c>
    </row>
    <row r="131" spans="1:35" x14ac:dyDescent="0.25">
      <c r="A131" s="121" t="s">
        <v>153</v>
      </c>
      <c r="B131" s="122">
        <v>131.69999999999999</v>
      </c>
      <c r="C131" s="122">
        <v>135.5</v>
      </c>
      <c r="D131" s="122">
        <v>135.5</v>
      </c>
      <c r="E131" s="122">
        <v>133.19999999999999</v>
      </c>
      <c r="F131" s="122">
        <v>133.19999999999999</v>
      </c>
      <c r="G131" s="122">
        <v>132.80000000000001</v>
      </c>
      <c r="H131" s="122">
        <v>133.4</v>
      </c>
      <c r="I131" s="122">
        <v>133.4</v>
      </c>
      <c r="J131" s="122">
        <v>131.5</v>
      </c>
      <c r="K131" s="122">
        <v>134.4</v>
      </c>
      <c r="L131" s="122">
        <v>134</v>
      </c>
      <c r="M131" s="122">
        <v>133.80000000000001</v>
      </c>
      <c r="N131" s="122">
        <v>134.30000000000001</v>
      </c>
      <c r="O131" s="122">
        <v>136.80000000000001</v>
      </c>
      <c r="P131" s="122">
        <v>136.80000000000001</v>
      </c>
      <c r="Q131" s="122">
        <v>133.9</v>
      </c>
      <c r="R131" s="122">
        <v>133.9</v>
      </c>
      <c r="S131" s="122">
        <v>133.9</v>
      </c>
      <c r="T131" s="122">
        <v>133.9</v>
      </c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3"/>
        <v>136.80000000000001</v>
      </c>
      <c r="AI131" s="47">
        <f t="shared" si="24"/>
        <v>131.5</v>
      </c>
    </row>
    <row r="132" spans="1:35" x14ac:dyDescent="0.25">
      <c r="A132" s="119" t="s">
        <v>154</v>
      </c>
      <c r="B132" s="43">
        <v>125.1</v>
      </c>
      <c r="C132" s="43">
        <v>133</v>
      </c>
      <c r="D132" s="43">
        <v>133</v>
      </c>
      <c r="E132" s="43">
        <v>129.5</v>
      </c>
      <c r="F132" s="43">
        <v>129.5</v>
      </c>
      <c r="G132" s="43">
        <v>129.5</v>
      </c>
      <c r="H132" s="43">
        <v>127.3</v>
      </c>
      <c r="I132" s="43">
        <v>127.3</v>
      </c>
      <c r="J132" s="43">
        <v>122.4</v>
      </c>
      <c r="K132" s="43">
        <v>130.63</v>
      </c>
      <c r="L132" s="43">
        <v>126.4</v>
      </c>
      <c r="M132" s="43">
        <v>129</v>
      </c>
      <c r="N132" s="43">
        <v>128</v>
      </c>
      <c r="O132" s="43">
        <v>131</v>
      </c>
      <c r="P132" s="43">
        <v>131</v>
      </c>
      <c r="Q132" s="43">
        <v>128.69999999999999</v>
      </c>
      <c r="R132" s="43">
        <v>128.69999999999999</v>
      </c>
      <c r="S132" s="43">
        <v>128.69999999999999</v>
      </c>
      <c r="T132" s="43">
        <v>128.69999999999999</v>
      </c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3"/>
        <v>133</v>
      </c>
      <c r="AI132" s="47">
        <f t="shared" si="24"/>
        <v>122.4</v>
      </c>
    </row>
    <row r="133" spans="1:35" ht="15.75" thickBot="1" x14ac:dyDescent="0.3">
      <c r="A133" s="119" t="s">
        <v>155</v>
      </c>
      <c r="B133" s="101">
        <v>66.400000000000006</v>
      </c>
      <c r="C133" s="101">
        <v>66.400000000000006</v>
      </c>
      <c r="D133" s="101">
        <v>66.400000000000006</v>
      </c>
      <c r="E133" s="101">
        <v>67.8</v>
      </c>
      <c r="F133" s="101">
        <v>67.8</v>
      </c>
      <c r="G133" s="101">
        <v>67.8</v>
      </c>
      <c r="H133" s="101">
        <v>67.3</v>
      </c>
      <c r="I133" s="101">
        <v>67.3</v>
      </c>
      <c r="J133" s="101">
        <v>67.3</v>
      </c>
      <c r="K133" s="101">
        <v>65.7</v>
      </c>
      <c r="L133" s="101">
        <v>65.7</v>
      </c>
      <c r="M133" s="101">
        <v>65</v>
      </c>
      <c r="N133" s="101">
        <v>64.900000000000006</v>
      </c>
      <c r="O133" s="101">
        <v>65</v>
      </c>
      <c r="P133" s="101">
        <v>65</v>
      </c>
      <c r="Q133" s="101">
        <v>66.2</v>
      </c>
      <c r="R133" s="101">
        <v>66.2</v>
      </c>
      <c r="S133" s="101">
        <v>66.2</v>
      </c>
      <c r="T133" s="101">
        <v>66.2</v>
      </c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3"/>
        <v>67.8</v>
      </c>
      <c r="AI133" s="47">
        <f t="shared" si="24"/>
        <v>64.900000000000006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3"/>
        <v>0</v>
      </c>
      <c r="AI134" s="47">
        <f t="shared" si="24"/>
        <v>0</v>
      </c>
    </row>
    <row r="135" spans="1:35" ht="15.75" thickBot="1" x14ac:dyDescent="0.3">
      <c r="A135" s="126" t="s">
        <v>157</v>
      </c>
      <c r="B135" s="114">
        <f t="shared" ref="B135:C135" si="66">SUM(B26,B32,B45:B46,B82,B84:B85,B87,B89,B137:B142,B177,B183,B189,B198,B200,B212,B219,B222:B223,B230,B232,B234,B238:B240,B242:B244,B249,B255:B256,B258:B260,B161,B166)</f>
        <v>175.14</v>
      </c>
      <c r="C135" s="114">
        <f t="shared" si="66"/>
        <v>168.23999999999998</v>
      </c>
      <c r="D135" s="114">
        <f t="shared" ref="D135:E135" si="67">SUM(D26,D32,D45:D46,D82,D84:D85,D87,D89,D137:D142,D177,D183,D189,D198,D200,D212,D219,D222:D223,D230,D232,D234,D238:D240,D242:D244,D249,D255:D256,D258:D260,D161,D166)</f>
        <v>168.23999999999998</v>
      </c>
      <c r="E135" s="114">
        <f t="shared" si="67"/>
        <v>152.64000000000001</v>
      </c>
      <c r="F135" s="114">
        <f t="shared" ref="C135:O135" si="68">SUM(F26,F32,F45:F46,F82,F84:F85,F87,F89,F137:F142,F177,F183,F189,F198,F200,F212,F219,F222:F223,F230,F232,F234,F238:F240,F242:F244,F249,F255:F256,F258:F260,F161,F166)</f>
        <v>152.64000000000001</v>
      </c>
      <c r="G135" s="114">
        <f t="shared" si="68"/>
        <v>185.24</v>
      </c>
      <c r="H135" s="114">
        <f t="shared" si="68"/>
        <v>217.94</v>
      </c>
      <c r="I135" s="114">
        <f t="shared" si="68"/>
        <v>217.94</v>
      </c>
      <c r="J135" s="114">
        <f t="shared" si="68"/>
        <v>216.03999999999994</v>
      </c>
      <c r="K135" s="114">
        <f t="shared" si="68"/>
        <v>240.43999999999997</v>
      </c>
      <c r="L135" s="114">
        <f t="shared" si="68"/>
        <v>246.44</v>
      </c>
      <c r="M135" s="114">
        <f t="shared" si="68"/>
        <v>255.04</v>
      </c>
      <c r="N135" s="114">
        <f t="shared" si="68"/>
        <v>281.74</v>
      </c>
      <c r="O135" s="114">
        <f t="shared" si="68"/>
        <v>330.03999999999996</v>
      </c>
      <c r="P135" s="114">
        <v>42</v>
      </c>
      <c r="Q135" s="114">
        <f t="shared" ref="Q135:X135" si="69">SUM(Q26,Q32,Q45:Q46,Q82,Q84:Q85,Q87,Q89,Q137:Q142,Q177,Q183,Q189,Q198,Q200,Q212,Q219,Q222:Q223,Q230,Q232,Q234,Q238:Q240,Q242:Q244,Q249,Q255:Q256,Q258:Q260,Q161,Q166)</f>
        <v>279.24</v>
      </c>
      <c r="R135" s="114">
        <f t="shared" si="69"/>
        <v>272.14000000000004</v>
      </c>
      <c r="S135" s="114">
        <f t="shared" ref="S135:T135" si="70">SUM(S26,S32,S45:S46,S82,S84:S85,S87,S89,S137:S142,S177,S183,S189,S198,S200,S212,S219,S222:S223,S230,S232,S234,S238:S240,S242:S244,S249,S255:S256,S258:S260,S161,S166)</f>
        <v>325.94000000000005</v>
      </c>
      <c r="T135" s="114">
        <f t="shared" si="70"/>
        <v>-352.06</v>
      </c>
      <c r="U135" s="114">
        <f t="shared" si="69"/>
        <v>0.94</v>
      </c>
      <c r="V135" s="114">
        <f t="shared" si="69"/>
        <v>0.94</v>
      </c>
      <c r="W135" s="114">
        <f t="shared" si="69"/>
        <v>0.94</v>
      </c>
      <c r="X135" s="114">
        <f t="shared" si="69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71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71"/>
        <v>0.94</v>
      </c>
      <c r="AC135" s="114">
        <f t="shared" si="71"/>
        <v>0.94</v>
      </c>
      <c r="AD135" s="114">
        <f t="shared" si="71"/>
        <v>0.94</v>
      </c>
      <c r="AE135" s="114">
        <f t="shared" si="71"/>
        <v>0.94</v>
      </c>
      <c r="AF135" s="114">
        <f t="shared" si="71"/>
        <v>0.94</v>
      </c>
      <c r="AG135" s="127"/>
      <c r="AH135" s="46">
        <f t="shared" si="23"/>
        <v>330.03999999999996</v>
      </c>
      <c r="AI135" s="47">
        <f t="shared" si="24"/>
        <v>-352.06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3"/>
        <v>0</v>
      </c>
      <c r="AI136" s="47">
        <f t="shared" si="24"/>
        <v>0</v>
      </c>
    </row>
    <row r="137" spans="1:35" x14ac:dyDescent="0.25">
      <c r="A137" s="131" t="s">
        <v>159</v>
      </c>
      <c r="B137" s="132">
        <v>49.1</v>
      </c>
      <c r="C137" s="132">
        <v>42</v>
      </c>
      <c r="D137" s="132">
        <v>42</v>
      </c>
      <c r="E137" s="132">
        <v>40</v>
      </c>
      <c r="F137" s="132">
        <v>40</v>
      </c>
      <c r="G137" s="132">
        <v>35</v>
      </c>
      <c r="H137" s="132">
        <v>50.4</v>
      </c>
      <c r="I137" s="132">
        <v>50.4</v>
      </c>
      <c r="J137" s="132">
        <v>46.8</v>
      </c>
      <c r="K137" s="132">
        <v>53.2</v>
      </c>
      <c r="L137" s="132">
        <v>53.4</v>
      </c>
      <c r="M137" s="132">
        <v>59.1</v>
      </c>
      <c r="N137" s="132">
        <v>57.9</v>
      </c>
      <c r="O137" s="132">
        <v>37</v>
      </c>
      <c r="P137" s="132">
        <v>37</v>
      </c>
      <c r="Q137" s="132">
        <v>50.9</v>
      </c>
      <c r="R137" s="132">
        <v>45.9</v>
      </c>
      <c r="S137" s="132">
        <v>-1.3</v>
      </c>
      <c r="T137" s="132">
        <v>0</v>
      </c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3"/>
        <v>59.1</v>
      </c>
      <c r="AI137" s="47">
        <f t="shared" si="24"/>
        <v>-1.3</v>
      </c>
    </row>
    <row r="138" spans="1:35" x14ac:dyDescent="0.25">
      <c r="A138" s="135" t="s">
        <v>160</v>
      </c>
      <c r="B138" s="132">
        <v>-5.8</v>
      </c>
      <c r="C138" s="132">
        <v>-5.8</v>
      </c>
      <c r="D138" s="132">
        <v>-5.8</v>
      </c>
      <c r="E138" s="132">
        <v>1.3</v>
      </c>
      <c r="F138" s="132">
        <v>1.3</v>
      </c>
      <c r="G138" s="132">
        <v>9.9</v>
      </c>
      <c r="H138" s="132">
        <v>23.6</v>
      </c>
      <c r="I138" s="132">
        <v>23.6</v>
      </c>
      <c r="J138" s="132">
        <v>17</v>
      </c>
      <c r="K138" s="132">
        <v>14.5</v>
      </c>
      <c r="L138" s="132">
        <v>15.4</v>
      </c>
      <c r="M138" s="132">
        <v>21.3</v>
      </c>
      <c r="N138" s="132">
        <v>12.4</v>
      </c>
      <c r="O138" s="132">
        <v>20.5</v>
      </c>
      <c r="P138" s="132">
        <v>20.5</v>
      </c>
      <c r="Q138" s="132">
        <v>10.5</v>
      </c>
      <c r="R138" s="132">
        <v>17.600000000000001</v>
      </c>
      <c r="S138" s="132">
        <v>65.400000000000006</v>
      </c>
      <c r="T138" s="132">
        <v>56</v>
      </c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3"/>
        <v>65.400000000000006</v>
      </c>
      <c r="AI138" s="47">
        <f t="shared" si="24"/>
        <v>-5.8</v>
      </c>
    </row>
    <row r="139" spans="1:35" x14ac:dyDescent="0.25">
      <c r="A139" s="135" t="s">
        <v>161</v>
      </c>
      <c r="B139" s="132">
        <v>-98.7</v>
      </c>
      <c r="C139" s="132">
        <v>-90</v>
      </c>
      <c r="D139" s="132">
        <v>-90</v>
      </c>
      <c r="E139" s="132">
        <v>-96</v>
      </c>
      <c r="F139" s="132">
        <v>-96</v>
      </c>
      <c r="G139" s="132">
        <v>-75</v>
      </c>
      <c r="H139" s="132">
        <v>-63</v>
      </c>
      <c r="I139" s="132">
        <v>-63</v>
      </c>
      <c r="J139" s="132">
        <v>-59.4</v>
      </c>
      <c r="K139" s="132">
        <v>-60.4</v>
      </c>
      <c r="L139" s="132">
        <v>-59.8</v>
      </c>
      <c r="M139" s="132">
        <v>-57.1</v>
      </c>
      <c r="N139" s="132">
        <v>-66</v>
      </c>
      <c r="O139" s="132">
        <v>-64.599999999999994</v>
      </c>
      <c r="P139" s="132">
        <v>-64.599999999999994</v>
      </c>
      <c r="Q139" s="132">
        <v>-75.3</v>
      </c>
      <c r="R139" s="132">
        <v>-70.099999999999994</v>
      </c>
      <c r="S139" s="132">
        <v>-79.099999999999994</v>
      </c>
      <c r="T139" s="132">
        <v>-774.6</v>
      </c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-57.1</v>
      </c>
      <c r="AI139" s="47">
        <f>MIN(B139:AF139)</f>
        <v>-774.6</v>
      </c>
    </row>
    <row r="140" spans="1:35" x14ac:dyDescent="0.25">
      <c r="A140" s="135" t="s">
        <v>162</v>
      </c>
      <c r="B140" s="132">
        <v>94.4</v>
      </c>
      <c r="C140" s="132">
        <v>88</v>
      </c>
      <c r="D140" s="132">
        <v>88</v>
      </c>
      <c r="E140" s="132">
        <v>95</v>
      </c>
      <c r="F140" s="132">
        <v>95</v>
      </c>
      <c r="G140" s="132">
        <v>87</v>
      </c>
      <c r="H140" s="132">
        <v>75</v>
      </c>
      <c r="I140" s="132">
        <v>75</v>
      </c>
      <c r="J140" s="132">
        <v>68.3</v>
      </c>
      <c r="K140" s="132">
        <v>65.8</v>
      </c>
      <c r="L140" s="132">
        <v>65</v>
      </c>
      <c r="M140" s="132">
        <v>62.4</v>
      </c>
      <c r="N140" s="132">
        <v>71</v>
      </c>
      <c r="O140" s="132">
        <v>80.099999999999994</v>
      </c>
      <c r="P140" s="132">
        <v>80.099999999999994</v>
      </c>
      <c r="Q140" s="132">
        <v>80.099999999999994</v>
      </c>
      <c r="R140" s="132">
        <v>71.400000000000006</v>
      </c>
      <c r="S140" s="132">
        <v>85.2</v>
      </c>
      <c r="T140" s="132">
        <v>80.5</v>
      </c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95</v>
      </c>
      <c r="AI140" s="47">
        <f>MIN(B140:AF140)</f>
        <v>62.4</v>
      </c>
    </row>
    <row r="141" spans="1:35" x14ac:dyDescent="0.25">
      <c r="A141" s="135" t="s">
        <v>163</v>
      </c>
      <c r="B141" s="132">
        <v>14.7</v>
      </c>
      <c r="C141" s="132">
        <v>14.7</v>
      </c>
      <c r="D141" s="132">
        <v>14.7</v>
      </c>
      <c r="E141" s="132">
        <v>16</v>
      </c>
      <c r="F141" s="132">
        <v>16</v>
      </c>
      <c r="G141" s="132">
        <v>12</v>
      </c>
      <c r="H141" s="132">
        <v>11.5</v>
      </c>
      <c r="I141" s="132">
        <v>11.5</v>
      </c>
      <c r="J141" s="132">
        <v>10.1</v>
      </c>
      <c r="K141" s="132">
        <v>13.6</v>
      </c>
      <c r="L141" s="132">
        <v>14</v>
      </c>
      <c r="M141" s="132">
        <v>25.4</v>
      </c>
      <c r="N141" s="132">
        <v>24.1</v>
      </c>
      <c r="O141" s="132">
        <v>38.200000000000003</v>
      </c>
      <c r="P141" s="132">
        <v>38.200000000000003</v>
      </c>
      <c r="Q141" s="132">
        <v>14.4</v>
      </c>
      <c r="R141" s="132">
        <v>0.8</v>
      </c>
      <c r="S141" s="132">
        <v>55.3</v>
      </c>
      <c r="T141" s="132">
        <v>60.4</v>
      </c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60.4</v>
      </c>
      <c r="AI141" s="47">
        <f>MIN(B141:AF141)</f>
        <v>0.8</v>
      </c>
    </row>
    <row r="142" spans="1:35" x14ac:dyDescent="0.25">
      <c r="A142" s="135" t="s">
        <v>164</v>
      </c>
      <c r="B142" s="132">
        <v>-35.5</v>
      </c>
      <c r="C142" s="132">
        <v>-37</v>
      </c>
      <c r="D142" s="132">
        <v>-37</v>
      </c>
      <c r="E142" s="132">
        <v>-60</v>
      </c>
      <c r="F142" s="132">
        <v>-60</v>
      </c>
      <c r="G142" s="132">
        <v>-40</v>
      </c>
      <c r="H142" s="132">
        <v>-35.700000000000003</v>
      </c>
      <c r="I142" s="132">
        <v>-35.700000000000003</v>
      </c>
      <c r="J142" s="132">
        <v>-24</v>
      </c>
      <c r="K142" s="132">
        <v>-7.7</v>
      </c>
      <c r="L142" s="132">
        <v>-3</v>
      </c>
      <c r="M142" s="132">
        <v>-18.399999999999999</v>
      </c>
      <c r="N142" s="132">
        <v>16.600000000000001</v>
      </c>
      <c r="O142" s="132">
        <v>88.7</v>
      </c>
      <c r="P142" s="132">
        <v>88.7</v>
      </c>
      <c r="Q142" s="132">
        <v>28.1</v>
      </c>
      <c r="R142" s="132">
        <v>36</v>
      </c>
      <c r="S142" s="132">
        <v>79.3</v>
      </c>
      <c r="T142" s="132">
        <v>86.6</v>
      </c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88.7</v>
      </c>
      <c r="AI142" s="47">
        <f>MIN(B142:AF142)</f>
        <v>-60</v>
      </c>
    </row>
    <row r="143" spans="1:35" x14ac:dyDescent="0.25">
      <c r="A143" s="135" t="s">
        <v>427</v>
      </c>
      <c r="B143" s="132">
        <v>44.4</v>
      </c>
      <c r="C143" s="132">
        <v>39</v>
      </c>
      <c r="D143" s="132">
        <v>39</v>
      </c>
      <c r="E143" s="132">
        <v>31</v>
      </c>
      <c r="F143" s="132">
        <v>31</v>
      </c>
      <c r="G143" s="132">
        <v>41.4</v>
      </c>
      <c r="H143" s="132">
        <v>19.600000000000001</v>
      </c>
      <c r="I143" s="132">
        <v>19.600000000000001</v>
      </c>
      <c r="J143" s="132">
        <v>51</v>
      </c>
      <c r="K143" s="132">
        <v>59.6</v>
      </c>
      <c r="L143" s="132">
        <v>62.7</v>
      </c>
      <c r="M143" s="132">
        <v>55.8</v>
      </c>
      <c r="N143" s="132">
        <v>72.900000000000006</v>
      </c>
      <c r="O143" s="132">
        <v>100.3</v>
      </c>
      <c r="P143" s="132">
        <v>100.3</v>
      </c>
      <c r="Q143" s="132">
        <v>69.599999999999994</v>
      </c>
      <c r="R143" s="132">
        <v>72.7</v>
      </c>
      <c r="S143" s="132">
        <v>185.5</v>
      </c>
      <c r="T143" s="132">
        <v>192.6</v>
      </c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 x14ac:dyDescent="0.25">
      <c r="A144" s="135" t="s">
        <v>166</v>
      </c>
      <c r="B144" s="132">
        <v>-34.6</v>
      </c>
      <c r="C144" s="132">
        <v>-1.6</v>
      </c>
      <c r="D144" s="132">
        <v>-1.6</v>
      </c>
      <c r="E144" s="132">
        <v>1.3</v>
      </c>
      <c r="F144" s="132">
        <v>1.3</v>
      </c>
      <c r="G144" s="132">
        <v>-16.100000000000001</v>
      </c>
      <c r="H144" s="132">
        <v>-68.5</v>
      </c>
      <c r="I144" s="132">
        <v>-68.5</v>
      </c>
      <c r="J144" s="132">
        <v>-45.7</v>
      </c>
      <c r="K144" s="132">
        <v>-58.6</v>
      </c>
      <c r="L144" s="132">
        <v>-58.4</v>
      </c>
      <c r="M144" s="132">
        <v>-8.5</v>
      </c>
      <c r="N144" s="132">
        <v>-7.6</v>
      </c>
      <c r="O144" s="132">
        <v>-3.4</v>
      </c>
      <c r="P144" s="132">
        <v>-3.4</v>
      </c>
      <c r="Q144" s="132">
        <v>10.199999999999999</v>
      </c>
      <c r="R144" s="132">
        <v>0</v>
      </c>
      <c r="S144" s="132">
        <v>0</v>
      </c>
      <c r="T144" s="132">
        <v>0</v>
      </c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 x14ac:dyDescent="0.25">
      <c r="A145" s="135" t="s">
        <v>167</v>
      </c>
      <c r="B145" s="132">
        <v>4.8</v>
      </c>
      <c r="C145" s="132">
        <v>8</v>
      </c>
      <c r="D145" s="132">
        <v>8</v>
      </c>
      <c r="E145" s="132">
        <v>0</v>
      </c>
      <c r="F145" s="132">
        <v>0</v>
      </c>
      <c r="G145" s="132">
        <v>73.8</v>
      </c>
      <c r="H145" s="132">
        <v>53.9</v>
      </c>
      <c r="I145" s="132">
        <v>53.9</v>
      </c>
      <c r="J145" s="132">
        <v>28.4</v>
      </c>
      <c r="K145" s="132">
        <v>16</v>
      </c>
      <c r="L145" s="132">
        <v>10.4</v>
      </c>
      <c r="M145" s="132">
        <v>38.5</v>
      </c>
      <c r="N145" s="132">
        <v>35.200000000000003</v>
      </c>
      <c r="O145" s="132">
        <v>47.1</v>
      </c>
      <c r="P145" s="132">
        <v>47.1</v>
      </c>
      <c r="Q145" s="132">
        <v>5.5</v>
      </c>
      <c r="R145" s="132">
        <v>4.3</v>
      </c>
      <c r="S145" s="132">
        <v>14.3</v>
      </c>
      <c r="T145" s="132">
        <v>-6.3</v>
      </c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 x14ac:dyDescent="0.25">
      <c r="A146" s="135" t="s">
        <v>168</v>
      </c>
      <c r="B146" s="132">
        <v>-347</v>
      </c>
      <c r="C146" s="132">
        <v>-347</v>
      </c>
      <c r="D146" s="132">
        <v>-347</v>
      </c>
      <c r="E146" s="132">
        <v>-363</v>
      </c>
      <c r="F146" s="132">
        <v>-363</v>
      </c>
      <c r="G146" s="132">
        <v>-350</v>
      </c>
      <c r="H146" s="132">
        <v>-303.10000000000002</v>
      </c>
      <c r="I146" s="132">
        <v>-303.10000000000002</v>
      </c>
      <c r="J146" s="132">
        <v>-311.7</v>
      </c>
      <c r="K146" s="132">
        <v>-321.8</v>
      </c>
      <c r="L146" s="132">
        <v>-322.89999999999998</v>
      </c>
      <c r="M146" s="132">
        <v>-298.10000000000002</v>
      </c>
      <c r="N146" s="132">
        <v>-320.89999999999998</v>
      </c>
      <c r="O146" s="132">
        <v>-288.3</v>
      </c>
      <c r="P146" s="132">
        <v>-288.3</v>
      </c>
      <c r="Q146" s="132">
        <v>-320.7</v>
      </c>
      <c r="R146" s="132">
        <v>-315.10000000000002</v>
      </c>
      <c r="S146" s="132">
        <v>-596.20000000000005</v>
      </c>
      <c r="T146" s="132">
        <v>-575.20000000000005</v>
      </c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72">MAX(B146:AF146)</f>
        <v>-288.3</v>
      </c>
      <c r="AI146" s="47">
        <f t="shared" ref="AI146:AI158" si="73">MIN(B146:AF146)</f>
        <v>-596.20000000000005</v>
      </c>
    </row>
    <row r="147" spans="1:38" x14ac:dyDescent="0.25">
      <c r="A147" s="135" t="s">
        <v>169</v>
      </c>
      <c r="B147" s="132">
        <v>-2.2000000000000002</v>
      </c>
      <c r="C147" s="132">
        <v>38</v>
      </c>
      <c r="D147" s="132">
        <v>38</v>
      </c>
      <c r="E147" s="132">
        <v>38</v>
      </c>
      <c r="F147" s="132">
        <v>38</v>
      </c>
      <c r="G147" s="132">
        <v>39.6</v>
      </c>
      <c r="H147" s="132">
        <v>50.9</v>
      </c>
      <c r="I147" s="132">
        <v>50.9</v>
      </c>
      <c r="J147" s="132">
        <v>52.5</v>
      </c>
      <c r="K147" s="132">
        <v>40.9</v>
      </c>
      <c r="L147" s="132">
        <v>39.700000000000003</v>
      </c>
      <c r="M147" s="132">
        <v>34.4</v>
      </c>
      <c r="N147" s="132">
        <v>23.5</v>
      </c>
      <c r="O147" s="132">
        <v>54.8</v>
      </c>
      <c r="P147" s="132">
        <v>54.8</v>
      </c>
      <c r="Q147" s="132">
        <v>47.6</v>
      </c>
      <c r="R147" s="132">
        <v>47.8</v>
      </c>
      <c r="S147" s="132">
        <v>34.5</v>
      </c>
      <c r="T147" s="132">
        <v>42.6</v>
      </c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72"/>
        <v>54.8</v>
      </c>
      <c r="AI147" s="47">
        <f t="shared" si="73"/>
        <v>-2.2000000000000002</v>
      </c>
    </row>
    <row r="148" spans="1:38" x14ac:dyDescent="0.25">
      <c r="A148" s="135" t="s">
        <v>170</v>
      </c>
      <c r="B148" s="132">
        <v>-11.2</v>
      </c>
      <c r="C148" s="132">
        <v>-8.4</v>
      </c>
      <c r="D148" s="132">
        <v>-8.4</v>
      </c>
      <c r="E148" s="132">
        <v>-8.4</v>
      </c>
      <c r="F148" s="132">
        <v>-8.4</v>
      </c>
      <c r="G148" s="132">
        <v>45.6</v>
      </c>
      <c r="H148" s="132">
        <v>32.700000000000003</v>
      </c>
      <c r="I148" s="132">
        <v>32.700000000000003</v>
      </c>
      <c r="J148" s="132">
        <v>32.6</v>
      </c>
      <c r="K148" s="132">
        <v>11.1</v>
      </c>
      <c r="L148" s="132">
        <v>11.6</v>
      </c>
      <c r="M148" s="132">
        <v>-30.7</v>
      </c>
      <c r="N148" s="132">
        <v>-20.399999999999999</v>
      </c>
      <c r="O148" s="132">
        <v>-17.2</v>
      </c>
      <c r="P148" s="132">
        <v>-17.2</v>
      </c>
      <c r="Q148" s="132">
        <v>-11.4</v>
      </c>
      <c r="R148" s="132">
        <v>-7.2</v>
      </c>
      <c r="S148" s="132">
        <v>6.6</v>
      </c>
      <c r="T148" s="132">
        <v>6.5</v>
      </c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72"/>
        <v>45.6</v>
      </c>
      <c r="AI148" s="47">
        <f t="shared" si="73"/>
        <v>-30.7</v>
      </c>
    </row>
    <row r="149" spans="1:38" x14ac:dyDescent="0.25">
      <c r="A149" s="135" t="s">
        <v>428</v>
      </c>
      <c r="B149" s="132">
        <v>270</v>
      </c>
      <c r="C149" s="132">
        <v>260</v>
      </c>
      <c r="D149" s="132">
        <v>260</v>
      </c>
      <c r="E149" s="132">
        <v>260</v>
      </c>
      <c r="F149" s="132">
        <v>260</v>
      </c>
      <c r="G149" s="132">
        <f>89.2*2</f>
        <v>178.4</v>
      </c>
      <c r="H149" s="132">
        <f>97.6*2</f>
        <v>195.2</v>
      </c>
      <c r="I149" s="132">
        <f t="shared" ref="I149:J149" si="74">97.6*2</f>
        <v>195.2</v>
      </c>
      <c r="J149" s="132">
        <f>97*2</f>
        <v>194</v>
      </c>
      <c r="K149" s="132">
        <f>114.4*2</f>
        <v>228.8</v>
      </c>
      <c r="L149" s="132">
        <f>116*2</f>
        <v>232</v>
      </c>
      <c r="M149" s="132">
        <v>246.5</v>
      </c>
      <c r="N149" s="132">
        <v>233.8</v>
      </c>
      <c r="O149" s="132">
        <v>202.9</v>
      </c>
      <c r="P149" s="132">
        <v>202.9</v>
      </c>
      <c r="Q149" s="132">
        <v>209.5</v>
      </c>
      <c r="R149" s="132">
        <v>143</v>
      </c>
      <c r="S149" s="132">
        <v>89.5</v>
      </c>
      <c r="T149" s="132">
        <v>105</v>
      </c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72"/>
        <v>270</v>
      </c>
      <c r="AI149" s="47">
        <f t="shared" si="73"/>
        <v>89.5</v>
      </c>
    </row>
    <row r="150" spans="1:38" x14ac:dyDescent="0.25">
      <c r="A150" s="135" t="s">
        <v>429</v>
      </c>
      <c r="B150" s="132">
        <v>16.600000000000001</v>
      </c>
      <c r="C150" s="132">
        <v>16.600000000000001</v>
      </c>
      <c r="D150" s="132">
        <v>16.600000000000001</v>
      </c>
      <c r="E150" s="132">
        <v>16.600000000000001</v>
      </c>
      <c r="F150" s="132">
        <v>16.600000000000001</v>
      </c>
      <c r="G150" s="132">
        <v>18.2</v>
      </c>
      <c r="H150" s="132">
        <v>17.600000000000001</v>
      </c>
      <c r="I150" s="132">
        <v>17.600000000000001</v>
      </c>
      <c r="J150" s="132">
        <v>16.8</v>
      </c>
      <c r="K150" s="132">
        <v>16.8</v>
      </c>
      <c r="L150" s="132">
        <v>16.600000000000001</v>
      </c>
      <c r="M150" s="132">
        <v>16.600000000000001</v>
      </c>
      <c r="N150" s="132">
        <v>16.2</v>
      </c>
      <c r="O150" s="132">
        <v>16.600000000000001</v>
      </c>
      <c r="P150" s="132">
        <v>16.600000000000001</v>
      </c>
      <c r="Q150" s="132">
        <v>16.600000000000001</v>
      </c>
      <c r="R150" s="132">
        <v>16.600000000000001</v>
      </c>
      <c r="S150" s="132">
        <v>15.9</v>
      </c>
      <c r="T150" s="132">
        <v>15.8</v>
      </c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72"/>
        <v>18.2</v>
      </c>
      <c r="AI150" s="47">
        <f t="shared" si="73"/>
        <v>15.8</v>
      </c>
    </row>
    <row r="151" spans="1:38" ht="15.75" thickBot="1" x14ac:dyDescent="0.3">
      <c r="A151" s="139" t="s">
        <v>173</v>
      </c>
      <c r="B151" s="132"/>
      <c r="C151" s="132">
        <v>4</v>
      </c>
      <c r="D151" s="132">
        <v>4</v>
      </c>
      <c r="E151" s="132">
        <v>6</v>
      </c>
      <c r="F151" s="132">
        <v>6</v>
      </c>
      <c r="G151" s="132">
        <v>0.7</v>
      </c>
      <c r="H151" s="132">
        <v>1.8</v>
      </c>
      <c r="I151" s="132">
        <v>1.8</v>
      </c>
      <c r="J151" s="132">
        <v>2.7</v>
      </c>
      <c r="K151" s="132">
        <v>5.7</v>
      </c>
      <c r="L151" s="132">
        <v>5.8</v>
      </c>
      <c r="M151" s="132">
        <v>9.5</v>
      </c>
      <c r="N151" s="132">
        <v>13.8</v>
      </c>
      <c r="O151" s="132">
        <v>16.100000000000001</v>
      </c>
      <c r="P151" s="132">
        <v>16.100000000000001</v>
      </c>
      <c r="Q151" s="132">
        <v>19.2</v>
      </c>
      <c r="R151" s="132">
        <v>19.2</v>
      </c>
      <c r="S151" s="132">
        <v>17.5</v>
      </c>
      <c r="T151" s="132">
        <v>13.6</v>
      </c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72"/>
        <v>19.2</v>
      </c>
      <c r="AI151" s="47">
        <f t="shared" si="73"/>
        <v>0.7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72"/>
        <v>0</v>
      </c>
      <c r="AI152" s="47">
        <f t="shared" si="7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72"/>
        <v>0</v>
      </c>
      <c r="AI153" s="47">
        <f t="shared" si="73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72"/>
        <v>0</v>
      </c>
      <c r="AI154" s="47">
        <f t="shared" si="73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72"/>
        <v>0</v>
      </c>
      <c r="AI155" s="47">
        <f t="shared" si="73"/>
        <v>0</v>
      </c>
      <c r="AK155" s="187"/>
    </row>
    <row r="156" spans="1:38" x14ac:dyDescent="0.25">
      <c r="A156" s="135" t="s">
        <v>177</v>
      </c>
      <c r="B156" s="147"/>
      <c r="C156" s="148">
        <v>337.06</v>
      </c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72"/>
        <v>337.06</v>
      </c>
      <c r="AI156" s="47">
        <f t="shared" si="73"/>
        <v>337.06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72"/>
        <v>0</v>
      </c>
      <c r="AI157" s="47">
        <f t="shared" si="73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72"/>
        <v>0</v>
      </c>
      <c r="AI158" s="47">
        <f t="shared" si="73"/>
        <v>0</v>
      </c>
      <c r="AK158" s="187">
        <v>7</v>
      </c>
    </row>
    <row r="159" spans="1:38" x14ac:dyDescent="0.25">
      <c r="A159" s="155" t="s">
        <v>440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1045.155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937.3549999999999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919.3549999999999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930.3549999999999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930.3549999999999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990.45499999999993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1143.155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1164.4550000000002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1209.4550000000002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1151.2550000000001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1147.0550000000003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1157.4550000000002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1073.4550000000002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1119.5550000000001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1114.4550000000002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1052.9550000000002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1080.2550000000001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1109.585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1090.5550000000001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T166" si="75">B161</f>
        <v>0.3</v>
      </c>
      <c r="D161" s="159">
        <f t="shared" si="75"/>
        <v>0.3</v>
      </c>
      <c r="E161" s="159">
        <f t="shared" si="75"/>
        <v>0.3</v>
      </c>
      <c r="F161" s="159">
        <f t="shared" si="75"/>
        <v>0.3</v>
      </c>
      <c r="G161" s="159">
        <f t="shared" si="75"/>
        <v>0.3</v>
      </c>
      <c r="H161" s="159">
        <f t="shared" si="75"/>
        <v>0.3</v>
      </c>
      <c r="I161" s="159">
        <f t="shared" si="75"/>
        <v>0.3</v>
      </c>
      <c r="J161" s="159">
        <f t="shared" si="75"/>
        <v>0.3</v>
      </c>
      <c r="K161" s="159">
        <f t="shared" si="75"/>
        <v>0.3</v>
      </c>
      <c r="L161" s="159">
        <f t="shared" si="75"/>
        <v>0.3</v>
      </c>
      <c r="M161" s="159">
        <f t="shared" si="75"/>
        <v>0.3</v>
      </c>
      <c r="N161" s="159">
        <f t="shared" si="75"/>
        <v>0.3</v>
      </c>
      <c r="O161" s="159">
        <f t="shared" si="75"/>
        <v>0.3</v>
      </c>
      <c r="P161" s="159">
        <f t="shared" si="75"/>
        <v>0.3</v>
      </c>
      <c r="Q161" s="159">
        <f t="shared" si="75"/>
        <v>0.3</v>
      </c>
      <c r="R161" s="159">
        <f t="shared" si="75"/>
        <v>0.3</v>
      </c>
      <c r="S161" s="159">
        <f t="shared" si="75"/>
        <v>0.3</v>
      </c>
      <c r="T161" s="159">
        <f t="shared" si="75"/>
        <v>0.3</v>
      </c>
      <c r="U161" s="159">
        <f t="shared" ref="S161:AF166" si="76">T161</f>
        <v>0.3</v>
      </c>
      <c r="V161" s="159">
        <f t="shared" si="76"/>
        <v>0.3</v>
      </c>
      <c r="W161" s="159">
        <f t="shared" si="76"/>
        <v>0.3</v>
      </c>
      <c r="X161" s="159">
        <f t="shared" si="76"/>
        <v>0.3</v>
      </c>
      <c r="Y161" s="159">
        <f t="shared" si="76"/>
        <v>0.3</v>
      </c>
      <c r="Z161" s="159">
        <f t="shared" si="76"/>
        <v>0.3</v>
      </c>
      <c r="AA161" s="159">
        <f t="shared" si="76"/>
        <v>0.3</v>
      </c>
      <c r="AB161" s="159">
        <f t="shared" si="76"/>
        <v>0.3</v>
      </c>
      <c r="AC161" s="159">
        <f t="shared" si="76"/>
        <v>0.3</v>
      </c>
      <c r="AD161" s="159">
        <f t="shared" si="76"/>
        <v>0.3</v>
      </c>
      <c r="AE161" s="159">
        <f t="shared" si="76"/>
        <v>0.3</v>
      </c>
      <c r="AF161" s="159">
        <f t="shared" si="7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75"/>
        <v>0.4</v>
      </c>
      <c r="D162" s="161">
        <f t="shared" si="75"/>
        <v>0.4</v>
      </c>
      <c r="E162" s="161">
        <f t="shared" si="75"/>
        <v>0.4</v>
      </c>
      <c r="F162" s="161">
        <f t="shared" si="75"/>
        <v>0.4</v>
      </c>
      <c r="G162" s="161">
        <f t="shared" si="75"/>
        <v>0.4</v>
      </c>
      <c r="H162" s="161">
        <f t="shared" si="75"/>
        <v>0.4</v>
      </c>
      <c r="I162" s="161">
        <f t="shared" si="75"/>
        <v>0.4</v>
      </c>
      <c r="J162" s="161">
        <f t="shared" si="75"/>
        <v>0.4</v>
      </c>
      <c r="K162" s="161">
        <f t="shared" si="75"/>
        <v>0.4</v>
      </c>
      <c r="L162" s="161">
        <f t="shared" si="75"/>
        <v>0.4</v>
      </c>
      <c r="M162" s="161">
        <f t="shared" si="75"/>
        <v>0.4</v>
      </c>
      <c r="N162" s="161">
        <f t="shared" si="75"/>
        <v>0.4</v>
      </c>
      <c r="O162" s="161">
        <f t="shared" si="75"/>
        <v>0.4</v>
      </c>
      <c r="P162" s="161">
        <f t="shared" si="75"/>
        <v>0.4</v>
      </c>
      <c r="Q162" s="161">
        <f t="shared" si="75"/>
        <v>0.4</v>
      </c>
      <c r="R162" s="161">
        <f t="shared" si="75"/>
        <v>0.4</v>
      </c>
      <c r="S162" s="161">
        <f t="shared" si="75"/>
        <v>0.4</v>
      </c>
      <c r="T162" s="161">
        <f t="shared" si="75"/>
        <v>0.4</v>
      </c>
      <c r="U162" s="161">
        <f t="shared" si="76"/>
        <v>0.4</v>
      </c>
      <c r="V162" s="161">
        <f t="shared" si="76"/>
        <v>0.4</v>
      </c>
      <c r="W162" s="161">
        <f t="shared" si="76"/>
        <v>0.4</v>
      </c>
      <c r="X162" s="161">
        <f t="shared" si="76"/>
        <v>0.4</v>
      </c>
      <c r="Y162" s="161">
        <f t="shared" si="76"/>
        <v>0.4</v>
      </c>
      <c r="Z162" s="161">
        <f t="shared" si="76"/>
        <v>0.4</v>
      </c>
      <c r="AA162" s="161">
        <f t="shared" si="76"/>
        <v>0.4</v>
      </c>
      <c r="AB162" s="161">
        <f t="shared" si="76"/>
        <v>0.4</v>
      </c>
      <c r="AC162" s="161">
        <f t="shared" si="76"/>
        <v>0.4</v>
      </c>
      <c r="AD162" s="161">
        <f t="shared" si="76"/>
        <v>0.4</v>
      </c>
      <c r="AE162" s="161">
        <f t="shared" si="76"/>
        <v>0.4</v>
      </c>
      <c r="AF162" s="161">
        <f t="shared" si="7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75"/>
        <v>1.5</v>
      </c>
      <c r="D163" s="161">
        <f t="shared" si="75"/>
        <v>1.5</v>
      </c>
      <c r="E163" s="161">
        <f t="shared" si="75"/>
        <v>1.5</v>
      </c>
      <c r="F163" s="161">
        <f t="shared" si="75"/>
        <v>1.5</v>
      </c>
      <c r="G163" s="161">
        <f t="shared" si="75"/>
        <v>1.5</v>
      </c>
      <c r="H163" s="161">
        <f t="shared" si="75"/>
        <v>1.5</v>
      </c>
      <c r="I163" s="161">
        <f t="shared" si="75"/>
        <v>1.5</v>
      </c>
      <c r="J163" s="161">
        <f t="shared" si="75"/>
        <v>1.5</v>
      </c>
      <c r="K163" s="161">
        <f t="shared" si="75"/>
        <v>1.5</v>
      </c>
      <c r="L163" s="161">
        <f t="shared" si="75"/>
        <v>1.5</v>
      </c>
      <c r="M163" s="161">
        <f t="shared" si="75"/>
        <v>1.5</v>
      </c>
      <c r="N163" s="161">
        <f t="shared" si="75"/>
        <v>1.5</v>
      </c>
      <c r="O163" s="161">
        <f t="shared" si="75"/>
        <v>1.5</v>
      </c>
      <c r="P163" s="161">
        <f t="shared" si="75"/>
        <v>1.5</v>
      </c>
      <c r="Q163" s="161">
        <f t="shared" si="75"/>
        <v>1.5</v>
      </c>
      <c r="R163" s="161">
        <f t="shared" si="75"/>
        <v>1.5</v>
      </c>
      <c r="S163" s="161">
        <f t="shared" si="75"/>
        <v>1.5</v>
      </c>
      <c r="T163" s="161">
        <f t="shared" si="75"/>
        <v>1.5</v>
      </c>
      <c r="U163" s="161">
        <f t="shared" si="76"/>
        <v>1.5</v>
      </c>
      <c r="V163" s="161">
        <f t="shared" si="76"/>
        <v>1.5</v>
      </c>
      <c r="W163" s="161">
        <f t="shared" si="76"/>
        <v>1.5</v>
      </c>
      <c r="X163" s="161">
        <f t="shared" si="76"/>
        <v>1.5</v>
      </c>
      <c r="Y163" s="161">
        <f t="shared" si="76"/>
        <v>1.5</v>
      </c>
      <c r="Z163" s="161">
        <f t="shared" si="76"/>
        <v>1.5</v>
      </c>
      <c r="AA163" s="161">
        <f t="shared" si="76"/>
        <v>1.5</v>
      </c>
      <c r="AB163" s="161">
        <f t="shared" si="76"/>
        <v>1.5</v>
      </c>
      <c r="AC163" s="161">
        <f t="shared" si="76"/>
        <v>1.5</v>
      </c>
      <c r="AD163" s="161">
        <f t="shared" si="76"/>
        <v>1.5</v>
      </c>
      <c r="AE163" s="161">
        <f t="shared" si="76"/>
        <v>1.5</v>
      </c>
      <c r="AF163" s="161">
        <f t="shared" si="7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75"/>
        <v>0.3</v>
      </c>
      <c r="D164" s="161">
        <f t="shared" si="75"/>
        <v>0.3</v>
      </c>
      <c r="E164" s="161">
        <f t="shared" si="75"/>
        <v>0.3</v>
      </c>
      <c r="F164" s="161">
        <f t="shared" si="75"/>
        <v>0.3</v>
      </c>
      <c r="G164" s="161">
        <f t="shared" si="75"/>
        <v>0.3</v>
      </c>
      <c r="H164" s="161">
        <f t="shared" si="75"/>
        <v>0.3</v>
      </c>
      <c r="I164" s="161">
        <f t="shared" si="75"/>
        <v>0.3</v>
      </c>
      <c r="J164" s="161">
        <f t="shared" si="75"/>
        <v>0.3</v>
      </c>
      <c r="K164" s="161">
        <f t="shared" si="75"/>
        <v>0.3</v>
      </c>
      <c r="L164" s="161">
        <f t="shared" si="75"/>
        <v>0.3</v>
      </c>
      <c r="M164" s="161">
        <f t="shared" si="75"/>
        <v>0.3</v>
      </c>
      <c r="N164" s="161">
        <f t="shared" si="75"/>
        <v>0.3</v>
      </c>
      <c r="O164" s="161">
        <f t="shared" si="75"/>
        <v>0.3</v>
      </c>
      <c r="P164" s="161">
        <f t="shared" si="75"/>
        <v>0.3</v>
      </c>
      <c r="Q164" s="161">
        <f t="shared" si="75"/>
        <v>0.3</v>
      </c>
      <c r="R164" s="161">
        <f t="shared" si="75"/>
        <v>0.3</v>
      </c>
      <c r="S164" s="161">
        <f t="shared" si="75"/>
        <v>0.3</v>
      </c>
      <c r="T164" s="161">
        <f t="shared" si="75"/>
        <v>0.3</v>
      </c>
      <c r="U164" s="161">
        <f t="shared" si="76"/>
        <v>0.3</v>
      </c>
      <c r="V164" s="161">
        <f t="shared" si="76"/>
        <v>0.3</v>
      </c>
      <c r="W164" s="161">
        <f t="shared" si="76"/>
        <v>0.3</v>
      </c>
      <c r="X164" s="161">
        <f t="shared" si="76"/>
        <v>0.3</v>
      </c>
      <c r="Y164" s="161">
        <f t="shared" si="76"/>
        <v>0.3</v>
      </c>
      <c r="Z164" s="161">
        <f t="shared" si="76"/>
        <v>0.3</v>
      </c>
      <c r="AA164" s="161">
        <f t="shared" si="76"/>
        <v>0.3</v>
      </c>
      <c r="AB164" s="161">
        <f t="shared" si="76"/>
        <v>0.3</v>
      </c>
      <c r="AC164" s="161">
        <f t="shared" si="76"/>
        <v>0.3</v>
      </c>
      <c r="AD164" s="161">
        <f t="shared" si="76"/>
        <v>0.3</v>
      </c>
      <c r="AE164" s="161">
        <f t="shared" si="76"/>
        <v>0.3</v>
      </c>
      <c r="AF164" s="161">
        <f t="shared" si="7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75"/>
        <v>0.4</v>
      </c>
      <c r="D165" s="161">
        <f t="shared" si="75"/>
        <v>0.4</v>
      </c>
      <c r="E165" s="161">
        <f t="shared" si="75"/>
        <v>0.4</v>
      </c>
      <c r="F165" s="161">
        <f t="shared" si="75"/>
        <v>0.4</v>
      </c>
      <c r="G165" s="161">
        <f t="shared" si="75"/>
        <v>0.4</v>
      </c>
      <c r="H165" s="161">
        <f t="shared" si="75"/>
        <v>0.4</v>
      </c>
      <c r="I165" s="161">
        <f t="shared" si="75"/>
        <v>0.4</v>
      </c>
      <c r="J165" s="161">
        <f t="shared" si="75"/>
        <v>0.4</v>
      </c>
      <c r="K165" s="161">
        <f t="shared" si="75"/>
        <v>0.4</v>
      </c>
      <c r="L165" s="161">
        <f t="shared" si="75"/>
        <v>0.4</v>
      </c>
      <c r="M165" s="161">
        <f t="shared" si="75"/>
        <v>0.4</v>
      </c>
      <c r="N165" s="161">
        <f t="shared" si="75"/>
        <v>0.4</v>
      </c>
      <c r="O165" s="161">
        <f t="shared" si="75"/>
        <v>0.4</v>
      </c>
      <c r="P165" s="161">
        <f t="shared" si="75"/>
        <v>0.4</v>
      </c>
      <c r="Q165" s="161">
        <f t="shared" si="75"/>
        <v>0.4</v>
      </c>
      <c r="R165" s="161">
        <f t="shared" si="75"/>
        <v>0.4</v>
      </c>
      <c r="S165" s="161">
        <f t="shared" si="75"/>
        <v>0.4</v>
      </c>
      <c r="T165" s="161">
        <f t="shared" si="75"/>
        <v>0.4</v>
      </c>
      <c r="U165" s="161">
        <f t="shared" si="76"/>
        <v>0.4</v>
      </c>
      <c r="V165" s="161">
        <f t="shared" si="76"/>
        <v>0.4</v>
      </c>
      <c r="W165" s="161">
        <f t="shared" si="76"/>
        <v>0.4</v>
      </c>
      <c r="X165" s="161">
        <f t="shared" si="76"/>
        <v>0.4</v>
      </c>
      <c r="Y165" s="161">
        <f t="shared" si="76"/>
        <v>0.4</v>
      </c>
      <c r="Z165" s="161">
        <f t="shared" si="76"/>
        <v>0.4</v>
      </c>
      <c r="AA165" s="161">
        <f t="shared" si="76"/>
        <v>0.4</v>
      </c>
      <c r="AB165" s="161">
        <f t="shared" si="76"/>
        <v>0.4</v>
      </c>
      <c r="AC165" s="161">
        <f t="shared" si="76"/>
        <v>0.4</v>
      </c>
      <c r="AD165" s="161">
        <f t="shared" si="76"/>
        <v>0.4</v>
      </c>
      <c r="AE165" s="161">
        <f t="shared" si="76"/>
        <v>0.4</v>
      </c>
      <c r="AF165" s="161">
        <f t="shared" si="7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75"/>
        <v>0.64</v>
      </c>
      <c r="D166" s="164">
        <f t="shared" si="75"/>
        <v>0.64</v>
      </c>
      <c r="E166" s="164">
        <f t="shared" si="75"/>
        <v>0.64</v>
      </c>
      <c r="F166" s="164">
        <f t="shared" si="75"/>
        <v>0.64</v>
      </c>
      <c r="G166" s="164">
        <f t="shared" si="75"/>
        <v>0.64</v>
      </c>
      <c r="H166" s="164">
        <f t="shared" si="75"/>
        <v>0.64</v>
      </c>
      <c r="I166" s="164">
        <f t="shared" si="75"/>
        <v>0.64</v>
      </c>
      <c r="J166" s="164">
        <f t="shared" si="75"/>
        <v>0.64</v>
      </c>
      <c r="K166" s="164">
        <f t="shared" si="75"/>
        <v>0.64</v>
      </c>
      <c r="L166" s="164">
        <f t="shared" si="75"/>
        <v>0.64</v>
      </c>
      <c r="M166" s="164">
        <f t="shared" si="75"/>
        <v>0.64</v>
      </c>
      <c r="N166" s="164">
        <f t="shared" si="75"/>
        <v>0.64</v>
      </c>
      <c r="O166" s="164">
        <f t="shared" si="75"/>
        <v>0.64</v>
      </c>
      <c r="P166" s="164">
        <f t="shared" si="75"/>
        <v>0.64</v>
      </c>
      <c r="Q166" s="164">
        <f t="shared" si="75"/>
        <v>0.64</v>
      </c>
      <c r="R166" s="164">
        <f t="shared" si="75"/>
        <v>0.64</v>
      </c>
      <c r="S166" s="164">
        <f t="shared" si="75"/>
        <v>0.64</v>
      </c>
      <c r="T166" s="164">
        <f t="shared" si="75"/>
        <v>0.64</v>
      </c>
      <c r="U166" s="164">
        <f t="shared" si="76"/>
        <v>0.64</v>
      </c>
      <c r="V166" s="164">
        <f t="shared" si="76"/>
        <v>0.64</v>
      </c>
      <c r="W166" s="164">
        <f t="shared" si="76"/>
        <v>0.64</v>
      </c>
      <c r="X166" s="164">
        <f t="shared" si="76"/>
        <v>0.64</v>
      </c>
      <c r="Y166" s="164">
        <f t="shared" si="76"/>
        <v>0.64</v>
      </c>
      <c r="Z166" s="164">
        <f t="shared" si="76"/>
        <v>0.64</v>
      </c>
      <c r="AA166" s="164">
        <f t="shared" si="76"/>
        <v>0.64</v>
      </c>
      <c r="AB166" s="164">
        <f t="shared" si="76"/>
        <v>0.64</v>
      </c>
      <c r="AC166" s="164">
        <f t="shared" si="76"/>
        <v>0.64</v>
      </c>
      <c r="AD166" s="164">
        <f t="shared" si="76"/>
        <v>0.64</v>
      </c>
      <c r="AE166" s="164">
        <f t="shared" si="76"/>
        <v>0.64</v>
      </c>
      <c r="AF166" s="164">
        <f t="shared" si="7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77">SUM(C161:C166)</f>
        <v>3.54</v>
      </c>
      <c r="D167" s="167">
        <f t="shared" si="77"/>
        <v>3.54</v>
      </c>
      <c r="E167" s="167">
        <f t="shared" si="77"/>
        <v>3.54</v>
      </c>
      <c r="F167" s="167">
        <f t="shared" si="77"/>
        <v>3.54</v>
      </c>
      <c r="G167" s="167">
        <f t="shared" si="77"/>
        <v>3.54</v>
      </c>
      <c r="H167" s="167">
        <f t="shared" si="77"/>
        <v>3.54</v>
      </c>
      <c r="I167" s="167">
        <f t="shared" si="77"/>
        <v>3.54</v>
      </c>
      <c r="J167" s="167">
        <f t="shared" si="77"/>
        <v>3.54</v>
      </c>
      <c r="K167" s="167">
        <f t="shared" si="77"/>
        <v>3.54</v>
      </c>
      <c r="L167" s="167">
        <f t="shared" si="77"/>
        <v>3.54</v>
      </c>
      <c r="M167" s="167">
        <f t="shared" si="77"/>
        <v>3.54</v>
      </c>
      <c r="N167" s="167">
        <f t="shared" si="77"/>
        <v>3.54</v>
      </c>
      <c r="O167" s="167">
        <f t="shared" si="77"/>
        <v>3.54</v>
      </c>
      <c r="P167" s="167">
        <f t="shared" si="77"/>
        <v>3.54</v>
      </c>
      <c r="Q167" s="167">
        <f t="shared" si="77"/>
        <v>3.54</v>
      </c>
      <c r="R167" s="167">
        <f t="shared" si="77"/>
        <v>3.54</v>
      </c>
      <c r="S167" s="167">
        <f t="shared" ref="S167:T167" si="78">SUM(S161:S166)</f>
        <v>3.54</v>
      </c>
      <c r="T167" s="167">
        <f t="shared" si="78"/>
        <v>3.54</v>
      </c>
      <c r="U167" s="167">
        <f t="shared" si="77"/>
        <v>3.54</v>
      </c>
      <c r="V167" s="167">
        <f t="shared" si="77"/>
        <v>3.54</v>
      </c>
      <c r="W167" s="167">
        <f t="shared" si="77"/>
        <v>3.54</v>
      </c>
      <c r="X167" s="167">
        <f t="shared" si="77"/>
        <v>3.54</v>
      </c>
      <c r="Y167" s="167">
        <f t="shared" si="77"/>
        <v>3.54</v>
      </c>
      <c r="Z167" s="167">
        <f t="shared" si="77"/>
        <v>3.54</v>
      </c>
      <c r="AA167" s="167">
        <f t="shared" si="77"/>
        <v>3.54</v>
      </c>
      <c r="AB167" s="167">
        <f t="shared" si="77"/>
        <v>3.54</v>
      </c>
      <c r="AC167" s="167">
        <f t="shared" si="77"/>
        <v>3.54</v>
      </c>
      <c r="AD167" s="167">
        <f t="shared" si="77"/>
        <v>3.54</v>
      </c>
      <c r="AE167" s="167">
        <f t="shared" si="77"/>
        <v>3.54</v>
      </c>
      <c r="AF167" s="167">
        <f t="shared" si="77"/>
        <v>3.54</v>
      </c>
      <c r="AG167" s="168">
        <f t="shared" si="7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79">B169</f>
        <v>0</v>
      </c>
      <c r="D169" s="159">
        <f t="shared" si="79"/>
        <v>0</v>
      </c>
      <c r="E169" s="159">
        <f t="shared" si="79"/>
        <v>0</v>
      </c>
      <c r="F169" s="159">
        <f t="shared" si="79"/>
        <v>0</v>
      </c>
      <c r="G169" s="159">
        <f t="shared" si="79"/>
        <v>0</v>
      </c>
      <c r="H169" s="159">
        <f t="shared" si="79"/>
        <v>0</v>
      </c>
      <c r="I169" s="159">
        <f t="shared" si="79"/>
        <v>0</v>
      </c>
      <c r="J169" s="159">
        <f t="shared" si="79"/>
        <v>0</v>
      </c>
      <c r="K169" s="159">
        <f t="shared" si="79"/>
        <v>0</v>
      </c>
      <c r="L169" s="159">
        <f t="shared" si="79"/>
        <v>0</v>
      </c>
      <c r="M169" s="159">
        <f t="shared" si="79"/>
        <v>0</v>
      </c>
      <c r="N169" s="159">
        <f t="shared" si="79"/>
        <v>0</v>
      </c>
      <c r="O169" s="159">
        <f t="shared" si="79"/>
        <v>0</v>
      </c>
      <c r="P169" s="159">
        <f t="shared" si="79"/>
        <v>0</v>
      </c>
      <c r="Q169" s="159">
        <f t="shared" si="79"/>
        <v>0</v>
      </c>
      <c r="R169" s="159">
        <f t="shared" si="79"/>
        <v>0</v>
      </c>
      <c r="S169" s="159">
        <f t="shared" ref="S169:T180" si="80">R169</f>
        <v>0</v>
      </c>
      <c r="T169" s="159">
        <f t="shared" si="80"/>
        <v>0</v>
      </c>
      <c r="U169" s="159">
        <f t="shared" ref="S169:AF184" si="81">T169</f>
        <v>0</v>
      </c>
      <c r="V169" s="159">
        <f t="shared" si="81"/>
        <v>0</v>
      </c>
      <c r="W169" s="159">
        <f t="shared" si="81"/>
        <v>0</v>
      </c>
      <c r="X169" s="159">
        <f t="shared" si="81"/>
        <v>0</v>
      </c>
      <c r="Y169" s="159">
        <f t="shared" si="81"/>
        <v>0</v>
      </c>
      <c r="Z169" s="159">
        <f t="shared" si="81"/>
        <v>0</v>
      </c>
      <c r="AA169" s="159">
        <f t="shared" si="81"/>
        <v>0</v>
      </c>
      <c r="AB169" s="159">
        <f t="shared" si="81"/>
        <v>0</v>
      </c>
      <c r="AC169" s="159">
        <f t="shared" si="81"/>
        <v>0</v>
      </c>
      <c r="AD169" s="159">
        <f t="shared" si="81"/>
        <v>0</v>
      </c>
      <c r="AE169" s="159">
        <f t="shared" si="81"/>
        <v>0</v>
      </c>
      <c r="AF169" s="172">
        <f t="shared" si="81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79"/>
        <v>0</v>
      </c>
      <c r="D170" s="161">
        <f t="shared" si="79"/>
        <v>0</v>
      </c>
      <c r="E170" s="161">
        <f t="shared" si="79"/>
        <v>0</v>
      </c>
      <c r="F170" s="161">
        <f t="shared" si="79"/>
        <v>0</v>
      </c>
      <c r="G170" s="161">
        <f t="shared" si="79"/>
        <v>0</v>
      </c>
      <c r="H170" s="161">
        <f t="shared" si="79"/>
        <v>0</v>
      </c>
      <c r="I170" s="161">
        <f t="shared" si="79"/>
        <v>0</v>
      </c>
      <c r="J170" s="161">
        <f t="shared" si="79"/>
        <v>0</v>
      </c>
      <c r="K170" s="161">
        <f t="shared" si="79"/>
        <v>0</v>
      </c>
      <c r="L170" s="161">
        <f t="shared" si="79"/>
        <v>0</v>
      </c>
      <c r="M170" s="161">
        <f t="shared" si="79"/>
        <v>0</v>
      </c>
      <c r="N170" s="161">
        <f t="shared" si="79"/>
        <v>0</v>
      </c>
      <c r="O170" s="161">
        <f t="shared" si="79"/>
        <v>0</v>
      </c>
      <c r="P170" s="161">
        <f t="shared" si="79"/>
        <v>0</v>
      </c>
      <c r="Q170" s="161">
        <f t="shared" si="79"/>
        <v>0</v>
      </c>
      <c r="R170" s="161">
        <f t="shared" si="79"/>
        <v>0</v>
      </c>
      <c r="S170" s="161">
        <f t="shared" si="80"/>
        <v>0</v>
      </c>
      <c r="T170" s="161">
        <f t="shared" si="80"/>
        <v>0</v>
      </c>
      <c r="U170" s="161">
        <f t="shared" si="81"/>
        <v>0</v>
      </c>
      <c r="V170" s="161">
        <f t="shared" si="81"/>
        <v>0</v>
      </c>
      <c r="W170" s="161">
        <f t="shared" si="81"/>
        <v>0</v>
      </c>
      <c r="X170" s="161">
        <f t="shared" si="81"/>
        <v>0</v>
      </c>
      <c r="Y170" s="161">
        <f t="shared" si="81"/>
        <v>0</v>
      </c>
      <c r="Z170" s="161">
        <f t="shared" si="81"/>
        <v>0</v>
      </c>
      <c r="AA170" s="161">
        <f t="shared" si="81"/>
        <v>0</v>
      </c>
      <c r="AB170" s="161">
        <f t="shared" si="81"/>
        <v>0</v>
      </c>
      <c r="AC170" s="161">
        <f t="shared" si="81"/>
        <v>0</v>
      </c>
      <c r="AD170" s="161">
        <f t="shared" si="81"/>
        <v>0</v>
      </c>
      <c r="AE170" s="161">
        <f t="shared" si="81"/>
        <v>0</v>
      </c>
      <c r="AF170" s="174">
        <f t="shared" si="81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79"/>
        <v>0</v>
      </c>
      <c r="D171" s="161">
        <f t="shared" si="79"/>
        <v>0</v>
      </c>
      <c r="E171" s="161">
        <f t="shared" si="79"/>
        <v>0</v>
      </c>
      <c r="F171" s="161">
        <f t="shared" si="79"/>
        <v>0</v>
      </c>
      <c r="G171" s="161">
        <f t="shared" si="79"/>
        <v>0</v>
      </c>
      <c r="H171" s="161">
        <f t="shared" si="79"/>
        <v>0</v>
      </c>
      <c r="I171" s="161">
        <f t="shared" si="79"/>
        <v>0</v>
      </c>
      <c r="J171" s="161">
        <f t="shared" si="79"/>
        <v>0</v>
      </c>
      <c r="K171" s="161">
        <f t="shared" si="79"/>
        <v>0</v>
      </c>
      <c r="L171" s="161">
        <f t="shared" si="79"/>
        <v>0</v>
      </c>
      <c r="M171" s="161">
        <f t="shared" si="79"/>
        <v>0</v>
      </c>
      <c r="N171" s="161">
        <f t="shared" si="79"/>
        <v>0</v>
      </c>
      <c r="O171" s="161">
        <f t="shared" si="79"/>
        <v>0</v>
      </c>
      <c r="P171" s="161">
        <f t="shared" si="79"/>
        <v>0</v>
      </c>
      <c r="Q171" s="161">
        <f t="shared" si="79"/>
        <v>0</v>
      </c>
      <c r="R171" s="161">
        <f t="shared" si="79"/>
        <v>0</v>
      </c>
      <c r="S171" s="161">
        <f t="shared" si="80"/>
        <v>0</v>
      </c>
      <c r="T171" s="161">
        <f t="shared" si="80"/>
        <v>0</v>
      </c>
      <c r="U171" s="161">
        <f t="shared" si="81"/>
        <v>0</v>
      </c>
      <c r="V171" s="161">
        <f t="shared" si="81"/>
        <v>0</v>
      </c>
      <c r="W171" s="161">
        <f t="shared" si="81"/>
        <v>0</v>
      </c>
      <c r="X171" s="161">
        <f t="shared" si="81"/>
        <v>0</v>
      </c>
      <c r="Y171" s="161">
        <f t="shared" si="81"/>
        <v>0</v>
      </c>
      <c r="Z171" s="161">
        <f t="shared" si="81"/>
        <v>0</v>
      </c>
      <c r="AA171" s="161">
        <f t="shared" si="81"/>
        <v>0</v>
      </c>
      <c r="AB171" s="161">
        <f t="shared" si="81"/>
        <v>0</v>
      </c>
      <c r="AC171" s="161">
        <f t="shared" si="81"/>
        <v>0</v>
      </c>
      <c r="AD171" s="161">
        <f t="shared" si="81"/>
        <v>0</v>
      </c>
      <c r="AE171" s="161">
        <f t="shared" si="81"/>
        <v>0</v>
      </c>
      <c r="AF171" s="174">
        <f t="shared" si="81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79"/>
        <v>0</v>
      </c>
      <c r="D172" s="161">
        <f t="shared" si="79"/>
        <v>0</v>
      </c>
      <c r="E172" s="161">
        <f t="shared" si="79"/>
        <v>0</v>
      </c>
      <c r="F172" s="161">
        <f t="shared" si="79"/>
        <v>0</v>
      </c>
      <c r="G172" s="161">
        <f t="shared" si="79"/>
        <v>0</v>
      </c>
      <c r="H172" s="161">
        <f t="shared" si="79"/>
        <v>0</v>
      </c>
      <c r="I172" s="161">
        <f t="shared" si="79"/>
        <v>0</v>
      </c>
      <c r="J172" s="161">
        <f t="shared" si="79"/>
        <v>0</v>
      </c>
      <c r="K172" s="161">
        <f t="shared" si="79"/>
        <v>0</v>
      </c>
      <c r="L172" s="161">
        <f t="shared" si="79"/>
        <v>0</v>
      </c>
      <c r="M172" s="161">
        <f t="shared" si="79"/>
        <v>0</v>
      </c>
      <c r="N172" s="161">
        <f t="shared" si="79"/>
        <v>0</v>
      </c>
      <c r="O172" s="161">
        <f t="shared" si="79"/>
        <v>0</v>
      </c>
      <c r="P172" s="161">
        <f t="shared" si="79"/>
        <v>0</v>
      </c>
      <c r="Q172" s="161">
        <f t="shared" si="79"/>
        <v>0</v>
      </c>
      <c r="R172" s="161">
        <f t="shared" si="79"/>
        <v>0</v>
      </c>
      <c r="S172" s="161">
        <f t="shared" si="80"/>
        <v>0</v>
      </c>
      <c r="T172" s="161">
        <f t="shared" si="80"/>
        <v>0</v>
      </c>
      <c r="U172" s="161">
        <f t="shared" si="81"/>
        <v>0</v>
      </c>
      <c r="V172" s="161">
        <f t="shared" si="81"/>
        <v>0</v>
      </c>
      <c r="W172" s="161">
        <f t="shared" si="81"/>
        <v>0</v>
      </c>
      <c r="X172" s="161">
        <f t="shared" si="81"/>
        <v>0</v>
      </c>
      <c r="Y172" s="161">
        <f t="shared" si="81"/>
        <v>0</v>
      </c>
      <c r="Z172" s="161">
        <f t="shared" si="81"/>
        <v>0</v>
      </c>
      <c r="AA172" s="161">
        <f t="shared" si="81"/>
        <v>0</v>
      </c>
      <c r="AB172" s="161">
        <f t="shared" si="81"/>
        <v>0</v>
      </c>
      <c r="AC172" s="161">
        <f t="shared" si="81"/>
        <v>0</v>
      </c>
      <c r="AD172" s="161">
        <f t="shared" si="81"/>
        <v>0</v>
      </c>
      <c r="AE172" s="161">
        <f t="shared" si="81"/>
        <v>0</v>
      </c>
      <c r="AF172" s="174">
        <f t="shared" si="81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79"/>
        <v>0</v>
      </c>
      <c r="D173" s="161">
        <f t="shared" si="79"/>
        <v>0</v>
      </c>
      <c r="E173" s="161">
        <f t="shared" si="79"/>
        <v>0</v>
      </c>
      <c r="F173" s="161">
        <f t="shared" si="79"/>
        <v>0</v>
      </c>
      <c r="G173" s="161">
        <f t="shared" si="79"/>
        <v>0</v>
      </c>
      <c r="H173" s="161">
        <f t="shared" si="79"/>
        <v>0</v>
      </c>
      <c r="I173" s="161">
        <f t="shared" si="79"/>
        <v>0</v>
      </c>
      <c r="J173" s="161">
        <f t="shared" si="79"/>
        <v>0</v>
      </c>
      <c r="K173" s="161">
        <f t="shared" si="79"/>
        <v>0</v>
      </c>
      <c r="L173" s="161">
        <f t="shared" si="79"/>
        <v>0</v>
      </c>
      <c r="M173" s="161">
        <f t="shared" si="79"/>
        <v>0</v>
      </c>
      <c r="N173" s="161">
        <f t="shared" si="79"/>
        <v>0</v>
      </c>
      <c r="O173" s="161">
        <f t="shared" si="79"/>
        <v>0</v>
      </c>
      <c r="P173" s="161">
        <f t="shared" si="79"/>
        <v>0</v>
      </c>
      <c r="Q173" s="161">
        <f t="shared" si="79"/>
        <v>0</v>
      </c>
      <c r="R173" s="161">
        <f t="shared" si="79"/>
        <v>0</v>
      </c>
      <c r="S173" s="161">
        <f t="shared" si="80"/>
        <v>0</v>
      </c>
      <c r="T173" s="161">
        <f t="shared" si="80"/>
        <v>0</v>
      </c>
      <c r="U173" s="161">
        <f t="shared" si="81"/>
        <v>0</v>
      </c>
      <c r="V173" s="161">
        <f t="shared" si="81"/>
        <v>0</v>
      </c>
      <c r="W173" s="161">
        <f t="shared" si="81"/>
        <v>0</v>
      </c>
      <c r="X173" s="161">
        <f t="shared" si="81"/>
        <v>0</v>
      </c>
      <c r="Y173" s="161">
        <f t="shared" si="81"/>
        <v>0</v>
      </c>
      <c r="Z173" s="161">
        <f t="shared" si="81"/>
        <v>0</v>
      </c>
      <c r="AA173" s="161">
        <f t="shared" si="81"/>
        <v>0</v>
      </c>
      <c r="AB173" s="161">
        <f t="shared" si="81"/>
        <v>0</v>
      </c>
      <c r="AC173" s="161">
        <f t="shared" si="81"/>
        <v>0</v>
      </c>
      <c r="AD173" s="161">
        <f t="shared" si="81"/>
        <v>0</v>
      </c>
      <c r="AE173" s="161">
        <f t="shared" si="81"/>
        <v>0</v>
      </c>
      <c r="AF173" s="174">
        <f t="shared" si="81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79"/>
        <v>0</v>
      </c>
      <c r="D174" s="161">
        <f t="shared" si="79"/>
        <v>0</v>
      </c>
      <c r="E174" s="161">
        <f t="shared" si="79"/>
        <v>0</v>
      </c>
      <c r="F174" s="161">
        <f t="shared" si="79"/>
        <v>0</v>
      </c>
      <c r="G174" s="161">
        <f t="shared" si="79"/>
        <v>0</v>
      </c>
      <c r="H174" s="161">
        <f t="shared" si="79"/>
        <v>0</v>
      </c>
      <c r="I174" s="161">
        <f t="shared" si="79"/>
        <v>0</v>
      </c>
      <c r="J174" s="161">
        <f t="shared" si="79"/>
        <v>0</v>
      </c>
      <c r="K174" s="161">
        <f t="shared" si="79"/>
        <v>0</v>
      </c>
      <c r="L174" s="161">
        <f t="shared" si="79"/>
        <v>0</v>
      </c>
      <c r="M174" s="161">
        <f t="shared" si="79"/>
        <v>0</v>
      </c>
      <c r="N174" s="161">
        <f t="shared" si="79"/>
        <v>0</v>
      </c>
      <c r="O174" s="161">
        <f t="shared" si="79"/>
        <v>0</v>
      </c>
      <c r="P174" s="161">
        <f t="shared" si="79"/>
        <v>0</v>
      </c>
      <c r="Q174" s="161">
        <f t="shared" si="79"/>
        <v>0</v>
      </c>
      <c r="R174" s="161">
        <f t="shared" si="79"/>
        <v>0</v>
      </c>
      <c r="S174" s="161">
        <f t="shared" si="80"/>
        <v>0</v>
      </c>
      <c r="T174" s="161">
        <f t="shared" si="80"/>
        <v>0</v>
      </c>
      <c r="U174" s="161">
        <f t="shared" si="81"/>
        <v>0</v>
      </c>
      <c r="V174" s="161">
        <f t="shared" si="81"/>
        <v>0</v>
      </c>
      <c r="W174" s="161">
        <f t="shared" si="81"/>
        <v>0</v>
      </c>
      <c r="X174" s="161">
        <f t="shared" si="81"/>
        <v>0</v>
      </c>
      <c r="Y174" s="161">
        <f t="shared" si="81"/>
        <v>0</v>
      </c>
      <c r="Z174" s="161">
        <f t="shared" si="81"/>
        <v>0</v>
      </c>
      <c r="AA174" s="161">
        <f t="shared" si="81"/>
        <v>0</v>
      </c>
      <c r="AB174" s="161">
        <f t="shared" si="81"/>
        <v>0</v>
      </c>
      <c r="AC174" s="161">
        <f t="shared" si="81"/>
        <v>0</v>
      </c>
      <c r="AD174" s="161">
        <f t="shared" si="81"/>
        <v>0</v>
      </c>
      <c r="AE174" s="161">
        <f t="shared" si="81"/>
        <v>0</v>
      </c>
      <c r="AF174" s="174">
        <f t="shared" si="81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79"/>
        <v>0</v>
      </c>
      <c r="D175" s="161">
        <f t="shared" si="79"/>
        <v>0</v>
      </c>
      <c r="E175" s="161">
        <f t="shared" si="79"/>
        <v>0</v>
      </c>
      <c r="F175" s="161">
        <f t="shared" si="79"/>
        <v>0</v>
      </c>
      <c r="G175" s="161">
        <f t="shared" si="79"/>
        <v>0</v>
      </c>
      <c r="H175" s="161">
        <f t="shared" si="79"/>
        <v>0</v>
      </c>
      <c r="I175" s="161">
        <f t="shared" si="79"/>
        <v>0</v>
      </c>
      <c r="J175" s="161">
        <f t="shared" si="79"/>
        <v>0</v>
      </c>
      <c r="K175" s="161">
        <f t="shared" si="79"/>
        <v>0</v>
      </c>
      <c r="L175" s="161">
        <f t="shared" si="79"/>
        <v>0</v>
      </c>
      <c r="M175" s="161">
        <f t="shared" si="79"/>
        <v>0</v>
      </c>
      <c r="N175" s="161">
        <f t="shared" si="79"/>
        <v>0</v>
      </c>
      <c r="O175" s="161">
        <f t="shared" si="79"/>
        <v>0</v>
      </c>
      <c r="P175" s="161">
        <f t="shared" si="79"/>
        <v>0</v>
      </c>
      <c r="Q175" s="161">
        <f t="shared" si="79"/>
        <v>0</v>
      </c>
      <c r="R175" s="161">
        <f t="shared" si="79"/>
        <v>0</v>
      </c>
      <c r="S175" s="161">
        <f t="shared" si="80"/>
        <v>0</v>
      </c>
      <c r="T175" s="161">
        <f t="shared" si="80"/>
        <v>0</v>
      </c>
      <c r="U175" s="161">
        <f t="shared" si="81"/>
        <v>0</v>
      </c>
      <c r="V175" s="161">
        <f t="shared" si="81"/>
        <v>0</v>
      </c>
      <c r="W175" s="161">
        <f t="shared" si="81"/>
        <v>0</v>
      </c>
      <c r="X175" s="161">
        <f t="shared" si="81"/>
        <v>0</v>
      </c>
      <c r="Y175" s="161">
        <f t="shared" si="81"/>
        <v>0</v>
      </c>
      <c r="Z175" s="161">
        <f t="shared" si="81"/>
        <v>0</v>
      </c>
      <c r="AA175" s="161">
        <f t="shared" si="81"/>
        <v>0</v>
      </c>
      <c r="AB175" s="161">
        <f t="shared" si="81"/>
        <v>0</v>
      </c>
      <c r="AC175" s="161">
        <f t="shared" si="81"/>
        <v>0</v>
      </c>
      <c r="AD175" s="161">
        <f t="shared" si="81"/>
        <v>0</v>
      </c>
      <c r="AE175" s="161">
        <f t="shared" si="81"/>
        <v>0</v>
      </c>
      <c r="AF175" s="174">
        <f t="shared" si="81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79"/>
        <v>0</v>
      </c>
      <c r="D176" s="161">
        <f t="shared" si="79"/>
        <v>0</v>
      </c>
      <c r="E176" s="161">
        <f t="shared" si="79"/>
        <v>0</v>
      </c>
      <c r="F176" s="161">
        <f t="shared" si="79"/>
        <v>0</v>
      </c>
      <c r="G176" s="161">
        <f t="shared" si="79"/>
        <v>0</v>
      </c>
      <c r="H176" s="161">
        <f t="shared" si="79"/>
        <v>0</v>
      </c>
      <c r="I176" s="161">
        <f t="shared" si="79"/>
        <v>0</v>
      </c>
      <c r="J176" s="161">
        <f t="shared" si="79"/>
        <v>0</v>
      </c>
      <c r="K176" s="161">
        <f t="shared" si="79"/>
        <v>0</v>
      </c>
      <c r="L176" s="161">
        <f t="shared" si="79"/>
        <v>0</v>
      </c>
      <c r="M176" s="161">
        <f t="shared" si="79"/>
        <v>0</v>
      </c>
      <c r="N176" s="161">
        <f t="shared" si="79"/>
        <v>0</v>
      </c>
      <c r="O176" s="161">
        <f t="shared" si="79"/>
        <v>0</v>
      </c>
      <c r="P176" s="161">
        <f t="shared" si="79"/>
        <v>0</v>
      </c>
      <c r="Q176" s="161">
        <f t="shared" si="79"/>
        <v>0</v>
      </c>
      <c r="R176" s="161">
        <f t="shared" si="79"/>
        <v>0</v>
      </c>
      <c r="S176" s="161">
        <f t="shared" si="80"/>
        <v>0</v>
      </c>
      <c r="T176" s="161">
        <f t="shared" si="80"/>
        <v>0</v>
      </c>
      <c r="U176" s="161">
        <f t="shared" si="81"/>
        <v>0</v>
      </c>
      <c r="V176" s="161">
        <f t="shared" si="81"/>
        <v>0</v>
      </c>
      <c r="W176" s="161">
        <f t="shared" si="81"/>
        <v>0</v>
      </c>
      <c r="X176" s="161">
        <f t="shared" si="81"/>
        <v>0</v>
      </c>
      <c r="Y176" s="161">
        <f t="shared" si="81"/>
        <v>0</v>
      </c>
      <c r="Z176" s="161">
        <f t="shared" si="81"/>
        <v>0</v>
      </c>
      <c r="AA176" s="161">
        <f t="shared" si="81"/>
        <v>0</v>
      </c>
      <c r="AB176" s="161">
        <f t="shared" si="81"/>
        <v>0</v>
      </c>
      <c r="AC176" s="161">
        <f t="shared" si="81"/>
        <v>0</v>
      </c>
      <c r="AD176" s="161">
        <f t="shared" si="81"/>
        <v>0</v>
      </c>
      <c r="AE176" s="161">
        <f t="shared" si="81"/>
        <v>0</v>
      </c>
      <c r="AF176" s="174">
        <f t="shared" si="81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79"/>
        <v>0</v>
      </c>
      <c r="D177" s="161">
        <f t="shared" si="79"/>
        <v>0</v>
      </c>
      <c r="E177" s="161">
        <f t="shared" si="79"/>
        <v>0</v>
      </c>
      <c r="F177" s="161">
        <f t="shared" si="79"/>
        <v>0</v>
      </c>
      <c r="G177" s="161">
        <f t="shared" si="79"/>
        <v>0</v>
      </c>
      <c r="H177" s="161">
        <f t="shared" si="79"/>
        <v>0</v>
      </c>
      <c r="I177" s="161">
        <f t="shared" si="79"/>
        <v>0</v>
      </c>
      <c r="J177" s="161">
        <f t="shared" si="79"/>
        <v>0</v>
      </c>
      <c r="K177" s="161">
        <f t="shared" si="79"/>
        <v>0</v>
      </c>
      <c r="L177" s="161">
        <f t="shared" si="79"/>
        <v>0</v>
      </c>
      <c r="M177" s="161">
        <f t="shared" si="79"/>
        <v>0</v>
      </c>
      <c r="N177" s="161">
        <f t="shared" si="79"/>
        <v>0</v>
      </c>
      <c r="O177" s="161">
        <f t="shared" si="79"/>
        <v>0</v>
      </c>
      <c r="P177" s="161">
        <f t="shared" si="79"/>
        <v>0</v>
      </c>
      <c r="Q177" s="161">
        <f t="shared" si="79"/>
        <v>0</v>
      </c>
      <c r="R177" s="161">
        <f t="shared" si="79"/>
        <v>0</v>
      </c>
      <c r="S177" s="161">
        <f t="shared" si="80"/>
        <v>0</v>
      </c>
      <c r="T177" s="161">
        <f t="shared" si="80"/>
        <v>0</v>
      </c>
      <c r="U177" s="161">
        <f t="shared" si="81"/>
        <v>0</v>
      </c>
      <c r="V177" s="161">
        <f t="shared" si="81"/>
        <v>0</v>
      </c>
      <c r="W177" s="161">
        <f t="shared" si="81"/>
        <v>0</v>
      </c>
      <c r="X177" s="161">
        <f t="shared" si="81"/>
        <v>0</v>
      </c>
      <c r="Y177" s="161">
        <f t="shared" si="81"/>
        <v>0</v>
      </c>
      <c r="Z177" s="161">
        <f t="shared" si="81"/>
        <v>0</v>
      </c>
      <c r="AA177" s="161">
        <f t="shared" si="81"/>
        <v>0</v>
      </c>
      <c r="AB177" s="161">
        <f t="shared" si="81"/>
        <v>0</v>
      </c>
      <c r="AC177" s="161">
        <f t="shared" si="81"/>
        <v>0</v>
      </c>
      <c r="AD177" s="161">
        <f t="shared" si="81"/>
        <v>0</v>
      </c>
      <c r="AE177" s="161">
        <f t="shared" si="81"/>
        <v>0</v>
      </c>
      <c r="AF177" s="174">
        <f t="shared" si="81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79"/>
        <v>0</v>
      </c>
      <c r="D178" s="161">
        <f t="shared" si="79"/>
        <v>0</v>
      </c>
      <c r="E178" s="161">
        <f t="shared" si="79"/>
        <v>0</v>
      </c>
      <c r="F178" s="161">
        <f t="shared" si="79"/>
        <v>0</v>
      </c>
      <c r="G178" s="161">
        <f t="shared" si="79"/>
        <v>0</v>
      </c>
      <c r="H178" s="161">
        <f t="shared" si="79"/>
        <v>0</v>
      </c>
      <c r="I178" s="161">
        <f t="shared" si="79"/>
        <v>0</v>
      </c>
      <c r="J178" s="161">
        <f t="shared" si="79"/>
        <v>0</v>
      </c>
      <c r="K178" s="161">
        <f t="shared" si="79"/>
        <v>0</v>
      </c>
      <c r="L178" s="161">
        <f t="shared" si="79"/>
        <v>0</v>
      </c>
      <c r="M178" s="161">
        <f t="shared" si="79"/>
        <v>0</v>
      </c>
      <c r="N178" s="161">
        <f t="shared" si="79"/>
        <v>0</v>
      </c>
      <c r="O178" s="161">
        <f t="shared" si="79"/>
        <v>0</v>
      </c>
      <c r="P178" s="161">
        <f t="shared" si="79"/>
        <v>0</v>
      </c>
      <c r="Q178" s="161">
        <f t="shared" si="79"/>
        <v>0</v>
      </c>
      <c r="R178" s="161">
        <f t="shared" si="79"/>
        <v>0</v>
      </c>
      <c r="S178" s="161">
        <f t="shared" si="80"/>
        <v>0</v>
      </c>
      <c r="T178" s="161">
        <f t="shared" si="80"/>
        <v>0</v>
      </c>
      <c r="U178" s="161">
        <f t="shared" si="81"/>
        <v>0</v>
      </c>
      <c r="V178" s="161">
        <f t="shared" si="81"/>
        <v>0</v>
      </c>
      <c r="W178" s="161">
        <f t="shared" si="81"/>
        <v>0</v>
      </c>
      <c r="X178" s="161">
        <f t="shared" si="81"/>
        <v>0</v>
      </c>
      <c r="Y178" s="161">
        <f t="shared" si="81"/>
        <v>0</v>
      </c>
      <c r="Z178" s="161">
        <f t="shared" si="81"/>
        <v>0</v>
      </c>
      <c r="AA178" s="161">
        <f t="shared" si="81"/>
        <v>0</v>
      </c>
      <c r="AB178" s="161">
        <f t="shared" si="81"/>
        <v>0</v>
      </c>
      <c r="AC178" s="161">
        <f t="shared" si="81"/>
        <v>0</v>
      </c>
      <c r="AD178" s="161">
        <f t="shared" si="81"/>
        <v>0</v>
      </c>
      <c r="AE178" s="161">
        <f t="shared" si="81"/>
        <v>0</v>
      </c>
      <c r="AF178" s="174">
        <f t="shared" si="81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79"/>
        <v>0</v>
      </c>
      <c r="D179" s="161">
        <f t="shared" si="79"/>
        <v>0</v>
      </c>
      <c r="E179" s="161">
        <f t="shared" si="79"/>
        <v>0</v>
      </c>
      <c r="F179" s="161">
        <f t="shared" si="79"/>
        <v>0</v>
      </c>
      <c r="G179" s="161">
        <f t="shared" si="79"/>
        <v>0</v>
      </c>
      <c r="H179" s="161">
        <f t="shared" si="79"/>
        <v>0</v>
      </c>
      <c r="I179" s="161">
        <f t="shared" si="79"/>
        <v>0</v>
      </c>
      <c r="J179" s="161">
        <f t="shared" si="79"/>
        <v>0</v>
      </c>
      <c r="K179" s="161">
        <f t="shared" si="79"/>
        <v>0</v>
      </c>
      <c r="L179" s="161">
        <f t="shared" si="79"/>
        <v>0</v>
      </c>
      <c r="M179" s="161">
        <f t="shared" si="79"/>
        <v>0</v>
      </c>
      <c r="N179" s="161">
        <f t="shared" si="79"/>
        <v>0</v>
      </c>
      <c r="O179" s="161">
        <f t="shared" si="79"/>
        <v>0</v>
      </c>
      <c r="P179" s="161">
        <f t="shared" si="79"/>
        <v>0</v>
      </c>
      <c r="Q179" s="161">
        <f t="shared" si="79"/>
        <v>0</v>
      </c>
      <c r="R179" s="161">
        <f t="shared" si="79"/>
        <v>0</v>
      </c>
      <c r="S179" s="161">
        <f t="shared" si="80"/>
        <v>0</v>
      </c>
      <c r="T179" s="161">
        <f t="shared" si="80"/>
        <v>0</v>
      </c>
      <c r="U179" s="161">
        <f t="shared" si="81"/>
        <v>0</v>
      </c>
      <c r="V179" s="161">
        <f t="shared" si="81"/>
        <v>0</v>
      </c>
      <c r="W179" s="161">
        <f t="shared" si="81"/>
        <v>0</v>
      </c>
      <c r="X179" s="161">
        <f t="shared" si="81"/>
        <v>0</v>
      </c>
      <c r="Y179" s="161">
        <f t="shared" si="81"/>
        <v>0</v>
      </c>
      <c r="Z179" s="161">
        <f t="shared" si="81"/>
        <v>0</v>
      </c>
      <c r="AA179" s="161">
        <f t="shared" si="81"/>
        <v>0</v>
      </c>
      <c r="AB179" s="161">
        <f t="shared" si="81"/>
        <v>0</v>
      </c>
      <c r="AC179" s="161">
        <f t="shared" si="81"/>
        <v>0</v>
      </c>
      <c r="AD179" s="161">
        <f t="shared" si="81"/>
        <v>0</v>
      </c>
      <c r="AE179" s="161">
        <f t="shared" si="81"/>
        <v>0</v>
      </c>
      <c r="AF179" s="174">
        <f t="shared" si="81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79"/>
        <v>0</v>
      </c>
      <c r="D180" s="161">
        <f t="shared" si="79"/>
        <v>0</v>
      </c>
      <c r="E180" s="161">
        <f t="shared" si="79"/>
        <v>0</v>
      </c>
      <c r="F180" s="161">
        <f t="shared" si="79"/>
        <v>0</v>
      </c>
      <c r="G180" s="161">
        <f t="shared" si="79"/>
        <v>0</v>
      </c>
      <c r="H180" s="161">
        <f t="shared" si="79"/>
        <v>0</v>
      </c>
      <c r="I180" s="161">
        <f t="shared" si="79"/>
        <v>0</v>
      </c>
      <c r="J180" s="161">
        <f t="shared" si="79"/>
        <v>0</v>
      </c>
      <c r="K180" s="161">
        <f t="shared" si="79"/>
        <v>0</v>
      </c>
      <c r="L180" s="161">
        <f t="shared" si="79"/>
        <v>0</v>
      </c>
      <c r="M180" s="161">
        <f t="shared" si="79"/>
        <v>0</v>
      </c>
      <c r="N180" s="161">
        <f t="shared" si="79"/>
        <v>0</v>
      </c>
      <c r="O180" s="161">
        <f t="shared" si="79"/>
        <v>0</v>
      </c>
      <c r="P180" s="161">
        <f t="shared" si="79"/>
        <v>0</v>
      </c>
      <c r="Q180" s="161">
        <f t="shared" si="79"/>
        <v>0</v>
      </c>
      <c r="R180" s="161">
        <f t="shared" si="79"/>
        <v>0</v>
      </c>
      <c r="S180" s="161">
        <f t="shared" si="80"/>
        <v>0</v>
      </c>
      <c r="T180" s="161">
        <f t="shared" si="80"/>
        <v>0</v>
      </c>
      <c r="U180" s="161">
        <f t="shared" si="81"/>
        <v>0</v>
      </c>
      <c r="V180" s="161">
        <f t="shared" si="81"/>
        <v>0</v>
      </c>
      <c r="W180" s="161">
        <f t="shared" si="81"/>
        <v>0</v>
      </c>
      <c r="X180" s="161">
        <f t="shared" si="81"/>
        <v>0</v>
      </c>
      <c r="Y180" s="161">
        <f t="shared" si="81"/>
        <v>0</v>
      </c>
      <c r="Z180" s="161">
        <f t="shared" si="81"/>
        <v>0</v>
      </c>
      <c r="AA180" s="161">
        <f t="shared" si="81"/>
        <v>0</v>
      </c>
      <c r="AB180" s="161">
        <f t="shared" si="81"/>
        <v>0</v>
      </c>
      <c r="AC180" s="161">
        <f t="shared" si="81"/>
        <v>0</v>
      </c>
      <c r="AD180" s="161">
        <f t="shared" si="81"/>
        <v>0</v>
      </c>
      <c r="AE180" s="161">
        <f t="shared" si="81"/>
        <v>0</v>
      </c>
      <c r="AF180" s="174">
        <f t="shared" si="81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79"/>
        <v>0</v>
      </c>
      <c r="D181" s="161">
        <f t="shared" si="79"/>
        <v>0</v>
      </c>
      <c r="E181" s="161">
        <f t="shared" si="79"/>
        <v>0</v>
      </c>
      <c r="F181" s="161">
        <f t="shared" si="79"/>
        <v>0</v>
      </c>
      <c r="G181" s="161">
        <f t="shared" si="79"/>
        <v>0</v>
      </c>
      <c r="H181" s="161">
        <f t="shared" si="79"/>
        <v>0</v>
      </c>
      <c r="I181" s="161">
        <f t="shared" si="79"/>
        <v>0</v>
      </c>
      <c r="J181" s="161">
        <f t="shared" si="79"/>
        <v>0</v>
      </c>
      <c r="K181" s="161">
        <f t="shared" si="79"/>
        <v>0</v>
      </c>
      <c r="L181" s="161">
        <f t="shared" si="79"/>
        <v>0</v>
      </c>
      <c r="M181" s="161">
        <f t="shared" si="79"/>
        <v>0</v>
      </c>
      <c r="N181" s="161">
        <f t="shared" si="79"/>
        <v>0</v>
      </c>
      <c r="O181" s="161">
        <f t="shared" si="79"/>
        <v>0</v>
      </c>
      <c r="P181" s="161">
        <f t="shared" si="79"/>
        <v>0</v>
      </c>
      <c r="Q181" s="161">
        <f t="shared" si="79"/>
        <v>0</v>
      </c>
      <c r="R181" s="161">
        <f t="shared" si="79"/>
        <v>0</v>
      </c>
      <c r="S181" s="161">
        <f t="shared" si="81"/>
        <v>0</v>
      </c>
      <c r="T181" s="161">
        <f t="shared" si="81"/>
        <v>0</v>
      </c>
      <c r="U181" s="161">
        <f t="shared" si="81"/>
        <v>0</v>
      </c>
      <c r="V181" s="161">
        <f t="shared" si="81"/>
        <v>0</v>
      </c>
      <c r="W181" s="161">
        <f t="shared" si="81"/>
        <v>0</v>
      </c>
      <c r="X181" s="161">
        <f t="shared" si="81"/>
        <v>0</v>
      </c>
      <c r="Y181" s="161">
        <f t="shared" si="81"/>
        <v>0</v>
      </c>
      <c r="Z181" s="161">
        <f t="shared" si="81"/>
        <v>0</v>
      </c>
      <c r="AA181" s="161">
        <f t="shared" si="81"/>
        <v>0</v>
      </c>
      <c r="AB181" s="161">
        <f t="shared" si="81"/>
        <v>0</v>
      </c>
      <c r="AC181" s="161">
        <f t="shared" si="81"/>
        <v>0</v>
      </c>
      <c r="AD181" s="161">
        <f t="shared" si="81"/>
        <v>0</v>
      </c>
      <c r="AE181" s="161">
        <f t="shared" si="81"/>
        <v>0</v>
      </c>
      <c r="AF181" s="174">
        <f t="shared" si="81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79"/>
        <v>0</v>
      </c>
      <c r="D182" s="161">
        <f t="shared" si="79"/>
        <v>0</v>
      </c>
      <c r="E182" s="161">
        <f t="shared" si="79"/>
        <v>0</v>
      </c>
      <c r="F182" s="161">
        <f t="shared" si="79"/>
        <v>0</v>
      </c>
      <c r="G182" s="161">
        <f t="shared" si="79"/>
        <v>0</v>
      </c>
      <c r="H182" s="161">
        <f t="shared" si="79"/>
        <v>0</v>
      </c>
      <c r="I182" s="161">
        <f t="shared" si="79"/>
        <v>0</v>
      </c>
      <c r="J182" s="161">
        <f t="shared" si="79"/>
        <v>0</v>
      </c>
      <c r="K182" s="161">
        <f t="shared" si="79"/>
        <v>0</v>
      </c>
      <c r="L182" s="161">
        <f t="shared" si="79"/>
        <v>0</v>
      </c>
      <c r="M182" s="161">
        <f t="shared" si="79"/>
        <v>0</v>
      </c>
      <c r="N182" s="161">
        <f t="shared" si="79"/>
        <v>0</v>
      </c>
      <c r="O182" s="161">
        <f t="shared" si="79"/>
        <v>0</v>
      </c>
      <c r="P182" s="161">
        <f t="shared" si="79"/>
        <v>0</v>
      </c>
      <c r="Q182" s="161">
        <f t="shared" si="79"/>
        <v>0</v>
      </c>
      <c r="R182" s="161">
        <f t="shared" si="79"/>
        <v>0</v>
      </c>
      <c r="S182" s="161">
        <f t="shared" si="81"/>
        <v>0</v>
      </c>
      <c r="T182" s="161">
        <f t="shared" si="81"/>
        <v>0</v>
      </c>
      <c r="U182" s="161">
        <f t="shared" si="81"/>
        <v>0</v>
      </c>
      <c r="V182" s="161">
        <f t="shared" si="81"/>
        <v>0</v>
      </c>
      <c r="W182" s="161">
        <f t="shared" si="81"/>
        <v>0</v>
      </c>
      <c r="X182" s="161">
        <f t="shared" si="81"/>
        <v>0</v>
      </c>
      <c r="Y182" s="161">
        <f t="shared" si="81"/>
        <v>0</v>
      </c>
      <c r="Z182" s="161">
        <f t="shared" si="81"/>
        <v>0</v>
      </c>
      <c r="AA182" s="161">
        <f t="shared" si="81"/>
        <v>0</v>
      </c>
      <c r="AB182" s="161">
        <f t="shared" si="81"/>
        <v>0</v>
      </c>
      <c r="AC182" s="161">
        <f t="shared" si="81"/>
        <v>0</v>
      </c>
      <c r="AD182" s="161">
        <f t="shared" si="81"/>
        <v>0</v>
      </c>
      <c r="AE182" s="161">
        <f t="shared" si="81"/>
        <v>0</v>
      </c>
      <c r="AF182" s="174">
        <f t="shared" si="81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79"/>
        <v>0</v>
      </c>
      <c r="D183" s="161">
        <f t="shared" si="79"/>
        <v>0</v>
      </c>
      <c r="E183" s="161">
        <f t="shared" si="79"/>
        <v>0</v>
      </c>
      <c r="F183" s="161">
        <f t="shared" si="79"/>
        <v>0</v>
      </c>
      <c r="G183" s="161">
        <f t="shared" si="79"/>
        <v>0</v>
      </c>
      <c r="H183" s="161">
        <f t="shared" si="79"/>
        <v>0</v>
      </c>
      <c r="I183" s="161">
        <f t="shared" si="79"/>
        <v>0</v>
      </c>
      <c r="J183" s="161">
        <f t="shared" si="79"/>
        <v>0</v>
      </c>
      <c r="K183" s="161">
        <f t="shared" si="79"/>
        <v>0</v>
      </c>
      <c r="L183" s="161">
        <f t="shared" si="79"/>
        <v>0</v>
      </c>
      <c r="M183" s="161">
        <f t="shared" si="79"/>
        <v>0</v>
      </c>
      <c r="N183" s="161">
        <f t="shared" si="79"/>
        <v>0</v>
      </c>
      <c r="O183" s="161">
        <f t="shared" si="79"/>
        <v>0</v>
      </c>
      <c r="P183" s="161">
        <f t="shared" si="79"/>
        <v>0</v>
      </c>
      <c r="Q183" s="161">
        <f t="shared" si="79"/>
        <v>0</v>
      </c>
      <c r="R183" s="161">
        <f t="shared" si="79"/>
        <v>0</v>
      </c>
      <c r="S183" s="161">
        <f t="shared" si="81"/>
        <v>0</v>
      </c>
      <c r="T183" s="161">
        <f t="shared" si="81"/>
        <v>0</v>
      </c>
      <c r="U183" s="161">
        <f t="shared" si="81"/>
        <v>0</v>
      </c>
      <c r="V183" s="161">
        <f t="shared" si="81"/>
        <v>0</v>
      </c>
      <c r="W183" s="161">
        <f t="shared" si="81"/>
        <v>0</v>
      </c>
      <c r="X183" s="161">
        <f t="shared" si="81"/>
        <v>0</v>
      </c>
      <c r="Y183" s="161">
        <f t="shared" si="81"/>
        <v>0</v>
      </c>
      <c r="Z183" s="161">
        <f t="shared" si="81"/>
        <v>0</v>
      </c>
      <c r="AA183" s="161">
        <f t="shared" si="81"/>
        <v>0</v>
      </c>
      <c r="AB183" s="161">
        <f t="shared" si="81"/>
        <v>0</v>
      </c>
      <c r="AC183" s="161">
        <f t="shared" si="81"/>
        <v>0</v>
      </c>
      <c r="AD183" s="161">
        <f t="shared" si="81"/>
        <v>0</v>
      </c>
      <c r="AE183" s="161">
        <f t="shared" si="81"/>
        <v>0</v>
      </c>
      <c r="AF183" s="174">
        <f t="shared" si="81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79"/>
        <v>0</v>
      </c>
      <c r="D184" s="161">
        <f t="shared" si="79"/>
        <v>0</v>
      </c>
      <c r="E184" s="161">
        <f t="shared" si="79"/>
        <v>0</v>
      </c>
      <c r="F184" s="161">
        <f t="shared" si="79"/>
        <v>0</v>
      </c>
      <c r="G184" s="161">
        <f t="shared" si="79"/>
        <v>0</v>
      </c>
      <c r="H184" s="161">
        <f t="shared" si="79"/>
        <v>0</v>
      </c>
      <c r="I184" s="161">
        <f t="shared" si="79"/>
        <v>0</v>
      </c>
      <c r="J184" s="161">
        <f t="shared" si="79"/>
        <v>0</v>
      </c>
      <c r="K184" s="161">
        <f t="shared" si="79"/>
        <v>0</v>
      </c>
      <c r="L184" s="161">
        <f t="shared" si="79"/>
        <v>0</v>
      </c>
      <c r="M184" s="161">
        <f t="shared" si="79"/>
        <v>0</v>
      </c>
      <c r="N184" s="161">
        <f t="shared" si="79"/>
        <v>0</v>
      </c>
      <c r="O184" s="161">
        <f t="shared" si="79"/>
        <v>0</v>
      </c>
      <c r="P184" s="161">
        <f t="shared" si="79"/>
        <v>0</v>
      </c>
      <c r="Q184" s="161">
        <f t="shared" si="79"/>
        <v>0</v>
      </c>
      <c r="R184" s="161">
        <f t="shared" ref="R184:AF199" si="82">Q184</f>
        <v>0</v>
      </c>
      <c r="S184" s="161">
        <f t="shared" si="82"/>
        <v>0</v>
      </c>
      <c r="T184" s="161">
        <f t="shared" si="82"/>
        <v>0</v>
      </c>
      <c r="U184" s="161">
        <f t="shared" si="82"/>
        <v>0</v>
      </c>
      <c r="V184" s="161">
        <f t="shared" si="82"/>
        <v>0</v>
      </c>
      <c r="W184" s="161">
        <f t="shared" si="82"/>
        <v>0</v>
      </c>
      <c r="X184" s="161">
        <f t="shared" si="82"/>
        <v>0</v>
      </c>
      <c r="Y184" s="161">
        <f t="shared" si="82"/>
        <v>0</v>
      </c>
      <c r="Z184" s="161">
        <f t="shared" si="82"/>
        <v>0</v>
      </c>
      <c r="AA184" s="161">
        <f t="shared" si="82"/>
        <v>0</v>
      </c>
      <c r="AB184" s="161">
        <f t="shared" si="81"/>
        <v>0</v>
      </c>
      <c r="AC184" s="161">
        <f t="shared" si="81"/>
        <v>0</v>
      </c>
      <c r="AD184" s="161">
        <f t="shared" si="82"/>
        <v>0</v>
      </c>
      <c r="AE184" s="161">
        <f t="shared" si="82"/>
        <v>0</v>
      </c>
      <c r="AF184" s="174">
        <f t="shared" si="82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83">B185</f>
        <v>0</v>
      </c>
      <c r="D185" s="161">
        <f t="shared" si="83"/>
        <v>0</v>
      </c>
      <c r="E185" s="161">
        <f t="shared" si="83"/>
        <v>0</v>
      </c>
      <c r="F185" s="161">
        <f t="shared" si="83"/>
        <v>0</v>
      </c>
      <c r="G185" s="161">
        <f t="shared" si="83"/>
        <v>0</v>
      </c>
      <c r="H185" s="161">
        <f t="shared" si="83"/>
        <v>0</v>
      </c>
      <c r="I185" s="161">
        <f t="shared" si="83"/>
        <v>0</v>
      </c>
      <c r="J185" s="161">
        <f t="shared" si="83"/>
        <v>0</v>
      </c>
      <c r="K185" s="161">
        <f t="shared" si="83"/>
        <v>0</v>
      </c>
      <c r="L185" s="161">
        <f t="shared" si="83"/>
        <v>0</v>
      </c>
      <c r="M185" s="161">
        <f t="shared" si="83"/>
        <v>0</v>
      </c>
      <c r="N185" s="161">
        <f t="shared" si="83"/>
        <v>0</v>
      </c>
      <c r="O185" s="161">
        <f t="shared" si="83"/>
        <v>0</v>
      </c>
      <c r="P185" s="161">
        <f t="shared" si="83"/>
        <v>0</v>
      </c>
      <c r="Q185" s="161">
        <f t="shared" si="83"/>
        <v>0</v>
      </c>
      <c r="R185" s="161">
        <f t="shared" si="83"/>
        <v>0</v>
      </c>
      <c r="S185" s="161">
        <f t="shared" si="82"/>
        <v>0</v>
      </c>
      <c r="T185" s="161">
        <f t="shared" si="82"/>
        <v>0</v>
      </c>
      <c r="U185" s="161">
        <f t="shared" si="82"/>
        <v>0</v>
      </c>
      <c r="V185" s="161">
        <f t="shared" si="82"/>
        <v>0</v>
      </c>
      <c r="W185" s="161">
        <f t="shared" si="82"/>
        <v>0</v>
      </c>
      <c r="X185" s="161">
        <f t="shared" si="82"/>
        <v>0</v>
      </c>
      <c r="Y185" s="161">
        <f t="shared" si="82"/>
        <v>0</v>
      </c>
      <c r="Z185" s="161">
        <f t="shared" si="82"/>
        <v>0</v>
      </c>
      <c r="AA185" s="161">
        <f t="shared" si="82"/>
        <v>0</v>
      </c>
      <c r="AB185" s="161">
        <f t="shared" si="82"/>
        <v>0</v>
      </c>
      <c r="AC185" s="161">
        <f t="shared" si="82"/>
        <v>0</v>
      </c>
      <c r="AD185" s="161">
        <f t="shared" si="82"/>
        <v>0</v>
      </c>
      <c r="AE185" s="161">
        <f t="shared" si="82"/>
        <v>0</v>
      </c>
      <c r="AF185" s="174">
        <f t="shared" si="82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83"/>
        <v>0</v>
      </c>
      <c r="D186" s="161">
        <f t="shared" si="83"/>
        <v>0</v>
      </c>
      <c r="E186" s="161">
        <f t="shared" si="83"/>
        <v>0</v>
      </c>
      <c r="F186" s="161">
        <f t="shared" si="83"/>
        <v>0</v>
      </c>
      <c r="G186" s="161">
        <f t="shared" si="83"/>
        <v>0</v>
      </c>
      <c r="H186" s="161">
        <f t="shared" si="83"/>
        <v>0</v>
      </c>
      <c r="I186" s="161">
        <f t="shared" si="83"/>
        <v>0</v>
      </c>
      <c r="J186" s="161">
        <f t="shared" si="83"/>
        <v>0</v>
      </c>
      <c r="K186" s="161">
        <f t="shared" si="83"/>
        <v>0</v>
      </c>
      <c r="L186" s="161">
        <f t="shared" si="83"/>
        <v>0</v>
      </c>
      <c r="M186" s="161">
        <f t="shared" si="83"/>
        <v>0</v>
      </c>
      <c r="N186" s="161">
        <f t="shared" si="83"/>
        <v>0</v>
      </c>
      <c r="O186" s="161">
        <f t="shared" si="83"/>
        <v>0</v>
      </c>
      <c r="P186" s="161">
        <f t="shared" si="83"/>
        <v>0</v>
      </c>
      <c r="Q186" s="161">
        <f t="shared" si="83"/>
        <v>0</v>
      </c>
      <c r="R186" s="161">
        <f t="shared" si="83"/>
        <v>0</v>
      </c>
      <c r="S186" s="161">
        <f t="shared" si="82"/>
        <v>0</v>
      </c>
      <c r="T186" s="161">
        <f t="shared" si="82"/>
        <v>0</v>
      </c>
      <c r="U186" s="161">
        <f t="shared" si="82"/>
        <v>0</v>
      </c>
      <c r="V186" s="161">
        <f t="shared" si="82"/>
        <v>0</v>
      </c>
      <c r="W186" s="161">
        <f t="shared" si="82"/>
        <v>0</v>
      </c>
      <c r="X186" s="161">
        <f t="shared" si="82"/>
        <v>0</v>
      </c>
      <c r="Y186" s="161">
        <f t="shared" si="82"/>
        <v>0</v>
      </c>
      <c r="Z186" s="161">
        <f t="shared" si="82"/>
        <v>0</v>
      </c>
      <c r="AA186" s="161">
        <f t="shared" si="82"/>
        <v>0</v>
      </c>
      <c r="AB186" s="161">
        <f t="shared" si="82"/>
        <v>0</v>
      </c>
      <c r="AC186" s="161">
        <f t="shared" si="82"/>
        <v>0</v>
      </c>
      <c r="AD186" s="161">
        <f t="shared" si="82"/>
        <v>0</v>
      </c>
      <c r="AE186" s="161">
        <f t="shared" si="82"/>
        <v>0</v>
      </c>
      <c r="AF186" s="174">
        <f t="shared" si="82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83"/>
        <v>0</v>
      </c>
      <c r="D187" s="161">
        <f t="shared" si="83"/>
        <v>0</v>
      </c>
      <c r="E187" s="161">
        <f t="shared" si="83"/>
        <v>0</v>
      </c>
      <c r="F187" s="161">
        <f t="shared" si="83"/>
        <v>0</v>
      </c>
      <c r="G187" s="161">
        <f t="shared" si="83"/>
        <v>0</v>
      </c>
      <c r="H187" s="161">
        <f t="shared" si="83"/>
        <v>0</v>
      </c>
      <c r="I187" s="161">
        <f t="shared" si="83"/>
        <v>0</v>
      </c>
      <c r="J187" s="161">
        <f t="shared" si="83"/>
        <v>0</v>
      </c>
      <c r="K187" s="161">
        <f t="shared" si="83"/>
        <v>0</v>
      </c>
      <c r="L187" s="161">
        <f t="shared" si="83"/>
        <v>0</v>
      </c>
      <c r="M187" s="161">
        <f t="shared" si="83"/>
        <v>0</v>
      </c>
      <c r="N187" s="161">
        <f t="shared" si="83"/>
        <v>0</v>
      </c>
      <c r="O187" s="161">
        <f t="shared" si="83"/>
        <v>0</v>
      </c>
      <c r="P187" s="161">
        <f t="shared" si="83"/>
        <v>0</v>
      </c>
      <c r="Q187" s="161">
        <f t="shared" si="83"/>
        <v>0</v>
      </c>
      <c r="R187" s="161">
        <f t="shared" si="83"/>
        <v>0</v>
      </c>
      <c r="S187" s="161">
        <f t="shared" si="82"/>
        <v>0</v>
      </c>
      <c r="T187" s="161">
        <f t="shared" si="82"/>
        <v>0</v>
      </c>
      <c r="U187" s="161">
        <f t="shared" si="82"/>
        <v>0</v>
      </c>
      <c r="V187" s="161">
        <f t="shared" si="82"/>
        <v>0</v>
      </c>
      <c r="W187" s="161">
        <f t="shared" si="82"/>
        <v>0</v>
      </c>
      <c r="X187" s="161">
        <f t="shared" si="82"/>
        <v>0</v>
      </c>
      <c r="Y187" s="161">
        <f t="shared" si="82"/>
        <v>0</v>
      </c>
      <c r="Z187" s="161">
        <f t="shared" si="82"/>
        <v>0</v>
      </c>
      <c r="AA187" s="161">
        <f t="shared" si="82"/>
        <v>0</v>
      </c>
      <c r="AB187" s="161">
        <f t="shared" si="82"/>
        <v>0</v>
      </c>
      <c r="AC187" s="161">
        <f t="shared" si="82"/>
        <v>0</v>
      </c>
      <c r="AD187" s="161">
        <f t="shared" si="82"/>
        <v>0</v>
      </c>
      <c r="AE187" s="161">
        <f t="shared" si="82"/>
        <v>0</v>
      </c>
      <c r="AF187" s="174">
        <f t="shared" si="82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83"/>
        <v>0</v>
      </c>
      <c r="D188" s="161">
        <f t="shared" si="83"/>
        <v>0</v>
      </c>
      <c r="E188" s="161">
        <f t="shared" si="83"/>
        <v>0</v>
      </c>
      <c r="F188" s="161">
        <f t="shared" si="83"/>
        <v>0</v>
      </c>
      <c r="G188" s="161">
        <f t="shared" si="83"/>
        <v>0</v>
      </c>
      <c r="H188" s="161">
        <f t="shared" si="83"/>
        <v>0</v>
      </c>
      <c r="I188" s="161">
        <f t="shared" si="83"/>
        <v>0</v>
      </c>
      <c r="J188" s="161">
        <f t="shared" si="83"/>
        <v>0</v>
      </c>
      <c r="K188" s="161">
        <f t="shared" si="83"/>
        <v>0</v>
      </c>
      <c r="L188" s="161">
        <f t="shared" si="83"/>
        <v>0</v>
      </c>
      <c r="M188" s="161">
        <f t="shared" si="83"/>
        <v>0</v>
      </c>
      <c r="N188" s="161">
        <f t="shared" si="83"/>
        <v>0</v>
      </c>
      <c r="O188" s="161">
        <f t="shared" si="83"/>
        <v>0</v>
      </c>
      <c r="P188" s="161">
        <f t="shared" si="83"/>
        <v>0</v>
      </c>
      <c r="Q188" s="161">
        <f t="shared" si="83"/>
        <v>0</v>
      </c>
      <c r="R188" s="161">
        <f t="shared" si="83"/>
        <v>0</v>
      </c>
      <c r="S188" s="161">
        <f t="shared" si="82"/>
        <v>0</v>
      </c>
      <c r="T188" s="161">
        <f t="shared" si="82"/>
        <v>0</v>
      </c>
      <c r="U188" s="161">
        <f t="shared" si="82"/>
        <v>0</v>
      </c>
      <c r="V188" s="161">
        <f t="shared" si="82"/>
        <v>0</v>
      </c>
      <c r="W188" s="161">
        <f t="shared" si="82"/>
        <v>0</v>
      </c>
      <c r="X188" s="161">
        <f t="shared" si="82"/>
        <v>0</v>
      </c>
      <c r="Y188" s="161">
        <f t="shared" si="82"/>
        <v>0</v>
      </c>
      <c r="Z188" s="161">
        <f t="shared" si="82"/>
        <v>0</v>
      </c>
      <c r="AA188" s="161">
        <f t="shared" si="82"/>
        <v>0</v>
      </c>
      <c r="AB188" s="161">
        <f t="shared" si="82"/>
        <v>0</v>
      </c>
      <c r="AC188" s="161">
        <f t="shared" si="82"/>
        <v>0</v>
      </c>
      <c r="AD188" s="161">
        <f t="shared" si="82"/>
        <v>0</v>
      </c>
      <c r="AE188" s="161">
        <f t="shared" si="82"/>
        <v>0</v>
      </c>
      <c r="AF188" s="174">
        <f t="shared" si="82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83"/>
        <v>0</v>
      </c>
      <c r="D189" s="161">
        <f t="shared" si="83"/>
        <v>0</v>
      </c>
      <c r="E189" s="161">
        <f t="shared" si="83"/>
        <v>0</v>
      </c>
      <c r="F189" s="161">
        <f t="shared" si="83"/>
        <v>0</v>
      </c>
      <c r="G189" s="161">
        <f t="shared" si="83"/>
        <v>0</v>
      </c>
      <c r="H189" s="161">
        <f t="shared" si="83"/>
        <v>0</v>
      </c>
      <c r="I189" s="161">
        <f t="shared" si="83"/>
        <v>0</v>
      </c>
      <c r="J189" s="161">
        <f t="shared" si="83"/>
        <v>0</v>
      </c>
      <c r="K189" s="161">
        <f t="shared" si="83"/>
        <v>0</v>
      </c>
      <c r="L189" s="161">
        <f t="shared" si="83"/>
        <v>0</v>
      </c>
      <c r="M189" s="161">
        <f t="shared" si="83"/>
        <v>0</v>
      </c>
      <c r="N189" s="161">
        <f t="shared" si="83"/>
        <v>0</v>
      </c>
      <c r="O189" s="161">
        <f t="shared" si="83"/>
        <v>0</v>
      </c>
      <c r="P189" s="161">
        <f t="shared" si="83"/>
        <v>0</v>
      </c>
      <c r="Q189" s="161">
        <f t="shared" si="83"/>
        <v>0</v>
      </c>
      <c r="R189" s="161">
        <f t="shared" si="83"/>
        <v>0</v>
      </c>
      <c r="S189" s="161">
        <f t="shared" si="82"/>
        <v>0</v>
      </c>
      <c r="T189" s="161">
        <f t="shared" si="82"/>
        <v>0</v>
      </c>
      <c r="U189" s="161">
        <f t="shared" si="82"/>
        <v>0</v>
      </c>
      <c r="V189" s="161">
        <f t="shared" si="82"/>
        <v>0</v>
      </c>
      <c r="W189" s="161">
        <f t="shared" si="82"/>
        <v>0</v>
      </c>
      <c r="X189" s="161">
        <f t="shared" si="82"/>
        <v>0</v>
      </c>
      <c r="Y189" s="161">
        <f t="shared" si="82"/>
        <v>0</v>
      </c>
      <c r="Z189" s="161">
        <f t="shared" si="82"/>
        <v>0</v>
      </c>
      <c r="AA189" s="161">
        <f t="shared" si="82"/>
        <v>0</v>
      </c>
      <c r="AB189" s="161">
        <f t="shared" si="82"/>
        <v>0</v>
      </c>
      <c r="AC189" s="161">
        <f t="shared" si="82"/>
        <v>0</v>
      </c>
      <c r="AD189" s="161">
        <f t="shared" si="82"/>
        <v>0</v>
      </c>
      <c r="AE189" s="161">
        <f t="shared" si="82"/>
        <v>0</v>
      </c>
      <c r="AF189" s="174">
        <f t="shared" si="82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83"/>
        <v>0</v>
      </c>
      <c r="D190" s="161">
        <f t="shared" si="83"/>
        <v>0</v>
      </c>
      <c r="E190" s="161">
        <f t="shared" si="83"/>
        <v>0</v>
      </c>
      <c r="F190" s="161">
        <f t="shared" si="83"/>
        <v>0</v>
      </c>
      <c r="G190" s="161">
        <f t="shared" si="83"/>
        <v>0</v>
      </c>
      <c r="H190" s="161">
        <f t="shared" si="83"/>
        <v>0</v>
      </c>
      <c r="I190" s="161">
        <f t="shared" si="83"/>
        <v>0</v>
      </c>
      <c r="J190" s="161">
        <f t="shared" si="83"/>
        <v>0</v>
      </c>
      <c r="K190" s="161">
        <f t="shared" si="83"/>
        <v>0</v>
      </c>
      <c r="L190" s="161">
        <f t="shared" si="83"/>
        <v>0</v>
      </c>
      <c r="M190" s="161">
        <f t="shared" si="83"/>
        <v>0</v>
      </c>
      <c r="N190" s="161">
        <f t="shared" si="83"/>
        <v>0</v>
      </c>
      <c r="O190" s="161">
        <f t="shared" si="83"/>
        <v>0</v>
      </c>
      <c r="P190" s="161">
        <f t="shared" si="83"/>
        <v>0</v>
      </c>
      <c r="Q190" s="161">
        <f t="shared" si="83"/>
        <v>0</v>
      </c>
      <c r="R190" s="161">
        <f t="shared" si="83"/>
        <v>0</v>
      </c>
      <c r="S190" s="161">
        <f t="shared" si="82"/>
        <v>0</v>
      </c>
      <c r="T190" s="161">
        <f t="shared" si="82"/>
        <v>0</v>
      </c>
      <c r="U190" s="161">
        <f t="shared" si="82"/>
        <v>0</v>
      </c>
      <c r="V190" s="161">
        <f t="shared" si="82"/>
        <v>0</v>
      </c>
      <c r="W190" s="161">
        <f t="shared" si="82"/>
        <v>0</v>
      </c>
      <c r="X190" s="161">
        <f t="shared" si="82"/>
        <v>0</v>
      </c>
      <c r="Y190" s="161">
        <f t="shared" si="82"/>
        <v>0</v>
      </c>
      <c r="Z190" s="161">
        <f t="shared" si="82"/>
        <v>0</v>
      </c>
      <c r="AA190" s="161">
        <f t="shared" si="82"/>
        <v>0</v>
      </c>
      <c r="AB190" s="161">
        <f t="shared" si="82"/>
        <v>0</v>
      </c>
      <c r="AC190" s="161">
        <f t="shared" si="82"/>
        <v>0</v>
      </c>
      <c r="AD190" s="161">
        <f t="shared" si="82"/>
        <v>0</v>
      </c>
      <c r="AE190" s="161">
        <f t="shared" si="82"/>
        <v>0</v>
      </c>
      <c r="AF190" s="174">
        <f t="shared" si="82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83"/>
        <v>0</v>
      </c>
      <c r="D191" s="161">
        <f t="shared" si="83"/>
        <v>0</v>
      </c>
      <c r="E191" s="161">
        <f t="shared" si="83"/>
        <v>0</v>
      </c>
      <c r="F191" s="161">
        <f t="shared" si="83"/>
        <v>0</v>
      </c>
      <c r="G191" s="161">
        <f t="shared" si="83"/>
        <v>0</v>
      </c>
      <c r="H191" s="161">
        <f t="shared" si="83"/>
        <v>0</v>
      </c>
      <c r="I191" s="161">
        <f t="shared" si="83"/>
        <v>0</v>
      </c>
      <c r="J191" s="161">
        <f t="shared" si="83"/>
        <v>0</v>
      </c>
      <c r="K191" s="161">
        <f t="shared" si="83"/>
        <v>0</v>
      </c>
      <c r="L191" s="161">
        <f t="shared" si="83"/>
        <v>0</v>
      </c>
      <c r="M191" s="161">
        <f t="shared" si="83"/>
        <v>0</v>
      </c>
      <c r="N191" s="161">
        <f t="shared" si="83"/>
        <v>0</v>
      </c>
      <c r="O191" s="161">
        <f t="shared" si="83"/>
        <v>0</v>
      </c>
      <c r="P191" s="161">
        <f t="shared" si="83"/>
        <v>0</v>
      </c>
      <c r="Q191" s="161">
        <f t="shared" si="83"/>
        <v>0</v>
      </c>
      <c r="R191" s="161">
        <f t="shared" si="83"/>
        <v>0</v>
      </c>
      <c r="S191" s="161">
        <f t="shared" si="82"/>
        <v>0</v>
      </c>
      <c r="T191" s="161">
        <f t="shared" si="82"/>
        <v>0</v>
      </c>
      <c r="U191" s="161">
        <f t="shared" si="82"/>
        <v>0</v>
      </c>
      <c r="V191" s="161">
        <f t="shared" si="82"/>
        <v>0</v>
      </c>
      <c r="W191" s="161">
        <f t="shared" si="82"/>
        <v>0</v>
      </c>
      <c r="X191" s="161">
        <f t="shared" si="82"/>
        <v>0</v>
      </c>
      <c r="Y191" s="161">
        <f t="shared" si="82"/>
        <v>0</v>
      </c>
      <c r="Z191" s="161">
        <f t="shared" si="82"/>
        <v>0</v>
      </c>
      <c r="AA191" s="161">
        <f t="shared" si="82"/>
        <v>0</v>
      </c>
      <c r="AB191" s="161">
        <f t="shared" si="82"/>
        <v>0</v>
      </c>
      <c r="AC191" s="161">
        <f t="shared" si="82"/>
        <v>0</v>
      </c>
      <c r="AD191" s="161">
        <f t="shared" si="82"/>
        <v>0</v>
      </c>
      <c r="AE191" s="161">
        <f t="shared" si="82"/>
        <v>0</v>
      </c>
      <c r="AF191" s="174">
        <f t="shared" si="82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83"/>
        <v>0</v>
      </c>
      <c r="D192" s="161">
        <f t="shared" si="83"/>
        <v>0</v>
      </c>
      <c r="E192" s="161">
        <f t="shared" si="83"/>
        <v>0</v>
      </c>
      <c r="F192" s="161">
        <f t="shared" si="83"/>
        <v>0</v>
      </c>
      <c r="G192" s="161">
        <f t="shared" si="83"/>
        <v>0</v>
      </c>
      <c r="H192" s="161">
        <f t="shared" si="83"/>
        <v>0</v>
      </c>
      <c r="I192" s="161">
        <f t="shared" si="83"/>
        <v>0</v>
      </c>
      <c r="J192" s="161">
        <f t="shared" si="83"/>
        <v>0</v>
      </c>
      <c r="K192" s="161">
        <f t="shared" si="83"/>
        <v>0</v>
      </c>
      <c r="L192" s="161">
        <f t="shared" si="83"/>
        <v>0</v>
      </c>
      <c r="M192" s="161">
        <f t="shared" si="83"/>
        <v>0</v>
      </c>
      <c r="N192" s="161">
        <f t="shared" si="83"/>
        <v>0</v>
      </c>
      <c r="O192" s="161">
        <f t="shared" si="83"/>
        <v>0</v>
      </c>
      <c r="P192" s="161">
        <f t="shared" si="83"/>
        <v>0</v>
      </c>
      <c r="Q192" s="161">
        <f t="shared" si="83"/>
        <v>0</v>
      </c>
      <c r="R192" s="161">
        <f t="shared" si="83"/>
        <v>0</v>
      </c>
      <c r="S192" s="161">
        <f t="shared" si="82"/>
        <v>0</v>
      </c>
      <c r="T192" s="161">
        <f t="shared" si="82"/>
        <v>0</v>
      </c>
      <c r="U192" s="161">
        <f t="shared" si="82"/>
        <v>0</v>
      </c>
      <c r="V192" s="161">
        <f t="shared" si="82"/>
        <v>0</v>
      </c>
      <c r="W192" s="161">
        <f t="shared" si="82"/>
        <v>0</v>
      </c>
      <c r="X192" s="161">
        <f t="shared" si="82"/>
        <v>0</v>
      </c>
      <c r="Y192" s="161">
        <f t="shared" si="82"/>
        <v>0</v>
      </c>
      <c r="Z192" s="161">
        <f t="shared" si="82"/>
        <v>0</v>
      </c>
      <c r="AA192" s="161">
        <f t="shared" si="82"/>
        <v>0</v>
      </c>
      <c r="AB192" s="161">
        <f t="shared" si="82"/>
        <v>0</v>
      </c>
      <c r="AC192" s="161">
        <f t="shared" si="82"/>
        <v>0</v>
      </c>
      <c r="AD192" s="161">
        <f t="shared" si="82"/>
        <v>0</v>
      </c>
      <c r="AE192" s="161">
        <f t="shared" si="82"/>
        <v>0</v>
      </c>
      <c r="AF192" s="174">
        <f t="shared" si="82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83"/>
        <v>0</v>
      </c>
      <c r="D193" s="161">
        <f t="shared" si="83"/>
        <v>0</v>
      </c>
      <c r="E193" s="161">
        <f t="shared" si="83"/>
        <v>0</v>
      </c>
      <c r="F193" s="161">
        <f t="shared" si="83"/>
        <v>0</v>
      </c>
      <c r="G193" s="161">
        <f t="shared" si="83"/>
        <v>0</v>
      </c>
      <c r="H193" s="161">
        <f t="shared" si="83"/>
        <v>0</v>
      </c>
      <c r="I193" s="161">
        <f t="shared" si="83"/>
        <v>0</v>
      </c>
      <c r="J193" s="161">
        <f t="shared" si="83"/>
        <v>0</v>
      </c>
      <c r="K193" s="161">
        <f t="shared" si="83"/>
        <v>0</v>
      </c>
      <c r="L193" s="161">
        <f t="shared" si="83"/>
        <v>0</v>
      </c>
      <c r="M193" s="161">
        <f t="shared" si="83"/>
        <v>0</v>
      </c>
      <c r="N193" s="161">
        <f t="shared" si="83"/>
        <v>0</v>
      </c>
      <c r="O193" s="161">
        <f t="shared" si="83"/>
        <v>0</v>
      </c>
      <c r="P193" s="161">
        <f t="shared" si="83"/>
        <v>0</v>
      </c>
      <c r="Q193" s="161">
        <f t="shared" si="83"/>
        <v>0</v>
      </c>
      <c r="R193" s="161">
        <f t="shared" si="83"/>
        <v>0</v>
      </c>
      <c r="S193" s="161">
        <f t="shared" si="82"/>
        <v>0</v>
      </c>
      <c r="T193" s="161">
        <f t="shared" si="82"/>
        <v>0</v>
      </c>
      <c r="U193" s="161">
        <f t="shared" si="82"/>
        <v>0</v>
      </c>
      <c r="V193" s="161">
        <f t="shared" si="82"/>
        <v>0</v>
      </c>
      <c r="W193" s="161">
        <f t="shared" si="82"/>
        <v>0</v>
      </c>
      <c r="X193" s="161">
        <f t="shared" si="82"/>
        <v>0</v>
      </c>
      <c r="Y193" s="161">
        <f t="shared" si="82"/>
        <v>0</v>
      </c>
      <c r="Z193" s="161">
        <f t="shared" si="82"/>
        <v>0</v>
      </c>
      <c r="AA193" s="161">
        <f t="shared" si="82"/>
        <v>0</v>
      </c>
      <c r="AB193" s="161">
        <f t="shared" si="82"/>
        <v>0</v>
      </c>
      <c r="AC193" s="161">
        <f t="shared" si="82"/>
        <v>0</v>
      </c>
      <c r="AD193" s="161">
        <f t="shared" si="82"/>
        <v>0</v>
      </c>
      <c r="AE193" s="161">
        <f t="shared" si="82"/>
        <v>0</v>
      </c>
      <c r="AF193" s="174">
        <f t="shared" si="82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83"/>
        <v>0</v>
      </c>
      <c r="D194" s="161">
        <f t="shared" si="83"/>
        <v>0</v>
      </c>
      <c r="E194" s="161">
        <f t="shared" si="83"/>
        <v>0</v>
      </c>
      <c r="F194" s="161">
        <f t="shared" si="83"/>
        <v>0</v>
      </c>
      <c r="G194" s="161">
        <f t="shared" si="83"/>
        <v>0</v>
      </c>
      <c r="H194" s="161">
        <f t="shared" si="83"/>
        <v>0</v>
      </c>
      <c r="I194" s="161">
        <f t="shared" si="83"/>
        <v>0</v>
      </c>
      <c r="J194" s="161">
        <f t="shared" si="83"/>
        <v>0</v>
      </c>
      <c r="K194" s="161">
        <f t="shared" si="83"/>
        <v>0</v>
      </c>
      <c r="L194" s="161">
        <f t="shared" si="83"/>
        <v>0</v>
      </c>
      <c r="M194" s="161">
        <f t="shared" si="83"/>
        <v>0</v>
      </c>
      <c r="N194" s="161">
        <f t="shared" si="83"/>
        <v>0</v>
      </c>
      <c r="O194" s="161">
        <f t="shared" si="83"/>
        <v>0</v>
      </c>
      <c r="P194" s="161">
        <f t="shared" si="83"/>
        <v>0</v>
      </c>
      <c r="Q194" s="161">
        <f t="shared" si="83"/>
        <v>0</v>
      </c>
      <c r="R194" s="161">
        <f t="shared" si="83"/>
        <v>0</v>
      </c>
      <c r="S194" s="161">
        <f t="shared" si="82"/>
        <v>0</v>
      </c>
      <c r="T194" s="161">
        <f t="shared" si="82"/>
        <v>0</v>
      </c>
      <c r="U194" s="161">
        <f t="shared" si="82"/>
        <v>0</v>
      </c>
      <c r="V194" s="161">
        <f t="shared" si="82"/>
        <v>0</v>
      </c>
      <c r="W194" s="161">
        <f t="shared" si="82"/>
        <v>0</v>
      </c>
      <c r="X194" s="161">
        <f t="shared" si="82"/>
        <v>0</v>
      </c>
      <c r="Y194" s="161">
        <f t="shared" si="82"/>
        <v>0</v>
      </c>
      <c r="Z194" s="161">
        <f t="shared" si="82"/>
        <v>0</v>
      </c>
      <c r="AA194" s="161">
        <f t="shared" si="82"/>
        <v>0</v>
      </c>
      <c r="AB194" s="161">
        <f t="shared" si="82"/>
        <v>0</v>
      </c>
      <c r="AC194" s="161">
        <f t="shared" si="82"/>
        <v>0</v>
      </c>
      <c r="AD194" s="161">
        <f t="shared" si="82"/>
        <v>0</v>
      </c>
      <c r="AE194" s="161">
        <f t="shared" si="82"/>
        <v>0</v>
      </c>
      <c r="AF194" s="174">
        <f t="shared" si="82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83"/>
        <v>0</v>
      </c>
      <c r="D195" s="161">
        <f t="shared" si="83"/>
        <v>0</v>
      </c>
      <c r="E195" s="161">
        <f t="shared" si="83"/>
        <v>0</v>
      </c>
      <c r="F195" s="161">
        <f t="shared" si="83"/>
        <v>0</v>
      </c>
      <c r="G195" s="161">
        <f t="shared" si="83"/>
        <v>0</v>
      </c>
      <c r="H195" s="161">
        <f t="shared" si="83"/>
        <v>0</v>
      </c>
      <c r="I195" s="161">
        <f t="shared" si="83"/>
        <v>0</v>
      </c>
      <c r="J195" s="161">
        <f t="shared" si="83"/>
        <v>0</v>
      </c>
      <c r="K195" s="161">
        <f t="shared" si="83"/>
        <v>0</v>
      </c>
      <c r="L195" s="161">
        <f t="shared" si="83"/>
        <v>0</v>
      </c>
      <c r="M195" s="161">
        <f t="shared" si="83"/>
        <v>0</v>
      </c>
      <c r="N195" s="161">
        <f t="shared" si="83"/>
        <v>0</v>
      </c>
      <c r="O195" s="161">
        <f t="shared" si="83"/>
        <v>0</v>
      </c>
      <c r="P195" s="161">
        <f t="shared" si="83"/>
        <v>0</v>
      </c>
      <c r="Q195" s="161">
        <f t="shared" si="83"/>
        <v>0</v>
      </c>
      <c r="R195" s="161">
        <f t="shared" si="83"/>
        <v>0</v>
      </c>
      <c r="S195" s="161">
        <f t="shared" si="82"/>
        <v>0</v>
      </c>
      <c r="T195" s="161">
        <f t="shared" si="82"/>
        <v>0</v>
      </c>
      <c r="U195" s="161">
        <f t="shared" si="82"/>
        <v>0</v>
      </c>
      <c r="V195" s="161">
        <f t="shared" si="82"/>
        <v>0</v>
      </c>
      <c r="W195" s="161">
        <f t="shared" si="82"/>
        <v>0</v>
      </c>
      <c r="X195" s="161">
        <f t="shared" si="82"/>
        <v>0</v>
      </c>
      <c r="Y195" s="161">
        <f t="shared" si="82"/>
        <v>0</v>
      </c>
      <c r="Z195" s="161">
        <f t="shared" si="82"/>
        <v>0</v>
      </c>
      <c r="AA195" s="161">
        <f t="shared" si="82"/>
        <v>0</v>
      </c>
      <c r="AB195" s="161">
        <f t="shared" si="82"/>
        <v>0</v>
      </c>
      <c r="AC195" s="161">
        <f t="shared" si="82"/>
        <v>0</v>
      </c>
      <c r="AD195" s="161">
        <f t="shared" si="82"/>
        <v>0</v>
      </c>
      <c r="AE195" s="161">
        <f t="shared" si="82"/>
        <v>0</v>
      </c>
      <c r="AF195" s="174">
        <f t="shared" si="82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83"/>
        <v>0</v>
      </c>
      <c r="D196" s="161">
        <f t="shared" si="83"/>
        <v>0</v>
      </c>
      <c r="E196" s="161">
        <f t="shared" si="83"/>
        <v>0</v>
      </c>
      <c r="F196" s="161">
        <f t="shared" si="83"/>
        <v>0</v>
      </c>
      <c r="G196" s="161">
        <f t="shared" si="83"/>
        <v>0</v>
      </c>
      <c r="H196" s="161">
        <f t="shared" si="83"/>
        <v>0</v>
      </c>
      <c r="I196" s="161">
        <f t="shared" si="83"/>
        <v>0</v>
      </c>
      <c r="J196" s="161">
        <f t="shared" si="83"/>
        <v>0</v>
      </c>
      <c r="K196" s="161">
        <f t="shared" si="83"/>
        <v>0</v>
      </c>
      <c r="L196" s="161">
        <f t="shared" si="83"/>
        <v>0</v>
      </c>
      <c r="M196" s="161">
        <f t="shared" si="83"/>
        <v>0</v>
      </c>
      <c r="N196" s="161">
        <f t="shared" si="83"/>
        <v>0</v>
      </c>
      <c r="O196" s="161">
        <f t="shared" si="83"/>
        <v>0</v>
      </c>
      <c r="P196" s="161">
        <f t="shared" si="83"/>
        <v>0</v>
      </c>
      <c r="Q196" s="161">
        <f t="shared" si="83"/>
        <v>0</v>
      </c>
      <c r="R196" s="161">
        <f t="shared" si="83"/>
        <v>0</v>
      </c>
      <c r="S196" s="161">
        <f t="shared" si="82"/>
        <v>0</v>
      </c>
      <c r="T196" s="161">
        <f t="shared" si="82"/>
        <v>0</v>
      </c>
      <c r="U196" s="161">
        <f t="shared" si="82"/>
        <v>0</v>
      </c>
      <c r="V196" s="161">
        <f t="shared" si="82"/>
        <v>0</v>
      </c>
      <c r="W196" s="161">
        <f t="shared" si="82"/>
        <v>0</v>
      </c>
      <c r="X196" s="161">
        <f t="shared" si="82"/>
        <v>0</v>
      </c>
      <c r="Y196" s="161">
        <f t="shared" si="82"/>
        <v>0</v>
      </c>
      <c r="Z196" s="161">
        <f t="shared" si="82"/>
        <v>0</v>
      </c>
      <c r="AA196" s="161">
        <f t="shared" si="82"/>
        <v>0</v>
      </c>
      <c r="AB196" s="161">
        <f t="shared" si="82"/>
        <v>0</v>
      </c>
      <c r="AC196" s="161">
        <f t="shared" si="82"/>
        <v>0</v>
      </c>
      <c r="AD196" s="161">
        <f t="shared" si="82"/>
        <v>0</v>
      </c>
      <c r="AE196" s="161">
        <f t="shared" si="82"/>
        <v>0</v>
      </c>
      <c r="AF196" s="174">
        <f t="shared" si="82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83"/>
        <v>0</v>
      </c>
      <c r="D197" s="161">
        <f t="shared" si="83"/>
        <v>0</v>
      </c>
      <c r="E197" s="161">
        <f t="shared" si="83"/>
        <v>0</v>
      </c>
      <c r="F197" s="161">
        <f t="shared" si="83"/>
        <v>0</v>
      </c>
      <c r="G197" s="161">
        <f t="shared" si="83"/>
        <v>0</v>
      </c>
      <c r="H197" s="161">
        <f t="shared" si="83"/>
        <v>0</v>
      </c>
      <c r="I197" s="161">
        <f t="shared" si="83"/>
        <v>0</v>
      </c>
      <c r="J197" s="161">
        <f t="shared" si="83"/>
        <v>0</v>
      </c>
      <c r="K197" s="161">
        <f t="shared" si="83"/>
        <v>0</v>
      </c>
      <c r="L197" s="161">
        <f t="shared" si="83"/>
        <v>0</v>
      </c>
      <c r="M197" s="161">
        <f t="shared" si="83"/>
        <v>0</v>
      </c>
      <c r="N197" s="161">
        <f t="shared" si="83"/>
        <v>0</v>
      </c>
      <c r="O197" s="161">
        <f t="shared" si="83"/>
        <v>0</v>
      </c>
      <c r="P197" s="161">
        <f t="shared" si="83"/>
        <v>0</v>
      </c>
      <c r="Q197" s="161">
        <f t="shared" si="83"/>
        <v>0</v>
      </c>
      <c r="R197" s="161">
        <f t="shared" si="83"/>
        <v>0</v>
      </c>
      <c r="S197" s="161">
        <f t="shared" si="82"/>
        <v>0</v>
      </c>
      <c r="T197" s="161">
        <f t="shared" si="82"/>
        <v>0</v>
      </c>
      <c r="U197" s="161">
        <f t="shared" si="82"/>
        <v>0</v>
      </c>
      <c r="V197" s="161">
        <f t="shared" si="82"/>
        <v>0</v>
      </c>
      <c r="W197" s="161">
        <f t="shared" si="82"/>
        <v>0</v>
      </c>
      <c r="X197" s="161">
        <f t="shared" si="82"/>
        <v>0</v>
      </c>
      <c r="Y197" s="161">
        <f t="shared" si="82"/>
        <v>0</v>
      </c>
      <c r="Z197" s="161">
        <f t="shared" si="82"/>
        <v>0</v>
      </c>
      <c r="AA197" s="161">
        <f t="shared" si="82"/>
        <v>0</v>
      </c>
      <c r="AB197" s="161">
        <f t="shared" si="82"/>
        <v>0</v>
      </c>
      <c r="AC197" s="161">
        <f t="shared" si="82"/>
        <v>0</v>
      </c>
      <c r="AD197" s="161">
        <f t="shared" si="82"/>
        <v>0</v>
      </c>
      <c r="AE197" s="161">
        <f t="shared" si="82"/>
        <v>0</v>
      </c>
      <c r="AF197" s="174">
        <f t="shared" si="82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83"/>
        <v>0</v>
      </c>
      <c r="D198" s="161">
        <f t="shared" si="83"/>
        <v>0</v>
      </c>
      <c r="E198" s="161">
        <f t="shared" si="83"/>
        <v>0</v>
      </c>
      <c r="F198" s="161">
        <f t="shared" si="83"/>
        <v>0</v>
      </c>
      <c r="G198" s="161">
        <f t="shared" si="83"/>
        <v>0</v>
      </c>
      <c r="H198" s="161">
        <f t="shared" si="83"/>
        <v>0</v>
      </c>
      <c r="I198" s="161">
        <f t="shared" si="83"/>
        <v>0</v>
      </c>
      <c r="J198" s="161">
        <f t="shared" si="83"/>
        <v>0</v>
      </c>
      <c r="K198" s="161">
        <f t="shared" si="83"/>
        <v>0</v>
      </c>
      <c r="L198" s="161">
        <f t="shared" si="83"/>
        <v>0</v>
      </c>
      <c r="M198" s="161">
        <f t="shared" si="83"/>
        <v>0</v>
      </c>
      <c r="N198" s="161">
        <f t="shared" si="83"/>
        <v>0</v>
      </c>
      <c r="O198" s="161">
        <f t="shared" si="83"/>
        <v>0</v>
      </c>
      <c r="P198" s="161">
        <f t="shared" si="83"/>
        <v>0</v>
      </c>
      <c r="Q198" s="161">
        <f t="shared" si="83"/>
        <v>0</v>
      </c>
      <c r="R198" s="161">
        <f t="shared" si="83"/>
        <v>0</v>
      </c>
      <c r="S198" s="161">
        <f t="shared" si="82"/>
        <v>0</v>
      </c>
      <c r="T198" s="161">
        <f t="shared" si="82"/>
        <v>0</v>
      </c>
      <c r="U198" s="161">
        <f t="shared" si="82"/>
        <v>0</v>
      </c>
      <c r="V198" s="161">
        <f t="shared" si="82"/>
        <v>0</v>
      </c>
      <c r="W198" s="161">
        <f t="shared" si="82"/>
        <v>0</v>
      </c>
      <c r="X198" s="161">
        <f t="shared" si="82"/>
        <v>0</v>
      </c>
      <c r="Y198" s="161">
        <f t="shared" si="82"/>
        <v>0</v>
      </c>
      <c r="Z198" s="161">
        <f t="shared" si="82"/>
        <v>0</v>
      </c>
      <c r="AA198" s="161">
        <f t="shared" si="82"/>
        <v>0</v>
      </c>
      <c r="AB198" s="161">
        <f t="shared" si="82"/>
        <v>0</v>
      </c>
      <c r="AC198" s="161">
        <f t="shared" si="82"/>
        <v>0</v>
      </c>
      <c r="AD198" s="161">
        <f t="shared" si="82"/>
        <v>0</v>
      </c>
      <c r="AE198" s="161">
        <f t="shared" si="82"/>
        <v>0</v>
      </c>
      <c r="AF198" s="174">
        <f t="shared" si="82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83"/>
        <v>0</v>
      </c>
      <c r="D199" s="161">
        <f t="shared" si="83"/>
        <v>0</v>
      </c>
      <c r="E199" s="161">
        <f t="shared" si="83"/>
        <v>0</v>
      </c>
      <c r="F199" s="161">
        <f t="shared" si="83"/>
        <v>0</v>
      </c>
      <c r="G199" s="161">
        <f t="shared" si="83"/>
        <v>0</v>
      </c>
      <c r="H199" s="161">
        <f t="shared" si="83"/>
        <v>0</v>
      </c>
      <c r="I199" s="161">
        <f t="shared" si="83"/>
        <v>0</v>
      </c>
      <c r="J199" s="161">
        <f t="shared" si="83"/>
        <v>0</v>
      </c>
      <c r="K199" s="161">
        <f t="shared" si="83"/>
        <v>0</v>
      </c>
      <c r="L199" s="161">
        <f t="shared" si="83"/>
        <v>0</v>
      </c>
      <c r="M199" s="161">
        <f t="shared" si="83"/>
        <v>0</v>
      </c>
      <c r="N199" s="161">
        <f t="shared" si="83"/>
        <v>0</v>
      </c>
      <c r="O199" s="161">
        <f t="shared" si="83"/>
        <v>0</v>
      </c>
      <c r="P199" s="161">
        <f t="shared" si="83"/>
        <v>0</v>
      </c>
      <c r="Q199" s="161">
        <f t="shared" si="83"/>
        <v>0</v>
      </c>
      <c r="R199" s="161">
        <f t="shared" si="83"/>
        <v>0</v>
      </c>
      <c r="S199" s="161">
        <f t="shared" si="82"/>
        <v>0</v>
      </c>
      <c r="T199" s="161">
        <f t="shared" si="82"/>
        <v>0</v>
      </c>
      <c r="U199" s="161">
        <f t="shared" si="82"/>
        <v>0</v>
      </c>
      <c r="V199" s="161">
        <f t="shared" si="82"/>
        <v>0</v>
      </c>
      <c r="W199" s="161">
        <f t="shared" si="82"/>
        <v>0</v>
      </c>
      <c r="X199" s="161">
        <f t="shared" si="82"/>
        <v>0</v>
      </c>
      <c r="Y199" s="161">
        <f t="shared" si="82"/>
        <v>0</v>
      </c>
      <c r="Z199" s="161">
        <f t="shared" si="82"/>
        <v>0</v>
      </c>
      <c r="AA199" s="161">
        <f t="shared" si="82"/>
        <v>0</v>
      </c>
      <c r="AB199" s="161">
        <f t="shared" si="82"/>
        <v>0</v>
      </c>
      <c r="AC199" s="161">
        <f t="shared" si="82"/>
        <v>0</v>
      </c>
      <c r="AD199" s="161">
        <f t="shared" si="82"/>
        <v>0</v>
      </c>
      <c r="AE199" s="161">
        <f t="shared" si="82"/>
        <v>0</v>
      </c>
      <c r="AF199" s="174">
        <f t="shared" si="82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83"/>
        <v>0</v>
      </c>
      <c r="D200" s="161">
        <f t="shared" si="83"/>
        <v>0</v>
      </c>
      <c r="E200" s="161">
        <f t="shared" si="83"/>
        <v>0</v>
      </c>
      <c r="F200" s="161">
        <f t="shared" si="83"/>
        <v>0</v>
      </c>
      <c r="G200" s="161">
        <f t="shared" si="83"/>
        <v>0</v>
      </c>
      <c r="H200" s="161">
        <f t="shared" si="83"/>
        <v>0</v>
      </c>
      <c r="I200" s="161">
        <f t="shared" si="83"/>
        <v>0</v>
      </c>
      <c r="J200" s="161">
        <f t="shared" si="83"/>
        <v>0</v>
      </c>
      <c r="K200" s="161">
        <f t="shared" si="83"/>
        <v>0</v>
      </c>
      <c r="L200" s="161">
        <f t="shared" si="83"/>
        <v>0</v>
      </c>
      <c r="M200" s="161">
        <f t="shared" si="83"/>
        <v>0</v>
      </c>
      <c r="N200" s="161">
        <f t="shared" si="83"/>
        <v>0</v>
      </c>
      <c r="O200" s="161">
        <f t="shared" si="83"/>
        <v>0</v>
      </c>
      <c r="P200" s="161">
        <f t="shared" si="83"/>
        <v>0</v>
      </c>
      <c r="Q200" s="161">
        <f t="shared" si="83"/>
        <v>0</v>
      </c>
      <c r="R200" s="161">
        <f t="shared" ref="R200:AF215" si="84">Q200</f>
        <v>0</v>
      </c>
      <c r="S200" s="161">
        <f t="shared" si="84"/>
        <v>0</v>
      </c>
      <c r="T200" s="161">
        <f t="shared" si="84"/>
        <v>0</v>
      </c>
      <c r="U200" s="161">
        <f t="shared" si="84"/>
        <v>0</v>
      </c>
      <c r="V200" s="161">
        <f t="shared" si="84"/>
        <v>0</v>
      </c>
      <c r="W200" s="161">
        <f t="shared" si="84"/>
        <v>0</v>
      </c>
      <c r="X200" s="161">
        <f t="shared" si="84"/>
        <v>0</v>
      </c>
      <c r="Y200" s="161">
        <f t="shared" si="84"/>
        <v>0</v>
      </c>
      <c r="Z200" s="161">
        <f t="shared" si="84"/>
        <v>0</v>
      </c>
      <c r="AA200" s="161">
        <f t="shared" si="84"/>
        <v>0</v>
      </c>
      <c r="AB200" s="161">
        <f t="shared" si="84"/>
        <v>0</v>
      </c>
      <c r="AC200" s="161">
        <f t="shared" si="84"/>
        <v>0</v>
      </c>
      <c r="AD200" s="161">
        <f t="shared" si="84"/>
        <v>0</v>
      </c>
      <c r="AE200" s="161">
        <f t="shared" si="84"/>
        <v>0</v>
      </c>
      <c r="AF200" s="174">
        <f t="shared" si="84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85">B201</f>
        <v>0</v>
      </c>
      <c r="D201" s="161">
        <f t="shared" si="85"/>
        <v>0</v>
      </c>
      <c r="E201" s="161">
        <f t="shared" si="85"/>
        <v>0</v>
      </c>
      <c r="F201" s="161">
        <f t="shared" si="85"/>
        <v>0</v>
      </c>
      <c r="G201" s="161">
        <f t="shared" si="85"/>
        <v>0</v>
      </c>
      <c r="H201" s="161">
        <f t="shared" si="85"/>
        <v>0</v>
      </c>
      <c r="I201" s="161">
        <f t="shared" si="85"/>
        <v>0</v>
      </c>
      <c r="J201" s="161">
        <f t="shared" si="85"/>
        <v>0</v>
      </c>
      <c r="K201" s="161">
        <f t="shared" si="85"/>
        <v>0</v>
      </c>
      <c r="L201" s="161">
        <f t="shared" si="85"/>
        <v>0</v>
      </c>
      <c r="M201" s="161">
        <f t="shared" si="85"/>
        <v>0</v>
      </c>
      <c r="N201" s="161">
        <f t="shared" si="85"/>
        <v>0</v>
      </c>
      <c r="O201" s="161">
        <f t="shared" si="85"/>
        <v>0</v>
      </c>
      <c r="P201" s="161">
        <f t="shared" si="85"/>
        <v>0</v>
      </c>
      <c r="Q201" s="161">
        <f t="shared" si="85"/>
        <v>0</v>
      </c>
      <c r="R201" s="161">
        <f t="shared" si="85"/>
        <v>0</v>
      </c>
      <c r="S201" s="161">
        <f t="shared" si="84"/>
        <v>0</v>
      </c>
      <c r="T201" s="161">
        <f t="shared" si="84"/>
        <v>0</v>
      </c>
      <c r="U201" s="161">
        <f t="shared" si="84"/>
        <v>0</v>
      </c>
      <c r="V201" s="161">
        <f t="shared" si="84"/>
        <v>0</v>
      </c>
      <c r="W201" s="161">
        <f t="shared" si="84"/>
        <v>0</v>
      </c>
      <c r="X201" s="161">
        <f t="shared" si="84"/>
        <v>0</v>
      </c>
      <c r="Y201" s="161">
        <f t="shared" si="84"/>
        <v>0</v>
      </c>
      <c r="Z201" s="161">
        <f t="shared" si="84"/>
        <v>0</v>
      </c>
      <c r="AA201" s="161">
        <f t="shared" si="84"/>
        <v>0</v>
      </c>
      <c r="AB201" s="161">
        <f t="shared" si="84"/>
        <v>0</v>
      </c>
      <c r="AC201" s="161">
        <f t="shared" si="84"/>
        <v>0</v>
      </c>
      <c r="AD201" s="161">
        <f t="shared" si="84"/>
        <v>0</v>
      </c>
      <c r="AE201" s="161">
        <f t="shared" si="84"/>
        <v>0</v>
      </c>
      <c r="AF201" s="174">
        <f t="shared" si="84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85"/>
        <v>0</v>
      </c>
      <c r="D202" s="161">
        <f t="shared" si="85"/>
        <v>0</v>
      </c>
      <c r="E202" s="161">
        <f t="shared" si="85"/>
        <v>0</v>
      </c>
      <c r="F202" s="161">
        <f t="shared" si="85"/>
        <v>0</v>
      </c>
      <c r="G202" s="161">
        <f t="shared" si="85"/>
        <v>0</v>
      </c>
      <c r="H202" s="161">
        <f t="shared" si="85"/>
        <v>0</v>
      </c>
      <c r="I202" s="161">
        <f t="shared" si="85"/>
        <v>0</v>
      </c>
      <c r="J202" s="161">
        <f t="shared" si="85"/>
        <v>0</v>
      </c>
      <c r="K202" s="161">
        <f t="shared" si="85"/>
        <v>0</v>
      </c>
      <c r="L202" s="161">
        <f t="shared" si="85"/>
        <v>0</v>
      </c>
      <c r="M202" s="161">
        <f t="shared" si="85"/>
        <v>0</v>
      </c>
      <c r="N202" s="161">
        <f t="shared" si="85"/>
        <v>0</v>
      </c>
      <c r="O202" s="161">
        <f t="shared" si="85"/>
        <v>0</v>
      </c>
      <c r="P202" s="161">
        <f t="shared" si="85"/>
        <v>0</v>
      </c>
      <c r="Q202" s="161">
        <f t="shared" si="85"/>
        <v>0</v>
      </c>
      <c r="R202" s="161">
        <f t="shared" si="85"/>
        <v>0</v>
      </c>
      <c r="S202" s="161">
        <f t="shared" si="84"/>
        <v>0</v>
      </c>
      <c r="T202" s="161">
        <f t="shared" si="84"/>
        <v>0</v>
      </c>
      <c r="U202" s="161">
        <f t="shared" si="84"/>
        <v>0</v>
      </c>
      <c r="V202" s="161">
        <f t="shared" si="84"/>
        <v>0</v>
      </c>
      <c r="W202" s="161">
        <f t="shared" si="84"/>
        <v>0</v>
      </c>
      <c r="X202" s="161">
        <f t="shared" si="84"/>
        <v>0</v>
      </c>
      <c r="Y202" s="161">
        <f t="shared" si="84"/>
        <v>0</v>
      </c>
      <c r="Z202" s="161">
        <f t="shared" si="84"/>
        <v>0</v>
      </c>
      <c r="AA202" s="161">
        <f t="shared" si="84"/>
        <v>0</v>
      </c>
      <c r="AB202" s="161">
        <f t="shared" si="84"/>
        <v>0</v>
      </c>
      <c r="AC202" s="161">
        <f t="shared" si="84"/>
        <v>0</v>
      </c>
      <c r="AD202" s="161">
        <f t="shared" si="84"/>
        <v>0</v>
      </c>
      <c r="AE202" s="161">
        <f t="shared" si="84"/>
        <v>0</v>
      </c>
      <c r="AF202" s="174">
        <f t="shared" si="84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85"/>
        <v>0</v>
      </c>
      <c r="D203" s="161">
        <f t="shared" si="85"/>
        <v>0</v>
      </c>
      <c r="E203" s="161">
        <f t="shared" si="85"/>
        <v>0</v>
      </c>
      <c r="F203" s="161">
        <f t="shared" si="85"/>
        <v>0</v>
      </c>
      <c r="G203" s="161">
        <f t="shared" si="85"/>
        <v>0</v>
      </c>
      <c r="H203" s="161">
        <f t="shared" si="85"/>
        <v>0</v>
      </c>
      <c r="I203" s="161">
        <f t="shared" si="85"/>
        <v>0</v>
      </c>
      <c r="J203" s="161">
        <f t="shared" si="85"/>
        <v>0</v>
      </c>
      <c r="K203" s="161">
        <f t="shared" si="85"/>
        <v>0</v>
      </c>
      <c r="L203" s="161">
        <f t="shared" si="85"/>
        <v>0</v>
      </c>
      <c r="M203" s="161">
        <f t="shared" si="85"/>
        <v>0</v>
      </c>
      <c r="N203" s="161">
        <f t="shared" si="85"/>
        <v>0</v>
      </c>
      <c r="O203" s="161">
        <f t="shared" si="85"/>
        <v>0</v>
      </c>
      <c r="P203" s="161">
        <f t="shared" si="85"/>
        <v>0</v>
      </c>
      <c r="Q203" s="161">
        <f t="shared" si="85"/>
        <v>0</v>
      </c>
      <c r="R203" s="161">
        <f t="shared" si="85"/>
        <v>0</v>
      </c>
      <c r="S203" s="161">
        <f t="shared" si="84"/>
        <v>0</v>
      </c>
      <c r="T203" s="161">
        <f t="shared" si="84"/>
        <v>0</v>
      </c>
      <c r="U203" s="161">
        <f t="shared" si="84"/>
        <v>0</v>
      </c>
      <c r="V203" s="161">
        <f t="shared" si="84"/>
        <v>0</v>
      </c>
      <c r="W203" s="161">
        <f t="shared" si="84"/>
        <v>0</v>
      </c>
      <c r="X203" s="161">
        <f t="shared" si="84"/>
        <v>0</v>
      </c>
      <c r="Y203" s="161">
        <f t="shared" si="84"/>
        <v>0</v>
      </c>
      <c r="Z203" s="161">
        <f t="shared" si="84"/>
        <v>0</v>
      </c>
      <c r="AA203" s="161">
        <f t="shared" si="84"/>
        <v>0</v>
      </c>
      <c r="AB203" s="161">
        <f t="shared" si="84"/>
        <v>0</v>
      </c>
      <c r="AC203" s="161">
        <f t="shared" si="84"/>
        <v>0</v>
      </c>
      <c r="AD203" s="161">
        <f t="shared" si="84"/>
        <v>0</v>
      </c>
      <c r="AE203" s="161">
        <f t="shared" si="84"/>
        <v>0</v>
      </c>
      <c r="AF203" s="174">
        <f t="shared" si="84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85"/>
        <v>0</v>
      </c>
      <c r="D204" s="161">
        <f t="shared" si="85"/>
        <v>0</v>
      </c>
      <c r="E204" s="161">
        <f t="shared" si="85"/>
        <v>0</v>
      </c>
      <c r="F204" s="161">
        <f t="shared" si="85"/>
        <v>0</v>
      </c>
      <c r="G204" s="161">
        <f t="shared" si="85"/>
        <v>0</v>
      </c>
      <c r="H204" s="161">
        <f t="shared" si="85"/>
        <v>0</v>
      </c>
      <c r="I204" s="161">
        <f t="shared" si="85"/>
        <v>0</v>
      </c>
      <c r="J204" s="161">
        <f t="shared" si="85"/>
        <v>0</v>
      </c>
      <c r="K204" s="161">
        <f t="shared" si="85"/>
        <v>0</v>
      </c>
      <c r="L204" s="161">
        <f t="shared" si="85"/>
        <v>0</v>
      </c>
      <c r="M204" s="161">
        <f t="shared" si="85"/>
        <v>0</v>
      </c>
      <c r="N204" s="161">
        <f t="shared" si="85"/>
        <v>0</v>
      </c>
      <c r="O204" s="161">
        <f t="shared" si="85"/>
        <v>0</v>
      </c>
      <c r="P204" s="161">
        <f t="shared" si="85"/>
        <v>0</v>
      </c>
      <c r="Q204" s="161">
        <f t="shared" si="85"/>
        <v>0</v>
      </c>
      <c r="R204" s="161">
        <f t="shared" si="85"/>
        <v>0</v>
      </c>
      <c r="S204" s="161">
        <f t="shared" si="84"/>
        <v>0</v>
      </c>
      <c r="T204" s="161">
        <f t="shared" si="84"/>
        <v>0</v>
      </c>
      <c r="U204" s="161">
        <f t="shared" si="84"/>
        <v>0</v>
      </c>
      <c r="V204" s="161">
        <f t="shared" si="84"/>
        <v>0</v>
      </c>
      <c r="W204" s="161">
        <f t="shared" si="84"/>
        <v>0</v>
      </c>
      <c r="X204" s="161">
        <f t="shared" si="84"/>
        <v>0</v>
      </c>
      <c r="Y204" s="161">
        <f t="shared" si="84"/>
        <v>0</v>
      </c>
      <c r="Z204" s="161">
        <f t="shared" si="84"/>
        <v>0</v>
      </c>
      <c r="AA204" s="161">
        <f t="shared" si="84"/>
        <v>0</v>
      </c>
      <c r="AB204" s="161">
        <f t="shared" si="84"/>
        <v>0</v>
      </c>
      <c r="AC204" s="161">
        <f t="shared" si="84"/>
        <v>0</v>
      </c>
      <c r="AD204" s="161">
        <f t="shared" si="84"/>
        <v>0</v>
      </c>
      <c r="AE204" s="161">
        <f t="shared" si="84"/>
        <v>0</v>
      </c>
      <c r="AF204" s="174">
        <f t="shared" si="84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85"/>
        <v>0</v>
      </c>
      <c r="D205" s="161">
        <f t="shared" si="85"/>
        <v>0</v>
      </c>
      <c r="E205" s="161">
        <f t="shared" si="85"/>
        <v>0</v>
      </c>
      <c r="F205" s="161">
        <f t="shared" si="85"/>
        <v>0</v>
      </c>
      <c r="G205" s="161">
        <f t="shared" si="85"/>
        <v>0</v>
      </c>
      <c r="H205" s="161">
        <f t="shared" si="85"/>
        <v>0</v>
      </c>
      <c r="I205" s="161">
        <f t="shared" si="85"/>
        <v>0</v>
      </c>
      <c r="J205" s="161">
        <f t="shared" si="85"/>
        <v>0</v>
      </c>
      <c r="K205" s="161">
        <f t="shared" si="85"/>
        <v>0</v>
      </c>
      <c r="L205" s="161">
        <f t="shared" si="85"/>
        <v>0</v>
      </c>
      <c r="M205" s="161">
        <f t="shared" si="85"/>
        <v>0</v>
      </c>
      <c r="N205" s="161">
        <f t="shared" si="85"/>
        <v>0</v>
      </c>
      <c r="O205" s="161">
        <f t="shared" si="85"/>
        <v>0</v>
      </c>
      <c r="P205" s="161">
        <f t="shared" si="85"/>
        <v>0</v>
      </c>
      <c r="Q205" s="161">
        <f t="shared" si="85"/>
        <v>0</v>
      </c>
      <c r="R205" s="161">
        <f t="shared" si="85"/>
        <v>0</v>
      </c>
      <c r="S205" s="161">
        <f t="shared" si="84"/>
        <v>0</v>
      </c>
      <c r="T205" s="161">
        <f t="shared" si="84"/>
        <v>0</v>
      </c>
      <c r="U205" s="161">
        <f t="shared" si="84"/>
        <v>0</v>
      </c>
      <c r="V205" s="161">
        <f t="shared" si="84"/>
        <v>0</v>
      </c>
      <c r="W205" s="161">
        <f t="shared" si="84"/>
        <v>0</v>
      </c>
      <c r="X205" s="161">
        <f t="shared" si="84"/>
        <v>0</v>
      </c>
      <c r="Y205" s="161">
        <f t="shared" si="84"/>
        <v>0</v>
      </c>
      <c r="Z205" s="161">
        <f t="shared" si="84"/>
        <v>0</v>
      </c>
      <c r="AA205" s="161">
        <f t="shared" si="84"/>
        <v>0</v>
      </c>
      <c r="AB205" s="161">
        <f t="shared" si="84"/>
        <v>0</v>
      </c>
      <c r="AC205" s="161">
        <f t="shared" si="84"/>
        <v>0</v>
      </c>
      <c r="AD205" s="161">
        <f t="shared" si="84"/>
        <v>0</v>
      </c>
      <c r="AE205" s="161">
        <f t="shared" si="84"/>
        <v>0</v>
      </c>
      <c r="AF205" s="174">
        <f t="shared" si="84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85"/>
        <v>0</v>
      </c>
      <c r="D206" s="161">
        <f t="shared" si="85"/>
        <v>0</v>
      </c>
      <c r="E206" s="161">
        <f t="shared" si="85"/>
        <v>0</v>
      </c>
      <c r="F206" s="161">
        <f t="shared" si="85"/>
        <v>0</v>
      </c>
      <c r="G206" s="161">
        <f t="shared" si="85"/>
        <v>0</v>
      </c>
      <c r="H206" s="161">
        <f t="shared" si="85"/>
        <v>0</v>
      </c>
      <c r="I206" s="161">
        <f t="shared" si="85"/>
        <v>0</v>
      </c>
      <c r="J206" s="161">
        <f t="shared" si="85"/>
        <v>0</v>
      </c>
      <c r="K206" s="161">
        <f t="shared" si="85"/>
        <v>0</v>
      </c>
      <c r="L206" s="161">
        <f t="shared" si="85"/>
        <v>0</v>
      </c>
      <c r="M206" s="161">
        <f t="shared" si="85"/>
        <v>0</v>
      </c>
      <c r="N206" s="161">
        <f t="shared" si="85"/>
        <v>0</v>
      </c>
      <c r="O206" s="161">
        <f t="shared" si="85"/>
        <v>0</v>
      </c>
      <c r="P206" s="161">
        <f t="shared" si="85"/>
        <v>0</v>
      </c>
      <c r="Q206" s="161">
        <f t="shared" si="85"/>
        <v>0</v>
      </c>
      <c r="R206" s="161">
        <f t="shared" si="85"/>
        <v>0</v>
      </c>
      <c r="S206" s="161">
        <f t="shared" si="84"/>
        <v>0</v>
      </c>
      <c r="T206" s="161">
        <f t="shared" si="84"/>
        <v>0</v>
      </c>
      <c r="U206" s="161">
        <f t="shared" si="84"/>
        <v>0</v>
      </c>
      <c r="V206" s="161">
        <f t="shared" si="84"/>
        <v>0</v>
      </c>
      <c r="W206" s="161">
        <f t="shared" si="84"/>
        <v>0</v>
      </c>
      <c r="X206" s="161">
        <f t="shared" si="84"/>
        <v>0</v>
      </c>
      <c r="Y206" s="161">
        <f t="shared" si="84"/>
        <v>0</v>
      </c>
      <c r="Z206" s="161">
        <f t="shared" si="84"/>
        <v>0</v>
      </c>
      <c r="AA206" s="161">
        <f t="shared" si="84"/>
        <v>0</v>
      </c>
      <c r="AB206" s="161">
        <f t="shared" si="84"/>
        <v>0</v>
      </c>
      <c r="AC206" s="161">
        <f t="shared" si="84"/>
        <v>0</v>
      </c>
      <c r="AD206" s="161">
        <f t="shared" si="84"/>
        <v>0</v>
      </c>
      <c r="AE206" s="161">
        <f t="shared" si="84"/>
        <v>0</v>
      </c>
      <c r="AF206" s="174">
        <f t="shared" si="84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85"/>
        <v>0</v>
      </c>
      <c r="D207" s="161">
        <f t="shared" si="85"/>
        <v>0</v>
      </c>
      <c r="E207" s="161">
        <f t="shared" si="85"/>
        <v>0</v>
      </c>
      <c r="F207" s="161">
        <f t="shared" si="85"/>
        <v>0</v>
      </c>
      <c r="G207" s="161">
        <f t="shared" si="85"/>
        <v>0</v>
      </c>
      <c r="H207" s="161">
        <f t="shared" si="85"/>
        <v>0</v>
      </c>
      <c r="I207" s="161">
        <f t="shared" si="85"/>
        <v>0</v>
      </c>
      <c r="J207" s="161">
        <f t="shared" si="85"/>
        <v>0</v>
      </c>
      <c r="K207" s="161">
        <f t="shared" si="85"/>
        <v>0</v>
      </c>
      <c r="L207" s="161">
        <f t="shared" si="85"/>
        <v>0</v>
      </c>
      <c r="M207" s="161">
        <f t="shared" si="85"/>
        <v>0</v>
      </c>
      <c r="N207" s="161">
        <f t="shared" si="85"/>
        <v>0</v>
      </c>
      <c r="O207" s="161">
        <f t="shared" si="85"/>
        <v>0</v>
      </c>
      <c r="P207" s="161">
        <f t="shared" si="85"/>
        <v>0</v>
      </c>
      <c r="Q207" s="161">
        <f t="shared" si="85"/>
        <v>0</v>
      </c>
      <c r="R207" s="161">
        <f t="shared" si="85"/>
        <v>0</v>
      </c>
      <c r="S207" s="161">
        <f t="shared" si="84"/>
        <v>0</v>
      </c>
      <c r="T207" s="161">
        <f t="shared" si="84"/>
        <v>0</v>
      </c>
      <c r="U207" s="161">
        <f t="shared" si="84"/>
        <v>0</v>
      </c>
      <c r="V207" s="161">
        <f t="shared" si="84"/>
        <v>0</v>
      </c>
      <c r="W207" s="161">
        <f t="shared" si="84"/>
        <v>0</v>
      </c>
      <c r="X207" s="161">
        <f t="shared" si="84"/>
        <v>0</v>
      </c>
      <c r="Y207" s="161">
        <f t="shared" si="84"/>
        <v>0</v>
      </c>
      <c r="Z207" s="161">
        <f t="shared" si="84"/>
        <v>0</v>
      </c>
      <c r="AA207" s="161">
        <f t="shared" si="84"/>
        <v>0</v>
      </c>
      <c r="AB207" s="161">
        <f t="shared" si="84"/>
        <v>0</v>
      </c>
      <c r="AC207" s="161">
        <f t="shared" si="84"/>
        <v>0</v>
      </c>
      <c r="AD207" s="161">
        <f t="shared" si="84"/>
        <v>0</v>
      </c>
      <c r="AE207" s="161">
        <f t="shared" si="84"/>
        <v>0</v>
      </c>
      <c r="AF207" s="174">
        <f t="shared" si="84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85"/>
        <v>0</v>
      </c>
      <c r="D208" s="161">
        <f t="shared" si="85"/>
        <v>0</v>
      </c>
      <c r="E208" s="161">
        <f t="shared" si="85"/>
        <v>0</v>
      </c>
      <c r="F208" s="161">
        <f t="shared" si="85"/>
        <v>0</v>
      </c>
      <c r="G208" s="161">
        <f t="shared" si="85"/>
        <v>0</v>
      </c>
      <c r="H208" s="161">
        <f t="shared" si="85"/>
        <v>0</v>
      </c>
      <c r="I208" s="161">
        <f t="shared" si="85"/>
        <v>0</v>
      </c>
      <c r="J208" s="161">
        <f t="shared" si="85"/>
        <v>0</v>
      </c>
      <c r="K208" s="161">
        <f t="shared" si="85"/>
        <v>0</v>
      </c>
      <c r="L208" s="161">
        <f t="shared" si="85"/>
        <v>0</v>
      </c>
      <c r="M208" s="161">
        <f t="shared" si="85"/>
        <v>0</v>
      </c>
      <c r="N208" s="161">
        <f t="shared" si="85"/>
        <v>0</v>
      </c>
      <c r="O208" s="161">
        <f t="shared" si="85"/>
        <v>0</v>
      </c>
      <c r="P208" s="161">
        <f t="shared" si="85"/>
        <v>0</v>
      </c>
      <c r="Q208" s="161">
        <f t="shared" si="85"/>
        <v>0</v>
      </c>
      <c r="R208" s="161">
        <f t="shared" si="85"/>
        <v>0</v>
      </c>
      <c r="S208" s="161">
        <f t="shared" si="84"/>
        <v>0</v>
      </c>
      <c r="T208" s="161">
        <f t="shared" si="84"/>
        <v>0</v>
      </c>
      <c r="U208" s="161">
        <f t="shared" si="84"/>
        <v>0</v>
      </c>
      <c r="V208" s="161">
        <f t="shared" si="84"/>
        <v>0</v>
      </c>
      <c r="W208" s="161">
        <f t="shared" si="84"/>
        <v>0</v>
      </c>
      <c r="X208" s="161">
        <f t="shared" si="84"/>
        <v>0</v>
      </c>
      <c r="Y208" s="161">
        <f t="shared" si="84"/>
        <v>0</v>
      </c>
      <c r="Z208" s="161">
        <f t="shared" si="84"/>
        <v>0</v>
      </c>
      <c r="AA208" s="161">
        <f t="shared" si="84"/>
        <v>0</v>
      </c>
      <c r="AB208" s="161">
        <f t="shared" si="84"/>
        <v>0</v>
      </c>
      <c r="AC208" s="161">
        <f t="shared" si="84"/>
        <v>0</v>
      </c>
      <c r="AD208" s="161">
        <f t="shared" si="84"/>
        <v>0</v>
      </c>
      <c r="AE208" s="161">
        <f t="shared" si="84"/>
        <v>0</v>
      </c>
      <c r="AF208" s="174">
        <f t="shared" si="84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85"/>
        <v>0</v>
      </c>
      <c r="D209" s="161">
        <f t="shared" si="85"/>
        <v>0</v>
      </c>
      <c r="E209" s="161">
        <f t="shared" si="85"/>
        <v>0</v>
      </c>
      <c r="F209" s="161">
        <f t="shared" si="85"/>
        <v>0</v>
      </c>
      <c r="G209" s="161">
        <f t="shared" si="85"/>
        <v>0</v>
      </c>
      <c r="H209" s="161">
        <f t="shared" si="85"/>
        <v>0</v>
      </c>
      <c r="I209" s="161">
        <f t="shared" si="85"/>
        <v>0</v>
      </c>
      <c r="J209" s="161">
        <f t="shared" si="85"/>
        <v>0</v>
      </c>
      <c r="K209" s="161">
        <f t="shared" si="85"/>
        <v>0</v>
      </c>
      <c r="L209" s="161">
        <f t="shared" si="85"/>
        <v>0</v>
      </c>
      <c r="M209" s="161">
        <f t="shared" si="85"/>
        <v>0</v>
      </c>
      <c r="N209" s="161">
        <f t="shared" si="85"/>
        <v>0</v>
      </c>
      <c r="O209" s="161">
        <f t="shared" si="85"/>
        <v>0</v>
      </c>
      <c r="P209" s="161">
        <f t="shared" si="85"/>
        <v>0</v>
      </c>
      <c r="Q209" s="161">
        <f t="shared" si="85"/>
        <v>0</v>
      </c>
      <c r="R209" s="161">
        <f t="shared" si="85"/>
        <v>0</v>
      </c>
      <c r="S209" s="161">
        <f t="shared" si="84"/>
        <v>0</v>
      </c>
      <c r="T209" s="161">
        <f t="shared" si="84"/>
        <v>0</v>
      </c>
      <c r="U209" s="161">
        <f t="shared" si="84"/>
        <v>0</v>
      </c>
      <c r="V209" s="161">
        <f t="shared" si="84"/>
        <v>0</v>
      </c>
      <c r="W209" s="161">
        <f t="shared" si="84"/>
        <v>0</v>
      </c>
      <c r="X209" s="161">
        <f t="shared" si="84"/>
        <v>0</v>
      </c>
      <c r="Y209" s="161">
        <f t="shared" si="84"/>
        <v>0</v>
      </c>
      <c r="Z209" s="161">
        <f t="shared" si="84"/>
        <v>0</v>
      </c>
      <c r="AA209" s="161">
        <f t="shared" si="84"/>
        <v>0</v>
      </c>
      <c r="AB209" s="161">
        <f t="shared" si="84"/>
        <v>0</v>
      </c>
      <c r="AC209" s="161">
        <f t="shared" si="84"/>
        <v>0</v>
      </c>
      <c r="AD209" s="161">
        <f t="shared" si="84"/>
        <v>0</v>
      </c>
      <c r="AE209" s="161">
        <f t="shared" si="84"/>
        <v>0</v>
      </c>
      <c r="AF209" s="174">
        <f t="shared" si="84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85"/>
        <v>0</v>
      </c>
      <c r="D210" s="161">
        <f t="shared" si="85"/>
        <v>0</v>
      </c>
      <c r="E210" s="161">
        <f t="shared" si="85"/>
        <v>0</v>
      </c>
      <c r="F210" s="161">
        <f t="shared" si="85"/>
        <v>0</v>
      </c>
      <c r="G210" s="161">
        <f t="shared" si="85"/>
        <v>0</v>
      </c>
      <c r="H210" s="161">
        <f t="shared" si="85"/>
        <v>0</v>
      </c>
      <c r="I210" s="161">
        <f t="shared" si="85"/>
        <v>0</v>
      </c>
      <c r="J210" s="161">
        <f t="shared" si="85"/>
        <v>0</v>
      </c>
      <c r="K210" s="161">
        <f t="shared" si="85"/>
        <v>0</v>
      </c>
      <c r="L210" s="161">
        <f t="shared" si="85"/>
        <v>0</v>
      </c>
      <c r="M210" s="161">
        <f t="shared" si="85"/>
        <v>0</v>
      </c>
      <c r="N210" s="161">
        <f t="shared" si="85"/>
        <v>0</v>
      </c>
      <c r="O210" s="161">
        <f t="shared" si="85"/>
        <v>0</v>
      </c>
      <c r="P210" s="161">
        <f t="shared" si="85"/>
        <v>0</v>
      </c>
      <c r="Q210" s="161">
        <f t="shared" si="85"/>
        <v>0</v>
      </c>
      <c r="R210" s="161">
        <f t="shared" si="85"/>
        <v>0</v>
      </c>
      <c r="S210" s="161">
        <f t="shared" si="84"/>
        <v>0</v>
      </c>
      <c r="T210" s="161">
        <f t="shared" si="84"/>
        <v>0</v>
      </c>
      <c r="U210" s="161">
        <f t="shared" si="84"/>
        <v>0</v>
      </c>
      <c r="V210" s="161">
        <f t="shared" si="84"/>
        <v>0</v>
      </c>
      <c r="W210" s="161">
        <f t="shared" si="84"/>
        <v>0</v>
      </c>
      <c r="X210" s="161">
        <f t="shared" si="84"/>
        <v>0</v>
      </c>
      <c r="Y210" s="161">
        <f t="shared" si="84"/>
        <v>0</v>
      </c>
      <c r="Z210" s="161">
        <f t="shared" si="84"/>
        <v>0</v>
      </c>
      <c r="AA210" s="161">
        <f t="shared" si="84"/>
        <v>0</v>
      </c>
      <c r="AB210" s="161">
        <f t="shared" si="84"/>
        <v>0</v>
      </c>
      <c r="AC210" s="161">
        <f t="shared" si="84"/>
        <v>0</v>
      </c>
      <c r="AD210" s="161">
        <f t="shared" si="84"/>
        <v>0</v>
      </c>
      <c r="AE210" s="161">
        <f t="shared" si="84"/>
        <v>0</v>
      </c>
      <c r="AF210" s="174">
        <f t="shared" si="84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85"/>
        <v>0</v>
      </c>
      <c r="D211" s="161">
        <f t="shared" si="85"/>
        <v>0</v>
      </c>
      <c r="E211" s="161">
        <f t="shared" si="85"/>
        <v>0</v>
      </c>
      <c r="F211" s="161">
        <f t="shared" si="85"/>
        <v>0</v>
      </c>
      <c r="G211" s="161">
        <f t="shared" si="85"/>
        <v>0</v>
      </c>
      <c r="H211" s="161">
        <f t="shared" si="85"/>
        <v>0</v>
      </c>
      <c r="I211" s="161">
        <f t="shared" si="85"/>
        <v>0</v>
      </c>
      <c r="J211" s="161">
        <f t="shared" si="85"/>
        <v>0</v>
      </c>
      <c r="K211" s="161">
        <f t="shared" si="85"/>
        <v>0</v>
      </c>
      <c r="L211" s="161">
        <f t="shared" si="85"/>
        <v>0</v>
      </c>
      <c r="M211" s="161">
        <f t="shared" si="85"/>
        <v>0</v>
      </c>
      <c r="N211" s="161">
        <f t="shared" si="85"/>
        <v>0</v>
      </c>
      <c r="O211" s="161">
        <f t="shared" si="85"/>
        <v>0</v>
      </c>
      <c r="P211" s="161">
        <f t="shared" si="85"/>
        <v>0</v>
      </c>
      <c r="Q211" s="161">
        <f t="shared" si="85"/>
        <v>0</v>
      </c>
      <c r="R211" s="161">
        <f t="shared" si="85"/>
        <v>0</v>
      </c>
      <c r="S211" s="161">
        <f t="shared" si="84"/>
        <v>0</v>
      </c>
      <c r="T211" s="161">
        <f t="shared" si="84"/>
        <v>0</v>
      </c>
      <c r="U211" s="161">
        <f t="shared" si="84"/>
        <v>0</v>
      </c>
      <c r="V211" s="161">
        <f t="shared" si="84"/>
        <v>0</v>
      </c>
      <c r="W211" s="161">
        <f t="shared" si="84"/>
        <v>0</v>
      </c>
      <c r="X211" s="161">
        <f t="shared" si="84"/>
        <v>0</v>
      </c>
      <c r="Y211" s="161">
        <f t="shared" si="84"/>
        <v>0</v>
      </c>
      <c r="Z211" s="161">
        <f t="shared" si="84"/>
        <v>0</v>
      </c>
      <c r="AA211" s="161">
        <f t="shared" si="84"/>
        <v>0</v>
      </c>
      <c r="AB211" s="161">
        <f t="shared" si="84"/>
        <v>0</v>
      </c>
      <c r="AC211" s="161">
        <f t="shared" si="84"/>
        <v>0</v>
      </c>
      <c r="AD211" s="161">
        <f t="shared" si="84"/>
        <v>0</v>
      </c>
      <c r="AE211" s="161">
        <f t="shared" si="84"/>
        <v>0</v>
      </c>
      <c r="AF211" s="174">
        <f t="shared" si="84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85"/>
        <v>0</v>
      </c>
      <c r="D212" s="161">
        <f t="shared" si="85"/>
        <v>0</v>
      </c>
      <c r="E212" s="161">
        <f t="shared" si="85"/>
        <v>0</v>
      </c>
      <c r="F212" s="161">
        <f t="shared" si="85"/>
        <v>0</v>
      </c>
      <c r="G212" s="161">
        <f t="shared" si="85"/>
        <v>0</v>
      </c>
      <c r="H212" s="161">
        <f t="shared" si="85"/>
        <v>0</v>
      </c>
      <c r="I212" s="161">
        <f t="shared" si="85"/>
        <v>0</v>
      </c>
      <c r="J212" s="161">
        <f t="shared" si="85"/>
        <v>0</v>
      </c>
      <c r="K212" s="161">
        <f t="shared" si="85"/>
        <v>0</v>
      </c>
      <c r="L212" s="161">
        <f t="shared" si="85"/>
        <v>0</v>
      </c>
      <c r="M212" s="161">
        <f t="shared" si="85"/>
        <v>0</v>
      </c>
      <c r="N212" s="161">
        <f t="shared" si="85"/>
        <v>0</v>
      </c>
      <c r="O212" s="161">
        <f t="shared" si="85"/>
        <v>0</v>
      </c>
      <c r="P212" s="161">
        <f t="shared" si="85"/>
        <v>0</v>
      </c>
      <c r="Q212" s="161">
        <f t="shared" si="85"/>
        <v>0</v>
      </c>
      <c r="R212" s="161">
        <f t="shared" si="85"/>
        <v>0</v>
      </c>
      <c r="S212" s="161">
        <f t="shared" si="84"/>
        <v>0</v>
      </c>
      <c r="T212" s="161">
        <f t="shared" si="84"/>
        <v>0</v>
      </c>
      <c r="U212" s="161">
        <f t="shared" si="84"/>
        <v>0</v>
      </c>
      <c r="V212" s="161">
        <f t="shared" si="84"/>
        <v>0</v>
      </c>
      <c r="W212" s="161">
        <f t="shared" si="84"/>
        <v>0</v>
      </c>
      <c r="X212" s="161">
        <f t="shared" si="84"/>
        <v>0</v>
      </c>
      <c r="Y212" s="161">
        <f t="shared" si="84"/>
        <v>0</v>
      </c>
      <c r="Z212" s="161">
        <f t="shared" si="84"/>
        <v>0</v>
      </c>
      <c r="AA212" s="161">
        <f t="shared" si="84"/>
        <v>0</v>
      </c>
      <c r="AB212" s="161">
        <f t="shared" si="84"/>
        <v>0</v>
      </c>
      <c r="AC212" s="161">
        <f t="shared" si="84"/>
        <v>0</v>
      </c>
      <c r="AD212" s="161">
        <f t="shared" si="84"/>
        <v>0</v>
      </c>
      <c r="AE212" s="161">
        <f t="shared" si="84"/>
        <v>0</v>
      </c>
      <c r="AF212" s="174">
        <f t="shared" si="84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85"/>
        <v>0</v>
      </c>
      <c r="D213" s="161">
        <f t="shared" si="85"/>
        <v>0</v>
      </c>
      <c r="E213" s="161">
        <f t="shared" si="85"/>
        <v>0</v>
      </c>
      <c r="F213" s="161">
        <f t="shared" si="85"/>
        <v>0</v>
      </c>
      <c r="G213" s="161">
        <f t="shared" si="85"/>
        <v>0</v>
      </c>
      <c r="H213" s="161">
        <f t="shared" si="85"/>
        <v>0</v>
      </c>
      <c r="I213" s="161">
        <f t="shared" si="85"/>
        <v>0</v>
      </c>
      <c r="J213" s="161">
        <f t="shared" si="85"/>
        <v>0</v>
      </c>
      <c r="K213" s="161">
        <f t="shared" si="85"/>
        <v>0</v>
      </c>
      <c r="L213" s="161">
        <f t="shared" si="85"/>
        <v>0</v>
      </c>
      <c r="M213" s="161">
        <f t="shared" si="85"/>
        <v>0</v>
      </c>
      <c r="N213" s="161">
        <f t="shared" si="85"/>
        <v>0</v>
      </c>
      <c r="O213" s="161">
        <f t="shared" si="85"/>
        <v>0</v>
      </c>
      <c r="P213" s="161">
        <f t="shared" si="85"/>
        <v>0</v>
      </c>
      <c r="Q213" s="161">
        <f t="shared" si="85"/>
        <v>0</v>
      </c>
      <c r="R213" s="161">
        <f t="shared" si="85"/>
        <v>0</v>
      </c>
      <c r="S213" s="161">
        <f t="shared" si="84"/>
        <v>0</v>
      </c>
      <c r="T213" s="161">
        <f t="shared" si="84"/>
        <v>0</v>
      </c>
      <c r="U213" s="161">
        <f t="shared" si="84"/>
        <v>0</v>
      </c>
      <c r="V213" s="161">
        <f t="shared" si="84"/>
        <v>0</v>
      </c>
      <c r="W213" s="161">
        <f t="shared" si="84"/>
        <v>0</v>
      </c>
      <c r="X213" s="161">
        <f t="shared" si="84"/>
        <v>0</v>
      </c>
      <c r="Y213" s="161">
        <f t="shared" si="84"/>
        <v>0</v>
      </c>
      <c r="Z213" s="161">
        <f t="shared" si="84"/>
        <v>0</v>
      </c>
      <c r="AA213" s="161">
        <f t="shared" si="84"/>
        <v>0</v>
      </c>
      <c r="AB213" s="161">
        <f t="shared" si="84"/>
        <v>0</v>
      </c>
      <c r="AC213" s="161">
        <f t="shared" si="84"/>
        <v>0</v>
      </c>
      <c r="AD213" s="161">
        <f t="shared" si="84"/>
        <v>0</v>
      </c>
      <c r="AE213" s="161">
        <f t="shared" si="84"/>
        <v>0</v>
      </c>
      <c r="AF213" s="174">
        <f t="shared" si="84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85"/>
        <v>0</v>
      </c>
      <c r="D214" s="161">
        <f t="shared" si="85"/>
        <v>0</v>
      </c>
      <c r="E214" s="161">
        <f t="shared" si="85"/>
        <v>0</v>
      </c>
      <c r="F214" s="161">
        <f t="shared" si="85"/>
        <v>0</v>
      </c>
      <c r="G214" s="161">
        <f t="shared" si="85"/>
        <v>0</v>
      </c>
      <c r="H214" s="161">
        <f t="shared" si="85"/>
        <v>0</v>
      </c>
      <c r="I214" s="161">
        <f t="shared" si="85"/>
        <v>0</v>
      </c>
      <c r="J214" s="161">
        <f t="shared" si="85"/>
        <v>0</v>
      </c>
      <c r="K214" s="161">
        <f t="shared" si="85"/>
        <v>0</v>
      </c>
      <c r="L214" s="161">
        <f t="shared" si="85"/>
        <v>0</v>
      </c>
      <c r="M214" s="161">
        <f t="shared" si="85"/>
        <v>0</v>
      </c>
      <c r="N214" s="161">
        <f t="shared" si="85"/>
        <v>0</v>
      </c>
      <c r="O214" s="161">
        <f t="shared" si="85"/>
        <v>0</v>
      </c>
      <c r="P214" s="161">
        <f t="shared" si="85"/>
        <v>0</v>
      </c>
      <c r="Q214" s="161">
        <f t="shared" si="85"/>
        <v>0</v>
      </c>
      <c r="R214" s="161">
        <f t="shared" si="85"/>
        <v>0</v>
      </c>
      <c r="S214" s="161">
        <f t="shared" si="84"/>
        <v>0</v>
      </c>
      <c r="T214" s="161">
        <f t="shared" si="84"/>
        <v>0</v>
      </c>
      <c r="U214" s="161">
        <f t="shared" si="84"/>
        <v>0</v>
      </c>
      <c r="V214" s="161">
        <f t="shared" si="84"/>
        <v>0</v>
      </c>
      <c r="W214" s="161">
        <f t="shared" si="84"/>
        <v>0</v>
      </c>
      <c r="X214" s="161">
        <f t="shared" si="84"/>
        <v>0</v>
      </c>
      <c r="Y214" s="161">
        <f t="shared" si="84"/>
        <v>0</v>
      </c>
      <c r="Z214" s="161">
        <f t="shared" si="84"/>
        <v>0</v>
      </c>
      <c r="AA214" s="161">
        <f t="shared" si="84"/>
        <v>0</v>
      </c>
      <c r="AB214" s="161">
        <f t="shared" si="84"/>
        <v>0</v>
      </c>
      <c r="AC214" s="161">
        <f t="shared" si="84"/>
        <v>0</v>
      </c>
      <c r="AD214" s="161">
        <f t="shared" si="84"/>
        <v>0</v>
      </c>
      <c r="AE214" s="161">
        <f t="shared" si="84"/>
        <v>0</v>
      </c>
      <c r="AF214" s="174">
        <f t="shared" si="84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85"/>
        <v>0</v>
      </c>
      <c r="D215" s="161">
        <f t="shared" si="85"/>
        <v>0</v>
      </c>
      <c r="E215" s="161">
        <f t="shared" si="85"/>
        <v>0</v>
      </c>
      <c r="F215" s="161">
        <f t="shared" si="85"/>
        <v>0</v>
      </c>
      <c r="G215" s="161">
        <f t="shared" si="85"/>
        <v>0</v>
      </c>
      <c r="H215" s="161">
        <f t="shared" si="85"/>
        <v>0</v>
      </c>
      <c r="I215" s="161">
        <f t="shared" si="85"/>
        <v>0</v>
      </c>
      <c r="J215" s="161">
        <f t="shared" si="85"/>
        <v>0</v>
      </c>
      <c r="K215" s="161">
        <f t="shared" si="85"/>
        <v>0</v>
      </c>
      <c r="L215" s="161">
        <f t="shared" si="85"/>
        <v>0</v>
      </c>
      <c r="M215" s="161">
        <f t="shared" si="85"/>
        <v>0</v>
      </c>
      <c r="N215" s="161">
        <f t="shared" si="85"/>
        <v>0</v>
      </c>
      <c r="O215" s="161">
        <f t="shared" si="85"/>
        <v>0</v>
      </c>
      <c r="P215" s="161">
        <f t="shared" si="85"/>
        <v>0</v>
      </c>
      <c r="Q215" s="161">
        <f t="shared" si="85"/>
        <v>0</v>
      </c>
      <c r="R215" s="161">
        <f t="shared" si="85"/>
        <v>0</v>
      </c>
      <c r="S215" s="161">
        <f t="shared" si="84"/>
        <v>0</v>
      </c>
      <c r="T215" s="161">
        <f t="shared" si="84"/>
        <v>0</v>
      </c>
      <c r="U215" s="161">
        <f t="shared" si="84"/>
        <v>0</v>
      </c>
      <c r="V215" s="161">
        <f t="shared" si="84"/>
        <v>0</v>
      </c>
      <c r="W215" s="161">
        <f t="shared" si="84"/>
        <v>0</v>
      </c>
      <c r="X215" s="161">
        <f t="shared" si="84"/>
        <v>0</v>
      </c>
      <c r="Y215" s="161">
        <f t="shared" si="84"/>
        <v>0</v>
      </c>
      <c r="Z215" s="161">
        <f t="shared" si="84"/>
        <v>0</v>
      </c>
      <c r="AA215" s="161">
        <f t="shared" si="84"/>
        <v>0</v>
      </c>
      <c r="AB215" s="161">
        <f t="shared" si="84"/>
        <v>0</v>
      </c>
      <c r="AC215" s="161">
        <f t="shared" si="84"/>
        <v>0</v>
      </c>
      <c r="AD215" s="161">
        <f t="shared" si="84"/>
        <v>0</v>
      </c>
      <c r="AE215" s="161">
        <f t="shared" si="84"/>
        <v>0</v>
      </c>
      <c r="AF215" s="174">
        <f t="shared" si="84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85"/>
        <v>0</v>
      </c>
      <c r="D216" s="161">
        <f t="shared" si="85"/>
        <v>0</v>
      </c>
      <c r="E216" s="161">
        <f t="shared" si="85"/>
        <v>0</v>
      </c>
      <c r="F216" s="161">
        <f t="shared" si="85"/>
        <v>0</v>
      </c>
      <c r="G216" s="161">
        <f t="shared" si="85"/>
        <v>0</v>
      </c>
      <c r="H216" s="161">
        <f t="shared" si="85"/>
        <v>0</v>
      </c>
      <c r="I216" s="161">
        <f t="shared" si="85"/>
        <v>0</v>
      </c>
      <c r="J216" s="161">
        <f t="shared" si="85"/>
        <v>0</v>
      </c>
      <c r="K216" s="161">
        <f t="shared" si="85"/>
        <v>0</v>
      </c>
      <c r="L216" s="161">
        <f t="shared" si="85"/>
        <v>0</v>
      </c>
      <c r="M216" s="161">
        <f t="shared" si="85"/>
        <v>0</v>
      </c>
      <c r="N216" s="161">
        <f t="shared" si="85"/>
        <v>0</v>
      </c>
      <c r="O216" s="161">
        <f t="shared" si="85"/>
        <v>0</v>
      </c>
      <c r="P216" s="161">
        <f t="shared" si="85"/>
        <v>0</v>
      </c>
      <c r="Q216" s="161">
        <f t="shared" si="85"/>
        <v>0</v>
      </c>
      <c r="R216" s="161">
        <f t="shared" ref="R216:AF231" si="86">Q216</f>
        <v>0</v>
      </c>
      <c r="S216" s="161">
        <f t="shared" si="86"/>
        <v>0</v>
      </c>
      <c r="T216" s="161">
        <f t="shared" si="86"/>
        <v>0</v>
      </c>
      <c r="U216" s="161">
        <f t="shared" si="86"/>
        <v>0</v>
      </c>
      <c r="V216" s="161">
        <f t="shared" si="86"/>
        <v>0</v>
      </c>
      <c r="W216" s="161">
        <f t="shared" si="86"/>
        <v>0</v>
      </c>
      <c r="X216" s="161">
        <f t="shared" si="86"/>
        <v>0</v>
      </c>
      <c r="Y216" s="161">
        <f t="shared" si="86"/>
        <v>0</v>
      </c>
      <c r="Z216" s="161">
        <f t="shared" si="86"/>
        <v>0</v>
      </c>
      <c r="AA216" s="161">
        <f t="shared" si="86"/>
        <v>0</v>
      </c>
      <c r="AB216" s="161">
        <f t="shared" si="86"/>
        <v>0</v>
      </c>
      <c r="AC216" s="161">
        <f t="shared" si="86"/>
        <v>0</v>
      </c>
      <c r="AD216" s="161">
        <f t="shared" si="86"/>
        <v>0</v>
      </c>
      <c r="AE216" s="161">
        <f t="shared" si="86"/>
        <v>0</v>
      </c>
      <c r="AF216" s="174">
        <f t="shared" si="86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87">B217</f>
        <v>0</v>
      </c>
      <c r="D217" s="161">
        <f t="shared" si="87"/>
        <v>0</v>
      </c>
      <c r="E217" s="161">
        <f t="shared" si="87"/>
        <v>0</v>
      </c>
      <c r="F217" s="161">
        <f t="shared" si="87"/>
        <v>0</v>
      </c>
      <c r="G217" s="161">
        <f t="shared" si="87"/>
        <v>0</v>
      </c>
      <c r="H217" s="161">
        <f t="shared" si="87"/>
        <v>0</v>
      </c>
      <c r="I217" s="161">
        <f t="shared" si="87"/>
        <v>0</v>
      </c>
      <c r="J217" s="161">
        <f t="shared" si="87"/>
        <v>0</v>
      </c>
      <c r="K217" s="161">
        <f t="shared" si="87"/>
        <v>0</v>
      </c>
      <c r="L217" s="161">
        <f t="shared" si="87"/>
        <v>0</v>
      </c>
      <c r="M217" s="161">
        <f t="shared" si="87"/>
        <v>0</v>
      </c>
      <c r="N217" s="161">
        <f t="shared" si="87"/>
        <v>0</v>
      </c>
      <c r="O217" s="161">
        <f t="shared" si="87"/>
        <v>0</v>
      </c>
      <c r="P217" s="161">
        <f t="shared" si="87"/>
        <v>0</v>
      </c>
      <c r="Q217" s="161">
        <f t="shared" si="87"/>
        <v>0</v>
      </c>
      <c r="R217" s="161">
        <f t="shared" si="87"/>
        <v>0</v>
      </c>
      <c r="S217" s="161">
        <f t="shared" si="86"/>
        <v>0</v>
      </c>
      <c r="T217" s="161">
        <f t="shared" si="86"/>
        <v>0</v>
      </c>
      <c r="U217" s="161">
        <f t="shared" si="86"/>
        <v>0</v>
      </c>
      <c r="V217" s="161">
        <f t="shared" si="86"/>
        <v>0</v>
      </c>
      <c r="W217" s="161">
        <f t="shared" si="86"/>
        <v>0</v>
      </c>
      <c r="X217" s="161">
        <f t="shared" si="86"/>
        <v>0</v>
      </c>
      <c r="Y217" s="161">
        <f t="shared" si="86"/>
        <v>0</v>
      </c>
      <c r="Z217" s="161">
        <f t="shared" si="86"/>
        <v>0</v>
      </c>
      <c r="AA217" s="161">
        <f t="shared" si="86"/>
        <v>0</v>
      </c>
      <c r="AB217" s="161">
        <f t="shared" si="86"/>
        <v>0</v>
      </c>
      <c r="AC217" s="161">
        <f t="shared" si="86"/>
        <v>0</v>
      </c>
      <c r="AD217" s="161">
        <f t="shared" si="86"/>
        <v>0</v>
      </c>
      <c r="AE217" s="161">
        <f t="shared" si="86"/>
        <v>0</v>
      </c>
      <c r="AF217" s="174">
        <f t="shared" si="86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87"/>
        <v>0</v>
      </c>
      <c r="D218" s="161">
        <f t="shared" si="87"/>
        <v>0</v>
      </c>
      <c r="E218" s="161">
        <f t="shared" si="87"/>
        <v>0</v>
      </c>
      <c r="F218" s="161">
        <f t="shared" si="87"/>
        <v>0</v>
      </c>
      <c r="G218" s="161">
        <f t="shared" si="87"/>
        <v>0</v>
      </c>
      <c r="H218" s="161">
        <f t="shared" si="87"/>
        <v>0</v>
      </c>
      <c r="I218" s="161">
        <f t="shared" si="87"/>
        <v>0</v>
      </c>
      <c r="J218" s="161">
        <f t="shared" si="87"/>
        <v>0</v>
      </c>
      <c r="K218" s="161">
        <f t="shared" si="87"/>
        <v>0</v>
      </c>
      <c r="L218" s="161">
        <f t="shared" si="87"/>
        <v>0</v>
      </c>
      <c r="M218" s="161">
        <f t="shared" si="87"/>
        <v>0</v>
      </c>
      <c r="N218" s="161">
        <f t="shared" si="87"/>
        <v>0</v>
      </c>
      <c r="O218" s="161">
        <f t="shared" si="87"/>
        <v>0</v>
      </c>
      <c r="P218" s="161">
        <f t="shared" si="87"/>
        <v>0</v>
      </c>
      <c r="Q218" s="161">
        <f t="shared" si="87"/>
        <v>0</v>
      </c>
      <c r="R218" s="161">
        <f t="shared" si="87"/>
        <v>0</v>
      </c>
      <c r="S218" s="161">
        <f t="shared" si="86"/>
        <v>0</v>
      </c>
      <c r="T218" s="161">
        <f t="shared" si="86"/>
        <v>0</v>
      </c>
      <c r="U218" s="161">
        <f t="shared" si="86"/>
        <v>0</v>
      </c>
      <c r="V218" s="161">
        <f t="shared" si="86"/>
        <v>0</v>
      </c>
      <c r="W218" s="161">
        <f t="shared" si="86"/>
        <v>0</v>
      </c>
      <c r="X218" s="161">
        <f t="shared" si="86"/>
        <v>0</v>
      </c>
      <c r="Y218" s="161">
        <f t="shared" si="86"/>
        <v>0</v>
      </c>
      <c r="Z218" s="161">
        <f t="shared" si="86"/>
        <v>0</v>
      </c>
      <c r="AA218" s="161">
        <f t="shared" si="86"/>
        <v>0</v>
      </c>
      <c r="AB218" s="161">
        <f t="shared" si="86"/>
        <v>0</v>
      </c>
      <c r="AC218" s="161">
        <f t="shared" si="86"/>
        <v>0</v>
      </c>
      <c r="AD218" s="161">
        <f t="shared" si="86"/>
        <v>0</v>
      </c>
      <c r="AE218" s="161">
        <f t="shared" si="86"/>
        <v>0</v>
      </c>
      <c r="AF218" s="174">
        <f t="shared" si="86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87"/>
        <v>0</v>
      </c>
      <c r="D219" s="161">
        <f t="shared" si="87"/>
        <v>0</v>
      </c>
      <c r="E219" s="161">
        <f t="shared" si="87"/>
        <v>0</v>
      </c>
      <c r="F219" s="161">
        <f t="shared" si="87"/>
        <v>0</v>
      </c>
      <c r="G219" s="161">
        <f t="shared" si="87"/>
        <v>0</v>
      </c>
      <c r="H219" s="161">
        <f t="shared" si="87"/>
        <v>0</v>
      </c>
      <c r="I219" s="161">
        <f t="shared" si="87"/>
        <v>0</v>
      </c>
      <c r="J219" s="161">
        <f t="shared" si="87"/>
        <v>0</v>
      </c>
      <c r="K219" s="161">
        <f t="shared" si="87"/>
        <v>0</v>
      </c>
      <c r="L219" s="161">
        <f t="shared" si="87"/>
        <v>0</v>
      </c>
      <c r="M219" s="161">
        <f t="shared" si="87"/>
        <v>0</v>
      </c>
      <c r="N219" s="161">
        <f t="shared" si="87"/>
        <v>0</v>
      </c>
      <c r="O219" s="161">
        <f t="shared" si="87"/>
        <v>0</v>
      </c>
      <c r="P219" s="161">
        <f t="shared" si="87"/>
        <v>0</v>
      </c>
      <c r="Q219" s="161">
        <f t="shared" si="87"/>
        <v>0</v>
      </c>
      <c r="R219" s="161">
        <f t="shared" si="87"/>
        <v>0</v>
      </c>
      <c r="S219" s="161">
        <f t="shared" si="86"/>
        <v>0</v>
      </c>
      <c r="T219" s="161">
        <f t="shared" si="86"/>
        <v>0</v>
      </c>
      <c r="U219" s="161">
        <f t="shared" si="86"/>
        <v>0</v>
      </c>
      <c r="V219" s="161">
        <f t="shared" si="86"/>
        <v>0</v>
      </c>
      <c r="W219" s="161">
        <f t="shared" si="86"/>
        <v>0</v>
      </c>
      <c r="X219" s="161">
        <f t="shared" si="86"/>
        <v>0</v>
      </c>
      <c r="Y219" s="161">
        <f t="shared" si="86"/>
        <v>0</v>
      </c>
      <c r="Z219" s="161">
        <f t="shared" si="86"/>
        <v>0</v>
      </c>
      <c r="AA219" s="161">
        <f t="shared" si="86"/>
        <v>0</v>
      </c>
      <c r="AB219" s="161">
        <f t="shared" si="86"/>
        <v>0</v>
      </c>
      <c r="AC219" s="161">
        <f t="shared" si="86"/>
        <v>0</v>
      </c>
      <c r="AD219" s="161">
        <f t="shared" si="86"/>
        <v>0</v>
      </c>
      <c r="AE219" s="161">
        <f t="shared" si="86"/>
        <v>0</v>
      </c>
      <c r="AF219" s="174">
        <f t="shared" si="86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87"/>
        <v>0</v>
      </c>
      <c r="D220" s="161">
        <f t="shared" si="87"/>
        <v>0</v>
      </c>
      <c r="E220" s="161">
        <f t="shared" si="87"/>
        <v>0</v>
      </c>
      <c r="F220" s="161">
        <f t="shared" si="87"/>
        <v>0</v>
      </c>
      <c r="G220" s="161">
        <f t="shared" si="87"/>
        <v>0</v>
      </c>
      <c r="H220" s="161">
        <f t="shared" si="87"/>
        <v>0</v>
      </c>
      <c r="I220" s="161">
        <f t="shared" si="87"/>
        <v>0</v>
      </c>
      <c r="J220" s="161">
        <f t="shared" si="87"/>
        <v>0</v>
      </c>
      <c r="K220" s="161">
        <f t="shared" si="87"/>
        <v>0</v>
      </c>
      <c r="L220" s="161">
        <f t="shared" si="87"/>
        <v>0</v>
      </c>
      <c r="M220" s="161">
        <f t="shared" si="87"/>
        <v>0</v>
      </c>
      <c r="N220" s="161">
        <f t="shared" si="87"/>
        <v>0</v>
      </c>
      <c r="O220" s="161">
        <f t="shared" si="87"/>
        <v>0</v>
      </c>
      <c r="P220" s="161">
        <f t="shared" si="87"/>
        <v>0</v>
      </c>
      <c r="Q220" s="161">
        <f t="shared" si="87"/>
        <v>0</v>
      </c>
      <c r="R220" s="161">
        <f t="shared" si="87"/>
        <v>0</v>
      </c>
      <c r="S220" s="161">
        <f t="shared" si="86"/>
        <v>0</v>
      </c>
      <c r="T220" s="161">
        <f t="shared" si="86"/>
        <v>0</v>
      </c>
      <c r="U220" s="161">
        <f t="shared" si="86"/>
        <v>0</v>
      </c>
      <c r="V220" s="161">
        <f t="shared" si="86"/>
        <v>0</v>
      </c>
      <c r="W220" s="161">
        <f t="shared" si="86"/>
        <v>0</v>
      </c>
      <c r="X220" s="161">
        <f t="shared" si="86"/>
        <v>0</v>
      </c>
      <c r="Y220" s="161">
        <f t="shared" si="86"/>
        <v>0</v>
      </c>
      <c r="Z220" s="161">
        <f t="shared" si="86"/>
        <v>0</v>
      </c>
      <c r="AA220" s="161">
        <f t="shared" si="86"/>
        <v>0</v>
      </c>
      <c r="AB220" s="161">
        <f t="shared" si="86"/>
        <v>0</v>
      </c>
      <c r="AC220" s="161">
        <f t="shared" si="86"/>
        <v>0</v>
      </c>
      <c r="AD220" s="161">
        <f t="shared" si="86"/>
        <v>0</v>
      </c>
      <c r="AE220" s="161">
        <f t="shared" si="86"/>
        <v>0</v>
      </c>
      <c r="AF220" s="174">
        <f t="shared" si="86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87"/>
        <v>0</v>
      </c>
      <c r="D221" s="161">
        <f t="shared" si="87"/>
        <v>0</v>
      </c>
      <c r="E221" s="161">
        <f t="shared" si="87"/>
        <v>0</v>
      </c>
      <c r="F221" s="161">
        <f t="shared" si="87"/>
        <v>0</v>
      </c>
      <c r="G221" s="161">
        <f t="shared" si="87"/>
        <v>0</v>
      </c>
      <c r="H221" s="161">
        <f t="shared" si="87"/>
        <v>0</v>
      </c>
      <c r="I221" s="161">
        <f t="shared" si="87"/>
        <v>0</v>
      </c>
      <c r="J221" s="161">
        <f t="shared" si="87"/>
        <v>0</v>
      </c>
      <c r="K221" s="161">
        <f t="shared" si="87"/>
        <v>0</v>
      </c>
      <c r="L221" s="161">
        <f t="shared" si="87"/>
        <v>0</v>
      </c>
      <c r="M221" s="161">
        <f t="shared" si="87"/>
        <v>0</v>
      </c>
      <c r="N221" s="161">
        <f t="shared" si="87"/>
        <v>0</v>
      </c>
      <c r="O221" s="161">
        <f t="shared" si="87"/>
        <v>0</v>
      </c>
      <c r="P221" s="161">
        <f t="shared" si="87"/>
        <v>0</v>
      </c>
      <c r="Q221" s="161">
        <f t="shared" si="87"/>
        <v>0</v>
      </c>
      <c r="R221" s="161">
        <f t="shared" si="87"/>
        <v>0</v>
      </c>
      <c r="S221" s="161">
        <f t="shared" si="86"/>
        <v>0</v>
      </c>
      <c r="T221" s="161">
        <f t="shared" si="86"/>
        <v>0</v>
      </c>
      <c r="U221" s="161">
        <f t="shared" si="86"/>
        <v>0</v>
      </c>
      <c r="V221" s="161">
        <f t="shared" si="86"/>
        <v>0</v>
      </c>
      <c r="W221" s="161">
        <f t="shared" si="86"/>
        <v>0</v>
      </c>
      <c r="X221" s="161">
        <f t="shared" si="86"/>
        <v>0</v>
      </c>
      <c r="Y221" s="161">
        <f t="shared" si="86"/>
        <v>0</v>
      </c>
      <c r="Z221" s="161">
        <f t="shared" si="86"/>
        <v>0</v>
      </c>
      <c r="AA221" s="161">
        <f t="shared" si="86"/>
        <v>0</v>
      </c>
      <c r="AB221" s="161">
        <f t="shared" si="86"/>
        <v>0</v>
      </c>
      <c r="AC221" s="161">
        <f t="shared" si="86"/>
        <v>0</v>
      </c>
      <c r="AD221" s="161">
        <f t="shared" si="86"/>
        <v>0</v>
      </c>
      <c r="AE221" s="161">
        <f t="shared" si="86"/>
        <v>0</v>
      </c>
      <c r="AF221" s="174">
        <f t="shared" si="86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87"/>
        <v>0</v>
      </c>
      <c r="D222" s="161">
        <f t="shared" si="87"/>
        <v>0</v>
      </c>
      <c r="E222" s="161">
        <f t="shared" si="87"/>
        <v>0</v>
      </c>
      <c r="F222" s="161">
        <f t="shared" si="87"/>
        <v>0</v>
      </c>
      <c r="G222" s="161">
        <f t="shared" si="87"/>
        <v>0</v>
      </c>
      <c r="H222" s="161">
        <f t="shared" si="87"/>
        <v>0</v>
      </c>
      <c r="I222" s="161">
        <f t="shared" si="87"/>
        <v>0</v>
      </c>
      <c r="J222" s="161">
        <f t="shared" si="87"/>
        <v>0</v>
      </c>
      <c r="K222" s="161">
        <f t="shared" si="87"/>
        <v>0</v>
      </c>
      <c r="L222" s="161">
        <f t="shared" si="87"/>
        <v>0</v>
      </c>
      <c r="M222" s="161">
        <f t="shared" si="87"/>
        <v>0</v>
      </c>
      <c r="N222" s="161">
        <f t="shared" si="87"/>
        <v>0</v>
      </c>
      <c r="O222" s="161">
        <f t="shared" si="87"/>
        <v>0</v>
      </c>
      <c r="P222" s="161">
        <f t="shared" si="87"/>
        <v>0</v>
      </c>
      <c r="Q222" s="161">
        <f t="shared" si="87"/>
        <v>0</v>
      </c>
      <c r="R222" s="161">
        <f t="shared" si="87"/>
        <v>0</v>
      </c>
      <c r="S222" s="161">
        <f t="shared" si="86"/>
        <v>0</v>
      </c>
      <c r="T222" s="161">
        <f t="shared" si="86"/>
        <v>0</v>
      </c>
      <c r="U222" s="161">
        <f t="shared" si="86"/>
        <v>0</v>
      </c>
      <c r="V222" s="161">
        <f t="shared" si="86"/>
        <v>0</v>
      </c>
      <c r="W222" s="161">
        <f t="shared" si="86"/>
        <v>0</v>
      </c>
      <c r="X222" s="161">
        <f t="shared" si="86"/>
        <v>0</v>
      </c>
      <c r="Y222" s="161">
        <f t="shared" si="86"/>
        <v>0</v>
      </c>
      <c r="Z222" s="161">
        <f t="shared" si="86"/>
        <v>0</v>
      </c>
      <c r="AA222" s="161">
        <f t="shared" si="86"/>
        <v>0</v>
      </c>
      <c r="AB222" s="161">
        <f t="shared" si="86"/>
        <v>0</v>
      </c>
      <c r="AC222" s="161">
        <f t="shared" si="86"/>
        <v>0</v>
      </c>
      <c r="AD222" s="161">
        <f t="shared" si="86"/>
        <v>0</v>
      </c>
      <c r="AE222" s="161">
        <f t="shared" si="86"/>
        <v>0</v>
      </c>
      <c r="AF222" s="174">
        <f t="shared" si="86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87"/>
        <v>0</v>
      </c>
      <c r="D223" s="161">
        <f t="shared" si="87"/>
        <v>0</v>
      </c>
      <c r="E223" s="161">
        <f t="shared" si="87"/>
        <v>0</v>
      </c>
      <c r="F223" s="161">
        <f t="shared" si="87"/>
        <v>0</v>
      </c>
      <c r="G223" s="161">
        <f t="shared" si="87"/>
        <v>0</v>
      </c>
      <c r="H223" s="161">
        <f t="shared" si="87"/>
        <v>0</v>
      </c>
      <c r="I223" s="161">
        <f t="shared" si="87"/>
        <v>0</v>
      </c>
      <c r="J223" s="161">
        <f t="shared" si="87"/>
        <v>0</v>
      </c>
      <c r="K223" s="161">
        <f t="shared" si="87"/>
        <v>0</v>
      </c>
      <c r="L223" s="161">
        <f t="shared" si="87"/>
        <v>0</v>
      </c>
      <c r="M223" s="161">
        <f t="shared" si="87"/>
        <v>0</v>
      </c>
      <c r="N223" s="161">
        <f t="shared" si="87"/>
        <v>0</v>
      </c>
      <c r="O223" s="161">
        <f t="shared" si="87"/>
        <v>0</v>
      </c>
      <c r="P223" s="161">
        <f t="shared" si="87"/>
        <v>0</v>
      </c>
      <c r="Q223" s="161">
        <f t="shared" si="87"/>
        <v>0</v>
      </c>
      <c r="R223" s="161">
        <f t="shared" si="87"/>
        <v>0</v>
      </c>
      <c r="S223" s="161">
        <f t="shared" si="86"/>
        <v>0</v>
      </c>
      <c r="T223" s="161">
        <f t="shared" si="86"/>
        <v>0</v>
      </c>
      <c r="U223" s="161">
        <f t="shared" si="86"/>
        <v>0</v>
      </c>
      <c r="V223" s="161">
        <f t="shared" si="86"/>
        <v>0</v>
      </c>
      <c r="W223" s="161">
        <f t="shared" si="86"/>
        <v>0</v>
      </c>
      <c r="X223" s="161">
        <f t="shared" si="86"/>
        <v>0</v>
      </c>
      <c r="Y223" s="161">
        <f t="shared" si="86"/>
        <v>0</v>
      </c>
      <c r="Z223" s="161">
        <f t="shared" si="86"/>
        <v>0</v>
      </c>
      <c r="AA223" s="161">
        <f t="shared" si="86"/>
        <v>0</v>
      </c>
      <c r="AB223" s="161">
        <f t="shared" si="86"/>
        <v>0</v>
      </c>
      <c r="AC223" s="161">
        <f t="shared" si="86"/>
        <v>0</v>
      </c>
      <c r="AD223" s="161">
        <f t="shared" si="86"/>
        <v>0</v>
      </c>
      <c r="AE223" s="161">
        <f t="shared" si="86"/>
        <v>0</v>
      </c>
      <c r="AF223" s="174">
        <f t="shared" si="86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87"/>
        <v>0</v>
      </c>
      <c r="D224" s="161">
        <f t="shared" si="87"/>
        <v>0</v>
      </c>
      <c r="E224" s="161">
        <f t="shared" si="87"/>
        <v>0</v>
      </c>
      <c r="F224" s="161">
        <f t="shared" si="87"/>
        <v>0</v>
      </c>
      <c r="G224" s="161">
        <f t="shared" si="87"/>
        <v>0</v>
      </c>
      <c r="H224" s="161">
        <f t="shared" si="87"/>
        <v>0</v>
      </c>
      <c r="I224" s="161">
        <f t="shared" si="87"/>
        <v>0</v>
      </c>
      <c r="J224" s="161">
        <f t="shared" si="87"/>
        <v>0</v>
      </c>
      <c r="K224" s="161">
        <f t="shared" si="87"/>
        <v>0</v>
      </c>
      <c r="L224" s="161">
        <f t="shared" si="87"/>
        <v>0</v>
      </c>
      <c r="M224" s="161">
        <f t="shared" si="87"/>
        <v>0</v>
      </c>
      <c r="N224" s="161">
        <f t="shared" si="87"/>
        <v>0</v>
      </c>
      <c r="O224" s="161">
        <f t="shared" si="87"/>
        <v>0</v>
      </c>
      <c r="P224" s="161">
        <f t="shared" si="87"/>
        <v>0</v>
      </c>
      <c r="Q224" s="161">
        <f t="shared" si="87"/>
        <v>0</v>
      </c>
      <c r="R224" s="161">
        <f t="shared" si="87"/>
        <v>0</v>
      </c>
      <c r="S224" s="161">
        <f t="shared" si="86"/>
        <v>0</v>
      </c>
      <c r="T224" s="161">
        <f t="shared" si="86"/>
        <v>0</v>
      </c>
      <c r="U224" s="161">
        <f t="shared" si="86"/>
        <v>0</v>
      </c>
      <c r="V224" s="161">
        <f t="shared" si="86"/>
        <v>0</v>
      </c>
      <c r="W224" s="161">
        <f t="shared" si="86"/>
        <v>0</v>
      </c>
      <c r="X224" s="161">
        <f t="shared" si="86"/>
        <v>0</v>
      </c>
      <c r="Y224" s="161">
        <f t="shared" si="86"/>
        <v>0</v>
      </c>
      <c r="Z224" s="161">
        <f t="shared" si="86"/>
        <v>0</v>
      </c>
      <c r="AA224" s="161">
        <f t="shared" si="86"/>
        <v>0</v>
      </c>
      <c r="AB224" s="161">
        <f t="shared" si="86"/>
        <v>0</v>
      </c>
      <c r="AC224" s="161">
        <f t="shared" si="86"/>
        <v>0</v>
      </c>
      <c r="AD224" s="161">
        <f t="shared" si="86"/>
        <v>0</v>
      </c>
      <c r="AE224" s="161">
        <f t="shared" si="86"/>
        <v>0</v>
      </c>
      <c r="AF224" s="174">
        <f t="shared" si="86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87"/>
        <v>0</v>
      </c>
      <c r="D225" s="161">
        <f t="shared" si="87"/>
        <v>0</v>
      </c>
      <c r="E225" s="161">
        <f t="shared" si="87"/>
        <v>0</v>
      </c>
      <c r="F225" s="161">
        <f t="shared" si="87"/>
        <v>0</v>
      </c>
      <c r="G225" s="161">
        <f t="shared" si="87"/>
        <v>0</v>
      </c>
      <c r="H225" s="161">
        <f t="shared" si="87"/>
        <v>0</v>
      </c>
      <c r="I225" s="161">
        <f t="shared" si="87"/>
        <v>0</v>
      </c>
      <c r="J225" s="161">
        <f t="shared" si="87"/>
        <v>0</v>
      </c>
      <c r="K225" s="161">
        <f t="shared" si="87"/>
        <v>0</v>
      </c>
      <c r="L225" s="161">
        <f t="shared" si="87"/>
        <v>0</v>
      </c>
      <c r="M225" s="161">
        <f t="shared" si="87"/>
        <v>0</v>
      </c>
      <c r="N225" s="161">
        <f t="shared" si="87"/>
        <v>0</v>
      </c>
      <c r="O225" s="161">
        <f t="shared" si="87"/>
        <v>0</v>
      </c>
      <c r="P225" s="161">
        <f t="shared" si="87"/>
        <v>0</v>
      </c>
      <c r="Q225" s="161">
        <f t="shared" si="87"/>
        <v>0</v>
      </c>
      <c r="R225" s="161">
        <f t="shared" si="87"/>
        <v>0</v>
      </c>
      <c r="S225" s="161">
        <f t="shared" si="86"/>
        <v>0</v>
      </c>
      <c r="T225" s="161">
        <f t="shared" si="86"/>
        <v>0</v>
      </c>
      <c r="U225" s="161">
        <f t="shared" si="86"/>
        <v>0</v>
      </c>
      <c r="V225" s="161">
        <f t="shared" si="86"/>
        <v>0</v>
      </c>
      <c r="W225" s="161">
        <f t="shared" si="86"/>
        <v>0</v>
      </c>
      <c r="X225" s="161">
        <f t="shared" si="86"/>
        <v>0</v>
      </c>
      <c r="Y225" s="161">
        <f t="shared" si="86"/>
        <v>0</v>
      </c>
      <c r="Z225" s="161">
        <f t="shared" si="86"/>
        <v>0</v>
      </c>
      <c r="AA225" s="161">
        <f t="shared" si="86"/>
        <v>0</v>
      </c>
      <c r="AB225" s="161">
        <f t="shared" si="86"/>
        <v>0</v>
      </c>
      <c r="AC225" s="161">
        <f t="shared" si="86"/>
        <v>0</v>
      </c>
      <c r="AD225" s="161">
        <f t="shared" si="86"/>
        <v>0</v>
      </c>
      <c r="AE225" s="161">
        <f t="shared" si="86"/>
        <v>0</v>
      </c>
      <c r="AF225" s="174">
        <f t="shared" si="86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87"/>
        <v>0</v>
      </c>
      <c r="D226" s="161">
        <f t="shared" si="87"/>
        <v>0</v>
      </c>
      <c r="E226" s="161">
        <f t="shared" si="87"/>
        <v>0</v>
      </c>
      <c r="F226" s="161">
        <f t="shared" si="87"/>
        <v>0</v>
      </c>
      <c r="G226" s="161">
        <f t="shared" si="87"/>
        <v>0</v>
      </c>
      <c r="H226" s="161">
        <f t="shared" si="87"/>
        <v>0</v>
      </c>
      <c r="I226" s="161">
        <f t="shared" si="87"/>
        <v>0</v>
      </c>
      <c r="J226" s="161">
        <f t="shared" si="87"/>
        <v>0</v>
      </c>
      <c r="K226" s="161">
        <f t="shared" si="87"/>
        <v>0</v>
      </c>
      <c r="L226" s="161">
        <f t="shared" si="87"/>
        <v>0</v>
      </c>
      <c r="M226" s="161">
        <f t="shared" si="87"/>
        <v>0</v>
      </c>
      <c r="N226" s="161">
        <f t="shared" si="87"/>
        <v>0</v>
      </c>
      <c r="O226" s="161">
        <f t="shared" si="87"/>
        <v>0</v>
      </c>
      <c r="P226" s="161">
        <f t="shared" si="87"/>
        <v>0</v>
      </c>
      <c r="Q226" s="161">
        <f t="shared" si="87"/>
        <v>0</v>
      </c>
      <c r="R226" s="161">
        <f t="shared" si="87"/>
        <v>0</v>
      </c>
      <c r="S226" s="161">
        <f t="shared" si="86"/>
        <v>0</v>
      </c>
      <c r="T226" s="161">
        <f t="shared" si="86"/>
        <v>0</v>
      </c>
      <c r="U226" s="161">
        <f t="shared" si="86"/>
        <v>0</v>
      </c>
      <c r="V226" s="161">
        <f t="shared" si="86"/>
        <v>0</v>
      </c>
      <c r="W226" s="161">
        <f t="shared" si="86"/>
        <v>0</v>
      </c>
      <c r="X226" s="161">
        <f t="shared" si="86"/>
        <v>0</v>
      </c>
      <c r="Y226" s="161">
        <f t="shared" si="86"/>
        <v>0</v>
      </c>
      <c r="Z226" s="161">
        <f t="shared" si="86"/>
        <v>0</v>
      </c>
      <c r="AA226" s="161">
        <f t="shared" si="86"/>
        <v>0</v>
      </c>
      <c r="AB226" s="161">
        <f t="shared" si="86"/>
        <v>0</v>
      </c>
      <c r="AC226" s="161">
        <f t="shared" si="86"/>
        <v>0</v>
      </c>
      <c r="AD226" s="161">
        <f t="shared" si="86"/>
        <v>0</v>
      </c>
      <c r="AE226" s="161">
        <f t="shared" si="86"/>
        <v>0</v>
      </c>
      <c r="AF226" s="174">
        <f t="shared" si="86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87"/>
        <v>0</v>
      </c>
      <c r="D227" s="161">
        <f t="shared" si="87"/>
        <v>0</v>
      </c>
      <c r="E227" s="161">
        <f t="shared" si="87"/>
        <v>0</v>
      </c>
      <c r="F227" s="161">
        <f t="shared" si="87"/>
        <v>0</v>
      </c>
      <c r="G227" s="161">
        <f t="shared" si="87"/>
        <v>0</v>
      </c>
      <c r="H227" s="161">
        <f t="shared" si="87"/>
        <v>0</v>
      </c>
      <c r="I227" s="161">
        <f t="shared" si="87"/>
        <v>0</v>
      </c>
      <c r="J227" s="161">
        <f t="shared" si="87"/>
        <v>0</v>
      </c>
      <c r="K227" s="161">
        <f t="shared" si="87"/>
        <v>0</v>
      </c>
      <c r="L227" s="161">
        <f t="shared" si="87"/>
        <v>0</v>
      </c>
      <c r="M227" s="161">
        <f t="shared" si="87"/>
        <v>0</v>
      </c>
      <c r="N227" s="161">
        <f t="shared" si="87"/>
        <v>0</v>
      </c>
      <c r="O227" s="161">
        <f t="shared" si="87"/>
        <v>0</v>
      </c>
      <c r="P227" s="161">
        <f t="shared" si="87"/>
        <v>0</v>
      </c>
      <c r="Q227" s="161">
        <f t="shared" si="87"/>
        <v>0</v>
      </c>
      <c r="R227" s="161">
        <f t="shared" si="87"/>
        <v>0</v>
      </c>
      <c r="S227" s="161">
        <f t="shared" si="86"/>
        <v>0</v>
      </c>
      <c r="T227" s="161">
        <f t="shared" si="86"/>
        <v>0</v>
      </c>
      <c r="U227" s="161">
        <f t="shared" si="86"/>
        <v>0</v>
      </c>
      <c r="V227" s="161">
        <f t="shared" si="86"/>
        <v>0</v>
      </c>
      <c r="W227" s="161">
        <f t="shared" si="86"/>
        <v>0</v>
      </c>
      <c r="X227" s="161">
        <f t="shared" si="86"/>
        <v>0</v>
      </c>
      <c r="Y227" s="161">
        <f t="shared" si="86"/>
        <v>0</v>
      </c>
      <c r="Z227" s="161">
        <f t="shared" si="86"/>
        <v>0</v>
      </c>
      <c r="AA227" s="161">
        <f t="shared" si="86"/>
        <v>0</v>
      </c>
      <c r="AB227" s="161">
        <f t="shared" si="86"/>
        <v>0</v>
      </c>
      <c r="AC227" s="161">
        <f t="shared" si="86"/>
        <v>0</v>
      </c>
      <c r="AD227" s="161">
        <f t="shared" si="86"/>
        <v>0</v>
      </c>
      <c r="AE227" s="161">
        <f t="shared" si="86"/>
        <v>0</v>
      </c>
      <c r="AF227" s="174">
        <f t="shared" si="86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87"/>
        <v>0</v>
      </c>
      <c r="D228" s="161">
        <f t="shared" si="87"/>
        <v>0</v>
      </c>
      <c r="E228" s="161">
        <f t="shared" si="87"/>
        <v>0</v>
      </c>
      <c r="F228" s="161">
        <f t="shared" si="87"/>
        <v>0</v>
      </c>
      <c r="G228" s="161">
        <f t="shared" si="87"/>
        <v>0</v>
      </c>
      <c r="H228" s="161">
        <f t="shared" si="87"/>
        <v>0</v>
      </c>
      <c r="I228" s="161">
        <f t="shared" si="87"/>
        <v>0</v>
      </c>
      <c r="J228" s="161">
        <f t="shared" si="87"/>
        <v>0</v>
      </c>
      <c r="K228" s="161">
        <f t="shared" si="87"/>
        <v>0</v>
      </c>
      <c r="L228" s="161">
        <f t="shared" si="87"/>
        <v>0</v>
      </c>
      <c r="M228" s="161">
        <f t="shared" si="87"/>
        <v>0</v>
      </c>
      <c r="N228" s="161">
        <f t="shared" si="87"/>
        <v>0</v>
      </c>
      <c r="O228" s="161">
        <f t="shared" si="87"/>
        <v>0</v>
      </c>
      <c r="P228" s="161">
        <f t="shared" si="87"/>
        <v>0</v>
      </c>
      <c r="Q228" s="161">
        <f t="shared" si="87"/>
        <v>0</v>
      </c>
      <c r="R228" s="161">
        <f t="shared" si="87"/>
        <v>0</v>
      </c>
      <c r="S228" s="161">
        <f t="shared" si="86"/>
        <v>0</v>
      </c>
      <c r="T228" s="161">
        <f t="shared" si="86"/>
        <v>0</v>
      </c>
      <c r="U228" s="161">
        <f t="shared" si="86"/>
        <v>0</v>
      </c>
      <c r="V228" s="161">
        <f t="shared" si="86"/>
        <v>0</v>
      </c>
      <c r="W228" s="161">
        <f t="shared" si="86"/>
        <v>0</v>
      </c>
      <c r="X228" s="161">
        <f t="shared" si="86"/>
        <v>0</v>
      </c>
      <c r="Y228" s="161">
        <f t="shared" si="86"/>
        <v>0</v>
      </c>
      <c r="Z228" s="161">
        <f t="shared" si="86"/>
        <v>0</v>
      </c>
      <c r="AA228" s="161">
        <f t="shared" si="86"/>
        <v>0</v>
      </c>
      <c r="AB228" s="161">
        <f t="shared" si="86"/>
        <v>0</v>
      </c>
      <c r="AC228" s="161">
        <f t="shared" si="86"/>
        <v>0</v>
      </c>
      <c r="AD228" s="161">
        <f t="shared" si="86"/>
        <v>0</v>
      </c>
      <c r="AE228" s="161">
        <f t="shared" si="86"/>
        <v>0</v>
      </c>
      <c r="AF228" s="174">
        <f t="shared" si="86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87"/>
        <v>0</v>
      </c>
      <c r="D229" s="161">
        <f t="shared" si="87"/>
        <v>0</v>
      </c>
      <c r="E229" s="161">
        <f t="shared" si="87"/>
        <v>0</v>
      </c>
      <c r="F229" s="161">
        <f t="shared" si="87"/>
        <v>0</v>
      </c>
      <c r="G229" s="161">
        <f t="shared" si="87"/>
        <v>0</v>
      </c>
      <c r="H229" s="161">
        <f t="shared" si="87"/>
        <v>0</v>
      </c>
      <c r="I229" s="161">
        <f t="shared" si="87"/>
        <v>0</v>
      </c>
      <c r="J229" s="161">
        <f t="shared" si="87"/>
        <v>0</v>
      </c>
      <c r="K229" s="161">
        <f t="shared" si="87"/>
        <v>0</v>
      </c>
      <c r="L229" s="161">
        <f t="shared" si="87"/>
        <v>0</v>
      </c>
      <c r="M229" s="161">
        <f t="shared" si="87"/>
        <v>0</v>
      </c>
      <c r="N229" s="161">
        <f t="shared" si="87"/>
        <v>0</v>
      </c>
      <c r="O229" s="161">
        <f t="shared" si="87"/>
        <v>0</v>
      </c>
      <c r="P229" s="161">
        <f t="shared" si="87"/>
        <v>0</v>
      </c>
      <c r="Q229" s="161">
        <f t="shared" si="87"/>
        <v>0</v>
      </c>
      <c r="R229" s="161">
        <f t="shared" si="87"/>
        <v>0</v>
      </c>
      <c r="S229" s="161">
        <f t="shared" si="86"/>
        <v>0</v>
      </c>
      <c r="T229" s="161">
        <f t="shared" si="86"/>
        <v>0</v>
      </c>
      <c r="U229" s="161">
        <f t="shared" si="86"/>
        <v>0</v>
      </c>
      <c r="V229" s="161">
        <f t="shared" si="86"/>
        <v>0</v>
      </c>
      <c r="W229" s="161">
        <f t="shared" si="86"/>
        <v>0</v>
      </c>
      <c r="X229" s="161">
        <f t="shared" si="86"/>
        <v>0</v>
      </c>
      <c r="Y229" s="161">
        <f t="shared" si="86"/>
        <v>0</v>
      </c>
      <c r="Z229" s="161">
        <f t="shared" si="86"/>
        <v>0</v>
      </c>
      <c r="AA229" s="161">
        <f t="shared" si="86"/>
        <v>0</v>
      </c>
      <c r="AB229" s="161">
        <f t="shared" si="86"/>
        <v>0</v>
      </c>
      <c r="AC229" s="161">
        <f t="shared" si="86"/>
        <v>0</v>
      </c>
      <c r="AD229" s="161">
        <f t="shared" si="86"/>
        <v>0</v>
      </c>
      <c r="AE229" s="161">
        <f t="shared" si="86"/>
        <v>0</v>
      </c>
      <c r="AF229" s="174">
        <f t="shared" si="86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87"/>
        <v>0</v>
      </c>
      <c r="D230" s="161">
        <f t="shared" si="87"/>
        <v>0</v>
      </c>
      <c r="E230" s="161">
        <f t="shared" si="87"/>
        <v>0</v>
      </c>
      <c r="F230" s="161">
        <f t="shared" si="87"/>
        <v>0</v>
      </c>
      <c r="G230" s="161">
        <f t="shared" si="87"/>
        <v>0</v>
      </c>
      <c r="H230" s="161">
        <f t="shared" si="87"/>
        <v>0</v>
      </c>
      <c r="I230" s="161">
        <f t="shared" si="87"/>
        <v>0</v>
      </c>
      <c r="J230" s="161">
        <f t="shared" si="87"/>
        <v>0</v>
      </c>
      <c r="K230" s="161">
        <f t="shared" si="87"/>
        <v>0</v>
      </c>
      <c r="L230" s="161">
        <f t="shared" si="87"/>
        <v>0</v>
      </c>
      <c r="M230" s="161">
        <f t="shared" si="87"/>
        <v>0</v>
      </c>
      <c r="N230" s="161">
        <f t="shared" si="87"/>
        <v>0</v>
      </c>
      <c r="O230" s="161">
        <f t="shared" si="87"/>
        <v>0</v>
      </c>
      <c r="P230" s="161">
        <f t="shared" si="87"/>
        <v>0</v>
      </c>
      <c r="Q230" s="161">
        <f t="shared" si="87"/>
        <v>0</v>
      </c>
      <c r="R230" s="161">
        <f t="shared" si="87"/>
        <v>0</v>
      </c>
      <c r="S230" s="161">
        <f t="shared" si="86"/>
        <v>0</v>
      </c>
      <c r="T230" s="161">
        <f t="shared" si="86"/>
        <v>0</v>
      </c>
      <c r="U230" s="161">
        <f t="shared" si="86"/>
        <v>0</v>
      </c>
      <c r="V230" s="161">
        <f t="shared" si="86"/>
        <v>0</v>
      </c>
      <c r="W230" s="161">
        <f t="shared" si="86"/>
        <v>0</v>
      </c>
      <c r="X230" s="161">
        <f t="shared" si="86"/>
        <v>0</v>
      </c>
      <c r="Y230" s="161">
        <f t="shared" si="86"/>
        <v>0</v>
      </c>
      <c r="Z230" s="161">
        <f t="shared" si="86"/>
        <v>0</v>
      </c>
      <c r="AA230" s="161">
        <f t="shared" si="86"/>
        <v>0</v>
      </c>
      <c r="AB230" s="161">
        <f t="shared" si="86"/>
        <v>0</v>
      </c>
      <c r="AC230" s="161">
        <f t="shared" si="86"/>
        <v>0</v>
      </c>
      <c r="AD230" s="161">
        <f t="shared" si="86"/>
        <v>0</v>
      </c>
      <c r="AE230" s="161">
        <f t="shared" si="86"/>
        <v>0</v>
      </c>
      <c r="AF230" s="174">
        <f t="shared" si="86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87"/>
        <v>0</v>
      </c>
      <c r="D231" s="161">
        <f t="shared" si="87"/>
        <v>0</v>
      </c>
      <c r="E231" s="161">
        <f t="shared" si="87"/>
        <v>0</v>
      </c>
      <c r="F231" s="161">
        <f t="shared" si="87"/>
        <v>0</v>
      </c>
      <c r="G231" s="161">
        <f t="shared" si="87"/>
        <v>0</v>
      </c>
      <c r="H231" s="161">
        <f t="shared" si="87"/>
        <v>0</v>
      </c>
      <c r="I231" s="161">
        <f t="shared" si="87"/>
        <v>0</v>
      </c>
      <c r="J231" s="161">
        <f t="shared" si="87"/>
        <v>0</v>
      </c>
      <c r="K231" s="161">
        <f t="shared" si="87"/>
        <v>0</v>
      </c>
      <c r="L231" s="161">
        <f t="shared" si="87"/>
        <v>0</v>
      </c>
      <c r="M231" s="161">
        <f t="shared" si="87"/>
        <v>0</v>
      </c>
      <c r="N231" s="161">
        <f t="shared" si="87"/>
        <v>0</v>
      </c>
      <c r="O231" s="161">
        <f t="shared" si="87"/>
        <v>0</v>
      </c>
      <c r="P231" s="161">
        <f t="shared" si="87"/>
        <v>0</v>
      </c>
      <c r="Q231" s="161">
        <f t="shared" si="87"/>
        <v>0</v>
      </c>
      <c r="R231" s="161">
        <f t="shared" si="87"/>
        <v>0</v>
      </c>
      <c r="S231" s="161">
        <f t="shared" si="86"/>
        <v>0</v>
      </c>
      <c r="T231" s="161">
        <f t="shared" si="86"/>
        <v>0</v>
      </c>
      <c r="U231" s="161">
        <f t="shared" si="86"/>
        <v>0</v>
      </c>
      <c r="V231" s="161">
        <f t="shared" si="86"/>
        <v>0</v>
      </c>
      <c r="W231" s="161">
        <f t="shared" si="86"/>
        <v>0</v>
      </c>
      <c r="X231" s="161">
        <f t="shared" si="86"/>
        <v>0</v>
      </c>
      <c r="Y231" s="161">
        <f t="shared" si="86"/>
        <v>0</v>
      </c>
      <c r="Z231" s="161">
        <f t="shared" si="86"/>
        <v>0</v>
      </c>
      <c r="AA231" s="161">
        <f t="shared" si="86"/>
        <v>0</v>
      </c>
      <c r="AB231" s="161">
        <f t="shared" si="86"/>
        <v>0</v>
      </c>
      <c r="AC231" s="161">
        <f t="shared" si="86"/>
        <v>0</v>
      </c>
      <c r="AD231" s="161">
        <f t="shared" si="86"/>
        <v>0</v>
      </c>
      <c r="AE231" s="161">
        <f t="shared" si="86"/>
        <v>0</v>
      </c>
      <c r="AF231" s="174">
        <f t="shared" si="86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87"/>
        <v>0</v>
      </c>
      <c r="D232" s="161">
        <f t="shared" si="87"/>
        <v>0</v>
      </c>
      <c r="E232" s="161">
        <f t="shared" si="87"/>
        <v>0</v>
      </c>
      <c r="F232" s="161">
        <f t="shared" si="87"/>
        <v>0</v>
      </c>
      <c r="G232" s="161">
        <f t="shared" si="87"/>
        <v>0</v>
      </c>
      <c r="H232" s="161">
        <f t="shared" si="87"/>
        <v>0</v>
      </c>
      <c r="I232" s="161">
        <f t="shared" si="87"/>
        <v>0</v>
      </c>
      <c r="J232" s="161">
        <f t="shared" si="87"/>
        <v>0</v>
      </c>
      <c r="K232" s="161">
        <f t="shared" si="87"/>
        <v>0</v>
      </c>
      <c r="L232" s="161">
        <f t="shared" si="87"/>
        <v>0</v>
      </c>
      <c r="M232" s="161">
        <f t="shared" si="87"/>
        <v>0</v>
      </c>
      <c r="N232" s="161">
        <f t="shared" si="87"/>
        <v>0</v>
      </c>
      <c r="O232" s="161">
        <f t="shared" si="87"/>
        <v>0</v>
      </c>
      <c r="P232" s="161">
        <f t="shared" si="87"/>
        <v>0</v>
      </c>
      <c r="Q232" s="161">
        <f t="shared" si="87"/>
        <v>0</v>
      </c>
      <c r="R232" s="161">
        <f t="shared" ref="R232:AF247" si="88">Q232</f>
        <v>0</v>
      </c>
      <c r="S232" s="161">
        <f t="shared" si="88"/>
        <v>0</v>
      </c>
      <c r="T232" s="161">
        <f t="shared" si="88"/>
        <v>0</v>
      </c>
      <c r="U232" s="161">
        <f t="shared" si="88"/>
        <v>0</v>
      </c>
      <c r="V232" s="161">
        <f t="shared" si="88"/>
        <v>0</v>
      </c>
      <c r="W232" s="161">
        <f t="shared" si="88"/>
        <v>0</v>
      </c>
      <c r="X232" s="161">
        <f t="shared" si="88"/>
        <v>0</v>
      </c>
      <c r="Y232" s="161">
        <f t="shared" si="88"/>
        <v>0</v>
      </c>
      <c r="Z232" s="161">
        <f t="shared" si="88"/>
        <v>0</v>
      </c>
      <c r="AA232" s="161">
        <f t="shared" si="88"/>
        <v>0</v>
      </c>
      <c r="AB232" s="161">
        <f t="shared" si="88"/>
        <v>0</v>
      </c>
      <c r="AC232" s="161">
        <f t="shared" si="88"/>
        <v>0</v>
      </c>
      <c r="AD232" s="161">
        <f t="shared" si="88"/>
        <v>0</v>
      </c>
      <c r="AE232" s="161">
        <f t="shared" si="88"/>
        <v>0</v>
      </c>
      <c r="AF232" s="174">
        <f t="shared" si="88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89">B233</f>
        <v>0</v>
      </c>
      <c r="D233" s="161">
        <f t="shared" si="89"/>
        <v>0</v>
      </c>
      <c r="E233" s="161">
        <f t="shared" si="89"/>
        <v>0</v>
      </c>
      <c r="F233" s="161">
        <f t="shared" si="89"/>
        <v>0</v>
      </c>
      <c r="G233" s="161">
        <f t="shared" si="89"/>
        <v>0</v>
      </c>
      <c r="H233" s="161">
        <f t="shared" si="89"/>
        <v>0</v>
      </c>
      <c r="I233" s="161">
        <f t="shared" si="89"/>
        <v>0</v>
      </c>
      <c r="J233" s="161">
        <f t="shared" si="89"/>
        <v>0</v>
      </c>
      <c r="K233" s="161">
        <f t="shared" si="89"/>
        <v>0</v>
      </c>
      <c r="L233" s="161">
        <f t="shared" si="89"/>
        <v>0</v>
      </c>
      <c r="M233" s="161">
        <f t="shared" si="89"/>
        <v>0</v>
      </c>
      <c r="N233" s="161">
        <f t="shared" si="89"/>
        <v>0</v>
      </c>
      <c r="O233" s="161">
        <f t="shared" si="89"/>
        <v>0</v>
      </c>
      <c r="P233" s="161">
        <f t="shared" si="89"/>
        <v>0</v>
      </c>
      <c r="Q233" s="161">
        <f t="shared" si="89"/>
        <v>0</v>
      </c>
      <c r="R233" s="161">
        <f t="shared" si="89"/>
        <v>0</v>
      </c>
      <c r="S233" s="161">
        <f t="shared" si="88"/>
        <v>0</v>
      </c>
      <c r="T233" s="161">
        <f t="shared" si="88"/>
        <v>0</v>
      </c>
      <c r="U233" s="161">
        <f t="shared" si="88"/>
        <v>0</v>
      </c>
      <c r="V233" s="161">
        <f t="shared" si="88"/>
        <v>0</v>
      </c>
      <c r="W233" s="161">
        <f t="shared" si="88"/>
        <v>0</v>
      </c>
      <c r="X233" s="161">
        <f t="shared" si="88"/>
        <v>0</v>
      </c>
      <c r="Y233" s="161">
        <f t="shared" si="88"/>
        <v>0</v>
      </c>
      <c r="Z233" s="161">
        <f t="shared" si="88"/>
        <v>0</v>
      </c>
      <c r="AA233" s="161">
        <f t="shared" si="88"/>
        <v>0</v>
      </c>
      <c r="AB233" s="161">
        <f t="shared" si="88"/>
        <v>0</v>
      </c>
      <c r="AC233" s="161">
        <f t="shared" si="88"/>
        <v>0</v>
      </c>
      <c r="AD233" s="161">
        <f t="shared" si="88"/>
        <v>0</v>
      </c>
      <c r="AE233" s="161">
        <f t="shared" si="88"/>
        <v>0</v>
      </c>
      <c r="AF233" s="174">
        <f t="shared" si="88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89"/>
        <v>0</v>
      </c>
      <c r="D234" s="161">
        <f t="shared" si="89"/>
        <v>0</v>
      </c>
      <c r="E234" s="161">
        <f t="shared" si="89"/>
        <v>0</v>
      </c>
      <c r="F234" s="161">
        <f t="shared" si="89"/>
        <v>0</v>
      </c>
      <c r="G234" s="161">
        <f t="shared" si="89"/>
        <v>0</v>
      </c>
      <c r="H234" s="161">
        <f t="shared" si="89"/>
        <v>0</v>
      </c>
      <c r="I234" s="161">
        <f t="shared" si="89"/>
        <v>0</v>
      </c>
      <c r="J234" s="161">
        <f t="shared" si="89"/>
        <v>0</v>
      </c>
      <c r="K234" s="161">
        <f t="shared" si="89"/>
        <v>0</v>
      </c>
      <c r="L234" s="161">
        <f t="shared" si="89"/>
        <v>0</v>
      </c>
      <c r="M234" s="161">
        <f t="shared" si="89"/>
        <v>0</v>
      </c>
      <c r="N234" s="161">
        <f t="shared" si="89"/>
        <v>0</v>
      </c>
      <c r="O234" s="161">
        <f t="shared" si="89"/>
        <v>0</v>
      </c>
      <c r="P234" s="161">
        <f t="shared" si="89"/>
        <v>0</v>
      </c>
      <c r="Q234" s="161">
        <f t="shared" si="89"/>
        <v>0</v>
      </c>
      <c r="R234" s="161">
        <f t="shared" si="89"/>
        <v>0</v>
      </c>
      <c r="S234" s="161">
        <f t="shared" si="88"/>
        <v>0</v>
      </c>
      <c r="T234" s="161">
        <f t="shared" si="88"/>
        <v>0</v>
      </c>
      <c r="U234" s="161">
        <f t="shared" si="88"/>
        <v>0</v>
      </c>
      <c r="V234" s="161">
        <f t="shared" si="88"/>
        <v>0</v>
      </c>
      <c r="W234" s="161">
        <f t="shared" si="88"/>
        <v>0</v>
      </c>
      <c r="X234" s="161">
        <f t="shared" si="88"/>
        <v>0</v>
      </c>
      <c r="Y234" s="161">
        <f t="shared" si="88"/>
        <v>0</v>
      </c>
      <c r="Z234" s="161">
        <f t="shared" si="88"/>
        <v>0</v>
      </c>
      <c r="AA234" s="161">
        <f t="shared" si="88"/>
        <v>0</v>
      </c>
      <c r="AB234" s="161">
        <f t="shared" si="88"/>
        <v>0</v>
      </c>
      <c r="AC234" s="161">
        <f t="shared" si="88"/>
        <v>0</v>
      </c>
      <c r="AD234" s="161">
        <f t="shared" si="88"/>
        <v>0</v>
      </c>
      <c r="AE234" s="161">
        <f t="shared" si="88"/>
        <v>0</v>
      </c>
      <c r="AF234" s="174">
        <f t="shared" si="88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89"/>
        <v>0</v>
      </c>
      <c r="D235" s="161">
        <f t="shared" si="89"/>
        <v>0</v>
      </c>
      <c r="E235" s="161">
        <f t="shared" si="89"/>
        <v>0</v>
      </c>
      <c r="F235" s="161">
        <f t="shared" si="89"/>
        <v>0</v>
      </c>
      <c r="G235" s="161">
        <f t="shared" si="89"/>
        <v>0</v>
      </c>
      <c r="H235" s="161">
        <f t="shared" si="89"/>
        <v>0</v>
      </c>
      <c r="I235" s="161">
        <f t="shared" si="89"/>
        <v>0</v>
      </c>
      <c r="J235" s="161">
        <f t="shared" si="89"/>
        <v>0</v>
      </c>
      <c r="K235" s="161">
        <f t="shared" si="89"/>
        <v>0</v>
      </c>
      <c r="L235" s="161">
        <f t="shared" si="89"/>
        <v>0</v>
      </c>
      <c r="M235" s="161">
        <f t="shared" si="89"/>
        <v>0</v>
      </c>
      <c r="N235" s="161">
        <f t="shared" si="89"/>
        <v>0</v>
      </c>
      <c r="O235" s="161">
        <f t="shared" si="89"/>
        <v>0</v>
      </c>
      <c r="P235" s="161">
        <f t="shared" si="89"/>
        <v>0</v>
      </c>
      <c r="Q235" s="161">
        <f t="shared" si="89"/>
        <v>0</v>
      </c>
      <c r="R235" s="161">
        <f t="shared" si="89"/>
        <v>0</v>
      </c>
      <c r="S235" s="161">
        <f t="shared" si="88"/>
        <v>0</v>
      </c>
      <c r="T235" s="161">
        <f t="shared" si="88"/>
        <v>0</v>
      </c>
      <c r="U235" s="161">
        <f t="shared" si="88"/>
        <v>0</v>
      </c>
      <c r="V235" s="161">
        <f t="shared" si="88"/>
        <v>0</v>
      </c>
      <c r="W235" s="161">
        <f t="shared" si="88"/>
        <v>0</v>
      </c>
      <c r="X235" s="161">
        <f t="shared" si="88"/>
        <v>0</v>
      </c>
      <c r="Y235" s="161">
        <f t="shared" si="88"/>
        <v>0</v>
      </c>
      <c r="Z235" s="161">
        <f t="shared" si="88"/>
        <v>0</v>
      </c>
      <c r="AA235" s="161">
        <f t="shared" si="88"/>
        <v>0</v>
      </c>
      <c r="AB235" s="161">
        <f t="shared" si="88"/>
        <v>0</v>
      </c>
      <c r="AC235" s="161">
        <f t="shared" si="88"/>
        <v>0</v>
      </c>
      <c r="AD235" s="161">
        <f t="shared" si="88"/>
        <v>0</v>
      </c>
      <c r="AE235" s="161">
        <f t="shared" si="88"/>
        <v>0</v>
      </c>
      <c r="AF235" s="174">
        <f t="shared" si="88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89"/>
        <v>0</v>
      </c>
      <c r="D236" s="161">
        <f t="shared" si="89"/>
        <v>0</v>
      </c>
      <c r="E236" s="161">
        <f t="shared" si="89"/>
        <v>0</v>
      </c>
      <c r="F236" s="161">
        <f t="shared" si="89"/>
        <v>0</v>
      </c>
      <c r="G236" s="161">
        <f t="shared" si="89"/>
        <v>0</v>
      </c>
      <c r="H236" s="161">
        <f t="shared" si="89"/>
        <v>0</v>
      </c>
      <c r="I236" s="161">
        <f t="shared" si="89"/>
        <v>0</v>
      </c>
      <c r="J236" s="161">
        <f t="shared" si="89"/>
        <v>0</v>
      </c>
      <c r="K236" s="161">
        <f t="shared" si="89"/>
        <v>0</v>
      </c>
      <c r="L236" s="161">
        <f t="shared" si="89"/>
        <v>0</v>
      </c>
      <c r="M236" s="161">
        <f t="shared" si="89"/>
        <v>0</v>
      </c>
      <c r="N236" s="161">
        <f t="shared" si="89"/>
        <v>0</v>
      </c>
      <c r="O236" s="161">
        <f t="shared" si="89"/>
        <v>0</v>
      </c>
      <c r="P236" s="161">
        <f t="shared" si="89"/>
        <v>0</v>
      </c>
      <c r="Q236" s="161">
        <f t="shared" si="89"/>
        <v>0</v>
      </c>
      <c r="R236" s="161">
        <f t="shared" si="89"/>
        <v>0</v>
      </c>
      <c r="S236" s="161">
        <f t="shared" si="88"/>
        <v>0</v>
      </c>
      <c r="T236" s="161">
        <f t="shared" si="88"/>
        <v>0</v>
      </c>
      <c r="U236" s="161">
        <f t="shared" si="88"/>
        <v>0</v>
      </c>
      <c r="V236" s="161">
        <f t="shared" si="88"/>
        <v>0</v>
      </c>
      <c r="W236" s="161">
        <f t="shared" si="88"/>
        <v>0</v>
      </c>
      <c r="X236" s="161">
        <f t="shared" si="88"/>
        <v>0</v>
      </c>
      <c r="Y236" s="161">
        <f t="shared" si="88"/>
        <v>0</v>
      </c>
      <c r="Z236" s="161">
        <f t="shared" si="88"/>
        <v>0</v>
      </c>
      <c r="AA236" s="161">
        <f t="shared" si="88"/>
        <v>0</v>
      </c>
      <c r="AB236" s="161">
        <f t="shared" si="88"/>
        <v>0</v>
      </c>
      <c r="AC236" s="161">
        <f t="shared" si="88"/>
        <v>0</v>
      </c>
      <c r="AD236" s="161">
        <f t="shared" si="88"/>
        <v>0</v>
      </c>
      <c r="AE236" s="161">
        <f t="shared" si="88"/>
        <v>0</v>
      </c>
      <c r="AF236" s="174">
        <f t="shared" si="88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89"/>
        <v>0</v>
      </c>
      <c r="D237" s="161">
        <f t="shared" si="89"/>
        <v>0</v>
      </c>
      <c r="E237" s="161">
        <f t="shared" si="89"/>
        <v>0</v>
      </c>
      <c r="F237" s="161">
        <f t="shared" si="89"/>
        <v>0</v>
      </c>
      <c r="G237" s="161">
        <f t="shared" si="89"/>
        <v>0</v>
      </c>
      <c r="H237" s="161">
        <f t="shared" si="89"/>
        <v>0</v>
      </c>
      <c r="I237" s="161">
        <f t="shared" si="89"/>
        <v>0</v>
      </c>
      <c r="J237" s="161">
        <f t="shared" si="89"/>
        <v>0</v>
      </c>
      <c r="K237" s="161">
        <f t="shared" si="89"/>
        <v>0</v>
      </c>
      <c r="L237" s="161">
        <f t="shared" si="89"/>
        <v>0</v>
      </c>
      <c r="M237" s="161">
        <f t="shared" si="89"/>
        <v>0</v>
      </c>
      <c r="N237" s="161">
        <f t="shared" si="89"/>
        <v>0</v>
      </c>
      <c r="O237" s="161">
        <f t="shared" si="89"/>
        <v>0</v>
      </c>
      <c r="P237" s="161">
        <f t="shared" si="89"/>
        <v>0</v>
      </c>
      <c r="Q237" s="161">
        <f t="shared" si="89"/>
        <v>0</v>
      </c>
      <c r="R237" s="161">
        <f t="shared" si="89"/>
        <v>0</v>
      </c>
      <c r="S237" s="161">
        <f t="shared" si="88"/>
        <v>0</v>
      </c>
      <c r="T237" s="161">
        <f t="shared" si="88"/>
        <v>0</v>
      </c>
      <c r="U237" s="161">
        <f t="shared" si="88"/>
        <v>0</v>
      </c>
      <c r="V237" s="161">
        <f t="shared" si="88"/>
        <v>0</v>
      </c>
      <c r="W237" s="161">
        <f t="shared" si="88"/>
        <v>0</v>
      </c>
      <c r="X237" s="161">
        <f t="shared" si="88"/>
        <v>0</v>
      </c>
      <c r="Y237" s="161">
        <f t="shared" si="88"/>
        <v>0</v>
      </c>
      <c r="Z237" s="161">
        <f t="shared" si="88"/>
        <v>0</v>
      </c>
      <c r="AA237" s="161">
        <f t="shared" si="88"/>
        <v>0</v>
      </c>
      <c r="AB237" s="161">
        <f t="shared" si="88"/>
        <v>0</v>
      </c>
      <c r="AC237" s="161">
        <f t="shared" si="88"/>
        <v>0</v>
      </c>
      <c r="AD237" s="161">
        <f t="shared" si="88"/>
        <v>0</v>
      </c>
      <c r="AE237" s="161">
        <f t="shared" si="88"/>
        <v>0</v>
      </c>
      <c r="AF237" s="174">
        <f t="shared" si="88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89"/>
        <v>0</v>
      </c>
      <c r="D238" s="161">
        <f t="shared" si="89"/>
        <v>0</v>
      </c>
      <c r="E238" s="161">
        <f t="shared" si="89"/>
        <v>0</v>
      </c>
      <c r="F238" s="161">
        <f t="shared" si="89"/>
        <v>0</v>
      </c>
      <c r="G238" s="161">
        <f t="shared" si="89"/>
        <v>0</v>
      </c>
      <c r="H238" s="161">
        <f t="shared" si="89"/>
        <v>0</v>
      </c>
      <c r="I238" s="161">
        <f t="shared" si="89"/>
        <v>0</v>
      </c>
      <c r="J238" s="161">
        <f t="shared" si="89"/>
        <v>0</v>
      </c>
      <c r="K238" s="161">
        <f t="shared" si="89"/>
        <v>0</v>
      </c>
      <c r="L238" s="161">
        <f t="shared" si="89"/>
        <v>0</v>
      </c>
      <c r="M238" s="161">
        <f t="shared" si="89"/>
        <v>0</v>
      </c>
      <c r="N238" s="161">
        <f t="shared" si="89"/>
        <v>0</v>
      </c>
      <c r="O238" s="161">
        <f t="shared" si="89"/>
        <v>0</v>
      </c>
      <c r="P238" s="161">
        <f t="shared" si="89"/>
        <v>0</v>
      </c>
      <c r="Q238" s="161">
        <f t="shared" si="89"/>
        <v>0</v>
      </c>
      <c r="R238" s="161">
        <f t="shared" si="89"/>
        <v>0</v>
      </c>
      <c r="S238" s="161">
        <f t="shared" si="88"/>
        <v>0</v>
      </c>
      <c r="T238" s="161">
        <f t="shared" si="88"/>
        <v>0</v>
      </c>
      <c r="U238" s="161">
        <f t="shared" si="88"/>
        <v>0</v>
      </c>
      <c r="V238" s="161">
        <f t="shared" si="88"/>
        <v>0</v>
      </c>
      <c r="W238" s="161">
        <f t="shared" si="88"/>
        <v>0</v>
      </c>
      <c r="X238" s="161">
        <f t="shared" si="88"/>
        <v>0</v>
      </c>
      <c r="Y238" s="161">
        <f t="shared" si="88"/>
        <v>0</v>
      </c>
      <c r="Z238" s="161">
        <f t="shared" si="88"/>
        <v>0</v>
      </c>
      <c r="AA238" s="161">
        <f t="shared" si="88"/>
        <v>0</v>
      </c>
      <c r="AB238" s="161">
        <f t="shared" si="88"/>
        <v>0</v>
      </c>
      <c r="AC238" s="161">
        <f t="shared" si="88"/>
        <v>0</v>
      </c>
      <c r="AD238" s="161">
        <f t="shared" si="88"/>
        <v>0</v>
      </c>
      <c r="AE238" s="161">
        <f t="shared" si="88"/>
        <v>0</v>
      </c>
      <c r="AF238" s="174">
        <f t="shared" si="88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89"/>
        <v>0</v>
      </c>
      <c r="D239" s="161">
        <f t="shared" si="89"/>
        <v>0</v>
      </c>
      <c r="E239" s="161">
        <f t="shared" si="89"/>
        <v>0</v>
      </c>
      <c r="F239" s="161">
        <f t="shared" si="89"/>
        <v>0</v>
      </c>
      <c r="G239" s="161">
        <f t="shared" si="89"/>
        <v>0</v>
      </c>
      <c r="H239" s="161">
        <f t="shared" si="89"/>
        <v>0</v>
      </c>
      <c r="I239" s="161">
        <f t="shared" si="89"/>
        <v>0</v>
      </c>
      <c r="J239" s="161">
        <f t="shared" si="89"/>
        <v>0</v>
      </c>
      <c r="K239" s="161">
        <f t="shared" si="89"/>
        <v>0</v>
      </c>
      <c r="L239" s="161">
        <f t="shared" si="89"/>
        <v>0</v>
      </c>
      <c r="M239" s="161">
        <f t="shared" si="89"/>
        <v>0</v>
      </c>
      <c r="N239" s="161">
        <f t="shared" si="89"/>
        <v>0</v>
      </c>
      <c r="O239" s="161">
        <f t="shared" si="89"/>
        <v>0</v>
      </c>
      <c r="P239" s="161">
        <f t="shared" si="89"/>
        <v>0</v>
      </c>
      <c r="Q239" s="161">
        <f t="shared" si="89"/>
        <v>0</v>
      </c>
      <c r="R239" s="161">
        <f t="shared" si="89"/>
        <v>0</v>
      </c>
      <c r="S239" s="161">
        <f t="shared" si="88"/>
        <v>0</v>
      </c>
      <c r="T239" s="161">
        <f t="shared" si="88"/>
        <v>0</v>
      </c>
      <c r="U239" s="161">
        <f t="shared" si="88"/>
        <v>0</v>
      </c>
      <c r="V239" s="161">
        <f t="shared" si="88"/>
        <v>0</v>
      </c>
      <c r="W239" s="161">
        <f t="shared" si="88"/>
        <v>0</v>
      </c>
      <c r="X239" s="161">
        <f t="shared" si="88"/>
        <v>0</v>
      </c>
      <c r="Y239" s="161">
        <f t="shared" si="88"/>
        <v>0</v>
      </c>
      <c r="Z239" s="161">
        <f t="shared" si="88"/>
        <v>0</v>
      </c>
      <c r="AA239" s="161">
        <f t="shared" si="88"/>
        <v>0</v>
      </c>
      <c r="AB239" s="161">
        <f t="shared" si="88"/>
        <v>0</v>
      </c>
      <c r="AC239" s="161">
        <f t="shared" si="88"/>
        <v>0</v>
      </c>
      <c r="AD239" s="161">
        <f t="shared" si="88"/>
        <v>0</v>
      </c>
      <c r="AE239" s="161">
        <f t="shared" si="88"/>
        <v>0</v>
      </c>
      <c r="AF239" s="174">
        <f t="shared" si="88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89"/>
        <v>0</v>
      </c>
      <c r="D240" s="161">
        <f t="shared" si="89"/>
        <v>0</v>
      </c>
      <c r="E240" s="161">
        <f t="shared" si="89"/>
        <v>0</v>
      </c>
      <c r="F240" s="161">
        <f t="shared" si="89"/>
        <v>0</v>
      </c>
      <c r="G240" s="161">
        <f t="shared" si="89"/>
        <v>0</v>
      </c>
      <c r="H240" s="161">
        <f t="shared" si="89"/>
        <v>0</v>
      </c>
      <c r="I240" s="161">
        <f t="shared" si="89"/>
        <v>0</v>
      </c>
      <c r="J240" s="161">
        <f t="shared" si="89"/>
        <v>0</v>
      </c>
      <c r="K240" s="161">
        <f t="shared" si="89"/>
        <v>0</v>
      </c>
      <c r="L240" s="161">
        <f t="shared" si="89"/>
        <v>0</v>
      </c>
      <c r="M240" s="161">
        <f t="shared" si="89"/>
        <v>0</v>
      </c>
      <c r="N240" s="161">
        <f t="shared" si="89"/>
        <v>0</v>
      </c>
      <c r="O240" s="161">
        <f t="shared" si="89"/>
        <v>0</v>
      </c>
      <c r="P240" s="161">
        <f t="shared" si="89"/>
        <v>0</v>
      </c>
      <c r="Q240" s="161">
        <f t="shared" si="89"/>
        <v>0</v>
      </c>
      <c r="R240" s="161">
        <f t="shared" si="89"/>
        <v>0</v>
      </c>
      <c r="S240" s="161">
        <f t="shared" si="88"/>
        <v>0</v>
      </c>
      <c r="T240" s="161">
        <f t="shared" si="88"/>
        <v>0</v>
      </c>
      <c r="U240" s="161">
        <f t="shared" si="88"/>
        <v>0</v>
      </c>
      <c r="V240" s="161">
        <f t="shared" si="88"/>
        <v>0</v>
      </c>
      <c r="W240" s="161">
        <f t="shared" si="88"/>
        <v>0</v>
      </c>
      <c r="X240" s="161">
        <f t="shared" si="88"/>
        <v>0</v>
      </c>
      <c r="Y240" s="161">
        <f t="shared" si="88"/>
        <v>0</v>
      </c>
      <c r="Z240" s="161">
        <f t="shared" si="88"/>
        <v>0</v>
      </c>
      <c r="AA240" s="161">
        <f t="shared" si="88"/>
        <v>0</v>
      </c>
      <c r="AB240" s="161">
        <f t="shared" si="88"/>
        <v>0</v>
      </c>
      <c r="AC240" s="161">
        <f t="shared" si="88"/>
        <v>0</v>
      </c>
      <c r="AD240" s="161">
        <f t="shared" si="88"/>
        <v>0</v>
      </c>
      <c r="AE240" s="161">
        <f t="shared" si="88"/>
        <v>0</v>
      </c>
      <c r="AF240" s="174">
        <f t="shared" si="88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89"/>
        <v>0</v>
      </c>
      <c r="D241" s="161">
        <f t="shared" si="89"/>
        <v>0</v>
      </c>
      <c r="E241" s="161">
        <f t="shared" si="89"/>
        <v>0</v>
      </c>
      <c r="F241" s="161">
        <f t="shared" si="89"/>
        <v>0</v>
      </c>
      <c r="G241" s="161">
        <f t="shared" si="89"/>
        <v>0</v>
      </c>
      <c r="H241" s="161">
        <f t="shared" si="89"/>
        <v>0</v>
      </c>
      <c r="I241" s="161">
        <f t="shared" si="89"/>
        <v>0</v>
      </c>
      <c r="J241" s="161">
        <f t="shared" si="89"/>
        <v>0</v>
      </c>
      <c r="K241" s="161">
        <f t="shared" si="89"/>
        <v>0</v>
      </c>
      <c r="L241" s="161">
        <f t="shared" si="89"/>
        <v>0</v>
      </c>
      <c r="M241" s="161">
        <f t="shared" si="89"/>
        <v>0</v>
      </c>
      <c r="N241" s="161">
        <f t="shared" si="89"/>
        <v>0</v>
      </c>
      <c r="O241" s="161">
        <f t="shared" si="89"/>
        <v>0</v>
      </c>
      <c r="P241" s="161">
        <f t="shared" si="89"/>
        <v>0</v>
      </c>
      <c r="Q241" s="161">
        <f t="shared" si="89"/>
        <v>0</v>
      </c>
      <c r="R241" s="161">
        <f t="shared" si="89"/>
        <v>0</v>
      </c>
      <c r="S241" s="161">
        <f t="shared" si="88"/>
        <v>0</v>
      </c>
      <c r="T241" s="161">
        <f t="shared" si="88"/>
        <v>0</v>
      </c>
      <c r="U241" s="161">
        <f t="shared" si="88"/>
        <v>0</v>
      </c>
      <c r="V241" s="161">
        <f t="shared" si="88"/>
        <v>0</v>
      </c>
      <c r="W241" s="161">
        <f t="shared" si="88"/>
        <v>0</v>
      </c>
      <c r="X241" s="161">
        <f t="shared" si="88"/>
        <v>0</v>
      </c>
      <c r="Y241" s="161">
        <f t="shared" si="88"/>
        <v>0</v>
      </c>
      <c r="Z241" s="161">
        <f t="shared" si="88"/>
        <v>0</v>
      </c>
      <c r="AA241" s="161">
        <f t="shared" si="88"/>
        <v>0</v>
      </c>
      <c r="AB241" s="161">
        <f t="shared" si="88"/>
        <v>0</v>
      </c>
      <c r="AC241" s="161">
        <f t="shared" si="88"/>
        <v>0</v>
      </c>
      <c r="AD241" s="161">
        <f t="shared" si="88"/>
        <v>0</v>
      </c>
      <c r="AE241" s="161">
        <f t="shared" si="88"/>
        <v>0</v>
      </c>
      <c r="AF241" s="174">
        <f t="shared" si="88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89"/>
        <v>0</v>
      </c>
      <c r="D242" s="161">
        <f t="shared" si="89"/>
        <v>0</v>
      </c>
      <c r="E242" s="161">
        <f t="shared" si="89"/>
        <v>0</v>
      </c>
      <c r="F242" s="161">
        <f t="shared" si="89"/>
        <v>0</v>
      </c>
      <c r="G242" s="161">
        <f t="shared" si="89"/>
        <v>0</v>
      </c>
      <c r="H242" s="161">
        <f t="shared" si="89"/>
        <v>0</v>
      </c>
      <c r="I242" s="161">
        <f t="shared" si="89"/>
        <v>0</v>
      </c>
      <c r="J242" s="161">
        <f t="shared" si="89"/>
        <v>0</v>
      </c>
      <c r="K242" s="161">
        <f t="shared" si="89"/>
        <v>0</v>
      </c>
      <c r="L242" s="161">
        <f t="shared" si="89"/>
        <v>0</v>
      </c>
      <c r="M242" s="161">
        <f t="shared" si="89"/>
        <v>0</v>
      </c>
      <c r="N242" s="161">
        <f t="shared" si="89"/>
        <v>0</v>
      </c>
      <c r="O242" s="161">
        <f t="shared" si="89"/>
        <v>0</v>
      </c>
      <c r="P242" s="161">
        <f t="shared" si="89"/>
        <v>0</v>
      </c>
      <c r="Q242" s="161">
        <f t="shared" si="89"/>
        <v>0</v>
      </c>
      <c r="R242" s="161">
        <f t="shared" si="89"/>
        <v>0</v>
      </c>
      <c r="S242" s="161">
        <f t="shared" si="88"/>
        <v>0</v>
      </c>
      <c r="T242" s="161">
        <f t="shared" si="88"/>
        <v>0</v>
      </c>
      <c r="U242" s="161">
        <f t="shared" si="88"/>
        <v>0</v>
      </c>
      <c r="V242" s="161">
        <f t="shared" si="88"/>
        <v>0</v>
      </c>
      <c r="W242" s="161">
        <f t="shared" si="88"/>
        <v>0</v>
      </c>
      <c r="X242" s="161">
        <f t="shared" si="88"/>
        <v>0</v>
      </c>
      <c r="Y242" s="161">
        <f t="shared" si="88"/>
        <v>0</v>
      </c>
      <c r="Z242" s="161">
        <f t="shared" si="88"/>
        <v>0</v>
      </c>
      <c r="AA242" s="161">
        <f t="shared" si="88"/>
        <v>0</v>
      </c>
      <c r="AB242" s="161">
        <f t="shared" si="88"/>
        <v>0</v>
      </c>
      <c r="AC242" s="161">
        <f t="shared" si="88"/>
        <v>0</v>
      </c>
      <c r="AD242" s="161">
        <f t="shared" si="88"/>
        <v>0</v>
      </c>
      <c r="AE242" s="161">
        <f t="shared" si="88"/>
        <v>0</v>
      </c>
      <c r="AF242" s="174">
        <f t="shared" si="88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89"/>
        <v>0</v>
      </c>
      <c r="D243" s="161">
        <f t="shared" si="89"/>
        <v>0</v>
      </c>
      <c r="E243" s="161">
        <f t="shared" si="89"/>
        <v>0</v>
      </c>
      <c r="F243" s="161">
        <f t="shared" si="89"/>
        <v>0</v>
      </c>
      <c r="G243" s="161">
        <f t="shared" si="89"/>
        <v>0</v>
      </c>
      <c r="H243" s="161">
        <f t="shared" si="89"/>
        <v>0</v>
      </c>
      <c r="I243" s="161">
        <f t="shared" si="89"/>
        <v>0</v>
      </c>
      <c r="J243" s="161">
        <f t="shared" si="89"/>
        <v>0</v>
      </c>
      <c r="K243" s="161">
        <f t="shared" si="89"/>
        <v>0</v>
      </c>
      <c r="L243" s="161">
        <f t="shared" si="89"/>
        <v>0</v>
      </c>
      <c r="M243" s="161">
        <f t="shared" si="89"/>
        <v>0</v>
      </c>
      <c r="N243" s="161">
        <f t="shared" si="89"/>
        <v>0</v>
      </c>
      <c r="O243" s="161">
        <f t="shared" si="89"/>
        <v>0</v>
      </c>
      <c r="P243" s="161">
        <f t="shared" si="89"/>
        <v>0</v>
      </c>
      <c r="Q243" s="161">
        <f t="shared" si="89"/>
        <v>0</v>
      </c>
      <c r="R243" s="161">
        <f t="shared" si="89"/>
        <v>0</v>
      </c>
      <c r="S243" s="161">
        <f t="shared" si="88"/>
        <v>0</v>
      </c>
      <c r="T243" s="161">
        <f t="shared" si="88"/>
        <v>0</v>
      </c>
      <c r="U243" s="161">
        <f t="shared" si="88"/>
        <v>0</v>
      </c>
      <c r="V243" s="161">
        <f t="shared" si="88"/>
        <v>0</v>
      </c>
      <c r="W243" s="161">
        <f t="shared" si="88"/>
        <v>0</v>
      </c>
      <c r="X243" s="161">
        <f t="shared" si="88"/>
        <v>0</v>
      </c>
      <c r="Y243" s="161">
        <f t="shared" si="88"/>
        <v>0</v>
      </c>
      <c r="Z243" s="161">
        <f t="shared" si="88"/>
        <v>0</v>
      </c>
      <c r="AA243" s="161">
        <f t="shared" si="88"/>
        <v>0</v>
      </c>
      <c r="AB243" s="161">
        <f t="shared" si="88"/>
        <v>0</v>
      </c>
      <c r="AC243" s="161">
        <f t="shared" si="88"/>
        <v>0</v>
      </c>
      <c r="AD243" s="161">
        <f t="shared" si="88"/>
        <v>0</v>
      </c>
      <c r="AE243" s="161">
        <f t="shared" si="88"/>
        <v>0</v>
      </c>
      <c r="AF243" s="174">
        <f t="shared" si="88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89"/>
        <v>0</v>
      </c>
      <c r="D244" s="161">
        <f t="shared" si="89"/>
        <v>0</v>
      </c>
      <c r="E244" s="161">
        <f t="shared" si="89"/>
        <v>0</v>
      </c>
      <c r="F244" s="161">
        <f t="shared" si="89"/>
        <v>0</v>
      </c>
      <c r="G244" s="161">
        <f t="shared" si="89"/>
        <v>0</v>
      </c>
      <c r="H244" s="161">
        <f t="shared" si="89"/>
        <v>0</v>
      </c>
      <c r="I244" s="161">
        <f t="shared" si="89"/>
        <v>0</v>
      </c>
      <c r="J244" s="161">
        <f t="shared" si="89"/>
        <v>0</v>
      </c>
      <c r="K244" s="161">
        <f t="shared" si="89"/>
        <v>0</v>
      </c>
      <c r="L244" s="161">
        <f t="shared" si="89"/>
        <v>0</v>
      </c>
      <c r="M244" s="161">
        <f t="shared" si="89"/>
        <v>0</v>
      </c>
      <c r="N244" s="161">
        <f t="shared" si="89"/>
        <v>0</v>
      </c>
      <c r="O244" s="161">
        <f t="shared" si="89"/>
        <v>0</v>
      </c>
      <c r="P244" s="161">
        <f t="shared" si="89"/>
        <v>0</v>
      </c>
      <c r="Q244" s="161">
        <f t="shared" si="89"/>
        <v>0</v>
      </c>
      <c r="R244" s="161">
        <f t="shared" si="89"/>
        <v>0</v>
      </c>
      <c r="S244" s="161">
        <f t="shared" si="88"/>
        <v>0</v>
      </c>
      <c r="T244" s="161">
        <f t="shared" si="88"/>
        <v>0</v>
      </c>
      <c r="U244" s="161">
        <f t="shared" si="88"/>
        <v>0</v>
      </c>
      <c r="V244" s="161">
        <f t="shared" si="88"/>
        <v>0</v>
      </c>
      <c r="W244" s="161">
        <f t="shared" si="88"/>
        <v>0</v>
      </c>
      <c r="X244" s="161">
        <f t="shared" si="88"/>
        <v>0</v>
      </c>
      <c r="Y244" s="161">
        <f t="shared" si="88"/>
        <v>0</v>
      </c>
      <c r="Z244" s="161">
        <f t="shared" si="88"/>
        <v>0</v>
      </c>
      <c r="AA244" s="161">
        <f t="shared" si="88"/>
        <v>0</v>
      </c>
      <c r="AB244" s="161">
        <f t="shared" si="88"/>
        <v>0</v>
      </c>
      <c r="AC244" s="161">
        <f t="shared" si="88"/>
        <v>0</v>
      </c>
      <c r="AD244" s="161">
        <f t="shared" si="88"/>
        <v>0</v>
      </c>
      <c r="AE244" s="161">
        <f t="shared" si="88"/>
        <v>0</v>
      </c>
      <c r="AF244" s="174">
        <f t="shared" si="88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89"/>
        <v>0</v>
      </c>
      <c r="D245" s="161">
        <f t="shared" si="89"/>
        <v>0</v>
      </c>
      <c r="E245" s="161">
        <f t="shared" si="89"/>
        <v>0</v>
      </c>
      <c r="F245" s="161">
        <f t="shared" si="89"/>
        <v>0</v>
      </c>
      <c r="G245" s="161">
        <f t="shared" si="89"/>
        <v>0</v>
      </c>
      <c r="H245" s="161">
        <f t="shared" si="89"/>
        <v>0</v>
      </c>
      <c r="I245" s="161">
        <f t="shared" si="89"/>
        <v>0</v>
      </c>
      <c r="J245" s="161">
        <f t="shared" si="89"/>
        <v>0</v>
      </c>
      <c r="K245" s="161">
        <f t="shared" si="89"/>
        <v>0</v>
      </c>
      <c r="L245" s="161">
        <f t="shared" si="89"/>
        <v>0</v>
      </c>
      <c r="M245" s="161">
        <f t="shared" si="89"/>
        <v>0</v>
      </c>
      <c r="N245" s="161">
        <f t="shared" si="89"/>
        <v>0</v>
      </c>
      <c r="O245" s="161">
        <f t="shared" si="89"/>
        <v>0</v>
      </c>
      <c r="P245" s="161">
        <f t="shared" si="89"/>
        <v>0</v>
      </c>
      <c r="Q245" s="161">
        <f t="shared" si="89"/>
        <v>0</v>
      </c>
      <c r="R245" s="161">
        <f t="shared" si="89"/>
        <v>0</v>
      </c>
      <c r="S245" s="161">
        <f t="shared" si="88"/>
        <v>0</v>
      </c>
      <c r="T245" s="161">
        <f t="shared" si="88"/>
        <v>0</v>
      </c>
      <c r="U245" s="161">
        <f t="shared" si="88"/>
        <v>0</v>
      </c>
      <c r="V245" s="161">
        <f t="shared" si="88"/>
        <v>0</v>
      </c>
      <c r="W245" s="161">
        <f t="shared" si="88"/>
        <v>0</v>
      </c>
      <c r="X245" s="161">
        <f t="shared" si="88"/>
        <v>0</v>
      </c>
      <c r="Y245" s="161">
        <f t="shared" si="88"/>
        <v>0</v>
      </c>
      <c r="Z245" s="161">
        <f t="shared" si="88"/>
        <v>0</v>
      </c>
      <c r="AA245" s="161">
        <f t="shared" si="88"/>
        <v>0</v>
      </c>
      <c r="AB245" s="161">
        <f t="shared" si="88"/>
        <v>0</v>
      </c>
      <c r="AC245" s="161">
        <f t="shared" si="88"/>
        <v>0</v>
      </c>
      <c r="AD245" s="161">
        <f t="shared" si="88"/>
        <v>0</v>
      </c>
      <c r="AE245" s="161">
        <f t="shared" si="88"/>
        <v>0</v>
      </c>
      <c r="AF245" s="174">
        <f t="shared" si="88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89"/>
        <v>0</v>
      </c>
      <c r="D246" s="161">
        <f t="shared" si="89"/>
        <v>0</v>
      </c>
      <c r="E246" s="161">
        <f t="shared" si="89"/>
        <v>0</v>
      </c>
      <c r="F246" s="161">
        <f t="shared" si="89"/>
        <v>0</v>
      </c>
      <c r="G246" s="161">
        <f t="shared" si="89"/>
        <v>0</v>
      </c>
      <c r="H246" s="161">
        <f t="shared" si="89"/>
        <v>0</v>
      </c>
      <c r="I246" s="161">
        <f t="shared" si="89"/>
        <v>0</v>
      </c>
      <c r="J246" s="161">
        <f t="shared" si="89"/>
        <v>0</v>
      </c>
      <c r="K246" s="161">
        <f t="shared" si="89"/>
        <v>0</v>
      </c>
      <c r="L246" s="161">
        <f t="shared" si="89"/>
        <v>0</v>
      </c>
      <c r="M246" s="161">
        <f t="shared" si="89"/>
        <v>0</v>
      </c>
      <c r="N246" s="161">
        <f t="shared" si="89"/>
        <v>0</v>
      </c>
      <c r="O246" s="161">
        <f t="shared" si="89"/>
        <v>0</v>
      </c>
      <c r="P246" s="161">
        <f t="shared" si="89"/>
        <v>0</v>
      </c>
      <c r="Q246" s="161">
        <f t="shared" si="89"/>
        <v>0</v>
      </c>
      <c r="R246" s="161">
        <f t="shared" si="89"/>
        <v>0</v>
      </c>
      <c r="S246" s="161">
        <f t="shared" si="88"/>
        <v>0</v>
      </c>
      <c r="T246" s="161">
        <f t="shared" si="88"/>
        <v>0</v>
      </c>
      <c r="U246" s="161">
        <f t="shared" si="88"/>
        <v>0</v>
      </c>
      <c r="V246" s="161">
        <f t="shared" si="88"/>
        <v>0</v>
      </c>
      <c r="W246" s="161">
        <f t="shared" si="88"/>
        <v>0</v>
      </c>
      <c r="X246" s="161">
        <f t="shared" si="88"/>
        <v>0</v>
      </c>
      <c r="Y246" s="161">
        <f t="shared" si="88"/>
        <v>0</v>
      </c>
      <c r="Z246" s="161">
        <f t="shared" si="88"/>
        <v>0</v>
      </c>
      <c r="AA246" s="161">
        <f t="shared" si="88"/>
        <v>0</v>
      </c>
      <c r="AB246" s="161">
        <f t="shared" si="88"/>
        <v>0</v>
      </c>
      <c r="AC246" s="161">
        <f t="shared" si="88"/>
        <v>0</v>
      </c>
      <c r="AD246" s="161">
        <f t="shared" si="88"/>
        <v>0</v>
      </c>
      <c r="AE246" s="161">
        <f t="shared" si="88"/>
        <v>0</v>
      </c>
      <c r="AF246" s="174">
        <f t="shared" si="88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89"/>
        <v>0</v>
      </c>
      <c r="D247" s="161">
        <f t="shared" si="89"/>
        <v>0</v>
      </c>
      <c r="E247" s="161">
        <f t="shared" si="89"/>
        <v>0</v>
      </c>
      <c r="F247" s="161">
        <f t="shared" si="89"/>
        <v>0</v>
      </c>
      <c r="G247" s="161">
        <f t="shared" si="89"/>
        <v>0</v>
      </c>
      <c r="H247" s="161">
        <f t="shared" si="89"/>
        <v>0</v>
      </c>
      <c r="I247" s="161">
        <f t="shared" si="89"/>
        <v>0</v>
      </c>
      <c r="J247" s="161">
        <f t="shared" si="89"/>
        <v>0</v>
      </c>
      <c r="K247" s="161">
        <f t="shared" si="89"/>
        <v>0</v>
      </c>
      <c r="L247" s="161">
        <f t="shared" si="89"/>
        <v>0</v>
      </c>
      <c r="M247" s="161">
        <f t="shared" si="89"/>
        <v>0</v>
      </c>
      <c r="N247" s="161">
        <f t="shared" si="89"/>
        <v>0</v>
      </c>
      <c r="O247" s="161">
        <f t="shared" si="89"/>
        <v>0</v>
      </c>
      <c r="P247" s="161">
        <f t="shared" si="89"/>
        <v>0</v>
      </c>
      <c r="Q247" s="161">
        <f t="shared" si="89"/>
        <v>0</v>
      </c>
      <c r="R247" s="161">
        <f t="shared" si="89"/>
        <v>0</v>
      </c>
      <c r="S247" s="161">
        <f t="shared" si="88"/>
        <v>0</v>
      </c>
      <c r="T247" s="161">
        <f t="shared" si="88"/>
        <v>0</v>
      </c>
      <c r="U247" s="161">
        <f t="shared" si="88"/>
        <v>0</v>
      </c>
      <c r="V247" s="161">
        <f t="shared" si="88"/>
        <v>0</v>
      </c>
      <c r="W247" s="161">
        <f t="shared" si="88"/>
        <v>0</v>
      </c>
      <c r="X247" s="161">
        <f t="shared" si="88"/>
        <v>0</v>
      </c>
      <c r="Y247" s="161">
        <f t="shared" si="88"/>
        <v>0</v>
      </c>
      <c r="Z247" s="161">
        <f t="shared" si="88"/>
        <v>0</v>
      </c>
      <c r="AA247" s="161">
        <f t="shared" si="88"/>
        <v>0</v>
      </c>
      <c r="AB247" s="161">
        <f t="shared" si="88"/>
        <v>0</v>
      </c>
      <c r="AC247" s="161">
        <f t="shared" si="88"/>
        <v>0</v>
      </c>
      <c r="AD247" s="161">
        <f t="shared" si="88"/>
        <v>0</v>
      </c>
      <c r="AE247" s="161">
        <f t="shared" si="88"/>
        <v>0</v>
      </c>
      <c r="AF247" s="174">
        <f t="shared" si="88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89"/>
        <v>0</v>
      </c>
      <c r="D248" s="161">
        <f t="shared" si="89"/>
        <v>0</v>
      </c>
      <c r="E248" s="161">
        <f t="shared" si="89"/>
        <v>0</v>
      </c>
      <c r="F248" s="161">
        <f t="shared" si="89"/>
        <v>0</v>
      </c>
      <c r="G248" s="161">
        <f t="shared" si="89"/>
        <v>0</v>
      </c>
      <c r="H248" s="161">
        <f t="shared" si="89"/>
        <v>0</v>
      </c>
      <c r="I248" s="161">
        <f t="shared" si="89"/>
        <v>0</v>
      </c>
      <c r="J248" s="161">
        <f t="shared" si="89"/>
        <v>0</v>
      </c>
      <c r="K248" s="161">
        <f t="shared" si="89"/>
        <v>0</v>
      </c>
      <c r="L248" s="161">
        <f t="shared" si="89"/>
        <v>0</v>
      </c>
      <c r="M248" s="161">
        <f t="shared" si="89"/>
        <v>0</v>
      </c>
      <c r="N248" s="161">
        <f t="shared" si="89"/>
        <v>0</v>
      </c>
      <c r="O248" s="161">
        <f t="shared" si="89"/>
        <v>0</v>
      </c>
      <c r="P248" s="161">
        <f t="shared" si="89"/>
        <v>0</v>
      </c>
      <c r="Q248" s="161">
        <f t="shared" si="89"/>
        <v>0</v>
      </c>
      <c r="R248" s="161">
        <f t="shared" ref="R248:AF263" si="90">Q248</f>
        <v>0</v>
      </c>
      <c r="S248" s="161">
        <f t="shared" si="90"/>
        <v>0</v>
      </c>
      <c r="T248" s="161">
        <f t="shared" si="90"/>
        <v>0</v>
      </c>
      <c r="U248" s="161">
        <f t="shared" si="90"/>
        <v>0</v>
      </c>
      <c r="V248" s="161">
        <f t="shared" si="90"/>
        <v>0</v>
      </c>
      <c r="W248" s="161">
        <f t="shared" si="90"/>
        <v>0</v>
      </c>
      <c r="X248" s="161">
        <f t="shared" si="90"/>
        <v>0</v>
      </c>
      <c r="Y248" s="161">
        <f t="shared" si="90"/>
        <v>0</v>
      </c>
      <c r="Z248" s="161">
        <f t="shared" si="90"/>
        <v>0</v>
      </c>
      <c r="AA248" s="161">
        <f t="shared" si="90"/>
        <v>0</v>
      </c>
      <c r="AB248" s="161">
        <f t="shared" si="90"/>
        <v>0</v>
      </c>
      <c r="AC248" s="161">
        <f t="shared" si="90"/>
        <v>0</v>
      </c>
      <c r="AD248" s="161">
        <f t="shared" si="90"/>
        <v>0</v>
      </c>
      <c r="AE248" s="161">
        <f t="shared" si="90"/>
        <v>0</v>
      </c>
      <c r="AF248" s="174">
        <f t="shared" si="90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91">B249</f>
        <v>0</v>
      </c>
      <c r="D249" s="161">
        <f t="shared" si="91"/>
        <v>0</v>
      </c>
      <c r="E249" s="161">
        <f t="shared" si="91"/>
        <v>0</v>
      </c>
      <c r="F249" s="161">
        <f t="shared" si="91"/>
        <v>0</v>
      </c>
      <c r="G249" s="161">
        <f t="shared" si="91"/>
        <v>0</v>
      </c>
      <c r="H249" s="161">
        <f t="shared" si="91"/>
        <v>0</v>
      </c>
      <c r="I249" s="161">
        <f t="shared" si="91"/>
        <v>0</v>
      </c>
      <c r="J249" s="161">
        <f t="shared" si="91"/>
        <v>0</v>
      </c>
      <c r="K249" s="161">
        <f t="shared" si="91"/>
        <v>0</v>
      </c>
      <c r="L249" s="161">
        <f t="shared" si="91"/>
        <v>0</v>
      </c>
      <c r="M249" s="161">
        <f t="shared" si="91"/>
        <v>0</v>
      </c>
      <c r="N249" s="161">
        <f t="shared" si="91"/>
        <v>0</v>
      </c>
      <c r="O249" s="161">
        <f t="shared" si="91"/>
        <v>0</v>
      </c>
      <c r="P249" s="161">
        <f t="shared" si="91"/>
        <v>0</v>
      </c>
      <c r="Q249" s="161">
        <f t="shared" si="91"/>
        <v>0</v>
      </c>
      <c r="R249" s="161">
        <f t="shared" si="90"/>
        <v>0</v>
      </c>
      <c r="S249" s="161">
        <f t="shared" si="90"/>
        <v>0</v>
      </c>
      <c r="T249" s="161">
        <f t="shared" si="90"/>
        <v>0</v>
      </c>
      <c r="U249" s="161">
        <f t="shared" si="90"/>
        <v>0</v>
      </c>
      <c r="V249" s="161">
        <f t="shared" si="90"/>
        <v>0</v>
      </c>
      <c r="W249" s="161">
        <f t="shared" si="90"/>
        <v>0</v>
      </c>
      <c r="X249" s="161">
        <f t="shared" si="90"/>
        <v>0</v>
      </c>
      <c r="Y249" s="161">
        <f t="shared" si="90"/>
        <v>0</v>
      </c>
      <c r="Z249" s="161">
        <f t="shared" si="90"/>
        <v>0</v>
      </c>
      <c r="AA249" s="161">
        <f t="shared" si="90"/>
        <v>0</v>
      </c>
      <c r="AB249" s="161">
        <f t="shared" si="90"/>
        <v>0</v>
      </c>
      <c r="AC249" s="161">
        <f t="shared" si="90"/>
        <v>0</v>
      </c>
      <c r="AD249" s="161">
        <f t="shared" si="90"/>
        <v>0</v>
      </c>
      <c r="AE249" s="161">
        <f t="shared" si="90"/>
        <v>0</v>
      </c>
      <c r="AF249" s="174">
        <f t="shared" si="90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91"/>
        <v>0</v>
      </c>
      <c r="D250" s="161">
        <f t="shared" si="91"/>
        <v>0</v>
      </c>
      <c r="E250" s="161">
        <f t="shared" si="91"/>
        <v>0</v>
      </c>
      <c r="F250" s="161">
        <f t="shared" si="91"/>
        <v>0</v>
      </c>
      <c r="G250" s="161">
        <f t="shared" si="91"/>
        <v>0</v>
      </c>
      <c r="H250" s="161">
        <f t="shared" si="91"/>
        <v>0</v>
      </c>
      <c r="I250" s="161">
        <f t="shared" si="91"/>
        <v>0</v>
      </c>
      <c r="J250" s="161">
        <f t="shared" si="91"/>
        <v>0</v>
      </c>
      <c r="K250" s="161">
        <f t="shared" si="91"/>
        <v>0</v>
      </c>
      <c r="L250" s="161">
        <f t="shared" si="91"/>
        <v>0</v>
      </c>
      <c r="M250" s="161">
        <f t="shared" si="91"/>
        <v>0</v>
      </c>
      <c r="N250" s="161">
        <f t="shared" si="91"/>
        <v>0</v>
      </c>
      <c r="O250" s="161">
        <f t="shared" si="91"/>
        <v>0</v>
      </c>
      <c r="P250" s="161">
        <f t="shared" si="91"/>
        <v>0</v>
      </c>
      <c r="Q250" s="161">
        <f t="shared" si="91"/>
        <v>0</v>
      </c>
      <c r="R250" s="161">
        <f t="shared" si="91"/>
        <v>0</v>
      </c>
      <c r="S250" s="161">
        <f t="shared" si="90"/>
        <v>0</v>
      </c>
      <c r="T250" s="161">
        <f t="shared" si="90"/>
        <v>0</v>
      </c>
      <c r="U250" s="161">
        <f t="shared" si="90"/>
        <v>0</v>
      </c>
      <c r="V250" s="161">
        <f t="shared" si="90"/>
        <v>0</v>
      </c>
      <c r="W250" s="161">
        <f t="shared" si="90"/>
        <v>0</v>
      </c>
      <c r="X250" s="161">
        <f t="shared" si="90"/>
        <v>0</v>
      </c>
      <c r="Y250" s="161">
        <f t="shared" si="90"/>
        <v>0</v>
      </c>
      <c r="Z250" s="161">
        <f t="shared" si="90"/>
        <v>0</v>
      </c>
      <c r="AA250" s="161">
        <f t="shared" si="90"/>
        <v>0</v>
      </c>
      <c r="AB250" s="161">
        <f t="shared" si="90"/>
        <v>0</v>
      </c>
      <c r="AC250" s="161">
        <f t="shared" si="90"/>
        <v>0</v>
      </c>
      <c r="AD250" s="161">
        <f t="shared" si="90"/>
        <v>0</v>
      </c>
      <c r="AE250" s="161">
        <f t="shared" si="90"/>
        <v>0</v>
      </c>
      <c r="AF250" s="174">
        <f t="shared" si="90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91"/>
        <v>0</v>
      </c>
      <c r="D251" s="161">
        <f t="shared" si="91"/>
        <v>0</v>
      </c>
      <c r="E251" s="161">
        <f t="shared" si="91"/>
        <v>0</v>
      </c>
      <c r="F251" s="161">
        <f t="shared" si="91"/>
        <v>0</v>
      </c>
      <c r="G251" s="161">
        <f t="shared" si="91"/>
        <v>0</v>
      </c>
      <c r="H251" s="161">
        <f t="shared" si="91"/>
        <v>0</v>
      </c>
      <c r="I251" s="161">
        <f t="shared" si="91"/>
        <v>0</v>
      </c>
      <c r="J251" s="161">
        <f t="shared" si="91"/>
        <v>0</v>
      </c>
      <c r="K251" s="161">
        <f t="shared" si="91"/>
        <v>0</v>
      </c>
      <c r="L251" s="161">
        <f t="shared" si="91"/>
        <v>0</v>
      </c>
      <c r="M251" s="161">
        <f t="shared" si="91"/>
        <v>0</v>
      </c>
      <c r="N251" s="161">
        <f t="shared" si="91"/>
        <v>0</v>
      </c>
      <c r="O251" s="161">
        <f t="shared" si="91"/>
        <v>0</v>
      </c>
      <c r="P251" s="161">
        <f t="shared" si="91"/>
        <v>0</v>
      </c>
      <c r="Q251" s="161">
        <f t="shared" si="91"/>
        <v>0</v>
      </c>
      <c r="R251" s="161">
        <f t="shared" si="91"/>
        <v>0</v>
      </c>
      <c r="S251" s="161">
        <f t="shared" si="90"/>
        <v>0</v>
      </c>
      <c r="T251" s="161">
        <f t="shared" si="90"/>
        <v>0</v>
      </c>
      <c r="U251" s="161">
        <f t="shared" si="90"/>
        <v>0</v>
      </c>
      <c r="V251" s="161">
        <f t="shared" si="90"/>
        <v>0</v>
      </c>
      <c r="W251" s="161">
        <f t="shared" si="90"/>
        <v>0</v>
      </c>
      <c r="X251" s="161">
        <f t="shared" si="90"/>
        <v>0</v>
      </c>
      <c r="Y251" s="161">
        <f t="shared" si="90"/>
        <v>0</v>
      </c>
      <c r="Z251" s="161">
        <f t="shared" si="90"/>
        <v>0</v>
      </c>
      <c r="AA251" s="161">
        <f t="shared" si="90"/>
        <v>0</v>
      </c>
      <c r="AB251" s="161">
        <f t="shared" si="90"/>
        <v>0</v>
      </c>
      <c r="AC251" s="161">
        <f t="shared" si="90"/>
        <v>0</v>
      </c>
      <c r="AD251" s="161">
        <f t="shared" si="90"/>
        <v>0</v>
      </c>
      <c r="AE251" s="161">
        <f t="shared" si="90"/>
        <v>0</v>
      </c>
      <c r="AF251" s="174">
        <f t="shared" si="90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91"/>
        <v>0</v>
      </c>
      <c r="D252" s="161">
        <f t="shared" si="91"/>
        <v>0</v>
      </c>
      <c r="E252" s="161">
        <f t="shared" si="91"/>
        <v>0</v>
      </c>
      <c r="F252" s="161">
        <f t="shared" si="91"/>
        <v>0</v>
      </c>
      <c r="G252" s="161">
        <f t="shared" si="91"/>
        <v>0</v>
      </c>
      <c r="H252" s="161">
        <f t="shared" si="91"/>
        <v>0</v>
      </c>
      <c r="I252" s="161">
        <f t="shared" si="91"/>
        <v>0</v>
      </c>
      <c r="J252" s="161">
        <f t="shared" si="91"/>
        <v>0</v>
      </c>
      <c r="K252" s="161">
        <f t="shared" si="91"/>
        <v>0</v>
      </c>
      <c r="L252" s="161">
        <f t="shared" si="91"/>
        <v>0</v>
      </c>
      <c r="M252" s="161">
        <f t="shared" si="91"/>
        <v>0</v>
      </c>
      <c r="N252" s="161">
        <f t="shared" si="91"/>
        <v>0</v>
      </c>
      <c r="O252" s="161">
        <f t="shared" si="91"/>
        <v>0</v>
      </c>
      <c r="P252" s="161">
        <f t="shared" si="91"/>
        <v>0</v>
      </c>
      <c r="Q252" s="161">
        <f t="shared" si="91"/>
        <v>0</v>
      </c>
      <c r="R252" s="161">
        <f t="shared" si="91"/>
        <v>0</v>
      </c>
      <c r="S252" s="161">
        <f t="shared" si="90"/>
        <v>0</v>
      </c>
      <c r="T252" s="161">
        <f t="shared" si="90"/>
        <v>0</v>
      </c>
      <c r="U252" s="161">
        <f t="shared" si="90"/>
        <v>0</v>
      </c>
      <c r="V252" s="161">
        <f t="shared" si="90"/>
        <v>0</v>
      </c>
      <c r="W252" s="161">
        <f t="shared" si="90"/>
        <v>0</v>
      </c>
      <c r="X252" s="161">
        <f t="shared" si="90"/>
        <v>0</v>
      </c>
      <c r="Y252" s="161">
        <f t="shared" si="90"/>
        <v>0</v>
      </c>
      <c r="Z252" s="161">
        <f t="shared" si="90"/>
        <v>0</v>
      </c>
      <c r="AA252" s="161">
        <f t="shared" si="90"/>
        <v>0</v>
      </c>
      <c r="AB252" s="161">
        <f t="shared" si="90"/>
        <v>0</v>
      </c>
      <c r="AC252" s="161">
        <f t="shared" si="90"/>
        <v>0</v>
      </c>
      <c r="AD252" s="161">
        <f t="shared" si="90"/>
        <v>0</v>
      </c>
      <c r="AE252" s="161">
        <f t="shared" si="90"/>
        <v>0</v>
      </c>
      <c r="AF252" s="174">
        <f t="shared" si="90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91"/>
        <v>0</v>
      </c>
      <c r="D253" s="161">
        <f t="shared" si="91"/>
        <v>0</v>
      </c>
      <c r="E253" s="161">
        <f t="shared" si="91"/>
        <v>0</v>
      </c>
      <c r="F253" s="161">
        <f t="shared" si="91"/>
        <v>0</v>
      </c>
      <c r="G253" s="161">
        <f t="shared" si="91"/>
        <v>0</v>
      </c>
      <c r="H253" s="161">
        <f t="shared" si="91"/>
        <v>0</v>
      </c>
      <c r="I253" s="161">
        <f t="shared" si="91"/>
        <v>0</v>
      </c>
      <c r="J253" s="161">
        <f t="shared" si="91"/>
        <v>0</v>
      </c>
      <c r="K253" s="161">
        <f t="shared" si="91"/>
        <v>0</v>
      </c>
      <c r="L253" s="161">
        <f t="shared" si="91"/>
        <v>0</v>
      </c>
      <c r="M253" s="161">
        <f t="shared" si="91"/>
        <v>0</v>
      </c>
      <c r="N253" s="161">
        <f t="shared" si="91"/>
        <v>0</v>
      </c>
      <c r="O253" s="161">
        <f t="shared" si="91"/>
        <v>0</v>
      </c>
      <c r="P253" s="161">
        <f t="shared" si="91"/>
        <v>0</v>
      </c>
      <c r="Q253" s="161">
        <f t="shared" si="91"/>
        <v>0</v>
      </c>
      <c r="R253" s="161">
        <f t="shared" si="91"/>
        <v>0</v>
      </c>
      <c r="S253" s="161">
        <f t="shared" si="90"/>
        <v>0</v>
      </c>
      <c r="T253" s="161">
        <f t="shared" si="90"/>
        <v>0</v>
      </c>
      <c r="U253" s="161">
        <f t="shared" si="90"/>
        <v>0</v>
      </c>
      <c r="V253" s="161">
        <f t="shared" si="90"/>
        <v>0</v>
      </c>
      <c r="W253" s="161">
        <f t="shared" si="90"/>
        <v>0</v>
      </c>
      <c r="X253" s="161">
        <f t="shared" si="90"/>
        <v>0</v>
      </c>
      <c r="Y253" s="161">
        <f t="shared" si="90"/>
        <v>0</v>
      </c>
      <c r="Z253" s="161">
        <f t="shared" si="90"/>
        <v>0</v>
      </c>
      <c r="AA253" s="161">
        <f t="shared" si="90"/>
        <v>0</v>
      </c>
      <c r="AB253" s="161">
        <f t="shared" si="90"/>
        <v>0</v>
      </c>
      <c r="AC253" s="161">
        <f t="shared" si="90"/>
        <v>0</v>
      </c>
      <c r="AD253" s="161">
        <f t="shared" si="90"/>
        <v>0</v>
      </c>
      <c r="AE253" s="161">
        <f t="shared" si="90"/>
        <v>0</v>
      </c>
      <c r="AF253" s="174">
        <f t="shared" si="90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91"/>
        <v>0</v>
      </c>
      <c r="D254" s="161">
        <f t="shared" si="91"/>
        <v>0</v>
      </c>
      <c r="E254" s="161">
        <f t="shared" si="91"/>
        <v>0</v>
      </c>
      <c r="F254" s="161">
        <f t="shared" si="91"/>
        <v>0</v>
      </c>
      <c r="G254" s="161">
        <f t="shared" si="91"/>
        <v>0</v>
      </c>
      <c r="H254" s="161">
        <f t="shared" si="91"/>
        <v>0</v>
      </c>
      <c r="I254" s="161">
        <f t="shared" si="91"/>
        <v>0</v>
      </c>
      <c r="J254" s="161">
        <f t="shared" si="91"/>
        <v>0</v>
      </c>
      <c r="K254" s="161">
        <f t="shared" si="91"/>
        <v>0</v>
      </c>
      <c r="L254" s="161">
        <f t="shared" si="91"/>
        <v>0</v>
      </c>
      <c r="M254" s="161">
        <f t="shared" si="91"/>
        <v>0</v>
      </c>
      <c r="N254" s="161">
        <f t="shared" si="91"/>
        <v>0</v>
      </c>
      <c r="O254" s="161">
        <f t="shared" si="91"/>
        <v>0</v>
      </c>
      <c r="P254" s="161">
        <f t="shared" si="91"/>
        <v>0</v>
      </c>
      <c r="Q254" s="161">
        <f t="shared" si="91"/>
        <v>0</v>
      </c>
      <c r="R254" s="161">
        <f t="shared" si="91"/>
        <v>0</v>
      </c>
      <c r="S254" s="161">
        <f t="shared" si="90"/>
        <v>0</v>
      </c>
      <c r="T254" s="161">
        <f t="shared" si="90"/>
        <v>0</v>
      </c>
      <c r="U254" s="161">
        <f t="shared" si="90"/>
        <v>0</v>
      </c>
      <c r="V254" s="161">
        <f t="shared" si="90"/>
        <v>0</v>
      </c>
      <c r="W254" s="161">
        <f t="shared" si="90"/>
        <v>0</v>
      </c>
      <c r="X254" s="161">
        <f t="shared" si="90"/>
        <v>0</v>
      </c>
      <c r="Y254" s="161">
        <f t="shared" si="90"/>
        <v>0</v>
      </c>
      <c r="Z254" s="161">
        <f t="shared" si="90"/>
        <v>0</v>
      </c>
      <c r="AA254" s="161">
        <f t="shared" si="90"/>
        <v>0</v>
      </c>
      <c r="AB254" s="161">
        <f t="shared" si="90"/>
        <v>0</v>
      </c>
      <c r="AC254" s="161">
        <f t="shared" si="90"/>
        <v>0</v>
      </c>
      <c r="AD254" s="161">
        <f t="shared" si="90"/>
        <v>0</v>
      </c>
      <c r="AE254" s="161">
        <f t="shared" si="90"/>
        <v>0</v>
      </c>
      <c r="AF254" s="174">
        <f t="shared" si="90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91"/>
        <v>0</v>
      </c>
      <c r="D255" s="161">
        <f t="shared" si="91"/>
        <v>0</v>
      </c>
      <c r="E255" s="161">
        <f t="shared" si="91"/>
        <v>0</v>
      </c>
      <c r="F255" s="161">
        <f t="shared" si="91"/>
        <v>0</v>
      </c>
      <c r="G255" s="161">
        <f t="shared" si="91"/>
        <v>0</v>
      </c>
      <c r="H255" s="161">
        <f t="shared" si="91"/>
        <v>0</v>
      </c>
      <c r="I255" s="161">
        <f t="shared" si="91"/>
        <v>0</v>
      </c>
      <c r="J255" s="161">
        <f t="shared" si="91"/>
        <v>0</v>
      </c>
      <c r="K255" s="161">
        <f t="shared" si="91"/>
        <v>0</v>
      </c>
      <c r="L255" s="161">
        <f t="shared" si="91"/>
        <v>0</v>
      </c>
      <c r="M255" s="161">
        <f t="shared" si="91"/>
        <v>0</v>
      </c>
      <c r="N255" s="161">
        <f t="shared" si="91"/>
        <v>0</v>
      </c>
      <c r="O255" s="161">
        <f t="shared" si="91"/>
        <v>0</v>
      </c>
      <c r="P255" s="161">
        <f t="shared" si="91"/>
        <v>0</v>
      </c>
      <c r="Q255" s="161">
        <f t="shared" si="91"/>
        <v>0</v>
      </c>
      <c r="R255" s="161">
        <f t="shared" si="91"/>
        <v>0</v>
      </c>
      <c r="S255" s="161">
        <f t="shared" si="90"/>
        <v>0</v>
      </c>
      <c r="T255" s="161">
        <f t="shared" si="90"/>
        <v>0</v>
      </c>
      <c r="U255" s="161">
        <f t="shared" si="90"/>
        <v>0</v>
      </c>
      <c r="V255" s="161">
        <f t="shared" si="90"/>
        <v>0</v>
      </c>
      <c r="W255" s="161">
        <f t="shared" si="90"/>
        <v>0</v>
      </c>
      <c r="X255" s="161">
        <f t="shared" si="90"/>
        <v>0</v>
      </c>
      <c r="Y255" s="161">
        <f t="shared" si="90"/>
        <v>0</v>
      </c>
      <c r="Z255" s="161">
        <f t="shared" si="90"/>
        <v>0</v>
      </c>
      <c r="AA255" s="161">
        <f t="shared" si="90"/>
        <v>0</v>
      </c>
      <c r="AB255" s="161">
        <f t="shared" si="90"/>
        <v>0</v>
      </c>
      <c r="AC255" s="161">
        <f t="shared" si="90"/>
        <v>0</v>
      </c>
      <c r="AD255" s="161">
        <f t="shared" si="90"/>
        <v>0</v>
      </c>
      <c r="AE255" s="161">
        <f t="shared" si="90"/>
        <v>0</v>
      </c>
      <c r="AF255" s="174">
        <f t="shared" si="90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91"/>
        <v>0</v>
      </c>
      <c r="D256" s="161">
        <f t="shared" si="91"/>
        <v>0</v>
      </c>
      <c r="E256" s="161">
        <f t="shared" si="91"/>
        <v>0</v>
      </c>
      <c r="F256" s="161">
        <f t="shared" si="91"/>
        <v>0</v>
      </c>
      <c r="G256" s="161">
        <f t="shared" si="91"/>
        <v>0</v>
      </c>
      <c r="H256" s="161">
        <f t="shared" si="91"/>
        <v>0</v>
      </c>
      <c r="I256" s="161">
        <f t="shared" si="91"/>
        <v>0</v>
      </c>
      <c r="J256" s="161">
        <f t="shared" si="91"/>
        <v>0</v>
      </c>
      <c r="K256" s="161">
        <f t="shared" si="91"/>
        <v>0</v>
      </c>
      <c r="L256" s="161">
        <f t="shared" si="91"/>
        <v>0</v>
      </c>
      <c r="M256" s="161">
        <f t="shared" si="91"/>
        <v>0</v>
      </c>
      <c r="N256" s="161">
        <f t="shared" si="91"/>
        <v>0</v>
      </c>
      <c r="O256" s="161">
        <f t="shared" si="91"/>
        <v>0</v>
      </c>
      <c r="P256" s="161">
        <f t="shared" si="91"/>
        <v>0</v>
      </c>
      <c r="Q256" s="161">
        <f t="shared" si="91"/>
        <v>0</v>
      </c>
      <c r="R256" s="161">
        <f t="shared" si="91"/>
        <v>0</v>
      </c>
      <c r="S256" s="161">
        <f t="shared" si="90"/>
        <v>0</v>
      </c>
      <c r="T256" s="161">
        <f t="shared" si="90"/>
        <v>0</v>
      </c>
      <c r="U256" s="161">
        <f t="shared" si="90"/>
        <v>0</v>
      </c>
      <c r="V256" s="161">
        <f t="shared" si="90"/>
        <v>0</v>
      </c>
      <c r="W256" s="161">
        <f t="shared" si="90"/>
        <v>0</v>
      </c>
      <c r="X256" s="161">
        <f t="shared" si="90"/>
        <v>0</v>
      </c>
      <c r="Y256" s="161">
        <f t="shared" si="90"/>
        <v>0</v>
      </c>
      <c r="Z256" s="161">
        <f t="shared" si="90"/>
        <v>0</v>
      </c>
      <c r="AA256" s="161">
        <f t="shared" si="90"/>
        <v>0</v>
      </c>
      <c r="AB256" s="161">
        <f t="shared" si="90"/>
        <v>0</v>
      </c>
      <c r="AC256" s="161">
        <f t="shared" si="90"/>
        <v>0</v>
      </c>
      <c r="AD256" s="161">
        <f t="shared" si="90"/>
        <v>0</v>
      </c>
      <c r="AE256" s="161">
        <f t="shared" si="90"/>
        <v>0</v>
      </c>
      <c r="AF256" s="174">
        <f t="shared" si="90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91"/>
        <v>0</v>
      </c>
      <c r="D257" s="161">
        <f t="shared" si="91"/>
        <v>0</v>
      </c>
      <c r="E257" s="161">
        <f t="shared" si="91"/>
        <v>0</v>
      </c>
      <c r="F257" s="161">
        <f t="shared" si="91"/>
        <v>0</v>
      </c>
      <c r="G257" s="161">
        <f t="shared" si="91"/>
        <v>0</v>
      </c>
      <c r="H257" s="161">
        <f t="shared" si="91"/>
        <v>0</v>
      </c>
      <c r="I257" s="161">
        <f t="shared" si="91"/>
        <v>0</v>
      </c>
      <c r="J257" s="161">
        <f t="shared" si="91"/>
        <v>0</v>
      </c>
      <c r="K257" s="161">
        <f t="shared" si="91"/>
        <v>0</v>
      </c>
      <c r="L257" s="161">
        <f t="shared" si="91"/>
        <v>0</v>
      </c>
      <c r="M257" s="161">
        <f t="shared" si="91"/>
        <v>0</v>
      </c>
      <c r="N257" s="161">
        <f t="shared" si="91"/>
        <v>0</v>
      </c>
      <c r="O257" s="161">
        <f t="shared" si="91"/>
        <v>0</v>
      </c>
      <c r="P257" s="161">
        <f t="shared" si="91"/>
        <v>0</v>
      </c>
      <c r="Q257" s="161">
        <f t="shared" si="91"/>
        <v>0</v>
      </c>
      <c r="R257" s="161">
        <f t="shared" si="91"/>
        <v>0</v>
      </c>
      <c r="S257" s="161">
        <f t="shared" si="90"/>
        <v>0</v>
      </c>
      <c r="T257" s="161">
        <f t="shared" si="90"/>
        <v>0</v>
      </c>
      <c r="U257" s="161">
        <f t="shared" si="90"/>
        <v>0</v>
      </c>
      <c r="V257" s="161">
        <f t="shared" si="90"/>
        <v>0</v>
      </c>
      <c r="W257" s="161">
        <f t="shared" si="90"/>
        <v>0</v>
      </c>
      <c r="X257" s="161">
        <f t="shared" si="90"/>
        <v>0</v>
      </c>
      <c r="Y257" s="161">
        <f t="shared" si="90"/>
        <v>0</v>
      </c>
      <c r="Z257" s="161">
        <f t="shared" si="90"/>
        <v>0</v>
      </c>
      <c r="AA257" s="161">
        <f t="shared" si="90"/>
        <v>0</v>
      </c>
      <c r="AB257" s="161">
        <f t="shared" si="90"/>
        <v>0</v>
      </c>
      <c r="AC257" s="161">
        <f t="shared" si="90"/>
        <v>0</v>
      </c>
      <c r="AD257" s="161">
        <f t="shared" si="90"/>
        <v>0</v>
      </c>
      <c r="AE257" s="161">
        <f t="shared" si="90"/>
        <v>0</v>
      </c>
      <c r="AF257" s="174">
        <f t="shared" si="90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91"/>
        <v>0</v>
      </c>
      <c r="D258" s="161">
        <f t="shared" si="91"/>
        <v>0</v>
      </c>
      <c r="E258" s="161">
        <f t="shared" si="91"/>
        <v>0</v>
      </c>
      <c r="F258" s="161">
        <f t="shared" si="91"/>
        <v>0</v>
      </c>
      <c r="G258" s="161">
        <f t="shared" si="91"/>
        <v>0</v>
      </c>
      <c r="H258" s="161">
        <f t="shared" si="91"/>
        <v>0</v>
      </c>
      <c r="I258" s="161">
        <f t="shared" si="91"/>
        <v>0</v>
      </c>
      <c r="J258" s="161">
        <f t="shared" si="91"/>
        <v>0</v>
      </c>
      <c r="K258" s="161">
        <f t="shared" si="91"/>
        <v>0</v>
      </c>
      <c r="L258" s="161">
        <f t="shared" si="91"/>
        <v>0</v>
      </c>
      <c r="M258" s="161">
        <f t="shared" si="91"/>
        <v>0</v>
      </c>
      <c r="N258" s="161">
        <f t="shared" si="91"/>
        <v>0</v>
      </c>
      <c r="O258" s="161">
        <f t="shared" si="91"/>
        <v>0</v>
      </c>
      <c r="P258" s="161">
        <f t="shared" si="91"/>
        <v>0</v>
      </c>
      <c r="Q258" s="161">
        <f t="shared" si="91"/>
        <v>0</v>
      </c>
      <c r="R258" s="161">
        <f t="shared" si="91"/>
        <v>0</v>
      </c>
      <c r="S258" s="161">
        <f t="shared" si="90"/>
        <v>0</v>
      </c>
      <c r="T258" s="161">
        <f t="shared" si="90"/>
        <v>0</v>
      </c>
      <c r="U258" s="161">
        <f t="shared" si="90"/>
        <v>0</v>
      </c>
      <c r="V258" s="161">
        <f t="shared" si="90"/>
        <v>0</v>
      </c>
      <c r="W258" s="161">
        <f t="shared" si="90"/>
        <v>0</v>
      </c>
      <c r="X258" s="161">
        <f t="shared" si="90"/>
        <v>0</v>
      </c>
      <c r="Y258" s="161">
        <f t="shared" si="90"/>
        <v>0</v>
      </c>
      <c r="Z258" s="161">
        <f t="shared" si="90"/>
        <v>0</v>
      </c>
      <c r="AA258" s="161">
        <f t="shared" si="90"/>
        <v>0</v>
      </c>
      <c r="AB258" s="161">
        <f t="shared" si="90"/>
        <v>0</v>
      </c>
      <c r="AC258" s="161">
        <f t="shared" si="90"/>
        <v>0</v>
      </c>
      <c r="AD258" s="161">
        <f t="shared" si="90"/>
        <v>0</v>
      </c>
      <c r="AE258" s="161">
        <f t="shared" si="90"/>
        <v>0</v>
      </c>
      <c r="AF258" s="174">
        <f t="shared" si="90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91"/>
        <v>0</v>
      </c>
      <c r="D259" s="161">
        <f t="shared" si="91"/>
        <v>0</v>
      </c>
      <c r="E259" s="161">
        <f t="shared" si="91"/>
        <v>0</v>
      </c>
      <c r="F259" s="161">
        <f t="shared" si="91"/>
        <v>0</v>
      </c>
      <c r="G259" s="161">
        <f t="shared" si="91"/>
        <v>0</v>
      </c>
      <c r="H259" s="161">
        <f t="shared" si="91"/>
        <v>0</v>
      </c>
      <c r="I259" s="161">
        <f t="shared" si="91"/>
        <v>0</v>
      </c>
      <c r="J259" s="161">
        <f t="shared" si="91"/>
        <v>0</v>
      </c>
      <c r="K259" s="161">
        <f t="shared" si="91"/>
        <v>0</v>
      </c>
      <c r="L259" s="161">
        <f t="shared" si="91"/>
        <v>0</v>
      </c>
      <c r="M259" s="161">
        <f t="shared" si="91"/>
        <v>0</v>
      </c>
      <c r="N259" s="161">
        <f t="shared" si="91"/>
        <v>0</v>
      </c>
      <c r="O259" s="161">
        <f t="shared" si="91"/>
        <v>0</v>
      </c>
      <c r="P259" s="161">
        <f t="shared" si="91"/>
        <v>0</v>
      </c>
      <c r="Q259" s="161">
        <f t="shared" si="91"/>
        <v>0</v>
      </c>
      <c r="R259" s="161">
        <f t="shared" si="91"/>
        <v>0</v>
      </c>
      <c r="S259" s="161">
        <f t="shared" si="90"/>
        <v>0</v>
      </c>
      <c r="T259" s="161">
        <f t="shared" si="90"/>
        <v>0</v>
      </c>
      <c r="U259" s="161">
        <f t="shared" si="90"/>
        <v>0</v>
      </c>
      <c r="V259" s="161">
        <f t="shared" si="90"/>
        <v>0</v>
      </c>
      <c r="W259" s="161">
        <f t="shared" si="90"/>
        <v>0</v>
      </c>
      <c r="X259" s="161">
        <f t="shared" si="90"/>
        <v>0</v>
      </c>
      <c r="Y259" s="161">
        <f t="shared" si="90"/>
        <v>0</v>
      </c>
      <c r="Z259" s="161">
        <f t="shared" si="90"/>
        <v>0</v>
      </c>
      <c r="AA259" s="161">
        <f t="shared" si="90"/>
        <v>0</v>
      </c>
      <c r="AB259" s="161">
        <f t="shared" si="90"/>
        <v>0</v>
      </c>
      <c r="AC259" s="161">
        <f t="shared" si="90"/>
        <v>0</v>
      </c>
      <c r="AD259" s="161">
        <f t="shared" si="90"/>
        <v>0</v>
      </c>
      <c r="AE259" s="161">
        <f t="shared" si="90"/>
        <v>0</v>
      </c>
      <c r="AF259" s="174">
        <f t="shared" si="90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91"/>
        <v>0</v>
      </c>
      <c r="D260" s="161">
        <f t="shared" si="91"/>
        <v>0</v>
      </c>
      <c r="E260" s="161">
        <f t="shared" si="91"/>
        <v>0</v>
      </c>
      <c r="F260" s="161">
        <f t="shared" si="91"/>
        <v>0</v>
      </c>
      <c r="G260" s="161">
        <f t="shared" si="91"/>
        <v>0</v>
      </c>
      <c r="H260" s="161">
        <f t="shared" si="91"/>
        <v>0</v>
      </c>
      <c r="I260" s="161">
        <f t="shared" si="91"/>
        <v>0</v>
      </c>
      <c r="J260" s="161">
        <f t="shared" si="91"/>
        <v>0</v>
      </c>
      <c r="K260" s="161">
        <f t="shared" si="91"/>
        <v>0</v>
      </c>
      <c r="L260" s="161">
        <f t="shared" si="91"/>
        <v>0</v>
      </c>
      <c r="M260" s="161">
        <f t="shared" si="91"/>
        <v>0</v>
      </c>
      <c r="N260" s="161">
        <f t="shared" si="91"/>
        <v>0</v>
      </c>
      <c r="O260" s="161">
        <f t="shared" si="91"/>
        <v>0</v>
      </c>
      <c r="P260" s="161">
        <f t="shared" si="91"/>
        <v>0</v>
      </c>
      <c r="Q260" s="161">
        <f t="shared" si="91"/>
        <v>0</v>
      </c>
      <c r="R260" s="161">
        <f t="shared" si="91"/>
        <v>0</v>
      </c>
      <c r="S260" s="161">
        <f t="shared" si="90"/>
        <v>0</v>
      </c>
      <c r="T260" s="161">
        <f t="shared" si="90"/>
        <v>0</v>
      </c>
      <c r="U260" s="161">
        <f t="shared" si="90"/>
        <v>0</v>
      </c>
      <c r="V260" s="161">
        <f t="shared" si="90"/>
        <v>0</v>
      </c>
      <c r="W260" s="161">
        <f t="shared" si="90"/>
        <v>0</v>
      </c>
      <c r="X260" s="161">
        <f t="shared" si="90"/>
        <v>0</v>
      </c>
      <c r="Y260" s="161">
        <f t="shared" si="90"/>
        <v>0</v>
      </c>
      <c r="Z260" s="161">
        <f t="shared" si="90"/>
        <v>0</v>
      </c>
      <c r="AA260" s="161">
        <f t="shared" si="90"/>
        <v>0</v>
      </c>
      <c r="AB260" s="161">
        <f t="shared" si="90"/>
        <v>0</v>
      </c>
      <c r="AC260" s="161">
        <f t="shared" si="90"/>
        <v>0</v>
      </c>
      <c r="AD260" s="161">
        <f t="shared" si="90"/>
        <v>0</v>
      </c>
      <c r="AE260" s="161">
        <f t="shared" si="90"/>
        <v>0</v>
      </c>
      <c r="AF260" s="174">
        <f t="shared" si="90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91"/>
        <v>0</v>
      </c>
      <c r="D261" s="161">
        <f t="shared" si="91"/>
        <v>0</v>
      </c>
      <c r="E261" s="161">
        <f t="shared" si="91"/>
        <v>0</v>
      </c>
      <c r="F261" s="161">
        <f t="shared" si="91"/>
        <v>0</v>
      </c>
      <c r="G261" s="161">
        <f t="shared" si="91"/>
        <v>0</v>
      </c>
      <c r="H261" s="161">
        <f t="shared" si="91"/>
        <v>0</v>
      </c>
      <c r="I261" s="161">
        <f t="shared" si="91"/>
        <v>0</v>
      </c>
      <c r="J261" s="161">
        <f t="shared" si="91"/>
        <v>0</v>
      </c>
      <c r="K261" s="161">
        <f t="shared" si="91"/>
        <v>0</v>
      </c>
      <c r="L261" s="161">
        <f t="shared" si="91"/>
        <v>0</v>
      </c>
      <c r="M261" s="161">
        <f t="shared" si="91"/>
        <v>0</v>
      </c>
      <c r="N261" s="161">
        <f t="shared" si="91"/>
        <v>0</v>
      </c>
      <c r="O261" s="161">
        <f t="shared" si="91"/>
        <v>0</v>
      </c>
      <c r="P261" s="161">
        <f t="shared" si="91"/>
        <v>0</v>
      </c>
      <c r="Q261" s="161">
        <f t="shared" si="91"/>
        <v>0</v>
      </c>
      <c r="R261" s="161">
        <f t="shared" si="91"/>
        <v>0</v>
      </c>
      <c r="S261" s="161">
        <f t="shared" si="90"/>
        <v>0</v>
      </c>
      <c r="T261" s="161">
        <f t="shared" si="90"/>
        <v>0</v>
      </c>
      <c r="U261" s="161">
        <f t="shared" si="90"/>
        <v>0</v>
      </c>
      <c r="V261" s="161">
        <f t="shared" si="90"/>
        <v>0</v>
      </c>
      <c r="W261" s="161">
        <f t="shared" si="90"/>
        <v>0</v>
      </c>
      <c r="X261" s="161">
        <f t="shared" si="90"/>
        <v>0</v>
      </c>
      <c r="Y261" s="161">
        <f t="shared" si="90"/>
        <v>0</v>
      </c>
      <c r="Z261" s="161">
        <f t="shared" si="90"/>
        <v>0</v>
      </c>
      <c r="AA261" s="161">
        <f t="shared" si="90"/>
        <v>0</v>
      </c>
      <c r="AB261" s="161">
        <f t="shared" si="90"/>
        <v>0</v>
      </c>
      <c r="AC261" s="161">
        <f t="shared" si="90"/>
        <v>0</v>
      </c>
      <c r="AD261" s="161">
        <f t="shared" si="90"/>
        <v>0</v>
      </c>
      <c r="AE261" s="161">
        <f t="shared" si="90"/>
        <v>0</v>
      </c>
      <c r="AF261" s="174">
        <f t="shared" si="90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91"/>
        <v>0</v>
      </c>
      <c r="D262" s="161">
        <f t="shared" si="91"/>
        <v>0</v>
      </c>
      <c r="E262" s="161">
        <f t="shared" si="91"/>
        <v>0</v>
      </c>
      <c r="F262" s="161">
        <f t="shared" si="91"/>
        <v>0</v>
      </c>
      <c r="G262" s="161">
        <f t="shared" si="91"/>
        <v>0</v>
      </c>
      <c r="H262" s="161">
        <f t="shared" si="91"/>
        <v>0</v>
      </c>
      <c r="I262" s="161">
        <f t="shared" si="91"/>
        <v>0</v>
      </c>
      <c r="J262" s="161">
        <f t="shared" si="91"/>
        <v>0</v>
      </c>
      <c r="K262" s="161">
        <f t="shared" si="91"/>
        <v>0</v>
      </c>
      <c r="L262" s="161">
        <f t="shared" si="91"/>
        <v>0</v>
      </c>
      <c r="M262" s="161">
        <f t="shared" si="91"/>
        <v>0</v>
      </c>
      <c r="N262" s="161">
        <f t="shared" si="91"/>
        <v>0</v>
      </c>
      <c r="O262" s="161">
        <f t="shared" si="91"/>
        <v>0</v>
      </c>
      <c r="P262" s="161">
        <f t="shared" si="91"/>
        <v>0</v>
      </c>
      <c r="Q262" s="161">
        <f t="shared" si="91"/>
        <v>0</v>
      </c>
      <c r="R262" s="161">
        <f t="shared" si="91"/>
        <v>0</v>
      </c>
      <c r="S262" s="161">
        <f t="shared" si="90"/>
        <v>0</v>
      </c>
      <c r="T262" s="161">
        <f t="shared" si="90"/>
        <v>0</v>
      </c>
      <c r="U262" s="161">
        <f t="shared" si="90"/>
        <v>0</v>
      </c>
      <c r="V262" s="161">
        <f t="shared" si="90"/>
        <v>0</v>
      </c>
      <c r="W262" s="161">
        <f t="shared" si="90"/>
        <v>0</v>
      </c>
      <c r="X262" s="161">
        <f t="shared" si="90"/>
        <v>0</v>
      </c>
      <c r="Y262" s="161">
        <f t="shared" si="90"/>
        <v>0</v>
      </c>
      <c r="Z262" s="161">
        <f t="shared" si="90"/>
        <v>0</v>
      </c>
      <c r="AA262" s="161">
        <f t="shared" si="90"/>
        <v>0</v>
      </c>
      <c r="AB262" s="161">
        <f t="shared" si="90"/>
        <v>0</v>
      </c>
      <c r="AC262" s="161">
        <f t="shared" si="90"/>
        <v>0</v>
      </c>
      <c r="AD262" s="161">
        <f t="shared" si="90"/>
        <v>0</v>
      </c>
      <c r="AE262" s="161">
        <f t="shared" si="90"/>
        <v>0</v>
      </c>
      <c r="AF262" s="174">
        <f t="shared" si="90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91"/>
        <v>0</v>
      </c>
      <c r="D263" s="161">
        <f t="shared" si="91"/>
        <v>0</v>
      </c>
      <c r="E263" s="161">
        <f t="shared" si="91"/>
        <v>0</v>
      </c>
      <c r="F263" s="161">
        <f t="shared" si="91"/>
        <v>0</v>
      </c>
      <c r="G263" s="161">
        <f t="shared" si="91"/>
        <v>0</v>
      </c>
      <c r="H263" s="161">
        <f t="shared" si="91"/>
        <v>0</v>
      </c>
      <c r="I263" s="161">
        <f t="shared" si="91"/>
        <v>0</v>
      </c>
      <c r="J263" s="161">
        <f t="shared" si="91"/>
        <v>0</v>
      </c>
      <c r="K263" s="161">
        <f t="shared" si="91"/>
        <v>0</v>
      </c>
      <c r="L263" s="161">
        <f t="shared" si="91"/>
        <v>0</v>
      </c>
      <c r="M263" s="161">
        <f t="shared" si="91"/>
        <v>0</v>
      </c>
      <c r="N263" s="161">
        <f t="shared" si="91"/>
        <v>0</v>
      </c>
      <c r="O263" s="161">
        <f t="shared" si="91"/>
        <v>0</v>
      </c>
      <c r="P263" s="161">
        <f t="shared" si="91"/>
        <v>0</v>
      </c>
      <c r="Q263" s="161">
        <f t="shared" si="91"/>
        <v>0</v>
      </c>
      <c r="R263" s="161">
        <f t="shared" si="91"/>
        <v>0</v>
      </c>
      <c r="S263" s="161">
        <f t="shared" si="90"/>
        <v>0</v>
      </c>
      <c r="T263" s="161">
        <f t="shared" si="90"/>
        <v>0</v>
      </c>
      <c r="U263" s="161">
        <f t="shared" si="90"/>
        <v>0</v>
      </c>
      <c r="V263" s="161">
        <f t="shared" si="90"/>
        <v>0</v>
      </c>
      <c r="W263" s="161">
        <f t="shared" si="90"/>
        <v>0</v>
      </c>
      <c r="X263" s="161">
        <f t="shared" si="90"/>
        <v>0</v>
      </c>
      <c r="Y263" s="161">
        <f t="shared" si="90"/>
        <v>0</v>
      </c>
      <c r="Z263" s="161">
        <f t="shared" si="90"/>
        <v>0</v>
      </c>
      <c r="AA263" s="161">
        <f t="shared" si="90"/>
        <v>0</v>
      </c>
      <c r="AB263" s="161">
        <f t="shared" si="90"/>
        <v>0</v>
      </c>
      <c r="AC263" s="161">
        <f t="shared" si="90"/>
        <v>0</v>
      </c>
      <c r="AD263" s="161">
        <f t="shared" si="90"/>
        <v>0</v>
      </c>
      <c r="AE263" s="161">
        <f t="shared" si="90"/>
        <v>0</v>
      </c>
      <c r="AF263" s="174">
        <f t="shared" si="90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91"/>
        <v>0</v>
      </c>
      <c r="D264" s="161">
        <f t="shared" si="91"/>
        <v>0</v>
      </c>
      <c r="E264" s="161">
        <f t="shared" si="91"/>
        <v>0</v>
      </c>
      <c r="F264" s="161">
        <f t="shared" si="91"/>
        <v>0</v>
      </c>
      <c r="G264" s="161">
        <f t="shared" si="91"/>
        <v>0</v>
      </c>
      <c r="H264" s="161">
        <f t="shared" si="91"/>
        <v>0</v>
      </c>
      <c r="I264" s="161">
        <f t="shared" si="91"/>
        <v>0</v>
      </c>
      <c r="J264" s="161">
        <f t="shared" si="91"/>
        <v>0</v>
      </c>
      <c r="K264" s="161">
        <f t="shared" si="91"/>
        <v>0</v>
      </c>
      <c r="L264" s="161">
        <f t="shared" si="91"/>
        <v>0</v>
      </c>
      <c r="M264" s="161">
        <f t="shared" si="91"/>
        <v>0</v>
      </c>
      <c r="N264" s="161">
        <f t="shared" si="91"/>
        <v>0</v>
      </c>
      <c r="O264" s="161">
        <f t="shared" si="91"/>
        <v>0</v>
      </c>
      <c r="P264" s="161">
        <f t="shared" si="91"/>
        <v>0</v>
      </c>
      <c r="Q264" s="161">
        <f t="shared" si="91"/>
        <v>0</v>
      </c>
      <c r="R264" s="161">
        <f t="shared" si="91"/>
        <v>0</v>
      </c>
      <c r="S264" s="161">
        <f t="shared" ref="S264:AF273" si="92">R264</f>
        <v>0</v>
      </c>
      <c r="T264" s="161">
        <f t="shared" si="92"/>
        <v>0</v>
      </c>
      <c r="U264" s="161">
        <f t="shared" si="92"/>
        <v>0</v>
      </c>
      <c r="V264" s="161">
        <f t="shared" si="92"/>
        <v>0</v>
      </c>
      <c r="W264" s="161">
        <f t="shared" si="92"/>
        <v>0</v>
      </c>
      <c r="X264" s="161">
        <f t="shared" si="92"/>
        <v>0</v>
      </c>
      <c r="Y264" s="161">
        <f t="shared" si="92"/>
        <v>0</v>
      </c>
      <c r="Z264" s="161">
        <f t="shared" si="92"/>
        <v>0</v>
      </c>
      <c r="AA264" s="161">
        <f t="shared" si="92"/>
        <v>0</v>
      </c>
      <c r="AB264" s="161">
        <f t="shared" si="92"/>
        <v>0</v>
      </c>
      <c r="AC264" s="161">
        <f t="shared" si="92"/>
        <v>0</v>
      </c>
      <c r="AD264" s="161">
        <f t="shared" si="92"/>
        <v>0</v>
      </c>
      <c r="AE264" s="161">
        <f t="shared" si="92"/>
        <v>0</v>
      </c>
      <c r="AF264" s="174">
        <f t="shared" si="92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93">B265</f>
        <v>0</v>
      </c>
      <c r="D265" s="161">
        <f t="shared" si="93"/>
        <v>0</v>
      </c>
      <c r="E265" s="161">
        <f t="shared" si="93"/>
        <v>0</v>
      </c>
      <c r="F265" s="161">
        <f t="shared" si="93"/>
        <v>0</v>
      </c>
      <c r="G265" s="161">
        <f t="shared" si="93"/>
        <v>0</v>
      </c>
      <c r="H265" s="161">
        <f t="shared" si="93"/>
        <v>0</v>
      </c>
      <c r="I265" s="161">
        <f t="shared" si="93"/>
        <v>0</v>
      </c>
      <c r="J265" s="161">
        <f t="shared" si="93"/>
        <v>0</v>
      </c>
      <c r="K265" s="161">
        <f t="shared" si="93"/>
        <v>0</v>
      </c>
      <c r="L265" s="161">
        <f t="shared" si="93"/>
        <v>0</v>
      </c>
      <c r="M265" s="161">
        <f t="shared" si="93"/>
        <v>0</v>
      </c>
      <c r="N265" s="161">
        <f t="shared" si="93"/>
        <v>0</v>
      </c>
      <c r="O265" s="161">
        <f t="shared" si="93"/>
        <v>0</v>
      </c>
      <c r="P265" s="161">
        <f t="shared" si="93"/>
        <v>0</v>
      </c>
      <c r="Q265" s="161">
        <f t="shared" si="93"/>
        <v>0</v>
      </c>
      <c r="R265" s="161">
        <f t="shared" si="93"/>
        <v>0</v>
      </c>
      <c r="S265" s="161">
        <f t="shared" si="92"/>
        <v>0</v>
      </c>
      <c r="T265" s="161">
        <f t="shared" si="92"/>
        <v>0</v>
      </c>
      <c r="U265" s="161">
        <f t="shared" si="92"/>
        <v>0</v>
      </c>
      <c r="V265" s="161">
        <f t="shared" si="92"/>
        <v>0</v>
      </c>
      <c r="W265" s="161">
        <f t="shared" si="92"/>
        <v>0</v>
      </c>
      <c r="X265" s="161">
        <f t="shared" si="92"/>
        <v>0</v>
      </c>
      <c r="Y265" s="161">
        <f t="shared" si="92"/>
        <v>0</v>
      </c>
      <c r="Z265" s="161">
        <f t="shared" si="92"/>
        <v>0</v>
      </c>
      <c r="AA265" s="161">
        <f t="shared" si="92"/>
        <v>0</v>
      </c>
      <c r="AB265" s="161">
        <f t="shared" si="92"/>
        <v>0</v>
      </c>
      <c r="AC265" s="161">
        <f t="shared" si="92"/>
        <v>0</v>
      </c>
      <c r="AD265" s="161">
        <f t="shared" si="92"/>
        <v>0</v>
      </c>
      <c r="AE265" s="161">
        <f t="shared" si="92"/>
        <v>0</v>
      </c>
      <c r="AF265" s="174">
        <f t="shared" si="92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93"/>
        <v>0</v>
      </c>
      <c r="D266" s="161">
        <f t="shared" si="93"/>
        <v>0</v>
      </c>
      <c r="E266" s="161">
        <f t="shared" si="93"/>
        <v>0</v>
      </c>
      <c r="F266" s="161">
        <f t="shared" si="93"/>
        <v>0</v>
      </c>
      <c r="G266" s="161">
        <f t="shared" si="93"/>
        <v>0</v>
      </c>
      <c r="H266" s="161">
        <f t="shared" si="93"/>
        <v>0</v>
      </c>
      <c r="I266" s="161">
        <f t="shared" si="93"/>
        <v>0</v>
      </c>
      <c r="J266" s="161">
        <f t="shared" si="93"/>
        <v>0</v>
      </c>
      <c r="K266" s="161">
        <f t="shared" si="93"/>
        <v>0</v>
      </c>
      <c r="L266" s="161">
        <f t="shared" si="93"/>
        <v>0</v>
      </c>
      <c r="M266" s="161">
        <f t="shared" si="93"/>
        <v>0</v>
      </c>
      <c r="N266" s="161">
        <f t="shared" si="93"/>
        <v>0</v>
      </c>
      <c r="O266" s="161">
        <f t="shared" si="93"/>
        <v>0</v>
      </c>
      <c r="P266" s="161">
        <f t="shared" si="93"/>
        <v>0</v>
      </c>
      <c r="Q266" s="161">
        <f t="shared" si="93"/>
        <v>0</v>
      </c>
      <c r="R266" s="161">
        <f t="shared" si="93"/>
        <v>0</v>
      </c>
      <c r="S266" s="161">
        <f t="shared" si="92"/>
        <v>0</v>
      </c>
      <c r="T266" s="161">
        <f t="shared" si="92"/>
        <v>0</v>
      </c>
      <c r="U266" s="161">
        <f t="shared" si="92"/>
        <v>0</v>
      </c>
      <c r="V266" s="161">
        <f t="shared" si="92"/>
        <v>0</v>
      </c>
      <c r="W266" s="161">
        <f t="shared" si="92"/>
        <v>0</v>
      </c>
      <c r="X266" s="161">
        <f t="shared" si="92"/>
        <v>0</v>
      </c>
      <c r="Y266" s="161">
        <f t="shared" si="92"/>
        <v>0</v>
      </c>
      <c r="Z266" s="161">
        <f t="shared" si="92"/>
        <v>0</v>
      </c>
      <c r="AA266" s="161">
        <f t="shared" si="92"/>
        <v>0</v>
      </c>
      <c r="AB266" s="161">
        <f t="shared" si="92"/>
        <v>0</v>
      </c>
      <c r="AC266" s="161">
        <f t="shared" si="92"/>
        <v>0</v>
      </c>
      <c r="AD266" s="161">
        <f t="shared" si="92"/>
        <v>0</v>
      </c>
      <c r="AE266" s="161">
        <f t="shared" si="92"/>
        <v>0</v>
      </c>
      <c r="AF266" s="174">
        <f t="shared" si="92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93"/>
        <v>0</v>
      </c>
      <c r="D267" s="161">
        <f t="shared" si="93"/>
        <v>0</v>
      </c>
      <c r="E267" s="161">
        <f t="shared" si="93"/>
        <v>0</v>
      </c>
      <c r="F267" s="161">
        <f t="shared" si="93"/>
        <v>0</v>
      </c>
      <c r="G267" s="161">
        <f t="shared" si="93"/>
        <v>0</v>
      </c>
      <c r="H267" s="161">
        <f t="shared" si="93"/>
        <v>0</v>
      </c>
      <c r="I267" s="161">
        <f t="shared" si="93"/>
        <v>0</v>
      </c>
      <c r="J267" s="161">
        <f t="shared" si="93"/>
        <v>0</v>
      </c>
      <c r="K267" s="161">
        <f t="shared" si="93"/>
        <v>0</v>
      </c>
      <c r="L267" s="161">
        <f t="shared" si="93"/>
        <v>0</v>
      </c>
      <c r="M267" s="161">
        <f t="shared" si="93"/>
        <v>0</v>
      </c>
      <c r="N267" s="161">
        <f t="shared" si="93"/>
        <v>0</v>
      </c>
      <c r="O267" s="161">
        <f t="shared" si="93"/>
        <v>0</v>
      </c>
      <c r="P267" s="161">
        <f t="shared" si="93"/>
        <v>0</v>
      </c>
      <c r="Q267" s="161">
        <f t="shared" si="93"/>
        <v>0</v>
      </c>
      <c r="R267" s="161">
        <f t="shared" si="93"/>
        <v>0</v>
      </c>
      <c r="S267" s="161">
        <f t="shared" si="92"/>
        <v>0</v>
      </c>
      <c r="T267" s="161">
        <f t="shared" si="92"/>
        <v>0</v>
      </c>
      <c r="U267" s="161">
        <f t="shared" si="92"/>
        <v>0</v>
      </c>
      <c r="V267" s="161">
        <f t="shared" si="92"/>
        <v>0</v>
      </c>
      <c r="W267" s="161">
        <f t="shared" si="92"/>
        <v>0</v>
      </c>
      <c r="X267" s="161">
        <f t="shared" si="92"/>
        <v>0</v>
      </c>
      <c r="Y267" s="161">
        <f t="shared" si="92"/>
        <v>0</v>
      </c>
      <c r="Z267" s="161">
        <f t="shared" si="92"/>
        <v>0</v>
      </c>
      <c r="AA267" s="161">
        <f t="shared" si="92"/>
        <v>0</v>
      </c>
      <c r="AB267" s="161">
        <f t="shared" si="92"/>
        <v>0</v>
      </c>
      <c r="AC267" s="161">
        <f t="shared" si="92"/>
        <v>0</v>
      </c>
      <c r="AD267" s="161">
        <f t="shared" si="92"/>
        <v>0</v>
      </c>
      <c r="AE267" s="161">
        <f t="shared" si="92"/>
        <v>0</v>
      </c>
      <c r="AF267" s="174">
        <f t="shared" si="92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93"/>
        <v>0</v>
      </c>
      <c r="D268" s="161">
        <f t="shared" si="93"/>
        <v>0</v>
      </c>
      <c r="E268" s="161">
        <f t="shared" si="93"/>
        <v>0</v>
      </c>
      <c r="F268" s="161">
        <f t="shared" si="93"/>
        <v>0</v>
      </c>
      <c r="G268" s="161">
        <f t="shared" si="93"/>
        <v>0</v>
      </c>
      <c r="H268" s="161">
        <f t="shared" si="93"/>
        <v>0</v>
      </c>
      <c r="I268" s="161">
        <f t="shared" si="93"/>
        <v>0</v>
      </c>
      <c r="J268" s="161">
        <f t="shared" si="93"/>
        <v>0</v>
      </c>
      <c r="K268" s="161">
        <f t="shared" si="93"/>
        <v>0</v>
      </c>
      <c r="L268" s="161">
        <f t="shared" si="93"/>
        <v>0</v>
      </c>
      <c r="M268" s="161">
        <f t="shared" si="93"/>
        <v>0</v>
      </c>
      <c r="N268" s="161">
        <f t="shared" si="93"/>
        <v>0</v>
      </c>
      <c r="O268" s="161">
        <f t="shared" si="93"/>
        <v>0</v>
      </c>
      <c r="P268" s="161">
        <f t="shared" si="93"/>
        <v>0</v>
      </c>
      <c r="Q268" s="161">
        <f t="shared" si="93"/>
        <v>0</v>
      </c>
      <c r="R268" s="161">
        <f t="shared" si="93"/>
        <v>0</v>
      </c>
      <c r="S268" s="161">
        <f t="shared" si="92"/>
        <v>0</v>
      </c>
      <c r="T268" s="161">
        <f t="shared" si="92"/>
        <v>0</v>
      </c>
      <c r="U268" s="161">
        <f t="shared" si="92"/>
        <v>0</v>
      </c>
      <c r="V268" s="161">
        <f t="shared" si="92"/>
        <v>0</v>
      </c>
      <c r="W268" s="161">
        <f t="shared" si="92"/>
        <v>0</v>
      </c>
      <c r="X268" s="161">
        <f t="shared" si="92"/>
        <v>0</v>
      </c>
      <c r="Y268" s="161">
        <f t="shared" si="92"/>
        <v>0</v>
      </c>
      <c r="Z268" s="161">
        <f t="shared" si="92"/>
        <v>0</v>
      </c>
      <c r="AA268" s="161">
        <f t="shared" si="92"/>
        <v>0</v>
      </c>
      <c r="AB268" s="161">
        <f t="shared" si="92"/>
        <v>0</v>
      </c>
      <c r="AC268" s="161">
        <f t="shared" si="92"/>
        <v>0</v>
      </c>
      <c r="AD268" s="161">
        <f t="shared" si="92"/>
        <v>0</v>
      </c>
      <c r="AE268" s="161">
        <f t="shared" si="92"/>
        <v>0</v>
      </c>
      <c r="AF268" s="174">
        <f t="shared" si="92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93"/>
        <v>0</v>
      </c>
      <c r="D269" s="161">
        <f t="shared" si="93"/>
        <v>0</v>
      </c>
      <c r="E269" s="161">
        <f t="shared" si="93"/>
        <v>0</v>
      </c>
      <c r="F269" s="161">
        <f t="shared" si="93"/>
        <v>0</v>
      </c>
      <c r="G269" s="161">
        <f t="shared" si="93"/>
        <v>0</v>
      </c>
      <c r="H269" s="161">
        <f t="shared" si="93"/>
        <v>0</v>
      </c>
      <c r="I269" s="161">
        <f t="shared" si="93"/>
        <v>0</v>
      </c>
      <c r="J269" s="161">
        <f t="shared" si="93"/>
        <v>0</v>
      </c>
      <c r="K269" s="161">
        <f t="shared" si="93"/>
        <v>0</v>
      </c>
      <c r="L269" s="161">
        <f t="shared" si="93"/>
        <v>0</v>
      </c>
      <c r="M269" s="161">
        <f t="shared" si="93"/>
        <v>0</v>
      </c>
      <c r="N269" s="161">
        <f t="shared" si="93"/>
        <v>0</v>
      </c>
      <c r="O269" s="161">
        <f t="shared" si="93"/>
        <v>0</v>
      </c>
      <c r="P269" s="161">
        <f t="shared" si="93"/>
        <v>0</v>
      </c>
      <c r="Q269" s="161">
        <f t="shared" si="93"/>
        <v>0</v>
      </c>
      <c r="R269" s="161">
        <f t="shared" si="93"/>
        <v>0</v>
      </c>
      <c r="S269" s="161">
        <f t="shared" si="92"/>
        <v>0</v>
      </c>
      <c r="T269" s="161">
        <f t="shared" si="92"/>
        <v>0</v>
      </c>
      <c r="U269" s="161">
        <f t="shared" si="92"/>
        <v>0</v>
      </c>
      <c r="V269" s="161">
        <f t="shared" si="92"/>
        <v>0</v>
      </c>
      <c r="W269" s="161">
        <f t="shared" si="92"/>
        <v>0</v>
      </c>
      <c r="X269" s="161">
        <f t="shared" si="92"/>
        <v>0</v>
      </c>
      <c r="Y269" s="161">
        <f t="shared" si="92"/>
        <v>0</v>
      </c>
      <c r="Z269" s="161">
        <f t="shared" si="92"/>
        <v>0</v>
      </c>
      <c r="AA269" s="161">
        <f t="shared" si="92"/>
        <v>0</v>
      </c>
      <c r="AB269" s="161">
        <f t="shared" si="92"/>
        <v>0</v>
      </c>
      <c r="AC269" s="161">
        <f t="shared" si="92"/>
        <v>0</v>
      </c>
      <c r="AD269" s="161">
        <f t="shared" si="92"/>
        <v>0</v>
      </c>
      <c r="AE269" s="161">
        <f t="shared" si="92"/>
        <v>0</v>
      </c>
      <c r="AF269" s="174">
        <f t="shared" si="92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93"/>
        <v>0</v>
      </c>
      <c r="D270" s="161">
        <f t="shared" si="93"/>
        <v>0</v>
      </c>
      <c r="E270" s="161">
        <f t="shared" si="93"/>
        <v>0</v>
      </c>
      <c r="F270" s="161">
        <f t="shared" si="93"/>
        <v>0</v>
      </c>
      <c r="G270" s="161">
        <f t="shared" si="93"/>
        <v>0</v>
      </c>
      <c r="H270" s="161">
        <f t="shared" si="93"/>
        <v>0</v>
      </c>
      <c r="I270" s="161">
        <f t="shared" si="93"/>
        <v>0</v>
      </c>
      <c r="J270" s="161">
        <f t="shared" si="93"/>
        <v>0</v>
      </c>
      <c r="K270" s="161">
        <f t="shared" si="93"/>
        <v>0</v>
      </c>
      <c r="L270" s="161">
        <f t="shared" si="93"/>
        <v>0</v>
      </c>
      <c r="M270" s="161">
        <f t="shared" si="93"/>
        <v>0</v>
      </c>
      <c r="N270" s="161">
        <f t="shared" si="93"/>
        <v>0</v>
      </c>
      <c r="O270" s="161">
        <f t="shared" si="93"/>
        <v>0</v>
      </c>
      <c r="P270" s="161">
        <f t="shared" si="93"/>
        <v>0</v>
      </c>
      <c r="Q270" s="161">
        <f t="shared" si="93"/>
        <v>0</v>
      </c>
      <c r="R270" s="161">
        <f t="shared" si="93"/>
        <v>0</v>
      </c>
      <c r="S270" s="161">
        <f t="shared" si="92"/>
        <v>0</v>
      </c>
      <c r="T270" s="161">
        <f t="shared" si="92"/>
        <v>0</v>
      </c>
      <c r="U270" s="161">
        <f t="shared" si="92"/>
        <v>0</v>
      </c>
      <c r="V270" s="161">
        <f t="shared" si="92"/>
        <v>0</v>
      </c>
      <c r="W270" s="161">
        <f t="shared" si="92"/>
        <v>0</v>
      </c>
      <c r="X270" s="161">
        <f t="shared" si="92"/>
        <v>0</v>
      </c>
      <c r="Y270" s="161">
        <f t="shared" si="92"/>
        <v>0</v>
      </c>
      <c r="Z270" s="161">
        <f t="shared" si="92"/>
        <v>0</v>
      </c>
      <c r="AA270" s="161">
        <f t="shared" si="92"/>
        <v>0</v>
      </c>
      <c r="AB270" s="161">
        <f t="shared" si="92"/>
        <v>0</v>
      </c>
      <c r="AC270" s="161">
        <f t="shared" si="92"/>
        <v>0</v>
      </c>
      <c r="AD270" s="161">
        <f t="shared" si="92"/>
        <v>0</v>
      </c>
      <c r="AE270" s="161">
        <f t="shared" si="92"/>
        <v>0</v>
      </c>
      <c r="AF270" s="174">
        <f t="shared" si="92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93"/>
        <v>0</v>
      </c>
      <c r="D271" s="161">
        <f t="shared" si="93"/>
        <v>0</v>
      </c>
      <c r="E271" s="161">
        <f t="shared" si="93"/>
        <v>0</v>
      </c>
      <c r="F271" s="161">
        <f t="shared" si="93"/>
        <v>0</v>
      </c>
      <c r="G271" s="161">
        <f t="shared" si="93"/>
        <v>0</v>
      </c>
      <c r="H271" s="161">
        <f t="shared" si="93"/>
        <v>0</v>
      </c>
      <c r="I271" s="161">
        <f t="shared" si="93"/>
        <v>0</v>
      </c>
      <c r="J271" s="161">
        <f t="shared" si="93"/>
        <v>0</v>
      </c>
      <c r="K271" s="161">
        <f t="shared" si="93"/>
        <v>0</v>
      </c>
      <c r="L271" s="161">
        <f t="shared" si="93"/>
        <v>0</v>
      </c>
      <c r="M271" s="161">
        <f t="shared" si="93"/>
        <v>0</v>
      </c>
      <c r="N271" s="161">
        <f t="shared" si="93"/>
        <v>0</v>
      </c>
      <c r="O271" s="161">
        <f t="shared" si="93"/>
        <v>0</v>
      </c>
      <c r="P271" s="161">
        <f t="shared" si="93"/>
        <v>0</v>
      </c>
      <c r="Q271" s="161">
        <f t="shared" si="93"/>
        <v>0</v>
      </c>
      <c r="R271" s="161">
        <f t="shared" si="93"/>
        <v>0</v>
      </c>
      <c r="S271" s="161">
        <f t="shared" si="92"/>
        <v>0</v>
      </c>
      <c r="T271" s="161">
        <f t="shared" si="92"/>
        <v>0</v>
      </c>
      <c r="U271" s="161">
        <f t="shared" si="92"/>
        <v>0</v>
      </c>
      <c r="V271" s="161">
        <f t="shared" si="92"/>
        <v>0</v>
      </c>
      <c r="W271" s="161">
        <f t="shared" si="92"/>
        <v>0</v>
      </c>
      <c r="X271" s="161">
        <f t="shared" si="92"/>
        <v>0</v>
      </c>
      <c r="Y271" s="161">
        <f t="shared" si="92"/>
        <v>0</v>
      </c>
      <c r="Z271" s="161">
        <f t="shared" si="92"/>
        <v>0</v>
      </c>
      <c r="AA271" s="161">
        <f t="shared" si="92"/>
        <v>0</v>
      </c>
      <c r="AB271" s="161">
        <f t="shared" si="92"/>
        <v>0</v>
      </c>
      <c r="AC271" s="161">
        <f t="shared" si="92"/>
        <v>0</v>
      </c>
      <c r="AD271" s="161">
        <f t="shared" si="92"/>
        <v>0</v>
      </c>
      <c r="AE271" s="161">
        <f t="shared" si="92"/>
        <v>0</v>
      </c>
      <c r="AF271" s="174">
        <f t="shared" si="92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93"/>
        <v>0</v>
      </c>
      <c r="D272" s="161">
        <f t="shared" si="93"/>
        <v>0</v>
      </c>
      <c r="E272" s="161">
        <f t="shared" si="93"/>
        <v>0</v>
      </c>
      <c r="F272" s="161">
        <f t="shared" si="93"/>
        <v>0</v>
      </c>
      <c r="G272" s="161">
        <f t="shared" si="93"/>
        <v>0</v>
      </c>
      <c r="H272" s="161">
        <f t="shared" si="93"/>
        <v>0</v>
      </c>
      <c r="I272" s="161">
        <f t="shared" si="93"/>
        <v>0</v>
      </c>
      <c r="J272" s="161">
        <f t="shared" si="93"/>
        <v>0</v>
      </c>
      <c r="K272" s="161">
        <f t="shared" si="93"/>
        <v>0</v>
      </c>
      <c r="L272" s="161">
        <f t="shared" si="93"/>
        <v>0</v>
      </c>
      <c r="M272" s="161">
        <f t="shared" si="93"/>
        <v>0</v>
      </c>
      <c r="N272" s="161">
        <f t="shared" si="93"/>
        <v>0</v>
      </c>
      <c r="O272" s="161">
        <f t="shared" si="93"/>
        <v>0</v>
      </c>
      <c r="P272" s="161">
        <f t="shared" si="93"/>
        <v>0</v>
      </c>
      <c r="Q272" s="161">
        <f t="shared" si="93"/>
        <v>0</v>
      </c>
      <c r="R272" s="161">
        <f t="shared" si="93"/>
        <v>0</v>
      </c>
      <c r="S272" s="161">
        <f t="shared" si="92"/>
        <v>0</v>
      </c>
      <c r="T272" s="161">
        <f t="shared" si="92"/>
        <v>0</v>
      </c>
      <c r="U272" s="161">
        <f t="shared" si="92"/>
        <v>0</v>
      </c>
      <c r="V272" s="161">
        <f t="shared" si="92"/>
        <v>0</v>
      </c>
      <c r="W272" s="161">
        <f t="shared" si="92"/>
        <v>0</v>
      </c>
      <c r="X272" s="161">
        <f t="shared" si="92"/>
        <v>0</v>
      </c>
      <c r="Y272" s="161">
        <f t="shared" si="92"/>
        <v>0</v>
      </c>
      <c r="Z272" s="161">
        <f t="shared" si="92"/>
        <v>0</v>
      </c>
      <c r="AA272" s="161">
        <f t="shared" si="92"/>
        <v>0</v>
      </c>
      <c r="AB272" s="161">
        <f t="shared" si="92"/>
        <v>0</v>
      </c>
      <c r="AC272" s="161">
        <f t="shared" si="92"/>
        <v>0</v>
      </c>
      <c r="AD272" s="161">
        <f t="shared" si="92"/>
        <v>0</v>
      </c>
      <c r="AE272" s="161">
        <f t="shared" si="92"/>
        <v>0</v>
      </c>
      <c r="AF272" s="174">
        <f t="shared" si="92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93"/>
        <v>0</v>
      </c>
      <c r="D273" s="177">
        <f t="shared" si="93"/>
        <v>0</v>
      </c>
      <c r="E273" s="177">
        <f t="shared" si="93"/>
        <v>0</v>
      </c>
      <c r="F273" s="177">
        <f t="shared" si="93"/>
        <v>0</v>
      </c>
      <c r="G273" s="177">
        <f t="shared" si="93"/>
        <v>0</v>
      </c>
      <c r="H273" s="177">
        <f t="shared" si="93"/>
        <v>0</v>
      </c>
      <c r="I273" s="177">
        <f t="shared" si="93"/>
        <v>0</v>
      </c>
      <c r="J273" s="177">
        <f t="shared" si="93"/>
        <v>0</v>
      </c>
      <c r="K273" s="177">
        <f t="shared" si="93"/>
        <v>0</v>
      </c>
      <c r="L273" s="177">
        <f t="shared" si="93"/>
        <v>0</v>
      </c>
      <c r="M273" s="177">
        <f t="shared" si="93"/>
        <v>0</v>
      </c>
      <c r="N273" s="177">
        <f t="shared" si="93"/>
        <v>0</v>
      </c>
      <c r="O273" s="177">
        <f t="shared" si="93"/>
        <v>0</v>
      </c>
      <c r="P273" s="177">
        <f t="shared" si="93"/>
        <v>0</v>
      </c>
      <c r="Q273" s="177">
        <f t="shared" si="93"/>
        <v>0</v>
      </c>
      <c r="R273" s="177">
        <f t="shared" si="93"/>
        <v>0</v>
      </c>
      <c r="S273" s="177">
        <f t="shared" si="92"/>
        <v>0</v>
      </c>
      <c r="T273" s="177">
        <f t="shared" si="92"/>
        <v>0</v>
      </c>
      <c r="U273" s="177">
        <f t="shared" si="92"/>
        <v>0</v>
      </c>
      <c r="V273" s="177">
        <f t="shared" si="92"/>
        <v>0</v>
      </c>
      <c r="W273" s="177">
        <f t="shared" si="92"/>
        <v>0</v>
      </c>
      <c r="X273" s="177">
        <f t="shared" si="92"/>
        <v>0</v>
      </c>
      <c r="Y273" s="177">
        <f t="shared" si="92"/>
        <v>0</v>
      </c>
      <c r="Z273" s="177">
        <f t="shared" si="92"/>
        <v>0</v>
      </c>
      <c r="AA273" s="177">
        <f t="shared" si="92"/>
        <v>0</v>
      </c>
      <c r="AB273" s="177">
        <f t="shared" si="92"/>
        <v>0</v>
      </c>
      <c r="AC273" s="177">
        <f t="shared" si="92"/>
        <v>0</v>
      </c>
      <c r="AD273" s="177">
        <f t="shared" si="92"/>
        <v>0</v>
      </c>
      <c r="AE273" s="177">
        <f t="shared" si="92"/>
        <v>0</v>
      </c>
      <c r="AF273" s="178">
        <f t="shared" si="92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94">SUM(B169:B273)</f>
        <v>0</v>
      </c>
      <c r="C274" s="180">
        <f t="shared" si="94"/>
        <v>0</v>
      </c>
      <c r="D274" s="180">
        <f t="shared" si="94"/>
        <v>0</v>
      </c>
      <c r="E274" s="180">
        <f t="shared" si="94"/>
        <v>0</v>
      </c>
      <c r="F274" s="180">
        <f t="shared" si="94"/>
        <v>0</v>
      </c>
      <c r="G274" s="180">
        <f t="shared" si="94"/>
        <v>0</v>
      </c>
      <c r="H274" s="180">
        <f t="shared" si="94"/>
        <v>0</v>
      </c>
      <c r="I274" s="180">
        <f t="shared" si="94"/>
        <v>0</v>
      </c>
      <c r="J274" s="180">
        <f t="shared" si="94"/>
        <v>0</v>
      </c>
      <c r="K274" s="180">
        <f t="shared" si="94"/>
        <v>0</v>
      </c>
      <c r="L274" s="180">
        <f t="shared" si="94"/>
        <v>0</v>
      </c>
      <c r="M274" s="180">
        <f t="shared" si="94"/>
        <v>0</v>
      </c>
      <c r="N274" s="180">
        <f t="shared" si="94"/>
        <v>0</v>
      </c>
      <c r="O274" s="180">
        <f t="shared" si="94"/>
        <v>0</v>
      </c>
      <c r="P274" s="180">
        <f t="shared" si="94"/>
        <v>0</v>
      </c>
      <c r="Q274" s="180">
        <f t="shared" si="94"/>
        <v>0</v>
      </c>
      <c r="R274" s="180">
        <f t="shared" si="94"/>
        <v>0</v>
      </c>
      <c r="S274" s="180">
        <f t="shared" si="94"/>
        <v>0</v>
      </c>
      <c r="T274" s="180">
        <f t="shared" si="94"/>
        <v>0</v>
      </c>
      <c r="U274" s="180">
        <f t="shared" si="94"/>
        <v>0</v>
      </c>
      <c r="V274" s="180">
        <f t="shared" si="94"/>
        <v>0</v>
      </c>
      <c r="W274" s="180">
        <f t="shared" si="94"/>
        <v>0</v>
      </c>
      <c r="X274" s="180">
        <f t="shared" si="94"/>
        <v>0</v>
      </c>
      <c r="Y274" s="180">
        <f t="shared" si="94"/>
        <v>0</v>
      </c>
      <c r="Z274" s="180">
        <f t="shared" si="94"/>
        <v>0</v>
      </c>
      <c r="AA274" s="180">
        <f t="shared" si="94"/>
        <v>0</v>
      </c>
      <c r="AB274" s="180">
        <f t="shared" si="94"/>
        <v>0</v>
      </c>
      <c r="AC274" s="180">
        <f t="shared" si="94"/>
        <v>0</v>
      </c>
      <c r="AD274" s="180">
        <f t="shared" si="94"/>
        <v>0</v>
      </c>
      <c r="AE274" s="180">
        <f t="shared" si="94"/>
        <v>0</v>
      </c>
      <c r="AF274" s="181">
        <f t="shared" si="94"/>
        <v>0</v>
      </c>
      <c r="AG274" s="182">
        <f t="shared" si="94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63" priority="25">
      <formula>$AH11=0</formula>
    </cfRule>
  </conditionalFormatting>
  <conditionalFormatting sqref="A101:A102">
    <cfRule type="expression" dxfId="362" priority="193">
      <formula>$AH106=0</formula>
    </cfRule>
  </conditionalFormatting>
  <conditionalFormatting sqref="A103:A107">
    <cfRule type="expression" dxfId="361" priority="141">
      <formula>$AH102=0</formula>
    </cfRule>
  </conditionalFormatting>
  <conditionalFormatting sqref="A160:A167">
    <cfRule type="expression" dxfId="360" priority="194">
      <formula>$AH267=0</formula>
    </cfRule>
  </conditionalFormatting>
  <conditionalFormatting sqref="A168:A275">
    <cfRule type="expression" dxfId="359" priority="64">
      <formula>$AH168=0</formula>
    </cfRule>
  </conditionalFormatting>
  <conditionalFormatting sqref="B8">
    <cfRule type="expression" dxfId="358" priority="189">
      <formula>AND(C$9&gt;=14/24,C$9&lt;20/24)</formula>
    </cfRule>
    <cfRule type="expression" dxfId="357" priority="190">
      <formula>AND(C$9&gt;=8/24,C$9&lt;14/24)</formula>
    </cfRule>
    <cfRule type="expression" dxfId="356" priority="191">
      <formula>C$9&lt;8/24</formula>
    </cfRule>
    <cfRule type="expression" dxfId="355" priority="192">
      <formula>C$9&gt;=20/24</formula>
    </cfRule>
  </conditionalFormatting>
  <conditionalFormatting sqref="U11:AA13 AB12:AF13 B9:AF10 B113:B115 C109:R115 B108:R108 B117:B124 C154:R158 B153:R153 B76:E90 U85:AF90 C97:R107 B93:R96 C151:R152 U137:AF158 U117:AF134 C117:T125 F134:T134 S93:AF115 F79:T90 F76:AF77 B72:T72 S151:T158">
    <cfRule type="expression" dxfId="354" priority="106">
      <formula>B$9&gt;=20/24</formula>
    </cfRule>
  </conditionalFormatting>
  <conditionalFormatting sqref="B9:AF10 U11:AA13 AB12:AF13 B113:B115 C109:R115 B108:R108 B117:B124 C154:R158 B153:R153 B76:E90 U85:AF90 C97:R107 B93:R96 C151:R152 U137:AF158 U117:AF134 C117:T125 F134:T134 S93:AF115 F79:T90 F76:AF77 B72:T72 S151:T158">
    <cfRule type="expression" dxfId="353" priority="107">
      <formula>AND(B$9&gt;=14/24,B$9&lt;20/24)</formula>
    </cfRule>
    <cfRule type="expression" dxfId="352" priority="108">
      <formula>AND(B$9&gt;=8/24,B$9&lt;14/24)</formula>
    </cfRule>
    <cfRule type="expression" dxfId="351" priority="109">
      <formula>B$9&lt;8/24</formula>
    </cfRule>
  </conditionalFormatting>
  <conditionalFormatting sqref="U14:AF53 B29:T53">
    <cfRule type="expression" dxfId="350" priority="49">
      <formula>B14&gt;$AG14*1</formula>
    </cfRule>
    <cfRule type="expression" dxfId="349" priority="50">
      <formula>B$9&gt;=20/24</formula>
    </cfRule>
    <cfRule type="expression" dxfId="348" priority="51">
      <formula>AND(B$9&gt;=14/24,B$9&lt;20/24)</formula>
    </cfRule>
    <cfRule type="expression" dxfId="347" priority="52">
      <formula>AND(B$9&gt;=8/24,B$9&lt;14/24)</formula>
    </cfRule>
    <cfRule type="expression" dxfId="346" priority="53">
      <formula>B$9&lt;8/24</formula>
    </cfRule>
  </conditionalFormatting>
  <conditionalFormatting sqref="B54:AF68">
    <cfRule type="expression" dxfId="345" priority="42">
      <formula>B$9&lt;8/24</formula>
    </cfRule>
  </conditionalFormatting>
  <conditionalFormatting sqref="B54:AF70">
    <cfRule type="expression" dxfId="344" priority="39">
      <formula>B$9&gt;=20/24</formula>
    </cfRule>
    <cfRule type="expression" dxfId="343" priority="40">
      <formula>AND(B$9&gt;=14/24,B$9&lt;20/24)</formula>
    </cfRule>
    <cfRule type="expression" dxfId="342" priority="41">
      <formula>AND(B$9&gt;=8/24,B$9&lt;14/24)</formula>
    </cfRule>
  </conditionalFormatting>
  <conditionalFormatting sqref="B63:AF65">
    <cfRule type="expression" dxfId="341" priority="43">
      <formula>B63&gt;$AG63</formula>
    </cfRule>
  </conditionalFormatting>
  <conditionalFormatting sqref="B69:AF70">
    <cfRule type="expression" dxfId="340" priority="114">
      <formula>B$9&lt;8/24</formula>
    </cfRule>
  </conditionalFormatting>
  <conditionalFormatting sqref="B72:AF75">
    <cfRule type="expression" dxfId="339" priority="30">
      <formula>B72&gt;$AG72*1</formula>
    </cfRule>
  </conditionalFormatting>
  <conditionalFormatting sqref="B73:AF75">
    <cfRule type="expression" dxfId="338" priority="31">
      <formula>B$9&gt;=20/24</formula>
    </cfRule>
    <cfRule type="expression" dxfId="337" priority="32">
      <formula>AND(B$9&gt;=14/24,B$9&lt;20/24)</formula>
    </cfRule>
    <cfRule type="expression" dxfId="336" priority="33">
      <formula>AND(B$9&gt;=8/24,B$9&lt;14/24)</formula>
    </cfRule>
    <cfRule type="expression" dxfId="335" priority="34">
      <formula>B$9&lt;8/24</formula>
    </cfRule>
  </conditionalFormatting>
  <conditionalFormatting sqref="C161:AF167">
    <cfRule type="expression" dxfId="334" priority="65">
      <formula>C$9&gt;=20/24</formula>
    </cfRule>
    <cfRule type="expression" dxfId="333" priority="66">
      <formula>AND(C$9&gt;=14/24,C$9&lt;20/24)</formula>
    </cfRule>
    <cfRule type="expression" dxfId="332" priority="67">
      <formula>AND(C$9&gt;=8/24,C$9&lt;14/24)</formula>
    </cfRule>
    <cfRule type="expression" dxfId="331" priority="68">
      <formula>C$9&lt;8/24</formula>
    </cfRule>
  </conditionalFormatting>
  <conditionalFormatting sqref="C169:AF274">
    <cfRule type="expression" dxfId="330" priority="26">
      <formula>C$9&gt;=20/24</formula>
    </cfRule>
    <cfRule type="expression" dxfId="329" priority="27">
      <formula>AND(C$9&gt;=14/24,C$9&lt;20/24)</formula>
    </cfRule>
    <cfRule type="expression" dxfId="328" priority="28">
      <formula>AND(C$9&gt;=8/24,C$9&lt;14/24)</formula>
    </cfRule>
    <cfRule type="expression" dxfId="327" priority="29">
      <formula>C$9&lt;8/24</formula>
    </cfRule>
  </conditionalFormatting>
  <conditionalFormatting sqref="AD80:AF90 AB69:AF70 AA70 U11:AA13 AB12:AF13 AF92:AF95 AF96:AG96 B91:L91 B76:E90 F79:L90 U79:AC90 U91:AF91 B92:R96 M79:R91 F76:R78 U76:AF77 U92:AE96 U78:AG78 B71:AG71 S76:T96 B69:AA69">
    <cfRule type="expression" dxfId="326" priority="105">
      <formula>B11&gt;$AG11*1</formula>
    </cfRule>
  </conditionalFormatting>
  <conditionalFormatting sqref="F79:T83">
    <cfRule type="expression" dxfId="325" priority="115">
      <formula>F$9&gt;=20/24</formula>
    </cfRule>
    <cfRule type="expression" dxfId="324" priority="116">
      <formula>AND(F$9&gt;=14/24,F$9&lt;20/24)</formula>
    </cfRule>
    <cfRule type="expression" dxfId="323" priority="117">
      <formula>AND(F$9&gt;=8/24,F$9&lt;14/24)</formula>
    </cfRule>
    <cfRule type="expression" dxfId="322" priority="118">
      <formula>F$9&lt;8/24</formula>
    </cfRule>
  </conditionalFormatting>
  <conditionalFormatting sqref="F84:T84">
    <cfRule type="expression" dxfId="321" priority="110">
      <formula>F$9&gt;=20/24</formula>
    </cfRule>
    <cfRule type="expression" dxfId="320" priority="111">
      <formula>AND(F$9&gt;=14/24,F$9&lt;20/24)</formula>
    </cfRule>
    <cfRule type="expression" dxfId="319" priority="112">
      <formula>AND(F$9&gt;=8/24,F$9&lt;14/24)</formula>
    </cfRule>
    <cfRule type="expression" dxfId="318" priority="113">
      <formula>F$9&lt;8/24</formula>
    </cfRule>
  </conditionalFormatting>
  <conditionalFormatting sqref="U76:AF78 F78:T78 B72:AF72">
    <cfRule type="expression" dxfId="317" priority="125">
      <formula>B$9&gt;=20/24</formula>
    </cfRule>
    <cfRule type="expression" dxfId="316" priority="126">
      <formula>AND(B$9&gt;=14/24,B$9&lt;20/24)</formula>
    </cfRule>
    <cfRule type="expression" dxfId="315" priority="127">
      <formula>AND(B$9&gt;=8/24,B$9&lt;14/24)</formula>
    </cfRule>
    <cfRule type="expression" dxfId="314" priority="128">
      <formula>B$9&lt;8/24</formula>
    </cfRule>
  </conditionalFormatting>
  <conditionalFormatting sqref="U73:AF75">
    <cfRule type="expression" dxfId="313" priority="35">
      <formula>U$9&gt;=20/24</formula>
    </cfRule>
    <cfRule type="expression" dxfId="312" priority="36">
      <formula>AND(U$9&gt;=14/24,U$9&lt;20/24)</formula>
    </cfRule>
    <cfRule type="expression" dxfId="311" priority="37">
      <formula>AND(U$9&gt;=8/24,U$9&lt;14/24)</formula>
    </cfRule>
    <cfRule type="expression" dxfId="310" priority="38">
      <formula>U$9&lt;8/24</formula>
    </cfRule>
  </conditionalFormatting>
  <conditionalFormatting sqref="F79:T81">
    <cfRule type="expression" dxfId="309" priority="133">
      <formula>F$9&gt;=20/24</formula>
    </cfRule>
    <cfRule type="expression" dxfId="308" priority="134">
      <formula>AND(F$9&gt;=14/24,F$9&lt;20/24)</formula>
    </cfRule>
    <cfRule type="expression" dxfId="307" priority="135">
      <formula>AND(F$9&gt;=8/24,F$9&lt;14/24)</formula>
    </cfRule>
    <cfRule type="expression" dxfId="306" priority="136">
      <formula>F$9&lt;8/24</formula>
    </cfRule>
  </conditionalFormatting>
  <conditionalFormatting sqref="L84:AF84">
    <cfRule type="expression" dxfId="305" priority="129">
      <formula>L$9&gt;=20/24</formula>
    </cfRule>
    <cfRule type="expression" dxfId="304" priority="130">
      <formula>AND(L$9&gt;=14/24,L$9&lt;20/24)</formula>
    </cfRule>
    <cfRule type="expression" dxfId="303" priority="131">
      <formula>AND(L$9&gt;=8/24,L$9&lt;14/24)</formula>
    </cfRule>
    <cfRule type="expression" dxfId="302" priority="132">
      <formula>L$9&lt;8/24</formula>
    </cfRule>
  </conditionalFormatting>
  <conditionalFormatting sqref="M8 S8 AB8">
    <cfRule type="expression" dxfId="301" priority="182">
      <formula>AND(N$9&gt;=14/24,N$9&lt;20/24)</formula>
    </cfRule>
    <cfRule type="expression" dxfId="300" priority="183">
      <formula>AND(N$9&gt;=8/24,N$9&lt;14/24)</formula>
    </cfRule>
    <cfRule type="expression" dxfId="299" priority="184">
      <formula>N$9&lt;8/24</formula>
    </cfRule>
  </conditionalFormatting>
  <conditionalFormatting sqref="U79:Y83 Z80:AA83">
    <cfRule type="expression" dxfId="298" priority="137">
      <formula>U$9&gt;=20/24</formula>
    </cfRule>
    <cfRule type="expression" dxfId="297" priority="138">
      <formula>AND(U$9&gt;=14/24,U$9&lt;20/24)</formula>
    </cfRule>
    <cfRule type="expression" dxfId="296" priority="139">
      <formula>AND(U$9&gt;=8/24,U$9&lt;14/24)</formula>
    </cfRule>
    <cfRule type="expression" dxfId="295" priority="140">
      <formula>U$9&lt;8/24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94" priority="181">
      <formula>N$9&gt;=20/24</formula>
    </cfRule>
  </conditionalFormatting>
  <conditionalFormatting sqref="S8">
    <cfRule type="expression" dxfId="293" priority="172">
      <formula>U$9&gt;=20/24</formula>
    </cfRule>
    <cfRule type="expression" dxfId="292" priority="173">
      <formula>AND(U$9&gt;=14/24,U$9&lt;20/24)</formula>
    </cfRule>
    <cfRule type="expression" dxfId="291" priority="174">
      <formula>AND(U$9&gt;=8/24,U$9&lt;14/24)</formula>
    </cfRule>
    <cfRule type="expression" dxfId="290" priority="175">
      <formula>U$9&lt;8/24</formula>
    </cfRule>
  </conditionalFormatting>
  <conditionalFormatting sqref="U79:AF84">
    <cfRule type="expression" dxfId="289" priority="59">
      <formula>U$9&gt;=20/24</formula>
    </cfRule>
    <cfRule type="expression" dxfId="288" priority="60">
      <formula>AND(U$9&gt;=14/24,U$9&lt;20/24)</formula>
    </cfRule>
    <cfRule type="expression" dxfId="287" priority="61">
      <formula>AND(U$9&gt;=8/24,U$9&lt;14/24)</formula>
    </cfRule>
    <cfRule type="expression" dxfId="286" priority="62">
      <formula>U$9&lt;8/24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285" priority="44">
      <formula>Y$9&gt;=20/24</formula>
    </cfRule>
    <cfRule type="expression" dxfId="284" priority="45">
      <formula>AND(Y$9&gt;=14/24,Y$9&lt;20/24)</formula>
    </cfRule>
    <cfRule type="expression" dxfId="283" priority="46">
      <formula>AND(Y$9&gt;=8/24,Y$9&lt;14/24)</formula>
    </cfRule>
    <cfRule type="expression" dxfId="282" priority="47">
      <formula>Y$9&lt;8/24</formula>
    </cfRule>
  </conditionalFormatting>
  <conditionalFormatting sqref="Z69:Z70">
    <cfRule type="expression" dxfId="281" priority="124">
      <formula>Z69&gt;$AG69</formula>
    </cfRule>
  </conditionalFormatting>
  <conditionalFormatting sqref="Z66:AF69 AB11:AF11 B54:AF62 B66:Y70">
    <cfRule type="expression" dxfId="280" priority="119">
      <formula>B11&gt;$AG11</formula>
    </cfRule>
  </conditionalFormatting>
  <conditionalFormatting sqref="AB8">
    <cfRule type="expression" dxfId="279" priority="168">
      <formula>AD$9&gt;=20/24</formula>
    </cfRule>
    <cfRule type="expression" dxfId="278" priority="169">
      <formula>AND(AD$9&gt;=14/24,AD$9&lt;20/24)</formula>
    </cfRule>
    <cfRule type="expression" dxfId="277" priority="170">
      <formula>AND(AD$9&gt;=8/24,AD$9&lt;14/24)</formula>
    </cfRule>
    <cfRule type="expression" dxfId="276" priority="171">
      <formula>AD$9&lt;8/24</formula>
    </cfRule>
  </conditionalFormatting>
  <conditionalFormatting sqref="AB11:AF11">
    <cfRule type="expression" dxfId="275" priority="120">
      <formula>AB$9&gt;=20/24</formula>
    </cfRule>
    <cfRule type="expression" dxfId="274" priority="121">
      <formula>AND(AB$9&gt;=14/24,AB$9&lt;20/24)</formula>
    </cfRule>
    <cfRule type="expression" dxfId="273" priority="122">
      <formula>AND(AB$9&gt;=8/24,AB$9&lt;14/24)</formula>
    </cfRule>
    <cfRule type="expression" dxfId="272" priority="123">
      <formula>AB$9&lt;8/24</formula>
    </cfRule>
  </conditionalFormatting>
  <conditionalFormatting sqref="AD79:AF79">
    <cfRule type="expression" dxfId="271" priority="195">
      <formula>AD79&gt;$AG80*1</formula>
    </cfRule>
  </conditionalFormatting>
  <conditionalFormatting sqref="AG78">
    <cfRule type="expression" dxfId="270" priority="147">
      <formula>AG$9&gt;=20/24</formula>
    </cfRule>
    <cfRule type="expression" dxfId="269" priority="148">
      <formula>AND(AG$9&gt;=14/24,AG$9&lt;20/24)</formula>
    </cfRule>
    <cfRule type="expression" dxfId="268" priority="149">
      <formula>AND(AG$9&gt;=8/24,AG$9&lt;14/24)</formula>
    </cfRule>
    <cfRule type="expression" dxfId="267" priority="150">
      <formula>AG$9&lt;8/24</formula>
    </cfRule>
  </conditionalFormatting>
  <conditionalFormatting sqref="AG91:AG92">
    <cfRule type="expression" dxfId="266" priority="142">
      <formula>AG91&gt;$AG91</formula>
    </cfRule>
  </conditionalFormatting>
  <conditionalFormatting sqref="AG96">
    <cfRule type="expression" dxfId="265" priority="143">
      <formula>AG$9&gt;=20/24</formula>
    </cfRule>
    <cfRule type="expression" dxfId="264" priority="144">
      <formula>AND(AG$9&gt;=14/24,AG$9&lt;20/24)</formula>
    </cfRule>
    <cfRule type="expression" dxfId="263" priority="145">
      <formula>AND(AG$9&gt;=8/24,AG$9&lt;14/24)</formula>
    </cfRule>
    <cfRule type="expression" dxfId="262" priority="146">
      <formula>AG$9&lt;8/24</formula>
    </cfRule>
  </conditionalFormatting>
  <conditionalFormatting sqref="AG113">
    <cfRule type="expression" dxfId="261" priority="164">
      <formula>AG$9&gt;=20/24</formula>
    </cfRule>
    <cfRule type="expression" dxfId="260" priority="165">
      <formula>AND(AG$9&gt;=14/24,AG$9&lt;20/24)</formula>
    </cfRule>
    <cfRule type="expression" dxfId="259" priority="166">
      <formula>AND(AG$9&gt;=8/24,AG$9&lt;14/24)</formula>
    </cfRule>
    <cfRule type="expression" dxfId="258" priority="167">
      <formula>AG$9&lt;8/24</formula>
    </cfRule>
  </conditionalFormatting>
  <conditionalFormatting sqref="AH8:AI10">
    <cfRule type="expression" dxfId="257" priority="55">
      <formula>AH$9&gt;=20/24</formula>
    </cfRule>
    <cfRule type="expression" dxfId="256" priority="56">
      <formula>AND(AH$9&gt;=14/24,AH$9&lt;20/24)</formula>
    </cfRule>
    <cfRule type="expression" dxfId="255" priority="57">
      <formula>AND(AH$9&gt;=8/24,AH$9&lt;14/24)</formula>
    </cfRule>
    <cfRule type="expression" dxfId="254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53" priority="185">
      <formula>AJ$9&gt;=20/24</formula>
    </cfRule>
    <cfRule type="expression" dxfId="252" priority="186">
      <formula>AND(AJ$9&gt;=14/24,AJ$9&lt;20/24)</formula>
    </cfRule>
    <cfRule type="expression" dxfId="251" priority="187">
      <formula>AND(AJ$9&gt;=8/24,AJ$9&lt;14/24)</formula>
    </cfRule>
    <cfRule type="expression" dxfId="250" priority="188">
      <formula>AJ$9&lt;8/24</formula>
    </cfRule>
  </conditionalFormatting>
  <conditionalFormatting sqref="AL99:AN99 AL105:AN105">
    <cfRule type="expression" dxfId="249" priority="157">
      <formula>AL$9&gt;=20/24</formula>
    </cfRule>
    <cfRule type="expression" dxfId="248" priority="158">
      <formula>AND(AL$9&gt;=14/24,AL$9&lt;20/24)</formula>
    </cfRule>
    <cfRule type="expression" dxfId="247" priority="159">
      <formula>AND(AL$9&gt;=8/24,AL$9&lt;14/24)</formula>
    </cfRule>
    <cfRule type="expression" dxfId="246" priority="160">
      <formula>AL$9&lt;8/24</formula>
    </cfRule>
  </conditionalFormatting>
  <conditionalFormatting sqref="AM15:AM21 AN16:AR21">
    <cfRule type="expression" dxfId="245" priority="81">
      <formula>AX$9&gt;=20/24</formula>
    </cfRule>
    <cfRule type="expression" dxfId="244" priority="82">
      <formula>AND(AX$9&gt;=14/24,AX$9&lt;20/24)</formula>
    </cfRule>
    <cfRule type="expression" dxfId="243" priority="83">
      <formula>AND(AX$9&gt;=8/24,AX$9&lt;14/24)</formula>
    </cfRule>
    <cfRule type="expression" dxfId="242" priority="84">
      <formula>AX$9&lt;8/24</formula>
    </cfRule>
  </conditionalFormatting>
  <conditionalFormatting sqref="AN100:AN103">
    <cfRule type="expression" dxfId="241" priority="153">
      <formula>AN$9&gt;=20/24</formula>
    </cfRule>
    <cfRule type="expression" dxfId="240" priority="154">
      <formula>AND(AN$9&gt;=14/24,AN$9&lt;20/24)</formula>
    </cfRule>
    <cfRule type="expression" dxfId="239" priority="155">
      <formula>AND(AN$9&gt;=8/24,AN$9&lt;14/24)</formula>
    </cfRule>
    <cfRule type="expression" dxfId="238" priority="156">
      <formula>AN$9&lt;8/24</formula>
    </cfRule>
  </conditionalFormatting>
  <conditionalFormatting sqref="AN15:AR15">
    <cfRule type="expression" dxfId="237" priority="69">
      <formula>U$9&gt;=20/24</formula>
    </cfRule>
    <cfRule type="expression" dxfId="236" priority="70">
      <formula>AND(U$9&gt;=14/24,U$9&lt;20/24)</formula>
    </cfRule>
    <cfRule type="expression" dxfId="235" priority="71">
      <formula>AND(U$9&gt;=8/24,U$9&lt;14/24)</formula>
    </cfRule>
    <cfRule type="expression" dxfId="234" priority="72">
      <formula>U$9&lt;8/24</formula>
    </cfRule>
  </conditionalFormatting>
  <conditionalFormatting sqref="AS15">
    <cfRule type="expression" dxfId="233" priority="77">
      <formula>AA$9&gt;=20/24</formula>
    </cfRule>
    <cfRule type="expression" dxfId="232" priority="78">
      <formula>AND(AA$9&gt;=14/24,AA$9&lt;20/24)</formula>
    </cfRule>
    <cfRule type="expression" dxfId="231" priority="79">
      <formula>AND(AA$9&gt;=8/24,AA$9&lt;14/24)</formula>
    </cfRule>
    <cfRule type="expression" dxfId="230" priority="80">
      <formula>AA$9&lt;8/24</formula>
    </cfRule>
  </conditionalFormatting>
  <conditionalFormatting sqref="AS16:AS21">
    <cfRule type="expression" dxfId="229" priority="85">
      <formula>BE$9&gt;=20/24</formula>
    </cfRule>
    <cfRule type="expression" dxfId="228" priority="86">
      <formula>AND(BE$9&gt;=14/24,BE$9&lt;20/24)</formula>
    </cfRule>
    <cfRule type="expression" dxfId="227" priority="87">
      <formula>AND(BE$9&gt;=8/24,BE$9&lt;14/24)</formula>
    </cfRule>
    <cfRule type="expression" dxfId="226" priority="88">
      <formula>BE$9&lt;8/24</formula>
    </cfRule>
  </conditionalFormatting>
  <conditionalFormatting sqref="AT15 AX15:BJ15">
    <cfRule type="expression" dxfId="225" priority="89">
      <formula>AC$9&gt;=20/24</formula>
    </cfRule>
    <cfRule type="expression" dxfId="224" priority="90">
      <formula>AND(AC$9&gt;=14/24,AC$9&lt;20/24)</formula>
    </cfRule>
    <cfRule type="expression" dxfId="223" priority="91">
      <formula>AND(AC$9&gt;=8/24,AC$9&lt;14/24)</formula>
    </cfRule>
    <cfRule type="expression" dxfId="222" priority="92">
      <formula>AC$9&lt;8/24</formula>
    </cfRule>
  </conditionalFormatting>
  <conditionalFormatting sqref="AT16:AT21">
    <cfRule type="expression" dxfId="221" priority="93">
      <formula>BG$9&gt;=20/24</formula>
    </cfRule>
    <cfRule type="expression" dxfId="220" priority="94">
      <formula>AND(BG$9&gt;=14/24,BG$9&lt;20/24)</formula>
    </cfRule>
    <cfRule type="expression" dxfId="219" priority="95">
      <formula>AND(BG$9&gt;=8/24,BG$9&lt;14/24)</formula>
    </cfRule>
    <cfRule type="expression" dxfId="218" priority="96">
      <formula>BG$9&lt;8/24</formula>
    </cfRule>
  </conditionalFormatting>
  <conditionalFormatting sqref="AU15:AV15">
    <cfRule type="expression" dxfId="217" priority="97">
      <formula>AE$9&gt;=20/24</formula>
    </cfRule>
    <cfRule type="expression" dxfId="216" priority="98">
      <formula>AND(AE$9&gt;=14/24,AE$9&lt;20/24)</formula>
    </cfRule>
    <cfRule type="expression" dxfId="215" priority="99">
      <formula>AND(AE$9&gt;=8/24,AE$9&lt;14/24)</formula>
    </cfRule>
    <cfRule type="expression" dxfId="214" priority="100">
      <formula>AE$9&lt;8/24</formula>
    </cfRule>
  </conditionalFormatting>
  <conditionalFormatting sqref="AU16:BJ21">
    <cfRule type="expression" dxfId="213" priority="101">
      <formula>BI$9&gt;=20/24</formula>
    </cfRule>
    <cfRule type="expression" dxfId="212" priority="102">
      <formula>AND(BI$9&gt;=14/24,BI$9&lt;20/24)</formula>
    </cfRule>
    <cfRule type="expression" dxfId="211" priority="103">
      <formula>AND(BI$9&gt;=8/24,BI$9&lt;14/24)</formula>
    </cfRule>
    <cfRule type="expression" dxfId="210" priority="104">
      <formula>BI$9&lt;8/24</formula>
    </cfRule>
  </conditionalFormatting>
  <conditionalFormatting sqref="AW15">
    <cfRule type="expression" dxfId="209" priority="73">
      <formula>B$9&gt;=20/24</formula>
    </cfRule>
    <cfRule type="expression" dxfId="208" priority="74">
      <formula>AND(B$9&gt;=14/24,B$9&lt;20/24)</formula>
    </cfRule>
    <cfRule type="expression" dxfId="207" priority="75">
      <formula>AND(B$9&gt;=8/24,B$9&lt;14/24)</formula>
    </cfRule>
    <cfRule type="expression" dxfId="206" priority="76">
      <formula>B$9&lt;8/24</formula>
    </cfRule>
  </conditionalFormatting>
  <conditionalFormatting sqref="A73">
    <cfRule type="expression" dxfId="205" priority="24">
      <formula>$AH73=0</formula>
    </cfRule>
  </conditionalFormatting>
  <conditionalFormatting sqref="B97:B107 B137:B152 B109:B112 B125:B134 B154:B159 C126:E134 C159:AF159 C137:T150 F126:T133 B11:T13">
    <cfRule type="expression" dxfId="204" priority="20">
      <formula>B$9&gt;=20/24</formula>
    </cfRule>
  </conditionalFormatting>
  <conditionalFormatting sqref="B97:B107 B137:B152 B109:B112 B125:B134 B154:B159 C126:E134 C159:AF159 C137:T150 F126:T133 B11:T13">
    <cfRule type="expression" dxfId="203" priority="21">
      <formula>AND(B$9&gt;=14/24,B$9&lt;20/24)</formula>
    </cfRule>
    <cfRule type="expression" dxfId="202" priority="22">
      <formula>AND(B$9&gt;=8/24,B$9&lt;14/24)</formula>
    </cfRule>
    <cfRule type="expression" dxfId="201" priority="23">
      <formula>B$9&lt;8/24</formula>
    </cfRule>
  </conditionalFormatting>
  <conditionalFormatting sqref="B14:T28">
    <cfRule type="expression" dxfId="200" priority="10">
      <formula>B14&gt;$AG14*1</formula>
    </cfRule>
    <cfRule type="expression" dxfId="199" priority="11">
      <formula>B$9&gt;=20/24</formula>
    </cfRule>
    <cfRule type="expression" dxfId="198" priority="12">
      <formula>AND(B$9&gt;=14/24,B$9&lt;20/24)</formula>
    </cfRule>
    <cfRule type="expression" dxfId="197" priority="13">
      <formula>AND(B$9&gt;=8/24,B$9&lt;14/24)</formula>
    </cfRule>
    <cfRule type="expression" dxfId="196" priority="14">
      <formula>B$9&lt;8/24</formula>
    </cfRule>
  </conditionalFormatting>
  <conditionalFormatting sqref="B161:B167">
    <cfRule type="expression" dxfId="195" priority="15">
      <formula>B$9&gt;=20/24</formula>
    </cfRule>
    <cfRule type="expression" dxfId="194" priority="16">
      <formula>AND(B$9&gt;=14/24,B$9&lt;20/24)</formula>
    </cfRule>
    <cfRule type="expression" dxfId="193" priority="17">
      <formula>AND(B$9&gt;=8/24,B$9&lt;14/24)</formula>
    </cfRule>
    <cfRule type="expression" dxfId="192" priority="18">
      <formula>B$9&lt;8/24</formula>
    </cfRule>
  </conditionalFormatting>
  <conditionalFormatting sqref="B169:B274">
    <cfRule type="expression" dxfId="191" priority="6">
      <formula>B$9&gt;=20/24</formula>
    </cfRule>
    <cfRule type="expression" dxfId="190" priority="7">
      <formula>AND(B$9&gt;=14/24,B$9&lt;20/24)</formula>
    </cfRule>
    <cfRule type="expression" dxfId="189" priority="8">
      <formula>AND(B$9&gt;=8/24,B$9&lt;14/24)</formula>
    </cfRule>
    <cfRule type="expression" dxfId="188" priority="9">
      <formula>B$9&lt;8/24</formula>
    </cfRule>
  </conditionalFormatting>
  <conditionalFormatting sqref="B11:T13">
    <cfRule type="expression" dxfId="187" priority="19">
      <formula>B11&gt;$AG11*1</formula>
    </cfRule>
  </conditionalFormatting>
  <conditionalFormatting sqref="A153">
    <cfRule type="expression" dxfId="186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85" priority="1">
      <formula>AL$9&gt;=20/24</formula>
    </cfRule>
  </conditionalFormatting>
  <conditionalFormatting sqref="AL153">
    <cfRule type="expression" dxfId="184" priority="2">
      <formula>AND(AL$9&gt;=14/24,AL$9&lt;20/24)</formula>
    </cfRule>
    <cfRule type="expression" dxfId="183" priority="3">
      <formula>AND(AL$9&gt;=8/24,AL$9&lt;14/24)</formula>
    </cfRule>
    <cfRule type="expression" dxfId="182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CJ305"/>
  <sheetViews>
    <sheetView zoomScaleNormal="100" workbookViewId="0">
      <pane xSplit="1" ySplit="10" topLeftCell="B59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C86" sqref="AC86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50" t="e">
        <f ca="1">"2080/"&amp;"10/"&amp;INT(MID(CELL("filename",D6),FIND("]",CELL("filename",D6))+1,200))</f>
        <v>#VALUE!</v>
      </c>
      <c r="C4" s="250"/>
      <c r="D4" s="250"/>
      <c r="E4" s="251" t="e">
        <f ca="1">"2080/"&amp;"10/"&amp;INT(MID(CELL("filename",G6),FIND("]",CELL("filename",G6))+1,200))</f>
        <v>#VALUE!</v>
      </c>
      <c r="F4" s="251"/>
      <c r="G4" s="251"/>
      <c r="H4" s="251" t="e">
        <f ca="1">TEXT(E4,"dddd")</f>
        <v>#VALUE!</v>
      </c>
      <c r="I4" s="251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702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252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52" t="s">
        <v>14</v>
      </c>
      <c r="C8" s="253"/>
      <c r="D8" s="253"/>
      <c r="E8" s="253"/>
      <c r="F8" s="253"/>
      <c r="G8" s="253"/>
      <c r="H8" s="253"/>
      <c r="I8" s="253"/>
      <c r="J8" s="253"/>
      <c r="K8" s="253"/>
      <c r="L8" s="254"/>
      <c r="M8" s="238" t="s">
        <v>15</v>
      </c>
      <c r="N8" s="239"/>
      <c r="O8" s="239"/>
      <c r="P8" s="239"/>
      <c r="Q8" s="239"/>
      <c r="R8" s="240"/>
      <c r="S8" s="238" t="s">
        <v>16</v>
      </c>
      <c r="T8" s="239"/>
      <c r="U8" s="239"/>
      <c r="V8" s="239"/>
      <c r="W8" s="239"/>
      <c r="X8" s="239"/>
      <c r="Y8" s="239"/>
      <c r="Z8" s="239"/>
      <c r="AA8" s="240"/>
      <c r="AB8" s="238" t="s">
        <v>17</v>
      </c>
      <c r="AC8" s="239"/>
      <c r="AD8" s="239"/>
      <c r="AE8" s="239"/>
      <c r="AF8" s="240"/>
      <c r="AG8" s="39"/>
      <c r="AH8" s="255"/>
      <c r="AI8" s="255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702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56" t="s">
        <v>18</v>
      </c>
      <c r="B9" s="248">
        <v>0</v>
      </c>
      <c r="C9" s="248">
        <v>4.1666666666666664E-2</v>
      </c>
      <c r="D9" s="248">
        <v>8.3333333333333301E-2</v>
      </c>
      <c r="E9" s="248">
        <v>0.125</v>
      </c>
      <c r="F9" s="248">
        <v>0.16666666666666699</v>
      </c>
      <c r="G9" s="248">
        <v>0.20833333333333301</v>
      </c>
      <c r="H9" s="248">
        <v>0.22916666666666699</v>
      </c>
      <c r="I9" s="248">
        <v>0.25</v>
      </c>
      <c r="J9" s="248">
        <v>0.27083333333333298</v>
      </c>
      <c r="K9" s="248">
        <v>0.29166666666666702</v>
      </c>
      <c r="L9" s="248">
        <v>0.3125</v>
      </c>
      <c r="M9" s="258">
        <v>0.33333333333333298</v>
      </c>
      <c r="N9" s="258">
        <v>0.375</v>
      </c>
      <c r="O9" s="258">
        <v>0.41666666666666702</v>
      </c>
      <c r="P9" s="258">
        <v>0.45833333333333298</v>
      </c>
      <c r="Q9" s="258">
        <v>0.5</v>
      </c>
      <c r="R9" s="258">
        <v>0.54166666666666696</v>
      </c>
      <c r="S9" s="255">
        <v>0.58333333333333304</v>
      </c>
      <c r="T9" s="255">
        <v>0.625</v>
      </c>
      <c r="U9" s="255">
        <v>0.66666666666666696</v>
      </c>
      <c r="V9" s="255">
        <v>0.70833333333333304</v>
      </c>
      <c r="W9" s="255">
        <v>0.72916666666666696</v>
      </c>
      <c r="X9" s="255">
        <v>0.75</v>
      </c>
      <c r="Y9" s="255">
        <v>0.77083333333333304</v>
      </c>
      <c r="Z9" s="255">
        <v>0.79166666666666696</v>
      </c>
      <c r="AA9" s="255">
        <v>0.8125</v>
      </c>
      <c r="AB9" s="255">
        <v>0.83333333333333304</v>
      </c>
      <c r="AC9" s="255">
        <v>0.85416666666666696</v>
      </c>
      <c r="AD9" s="255">
        <v>0.875</v>
      </c>
      <c r="AE9" s="255">
        <v>0.91666666666666696</v>
      </c>
      <c r="AF9" s="255">
        <v>0.95833333333333304</v>
      </c>
      <c r="AG9" s="260" t="s">
        <v>1</v>
      </c>
      <c r="AH9" s="249"/>
      <c r="AI9" s="24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702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57"/>
      <c r="B10" s="248"/>
      <c r="C10" s="248"/>
      <c r="D10" s="248"/>
      <c r="E10" s="248"/>
      <c r="F10" s="248"/>
      <c r="G10" s="248"/>
      <c r="H10" s="249"/>
      <c r="I10" s="249"/>
      <c r="J10" s="249"/>
      <c r="K10" s="249"/>
      <c r="L10" s="249"/>
      <c r="M10" s="259"/>
      <c r="N10" s="259"/>
      <c r="O10" s="259"/>
      <c r="P10" s="259"/>
      <c r="Q10" s="259"/>
      <c r="R10" s="25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61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0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0</v>
      </c>
      <c r="AI12" s="47">
        <f t="shared" si="3"/>
        <v>0</v>
      </c>
      <c r="AK12" s="49"/>
      <c r="AL12" s="50" t="str">
        <f ca="1">MID(CELL("filename",C7),FIND("]",CELL("filename",C7))+1,600)</f>
        <v>Sample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0</v>
      </c>
      <c r="AI13" s="47">
        <f t="shared" si="3"/>
        <v>0</v>
      </c>
      <c r="AK13" s="49"/>
      <c r="AL13" s="50" t="e">
        <f ca="1">"Daily Load Curve(Excluding of Export) of Nepal ("&amp;A4&amp;" "&amp;B4&amp;")"</f>
        <v>#VALUE!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0</v>
      </c>
      <c r="AI15" s="47">
        <f t="shared" si="3"/>
        <v>0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0</v>
      </c>
      <c r="AI16" s="47">
        <f t="shared" si="3"/>
        <v>0</v>
      </c>
      <c r="AK16" s="49"/>
      <c r="AL16" s="52" t="s">
        <v>7</v>
      </c>
      <c r="AM16" s="57">
        <f t="shared" ref="AM16:AR16" si="4">B71</f>
        <v>250</v>
      </c>
      <c r="AN16" s="57">
        <f t="shared" si="4"/>
        <v>250</v>
      </c>
      <c r="AO16" s="57">
        <f t="shared" si="4"/>
        <v>250</v>
      </c>
      <c r="AP16" s="57">
        <f t="shared" si="4"/>
        <v>250</v>
      </c>
      <c r="AQ16" s="57">
        <f t="shared" si="4"/>
        <v>250</v>
      </c>
      <c r="AR16" s="57">
        <f t="shared" si="4"/>
        <v>250</v>
      </c>
      <c r="AS16" s="57">
        <f>I71</f>
        <v>250</v>
      </c>
      <c r="AT16" s="57">
        <f>K71</f>
        <v>250</v>
      </c>
      <c r="AU16" s="57">
        <f t="shared" ref="AU16:BD16" si="5">M71</f>
        <v>250</v>
      </c>
      <c r="AV16" s="57">
        <f t="shared" si="5"/>
        <v>250</v>
      </c>
      <c r="AW16" s="57">
        <f t="shared" si="5"/>
        <v>250</v>
      </c>
      <c r="AX16" s="57">
        <f t="shared" si="5"/>
        <v>250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0</v>
      </c>
      <c r="AI17" s="47">
        <f t="shared" si="3"/>
        <v>0</v>
      </c>
      <c r="AK17" s="49"/>
      <c r="AL17" s="52" t="s">
        <v>29</v>
      </c>
      <c r="AM17" s="57">
        <f t="shared" ref="AM17:AR17" si="6">B78</f>
        <v>450</v>
      </c>
      <c r="AN17" s="57">
        <f t="shared" si="6"/>
        <v>0</v>
      </c>
      <c r="AO17" s="57">
        <f t="shared" si="6"/>
        <v>0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0</v>
      </c>
      <c r="AI18" s="47">
        <f t="shared" si="3"/>
        <v>0</v>
      </c>
      <c r="AK18" s="49"/>
      <c r="AL18" s="52" t="s">
        <v>31</v>
      </c>
      <c r="AM18" s="57">
        <f t="shared" ref="AM18:AR18" si="8">B92</f>
        <v>2</v>
      </c>
      <c r="AN18" s="57">
        <f t="shared" si="8"/>
        <v>2</v>
      </c>
      <c r="AO18" s="57">
        <f t="shared" si="8"/>
        <v>2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0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0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0</v>
      </c>
      <c r="AI22" s="47">
        <f t="shared" si="3"/>
        <v>0</v>
      </c>
      <c r="AK22" s="49"/>
      <c r="AL22" s="59" t="s">
        <v>39</v>
      </c>
      <c r="AM22" s="60">
        <f t="shared" ref="AM22:BJ22" si="16">SUM(AM16:AM21)</f>
        <v>702</v>
      </c>
      <c r="AN22" s="60">
        <f t="shared" si="16"/>
        <v>252</v>
      </c>
      <c r="AO22" s="60">
        <f t="shared" si="16"/>
        <v>252</v>
      </c>
      <c r="AP22" s="60">
        <f t="shared" si="16"/>
        <v>252</v>
      </c>
      <c r="AQ22" s="60">
        <f t="shared" si="16"/>
        <v>252</v>
      </c>
      <c r="AR22" s="60">
        <f t="shared" si="16"/>
        <v>252</v>
      </c>
      <c r="AS22" s="60">
        <f t="shared" si="16"/>
        <v>252</v>
      </c>
      <c r="AT22" s="60">
        <f t="shared" si="16"/>
        <v>252</v>
      </c>
      <c r="AU22" s="60">
        <f t="shared" si="16"/>
        <v>252</v>
      </c>
      <c r="AV22" s="60">
        <f t="shared" si="16"/>
        <v>252</v>
      </c>
      <c r="AW22" s="60">
        <f t="shared" si="16"/>
        <v>252</v>
      </c>
      <c r="AX22" s="60">
        <f t="shared" si="16"/>
        <v>252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0</v>
      </c>
      <c r="AI23" s="47">
        <f t="shared" si="3"/>
        <v>0</v>
      </c>
      <c r="AK23" s="49"/>
      <c r="AL23" s="59" t="s">
        <v>41</v>
      </c>
      <c r="AM23" s="60">
        <f t="shared" ref="AM23:AR23" si="17">B123*-1</f>
        <v>0</v>
      </c>
      <c r="AN23" s="60">
        <f t="shared" si="17"/>
        <v>0</v>
      </c>
      <c r="AO23" s="60">
        <f t="shared" si="17"/>
        <v>0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0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0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702</v>
      </c>
      <c r="AN25" s="60">
        <f t="shared" si="19"/>
        <v>252</v>
      </c>
      <c r="AO25" s="60">
        <f t="shared" si="19"/>
        <v>252</v>
      </c>
      <c r="AP25" s="60">
        <f t="shared" si="19"/>
        <v>252</v>
      </c>
      <c r="AQ25" s="60">
        <f t="shared" si="19"/>
        <v>252</v>
      </c>
      <c r="AR25" s="60">
        <f t="shared" si="19"/>
        <v>252</v>
      </c>
      <c r="AS25" s="60">
        <f t="shared" si="19"/>
        <v>252</v>
      </c>
      <c r="AT25" s="60">
        <f t="shared" si="19"/>
        <v>252</v>
      </c>
      <c r="AU25" s="60">
        <f t="shared" si="19"/>
        <v>252</v>
      </c>
      <c r="AV25" s="60">
        <f t="shared" si="19"/>
        <v>252</v>
      </c>
      <c r="AW25" s="60">
        <f t="shared" si="19"/>
        <v>252</v>
      </c>
      <c r="AX25" s="60">
        <f t="shared" si="19"/>
        <v>252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0</v>
      </c>
      <c r="AI26" s="47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0</v>
      </c>
      <c r="AI27" s="47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0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0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0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0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0</v>
      </c>
      <c r="AI35" s="47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0</v>
      </c>
      <c r="AI36" s="47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0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0</v>
      </c>
      <c r="AI38" s="47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0</v>
      </c>
      <c r="AI41" s="47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0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0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0</v>
      </c>
      <c r="AI46" s="47">
        <f t="shared" si="3"/>
        <v>0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0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0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0</v>
      </c>
      <c r="AI51" s="47">
        <f t="shared" si="3"/>
        <v>0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0</v>
      </c>
      <c r="AI52" s="47">
        <f t="shared" si="3"/>
        <v>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0</v>
      </c>
      <c r="AI53" s="47">
        <f t="shared" si="3"/>
        <v>0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0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0</v>
      </c>
      <c r="AI56" s="47">
        <f t="shared" si="3"/>
        <v>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0</v>
      </c>
      <c r="AI58" s="47">
        <f t="shared" si="3"/>
        <v>0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0</v>
      </c>
      <c r="AI61" s="47">
        <f t="shared" si="3"/>
        <v>0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0</v>
      </c>
      <c r="AI62" s="47">
        <f t="shared" si="3"/>
        <v>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0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0</v>
      </c>
      <c r="AI64" s="47">
        <f>MIN(B64:AF64)</f>
        <v>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0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0</v>
      </c>
      <c r="AI67" s="47">
        <f t="shared" si="3"/>
        <v>0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0</v>
      </c>
      <c r="AI68" s="47">
        <f t="shared" si="3"/>
        <v>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/>
      <c r="C70" s="66"/>
      <c r="D70" s="66"/>
      <c r="E70" s="66"/>
      <c r="F70" s="66"/>
      <c r="G70" s="66"/>
      <c r="H70" s="66"/>
      <c r="I70" s="66"/>
      <c r="J70" s="66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0</v>
      </c>
      <c r="AI70" s="47">
        <f t="shared" si="3"/>
        <v>0</v>
      </c>
      <c r="AK70" s="49"/>
    </row>
    <row r="71" spans="1:88" ht="15.75" thickBot="1" x14ac:dyDescent="0.3">
      <c r="A71" s="69" t="s">
        <v>90</v>
      </c>
      <c r="B71" s="70">
        <f>SUM(B11:B69)</f>
        <v>250</v>
      </c>
      <c r="C71" s="70">
        <f>SUM(C11:C69)</f>
        <v>250</v>
      </c>
      <c r="D71" s="70">
        <f t="shared" ref="D71:AG71" si="20">SUM(D11:D69)</f>
        <v>250</v>
      </c>
      <c r="E71" s="70">
        <f t="shared" si="20"/>
        <v>250</v>
      </c>
      <c r="F71" s="70">
        <f t="shared" si="20"/>
        <v>250</v>
      </c>
      <c r="G71" s="70">
        <f t="shared" si="20"/>
        <v>250</v>
      </c>
      <c r="H71" s="70">
        <f t="shared" si="20"/>
        <v>250</v>
      </c>
      <c r="I71" s="70">
        <f t="shared" si="20"/>
        <v>250</v>
      </c>
      <c r="J71" s="70">
        <f t="shared" si="20"/>
        <v>250</v>
      </c>
      <c r="K71" s="70">
        <f t="shared" si="20"/>
        <v>250</v>
      </c>
      <c r="L71" s="70">
        <f t="shared" si="20"/>
        <v>250</v>
      </c>
      <c r="M71" s="70">
        <f t="shared" si="20"/>
        <v>250</v>
      </c>
      <c r="N71" s="70">
        <f t="shared" si="20"/>
        <v>250</v>
      </c>
      <c r="O71" s="70">
        <f t="shared" si="20"/>
        <v>250</v>
      </c>
      <c r="P71" s="70">
        <f t="shared" si="20"/>
        <v>250</v>
      </c>
      <c r="Q71" s="70">
        <f t="shared" si="20"/>
        <v>250</v>
      </c>
      <c r="R71" s="70">
        <f t="shared" si="20"/>
        <v>250</v>
      </c>
      <c r="S71" s="70">
        <f t="shared" si="20"/>
        <v>250</v>
      </c>
      <c r="T71" s="70">
        <f t="shared" si="20"/>
        <v>250</v>
      </c>
      <c r="U71" s="70">
        <f t="shared" si="20"/>
        <v>250</v>
      </c>
      <c r="V71" s="70">
        <f t="shared" si="20"/>
        <v>250</v>
      </c>
      <c r="W71" s="70">
        <f t="shared" si="20"/>
        <v>250</v>
      </c>
      <c r="X71" s="70">
        <f t="shared" si="20"/>
        <v>250</v>
      </c>
      <c r="Y71" s="70">
        <f t="shared" si="20"/>
        <v>250</v>
      </c>
      <c r="Z71" s="70">
        <f t="shared" si="20"/>
        <v>250</v>
      </c>
      <c r="AA71" s="70">
        <f t="shared" si="20"/>
        <v>250</v>
      </c>
      <c r="AB71" s="70">
        <f>SUM(AB11:AB69)</f>
        <v>250</v>
      </c>
      <c r="AC71" s="70">
        <f t="shared" si="20"/>
        <v>250</v>
      </c>
      <c r="AD71" s="70">
        <f t="shared" si="20"/>
        <v>250</v>
      </c>
      <c r="AE71" s="70">
        <f t="shared" si="20"/>
        <v>250</v>
      </c>
      <c r="AF71" s="70">
        <f t="shared" si="20"/>
        <v>250</v>
      </c>
      <c r="AG71" s="70">
        <f t="shared" si="20"/>
        <v>1812.2049999999999</v>
      </c>
      <c r="AH71" s="46">
        <f t="shared" si="2"/>
        <v>250</v>
      </c>
      <c r="AI71" s="47">
        <f t="shared" si="3"/>
        <v>250</v>
      </c>
      <c r="AK71" s="49"/>
    </row>
    <row r="72" spans="1:88" x14ac:dyDescent="0.25">
      <c r="A72" s="71" t="s">
        <v>91</v>
      </c>
      <c r="B72" s="44">
        <v>450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450</v>
      </c>
      <c r="AI72" s="47">
        <f t="shared" si="3"/>
        <v>450</v>
      </c>
      <c r="AK72" s="49"/>
    </row>
    <row r="73" spans="1:88" x14ac:dyDescent="0.25">
      <c r="A73" s="72" t="s">
        <v>92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3" t="s">
        <v>93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0</v>
      </c>
      <c r="AI74" s="47">
        <f t="shared" si="3"/>
        <v>0</v>
      </c>
      <c r="AK74" s="49"/>
    </row>
    <row r="75" spans="1:88" x14ac:dyDescent="0.25">
      <c r="A75" s="74" t="s">
        <v>94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1">MAX(B75:AF75)</f>
        <v>0</v>
      </c>
      <c r="AI75" s="47">
        <f t="shared" ref="AI75:AI138" si="22">MIN(B75:AF75)</f>
        <v>0</v>
      </c>
      <c r="AK75" s="49"/>
    </row>
    <row r="76" spans="1:88" x14ac:dyDescent="0.25">
      <c r="A76" s="74" t="s">
        <v>95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1"/>
        <v>0</v>
      </c>
      <c r="AI76" s="47">
        <f t="shared" si="22"/>
        <v>0</v>
      </c>
      <c r="AK76" s="49"/>
    </row>
    <row r="77" spans="1:88" ht="15.75" thickBot="1" x14ac:dyDescent="0.3">
      <c r="A77" s="76" t="s">
        <v>96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1"/>
        <v>0</v>
      </c>
      <c r="AI77" s="47">
        <f t="shared" si="22"/>
        <v>0</v>
      </c>
      <c r="AK77" s="49"/>
    </row>
    <row r="78" spans="1:88" ht="15.75" thickBot="1" x14ac:dyDescent="0.3">
      <c r="A78" s="79" t="s">
        <v>97</v>
      </c>
      <c r="B78" s="70">
        <f>SUM(B72:B77)</f>
        <v>450</v>
      </c>
      <c r="C78" s="70">
        <f>SUM(C72:C77)</f>
        <v>0</v>
      </c>
      <c r="D78" s="70">
        <f t="shared" ref="D78:AG78" si="23">SUM(D72:D77)</f>
        <v>0</v>
      </c>
      <c r="E78" s="70">
        <f t="shared" si="23"/>
        <v>0</v>
      </c>
      <c r="F78" s="70">
        <f t="shared" si="23"/>
        <v>0</v>
      </c>
      <c r="G78" s="70">
        <f t="shared" si="23"/>
        <v>0</v>
      </c>
      <c r="H78" s="70">
        <f t="shared" si="23"/>
        <v>0</v>
      </c>
      <c r="I78" s="70">
        <f t="shared" si="23"/>
        <v>0</v>
      </c>
      <c r="J78" s="70">
        <f t="shared" si="23"/>
        <v>0</v>
      </c>
      <c r="K78" s="70">
        <f t="shared" si="23"/>
        <v>0</v>
      </c>
      <c r="L78" s="70">
        <f t="shared" si="23"/>
        <v>0</v>
      </c>
      <c r="M78" s="70">
        <f t="shared" si="23"/>
        <v>0</v>
      </c>
      <c r="N78" s="70">
        <f t="shared" si="23"/>
        <v>0</v>
      </c>
      <c r="O78" s="70">
        <f t="shared" si="23"/>
        <v>0</v>
      </c>
      <c r="P78" s="70">
        <f t="shared" si="23"/>
        <v>0</v>
      </c>
      <c r="Q78" s="70">
        <f t="shared" si="23"/>
        <v>0</v>
      </c>
      <c r="R78" s="70">
        <f t="shared" si="23"/>
        <v>0</v>
      </c>
      <c r="S78" s="70">
        <f t="shared" si="23"/>
        <v>0</v>
      </c>
      <c r="T78" s="70">
        <f t="shared" si="23"/>
        <v>0</v>
      </c>
      <c r="U78" s="70">
        <f t="shared" si="23"/>
        <v>0</v>
      </c>
      <c r="V78" s="70">
        <f t="shared" si="23"/>
        <v>0</v>
      </c>
      <c r="W78" s="70">
        <f t="shared" si="23"/>
        <v>0</v>
      </c>
      <c r="X78" s="70">
        <f t="shared" si="23"/>
        <v>0</v>
      </c>
      <c r="Y78" s="70">
        <f t="shared" si="23"/>
        <v>0</v>
      </c>
      <c r="Z78" s="70">
        <f t="shared" si="23"/>
        <v>0</v>
      </c>
      <c r="AA78" s="70">
        <f t="shared" si="23"/>
        <v>0</v>
      </c>
      <c r="AB78" s="70">
        <f t="shared" si="23"/>
        <v>0</v>
      </c>
      <c r="AC78" s="70">
        <f t="shared" si="23"/>
        <v>0</v>
      </c>
      <c r="AD78" s="70">
        <f t="shared" si="23"/>
        <v>0</v>
      </c>
      <c r="AE78" s="70">
        <f t="shared" si="23"/>
        <v>0</v>
      </c>
      <c r="AF78" s="70">
        <f t="shared" si="23"/>
        <v>0</v>
      </c>
      <c r="AG78" s="80">
        <f t="shared" si="23"/>
        <v>706.4</v>
      </c>
      <c r="AH78" s="46">
        <f t="shared" si="21"/>
        <v>450</v>
      </c>
      <c r="AI78" s="47">
        <f t="shared" si="22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1"/>
        <v>0</v>
      </c>
      <c r="AI79" s="47">
        <f t="shared" si="22"/>
        <v>0</v>
      </c>
      <c r="AK79" s="49"/>
      <c r="AY79" s="1" t="s">
        <v>99</v>
      </c>
      <c r="AZ79" s="82">
        <f>ROUND(C97,0)</f>
        <v>0</v>
      </c>
      <c r="BA79" s="81">
        <f t="shared" ref="BA79:BD83" si="24">D97</f>
        <v>0</v>
      </c>
      <c r="BB79" s="81">
        <f t="shared" si="24"/>
        <v>0</v>
      </c>
      <c r="BC79" s="81">
        <f t="shared" si="24"/>
        <v>0</v>
      </c>
      <c r="BD79" s="81">
        <f t="shared" si="24"/>
        <v>0</v>
      </c>
      <c r="BE79" s="82">
        <f>I97</f>
        <v>0</v>
      </c>
      <c r="BF79" s="82">
        <f>K97</f>
        <v>0</v>
      </c>
      <c r="BG79" s="82">
        <f t="shared" ref="BG79:BP83" si="25">M97</f>
        <v>0</v>
      </c>
      <c r="BH79" s="82">
        <f t="shared" si="25"/>
        <v>0</v>
      </c>
      <c r="BI79" s="82">
        <f t="shared" si="25"/>
        <v>0</v>
      </c>
      <c r="BJ79" s="82">
        <f t="shared" si="25"/>
        <v>0</v>
      </c>
      <c r="BK79" s="82">
        <f t="shared" si="25"/>
        <v>0</v>
      </c>
      <c r="BL79" s="82">
        <f t="shared" si="25"/>
        <v>0</v>
      </c>
      <c r="BM79" s="82">
        <f t="shared" si="25"/>
        <v>0</v>
      </c>
      <c r="BN79" s="82">
        <f t="shared" si="25"/>
        <v>0</v>
      </c>
      <c r="BO79" s="82">
        <f t="shared" si="25"/>
        <v>0</v>
      </c>
      <c r="BP79" s="82">
        <f t="shared" si="25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26">AD97</f>
        <v>0</v>
      </c>
      <c r="BU79" s="81">
        <f t="shared" si="26"/>
        <v>0</v>
      </c>
      <c r="BV79" s="81">
        <f t="shared" si="26"/>
        <v>0</v>
      </c>
      <c r="BW79" s="81">
        <f>B97</f>
        <v>0</v>
      </c>
    </row>
    <row r="80" spans="1:88" x14ac:dyDescent="0.25">
      <c r="A80" s="63" t="s">
        <v>100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1"/>
        <v>0</v>
      </c>
      <c r="AI80" s="47">
        <f t="shared" si="22"/>
        <v>0</v>
      </c>
      <c r="AK80" s="49"/>
      <c r="AY80" s="1" t="s">
        <v>101</v>
      </c>
      <c r="AZ80" s="82">
        <f>ROUND(C98,0)</f>
        <v>0</v>
      </c>
      <c r="BA80" s="81">
        <f t="shared" si="24"/>
        <v>0</v>
      </c>
      <c r="BB80" s="81">
        <f t="shared" si="24"/>
        <v>0</v>
      </c>
      <c r="BC80" s="81">
        <f t="shared" si="24"/>
        <v>0</v>
      </c>
      <c r="BD80" s="81">
        <f t="shared" si="24"/>
        <v>0</v>
      </c>
      <c r="BE80" s="82">
        <f>I98</f>
        <v>0</v>
      </c>
      <c r="BF80" s="82">
        <f>K98</f>
        <v>0</v>
      </c>
      <c r="BG80" s="82">
        <f t="shared" si="25"/>
        <v>0</v>
      </c>
      <c r="BH80" s="82">
        <f t="shared" si="25"/>
        <v>0</v>
      </c>
      <c r="BI80" s="82">
        <f t="shared" si="25"/>
        <v>0</v>
      </c>
      <c r="BJ80" s="82">
        <f t="shared" si="25"/>
        <v>0</v>
      </c>
      <c r="BK80" s="82">
        <f t="shared" si="25"/>
        <v>0</v>
      </c>
      <c r="BL80" s="82">
        <f t="shared" si="25"/>
        <v>0</v>
      </c>
      <c r="BM80" s="82">
        <f t="shared" si="25"/>
        <v>0</v>
      </c>
      <c r="BN80" s="82">
        <f t="shared" si="25"/>
        <v>0</v>
      </c>
      <c r="BO80" s="82">
        <f t="shared" si="25"/>
        <v>0</v>
      </c>
      <c r="BP80" s="82">
        <f t="shared" si="25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26"/>
        <v>0</v>
      </c>
      <c r="BU80" s="81">
        <f t="shared" si="26"/>
        <v>0</v>
      </c>
      <c r="BV80" s="81">
        <f t="shared" si="26"/>
        <v>0</v>
      </c>
      <c r="BW80" s="81">
        <f>B98</f>
        <v>0</v>
      </c>
    </row>
    <row r="81" spans="1:75" x14ac:dyDescent="0.25">
      <c r="A81" s="63" t="s">
        <v>102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1"/>
        <v>0</v>
      </c>
      <c r="AI81" s="47">
        <f t="shared" si="22"/>
        <v>0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4"/>
        <v>0</v>
      </c>
      <c r="BB81" s="81">
        <f t="shared" si="24"/>
        <v>0</v>
      </c>
      <c r="BC81" s="81">
        <f t="shared" si="24"/>
        <v>0</v>
      </c>
      <c r="BD81" s="81">
        <f t="shared" si="24"/>
        <v>0</v>
      </c>
      <c r="BE81" s="82">
        <f>I99</f>
        <v>0</v>
      </c>
      <c r="BF81" s="82">
        <f>K99</f>
        <v>0</v>
      </c>
      <c r="BG81" s="82">
        <f t="shared" si="25"/>
        <v>0</v>
      </c>
      <c r="BH81" s="82">
        <f t="shared" si="25"/>
        <v>0</v>
      </c>
      <c r="BI81" s="82">
        <f t="shared" si="25"/>
        <v>0</v>
      </c>
      <c r="BJ81" s="82">
        <f t="shared" si="25"/>
        <v>0</v>
      </c>
      <c r="BK81" s="82">
        <f t="shared" si="25"/>
        <v>0</v>
      </c>
      <c r="BL81" s="82">
        <f t="shared" si="25"/>
        <v>0</v>
      </c>
      <c r="BM81" s="82">
        <f t="shared" si="25"/>
        <v>0</v>
      </c>
      <c r="BN81" s="82">
        <f t="shared" si="25"/>
        <v>0</v>
      </c>
      <c r="BO81" s="82">
        <f t="shared" si="25"/>
        <v>0</v>
      </c>
      <c r="BP81" s="82">
        <f t="shared" si="25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26"/>
        <v>0</v>
      </c>
      <c r="BU81" s="81">
        <f t="shared" si="26"/>
        <v>0</v>
      </c>
      <c r="BV81" s="81">
        <f t="shared" si="26"/>
        <v>0</v>
      </c>
      <c r="BW81" s="81">
        <f>B99</f>
        <v>0</v>
      </c>
    </row>
    <row r="82" spans="1:75" s="83" customFormat="1" x14ac:dyDescent="0.25">
      <c r="A82" s="63" t="s">
        <v>104</v>
      </c>
      <c r="B82" s="43"/>
      <c r="C82" s="43"/>
      <c r="D82" s="43"/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1"/>
        <v>0</v>
      </c>
      <c r="AI82" s="47">
        <f t="shared" si="22"/>
        <v>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4"/>
        <v>0</v>
      </c>
      <c r="BB82" s="81">
        <f t="shared" si="24"/>
        <v>0</v>
      </c>
      <c r="BC82" s="81">
        <f t="shared" si="24"/>
        <v>0</v>
      </c>
      <c r="BD82" s="81">
        <f t="shared" si="24"/>
        <v>0</v>
      </c>
      <c r="BE82" s="82">
        <f>I100</f>
        <v>0</v>
      </c>
      <c r="BF82" s="82">
        <f>K100</f>
        <v>0</v>
      </c>
      <c r="BG82" s="82">
        <f t="shared" si="25"/>
        <v>0</v>
      </c>
      <c r="BH82" s="82">
        <f t="shared" si="25"/>
        <v>0</v>
      </c>
      <c r="BI82" s="82">
        <f t="shared" si="25"/>
        <v>0</v>
      </c>
      <c r="BJ82" s="82">
        <f t="shared" si="25"/>
        <v>0</v>
      </c>
      <c r="BK82" s="82">
        <f t="shared" si="25"/>
        <v>0</v>
      </c>
      <c r="BL82" s="82">
        <f t="shared" si="25"/>
        <v>0</v>
      </c>
      <c r="BM82" s="82">
        <f t="shared" si="25"/>
        <v>0</v>
      </c>
      <c r="BN82" s="82">
        <f t="shared" si="25"/>
        <v>0</v>
      </c>
      <c r="BO82" s="82">
        <f t="shared" si="25"/>
        <v>0</v>
      </c>
      <c r="BP82" s="82">
        <f t="shared" si="25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26"/>
        <v>0</v>
      </c>
      <c r="BU82" s="81">
        <f t="shared" si="26"/>
        <v>0</v>
      </c>
      <c r="BV82" s="81">
        <f t="shared" si="26"/>
        <v>0</v>
      </c>
      <c r="BW82" s="81">
        <f>B100</f>
        <v>0</v>
      </c>
    </row>
    <row r="83" spans="1:75" x14ac:dyDescent="0.25">
      <c r="A83" s="63" t="s">
        <v>106</v>
      </c>
      <c r="B83" s="44"/>
      <c r="C83" s="44"/>
      <c r="D83" s="44"/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1"/>
        <v>0</v>
      </c>
      <c r="AI83" s="47">
        <f t="shared" si="22"/>
        <v>0</v>
      </c>
      <c r="AK83" s="49"/>
      <c r="AY83" s="1" t="s">
        <v>107</v>
      </c>
      <c r="AZ83" s="82">
        <f>ROUND(C101,0)</f>
        <v>0</v>
      </c>
      <c r="BA83" s="81">
        <f t="shared" si="24"/>
        <v>0</v>
      </c>
      <c r="BB83" s="81">
        <f t="shared" si="24"/>
        <v>0</v>
      </c>
      <c r="BC83" s="81">
        <f t="shared" si="24"/>
        <v>0</v>
      </c>
      <c r="BD83" s="81">
        <f t="shared" si="24"/>
        <v>0</v>
      </c>
      <c r="BE83" s="82">
        <f>I101</f>
        <v>0</v>
      </c>
      <c r="BF83" s="82">
        <f>K101</f>
        <v>0</v>
      </c>
      <c r="BG83" s="82">
        <f t="shared" si="25"/>
        <v>0</v>
      </c>
      <c r="BH83" s="82">
        <f t="shared" si="25"/>
        <v>0</v>
      </c>
      <c r="BI83" s="82">
        <f t="shared" si="25"/>
        <v>0</v>
      </c>
      <c r="BJ83" s="82">
        <f t="shared" si="25"/>
        <v>0</v>
      </c>
      <c r="BK83" s="82">
        <f t="shared" si="25"/>
        <v>0</v>
      </c>
      <c r="BL83" s="82">
        <f t="shared" si="25"/>
        <v>0</v>
      </c>
      <c r="BM83" s="82">
        <f t="shared" si="25"/>
        <v>0</v>
      </c>
      <c r="BN83" s="82">
        <f t="shared" si="25"/>
        <v>0</v>
      </c>
      <c r="BO83" s="82">
        <f t="shared" si="25"/>
        <v>0</v>
      </c>
      <c r="BP83" s="82">
        <f t="shared" si="25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26"/>
        <v>0</v>
      </c>
      <c r="BU83" s="81">
        <f t="shared" si="26"/>
        <v>0</v>
      </c>
      <c r="BV83" s="81">
        <f t="shared" si="26"/>
        <v>0</v>
      </c>
      <c r="BW83" s="81">
        <f>B101</f>
        <v>0</v>
      </c>
    </row>
    <row r="84" spans="1:75" x14ac:dyDescent="0.25">
      <c r="A84" s="63" t="s">
        <v>108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1"/>
        <v>0</v>
      </c>
      <c r="AI84" s="47">
        <f t="shared" si="2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27">M107</f>
        <v>0</v>
      </c>
      <c r="BH84" s="82">
        <f t="shared" si="27"/>
        <v>0</v>
      </c>
      <c r="BI84" s="82">
        <f t="shared" si="27"/>
        <v>0</v>
      </c>
      <c r="BJ84" s="82">
        <f t="shared" si="27"/>
        <v>0</v>
      </c>
      <c r="BK84" s="82">
        <f t="shared" si="27"/>
        <v>0</v>
      </c>
      <c r="BL84" s="82">
        <f t="shared" si="27"/>
        <v>0</v>
      </c>
      <c r="BM84" s="82">
        <f t="shared" si="27"/>
        <v>0</v>
      </c>
      <c r="BN84" s="82">
        <f t="shared" si="27"/>
        <v>0</v>
      </c>
      <c r="BO84" s="82">
        <f t="shared" si="27"/>
        <v>0</v>
      </c>
      <c r="BP84" s="82">
        <f t="shared" si="27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1"/>
        <v>0</v>
      </c>
      <c r="AI85" s="47">
        <f t="shared" si="22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1"/>
        <v>0</v>
      </c>
      <c r="AI86" s="47">
        <f t="shared" si="22"/>
        <v>0</v>
      </c>
      <c r="AK86" s="49"/>
      <c r="AZ86" s="82">
        <f t="shared" ref="AZ86:BW91" si="28">VALUE(AZ79)</f>
        <v>0</v>
      </c>
      <c r="BA86" s="82">
        <f t="shared" si="28"/>
        <v>0</v>
      </c>
      <c r="BB86" s="82">
        <f t="shared" si="28"/>
        <v>0</v>
      </c>
      <c r="BC86" s="82">
        <f t="shared" si="28"/>
        <v>0</v>
      </c>
      <c r="BD86" s="82">
        <f t="shared" si="28"/>
        <v>0</v>
      </c>
      <c r="BE86" s="82">
        <f t="shared" si="28"/>
        <v>0</v>
      </c>
      <c r="BF86" s="82">
        <f t="shared" si="28"/>
        <v>0</v>
      </c>
      <c r="BG86" s="82">
        <f t="shared" si="28"/>
        <v>0</v>
      </c>
      <c r="BH86" s="82">
        <f t="shared" si="28"/>
        <v>0</v>
      </c>
      <c r="BI86" s="82">
        <f t="shared" si="28"/>
        <v>0</v>
      </c>
      <c r="BJ86" s="82">
        <f t="shared" si="28"/>
        <v>0</v>
      </c>
      <c r="BK86" s="82">
        <f t="shared" si="28"/>
        <v>0</v>
      </c>
      <c r="BL86" s="82">
        <f t="shared" si="28"/>
        <v>0</v>
      </c>
      <c r="BM86" s="82">
        <f t="shared" si="28"/>
        <v>0</v>
      </c>
      <c r="BN86" s="82">
        <f t="shared" si="28"/>
        <v>0</v>
      </c>
      <c r="BO86" s="82">
        <f t="shared" si="28"/>
        <v>0</v>
      </c>
      <c r="BP86" s="82">
        <f t="shared" si="28"/>
        <v>0</v>
      </c>
      <c r="BQ86" s="82">
        <f t="shared" si="28"/>
        <v>0</v>
      </c>
      <c r="BR86" s="82">
        <f t="shared" si="28"/>
        <v>0</v>
      </c>
      <c r="BS86" s="82">
        <f t="shared" si="28"/>
        <v>0</v>
      </c>
      <c r="BT86" s="82">
        <f t="shared" si="28"/>
        <v>0</v>
      </c>
      <c r="BU86" s="82">
        <f t="shared" si="28"/>
        <v>0</v>
      </c>
      <c r="BV86" s="82">
        <f t="shared" si="28"/>
        <v>0</v>
      </c>
      <c r="BW86" s="82">
        <f t="shared" si="28"/>
        <v>0</v>
      </c>
    </row>
    <row r="87" spans="1:75" x14ac:dyDescent="0.25">
      <c r="A87" s="63" t="s">
        <v>112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1"/>
        <v>0</v>
      </c>
      <c r="AI87" s="47">
        <f t="shared" si="22"/>
        <v>0</v>
      </c>
      <c r="AK87" s="49"/>
      <c r="AZ87" s="82">
        <f t="shared" si="28"/>
        <v>0</v>
      </c>
      <c r="BA87" s="82">
        <f t="shared" si="28"/>
        <v>0</v>
      </c>
      <c r="BB87" s="82">
        <f t="shared" si="28"/>
        <v>0</v>
      </c>
      <c r="BC87" s="82">
        <f t="shared" si="28"/>
        <v>0</v>
      </c>
      <c r="BD87" s="82">
        <f t="shared" si="28"/>
        <v>0</v>
      </c>
      <c r="BE87" s="82">
        <f t="shared" si="28"/>
        <v>0</v>
      </c>
      <c r="BF87" s="82">
        <f t="shared" si="28"/>
        <v>0</v>
      </c>
      <c r="BG87" s="82">
        <f t="shared" si="28"/>
        <v>0</v>
      </c>
      <c r="BH87" s="82">
        <f t="shared" si="28"/>
        <v>0</v>
      </c>
      <c r="BI87" s="82">
        <f t="shared" si="28"/>
        <v>0</v>
      </c>
      <c r="BJ87" s="82">
        <f t="shared" si="28"/>
        <v>0</v>
      </c>
      <c r="BK87" s="82">
        <f t="shared" si="28"/>
        <v>0</v>
      </c>
      <c r="BL87" s="82">
        <f t="shared" si="28"/>
        <v>0</v>
      </c>
      <c r="BM87" s="82">
        <f t="shared" si="28"/>
        <v>0</v>
      </c>
      <c r="BN87" s="82">
        <f t="shared" si="28"/>
        <v>0</v>
      </c>
      <c r="BO87" s="82">
        <f t="shared" si="28"/>
        <v>0</v>
      </c>
      <c r="BP87" s="82">
        <f t="shared" si="28"/>
        <v>0</v>
      </c>
      <c r="BQ87" s="82">
        <f t="shared" si="28"/>
        <v>0</v>
      </c>
      <c r="BR87" s="82">
        <f t="shared" si="28"/>
        <v>0</v>
      </c>
      <c r="BS87" s="82">
        <f t="shared" si="28"/>
        <v>0</v>
      </c>
      <c r="BT87" s="82">
        <f t="shared" si="28"/>
        <v>0</v>
      </c>
      <c r="BU87" s="82">
        <f t="shared" si="28"/>
        <v>0</v>
      </c>
      <c r="BV87" s="82">
        <f t="shared" si="28"/>
        <v>0</v>
      </c>
      <c r="BW87" s="82">
        <f t="shared" si="28"/>
        <v>0</v>
      </c>
    </row>
    <row r="88" spans="1:75" x14ac:dyDescent="0.25">
      <c r="A88" s="84" t="s">
        <v>113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1"/>
        <v>0</v>
      </c>
      <c r="AI88" s="47">
        <f t="shared" si="22"/>
        <v>0</v>
      </c>
      <c r="AK88" s="49"/>
      <c r="AZ88" s="82">
        <f t="shared" si="28"/>
        <v>0</v>
      </c>
      <c r="BA88" s="82">
        <f t="shared" si="28"/>
        <v>0</v>
      </c>
      <c r="BB88" s="82">
        <f t="shared" si="28"/>
        <v>0</v>
      </c>
      <c r="BC88" s="82">
        <f t="shared" si="28"/>
        <v>0</v>
      </c>
      <c r="BD88" s="82">
        <f t="shared" si="28"/>
        <v>0</v>
      </c>
      <c r="BE88" s="82">
        <f t="shared" si="28"/>
        <v>0</v>
      </c>
      <c r="BF88" s="82">
        <f t="shared" si="28"/>
        <v>0</v>
      </c>
      <c r="BG88" s="82">
        <f t="shared" si="28"/>
        <v>0</v>
      </c>
      <c r="BH88" s="82">
        <f t="shared" si="28"/>
        <v>0</v>
      </c>
      <c r="BI88" s="82">
        <f t="shared" si="28"/>
        <v>0</v>
      </c>
      <c r="BJ88" s="82">
        <f t="shared" si="28"/>
        <v>0</v>
      </c>
      <c r="BK88" s="82">
        <f t="shared" si="28"/>
        <v>0</v>
      </c>
      <c r="BL88" s="82">
        <f t="shared" si="28"/>
        <v>0</v>
      </c>
      <c r="BM88" s="82">
        <f t="shared" si="28"/>
        <v>0</v>
      </c>
      <c r="BN88" s="82">
        <f t="shared" si="28"/>
        <v>0</v>
      </c>
      <c r="BO88" s="82">
        <f t="shared" si="28"/>
        <v>0</v>
      </c>
      <c r="BP88" s="82">
        <f t="shared" si="28"/>
        <v>0</v>
      </c>
      <c r="BQ88" s="82">
        <f t="shared" si="28"/>
        <v>0</v>
      </c>
      <c r="BR88" s="82">
        <f t="shared" si="28"/>
        <v>0</v>
      </c>
      <c r="BS88" s="82">
        <f t="shared" si="28"/>
        <v>0</v>
      </c>
      <c r="BT88" s="82">
        <f t="shared" si="28"/>
        <v>0</v>
      </c>
      <c r="BU88" s="82">
        <f t="shared" si="28"/>
        <v>0</v>
      </c>
      <c r="BV88" s="82">
        <f t="shared" si="28"/>
        <v>0</v>
      </c>
      <c r="BW88" s="82">
        <f t="shared" si="28"/>
        <v>0</v>
      </c>
    </row>
    <row r="89" spans="1:75" x14ac:dyDescent="0.25">
      <c r="A89" s="63" t="s">
        <v>114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1"/>
        <v>0</v>
      </c>
      <c r="AI89" s="47">
        <f t="shared" si="22"/>
        <v>0</v>
      </c>
      <c r="AK89" s="49"/>
      <c r="AZ89" s="82">
        <f t="shared" si="28"/>
        <v>0</v>
      </c>
      <c r="BA89" s="82">
        <f t="shared" si="28"/>
        <v>0</v>
      </c>
      <c r="BB89" s="82">
        <f t="shared" si="28"/>
        <v>0</v>
      </c>
      <c r="BC89" s="82">
        <f t="shared" si="28"/>
        <v>0</v>
      </c>
      <c r="BD89" s="82">
        <f t="shared" si="28"/>
        <v>0</v>
      </c>
      <c r="BE89" s="82">
        <f t="shared" si="28"/>
        <v>0</v>
      </c>
      <c r="BF89" s="82">
        <f t="shared" si="28"/>
        <v>0</v>
      </c>
      <c r="BG89" s="82">
        <f t="shared" si="28"/>
        <v>0</v>
      </c>
      <c r="BH89" s="82">
        <f t="shared" si="28"/>
        <v>0</v>
      </c>
      <c r="BI89" s="82">
        <f t="shared" si="28"/>
        <v>0</v>
      </c>
      <c r="BJ89" s="82">
        <f t="shared" si="28"/>
        <v>0</v>
      </c>
      <c r="BK89" s="82">
        <f t="shared" si="28"/>
        <v>0</v>
      </c>
      <c r="BL89" s="82">
        <f t="shared" si="28"/>
        <v>0</v>
      </c>
      <c r="BM89" s="82">
        <f t="shared" si="28"/>
        <v>0</v>
      </c>
      <c r="BN89" s="82">
        <f t="shared" si="28"/>
        <v>0</v>
      </c>
      <c r="BO89" s="82">
        <f t="shared" si="28"/>
        <v>0</v>
      </c>
      <c r="BP89" s="82">
        <f t="shared" si="28"/>
        <v>0</v>
      </c>
      <c r="BQ89" s="82">
        <f t="shared" si="28"/>
        <v>0</v>
      </c>
      <c r="BR89" s="82">
        <f t="shared" si="28"/>
        <v>0</v>
      </c>
      <c r="BS89" s="82">
        <f t="shared" si="28"/>
        <v>0</v>
      </c>
      <c r="BT89" s="82">
        <f t="shared" si="28"/>
        <v>0</v>
      </c>
      <c r="BU89" s="82">
        <f t="shared" si="28"/>
        <v>0</v>
      </c>
      <c r="BV89" s="82">
        <f t="shared" si="28"/>
        <v>0</v>
      </c>
      <c r="BW89" s="82">
        <f t="shared" si="28"/>
        <v>0</v>
      </c>
    </row>
    <row r="90" spans="1:75" x14ac:dyDescent="0.25">
      <c r="A90" s="63" t="s">
        <v>115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1"/>
        <v>0</v>
      </c>
      <c r="AI90" s="47">
        <f t="shared" si="22"/>
        <v>0</v>
      </c>
      <c r="AK90" s="49"/>
      <c r="AZ90" s="82">
        <f t="shared" si="28"/>
        <v>0</v>
      </c>
      <c r="BA90" s="82">
        <f t="shared" si="28"/>
        <v>0</v>
      </c>
      <c r="BB90" s="82">
        <f t="shared" si="28"/>
        <v>0</v>
      </c>
      <c r="BC90" s="82">
        <f t="shared" si="28"/>
        <v>0</v>
      </c>
      <c r="BD90" s="82">
        <f t="shared" si="28"/>
        <v>0</v>
      </c>
      <c r="BE90" s="82">
        <f t="shared" si="28"/>
        <v>0</v>
      </c>
      <c r="BF90" s="82">
        <f t="shared" si="28"/>
        <v>0</v>
      </c>
      <c r="BG90" s="82">
        <f t="shared" si="28"/>
        <v>0</v>
      </c>
      <c r="BH90" s="82">
        <f t="shared" si="28"/>
        <v>0</v>
      </c>
      <c r="BI90" s="82">
        <f t="shared" si="28"/>
        <v>0</v>
      </c>
      <c r="BJ90" s="82">
        <f t="shared" si="28"/>
        <v>0</v>
      </c>
      <c r="BK90" s="82">
        <f t="shared" si="28"/>
        <v>0</v>
      </c>
      <c r="BL90" s="82">
        <f t="shared" si="28"/>
        <v>0</v>
      </c>
      <c r="BM90" s="82">
        <f t="shared" si="28"/>
        <v>0</v>
      </c>
      <c r="BN90" s="82">
        <f t="shared" si="28"/>
        <v>0</v>
      </c>
      <c r="BO90" s="82">
        <f t="shared" si="28"/>
        <v>0</v>
      </c>
      <c r="BP90" s="82">
        <f t="shared" si="28"/>
        <v>0</v>
      </c>
      <c r="BQ90" s="82">
        <f t="shared" si="28"/>
        <v>0</v>
      </c>
      <c r="BR90" s="82">
        <f t="shared" si="28"/>
        <v>0</v>
      </c>
      <c r="BS90" s="82">
        <f t="shared" si="28"/>
        <v>0</v>
      </c>
      <c r="BT90" s="82">
        <f t="shared" si="28"/>
        <v>0</v>
      </c>
      <c r="BU90" s="82">
        <f t="shared" si="28"/>
        <v>0</v>
      </c>
      <c r="BV90" s="82">
        <f t="shared" si="28"/>
        <v>0</v>
      </c>
      <c r="BW90" s="82">
        <f t="shared" si="28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1"/>
        <v>2</v>
      </c>
      <c r="AI91" s="47">
        <f t="shared" si="22"/>
        <v>2</v>
      </c>
      <c r="AK91" s="49"/>
      <c r="AZ91" s="82">
        <f t="shared" si="28"/>
        <v>0</v>
      </c>
      <c r="BA91" s="82">
        <f t="shared" si="28"/>
        <v>0</v>
      </c>
      <c r="BB91" s="82">
        <f t="shared" si="28"/>
        <v>0</v>
      </c>
      <c r="BC91" s="82">
        <f t="shared" si="28"/>
        <v>0</v>
      </c>
      <c r="BD91" s="82">
        <f t="shared" si="28"/>
        <v>0</v>
      </c>
      <c r="BE91" s="82">
        <f t="shared" si="28"/>
        <v>0</v>
      </c>
      <c r="BF91" s="82">
        <f t="shared" si="28"/>
        <v>0</v>
      </c>
      <c r="BG91" s="82">
        <f t="shared" si="28"/>
        <v>0</v>
      </c>
      <c r="BH91" s="82">
        <f t="shared" si="28"/>
        <v>0</v>
      </c>
      <c r="BI91" s="82">
        <f t="shared" si="28"/>
        <v>0</v>
      </c>
      <c r="BJ91" s="82">
        <f t="shared" si="28"/>
        <v>0</v>
      </c>
      <c r="BK91" s="82">
        <f t="shared" si="28"/>
        <v>0</v>
      </c>
      <c r="BL91" s="82">
        <f t="shared" si="28"/>
        <v>0</v>
      </c>
      <c r="BM91" s="82">
        <f t="shared" si="28"/>
        <v>0</v>
      </c>
      <c r="BN91" s="82">
        <f t="shared" si="28"/>
        <v>0</v>
      </c>
      <c r="BO91" s="82">
        <f t="shared" si="28"/>
        <v>0</v>
      </c>
      <c r="BP91" s="82">
        <f t="shared" si="28"/>
        <v>0</v>
      </c>
      <c r="BQ91" s="82">
        <f t="shared" si="28"/>
        <v>0</v>
      </c>
      <c r="BR91" s="82">
        <f t="shared" si="28"/>
        <v>0</v>
      </c>
      <c r="BS91" s="82">
        <f t="shared" si="28"/>
        <v>0</v>
      </c>
      <c r="BT91" s="82">
        <f t="shared" si="28"/>
        <v>0</v>
      </c>
      <c r="BU91" s="82">
        <f t="shared" si="28"/>
        <v>0</v>
      </c>
      <c r="BV91" s="82">
        <f t="shared" si="28"/>
        <v>0</v>
      </c>
      <c r="BW91" s="82">
        <f t="shared" si="28"/>
        <v>0</v>
      </c>
    </row>
    <row r="92" spans="1:75" ht="15.75" thickBot="1" x14ac:dyDescent="0.3">
      <c r="A92" s="87" t="s">
        <v>117</v>
      </c>
      <c r="B92" s="70">
        <f t="shared" ref="B92:AG92" si="29">SUM(B79:B91)</f>
        <v>2</v>
      </c>
      <c r="C92" s="70">
        <f t="shared" si="29"/>
        <v>2</v>
      </c>
      <c r="D92" s="70">
        <f t="shared" si="29"/>
        <v>2</v>
      </c>
      <c r="E92" s="70">
        <f t="shared" si="29"/>
        <v>2</v>
      </c>
      <c r="F92" s="70">
        <f t="shared" si="29"/>
        <v>2</v>
      </c>
      <c r="G92" s="70">
        <f t="shared" si="29"/>
        <v>2</v>
      </c>
      <c r="H92" s="70">
        <f t="shared" si="29"/>
        <v>2</v>
      </c>
      <c r="I92" s="70">
        <f t="shared" si="29"/>
        <v>2</v>
      </c>
      <c r="J92" s="70">
        <f t="shared" si="29"/>
        <v>2</v>
      </c>
      <c r="K92" s="70">
        <f t="shared" si="29"/>
        <v>2</v>
      </c>
      <c r="L92" s="70">
        <f t="shared" si="29"/>
        <v>2</v>
      </c>
      <c r="M92" s="70">
        <f t="shared" si="29"/>
        <v>2</v>
      </c>
      <c r="N92" s="70">
        <f t="shared" si="29"/>
        <v>2</v>
      </c>
      <c r="O92" s="70">
        <f t="shared" si="29"/>
        <v>2</v>
      </c>
      <c r="P92" s="70">
        <f t="shared" si="29"/>
        <v>2</v>
      </c>
      <c r="Q92" s="70">
        <f t="shared" si="29"/>
        <v>2</v>
      </c>
      <c r="R92" s="70">
        <f t="shared" si="29"/>
        <v>2</v>
      </c>
      <c r="S92" s="70">
        <f t="shared" si="29"/>
        <v>2</v>
      </c>
      <c r="T92" s="70">
        <f t="shared" si="29"/>
        <v>2</v>
      </c>
      <c r="U92" s="70">
        <f t="shared" si="29"/>
        <v>2</v>
      </c>
      <c r="V92" s="70">
        <f t="shared" si="29"/>
        <v>2</v>
      </c>
      <c r="W92" s="70">
        <f t="shared" si="29"/>
        <v>2</v>
      </c>
      <c r="X92" s="70">
        <f t="shared" si="29"/>
        <v>2</v>
      </c>
      <c r="Y92" s="70">
        <f t="shared" si="29"/>
        <v>2</v>
      </c>
      <c r="Z92" s="70">
        <f t="shared" si="29"/>
        <v>2</v>
      </c>
      <c r="AA92" s="70">
        <f t="shared" si="29"/>
        <v>2</v>
      </c>
      <c r="AB92" s="70">
        <f t="shared" si="29"/>
        <v>2</v>
      </c>
      <c r="AC92" s="70">
        <f t="shared" si="29"/>
        <v>2</v>
      </c>
      <c r="AD92" s="70">
        <f t="shared" si="29"/>
        <v>2</v>
      </c>
      <c r="AE92" s="70">
        <f t="shared" si="29"/>
        <v>2</v>
      </c>
      <c r="AF92" s="70">
        <f t="shared" si="29"/>
        <v>2</v>
      </c>
      <c r="AG92" s="80">
        <f t="shared" si="29"/>
        <v>489.91</v>
      </c>
      <c r="AH92" s="46">
        <f t="shared" si="21"/>
        <v>2</v>
      </c>
      <c r="AI92" s="47">
        <f t="shared" si="22"/>
        <v>2</v>
      </c>
      <c r="AK92" s="49"/>
      <c r="AY92" s="82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1"/>
        <v>0</v>
      </c>
      <c r="AI93" s="47">
        <f t="shared" si="2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1"/>
        <v>0</v>
      </c>
      <c r="AI94" s="47">
        <f t="shared" si="2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1"/>
        <v>0</v>
      </c>
      <c r="AI95" s="47">
        <f t="shared" si="22"/>
        <v>0</v>
      </c>
      <c r="AK95" s="49"/>
      <c r="AY95" s="82"/>
      <c r="BF95" s="81"/>
      <c r="BG95" s="82">
        <f t="array" ref="BG95:BL118">TRANSPOSE(AZ79:BW84)</f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30">B93+B94+B95</f>
        <v>0</v>
      </c>
      <c r="C96" s="70">
        <f t="shared" si="30"/>
        <v>0</v>
      </c>
      <c r="D96" s="70">
        <f t="shared" si="30"/>
        <v>0</v>
      </c>
      <c r="E96" s="70">
        <f t="shared" si="30"/>
        <v>0</v>
      </c>
      <c r="F96" s="70">
        <f t="shared" si="30"/>
        <v>0</v>
      </c>
      <c r="G96" s="70">
        <f t="shared" si="30"/>
        <v>0</v>
      </c>
      <c r="H96" s="70">
        <f t="shared" si="30"/>
        <v>0</v>
      </c>
      <c r="I96" s="70">
        <f t="shared" si="30"/>
        <v>0</v>
      </c>
      <c r="J96" s="70">
        <f t="shared" si="30"/>
        <v>0</v>
      </c>
      <c r="K96" s="70">
        <f t="shared" si="30"/>
        <v>0</v>
      </c>
      <c r="L96" s="70">
        <f t="shared" si="30"/>
        <v>0</v>
      </c>
      <c r="M96" s="70">
        <f t="shared" si="30"/>
        <v>0</v>
      </c>
      <c r="N96" s="70">
        <f t="shared" si="30"/>
        <v>0</v>
      </c>
      <c r="O96" s="70">
        <f t="shared" si="30"/>
        <v>0</v>
      </c>
      <c r="P96" s="70">
        <f t="shared" si="30"/>
        <v>0</v>
      </c>
      <c r="Q96" s="70">
        <f t="shared" si="30"/>
        <v>0</v>
      </c>
      <c r="R96" s="70">
        <f t="shared" si="30"/>
        <v>0</v>
      </c>
      <c r="S96" s="70">
        <f t="shared" si="30"/>
        <v>0</v>
      </c>
      <c r="T96" s="70">
        <f t="shared" si="30"/>
        <v>0</v>
      </c>
      <c r="U96" s="70">
        <f t="shared" si="30"/>
        <v>0</v>
      </c>
      <c r="V96" s="70">
        <f t="shared" si="30"/>
        <v>0</v>
      </c>
      <c r="W96" s="70">
        <f t="shared" si="30"/>
        <v>0</v>
      </c>
      <c r="X96" s="70">
        <f t="shared" si="30"/>
        <v>0</v>
      </c>
      <c r="Y96" s="70">
        <f t="shared" si="30"/>
        <v>0</v>
      </c>
      <c r="Z96" s="70">
        <f t="shared" si="30"/>
        <v>0</v>
      </c>
      <c r="AA96" s="70">
        <f t="shared" si="30"/>
        <v>0</v>
      </c>
      <c r="AB96" s="70">
        <f t="shared" si="30"/>
        <v>0</v>
      </c>
      <c r="AC96" s="70">
        <f t="shared" si="30"/>
        <v>0</v>
      </c>
      <c r="AD96" s="70">
        <f t="shared" si="30"/>
        <v>0</v>
      </c>
      <c r="AE96" s="70">
        <f t="shared" si="30"/>
        <v>0</v>
      </c>
      <c r="AF96" s="70">
        <f t="shared" si="30"/>
        <v>0</v>
      </c>
      <c r="AG96" s="80">
        <f>SUM(AG93:AG95)</f>
        <v>106</v>
      </c>
      <c r="AH96" s="46">
        <f t="shared" si="21"/>
        <v>0</v>
      </c>
      <c r="AI96" s="47">
        <f t="shared" si="22"/>
        <v>0</v>
      </c>
      <c r="AK96" s="49"/>
      <c r="AY96" s="82"/>
      <c r="BF96" s="81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1"/>
        <v>0</v>
      </c>
      <c r="AI97" s="47">
        <f t="shared" si="22"/>
        <v>0</v>
      </c>
      <c r="AK97" s="49"/>
      <c r="AY97" s="82"/>
      <c r="BF97" s="81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1"/>
        <v>0</v>
      </c>
      <c r="AI98" s="47">
        <f t="shared" si="22"/>
        <v>0</v>
      </c>
      <c r="AK98" s="49"/>
      <c r="AL98" s="88" t="s">
        <v>124</v>
      </c>
      <c r="AM98" s="88"/>
      <c r="AY98" s="82"/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1"/>
        <v>0</v>
      </c>
      <c r="AI99" s="47">
        <f t="shared" si="22"/>
        <v>0</v>
      </c>
      <c r="AK99" s="90"/>
      <c r="AL99" s="91"/>
      <c r="AM99" s="91"/>
      <c r="AN99" s="92"/>
      <c r="AY99" s="82"/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/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1"/>
        <v>0</v>
      </c>
      <c r="AI100" s="47">
        <f t="shared" si="22"/>
        <v>0</v>
      </c>
      <c r="AK100" s="94" t="s">
        <v>127</v>
      </c>
      <c r="AL100" s="43"/>
      <c r="AM100" s="93"/>
      <c r="AN100" s="95"/>
      <c r="AY100" s="82"/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1"/>
        <v>0</v>
      </c>
      <c r="AI101" s="47">
        <f t="shared" si="22"/>
        <v>0</v>
      </c>
      <c r="AK101" s="94" t="s">
        <v>129</v>
      </c>
      <c r="AL101" s="93"/>
      <c r="AM101" s="93"/>
      <c r="AN101" s="95"/>
      <c r="AY101" s="82"/>
      <c r="BF101" s="82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1"/>
        <v>0</v>
      </c>
      <c r="AI102" s="47">
        <f t="shared" si="22"/>
        <v>0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1"/>
        <v>0</v>
      </c>
      <c r="AI103" s="47">
        <f t="shared" si="22"/>
        <v>0</v>
      </c>
      <c r="AK103" s="94"/>
      <c r="AL103" s="97"/>
      <c r="AM103" s="99"/>
      <c r="AN103" s="262"/>
      <c r="AY103" s="82"/>
      <c r="BF103" s="82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1"/>
        <v>0</v>
      </c>
      <c r="AI104" s="47">
        <f t="shared" si="22"/>
        <v>0</v>
      </c>
      <c r="AK104" s="94"/>
      <c r="AL104" s="97"/>
      <c r="AM104" s="97"/>
      <c r="AN104" s="263"/>
      <c r="BF104" s="82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1"/>
        <v>0</v>
      </c>
      <c r="AI105" s="47">
        <f t="shared" si="22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1"/>
        <v>0</v>
      </c>
      <c r="AI106" s="47">
        <f t="shared" si="22"/>
        <v>0</v>
      </c>
      <c r="BF106" s="82"/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1"/>
        <v>0</v>
      </c>
      <c r="AI107" s="47">
        <f t="shared" si="22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31">SUMIF(B97:B107,"&gt;0")</f>
        <v>0</v>
      </c>
      <c r="C108" s="70">
        <f t="shared" si="31"/>
        <v>0</v>
      </c>
      <c r="D108" s="70">
        <f t="shared" si="31"/>
        <v>0</v>
      </c>
      <c r="E108" s="70">
        <f t="shared" si="31"/>
        <v>0</v>
      </c>
      <c r="F108" s="70">
        <f t="shared" si="31"/>
        <v>0</v>
      </c>
      <c r="G108" s="70">
        <f t="shared" si="31"/>
        <v>0</v>
      </c>
      <c r="H108" s="70">
        <f t="shared" si="31"/>
        <v>0</v>
      </c>
      <c r="I108" s="70">
        <f t="shared" si="31"/>
        <v>0</v>
      </c>
      <c r="J108" s="70">
        <f t="shared" si="31"/>
        <v>0</v>
      </c>
      <c r="K108" s="70">
        <f t="shared" si="31"/>
        <v>0</v>
      </c>
      <c r="L108" s="70">
        <f t="shared" si="31"/>
        <v>0</v>
      </c>
      <c r="M108" s="70">
        <f t="shared" si="31"/>
        <v>0</v>
      </c>
      <c r="N108" s="70">
        <f t="shared" si="31"/>
        <v>0</v>
      </c>
      <c r="O108" s="70">
        <f t="shared" si="31"/>
        <v>0</v>
      </c>
      <c r="P108" s="70">
        <f t="shared" si="31"/>
        <v>0</v>
      </c>
      <c r="Q108" s="70">
        <f t="shared" si="31"/>
        <v>0</v>
      </c>
      <c r="R108" s="70">
        <f t="shared" si="31"/>
        <v>0</v>
      </c>
      <c r="S108" s="70">
        <f t="shared" si="31"/>
        <v>0</v>
      </c>
      <c r="T108" s="70">
        <f t="shared" si="31"/>
        <v>0</v>
      </c>
      <c r="U108" s="70">
        <f t="shared" si="31"/>
        <v>0</v>
      </c>
      <c r="V108" s="70">
        <f t="shared" si="31"/>
        <v>0</v>
      </c>
      <c r="W108" s="70">
        <f t="shared" si="31"/>
        <v>0</v>
      </c>
      <c r="X108" s="70">
        <f t="shared" si="31"/>
        <v>0</v>
      </c>
      <c r="Y108" s="70">
        <f t="shared" si="31"/>
        <v>0</v>
      </c>
      <c r="Z108" s="70">
        <f t="shared" si="31"/>
        <v>0</v>
      </c>
      <c r="AA108" s="70">
        <f t="shared" si="31"/>
        <v>0</v>
      </c>
      <c r="AB108" s="70">
        <f t="shared" si="31"/>
        <v>0</v>
      </c>
      <c r="AC108" s="70">
        <f t="shared" si="31"/>
        <v>0</v>
      </c>
      <c r="AD108" s="70">
        <f t="shared" si="31"/>
        <v>0</v>
      </c>
      <c r="AE108" s="70">
        <f t="shared" si="31"/>
        <v>0</v>
      </c>
      <c r="AF108" s="70">
        <f t="shared" si="31"/>
        <v>0</v>
      </c>
      <c r="AG108" s="104">
        <f>SUM(AG97:AG107)</f>
        <v>0</v>
      </c>
      <c r="AH108" s="46">
        <f t="shared" si="21"/>
        <v>0</v>
      </c>
      <c r="AI108" s="47">
        <f t="shared" si="22"/>
        <v>0</v>
      </c>
      <c r="AJ108" s="105">
        <f t="array" ref="AJ108">MIN(IF(B108:AF108&lt;&gt;0,B108:AF108))</f>
        <v>0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1"/>
        <v>0</v>
      </c>
      <c r="AI109" s="47">
        <f t="shared" si="22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1"/>
        <v>0</v>
      </c>
      <c r="AI110" s="47">
        <f t="shared" si="22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1"/>
        <v>0</v>
      </c>
      <c r="AI111" s="47">
        <f t="shared" si="22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1"/>
        <v>0</v>
      </c>
      <c r="AI112" s="47">
        <f t="shared" si="22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32">B71+B78+B96+B92+B108+B112</f>
        <v>702</v>
      </c>
      <c r="C113" s="108">
        <f t="shared" si="32"/>
        <v>252</v>
      </c>
      <c r="D113" s="108">
        <f t="shared" si="32"/>
        <v>252</v>
      </c>
      <c r="E113" s="108">
        <f t="shared" si="32"/>
        <v>252</v>
      </c>
      <c r="F113" s="108">
        <f t="shared" si="32"/>
        <v>252</v>
      </c>
      <c r="G113" s="108">
        <f t="shared" si="32"/>
        <v>252</v>
      </c>
      <c r="H113" s="108">
        <f t="shared" si="32"/>
        <v>252</v>
      </c>
      <c r="I113" s="108">
        <f t="shared" si="32"/>
        <v>252</v>
      </c>
      <c r="J113" s="108">
        <f t="shared" si="32"/>
        <v>252</v>
      </c>
      <c r="K113" s="108">
        <f t="shared" si="32"/>
        <v>252</v>
      </c>
      <c r="L113" s="108">
        <f t="shared" si="32"/>
        <v>252</v>
      </c>
      <c r="M113" s="108">
        <f t="shared" si="32"/>
        <v>252</v>
      </c>
      <c r="N113" s="108">
        <f t="shared" si="32"/>
        <v>252</v>
      </c>
      <c r="O113" s="108">
        <f t="shared" si="32"/>
        <v>252</v>
      </c>
      <c r="P113" s="108">
        <f t="shared" si="32"/>
        <v>252</v>
      </c>
      <c r="Q113" s="108">
        <f t="shared" si="32"/>
        <v>252</v>
      </c>
      <c r="R113" s="108">
        <f t="shared" si="32"/>
        <v>252</v>
      </c>
      <c r="S113" s="108">
        <f t="shared" si="32"/>
        <v>252</v>
      </c>
      <c r="T113" s="108">
        <f t="shared" si="32"/>
        <v>252</v>
      </c>
      <c r="U113" s="108">
        <f t="shared" si="32"/>
        <v>252</v>
      </c>
      <c r="V113" s="108">
        <f t="shared" si="32"/>
        <v>252</v>
      </c>
      <c r="W113" s="108">
        <f t="shared" si="32"/>
        <v>252</v>
      </c>
      <c r="X113" s="108">
        <f t="shared" si="32"/>
        <v>252</v>
      </c>
      <c r="Y113" s="108">
        <f t="shared" si="32"/>
        <v>252</v>
      </c>
      <c r="Z113" s="108">
        <f t="shared" si="32"/>
        <v>252</v>
      </c>
      <c r="AA113" s="108">
        <f t="shared" si="32"/>
        <v>252</v>
      </c>
      <c r="AB113" s="108">
        <f t="shared" si="32"/>
        <v>252</v>
      </c>
      <c r="AC113" s="108">
        <f t="shared" si="32"/>
        <v>252</v>
      </c>
      <c r="AD113" s="108">
        <f t="shared" si="32"/>
        <v>252</v>
      </c>
      <c r="AE113" s="108">
        <f t="shared" si="32"/>
        <v>252</v>
      </c>
      <c r="AF113" s="108">
        <f t="shared" si="32"/>
        <v>252</v>
      </c>
      <c r="AG113" s="80">
        <f t="shared" si="32"/>
        <v>3169.915</v>
      </c>
      <c r="AH113" s="46">
        <f t="shared" si="21"/>
        <v>702</v>
      </c>
      <c r="AI113" s="47">
        <f t="shared" si="22"/>
        <v>252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1"/>
        <v>0</v>
      </c>
      <c r="AI114" s="47">
        <f t="shared" si="22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702</v>
      </c>
      <c r="C115" s="108">
        <f t="shared" ref="C115:AF115" si="33">C113+C114</f>
        <v>252</v>
      </c>
      <c r="D115" s="108">
        <f t="shared" si="33"/>
        <v>252</v>
      </c>
      <c r="E115" s="108">
        <f t="shared" si="33"/>
        <v>252</v>
      </c>
      <c r="F115" s="108">
        <f t="shared" si="33"/>
        <v>252</v>
      </c>
      <c r="G115" s="108">
        <f t="shared" si="33"/>
        <v>252</v>
      </c>
      <c r="H115" s="108">
        <f t="shared" si="33"/>
        <v>252</v>
      </c>
      <c r="I115" s="108">
        <f t="shared" si="33"/>
        <v>252</v>
      </c>
      <c r="J115" s="108">
        <f t="shared" si="33"/>
        <v>252</v>
      </c>
      <c r="K115" s="108">
        <f t="shared" si="33"/>
        <v>252</v>
      </c>
      <c r="L115" s="108">
        <f t="shared" si="33"/>
        <v>252</v>
      </c>
      <c r="M115" s="108">
        <f t="shared" si="33"/>
        <v>252</v>
      </c>
      <c r="N115" s="108">
        <f t="shared" si="33"/>
        <v>252</v>
      </c>
      <c r="O115" s="108">
        <f t="shared" si="33"/>
        <v>252</v>
      </c>
      <c r="P115" s="108">
        <f t="shared" si="33"/>
        <v>252</v>
      </c>
      <c r="Q115" s="108">
        <f t="shared" si="33"/>
        <v>252</v>
      </c>
      <c r="R115" s="108">
        <f t="shared" si="33"/>
        <v>252</v>
      </c>
      <c r="S115" s="108">
        <f t="shared" si="33"/>
        <v>252</v>
      </c>
      <c r="T115" s="108">
        <f t="shared" si="33"/>
        <v>252</v>
      </c>
      <c r="U115" s="108">
        <f t="shared" si="33"/>
        <v>252</v>
      </c>
      <c r="V115" s="108">
        <f t="shared" si="33"/>
        <v>252</v>
      </c>
      <c r="W115" s="108">
        <f t="shared" si="33"/>
        <v>252</v>
      </c>
      <c r="X115" s="108">
        <f t="shared" si="33"/>
        <v>252</v>
      </c>
      <c r="Y115" s="108">
        <f t="shared" si="33"/>
        <v>252</v>
      </c>
      <c r="Z115" s="108">
        <f t="shared" si="33"/>
        <v>252</v>
      </c>
      <c r="AA115" s="108">
        <f t="shared" si="33"/>
        <v>252</v>
      </c>
      <c r="AB115" s="108">
        <f t="shared" si="33"/>
        <v>252</v>
      </c>
      <c r="AC115" s="108">
        <f t="shared" si="33"/>
        <v>252</v>
      </c>
      <c r="AD115" s="108">
        <f t="shared" si="33"/>
        <v>252</v>
      </c>
      <c r="AE115" s="108">
        <f t="shared" si="33"/>
        <v>252</v>
      </c>
      <c r="AF115" s="108">
        <f t="shared" si="33"/>
        <v>252</v>
      </c>
      <c r="AG115" s="104">
        <f>AG112+AG108+AG96+AG92+AG71+AG114</f>
        <v>2463.5149999999999</v>
      </c>
      <c r="AH115" s="46">
        <f t="shared" si="21"/>
        <v>702</v>
      </c>
      <c r="AI115" s="47">
        <f t="shared" si="22"/>
        <v>252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702</v>
      </c>
      <c r="C116" s="108">
        <f t="shared" ref="C116:AF116" si="34">C115-(C123)</f>
        <v>252</v>
      </c>
      <c r="D116" s="108">
        <f t="shared" si="34"/>
        <v>252</v>
      </c>
      <c r="E116" s="108">
        <f t="shared" si="34"/>
        <v>252</v>
      </c>
      <c r="F116" s="108">
        <f t="shared" si="34"/>
        <v>252</v>
      </c>
      <c r="G116" s="108">
        <f t="shared" si="34"/>
        <v>252</v>
      </c>
      <c r="H116" s="108">
        <f t="shared" si="34"/>
        <v>252</v>
      </c>
      <c r="I116" s="108">
        <f t="shared" si="34"/>
        <v>252</v>
      </c>
      <c r="J116" s="108">
        <f t="shared" si="34"/>
        <v>252</v>
      </c>
      <c r="K116" s="108">
        <f t="shared" si="34"/>
        <v>252</v>
      </c>
      <c r="L116" s="108">
        <f t="shared" si="34"/>
        <v>252</v>
      </c>
      <c r="M116" s="108">
        <f t="shared" si="34"/>
        <v>252</v>
      </c>
      <c r="N116" s="108">
        <f t="shared" si="34"/>
        <v>252</v>
      </c>
      <c r="O116" s="108">
        <f t="shared" si="34"/>
        <v>252</v>
      </c>
      <c r="P116" s="108">
        <f t="shared" si="34"/>
        <v>252</v>
      </c>
      <c r="Q116" s="108">
        <f t="shared" si="34"/>
        <v>252</v>
      </c>
      <c r="R116" s="108">
        <f t="shared" si="34"/>
        <v>252</v>
      </c>
      <c r="S116" s="108">
        <f t="shared" si="34"/>
        <v>252</v>
      </c>
      <c r="T116" s="108">
        <f t="shared" si="34"/>
        <v>252</v>
      </c>
      <c r="U116" s="108">
        <f t="shared" si="34"/>
        <v>252</v>
      </c>
      <c r="V116" s="108">
        <f t="shared" si="34"/>
        <v>252</v>
      </c>
      <c r="W116" s="108">
        <f t="shared" si="34"/>
        <v>252</v>
      </c>
      <c r="X116" s="108">
        <f t="shared" si="34"/>
        <v>252</v>
      </c>
      <c r="Y116" s="108">
        <f t="shared" si="34"/>
        <v>252</v>
      </c>
      <c r="Z116" s="108">
        <f t="shared" si="34"/>
        <v>252</v>
      </c>
      <c r="AA116" s="108">
        <f t="shared" si="34"/>
        <v>252</v>
      </c>
      <c r="AB116" s="108">
        <f t="shared" si="34"/>
        <v>252</v>
      </c>
      <c r="AC116" s="108">
        <f t="shared" si="34"/>
        <v>252</v>
      </c>
      <c r="AD116" s="108">
        <f t="shared" si="34"/>
        <v>252</v>
      </c>
      <c r="AE116" s="108">
        <f t="shared" si="34"/>
        <v>252</v>
      </c>
      <c r="AF116" s="108">
        <f t="shared" si="34"/>
        <v>252</v>
      </c>
      <c r="AG116" s="104"/>
      <c r="AH116" s="46">
        <f t="shared" si="21"/>
        <v>702</v>
      </c>
      <c r="AI116" s="47">
        <f t="shared" si="22"/>
        <v>252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35">IF(B97&lt;0,B97*-1,0)</f>
        <v>0</v>
      </c>
      <c r="C117" s="93">
        <f t="shared" ref="C117:AF122" si="36">IF(C97&lt;0,C97*-1,0)</f>
        <v>0</v>
      </c>
      <c r="D117" s="93">
        <f t="shared" si="36"/>
        <v>0</v>
      </c>
      <c r="E117" s="93">
        <f t="shared" si="36"/>
        <v>0</v>
      </c>
      <c r="F117" s="93">
        <f t="shared" si="36"/>
        <v>0</v>
      </c>
      <c r="G117" s="93">
        <f t="shared" si="36"/>
        <v>0</v>
      </c>
      <c r="H117" s="93">
        <f t="shared" si="36"/>
        <v>0</v>
      </c>
      <c r="I117" s="93">
        <f t="shared" si="36"/>
        <v>0</v>
      </c>
      <c r="J117" s="93">
        <f t="shared" si="36"/>
        <v>0</v>
      </c>
      <c r="K117" s="93">
        <f t="shared" si="36"/>
        <v>0</v>
      </c>
      <c r="L117" s="93">
        <f t="shared" si="36"/>
        <v>0</v>
      </c>
      <c r="M117" s="93">
        <f t="shared" si="36"/>
        <v>0</v>
      </c>
      <c r="N117" s="93">
        <f t="shared" si="36"/>
        <v>0</v>
      </c>
      <c r="O117" s="93">
        <f t="shared" si="36"/>
        <v>0</v>
      </c>
      <c r="P117" s="93">
        <f t="shared" si="36"/>
        <v>0</v>
      </c>
      <c r="Q117" s="93">
        <f t="shared" si="36"/>
        <v>0</v>
      </c>
      <c r="R117" s="93">
        <f t="shared" si="36"/>
        <v>0</v>
      </c>
      <c r="S117" s="93">
        <f t="shared" si="36"/>
        <v>0</v>
      </c>
      <c r="T117" s="93">
        <f t="shared" si="36"/>
        <v>0</v>
      </c>
      <c r="U117" s="93">
        <f t="shared" si="36"/>
        <v>0</v>
      </c>
      <c r="V117" s="93">
        <f t="shared" si="36"/>
        <v>0</v>
      </c>
      <c r="W117" s="93">
        <f t="shared" si="36"/>
        <v>0</v>
      </c>
      <c r="X117" s="93">
        <f t="shared" si="36"/>
        <v>0</v>
      </c>
      <c r="Y117" s="93">
        <f t="shared" si="36"/>
        <v>0</v>
      </c>
      <c r="Z117" s="93">
        <f t="shared" si="36"/>
        <v>0</v>
      </c>
      <c r="AA117" s="93">
        <f t="shared" si="36"/>
        <v>0</v>
      </c>
      <c r="AB117" s="93">
        <f t="shared" si="36"/>
        <v>0</v>
      </c>
      <c r="AC117" s="93">
        <f t="shared" si="36"/>
        <v>0</v>
      </c>
      <c r="AD117" s="93">
        <f t="shared" si="36"/>
        <v>0</v>
      </c>
      <c r="AE117" s="93">
        <f t="shared" si="36"/>
        <v>0</v>
      </c>
      <c r="AF117" s="93">
        <f t="shared" si="36"/>
        <v>0</v>
      </c>
      <c r="AG117" s="61"/>
      <c r="AH117" s="46">
        <f t="shared" si="21"/>
        <v>0</v>
      </c>
      <c r="AI117" s="47">
        <f t="shared" si="22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35"/>
        <v>0</v>
      </c>
      <c r="C118" s="93">
        <f t="shared" si="36"/>
        <v>0</v>
      </c>
      <c r="D118" s="93">
        <f t="shared" si="36"/>
        <v>0</v>
      </c>
      <c r="E118" s="93">
        <f t="shared" si="36"/>
        <v>0</v>
      </c>
      <c r="F118" s="93">
        <f t="shared" si="36"/>
        <v>0</v>
      </c>
      <c r="G118" s="93">
        <f t="shared" si="36"/>
        <v>0</v>
      </c>
      <c r="H118" s="93">
        <f t="shared" si="36"/>
        <v>0</v>
      </c>
      <c r="I118" s="93">
        <f t="shared" si="36"/>
        <v>0</v>
      </c>
      <c r="J118" s="93">
        <f t="shared" si="36"/>
        <v>0</v>
      </c>
      <c r="K118" s="93">
        <f t="shared" si="36"/>
        <v>0</v>
      </c>
      <c r="L118" s="93">
        <f t="shared" si="36"/>
        <v>0</v>
      </c>
      <c r="M118" s="93">
        <f t="shared" si="36"/>
        <v>0</v>
      </c>
      <c r="N118" s="93">
        <f t="shared" si="36"/>
        <v>0</v>
      </c>
      <c r="O118" s="93">
        <f t="shared" si="36"/>
        <v>0</v>
      </c>
      <c r="P118" s="93">
        <f t="shared" si="36"/>
        <v>0</v>
      </c>
      <c r="Q118" s="93">
        <f t="shared" si="36"/>
        <v>0</v>
      </c>
      <c r="R118" s="93">
        <f t="shared" si="36"/>
        <v>0</v>
      </c>
      <c r="S118" s="93">
        <f t="shared" si="36"/>
        <v>0</v>
      </c>
      <c r="T118" s="93">
        <f t="shared" si="36"/>
        <v>0</v>
      </c>
      <c r="U118" s="93">
        <f t="shared" si="36"/>
        <v>0</v>
      </c>
      <c r="V118" s="93">
        <f t="shared" si="36"/>
        <v>0</v>
      </c>
      <c r="W118" s="93">
        <f t="shared" si="36"/>
        <v>0</v>
      </c>
      <c r="X118" s="93">
        <f t="shared" si="36"/>
        <v>0</v>
      </c>
      <c r="Y118" s="93">
        <f t="shared" si="36"/>
        <v>0</v>
      </c>
      <c r="Z118" s="93">
        <f t="shared" si="36"/>
        <v>0</v>
      </c>
      <c r="AA118" s="93">
        <f t="shared" si="36"/>
        <v>0</v>
      </c>
      <c r="AB118" s="93">
        <f t="shared" si="36"/>
        <v>0</v>
      </c>
      <c r="AC118" s="93">
        <f t="shared" si="36"/>
        <v>0</v>
      </c>
      <c r="AD118" s="93">
        <f t="shared" si="36"/>
        <v>0</v>
      </c>
      <c r="AE118" s="93">
        <f t="shared" si="36"/>
        <v>0</v>
      </c>
      <c r="AF118" s="93">
        <f t="shared" si="36"/>
        <v>0</v>
      </c>
      <c r="AG118" s="64"/>
      <c r="AH118" s="46">
        <f t="shared" si="21"/>
        <v>0</v>
      </c>
      <c r="AI118" s="47">
        <f t="shared" si="22"/>
        <v>0</v>
      </c>
      <c r="AK118" s="49"/>
      <c r="BG118" s="82">
        <v>0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35"/>
        <v>0</v>
      </c>
      <c r="C119" s="93">
        <f t="shared" si="36"/>
        <v>0</v>
      </c>
      <c r="D119" s="93">
        <f t="shared" si="36"/>
        <v>0</v>
      </c>
      <c r="E119" s="93">
        <f t="shared" si="36"/>
        <v>0</v>
      </c>
      <c r="F119" s="93">
        <f t="shared" si="36"/>
        <v>0</v>
      </c>
      <c r="G119" s="93">
        <f t="shared" si="36"/>
        <v>0</v>
      </c>
      <c r="H119" s="93">
        <f t="shared" si="36"/>
        <v>0</v>
      </c>
      <c r="I119" s="93">
        <f t="shared" si="36"/>
        <v>0</v>
      </c>
      <c r="J119" s="93">
        <f t="shared" si="36"/>
        <v>0</v>
      </c>
      <c r="K119" s="93">
        <f t="shared" si="36"/>
        <v>0</v>
      </c>
      <c r="L119" s="93">
        <f t="shared" si="36"/>
        <v>0</v>
      </c>
      <c r="M119" s="93">
        <f t="shared" si="36"/>
        <v>0</v>
      </c>
      <c r="N119" s="93">
        <f t="shared" si="36"/>
        <v>0</v>
      </c>
      <c r="O119" s="93">
        <f t="shared" si="36"/>
        <v>0</v>
      </c>
      <c r="P119" s="93">
        <f t="shared" si="36"/>
        <v>0</v>
      </c>
      <c r="Q119" s="93">
        <f t="shared" si="36"/>
        <v>0</v>
      </c>
      <c r="R119" s="93">
        <f t="shared" si="36"/>
        <v>0</v>
      </c>
      <c r="S119" s="93">
        <f t="shared" si="36"/>
        <v>0</v>
      </c>
      <c r="T119" s="93">
        <f t="shared" si="36"/>
        <v>0</v>
      </c>
      <c r="U119" s="93">
        <f t="shared" si="36"/>
        <v>0</v>
      </c>
      <c r="V119" s="93">
        <f t="shared" si="36"/>
        <v>0</v>
      </c>
      <c r="W119" s="93">
        <f t="shared" si="36"/>
        <v>0</v>
      </c>
      <c r="X119" s="93">
        <f t="shared" si="36"/>
        <v>0</v>
      </c>
      <c r="Y119" s="93">
        <f t="shared" si="36"/>
        <v>0</v>
      </c>
      <c r="Z119" s="93">
        <f t="shared" si="36"/>
        <v>0</v>
      </c>
      <c r="AA119" s="93">
        <f t="shared" si="36"/>
        <v>0</v>
      </c>
      <c r="AB119" s="93">
        <f t="shared" si="36"/>
        <v>0</v>
      </c>
      <c r="AC119" s="93">
        <f t="shared" si="36"/>
        <v>0</v>
      </c>
      <c r="AD119" s="93">
        <f t="shared" si="36"/>
        <v>0</v>
      </c>
      <c r="AE119" s="93">
        <f t="shared" si="36"/>
        <v>0</v>
      </c>
      <c r="AF119" s="93">
        <f t="shared" si="36"/>
        <v>0</v>
      </c>
      <c r="AG119" s="111"/>
      <c r="AH119" s="46">
        <f t="shared" si="21"/>
        <v>0</v>
      </c>
      <c r="AI119" s="47">
        <f t="shared" si="22"/>
        <v>0</v>
      </c>
    </row>
    <row r="120" spans="1:64" x14ac:dyDescent="0.25">
      <c r="A120" s="96" t="s">
        <v>126</v>
      </c>
      <c r="B120" s="93">
        <f t="shared" si="35"/>
        <v>0</v>
      </c>
      <c r="C120" s="93">
        <f t="shared" si="36"/>
        <v>0</v>
      </c>
      <c r="D120" s="93">
        <f t="shared" si="36"/>
        <v>0</v>
      </c>
      <c r="E120" s="93">
        <f t="shared" si="36"/>
        <v>0</v>
      </c>
      <c r="F120" s="93">
        <f t="shared" si="36"/>
        <v>0</v>
      </c>
      <c r="G120" s="93">
        <f t="shared" si="36"/>
        <v>0</v>
      </c>
      <c r="H120" s="93">
        <f t="shared" si="36"/>
        <v>0</v>
      </c>
      <c r="I120" s="93">
        <f t="shared" si="36"/>
        <v>0</v>
      </c>
      <c r="J120" s="93">
        <f t="shared" si="36"/>
        <v>0</v>
      </c>
      <c r="K120" s="93">
        <f t="shared" si="36"/>
        <v>0</v>
      </c>
      <c r="L120" s="93">
        <f t="shared" si="36"/>
        <v>0</v>
      </c>
      <c r="M120" s="93">
        <f t="shared" si="36"/>
        <v>0</v>
      </c>
      <c r="N120" s="93">
        <f t="shared" si="36"/>
        <v>0</v>
      </c>
      <c r="O120" s="93">
        <f t="shared" si="36"/>
        <v>0</v>
      </c>
      <c r="P120" s="93">
        <f t="shared" si="36"/>
        <v>0</v>
      </c>
      <c r="Q120" s="93">
        <f t="shared" si="36"/>
        <v>0</v>
      </c>
      <c r="R120" s="93">
        <f t="shared" si="36"/>
        <v>0</v>
      </c>
      <c r="S120" s="93">
        <f t="shared" si="36"/>
        <v>0</v>
      </c>
      <c r="T120" s="93">
        <f t="shared" si="36"/>
        <v>0</v>
      </c>
      <c r="U120" s="93">
        <f t="shared" si="36"/>
        <v>0</v>
      </c>
      <c r="V120" s="93">
        <f t="shared" si="36"/>
        <v>0</v>
      </c>
      <c r="W120" s="93">
        <f t="shared" si="36"/>
        <v>0</v>
      </c>
      <c r="X120" s="93">
        <f t="shared" si="36"/>
        <v>0</v>
      </c>
      <c r="Y120" s="93">
        <f t="shared" si="36"/>
        <v>0</v>
      </c>
      <c r="Z120" s="93">
        <f t="shared" si="36"/>
        <v>0</v>
      </c>
      <c r="AA120" s="93">
        <f t="shared" si="36"/>
        <v>0</v>
      </c>
      <c r="AB120" s="93">
        <f t="shared" si="36"/>
        <v>0</v>
      </c>
      <c r="AC120" s="93">
        <f t="shared" si="36"/>
        <v>0</v>
      </c>
      <c r="AD120" s="93">
        <f t="shared" si="36"/>
        <v>0</v>
      </c>
      <c r="AE120" s="93">
        <f t="shared" si="36"/>
        <v>0</v>
      </c>
      <c r="AF120" s="93">
        <f t="shared" si="36"/>
        <v>0</v>
      </c>
      <c r="AG120" s="111"/>
      <c r="AH120" s="46">
        <f t="shared" si="21"/>
        <v>0</v>
      </c>
      <c r="AI120" s="47">
        <f t="shared" si="22"/>
        <v>0</v>
      </c>
    </row>
    <row r="121" spans="1:64" x14ac:dyDescent="0.25">
      <c r="A121" s="96" t="s">
        <v>128</v>
      </c>
      <c r="B121" s="93">
        <f t="shared" si="35"/>
        <v>0</v>
      </c>
      <c r="C121" s="93">
        <f t="shared" si="36"/>
        <v>0</v>
      </c>
      <c r="D121" s="93">
        <f t="shared" si="36"/>
        <v>0</v>
      </c>
      <c r="E121" s="93">
        <f t="shared" si="36"/>
        <v>0</v>
      </c>
      <c r="F121" s="93">
        <f t="shared" si="36"/>
        <v>0</v>
      </c>
      <c r="G121" s="93">
        <f t="shared" si="36"/>
        <v>0</v>
      </c>
      <c r="H121" s="93">
        <f t="shared" si="36"/>
        <v>0</v>
      </c>
      <c r="I121" s="93">
        <f t="shared" si="36"/>
        <v>0</v>
      </c>
      <c r="J121" s="93">
        <f t="shared" si="36"/>
        <v>0</v>
      </c>
      <c r="K121" s="93">
        <f t="shared" si="36"/>
        <v>0</v>
      </c>
      <c r="L121" s="93">
        <f t="shared" si="36"/>
        <v>0</v>
      </c>
      <c r="M121" s="93">
        <f t="shared" si="36"/>
        <v>0</v>
      </c>
      <c r="N121" s="93">
        <f t="shared" si="36"/>
        <v>0</v>
      </c>
      <c r="O121" s="93">
        <f t="shared" si="36"/>
        <v>0</v>
      </c>
      <c r="P121" s="93">
        <f t="shared" si="36"/>
        <v>0</v>
      </c>
      <c r="Q121" s="93">
        <f t="shared" si="36"/>
        <v>0</v>
      </c>
      <c r="R121" s="93">
        <f t="shared" si="36"/>
        <v>0</v>
      </c>
      <c r="S121" s="93">
        <f t="shared" si="36"/>
        <v>0</v>
      </c>
      <c r="T121" s="93">
        <f t="shared" si="36"/>
        <v>0</v>
      </c>
      <c r="U121" s="93">
        <f t="shared" si="36"/>
        <v>0</v>
      </c>
      <c r="V121" s="93">
        <f t="shared" si="36"/>
        <v>0</v>
      </c>
      <c r="W121" s="93">
        <f t="shared" si="36"/>
        <v>0</v>
      </c>
      <c r="X121" s="93">
        <f t="shared" si="36"/>
        <v>0</v>
      </c>
      <c r="Y121" s="93">
        <f t="shared" si="36"/>
        <v>0</v>
      </c>
      <c r="Z121" s="93">
        <f t="shared" si="36"/>
        <v>0</v>
      </c>
      <c r="AA121" s="93">
        <f t="shared" si="36"/>
        <v>0</v>
      </c>
      <c r="AB121" s="93">
        <f t="shared" si="36"/>
        <v>0</v>
      </c>
      <c r="AC121" s="93">
        <f t="shared" si="36"/>
        <v>0</v>
      </c>
      <c r="AD121" s="93">
        <f t="shared" si="36"/>
        <v>0</v>
      </c>
      <c r="AE121" s="93">
        <f t="shared" si="36"/>
        <v>0</v>
      </c>
      <c r="AF121" s="93">
        <f t="shared" si="36"/>
        <v>0</v>
      </c>
      <c r="AG121" s="111"/>
      <c r="AH121" s="46">
        <f t="shared" si="21"/>
        <v>0</v>
      </c>
      <c r="AI121" s="47">
        <f t="shared" si="22"/>
        <v>0</v>
      </c>
    </row>
    <row r="122" spans="1:64" ht="15.75" thickBot="1" x14ac:dyDescent="0.3">
      <c r="A122" s="96" t="s">
        <v>130</v>
      </c>
      <c r="B122" s="93">
        <f t="shared" si="35"/>
        <v>0</v>
      </c>
      <c r="C122" s="93">
        <f t="shared" si="36"/>
        <v>0</v>
      </c>
      <c r="D122" s="93">
        <f t="shared" si="36"/>
        <v>0</v>
      </c>
      <c r="E122" s="93">
        <f t="shared" si="36"/>
        <v>0</v>
      </c>
      <c r="F122" s="93">
        <f t="shared" si="36"/>
        <v>0</v>
      </c>
      <c r="G122" s="93">
        <f t="shared" si="36"/>
        <v>0</v>
      </c>
      <c r="H122" s="93">
        <f t="shared" si="36"/>
        <v>0</v>
      </c>
      <c r="I122" s="93">
        <f t="shared" si="36"/>
        <v>0</v>
      </c>
      <c r="J122" s="93">
        <f t="shared" si="36"/>
        <v>0</v>
      </c>
      <c r="K122" s="93">
        <f t="shared" si="36"/>
        <v>0</v>
      </c>
      <c r="L122" s="93">
        <f t="shared" si="36"/>
        <v>0</v>
      </c>
      <c r="M122" s="93">
        <f t="shared" si="36"/>
        <v>0</v>
      </c>
      <c r="N122" s="93">
        <f t="shared" si="36"/>
        <v>0</v>
      </c>
      <c r="O122" s="93">
        <f t="shared" si="36"/>
        <v>0</v>
      </c>
      <c r="P122" s="93">
        <f t="shared" si="36"/>
        <v>0</v>
      </c>
      <c r="Q122" s="93">
        <f t="shared" si="36"/>
        <v>0</v>
      </c>
      <c r="R122" s="93">
        <f t="shared" si="36"/>
        <v>0</v>
      </c>
      <c r="S122" s="93">
        <f t="shared" si="36"/>
        <v>0</v>
      </c>
      <c r="T122" s="93">
        <f t="shared" si="36"/>
        <v>0</v>
      </c>
      <c r="U122" s="93">
        <f t="shared" si="36"/>
        <v>0</v>
      </c>
      <c r="V122" s="93">
        <f t="shared" si="36"/>
        <v>0</v>
      </c>
      <c r="W122" s="93">
        <f t="shared" si="36"/>
        <v>0</v>
      </c>
      <c r="X122" s="93">
        <f t="shared" si="36"/>
        <v>0</v>
      </c>
      <c r="Y122" s="93">
        <f t="shared" si="36"/>
        <v>0</v>
      </c>
      <c r="Z122" s="93">
        <f t="shared" si="36"/>
        <v>0</v>
      </c>
      <c r="AA122" s="93">
        <f t="shared" si="36"/>
        <v>0</v>
      </c>
      <c r="AB122" s="93">
        <f t="shared" si="36"/>
        <v>0</v>
      </c>
      <c r="AC122" s="93">
        <f t="shared" si="36"/>
        <v>0</v>
      </c>
      <c r="AD122" s="93">
        <f t="shared" si="36"/>
        <v>0</v>
      </c>
      <c r="AE122" s="93">
        <f t="shared" si="36"/>
        <v>0</v>
      </c>
      <c r="AF122" s="93">
        <f t="shared" si="36"/>
        <v>0</v>
      </c>
      <c r="AG122" s="103"/>
      <c r="AH122" s="46">
        <f t="shared" si="21"/>
        <v>0</v>
      </c>
      <c r="AI122" s="47">
        <f t="shared" si="22"/>
        <v>0</v>
      </c>
    </row>
    <row r="123" spans="1:64" ht="15.75" thickBot="1" x14ac:dyDescent="0.3">
      <c r="A123" s="112" t="s">
        <v>145</v>
      </c>
      <c r="B123" s="70">
        <f t="shared" ref="B123:AF123" si="37">SUM(B117:B122)</f>
        <v>0</v>
      </c>
      <c r="C123" s="70">
        <f t="shared" si="37"/>
        <v>0</v>
      </c>
      <c r="D123" s="70">
        <f t="shared" si="37"/>
        <v>0</v>
      </c>
      <c r="E123" s="70">
        <f t="shared" si="37"/>
        <v>0</v>
      </c>
      <c r="F123" s="70">
        <f t="shared" si="37"/>
        <v>0</v>
      </c>
      <c r="G123" s="70">
        <f t="shared" si="37"/>
        <v>0</v>
      </c>
      <c r="H123" s="70">
        <f t="shared" si="37"/>
        <v>0</v>
      </c>
      <c r="I123" s="70">
        <f t="shared" si="37"/>
        <v>0</v>
      </c>
      <c r="J123" s="70">
        <f t="shared" si="37"/>
        <v>0</v>
      </c>
      <c r="K123" s="70">
        <f t="shared" si="37"/>
        <v>0</v>
      </c>
      <c r="L123" s="70">
        <f t="shared" si="37"/>
        <v>0</v>
      </c>
      <c r="M123" s="70">
        <f t="shared" si="37"/>
        <v>0</v>
      </c>
      <c r="N123" s="70">
        <f t="shared" si="37"/>
        <v>0</v>
      </c>
      <c r="O123" s="70">
        <f t="shared" si="37"/>
        <v>0</v>
      </c>
      <c r="P123" s="70">
        <f t="shared" si="37"/>
        <v>0</v>
      </c>
      <c r="Q123" s="70">
        <f t="shared" si="37"/>
        <v>0</v>
      </c>
      <c r="R123" s="70">
        <f t="shared" si="37"/>
        <v>0</v>
      </c>
      <c r="S123" s="70">
        <f t="shared" si="37"/>
        <v>0</v>
      </c>
      <c r="T123" s="70">
        <f t="shared" si="37"/>
        <v>0</v>
      </c>
      <c r="U123" s="70">
        <f t="shared" si="37"/>
        <v>0</v>
      </c>
      <c r="V123" s="70">
        <f t="shared" si="37"/>
        <v>0</v>
      </c>
      <c r="W123" s="70">
        <f t="shared" si="37"/>
        <v>0</v>
      </c>
      <c r="X123" s="70">
        <f t="shared" si="37"/>
        <v>0</v>
      </c>
      <c r="Y123" s="70">
        <f t="shared" si="37"/>
        <v>0</v>
      </c>
      <c r="Z123" s="70">
        <f t="shared" si="37"/>
        <v>0</v>
      </c>
      <c r="AA123" s="70">
        <f t="shared" si="37"/>
        <v>0</v>
      </c>
      <c r="AB123" s="70">
        <f t="shared" si="37"/>
        <v>0</v>
      </c>
      <c r="AC123" s="70">
        <f t="shared" si="37"/>
        <v>0</v>
      </c>
      <c r="AD123" s="70">
        <f t="shared" si="37"/>
        <v>0</v>
      </c>
      <c r="AE123" s="70">
        <f t="shared" si="37"/>
        <v>0</v>
      </c>
      <c r="AF123" s="70">
        <f t="shared" si="37"/>
        <v>0</v>
      </c>
      <c r="AG123" s="104"/>
      <c r="AH123" s="46">
        <f t="shared" si="21"/>
        <v>0</v>
      </c>
      <c r="AI123" s="47">
        <f t="shared" si="22"/>
        <v>0</v>
      </c>
      <c r="AJ123" s="105">
        <f t="array" ref="AJ123">MIN(IF(B123:AF123&lt;&gt;0,B123:AF123))</f>
        <v>0</v>
      </c>
    </row>
    <row r="124" spans="1:64" ht="15.75" thickBot="1" x14ac:dyDescent="0.3">
      <c r="A124" s="87" t="s">
        <v>146</v>
      </c>
      <c r="B124" s="70">
        <f t="shared" ref="B124:AF124" si="38">B108-B123</f>
        <v>0</v>
      </c>
      <c r="C124" s="70">
        <f t="shared" si="38"/>
        <v>0</v>
      </c>
      <c r="D124" s="70">
        <f t="shared" si="38"/>
        <v>0</v>
      </c>
      <c r="E124" s="70">
        <f t="shared" si="38"/>
        <v>0</v>
      </c>
      <c r="F124" s="70">
        <f t="shared" si="38"/>
        <v>0</v>
      </c>
      <c r="G124" s="70">
        <f t="shared" si="38"/>
        <v>0</v>
      </c>
      <c r="H124" s="70">
        <f t="shared" si="38"/>
        <v>0</v>
      </c>
      <c r="I124" s="70">
        <f t="shared" si="38"/>
        <v>0</v>
      </c>
      <c r="J124" s="70">
        <f t="shared" si="38"/>
        <v>0</v>
      </c>
      <c r="K124" s="70">
        <f t="shared" si="38"/>
        <v>0</v>
      </c>
      <c r="L124" s="70">
        <f t="shared" si="38"/>
        <v>0</v>
      </c>
      <c r="M124" s="70">
        <f t="shared" si="38"/>
        <v>0</v>
      </c>
      <c r="N124" s="70">
        <f t="shared" si="38"/>
        <v>0</v>
      </c>
      <c r="O124" s="70">
        <f t="shared" si="38"/>
        <v>0</v>
      </c>
      <c r="P124" s="70">
        <f t="shared" si="38"/>
        <v>0</v>
      </c>
      <c r="Q124" s="70">
        <f t="shared" si="38"/>
        <v>0</v>
      </c>
      <c r="R124" s="70">
        <f t="shared" si="38"/>
        <v>0</v>
      </c>
      <c r="S124" s="70">
        <f t="shared" si="38"/>
        <v>0</v>
      </c>
      <c r="T124" s="70">
        <f t="shared" si="38"/>
        <v>0</v>
      </c>
      <c r="U124" s="70">
        <f t="shared" si="38"/>
        <v>0</v>
      </c>
      <c r="V124" s="70">
        <f t="shared" si="38"/>
        <v>0</v>
      </c>
      <c r="W124" s="70">
        <f t="shared" si="38"/>
        <v>0</v>
      </c>
      <c r="X124" s="70">
        <f t="shared" si="38"/>
        <v>0</v>
      </c>
      <c r="Y124" s="70">
        <f t="shared" si="38"/>
        <v>0</v>
      </c>
      <c r="Z124" s="70">
        <f t="shared" si="38"/>
        <v>0</v>
      </c>
      <c r="AA124" s="70">
        <f t="shared" si="38"/>
        <v>0</v>
      </c>
      <c r="AB124" s="70">
        <f t="shared" si="38"/>
        <v>0</v>
      </c>
      <c r="AC124" s="70">
        <f t="shared" si="38"/>
        <v>0</v>
      </c>
      <c r="AD124" s="70">
        <f t="shared" si="38"/>
        <v>0</v>
      </c>
      <c r="AE124" s="70">
        <f t="shared" si="38"/>
        <v>0</v>
      </c>
      <c r="AF124" s="70">
        <f t="shared" si="38"/>
        <v>0</v>
      </c>
      <c r="AG124" s="104"/>
      <c r="AH124" s="46">
        <f t="shared" si="21"/>
        <v>0</v>
      </c>
      <c r="AI124" s="47">
        <f t="shared" si="22"/>
        <v>0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1"/>
        <v>0</v>
      </c>
      <c r="AI125" s="47">
        <f t="shared" si="22"/>
        <v>0</v>
      </c>
    </row>
    <row r="126" spans="1:64" x14ac:dyDescent="0.25">
      <c r="A126" s="116" t="s">
        <v>148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1"/>
        <v>0</v>
      </c>
      <c r="AI126" s="47">
        <f t="shared" si="22"/>
        <v>0</v>
      </c>
    </row>
    <row r="127" spans="1:64" x14ac:dyDescent="0.25">
      <c r="A127" s="119" t="s">
        <v>149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1"/>
        <v>0</v>
      </c>
      <c r="AI127" s="47">
        <f t="shared" si="22"/>
        <v>0</v>
      </c>
    </row>
    <row r="128" spans="1:64" x14ac:dyDescent="0.25">
      <c r="A128" s="119" t="s">
        <v>150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1"/>
        <v>0</v>
      </c>
      <c r="AI128" s="47">
        <f t="shared" si="22"/>
        <v>0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1"/>
        <v>0</v>
      </c>
      <c r="AI129" s="47">
        <f t="shared" si="22"/>
        <v>0</v>
      </c>
    </row>
    <row r="130" spans="1:35" x14ac:dyDescent="0.25">
      <c r="A130" s="119" t="s">
        <v>152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1"/>
        <v>0</v>
      </c>
      <c r="AI130" s="47">
        <f t="shared" si="22"/>
        <v>0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1"/>
        <v>0</v>
      </c>
      <c r="AI131" s="47">
        <f t="shared" si="22"/>
        <v>0</v>
      </c>
    </row>
    <row r="132" spans="1:35" x14ac:dyDescent="0.25">
      <c r="A132" s="119" t="s">
        <v>154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1"/>
        <v>0</v>
      </c>
      <c r="AI132" s="47">
        <f t="shared" si="22"/>
        <v>0</v>
      </c>
    </row>
    <row r="133" spans="1:35" ht="15.75" thickBot="1" x14ac:dyDescent="0.3">
      <c r="A133" s="119" t="s">
        <v>155</v>
      </c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1"/>
        <v>0</v>
      </c>
      <c r="AI133" s="47">
        <f t="shared" si="22"/>
        <v>0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1"/>
        <v>0</v>
      </c>
      <c r="AI134" s="47">
        <f t="shared" si="22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O135" si="39">SUM(C26,C32,C45:C46,C82,C84:C85,C87,C89,C137:C142,C177,C183,C189,C198,C200,C212,C219,C222:C223,C230,C232,C234,C238:C240,C242:C244,C249,C255:C256,C258:C260,C161,C166)</f>
        <v>0.94</v>
      </c>
      <c r="D135" s="114">
        <f t="shared" si="39"/>
        <v>0.94</v>
      </c>
      <c r="E135" s="114">
        <f t="shared" si="39"/>
        <v>0.94</v>
      </c>
      <c r="F135" s="114">
        <f t="shared" si="39"/>
        <v>0.94</v>
      </c>
      <c r="G135" s="114">
        <f t="shared" si="39"/>
        <v>0.94</v>
      </c>
      <c r="H135" s="114">
        <f t="shared" si="39"/>
        <v>0.94</v>
      </c>
      <c r="I135" s="114">
        <f t="shared" si="39"/>
        <v>0.94</v>
      </c>
      <c r="J135" s="114">
        <f t="shared" si="39"/>
        <v>0.94</v>
      </c>
      <c r="K135" s="114">
        <f t="shared" si="39"/>
        <v>0.94</v>
      </c>
      <c r="L135" s="114">
        <f t="shared" si="39"/>
        <v>0.94</v>
      </c>
      <c r="M135" s="114">
        <f t="shared" si="39"/>
        <v>0.94</v>
      </c>
      <c r="N135" s="114">
        <f t="shared" si="39"/>
        <v>0.94</v>
      </c>
      <c r="O135" s="114">
        <f t="shared" si="39"/>
        <v>0.94</v>
      </c>
      <c r="P135" s="114">
        <v>42</v>
      </c>
      <c r="Q135" s="114">
        <f t="shared" ref="Q135:X135" si="40">SUM(Q26,Q32,Q45:Q46,Q82,Q84:Q85,Q87,Q89,Q137:Q142,Q177,Q183,Q189,Q198,Q200,Q212,Q219,Q222:Q223,Q230,Q232,Q234,Q238:Q240,Q242:Q244,Q249,Q255:Q256,Q258:Q260,Q161,Q166)</f>
        <v>0.94</v>
      </c>
      <c r="R135" s="114">
        <f t="shared" si="40"/>
        <v>0.94</v>
      </c>
      <c r="S135" s="114">
        <f t="shared" si="40"/>
        <v>0.94</v>
      </c>
      <c r="T135" s="114">
        <f t="shared" si="40"/>
        <v>0.94</v>
      </c>
      <c r="U135" s="114">
        <f t="shared" si="40"/>
        <v>0.94</v>
      </c>
      <c r="V135" s="114">
        <f t="shared" si="40"/>
        <v>0.94</v>
      </c>
      <c r="W135" s="114">
        <f t="shared" si="40"/>
        <v>0.94</v>
      </c>
      <c r="X135" s="114">
        <f t="shared" si="40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41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41"/>
        <v>0.94</v>
      </c>
      <c r="AC135" s="114">
        <f t="shared" si="41"/>
        <v>0.94</v>
      </c>
      <c r="AD135" s="114">
        <f t="shared" si="41"/>
        <v>0.94</v>
      </c>
      <c r="AE135" s="114">
        <f t="shared" si="41"/>
        <v>0.94</v>
      </c>
      <c r="AF135" s="114">
        <f t="shared" si="41"/>
        <v>0.94</v>
      </c>
      <c r="AG135" s="127"/>
      <c r="AH135" s="46">
        <f t="shared" si="21"/>
        <v>124.14</v>
      </c>
      <c r="AI135" s="47">
        <f t="shared" si="22"/>
        <v>0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1"/>
        <v>0</v>
      </c>
      <c r="AI136" s="47">
        <f t="shared" si="22"/>
        <v>0</v>
      </c>
    </row>
    <row r="137" spans="1:35" x14ac:dyDescent="0.25">
      <c r="A137" s="131" t="s">
        <v>159</v>
      </c>
      <c r="B137" s="132"/>
      <c r="C137" s="132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1"/>
        <v>0</v>
      </c>
      <c r="AI137" s="47">
        <f t="shared" si="22"/>
        <v>0</v>
      </c>
    </row>
    <row r="138" spans="1:35" x14ac:dyDescent="0.25">
      <c r="A138" s="135" t="s">
        <v>160</v>
      </c>
      <c r="B138" s="132"/>
      <c r="C138" s="132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1"/>
        <v>0</v>
      </c>
      <c r="AI138" s="47">
        <f t="shared" si="22"/>
        <v>0</v>
      </c>
    </row>
    <row r="139" spans="1:35" x14ac:dyDescent="0.25">
      <c r="A139" s="135" t="s">
        <v>161</v>
      </c>
      <c r="B139" s="132"/>
      <c r="C139" s="132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0</v>
      </c>
      <c r="AI139" s="47">
        <f>MIN(B139:AF139)</f>
        <v>0</v>
      </c>
    </row>
    <row r="140" spans="1:35" x14ac:dyDescent="0.25">
      <c r="A140" s="135" t="s">
        <v>162</v>
      </c>
      <c r="B140" s="132"/>
      <c r="C140" s="132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0</v>
      </c>
      <c r="AI140" s="47">
        <f>MIN(B140:AF140)</f>
        <v>0</v>
      </c>
    </row>
    <row r="141" spans="1:35" x14ac:dyDescent="0.25">
      <c r="A141" s="135" t="s">
        <v>163</v>
      </c>
      <c r="B141" s="132"/>
      <c r="C141" s="132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0</v>
      </c>
      <c r="AI141" s="47">
        <f>MIN(B141:AF141)</f>
        <v>0</v>
      </c>
    </row>
    <row r="142" spans="1:35" x14ac:dyDescent="0.25">
      <c r="A142" s="135" t="s">
        <v>164</v>
      </c>
      <c r="B142" s="132"/>
      <c r="C142" s="132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0</v>
      </c>
      <c r="AI142" s="47">
        <f>MIN(B142:AF142)</f>
        <v>0</v>
      </c>
    </row>
    <row r="143" spans="1:35" x14ac:dyDescent="0.25">
      <c r="A143" s="135" t="s">
        <v>427</v>
      </c>
      <c r="B143" s="132"/>
      <c r="C143" s="132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 x14ac:dyDescent="0.25">
      <c r="A144" s="135" t="s">
        <v>166</v>
      </c>
      <c r="B144" s="132"/>
      <c r="C144" s="132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 x14ac:dyDescent="0.25">
      <c r="A145" s="135" t="s">
        <v>167</v>
      </c>
      <c r="B145" s="132"/>
      <c r="C145" s="132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 x14ac:dyDescent="0.25">
      <c r="A146" s="135" t="s">
        <v>168</v>
      </c>
      <c r="B146" s="132"/>
      <c r="C146" s="132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42">MAX(B146:AF146)</f>
        <v>0</v>
      </c>
      <c r="AI146" s="47">
        <f t="shared" ref="AI146:AI158" si="43">MIN(B146:AF146)</f>
        <v>0</v>
      </c>
    </row>
    <row r="147" spans="1:38" x14ac:dyDescent="0.25">
      <c r="A147" s="135" t="s">
        <v>169</v>
      </c>
      <c r="B147" s="132"/>
      <c r="C147" s="132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42"/>
        <v>0</v>
      </c>
      <c r="AI147" s="47">
        <f t="shared" si="43"/>
        <v>0</v>
      </c>
    </row>
    <row r="148" spans="1:38" x14ac:dyDescent="0.25">
      <c r="A148" s="135" t="s">
        <v>170</v>
      </c>
      <c r="B148" s="132"/>
      <c r="C148" s="132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42"/>
        <v>0</v>
      </c>
      <c r="AI148" s="47">
        <f t="shared" si="43"/>
        <v>0</v>
      </c>
    </row>
    <row r="149" spans="1:38" x14ac:dyDescent="0.25">
      <c r="A149" s="135" t="s">
        <v>428</v>
      </c>
      <c r="B149" s="132"/>
      <c r="C149" s="13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42"/>
        <v>0</v>
      </c>
      <c r="AI149" s="47">
        <f t="shared" si="43"/>
        <v>0</v>
      </c>
    </row>
    <row r="150" spans="1:38" x14ac:dyDescent="0.25">
      <c r="A150" s="135" t="s">
        <v>429</v>
      </c>
      <c r="B150" s="132"/>
      <c r="C150" s="13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42"/>
        <v>0</v>
      </c>
      <c r="AI150" s="47">
        <f t="shared" si="43"/>
        <v>0</v>
      </c>
    </row>
    <row r="151" spans="1:38" ht="15.75" thickBot="1" x14ac:dyDescent="0.3">
      <c r="A151" s="139" t="s">
        <v>173</v>
      </c>
      <c r="B151" s="132"/>
      <c r="C151" s="13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42"/>
        <v>0</v>
      </c>
      <c r="AI151" s="47">
        <f t="shared" si="43"/>
        <v>0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42"/>
        <v>0</v>
      </c>
      <c r="AI152" s="47">
        <f t="shared" si="4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42"/>
        <v>0</v>
      </c>
      <c r="AI153" s="47">
        <f t="shared" si="43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42"/>
        <v>0</v>
      </c>
      <c r="AI154" s="47">
        <f t="shared" si="43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42"/>
        <v>0</v>
      </c>
      <c r="AI155" s="47">
        <f t="shared" si="43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42"/>
        <v>0</v>
      </c>
      <c r="AI156" s="47">
        <f t="shared" si="43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42"/>
        <v>0</v>
      </c>
      <c r="AI157" s="47">
        <f t="shared" si="43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42"/>
        <v>0</v>
      </c>
      <c r="AI158" s="47">
        <f t="shared" si="43"/>
        <v>0</v>
      </c>
      <c r="AK158" s="187">
        <v>7</v>
      </c>
    </row>
    <row r="159" spans="1:38" x14ac:dyDescent="0.25">
      <c r="A159" s="155" t="s">
        <v>440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0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0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0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0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0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0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0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0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0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0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0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0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0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0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44">B161</f>
        <v>0.3</v>
      </c>
      <c r="D161" s="159">
        <f t="shared" si="44"/>
        <v>0.3</v>
      </c>
      <c r="E161" s="159">
        <f t="shared" si="44"/>
        <v>0.3</v>
      </c>
      <c r="F161" s="159">
        <f t="shared" si="44"/>
        <v>0.3</v>
      </c>
      <c r="G161" s="159">
        <f t="shared" si="44"/>
        <v>0.3</v>
      </c>
      <c r="H161" s="159">
        <f t="shared" si="44"/>
        <v>0.3</v>
      </c>
      <c r="I161" s="159">
        <f t="shared" si="44"/>
        <v>0.3</v>
      </c>
      <c r="J161" s="159">
        <f t="shared" si="44"/>
        <v>0.3</v>
      </c>
      <c r="K161" s="159">
        <f t="shared" si="44"/>
        <v>0.3</v>
      </c>
      <c r="L161" s="159">
        <f t="shared" si="44"/>
        <v>0.3</v>
      </c>
      <c r="M161" s="159">
        <f t="shared" si="44"/>
        <v>0.3</v>
      </c>
      <c r="N161" s="159">
        <f t="shared" si="44"/>
        <v>0.3</v>
      </c>
      <c r="O161" s="159">
        <f t="shared" si="44"/>
        <v>0.3</v>
      </c>
      <c r="P161" s="159">
        <f t="shared" si="44"/>
        <v>0.3</v>
      </c>
      <c r="Q161" s="159">
        <f t="shared" si="44"/>
        <v>0.3</v>
      </c>
      <c r="R161" s="159">
        <f t="shared" si="44"/>
        <v>0.3</v>
      </c>
      <c r="S161" s="159">
        <f t="shared" ref="S161:AF166" si="45">R161</f>
        <v>0.3</v>
      </c>
      <c r="T161" s="159">
        <f t="shared" si="45"/>
        <v>0.3</v>
      </c>
      <c r="U161" s="159">
        <f t="shared" si="45"/>
        <v>0.3</v>
      </c>
      <c r="V161" s="159">
        <f t="shared" si="45"/>
        <v>0.3</v>
      </c>
      <c r="W161" s="159">
        <f t="shared" si="45"/>
        <v>0.3</v>
      </c>
      <c r="X161" s="159">
        <f t="shared" si="45"/>
        <v>0.3</v>
      </c>
      <c r="Y161" s="159">
        <f t="shared" si="45"/>
        <v>0.3</v>
      </c>
      <c r="Z161" s="159">
        <f t="shared" si="45"/>
        <v>0.3</v>
      </c>
      <c r="AA161" s="159">
        <f t="shared" si="45"/>
        <v>0.3</v>
      </c>
      <c r="AB161" s="159">
        <f t="shared" si="45"/>
        <v>0.3</v>
      </c>
      <c r="AC161" s="159">
        <f t="shared" si="45"/>
        <v>0.3</v>
      </c>
      <c r="AD161" s="159">
        <f t="shared" si="45"/>
        <v>0.3</v>
      </c>
      <c r="AE161" s="159">
        <f t="shared" si="45"/>
        <v>0.3</v>
      </c>
      <c r="AF161" s="159">
        <f t="shared" si="45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44"/>
        <v>0.4</v>
      </c>
      <c r="D162" s="161">
        <f t="shared" si="44"/>
        <v>0.4</v>
      </c>
      <c r="E162" s="161">
        <f t="shared" si="44"/>
        <v>0.4</v>
      </c>
      <c r="F162" s="161">
        <f t="shared" si="44"/>
        <v>0.4</v>
      </c>
      <c r="G162" s="161">
        <f t="shared" si="44"/>
        <v>0.4</v>
      </c>
      <c r="H162" s="161">
        <f t="shared" si="44"/>
        <v>0.4</v>
      </c>
      <c r="I162" s="161">
        <f t="shared" si="44"/>
        <v>0.4</v>
      </c>
      <c r="J162" s="161">
        <f t="shared" si="44"/>
        <v>0.4</v>
      </c>
      <c r="K162" s="161">
        <f t="shared" si="44"/>
        <v>0.4</v>
      </c>
      <c r="L162" s="161">
        <f t="shared" si="44"/>
        <v>0.4</v>
      </c>
      <c r="M162" s="161">
        <f t="shared" si="44"/>
        <v>0.4</v>
      </c>
      <c r="N162" s="161">
        <f t="shared" si="44"/>
        <v>0.4</v>
      </c>
      <c r="O162" s="161">
        <f t="shared" si="44"/>
        <v>0.4</v>
      </c>
      <c r="P162" s="161">
        <f t="shared" si="44"/>
        <v>0.4</v>
      </c>
      <c r="Q162" s="161">
        <f t="shared" si="44"/>
        <v>0.4</v>
      </c>
      <c r="R162" s="161">
        <f t="shared" si="44"/>
        <v>0.4</v>
      </c>
      <c r="S162" s="161">
        <f t="shared" si="45"/>
        <v>0.4</v>
      </c>
      <c r="T162" s="161">
        <f t="shared" si="45"/>
        <v>0.4</v>
      </c>
      <c r="U162" s="161">
        <f t="shared" si="45"/>
        <v>0.4</v>
      </c>
      <c r="V162" s="161">
        <f t="shared" si="45"/>
        <v>0.4</v>
      </c>
      <c r="W162" s="161">
        <f t="shared" si="45"/>
        <v>0.4</v>
      </c>
      <c r="X162" s="161">
        <f t="shared" si="45"/>
        <v>0.4</v>
      </c>
      <c r="Y162" s="161">
        <f t="shared" si="45"/>
        <v>0.4</v>
      </c>
      <c r="Z162" s="161">
        <f t="shared" si="45"/>
        <v>0.4</v>
      </c>
      <c r="AA162" s="161">
        <f t="shared" si="45"/>
        <v>0.4</v>
      </c>
      <c r="AB162" s="161">
        <f t="shared" si="45"/>
        <v>0.4</v>
      </c>
      <c r="AC162" s="161">
        <f t="shared" si="45"/>
        <v>0.4</v>
      </c>
      <c r="AD162" s="161">
        <f t="shared" si="45"/>
        <v>0.4</v>
      </c>
      <c r="AE162" s="161">
        <f t="shared" si="45"/>
        <v>0.4</v>
      </c>
      <c r="AF162" s="161">
        <f t="shared" si="45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44"/>
        <v>1.5</v>
      </c>
      <c r="D163" s="161">
        <f t="shared" si="44"/>
        <v>1.5</v>
      </c>
      <c r="E163" s="161">
        <f t="shared" si="44"/>
        <v>1.5</v>
      </c>
      <c r="F163" s="161">
        <f t="shared" si="44"/>
        <v>1.5</v>
      </c>
      <c r="G163" s="161">
        <f t="shared" si="44"/>
        <v>1.5</v>
      </c>
      <c r="H163" s="161">
        <f t="shared" si="44"/>
        <v>1.5</v>
      </c>
      <c r="I163" s="161">
        <f t="shared" si="44"/>
        <v>1.5</v>
      </c>
      <c r="J163" s="161">
        <f t="shared" si="44"/>
        <v>1.5</v>
      </c>
      <c r="K163" s="161">
        <f t="shared" si="44"/>
        <v>1.5</v>
      </c>
      <c r="L163" s="161">
        <f t="shared" si="44"/>
        <v>1.5</v>
      </c>
      <c r="M163" s="161">
        <f t="shared" si="44"/>
        <v>1.5</v>
      </c>
      <c r="N163" s="161">
        <f t="shared" si="44"/>
        <v>1.5</v>
      </c>
      <c r="O163" s="161">
        <f t="shared" si="44"/>
        <v>1.5</v>
      </c>
      <c r="P163" s="161">
        <f t="shared" si="44"/>
        <v>1.5</v>
      </c>
      <c r="Q163" s="161">
        <f t="shared" si="44"/>
        <v>1.5</v>
      </c>
      <c r="R163" s="161">
        <f t="shared" si="44"/>
        <v>1.5</v>
      </c>
      <c r="S163" s="161">
        <f t="shared" si="45"/>
        <v>1.5</v>
      </c>
      <c r="T163" s="161">
        <f t="shared" si="45"/>
        <v>1.5</v>
      </c>
      <c r="U163" s="161">
        <f t="shared" si="45"/>
        <v>1.5</v>
      </c>
      <c r="V163" s="161">
        <f t="shared" si="45"/>
        <v>1.5</v>
      </c>
      <c r="W163" s="161">
        <f t="shared" si="45"/>
        <v>1.5</v>
      </c>
      <c r="X163" s="161">
        <f t="shared" si="45"/>
        <v>1.5</v>
      </c>
      <c r="Y163" s="161">
        <f t="shared" si="45"/>
        <v>1.5</v>
      </c>
      <c r="Z163" s="161">
        <f t="shared" si="45"/>
        <v>1.5</v>
      </c>
      <c r="AA163" s="161">
        <f t="shared" si="45"/>
        <v>1.5</v>
      </c>
      <c r="AB163" s="161">
        <f t="shared" si="45"/>
        <v>1.5</v>
      </c>
      <c r="AC163" s="161">
        <f t="shared" si="45"/>
        <v>1.5</v>
      </c>
      <c r="AD163" s="161">
        <f t="shared" si="45"/>
        <v>1.5</v>
      </c>
      <c r="AE163" s="161">
        <f t="shared" si="45"/>
        <v>1.5</v>
      </c>
      <c r="AF163" s="161">
        <f t="shared" si="45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44"/>
        <v>0.3</v>
      </c>
      <c r="D164" s="161">
        <f t="shared" si="44"/>
        <v>0.3</v>
      </c>
      <c r="E164" s="161">
        <f t="shared" si="44"/>
        <v>0.3</v>
      </c>
      <c r="F164" s="161">
        <f t="shared" si="44"/>
        <v>0.3</v>
      </c>
      <c r="G164" s="161">
        <f t="shared" si="44"/>
        <v>0.3</v>
      </c>
      <c r="H164" s="161">
        <f t="shared" si="44"/>
        <v>0.3</v>
      </c>
      <c r="I164" s="161">
        <f t="shared" si="44"/>
        <v>0.3</v>
      </c>
      <c r="J164" s="161">
        <f t="shared" si="44"/>
        <v>0.3</v>
      </c>
      <c r="K164" s="161">
        <f t="shared" si="44"/>
        <v>0.3</v>
      </c>
      <c r="L164" s="161">
        <f t="shared" si="44"/>
        <v>0.3</v>
      </c>
      <c r="M164" s="161">
        <f t="shared" si="44"/>
        <v>0.3</v>
      </c>
      <c r="N164" s="161">
        <f t="shared" si="44"/>
        <v>0.3</v>
      </c>
      <c r="O164" s="161">
        <f t="shared" si="44"/>
        <v>0.3</v>
      </c>
      <c r="P164" s="161">
        <f t="shared" si="44"/>
        <v>0.3</v>
      </c>
      <c r="Q164" s="161">
        <f t="shared" si="44"/>
        <v>0.3</v>
      </c>
      <c r="R164" s="161">
        <f t="shared" si="44"/>
        <v>0.3</v>
      </c>
      <c r="S164" s="161">
        <f t="shared" si="45"/>
        <v>0.3</v>
      </c>
      <c r="T164" s="161">
        <f t="shared" si="45"/>
        <v>0.3</v>
      </c>
      <c r="U164" s="161">
        <f t="shared" si="45"/>
        <v>0.3</v>
      </c>
      <c r="V164" s="161">
        <f t="shared" si="45"/>
        <v>0.3</v>
      </c>
      <c r="W164" s="161">
        <f t="shared" si="45"/>
        <v>0.3</v>
      </c>
      <c r="X164" s="161">
        <f t="shared" si="45"/>
        <v>0.3</v>
      </c>
      <c r="Y164" s="161">
        <f t="shared" si="45"/>
        <v>0.3</v>
      </c>
      <c r="Z164" s="161">
        <f t="shared" si="45"/>
        <v>0.3</v>
      </c>
      <c r="AA164" s="161">
        <f t="shared" si="45"/>
        <v>0.3</v>
      </c>
      <c r="AB164" s="161">
        <f t="shared" si="45"/>
        <v>0.3</v>
      </c>
      <c r="AC164" s="161">
        <f t="shared" si="45"/>
        <v>0.3</v>
      </c>
      <c r="AD164" s="161">
        <f t="shared" si="45"/>
        <v>0.3</v>
      </c>
      <c r="AE164" s="161">
        <f t="shared" si="45"/>
        <v>0.3</v>
      </c>
      <c r="AF164" s="161">
        <f t="shared" si="45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44"/>
        <v>0.4</v>
      </c>
      <c r="D165" s="161">
        <f t="shared" si="44"/>
        <v>0.4</v>
      </c>
      <c r="E165" s="161">
        <f t="shared" si="44"/>
        <v>0.4</v>
      </c>
      <c r="F165" s="161">
        <f t="shared" si="44"/>
        <v>0.4</v>
      </c>
      <c r="G165" s="161">
        <f t="shared" si="44"/>
        <v>0.4</v>
      </c>
      <c r="H165" s="161">
        <f t="shared" si="44"/>
        <v>0.4</v>
      </c>
      <c r="I165" s="161">
        <f t="shared" si="44"/>
        <v>0.4</v>
      </c>
      <c r="J165" s="161">
        <f t="shared" si="44"/>
        <v>0.4</v>
      </c>
      <c r="K165" s="161">
        <f t="shared" si="44"/>
        <v>0.4</v>
      </c>
      <c r="L165" s="161">
        <f t="shared" si="44"/>
        <v>0.4</v>
      </c>
      <c r="M165" s="161">
        <f t="shared" si="44"/>
        <v>0.4</v>
      </c>
      <c r="N165" s="161">
        <f t="shared" si="44"/>
        <v>0.4</v>
      </c>
      <c r="O165" s="161">
        <f t="shared" si="44"/>
        <v>0.4</v>
      </c>
      <c r="P165" s="161">
        <f t="shared" si="44"/>
        <v>0.4</v>
      </c>
      <c r="Q165" s="161">
        <f t="shared" si="44"/>
        <v>0.4</v>
      </c>
      <c r="R165" s="161">
        <f t="shared" si="44"/>
        <v>0.4</v>
      </c>
      <c r="S165" s="161">
        <f t="shared" si="45"/>
        <v>0.4</v>
      </c>
      <c r="T165" s="161">
        <f t="shared" si="45"/>
        <v>0.4</v>
      </c>
      <c r="U165" s="161">
        <f t="shared" si="45"/>
        <v>0.4</v>
      </c>
      <c r="V165" s="161">
        <f t="shared" si="45"/>
        <v>0.4</v>
      </c>
      <c r="W165" s="161">
        <f t="shared" si="45"/>
        <v>0.4</v>
      </c>
      <c r="X165" s="161">
        <f t="shared" si="45"/>
        <v>0.4</v>
      </c>
      <c r="Y165" s="161">
        <f t="shared" si="45"/>
        <v>0.4</v>
      </c>
      <c r="Z165" s="161">
        <f t="shared" si="45"/>
        <v>0.4</v>
      </c>
      <c r="AA165" s="161">
        <f t="shared" si="45"/>
        <v>0.4</v>
      </c>
      <c r="AB165" s="161">
        <f t="shared" si="45"/>
        <v>0.4</v>
      </c>
      <c r="AC165" s="161">
        <f t="shared" si="45"/>
        <v>0.4</v>
      </c>
      <c r="AD165" s="161">
        <f t="shared" si="45"/>
        <v>0.4</v>
      </c>
      <c r="AE165" s="161">
        <f t="shared" si="45"/>
        <v>0.4</v>
      </c>
      <c r="AF165" s="161">
        <f t="shared" si="45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44"/>
        <v>0.64</v>
      </c>
      <c r="D166" s="164">
        <f t="shared" si="44"/>
        <v>0.64</v>
      </c>
      <c r="E166" s="164">
        <f t="shared" si="44"/>
        <v>0.64</v>
      </c>
      <c r="F166" s="164">
        <f t="shared" si="44"/>
        <v>0.64</v>
      </c>
      <c r="G166" s="164">
        <f t="shared" si="44"/>
        <v>0.64</v>
      </c>
      <c r="H166" s="164">
        <f t="shared" si="44"/>
        <v>0.64</v>
      </c>
      <c r="I166" s="164">
        <f t="shared" si="44"/>
        <v>0.64</v>
      </c>
      <c r="J166" s="164">
        <f t="shared" si="44"/>
        <v>0.64</v>
      </c>
      <c r="K166" s="164">
        <f t="shared" si="44"/>
        <v>0.64</v>
      </c>
      <c r="L166" s="164">
        <f t="shared" si="44"/>
        <v>0.64</v>
      </c>
      <c r="M166" s="164">
        <f t="shared" si="44"/>
        <v>0.64</v>
      </c>
      <c r="N166" s="164">
        <f t="shared" si="44"/>
        <v>0.64</v>
      </c>
      <c r="O166" s="164">
        <f t="shared" si="44"/>
        <v>0.64</v>
      </c>
      <c r="P166" s="164">
        <f t="shared" si="44"/>
        <v>0.64</v>
      </c>
      <c r="Q166" s="164">
        <f t="shared" si="44"/>
        <v>0.64</v>
      </c>
      <c r="R166" s="164">
        <f t="shared" si="44"/>
        <v>0.64</v>
      </c>
      <c r="S166" s="164">
        <f t="shared" si="45"/>
        <v>0.64</v>
      </c>
      <c r="T166" s="164">
        <f t="shared" si="45"/>
        <v>0.64</v>
      </c>
      <c r="U166" s="164">
        <f t="shared" si="45"/>
        <v>0.64</v>
      </c>
      <c r="V166" s="164">
        <f t="shared" si="45"/>
        <v>0.64</v>
      </c>
      <c r="W166" s="164">
        <f t="shared" si="45"/>
        <v>0.64</v>
      </c>
      <c r="X166" s="164">
        <f t="shared" si="45"/>
        <v>0.64</v>
      </c>
      <c r="Y166" s="164">
        <f t="shared" si="45"/>
        <v>0.64</v>
      </c>
      <c r="Z166" s="164">
        <f t="shared" si="45"/>
        <v>0.64</v>
      </c>
      <c r="AA166" s="164">
        <f t="shared" si="45"/>
        <v>0.64</v>
      </c>
      <c r="AB166" s="164">
        <f t="shared" si="45"/>
        <v>0.64</v>
      </c>
      <c r="AC166" s="164">
        <f t="shared" si="45"/>
        <v>0.64</v>
      </c>
      <c r="AD166" s="164">
        <f t="shared" si="45"/>
        <v>0.64</v>
      </c>
      <c r="AE166" s="164">
        <f t="shared" si="45"/>
        <v>0.64</v>
      </c>
      <c r="AF166" s="164">
        <f t="shared" si="45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46">SUM(C161:C166)</f>
        <v>3.54</v>
      </c>
      <c r="D167" s="167">
        <f t="shared" si="46"/>
        <v>3.54</v>
      </c>
      <c r="E167" s="167">
        <f t="shared" si="46"/>
        <v>3.54</v>
      </c>
      <c r="F167" s="167">
        <f t="shared" si="46"/>
        <v>3.54</v>
      </c>
      <c r="G167" s="167">
        <f t="shared" si="46"/>
        <v>3.54</v>
      </c>
      <c r="H167" s="167">
        <f t="shared" si="46"/>
        <v>3.54</v>
      </c>
      <c r="I167" s="167">
        <f t="shared" si="46"/>
        <v>3.54</v>
      </c>
      <c r="J167" s="167">
        <f t="shared" si="46"/>
        <v>3.54</v>
      </c>
      <c r="K167" s="167">
        <f t="shared" si="46"/>
        <v>3.54</v>
      </c>
      <c r="L167" s="167">
        <f t="shared" si="46"/>
        <v>3.54</v>
      </c>
      <c r="M167" s="167">
        <f t="shared" si="46"/>
        <v>3.54</v>
      </c>
      <c r="N167" s="167">
        <f t="shared" si="46"/>
        <v>3.54</v>
      </c>
      <c r="O167" s="167">
        <f t="shared" si="46"/>
        <v>3.54</v>
      </c>
      <c r="P167" s="167">
        <f t="shared" si="46"/>
        <v>3.54</v>
      </c>
      <c r="Q167" s="167">
        <f t="shared" si="46"/>
        <v>3.54</v>
      </c>
      <c r="R167" s="167">
        <f t="shared" si="46"/>
        <v>3.54</v>
      </c>
      <c r="S167" s="167">
        <f t="shared" si="46"/>
        <v>3.54</v>
      </c>
      <c r="T167" s="167">
        <f t="shared" si="46"/>
        <v>3.54</v>
      </c>
      <c r="U167" s="167">
        <f t="shared" si="46"/>
        <v>3.54</v>
      </c>
      <c r="V167" s="167">
        <f t="shared" si="46"/>
        <v>3.54</v>
      </c>
      <c r="W167" s="167">
        <f t="shared" si="46"/>
        <v>3.54</v>
      </c>
      <c r="X167" s="167">
        <f t="shared" si="46"/>
        <v>3.54</v>
      </c>
      <c r="Y167" s="167">
        <f t="shared" si="46"/>
        <v>3.54</v>
      </c>
      <c r="Z167" s="167">
        <f t="shared" si="46"/>
        <v>3.54</v>
      </c>
      <c r="AA167" s="167">
        <f t="shared" si="46"/>
        <v>3.54</v>
      </c>
      <c r="AB167" s="167">
        <f t="shared" si="46"/>
        <v>3.54</v>
      </c>
      <c r="AC167" s="167">
        <f t="shared" si="46"/>
        <v>3.54</v>
      </c>
      <c r="AD167" s="167">
        <f t="shared" si="46"/>
        <v>3.54</v>
      </c>
      <c r="AE167" s="167">
        <f t="shared" si="46"/>
        <v>3.54</v>
      </c>
      <c r="AF167" s="167">
        <f t="shared" si="46"/>
        <v>3.54</v>
      </c>
      <c r="AG167" s="168">
        <f t="shared" si="46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47">B169</f>
        <v>0</v>
      </c>
      <c r="D169" s="159">
        <f t="shared" si="47"/>
        <v>0</v>
      </c>
      <c r="E169" s="159">
        <f t="shared" si="47"/>
        <v>0</v>
      </c>
      <c r="F169" s="159">
        <f t="shared" si="47"/>
        <v>0</v>
      </c>
      <c r="G169" s="159">
        <f t="shared" si="47"/>
        <v>0</v>
      </c>
      <c r="H169" s="159">
        <f t="shared" si="47"/>
        <v>0</v>
      </c>
      <c r="I169" s="159">
        <f t="shared" si="47"/>
        <v>0</v>
      </c>
      <c r="J169" s="159">
        <f t="shared" si="47"/>
        <v>0</v>
      </c>
      <c r="K169" s="159">
        <f t="shared" si="47"/>
        <v>0</v>
      </c>
      <c r="L169" s="159">
        <f t="shared" si="47"/>
        <v>0</v>
      </c>
      <c r="M169" s="159">
        <f t="shared" si="47"/>
        <v>0</v>
      </c>
      <c r="N169" s="159">
        <f t="shared" si="47"/>
        <v>0</v>
      </c>
      <c r="O169" s="159">
        <f t="shared" si="47"/>
        <v>0</v>
      </c>
      <c r="P169" s="159">
        <f t="shared" si="47"/>
        <v>0</v>
      </c>
      <c r="Q169" s="159">
        <f t="shared" si="47"/>
        <v>0</v>
      </c>
      <c r="R169" s="159">
        <f t="shared" si="47"/>
        <v>0</v>
      </c>
      <c r="S169" s="159">
        <f t="shared" ref="S169:AF184" si="48">R169</f>
        <v>0</v>
      </c>
      <c r="T169" s="159">
        <f t="shared" si="48"/>
        <v>0</v>
      </c>
      <c r="U169" s="159">
        <f t="shared" si="48"/>
        <v>0</v>
      </c>
      <c r="V169" s="159">
        <f t="shared" si="48"/>
        <v>0</v>
      </c>
      <c r="W169" s="159">
        <f t="shared" si="48"/>
        <v>0</v>
      </c>
      <c r="X169" s="159">
        <f t="shared" si="48"/>
        <v>0</v>
      </c>
      <c r="Y169" s="159">
        <f t="shared" si="48"/>
        <v>0</v>
      </c>
      <c r="Z169" s="159">
        <f t="shared" si="48"/>
        <v>0</v>
      </c>
      <c r="AA169" s="159">
        <f t="shared" si="48"/>
        <v>0</v>
      </c>
      <c r="AB169" s="159">
        <f t="shared" si="48"/>
        <v>0</v>
      </c>
      <c r="AC169" s="159">
        <f t="shared" si="48"/>
        <v>0</v>
      </c>
      <c r="AD169" s="159">
        <f t="shared" si="48"/>
        <v>0</v>
      </c>
      <c r="AE169" s="159">
        <f t="shared" si="48"/>
        <v>0</v>
      </c>
      <c r="AF169" s="172">
        <f t="shared" si="48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47"/>
        <v>0</v>
      </c>
      <c r="D170" s="161">
        <f t="shared" si="47"/>
        <v>0</v>
      </c>
      <c r="E170" s="161">
        <f t="shared" si="47"/>
        <v>0</v>
      </c>
      <c r="F170" s="161">
        <f t="shared" si="47"/>
        <v>0</v>
      </c>
      <c r="G170" s="161">
        <f t="shared" si="47"/>
        <v>0</v>
      </c>
      <c r="H170" s="161">
        <f t="shared" si="47"/>
        <v>0</v>
      </c>
      <c r="I170" s="161">
        <f t="shared" si="47"/>
        <v>0</v>
      </c>
      <c r="J170" s="161">
        <f t="shared" si="47"/>
        <v>0</v>
      </c>
      <c r="K170" s="161">
        <f t="shared" si="47"/>
        <v>0</v>
      </c>
      <c r="L170" s="161">
        <f t="shared" si="47"/>
        <v>0</v>
      </c>
      <c r="M170" s="161">
        <f t="shared" si="47"/>
        <v>0</v>
      </c>
      <c r="N170" s="161">
        <f t="shared" si="47"/>
        <v>0</v>
      </c>
      <c r="O170" s="161">
        <f t="shared" si="47"/>
        <v>0</v>
      </c>
      <c r="P170" s="161">
        <f t="shared" si="47"/>
        <v>0</v>
      </c>
      <c r="Q170" s="161">
        <f t="shared" si="47"/>
        <v>0</v>
      </c>
      <c r="R170" s="161">
        <f t="shared" si="47"/>
        <v>0</v>
      </c>
      <c r="S170" s="161">
        <f t="shared" si="48"/>
        <v>0</v>
      </c>
      <c r="T170" s="161">
        <f t="shared" si="48"/>
        <v>0</v>
      </c>
      <c r="U170" s="161">
        <f t="shared" si="48"/>
        <v>0</v>
      </c>
      <c r="V170" s="161">
        <f t="shared" si="48"/>
        <v>0</v>
      </c>
      <c r="W170" s="161">
        <f t="shared" si="48"/>
        <v>0</v>
      </c>
      <c r="X170" s="161">
        <f t="shared" si="48"/>
        <v>0</v>
      </c>
      <c r="Y170" s="161">
        <f t="shared" si="48"/>
        <v>0</v>
      </c>
      <c r="Z170" s="161">
        <f t="shared" si="48"/>
        <v>0</v>
      </c>
      <c r="AA170" s="161">
        <f t="shared" si="48"/>
        <v>0</v>
      </c>
      <c r="AB170" s="161">
        <f t="shared" si="48"/>
        <v>0</v>
      </c>
      <c r="AC170" s="161">
        <f t="shared" si="48"/>
        <v>0</v>
      </c>
      <c r="AD170" s="161">
        <f t="shared" si="48"/>
        <v>0</v>
      </c>
      <c r="AE170" s="161">
        <f t="shared" si="48"/>
        <v>0</v>
      </c>
      <c r="AF170" s="174">
        <f t="shared" si="48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47"/>
        <v>0</v>
      </c>
      <c r="D171" s="161">
        <f t="shared" si="47"/>
        <v>0</v>
      </c>
      <c r="E171" s="161">
        <f t="shared" si="47"/>
        <v>0</v>
      </c>
      <c r="F171" s="161">
        <f t="shared" si="47"/>
        <v>0</v>
      </c>
      <c r="G171" s="161">
        <f t="shared" si="47"/>
        <v>0</v>
      </c>
      <c r="H171" s="161">
        <f t="shared" si="47"/>
        <v>0</v>
      </c>
      <c r="I171" s="161">
        <f t="shared" si="47"/>
        <v>0</v>
      </c>
      <c r="J171" s="161">
        <f t="shared" si="47"/>
        <v>0</v>
      </c>
      <c r="K171" s="161">
        <f t="shared" si="47"/>
        <v>0</v>
      </c>
      <c r="L171" s="161">
        <f t="shared" si="47"/>
        <v>0</v>
      </c>
      <c r="M171" s="161">
        <f t="shared" si="47"/>
        <v>0</v>
      </c>
      <c r="N171" s="161">
        <f t="shared" si="47"/>
        <v>0</v>
      </c>
      <c r="O171" s="161">
        <f t="shared" si="47"/>
        <v>0</v>
      </c>
      <c r="P171" s="161">
        <f t="shared" si="47"/>
        <v>0</v>
      </c>
      <c r="Q171" s="161">
        <f t="shared" si="47"/>
        <v>0</v>
      </c>
      <c r="R171" s="161">
        <f t="shared" si="47"/>
        <v>0</v>
      </c>
      <c r="S171" s="161">
        <f t="shared" si="48"/>
        <v>0</v>
      </c>
      <c r="T171" s="161">
        <f t="shared" si="48"/>
        <v>0</v>
      </c>
      <c r="U171" s="161">
        <f t="shared" si="48"/>
        <v>0</v>
      </c>
      <c r="V171" s="161">
        <f t="shared" si="48"/>
        <v>0</v>
      </c>
      <c r="W171" s="161">
        <f t="shared" si="48"/>
        <v>0</v>
      </c>
      <c r="X171" s="161">
        <f t="shared" si="48"/>
        <v>0</v>
      </c>
      <c r="Y171" s="161">
        <f t="shared" si="48"/>
        <v>0</v>
      </c>
      <c r="Z171" s="161">
        <f t="shared" si="48"/>
        <v>0</v>
      </c>
      <c r="AA171" s="161">
        <f t="shared" si="48"/>
        <v>0</v>
      </c>
      <c r="AB171" s="161">
        <f t="shared" si="48"/>
        <v>0</v>
      </c>
      <c r="AC171" s="161">
        <f t="shared" si="48"/>
        <v>0</v>
      </c>
      <c r="AD171" s="161">
        <f t="shared" si="48"/>
        <v>0</v>
      </c>
      <c r="AE171" s="161">
        <f t="shared" si="48"/>
        <v>0</v>
      </c>
      <c r="AF171" s="174">
        <f t="shared" si="48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47"/>
        <v>0</v>
      </c>
      <c r="D172" s="161">
        <f t="shared" si="47"/>
        <v>0</v>
      </c>
      <c r="E172" s="161">
        <f t="shared" si="47"/>
        <v>0</v>
      </c>
      <c r="F172" s="161">
        <f t="shared" si="47"/>
        <v>0</v>
      </c>
      <c r="G172" s="161">
        <f t="shared" si="47"/>
        <v>0</v>
      </c>
      <c r="H172" s="161">
        <f t="shared" si="47"/>
        <v>0</v>
      </c>
      <c r="I172" s="161">
        <f t="shared" si="47"/>
        <v>0</v>
      </c>
      <c r="J172" s="161">
        <f t="shared" si="47"/>
        <v>0</v>
      </c>
      <c r="K172" s="161">
        <f t="shared" si="47"/>
        <v>0</v>
      </c>
      <c r="L172" s="161">
        <f t="shared" si="47"/>
        <v>0</v>
      </c>
      <c r="M172" s="161">
        <f t="shared" si="47"/>
        <v>0</v>
      </c>
      <c r="N172" s="161">
        <f t="shared" si="47"/>
        <v>0</v>
      </c>
      <c r="O172" s="161">
        <f t="shared" si="47"/>
        <v>0</v>
      </c>
      <c r="P172" s="161">
        <f t="shared" si="47"/>
        <v>0</v>
      </c>
      <c r="Q172" s="161">
        <f t="shared" si="47"/>
        <v>0</v>
      </c>
      <c r="R172" s="161">
        <f t="shared" si="47"/>
        <v>0</v>
      </c>
      <c r="S172" s="161">
        <f t="shared" si="48"/>
        <v>0</v>
      </c>
      <c r="T172" s="161">
        <f t="shared" si="48"/>
        <v>0</v>
      </c>
      <c r="U172" s="161">
        <f t="shared" si="48"/>
        <v>0</v>
      </c>
      <c r="V172" s="161">
        <f t="shared" si="48"/>
        <v>0</v>
      </c>
      <c r="W172" s="161">
        <f t="shared" si="48"/>
        <v>0</v>
      </c>
      <c r="X172" s="161">
        <f t="shared" si="48"/>
        <v>0</v>
      </c>
      <c r="Y172" s="161">
        <f t="shared" si="48"/>
        <v>0</v>
      </c>
      <c r="Z172" s="161">
        <f t="shared" si="48"/>
        <v>0</v>
      </c>
      <c r="AA172" s="161">
        <f t="shared" si="48"/>
        <v>0</v>
      </c>
      <c r="AB172" s="161">
        <f t="shared" si="48"/>
        <v>0</v>
      </c>
      <c r="AC172" s="161">
        <f t="shared" si="48"/>
        <v>0</v>
      </c>
      <c r="AD172" s="161">
        <f t="shared" si="48"/>
        <v>0</v>
      </c>
      <c r="AE172" s="161">
        <f t="shared" si="48"/>
        <v>0</v>
      </c>
      <c r="AF172" s="174">
        <f t="shared" si="48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47"/>
        <v>0</v>
      </c>
      <c r="D173" s="161">
        <f t="shared" si="47"/>
        <v>0</v>
      </c>
      <c r="E173" s="161">
        <f t="shared" si="47"/>
        <v>0</v>
      </c>
      <c r="F173" s="161">
        <f t="shared" si="47"/>
        <v>0</v>
      </c>
      <c r="G173" s="161">
        <f t="shared" si="47"/>
        <v>0</v>
      </c>
      <c r="H173" s="161">
        <f t="shared" si="47"/>
        <v>0</v>
      </c>
      <c r="I173" s="161">
        <f t="shared" si="47"/>
        <v>0</v>
      </c>
      <c r="J173" s="161">
        <f t="shared" si="47"/>
        <v>0</v>
      </c>
      <c r="K173" s="161">
        <f t="shared" si="47"/>
        <v>0</v>
      </c>
      <c r="L173" s="161">
        <f t="shared" si="47"/>
        <v>0</v>
      </c>
      <c r="M173" s="161">
        <f t="shared" si="47"/>
        <v>0</v>
      </c>
      <c r="N173" s="161">
        <f t="shared" si="47"/>
        <v>0</v>
      </c>
      <c r="O173" s="161">
        <f t="shared" si="47"/>
        <v>0</v>
      </c>
      <c r="P173" s="161">
        <f t="shared" si="47"/>
        <v>0</v>
      </c>
      <c r="Q173" s="161">
        <f t="shared" si="47"/>
        <v>0</v>
      </c>
      <c r="R173" s="161">
        <f t="shared" si="47"/>
        <v>0</v>
      </c>
      <c r="S173" s="161">
        <f t="shared" si="48"/>
        <v>0</v>
      </c>
      <c r="T173" s="161">
        <f t="shared" si="48"/>
        <v>0</v>
      </c>
      <c r="U173" s="161">
        <f t="shared" si="48"/>
        <v>0</v>
      </c>
      <c r="V173" s="161">
        <f t="shared" si="48"/>
        <v>0</v>
      </c>
      <c r="W173" s="161">
        <f t="shared" si="48"/>
        <v>0</v>
      </c>
      <c r="X173" s="161">
        <f t="shared" si="48"/>
        <v>0</v>
      </c>
      <c r="Y173" s="161">
        <f t="shared" si="48"/>
        <v>0</v>
      </c>
      <c r="Z173" s="161">
        <f t="shared" si="48"/>
        <v>0</v>
      </c>
      <c r="AA173" s="161">
        <f t="shared" si="48"/>
        <v>0</v>
      </c>
      <c r="AB173" s="161">
        <f t="shared" si="48"/>
        <v>0</v>
      </c>
      <c r="AC173" s="161">
        <f t="shared" si="48"/>
        <v>0</v>
      </c>
      <c r="AD173" s="161">
        <f t="shared" si="48"/>
        <v>0</v>
      </c>
      <c r="AE173" s="161">
        <f t="shared" si="48"/>
        <v>0</v>
      </c>
      <c r="AF173" s="174">
        <f t="shared" si="48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47"/>
        <v>0</v>
      </c>
      <c r="D174" s="161">
        <f t="shared" si="47"/>
        <v>0</v>
      </c>
      <c r="E174" s="161">
        <f t="shared" si="47"/>
        <v>0</v>
      </c>
      <c r="F174" s="161">
        <f t="shared" si="47"/>
        <v>0</v>
      </c>
      <c r="G174" s="161">
        <f t="shared" si="47"/>
        <v>0</v>
      </c>
      <c r="H174" s="161">
        <f t="shared" si="47"/>
        <v>0</v>
      </c>
      <c r="I174" s="161">
        <f t="shared" si="47"/>
        <v>0</v>
      </c>
      <c r="J174" s="161">
        <f t="shared" si="47"/>
        <v>0</v>
      </c>
      <c r="K174" s="161">
        <f t="shared" si="47"/>
        <v>0</v>
      </c>
      <c r="L174" s="161">
        <f t="shared" si="47"/>
        <v>0</v>
      </c>
      <c r="M174" s="161">
        <f t="shared" si="47"/>
        <v>0</v>
      </c>
      <c r="N174" s="161">
        <f t="shared" si="47"/>
        <v>0</v>
      </c>
      <c r="O174" s="161">
        <f t="shared" si="47"/>
        <v>0</v>
      </c>
      <c r="P174" s="161">
        <f t="shared" si="47"/>
        <v>0</v>
      </c>
      <c r="Q174" s="161">
        <f t="shared" si="47"/>
        <v>0</v>
      </c>
      <c r="R174" s="161">
        <f t="shared" si="47"/>
        <v>0</v>
      </c>
      <c r="S174" s="161">
        <f t="shared" si="48"/>
        <v>0</v>
      </c>
      <c r="T174" s="161">
        <f t="shared" si="48"/>
        <v>0</v>
      </c>
      <c r="U174" s="161">
        <f t="shared" si="48"/>
        <v>0</v>
      </c>
      <c r="V174" s="161">
        <f t="shared" si="48"/>
        <v>0</v>
      </c>
      <c r="W174" s="161">
        <f t="shared" si="48"/>
        <v>0</v>
      </c>
      <c r="X174" s="161">
        <f t="shared" si="48"/>
        <v>0</v>
      </c>
      <c r="Y174" s="161">
        <f t="shared" si="48"/>
        <v>0</v>
      </c>
      <c r="Z174" s="161">
        <f t="shared" si="48"/>
        <v>0</v>
      </c>
      <c r="AA174" s="161">
        <f t="shared" si="48"/>
        <v>0</v>
      </c>
      <c r="AB174" s="161">
        <f t="shared" si="48"/>
        <v>0</v>
      </c>
      <c r="AC174" s="161">
        <f t="shared" si="48"/>
        <v>0</v>
      </c>
      <c r="AD174" s="161">
        <f t="shared" si="48"/>
        <v>0</v>
      </c>
      <c r="AE174" s="161">
        <f t="shared" si="48"/>
        <v>0</v>
      </c>
      <c r="AF174" s="174">
        <f t="shared" si="48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47"/>
        <v>0</v>
      </c>
      <c r="D175" s="161">
        <f t="shared" si="47"/>
        <v>0</v>
      </c>
      <c r="E175" s="161">
        <f t="shared" si="47"/>
        <v>0</v>
      </c>
      <c r="F175" s="161">
        <f t="shared" si="47"/>
        <v>0</v>
      </c>
      <c r="G175" s="161">
        <f t="shared" si="47"/>
        <v>0</v>
      </c>
      <c r="H175" s="161">
        <f t="shared" si="47"/>
        <v>0</v>
      </c>
      <c r="I175" s="161">
        <f t="shared" si="47"/>
        <v>0</v>
      </c>
      <c r="J175" s="161">
        <f t="shared" si="47"/>
        <v>0</v>
      </c>
      <c r="K175" s="161">
        <f t="shared" si="47"/>
        <v>0</v>
      </c>
      <c r="L175" s="161">
        <f t="shared" si="47"/>
        <v>0</v>
      </c>
      <c r="M175" s="161">
        <f t="shared" si="47"/>
        <v>0</v>
      </c>
      <c r="N175" s="161">
        <f t="shared" si="47"/>
        <v>0</v>
      </c>
      <c r="O175" s="161">
        <f t="shared" si="47"/>
        <v>0</v>
      </c>
      <c r="P175" s="161">
        <f t="shared" si="47"/>
        <v>0</v>
      </c>
      <c r="Q175" s="161">
        <f t="shared" si="47"/>
        <v>0</v>
      </c>
      <c r="R175" s="161">
        <f t="shared" si="47"/>
        <v>0</v>
      </c>
      <c r="S175" s="161">
        <f t="shared" si="48"/>
        <v>0</v>
      </c>
      <c r="T175" s="161">
        <f t="shared" si="48"/>
        <v>0</v>
      </c>
      <c r="U175" s="161">
        <f t="shared" si="48"/>
        <v>0</v>
      </c>
      <c r="V175" s="161">
        <f t="shared" si="48"/>
        <v>0</v>
      </c>
      <c r="W175" s="161">
        <f t="shared" si="48"/>
        <v>0</v>
      </c>
      <c r="X175" s="161">
        <f t="shared" si="48"/>
        <v>0</v>
      </c>
      <c r="Y175" s="161">
        <f t="shared" si="48"/>
        <v>0</v>
      </c>
      <c r="Z175" s="161">
        <f t="shared" si="48"/>
        <v>0</v>
      </c>
      <c r="AA175" s="161">
        <f t="shared" si="48"/>
        <v>0</v>
      </c>
      <c r="AB175" s="161">
        <f t="shared" si="48"/>
        <v>0</v>
      </c>
      <c r="AC175" s="161">
        <f t="shared" si="48"/>
        <v>0</v>
      </c>
      <c r="AD175" s="161">
        <f t="shared" si="48"/>
        <v>0</v>
      </c>
      <c r="AE175" s="161">
        <f t="shared" si="48"/>
        <v>0</v>
      </c>
      <c r="AF175" s="174">
        <f t="shared" si="48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47"/>
        <v>0</v>
      </c>
      <c r="D176" s="161">
        <f t="shared" si="47"/>
        <v>0</v>
      </c>
      <c r="E176" s="161">
        <f t="shared" si="47"/>
        <v>0</v>
      </c>
      <c r="F176" s="161">
        <f t="shared" si="47"/>
        <v>0</v>
      </c>
      <c r="G176" s="161">
        <f t="shared" si="47"/>
        <v>0</v>
      </c>
      <c r="H176" s="161">
        <f t="shared" si="47"/>
        <v>0</v>
      </c>
      <c r="I176" s="161">
        <f t="shared" si="47"/>
        <v>0</v>
      </c>
      <c r="J176" s="161">
        <f t="shared" si="47"/>
        <v>0</v>
      </c>
      <c r="K176" s="161">
        <f t="shared" si="47"/>
        <v>0</v>
      </c>
      <c r="L176" s="161">
        <f t="shared" si="47"/>
        <v>0</v>
      </c>
      <c r="M176" s="161">
        <f t="shared" si="47"/>
        <v>0</v>
      </c>
      <c r="N176" s="161">
        <f t="shared" si="47"/>
        <v>0</v>
      </c>
      <c r="O176" s="161">
        <f t="shared" si="47"/>
        <v>0</v>
      </c>
      <c r="P176" s="161">
        <f t="shared" si="47"/>
        <v>0</v>
      </c>
      <c r="Q176" s="161">
        <f t="shared" si="47"/>
        <v>0</v>
      </c>
      <c r="R176" s="161">
        <f t="shared" si="47"/>
        <v>0</v>
      </c>
      <c r="S176" s="161">
        <f t="shared" si="48"/>
        <v>0</v>
      </c>
      <c r="T176" s="161">
        <f t="shared" si="48"/>
        <v>0</v>
      </c>
      <c r="U176" s="161">
        <f t="shared" si="48"/>
        <v>0</v>
      </c>
      <c r="V176" s="161">
        <f t="shared" si="48"/>
        <v>0</v>
      </c>
      <c r="W176" s="161">
        <f t="shared" si="48"/>
        <v>0</v>
      </c>
      <c r="X176" s="161">
        <f t="shared" si="48"/>
        <v>0</v>
      </c>
      <c r="Y176" s="161">
        <f t="shared" si="48"/>
        <v>0</v>
      </c>
      <c r="Z176" s="161">
        <f t="shared" si="48"/>
        <v>0</v>
      </c>
      <c r="AA176" s="161">
        <f t="shared" si="48"/>
        <v>0</v>
      </c>
      <c r="AB176" s="161">
        <f t="shared" si="48"/>
        <v>0</v>
      </c>
      <c r="AC176" s="161">
        <f t="shared" si="48"/>
        <v>0</v>
      </c>
      <c r="AD176" s="161">
        <f t="shared" si="48"/>
        <v>0</v>
      </c>
      <c r="AE176" s="161">
        <f t="shared" si="48"/>
        <v>0</v>
      </c>
      <c r="AF176" s="174">
        <f t="shared" si="48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47"/>
        <v>0</v>
      </c>
      <c r="D177" s="161">
        <f t="shared" si="47"/>
        <v>0</v>
      </c>
      <c r="E177" s="161">
        <f t="shared" si="47"/>
        <v>0</v>
      </c>
      <c r="F177" s="161">
        <f t="shared" si="47"/>
        <v>0</v>
      </c>
      <c r="G177" s="161">
        <f t="shared" si="47"/>
        <v>0</v>
      </c>
      <c r="H177" s="161">
        <f t="shared" si="47"/>
        <v>0</v>
      </c>
      <c r="I177" s="161">
        <f t="shared" si="47"/>
        <v>0</v>
      </c>
      <c r="J177" s="161">
        <f t="shared" si="47"/>
        <v>0</v>
      </c>
      <c r="K177" s="161">
        <f t="shared" si="47"/>
        <v>0</v>
      </c>
      <c r="L177" s="161">
        <f t="shared" si="47"/>
        <v>0</v>
      </c>
      <c r="M177" s="161">
        <f t="shared" si="47"/>
        <v>0</v>
      </c>
      <c r="N177" s="161">
        <f t="shared" si="47"/>
        <v>0</v>
      </c>
      <c r="O177" s="161">
        <f t="shared" si="47"/>
        <v>0</v>
      </c>
      <c r="P177" s="161">
        <f t="shared" si="47"/>
        <v>0</v>
      </c>
      <c r="Q177" s="161">
        <f t="shared" si="47"/>
        <v>0</v>
      </c>
      <c r="R177" s="161">
        <f t="shared" si="47"/>
        <v>0</v>
      </c>
      <c r="S177" s="161">
        <f t="shared" si="48"/>
        <v>0</v>
      </c>
      <c r="T177" s="161">
        <f t="shared" si="48"/>
        <v>0</v>
      </c>
      <c r="U177" s="161">
        <f t="shared" si="48"/>
        <v>0</v>
      </c>
      <c r="V177" s="161">
        <f t="shared" si="48"/>
        <v>0</v>
      </c>
      <c r="W177" s="161">
        <f t="shared" si="48"/>
        <v>0</v>
      </c>
      <c r="X177" s="161">
        <f t="shared" si="48"/>
        <v>0</v>
      </c>
      <c r="Y177" s="161">
        <f t="shared" si="48"/>
        <v>0</v>
      </c>
      <c r="Z177" s="161">
        <f t="shared" si="48"/>
        <v>0</v>
      </c>
      <c r="AA177" s="161">
        <f t="shared" si="48"/>
        <v>0</v>
      </c>
      <c r="AB177" s="161">
        <f t="shared" si="48"/>
        <v>0</v>
      </c>
      <c r="AC177" s="161">
        <f t="shared" si="48"/>
        <v>0</v>
      </c>
      <c r="AD177" s="161">
        <f t="shared" si="48"/>
        <v>0</v>
      </c>
      <c r="AE177" s="161">
        <f t="shared" si="48"/>
        <v>0</v>
      </c>
      <c r="AF177" s="174">
        <f t="shared" si="48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47"/>
        <v>0</v>
      </c>
      <c r="D178" s="161">
        <f t="shared" si="47"/>
        <v>0</v>
      </c>
      <c r="E178" s="161">
        <f t="shared" si="47"/>
        <v>0</v>
      </c>
      <c r="F178" s="161">
        <f t="shared" si="47"/>
        <v>0</v>
      </c>
      <c r="G178" s="161">
        <f t="shared" si="47"/>
        <v>0</v>
      </c>
      <c r="H178" s="161">
        <f t="shared" si="47"/>
        <v>0</v>
      </c>
      <c r="I178" s="161">
        <f t="shared" si="47"/>
        <v>0</v>
      </c>
      <c r="J178" s="161">
        <f t="shared" si="47"/>
        <v>0</v>
      </c>
      <c r="K178" s="161">
        <f t="shared" si="47"/>
        <v>0</v>
      </c>
      <c r="L178" s="161">
        <f t="shared" si="47"/>
        <v>0</v>
      </c>
      <c r="M178" s="161">
        <f t="shared" si="47"/>
        <v>0</v>
      </c>
      <c r="N178" s="161">
        <f t="shared" si="47"/>
        <v>0</v>
      </c>
      <c r="O178" s="161">
        <f t="shared" si="47"/>
        <v>0</v>
      </c>
      <c r="P178" s="161">
        <f t="shared" si="47"/>
        <v>0</v>
      </c>
      <c r="Q178" s="161">
        <f t="shared" si="47"/>
        <v>0</v>
      </c>
      <c r="R178" s="161">
        <f t="shared" si="47"/>
        <v>0</v>
      </c>
      <c r="S178" s="161">
        <f t="shared" si="48"/>
        <v>0</v>
      </c>
      <c r="T178" s="161">
        <f t="shared" si="48"/>
        <v>0</v>
      </c>
      <c r="U178" s="161">
        <f t="shared" si="48"/>
        <v>0</v>
      </c>
      <c r="V178" s="161">
        <f t="shared" si="48"/>
        <v>0</v>
      </c>
      <c r="W178" s="161">
        <f t="shared" si="48"/>
        <v>0</v>
      </c>
      <c r="X178" s="161">
        <f t="shared" si="48"/>
        <v>0</v>
      </c>
      <c r="Y178" s="161">
        <f t="shared" si="48"/>
        <v>0</v>
      </c>
      <c r="Z178" s="161">
        <f t="shared" si="48"/>
        <v>0</v>
      </c>
      <c r="AA178" s="161">
        <f t="shared" si="48"/>
        <v>0</v>
      </c>
      <c r="AB178" s="161">
        <f t="shared" si="48"/>
        <v>0</v>
      </c>
      <c r="AC178" s="161">
        <f t="shared" si="48"/>
        <v>0</v>
      </c>
      <c r="AD178" s="161">
        <f t="shared" si="48"/>
        <v>0</v>
      </c>
      <c r="AE178" s="161">
        <f t="shared" si="48"/>
        <v>0</v>
      </c>
      <c r="AF178" s="174">
        <f t="shared" si="48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47"/>
        <v>0</v>
      </c>
      <c r="D179" s="161">
        <f t="shared" si="47"/>
        <v>0</v>
      </c>
      <c r="E179" s="161">
        <f t="shared" si="47"/>
        <v>0</v>
      </c>
      <c r="F179" s="161">
        <f t="shared" si="47"/>
        <v>0</v>
      </c>
      <c r="G179" s="161">
        <f t="shared" si="47"/>
        <v>0</v>
      </c>
      <c r="H179" s="161">
        <f t="shared" si="47"/>
        <v>0</v>
      </c>
      <c r="I179" s="161">
        <f t="shared" si="47"/>
        <v>0</v>
      </c>
      <c r="J179" s="161">
        <f t="shared" si="47"/>
        <v>0</v>
      </c>
      <c r="K179" s="161">
        <f t="shared" si="47"/>
        <v>0</v>
      </c>
      <c r="L179" s="161">
        <f t="shared" si="47"/>
        <v>0</v>
      </c>
      <c r="M179" s="161">
        <f t="shared" si="47"/>
        <v>0</v>
      </c>
      <c r="N179" s="161">
        <f t="shared" si="47"/>
        <v>0</v>
      </c>
      <c r="O179" s="161">
        <f t="shared" si="47"/>
        <v>0</v>
      </c>
      <c r="P179" s="161">
        <f t="shared" si="47"/>
        <v>0</v>
      </c>
      <c r="Q179" s="161">
        <f t="shared" si="47"/>
        <v>0</v>
      </c>
      <c r="R179" s="161">
        <f t="shared" si="47"/>
        <v>0</v>
      </c>
      <c r="S179" s="161">
        <f t="shared" si="48"/>
        <v>0</v>
      </c>
      <c r="T179" s="161">
        <f t="shared" si="48"/>
        <v>0</v>
      </c>
      <c r="U179" s="161">
        <f t="shared" si="48"/>
        <v>0</v>
      </c>
      <c r="V179" s="161">
        <f t="shared" si="48"/>
        <v>0</v>
      </c>
      <c r="W179" s="161">
        <f t="shared" si="48"/>
        <v>0</v>
      </c>
      <c r="X179" s="161">
        <f t="shared" si="48"/>
        <v>0</v>
      </c>
      <c r="Y179" s="161">
        <f t="shared" si="48"/>
        <v>0</v>
      </c>
      <c r="Z179" s="161">
        <f t="shared" si="48"/>
        <v>0</v>
      </c>
      <c r="AA179" s="161">
        <f t="shared" si="48"/>
        <v>0</v>
      </c>
      <c r="AB179" s="161">
        <f t="shared" si="48"/>
        <v>0</v>
      </c>
      <c r="AC179" s="161">
        <f t="shared" si="48"/>
        <v>0</v>
      </c>
      <c r="AD179" s="161">
        <f t="shared" si="48"/>
        <v>0</v>
      </c>
      <c r="AE179" s="161">
        <f t="shared" si="48"/>
        <v>0</v>
      </c>
      <c r="AF179" s="174">
        <f t="shared" si="48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47"/>
        <v>0</v>
      </c>
      <c r="D180" s="161">
        <f t="shared" si="47"/>
        <v>0</v>
      </c>
      <c r="E180" s="161">
        <f t="shared" si="47"/>
        <v>0</v>
      </c>
      <c r="F180" s="161">
        <f t="shared" si="47"/>
        <v>0</v>
      </c>
      <c r="G180" s="161">
        <f t="shared" si="47"/>
        <v>0</v>
      </c>
      <c r="H180" s="161">
        <f t="shared" si="47"/>
        <v>0</v>
      </c>
      <c r="I180" s="161">
        <f t="shared" si="47"/>
        <v>0</v>
      </c>
      <c r="J180" s="161">
        <f t="shared" si="47"/>
        <v>0</v>
      </c>
      <c r="K180" s="161">
        <f t="shared" si="47"/>
        <v>0</v>
      </c>
      <c r="L180" s="161">
        <f t="shared" si="47"/>
        <v>0</v>
      </c>
      <c r="M180" s="161">
        <f t="shared" si="47"/>
        <v>0</v>
      </c>
      <c r="N180" s="161">
        <f t="shared" si="47"/>
        <v>0</v>
      </c>
      <c r="O180" s="161">
        <f t="shared" si="47"/>
        <v>0</v>
      </c>
      <c r="P180" s="161">
        <f t="shared" si="47"/>
        <v>0</v>
      </c>
      <c r="Q180" s="161">
        <f t="shared" si="47"/>
        <v>0</v>
      </c>
      <c r="R180" s="161">
        <f t="shared" si="47"/>
        <v>0</v>
      </c>
      <c r="S180" s="161">
        <f t="shared" si="48"/>
        <v>0</v>
      </c>
      <c r="T180" s="161">
        <f t="shared" si="48"/>
        <v>0</v>
      </c>
      <c r="U180" s="161">
        <f t="shared" si="48"/>
        <v>0</v>
      </c>
      <c r="V180" s="161">
        <f t="shared" si="48"/>
        <v>0</v>
      </c>
      <c r="W180" s="161">
        <f t="shared" si="48"/>
        <v>0</v>
      </c>
      <c r="X180" s="161">
        <f t="shared" si="48"/>
        <v>0</v>
      </c>
      <c r="Y180" s="161">
        <f t="shared" si="48"/>
        <v>0</v>
      </c>
      <c r="Z180" s="161">
        <f t="shared" si="48"/>
        <v>0</v>
      </c>
      <c r="AA180" s="161">
        <f t="shared" si="48"/>
        <v>0</v>
      </c>
      <c r="AB180" s="161">
        <f t="shared" si="48"/>
        <v>0</v>
      </c>
      <c r="AC180" s="161">
        <f t="shared" si="48"/>
        <v>0</v>
      </c>
      <c r="AD180" s="161">
        <f t="shared" si="48"/>
        <v>0</v>
      </c>
      <c r="AE180" s="161">
        <f t="shared" si="48"/>
        <v>0</v>
      </c>
      <c r="AF180" s="174">
        <f t="shared" si="48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47"/>
        <v>0</v>
      </c>
      <c r="D181" s="161">
        <f t="shared" si="47"/>
        <v>0</v>
      </c>
      <c r="E181" s="161">
        <f t="shared" si="47"/>
        <v>0</v>
      </c>
      <c r="F181" s="161">
        <f t="shared" si="47"/>
        <v>0</v>
      </c>
      <c r="G181" s="161">
        <f t="shared" si="47"/>
        <v>0</v>
      </c>
      <c r="H181" s="161">
        <f t="shared" si="47"/>
        <v>0</v>
      </c>
      <c r="I181" s="161">
        <f t="shared" si="47"/>
        <v>0</v>
      </c>
      <c r="J181" s="161">
        <f t="shared" si="47"/>
        <v>0</v>
      </c>
      <c r="K181" s="161">
        <f t="shared" si="47"/>
        <v>0</v>
      </c>
      <c r="L181" s="161">
        <f t="shared" si="47"/>
        <v>0</v>
      </c>
      <c r="M181" s="161">
        <f t="shared" si="47"/>
        <v>0</v>
      </c>
      <c r="N181" s="161">
        <f t="shared" si="47"/>
        <v>0</v>
      </c>
      <c r="O181" s="161">
        <f t="shared" si="47"/>
        <v>0</v>
      </c>
      <c r="P181" s="161">
        <f t="shared" si="47"/>
        <v>0</v>
      </c>
      <c r="Q181" s="161">
        <f t="shared" si="47"/>
        <v>0</v>
      </c>
      <c r="R181" s="161">
        <f t="shared" si="47"/>
        <v>0</v>
      </c>
      <c r="S181" s="161">
        <f t="shared" si="48"/>
        <v>0</v>
      </c>
      <c r="T181" s="161">
        <f t="shared" si="48"/>
        <v>0</v>
      </c>
      <c r="U181" s="161">
        <f t="shared" si="48"/>
        <v>0</v>
      </c>
      <c r="V181" s="161">
        <f t="shared" si="48"/>
        <v>0</v>
      </c>
      <c r="W181" s="161">
        <f t="shared" si="48"/>
        <v>0</v>
      </c>
      <c r="X181" s="161">
        <f t="shared" si="48"/>
        <v>0</v>
      </c>
      <c r="Y181" s="161">
        <f t="shared" si="48"/>
        <v>0</v>
      </c>
      <c r="Z181" s="161">
        <f t="shared" si="48"/>
        <v>0</v>
      </c>
      <c r="AA181" s="161">
        <f t="shared" si="48"/>
        <v>0</v>
      </c>
      <c r="AB181" s="161">
        <f t="shared" si="48"/>
        <v>0</v>
      </c>
      <c r="AC181" s="161">
        <f t="shared" si="48"/>
        <v>0</v>
      </c>
      <c r="AD181" s="161">
        <f t="shared" si="48"/>
        <v>0</v>
      </c>
      <c r="AE181" s="161">
        <f t="shared" si="48"/>
        <v>0</v>
      </c>
      <c r="AF181" s="174">
        <f t="shared" si="48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47"/>
        <v>0</v>
      </c>
      <c r="D182" s="161">
        <f t="shared" si="47"/>
        <v>0</v>
      </c>
      <c r="E182" s="161">
        <f t="shared" si="47"/>
        <v>0</v>
      </c>
      <c r="F182" s="161">
        <f t="shared" si="47"/>
        <v>0</v>
      </c>
      <c r="G182" s="161">
        <f t="shared" si="47"/>
        <v>0</v>
      </c>
      <c r="H182" s="161">
        <f t="shared" si="47"/>
        <v>0</v>
      </c>
      <c r="I182" s="161">
        <f t="shared" si="47"/>
        <v>0</v>
      </c>
      <c r="J182" s="161">
        <f t="shared" si="47"/>
        <v>0</v>
      </c>
      <c r="K182" s="161">
        <f t="shared" si="47"/>
        <v>0</v>
      </c>
      <c r="L182" s="161">
        <f t="shared" si="47"/>
        <v>0</v>
      </c>
      <c r="M182" s="161">
        <f t="shared" si="47"/>
        <v>0</v>
      </c>
      <c r="N182" s="161">
        <f t="shared" si="47"/>
        <v>0</v>
      </c>
      <c r="O182" s="161">
        <f t="shared" si="47"/>
        <v>0</v>
      </c>
      <c r="P182" s="161">
        <f t="shared" si="47"/>
        <v>0</v>
      </c>
      <c r="Q182" s="161">
        <f t="shared" si="47"/>
        <v>0</v>
      </c>
      <c r="R182" s="161">
        <f t="shared" si="47"/>
        <v>0</v>
      </c>
      <c r="S182" s="161">
        <f t="shared" si="48"/>
        <v>0</v>
      </c>
      <c r="T182" s="161">
        <f t="shared" si="48"/>
        <v>0</v>
      </c>
      <c r="U182" s="161">
        <f t="shared" si="48"/>
        <v>0</v>
      </c>
      <c r="V182" s="161">
        <f t="shared" si="48"/>
        <v>0</v>
      </c>
      <c r="W182" s="161">
        <f t="shared" si="48"/>
        <v>0</v>
      </c>
      <c r="X182" s="161">
        <f t="shared" si="48"/>
        <v>0</v>
      </c>
      <c r="Y182" s="161">
        <f t="shared" si="48"/>
        <v>0</v>
      </c>
      <c r="Z182" s="161">
        <f t="shared" si="48"/>
        <v>0</v>
      </c>
      <c r="AA182" s="161">
        <f t="shared" si="48"/>
        <v>0</v>
      </c>
      <c r="AB182" s="161">
        <f t="shared" si="48"/>
        <v>0</v>
      </c>
      <c r="AC182" s="161">
        <f t="shared" si="48"/>
        <v>0</v>
      </c>
      <c r="AD182" s="161">
        <f t="shared" si="48"/>
        <v>0</v>
      </c>
      <c r="AE182" s="161">
        <f t="shared" si="48"/>
        <v>0</v>
      </c>
      <c r="AF182" s="174">
        <f t="shared" si="48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47"/>
        <v>0</v>
      </c>
      <c r="D183" s="161">
        <f t="shared" si="47"/>
        <v>0</v>
      </c>
      <c r="E183" s="161">
        <f t="shared" si="47"/>
        <v>0</v>
      </c>
      <c r="F183" s="161">
        <f t="shared" si="47"/>
        <v>0</v>
      </c>
      <c r="G183" s="161">
        <f t="shared" si="47"/>
        <v>0</v>
      </c>
      <c r="H183" s="161">
        <f t="shared" si="47"/>
        <v>0</v>
      </c>
      <c r="I183" s="161">
        <f t="shared" si="47"/>
        <v>0</v>
      </c>
      <c r="J183" s="161">
        <f t="shared" si="47"/>
        <v>0</v>
      </c>
      <c r="K183" s="161">
        <f t="shared" si="47"/>
        <v>0</v>
      </c>
      <c r="L183" s="161">
        <f t="shared" si="47"/>
        <v>0</v>
      </c>
      <c r="M183" s="161">
        <f t="shared" si="47"/>
        <v>0</v>
      </c>
      <c r="N183" s="161">
        <f t="shared" si="47"/>
        <v>0</v>
      </c>
      <c r="O183" s="161">
        <f t="shared" si="47"/>
        <v>0</v>
      </c>
      <c r="P183" s="161">
        <f t="shared" si="47"/>
        <v>0</v>
      </c>
      <c r="Q183" s="161">
        <f t="shared" si="47"/>
        <v>0</v>
      </c>
      <c r="R183" s="161">
        <f t="shared" si="47"/>
        <v>0</v>
      </c>
      <c r="S183" s="161">
        <f t="shared" si="48"/>
        <v>0</v>
      </c>
      <c r="T183" s="161">
        <f t="shared" si="48"/>
        <v>0</v>
      </c>
      <c r="U183" s="161">
        <f t="shared" si="48"/>
        <v>0</v>
      </c>
      <c r="V183" s="161">
        <f t="shared" si="48"/>
        <v>0</v>
      </c>
      <c r="W183" s="161">
        <f t="shared" si="48"/>
        <v>0</v>
      </c>
      <c r="X183" s="161">
        <f t="shared" si="48"/>
        <v>0</v>
      </c>
      <c r="Y183" s="161">
        <f t="shared" si="48"/>
        <v>0</v>
      </c>
      <c r="Z183" s="161">
        <f t="shared" si="48"/>
        <v>0</v>
      </c>
      <c r="AA183" s="161">
        <f t="shared" si="48"/>
        <v>0</v>
      </c>
      <c r="AB183" s="161">
        <f t="shared" si="48"/>
        <v>0</v>
      </c>
      <c r="AC183" s="161">
        <f t="shared" si="48"/>
        <v>0</v>
      </c>
      <c r="AD183" s="161">
        <f t="shared" si="48"/>
        <v>0</v>
      </c>
      <c r="AE183" s="161">
        <f t="shared" si="48"/>
        <v>0</v>
      </c>
      <c r="AF183" s="174">
        <f t="shared" si="48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47"/>
        <v>0</v>
      </c>
      <c r="D184" s="161">
        <f t="shared" si="47"/>
        <v>0</v>
      </c>
      <c r="E184" s="161">
        <f t="shared" si="47"/>
        <v>0</v>
      </c>
      <c r="F184" s="161">
        <f t="shared" si="47"/>
        <v>0</v>
      </c>
      <c r="G184" s="161">
        <f t="shared" si="47"/>
        <v>0</v>
      </c>
      <c r="H184" s="161">
        <f t="shared" si="47"/>
        <v>0</v>
      </c>
      <c r="I184" s="161">
        <f t="shared" si="47"/>
        <v>0</v>
      </c>
      <c r="J184" s="161">
        <f t="shared" si="47"/>
        <v>0</v>
      </c>
      <c r="K184" s="161">
        <f t="shared" si="47"/>
        <v>0</v>
      </c>
      <c r="L184" s="161">
        <f t="shared" si="47"/>
        <v>0</v>
      </c>
      <c r="M184" s="161">
        <f t="shared" si="47"/>
        <v>0</v>
      </c>
      <c r="N184" s="161">
        <f t="shared" si="47"/>
        <v>0</v>
      </c>
      <c r="O184" s="161">
        <f t="shared" si="47"/>
        <v>0</v>
      </c>
      <c r="P184" s="161">
        <f t="shared" si="47"/>
        <v>0</v>
      </c>
      <c r="Q184" s="161">
        <f t="shared" si="47"/>
        <v>0</v>
      </c>
      <c r="R184" s="161">
        <f t="shared" ref="R184:AF199" si="49">Q184</f>
        <v>0</v>
      </c>
      <c r="S184" s="161">
        <f t="shared" si="49"/>
        <v>0</v>
      </c>
      <c r="T184" s="161">
        <f t="shared" si="49"/>
        <v>0</v>
      </c>
      <c r="U184" s="161">
        <f t="shared" si="49"/>
        <v>0</v>
      </c>
      <c r="V184" s="161">
        <f t="shared" si="49"/>
        <v>0</v>
      </c>
      <c r="W184" s="161">
        <f t="shared" si="49"/>
        <v>0</v>
      </c>
      <c r="X184" s="161">
        <f t="shared" si="49"/>
        <v>0</v>
      </c>
      <c r="Y184" s="161">
        <f t="shared" si="49"/>
        <v>0</v>
      </c>
      <c r="Z184" s="161">
        <f t="shared" si="49"/>
        <v>0</v>
      </c>
      <c r="AA184" s="161">
        <f t="shared" si="49"/>
        <v>0</v>
      </c>
      <c r="AB184" s="161">
        <f t="shared" si="48"/>
        <v>0</v>
      </c>
      <c r="AC184" s="161">
        <f t="shared" si="48"/>
        <v>0</v>
      </c>
      <c r="AD184" s="161">
        <f t="shared" si="49"/>
        <v>0</v>
      </c>
      <c r="AE184" s="161">
        <f t="shared" si="49"/>
        <v>0</v>
      </c>
      <c r="AF184" s="174">
        <f t="shared" si="49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50">B185</f>
        <v>0</v>
      </c>
      <c r="D185" s="161">
        <f t="shared" si="50"/>
        <v>0</v>
      </c>
      <c r="E185" s="161">
        <f t="shared" si="50"/>
        <v>0</v>
      </c>
      <c r="F185" s="161">
        <f t="shared" si="50"/>
        <v>0</v>
      </c>
      <c r="G185" s="161">
        <f t="shared" si="50"/>
        <v>0</v>
      </c>
      <c r="H185" s="161">
        <f t="shared" si="50"/>
        <v>0</v>
      </c>
      <c r="I185" s="161">
        <f t="shared" si="50"/>
        <v>0</v>
      </c>
      <c r="J185" s="161">
        <f t="shared" si="50"/>
        <v>0</v>
      </c>
      <c r="K185" s="161">
        <f t="shared" si="50"/>
        <v>0</v>
      </c>
      <c r="L185" s="161">
        <f t="shared" si="50"/>
        <v>0</v>
      </c>
      <c r="M185" s="161">
        <f t="shared" si="50"/>
        <v>0</v>
      </c>
      <c r="N185" s="161">
        <f t="shared" si="50"/>
        <v>0</v>
      </c>
      <c r="O185" s="161">
        <f t="shared" si="50"/>
        <v>0</v>
      </c>
      <c r="P185" s="161">
        <f t="shared" si="50"/>
        <v>0</v>
      </c>
      <c r="Q185" s="161">
        <f t="shared" si="50"/>
        <v>0</v>
      </c>
      <c r="R185" s="161">
        <f t="shared" si="50"/>
        <v>0</v>
      </c>
      <c r="S185" s="161">
        <f t="shared" si="49"/>
        <v>0</v>
      </c>
      <c r="T185" s="161">
        <f t="shared" si="49"/>
        <v>0</v>
      </c>
      <c r="U185" s="161">
        <f t="shared" si="49"/>
        <v>0</v>
      </c>
      <c r="V185" s="161">
        <f t="shared" si="49"/>
        <v>0</v>
      </c>
      <c r="W185" s="161">
        <f t="shared" si="49"/>
        <v>0</v>
      </c>
      <c r="X185" s="161">
        <f t="shared" si="49"/>
        <v>0</v>
      </c>
      <c r="Y185" s="161">
        <f t="shared" si="49"/>
        <v>0</v>
      </c>
      <c r="Z185" s="161">
        <f t="shared" si="49"/>
        <v>0</v>
      </c>
      <c r="AA185" s="161">
        <f t="shared" si="49"/>
        <v>0</v>
      </c>
      <c r="AB185" s="161">
        <f t="shared" si="49"/>
        <v>0</v>
      </c>
      <c r="AC185" s="161">
        <f t="shared" si="49"/>
        <v>0</v>
      </c>
      <c r="AD185" s="161">
        <f t="shared" si="49"/>
        <v>0</v>
      </c>
      <c r="AE185" s="161">
        <f t="shared" si="49"/>
        <v>0</v>
      </c>
      <c r="AF185" s="174">
        <f t="shared" si="49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50"/>
        <v>0</v>
      </c>
      <c r="D186" s="161">
        <f t="shared" si="50"/>
        <v>0</v>
      </c>
      <c r="E186" s="161">
        <f t="shared" si="50"/>
        <v>0</v>
      </c>
      <c r="F186" s="161">
        <f t="shared" si="50"/>
        <v>0</v>
      </c>
      <c r="G186" s="161">
        <f t="shared" si="50"/>
        <v>0</v>
      </c>
      <c r="H186" s="161">
        <f t="shared" si="50"/>
        <v>0</v>
      </c>
      <c r="I186" s="161">
        <f t="shared" si="50"/>
        <v>0</v>
      </c>
      <c r="J186" s="161">
        <f t="shared" si="50"/>
        <v>0</v>
      </c>
      <c r="K186" s="161">
        <f t="shared" si="50"/>
        <v>0</v>
      </c>
      <c r="L186" s="161">
        <f t="shared" si="50"/>
        <v>0</v>
      </c>
      <c r="M186" s="161">
        <f t="shared" si="50"/>
        <v>0</v>
      </c>
      <c r="N186" s="161">
        <f t="shared" si="50"/>
        <v>0</v>
      </c>
      <c r="O186" s="161">
        <f t="shared" si="50"/>
        <v>0</v>
      </c>
      <c r="P186" s="161">
        <f t="shared" si="50"/>
        <v>0</v>
      </c>
      <c r="Q186" s="161">
        <f t="shared" si="50"/>
        <v>0</v>
      </c>
      <c r="R186" s="161">
        <f t="shared" si="50"/>
        <v>0</v>
      </c>
      <c r="S186" s="161">
        <f t="shared" si="49"/>
        <v>0</v>
      </c>
      <c r="T186" s="161">
        <f t="shared" si="49"/>
        <v>0</v>
      </c>
      <c r="U186" s="161">
        <f t="shared" si="49"/>
        <v>0</v>
      </c>
      <c r="V186" s="161">
        <f t="shared" si="49"/>
        <v>0</v>
      </c>
      <c r="W186" s="161">
        <f t="shared" si="49"/>
        <v>0</v>
      </c>
      <c r="X186" s="161">
        <f t="shared" si="49"/>
        <v>0</v>
      </c>
      <c r="Y186" s="161">
        <f t="shared" si="49"/>
        <v>0</v>
      </c>
      <c r="Z186" s="161">
        <f t="shared" si="49"/>
        <v>0</v>
      </c>
      <c r="AA186" s="161">
        <f t="shared" si="49"/>
        <v>0</v>
      </c>
      <c r="AB186" s="161">
        <f t="shared" si="49"/>
        <v>0</v>
      </c>
      <c r="AC186" s="161">
        <f t="shared" si="49"/>
        <v>0</v>
      </c>
      <c r="AD186" s="161">
        <f t="shared" si="49"/>
        <v>0</v>
      </c>
      <c r="AE186" s="161">
        <f t="shared" si="49"/>
        <v>0</v>
      </c>
      <c r="AF186" s="174">
        <f t="shared" si="49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50"/>
        <v>0</v>
      </c>
      <c r="D187" s="161">
        <f t="shared" si="50"/>
        <v>0</v>
      </c>
      <c r="E187" s="161">
        <f t="shared" si="50"/>
        <v>0</v>
      </c>
      <c r="F187" s="161">
        <f t="shared" si="50"/>
        <v>0</v>
      </c>
      <c r="G187" s="161">
        <f t="shared" si="50"/>
        <v>0</v>
      </c>
      <c r="H187" s="161">
        <f t="shared" si="50"/>
        <v>0</v>
      </c>
      <c r="I187" s="161">
        <f t="shared" si="50"/>
        <v>0</v>
      </c>
      <c r="J187" s="161">
        <f t="shared" si="50"/>
        <v>0</v>
      </c>
      <c r="K187" s="161">
        <f t="shared" si="50"/>
        <v>0</v>
      </c>
      <c r="L187" s="161">
        <f t="shared" si="50"/>
        <v>0</v>
      </c>
      <c r="M187" s="161">
        <f t="shared" si="50"/>
        <v>0</v>
      </c>
      <c r="N187" s="161">
        <f t="shared" si="50"/>
        <v>0</v>
      </c>
      <c r="O187" s="161">
        <f t="shared" si="50"/>
        <v>0</v>
      </c>
      <c r="P187" s="161">
        <f t="shared" si="50"/>
        <v>0</v>
      </c>
      <c r="Q187" s="161">
        <f t="shared" si="50"/>
        <v>0</v>
      </c>
      <c r="R187" s="161">
        <f t="shared" si="50"/>
        <v>0</v>
      </c>
      <c r="S187" s="161">
        <f t="shared" si="49"/>
        <v>0</v>
      </c>
      <c r="T187" s="161">
        <f t="shared" si="49"/>
        <v>0</v>
      </c>
      <c r="U187" s="161">
        <f t="shared" si="49"/>
        <v>0</v>
      </c>
      <c r="V187" s="161">
        <f t="shared" si="49"/>
        <v>0</v>
      </c>
      <c r="W187" s="161">
        <f t="shared" si="49"/>
        <v>0</v>
      </c>
      <c r="X187" s="161">
        <f t="shared" si="49"/>
        <v>0</v>
      </c>
      <c r="Y187" s="161">
        <f t="shared" si="49"/>
        <v>0</v>
      </c>
      <c r="Z187" s="161">
        <f t="shared" si="49"/>
        <v>0</v>
      </c>
      <c r="AA187" s="161">
        <f t="shared" si="49"/>
        <v>0</v>
      </c>
      <c r="AB187" s="161">
        <f t="shared" si="49"/>
        <v>0</v>
      </c>
      <c r="AC187" s="161">
        <f t="shared" si="49"/>
        <v>0</v>
      </c>
      <c r="AD187" s="161">
        <f t="shared" si="49"/>
        <v>0</v>
      </c>
      <c r="AE187" s="161">
        <f t="shared" si="49"/>
        <v>0</v>
      </c>
      <c r="AF187" s="174">
        <f t="shared" si="49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50"/>
        <v>0</v>
      </c>
      <c r="D188" s="161">
        <f t="shared" si="50"/>
        <v>0</v>
      </c>
      <c r="E188" s="161">
        <f t="shared" si="50"/>
        <v>0</v>
      </c>
      <c r="F188" s="161">
        <f t="shared" si="50"/>
        <v>0</v>
      </c>
      <c r="G188" s="161">
        <f t="shared" si="50"/>
        <v>0</v>
      </c>
      <c r="H188" s="161">
        <f t="shared" si="50"/>
        <v>0</v>
      </c>
      <c r="I188" s="161">
        <f t="shared" si="50"/>
        <v>0</v>
      </c>
      <c r="J188" s="161">
        <f t="shared" si="50"/>
        <v>0</v>
      </c>
      <c r="K188" s="161">
        <f t="shared" si="50"/>
        <v>0</v>
      </c>
      <c r="L188" s="161">
        <f t="shared" si="50"/>
        <v>0</v>
      </c>
      <c r="M188" s="161">
        <f t="shared" si="50"/>
        <v>0</v>
      </c>
      <c r="N188" s="161">
        <f t="shared" si="50"/>
        <v>0</v>
      </c>
      <c r="O188" s="161">
        <f t="shared" si="50"/>
        <v>0</v>
      </c>
      <c r="P188" s="161">
        <f t="shared" si="50"/>
        <v>0</v>
      </c>
      <c r="Q188" s="161">
        <f t="shared" si="50"/>
        <v>0</v>
      </c>
      <c r="R188" s="161">
        <f t="shared" si="50"/>
        <v>0</v>
      </c>
      <c r="S188" s="161">
        <f t="shared" si="49"/>
        <v>0</v>
      </c>
      <c r="T188" s="161">
        <f t="shared" si="49"/>
        <v>0</v>
      </c>
      <c r="U188" s="161">
        <f t="shared" si="49"/>
        <v>0</v>
      </c>
      <c r="V188" s="161">
        <f t="shared" si="49"/>
        <v>0</v>
      </c>
      <c r="W188" s="161">
        <f t="shared" si="49"/>
        <v>0</v>
      </c>
      <c r="X188" s="161">
        <f t="shared" si="49"/>
        <v>0</v>
      </c>
      <c r="Y188" s="161">
        <f t="shared" si="49"/>
        <v>0</v>
      </c>
      <c r="Z188" s="161">
        <f t="shared" si="49"/>
        <v>0</v>
      </c>
      <c r="AA188" s="161">
        <f t="shared" si="49"/>
        <v>0</v>
      </c>
      <c r="AB188" s="161">
        <f t="shared" si="49"/>
        <v>0</v>
      </c>
      <c r="AC188" s="161">
        <f t="shared" si="49"/>
        <v>0</v>
      </c>
      <c r="AD188" s="161">
        <f t="shared" si="49"/>
        <v>0</v>
      </c>
      <c r="AE188" s="161">
        <f t="shared" si="49"/>
        <v>0</v>
      </c>
      <c r="AF188" s="174">
        <f t="shared" si="49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50"/>
        <v>0</v>
      </c>
      <c r="D189" s="161">
        <f t="shared" si="50"/>
        <v>0</v>
      </c>
      <c r="E189" s="161">
        <f t="shared" si="50"/>
        <v>0</v>
      </c>
      <c r="F189" s="161">
        <f t="shared" si="50"/>
        <v>0</v>
      </c>
      <c r="G189" s="161">
        <f t="shared" si="50"/>
        <v>0</v>
      </c>
      <c r="H189" s="161">
        <f t="shared" si="50"/>
        <v>0</v>
      </c>
      <c r="I189" s="161">
        <f t="shared" si="50"/>
        <v>0</v>
      </c>
      <c r="J189" s="161">
        <f t="shared" si="50"/>
        <v>0</v>
      </c>
      <c r="K189" s="161">
        <f t="shared" si="50"/>
        <v>0</v>
      </c>
      <c r="L189" s="161">
        <f t="shared" si="50"/>
        <v>0</v>
      </c>
      <c r="M189" s="161">
        <f t="shared" si="50"/>
        <v>0</v>
      </c>
      <c r="N189" s="161">
        <f t="shared" si="50"/>
        <v>0</v>
      </c>
      <c r="O189" s="161">
        <f t="shared" si="50"/>
        <v>0</v>
      </c>
      <c r="P189" s="161">
        <f t="shared" si="50"/>
        <v>0</v>
      </c>
      <c r="Q189" s="161">
        <f t="shared" si="50"/>
        <v>0</v>
      </c>
      <c r="R189" s="161">
        <f t="shared" si="50"/>
        <v>0</v>
      </c>
      <c r="S189" s="161">
        <f t="shared" si="49"/>
        <v>0</v>
      </c>
      <c r="T189" s="161">
        <f t="shared" si="49"/>
        <v>0</v>
      </c>
      <c r="U189" s="161">
        <f t="shared" si="49"/>
        <v>0</v>
      </c>
      <c r="V189" s="161">
        <f t="shared" si="49"/>
        <v>0</v>
      </c>
      <c r="W189" s="161">
        <f t="shared" si="49"/>
        <v>0</v>
      </c>
      <c r="X189" s="161">
        <f t="shared" si="49"/>
        <v>0</v>
      </c>
      <c r="Y189" s="161">
        <f t="shared" si="49"/>
        <v>0</v>
      </c>
      <c r="Z189" s="161">
        <f t="shared" si="49"/>
        <v>0</v>
      </c>
      <c r="AA189" s="161">
        <f t="shared" si="49"/>
        <v>0</v>
      </c>
      <c r="AB189" s="161">
        <f t="shared" si="49"/>
        <v>0</v>
      </c>
      <c r="AC189" s="161">
        <f t="shared" si="49"/>
        <v>0</v>
      </c>
      <c r="AD189" s="161">
        <f t="shared" si="49"/>
        <v>0</v>
      </c>
      <c r="AE189" s="161">
        <f t="shared" si="49"/>
        <v>0</v>
      </c>
      <c r="AF189" s="174">
        <f t="shared" si="49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50"/>
        <v>0</v>
      </c>
      <c r="D190" s="161">
        <f t="shared" si="50"/>
        <v>0</v>
      </c>
      <c r="E190" s="161">
        <f t="shared" si="50"/>
        <v>0</v>
      </c>
      <c r="F190" s="161">
        <f t="shared" si="50"/>
        <v>0</v>
      </c>
      <c r="G190" s="161">
        <f t="shared" si="50"/>
        <v>0</v>
      </c>
      <c r="H190" s="161">
        <f t="shared" si="50"/>
        <v>0</v>
      </c>
      <c r="I190" s="161">
        <f t="shared" si="50"/>
        <v>0</v>
      </c>
      <c r="J190" s="161">
        <f t="shared" si="50"/>
        <v>0</v>
      </c>
      <c r="K190" s="161">
        <f t="shared" si="50"/>
        <v>0</v>
      </c>
      <c r="L190" s="161">
        <f t="shared" si="50"/>
        <v>0</v>
      </c>
      <c r="M190" s="161">
        <f t="shared" si="50"/>
        <v>0</v>
      </c>
      <c r="N190" s="161">
        <f t="shared" si="50"/>
        <v>0</v>
      </c>
      <c r="O190" s="161">
        <f t="shared" si="50"/>
        <v>0</v>
      </c>
      <c r="P190" s="161">
        <f t="shared" si="50"/>
        <v>0</v>
      </c>
      <c r="Q190" s="161">
        <f t="shared" si="50"/>
        <v>0</v>
      </c>
      <c r="R190" s="161">
        <f t="shared" si="50"/>
        <v>0</v>
      </c>
      <c r="S190" s="161">
        <f t="shared" si="49"/>
        <v>0</v>
      </c>
      <c r="T190" s="161">
        <f t="shared" si="49"/>
        <v>0</v>
      </c>
      <c r="U190" s="161">
        <f t="shared" si="49"/>
        <v>0</v>
      </c>
      <c r="V190" s="161">
        <f t="shared" si="49"/>
        <v>0</v>
      </c>
      <c r="W190" s="161">
        <f t="shared" si="49"/>
        <v>0</v>
      </c>
      <c r="X190" s="161">
        <f t="shared" si="49"/>
        <v>0</v>
      </c>
      <c r="Y190" s="161">
        <f t="shared" si="49"/>
        <v>0</v>
      </c>
      <c r="Z190" s="161">
        <f t="shared" si="49"/>
        <v>0</v>
      </c>
      <c r="AA190" s="161">
        <f t="shared" si="49"/>
        <v>0</v>
      </c>
      <c r="AB190" s="161">
        <f t="shared" si="49"/>
        <v>0</v>
      </c>
      <c r="AC190" s="161">
        <f t="shared" si="49"/>
        <v>0</v>
      </c>
      <c r="AD190" s="161">
        <f t="shared" si="49"/>
        <v>0</v>
      </c>
      <c r="AE190" s="161">
        <f t="shared" si="49"/>
        <v>0</v>
      </c>
      <c r="AF190" s="174">
        <f t="shared" si="49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50"/>
        <v>0</v>
      </c>
      <c r="D191" s="161">
        <f t="shared" si="50"/>
        <v>0</v>
      </c>
      <c r="E191" s="161">
        <f t="shared" si="50"/>
        <v>0</v>
      </c>
      <c r="F191" s="161">
        <f t="shared" si="50"/>
        <v>0</v>
      </c>
      <c r="G191" s="161">
        <f t="shared" si="50"/>
        <v>0</v>
      </c>
      <c r="H191" s="161">
        <f t="shared" si="50"/>
        <v>0</v>
      </c>
      <c r="I191" s="161">
        <f t="shared" si="50"/>
        <v>0</v>
      </c>
      <c r="J191" s="161">
        <f t="shared" si="50"/>
        <v>0</v>
      </c>
      <c r="K191" s="161">
        <f t="shared" si="50"/>
        <v>0</v>
      </c>
      <c r="L191" s="161">
        <f t="shared" si="50"/>
        <v>0</v>
      </c>
      <c r="M191" s="161">
        <f t="shared" si="50"/>
        <v>0</v>
      </c>
      <c r="N191" s="161">
        <f t="shared" si="50"/>
        <v>0</v>
      </c>
      <c r="O191" s="161">
        <f t="shared" si="50"/>
        <v>0</v>
      </c>
      <c r="P191" s="161">
        <f t="shared" si="50"/>
        <v>0</v>
      </c>
      <c r="Q191" s="161">
        <f t="shared" si="50"/>
        <v>0</v>
      </c>
      <c r="R191" s="161">
        <f t="shared" si="50"/>
        <v>0</v>
      </c>
      <c r="S191" s="161">
        <f t="shared" si="49"/>
        <v>0</v>
      </c>
      <c r="T191" s="161">
        <f t="shared" si="49"/>
        <v>0</v>
      </c>
      <c r="U191" s="161">
        <f t="shared" si="49"/>
        <v>0</v>
      </c>
      <c r="V191" s="161">
        <f t="shared" si="49"/>
        <v>0</v>
      </c>
      <c r="W191" s="161">
        <f t="shared" si="49"/>
        <v>0</v>
      </c>
      <c r="X191" s="161">
        <f t="shared" si="49"/>
        <v>0</v>
      </c>
      <c r="Y191" s="161">
        <f t="shared" si="49"/>
        <v>0</v>
      </c>
      <c r="Z191" s="161">
        <f t="shared" si="49"/>
        <v>0</v>
      </c>
      <c r="AA191" s="161">
        <f t="shared" si="49"/>
        <v>0</v>
      </c>
      <c r="AB191" s="161">
        <f t="shared" si="49"/>
        <v>0</v>
      </c>
      <c r="AC191" s="161">
        <f t="shared" si="49"/>
        <v>0</v>
      </c>
      <c r="AD191" s="161">
        <f t="shared" si="49"/>
        <v>0</v>
      </c>
      <c r="AE191" s="161">
        <f t="shared" si="49"/>
        <v>0</v>
      </c>
      <c r="AF191" s="174">
        <f t="shared" si="49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50"/>
        <v>0</v>
      </c>
      <c r="D192" s="161">
        <f t="shared" si="50"/>
        <v>0</v>
      </c>
      <c r="E192" s="161">
        <f t="shared" si="50"/>
        <v>0</v>
      </c>
      <c r="F192" s="161">
        <f t="shared" si="50"/>
        <v>0</v>
      </c>
      <c r="G192" s="161">
        <f t="shared" si="50"/>
        <v>0</v>
      </c>
      <c r="H192" s="161">
        <f t="shared" si="50"/>
        <v>0</v>
      </c>
      <c r="I192" s="161">
        <f t="shared" si="50"/>
        <v>0</v>
      </c>
      <c r="J192" s="161">
        <f t="shared" si="50"/>
        <v>0</v>
      </c>
      <c r="K192" s="161">
        <f t="shared" si="50"/>
        <v>0</v>
      </c>
      <c r="L192" s="161">
        <f t="shared" si="50"/>
        <v>0</v>
      </c>
      <c r="M192" s="161">
        <f t="shared" si="50"/>
        <v>0</v>
      </c>
      <c r="N192" s="161">
        <f t="shared" si="50"/>
        <v>0</v>
      </c>
      <c r="O192" s="161">
        <f t="shared" si="50"/>
        <v>0</v>
      </c>
      <c r="P192" s="161">
        <f t="shared" si="50"/>
        <v>0</v>
      </c>
      <c r="Q192" s="161">
        <f t="shared" si="50"/>
        <v>0</v>
      </c>
      <c r="R192" s="161">
        <f t="shared" si="50"/>
        <v>0</v>
      </c>
      <c r="S192" s="161">
        <f t="shared" si="49"/>
        <v>0</v>
      </c>
      <c r="T192" s="161">
        <f t="shared" si="49"/>
        <v>0</v>
      </c>
      <c r="U192" s="161">
        <f t="shared" si="49"/>
        <v>0</v>
      </c>
      <c r="V192" s="161">
        <f t="shared" si="49"/>
        <v>0</v>
      </c>
      <c r="W192" s="161">
        <f t="shared" si="49"/>
        <v>0</v>
      </c>
      <c r="X192" s="161">
        <f t="shared" si="49"/>
        <v>0</v>
      </c>
      <c r="Y192" s="161">
        <f t="shared" si="49"/>
        <v>0</v>
      </c>
      <c r="Z192" s="161">
        <f t="shared" si="49"/>
        <v>0</v>
      </c>
      <c r="AA192" s="161">
        <f t="shared" si="49"/>
        <v>0</v>
      </c>
      <c r="AB192" s="161">
        <f t="shared" si="49"/>
        <v>0</v>
      </c>
      <c r="AC192" s="161">
        <f t="shared" si="49"/>
        <v>0</v>
      </c>
      <c r="AD192" s="161">
        <f t="shared" si="49"/>
        <v>0</v>
      </c>
      <c r="AE192" s="161">
        <f t="shared" si="49"/>
        <v>0</v>
      </c>
      <c r="AF192" s="174">
        <f t="shared" si="49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50"/>
        <v>0</v>
      </c>
      <c r="D193" s="161">
        <f t="shared" si="50"/>
        <v>0</v>
      </c>
      <c r="E193" s="161">
        <f t="shared" si="50"/>
        <v>0</v>
      </c>
      <c r="F193" s="161">
        <f t="shared" si="50"/>
        <v>0</v>
      </c>
      <c r="G193" s="161">
        <f t="shared" si="50"/>
        <v>0</v>
      </c>
      <c r="H193" s="161">
        <f t="shared" si="50"/>
        <v>0</v>
      </c>
      <c r="I193" s="161">
        <f t="shared" si="50"/>
        <v>0</v>
      </c>
      <c r="J193" s="161">
        <f t="shared" si="50"/>
        <v>0</v>
      </c>
      <c r="K193" s="161">
        <f t="shared" si="50"/>
        <v>0</v>
      </c>
      <c r="L193" s="161">
        <f t="shared" si="50"/>
        <v>0</v>
      </c>
      <c r="M193" s="161">
        <f t="shared" si="50"/>
        <v>0</v>
      </c>
      <c r="N193" s="161">
        <f t="shared" si="50"/>
        <v>0</v>
      </c>
      <c r="O193" s="161">
        <f t="shared" si="50"/>
        <v>0</v>
      </c>
      <c r="P193" s="161">
        <f t="shared" si="50"/>
        <v>0</v>
      </c>
      <c r="Q193" s="161">
        <f t="shared" si="50"/>
        <v>0</v>
      </c>
      <c r="R193" s="161">
        <f t="shared" si="50"/>
        <v>0</v>
      </c>
      <c r="S193" s="161">
        <f t="shared" si="49"/>
        <v>0</v>
      </c>
      <c r="T193" s="161">
        <f t="shared" si="49"/>
        <v>0</v>
      </c>
      <c r="U193" s="161">
        <f t="shared" si="49"/>
        <v>0</v>
      </c>
      <c r="V193" s="161">
        <f t="shared" si="49"/>
        <v>0</v>
      </c>
      <c r="W193" s="161">
        <f t="shared" si="49"/>
        <v>0</v>
      </c>
      <c r="X193" s="161">
        <f t="shared" si="49"/>
        <v>0</v>
      </c>
      <c r="Y193" s="161">
        <f t="shared" si="49"/>
        <v>0</v>
      </c>
      <c r="Z193" s="161">
        <f t="shared" si="49"/>
        <v>0</v>
      </c>
      <c r="AA193" s="161">
        <f t="shared" si="49"/>
        <v>0</v>
      </c>
      <c r="AB193" s="161">
        <f t="shared" si="49"/>
        <v>0</v>
      </c>
      <c r="AC193" s="161">
        <f t="shared" si="49"/>
        <v>0</v>
      </c>
      <c r="AD193" s="161">
        <f t="shared" si="49"/>
        <v>0</v>
      </c>
      <c r="AE193" s="161">
        <f t="shared" si="49"/>
        <v>0</v>
      </c>
      <c r="AF193" s="174">
        <f t="shared" si="49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50"/>
        <v>0</v>
      </c>
      <c r="D194" s="161">
        <f t="shared" si="50"/>
        <v>0</v>
      </c>
      <c r="E194" s="161">
        <f t="shared" si="50"/>
        <v>0</v>
      </c>
      <c r="F194" s="161">
        <f t="shared" si="50"/>
        <v>0</v>
      </c>
      <c r="G194" s="161">
        <f t="shared" si="50"/>
        <v>0</v>
      </c>
      <c r="H194" s="161">
        <f t="shared" si="50"/>
        <v>0</v>
      </c>
      <c r="I194" s="161">
        <f t="shared" si="50"/>
        <v>0</v>
      </c>
      <c r="J194" s="161">
        <f t="shared" si="50"/>
        <v>0</v>
      </c>
      <c r="K194" s="161">
        <f t="shared" si="50"/>
        <v>0</v>
      </c>
      <c r="L194" s="161">
        <f t="shared" si="50"/>
        <v>0</v>
      </c>
      <c r="M194" s="161">
        <f t="shared" si="50"/>
        <v>0</v>
      </c>
      <c r="N194" s="161">
        <f t="shared" si="50"/>
        <v>0</v>
      </c>
      <c r="O194" s="161">
        <f t="shared" si="50"/>
        <v>0</v>
      </c>
      <c r="P194" s="161">
        <f t="shared" si="50"/>
        <v>0</v>
      </c>
      <c r="Q194" s="161">
        <f t="shared" si="50"/>
        <v>0</v>
      </c>
      <c r="R194" s="161">
        <f t="shared" si="50"/>
        <v>0</v>
      </c>
      <c r="S194" s="161">
        <f t="shared" si="49"/>
        <v>0</v>
      </c>
      <c r="T194" s="161">
        <f t="shared" si="49"/>
        <v>0</v>
      </c>
      <c r="U194" s="161">
        <f t="shared" si="49"/>
        <v>0</v>
      </c>
      <c r="V194" s="161">
        <f t="shared" si="49"/>
        <v>0</v>
      </c>
      <c r="W194" s="161">
        <f t="shared" si="49"/>
        <v>0</v>
      </c>
      <c r="X194" s="161">
        <f t="shared" si="49"/>
        <v>0</v>
      </c>
      <c r="Y194" s="161">
        <f t="shared" si="49"/>
        <v>0</v>
      </c>
      <c r="Z194" s="161">
        <f t="shared" si="49"/>
        <v>0</v>
      </c>
      <c r="AA194" s="161">
        <f t="shared" si="49"/>
        <v>0</v>
      </c>
      <c r="AB194" s="161">
        <f t="shared" si="49"/>
        <v>0</v>
      </c>
      <c r="AC194" s="161">
        <f t="shared" si="49"/>
        <v>0</v>
      </c>
      <c r="AD194" s="161">
        <f t="shared" si="49"/>
        <v>0</v>
      </c>
      <c r="AE194" s="161">
        <f t="shared" si="49"/>
        <v>0</v>
      </c>
      <c r="AF194" s="174">
        <f t="shared" si="49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50"/>
        <v>0</v>
      </c>
      <c r="D195" s="161">
        <f t="shared" si="50"/>
        <v>0</v>
      </c>
      <c r="E195" s="161">
        <f t="shared" si="50"/>
        <v>0</v>
      </c>
      <c r="F195" s="161">
        <f t="shared" si="50"/>
        <v>0</v>
      </c>
      <c r="G195" s="161">
        <f t="shared" si="50"/>
        <v>0</v>
      </c>
      <c r="H195" s="161">
        <f t="shared" si="50"/>
        <v>0</v>
      </c>
      <c r="I195" s="161">
        <f t="shared" si="50"/>
        <v>0</v>
      </c>
      <c r="J195" s="161">
        <f t="shared" si="50"/>
        <v>0</v>
      </c>
      <c r="K195" s="161">
        <f t="shared" si="50"/>
        <v>0</v>
      </c>
      <c r="L195" s="161">
        <f t="shared" si="50"/>
        <v>0</v>
      </c>
      <c r="M195" s="161">
        <f t="shared" si="50"/>
        <v>0</v>
      </c>
      <c r="N195" s="161">
        <f t="shared" si="50"/>
        <v>0</v>
      </c>
      <c r="O195" s="161">
        <f t="shared" si="50"/>
        <v>0</v>
      </c>
      <c r="P195" s="161">
        <f t="shared" si="50"/>
        <v>0</v>
      </c>
      <c r="Q195" s="161">
        <f t="shared" si="50"/>
        <v>0</v>
      </c>
      <c r="R195" s="161">
        <f t="shared" si="50"/>
        <v>0</v>
      </c>
      <c r="S195" s="161">
        <f t="shared" si="49"/>
        <v>0</v>
      </c>
      <c r="T195" s="161">
        <f t="shared" si="49"/>
        <v>0</v>
      </c>
      <c r="U195" s="161">
        <f t="shared" si="49"/>
        <v>0</v>
      </c>
      <c r="V195" s="161">
        <f t="shared" si="49"/>
        <v>0</v>
      </c>
      <c r="W195" s="161">
        <f t="shared" si="49"/>
        <v>0</v>
      </c>
      <c r="X195" s="161">
        <f t="shared" si="49"/>
        <v>0</v>
      </c>
      <c r="Y195" s="161">
        <f t="shared" si="49"/>
        <v>0</v>
      </c>
      <c r="Z195" s="161">
        <f t="shared" si="49"/>
        <v>0</v>
      </c>
      <c r="AA195" s="161">
        <f t="shared" si="49"/>
        <v>0</v>
      </c>
      <c r="AB195" s="161">
        <f t="shared" si="49"/>
        <v>0</v>
      </c>
      <c r="AC195" s="161">
        <f t="shared" si="49"/>
        <v>0</v>
      </c>
      <c r="AD195" s="161">
        <f t="shared" si="49"/>
        <v>0</v>
      </c>
      <c r="AE195" s="161">
        <f t="shared" si="49"/>
        <v>0</v>
      </c>
      <c r="AF195" s="174">
        <f t="shared" si="49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50"/>
        <v>0</v>
      </c>
      <c r="D196" s="161">
        <f t="shared" si="50"/>
        <v>0</v>
      </c>
      <c r="E196" s="161">
        <f t="shared" si="50"/>
        <v>0</v>
      </c>
      <c r="F196" s="161">
        <f t="shared" si="50"/>
        <v>0</v>
      </c>
      <c r="G196" s="161">
        <f t="shared" si="50"/>
        <v>0</v>
      </c>
      <c r="H196" s="161">
        <f t="shared" si="50"/>
        <v>0</v>
      </c>
      <c r="I196" s="161">
        <f t="shared" si="50"/>
        <v>0</v>
      </c>
      <c r="J196" s="161">
        <f t="shared" si="50"/>
        <v>0</v>
      </c>
      <c r="K196" s="161">
        <f t="shared" si="50"/>
        <v>0</v>
      </c>
      <c r="L196" s="161">
        <f t="shared" si="50"/>
        <v>0</v>
      </c>
      <c r="M196" s="161">
        <f t="shared" si="50"/>
        <v>0</v>
      </c>
      <c r="N196" s="161">
        <f t="shared" si="50"/>
        <v>0</v>
      </c>
      <c r="O196" s="161">
        <f t="shared" si="50"/>
        <v>0</v>
      </c>
      <c r="P196" s="161">
        <f t="shared" si="50"/>
        <v>0</v>
      </c>
      <c r="Q196" s="161">
        <f t="shared" si="50"/>
        <v>0</v>
      </c>
      <c r="R196" s="161">
        <f t="shared" si="50"/>
        <v>0</v>
      </c>
      <c r="S196" s="161">
        <f t="shared" si="49"/>
        <v>0</v>
      </c>
      <c r="T196" s="161">
        <f t="shared" si="49"/>
        <v>0</v>
      </c>
      <c r="U196" s="161">
        <f t="shared" si="49"/>
        <v>0</v>
      </c>
      <c r="V196" s="161">
        <f t="shared" si="49"/>
        <v>0</v>
      </c>
      <c r="W196" s="161">
        <f t="shared" si="49"/>
        <v>0</v>
      </c>
      <c r="X196" s="161">
        <f t="shared" si="49"/>
        <v>0</v>
      </c>
      <c r="Y196" s="161">
        <f t="shared" si="49"/>
        <v>0</v>
      </c>
      <c r="Z196" s="161">
        <f t="shared" si="49"/>
        <v>0</v>
      </c>
      <c r="AA196" s="161">
        <f t="shared" si="49"/>
        <v>0</v>
      </c>
      <c r="AB196" s="161">
        <f t="shared" si="49"/>
        <v>0</v>
      </c>
      <c r="AC196" s="161">
        <f t="shared" si="49"/>
        <v>0</v>
      </c>
      <c r="AD196" s="161">
        <f t="shared" si="49"/>
        <v>0</v>
      </c>
      <c r="AE196" s="161">
        <f t="shared" si="49"/>
        <v>0</v>
      </c>
      <c r="AF196" s="174">
        <f t="shared" si="49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50"/>
        <v>0</v>
      </c>
      <c r="D197" s="161">
        <f t="shared" si="50"/>
        <v>0</v>
      </c>
      <c r="E197" s="161">
        <f t="shared" si="50"/>
        <v>0</v>
      </c>
      <c r="F197" s="161">
        <f t="shared" si="50"/>
        <v>0</v>
      </c>
      <c r="G197" s="161">
        <f t="shared" si="50"/>
        <v>0</v>
      </c>
      <c r="H197" s="161">
        <f t="shared" si="50"/>
        <v>0</v>
      </c>
      <c r="I197" s="161">
        <f t="shared" si="50"/>
        <v>0</v>
      </c>
      <c r="J197" s="161">
        <f t="shared" si="50"/>
        <v>0</v>
      </c>
      <c r="K197" s="161">
        <f t="shared" si="50"/>
        <v>0</v>
      </c>
      <c r="L197" s="161">
        <f t="shared" si="50"/>
        <v>0</v>
      </c>
      <c r="M197" s="161">
        <f t="shared" si="50"/>
        <v>0</v>
      </c>
      <c r="N197" s="161">
        <f t="shared" si="50"/>
        <v>0</v>
      </c>
      <c r="O197" s="161">
        <f t="shared" si="50"/>
        <v>0</v>
      </c>
      <c r="P197" s="161">
        <f t="shared" si="50"/>
        <v>0</v>
      </c>
      <c r="Q197" s="161">
        <f t="shared" si="50"/>
        <v>0</v>
      </c>
      <c r="R197" s="161">
        <f t="shared" si="50"/>
        <v>0</v>
      </c>
      <c r="S197" s="161">
        <f t="shared" si="49"/>
        <v>0</v>
      </c>
      <c r="T197" s="161">
        <f t="shared" si="49"/>
        <v>0</v>
      </c>
      <c r="U197" s="161">
        <f t="shared" si="49"/>
        <v>0</v>
      </c>
      <c r="V197" s="161">
        <f t="shared" si="49"/>
        <v>0</v>
      </c>
      <c r="W197" s="161">
        <f t="shared" si="49"/>
        <v>0</v>
      </c>
      <c r="X197" s="161">
        <f t="shared" si="49"/>
        <v>0</v>
      </c>
      <c r="Y197" s="161">
        <f t="shared" si="49"/>
        <v>0</v>
      </c>
      <c r="Z197" s="161">
        <f t="shared" si="49"/>
        <v>0</v>
      </c>
      <c r="AA197" s="161">
        <f t="shared" si="49"/>
        <v>0</v>
      </c>
      <c r="AB197" s="161">
        <f t="shared" si="49"/>
        <v>0</v>
      </c>
      <c r="AC197" s="161">
        <f t="shared" si="49"/>
        <v>0</v>
      </c>
      <c r="AD197" s="161">
        <f t="shared" si="49"/>
        <v>0</v>
      </c>
      <c r="AE197" s="161">
        <f t="shared" si="49"/>
        <v>0</v>
      </c>
      <c r="AF197" s="174">
        <f t="shared" si="49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50"/>
        <v>0</v>
      </c>
      <c r="D198" s="161">
        <f t="shared" si="50"/>
        <v>0</v>
      </c>
      <c r="E198" s="161">
        <f t="shared" si="50"/>
        <v>0</v>
      </c>
      <c r="F198" s="161">
        <f t="shared" si="50"/>
        <v>0</v>
      </c>
      <c r="G198" s="161">
        <f t="shared" si="50"/>
        <v>0</v>
      </c>
      <c r="H198" s="161">
        <f t="shared" si="50"/>
        <v>0</v>
      </c>
      <c r="I198" s="161">
        <f t="shared" si="50"/>
        <v>0</v>
      </c>
      <c r="J198" s="161">
        <f t="shared" si="50"/>
        <v>0</v>
      </c>
      <c r="K198" s="161">
        <f t="shared" si="50"/>
        <v>0</v>
      </c>
      <c r="L198" s="161">
        <f t="shared" si="50"/>
        <v>0</v>
      </c>
      <c r="M198" s="161">
        <f t="shared" si="50"/>
        <v>0</v>
      </c>
      <c r="N198" s="161">
        <f t="shared" si="50"/>
        <v>0</v>
      </c>
      <c r="O198" s="161">
        <f t="shared" si="50"/>
        <v>0</v>
      </c>
      <c r="P198" s="161">
        <f t="shared" si="50"/>
        <v>0</v>
      </c>
      <c r="Q198" s="161">
        <f t="shared" si="50"/>
        <v>0</v>
      </c>
      <c r="R198" s="161">
        <f t="shared" si="50"/>
        <v>0</v>
      </c>
      <c r="S198" s="161">
        <f t="shared" si="49"/>
        <v>0</v>
      </c>
      <c r="T198" s="161">
        <f t="shared" si="49"/>
        <v>0</v>
      </c>
      <c r="U198" s="161">
        <f t="shared" si="49"/>
        <v>0</v>
      </c>
      <c r="V198" s="161">
        <f t="shared" si="49"/>
        <v>0</v>
      </c>
      <c r="W198" s="161">
        <f t="shared" si="49"/>
        <v>0</v>
      </c>
      <c r="X198" s="161">
        <f t="shared" si="49"/>
        <v>0</v>
      </c>
      <c r="Y198" s="161">
        <f t="shared" si="49"/>
        <v>0</v>
      </c>
      <c r="Z198" s="161">
        <f t="shared" si="49"/>
        <v>0</v>
      </c>
      <c r="AA198" s="161">
        <f t="shared" si="49"/>
        <v>0</v>
      </c>
      <c r="AB198" s="161">
        <f t="shared" si="49"/>
        <v>0</v>
      </c>
      <c r="AC198" s="161">
        <f t="shared" si="49"/>
        <v>0</v>
      </c>
      <c r="AD198" s="161">
        <f t="shared" si="49"/>
        <v>0</v>
      </c>
      <c r="AE198" s="161">
        <f t="shared" si="49"/>
        <v>0</v>
      </c>
      <c r="AF198" s="174">
        <f t="shared" si="49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50"/>
        <v>0</v>
      </c>
      <c r="D199" s="161">
        <f t="shared" si="50"/>
        <v>0</v>
      </c>
      <c r="E199" s="161">
        <f t="shared" si="50"/>
        <v>0</v>
      </c>
      <c r="F199" s="161">
        <f t="shared" si="50"/>
        <v>0</v>
      </c>
      <c r="G199" s="161">
        <f t="shared" si="50"/>
        <v>0</v>
      </c>
      <c r="H199" s="161">
        <f t="shared" si="50"/>
        <v>0</v>
      </c>
      <c r="I199" s="161">
        <f t="shared" si="50"/>
        <v>0</v>
      </c>
      <c r="J199" s="161">
        <f t="shared" si="50"/>
        <v>0</v>
      </c>
      <c r="K199" s="161">
        <f t="shared" si="50"/>
        <v>0</v>
      </c>
      <c r="L199" s="161">
        <f t="shared" si="50"/>
        <v>0</v>
      </c>
      <c r="M199" s="161">
        <f t="shared" si="50"/>
        <v>0</v>
      </c>
      <c r="N199" s="161">
        <f t="shared" si="50"/>
        <v>0</v>
      </c>
      <c r="O199" s="161">
        <f t="shared" si="50"/>
        <v>0</v>
      </c>
      <c r="P199" s="161">
        <f t="shared" si="50"/>
        <v>0</v>
      </c>
      <c r="Q199" s="161">
        <f t="shared" si="50"/>
        <v>0</v>
      </c>
      <c r="R199" s="161">
        <f t="shared" si="50"/>
        <v>0</v>
      </c>
      <c r="S199" s="161">
        <f t="shared" si="49"/>
        <v>0</v>
      </c>
      <c r="T199" s="161">
        <f t="shared" si="49"/>
        <v>0</v>
      </c>
      <c r="U199" s="161">
        <f t="shared" si="49"/>
        <v>0</v>
      </c>
      <c r="V199" s="161">
        <f t="shared" si="49"/>
        <v>0</v>
      </c>
      <c r="W199" s="161">
        <f t="shared" si="49"/>
        <v>0</v>
      </c>
      <c r="X199" s="161">
        <f t="shared" si="49"/>
        <v>0</v>
      </c>
      <c r="Y199" s="161">
        <f t="shared" si="49"/>
        <v>0</v>
      </c>
      <c r="Z199" s="161">
        <f t="shared" si="49"/>
        <v>0</v>
      </c>
      <c r="AA199" s="161">
        <f t="shared" si="49"/>
        <v>0</v>
      </c>
      <c r="AB199" s="161">
        <f t="shared" si="49"/>
        <v>0</v>
      </c>
      <c r="AC199" s="161">
        <f t="shared" si="49"/>
        <v>0</v>
      </c>
      <c r="AD199" s="161">
        <f t="shared" si="49"/>
        <v>0</v>
      </c>
      <c r="AE199" s="161">
        <f t="shared" si="49"/>
        <v>0</v>
      </c>
      <c r="AF199" s="174">
        <f t="shared" si="49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50"/>
        <v>0</v>
      </c>
      <c r="D200" s="161">
        <f t="shared" si="50"/>
        <v>0</v>
      </c>
      <c r="E200" s="161">
        <f t="shared" si="50"/>
        <v>0</v>
      </c>
      <c r="F200" s="161">
        <f t="shared" si="50"/>
        <v>0</v>
      </c>
      <c r="G200" s="161">
        <f t="shared" si="50"/>
        <v>0</v>
      </c>
      <c r="H200" s="161">
        <f t="shared" si="50"/>
        <v>0</v>
      </c>
      <c r="I200" s="161">
        <f t="shared" si="50"/>
        <v>0</v>
      </c>
      <c r="J200" s="161">
        <f t="shared" si="50"/>
        <v>0</v>
      </c>
      <c r="K200" s="161">
        <f t="shared" si="50"/>
        <v>0</v>
      </c>
      <c r="L200" s="161">
        <f t="shared" si="50"/>
        <v>0</v>
      </c>
      <c r="M200" s="161">
        <f t="shared" si="50"/>
        <v>0</v>
      </c>
      <c r="N200" s="161">
        <f t="shared" si="50"/>
        <v>0</v>
      </c>
      <c r="O200" s="161">
        <f t="shared" si="50"/>
        <v>0</v>
      </c>
      <c r="P200" s="161">
        <f t="shared" si="50"/>
        <v>0</v>
      </c>
      <c r="Q200" s="161">
        <f t="shared" si="50"/>
        <v>0</v>
      </c>
      <c r="R200" s="161">
        <f t="shared" ref="R200:AF215" si="51">Q200</f>
        <v>0</v>
      </c>
      <c r="S200" s="161">
        <f t="shared" si="51"/>
        <v>0</v>
      </c>
      <c r="T200" s="161">
        <f t="shared" si="51"/>
        <v>0</v>
      </c>
      <c r="U200" s="161">
        <f t="shared" si="51"/>
        <v>0</v>
      </c>
      <c r="V200" s="161">
        <f t="shared" si="51"/>
        <v>0</v>
      </c>
      <c r="W200" s="161">
        <f t="shared" si="51"/>
        <v>0</v>
      </c>
      <c r="X200" s="161">
        <f t="shared" si="51"/>
        <v>0</v>
      </c>
      <c r="Y200" s="161">
        <f t="shared" si="51"/>
        <v>0</v>
      </c>
      <c r="Z200" s="161">
        <f t="shared" si="51"/>
        <v>0</v>
      </c>
      <c r="AA200" s="161">
        <f t="shared" si="51"/>
        <v>0</v>
      </c>
      <c r="AB200" s="161">
        <f t="shared" si="51"/>
        <v>0</v>
      </c>
      <c r="AC200" s="161">
        <f t="shared" si="51"/>
        <v>0</v>
      </c>
      <c r="AD200" s="161">
        <f t="shared" si="51"/>
        <v>0</v>
      </c>
      <c r="AE200" s="161">
        <f t="shared" si="51"/>
        <v>0</v>
      </c>
      <c r="AF200" s="174">
        <f t="shared" si="51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52">B201</f>
        <v>0</v>
      </c>
      <c r="D201" s="161">
        <f t="shared" si="52"/>
        <v>0</v>
      </c>
      <c r="E201" s="161">
        <f t="shared" si="52"/>
        <v>0</v>
      </c>
      <c r="F201" s="161">
        <f t="shared" si="52"/>
        <v>0</v>
      </c>
      <c r="G201" s="161">
        <f t="shared" si="52"/>
        <v>0</v>
      </c>
      <c r="H201" s="161">
        <f t="shared" si="52"/>
        <v>0</v>
      </c>
      <c r="I201" s="161">
        <f t="shared" si="52"/>
        <v>0</v>
      </c>
      <c r="J201" s="161">
        <f t="shared" si="52"/>
        <v>0</v>
      </c>
      <c r="K201" s="161">
        <f t="shared" si="52"/>
        <v>0</v>
      </c>
      <c r="L201" s="161">
        <f t="shared" si="52"/>
        <v>0</v>
      </c>
      <c r="M201" s="161">
        <f t="shared" si="52"/>
        <v>0</v>
      </c>
      <c r="N201" s="161">
        <f t="shared" si="52"/>
        <v>0</v>
      </c>
      <c r="O201" s="161">
        <f t="shared" si="52"/>
        <v>0</v>
      </c>
      <c r="P201" s="161">
        <f t="shared" si="52"/>
        <v>0</v>
      </c>
      <c r="Q201" s="161">
        <f t="shared" si="52"/>
        <v>0</v>
      </c>
      <c r="R201" s="161">
        <f t="shared" si="52"/>
        <v>0</v>
      </c>
      <c r="S201" s="161">
        <f t="shared" si="51"/>
        <v>0</v>
      </c>
      <c r="T201" s="161">
        <f t="shared" si="51"/>
        <v>0</v>
      </c>
      <c r="U201" s="161">
        <f t="shared" si="51"/>
        <v>0</v>
      </c>
      <c r="V201" s="161">
        <f t="shared" si="51"/>
        <v>0</v>
      </c>
      <c r="W201" s="161">
        <f t="shared" si="51"/>
        <v>0</v>
      </c>
      <c r="X201" s="161">
        <f t="shared" si="51"/>
        <v>0</v>
      </c>
      <c r="Y201" s="161">
        <f t="shared" si="51"/>
        <v>0</v>
      </c>
      <c r="Z201" s="161">
        <f t="shared" si="51"/>
        <v>0</v>
      </c>
      <c r="AA201" s="161">
        <f t="shared" si="51"/>
        <v>0</v>
      </c>
      <c r="AB201" s="161">
        <f t="shared" si="51"/>
        <v>0</v>
      </c>
      <c r="AC201" s="161">
        <f t="shared" si="51"/>
        <v>0</v>
      </c>
      <c r="AD201" s="161">
        <f t="shared" si="51"/>
        <v>0</v>
      </c>
      <c r="AE201" s="161">
        <f t="shared" si="51"/>
        <v>0</v>
      </c>
      <c r="AF201" s="174">
        <f t="shared" si="51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52"/>
        <v>0</v>
      </c>
      <c r="D202" s="161">
        <f t="shared" si="52"/>
        <v>0</v>
      </c>
      <c r="E202" s="161">
        <f t="shared" si="52"/>
        <v>0</v>
      </c>
      <c r="F202" s="161">
        <f t="shared" si="52"/>
        <v>0</v>
      </c>
      <c r="G202" s="161">
        <f t="shared" si="52"/>
        <v>0</v>
      </c>
      <c r="H202" s="161">
        <f t="shared" si="52"/>
        <v>0</v>
      </c>
      <c r="I202" s="161">
        <f t="shared" si="52"/>
        <v>0</v>
      </c>
      <c r="J202" s="161">
        <f t="shared" si="52"/>
        <v>0</v>
      </c>
      <c r="K202" s="161">
        <f t="shared" si="52"/>
        <v>0</v>
      </c>
      <c r="L202" s="161">
        <f t="shared" si="52"/>
        <v>0</v>
      </c>
      <c r="M202" s="161">
        <f t="shared" si="52"/>
        <v>0</v>
      </c>
      <c r="N202" s="161">
        <f t="shared" si="52"/>
        <v>0</v>
      </c>
      <c r="O202" s="161">
        <f t="shared" si="52"/>
        <v>0</v>
      </c>
      <c r="P202" s="161">
        <f t="shared" si="52"/>
        <v>0</v>
      </c>
      <c r="Q202" s="161">
        <f t="shared" si="52"/>
        <v>0</v>
      </c>
      <c r="R202" s="161">
        <f t="shared" si="52"/>
        <v>0</v>
      </c>
      <c r="S202" s="161">
        <f t="shared" si="51"/>
        <v>0</v>
      </c>
      <c r="T202" s="161">
        <f t="shared" si="51"/>
        <v>0</v>
      </c>
      <c r="U202" s="161">
        <f t="shared" si="51"/>
        <v>0</v>
      </c>
      <c r="V202" s="161">
        <f t="shared" si="51"/>
        <v>0</v>
      </c>
      <c r="W202" s="161">
        <f t="shared" si="51"/>
        <v>0</v>
      </c>
      <c r="X202" s="161">
        <f t="shared" si="51"/>
        <v>0</v>
      </c>
      <c r="Y202" s="161">
        <f t="shared" si="51"/>
        <v>0</v>
      </c>
      <c r="Z202" s="161">
        <f t="shared" si="51"/>
        <v>0</v>
      </c>
      <c r="AA202" s="161">
        <f t="shared" si="51"/>
        <v>0</v>
      </c>
      <c r="AB202" s="161">
        <f t="shared" si="51"/>
        <v>0</v>
      </c>
      <c r="AC202" s="161">
        <f t="shared" si="51"/>
        <v>0</v>
      </c>
      <c r="AD202" s="161">
        <f t="shared" si="51"/>
        <v>0</v>
      </c>
      <c r="AE202" s="161">
        <f t="shared" si="51"/>
        <v>0</v>
      </c>
      <c r="AF202" s="174">
        <f t="shared" si="51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52"/>
        <v>0</v>
      </c>
      <c r="D203" s="161">
        <f t="shared" si="52"/>
        <v>0</v>
      </c>
      <c r="E203" s="161">
        <f t="shared" si="52"/>
        <v>0</v>
      </c>
      <c r="F203" s="161">
        <f t="shared" si="52"/>
        <v>0</v>
      </c>
      <c r="G203" s="161">
        <f t="shared" si="52"/>
        <v>0</v>
      </c>
      <c r="H203" s="161">
        <f t="shared" si="52"/>
        <v>0</v>
      </c>
      <c r="I203" s="161">
        <f t="shared" si="52"/>
        <v>0</v>
      </c>
      <c r="J203" s="161">
        <f t="shared" si="52"/>
        <v>0</v>
      </c>
      <c r="K203" s="161">
        <f t="shared" si="52"/>
        <v>0</v>
      </c>
      <c r="L203" s="161">
        <f t="shared" si="52"/>
        <v>0</v>
      </c>
      <c r="M203" s="161">
        <f t="shared" si="52"/>
        <v>0</v>
      </c>
      <c r="N203" s="161">
        <f t="shared" si="52"/>
        <v>0</v>
      </c>
      <c r="O203" s="161">
        <f t="shared" si="52"/>
        <v>0</v>
      </c>
      <c r="P203" s="161">
        <f t="shared" si="52"/>
        <v>0</v>
      </c>
      <c r="Q203" s="161">
        <f t="shared" si="52"/>
        <v>0</v>
      </c>
      <c r="R203" s="161">
        <f t="shared" si="52"/>
        <v>0</v>
      </c>
      <c r="S203" s="161">
        <f t="shared" si="51"/>
        <v>0</v>
      </c>
      <c r="T203" s="161">
        <f t="shared" si="51"/>
        <v>0</v>
      </c>
      <c r="U203" s="161">
        <f t="shared" si="51"/>
        <v>0</v>
      </c>
      <c r="V203" s="161">
        <f t="shared" si="51"/>
        <v>0</v>
      </c>
      <c r="W203" s="161">
        <f t="shared" si="51"/>
        <v>0</v>
      </c>
      <c r="X203" s="161">
        <f t="shared" si="51"/>
        <v>0</v>
      </c>
      <c r="Y203" s="161">
        <f t="shared" si="51"/>
        <v>0</v>
      </c>
      <c r="Z203" s="161">
        <f t="shared" si="51"/>
        <v>0</v>
      </c>
      <c r="AA203" s="161">
        <f t="shared" si="51"/>
        <v>0</v>
      </c>
      <c r="AB203" s="161">
        <f t="shared" si="51"/>
        <v>0</v>
      </c>
      <c r="AC203" s="161">
        <f t="shared" si="51"/>
        <v>0</v>
      </c>
      <c r="AD203" s="161">
        <f t="shared" si="51"/>
        <v>0</v>
      </c>
      <c r="AE203" s="161">
        <f t="shared" si="51"/>
        <v>0</v>
      </c>
      <c r="AF203" s="174">
        <f t="shared" si="51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52"/>
        <v>0</v>
      </c>
      <c r="D204" s="161">
        <f t="shared" si="52"/>
        <v>0</v>
      </c>
      <c r="E204" s="161">
        <f t="shared" si="52"/>
        <v>0</v>
      </c>
      <c r="F204" s="161">
        <f t="shared" si="52"/>
        <v>0</v>
      </c>
      <c r="G204" s="161">
        <f t="shared" si="52"/>
        <v>0</v>
      </c>
      <c r="H204" s="161">
        <f t="shared" si="52"/>
        <v>0</v>
      </c>
      <c r="I204" s="161">
        <f t="shared" si="52"/>
        <v>0</v>
      </c>
      <c r="J204" s="161">
        <f t="shared" si="52"/>
        <v>0</v>
      </c>
      <c r="K204" s="161">
        <f t="shared" si="52"/>
        <v>0</v>
      </c>
      <c r="L204" s="161">
        <f t="shared" si="52"/>
        <v>0</v>
      </c>
      <c r="M204" s="161">
        <f t="shared" si="52"/>
        <v>0</v>
      </c>
      <c r="N204" s="161">
        <f t="shared" si="52"/>
        <v>0</v>
      </c>
      <c r="O204" s="161">
        <f t="shared" si="52"/>
        <v>0</v>
      </c>
      <c r="P204" s="161">
        <f t="shared" si="52"/>
        <v>0</v>
      </c>
      <c r="Q204" s="161">
        <f t="shared" si="52"/>
        <v>0</v>
      </c>
      <c r="R204" s="161">
        <f t="shared" si="52"/>
        <v>0</v>
      </c>
      <c r="S204" s="161">
        <f t="shared" si="51"/>
        <v>0</v>
      </c>
      <c r="T204" s="161">
        <f t="shared" si="51"/>
        <v>0</v>
      </c>
      <c r="U204" s="161">
        <f t="shared" si="51"/>
        <v>0</v>
      </c>
      <c r="V204" s="161">
        <f t="shared" si="51"/>
        <v>0</v>
      </c>
      <c r="W204" s="161">
        <f t="shared" si="51"/>
        <v>0</v>
      </c>
      <c r="X204" s="161">
        <f t="shared" si="51"/>
        <v>0</v>
      </c>
      <c r="Y204" s="161">
        <f t="shared" si="51"/>
        <v>0</v>
      </c>
      <c r="Z204" s="161">
        <f t="shared" si="51"/>
        <v>0</v>
      </c>
      <c r="AA204" s="161">
        <f t="shared" si="51"/>
        <v>0</v>
      </c>
      <c r="AB204" s="161">
        <f t="shared" si="51"/>
        <v>0</v>
      </c>
      <c r="AC204" s="161">
        <f t="shared" si="51"/>
        <v>0</v>
      </c>
      <c r="AD204" s="161">
        <f t="shared" si="51"/>
        <v>0</v>
      </c>
      <c r="AE204" s="161">
        <f t="shared" si="51"/>
        <v>0</v>
      </c>
      <c r="AF204" s="174">
        <f t="shared" si="51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52"/>
        <v>0</v>
      </c>
      <c r="D205" s="161">
        <f t="shared" si="52"/>
        <v>0</v>
      </c>
      <c r="E205" s="161">
        <f t="shared" si="52"/>
        <v>0</v>
      </c>
      <c r="F205" s="161">
        <f t="shared" si="52"/>
        <v>0</v>
      </c>
      <c r="G205" s="161">
        <f t="shared" si="52"/>
        <v>0</v>
      </c>
      <c r="H205" s="161">
        <f t="shared" si="52"/>
        <v>0</v>
      </c>
      <c r="I205" s="161">
        <f t="shared" si="52"/>
        <v>0</v>
      </c>
      <c r="J205" s="161">
        <f t="shared" si="52"/>
        <v>0</v>
      </c>
      <c r="K205" s="161">
        <f t="shared" si="52"/>
        <v>0</v>
      </c>
      <c r="L205" s="161">
        <f t="shared" si="52"/>
        <v>0</v>
      </c>
      <c r="M205" s="161">
        <f t="shared" si="52"/>
        <v>0</v>
      </c>
      <c r="N205" s="161">
        <f t="shared" si="52"/>
        <v>0</v>
      </c>
      <c r="O205" s="161">
        <f t="shared" si="52"/>
        <v>0</v>
      </c>
      <c r="P205" s="161">
        <f t="shared" si="52"/>
        <v>0</v>
      </c>
      <c r="Q205" s="161">
        <f t="shared" si="52"/>
        <v>0</v>
      </c>
      <c r="R205" s="161">
        <f t="shared" si="52"/>
        <v>0</v>
      </c>
      <c r="S205" s="161">
        <f t="shared" si="51"/>
        <v>0</v>
      </c>
      <c r="T205" s="161">
        <f t="shared" si="51"/>
        <v>0</v>
      </c>
      <c r="U205" s="161">
        <f t="shared" si="51"/>
        <v>0</v>
      </c>
      <c r="V205" s="161">
        <f t="shared" si="51"/>
        <v>0</v>
      </c>
      <c r="W205" s="161">
        <f t="shared" si="51"/>
        <v>0</v>
      </c>
      <c r="X205" s="161">
        <f t="shared" si="51"/>
        <v>0</v>
      </c>
      <c r="Y205" s="161">
        <f t="shared" si="51"/>
        <v>0</v>
      </c>
      <c r="Z205" s="161">
        <f t="shared" si="51"/>
        <v>0</v>
      </c>
      <c r="AA205" s="161">
        <f t="shared" si="51"/>
        <v>0</v>
      </c>
      <c r="AB205" s="161">
        <f t="shared" si="51"/>
        <v>0</v>
      </c>
      <c r="AC205" s="161">
        <f t="shared" si="51"/>
        <v>0</v>
      </c>
      <c r="AD205" s="161">
        <f t="shared" si="51"/>
        <v>0</v>
      </c>
      <c r="AE205" s="161">
        <f t="shared" si="51"/>
        <v>0</v>
      </c>
      <c r="AF205" s="174">
        <f t="shared" si="51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52"/>
        <v>0</v>
      </c>
      <c r="D206" s="161">
        <f t="shared" si="52"/>
        <v>0</v>
      </c>
      <c r="E206" s="161">
        <f t="shared" si="52"/>
        <v>0</v>
      </c>
      <c r="F206" s="161">
        <f t="shared" si="52"/>
        <v>0</v>
      </c>
      <c r="G206" s="161">
        <f t="shared" si="52"/>
        <v>0</v>
      </c>
      <c r="H206" s="161">
        <f t="shared" si="52"/>
        <v>0</v>
      </c>
      <c r="I206" s="161">
        <f t="shared" si="52"/>
        <v>0</v>
      </c>
      <c r="J206" s="161">
        <f t="shared" si="52"/>
        <v>0</v>
      </c>
      <c r="K206" s="161">
        <f t="shared" si="52"/>
        <v>0</v>
      </c>
      <c r="L206" s="161">
        <f t="shared" si="52"/>
        <v>0</v>
      </c>
      <c r="M206" s="161">
        <f t="shared" si="52"/>
        <v>0</v>
      </c>
      <c r="N206" s="161">
        <f t="shared" si="52"/>
        <v>0</v>
      </c>
      <c r="O206" s="161">
        <f t="shared" si="52"/>
        <v>0</v>
      </c>
      <c r="P206" s="161">
        <f t="shared" si="52"/>
        <v>0</v>
      </c>
      <c r="Q206" s="161">
        <f t="shared" si="52"/>
        <v>0</v>
      </c>
      <c r="R206" s="161">
        <f t="shared" si="52"/>
        <v>0</v>
      </c>
      <c r="S206" s="161">
        <f t="shared" si="51"/>
        <v>0</v>
      </c>
      <c r="T206" s="161">
        <f t="shared" si="51"/>
        <v>0</v>
      </c>
      <c r="U206" s="161">
        <f t="shared" si="51"/>
        <v>0</v>
      </c>
      <c r="V206" s="161">
        <f t="shared" si="51"/>
        <v>0</v>
      </c>
      <c r="W206" s="161">
        <f t="shared" si="51"/>
        <v>0</v>
      </c>
      <c r="X206" s="161">
        <f t="shared" si="51"/>
        <v>0</v>
      </c>
      <c r="Y206" s="161">
        <f t="shared" si="51"/>
        <v>0</v>
      </c>
      <c r="Z206" s="161">
        <f t="shared" si="51"/>
        <v>0</v>
      </c>
      <c r="AA206" s="161">
        <f t="shared" si="51"/>
        <v>0</v>
      </c>
      <c r="AB206" s="161">
        <f t="shared" si="51"/>
        <v>0</v>
      </c>
      <c r="AC206" s="161">
        <f t="shared" si="51"/>
        <v>0</v>
      </c>
      <c r="AD206" s="161">
        <f t="shared" si="51"/>
        <v>0</v>
      </c>
      <c r="AE206" s="161">
        <f t="shared" si="51"/>
        <v>0</v>
      </c>
      <c r="AF206" s="174">
        <f t="shared" si="51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52"/>
        <v>0</v>
      </c>
      <c r="D207" s="161">
        <f t="shared" si="52"/>
        <v>0</v>
      </c>
      <c r="E207" s="161">
        <f t="shared" si="52"/>
        <v>0</v>
      </c>
      <c r="F207" s="161">
        <f t="shared" si="52"/>
        <v>0</v>
      </c>
      <c r="G207" s="161">
        <f t="shared" si="52"/>
        <v>0</v>
      </c>
      <c r="H207" s="161">
        <f t="shared" si="52"/>
        <v>0</v>
      </c>
      <c r="I207" s="161">
        <f t="shared" si="52"/>
        <v>0</v>
      </c>
      <c r="J207" s="161">
        <f t="shared" si="52"/>
        <v>0</v>
      </c>
      <c r="K207" s="161">
        <f t="shared" si="52"/>
        <v>0</v>
      </c>
      <c r="L207" s="161">
        <f t="shared" si="52"/>
        <v>0</v>
      </c>
      <c r="M207" s="161">
        <f t="shared" si="52"/>
        <v>0</v>
      </c>
      <c r="N207" s="161">
        <f t="shared" si="52"/>
        <v>0</v>
      </c>
      <c r="O207" s="161">
        <f t="shared" si="52"/>
        <v>0</v>
      </c>
      <c r="P207" s="161">
        <f t="shared" si="52"/>
        <v>0</v>
      </c>
      <c r="Q207" s="161">
        <f t="shared" si="52"/>
        <v>0</v>
      </c>
      <c r="R207" s="161">
        <f t="shared" si="52"/>
        <v>0</v>
      </c>
      <c r="S207" s="161">
        <f t="shared" si="51"/>
        <v>0</v>
      </c>
      <c r="T207" s="161">
        <f t="shared" si="51"/>
        <v>0</v>
      </c>
      <c r="U207" s="161">
        <f t="shared" si="51"/>
        <v>0</v>
      </c>
      <c r="V207" s="161">
        <f t="shared" si="51"/>
        <v>0</v>
      </c>
      <c r="W207" s="161">
        <f t="shared" si="51"/>
        <v>0</v>
      </c>
      <c r="X207" s="161">
        <f t="shared" si="51"/>
        <v>0</v>
      </c>
      <c r="Y207" s="161">
        <f t="shared" si="51"/>
        <v>0</v>
      </c>
      <c r="Z207" s="161">
        <f t="shared" si="51"/>
        <v>0</v>
      </c>
      <c r="AA207" s="161">
        <f t="shared" si="51"/>
        <v>0</v>
      </c>
      <c r="AB207" s="161">
        <f t="shared" si="51"/>
        <v>0</v>
      </c>
      <c r="AC207" s="161">
        <f t="shared" si="51"/>
        <v>0</v>
      </c>
      <c r="AD207" s="161">
        <f t="shared" si="51"/>
        <v>0</v>
      </c>
      <c r="AE207" s="161">
        <f t="shared" si="51"/>
        <v>0</v>
      </c>
      <c r="AF207" s="174">
        <f t="shared" si="51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52"/>
        <v>0</v>
      </c>
      <c r="D208" s="161">
        <f t="shared" si="52"/>
        <v>0</v>
      </c>
      <c r="E208" s="161">
        <f t="shared" si="52"/>
        <v>0</v>
      </c>
      <c r="F208" s="161">
        <f t="shared" si="52"/>
        <v>0</v>
      </c>
      <c r="G208" s="161">
        <f t="shared" si="52"/>
        <v>0</v>
      </c>
      <c r="H208" s="161">
        <f t="shared" si="52"/>
        <v>0</v>
      </c>
      <c r="I208" s="161">
        <f t="shared" si="52"/>
        <v>0</v>
      </c>
      <c r="J208" s="161">
        <f t="shared" si="52"/>
        <v>0</v>
      </c>
      <c r="K208" s="161">
        <f t="shared" si="52"/>
        <v>0</v>
      </c>
      <c r="L208" s="161">
        <f t="shared" si="52"/>
        <v>0</v>
      </c>
      <c r="M208" s="161">
        <f t="shared" si="52"/>
        <v>0</v>
      </c>
      <c r="N208" s="161">
        <f t="shared" si="52"/>
        <v>0</v>
      </c>
      <c r="O208" s="161">
        <f t="shared" si="52"/>
        <v>0</v>
      </c>
      <c r="P208" s="161">
        <f t="shared" si="52"/>
        <v>0</v>
      </c>
      <c r="Q208" s="161">
        <f t="shared" si="52"/>
        <v>0</v>
      </c>
      <c r="R208" s="161">
        <f t="shared" si="52"/>
        <v>0</v>
      </c>
      <c r="S208" s="161">
        <f t="shared" si="51"/>
        <v>0</v>
      </c>
      <c r="T208" s="161">
        <f t="shared" si="51"/>
        <v>0</v>
      </c>
      <c r="U208" s="161">
        <f t="shared" si="51"/>
        <v>0</v>
      </c>
      <c r="V208" s="161">
        <f t="shared" si="51"/>
        <v>0</v>
      </c>
      <c r="W208" s="161">
        <f t="shared" si="51"/>
        <v>0</v>
      </c>
      <c r="X208" s="161">
        <f t="shared" si="51"/>
        <v>0</v>
      </c>
      <c r="Y208" s="161">
        <f t="shared" si="51"/>
        <v>0</v>
      </c>
      <c r="Z208" s="161">
        <f t="shared" si="51"/>
        <v>0</v>
      </c>
      <c r="AA208" s="161">
        <f t="shared" si="51"/>
        <v>0</v>
      </c>
      <c r="AB208" s="161">
        <f t="shared" si="51"/>
        <v>0</v>
      </c>
      <c r="AC208" s="161">
        <f t="shared" si="51"/>
        <v>0</v>
      </c>
      <c r="AD208" s="161">
        <f t="shared" si="51"/>
        <v>0</v>
      </c>
      <c r="AE208" s="161">
        <f t="shared" si="51"/>
        <v>0</v>
      </c>
      <c r="AF208" s="174">
        <f t="shared" si="51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52"/>
        <v>0</v>
      </c>
      <c r="D209" s="161">
        <f t="shared" si="52"/>
        <v>0</v>
      </c>
      <c r="E209" s="161">
        <f t="shared" si="52"/>
        <v>0</v>
      </c>
      <c r="F209" s="161">
        <f t="shared" si="52"/>
        <v>0</v>
      </c>
      <c r="G209" s="161">
        <f t="shared" si="52"/>
        <v>0</v>
      </c>
      <c r="H209" s="161">
        <f t="shared" si="52"/>
        <v>0</v>
      </c>
      <c r="I209" s="161">
        <f t="shared" si="52"/>
        <v>0</v>
      </c>
      <c r="J209" s="161">
        <f t="shared" si="52"/>
        <v>0</v>
      </c>
      <c r="K209" s="161">
        <f t="shared" si="52"/>
        <v>0</v>
      </c>
      <c r="L209" s="161">
        <f t="shared" si="52"/>
        <v>0</v>
      </c>
      <c r="M209" s="161">
        <f t="shared" si="52"/>
        <v>0</v>
      </c>
      <c r="N209" s="161">
        <f t="shared" si="52"/>
        <v>0</v>
      </c>
      <c r="O209" s="161">
        <f t="shared" si="52"/>
        <v>0</v>
      </c>
      <c r="P209" s="161">
        <f t="shared" si="52"/>
        <v>0</v>
      </c>
      <c r="Q209" s="161">
        <f t="shared" si="52"/>
        <v>0</v>
      </c>
      <c r="R209" s="161">
        <f t="shared" si="52"/>
        <v>0</v>
      </c>
      <c r="S209" s="161">
        <f t="shared" si="51"/>
        <v>0</v>
      </c>
      <c r="T209" s="161">
        <f t="shared" si="51"/>
        <v>0</v>
      </c>
      <c r="U209" s="161">
        <f t="shared" si="51"/>
        <v>0</v>
      </c>
      <c r="V209" s="161">
        <f t="shared" si="51"/>
        <v>0</v>
      </c>
      <c r="W209" s="161">
        <f t="shared" si="51"/>
        <v>0</v>
      </c>
      <c r="X209" s="161">
        <f t="shared" si="51"/>
        <v>0</v>
      </c>
      <c r="Y209" s="161">
        <f t="shared" si="51"/>
        <v>0</v>
      </c>
      <c r="Z209" s="161">
        <f t="shared" si="51"/>
        <v>0</v>
      </c>
      <c r="AA209" s="161">
        <f t="shared" si="51"/>
        <v>0</v>
      </c>
      <c r="AB209" s="161">
        <f t="shared" si="51"/>
        <v>0</v>
      </c>
      <c r="AC209" s="161">
        <f t="shared" si="51"/>
        <v>0</v>
      </c>
      <c r="AD209" s="161">
        <f t="shared" si="51"/>
        <v>0</v>
      </c>
      <c r="AE209" s="161">
        <f t="shared" si="51"/>
        <v>0</v>
      </c>
      <c r="AF209" s="174">
        <f t="shared" si="51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52"/>
        <v>0</v>
      </c>
      <c r="D210" s="161">
        <f t="shared" si="52"/>
        <v>0</v>
      </c>
      <c r="E210" s="161">
        <f t="shared" si="52"/>
        <v>0</v>
      </c>
      <c r="F210" s="161">
        <f t="shared" si="52"/>
        <v>0</v>
      </c>
      <c r="G210" s="161">
        <f t="shared" si="52"/>
        <v>0</v>
      </c>
      <c r="H210" s="161">
        <f t="shared" si="52"/>
        <v>0</v>
      </c>
      <c r="I210" s="161">
        <f t="shared" si="52"/>
        <v>0</v>
      </c>
      <c r="J210" s="161">
        <f t="shared" si="52"/>
        <v>0</v>
      </c>
      <c r="K210" s="161">
        <f t="shared" si="52"/>
        <v>0</v>
      </c>
      <c r="L210" s="161">
        <f t="shared" si="52"/>
        <v>0</v>
      </c>
      <c r="M210" s="161">
        <f t="shared" si="52"/>
        <v>0</v>
      </c>
      <c r="N210" s="161">
        <f t="shared" si="52"/>
        <v>0</v>
      </c>
      <c r="O210" s="161">
        <f t="shared" si="52"/>
        <v>0</v>
      </c>
      <c r="P210" s="161">
        <f t="shared" si="52"/>
        <v>0</v>
      </c>
      <c r="Q210" s="161">
        <f t="shared" si="52"/>
        <v>0</v>
      </c>
      <c r="R210" s="161">
        <f t="shared" si="52"/>
        <v>0</v>
      </c>
      <c r="S210" s="161">
        <f t="shared" si="51"/>
        <v>0</v>
      </c>
      <c r="T210" s="161">
        <f t="shared" si="51"/>
        <v>0</v>
      </c>
      <c r="U210" s="161">
        <f t="shared" si="51"/>
        <v>0</v>
      </c>
      <c r="V210" s="161">
        <f t="shared" si="51"/>
        <v>0</v>
      </c>
      <c r="W210" s="161">
        <f t="shared" si="51"/>
        <v>0</v>
      </c>
      <c r="X210" s="161">
        <f t="shared" si="51"/>
        <v>0</v>
      </c>
      <c r="Y210" s="161">
        <f t="shared" si="51"/>
        <v>0</v>
      </c>
      <c r="Z210" s="161">
        <f t="shared" si="51"/>
        <v>0</v>
      </c>
      <c r="AA210" s="161">
        <f t="shared" si="51"/>
        <v>0</v>
      </c>
      <c r="AB210" s="161">
        <f t="shared" si="51"/>
        <v>0</v>
      </c>
      <c r="AC210" s="161">
        <f t="shared" si="51"/>
        <v>0</v>
      </c>
      <c r="AD210" s="161">
        <f t="shared" si="51"/>
        <v>0</v>
      </c>
      <c r="AE210" s="161">
        <f t="shared" si="51"/>
        <v>0</v>
      </c>
      <c r="AF210" s="174">
        <f t="shared" si="51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52"/>
        <v>0</v>
      </c>
      <c r="D211" s="161">
        <f t="shared" si="52"/>
        <v>0</v>
      </c>
      <c r="E211" s="161">
        <f t="shared" si="52"/>
        <v>0</v>
      </c>
      <c r="F211" s="161">
        <f t="shared" si="52"/>
        <v>0</v>
      </c>
      <c r="G211" s="161">
        <f t="shared" si="52"/>
        <v>0</v>
      </c>
      <c r="H211" s="161">
        <f t="shared" si="52"/>
        <v>0</v>
      </c>
      <c r="I211" s="161">
        <f t="shared" si="52"/>
        <v>0</v>
      </c>
      <c r="J211" s="161">
        <f t="shared" si="52"/>
        <v>0</v>
      </c>
      <c r="K211" s="161">
        <f t="shared" si="52"/>
        <v>0</v>
      </c>
      <c r="L211" s="161">
        <f t="shared" si="52"/>
        <v>0</v>
      </c>
      <c r="M211" s="161">
        <f t="shared" si="52"/>
        <v>0</v>
      </c>
      <c r="N211" s="161">
        <f t="shared" si="52"/>
        <v>0</v>
      </c>
      <c r="O211" s="161">
        <f t="shared" si="52"/>
        <v>0</v>
      </c>
      <c r="P211" s="161">
        <f t="shared" si="52"/>
        <v>0</v>
      </c>
      <c r="Q211" s="161">
        <f t="shared" si="52"/>
        <v>0</v>
      </c>
      <c r="R211" s="161">
        <f t="shared" si="52"/>
        <v>0</v>
      </c>
      <c r="S211" s="161">
        <f t="shared" si="51"/>
        <v>0</v>
      </c>
      <c r="T211" s="161">
        <f t="shared" si="51"/>
        <v>0</v>
      </c>
      <c r="U211" s="161">
        <f t="shared" si="51"/>
        <v>0</v>
      </c>
      <c r="V211" s="161">
        <f t="shared" si="51"/>
        <v>0</v>
      </c>
      <c r="W211" s="161">
        <f t="shared" si="51"/>
        <v>0</v>
      </c>
      <c r="X211" s="161">
        <f t="shared" si="51"/>
        <v>0</v>
      </c>
      <c r="Y211" s="161">
        <f t="shared" si="51"/>
        <v>0</v>
      </c>
      <c r="Z211" s="161">
        <f t="shared" si="51"/>
        <v>0</v>
      </c>
      <c r="AA211" s="161">
        <f t="shared" si="51"/>
        <v>0</v>
      </c>
      <c r="AB211" s="161">
        <f t="shared" si="51"/>
        <v>0</v>
      </c>
      <c r="AC211" s="161">
        <f t="shared" si="51"/>
        <v>0</v>
      </c>
      <c r="AD211" s="161">
        <f t="shared" si="51"/>
        <v>0</v>
      </c>
      <c r="AE211" s="161">
        <f t="shared" si="51"/>
        <v>0</v>
      </c>
      <c r="AF211" s="174">
        <f t="shared" si="51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52"/>
        <v>0</v>
      </c>
      <c r="D212" s="161">
        <f t="shared" si="52"/>
        <v>0</v>
      </c>
      <c r="E212" s="161">
        <f t="shared" si="52"/>
        <v>0</v>
      </c>
      <c r="F212" s="161">
        <f t="shared" si="52"/>
        <v>0</v>
      </c>
      <c r="G212" s="161">
        <f t="shared" si="52"/>
        <v>0</v>
      </c>
      <c r="H212" s="161">
        <f t="shared" si="52"/>
        <v>0</v>
      </c>
      <c r="I212" s="161">
        <f t="shared" si="52"/>
        <v>0</v>
      </c>
      <c r="J212" s="161">
        <f t="shared" si="52"/>
        <v>0</v>
      </c>
      <c r="K212" s="161">
        <f t="shared" si="52"/>
        <v>0</v>
      </c>
      <c r="L212" s="161">
        <f t="shared" si="52"/>
        <v>0</v>
      </c>
      <c r="M212" s="161">
        <f t="shared" si="52"/>
        <v>0</v>
      </c>
      <c r="N212" s="161">
        <f t="shared" si="52"/>
        <v>0</v>
      </c>
      <c r="O212" s="161">
        <f t="shared" si="52"/>
        <v>0</v>
      </c>
      <c r="P212" s="161">
        <f t="shared" si="52"/>
        <v>0</v>
      </c>
      <c r="Q212" s="161">
        <f t="shared" si="52"/>
        <v>0</v>
      </c>
      <c r="R212" s="161">
        <f t="shared" si="52"/>
        <v>0</v>
      </c>
      <c r="S212" s="161">
        <f t="shared" si="51"/>
        <v>0</v>
      </c>
      <c r="T212" s="161">
        <f t="shared" si="51"/>
        <v>0</v>
      </c>
      <c r="U212" s="161">
        <f t="shared" si="51"/>
        <v>0</v>
      </c>
      <c r="V212" s="161">
        <f t="shared" si="51"/>
        <v>0</v>
      </c>
      <c r="W212" s="161">
        <f t="shared" si="51"/>
        <v>0</v>
      </c>
      <c r="X212" s="161">
        <f t="shared" si="51"/>
        <v>0</v>
      </c>
      <c r="Y212" s="161">
        <f t="shared" si="51"/>
        <v>0</v>
      </c>
      <c r="Z212" s="161">
        <f t="shared" si="51"/>
        <v>0</v>
      </c>
      <c r="AA212" s="161">
        <f t="shared" si="51"/>
        <v>0</v>
      </c>
      <c r="AB212" s="161">
        <f t="shared" si="51"/>
        <v>0</v>
      </c>
      <c r="AC212" s="161">
        <f t="shared" si="51"/>
        <v>0</v>
      </c>
      <c r="AD212" s="161">
        <f t="shared" si="51"/>
        <v>0</v>
      </c>
      <c r="AE212" s="161">
        <f t="shared" si="51"/>
        <v>0</v>
      </c>
      <c r="AF212" s="174">
        <f t="shared" si="51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52"/>
        <v>0</v>
      </c>
      <c r="D213" s="161">
        <f t="shared" si="52"/>
        <v>0</v>
      </c>
      <c r="E213" s="161">
        <f t="shared" si="52"/>
        <v>0</v>
      </c>
      <c r="F213" s="161">
        <f t="shared" si="52"/>
        <v>0</v>
      </c>
      <c r="G213" s="161">
        <f t="shared" si="52"/>
        <v>0</v>
      </c>
      <c r="H213" s="161">
        <f t="shared" si="52"/>
        <v>0</v>
      </c>
      <c r="I213" s="161">
        <f t="shared" si="52"/>
        <v>0</v>
      </c>
      <c r="J213" s="161">
        <f t="shared" si="52"/>
        <v>0</v>
      </c>
      <c r="K213" s="161">
        <f t="shared" si="52"/>
        <v>0</v>
      </c>
      <c r="L213" s="161">
        <f t="shared" si="52"/>
        <v>0</v>
      </c>
      <c r="M213" s="161">
        <f t="shared" si="52"/>
        <v>0</v>
      </c>
      <c r="N213" s="161">
        <f t="shared" si="52"/>
        <v>0</v>
      </c>
      <c r="O213" s="161">
        <f t="shared" si="52"/>
        <v>0</v>
      </c>
      <c r="P213" s="161">
        <f t="shared" si="52"/>
        <v>0</v>
      </c>
      <c r="Q213" s="161">
        <f t="shared" si="52"/>
        <v>0</v>
      </c>
      <c r="R213" s="161">
        <f t="shared" si="52"/>
        <v>0</v>
      </c>
      <c r="S213" s="161">
        <f t="shared" si="51"/>
        <v>0</v>
      </c>
      <c r="T213" s="161">
        <f t="shared" si="51"/>
        <v>0</v>
      </c>
      <c r="U213" s="161">
        <f t="shared" si="51"/>
        <v>0</v>
      </c>
      <c r="V213" s="161">
        <f t="shared" si="51"/>
        <v>0</v>
      </c>
      <c r="W213" s="161">
        <f t="shared" si="51"/>
        <v>0</v>
      </c>
      <c r="X213" s="161">
        <f t="shared" si="51"/>
        <v>0</v>
      </c>
      <c r="Y213" s="161">
        <f t="shared" si="51"/>
        <v>0</v>
      </c>
      <c r="Z213" s="161">
        <f t="shared" si="51"/>
        <v>0</v>
      </c>
      <c r="AA213" s="161">
        <f t="shared" si="51"/>
        <v>0</v>
      </c>
      <c r="AB213" s="161">
        <f t="shared" si="51"/>
        <v>0</v>
      </c>
      <c r="AC213" s="161">
        <f t="shared" si="51"/>
        <v>0</v>
      </c>
      <c r="AD213" s="161">
        <f t="shared" si="51"/>
        <v>0</v>
      </c>
      <c r="AE213" s="161">
        <f t="shared" si="51"/>
        <v>0</v>
      </c>
      <c r="AF213" s="174">
        <f t="shared" si="51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52"/>
        <v>0</v>
      </c>
      <c r="D214" s="161">
        <f t="shared" si="52"/>
        <v>0</v>
      </c>
      <c r="E214" s="161">
        <f t="shared" si="52"/>
        <v>0</v>
      </c>
      <c r="F214" s="161">
        <f t="shared" si="52"/>
        <v>0</v>
      </c>
      <c r="G214" s="161">
        <f t="shared" si="52"/>
        <v>0</v>
      </c>
      <c r="H214" s="161">
        <f t="shared" si="52"/>
        <v>0</v>
      </c>
      <c r="I214" s="161">
        <f t="shared" si="52"/>
        <v>0</v>
      </c>
      <c r="J214" s="161">
        <f t="shared" si="52"/>
        <v>0</v>
      </c>
      <c r="K214" s="161">
        <f t="shared" si="52"/>
        <v>0</v>
      </c>
      <c r="L214" s="161">
        <f t="shared" si="52"/>
        <v>0</v>
      </c>
      <c r="M214" s="161">
        <f t="shared" si="52"/>
        <v>0</v>
      </c>
      <c r="N214" s="161">
        <f t="shared" si="52"/>
        <v>0</v>
      </c>
      <c r="O214" s="161">
        <f t="shared" si="52"/>
        <v>0</v>
      </c>
      <c r="P214" s="161">
        <f t="shared" si="52"/>
        <v>0</v>
      </c>
      <c r="Q214" s="161">
        <f t="shared" si="52"/>
        <v>0</v>
      </c>
      <c r="R214" s="161">
        <f t="shared" si="52"/>
        <v>0</v>
      </c>
      <c r="S214" s="161">
        <f t="shared" si="51"/>
        <v>0</v>
      </c>
      <c r="T214" s="161">
        <f t="shared" si="51"/>
        <v>0</v>
      </c>
      <c r="U214" s="161">
        <f t="shared" si="51"/>
        <v>0</v>
      </c>
      <c r="V214" s="161">
        <f t="shared" si="51"/>
        <v>0</v>
      </c>
      <c r="W214" s="161">
        <f t="shared" si="51"/>
        <v>0</v>
      </c>
      <c r="X214" s="161">
        <f t="shared" si="51"/>
        <v>0</v>
      </c>
      <c r="Y214" s="161">
        <f t="shared" si="51"/>
        <v>0</v>
      </c>
      <c r="Z214" s="161">
        <f t="shared" si="51"/>
        <v>0</v>
      </c>
      <c r="AA214" s="161">
        <f t="shared" si="51"/>
        <v>0</v>
      </c>
      <c r="AB214" s="161">
        <f t="shared" si="51"/>
        <v>0</v>
      </c>
      <c r="AC214" s="161">
        <f t="shared" si="51"/>
        <v>0</v>
      </c>
      <c r="AD214" s="161">
        <f t="shared" si="51"/>
        <v>0</v>
      </c>
      <c r="AE214" s="161">
        <f t="shared" si="51"/>
        <v>0</v>
      </c>
      <c r="AF214" s="174">
        <f t="shared" si="51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52"/>
        <v>0</v>
      </c>
      <c r="D215" s="161">
        <f t="shared" si="52"/>
        <v>0</v>
      </c>
      <c r="E215" s="161">
        <f t="shared" si="52"/>
        <v>0</v>
      </c>
      <c r="F215" s="161">
        <f t="shared" si="52"/>
        <v>0</v>
      </c>
      <c r="G215" s="161">
        <f t="shared" si="52"/>
        <v>0</v>
      </c>
      <c r="H215" s="161">
        <f t="shared" si="52"/>
        <v>0</v>
      </c>
      <c r="I215" s="161">
        <f t="shared" si="52"/>
        <v>0</v>
      </c>
      <c r="J215" s="161">
        <f t="shared" si="52"/>
        <v>0</v>
      </c>
      <c r="K215" s="161">
        <f t="shared" si="52"/>
        <v>0</v>
      </c>
      <c r="L215" s="161">
        <f t="shared" si="52"/>
        <v>0</v>
      </c>
      <c r="M215" s="161">
        <f t="shared" si="52"/>
        <v>0</v>
      </c>
      <c r="N215" s="161">
        <f t="shared" si="52"/>
        <v>0</v>
      </c>
      <c r="O215" s="161">
        <f t="shared" si="52"/>
        <v>0</v>
      </c>
      <c r="P215" s="161">
        <f t="shared" si="52"/>
        <v>0</v>
      </c>
      <c r="Q215" s="161">
        <f t="shared" si="52"/>
        <v>0</v>
      </c>
      <c r="R215" s="161">
        <f t="shared" si="52"/>
        <v>0</v>
      </c>
      <c r="S215" s="161">
        <f t="shared" si="51"/>
        <v>0</v>
      </c>
      <c r="T215" s="161">
        <f t="shared" si="51"/>
        <v>0</v>
      </c>
      <c r="U215" s="161">
        <f t="shared" si="51"/>
        <v>0</v>
      </c>
      <c r="V215" s="161">
        <f t="shared" si="51"/>
        <v>0</v>
      </c>
      <c r="W215" s="161">
        <f t="shared" si="51"/>
        <v>0</v>
      </c>
      <c r="X215" s="161">
        <f t="shared" si="51"/>
        <v>0</v>
      </c>
      <c r="Y215" s="161">
        <f t="shared" si="51"/>
        <v>0</v>
      </c>
      <c r="Z215" s="161">
        <f t="shared" si="51"/>
        <v>0</v>
      </c>
      <c r="AA215" s="161">
        <f t="shared" si="51"/>
        <v>0</v>
      </c>
      <c r="AB215" s="161">
        <f t="shared" si="51"/>
        <v>0</v>
      </c>
      <c r="AC215" s="161">
        <f t="shared" si="51"/>
        <v>0</v>
      </c>
      <c r="AD215" s="161">
        <f t="shared" si="51"/>
        <v>0</v>
      </c>
      <c r="AE215" s="161">
        <f t="shared" si="51"/>
        <v>0</v>
      </c>
      <c r="AF215" s="174">
        <f t="shared" si="51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52"/>
        <v>0</v>
      </c>
      <c r="D216" s="161">
        <f t="shared" si="52"/>
        <v>0</v>
      </c>
      <c r="E216" s="161">
        <f t="shared" si="52"/>
        <v>0</v>
      </c>
      <c r="F216" s="161">
        <f t="shared" si="52"/>
        <v>0</v>
      </c>
      <c r="G216" s="161">
        <f t="shared" si="52"/>
        <v>0</v>
      </c>
      <c r="H216" s="161">
        <f t="shared" si="52"/>
        <v>0</v>
      </c>
      <c r="I216" s="161">
        <f t="shared" si="52"/>
        <v>0</v>
      </c>
      <c r="J216" s="161">
        <f t="shared" si="52"/>
        <v>0</v>
      </c>
      <c r="K216" s="161">
        <f t="shared" si="52"/>
        <v>0</v>
      </c>
      <c r="L216" s="161">
        <f t="shared" si="52"/>
        <v>0</v>
      </c>
      <c r="M216" s="161">
        <f t="shared" si="52"/>
        <v>0</v>
      </c>
      <c r="N216" s="161">
        <f t="shared" si="52"/>
        <v>0</v>
      </c>
      <c r="O216" s="161">
        <f t="shared" si="52"/>
        <v>0</v>
      </c>
      <c r="P216" s="161">
        <f t="shared" si="52"/>
        <v>0</v>
      </c>
      <c r="Q216" s="161">
        <f t="shared" si="52"/>
        <v>0</v>
      </c>
      <c r="R216" s="161">
        <f t="shared" ref="R216:AF231" si="53">Q216</f>
        <v>0</v>
      </c>
      <c r="S216" s="161">
        <f t="shared" si="53"/>
        <v>0</v>
      </c>
      <c r="T216" s="161">
        <f t="shared" si="53"/>
        <v>0</v>
      </c>
      <c r="U216" s="161">
        <f t="shared" si="53"/>
        <v>0</v>
      </c>
      <c r="V216" s="161">
        <f t="shared" si="53"/>
        <v>0</v>
      </c>
      <c r="W216" s="161">
        <f t="shared" si="53"/>
        <v>0</v>
      </c>
      <c r="X216" s="161">
        <f t="shared" si="53"/>
        <v>0</v>
      </c>
      <c r="Y216" s="161">
        <f t="shared" si="53"/>
        <v>0</v>
      </c>
      <c r="Z216" s="161">
        <f t="shared" si="53"/>
        <v>0</v>
      </c>
      <c r="AA216" s="161">
        <f t="shared" si="53"/>
        <v>0</v>
      </c>
      <c r="AB216" s="161">
        <f t="shared" si="53"/>
        <v>0</v>
      </c>
      <c r="AC216" s="161">
        <f t="shared" si="53"/>
        <v>0</v>
      </c>
      <c r="AD216" s="161">
        <f t="shared" si="53"/>
        <v>0</v>
      </c>
      <c r="AE216" s="161">
        <f t="shared" si="53"/>
        <v>0</v>
      </c>
      <c r="AF216" s="174">
        <f t="shared" si="53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54">B217</f>
        <v>0</v>
      </c>
      <c r="D217" s="161">
        <f t="shared" si="54"/>
        <v>0</v>
      </c>
      <c r="E217" s="161">
        <f t="shared" si="54"/>
        <v>0</v>
      </c>
      <c r="F217" s="161">
        <f t="shared" si="54"/>
        <v>0</v>
      </c>
      <c r="G217" s="161">
        <f t="shared" si="54"/>
        <v>0</v>
      </c>
      <c r="H217" s="161">
        <f t="shared" si="54"/>
        <v>0</v>
      </c>
      <c r="I217" s="161">
        <f t="shared" si="54"/>
        <v>0</v>
      </c>
      <c r="J217" s="161">
        <f t="shared" si="54"/>
        <v>0</v>
      </c>
      <c r="K217" s="161">
        <f t="shared" si="54"/>
        <v>0</v>
      </c>
      <c r="L217" s="161">
        <f t="shared" si="54"/>
        <v>0</v>
      </c>
      <c r="M217" s="161">
        <f t="shared" si="54"/>
        <v>0</v>
      </c>
      <c r="N217" s="161">
        <f t="shared" si="54"/>
        <v>0</v>
      </c>
      <c r="O217" s="161">
        <f t="shared" si="54"/>
        <v>0</v>
      </c>
      <c r="P217" s="161">
        <f t="shared" si="54"/>
        <v>0</v>
      </c>
      <c r="Q217" s="161">
        <f t="shared" si="54"/>
        <v>0</v>
      </c>
      <c r="R217" s="161">
        <f t="shared" si="54"/>
        <v>0</v>
      </c>
      <c r="S217" s="161">
        <f t="shared" si="53"/>
        <v>0</v>
      </c>
      <c r="T217" s="161">
        <f t="shared" si="53"/>
        <v>0</v>
      </c>
      <c r="U217" s="161">
        <f t="shared" si="53"/>
        <v>0</v>
      </c>
      <c r="V217" s="161">
        <f t="shared" si="53"/>
        <v>0</v>
      </c>
      <c r="W217" s="161">
        <f t="shared" si="53"/>
        <v>0</v>
      </c>
      <c r="X217" s="161">
        <f t="shared" si="53"/>
        <v>0</v>
      </c>
      <c r="Y217" s="161">
        <f t="shared" si="53"/>
        <v>0</v>
      </c>
      <c r="Z217" s="161">
        <f t="shared" si="53"/>
        <v>0</v>
      </c>
      <c r="AA217" s="161">
        <f t="shared" si="53"/>
        <v>0</v>
      </c>
      <c r="AB217" s="161">
        <f t="shared" si="53"/>
        <v>0</v>
      </c>
      <c r="AC217" s="161">
        <f t="shared" si="53"/>
        <v>0</v>
      </c>
      <c r="AD217" s="161">
        <f t="shared" si="53"/>
        <v>0</v>
      </c>
      <c r="AE217" s="161">
        <f t="shared" si="53"/>
        <v>0</v>
      </c>
      <c r="AF217" s="174">
        <f t="shared" si="53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54"/>
        <v>0</v>
      </c>
      <c r="D218" s="161">
        <f t="shared" si="54"/>
        <v>0</v>
      </c>
      <c r="E218" s="161">
        <f t="shared" si="54"/>
        <v>0</v>
      </c>
      <c r="F218" s="161">
        <f t="shared" si="54"/>
        <v>0</v>
      </c>
      <c r="G218" s="161">
        <f t="shared" si="54"/>
        <v>0</v>
      </c>
      <c r="H218" s="161">
        <f t="shared" si="54"/>
        <v>0</v>
      </c>
      <c r="I218" s="161">
        <f t="shared" si="54"/>
        <v>0</v>
      </c>
      <c r="J218" s="161">
        <f t="shared" si="54"/>
        <v>0</v>
      </c>
      <c r="K218" s="161">
        <f t="shared" si="54"/>
        <v>0</v>
      </c>
      <c r="L218" s="161">
        <f t="shared" si="54"/>
        <v>0</v>
      </c>
      <c r="M218" s="161">
        <f t="shared" si="54"/>
        <v>0</v>
      </c>
      <c r="N218" s="161">
        <f t="shared" si="54"/>
        <v>0</v>
      </c>
      <c r="O218" s="161">
        <f t="shared" si="54"/>
        <v>0</v>
      </c>
      <c r="P218" s="161">
        <f t="shared" si="54"/>
        <v>0</v>
      </c>
      <c r="Q218" s="161">
        <f t="shared" si="54"/>
        <v>0</v>
      </c>
      <c r="R218" s="161">
        <f t="shared" si="54"/>
        <v>0</v>
      </c>
      <c r="S218" s="161">
        <f t="shared" si="53"/>
        <v>0</v>
      </c>
      <c r="T218" s="161">
        <f t="shared" si="53"/>
        <v>0</v>
      </c>
      <c r="U218" s="161">
        <f t="shared" si="53"/>
        <v>0</v>
      </c>
      <c r="V218" s="161">
        <f t="shared" si="53"/>
        <v>0</v>
      </c>
      <c r="W218" s="161">
        <f t="shared" si="53"/>
        <v>0</v>
      </c>
      <c r="X218" s="161">
        <f t="shared" si="53"/>
        <v>0</v>
      </c>
      <c r="Y218" s="161">
        <f t="shared" si="53"/>
        <v>0</v>
      </c>
      <c r="Z218" s="161">
        <f t="shared" si="53"/>
        <v>0</v>
      </c>
      <c r="AA218" s="161">
        <f t="shared" si="53"/>
        <v>0</v>
      </c>
      <c r="AB218" s="161">
        <f t="shared" si="53"/>
        <v>0</v>
      </c>
      <c r="AC218" s="161">
        <f t="shared" si="53"/>
        <v>0</v>
      </c>
      <c r="AD218" s="161">
        <f t="shared" si="53"/>
        <v>0</v>
      </c>
      <c r="AE218" s="161">
        <f t="shared" si="53"/>
        <v>0</v>
      </c>
      <c r="AF218" s="174">
        <f t="shared" si="53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54"/>
        <v>0</v>
      </c>
      <c r="D219" s="161">
        <f t="shared" si="54"/>
        <v>0</v>
      </c>
      <c r="E219" s="161">
        <f t="shared" si="54"/>
        <v>0</v>
      </c>
      <c r="F219" s="161">
        <f t="shared" si="54"/>
        <v>0</v>
      </c>
      <c r="G219" s="161">
        <f t="shared" si="54"/>
        <v>0</v>
      </c>
      <c r="H219" s="161">
        <f t="shared" si="54"/>
        <v>0</v>
      </c>
      <c r="I219" s="161">
        <f t="shared" si="54"/>
        <v>0</v>
      </c>
      <c r="J219" s="161">
        <f t="shared" si="54"/>
        <v>0</v>
      </c>
      <c r="K219" s="161">
        <f t="shared" si="54"/>
        <v>0</v>
      </c>
      <c r="L219" s="161">
        <f t="shared" si="54"/>
        <v>0</v>
      </c>
      <c r="M219" s="161">
        <f t="shared" si="54"/>
        <v>0</v>
      </c>
      <c r="N219" s="161">
        <f t="shared" si="54"/>
        <v>0</v>
      </c>
      <c r="O219" s="161">
        <f t="shared" si="54"/>
        <v>0</v>
      </c>
      <c r="P219" s="161">
        <f t="shared" si="54"/>
        <v>0</v>
      </c>
      <c r="Q219" s="161">
        <f t="shared" si="54"/>
        <v>0</v>
      </c>
      <c r="R219" s="161">
        <f t="shared" si="54"/>
        <v>0</v>
      </c>
      <c r="S219" s="161">
        <f t="shared" si="53"/>
        <v>0</v>
      </c>
      <c r="T219" s="161">
        <f t="shared" si="53"/>
        <v>0</v>
      </c>
      <c r="U219" s="161">
        <f t="shared" si="53"/>
        <v>0</v>
      </c>
      <c r="V219" s="161">
        <f t="shared" si="53"/>
        <v>0</v>
      </c>
      <c r="W219" s="161">
        <f t="shared" si="53"/>
        <v>0</v>
      </c>
      <c r="X219" s="161">
        <f t="shared" si="53"/>
        <v>0</v>
      </c>
      <c r="Y219" s="161">
        <f t="shared" si="53"/>
        <v>0</v>
      </c>
      <c r="Z219" s="161">
        <f t="shared" si="53"/>
        <v>0</v>
      </c>
      <c r="AA219" s="161">
        <f t="shared" si="53"/>
        <v>0</v>
      </c>
      <c r="AB219" s="161">
        <f t="shared" si="53"/>
        <v>0</v>
      </c>
      <c r="AC219" s="161">
        <f t="shared" si="53"/>
        <v>0</v>
      </c>
      <c r="AD219" s="161">
        <f t="shared" si="53"/>
        <v>0</v>
      </c>
      <c r="AE219" s="161">
        <f t="shared" si="53"/>
        <v>0</v>
      </c>
      <c r="AF219" s="174">
        <f t="shared" si="53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54"/>
        <v>0</v>
      </c>
      <c r="D220" s="161">
        <f t="shared" si="54"/>
        <v>0</v>
      </c>
      <c r="E220" s="161">
        <f t="shared" si="54"/>
        <v>0</v>
      </c>
      <c r="F220" s="161">
        <f t="shared" si="54"/>
        <v>0</v>
      </c>
      <c r="G220" s="161">
        <f t="shared" si="54"/>
        <v>0</v>
      </c>
      <c r="H220" s="161">
        <f t="shared" si="54"/>
        <v>0</v>
      </c>
      <c r="I220" s="161">
        <f t="shared" si="54"/>
        <v>0</v>
      </c>
      <c r="J220" s="161">
        <f t="shared" si="54"/>
        <v>0</v>
      </c>
      <c r="K220" s="161">
        <f t="shared" si="54"/>
        <v>0</v>
      </c>
      <c r="L220" s="161">
        <f t="shared" si="54"/>
        <v>0</v>
      </c>
      <c r="M220" s="161">
        <f t="shared" si="54"/>
        <v>0</v>
      </c>
      <c r="N220" s="161">
        <f t="shared" si="54"/>
        <v>0</v>
      </c>
      <c r="O220" s="161">
        <f t="shared" si="54"/>
        <v>0</v>
      </c>
      <c r="P220" s="161">
        <f t="shared" si="54"/>
        <v>0</v>
      </c>
      <c r="Q220" s="161">
        <f t="shared" si="54"/>
        <v>0</v>
      </c>
      <c r="R220" s="161">
        <f t="shared" si="54"/>
        <v>0</v>
      </c>
      <c r="S220" s="161">
        <f t="shared" si="53"/>
        <v>0</v>
      </c>
      <c r="T220" s="161">
        <f t="shared" si="53"/>
        <v>0</v>
      </c>
      <c r="U220" s="161">
        <f t="shared" si="53"/>
        <v>0</v>
      </c>
      <c r="V220" s="161">
        <f t="shared" si="53"/>
        <v>0</v>
      </c>
      <c r="W220" s="161">
        <f t="shared" si="53"/>
        <v>0</v>
      </c>
      <c r="X220" s="161">
        <f t="shared" si="53"/>
        <v>0</v>
      </c>
      <c r="Y220" s="161">
        <f t="shared" si="53"/>
        <v>0</v>
      </c>
      <c r="Z220" s="161">
        <f t="shared" si="53"/>
        <v>0</v>
      </c>
      <c r="AA220" s="161">
        <f t="shared" si="53"/>
        <v>0</v>
      </c>
      <c r="AB220" s="161">
        <f t="shared" si="53"/>
        <v>0</v>
      </c>
      <c r="AC220" s="161">
        <f t="shared" si="53"/>
        <v>0</v>
      </c>
      <c r="AD220" s="161">
        <f t="shared" si="53"/>
        <v>0</v>
      </c>
      <c r="AE220" s="161">
        <f t="shared" si="53"/>
        <v>0</v>
      </c>
      <c r="AF220" s="174">
        <f t="shared" si="53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54"/>
        <v>0</v>
      </c>
      <c r="D221" s="161">
        <f t="shared" si="54"/>
        <v>0</v>
      </c>
      <c r="E221" s="161">
        <f t="shared" si="54"/>
        <v>0</v>
      </c>
      <c r="F221" s="161">
        <f t="shared" si="54"/>
        <v>0</v>
      </c>
      <c r="G221" s="161">
        <f t="shared" si="54"/>
        <v>0</v>
      </c>
      <c r="H221" s="161">
        <f t="shared" si="54"/>
        <v>0</v>
      </c>
      <c r="I221" s="161">
        <f t="shared" si="54"/>
        <v>0</v>
      </c>
      <c r="J221" s="161">
        <f t="shared" si="54"/>
        <v>0</v>
      </c>
      <c r="K221" s="161">
        <f t="shared" si="54"/>
        <v>0</v>
      </c>
      <c r="L221" s="161">
        <f t="shared" si="54"/>
        <v>0</v>
      </c>
      <c r="M221" s="161">
        <f t="shared" si="54"/>
        <v>0</v>
      </c>
      <c r="N221" s="161">
        <f t="shared" si="54"/>
        <v>0</v>
      </c>
      <c r="O221" s="161">
        <f t="shared" si="54"/>
        <v>0</v>
      </c>
      <c r="P221" s="161">
        <f t="shared" si="54"/>
        <v>0</v>
      </c>
      <c r="Q221" s="161">
        <f t="shared" si="54"/>
        <v>0</v>
      </c>
      <c r="R221" s="161">
        <f t="shared" si="54"/>
        <v>0</v>
      </c>
      <c r="S221" s="161">
        <f t="shared" si="53"/>
        <v>0</v>
      </c>
      <c r="T221" s="161">
        <f t="shared" si="53"/>
        <v>0</v>
      </c>
      <c r="U221" s="161">
        <f t="shared" si="53"/>
        <v>0</v>
      </c>
      <c r="V221" s="161">
        <f t="shared" si="53"/>
        <v>0</v>
      </c>
      <c r="W221" s="161">
        <f t="shared" si="53"/>
        <v>0</v>
      </c>
      <c r="X221" s="161">
        <f t="shared" si="53"/>
        <v>0</v>
      </c>
      <c r="Y221" s="161">
        <f t="shared" si="53"/>
        <v>0</v>
      </c>
      <c r="Z221" s="161">
        <f t="shared" si="53"/>
        <v>0</v>
      </c>
      <c r="AA221" s="161">
        <f t="shared" si="53"/>
        <v>0</v>
      </c>
      <c r="AB221" s="161">
        <f t="shared" si="53"/>
        <v>0</v>
      </c>
      <c r="AC221" s="161">
        <f t="shared" si="53"/>
        <v>0</v>
      </c>
      <c r="AD221" s="161">
        <f t="shared" si="53"/>
        <v>0</v>
      </c>
      <c r="AE221" s="161">
        <f t="shared" si="53"/>
        <v>0</v>
      </c>
      <c r="AF221" s="174">
        <f t="shared" si="53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54"/>
        <v>0</v>
      </c>
      <c r="D222" s="161">
        <f t="shared" si="54"/>
        <v>0</v>
      </c>
      <c r="E222" s="161">
        <f t="shared" si="54"/>
        <v>0</v>
      </c>
      <c r="F222" s="161">
        <f t="shared" si="54"/>
        <v>0</v>
      </c>
      <c r="G222" s="161">
        <f t="shared" si="54"/>
        <v>0</v>
      </c>
      <c r="H222" s="161">
        <f t="shared" si="54"/>
        <v>0</v>
      </c>
      <c r="I222" s="161">
        <f t="shared" si="54"/>
        <v>0</v>
      </c>
      <c r="J222" s="161">
        <f t="shared" si="54"/>
        <v>0</v>
      </c>
      <c r="K222" s="161">
        <f t="shared" si="54"/>
        <v>0</v>
      </c>
      <c r="L222" s="161">
        <f t="shared" si="54"/>
        <v>0</v>
      </c>
      <c r="M222" s="161">
        <f t="shared" si="54"/>
        <v>0</v>
      </c>
      <c r="N222" s="161">
        <f t="shared" si="54"/>
        <v>0</v>
      </c>
      <c r="O222" s="161">
        <f t="shared" si="54"/>
        <v>0</v>
      </c>
      <c r="P222" s="161">
        <f t="shared" si="54"/>
        <v>0</v>
      </c>
      <c r="Q222" s="161">
        <f t="shared" si="54"/>
        <v>0</v>
      </c>
      <c r="R222" s="161">
        <f t="shared" si="54"/>
        <v>0</v>
      </c>
      <c r="S222" s="161">
        <f t="shared" si="53"/>
        <v>0</v>
      </c>
      <c r="T222" s="161">
        <f t="shared" si="53"/>
        <v>0</v>
      </c>
      <c r="U222" s="161">
        <f t="shared" si="53"/>
        <v>0</v>
      </c>
      <c r="V222" s="161">
        <f t="shared" si="53"/>
        <v>0</v>
      </c>
      <c r="W222" s="161">
        <f t="shared" si="53"/>
        <v>0</v>
      </c>
      <c r="X222" s="161">
        <f t="shared" si="53"/>
        <v>0</v>
      </c>
      <c r="Y222" s="161">
        <f t="shared" si="53"/>
        <v>0</v>
      </c>
      <c r="Z222" s="161">
        <f t="shared" si="53"/>
        <v>0</v>
      </c>
      <c r="AA222" s="161">
        <f t="shared" si="53"/>
        <v>0</v>
      </c>
      <c r="AB222" s="161">
        <f t="shared" si="53"/>
        <v>0</v>
      </c>
      <c r="AC222" s="161">
        <f t="shared" si="53"/>
        <v>0</v>
      </c>
      <c r="AD222" s="161">
        <f t="shared" si="53"/>
        <v>0</v>
      </c>
      <c r="AE222" s="161">
        <f t="shared" si="53"/>
        <v>0</v>
      </c>
      <c r="AF222" s="174">
        <f t="shared" si="53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54"/>
        <v>0</v>
      </c>
      <c r="D223" s="161">
        <f t="shared" si="54"/>
        <v>0</v>
      </c>
      <c r="E223" s="161">
        <f t="shared" si="54"/>
        <v>0</v>
      </c>
      <c r="F223" s="161">
        <f t="shared" si="54"/>
        <v>0</v>
      </c>
      <c r="G223" s="161">
        <f t="shared" si="54"/>
        <v>0</v>
      </c>
      <c r="H223" s="161">
        <f t="shared" si="54"/>
        <v>0</v>
      </c>
      <c r="I223" s="161">
        <f t="shared" si="54"/>
        <v>0</v>
      </c>
      <c r="J223" s="161">
        <f t="shared" si="54"/>
        <v>0</v>
      </c>
      <c r="K223" s="161">
        <f t="shared" si="54"/>
        <v>0</v>
      </c>
      <c r="L223" s="161">
        <f t="shared" si="54"/>
        <v>0</v>
      </c>
      <c r="M223" s="161">
        <f t="shared" si="54"/>
        <v>0</v>
      </c>
      <c r="N223" s="161">
        <f t="shared" si="54"/>
        <v>0</v>
      </c>
      <c r="O223" s="161">
        <f t="shared" si="54"/>
        <v>0</v>
      </c>
      <c r="P223" s="161">
        <f t="shared" si="54"/>
        <v>0</v>
      </c>
      <c r="Q223" s="161">
        <f t="shared" si="54"/>
        <v>0</v>
      </c>
      <c r="R223" s="161">
        <f t="shared" si="54"/>
        <v>0</v>
      </c>
      <c r="S223" s="161">
        <f t="shared" si="53"/>
        <v>0</v>
      </c>
      <c r="T223" s="161">
        <f t="shared" si="53"/>
        <v>0</v>
      </c>
      <c r="U223" s="161">
        <f t="shared" si="53"/>
        <v>0</v>
      </c>
      <c r="V223" s="161">
        <f t="shared" si="53"/>
        <v>0</v>
      </c>
      <c r="W223" s="161">
        <f t="shared" si="53"/>
        <v>0</v>
      </c>
      <c r="X223" s="161">
        <f t="shared" si="53"/>
        <v>0</v>
      </c>
      <c r="Y223" s="161">
        <f t="shared" si="53"/>
        <v>0</v>
      </c>
      <c r="Z223" s="161">
        <f t="shared" si="53"/>
        <v>0</v>
      </c>
      <c r="AA223" s="161">
        <f t="shared" si="53"/>
        <v>0</v>
      </c>
      <c r="AB223" s="161">
        <f t="shared" si="53"/>
        <v>0</v>
      </c>
      <c r="AC223" s="161">
        <f t="shared" si="53"/>
        <v>0</v>
      </c>
      <c r="AD223" s="161">
        <f t="shared" si="53"/>
        <v>0</v>
      </c>
      <c r="AE223" s="161">
        <f t="shared" si="53"/>
        <v>0</v>
      </c>
      <c r="AF223" s="174">
        <f t="shared" si="53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54"/>
        <v>0</v>
      </c>
      <c r="D224" s="161">
        <f t="shared" si="54"/>
        <v>0</v>
      </c>
      <c r="E224" s="161">
        <f t="shared" si="54"/>
        <v>0</v>
      </c>
      <c r="F224" s="161">
        <f t="shared" si="54"/>
        <v>0</v>
      </c>
      <c r="G224" s="161">
        <f t="shared" si="54"/>
        <v>0</v>
      </c>
      <c r="H224" s="161">
        <f t="shared" si="54"/>
        <v>0</v>
      </c>
      <c r="I224" s="161">
        <f t="shared" si="54"/>
        <v>0</v>
      </c>
      <c r="J224" s="161">
        <f t="shared" si="54"/>
        <v>0</v>
      </c>
      <c r="K224" s="161">
        <f t="shared" si="54"/>
        <v>0</v>
      </c>
      <c r="L224" s="161">
        <f t="shared" si="54"/>
        <v>0</v>
      </c>
      <c r="M224" s="161">
        <f t="shared" si="54"/>
        <v>0</v>
      </c>
      <c r="N224" s="161">
        <f t="shared" si="54"/>
        <v>0</v>
      </c>
      <c r="O224" s="161">
        <f t="shared" si="54"/>
        <v>0</v>
      </c>
      <c r="P224" s="161">
        <f t="shared" si="54"/>
        <v>0</v>
      </c>
      <c r="Q224" s="161">
        <f t="shared" si="54"/>
        <v>0</v>
      </c>
      <c r="R224" s="161">
        <f t="shared" si="54"/>
        <v>0</v>
      </c>
      <c r="S224" s="161">
        <f t="shared" si="53"/>
        <v>0</v>
      </c>
      <c r="T224" s="161">
        <f t="shared" si="53"/>
        <v>0</v>
      </c>
      <c r="U224" s="161">
        <f t="shared" si="53"/>
        <v>0</v>
      </c>
      <c r="V224" s="161">
        <f t="shared" si="53"/>
        <v>0</v>
      </c>
      <c r="W224" s="161">
        <f t="shared" si="53"/>
        <v>0</v>
      </c>
      <c r="X224" s="161">
        <f t="shared" si="53"/>
        <v>0</v>
      </c>
      <c r="Y224" s="161">
        <f t="shared" si="53"/>
        <v>0</v>
      </c>
      <c r="Z224" s="161">
        <f t="shared" si="53"/>
        <v>0</v>
      </c>
      <c r="AA224" s="161">
        <f t="shared" si="53"/>
        <v>0</v>
      </c>
      <c r="AB224" s="161">
        <f t="shared" si="53"/>
        <v>0</v>
      </c>
      <c r="AC224" s="161">
        <f t="shared" si="53"/>
        <v>0</v>
      </c>
      <c r="AD224" s="161">
        <f t="shared" si="53"/>
        <v>0</v>
      </c>
      <c r="AE224" s="161">
        <f t="shared" si="53"/>
        <v>0</v>
      </c>
      <c r="AF224" s="174">
        <f t="shared" si="53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54"/>
        <v>0</v>
      </c>
      <c r="D225" s="161">
        <f t="shared" si="54"/>
        <v>0</v>
      </c>
      <c r="E225" s="161">
        <f t="shared" si="54"/>
        <v>0</v>
      </c>
      <c r="F225" s="161">
        <f t="shared" si="54"/>
        <v>0</v>
      </c>
      <c r="G225" s="161">
        <f t="shared" si="54"/>
        <v>0</v>
      </c>
      <c r="H225" s="161">
        <f t="shared" si="54"/>
        <v>0</v>
      </c>
      <c r="I225" s="161">
        <f t="shared" si="54"/>
        <v>0</v>
      </c>
      <c r="J225" s="161">
        <f t="shared" si="54"/>
        <v>0</v>
      </c>
      <c r="K225" s="161">
        <f t="shared" si="54"/>
        <v>0</v>
      </c>
      <c r="L225" s="161">
        <f t="shared" si="54"/>
        <v>0</v>
      </c>
      <c r="M225" s="161">
        <f t="shared" si="54"/>
        <v>0</v>
      </c>
      <c r="N225" s="161">
        <f t="shared" si="54"/>
        <v>0</v>
      </c>
      <c r="O225" s="161">
        <f t="shared" si="54"/>
        <v>0</v>
      </c>
      <c r="P225" s="161">
        <f t="shared" si="54"/>
        <v>0</v>
      </c>
      <c r="Q225" s="161">
        <f t="shared" si="54"/>
        <v>0</v>
      </c>
      <c r="R225" s="161">
        <f t="shared" si="54"/>
        <v>0</v>
      </c>
      <c r="S225" s="161">
        <f t="shared" si="53"/>
        <v>0</v>
      </c>
      <c r="T225" s="161">
        <f t="shared" si="53"/>
        <v>0</v>
      </c>
      <c r="U225" s="161">
        <f t="shared" si="53"/>
        <v>0</v>
      </c>
      <c r="V225" s="161">
        <f t="shared" si="53"/>
        <v>0</v>
      </c>
      <c r="W225" s="161">
        <f t="shared" si="53"/>
        <v>0</v>
      </c>
      <c r="X225" s="161">
        <f t="shared" si="53"/>
        <v>0</v>
      </c>
      <c r="Y225" s="161">
        <f t="shared" si="53"/>
        <v>0</v>
      </c>
      <c r="Z225" s="161">
        <f t="shared" si="53"/>
        <v>0</v>
      </c>
      <c r="AA225" s="161">
        <f t="shared" si="53"/>
        <v>0</v>
      </c>
      <c r="AB225" s="161">
        <f t="shared" si="53"/>
        <v>0</v>
      </c>
      <c r="AC225" s="161">
        <f t="shared" si="53"/>
        <v>0</v>
      </c>
      <c r="AD225" s="161">
        <f t="shared" si="53"/>
        <v>0</v>
      </c>
      <c r="AE225" s="161">
        <f t="shared" si="53"/>
        <v>0</v>
      </c>
      <c r="AF225" s="174">
        <f t="shared" si="53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54"/>
        <v>0</v>
      </c>
      <c r="D226" s="161">
        <f t="shared" si="54"/>
        <v>0</v>
      </c>
      <c r="E226" s="161">
        <f t="shared" si="54"/>
        <v>0</v>
      </c>
      <c r="F226" s="161">
        <f t="shared" si="54"/>
        <v>0</v>
      </c>
      <c r="G226" s="161">
        <f t="shared" si="54"/>
        <v>0</v>
      </c>
      <c r="H226" s="161">
        <f t="shared" si="54"/>
        <v>0</v>
      </c>
      <c r="I226" s="161">
        <f t="shared" si="54"/>
        <v>0</v>
      </c>
      <c r="J226" s="161">
        <f t="shared" si="54"/>
        <v>0</v>
      </c>
      <c r="K226" s="161">
        <f t="shared" si="54"/>
        <v>0</v>
      </c>
      <c r="L226" s="161">
        <f t="shared" si="54"/>
        <v>0</v>
      </c>
      <c r="M226" s="161">
        <f t="shared" si="54"/>
        <v>0</v>
      </c>
      <c r="N226" s="161">
        <f t="shared" si="54"/>
        <v>0</v>
      </c>
      <c r="O226" s="161">
        <f t="shared" si="54"/>
        <v>0</v>
      </c>
      <c r="P226" s="161">
        <f t="shared" si="54"/>
        <v>0</v>
      </c>
      <c r="Q226" s="161">
        <f t="shared" si="54"/>
        <v>0</v>
      </c>
      <c r="R226" s="161">
        <f t="shared" si="54"/>
        <v>0</v>
      </c>
      <c r="S226" s="161">
        <f t="shared" si="53"/>
        <v>0</v>
      </c>
      <c r="T226" s="161">
        <f t="shared" si="53"/>
        <v>0</v>
      </c>
      <c r="U226" s="161">
        <f t="shared" si="53"/>
        <v>0</v>
      </c>
      <c r="V226" s="161">
        <f t="shared" si="53"/>
        <v>0</v>
      </c>
      <c r="W226" s="161">
        <f t="shared" si="53"/>
        <v>0</v>
      </c>
      <c r="X226" s="161">
        <f t="shared" si="53"/>
        <v>0</v>
      </c>
      <c r="Y226" s="161">
        <f t="shared" si="53"/>
        <v>0</v>
      </c>
      <c r="Z226" s="161">
        <f t="shared" si="53"/>
        <v>0</v>
      </c>
      <c r="AA226" s="161">
        <f t="shared" si="53"/>
        <v>0</v>
      </c>
      <c r="AB226" s="161">
        <f t="shared" si="53"/>
        <v>0</v>
      </c>
      <c r="AC226" s="161">
        <f t="shared" si="53"/>
        <v>0</v>
      </c>
      <c r="AD226" s="161">
        <f t="shared" si="53"/>
        <v>0</v>
      </c>
      <c r="AE226" s="161">
        <f t="shared" si="53"/>
        <v>0</v>
      </c>
      <c r="AF226" s="174">
        <f t="shared" si="53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54"/>
        <v>0</v>
      </c>
      <c r="D227" s="161">
        <f t="shared" si="54"/>
        <v>0</v>
      </c>
      <c r="E227" s="161">
        <f t="shared" si="54"/>
        <v>0</v>
      </c>
      <c r="F227" s="161">
        <f t="shared" si="54"/>
        <v>0</v>
      </c>
      <c r="G227" s="161">
        <f t="shared" si="54"/>
        <v>0</v>
      </c>
      <c r="H227" s="161">
        <f t="shared" si="54"/>
        <v>0</v>
      </c>
      <c r="I227" s="161">
        <f t="shared" si="54"/>
        <v>0</v>
      </c>
      <c r="J227" s="161">
        <f t="shared" si="54"/>
        <v>0</v>
      </c>
      <c r="K227" s="161">
        <f t="shared" si="54"/>
        <v>0</v>
      </c>
      <c r="L227" s="161">
        <f t="shared" si="54"/>
        <v>0</v>
      </c>
      <c r="M227" s="161">
        <f t="shared" si="54"/>
        <v>0</v>
      </c>
      <c r="N227" s="161">
        <f t="shared" si="54"/>
        <v>0</v>
      </c>
      <c r="O227" s="161">
        <f t="shared" si="54"/>
        <v>0</v>
      </c>
      <c r="P227" s="161">
        <f t="shared" si="54"/>
        <v>0</v>
      </c>
      <c r="Q227" s="161">
        <f t="shared" si="54"/>
        <v>0</v>
      </c>
      <c r="R227" s="161">
        <f t="shared" si="54"/>
        <v>0</v>
      </c>
      <c r="S227" s="161">
        <f t="shared" si="53"/>
        <v>0</v>
      </c>
      <c r="T227" s="161">
        <f t="shared" si="53"/>
        <v>0</v>
      </c>
      <c r="U227" s="161">
        <f t="shared" si="53"/>
        <v>0</v>
      </c>
      <c r="V227" s="161">
        <f t="shared" si="53"/>
        <v>0</v>
      </c>
      <c r="W227" s="161">
        <f t="shared" si="53"/>
        <v>0</v>
      </c>
      <c r="X227" s="161">
        <f t="shared" si="53"/>
        <v>0</v>
      </c>
      <c r="Y227" s="161">
        <f t="shared" si="53"/>
        <v>0</v>
      </c>
      <c r="Z227" s="161">
        <f t="shared" si="53"/>
        <v>0</v>
      </c>
      <c r="AA227" s="161">
        <f t="shared" si="53"/>
        <v>0</v>
      </c>
      <c r="AB227" s="161">
        <f t="shared" si="53"/>
        <v>0</v>
      </c>
      <c r="AC227" s="161">
        <f t="shared" si="53"/>
        <v>0</v>
      </c>
      <c r="AD227" s="161">
        <f t="shared" si="53"/>
        <v>0</v>
      </c>
      <c r="AE227" s="161">
        <f t="shared" si="53"/>
        <v>0</v>
      </c>
      <c r="AF227" s="174">
        <f t="shared" si="53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54"/>
        <v>0</v>
      </c>
      <c r="D228" s="161">
        <f t="shared" si="54"/>
        <v>0</v>
      </c>
      <c r="E228" s="161">
        <f t="shared" si="54"/>
        <v>0</v>
      </c>
      <c r="F228" s="161">
        <f t="shared" si="54"/>
        <v>0</v>
      </c>
      <c r="G228" s="161">
        <f t="shared" si="54"/>
        <v>0</v>
      </c>
      <c r="H228" s="161">
        <f t="shared" si="54"/>
        <v>0</v>
      </c>
      <c r="I228" s="161">
        <f t="shared" si="54"/>
        <v>0</v>
      </c>
      <c r="J228" s="161">
        <f t="shared" si="54"/>
        <v>0</v>
      </c>
      <c r="K228" s="161">
        <f t="shared" si="54"/>
        <v>0</v>
      </c>
      <c r="L228" s="161">
        <f t="shared" si="54"/>
        <v>0</v>
      </c>
      <c r="M228" s="161">
        <f t="shared" si="54"/>
        <v>0</v>
      </c>
      <c r="N228" s="161">
        <f t="shared" si="54"/>
        <v>0</v>
      </c>
      <c r="O228" s="161">
        <f t="shared" si="54"/>
        <v>0</v>
      </c>
      <c r="P228" s="161">
        <f t="shared" si="54"/>
        <v>0</v>
      </c>
      <c r="Q228" s="161">
        <f t="shared" si="54"/>
        <v>0</v>
      </c>
      <c r="R228" s="161">
        <f t="shared" si="54"/>
        <v>0</v>
      </c>
      <c r="S228" s="161">
        <f t="shared" si="53"/>
        <v>0</v>
      </c>
      <c r="T228" s="161">
        <f t="shared" si="53"/>
        <v>0</v>
      </c>
      <c r="U228" s="161">
        <f t="shared" si="53"/>
        <v>0</v>
      </c>
      <c r="V228" s="161">
        <f t="shared" si="53"/>
        <v>0</v>
      </c>
      <c r="W228" s="161">
        <f t="shared" si="53"/>
        <v>0</v>
      </c>
      <c r="X228" s="161">
        <f t="shared" si="53"/>
        <v>0</v>
      </c>
      <c r="Y228" s="161">
        <f t="shared" si="53"/>
        <v>0</v>
      </c>
      <c r="Z228" s="161">
        <f t="shared" si="53"/>
        <v>0</v>
      </c>
      <c r="AA228" s="161">
        <f t="shared" si="53"/>
        <v>0</v>
      </c>
      <c r="AB228" s="161">
        <f t="shared" si="53"/>
        <v>0</v>
      </c>
      <c r="AC228" s="161">
        <f t="shared" si="53"/>
        <v>0</v>
      </c>
      <c r="AD228" s="161">
        <f t="shared" si="53"/>
        <v>0</v>
      </c>
      <c r="AE228" s="161">
        <f t="shared" si="53"/>
        <v>0</v>
      </c>
      <c r="AF228" s="174">
        <f t="shared" si="53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54"/>
        <v>0</v>
      </c>
      <c r="D229" s="161">
        <f t="shared" si="54"/>
        <v>0</v>
      </c>
      <c r="E229" s="161">
        <f t="shared" si="54"/>
        <v>0</v>
      </c>
      <c r="F229" s="161">
        <f t="shared" si="54"/>
        <v>0</v>
      </c>
      <c r="G229" s="161">
        <f t="shared" si="54"/>
        <v>0</v>
      </c>
      <c r="H229" s="161">
        <f t="shared" si="54"/>
        <v>0</v>
      </c>
      <c r="I229" s="161">
        <f t="shared" si="54"/>
        <v>0</v>
      </c>
      <c r="J229" s="161">
        <f t="shared" si="54"/>
        <v>0</v>
      </c>
      <c r="K229" s="161">
        <f t="shared" si="54"/>
        <v>0</v>
      </c>
      <c r="L229" s="161">
        <f t="shared" si="54"/>
        <v>0</v>
      </c>
      <c r="M229" s="161">
        <f t="shared" si="54"/>
        <v>0</v>
      </c>
      <c r="N229" s="161">
        <f t="shared" si="54"/>
        <v>0</v>
      </c>
      <c r="O229" s="161">
        <f t="shared" si="54"/>
        <v>0</v>
      </c>
      <c r="P229" s="161">
        <f t="shared" si="54"/>
        <v>0</v>
      </c>
      <c r="Q229" s="161">
        <f t="shared" si="54"/>
        <v>0</v>
      </c>
      <c r="R229" s="161">
        <f t="shared" si="54"/>
        <v>0</v>
      </c>
      <c r="S229" s="161">
        <f t="shared" si="53"/>
        <v>0</v>
      </c>
      <c r="T229" s="161">
        <f t="shared" si="53"/>
        <v>0</v>
      </c>
      <c r="U229" s="161">
        <f t="shared" si="53"/>
        <v>0</v>
      </c>
      <c r="V229" s="161">
        <f t="shared" si="53"/>
        <v>0</v>
      </c>
      <c r="W229" s="161">
        <f t="shared" si="53"/>
        <v>0</v>
      </c>
      <c r="X229" s="161">
        <f t="shared" si="53"/>
        <v>0</v>
      </c>
      <c r="Y229" s="161">
        <f t="shared" si="53"/>
        <v>0</v>
      </c>
      <c r="Z229" s="161">
        <f t="shared" si="53"/>
        <v>0</v>
      </c>
      <c r="AA229" s="161">
        <f t="shared" si="53"/>
        <v>0</v>
      </c>
      <c r="AB229" s="161">
        <f t="shared" si="53"/>
        <v>0</v>
      </c>
      <c r="AC229" s="161">
        <f t="shared" si="53"/>
        <v>0</v>
      </c>
      <c r="AD229" s="161">
        <f t="shared" si="53"/>
        <v>0</v>
      </c>
      <c r="AE229" s="161">
        <f t="shared" si="53"/>
        <v>0</v>
      </c>
      <c r="AF229" s="174">
        <f t="shared" si="53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54"/>
        <v>0</v>
      </c>
      <c r="D230" s="161">
        <f t="shared" si="54"/>
        <v>0</v>
      </c>
      <c r="E230" s="161">
        <f t="shared" si="54"/>
        <v>0</v>
      </c>
      <c r="F230" s="161">
        <f t="shared" si="54"/>
        <v>0</v>
      </c>
      <c r="G230" s="161">
        <f t="shared" si="54"/>
        <v>0</v>
      </c>
      <c r="H230" s="161">
        <f t="shared" si="54"/>
        <v>0</v>
      </c>
      <c r="I230" s="161">
        <f t="shared" si="54"/>
        <v>0</v>
      </c>
      <c r="J230" s="161">
        <f t="shared" si="54"/>
        <v>0</v>
      </c>
      <c r="K230" s="161">
        <f t="shared" si="54"/>
        <v>0</v>
      </c>
      <c r="L230" s="161">
        <f t="shared" si="54"/>
        <v>0</v>
      </c>
      <c r="M230" s="161">
        <f t="shared" si="54"/>
        <v>0</v>
      </c>
      <c r="N230" s="161">
        <f t="shared" si="54"/>
        <v>0</v>
      </c>
      <c r="O230" s="161">
        <f t="shared" si="54"/>
        <v>0</v>
      </c>
      <c r="P230" s="161">
        <f t="shared" si="54"/>
        <v>0</v>
      </c>
      <c r="Q230" s="161">
        <f t="shared" si="54"/>
        <v>0</v>
      </c>
      <c r="R230" s="161">
        <f t="shared" si="54"/>
        <v>0</v>
      </c>
      <c r="S230" s="161">
        <f t="shared" si="53"/>
        <v>0</v>
      </c>
      <c r="T230" s="161">
        <f t="shared" si="53"/>
        <v>0</v>
      </c>
      <c r="U230" s="161">
        <f t="shared" si="53"/>
        <v>0</v>
      </c>
      <c r="V230" s="161">
        <f t="shared" si="53"/>
        <v>0</v>
      </c>
      <c r="W230" s="161">
        <f t="shared" si="53"/>
        <v>0</v>
      </c>
      <c r="X230" s="161">
        <f t="shared" si="53"/>
        <v>0</v>
      </c>
      <c r="Y230" s="161">
        <f t="shared" si="53"/>
        <v>0</v>
      </c>
      <c r="Z230" s="161">
        <f t="shared" si="53"/>
        <v>0</v>
      </c>
      <c r="AA230" s="161">
        <f t="shared" si="53"/>
        <v>0</v>
      </c>
      <c r="AB230" s="161">
        <f t="shared" si="53"/>
        <v>0</v>
      </c>
      <c r="AC230" s="161">
        <f t="shared" si="53"/>
        <v>0</v>
      </c>
      <c r="AD230" s="161">
        <f t="shared" si="53"/>
        <v>0</v>
      </c>
      <c r="AE230" s="161">
        <f t="shared" si="53"/>
        <v>0</v>
      </c>
      <c r="AF230" s="174">
        <f t="shared" si="53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54"/>
        <v>0</v>
      </c>
      <c r="D231" s="161">
        <f t="shared" si="54"/>
        <v>0</v>
      </c>
      <c r="E231" s="161">
        <f t="shared" si="54"/>
        <v>0</v>
      </c>
      <c r="F231" s="161">
        <f t="shared" si="54"/>
        <v>0</v>
      </c>
      <c r="G231" s="161">
        <f t="shared" si="54"/>
        <v>0</v>
      </c>
      <c r="H231" s="161">
        <f t="shared" si="54"/>
        <v>0</v>
      </c>
      <c r="I231" s="161">
        <f t="shared" si="54"/>
        <v>0</v>
      </c>
      <c r="J231" s="161">
        <f t="shared" si="54"/>
        <v>0</v>
      </c>
      <c r="K231" s="161">
        <f t="shared" si="54"/>
        <v>0</v>
      </c>
      <c r="L231" s="161">
        <f t="shared" si="54"/>
        <v>0</v>
      </c>
      <c r="M231" s="161">
        <f t="shared" si="54"/>
        <v>0</v>
      </c>
      <c r="N231" s="161">
        <f t="shared" si="54"/>
        <v>0</v>
      </c>
      <c r="O231" s="161">
        <f t="shared" si="54"/>
        <v>0</v>
      </c>
      <c r="P231" s="161">
        <f t="shared" si="54"/>
        <v>0</v>
      </c>
      <c r="Q231" s="161">
        <f t="shared" si="54"/>
        <v>0</v>
      </c>
      <c r="R231" s="161">
        <f t="shared" si="54"/>
        <v>0</v>
      </c>
      <c r="S231" s="161">
        <f t="shared" si="53"/>
        <v>0</v>
      </c>
      <c r="T231" s="161">
        <f t="shared" si="53"/>
        <v>0</v>
      </c>
      <c r="U231" s="161">
        <f t="shared" si="53"/>
        <v>0</v>
      </c>
      <c r="V231" s="161">
        <f t="shared" si="53"/>
        <v>0</v>
      </c>
      <c r="W231" s="161">
        <f t="shared" si="53"/>
        <v>0</v>
      </c>
      <c r="X231" s="161">
        <f t="shared" si="53"/>
        <v>0</v>
      </c>
      <c r="Y231" s="161">
        <f t="shared" si="53"/>
        <v>0</v>
      </c>
      <c r="Z231" s="161">
        <f t="shared" si="53"/>
        <v>0</v>
      </c>
      <c r="AA231" s="161">
        <f t="shared" si="53"/>
        <v>0</v>
      </c>
      <c r="AB231" s="161">
        <f t="shared" si="53"/>
        <v>0</v>
      </c>
      <c r="AC231" s="161">
        <f t="shared" si="53"/>
        <v>0</v>
      </c>
      <c r="AD231" s="161">
        <f t="shared" si="53"/>
        <v>0</v>
      </c>
      <c r="AE231" s="161">
        <f t="shared" si="53"/>
        <v>0</v>
      </c>
      <c r="AF231" s="174">
        <f t="shared" si="53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54"/>
        <v>0</v>
      </c>
      <c r="D232" s="161">
        <f t="shared" si="54"/>
        <v>0</v>
      </c>
      <c r="E232" s="161">
        <f t="shared" si="54"/>
        <v>0</v>
      </c>
      <c r="F232" s="161">
        <f t="shared" si="54"/>
        <v>0</v>
      </c>
      <c r="G232" s="161">
        <f t="shared" si="54"/>
        <v>0</v>
      </c>
      <c r="H232" s="161">
        <f t="shared" si="54"/>
        <v>0</v>
      </c>
      <c r="I232" s="161">
        <f t="shared" si="54"/>
        <v>0</v>
      </c>
      <c r="J232" s="161">
        <f t="shared" si="54"/>
        <v>0</v>
      </c>
      <c r="K232" s="161">
        <f t="shared" si="54"/>
        <v>0</v>
      </c>
      <c r="L232" s="161">
        <f t="shared" si="54"/>
        <v>0</v>
      </c>
      <c r="M232" s="161">
        <f t="shared" si="54"/>
        <v>0</v>
      </c>
      <c r="N232" s="161">
        <f t="shared" si="54"/>
        <v>0</v>
      </c>
      <c r="O232" s="161">
        <f t="shared" si="54"/>
        <v>0</v>
      </c>
      <c r="P232" s="161">
        <f t="shared" si="54"/>
        <v>0</v>
      </c>
      <c r="Q232" s="161">
        <f t="shared" si="54"/>
        <v>0</v>
      </c>
      <c r="R232" s="161">
        <f t="shared" ref="R232:AF247" si="55">Q232</f>
        <v>0</v>
      </c>
      <c r="S232" s="161">
        <f t="shared" si="55"/>
        <v>0</v>
      </c>
      <c r="T232" s="161">
        <f t="shared" si="55"/>
        <v>0</v>
      </c>
      <c r="U232" s="161">
        <f t="shared" si="55"/>
        <v>0</v>
      </c>
      <c r="V232" s="161">
        <f t="shared" si="55"/>
        <v>0</v>
      </c>
      <c r="W232" s="161">
        <f t="shared" si="55"/>
        <v>0</v>
      </c>
      <c r="X232" s="161">
        <f t="shared" si="55"/>
        <v>0</v>
      </c>
      <c r="Y232" s="161">
        <f t="shared" si="55"/>
        <v>0</v>
      </c>
      <c r="Z232" s="161">
        <f t="shared" si="55"/>
        <v>0</v>
      </c>
      <c r="AA232" s="161">
        <f t="shared" si="55"/>
        <v>0</v>
      </c>
      <c r="AB232" s="161">
        <f t="shared" si="55"/>
        <v>0</v>
      </c>
      <c r="AC232" s="161">
        <f t="shared" si="55"/>
        <v>0</v>
      </c>
      <c r="AD232" s="161">
        <f t="shared" si="55"/>
        <v>0</v>
      </c>
      <c r="AE232" s="161">
        <f t="shared" si="55"/>
        <v>0</v>
      </c>
      <c r="AF232" s="174">
        <f t="shared" si="55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56">B233</f>
        <v>0</v>
      </c>
      <c r="D233" s="161">
        <f t="shared" si="56"/>
        <v>0</v>
      </c>
      <c r="E233" s="161">
        <f t="shared" si="56"/>
        <v>0</v>
      </c>
      <c r="F233" s="161">
        <f t="shared" si="56"/>
        <v>0</v>
      </c>
      <c r="G233" s="161">
        <f t="shared" si="56"/>
        <v>0</v>
      </c>
      <c r="H233" s="161">
        <f t="shared" si="56"/>
        <v>0</v>
      </c>
      <c r="I233" s="161">
        <f t="shared" si="56"/>
        <v>0</v>
      </c>
      <c r="J233" s="161">
        <f t="shared" si="56"/>
        <v>0</v>
      </c>
      <c r="K233" s="161">
        <f t="shared" si="56"/>
        <v>0</v>
      </c>
      <c r="L233" s="161">
        <f t="shared" si="56"/>
        <v>0</v>
      </c>
      <c r="M233" s="161">
        <f t="shared" si="56"/>
        <v>0</v>
      </c>
      <c r="N233" s="161">
        <f t="shared" si="56"/>
        <v>0</v>
      </c>
      <c r="O233" s="161">
        <f t="shared" si="56"/>
        <v>0</v>
      </c>
      <c r="P233" s="161">
        <f t="shared" si="56"/>
        <v>0</v>
      </c>
      <c r="Q233" s="161">
        <f t="shared" si="56"/>
        <v>0</v>
      </c>
      <c r="R233" s="161">
        <f t="shared" si="56"/>
        <v>0</v>
      </c>
      <c r="S233" s="161">
        <f t="shared" si="55"/>
        <v>0</v>
      </c>
      <c r="T233" s="161">
        <f t="shared" si="55"/>
        <v>0</v>
      </c>
      <c r="U233" s="161">
        <f t="shared" si="55"/>
        <v>0</v>
      </c>
      <c r="V233" s="161">
        <f t="shared" si="55"/>
        <v>0</v>
      </c>
      <c r="W233" s="161">
        <f t="shared" si="55"/>
        <v>0</v>
      </c>
      <c r="X233" s="161">
        <f t="shared" si="55"/>
        <v>0</v>
      </c>
      <c r="Y233" s="161">
        <f t="shared" si="55"/>
        <v>0</v>
      </c>
      <c r="Z233" s="161">
        <f t="shared" si="55"/>
        <v>0</v>
      </c>
      <c r="AA233" s="161">
        <f t="shared" si="55"/>
        <v>0</v>
      </c>
      <c r="AB233" s="161">
        <f t="shared" si="55"/>
        <v>0</v>
      </c>
      <c r="AC233" s="161">
        <f t="shared" si="55"/>
        <v>0</v>
      </c>
      <c r="AD233" s="161">
        <f t="shared" si="55"/>
        <v>0</v>
      </c>
      <c r="AE233" s="161">
        <f t="shared" si="55"/>
        <v>0</v>
      </c>
      <c r="AF233" s="174">
        <f t="shared" si="55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56"/>
        <v>0</v>
      </c>
      <c r="D234" s="161">
        <f t="shared" si="56"/>
        <v>0</v>
      </c>
      <c r="E234" s="161">
        <f t="shared" si="56"/>
        <v>0</v>
      </c>
      <c r="F234" s="161">
        <f t="shared" si="56"/>
        <v>0</v>
      </c>
      <c r="G234" s="161">
        <f t="shared" si="56"/>
        <v>0</v>
      </c>
      <c r="H234" s="161">
        <f t="shared" si="56"/>
        <v>0</v>
      </c>
      <c r="I234" s="161">
        <f t="shared" si="56"/>
        <v>0</v>
      </c>
      <c r="J234" s="161">
        <f t="shared" si="56"/>
        <v>0</v>
      </c>
      <c r="K234" s="161">
        <f t="shared" si="56"/>
        <v>0</v>
      </c>
      <c r="L234" s="161">
        <f t="shared" si="56"/>
        <v>0</v>
      </c>
      <c r="M234" s="161">
        <f t="shared" si="56"/>
        <v>0</v>
      </c>
      <c r="N234" s="161">
        <f t="shared" si="56"/>
        <v>0</v>
      </c>
      <c r="O234" s="161">
        <f t="shared" si="56"/>
        <v>0</v>
      </c>
      <c r="P234" s="161">
        <f t="shared" si="56"/>
        <v>0</v>
      </c>
      <c r="Q234" s="161">
        <f t="shared" si="56"/>
        <v>0</v>
      </c>
      <c r="R234" s="161">
        <f t="shared" si="56"/>
        <v>0</v>
      </c>
      <c r="S234" s="161">
        <f t="shared" si="55"/>
        <v>0</v>
      </c>
      <c r="T234" s="161">
        <f t="shared" si="55"/>
        <v>0</v>
      </c>
      <c r="U234" s="161">
        <f t="shared" si="55"/>
        <v>0</v>
      </c>
      <c r="V234" s="161">
        <f t="shared" si="55"/>
        <v>0</v>
      </c>
      <c r="W234" s="161">
        <f t="shared" si="55"/>
        <v>0</v>
      </c>
      <c r="X234" s="161">
        <f t="shared" si="55"/>
        <v>0</v>
      </c>
      <c r="Y234" s="161">
        <f t="shared" si="55"/>
        <v>0</v>
      </c>
      <c r="Z234" s="161">
        <f t="shared" si="55"/>
        <v>0</v>
      </c>
      <c r="AA234" s="161">
        <f t="shared" si="55"/>
        <v>0</v>
      </c>
      <c r="AB234" s="161">
        <f t="shared" si="55"/>
        <v>0</v>
      </c>
      <c r="AC234" s="161">
        <f t="shared" si="55"/>
        <v>0</v>
      </c>
      <c r="AD234" s="161">
        <f t="shared" si="55"/>
        <v>0</v>
      </c>
      <c r="AE234" s="161">
        <f t="shared" si="55"/>
        <v>0</v>
      </c>
      <c r="AF234" s="174">
        <f t="shared" si="55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56"/>
        <v>0</v>
      </c>
      <c r="D235" s="161">
        <f t="shared" si="56"/>
        <v>0</v>
      </c>
      <c r="E235" s="161">
        <f t="shared" si="56"/>
        <v>0</v>
      </c>
      <c r="F235" s="161">
        <f t="shared" si="56"/>
        <v>0</v>
      </c>
      <c r="G235" s="161">
        <f t="shared" si="56"/>
        <v>0</v>
      </c>
      <c r="H235" s="161">
        <f t="shared" si="56"/>
        <v>0</v>
      </c>
      <c r="I235" s="161">
        <f t="shared" si="56"/>
        <v>0</v>
      </c>
      <c r="J235" s="161">
        <f t="shared" si="56"/>
        <v>0</v>
      </c>
      <c r="K235" s="161">
        <f t="shared" si="56"/>
        <v>0</v>
      </c>
      <c r="L235" s="161">
        <f t="shared" si="56"/>
        <v>0</v>
      </c>
      <c r="M235" s="161">
        <f t="shared" si="56"/>
        <v>0</v>
      </c>
      <c r="N235" s="161">
        <f t="shared" si="56"/>
        <v>0</v>
      </c>
      <c r="O235" s="161">
        <f t="shared" si="56"/>
        <v>0</v>
      </c>
      <c r="P235" s="161">
        <f t="shared" si="56"/>
        <v>0</v>
      </c>
      <c r="Q235" s="161">
        <f t="shared" si="56"/>
        <v>0</v>
      </c>
      <c r="R235" s="161">
        <f t="shared" si="56"/>
        <v>0</v>
      </c>
      <c r="S235" s="161">
        <f t="shared" si="55"/>
        <v>0</v>
      </c>
      <c r="T235" s="161">
        <f t="shared" si="55"/>
        <v>0</v>
      </c>
      <c r="U235" s="161">
        <f t="shared" si="55"/>
        <v>0</v>
      </c>
      <c r="V235" s="161">
        <f t="shared" si="55"/>
        <v>0</v>
      </c>
      <c r="W235" s="161">
        <f t="shared" si="55"/>
        <v>0</v>
      </c>
      <c r="X235" s="161">
        <f t="shared" si="55"/>
        <v>0</v>
      </c>
      <c r="Y235" s="161">
        <f t="shared" si="55"/>
        <v>0</v>
      </c>
      <c r="Z235" s="161">
        <f t="shared" si="55"/>
        <v>0</v>
      </c>
      <c r="AA235" s="161">
        <f t="shared" si="55"/>
        <v>0</v>
      </c>
      <c r="AB235" s="161">
        <f t="shared" si="55"/>
        <v>0</v>
      </c>
      <c r="AC235" s="161">
        <f t="shared" si="55"/>
        <v>0</v>
      </c>
      <c r="AD235" s="161">
        <f t="shared" si="55"/>
        <v>0</v>
      </c>
      <c r="AE235" s="161">
        <f t="shared" si="55"/>
        <v>0</v>
      </c>
      <c r="AF235" s="174">
        <f t="shared" si="55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56"/>
        <v>0</v>
      </c>
      <c r="D236" s="161">
        <f t="shared" si="56"/>
        <v>0</v>
      </c>
      <c r="E236" s="161">
        <f t="shared" si="56"/>
        <v>0</v>
      </c>
      <c r="F236" s="161">
        <f t="shared" si="56"/>
        <v>0</v>
      </c>
      <c r="G236" s="161">
        <f t="shared" si="56"/>
        <v>0</v>
      </c>
      <c r="H236" s="161">
        <f t="shared" si="56"/>
        <v>0</v>
      </c>
      <c r="I236" s="161">
        <f t="shared" si="56"/>
        <v>0</v>
      </c>
      <c r="J236" s="161">
        <f t="shared" si="56"/>
        <v>0</v>
      </c>
      <c r="K236" s="161">
        <f t="shared" si="56"/>
        <v>0</v>
      </c>
      <c r="L236" s="161">
        <f t="shared" si="56"/>
        <v>0</v>
      </c>
      <c r="M236" s="161">
        <f t="shared" si="56"/>
        <v>0</v>
      </c>
      <c r="N236" s="161">
        <f t="shared" si="56"/>
        <v>0</v>
      </c>
      <c r="O236" s="161">
        <f t="shared" si="56"/>
        <v>0</v>
      </c>
      <c r="P236" s="161">
        <f t="shared" si="56"/>
        <v>0</v>
      </c>
      <c r="Q236" s="161">
        <f t="shared" si="56"/>
        <v>0</v>
      </c>
      <c r="R236" s="161">
        <f t="shared" si="56"/>
        <v>0</v>
      </c>
      <c r="S236" s="161">
        <f t="shared" si="55"/>
        <v>0</v>
      </c>
      <c r="T236" s="161">
        <f t="shared" si="55"/>
        <v>0</v>
      </c>
      <c r="U236" s="161">
        <f t="shared" si="55"/>
        <v>0</v>
      </c>
      <c r="V236" s="161">
        <f t="shared" si="55"/>
        <v>0</v>
      </c>
      <c r="W236" s="161">
        <f t="shared" si="55"/>
        <v>0</v>
      </c>
      <c r="X236" s="161">
        <f t="shared" si="55"/>
        <v>0</v>
      </c>
      <c r="Y236" s="161">
        <f t="shared" si="55"/>
        <v>0</v>
      </c>
      <c r="Z236" s="161">
        <f t="shared" si="55"/>
        <v>0</v>
      </c>
      <c r="AA236" s="161">
        <f t="shared" si="55"/>
        <v>0</v>
      </c>
      <c r="AB236" s="161">
        <f t="shared" si="55"/>
        <v>0</v>
      </c>
      <c r="AC236" s="161">
        <f t="shared" si="55"/>
        <v>0</v>
      </c>
      <c r="AD236" s="161">
        <f t="shared" si="55"/>
        <v>0</v>
      </c>
      <c r="AE236" s="161">
        <f t="shared" si="55"/>
        <v>0</v>
      </c>
      <c r="AF236" s="174">
        <f t="shared" si="55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56"/>
        <v>0</v>
      </c>
      <c r="D237" s="161">
        <f t="shared" si="56"/>
        <v>0</v>
      </c>
      <c r="E237" s="161">
        <f t="shared" si="56"/>
        <v>0</v>
      </c>
      <c r="F237" s="161">
        <f t="shared" si="56"/>
        <v>0</v>
      </c>
      <c r="G237" s="161">
        <f t="shared" si="56"/>
        <v>0</v>
      </c>
      <c r="H237" s="161">
        <f t="shared" si="56"/>
        <v>0</v>
      </c>
      <c r="I237" s="161">
        <f t="shared" si="56"/>
        <v>0</v>
      </c>
      <c r="J237" s="161">
        <f t="shared" si="56"/>
        <v>0</v>
      </c>
      <c r="K237" s="161">
        <f t="shared" si="56"/>
        <v>0</v>
      </c>
      <c r="L237" s="161">
        <f t="shared" si="56"/>
        <v>0</v>
      </c>
      <c r="M237" s="161">
        <f t="shared" si="56"/>
        <v>0</v>
      </c>
      <c r="N237" s="161">
        <f t="shared" si="56"/>
        <v>0</v>
      </c>
      <c r="O237" s="161">
        <f t="shared" si="56"/>
        <v>0</v>
      </c>
      <c r="P237" s="161">
        <f t="shared" si="56"/>
        <v>0</v>
      </c>
      <c r="Q237" s="161">
        <f t="shared" si="56"/>
        <v>0</v>
      </c>
      <c r="R237" s="161">
        <f t="shared" si="56"/>
        <v>0</v>
      </c>
      <c r="S237" s="161">
        <f t="shared" si="55"/>
        <v>0</v>
      </c>
      <c r="T237" s="161">
        <f t="shared" si="55"/>
        <v>0</v>
      </c>
      <c r="U237" s="161">
        <f t="shared" si="55"/>
        <v>0</v>
      </c>
      <c r="V237" s="161">
        <f t="shared" si="55"/>
        <v>0</v>
      </c>
      <c r="W237" s="161">
        <f t="shared" si="55"/>
        <v>0</v>
      </c>
      <c r="X237" s="161">
        <f t="shared" si="55"/>
        <v>0</v>
      </c>
      <c r="Y237" s="161">
        <f t="shared" si="55"/>
        <v>0</v>
      </c>
      <c r="Z237" s="161">
        <f t="shared" si="55"/>
        <v>0</v>
      </c>
      <c r="AA237" s="161">
        <f t="shared" si="55"/>
        <v>0</v>
      </c>
      <c r="AB237" s="161">
        <f t="shared" si="55"/>
        <v>0</v>
      </c>
      <c r="AC237" s="161">
        <f t="shared" si="55"/>
        <v>0</v>
      </c>
      <c r="AD237" s="161">
        <f t="shared" si="55"/>
        <v>0</v>
      </c>
      <c r="AE237" s="161">
        <f t="shared" si="55"/>
        <v>0</v>
      </c>
      <c r="AF237" s="174">
        <f t="shared" si="55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56"/>
        <v>0</v>
      </c>
      <c r="D238" s="161">
        <f t="shared" si="56"/>
        <v>0</v>
      </c>
      <c r="E238" s="161">
        <f t="shared" si="56"/>
        <v>0</v>
      </c>
      <c r="F238" s="161">
        <f t="shared" si="56"/>
        <v>0</v>
      </c>
      <c r="G238" s="161">
        <f t="shared" si="56"/>
        <v>0</v>
      </c>
      <c r="H238" s="161">
        <f t="shared" si="56"/>
        <v>0</v>
      </c>
      <c r="I238" s="161">
        <f t="shared" si="56"/>
        <v>0</v>
      </c>
      <c r="J238" s="161">
        <f t="shared" si="56"/>
        <v>0</v>
      </c>
      <c r="K238" s="161">
        <f t="shared" si="56"/>
        <v>0</v>
      </c>
      <c r="L238" s="161">
        <f t="shared" si="56"/>
        <v>0</v>
      </c>
      <c r="M238" s="161">
        <f t="shared" si="56"/>
        <v>0</v>
      </c>
      <c r="N238" s="161">
        <f t="shared" si="56"/>
        <v>0</v>
      </c>
      <c r="O238" s="161">
        <f t="shared" si="56"/>
        <v>0</v>
      </c>
      <c r="P238" s="161">
        <f t="shared" si="56"/>
        <v>0</v>
      </c>
      <c r="Q238" s="161">
        <f t="shared" si="56"/>
        <v>0</v>
      </c>
      <c r="R238" s="161">
        <f t="shared" si="56"/>
        <v>0</v>
      </c>
      <c r="S238" s="161">
        <f t="shared" si="55"/>
        <v>0</v>
      </c>
      <c r="T238" s="161">
        <f t="shared" si="55"/>
        <v>0</v>
      </c>
      <c r="U238" s="161">
        <f t="shared" si="55"/>
        <v>0</v>
      </c>
      <c r="V238" s="161">
        <f t="shared" si="55"/>
        <v>0</v>
      </c>
      <c r="W238" s="161">
        <f t="shared" si="55"/>
        <v>0</v>
      </c>
      <c r="X238" s="161">
        <f t="shared" si="55"/>
        <v>0</v>
      </c>
      <c r="Y238" s="161">
        <f t="shared" si="55"/>
        <v>0</v>
      </c>
      <c r="Z238" s="161">
        <f t="shared" si="55"/>
        <v>0</v>
      </c>
      <c r="AA238" s="161">
        <f t="shared" si="55"/>
        <v>0</v>
      </c>
      <c r="AB238" s="161">
        <f t="shared" si="55"/>
        <v>0</v>
      </c>
      <c r="AC238" s="161">
        <f t="shared" si="55"/>
        <v>0</v>
      </c>
      <c r="AD238" s="161">
        <f t="shared" si="55"/>
        <v>0</v>
      </c>
      <c r="AE238" s="161">
        <f t="shared" si="55"/>
        <v>0</v>
      </c>
      <c r="AF238" s="174">
        <f t="shared" si="55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56"/>
        <v>0</v>
      </c>
      <c r="D239" s="161">
        <f t="shared" si="56"/>
        <v>0</v>
      </c>
      <c r="E239" s="161">
        <f t="shared" si="56"/>
        <v>0</v>
      </c>
      <c r="F239" s="161">
        <f t="shared" si="56"/>
        <v>0</v>
      </c>
      <c r="G239" s="161">
        <f t="shared" si="56"/>
        <v>0</v>
      </c>
      <c r="H239" s="161">
        <f t="shared" si="56"/>
        <v>0</v>
      </c>
      <c r="I239" s="161">
        <f t="shared" si="56"/>
        <v>0</v>
      </c>
      <c r="J239" s="161">
        <f t="shared" si="56"/>
        <v>0</v>
      </c>
      <c r="K239" s="161">
        <f t="shared" si="56"/>
        <v>0</v>
      </c>
      <c r="L239" s="161">
        <f t="shared" si="56"/>
        <v>0</v>
      </c>
      <c r="M239" s="161">
        <f t="shared" si="56"/>
        <v>0</v>
      </c>
      <c r="N239" s="161">
        <f t="shared" si="56"/>
        <v>0</v>
      </c>
      <c r="O239" s="161">
        <f t="shared" si="56"/>
        <v>0</v>
      </c>
      <c r="P239" s="161">
        <f t="shared" si="56"/>
        <v>0</v>
      </c>
      <c r="Q239" s="161">
        <f t="shared" si="56"/>
        <v>0</v>
      </c>
      <c r="R239" s="161">
        <f t="shared" si="56"/>
        <v>0</v>
      </c>
      <c r="S239" s="161">
        <f t="shared" si="55"/>
        <v>0</v>
      </c>
      <c r="T239" s="161">
        <f t="shared" si="55"/>
        <v>0</v>
      </c>
      <c r="U239" s="161">
        <f t="shared" si="55"/>
        <v>0</v>
      </c>
      <c r="V239" s="161">
        <f t="shared" si="55"/>
        <v>0</v>
      </c>
      <c r="W239" s="161">
        <f t="shared" si="55"/>
        <v>0</v>
      </c>
      <c r="X239" s="161">
        <f t="shared" si="55"/>
        <v>0</v>
      </c>
      <c r="Y239" s="161">
        <f t="shared" si="55"/>
        <v>0</v>
      </c>
      <c r="Z239" s="161">
        <f t="shared" si="55"/>
        <v>0</v>
      </c>
      <c r="AA239" s="161">
        <f t="shared" si="55"/>
        <v>0</v>
      </c>
      <c r="AB239" s="161">
        <f t="shared" si="55"/>
        <v>0</v>
      </c>
      <c r="AC239" s="161">
        <f t="shared" si="55"/>
        <v>0</v>
      </c>
      <c r="AD239" s="161">
        <f t="shared" si="55"/>
        <v>0</v>
      </c>
      <c r="AE239" s="161">
        <f t="shared" si="55"/>
        <v>0</v>
      </c>
      <c r="AF239" s="174">
        <f t="shared" si="55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56"/>
        <v>0</v>
      </c>
      <c r="D240" s="161">
        <f t="shared" si="56"/>
        <v>0</v>
      </c>
      <c r="E240" s="161">
        <f t="shared" si="56"/>
        <v>0</v>
      </c>
      <c r="F240" s="161">
        <f t="shared" si="56"/>
        <v>0</v>
      </c>
      <c r="G240" s="161">
        <f t="shared" si="56"/>
        <v>0</v>
      </c>
      <c r="H240" s="161">
        <f t="shared" si="56"/>
        <v>0</v>
      </c>
      <c r="I240" s="161">
        <f t="shared" si="56"/>
        <v>0</v>
      </c>
      <c r="J240" s="161">
        <f t="shared" si="56"/>
        <v>0</v>
      </c>
      <c r="K240" s="161">
        <f t="shared" si="56"/>
        <v>0</v>
      </c>
      <c r="L240" s="161">
        <f t="shared" si="56"/>
        <v>0</v>
      </c>
      <c r="M240" s="161">
        <f t="shared" si="56"/>
        <v>0</v>
      </c>
      <c r="N240" s="161">
        <f t="shared" si="56"/>
        <v>0</v>
      </c>
      <c r="O240" s="161">
        <f t="shared" si="56"/>
        <v>0</v>
      </c>
      <c r="P240" s="161">
        <f t="shared" si="56"/>
        <v>0</v>
      </c>
      <c r="Q240" s="161">
        <f t="shared" si="56"/>
        <v>0</v>
      </c>
      <c r="R240" s="161">
        <f t="shared" si="56"/>
        <v>0</v>
      </c>
      <c r="S240" s="161">
        <f t="shared" si="55"/>
        <v>0</v>
      </c>
      <c r="T240" s="161">
        <f t="shared" si="55"/>
        <v>0</v>
      </c>
      <c r="U240" s="161">
        <f t="shared" si="55"/>
        <v>0</v>
      </c>
      <c r="V240" s="161">
        <f t="shared" si="55"/>
        <v>0</v>
      </c>
      <c r="W240" s="161">
        <f t="shared" si="55"/>
        <v>0</v>
      </c>
      <c r="X240" s="161">
        <f t="shared" si="55"/>
        <v>0</v>
      </c>
      <c r="Y240" s="161">
        <f t="shared" si="55"/>
        <v>0</v>
      </c>
      <c r="Z240" s="161">
        <f t="shared" si="55"/>
        <v>0</v>
      </c>
      <c r="AA240" s="161">
        <f t="shared" si="55"/>
        <v>0</v>
      </c>
      <c r="AB240" s="161">
        <f t="shared" si="55"/>
        <v>0</v>
      </c>
      <c r="AC240" s="161">
        <f t="shared" si="55"/>
        <v>0</v>
      </c>
      <c r="AD240" s="161">
        <f t="shared" si="55"/>
        <v>0</v>
      </c>
      <c r="AE240" s="161">
        <f t="shared" si="55"/>
        <v>0</v>
      </c>
      <c r="AF240" s="174">
        <f t="shared" si="55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56"/>
        <v>0</v>
      </c>
      <c r="D241" s="161">
        <f t="shared" si="56"/>
        <v>0</v>
      </c>
      <c r="E241" s="161">
        <f t="shared" si="56"/>
        <v>0</v>
      </c>
      <c r="F241" s="161">
        <f t="shared" si="56"/>
        <v>0</v>
      </c>
      <c r="G241" s="161">
        <f t="shared" si="56"/>
        <v>0</v>
      </c>
      <c r="H241" s="161">
        <f t="shared" si="56"/>
        <v>0</v>
      </c>
      <c r="I241" s="161">
        <f t="shared" si="56"/>
        <v>0</v>
      </c>
      <c r="J241" s="161">
        <f t="shared" si="56"/>
        <v>0</v>
      </c>
      <c r="K241" s="161">
        <f t="shared" si="56"/>
        <v>0</v>
      </c>
      <c r="L241" s="161">
        <f t="shared" si="56"/>
        <v>0</v>
      </c>
      <c r="M241" s="161">
        <f t="shared" si="56"/>
        <v>0</v>
      </c>
      <c r="N241" s="161">
        <f t="shared" si="56"/>
        <v>0</v>
      </c>
      <c r="O241" s="161">
        <f t="shared" si="56"/>
        <v>0</v>
      </c>
      <c r="P241" s="161">
        <f t="shared" si="56"/>
        <v>0</v>
      </c>
      <c r="Q241" s="161">
        <f t="shared" si="56"/>
        <v>0</v>
      </c>
      <c r="R241" s="161">
        <f t="shared" si="56"/>
        <v>0</v>
      </c>
      <c r="S241" s="161">
        <f t="shared" si="55"/>
        <v>0</v>
      </c>
      <c r="T241" s="161">
        <f t="shared" si="55"/>
        <v>0</v>
      </c>
      <c r="U241" s="161">
        <f t="shared" si="55"/>
        <v>0</v>
      </c>
      <c r="V241" s="161">
        <f t="shared" si="55"/>
        <v>0</v>
      </c>
      <c r="W241" s="161">
        <f t="shared" si="55"/>
        <v>0</v>
      </c>
      <c r="X241" s="161">
        <f t="shared" si="55"/>
        <v>0</v>
      </c>
      <c r="Y241" s="161">
        <f t="shared" si="55"/>
        <v>0</v>
      </c>
      <c r="Z241" s="161">
        <f t="shared" si="55"/>
        <v>0</v>
      </c>
      <c r="AA241" s="161">
        <f t="shared" si="55"/>
        <v>0</v>
      </c>
      <c r="AB241" s="161">
        <f t="shared" si="55"/>
        <v>0</v>
      </c>
      <c r="AC241" s="161">
        <f t="shared" si="55"/>
        <v>0</v>
      </c>
      <c r="AD241" s="161">
        <f t="shared" si="55"/>
        <v>0</v>
      </c>
      <c r="AE241" s="161">
        <f t="shared" si="55"/>
        <v>0</v>
      </c>
      <c r="AF241" s="174">
        <f t="shared" si="55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56"/>
        <v>0</v>
      </c>
      <c r="D242" s="161">
        <f t="shared" si="56"/>
        <v>0</v>
      </c>
      <c r="E242" s="161">
        <f t="shared" si="56"/>
        <v>0</v>
      </c>
      <c r="F242" s="161">
        <f t="shared" si="56"/>
        <v>0</v>
      </c>
      <c r="G242" s="161">
        <f t="shared" si="56"/>
        <v>0</v>
      </c>
      <c r="H242" s="161">
        <f t="shared" si="56"/>
        <v>0</v>
      </c>
      <c r="I242" s="161">
        <f t="shared" si="56"/>
        <v>0</v>
      </c>
      <c r="J242" s="161">
        <f t="shared" si="56"/>
        <v>0</v>
      </c>
      <c r="K242" s="161">
        <f t="shared" si="56"/>
        <v>0</v>
      </c>
      <c r="L242" s="161">
        <f t="shared" si="56"/>
        <v>0</v>
      </c>
      <c r="M242" s="161">
        <f t="shared" si="56"/>
        <v>0</v>
      </c>
      <c r="N242" s="161">
        <f t="shared" si="56"/>
        <v>0</v>
      </c>
      <c r="O242" s="161">
        <f t="shared" si="56"/>
        <v>0</v>
      </c>
      <c r="P242" s="161">
        <f t="shared" si="56"/>
        <v>0</v>
      </c>
      <c r="Q242" s="161">
        <f t="shared" si="56"/>
        <v>0</v>
      </c>
      <c r="R242" s="161">
        <f t="shared" si="56"/>
        <v>0</v>
      </c>
      <c r="S242" s="161">
        <f t="shared" si="55"/>
        <v>0</v>
      </c>
      <c r="T242" s="161">
        <f t="shared" si="55"/>
        <v>0</v>
      </c>
      <c r="U242" s="161">
        <f t="shared" si="55"/>
        <v>0</v>
      </c>
      <c r="V242" s="161">
        <f t="shared" si="55"/>
        <v>0</v>
      </c>
      <c r="W242" s="161">
        <f t="shared" si="55"/>
        <v>0</v>
      </c>
      <c r="X242" s="161">
        <f t="shared" si="55"/>
        <v>0</v>
      </c>
      <c r="Y242" s="161">
        <f t="shared" si="55"/>
        <v>0</v>
      </c>
      <c r="Z242" s="161">
        <f t="shared" si="55"/>
        <v>0</v>
      </c>
      <c r="AA242" s="161">
        <f t="shared" si="55"/>
        <v>0</v>
      </c>
      <c r="AB242" s="161">
        <f t="shared" si="55"/>
        <v>0</v>
      </c>
      <c r="AC242" s="161">
        <f t="shared" si="55"/>
        <v>0</v>
      </c>
      <c r="AD242" s="161">
        <f t="shared" si="55"/>
        <v>0</v>
      </c>
      <c r="AE242" s="161">
        <f t="shared" si="55"/>
        <v>0</v>
      </c>
      <c r="AF242" s="174">
        <f t="shared" si="55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56"/>
        <v>0</v>
      </c>
      <c r="D243" s="161">
        <f t="shared" si="56"/>
        <v>0</v>
      </c>
      <c r="E243" s="161">
        <f t="shared" si="56"/>
        <v>0</v>
      </c>
      <c r="F243" s="161">
        <f t="shared" si="56"/>
        <v>0</v>
      </c>
      <c r="G243" s="161">
        <f t="shared" si="56"/>
        <v>0</v>
      </c>
      <c r="H243" s="161">
        <f t="shared" si="56"/>
        <v>0</v>
      </c>
      <c r="I243" s="161">
        <f t="shared" si="56"/>
        <v>0</v>
      </c>
      <c r="J243" s="161">
        <f t="shared" si="56"/>
        <v>0</v>
      </c>
      <c r="K243" s="161">
        <f t="shared" si="56"/>
        <v>0</v>
      </c>
      <c r="L243" s="161">
        <f t="shared" si="56"/>
        <v>0</v>
      </c>
      <c r="M243" s="161">
        <f t="shared" si="56"/>
        <v>0</v>
      </c>
      <c r="N243" s="161">
        <f t="shared" si="56"/>
        <v>0</v>
      </c>
      <c r="O243" s="161">
        <f t="shared" si="56"/>
        <v>0</v>
      </c>
      <c r="P243" s="161">
        <f t="shared" si="56"/>
        <v>0</v>
      </c>
      <c r="Q243" s="161">
        <f t="shared" si="56"/>
        <v>0</v>
      </c>
      <c r="R243" s="161">
        <f t="shared" si="56"/>
        <v>0</v>
      </c>
      <c r="S243" s="161">
        <f t="shared" si="55"/>
        <v>0</v>
      </c>
      <c r="T243" s="161">
        <f t="shared" si="55"/>
        <v>0</v>
      </c>
      <c r="U243" s="161">
        <f t="shared" si="55"/>
        <v>0</v>
      </c>
      <c r="V243" s="161">
        <f t="shared" si="55"/>
        <v>0</v>
      </c>
      <c r="W243" s="161">
        <f t="shared" si="55"/>
        <v>0</v>
      </c>
      <c r="X243" s="161">
        <f t="shared" si="55"/>
        <v>0</v>
      </c>
      <c r="Y243" s="161">
        <f t="shared" si="55"/>
        <v>0</v>
      </c>
      <c r="Z243" s="161">
        <f t="shared" si="55"/>
        <v>0</v>
      </c>
      <c r="AA243" s="161">
        <f t="shared" si="55"/>
        <v>0</v>
      </c>
      <c r="AB243" s="161">
        <f t="shared" si="55"/>
        <v>0</v>
      </c>
      <c r="AC243" s="161">
        <f t="shared" si="55"/>
        <v>0</v>
      </c>
      <c r="AD243" s="161">
        <f t="shared" si="55"/>
        <v>0</v>
      </c>
      <c r="AE243" s="161">
        <f t="shared" si="55"/>
        <v>0</v>
      </c>
      <c r="AF243" s="174">
        <f t="shared" si="55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56"/>
        <v>0</v>
      </c>
      <c r="D244" s="161">
        <f t="shared" si="56"/>
        <v>0</v>
      </c>
      <c r="E244" s="161">
        <f t="shared" si="56"/>
        <v>0</v>
      </c>
      <c r="F244" s="161">
        <f t="shared" si="56"/>
        <v>0</v>
      </c>
      <c r="G244" s="161">
        <f t="shared" si="56"/>
        <v>0</v>
      </c>
      <c r="H244" s="161">
        <f t="shared" si="56"/>
        <v>0</v>
      </c>
      <c r="I244" s="161">
        <f t="shared" si="56"/>
        <v>0</v>
      </c>
      <c r="J244" s="161">
        <f t="shared" si="56"/>
        <v>0</v>
      </c>
      <c r="K244" s="161">
        <f t="shared" si="56"/>
        <v>0</v>
      </c>
      <c r="L244" s="161">
        <f t="shared" si="56"/>
        <v>0</v>
      </c>
      <c r="M244" s="161">
        <f t="shared" si="56"/>
        <v>0</v>
      </c>
      <c r="N244" s="161">
        <f t="shared" si="56"/>
        <v>0</v>
      </c>
      <c r="O244" s="161">
        <f t="shared" si="56"/>
        <v>0</v>
      </c>
      <c r="P244" s="161">
        <f t="shared" si="56"/>
        <v>0</v>
      </c>
      <c r="Q244" s="161">
        <f t="shared" si="56"/>
        <v>0</v>
      </c>
      <c r="R244" s="161">
        <f t="shared" si="56"/>
        <v>0</v>
      </c>
      <c r="S244" s="161">
        <f t="shared" si="55"/>
        <v>0</v>
      </c>
      <c r="T244" s="161">
        <f t="shared" si="55"/>
        <v>0</v>
      </c>
      <c r="U244" s="161">
        <f t="shared" si="55"/>
        <v>0</v>
      </c>
      <c r="V244" s="161">
        <f t="shared" si="55"/>
        <v>0</v>
      </c>
      <c r="W244" s="161">
        <f t="shared" si="55"/>
        <v>0</v>
      </c>
      <c r="X244" s="161">
        <f t="shared" si="55"/>
        <v>0</v>
      </c>
      <c r="Y244" s="161">
        <f t="shared" si="55"/>
        <v>0</v>
      </c>
      <c r="Z244" s="161">
        <f t="shared" si="55"/>
        <v>0</v>
      </c>
      <c r="AA244" s="161">
        <f t="shared" si="55"/>
        <v>0</v>
      </c>
      <c r="AB244" s="161">
        <f t="shared" si="55"/>
        <v>0</v>
      </c>
      <c r="AC244" s="161">
        <f t="shared" si="55"/>
        <v>0</v>
      </c>
      <c r="AD244" s="161">
        <f t="shared" si="55"/>
        <v>0</v>
      </c>
      <c r="AE244" s="161">
        <f t="shared" si="55"/>
        <v>0</v>
      </c>
      <c r="AF244" s="174">
        <f t="shared" si="55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56"/>
        <v>0</v>
      </c>
      <c r="D245" s="161">
        <f t="shared" si="56"/>
        <v>0</v>
      </c>
      <c r="E245" s="161">
        <f t="shared" si="56"/>
        <v>0</v>
      </c>
      <c r="F245" s="161">
        <f t="shared" si="56"/>
        <v>0</v>
      </c>
      <c r="G245" s="161">
        <f t="shared" si="56"/>
        <v>0</v>
      </c>
      <c r="H245" s="161">
        <f t="shared" si="56"/>
        <v>0</v>
      </c>
      <c r="I245" s="161">
        <f t="shared" si="56"/>
        <v>0</v>
      </c>
      <c r="J245" s="161">
        <f t="shared" si="56"/>
        <v>0</v>
      </c>
      <c r="K245" s="161">
        <f t="shared" si="56"/>
        <v>0</v>
      </c>
      <c r="L245" s="161">
        <f t="shared" si="56"/>
        <v>0</v>
      </c>
      <c r="M245" s="161">
        <f t="shared" si="56"/>
        <v>0</v>
      </c>
      <c r="N245" s="161">
        <f t="shared" si="56"/>
        <v>0</v>
      </c>
      <c r="O245" s="161">
        <f t="shared" si="56"/>
        <v>0</v>
      </c>
      <c r="P245" s="161">
        <f t="shared" si="56"/>
        <v>0</v>
      </c>
      <c r="Q245" s="161">
        <f t="shared" si="56"/>
        <v>0</v>
      </c>
      <c r="R245" s="161">
        <f t="shared" si="56"/>
        <v>0</v>
      </c>
      <c r="S245" s="161">
        <f t="shared" si="55"/>
        <v>0</v>
      </c>
      <c r="T245" s="161">
        <f t="shared" si="55"/>
        <v>0</v>
      </c>
      <c r="U245" s="161">
        <f t="shared" si="55"/>
        <v>0</v>
      </c>
      <c r="V245" s="161">
        <f t="shared" si="55"/>
        <v>0</v>
      </c>
      <c r="W245" s="161">
        <f t="shared" si="55"/>
        <v>0</v>
      </c>
      <c r="X245" s="161">
        <f t="shared" si="55"/>
        <v>0</v>
      </c>
      <c r="Y245" s="161">
        <f t="shared" si="55"/>
        <v>0</v>
      </c>
      <c r="Z245" s="161">
        <f t="shared" si="55"/>
        <v>0</v>
      </c>
      <c r="AA245" s="161">
        <f t="shared" si="55"/>
        <v>0</v>
      </c>
      <c r="AB245" s="161">
        <f t="shared" si="55"/>
        <v>0</v>
      </c>
      <c r="AC245" s="161">
        <f t="shared" si="55"/>
        <v>0</v>
      </c>
      <c r="AD245" s="161">
        <f t="shared" si="55"/>
        <v>0</v>
      </c>
      <c r="AE245" s="161">
        <f t="shared" si="55"/>
        <v>0</v>
      </c>
      <c r="AF245" s="174">
        <f t="shared" si="55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56"/>
        <v>0</v>
      </c>
      <c r="D246" s="161">
        <f t="shared" si="56"/>
        <v>0</v>
      </c>
      <c r="E246" s="161">
        <f t="shared" si="56"/>
        <v>0</v>
      </c>
      <c r="F246" s="161">
        <f t="shared" si="56"/>
        <v>0</v>
      </c>
      <c r="G246" s="161">
        <f t="shared" si="56"/>
        <v>0</v>
      </c>
      <c r="H246" s="161">
        <f t="shared" si="56"/>
        <v>0</v>
      </c>
      <c r="I246" s="161">
        <f t="shared" si="56"/>
        <v>0</v>
      </c>
      <c r="J246" s="161">
        <f t="shared" si="56"/>
        <v>0</v>
      </c>
      <c r="K246" s="161">
        <f t="shared" si="56"/>
        <v>0</v>
      </c>
      <c r="L246" s="161">
        <f t="shared" si="56"/>
        <v>0</v>
      </c>
      <c r="M246" s="161">
        <f t="shared" si="56"/>
        <v>0</v>
      </c>
      <c r="N246" s="161">
        <f t="shared" si="56"/>
        <v>0</v>
      </c>
      <c r="O246" s="161">
        <f t="shared" si="56"/>
        <v>0</v>
      </c>
      <c r="P246" s="161">
        <f t="shared" si="56"/>
        <v>0</v>
      </c>
      <c r="Q246" s="161">
        <f t="shared" si="56"/>
        <v>0</v>
      </c>
      <c r="R246" s="161">
        <f t="shared" si="56"/>
        <v>0</v>
      </c>
      <c r="S246" s="161">
        <f t="shared" si="55"/>
        <v>0</v>
      </c>
      <c r="T246" s="161">
        <f t="shared" si="55"/>
        <v>0</v>
      </c>
      <c r="U246" s="161">
        <f t="shared" si="55"/>
        <v>0</v>
      </c>
      <c r="V246" s="161">
        <f t="shared" si="55"/>
        <v>0</v>
      </c>
      <c r="W246" s="161">
        <f t="shared" si="55"/>
        <v>0</v>
      </c>
      <c r="X246" s="161">
        <f t="shared" si="55"/>
        <v>0</v>
      </c>
      <c r="Y246" s="161">
        <f t="shared" si="55"/>
        <v>0</v>
      </c>
      <c r="Z246" s="161">
        <f t="shared" si="55"/>
        <v>0</v>
      </c>
      <c r="AA246" s="161">
        <f t="shared" si="55"/>
        <v>0</v>
      </c>
      <c r="AB246" s="161">
        <f t="shared" si="55"/>
        <v>0</v>
      </c>
      <c r="AC246" s="161">
        <f t="shared" si="55"/>
        <v>0</v>
      </c>
      <c r="AD246" s="161">
        <f t="shared" si="55"/>
        <v>0</v>
      </c>
      <c r="AE246" s="161">
        <f t="shared" si="55"/>
        <v>0</v>
      </c>
      <c r="AF246" s="174">
        <f t="shared" si="55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56"/>
        <v>0</v>
      </c>
      <c r="D247" s="161">
        <f t="shared" si="56"/>
        <v>0</v>
      </c>
      <c r="E247" s="161">
        <f t="shared" si="56"/>
        <v>0</v>
      </c>
      <c r="F247" s="161">
        <f t="shared" si="56"/>
        <v>0</v>
      </c>
      <c r="G247" s="161">
        <f t="shared" si="56"/>
        <v>0</v>
      </c>
      <c r="H247" s="161">
        <f t="shared" si="56"/>
        <v>0</v>
      </c>
      <c r="I247" s="161">
        <f t="shared" si="56"/>
        <v>0</v>
      </c>
      <c r="J247" s="161">
        <f t="shared" si="56"/>
        <v>0</v>
      </c>
      <c r="K247" s="161">
        <f t="shared" si="56"/>
        <v>0</v>
      </c>
      <c r="L247" s="161">
        <f t="shared" si="56"/>
        <v>0</v>
      </c>
      <c r="M247" s="161">
        <f t="shared" si="56"/>
        <v>0</v>
      </c>
      <c r="N247" s="161">
        <f t="shared" si="56"/>
        <v>0</v>
      </c>
      <c r="O247" s="161">
        <f t="shared" si="56"/>
        <v>0</v>
      </c>
      <c r="P247" s="161">
        <f t="shared" si="56"/>
        <v>0</v>
      </c>
      <c r="Q247" s="161">
        <f t="shared" si="56"/>
        <v>0</v>
      </c>
      <c r="R247" s="161">
        <f t="shared" si="56"/>
        <v>0</v>
      </c>
      <c r="S247" s="161">
        <f t="shared" si="55"/>
        <v>0</v>
      </c>
      <c r="T247" s="161">
        <f t="shared" si="55"/>
        <v>0</v>
      </c>
      <c r="U247" s="161">
        <f t="shared" si="55"/>
        <v>0</v>
      </c>
      <c r="V247" s="161">
        <f t="shared" si="55"/>
        <v>0</v>
      </c>
      <c r="W247" s="161">
        <f t="shared" si="55"/>
        <v>0</v>
      </c>
      <c r="X247" s="161">
        <f t="shared" si="55"/>
        <v>0</v>
      </c>
      <c r="Y247" s="161">
        <f t="shared" si="55"/>
        <v>0</v>
      </c>
      <c r="Z247" s="161">
        <f t="shared" si="55"/>
        <v>0</v>
      </c>
      <c r="AA247" s="161">
        <f t="shared" si="55"/>
        <v>0</v>
      </c>
      <c r="AB247" s="161">
        <f t="shared" si="55"/>
        <v>0</v>
      </c>
      <c r="AC247" s="161">
        <f t="shared" si="55"/>
        <v>0</v>
      </c>
      <c r="AD247" s="161">
        <f t="shared" si="55"/>
        <v>0</v>
      </c>
      <c r="AE247" s="161">
        <f t="shared" si="55"/>
        <v>0</v>
      </c>
      <c r="AF247" s="174">
        <f t="shared" si="55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56"/>
        <v>0</v>
      </c>
      <c r="D248" s="161">
        <f t="shared" si="56"/>
        <v>0</v>
      </c>
      <c r="E248" s="161">
        <f t="shared" si="56"/>
        <v>0</v>
      </c>
      <c r="F248" s="161">
        <f t="shared" si="56"/>
        <v>0</v>
      </c>
      <c r="G248" s="161">
        <f t="shared" si="56"/>
        <v>0</v>
      </c>
      <c r="H248" s="161">
        <f t="shared" si="56"/>
        <v>0</v>
      </c>
      <c r="I248" s="161">
        <f t="shared" si="56"/>
        <v>0</v>
      </c>
      <c r="J248" s="161">
        <f t="shared" si="56"/>
        <v>0</v>
      </c>
      <c r="K248" s="161">
        <f t="shared" si="56"/>
        <v>0</v>
      </c>
      <c r="L248" s="161">
        <f t="shared" si="56"/>
        <v>0</v>
      </c>
      <c r="M248" s="161">
        <f t="shared" si="56"/>
        <v>0</v>
      </c>
      <c r="N248" s="161">
        <f t="shared" si="56"/>
        <v>0</v>
      </c>
      <c r="O248" s="161">
        <f t="shared" si="56"/>
        <v>0</v>
      </c>
      <c r="P248" s="161">
        <f t="shared" si="56"/>
        <v>0</v>
      </c>
      <c r="Q248" s="161">
        <f t="shared" si="56"/>
        <v>0</v>
      </c>
      <c r="R248" s="161">
        <f t="shared" ref="R248:AF263" si="57">Q248</f>
        <v>0</v>
      </c>
      <c r="S248" s="161">
        <f t="shared" si="57"/>
        <v>0</v>
      </c>
      <c r="T248" s="161">
        <f t="shared" si="57"/>
        <v>0</v>
      </c>
      <c r="U248" s="161">
        <f t="shared" si="57"/>
        <v>0</v>
      </c>
      <c r="V248" s="161">
        <f t="shared" si="57"/>
        <v>0</v>
      </c>
      <c r="W248" s="161">
        <f t="shared" si="57"/>
        <v>0</v>
      </c>
      <c r="X248" s="161">
        <f t="shared" si="57"/>
        <v>0</v>
      </c>
      <c r="Y248" s="161">
        <f t="shared" si="57"/>
        <v>0</v>
      </c>
      <c r="Z248" s="161">
        <f t="shared" si="57"/>
        <v>0</v>
      </c>
      <c r="AA248" s="161">
        <f t="shared" si="57"/>
        <v>0</v>
      </c>
      <c r="AB248" s="161">
        <f t="shared" si="57"/>
        <v>0</v>
      </c>
      <c r="AC248" s="161">
        <f t="shared" si="57"/>
        <v>0</v>
      </c>
      <c r="AD248" s="161">
        <f t="shared" si="57"/>
        <v>0</v>
      </c>
      <c r="AE248" s="161">
        <f t="shared" si="57"/>
        <v>0</v>
      </c>
      <c r="AF248" s="174">
        <f t="shared" si="57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58">B249</f>
        <v>0</v>
      </c>
      <c r="D249" s="161">
        <f t="shared" si="58"/>
        <v>0</v>
      </c>
      <c r="E249" s="161">
        <f t="shared" si="58"/>
        <v>0</v>
      </c>
      <c r="F249" s="161">
        <f t="shared" si="58"/>
        <v>0</v>
      </c>
      <c r="G249" s="161">
        <f t="shared" si="58"/>
        <v>0</v>
      </c>
      <c r="H249" s="161">
        <f t="shared" si="58"/>
        <v>0</v>
      </c>
      <c r="I249" s="161">
        <f t="shared" si="58"/>
        <v>0</v>
      </c>
      <c r="J249" s="161">
        <f t="shared" si="58"/>
        <v>0</v>
      </c>
      <c r="K249" s="161">
        <f t="shared" si="58"/>
        <v>0</v>
      </c>
      <c r="L249" s="161">
        <f t="shared" si="58"/>
        <v>0</v>
      </c>
      <c r="M249" s="161">
        <f t="shared" si="58"/>
        <v>0</v>
      </c>
      <c r="N249" s="161">
        <f t="shared" si="58"/>
        <v>0</v>
      </c>
      <c r="O249" s="161">
        <f t="shared" si="58"/>
        <v>0</v>
      </c>
      <c r="P249" s="161">
        <f t="shared" si="58"/>
        <v>0</v>
      </c>
      <c r="Q249" s="161">
        <f t="shared" si="58"/>
        <v>0</v>
      </c>
      <c r="R249" s="161">
        <f t="shared" si="57"/>
        <v>0</v>
      </c>
      <c r="S249" s="161">
        <f t="shared" si="57"/>
        <v>0</v>
      </c>
      <c r="T249" s="161">
        <f t="shared" si="57"/>
        <v>0</v>
      </c>
      <c r="U249" s="161">
        <f t="shared" si="57"/>
        <v>0</v>
      </c>
      <c r="V249" s="161">
        <f t="shared" si="57"/>
        <v>0</v>
      </c>
      <c r="W249" s="161">
        <f t="shared" si="57"/>
        <v>0</v>
      </c>
      <c r="X249" s="161">
        <f t="shared" si="57"/>
        <v>0</v>
      </c>
      <c r="Y249" s="161">
        <f t="shared" si="57"/>
        <v>0</v>
      </c>
      <c r="Z249" s="161">
        <f t="shared" si="57"/>
        <v>0</v>
      </c>
      <c r="AA249" s="161">
        <f t="shared" si="57"/>
        <v>0</v>
      </c>
      <c r="AB249" s="161">
        <f t="shared" si="57"/>
        <v>0</v>
      </c>
      <c r="AC249" s="161">
        <f t="shared" si="57"/>
        <v>0</v>
      </c>
      <c r="AD249" s="161">
        <f t="shared" si="57"/>
        <v>0</v>
      </c>
      <c r="AE249" s="161">
        <f t="shared" si="57"/>
        <v>0</v>
      </c>
      <c r="AF249" s="174">
        <f t="shared" si="57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58"/>
        <v>0</v>
      </c>
      <c r="D250" s="161">
        <f t="shared" si="58"/>
        <v>0</v>
      </c>
      <c r="E250" s="161">
        <f t="shared" si="58"/>
        <v>0</v>
      </c>
      <c r="F250" s="161">
        <f t="shared" si="58"/>
        <v>0</v>
      </c>
      <c r="G250" s="161">
        <f t="shared" si="58"/>
        <v>0</v>
      </c>
      <c r="H250" s="161">
        <f t="shared" si="58"/>
        <v>0</v>
      </c>
      <c r="I250" s="161">
        <f t="shared" si="58"/>
        <v>0</v>
      </c>
      <c r="J250" s="161">
        <f t="shared" si="58"/>
        <v>0</v>
      </c>
      <c r="K250" s="161">
        <f t="shared" si="58"/>
        <v>0</v>
      </c>
      <c r="L250" s="161">
        <f t="shared" si="58"/>
        <v>0</v>
      </c>
      <c r="M250" s="161">
        <f t="shared" si="58"/>
        <v>0</v>
      </c>
      <c r="N250" s="161">
        <f t="shared" si="58"/>
        <v>0</v>
      </c>
      <c r="O250" s="161">
        <f t="shared" si="58"/>
        <v>0</v>
      </c>
      <c r="P250" s="161">
        <f t="shared" si="58"/>
        <v>0</v>
      </c>
      <c r="Q250" s="161">
        <f t="shared" si="58"/>
        <v>0</v>
      </c>
      <c r="R250" s="161">
        <f t="shared" si="58"/>
        <v>0</v>
      </c>
      <c r="S250" s="161">
        <f t="shared" si="57"/>
        <v>0</v>
      </c>
      <c r="T250" s="161">
        <f t="shared" si="57"/>
        <v>0</v>
      </c>
      <c r="U250" s="161">
        <f t="shared" si="57"/>
        <v>0</v>
      </c>
      <c r="V250" s="161">
        <f t="shared" si="57"/>
        <v>0</v>
      </c>
      <c r="W250" s="161">
        <f t="shared" si="57"/>
        <v>0</v>
      </c>
      <c r="X250" s="161">
        <f t="shared" si="57"/>
        <v>0</v>
      </c>
      <c r="Y250" s="161">
        <f t="shared" si="57"/>
        <v>0</v>
      </c>
      <c r="Z250" s="161">
        <f t="shared" si="57"/>
        <v>0</v>
      </c>
      <c r="AA250" s="161">
        <f t="shared" si="57"/>
        <v>0</v>
      </c>
      <c r="AB250" s="161">
        <f t="shared" si="57"/>
        <v>0</v>
      </c>
      <c r="AC250" s="161">
        <f t="shared" si="57"/>
        <v>0</v>
      </c>
      <c r="AD250" s="161">
        <f t="shared" si="57"/>
        <v>0</v>
      </c>
      <c r="AE250" s="161">
        <f t="shared" si="57"/>
        <v>0</v>
      </c>
      <c r="AF250" s="174">
        <f t="shared" si="57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58"/>
        <v>0</v>
      </c>
      <c r="D251" s="161">
        <f t="shared" si="58"/>
        <v>0</v>
      </c>
      <c r="E251" s="161">
        <f t="shared" si="58"/>
        <v>0</v>
      </c>
      <c r="F251" s="161">
        <f t="shared" si="58"/>
        <v>0</v>
      </c>
      <c r="G251" s="161">
        <f t="shared" si="58"/>
        <v>0</v>
      </c>
      <c r="H251" s="161">
        <f t="shared" si="58"/>
        <v>0</v>
      </c>
      <c r="I251" s="161">
        <f t="shared" si="58"/>
        <v>0</v>
      </c>
      <c r="J251" s="161">
        <f t="shared" si="58"/>
        <v>0</v>
      </c>
      <c r="K251" s="161">
        <f t="shared" si="58"/>
        <v>0</v>
      </c>
      <c r="L251" s="161">
        <f t="shared" si="58"/>
        <v>0</v>
      </c>
      <c r="M251" s="161">
        <f t="shared" si="58"/>
        <v>0</v>
      </c>
      <c r="N251" s="161">
        <f t="shared" si="58"/>
        <v>0</v>
      </c>
      <c r="O251" s="161">
        <f t="shared" si="58"/>
        <v>0</v>
      </c>
      <c r="P251" s="161">
        <f t="shared" si="58"/>
        <v>0</v>
      </c>
      <c r="Q251" s="161">
        <f t="shared" si="58"/>
        <v>0</v>
      </c>
      <c r="R251" s="161">
        <f t="shared" si="58"/>
        <v>0</v>
      </c>
      <c r="S251" s="161">
        <f t="shared" si="57"/>
        <v>0</v>
      </c>
      <c r="T251" s="161">
        <f t="shared" si="57"/>
        <v>0</v>
      </c>
      <c r="U251" s="161">
        <f t="shared" si="57"/>
        <v>0</v>
      </c>
      <c r="V251" s="161">
        <f t="shared" si="57"/>
        <v>0</v>
      </c>
      <c r="W251" s="161">
        <f t="shared" si="57"/>
        <v>0</v>
      </c>
      <c r="X251" s="161">
        <f t="shared" si="57"/>
        <v>0</v>
      </c>
      <c r="Y251" s="161">
        <f t="shared" si="57"/>
        <v>0</v>
      </c>
      <c r="Z251" s="161">
        <f t="shared" si="57"/>
        <v>0</v>
      </c>
      <c r="AA251" s="161">
        <f t="shared" si="57"/>
        <v>0</v>
      </c>
      <c r="AB251" s="161">
        <f t="shared" si="57"/>
        <v>0</v>
      </c>
      <c r="AC251" s="161">
        <f t="shared" si="57"/>
        <v>0</v>
      </c>
      <c r="AD251" s="161">
        <f t="shared" si="57"/>
        <v>0</v>
      </c>
      <c r="AE251" s="161">
        <f t="shared" si="57"/>
        <v>0</v>
      </c>
      <c r="AF251" s="174">
        <f t="shared" si="57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58"/>
        <v>0</v>
      </c>
      <c r="D252" s="161">
        <f t="shared" si="58"/>
        <v>0</v>
      </c>
      <c r="E252" s="161">
        <f t="shared" si="58"/>
        <v>0</v>
      </c>
      <c r="F252" s="161">
        <f t="shared" si="58"/>
        <v>0</v>
      </c>
      <c r="G252" s="161">
        <f t="shared" si="58"/>
        <v>0</v>
      </c>
      <c r="H252" s="161">
        <f t="shared" si="58"/>
        <v>0</v>
      </c>
      <c r="I252" s="161">
        <f t="shared" si="58"/>
        <v>0</v>
      </c>
      <c r="J252" s="161">
        <f t="shared" si="58"/>
        <v>0</v>
      </c>
      <c r="K252" s="161">
        <f t="shared" si="58"/>
        <v>0</v>
      </c>
      <c r="L252" s="161">
        <f t="shared" si="58"/>
        <v>0</v>
      </c>
      <c r="M252" s="161">
        <f t="shared" si="58"/>
        <v>0</v>
      </c>
      <c r="N252" s="161">
        <f t="shared" si="58"/>
        <v>0</v>
      </c>
      <c r="O252" s="161">
        <f t="shared" si="58"/>
        <v>0</v>
      </c>
      <c r="P252" s="161">
        <f t="shared" si="58"/>
        <v>0</v>
      </c>
      <c r="Q252" s="161">
        <f t="shared" si="58"/>
        <v>0</v>
      </c>
      <c r="R252" s="161">
        <f t="shared" si="58"/>
        <v>0</v>
      </c>
      <c r="S252" s="161">
        <f t="shared" si="57"/>
        <v>0</v>
      </c>
      <c r="T252" s="161">
        <f t="shared" si="57"/>
        <v>0</v>
      </c>
      <c r="U252" s="161">
        <f t="shared" si="57"/>
        <v>0</v>
      </c>
      <c r="V252" s="161">
        <f t="shared" si="57"/>
        <v>0</v>
      </c>
      <c r="W252" s="161">
        <f t="shared" si="57"/>
        <v>0</v>
      </c>
      <c r="X252" s="161">
        <f t="shared" si="57"/>
        <v>0</v>
      </c>
      <c r="Y252" s="161">
        <f t="shared" si="57"/>
        <v>0</v>
      </c>
      <c r="Z252" s="161">
        <f t="shared" si="57"/>
        <v>0</v>
      </c>
      <c r="AA252" s="161">
        <f t="shared" si="57"/>
        <v>0</v>
      </c>
      <c r="AB252" s="161">
        <f t="shared" si="57"/>
        <v>0</v>
      </c>
      <c r="AC252" s="161">
        <f t="shared" si="57"/>
        <v>0</v>
      </c>
      <c r="AD252" s="161">
        <f t="shared" si="57"/>
        <v>0</v>
      </c>
      <c r="AE252" s="161">
        <f t="shared" si="57"/>
        <v>0</v>
      </c>
      <c r="AF252" s="174">
        <f t="shared" si="57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58"/>
        <v>0</v>
      </c>
      <c r="D253" s="161">
        <f t="shared" si="58"/>
        <v>0</v>
      </c>
      <c r="E253" s="161">
        <f t="shared" si="58"/>
        <v>0</v>
      </c>
      <c r="F253" s="161">
        <f t="shared" si="58"/>
        <v>0</v>
      </c>
      <c r="G253" s="161">
        <f t="shared" si="58"/>
        <v>0</v>
      </c>
      <c r="H253" s="161">
        <f t="shared" si="58"/>
        <v>0</v>
      </c>
      <c r="I253" s="161">
        <f t="shared" si="58"/>
        <v>0</v>
      </c>
      <c r="J253" s="161">
        <f t="shared" si="58"/>
        <v>0</v>
      </c>
      <c r="K253" s="161">
        <f t="shared" si="58"/>
        <v>0</v>
      </c>
      <c r="L253" s="161">
        <f t="shared" si="58"/>
        <v>0</v>
      </c>
      <c r="M253" s="161">
        <f t="shared" si="58"/>
        <v>0</v>
      </c>
      <c r="N253" s="161">
        <f t="shared" si="58"/>
        <v>0</v>
      </c>
      <c r="O253" s="161">
        <f t="shared" si="58"/>
        <v>0</v>
      </c>
      <c r="P253" s="161">
        <f t="shared" si="58"/>
        <v>0</v>
      </c>
      <c r="Q253" s="161">
        <f t="shared" si="58"/>
        <v>0</v>
      </c>
      <c r="R253" s="161">
        <f t="shared" si="58"/>
        <v>0</v>
      </c>
      <c r="S253" s="161">
        <f t="shared" si="57"/>
        <v>0</v>
      </c>
      <c r="T253" s="161">
        <f t="shared" si="57"/>
        <v>0</v>
      </c>
      <c r="U253" s="161">
        <f t="shared" si="57"/>
        <v>0</v>
      </c>
      <c r="V253" s="161">
        <f t="shared" si="57"/>
        <v>0</v>
      </c>
      <c r="W253" s="161">
        <f t="shared" si="57"/>
        <v>0</v>
      </c>
      <c r="X253" s="161">
        <f t="shared" si="57"/>
        <v>0</v>
      </c>
      <c r="Y253" s="161">
        <f t="shared" si="57"/>
        <v>0</v>
      </c>
      <c r="Z253" s="161">
        <f t="shared" si="57"/>
        <v>0</v>
      </c>
      <c r="AA253" s="161">
        <f t="shared" si="57"/>
        <v>0</v>
      </c>
      <c r="AB253" s="161">
        <f t="shared" si="57"/>
        <v>0</v>
      </c>
      <c r="AC253" s="161">
        <f t="shared" si="57"/>
        <v>0</v>
      </c>
      <c r="AD253" s="161">
        <f t="shared" si="57"/>
        <v>0</v>
      </c>
      <c r="AE253" s="161">
        <f t="shared" si="57"/>
        <v>0</v>
      </c>
      <c r="AF253" s="174">
        <f t="shared" si="57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58"/>
        <v>0</v>
      </c>
      <c r="D254" s="161">
        <f t="shared" si="58"/>
        <v>0</v>
      </c>
      <c r="E254" s="161">
        <f t="shared" si="58"/>
        <v>0</v>
      </c>
      <c r="F254" s="161">
        <f t="shared" si="58"/>
        <v>0</v>
      </c>
      <c r="G254" s="161">
        <f t="shared" si="58"/>
        <v>0</v>
      </c>
      <c r="H254" s="161">
        <f t="shared" si="58"/>
        <v>0</v>
      </c>
      <c r="I254" s="161">
        <f t="shared" si="58"/>
        <v>0</v>
      </c>
      <c r="J254" s="161">
        <f t="shared" si="58"/>
        <v>0</v>
      </c>
      <c r="K254" s="161">
        <f t="shared" si="58"/>
        <v>0</v>
      </c>
      <c r="L254" s="161">
        <f t="shared" si="58"/>
        <v>0</v>
      </c>
      <c r="M254" s="161">
        <f t="shared" si="58"/>
        <v>0</v>
      </c>
      <c r="N254" s="161">
        <f t="shared" si="58"/>
        <v>0</v>
      </c>
      <c r="O254" s="161">
        <f t="shared" si="58"/>
        <v>0</v>
      </c>
      <c r="P254" s="161">
        <f t="shared" si="58"/>
        <v>0</v>
      </c>
      <c r="Q254" s="161">
        <f t="shared" si="58"/>
        <v>0</v>
      </c>
      <c r="R254" s="161">
        <f t="shared" si="58"/>
        <v>0</v>
      </c>
      <c r="S254" s="161">
        <f t="shared" si="57"/>
        <v>0</v>
      </c>
      <c r="T254" s="161">
        <f t="shared" si="57"/>
        <v>0</v>
      </c>
      <c r="U254" s="161">
        <f t="shared" si="57"/>
        <v>0</v>
      </c>
      <c r="V254" s="161">
        <f t="shared" si="57"/>
        <v>0</v>
      </c>
      <c r="W254" s="161">
        <f t="shared" si="57"/>
        <v>0</v>
      </c>
      <c r="X254" s="161">
        <f t="shared" si="57"/>
        <v>0</v>
      </c>
      <c r="Y254" s="161">
        <f t="shared" si="57"/>
        <v>0</v>
      </c>
      <c r="Z254" s="161">
        <f t="shared" si="57"/>
        <v>0</v>
      </c>
      <c r="AA254" s="161">
        <f t="shared" si="57"/>
        <v>0</v>
      </c>
      <c r="AB254" s="161">
        <f t="shared" si="57"/>
        <v>0</v>
      </c>
      <c r="AC254" s="161">
        <f t="shared" si="57"/>
        <v>0</v>
      </c>
      <c r="AD254" s="161">
        <f t="shared" si="57"/>
        <v>0</v>
      </c>
      <c r="AE254" s="161">
        <f t="shared" si="57"/>
        <v>0</v>
      </c>
      <c r="AF254" s="174">
        <f t="shared" si="57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58"/>
        <v>0</v>
      </c>
      <c r="D255" s="161">
        <f t="shared" si="58"/>
        <v>0</v>
      </c>
      <c r="E255" s="161">
        <f t="shared" si="58"/>
        <v>0</v>
      </c>
      <c r="F255" s="161">
        <f t="shared" si="58"/>
        <v>0</v>
      </c>
      <c r="G255" s="161">
        <f t="shared" si="58"/>
        <v>0</v>
      </c>
      <c r="H255" s="161">
        <f t="shared" si="58"/>
        <v>0</v>
      </c>
      <c r="I255" s="161">
        <f t="shared" si="58"/>
        <v>0</v>
      </c>
      <c r="J255" s="161">
        <f t="shared" si="58"/>
        <v>0</v>
      </c>
      <c r="K255" s="161">
        <f t="shared" si="58"/>
        <v>0</v>
      </c>
      <c r="L255" s="161">
        <f t="shared" si="58"/>
        <v>0</v>
      </c>
      <c r="M255" s="161">
        <f t="shared" si="58"/>
        <v>0</v>
      </c>
      <c r="N255" s="161">
        <f t="shared" si="58"/>
        <v>0</v>
      </c>
      <c r="O255" s="161">
        <f t="shared" si="58"/>
        <v>0</v>
      </c>
      <c r="P255" s="161">
        <f t="shared" si="58"/>
        <v>0</v>
      </c>
      <c r="Q255" s="161">
        <f t="shared" si="58"/>
        <v>0</v>
      </c>
      <c r="R255" s="161">
        <f t="shared" si="58"/>
        <v>0</v>
      </c>
      <c r="S255" s="161">
        <f t="shared" si="57"/>
        <v>0</v>
      </c>
      <c r="T255" s="161">
        <f t="shared" si="57"/>
        <v>0</v>
      </c>
      <c r="U255" s="161">
        <f t="shared" si="57"/>
        <v>0</v>
      </c>
      <c r="V255" s="161">
        <f t="shared" si="57"/>
        <v>0</v>
      </c>
      <c r="W255" s="161">
        <f t="shared" si="57"/>
        <v>0</v>
      </c>
      <c r="X255" s="161">
        <f t="shared" si="57"/>
        <v>0</v>
      </c>
      <c r="Y255" s="161">
        <f t="shared" si="57"/>
        <v>0</v>
      </c>
      <c r="Z255" s="161">
        <f t="shared" si="57"/>
        <v>0</v>
      </c>
      <c r="AA255" s="161">
        <f t="shared" si="57"/>
        <v>0</v>
      </c>
      <c r="AB255" s="161">
        <f t="shared" si="57"/>
        <v>0</v>
      </c>
      <c r="AC255" s="161">
        <f t="shared" si="57"/>
        <v>0</v>
      </c>
      <c r="AD255" s="161">
        <f t="shared" si="57"/>
        <v>0</v>
      </c>
      <c r="AE255" s="161">
        <f t="shared" si="57"/>
        <v>0</v>
      </c>
      <c r="AF255" s="174">
        <f t="shared" si="57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58"/>
        <v>0</v>
      </c>
      <c r="D256" s="161">
        <f t="shared" si="58"/>
        <v>0</v>
      </c>
      <c r="E256" s="161">
        <f t="shared" si="58"/>
        <v>0</v>
      </c>
      <c r="F256" s="161">
        <f t="shared" si="58"/>
        <v>0</v>
      </c>
      <c r="G256" s="161">
        <f t="shared" si="58"/>
        <v>0</v>
      </c>
      <c r="H256" s="161">
        <f t="shared" si="58"/>
        <v>0</v>
      </c>
      <c r="I256" s="161">
        <f t="shared" si="58"/>
        <v>0</v>
      </c>
      <c r="J256" s="161">
        <f t="shared" si="58"/>
        <v>0</v>
      </c>
      <c r="K256" s="161">
        <f t="shared" si="58"/>
        <v>0</v>
      </c>
      <c r="L256" s="161">
        <f t="shared" si="58"/>
        <v>0</v>
      </c>
      <c r="M256" s="161">
        <f t="shared" si="58"/>
        <v>0</v>
      </c>
      <c r="N256" s="161">
        <f t="shared" si="58"/>
        <v>0</v>
      </c>
      <c r="O256" s="161">
        <f t="shared" si="58"/>
        <v>0</v>
      </c>
      <c r="P256" s="161">
        <f t="shared" si="58"/>
        <v>0</v>
      </c>
      <c r="Q256" s="161">
        <f t="shared" si="58"/>
        <v>0</v>
      </c>
      <c r="R256" s="161">
        <f t="shared" si="58"/>
        <v>0</v>
      </c>
      <c r="S256" s="161">
        <f t="shared" si="57"/>
        <v>0</v>
      </c>
      <c r="T256" s="161">
        <f t="shared" si="57"/>
        <v>0</v>
      </c>
      <c r="U256" s="161">
        <f t="shared" si="57"/>
        <v>0</v>
      </c>
      <c r="V256" s="161">
        <f t="shared" si="57"/>
        <v>0</v>
      </c>
      <c r="W256" s="161">
        <f t="shared" si="57"/>
        <v>0</v>
      </c>
      <c r="X256" s="161">
        <f t="shared" si="57"/>
        <v>0</v>
      </c>
      <c r="Y256" s="161">
        <f t="shared" si="57"/>
        <v>0</v>
      </c>
      <c r="Z256" s="161">
        <f t="shared" si="57"/>
        <v>0</v>
      </c>
      <c r="AA256" s="161">
        <f t="shared" si="57"/>
        <v>0</v>
      </c>
      <c r="AB256" s="161">
        <f t="shared" si="57"/>
        <v>0</v>
      </c>
      <c r="AC256" s="161">
        <f t="shared" si="57"/>
        <v>0</v>
      </c>
      <c r="AD256" s="161">
        <f t="shared" si="57"/>
        <v>0</v>
      </c>
      <c r="AE256" s="161">
        <f t="shared" si="57"/>
        <v>0</v>
      </c>
      <c r="AF256" s="174">
        <f t="shared" si="57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58"/>
        <v>0</v>
      </c>
      <c r="D257" s="161">
        <f t="shared" si="58"/>
        <v>0</v>
      </c>
      <c r="E257" s="161">
        <f t="shared" si="58"/>
        <v>0</v>
      </c>
      <c r="F257" s="161">
        <f t="shared" si="58"/>
        <v>0</v>
      </c>
      <c r="G257" s="161">
        <f t="shared" si="58"/>
        <v>0</v>
      </c>
      <c r="H257" s="161">
        <f t="shared" si="58"/>
        <v>0</v>
      </c>
      <c r="I257" s="161">
        <f t="shared" si="58"/>
        <v>0</v>
      </c>
      <c r="J257" s="161">
        <f t="shared" si="58"/>
        <v>0</v>
      </c>
      <c r="K257" s="161">
        <f t="shared" si="58"/>
        <v>0</v>
      </c>
      <c r="L257" s="161">
        <f t="shared" si="58"/>
        <v>0</v>
      </c>
      <c r="M257" s="161">
        <f t="shared" si="58"/>
        <v>0</v>
      </c>
      <c r="N257" s="161">
        <f t="shared" si="58"/>
        <v>0</v>
      </c>
      <c r="O257" s="161">
        <f t="shared" si="58"/>
        <v>0</v>
      </c>
      <c r="P257" s="161">
        <f t="shared" si="58"/>
        <v>0</v>
      </c>
      <c r="Q257" s="161">
        <f t="shared" si="58"/>
        <v>0</v>
      </c>
      <c r="R257" s="161">
        <f t="shared" si="58"/>
        <v>0</v>
      </c>
      <c r="S257" s="161">
        <f t="shared" si="57"/>
        <v>0</v>
      </c>
      <c r="T257" s="161">
        <f t="shared" si="57"/>
        <v>0</v>
      </c>
      <c r="U257" s="161">
        <f t="shared" si="57"/>
        <v>0</v>
      </c>
      <c r="V257" s="161">
        <f t="shared" si="57"/>
        <v>0</v>
      </c>
      <c r="W257" s="161">
        <f t="shared" si="57"/>
        <v>0</v>
      </c>
      <c r="X257" s="161">
        <f t="shared" si="57"/>
        <v>0</v>
      </c>
      <c r="Y257" s="161">
        <f t="shared" si="57"/>
        <v>0</v>
      </c>
      <c r="Z257" s="161">
        <f t="shared" si="57"/>
        <v>0</v>
      </c>
      <c r="AA257" s="161">
        <f t="shared" si="57"/>
        <v>0</v>
      </c>
      <c r="AB257" s="161">
        <f t="shared" si="57"/>
        <v>0</v>
      </c>
      <c r="AC257" s="161">
        <f t="shared" si="57"/>
        <v>0</v>
      </c>
      <c r="AD257" s="161">
        <f t="shared" si="57"/>
        <v>0</v>
      </c>
      <c r="AE257" s="161">
        <f t="shared" si="57"/>
        <v>0</v>
      </c>
      <c r="AF257" s="174">
        <f t="shared" si="57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58"/>
        <v>0</v>
      </c>
      <c r="D258" s="161">
        <f t="shared" si="58"/>
        <v>0</v>
      </c>
      <c r="E258" s="161">
        <f t="shared" si="58"/>
        <v>0</v>
      </c>
      <c r="F258" s="161">
        <f t="shared" si="58"/>
        <v>0</v>
      </c>
      <c r="G258" s="161">
        <f t="shared" si="58"/>
        <v>0</v>
      </c>
      <c r="H258" s="161">
        <f t="shared" si="58"/>
        <v>0</v>
      </c>
      <c r="I258" s="161">
        <f t="shared" si="58"/>
        <v>0</v>
      </c>
      <c r="J258" s="161">
        <f t="shared" si="58"/>
        <v>0</v>
      </c>
      <c r="K258" s="161">
        <f t="shared" si="58"/>
        <v>0</v>
      </c>
      <c r="L258" s="161">
        <f t="shared" si="58"/>
        <v>0</v>
      </c>
      <c r="M258" s="161">
        <f t="shared" si="58"/>
        <v>0</v>
      </c>
      <c r="N258" s="161">
        <f t="shared" si="58"/>
        <v>0</v>
      </c>
      <c r="O258" s="161">
        <f t="shared" si="58"/>
        <v>0</v>
      </c>
      <c r="P258" s="161">
        <f t="shared" si="58"/>
        <v>0</v>
      </c>
      <c r="Q258" s="161">
        <f t="shared" si="58"/>
        <v>0</v>
      </c>
      <c r="R258" s="161">
        <f t="shared" si="58"/>
        <v>0</v>
      </c>
      <c r="S258" s="161">
        <f t="shared" si="57"/>
        <v>0</v>
      </c>
      <c r="T258" s="161">
        <f t="shared" si="57"/>
        <v>0</v>
      </c>
      <c r="U258" s="161">
        <f t="shared" si="57"/>
        <v>0</v>
      </c>
      <c r="V258" s="161">
        <f t="shared" si="57"/>
        <v>0</v>
      </c>
      <c r="W258" s="161">
        <f t="shared" si="57"/>
        <v>0</v>
      </c>
      <c r="X258" s="161">
        <f t="shared" si="57"/>
        <v>0</v>
      </c>
      <c r="Y258" s="161">
        <f t="shared" si="57"/>
        <v>0</v>
      </c>
      <c r="Z258" s="161">
        <f t="shared" si="57"/>
        <v>0</v>
      </c>
      <c r="AA258" s="161">
        <f t="shared" si="57"/>
        <v>0</v>
      </c>
      <c r="AB258" s="161">
        <f t="shared" si="57"/>
        <v>0</v>
      </c>
      <c r="AC258" s="161">
        <f t="shared" si="57"/>
        <v>0</v>
      </c>
      <c r="AD258" s="161">
        <f t="shared" si="57"/>
        <v>0</v>
      </c>
      <c r="AE258" s="161">
        <f t="shared" si="57"/>
        <v>0</v>
      </c>
      <c r="AF258" s="174">
        <f t="shared" si="57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58"/>
        <v>0</v>
      </c>
      <c r="D259" s="161">
        <f t="shared" si="58"/>
        <v>0</v>
      </c>
      <c r="E259" s="161">
        <f t="shared" si="58"/>
        <v>0</v>
      </c>
      <c r="F259" s="161">
        <f t="shared" si="58"/>
        <v>0</v>
      </c>
      <c r="G259" s="161">
        <f t="shared" si="58"/>
        <v>0</v>
      </c>
      <c r="H259" s="161">
        <f t="shared" si="58"/>
        <v>0</v>
      </c>
      <c r="I259" s="161">
        <f t="shared" si="58"/>
        <v>0</v>
      </c>
      <c r="J259" s="161">
        <f t="shared" si="58"/>
        <v>0</v>
      </c>
      <c r="K259" s="161">
        <f t="shared" si="58"/>
        <v>0</v>
      </c>
      <c r="L259" s="161">
        <f t="shared" si="58"/>
        <v>0</v>
      </c>
      <c r="M259" s="161">
        <f t="shared" si="58"/>
        <v>0</v>
      </c>
      <c r="N259" s="161">
        <f t="shared" si="58"/>
        <v>0</v>
      </c>
      <c r="O259" s="161">
        <f t="shared" si="58"/>
        <v>0</v>
      </c>
      <c r="P259" s="161">
        <f t="shared" si="58"/>
        <v>0</v>
      </c>
      <c r="Q259" s="161">
        <f t="shared" si="58"/>
        <v>0</v>
      </c>
      <c r="R259" s="161">
        <f t="shared" si="58"/>
        <v>0</v>
      </c>
      <c r="S259" s="161">
        <f t="shared" si="57"/>
        <v>0</v>
      </c>
      <c r="T259" s="161">
        <f t="shared" si="57"/>
        <v>0</v>
      </c>
      <c r="U259" s="161">
        <f t="shared" si="57"/>
        <v>0</v>
      </c>
      <c r="V259" s="161">
        <f t="shared" si="57"/>
        <v>0</v>
      </c>
      <c r="W259" s="161">
        <f t="shared" si="57"/>
        <v>0</v>
      </c>
      <c r="X259" s="161">
        <f t="shared" si="57"/>
        <v>0</v>
      </c>
      <c r="Y259" s="161">
        <f t="shared" si="57"/>
        <v>0</v>
      </c>
      <c r="Z259" s="161">
        <f t="shared" si="57"/>
        <v>0</v>
      </c>
      <c r="AA259" s="161">
        <f t="shared" si="57"/>
        <v>0</v>
      </c>
      <c r="AB259" s="161">
        <f t="shared" si="57"/>
        <v>0</v>
      </c>
      <c r="AC259" s="161">
        <f t="shared" si="57"/>
        <v>0</v>
      </c>
      <c r="AD259" s="161">
        <f t="shared" si="57"/>
        <v>0</v>
      </c>
      <c r="AE259" s="161">
        <f t="shared" si="57"/>
        <v>0</v>
      </c>
      <c r="AF259" s="174">
        <f t="shared" si="57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58"/>
        <v>0</v>
      </c>
      <c r="D260" s="161">
        <f t="shared" si="58"/>
        <v>0</v>
      </c>
      <c r="E260" s="161">
        <f t="shared" si="58"/>
        <v>0</v>
      </c>
      <c r="F260" s="161">
        <f t="shared" si="58"/>
        <v>0</v>
      </c>
      <c r="G260" s="161">
        <f t="shared" si="58"/>
        <v>0</v>
      </c>
      <c r="H260" s="161">
        <f t="shared" si="58"/>
        <v>0</v>
      </c>
      <c r="I260" s="161">
        <f t="shared" si="58"/>
        <v>0</v>
      </c>
      <c r="J260" s="161">
        <f t="shared" si="58"/>
        <v>0</v>
      </c>
      <c r="K260" s="161">
        <f t="shared" si="58"/>
        <v>0</v>
      </c>
      <c r="L260" s="161">
        <f t="shared" si="58"/>
        <v>0</v>
      </c>
      <c r="M260" s="161">
        <f t="shared" si="58"/>
        <v>0</v>
      </c>
      <c r="N260" s="161">
        <f t="shared" si="58"/>
        <v>0</v>
      </c>
      <c r="O260" s="161">
        <f t="shared" si="58"/>
        <v>0</v>
      </c>
      <c r="P260" s="161">
        <f t="shared" si="58"/>
        <v>0</v>
      </c>
      <c r="Q260" s="161">
        <f t="shared" si="58"/>
        <v>0</v>
      </c>
      <c r="R260" s="161">
        <f t="shared" si="58"/>
        <v>0</v>
      </c>
      <c r="S260" s="161">
        <f t="shared" si="57"/>
        <v>0</v>
      </c>
      <c r="T260" s="161">
        <f t="shared" si="57"/>
        <v>0</v>
      </c>
      <c r="U260" s="161">
        <f t="shared" si="57"/>
        <v>0</v>
      </c>
      <c r="V260" s="161">
        <f t="shared" si="57"/>
        <v>0</v>
      </c>
      <c r="W260" s="161">
        <f t="shared" si="57"/>
        <v>0</v>
      </c>
      <c r="X260" s="161">
        <f t="shared" si="57"/>
        <v>0</v>
      </c>
      <c r="Y260" s="161">
        <f t="shared" si="57"/>
        <v>0</v>
      </c>
      <c r="Z260" s="161">
        <f t="shared" si="57"/>
        <v>0</v>
      </c>
      <c r="AA260" s="161">
        <f t="shared" si="57"/>
        <v>0</v>
      </c>
      <c r="AB260" s="161">
        <f t="shared" si="57"/>
        <v>0</v>
      </c>
      <c r="AC260" s="161">
        <f t="shared" si="57"/>
        <v>0</v>
      </c>
      <c r="AD260" s="161">
        <f t="shared" si="57"/>
        <v>0</v>
      </c>
      <c r="AE260" s="161">
        <f t="shared" si="57"/>
        <v>0</v>
      </c>
      <c r="AF260" s="174">
        <f t="shared" si="57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58"/>
        <v>0</v>
      </c>
      <c r="D261" s="161">
        <f t="shared" si="58"/>
        <v>0</v>
      </c>
      <c r="E261" s="161">
        <f t="shared" si="58"/>
        <v>0</v>
      </c>
      <c r="F261" s="161">
        <f t="shared" si="58"/>
        <v>0</v>
      </c>
      <c r="G261" s="161">
        <f t="shared" si="58"/>
        <v>0</v>
      </c>
      <c r="H261" s="161">
        <f t="shared" si="58"/>
        <v>0</v>
      </c>
      <c r="I261" s="161">
        <f t="shared" si="58"/>
        <v>0</v>
      </c>
      <c r="J261" s="161">
        <f t="shared" si="58"/>
        <v>0</v>
      </c>
      <c r="K261" s="161">
        <f t="shared" si="58"/>
        <v>0</v>
      </c>
      <c r="L261" s="161">
        <f t="shared" si="58"/>
        <v>0</v>
      </c>
      <c r="M261" s="161">
        <f t="shared" si="58"/>
        <v>0</v>
      </c>
      <c r="N261" s="161">
        <f t="shared" si="58"/>
        <v>0</v>
      </c>
      <c r="O261" s="161">
        <f t="shared" si="58"/>
        <v>0</v>
      </c>
      <c r="P261" s="161">
        <f t="shared" si="58"/>
        <v>0</v>
      </c>
      <c r="Q261" s="161">
        <f t="shared" si="58"/>
        <v>0</v>
      </c>
      <c r="R261" s="161">
        <f t="shared" si="58"/>
        <v>0</v>
      </c>
      <c r="S261" s="161">
        <f t="shared" si="57"/>
        <v>0</v>
      </c>
      <c r="T261" s="161">
        <f t="shared" si="57"/>
        <v>0</v>
      </c>
      <c r="U261" s="161">
        <f t="shared" si="57"/>
        <v>0</v>
      </c>
      <c r="V261" s="161">
        <f t="shared" si="57"/>
        <v>0</v>
      </c>
      <c r="W261" s="161">
        <f t="shared" si="57"/>
        <v>0</v>
      </c>
      <c r="X261" s="161">
        <f t="shared" si="57"/>
        <v>0</v>
      </c>
      <c r="Y261" s="161">
        <f t="shared" si="57"/>
        <v>0</v>
      </c>
      <c r="Z261" s="161">
        <f t="shared" si="57"/>
        <v>0</v>
      </c>
      <c r="AA261" s="161">
        <f t="shared" si="57"/>
        <v>0</v>
      </c>
      <c r="AB261" s="161">
        <f t="shared" si="57"/>
        <v>0</v>
      </c>
      <c r="AC261" s="161">
        <f t="shared" si="57"/>
        <v>0</v>
      </c>
      <c r="AD261" s="161">
        <f t="shared" si="57"/>
        <v>0</v>
      </c>
      <c r="AE261" s="161">
        <f t="shared" si="57"/>
        <v>0</v>
      </c>
      <c r="AF261" s="174">
        <f t="shared" si="57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58"/>
        <v>0</v>
      </c>
      <c r="D262" s="161">
        <f t="shared" si="58"/>
        <v>0</v>
      </c>
      <c r="E262" s="161">
        <f t="shared" si="58"/>
        <v>0</v>
      </c>
      <c r="F262" s="161">
        <f t="shared" si="58"/>
        <v>0</v>
      </c>
      <c r="G262" s="161">
        <f t="shared" si="58"/>
        <v>0</v>
      </c>
      <c r="H262" s="161">
        <f t="shared" si="58"/>
        <v>0</v>
      </c>
      <c r="I262" s="161">
        <f t="shared" si="58"/>
        <v>0</v>
      </c>
      <c r="J262" s="161">
        <f t="shared" si="58"/>
        <v>0</v>
      </c>
      <c r="K262" s="161">
        <f t="shared" si="58"/>
        <v>0</v>
      </c>
      <c r="L262" s="161">
        <f t="shared" si="58"/>
        <v>0</v>
      </c>
      <c r="M262" s="161">
        <f t="shared" si="58"/>
        <v>0</v>
      </c>
      <c r="N262" s="161">
        <f t="shared" si="58"/>
        <v>0</v>
      </c>
      <c r="O262" s="161">
        <f t="shared" si="58"/>
        <v>0</v>
      </c>
      <c r="P262" s="161">
        <f t="shared" si="58"/>
        <v>0</v>
      </c>
      <c r="Q262" s="161">
        <f t="shared" si="58"/>
        <v>0</v>
      </c>
      <c r="R262" s="161">
        <f t="shared" si="58"/>
        <v>0</v>
      </c>
      <c r="S262" s="161">
        <f t="shared" si="57"/>
        <v>0</v>
      </c>
      <c r="T262" s="161">
        <f t="shared" si="57"/>
        <v>0</v>
      </c>
      <c r="U262" s="161">
        <f t="shared" si="57"/>
        <v>0</v>
      </c>
      <c r="V262" s="161">
        <f t="shared" si="57"/>
        <v>0</v>
      </c>
      <c r="W262" s="161">
        <f t="shared" si="57"/>
        <v>0</v>
      </c>
      <c r="X262" s="161">
        <f t="shared" si="57"/>
        <v>0</v>
      </c>
      <c r="Y262" s="161">
        <f t="shared" si="57"/>
        <v>0</v>
      </c>
      <c r="Z262" s="161">
        <f t="shared" si="57"/>
        <v>0</v>
      </c>
      <c r="AA262" s="161">
        <f t="shared" si="57"/>
        <v>0</v>
      </c>
      <c r="AB262" s="161">
        <f t="shared" si="57"/>
        <v>0</v>
      </c>
      <c r="AC262" s="161">
        <f t="shared" si="57"/>
        <v>0</v>
      </c>
      <c r="AD262" s="161">
        <f t="shared" si="57"/>
        <v>0</v>
      </c>
      <c r="AE262" s="161">
        <f t="shared" si="57"/>
        <v>0</v>
      </c>
      <c r="AF262" s="174">
        <f t="shared" si="57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58"/>
        <v>0</v>
      </c>
      <c r="D263" s="161">
        <f t="shared" si="58"/>
        <v>0</v>
      </c>
      <c r="E263" s="161">
        <f t="shared" si="58"/>
        <v>0</v>
      </c>
      <c r="F263" s="161">
        <f t="shared" si="58"/>
        <v>0</v>
      </c>
      <c r="G263" s="161">
        <f t="shared" si="58"/>
        <v>0</v>
      </c>
      <c r="H263" s="161">
        <f t="shared" si="58"/>
        <v>0</v>
      </c>
      <c r="I263" s="161">
        <f t="shared" si="58"/>
        <v>0</v>
      </c>
      <c r="J263" s="161">
        <f t="shared" si="58"/>
        <v>0</v>
      </c>
      <c r="K263" s="161">
        <f t="shared" si="58"/>
        <v>0</v>
      </c>
      <c r="L263" s="161">
        <f t="shared" si="58"/>
        <v>0</v>
      </c>
      <c r="M263" s="161">
        <f t="shared" si="58"/>
        <v>0</v>
      </c>
      <c r="N263" s="161">
        <f t="shared" si="58"/>
        <v>0</v>
      </c>
      <c r="O263" s="161">
        <f t="shared" si="58"/>
        <v>0</v>
      </c>
      <c r="P263" s="161">
        <f t="shared" si="58"/>
        <v>0</v>
      </c>
      <c r="Q263" s="161">
        <f t="shared" si="58"/>
        <v>0</v>
      </c>
      <c r="R263" s="161">
        <f t="shared" si="58"/>
        <v>0</v>
      </c>
      <c r="S263" s="161">
        <f t="shared" si="57"/>
        <v>0</v>
      </c>
      <c r="T263" s="161">
        <f t="shared" si="57"/>
        <v>0</v>
      </c>
      <c r="U263" s="161">
        <f t="shared" si="57"/>
        <v>0</v>
      </c>
      <c r="V263" s="161">
        <f t="shared" si="57"/>
        <v>0</v>
      </c>
      <c r="W263" s="161">
        <f t="shared" si="57"/>
        <v>0</v>
      </c>
      <c r="X263" s="161">
        <f t="shared" si="57"/>
        <v>0</v>
      </c>
      <c r="Y263" s="161">
        <f t="shared" si="57"/>
        <v>0</v>
      </c>
      <c r="Z263" s="161">
        <f t="shared" si="57"/>
        <v>0</v>
      </c>
      <c r="AA263" s="161">
        <f t="shared" si="57"/>
        <v>0</v>
      </c>
      <c r="AB263" s="161">
        <f t="shared" si="57"/>
        <v>0</v>
      </c>
      <c r="AC263" s="161">
        <f t="shared" si="57"/>
        <v>0</v>
      </c>
      <c r="AD263" s="161">
        <f t="shared" si="57"/>
        <v>0</v>
      </c>
      <c r="AE263" s="161">
        <f t="shared" si="57"/>
        <v>0</v>
      </c>
      <c r="AF263" s="174">
        <f t="shared" si="57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58"/>
        <v>0</v>
      </c>
      <c r="D264" s="161">
        <f t="shared" si="58"/>
        <v>0</v>
      </c>
      <c r="E264" s="161">
        <f t="shared" si="58"/>
        <v>0</v>
      </c>
      <c r="F264" s="161">
        <f t="shared" si="58"/>
        <v>0</v>
      </c>
      <c r="G264" s="161">
        <f t="shared" si="58"/>
        <v>0</v>
      </c>
      <c r="H264" s="161">
        <f t="shared" si="58"/>
        <v>0</v>
      </c>
      <c r="I264" s="161">
        <f t="shared" si="58"/>
        <v>0</v>
      </c>
      <c r="J264" s="161">
        <f t="shared" si="58"/>
        <v>0</v>
      </c>
      <c r="K264" s="161">
        <f t="shared" si="58"/>
        <v>0</v>
      </c>
      <c r="L264" s="161">
        <f t="shared" si="58"/>
        <v>0</v>
      </c>
      <c r="M264" s="161">
        <f t="shared" si="58"/>
        <v>0</v>
      </c>
      <c r="N264" s="161">
        <f t="shared" si="58"/>
        <v>0</v>
      </c>
      <c r="O264" s="161">
        <f t="shared" si="58"/>
        <v>0</v>
      </c>
      <c r="P264" s="161">
        <f t="shared" si="58"/>
        <v>0</v>
      </c>
      <c r="Q264" s="161">
        <f t="shared" si="58"/>
        <v>0</v>
      </c>
      <c r="R264" s="161">
        <f t="shared" si="58"/>
        <v>0</v>
      </c>
      <c r="S264" s="161">
        <f t="shared" ref="S264:AF273" si="59">R264</f>
        <v>0</v>
      </c>
      <c r="T264" s="161">
        <f t="shared" si="59"/>
        <v>0</v>
      </c>
      <c r="U264" s="161">
        <f t="shared" si="59"/>
        <v>0</v>
      </c>
      <c r="V264" s="161">
        <f t="shared" si="59"/>
        <v>0</v>
      </c>
      <c r="W264" s="161">
        <f t="shared" si="59"/>
        <v>0</v>
      </c>
      <c r="X264" s="161">
        <f t="shared" si="59"/>
        <v>0</v>
      </c>
      <c r="Y264" s="161">
        <f t="shared" si="59"/>
        <v>0</v>
      </c>
      <c r="Z264" s="161">
        <f t="shared" si="59"/>
        <v>0</v>
      </c>
      <c r="AA264" s="161">
        <f t="shared" si="59"/>
        <v>0</v>
      </c>
      <c r="AB264" s="161">
        <f t="shared" si="59"/>
        <v>0</v>
      </c>
      <c r="AC264" s="161">
        <f t="shared" si="59"/>
        <v>0</v>
      </c>
      <c r="AD264" s="161">
        <f t="shared" si="59"/>
        <v>0</v>
      </c>
      <c r="AE264" s="161">
        <f t="shared" si="59"/>
        <v>0</v>
      </c>
      <c r="AF264" s="174">
        <f t="shared" si="59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60">B265</f>
        <v>0</v>
      </c>
      <c r="D265" s="161">
        <f t="shared" si="60"/>
        <v>0</v>
      </c>
      <c r="E265" s="161">
        <f t="shared" si="60"/>
        <v>0</v>
      </c>
      <c r="F265" s="161">
        <f t="shared" si="60"/>
        <v>0</v>
      </c>
      <c r="G265" s="161">
        <f t="shared" si="60"/>
        <v>0</v>
      </c>
      <c r="H265" s="161">
        <f t="shared" si="60"/>
        <v>0</v>
      </c>
      <c r="I265" s="161">
        <f t="shared" si="60"/>
        <v>0</v>
      </c>
      <c r="J265" s="161">
        <f t="shared" si="60"/>
        <v>0</v>
      </c>
      <c r="K265" s="161">
        <f t="shared" si="60"/>
        <v>0</v>
      </c>
      <c r="L265" s="161">
        <f t="shared" si="60"/>
        <v>0</v>
      </c>
      <c r="M265" s="161">
        <f t="shared" si="60"/>
        <v>0</v>
      </c>
      <c r="N265" s="161">
        <f t="shared" si="60"/>
        <v>0</v>
      </c>
      <c r="O265" s="161">
        <f t="shared" si="60"/>
        <v>0</v>
      </c>
      <c r="P265" s="161">
        <f t="shared" si="60"/>
        <v>0</v>
      </c>
      <c r="Q265" s="161">
        <f t="shared" si="60"/>
        <v>0</v>
      </c>
      <c r="R265" s="161">
        <f t="shared" si="60"/>
        <v>0</v>
      </c>
      <c r="S265" s="161">
        <f t="shared" si="59"/>
        <v>0</v>
      </c>
      <c r="T265" s="161">
        <f t="shared" si="59"/>
        <v>0</v>
      </c>
      <c r="U265" s="161">
        <f t="shared" si="59"/>
        <v>0</v>
      </c>
      <c r="V265" s="161">
        <f t="shared" si="59"/>
        <v>0</v>
      </c>
      <c r="W265" s="161">
        <f t="shared" si="59"/>
        <v>0</v>
      </c>
      <c r="X265" s="161">
        <f t="shared" si="59"/>
        <v>0</v>
      </c>
      <c r="Y265" s="161">
        <f t="shared" si="59"/>
        <v>0</v>
      </c>
      <c r="Z265" s="161">
        <f t="shared" si="59"/>
        <v>0</v>
      </c>
      <c r="AA265" s="161">
        <f t="shared" si="59"/>
        <v>0</v>
      </c>
      <c r="AB265" s="161">
        <f t="shared" si="59"/>
        <v>0</v>
      </c>
      <c r="AC265" s="161">
        <f t="shared" si="59"/>
        <v>0</v>
      </c>
      <c r="AD265" s="161">
        <f t="shared" si="59"/>
        <v>0</v>
      </c>
      <c r="AE265" s="161">
        <f t="shared" si="59"/>
        <v>0</v>
      </c>
      <c r="AF265" s="174">
        <f t="shared" si="59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60"/>
        <v>0</v>
      </c>
      <c r="D266" s="161">
        <f t="shared" si="60"/>
        <v>0</v>
      </c>
      <c r="E266" s="161">
        <f t="shared" si="60"/>
        <v>0</v>
      </c>
      <c r="F266" s="161">
        <f t="shared" si="60"/>
        <v>0</v>
      </c>
      <c r="G266" s="161">
        <f t="shared" si="60"/>
        <v>0</v>
      </c>
      <c r="H266" s="161">
        <f t="shared" si="60"/>
        <v>0</v>
      </c>
      <c r="I266" s="161">
        <f t="shared" si="60"/>
        <v>0</v>
      </c>
      <c r="J266" s="161">
        <f t="shared" si="60"/>
        <v>0</v>
      </c>
      <c r="K266" s="161">
        <f t="shared" si="60"/>
        <v>0</v>
      </c>
      <c r="L266" s="161">
        <f t="shared" si="60"/>
        <v>0</v>
      </c>
      <c r="M266" s="161">
        <f t="shared" si="60"/>
        <v>0</v>
      </c>
      <c r="N266" s="161">
        <f t="shared" si="60"/>
        <v>0</v>
      </c>
      <c r="O266" s="161">
        <f t="shared" si="60"/>
        <v>0</v>
      </c>
      <c r="P266" s="161">
        <f t="shared" si="60"/>
        <v>0</v>
      </c>
      <c r="Q266" s="161">
        <f t="shared" si="60"/>
        <v>0</v>
      </c>
      <c r="R266" s="161">
        <f t="shared" si="60"/>
        <v>0</v>
      </c>
      <c r="S266" s="161">
        <f t="shared" si="59"/>
        <v>0</v>
      </c>
      <c r="T266" s="161">
        <f t="shared" si="59"/>
        <v>0</v>
      </c>
      <c r="U266" s="161">
        <f t="shared" si="59"/>
        <v>0</v>
      </c>
      <c r="V266" s="161">
        <f t="shared" si="59"/>
        <v>0</v>
      </c>
      <c r="W266" s="161">
        <f t="shared" si="59"/>
        <v>0</v>
      </c>
      <c r="X266" s="161">
        <f t="shared" si="59"/>
        <v>0</v>
      </c>
      <c r="Y266" s="161">
        <f t="shared" si="59"/>
        <v>0</v>
      </c>
      <c r="Z266" s="161">
        <f t="shared" si="59"/>
        <v>0</v>
      </c>
      <c r="AA266" s="161">
        <f t="shared" si="59"/>
        <v>0</v>
      </c>
      <c r="AB266" s="161">
        <f t="shared" si="59"/>
        <v>0</v>
      </c>
      <c r="AC266" s="161">
        <f t="shared" si="59"/>
        <v>0</v>
      </c>
      <c r="AD266" s="161">
        <f t="shared" si="59"/>
        <v>0</v>
      </c>
      <c r="AE266" s="161">
        <f t="shared" si="59"/>
        <v>0</v>
      </c>
      <c r="AF266" s="174">
        <f t="shared" si="59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60"/>
        <v>0</v>
      </c>
      <c r="D267" s="161">
        <f t="shared" si="60"/>
        <v>0</v>
      </c>
      <c r="E267" s="161">
        <f t="shared" si="60"/>
        <v>0</v>
      </c>
      <c r="F267" s="161">
        <f t="shared" si="60"/>
        <v>0</v>
      </c>
      <c r="G267" s="161">
        <f t="shared" si="60"/>
        <v>0</v>
      </c>
      <c r="H267" s="161">
        <f t="shared" si="60"/>
        <v>0</v>
      </c>
      <c r="I267" s="161">
        <f t="shared" si="60"/>
        <v>0</v>
      </c>
      <c r="J267" s="161">
        <f t="shared" si="60"/>
        <v>0</v>
      </c>
      <c r="K267" s="161">
        <f t="shared" si="60"/>
        <v>0</v>
      </c>
      <c r="L267" s="161">
        <f t="shared" si="60"/>
        <v>0</v>
      </c>
      <c r="M267" s="161">
        <f t="shared" si="60"/>
        <v>0</v>
      </c>
      <c r="N267" s="161">
        <f t="shared" si="60"/>
        <v>0</v>
      </c>
      <c r="O267" s="161">
        <f t="shared" si="60"/>
        <v>0</v>
      </c>
      <c r="P267" s="161">
        <f t="shared" si="60"/>
        <v>0</v>
      </c>
      <c r="Q267" s="161">
        <f t="shared" si="60"/>
        <v>0</v>
      </c>
      <c r="R267" s="161">
        <f t="shared" si="60"/>
        <v>0</v>
      </c>
      <c r="S267" s="161">
        <f t="shared" si="59"/>
        <v>0</v>
      </c>
      <c r="T267" s="161">
        <f t="shared" si="59"/>
        <v>0</v>
      </c>
      <c r="U267" s="161">
        <f t="shared" si="59"/>
        <v>0</v>
      </c>
      <c r="V267" s="161">
        <f t="shared" si="59"/>
        <v>0</v>
      </c>
      <c r="W267" s="161">
        <f t="shared" si="59"/>
        <v>0</v>
      </c>
      <c r="X267" s="161">
        <f t="shared" si="59"/>
        <v>0</v>
      </c>
      <c r="Y267" s="161">
        <f t="shared" si="59"/>
        <v>0</v>
      </c>
      <c r="Z267" s="161">
        <f t="shared" si="59"/>
        <v>0</v>
      </c>
      <c r="AA267" s="161">
        <f t="shared" si="59"/>
        <v>0</v>
      </c>
      <c r="AB267" s="161">
        <f t="shared" si="59"/>
        <v>0</v>
      </c>
      <c r="AC267" s="161">
        <f t="shared" si="59"/>
        <v>0</v>
      </c>
      <c r="AD267" s="161">
        <f t="shared" si="59"/>
        <v>0</v>
      </c>
      <c r="AE267" s="161">
        <f t="shared" si="59"/>
        <v>0</v>
      </c>
      <c r="AF267" s="174">
        <f t="shared" si="59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60"/>
        <v>0</v>
      </c>
      <c r="D268" s="161">
        <f t="shared" si="60"/>
        <v>0</v>
      </c>
      <c r="E268" s="161">
        <f t="shared" si="60"/>
        <v>0</v>
      </c>
      <c r="F268" s="161">
        <f t="shared" si="60"/>
        <v>0</v>
      </c>
      <c r="G268" s="161">
        <f t="shared" si="60"/>
        <v>0</v>
      </c>
      <c r="H268" s="161">
        <f t="shared" si="60"/>
        <v>0</v>
      </c>
      <c r="I268" s="161">
        <f t="shared" si="60"/>
        <v>0</v>
      </c>
      <c r="J268" s="161">
        <f t="shared" si="60"/>
        <v>0</v>
      </c>
      <c r="K268" s="161">
        <f t="shared" si="60"/>
        <v>0</v>
      </c>
      <c r="L268" s="161">
        <f t="shared" si="60"/>
        <v>0</v>
      </c>
      <c r="M268" s="161">
        <f t="shared" si="60"/>
        <v>0</v>
      </c>
      <c r="N268" s="161">
        <f t="shared" si="60"/>
        <v>0</v>
      </c>
      <c r="O268" s="161">
        <f t="shared" si="60"/>
        <v>0</v>
      </c>
      <c r="P268" s="161">
        <f t="shared" si="60"/>
        <v>0</v>
      </c>
      <c r="Q268" s="161">
        <f t="shared" si="60"/>
        <v>0</v>
      </c>
      <c r="R268" s="161">
        <f t="shared" si="60"/>
        <v>0</v>
      </c>
      <c r="S268" s="161">
        <f t="shared" si="59"/>
        <v>0</v>
      </c>
      <c r="T268" s="161">
        <f t="shared" si="59"/>
        <v>0</v>
      </c>
      <c r="U268" s="161">
        <f t="shared" si="59"/>
        <v>0</v>
      </c>
      <c r="V268" s="161">
        <f t="shared" si="59"/>
        <v>0</v>
      </c>
      <c r="W268" s="161">
        <f t="shared" si="59"/>
        <v>0</v>
      </c>
      <c r="X268" s="161">
        <f t="shared" si="59"/>
        <v>0</v>
      </c>
      <c r="Y268" s="161">
        <f t="shared" si="59"/>
        <v>0</v>
      </c>
      <c r="Z268" s="161">
        <f t="shared" si="59"/>
        <v>0</v>
      </c>
      <c r="AA268" s="161">
        <f t="shared" si="59"/>
        <v>0</v>
      </c>
      <c r="AB268" s="161">
        <f t="shared" si="59"/>
        <v>0</v>
      </c>
      <c r="AC268" s="161">
        <f t="shared" si="59"/>
        <v>0</v>
      </c>
      <c r="AD268" s="161">
        <f t="shared" si="59"/>
        <v>0</v>
      </c>
      <c r="AE268" s="161">
        <f t="shared" si="59"/>
        <v>0</v>
      </c>
      <c r="AF268" s="174">
        <f t="shared" si="59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60"/>
        <v>0</v>
      </c>
      <c r="D269" s="161">
        <f t="shared" si="60"/>
        <v>0</v>
      </c>
      <c r="E269" s="161">
        <f t="shared" si="60"/>
        <v>0</v>
      </c>
      <c r="F269" s="161">
        <f t="shared" si="60"/>
        <v>0</v>
      </c>
      <c r="G269" s="161">
        <f t="shared" si="60"/>
        <v>0</v>
      </c>
      <c r="H269" s="161">
        <f t="shared" si="60"/>
        <v>0</v>
      </c>
      <c r="I269" s="161">
        <f t="shared" si="60"/>
        <v>0</v>
      </c>
      <c r="J269" s="161">
        <f t="shared" si="60"/>
        <v>0</v>
      </c>
      <c r="K269" s="161">
        <f t="shared" si="60"/>
        <v>0</v>
      </c>
      <c r="L269" s="161">
        <f t="shared" si="60"/>
        <v>0</v>
      </c>
      <c r="M269" s="161">
        <f t="shared" si="60"/>
        <v>0</v>
      </c>
      <c r="N269" s="161">
        <f t="shared" si="60"/>
        <v>0</v>
      </c>
      <c r="O269" s="161">
        <f t="shared" si="60"/>
        <v>0</v>
      </c>
      <c r="P269" s="161">
        <f t="shared" si="60"/>
        <v>0</v>
      </c>
      <c r="Q269" s="161">
        <f t="shared" si="60"/>
        <v>0</v>
      </c>
      <c r="R269" s="161">
        <f t="shared" si="60"/>
        <v>0</v>
      </c>
      <c r="S269" s="161">
        <f t="shared" si="59"/>
        <v>0</v>
      </c>
      <c r="T269" s="161">
        <f t="shared" si="59"/>
        <v>0</v>
      </c>
      <c r="U269" s="161">
        <f t="shared" si="59"/>
        <v>0</v>
      </c>
      <c r="V269" s="161">
        <f t="shared" si="59"/>
        <v>0</v>
      </c>
      <c r="W269" s="161">
        <f t="shared" si="59"/>
        <v>0</v>
      </c>
      <c r="X269" s="161">
        <f t="shared" si="59"/>
        <v>0</v>
      </c>
      <c r="Y269" s="161">
        <f t="shared" si="59"/>
        <v>0</v>
      </c>
      <c r="Z269" s="161">
        <f t="shared" si="59"/>
        <v>0</v>
      </c>
      <c r="AA269" s="161">
        <f t="shared" si="59"/>
        <v>0</v>
      </c>
      <c r="AB269" s="161">
        <f t="shared" si="59"/>
        <v>0</v>
      </c>
      <c r="AC269" s="161">
        <f t="shared" si="59"/>
        <v>0</v>
      </c>
      <c r="AD269" s="161">
        <f t="shared" si="59"/>
        <v>0</v>
      </c>
      <c r="AE269" s="161">
        <f t="shared" si="59"/>
        <v>0</v>
      </c>
      <c r="AF269" s="174">
        <f t="shared" si="59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60"/>
        <v>0</v>
      </c>
      <c r="D270" s="161">
        <f t="shared" si="60"/>
        <v>0</v>
      </c>
      <c r="E270" s="161">
        <f t="shared" si="60"/>
        <v>0</v>
      </c>
      <c r="F270" s="161">
        <f t="shared" si="60"/>
        <v>0</v>
      </c>
      <c r="G270" s="161">
        <f t="shared" si="60"/>
        <v>0</v>
      </c>
      <c r="H270" s="161">
        <f t="shared" si="60"/>
        <v>0</v>
      </c>
      <c r="I270" s="161">
        <f t="shared" si="60"/>
        <v>0</v>
      </c>
      <c r="J270" s="161">
        <f t="shared" si="60"/>
        <v>0</v>
      </c>
      <c r="K270" s="161">
        <f t="shared" si="60"/>
        <v>0</v>
      </c>
      <c r="L270" s="161">
        <f t="shared" si="60"/>
        <v>0</v>
      </c>
      <c r="M270" s="161">
        <f t="shared" si="60"/>
        <v>0</v>
      </c>
      <c r="N270" s="161">
        <f t="shared" si="60"/>
        <v>0</v>
      </c>
      <c r="O270" s="161">
        <f t="shared" si="60"/>
        <v>0</v>
      </c>
      <c r="P270" s="161">
        <f t="shared" si="60"/>
        <v>0</v>
      </c>
      <c r="Q270" s="161">
        <f t="shared" si="60"/>
        <v>0</v>
      </c>
      <c r="R270" s="161">
        <f t="shared" si="60"/>
        <v>0</v>
      </c>
      <c r="S270" s="161">
        <f t="shared" si="59"/>
        <v>0</v>
      </c>
      <c r="T270" s="161">
        <f t="shared" si="59"/>
        <v>0</v>
      </c>
      <c r="U270" s="161">
        <f t="shared" si="59"/>
        <v>0</v>
      </c>
      <c r="V270" s="161">
        <f t="shared" si="59"/>
        <v>0</v>
      </c>
      <c r="W270" s="161">
        <f t="shared" si="59"/>
        <v>0</v>
      </c>
      <c r="X270" s="161">
        <f t="shared" si="59"/>
        <v>0</v>
      </c>
      <c r="Y270" s="161">
        <f t="shared" si="59"/>
        <v>0</v>
      </c>
      <c r="Z270" s="161">
        <f t="shared" si="59"/>
        <v>0</v>
      </c>
      <c r="AA270" s="161">
        <f t="shared" si="59"/>
        <v>0</v>
      </c>
      <c r="AB270" s="161">
        <f t="shared" si="59"/>
        <v>0</v>
      </c>
      <c r="AC270" s="161">
        <f t="shared" si="59"/>
        <v>0</v>
      </c>
      <c r="AD270" s="161">
        <f t="shared" si="59"/>
        <v>0</v>
      </c>
      <c r="AE270" s="161">
        <f t="shared" si="59"/>
        <v>0</v>
      </c>
      <c r="AF270" s="174">
        <f t="shared" si="59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60"/>
        <v>0</v>
      </c>
      <c r="D271" s="161">
        <f t="shared" si="60"/>
        <v>0</v>
      </c>
      <c r="E271" s="161">
        <f t="shared" si="60"/>
        <v>0</v>
      </c>
      <c r="F271" s="161">
        <f t="shared" si="60"/>
        <v>0</v>
      </c>
      <c r="G271" s="161">
        <f t="shared" si="60"/>
        <v>0</v>
      </c>
      <c r="H271" s="161">
        <f t="shared" si="60"/>
        <v>0</v>
      </c>
      <c r="I271" s="161">
        <f t="shared" si="60"/>
        <v>0</v>
      </c>
      <c r="J271" s="161">
        <f t="shared" si="60"/>
        <v>0</v>
      </c>
      <c r="K271" s="161">
        <f t="shared" si="60"/>
        <v>0</v>
      </c>
      <c r="L271" s="161">
        <f t="shared" si="60"/>
        <v>0</v>
      </c>
      <c r="M271" s="161">
        <f t="shared" si="60"/>
        <v>0</v>
      </c>
      <c r="N271" s="161">
        <f t="shared" si="60"/>
        <v>0</v>
      </c>
      <c r="O271" s="161">
        <f t="shared" si="60"/>
        <v>0</v>
      </c>
      <c r="P271" s="161">
        <f t="shared" si="60"/>
        <v>0</v>
      </c>
      <c r="Q271" s="161">
        <f t="shared" si="60"/>
        <v>0</v>
      </c>
      <c r="R271" s="161">
        <f t="shared" si="60"/>
        <v>0</v>
      </c>
      <c r="S271" s="161">
        <f t="shared" si="59"/>
        <v>0</v>
      </c>
      <c r="T271" s="161">
        <f t="shared" si="59"/>
        <v>0</v>
      </c>
      <c r="U271" s="161">
        <f t="shared" si="59"/>
        <v>0</v>
      </c>
      <c r="V271" s="161">
        <f t="shared" si="59"/>
        <v>0</v>
      </c>
      <c r="W271" s="161">
        <f t="shared" si="59"/>
        <v>0</v>
      </c>
      <c r="X271" s="161">
        <f t="shared" si="59"/>
        <v>0</v>
      </c>
      <c r="Y271" s="161">
        <f t="shared" si="59"/>
        <v>0</v>
      </c>
      <c r="Z271" s="161">
        <f t="shared" si="59"/>
        <v>0</v>
      </c>
      <c r="AA271" s="161">
        <f t="shared" si="59"/>
        <v>0</v>
      </c>
      <c r="AB271" s="161">
        <f t="shared" si="59"/>
        <v>0</v>
      </c>
      <c r="AC271" s="161">
        <f t="shared" si="59"/>
        <v>0</v>
      </c>
      <c r="AD271" s="161">
        <f t="shared" si="59"/>
        <v>0</v>
      </c>
      <c r="AE271" s="161">
        <f t="shared" si="59"/>
        <v>0</v>
      </c>
      <c r="AF271" s="174">
        <f t="shared" si="59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60"/>
        <v>0</v>
      </c>
      <c r="D272" s="161">
        <f t="shared" si="60"/>
        <v>0</v>
      </c>
      <c r="E272" s="161">
        <f t="shared" si="60"/>
        <v>0</v>
      </c>
      <c r="F272" s="161">
        <f t="shared" si="60"/>
        <v>0</v>
      </c>
      <c r="G272" s="161">
        <f t="shared" si="60"/>
        <v>0</v>
      </c>
      <c r="H272" s="161">
        <f t="shared" si="60"/>
        <v>0</v>
      </c>
      <c r="I272" s="161">
        <f t="shared" si="60"/>
        <v>0</v>
      </c>
      <c r="J272" s="161">
        <f t="shared" si="60"/>
        <v>0</v>
      </c>
      <c r="K272" s="161">
        <f t="shared" si="60"/>
        <v>0</v>
      </c>
      <c r="L272" s="161">
        <f t="shared" si="60"/>
        <v>0</v>
      </c>
      <c r="M272" s="161">
        <f t="shared" si="60"/>
        <v>0</v>
      </c>
      <c r="N272" s="161">
        <f t="shared" si="60"/>
        <v>0</v>
      </c>
      <c r="O272" s="161">
        <f t="shared" si="60"/>
        <v>0</v>
      </c>
      <c r="P272" s="161">
        <f t="shared" si="60"/>
        <v>0</v>
      </c>
      <c r="Q272" s="161">
        <f t="shared" si="60"/>
        <v>0</v>
      </c>
      <c r="R272" s="161">
        <f t="shared" si="60"/>
        <v>0</v>
      </c>
      <c r="S272" s="161">
        <f t="shared" si="59"/>
        <v>0</v>
      </c>
      <c r="T272" s="161">
        <f t="shared" si="59"/>
        <v>0</v>
      </c>
      <c r="U272" s="161">
        <f t="shared" si="59"/>
        <v>0</v>
      </c>
      <c r="V272" s="161">
        <f t="shared" si="59"/>
        <v>0</v>
      </c>
      <c r="W272" s="161">
        <f t="shared" si="59"/>
        <v>0</v>
      </c>
      <c r="X272" s="161">
        <f t="shared" si="59"/>
        <v>0</v>
      </c>
      <c r="Y272" s="161">
        <f t="shared" si="59"/>
        <v>0</v>
      </c>
      <c r="Z272" s="161">
        <f t="shared" si="59"/>
        <v>0</v>
      </c>
      <c r="AA272" s="161">
        <f t="shared" si="59"/>
        <v>0</v>
      </c>
      <c r="AB272" s="161">
        <f t="shared" si="59"/>
        <v>0</v>
      </c>
      <c r="AC272" s="161">
        <f t="shared" si="59"/>
        <v>0</v>
      </c>
      <c r="AD272" s="161">
        <f t="shared" si="59"/>
        <v>0</v>
      </c>
      <c r="AE272" s="161">
        <f t="shared" si="59"/>
        <v>0</v>
      </c>
      <c r="AF272" s="174">
        <f t="shared" si="59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60"/>
        <v>0</v>
      </c>
      <c r="D273" s="177">
        <f t="shared" si="60"/>
        <v>0</v>
      </c>
      <c r="E273" s="177">
        <f t="shared" si="60"/>
        <v>0</v>
      </c>
      <c r="F273" s="177">
        <f t="shared" si="60"/>
        <v>0</v>
      </c>
      <c r="G273" s="177">
        <f t="shared" si="60"/>
        <v>0</v>
      </c>
      <c r="H273" s="177">
        <f t="shared" si="60"/>
        <v>0</v>
      </c>
      <c r="I273" s="177">
        <f t="shared" si="60"/>
        <v>0</v>
      </c>
      <c r="J273" s="177">
        <f t="shared" si="60"/>
        <v>0</v>
      </c>
      <c r="K273" s="177">
        <f t="shared" si="60"/>
        <v>0</v>
      </c>
      <c r="L273" s="177">
        <f t="shared" si="60"/>
        <v>0</v>
      </c>
      <c r="M273" s="177">
        <f t="shared" si="60"/>
        <v>0</v>
      </c>
      <c r="N273" s="177">
        <f t="shared" si="60"/>
        <v>0</v>
      </c>
      <c r="O273" s="177">
        <f t="shared" si="60"/>
        <v>0</v>
      </c>
      <c r="P273" s="177">
        <f t="shared" si="60"/>
        <v>0</v>
      </c>
      <c r="Q273" s="177">
        <f t="shared" si="60"/>
        <v>0</v>
      </c>
      <c r="R273" s="177">
        <f t="shared" si="60"/>
        <v>0</v>
      </c>
      <c r="S273" s="177">
        <f t="shared" si="59"/>
        <v>0</v>
      </c>
      <c r="T273" s="177">
        <f t="shared" si="59"/>
        <v>0</v>
      </c>
      <c r="U273" s="177">
        <f t="shared" si="59"/>
        <v>0</v>
      </c>
      <c r="V273" s="177">
        <f t="shared" si="59"/>
        <v>0</v>
      </c>
      <c r="W273" s="177">
        <f t="shared" si="59"/>
        <v>0</v>
      </c>
      <c r="X273" s="177">
        <f t="shared" si="59"/>
        <v>0</v>
      </c>
      <c r="Y273" s="177">
        <f t="shared" si="59"/>
        <v>0</v>
      </c>
      <c r="Z273" s="177">
        <f t="shared" si="59"/>
        <v>0</v>
      </c>
      <c r="AA273" s="177">
        <f t="shared" si="59"/>
        <v>0</v>
      </c>
      <c r="AB273" s="177">
        <f t="shared" si="59"/>
        <v>0</v>
      </c>
      <c r="AC273" s="177">
        <f t="shared" si="59"/>
        <v>0</v>
      </c>
      <c r="AD273" s="177">
        <f t="shared" si="59"/>
        <v>0</v>
      </c>
      <c r="AE273" s="177">
        <f t="shared" si="59"/>
        <v>0</v>
      </c>
      <c r="AF273" s="178">
        <f t="shared" si="59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61">SUM(B169:B273)</f>
        <v>0</v>
      </c>
      <c r="C274" s="180">
        <f t="shared" si="61"/>
        <v>0</v>
      </c>
      <c r="D274" s="180">
        <f t="shared" si="61"/>
        <v>0</v>
      </c>
      <c r="E274" s="180">
        <f t="shared" si="61"/>
        <v>0</v>
      </c>
      <c r="F274" s="180">
        <f t="shared" si="61"/>
        <v>0</v>
      </c>
      <c r="G274" s="180">
        <f t="shared" si="61"/>
        <v>0</v>
      </c>
      <c r="H274" s="180">
        <f t="shared" si="61"/>
        <v>0</v>
      </c>
      <c r="I274" s="180">
        <f t="shared" si="61"/>
        <v>0</v>
      </c>
      <c r="J274" s="180">
        <f t="shared" si="61"/>
        <v>0</v>
      </c>
      <c r="K274" s="180">
        <f t="shared" si="61"/>
        <v>0</v>
      </c>
      <c r="L274" s="180">
        <f t="shared" si="61"/>
        <v>0</v>
      </c>
      <c r="M274" s="180">
        <f t="shared" si="61"/>
        <v>0</v>
      </c>
      <c r="N274" s="180">
        <f t="shared" si="61"/>
        <v>0</v>
      </c>
      <c r="O274" s="180">
        <f t="shared" si="61"/>
        <v>0</v>
      </c>
      <c r="P274" s="180">
        <f t="shared" si="61"/>
        <v>0</v>
      </c>
      <c r="Q274" s="180">
        <f t="shared" si="61"/>
        <v>0</v>
      </c>
      <c r="R274" s="180">
        <f t="shared" si="61"/>
        <v>0</v>
      </c>
      <c r="S274" s="180">
        <f t="shared" si="61"/>
        <v>0</v>
      </c>
      <c r="T274" s="180">
        <f t="shared" si="61"/>
        <v>0</v>
      </c>
      <c r="U274" s="180">
        <f t="shared" si="61"/>
        <v>0</v>
      </c>
      <c r="V274" s="180">
        <f t="shared" si="61"/>
        <v>0</v>
      </c>
      <c r="W274" s="180">
        <f t="shared" si="61"/>
        <v>0</v>
      </c>
      <c r="X274" s="180">
        <f t="shared" si="61"/>
        <v>0</v>
      </c>
      <c r="Y274" s="180">
        <f t="shared" si="61"/>
        <v>0</v>
      </c>
      <c r="Z274" s="180">
        <f t="shared" si="61"/>
        <v>0</v>
      </c>
      <c r="AA274" s="180">
        <f t="shared" si="61"/>
        <v>0</v>
      </c>
      <c r="AB274" s="180">
        <f t="shared" si="61"/>
        <v>0</v>
      </c>
      <c r="AC274" s="180">
        <f t="shared" si="61"/>
        <v>0</v>
      </c>
      <c r="AD274" s="180">
        <f t="shared" si="61"/>
        <v>0</v>
      </c>
      <c r="AE274" s="180">
        <f t="shared" si="61"/>
        <v>0</v>
      </c>
      <c r="AF274" s="181">
        <f t="shared" si="61"/>
        <v>0</v>
      </c>
      <c r="AG274" s="182">
        <f t="shared" si="61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72 A108:A158 A74:A102">
    <cfRule type="expression" dxfId="181" priority="37">
      <formula>$AH11=0</formula>
    </cfRule>
  </conditionalFormatting>
  <conditionalFormatting sqref="A101:A102">
    <cfRule type="expression" dxfId="180" priority="205">
      <formula>$AH106=0</formula>
    </cfRule>
  </conditionalFormatting>
  <conditionalFormatting sqref="A103:A107">
    <cfRule type="expression" dxfId="179" priority="153">
      <formula>$AH102=0</formula>
    </cfRule>
  </conditionalFormatting>
  <conditionalFormatting sqref="A160:A167">
    <cfRule type="expression" dxfId="178" priority="206">
      <formula>$AH267=0</formula>
    </cfRule>
  </conditionalFormatting>
  <conditionalFormatting sqref="A168:A275">
    <cfRule type="expression" dxfId="177" priority="76">
      <formula>$AH168=0</formula>
    </cfRule>
  </conditionalFormatting>
  <conditionalFormatting sqref="B8">
    <cfRule type="expression" dxfId="176" priority="201">
      <formula>AND(C$9&gt;=14/24,C$9&lt;20/24)</formula>
    </cfRule>
    <cfRule type="expression" dxfId="175" priority="202">
      <formula>AND(C$9&gt;=8/24,C$9&lt;14/24)</formula>
    </cfRule>
    <cfRule type="expression" dxfId="174" priority="203">
      <formula>C$9&lt;8/24</formula>
    </cfRule>
    <cfRule type="expression" dxfId="173" priority="204">
      <formula>C$9&gt;=20/24</formula>
    </cfRule>
  </conditionalFormatting>
  <conditionalFormatting sqref="C11:AA13 AB12:AF13 E76:AF77 E80:E90 F82:G90 H84:J90 K85:AF90 C97:AF107 B9:AF10 C117:AF134 B76:D90 B113:B115 C109:AF115 B108:AF108 B117:B124 C137:AF152 C154:AF158 B72:L72 B153:AF153 B93:AF96">
    <cfRule type="expression" dxfId="172" priority="118">
      <formula>B$9&gt;=20/24</formula>
    </cfRule>
  </conditionalFormatting>
  <conditionalFormatting sqref="B9:AF10 C11:AA13 AB12:AF13 E76:AF77 E80:E90 F82:G90 H84:J90 K85:AF90 C97:AF107 C117:AF134 B76:D90 B113:B115 C109:AF115 B108:AF108 B117:B124 C137:AF152 C154:AF158 B72:L72 B153:AF153 B93:AF96">
    <cfRule type="expression" dxfId="171" priority="119">
      <formula>AND(B$9&gt;=14/24,B$9&lt;20/24)</formula>
    </cfRule>
    <cfRule type="expression" dxfId="170" priority="120">
      <formula>AND(B$9&gt;=8/24,B$9&lt;14/24)</formula>
    </cfRule>
    <cfRule type="expression" dxfId="169" priority="121">
      <formula>B$9&lt;8/24</formula>
    </cfRule>
  </conditionalFormatting>
  <conditionalFormatting sqref="C14:AF28 B29:AF53">
    <cfRule type="expression" dxfId="168" priority="61">
      <formula>B14&gt;$AG14*1</formula>
    </cfRule>
    <cfRule type="expression" dxfId="167" priority="62">
      <formula>B$9&gt;=20/24</formula>
    </cfRule>
    <cfRule type="expression" dxfId="166" priority="63">
      <formula>AND(B$9&gt;=14/24,B$9&lt;20/24)</formula>
    </cfRule>
    <cfRule type="expression" dxfId="165" priority="64">
      <formula>AND(B$9&gt;=8/24,B$9&lt;14/24)</formula>
    </cfRule>
    <cfRule type="expression" dxfId="164" priority="65">
      <formula>B$9&lt;8/24</formula>
    </cfRule>
  </conditionalFormatting>
  <conditionalFormatting sqref="B54:AF68">
    <cfRule type="expression" dxfId="163" priority="54">
      <formula>B$9&lt;8/24</formula>
    </cfRule>
  </conditionalFormatting>
  <conditionalFormatting sqref="B54:AF70">
    <cfRule type="expression" dxfId="162" priority="51">
      <formula>B$9&gt;=20/24</formula>
    </cfRule>
    <cfRule type="expression" dxfId="161" priority="52">
      <formula>AND(B$9&gt;=14/24,B$9&lt;20/24)</formula>
    </cfRule>
    <cfRule type="expression" dxfId="160" priority="53">
      <formula>AND(B$9&gt;=8/24,B$9&lt;14/24)</formula>
    </cfRule>
  </conditionalFormatting>
  <conditionalFormatting sqref="B63:AF65">
    <cfRule type="expression" dxfId="159" priority="55">
      <formula>B63&gt;$AG63</formula>
    </cfRule>
  </conditionalFormatting>
  <conditionalFormatting sqref="B69:AF70">
    <cfRule type="expression" dxfId="158" priority="126">
      <formula>B$9&lt;8/24</formula>
    </cfRule>
  </conditionalFormatting>
  <conditionalFormatting sqref="B72:AF75">
    <cfRule type="expression" dxfId="157" priority="42">
      <formula>B72&gt;$AG72*1</formula>
    </cfRule>
  </conditionalFormatting>
  <conditionalFormatting sqref="B73:AF75">
    <cfRule type="expression" dxfId="156" priority="43">
      <formula>B$9&gt;=20/24</formula>
    </cfRule>
    <cfRule type="expression" dxfId="155" priority="44">
      <formula>AND(B$9&gt;=14/24,B$9&lt;20/24)</formula>
    </cfRule>
    <cfRule type="expression" dxfId="154" priority="45">
      <formula>AND(B$9&gt;=8/24,B$9&lt;14/24)</formula>
    </cfRule>
    <cfRule type="expression" dxfId="153" priority="46">
      <formula>B$9&lt;8/24</formula>
    </cfRule>
  </conditionalFormatting>
  <conditionalFormatting sqref="C161:AF167">
    <cfRule type="expression" dxfId="152" priority="77">
      <formula>C$9&gt;=20/24</formula>
    </cfRule>
    <cfRule type="expression" dxfId="151" priority="78">
      <formula>AND(C$9&gt;=14/24,C$9&lt;20/24)</formula>
    </cfRule>
    <cfRule type="expression" dxfId="150" priority="79">
      <formula>AND(C$9&gt;=8/24,C$9&lt;14/24)</formula>
    </cfRule>
    <cfRule type="expression" dxfId="149" priority="80">
      <formula>C$9&lt;8/24</formula>
    </cfRule>
  </conditionalFormatting>
  <conditionalFormatting sqref="C169:AF274">
    <cfRule type="expression" dxfId="148" priority="38">
      <formula>C$9&gt;=20/24</formula>
    </cfRule>
    <cfRule type="expression" dxfId="147" priority="39">
      <formula>AND(C$9&gt;=14/24,C$9&lt;20/24)</formula>
    </cfRule>
    <cfRule type="expression" dxfId="146" priority="40">
      <formula>AND(C$9&gt;=8/24,C$9&lt;14/24)</formula>
    </cfRule>
    <cfRule type="expression" dxfId="145" priority="41">
      <formula>C$9&lt;8/24</formula>
    </cfRule>
  </conditionalFormatting>
  <conditionalFormatting sqref="AD80:AF90 AB69:AF70 AA70 C11:AA13 AB12:AF13 AG78 AF92:AF95 AF96:AG96 B79:AC90 B71:AG71 B76:AF78 B91:AF91 B92:AE96 B69:AF69">
    <cfRule type="expression" dxfId="144" priority="117">
      <formula>B11&gt;$AG11*1</formula>
    </cfRule>
  </conditionalFormatting>
  <conditionalFormatting sqref="E79:I83 J80:J83 K83:O83">
    <cfRule type="expression" dxfId="143" priority="127">
      <formula>E$9&gt;=20/24</formula>
    </cfRule>
    <cfRule type="expression" dxfId="142" priority="128">
      <formula>AND(E$9&gt;=14/24,E$9&lt;20/24)</formula>
    </cfRule>
    <cfRule type="expression" dxfId="141" priority="129">
      <formula>AND(E$9&gt;=8/24,E$9&lt;14/24)</formula>
    </cfRule>
    <cfRule type="expression" dxfId="140" priority="130">
      <formula>E$9&lt;8/24</formula>
    </cfRule>
  </conditionalFormatting>
  <conditionalFormatting sqref="E84:O84">
    <cfRule type="expression" dxfId="139" priority="122">
      <formula>E$9&gt;=20/24</formula>
    </cfRule>
    <cfRule type="expression" dxfId="138" priority="123">
      <formula>AND(E$9&gt;=14/24,E$9&lt;20/24)</formula>
    </cfRule>
    <cfRule type="expression" dxfId="137" priority="124">
      <formula>AND(E$9&gt;=8/24,E$9&lt;14/24)</formula>
    </cfRule>
    <cfRule type="expression" dxfId="136" priority="125">
      <formula>E$9&lt;8/24</formula>
    </cfRule>
  </conditionalFormatting>
  <conditionalFormatting sqref="E76:AF78 B72:AF72">
    <cfRule type="expression" dxfId="135" priority="137">
      <formula>B$9&gt;=20/24</formula>
    </cfRule>
    <cfRule type="expression" dxfId="134" priority="138">
      <formula>AND(B$9&gt;=14/24,B$9&lt;20/24)</formula>
    </cfRule>
    <cfRule type="expression" dxfId="133" priority="139">
      <formula>AND(B$9&gt;=8/24,B$9&lt;14/24)</formula>
    </cfRule>
    <cfRule type="expression" dxfId="132" priority="140">
      <formula>B$9&lt;8/24</formula>
    </cfRule>
  </conditionalFormatting>
  <conditionalFormatting sqref="E73:AF75">
    <cfRule type="expression" dxfId="131" priority="47">
      <formula>E$9&gt;=20/24</formula>
    </cfRule>
    <cfRule type="expression" dxfId="130" priority="48">
      <formula>AND(E$9&gt;=14/24,E$9&lt;20/24)</formula>
    </cfRule>
    <cfRule type="expression" dxfId="129" priority="49">
      <formula>AND(E$9&gt;=8/24,E$9&lt;14/24)</formula>
    </cfRule>
    <cfRule type="expression" dxfId="128" priority="50">
      <formula>E$9&lt;8/24</formula>
    </cfRule>
  </conditionalFormatting>
  <conditionalFormatting sqref="F79:O81">
    <cfRule type="expression" dxfId="127" priority="145">
      <formula>F$9&gt;=20/24</formula>
    </cfRule>
    <cfRule type="expression" dxfId="126" priority="146">
      <formula>AND(F$9&gt;=14/24,F$9&lt;20/24)</formula>
    </cfRule>
    <cfRule type="expression" dxfId="125" priority="147">
      <formula>AND(F$9&gt;=8/24,F$9&lt;14/24)</formula>
    </cfRule>
    <cfRule type="expression" dxfId="124" priority="148">
      <formula>F$9&lt;8/24</formula>
    </cfRule>
  </conditionalFormatting>
  <conditionalFormatting sqref="L84:AF84">
    <cfRule type="expression" dxfId="123" priority="141">
      <formula>L$9&gt;=20/24</formula>
    </cfRule>
    <cfRule type="expression" dxfId="122" priority="142">
      <formula>AND(L$9&gt;=14/24,L$9&lt;20/24)</formula>
    </cfRule>
    <cfRule type="expression" dxfId="121" priority="143">
      <formula>AND(L$9&gt;=8/24,L$9&lt;14/24)</formula>
    </cfRule>
    <cfRule type="expression" dxfId="120" priority="144">
      <formula>L$9&lt;8/24</formula>
    </cfRule>
  </conditionalFormatting>
  <conditionalFormatting sqref="M8 S8 AB8">
    <cfRule type="expression" dxfId="119" priority="194">
      <formula>AND(N$9&gt;=14/24,N$9&lt;20/24)</formula>
    </cfRule>
    <cfRule type="expression" dxfId="118" priority="195">
      <formula>AND(N$9&gt;=8/24,N$9&lt;14/24)</formula>
    </cfRule>
    <cfRule type="expression" dxfId="117" priority="196">
      <formula>N$9&lt;8/24</formula>
    </cfRule>
  </conditionalFormatting>
  <conditionalFormatting sqref="M79:Y83 Z80:AA83">
    <cfRule type="expression" dxfId="116" priority="149">
      <formula>M$9&gt;=20/24</formula>
    </cfRule>
    <cfRule type="expression" dxfId="115" priority="150">
      <formula>AND(M$9&gt;=14/24,M$9&lt;20/24)</formula>
    </cfRule>
    <cfRule type="expression" dxfId="114" priority="151">
      <formula>AND(M$9&gt;=8/24,M$9&lt;14/24)</formula>
    </cfRule>
    <cfRule type="expression" dxfId="113" priority="152">
      <formula>M$9&lt;8/24</formula>
    </cfRule>
  </conditionalFormatting>
  <conditionalFormatting sqref="O3:P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2" priority="193">
      <formula>N$9&gt;=20/24</formula>
    </cfRule>
  </conditionalFormatting>
  <conditionalFormatting sqref="S8">
    <cfRule type="expression" dxfId="111" priority="184">
      <formula>U$9&gt;=20/24</formula>
    </cfRule>
    <cfRule type="expression" dxfId="110" priority="185">
      <formula>AND(U$9&gt;=14/24,U$9&lt;20/24)</formula>
    </cfRule>
    <cfRule type="expression" dxfId="109" priority="186">
      <formula>AND(U$9&gt;=8/24,U$9&lt;14/24)</formula>
    </cfRule>
    <cfRule type="expression" dxfId="108" priority="187">
      <formula>U$9&lt;8/24</formula>
    </cfRule>
  </conditionalFormatting>
  <conditionalFormatting sqref="T79:AF84">
    <cfRule type="expression" dxfId="107" priority="71">
      <formula>T$9&gt;=20/24</formula>
    </cfRule>
    <cfRule type="expression" dxfId="106" priority="72">
      <formula>AND(T$9&gt;=14/24,T$9&lt;20/24)</formula>
    </cfRule>
    <cfRule type="expression" dxfId="105" priority="73">
      <formula>AND(T$9&gt;=8/24,T$9&lt;14/24)</formula>
    </cfRule>
    <cfRule type="expression" dxfId="104" priority="74">
      <formula>T$9&lt;8/24</formula>
    </cfRule>
  </conditionalFormatting>
  <conditionalFormatting sqref="V3 AB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103" priority="56">
      <formula>Y$9&gt;=20/24</formula>
    </cfRule>
    <cfRule type="expression" dxfId="102" priority="57">
      <formula>AND(Y$9&gt;=14/24,Y$9&lt;20/24)</formula>
    </cfRule>
    <cfRule type="expression" dxfId="101" priority="58">
      <formula>AND(Y$9&gt;=8/24,Y$9&lt;14/24)</formula>
    </cfRule>
    <cfRule type="expression" dxfId="100" priority="59">
      <formula>Y$9&lt;8/24</formula>
    </cfRule>
  </conditionalFormatting>
  <conditionalFormatting sqref="Z69:Z70">
    <cfRule type="expression" dxfId="99" priority="136">
      <formula>Z69&gt;$AG69</formula>
    </cfRule>
  </conditionalFormatting>
  <conditionalFormatting sqref="Z66:AF69 AB11:AF11 B54:AF62 B66:Y70 C69:AF69">
    <cfRule type="expression" dxfId="98" priority="131">
      <formula>B11&gt;$AG11</formula>
    </cfRule>
  </conditionalFormatting>
  <conditionalFormatting sqref="AB8">
    <cfRule type="expression" dxfId="97" priority="180">
      <formula>AD$9&gt;=20/24</formula>
    </cfRule>
    <cfRule type="expression" dxfId="96" priority="181">
      <formula>AND(AD$9&gt;=14/24,AD$9&lt;20/24)</formula>
    </cfRule>
    <cfRule type="expression" dxfId="95" priority="182">
      <formula>AND(AD$9&gt;=8/24,AD$9&lt;14/24)</formula>
    </cfRule>
    <cfRule type="expression" dxfId="94" priority="183">
      <formula>AD$9&lt;8/24</formula>
    </cfRule>
  </conditionalFormatting>
  <conditionalFormatting sqref="AB11:AF11">
    <cfRule type="expression" dxfId="93" priority="132">
      <formula>AB$9&gt;=20/24</formula>
    </cfRule>
    <cfRule type="expression" dxfId="92" priority="133">
      <formula>AND(AB$9&gt;=14/24,AB$9&lt;20/24)</formula>
    </cfRule>
    <cfRule type="expression" dxfId="91" priority="134">
      <formula>AND(AB$9&gt;=8/24,AB$9&lt;14/24)</formula>
    </cfRule>
    <cfRule type="expression" dxfId="90" priority="135">
      <formula>AB$9&lt;8/24</formula>
    </cfRule>
  </conditionalFormatting>
  <conditionalFormatting sqref="AD79:AF79">
    <cfRule type="expression" dxfId="89" priority="207">
      <formula>AD79&gt;$AG80*1</formula>
    </cfRule>
  </conditionalFormatting>
  <conditionalFormatting sqref="AG78">
    <cfRule type="expression" dxfId="88" priority="159">
      <formula>AG$9&gt;=20/24</formula>
    </cfRule>
    <cfRule type="expression" dxfId="87" priority="160">
      <formula>AND(AG$9&gt;=14/24,AG$9&lt;20/24)</formula>
    </cfRule>
    <cfRule type="expression" dxfId="86" priority="161">
      <formula>AND(AG$9&gt;=8/24,AG$9&lt;14/24)</formula>
    </cfRule>
    <cfRule type="expression" dxfId="85" priority="162">
      <formula>AG$9&lt;8/24</formula>
    </cfRule>
  </conditionalFormatting>
  <conditionalFormatting sqref="AG91:AG92">
    <cfRule type="expression" dxfId="84" priority="154">
      <formula>AG91&gt;$AG91</formula>
    </cfRule>
  </conditionalFormatting>
  <conditionalFormatting sqref="AG96">
    <cfRule type="expression" dxfId="83" priority="155">
      <formula>AG$9&gt;=20/24</formula>
    </cfRule>
    <cfRule type="expression" dxfId="82" priority="156">
      <formula>AND(AG$9&gt;=14/24,AG$9&lt;20/24)</formula>
    </cfRule>
    <cfRule type="expression" dxfId="81" priority="157">
      <formula>AND(AG$9&gt;=8/24,AG$9&lt;14/24)</formula>
    </cfRule>
    <cfRule type="expression" dxfId="80" priority="158">
      <formula>AG$9&lt;8/24</formula>
    </cfRule>
  </conditionalFormatting>
  <conditionalFormatting sqref="AG113">
    <cfRule type="expression" dxfId="79" priority="176">
      <formula>AG$9&gt;=20/24</formula>
    </cfRule>
    <cfRule type="expression" dxfId="78" priority="177">
      <formula>AND(AG$9&gt;=14/24,AG$9&lt;20/24)</formula>
    </cfRule>
    <cfRule type="expression" dxfId="77" priority="178">
      <formula>AND(AG$9&gt;=8/24,AG$9&lt;14/24)</formula>
    </cfRule>
    <cfRule type="expression" dxfId="76" priority="179">
      <formula>AG$9&lt;8/24</formula>
    </cfRule>
  </conditionalFormatting>
  <conditionalFormatting sqref="AH8:AI10">
    <cfRule type="expression" dxfId="75" priority="67">
      <formula>AH$9&gt;=20/24</formula>
    </cfRule>
    <cfRule type="expression" dxfId="74" priority="68">
      <formula>AND(AH$9&gt;=14/24,AH$9&lt;20/24)</formula>
    </cfRule>
    <cfRule type="expression" dxfId="73" priority="69">
      <formula>AND(AH$9&gt;=8/24,AH$9&lt;14/24)</formula>
    </cfRule>
    <cfRule type="expression" dxfId="72" priority="70">
      <formula>AH$9&lt;8/24</formula>
    </cfRule>
  </conditionalFormatting>
  <conditionalFormatting sqref="AL4:AL6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71" priority="197">
      <formula>AJ$9&gt;=20/24</formula>
    </cfRule>
    <cfRule type="expression" dxfId="70" priority="198">
      <formula>AND(AJ$9&gt;=14/24,AJ$9&lt;20/24)</formula>
    </cfRule>
    <cfRule type="expression" dxfId="69" priority="199">
      <formula>AND(AJ$9&gt;=8/24,AJ$9&lt;14/24)</formula>
    </cfRule>
    <cfRule type="expression" dxfId="68" priority="200">
      <formula>AJ$9&lt;8/24</formula>
    </cfRule>
  </conditionalFormatting>
  <conditionalFormatting sqref="AL99:AN99 AL105:AN105">
    <cfRule type="expression" dxfId="67" priority="169">
      <formula>AL$9&gt;=20/24</formula>
    </cfRule>
    <cfRule type="expression" dxfId="66" priority="170">
      <formula>AND(AL$9&gt;=14/24,AL$9&lt;20/24)</formula>
    </cfRule>
    <cfRule type="expression" dxfId="65" priority="171">
      <formula>AND(AL$9&gt;=8/24,AL$9&lt;14/24)</formula>
    </cfRule>
    <cfRule type="expression" dxfId="64" priority="172">
      <formula>AL$9&lt;8/24</formula>
    </cfRule>
  </conditionalFormatting>
  <conditionalFormatting sqref="AM15:AM21 AN16:AR21">
    <cfRule type="expression" dxfId="63" priority="93">
      <formula>AX$9&gt;=20/24</formula>
    </cfRule>
    <cfRule type="expression" dxfId="62" priority="94">
      <formula>AND(AX$9&gt;=14/24,AX$9&lt;20/24)</formula>
    </cfRule>
    <cfRule type="expression" dxfId="61" priority="95">
      <formula>AND(AX$9&gt;=8/24,AX$9&lt;14/24)</formula>
    </cfRule>
    <cfRule type="expression" dxfId="60" priority="96">
      <formula>AX$9&lt;8/24</formula>
    </cfRule>
  </conditionalFormatting>
  <conditionalFormatting sqref="AN100:AN103">
    <cfRule type="expression" dxfId="59" priority="165">
      <formula>AN$9&gt;=20/24</formula>
    </cfRule>
    <cfRule type="expression" dxfId="58" priority="166">
      <formula>AND(AN$9&gt;=14/24,AN$9&lt;20/24)</formula>
    </cfRule>
    <cfRule type="expression" dxfId="57" priority="167">
      <formula>AND(AN$9&gt;=8/24,AN$9&lt;14/24)</formula>
    </cfRule>
    <cfRule type="expression" dxfId="56" priority="168">
      <formula>AN$9&lt;8/24</formula>
    </cfRule>
  </conditionalFormatting>
  <conditionalFormatting sqref="AN15:AR15">
    <cfRule type="expression" dxfId="55" priority="81">
      <formula>U$9&gt;=20/24</formula>
    </cfRule>
    <cfRule type="expression" dxfId="54" priority="82">
      <formula>AND(U$9&gt;=14/24,U$9&lt;20/24)</formula>
    </cfRule>
    <cfRule type="expression" dxfId="53" priority="83">
      <formula>AND(U$9&gt;=8/24,U$9&lt;14/24)</formula>
    </cfRule>
    <cfRule type="expression" dxfId="52" priority="84">
      <formula>U$9&lt;8/24</formula>
    </cfRule>
  </conditionalFormatting>
  <conditionalFormatting sqref="AS15">
    <cfRule type="expression" dxfId="51" priority="89">
      <formula>AA$9&gt;=20/24</formula>
    </cfRule>
    <cfRule type="expression" dxfId="50" priority="90">
      <formula>AND(AA$9&gt;=14/24,AA$9&lt;20/24)</formula>
    </cfRule>
    <cfRule type="expression" dxfId="49" priority="91">
      <formula>AND(AA$9&gt;=8/24,AA$9&lt;14/24)</formula>
    </cfRule>
    <cfRule type="expression" dxfId="48" priority="92">
      <formula>AA$9&lt;8/24</formula>
    </cfRule>
  </conditionalFormatting>
  <conditionalFormatting sqref="AS16:AS21">
    <cfRule type="expression" dxfId="47" priority="97">
      <formula>BE$9&gt;=20/24</formula>
    </cfRule>
    <cfRule type="expression" dxfId="46" priority="98">
      <formula>AND(BE$9&gt;=14/24,BE$9&lt;20/24)</formula>
    </cfRule>
    <cfRule type="expression" dxfId="45" priority="99">
      <formula>AND(BE$9&gt;=8/24,BE$9&lt;14/24)</formula>
    </cfRule>
    <cfRule type="expression" dxfId="44" priority="100">
      <formula>BE$9&lt;8/24</formula>
    </cfRule>
  </conditionalFormatting>
  <conditionalFormatting sqref="AT15 AX15:BJ15">
    <cfRule type="expression" dxfId="43" priority="101">
      <formula>AC$9&gt;=20/24</formula>
    </cfRule>
    <cfRule type="expression" dxfId="42" priority="102">
      <formula>AND(AC$9&gt;=14/24,AC$9&lt;20/24)</formula>
    </cfRule>
    <cfRule type="expression" dxfId="41" priority="103">
      <formula>AND(AC$9&gt;=8/24,AC$9&lt;14/24)</formula>
    </cfRule>
    <cfRule type="expression" dxfId="40" priority="104">
      <formula>AC$9&lt;8/24</formula>
    </cfRule>
  </conditionalFormatting>
  <conditionalFormatting sqref="AT16:AT21">
    <cfRule type="expression" dxfId="39" priority="105">
      <formula>BG$9&gt;=20/24</formula>
    </cfRule>
    <cfRule type="expression" dxfId="38" priority="106">
      <formula>AND(BG$9&gt;=14/24,BG$9&lt;20/24)</formula>
    </cfRule>
    <cfRule type="expression" dxfId="37" priority="107">
      <formula>AND(BG$9&gt;=8/24,BG$9&lt;14/24)</formula>
    </cfRule>
    <cfRule type="expression" dxfId="36" priority="108">
      <formula>BG$9&lt;8/24</formula>
    </cfRule>
  </conditionalFormatting>
  <conditionalFormatting sqref="AU15:AV15">
    <cfRule type="expression" dxfId="35" priority="109">
      <formula>AE$9&gt;=20/24</formula>
    </cfRule>
    <cfRule type="expression" dxfId="34" priority="110">
      <formula>AND(AE$9&gt;=14/24,AE$9&lt;20/24)</formula>
    </cfRule>
    <cfRule type="expression" dxfId="33" priority="111">
      <formula>AND(AE$9&gt;=8/24,AE$9&lt;14/24)</formula>
    </cfRule>
    <cfRule type="expression" dxfId="32" priority="112">
      <formula>AE$9&lt;8/24</formula>
    </cfRule>
  </conditionalFormatting>
  <conditionalFormatting sqref="AU16:BJ21">
    <cfRule type="expression" dxfId="31" priority="113">
      <formula>BI$9&gt;=20/24</formula>
    </cfRule>
    <cfRule type="expression" dxfId="30" priority="114">
      <formula>AND(BI$9&gt;=14/24,BI$9&lt;20/24)</formula>
    </cfRule>
    <cfRule type="expression" dxfId="29" priority="115">
      <formula>AND(BI$9&gt;=8/24,BI$9&lt;14/24)</formula>
    </cfRule>
    <cfRule type="expression" dxfId="28" priority="116">
      <formula>BI$9&lt;8/24</formula>
    </cfRule>
  </conditionalFormatting>
  <conditionalFormatting sqref="AW15">
    <cfRule type="expression" dxfId="27" priority="85">
      <formula>B$9&gt;=20/24</formula>
    </cfRule>
    <cfRule type="expression" dxfId="26" priority="86">
      <formula>AND(B$9&gt;=14/24,B$9&lt;20/24)</formula>
    </cfRule>
    <cfRule type="expression" dxfId="25" priority="87">
      <formula>AND(B$9&gt;=8/24,B$9&lt;14/24)</formula>
    </cfRule>
    <cfRule type="expression" dxfId="24" priority="88">
      <formula>B$9&lt;8/24</formula>
    </cfRule>
  </conditionalFormatting>
  <conditionalFormatting sqref="A73">
    <cfRule type="expression" dxfId="23" priority="36">
      <formula>$AH73=0</formula>
    </cfRule>
  </conditionalFormatting>
  <conditionalFormatting sqref="B11:B13 B97:B107 B137:B152 B109:B112 B125:B134 B154:B159 C159:AF159">
    <cfRule type="expression" dxfId="22" priority="30">
      <formula>B$9&gt;=20/24</formula>
    </cfRule>
  </conditionalFormatting>
  <conditionalFormatting sqref="B11:B13 B97:B107 B137:B152 B109:B112 B125:B134 B154:B159 C159:AF159">
    <cfRule type="expression" dxfId="21" priority="31">
      <formula>AND(B$9&gt;=14/24,B$9&lt;20/24)</formula>
    </cfRule>
    <cfRule type="expression" dxfId="20" priority="32">
      <formula>AND(B$9&gt;=8/24,B$9&lt;14/24)</formula>
    </cfRule>
    <cfRule type="expression" dxfId="19" priority="33">
      <formula>B$9&lt;8/24</formula>
    </cfRule>
  </conditionalFormatting>
  <conditionalFormatting sqref="B14:B28">
    <cfRule type="expression" dxfId="18" priority="20">
      <formula>B14&gt;$AG14*1</formula>
    </cfRule>
    <cfRule type="expression" dxfId="17" priority="21">
      <formula>B$9&gt;=20/24</formula>
    </cfRule>
    <cfRule type="expression" dxfId="16" priority="22">
      <formula>AND(B$9&gt;=14/24,B$9&lt;20/24)</formula>
    </cfRule>
    <cfRule type="expression" dxfId="15" priority="23">
      <formula>AND(B$9&gt;=8/24,B$9&lt;14/24)</formula>
    </cfRule>
    <cfRule type="expression" dxfId="14" priority="24">
      <formula>B$9&lt;8/24</formula>
    </cfRule>
  </conditionalFormatting>
  <conditionalFormatting sqref="B161:B167">
    <cfRule type="expression" dxfId="13" priority="25">
      <formula>B$9&gt;=20/24</formula>
    </cfRule>
    <cfRule type="expression" dxfId="12" priority="26">
      <formula>AND(B$9&gt;=14/24,B$9&lt;20/24)</formula>
    </cfRule>
    <cfRule type="expression" dxfId="11" priority="27">
      <formula>AND(B$9&gt;=8/24,B$9&lt;14/24)</formula>
    </cfRule>
    <cfRule type="expression" dxfId="10" priority="28">
      <formula>B$9&lt;8/24</formula>
    </cfRule>
  </conditionalFormatting>
  <conditionalFormatting sqref="B169:B274">
    <cfRule type="expression" dxfId="9" priority="6">
      <formula>B$9&gt;=20/24</formula>
    </cfRule>
    <cfRule type="expression" dxfId="8" priority="7">
      <formula>AND(B$9&gt;=14/24,B$9&lt;20/24)</formula>
    </cfRule>
    <cfRule type="expression" dxfId="7" priority="8">
      <formula>AND(B$9&gt;=8/24,B$9&lt;14/24)</formula>
    </cfRule>
    <cfRule type="expression" dxfId="6" priority="9">
      <formula>B$9&lt;8/24</formula>
    </cfRule>
  </conditionalFormatting>
  <conditionalFormatting sqref="B11:B13">
    <cfRule type="expression" dxfId="5" priority="29">
      <formula>B11&gt;$AG11*1</formula>
    </cfRule>
  </conditionalFormatting>
  <conditionalFormatting sqref="A153">
    <cfRule type="expression" dxfId="4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" priority="1">
      <formula>AL$9&gt;=20/24</formula>
    </cfRule>
  </conditionalFormatting>
  <conditionalFormatting sqref="AL153">
    <cfRule type="expression" dxfId="2" priority="2">
      <formula>AND(AL$9&gt;=14/24,AL$9&lt;20/24)</formula>
    </cfRule>
    <cfRule type="expression" dxfId="1" priority="3">
      <formula>AND(AL$9&gt;=8/24,AL$9&lt;14/24)</formula>
    </cfRule>
    <cfRule type="expression" dxfId="0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5"/>
  <sheetViews>
    <sheetView view="pageBreakPreview" zoomScale="115" zoomScaleNormal="100" zoomScaleSheetLayoutView="115" workbookViewId="0">
      <pane ySplit="2" topLeftCell="A38" activePane="bottomLeft" state="frozen"/>
      <selection pane="bottomLeft" activeCell="Q50" sqref="Q50:Q70"/>
    </sheetView>
  </sheetViews>
  <sheetFormatPr defaultRowHeight="15" x14ac:dyDescent="0.25"/>
  <cols>
    <col min="1" max="1" width="16" style="217" customWidth="1"/>
    <col min="2" max="2" width="7.28515625" style="217" bestFit="1" customWidth="1"/>
    <col min="3" max="7" width="6.140625" style="217" bestFit="1" customWidth="1"/>
    <col min="8" max="8" width="6.42578125" style="217" bestFit="1" customWidth="1"/>
    <col min="9" max="10" width="6.140625" style="217" bestFit="1" customWidth="1"/>
    <col min="11" max="11" width="6.140625" style="264" bestFit="1" customWidth="1"/>
    <col min="12" max="12" width="6.42578125" style="264" bestFit="1" customWidth="1"/>
    <col min="13" max="16" width="6.140625" style="217" bestFit="1" customWidth="1"/>
    <col min="17" max="17" width="6.140625" style="217" customWidth="1"/>
    <col min="18" max="18" width="6.140625" style="264" bestFit="1" customWidth="1"/>
    <col min="19" max="20" width="6.42578125" style="217" bestFit="1" customWidth="1"/>
    <col min="21" max="21" width="6.85546875" style="217" bestFit="1" customWidth="1"/>
    <col min="22" max="22" width="9.140625" style="217"/>
    <col min="23" max="23" width="8.85546875" style="217" customWidth="1"/>
    <col min="24" max="24" width="9.28515625" style="218" bestFit="1" customWidth="1"/>
    <col min="25" max="25" width="12.85546875" style="219" bestFit="1" customWidth="1"/>
    <col min="26" max="26" width="9" style="207" customWidth="1"/>
    <col min="27" max="27" width="7.85546875" style="208" customWidth="1"/>
    <col min="28" max="28" width="9.140625" style="220" customWidth="1"/>
    <col min="29" max="16384" width="9.140625" style="217"/>
  </cols>
  <sheetData>
    <row r="1" spans="1:28" ht="29.25" x14ac:dyDescent="0.25">
      <c r="A1" s="209" t="s">
        <v>441</v>
      </c>
      <c r="B1" s="210">
        <v>176</v>
      </c>
      <c r="C1" s="210">
        <v>179</v>
      </c>
      <c r="D1" s="210">
        <v>180</v>
      </c>
      <c r="E1" s="210">
        <v>182</v>
      </c>
      <c r="F1" s="210">
        <v>187</v>
      </c>
      <c r="G1" s="210">
        <v>188</v>
      </c>
      <c r="H1" s="210">
        <v>204</v>
      </c>
      <c r="I1" s="210">
        <v>205</v>
      </c>
      <c r="J1" s="210">
        <v>218</v>
      </c>
      <c r="K1" s="212">
        <v>222</v>
      </c>
      <c r="L1" s="212">
        <v>223</v>
      </c>
      <c r="M1" s="210">
        <v>232</v>
      </c>
      <c r="N1" s="210">
        <v>264</v>
      </c>
      <c r="O1" s="210">
        <v>265</v>
      </c>
      <c r="P1" s="210">
        <v>266</v>
      </c>
      <c r="Q1" s="210">
        <v>267</v>
      </c>
      <c r="R1" s="212">
        <v>270</v>
      </c>
      <c r="S1" s="210">
        <v>271</v>
      </c>
      <c r="T1" s="210">
        <v>272</v>
      </c>
      <c r="U1" s="211" t="s">
        <v>431</v>
      </c>
      <c r="V1" s="210" t="s">
        <v>407</v>
      </c>
      <c r="W1" s="211" t="s">
        <v>432</v>
      </c>
      <c r="X1" s="234" t="s">
        <v>433</v>
      </c>
      <c r="Y1" s="214" t="s">
        <v>397</v>
      </c>
      <c r="Z1" s="234" t="s">
        <v>410</v>
      </c>
      <c r="AA1" s="234" t="s">
        <v>411</v>
      </c>
      <c r="AB1" s="232" t="s">
        <v>412</v>
      </c>
    </row>
    <row r="2" spans="1:28" s="218" customFormat="1" x14ac:dyDescent="0.25">
      <c r="A2" s="213" t="s">
        <v>402</v>
      </c>
      <c r="B2" s="225">
        <v>140</v>
      </c>
      <c r="C2" s="225">
        <v>67</v>
      </c>
      <c r="D2" s="225">
        <v>68</v>
      </c>
      <c r="E2" s="225">
        <v>51</v>
      </c>
      <c r="F2" s="225">
        <v>21.4</v>
      </c>
      <c r="G2" s="225">
        <v>22.8</v>
      </c>
      <c r="H2" s="225">
        <v>24.2</v>
      </c>
      <c r="I2" s="225">
        <v>19.399999999999999</v>
      </c>
      <c r="J2" s="225">
        <v>24.2</v>
      </c>
      <c r="K2" s="227">
        <v>83</v>
      </c>
      <c r="L2" s="227">
        <v>26.19</v>
      </c>
      <c r="M2" s="225">
        <v>34.9</v>
      </c>
      <c r="N2" s="225">
        <v>28.2</v>
      </c>
      <c r="O2" s="225">
        <v>50.8</v>
      </c>
      <c r="P2" s="225">
        <v>20.7</v>
      </c>
      <c r="Q2" s="225">
        <v>80</v>
      </c>
      <c r="R2" s="227">
        <v>75</v>
      </c>
      <c r="S2" s="225">
        <v>24.25</v>
      </c>
      <c r="T2" s="225">
        <v>10.7</v>
      </c>
      <c r="U2" s="226"/>
      <c r="V2" s="226"/>
      <c r="W2" s="226"/>
      <c r="X2" s="272"/>
      <c r="Y2" s="226"/>
      <c r="Z2" s="273"/>
      <c r="AA2" s="273"/>
      <c r="AB2" s="272"/>
    </row>
    <row r="3" spans="1:28" x14ac:dyDescent="0.25">
      <c r="A3" s="215" t="s">
        <v>301</v>
      </c>
      <c r="B3" s="232"/>
      <c r="C3" s="232"/>
      <c r="D3" s="232"/>
      <c r="E3" s="232"/>
      <c r="F3" s="232"/>
      <c r="G3" s="232"/>
      <c r="H3" s="232"/>
      <c r="I3" s="232"/>
      <c r="J3" s="232"/>
      <c r="K3" s="229"/>
      <c r="L3" s="229" t="s">
        <v>443</v>
      </c>
      <c r="M3" s="232"/>
      <c r="N3" s="232"/>
      <c r="O3" s="232"/>
      <c r="P3" s="232"/>
      <c r="Q3" s="232"/>
      <c r="R3" s="229"/>
      <c r="S3" s="232"/>
      <c r="T3" s="232"/>
      <c r="U3" s="232">
        <f>SUM(B3:T3)</f>
        <v>0</v>
      </c>
      <c r="V3" s="232">
        <v>0</v>
      </c>
      <c r="W3" s="233">
        <v>-199.16</v>
      </c>
      <c r="X3" s="233"/>
      <c r="Y3" s="214">
        <f>SUM(U3:X3)</f>
        <v>-199.16</v>
      </c>
      <c r="Z3" s="235"/>
      <c r="AA3" s="234"/>
      <c r="AB3" s="232"/>
    </row>
    <row r="4" spans="1:28" x14ac:dyDescent="0.25">
      <c r="A4" s="215" t="s">
        <v>302</v>
      </c>
      <c r="B4" s="232"/>
      <c r="C4" s="232"/>
      <c r="D4" s="232"/>
      <c r="E4" s="232"/>
      <c r="F4" s="232"/>
      <c r="G4" s="232"/>
      <c r="H4" s="232"/>
      <c r="I4" s="232"/>
      <c r="J4" s="232"/>
      <c r="K4" s="229"/>
      <c r="L4" s="229" t="s">
        <v>419</v>
      </c>
      <c r="M4" s="232"/>
      <c r="N4" s="232"/>
      <c r="O4" s="232"/>
      <c r="P4" s="232"/>
      <c r="Q4" s="232"/>
      <c r="R4" s="229"/>
      <c r="S4" s="232"/>
      <c r="T4" s="232"/>
      <c r="U4" s="232">
        <f>SUM(B4:T4)</f>
        <v>0</v>
      </c>
      <c r="V4" s="232">
        <v>0</v>
      </c>
      <c r="W4" s="233">
        <v>-199.16</v>
      </c>
      <c r="X4" s="233"/>
      <c r="Y4" s="214">
        <f t="shared" ref="Y4:Y67" si="0">SUM(U4:X4)</f>
        <v>-199.16</v>
      </c>
      <c r="Z4" s="235"/>
      <c r="AA4" s="234"/>
      <c r="AB4" s="232"/>
    </row>
    <row r="5" spans="1:28" x14ac:dyDescent="0.25">
      <c r="A5" s="215" t="s">
        <v>303</v>
      </c>
      <c r="B5" s="232"/>
      <c r="C5" s="232"/>
      <c r="D5" s="232"/>
      <c r="E5" s="232"/>
      <c r="F5" s="232"/>
      <c r="G5" s="232"/>
      <c r="H5" s="232"/>
      <c r="I5" s="232"/>
      <c r="J5" s="232"/>
      <c r="K5" s="229"/>
      <c r="L5" s="229" t="s">
        <v>415</v>
      </c>
      <c r="M5" s="232"/>
      <c r="N5" s="232"/>
      <c r="O5" s="232"/>
      <c r="P5" s="232"/>
      <c r="Q5" s="232"/>
      <c r="R5" s="229"/>
      <c r="S5" s="232"/>
      <c r="T5" s="232"/>
      <c r="U5" s="232">
        <f>SUM(B5:T5)</f>
        <v>0</v>
      </c>
      <c r="V5" s="232"/>
      <c r="W5" s="233">
        <v>-199.16</v>
      </c>
      <c r="X5" s="233"/>
      <c r="Y5" s="214">
        <f t="shared" si="0"/>
        <v>-199.16</v>
      </c>
      <c r="Z5" s="235"/>
      <c r="AA5" s="234"/>
      <c r="AB5" s="232"/>
    </row>
    <row r="6" spans="1:28" x14ac:dyDescent="0.25">
      <c r="A6" s="215" t="s">
        <v>304</v>
      </c>
      <c r="B6" s="232"/>
      <c r="C6" s="232"/>
      <c r="D6" s="232"/>
      <c r="E6" s="232"/>
      <c r="F6" s="232"/>
      <c r="G6" s="232"/>
      <c r="H6" s="232"/>
      <c r="I6" s="232"/>
      <c r="J6" s="232"/>
      <c r="K6" s="229"/>
      <c r="L6" s="229" t="s">
        <v>417</v>
      </c>
      <c r="M6" s="232"/>
      <c r="N6" s="232"/>
      <c r="O6" s="232"/>
      <c r="P6" s="232"/>
      <c r="Q6" s="232"/>
      <c r="R6" s="229"/>
      <c r="S6" s="232"/>
      <c r="T6" s="232"/>
      <c r="U6" s="232">
        <f>SUM(B6:T6)</f>
        <v>0</v>
      </c>
      <c r="V6" s="232"/>
      <c r="W6" s="233">
        <v>-199.16</v>
      </c>
      <c r="X6" s="233"/>
      <c r="Y6" s="214">
        <f t="shared" si="0"/>
        <v>-199.16</v>
      </c>
      <c r="Z6" s="235"/>
      <c r="AA6" s="234"/>
      <c r="AB6" s="232"/>
    </row>
    <row r="7" spans="1:28" x14ac:dyDescent="0.25">
      <c r="A7" s="215" t="s">
        <v>305</v>
      </c>
      <c r="B7" s="232"/>
      <c r="C7" s="232"/>
      <c r="D7" s="232"/>
      <c r="E7" s="232"/>
      <c r="F7" s="232"/>
      <c r="G7" s="232"/>
      <c r="H7" s="232"/>
      <c r="I7" s="232"/>
      <c r="J7" s="232"/>
      <c r="K7" s="229"/>
      <c r="L7" s="229" t="s">
        <v>418</v>
      </c>
      <c r="M7" s="232"/>
      <c r="N7" s="232"/>
      <c r="O7" s="232"/>
      <c r="P7" s="232"/>
      <c r="Q7" s="232"/>
      <c r="R7" s="229"/>
      <c r="S7" s="232"/>
      <c r="T7" s="232"/>
      <c r="U7" s="232">
        <f>SUM(B7:T7)</f>
        <v>0</v>
      </c>
      <c r="V7" s="232"/>
      <c r="W7" s="233">
        <v>-199.16</v>
      </c>
      <c r="X7" s="233"/>
      <c r="Y7" s="214">
        <f t="shared" si="0"/>
        <v>-199.16</v>
      </c>
      <c r="Z7" s="235"/>
      <c r="AA7" s="234"/>
      <c r="AB7" s="232"/>
    </row>
    <row r="8" spans="1:28" x14ac:dyDescent="0.25">
      <c r="A8" s="215" t="s">
        <v>306</v>
      </c>
      <c r="B8" s="232"/>
      <c r="C8" s="232"/>
      <c r="D8" s="232"/>
      <c r="E8" s="232"/>
      <c r="F8" s="232"/>
      <c r="G8" s="232"/>
      <c r="H8" s="232"/>
      <c r="I8" s="232"/>
      <c r="J8" s="232"/>
      <c r="K8" s="229"/>
      <c r="L8" s="229" t="s">
        <v>421</v>
      </c>
      <c r="M8" s="232"/>
      <c r="N8" s="232"/>
      <c r="O8" s="232"/>
      <c r="P8" s="232"/>
      <c r="Q8" s="232"/>
      <c r="R8" s="229"/>
      <c r="S8" s="232"/>
      <c r="T8" s="232"/>
      <c r="U8" s="232">
        <f>SUM(B8:T8)</f>
        <v>0</v>
      </c>
      <c r="V8" s="232"/>
      <c r="W8" s="233">
        <v>-199.16</v>
      </c>
      <c r="X8" s="233"/>
      <c r="Y8" s="214">
        <f t="shared" si="0"/>
        <v>-199.16</v>
      </c>
      <c r="Z8" s="235"/>
      <c r="AA8" s="234"/>
      <c r="AB8" s="232"/>
    </row>
    <row r="9" spans="1:28" x14ac:dyDescent="0.25">
      <c r="A9" s="215" t="s">
        <v>307</v>
      </c>
      <c r="B9" s="232"/>
      <c r="C9" s="232"/>
      <c r="D9" s="232"/>
      <c r="E9" s="232"/>
      <c r="F9" s="232"/>
      <c r="G9" s="232"/>
      <c r="H9" s="232"/>
      <c r="I9" s="232"/>
      <c r="J9" s="232"/>
      <c r="K9" s="229"/>
      <c r="L9" s="229" t="s">
        <v>416</v>
      </c>
      <c r="M9" s="232"/>
      <c r="N9" s="232"/>
      <c r="O9" s="232"/>
      <c r="P9" s="232"/>
      <c r="Q9" s="232"/>
      <c r="R9" s="229"/>
      <c r="S9" s="232"/>
      <c r="T9" s="232"/>
      <c r="U9" s="232">
        <f>SUM(B9:T9)</f>
        <v>0</v>
      </c>
      <c r="V9" s="232"/>
      <c r="W9" s="233">
        <v>-199.16</v>
      </c>
      <c r="X9" s="233"/>
      <c r="Y9" s="214">
        <f t="shared" si="0"/>
        <v>-199.16</v>
      </c>
      <c r="Z9" s="235"/>
      <c r="AA9" s="234"/>
      <c r="AB9" s="232"/>
    </row>
    <row r="10" spans="1:28" x14ac:dyDescent="0.25">
      <c r="A10" s="215" t="s">
        <v>308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29"/>
      <c r="L10" s="229" t="s">
        <v>417</v>
      </c>
      <c r="M10" s="232"/>
      <c r="N10" s="232"/>
      <c r="O10" s="232"/>
      <c r="P10" s="232"/>
      <c r="Q10" s="232"/>
      <c r="R10" s="229"/>
      <c r="S10" s="232"/>
      <c r="T10" s="232"/>
      <c r="U10" s="232">
        <f>SUM(B10:T10)</f>
        <v>0</v>
      </c>
      <c r="V10" s="232"/>
      <c r="W10" s="233">
        <v>-199.16</v>
      </c>
      <c r="X10" s="233"/>
      <c r="Y10" s="214">
        <f t="shared" si="0"/>
        <v>-199.16</v>
      </c>
      <c r="Z10" s="235"/>
      <c r="AA10" s="234"/>
      <c r="AB10" s="232"/>
    </row>
    <row r="11" spans="1:28" x14ac:dyDescent="0.25">
      <c r="A11" s="215" t="s">
        <v>309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29"/>
      <c r="L11" s="229" t="s">
        <v>415</v>
      </c>
      <c r="M11" s="232"/>
      <c r="N11" s="232"/>
      <c r="O11" s="232"/>
      <c r="P11" s="232"/>
      <c r="Q11" s="232"/>
      <c r="R11" s="229"/>
      <c r="S11" s="232"/>
      <c r="T11" s="232"/>
      <c r="U11" s="232">
        <f>SUM(B11:T11)</f>
        <v>0</v>
      </c>
      <c r="V11" s="232"/>
      <c r="W11" s="233">
        <v>-199.16</v>
      </c>
      <c r="X11" s="233"/>
      <c r="Y11" s="214">
        <f t="shared" si="0"/>
        <v>-199.16</v>
      </c>
      <c r="Z11" s="235"/>
      <c r="AA11" s="234"/>
      <c r="AB11" s="232"/>
    </row>
    <row r="12" spans="1:28" x14ac:dyDescent="0.25">
      <c r="A12" s="215" t="s">
        <v>310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29"/>
      <c r="L12" s="229"/>
      <c r="M12" s="232"/>
      <c r="N12" s="232"/>
      <c r="O12" s="232"/>
      <c r="P12" s="232"/>
      <c r="Q12" s="232"/>
      <c r="R12" s="229"/>
      <c r="S12" s="232"/>
      <c r="T12" s="232"/>
      <c r="U12" s="232">
        <f>SUM(B12:T12)</f>
        <v>0</v>
      </c>
      <c r="V12" s="232"/>
      <c r="W12" s="233">
        <v>-199.16</v>
      </c>
      <c r="X12" s="233"/>
      <c r="Y12" s="214">
        <f t="shared" si="0"/>
        <v>-199.16</v>
      </c>
      <c r="Z12" s="235"/>
      <c r="AA12" s="234"/>
      <c r="AB12" s="232"/>
    </row>
    <row r="13" spans="1:28" x14ac:dyDescent="0.25">
      <c r="A13" s="215" t="s">
        <v>311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29"/>
      <c r="L13" s="229"/>
      <c r="M13" s="232"/>
      <c r="N13" s="232"/>
      <c r="O13" s="232"/>
      <c r="P13" s="232"/>
      <c r="Q13" s="232"/>
      <c r="R13" s="229"/>
      <c r="S13" s="232"/>
      <c r="T13" s="232"/>
      <c r="U13" s="232">
        <f>SUM(B13:T13)</f>
        <v>0</v>
      </c>
      <c r="V13" s="232"/>
      <c r="W13" s="233">
        <v>-199.16</v>
      </c>
      <c r="X13" s="233"/>
      <c r="Y13" s="214">
        <f t="shared" si="0"/>
        <v>-199.16</v>
      </c>
      <c r="Z13" s="235"/>
      <c r="AA13" s="234"/>
      <c r="AB13" s="232"/>
    </row>
    <row r="14" spans="1:28" x14ac:dyDescent="0.25">
      <c r="A14" s="215" t="s">
        <v>312</v>
      </c>
      <c r="B14" s="232"/>
      <c r="C14" s="232"/>
      <c r="D14" s="232"/>
      <c r="E14" s="232"/>
      <c r="F14" s="232"/>
      <c r="G14" s="232"/>
      <c r="H14" s="232"/>
      <c r="I14" s="232"/>
      <c r="J14" s="232"/>
      <c r="K14" s="229"/>
      <c r="L14" s="229"/>
      <c r="M14" s="232"/>
      <c r="N14" s="232"/>
      <c r="O14" s="232"/>
      <c r="P14" s="232"/>
      <c r="Q14" s="232"/>
      <c r="R14" s="229"/>
      <c r="S14" s="232"/>
      <c r="T14" s="232"/>
      <c r="U14" s="232">
        <f>SUM(B14:T14)</f>
        <v>0</v>
      </c>
      <c r="V14" s="232"/>
      <c r="W14" s="233">
        <v>-199.16</v>
      </c>
      <c r="X14" s="233"/>
      <c r="Y14" s="214">
        <f t="shared" si="0"/>
        <v>-199.16</v>
      </c>
      <c r="Z14" s="235"/>
      <c r="AA14" s="234"/>
      <c r="AB14" s="232"/>
    </row>
    <row r="15" spans="1:28" x14ac:dyDescent="0.25">
      <c r="A15" s="215" t="s">
        <v>313</v>
      </c>
      <c r="B15" s="232"/>
      <c r="C15" s="232"/>
      <c r="D15" s="232"/>
      <c r="E15" s="232"/>
      <c r="F15" s="232"/>
      <c r="G15" s="232"/>
      <c r="H15" s="232"/>
      <c r="I15" s="232"/>
      <c r="J15" s="232"/>
      <c r="K15" s="229"/>
      <c r="L15" s="229"/>
      <c r="M15" s="232"/>
      <c r="N15" s="232"/>
      <c r="O15" s="232"/>
      <c r="P15" s="232"/>
      <c r="Q15" s="232"/>
      <c r="R15" s="229"/>
      <c r="S15" s="232"/>
      <c r="T15" s="232"/>
      <c r="U15" s="232">
        <f>SUM(B15:T15)</f>
        <v>0</v>
      </c>
      <c r="V15" s="232"/>
      <c r="W15" s="233">
        <v>-199.16</v>
      </c>
      <c r="X15" s="233"/>
      <c r="Y15" s="214">
        <f t="shared" si="0"/>
        <v>-199.16</v>
      </c>
      <c r="Z15" s="235"/>
      <c r="AA15" s="234"/>
      <c r="AB15" s="232"/>
    </row>
    <row r="16" spans="1:28" x14ac:dyDescent="0.25">
      <c r="A16" s="215" t="s">
        <v>314</v>
      </c>
      <c r="B16" s="232"/>
      <c r="C16" s="232"/>
      <c r="D16" s="232"/>
      <c r="E16" s="232"/>
      <c r="F16" s="232"/>
      <c r="G16" s="232"/>
      <c r="H16" s="232"/>
      <c r="I16" s="232"/>
      <c r="J16" s="232"/>
      <c r="K16" s="229"/>
      <c r="L16" s="229"/>
      <c r="M16" s="232"/>
      <c r="N16" s="232"/>
      <c r="O16" s="232"/>
      <c r="P16" s="232"/>
      <c r="Q16" s="232"/>
      <c r="R16" s="229"/>
      <c r="S16" s="232"/>
      <c r="T16" s="232"/>
      <c r="U16" s="232">
        <f>SUM(B16:T16)</f>
        <v>0</v>
      </c>
      <c r="V16" s="232"/>
      <c r="W16" s="233">
        <v>-199.16</v>
      </c>
      <c r="X16" s="233"/>
      <c r="Y16" s="214">
        <f t="shared" si="0"/>
        <v>-199.16</v>
      </c>
      <c r="Z16" s="235"/>
      <c r="AA16" s="234"/>
      <c r="AB16" s="232"/>
    </row>
    <row r="17" spans="1:28" x14ac:dyDescent="0.25">
      <c r="A17" s="215" t="s">
        <v>315</v>
      </c>
      <c r="B17" s="232"/>
      <c r="C17" s="232"/>
      <c r="D17" s="232"/>
      <c r="E17" s="232"/>
      <c r="F17" s="232"/>
      <c r="G17" s="232"/>
      <c r="H17" s="232"/>
      <c r="I17" s="232"/>
      <c r="J17" s="232"/>
      <c r="K17" s="229"/>
      <c r="L17" s="229"/>
      <c r="M17" s="232"/>
      <c r="N17" s="232"/>
      <c r="O17" s="232"/>
      <c r="P17" s="232"/>
      <c r="Q17" s="232"/>
      <c r="R17" s="229"/>
      <c r="S17" s="232"/>
      <c r="T17" s="232"/>
      <c r="U17" s="232">
        <f>SUM(B17:T17)</f>
        <v>0</v>
      </c>
      <c r="V17" s="232"/>
      <c r="W17" s="233">
        <v>-199.16</v>
      </c>
      <c r="X17" s="233"/>
      <c r="Y17" s="214">
        <f t="shared" si="0"/>
        <v>-199.16</v>
      </c>
      <c r="Z17" s="235"/>
      <c r="AA17" s="234"/>
      <c r="AB17" s="232"/>
    </row>
    <row r="18" spans="1:28" x14ac:dyDescent="0.25">
      <c r="A18" s="215" t="s">
        <v>316</v>
      </c>
      <c r="B18" s="232"/>
      <c r="C18" s="232"/>
      <c r="D18" s="232"/>
      <c r="E18" s="232"/>
      <c r="F18" s="232"/>
      <c r="G18" s="232"/>
      <c r="H18" s="232"/>
      <c r="I18" s="232"/>
      <c r="J18" s="232"/>
      <c r="K18" s="229"/>
      <c r="L18" s="229"/>
      <c r="M18" s="232"/>
      <c r="N18" s="232"/>
      <c r="O18" s="232"/>
      <c r="P18" s="232"/>
      <c r="Q18" s="232"/>
      <c r="R18" s="229"/>
      <c r="S18" s="232"/>
      <c r="T18" s="232"/>
      <c r="U18" s="232">
        <f>SUM(B18:T18)</f>
        <v>0</v>
      </c>
      <c r="V18" s="232"/>
      <c r="W18" s="233">
        <v>-199.16</v>
      </c>
      <c r="X18" s="233"/>
      <c r="Y18" s="214">
        <f t="shared" si="0"/>
        <v>-199.16</v>
      </c>
      <c r="Z18" s="235"/>
      <c r="AA18" s="234"/>
      <c r="AB18" s="232"/>
    </row>
    <row r="19" spans="1:28" x14ac:dyDescent="0.25">
      <c r="A19" s="215" t="s">
        <v>317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29"/>
      <c r="L19" s="229"/>
      <c r="M19" s="232"/>
      <c r="N19" s="232"/>
      <c r="O19" s="232"/>
      <c r="P19" s="232"/>
      <c r="Q19" s="232"/>
      <c r="R19" s="229"/>
      <c r="S19" s="232"/>
      <c r="T19" s="232"/>
      <c r="U19" s="232">
        <f>SUM(B19:T19)</f>
        <v>0</v>
      </c>
      <c r="V19" s="232"/>
      <c r="W19" s="233">
        <v>-199.16</v>
      </c>
      <c r="X19" s="233"/>
      <c r="Y19" s="214">
        <f t="shared" si="0"/>
        <v>-199.16</v>
      </c>
      <c r="Z19" s="235"/>
      <c r="AA19" s="234"/>
      <c r="AB19" s="232"/>
    </row>
    <row r="20" spans="1:28" x14ac:dyDescent="0.25">
      <c r="A20" s="215" t="s">
        <v>318</v>
      </c>
      <c r="B20" s="232"/>
      <c r="C20" s="232"/>
      <c r="D20" s="232"/>
      <c r="E20" s="232"/>
      <c r="F20" s="232"/>
      <c r="G20" s="232"/>
      <c r="H20" s="232"/>
      <c r="I20" s="232"/>
      <c r="J20" s="232"/>
      <c r="K20" s="229"/>
      <c r="L20" s="229"/>
      <c r="M20" s="232"/>
      <c r="N20" s="232"/>
      <c r="O20" s="232"/>
      <c r="P20" s="232"/>
      <c r="Q20" s="232"/>
      <c r="R20" s="229"/>
      <c r="S20" s="232"/>
      <c r="T20" s="232"/>
      <c r="U20" s="232">
        <f>SUM(B20:T20)</f>
        <v>0</v>
      </c>
      <c r="V20" s="232"/>
      <c r="W20" s="233">
        <v>-199.16</v>
      </c>
      <c r="X20" s="233"/>
      <c r="Y20" s="214">
        <f t="shared" si="0"/>
        <v>-199.16</v>
      </c>
      <c r="Z20" s="235"/>
      <c r="AA20" s="234"/>
      <c r="AB20" s="232"/>
    </row>
    <row r="21" spans="1:28" x14ac:dyDescent="0.25">
      <c r="A21" s="215" t="s">
        <v>319</v>
      </c>
      <c r="B21" s="232"/>
      <c r="C21" s="232"/>
      <c r="D21" s="232"/>
      <c r="E21" s="232"/>
      <c r="F21" s="232"/>
      <c r="G21" s="232"/>
      <c r="H21" s="232"/>
      <c r="I21" s="232"/>
      <c r="J21" s="232"/>
      <c r="K21" s="229"/>
      <c r="L21" s="229"/>
      <c r="M21" s="232"/>
      <c r="N21" s="232"/>
      <c r="O21" s="232"/>
      <c r="P21" s="232"/>
      <c r="Q21" s="232"/>
      <c r="R21" s="229"/>
      <c r="S21" s="232"/>
      <c r="T21" s="232"/>
      <c r="U21" s="232">
        <f>SUM(B21:T21)</f>
        <v>0</v>
      </c>
      <c r="V21" s="232"/>
      <c r="W21" s="233">
        <v>-199.16</v>
      </c>
      <c r="X21" s="233"/>
      <c r="Y21" s="214">
        <f t="shared" si="0"/>
        <v>-199.16</v>
      </c>
      <c r="Z21" s="235"/>
      <c r="AA21" s="234"/>
      <c r="AB21" s="232"/>
    </row>
    <row r="22" spans="1:28" x14ac:dyDescent="0.25">
      <c r="A22" s="215" t="s">
        <v>320</v>
      </c>
      <c r="B22" s="232"/>
      <c r="C22" s="232"/>
      <c r="D22" s="232"/>
      <c r="E22" s="232"/>
      <c r="F22" s="232"/>
      <c r="G22" s="232"/>
      <c r="H22" s="232"/>
      <c r="I22" s="232"/>
      <c r="J22" s="232"/>
      <c r="K22" s="229"/>
      <c r="L22" s="229"/>
      <c r="M22" s="232"/>
      <c r="N22" s="232"/>
      <c r="O22" s="232"/>
      <c r="P22" s="232"/>
      <c r="Q22" s="232"/>
      <c r="R22" s="229"/>
      <c r="S22" s="232"/>
      <c r="T22" s="232"/>
      <c r="U22" s="232">
        <f>SUM(B22:T22)</f>
        <v>0</v>
      </c>
      <c r="V22" s="232"/>
      <c r="W22" s="233">
        <v>-199.16</v>
      </c>
      <c r="X22" s="233"/>
      <c r="Y22" s="214">
        <f t="shared" si="0"/>
        <v>-199.16</v>
      </c>
      <c r="Z22" s="235"/>
      <c r="AA22" s="234"/>
      <c r="AB22" s="232"/>
    </row>
    <row r="23" spans="1:28" x14ac:dyDescent="0.25">
      <c r="A23" s="215" t="s">
        <v>321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29"/>
      <c r="L23" s="229"/>
      <c r="M23" s="232"/>
      <c r="N23" s="232"/>
      <c r="O23" s="232"/>
      <c r="P23" s="232"/>
      <c r="Q23" s="232"/>
      <c r="R23" s="229"/>
      <c r="S23" s="232"/>
      <c r="T23" s="232"/>
      <c r="U23" s="232">
        <f>SUM(B23:T23)</f>
        <v>0</v>
      </c>
      <c r="V23" s="232"/>
      <c r="W23" s="233">
        <v>-199.16</v>
      </c>
      <c r="X23" s="233"/>
      <c r="Y23" s="214">
        <f>SUM(U23:X23)</f>
        <v>-199.16</v>
      </c>
      <c r="Z23" s="235"/>
      <c r="AA23" s="234"/>
      <c r="AB23" s="232"/>
    </row>
    <row r="24" spans="1:28" x14ac:dyDescent="0.25">
      <c r="A24" s="215" t="s">
        <v>322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29"/>
      <c r="L24" s="229"/>
      <c r="M24" s="232"/>
      <c r="N24" s="232"/>
      <c r="O24" s="232"/>
      <c r="P24" s="232"/>
      <c r="Q24" s="232"/>
      <c r="R24" s="229"/>
      <c r="S24" s="232"/>
      <c r="T24" s="232"/>
      <c r="U24" s="232">
        <f>SUM(B24:T24)</f>
        <v>0</v>
      </c>
      <c r="V24" s="232"/>
      <c r="W24" s="233">
        <v>-199.16</v>
      </c>
      <c r="X24" s="233"/>
      <c r="Y24" s="214">
        <f t="shared" si="0"/>
        <v>-199.16</v>
      </c>
      <c r="Z24" s="235"/>
      <c r="AA24" s="234"/>
      <c r="AB24" s="232"/>
    </row>
    <row r="25" spans="1:28" x14ac:dyDescent="0.25">
      <c r="A25" s="215" t="s">
        <v>323</v>
      </c>
      <c r="B25" s="232"/>
      <c r="C25" s="232"/>
      <c r="D25" s="232"/>
      <c r="E25" s="232"/>
      <c r="F25" s="232"/>
      <c r="G25" s="232"/>
      <c r="H25" s="232"/>
      <c r="I25" s="232"/>
      <c r="J25" s="232"/>
      <c r="K25" s="229"/>
      <c r="L25" s="229"/>
      <c r="M25" s="232"/>
      <c r="N25" s="232"/>
      <c r="O25" s="232"/>
      <c r="P25" s="232"/>
      <c r="Q25" s="232"/>
      <c r="R25" s="229"/>
      <c r="S25" s="232"/>
      <c r="T25" s="232"/>
      <c r="U25" s="232">
        <f>SUM(B25:T25)</f>
        <v>0</v>
      </c>
      <c r="V25" s="232"/>
      <c r="W25" s="233">
        <v>-199.16</v>
      </c>
      <c r="X25" s="233"/>
      <c r="Y25" s="214">
        <f t="shared" si="0"/>
        <v>-199.16</v>
      </c>
      <c r="Z25" s="235"/>
      <c r="AA25" s="234"/>
      <c r="AB25" s="232"/>
    </row>
    <row r="26" spans="1:28" x14ac:dyDescent="0.25">
      <c r="A26" s="215" t="s">
        <v>324</v>
      </c>
      <c r="B26" s="232"/>
      <c r="C26" s="232"/>
      <c r="D26" s="232"/>
      <c r="E26" s="232"/>
      <c r="F26" s="232"/>
      <c r="G26" s="232"/>
      <c r="H26" s="232"/>
      <c r="I26" s="232"/>
      <c r="J26" s="232"/>
      <c r="K26" s="229"/>
      <c r="L26" s="229"/>
      <c r="M26" s="232"/>
      <c r="N26" s="232"/>
      <c r="O26" s="232"/>
      <c r="P26" s="232"/>
      <c r="Q26" s="232"/>
      <c r="R26" s="229"/>
      <c r="S26" s="232"/>
      <c r="T26" s="232"/>
      <c r="U26" s="232">
        <f>SUM(B26:T26)</f>
        <v>0</v>
      </c>
      <c r="V26" s="232"/>
      <c r="W26" s="233">
        <v>-199.16</v>
      </c>
      <c r="X26" s="233"/>
      <c r="Y26" s="214">
        <f>SUM(U26:X26)</f>
        <v>-199.16</v>
      </c>
      <c r="Z26" s="235"/>
      <c r="AA26" s="234"/>
      <c r="AB26" s="232"/>
    </row>
    <row r="27" spans="1:28" x14ac:dyDescent="0.25">
      <c r="A27" s="215" t="s">
        <v>325</v>
      </c>
      <c r="B27" s="232"/>
      <c r="C27" s="232"/>
      <c r="D27" s="232"/>
      <c r="E27" s="232"/>
      <c r="F27" s="232"/>
      <c r="G27" s="232"/>
      <c r="H27" s="232"/>
      <c r="I27" s="232"/>
      <c r="J27" s="232"/>
      <c r="K27" s="229"/>
      <c r="L27" s="229"/>
      <c r="M27" s="232"/>
      <c r="N27" s="232"/>
      <c r="O27" s="232"/>
      <c r="P27" s="232"/>
      <c r="Q27" s="232"/>
      <c r="R27" s="229"/>
      <c r="S27" s="232"/>
      <c r="T27" s="232"/>
      <c r="U27" s="232">
        <f>SUM(B27:T27)</f>
        <v>0</v>
      </c>
      <c r="V27" s="232"/>
      <c r="W27" s="233">
        <v>-199.16</v>
      </c>
      <c r="X27" s="233"/>
      <c r="Y27" s="214">
        <f t="shared" si="0"/>
        <v>-199.16</v>
      </c>
      <c r="Z27" s="235"/>
      <c r="AA27" s="234"/>
      <c r="AB27" s="232"/>
    </row>
    <row r="28" spans="1:28" x14ac:dyDescent="0.25">
      <c r="A28" s="215" t="s">
        <v>326</v>
      </c>
      <c r="B28" s="232"/>
      <c r="C28" s="232"/>
      <c r="D28" s="232"/>
      <c r="E28" s="232"/>
      <c r="F28" s="232"/>
      <c r="G28" s="232"/>
      <c r="H28" s="232"/>
      <c r="I28" s="232"/>
      <c r="J28" s="232"/>
      <c r="K28" s="229"/>
      <c r="L28" s="229"/>
      <c r="M28" s="232"/>
      <c r="N28" s="232"/>
      <c r="O28" s="232"/>
      <c r="P28" s="232"/>
      <c r="Q28" s="232"/>
      <c r="R28" s="229"/>
      <c r="S28" s="232"/>
      <c r="T28" s="232"/>
      <c r="U28" s="232">
        <f>SUM(B28:T28)</f>
        <v>0</v>
      </c>
      <c r="V28" s="232"/>
      <c r="W28" s="233">
        <v>-199.16</v>
      </c>
      <c r="X28" s="233"/>
      <c r="Y28" s="214">
        <f t="shared" si="0"/>
        <v>-199.16</v>
      </c>
      <c r="Z28" s="235"/>
      <c r="AA28" s="234"/>
      <c r="AB28" s="232"/>
    </row>
    <row r="29" spans="1:28" x14ac:dyDescent="0.25">
      <c r="A29" s="215" t="s">
        <v>327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29"/>
      <c r="L29" s="229"/>
      <c r="M29" s="232"/>
      <c r="N29" s="232"/>
      <c r="O29" s="232"/>
      <c r="P29" s="232"/>
      <c r="Q29" s="232"/>
      <c r="R29" s="229"/>
      <c r="S29" s="232"/>
      <c r="T29" s="232"/>
      <c r="U29" s="232">
        <f>SUM(B29:T29)</f>
        <v>0</v>
      </c>
      <c r="V29" s="232"/>
      <c r="W29" s="233">
        <v>-199.16</v>
      </c>
      <c r="X29" s="233"/>
      <c r="Y29" s="214">
        <f t="shared" si="0"/>
        <v>-199.16</v>
      </c>
      <c r="Z29" s="235"/>
      <c r="AA29" s="234"/>
      <c r="AB29" s="232"/>
    </row>
    <row r="30" spans="1:28" x14ac:dyDescent="0.25">
      <c r="A30" s="215" t="s">
        <v>328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29"/>
      <c r="L30" s="229"/>
      <c r="M30" s="232"/>
      <c r="N30" s="232"/>
      <c r="O30" s="232"/>
      <c r="P30" s="232"/>
      <c r="Q30" s="232"/>
      <c r="R30" s="229"/>
      <c r="S30" s="232"/>
      <c r="T30" s="232"/>
      <c r="U30" s="232">
        <f>SUM(B30:T30)</f>
        <v>0</v>
      </c>
      <c r="V30" s="232"/>
      <c r="W30" s="233">
        <v>-199.16</v>
      </c>
      <c r="X30" s="233"/>
      <c r="Y30" s="214">
        <f t="shared" si="0"/>
        <v>-199.16</v>
      </c>
      <c r="Z30" s="235"/>
      <c r="AA30" s="234"/>
      <c r="AB30" s="232"/>
    </row>
    <row r="31" spans="1:28" x14ac:dyDescent="0.25">
      <c r="A31" s="215" t="s">
        <v>329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29"/>
      <c r="L31" s="229"/>
      <c r="M31" s="232"/>
      <c r="N31" s="232"/>
      <c r="O31" s="232"/>
      <c r="P31" s="232"/>
      <c r="Q31" s="232"/>
      <c r="R31" s="229"/>
      <c r="S31" s="232"/>
      <c r="T31" s="232"/>
      <c r="U31" s="232">
        <f>SUM(B31:T31)</f>
        <v>0</v>
      </c>
      <c r="V31" s="232"/>
      <c r="W31" s="233">
        <v>-199.16</v>
      </c>
      <c r="X31" s="233"/>
      <c r="Y31" s="214">
        <f t="shared" si="0"/>
        <v>-199.16</v>
      </c>
      <c r="Z31" s="235"/>
      <c r="AA31" s="234"/>
      <c r="AB31" s="232"/>
    </row>
    <row r="32" spans="1:28" x14ac:dyDescent="0.25">
      <c r="A32" s="215" t="s">
        <v>330</v>
      </c>
      <c r="B32" s="232"/>
      <c r="C32" s="232"/>
      <c r="D32" s="232"/>
      <c r="E32" s="232"/>
      <c r="F32" s="232"/>
      <c r="G32" s="232"/>
      <c r="H32" s="232"/>
      <c r="I32" s="232"/>
      <c r="J32" s="232"/>
      <c r="K32" s="229"/>
      <c r="L32" s="229"/>
      <c r="M32" s="232"/>
      <c r="N32" s="232"/>
      <c r="O32" s="232"/>
      <c r="P32" s="232"/>
      <c r="Q32" s="232"/>
      <c r="R32" s="229"/>
      <c r="S32" s="232"/>
      <c r="T32" s="232"/>
      <c r="U32" s="232">
        <f>SUM(B32:T32)</f>
        <v>0</v>
      </c>
      <c r="V32" s="232"/>
      <c r="W32" s="233">
        <v>-199.16</v>
      </c>
      <c r="X32" s="233"/>
      <c r="Y32" s="214">
        <f t="shared" si="0"/>
        <v>-199.16</v>
      </c>
      <c r="Z32" s="235"/>
      <c r="AA32" s="234"/>
      <c r="AB32" s="232"/>
    </row>
    <row r="33" spans="1:28" x14ac:dyDescent="0.25">
      <c r="A33" s="215" t="s">
        <v>331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29"/>
      <c r="L33" s="229"/>
      <c r="M33" s="232"/>
      <c r="N33" s="232"/>
      <c r="O33" s="232"/>
      <c r="P33" s="232"/>
      <c r="Q33" s="232"/>
      <c r="R33" s="229"/>
      <c r="S33" s="232"/>
      <c r="T33" s="232"/>
      <c r="U33" s="232">
        <f>SUM(B33:T33)</f>
        <v>0</v>
      </c>
      <c r="V33" s="232"/>
      <c r="W33" s="233">
        <v>-199.16</v>
      </c>
      <c r="X33" s="233"/>
      <c r="Y33" s="214">
        <f t="shared" si="0"/>
        <v>-199.16</v>
      </c>
      <c r="Z33" s="235"/>
      <c r="AA33" s="234"/>
      <c r="AB33" s="232"/>
    </row>
    <row r="34" spans="1:28" x14ac:dyDescent="0.25">
      <c r="A34" s="215" t="s">
        <v>332</v>
      </c>
      <c r="B34" s="232"/>
      <c r="C34" s="232"/>
      <c r="D34" s="232"/>
      <c r="E34" s="232"/>
      <c r="F34" s="232"/>
      <c r="G34" s="232"/>
      <c r="H34" s="232"/>
      <c r="I34" s="232"/>
      <c r="J34" s="232"/>
      <c r="K34" s="229"/>
      <c r="L34" s="229"/>
      <c r="M34" s="232"/>
      <c r="N34" s="232"/>
      <c r="O34" s="232"/>
      <c r="P34" s="232"/>
      <c r="Q34" s="232"/>
      <c r="R34" s="229"/>
      <c r="S34" s="232"/>
      <c r="T34" s="232"/>
      <c r="U34" s="232">
        <f>SUM(B34:T34)</f>
        <v>0</v>
      </c>
      <c r="V34" s="232"/>
      <c r="W34" s="233">
        <v>-199.16</v>
      </c>
      <c r="X34" s="233"/>
      <c r="Y34" s="214">
        <f t="shared" si="0"/>
        <v>-199.16</v>
      </c>
      <c r="Z34" s="235"/>
      <c r="AA34" s="234"/>
      <c r="AB34" s="232"/>
    </row>
    <row r="35" spans="1:28" x14ac:dyDescent="0.25">
      <c r="A35" s="215" t="s">
        <v>333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29"/>
      <c r="L35" s="229"/>
      <c r="M35" s="232"/>
      <c r="N35" s="232"/>
      <c r="O35" s="232"/>
      <c r="P35" s="232"/>
      <c r="Q35" s="232"/>
      <c r="R35" s="229"/>
      <c r="S35" s="232"/>
      <c r="T35" s="232"/>
      <c r="U35" s="232">
        <f>SUM(B35:T35)</f>
        <v>0</v>
      </c>
      <c r="V35" s="232"/>
      <c r="W35" s="233">
        <v>-199.16</v>
      </c>
      <c r="X35" s="233"/>
      <c r="Y35" s="214">
        <f t="shared" si="0"/>
        <v>-199.16</v>
      </c>
      <c r="Z35" s="235"/>
      <c r="AA35" s="234"/>
      <c r="AB35" s="232"/>
    </row>
    <row r="36" spans="1:28" x14ac:dyDescent="0.25">
      <c r="A36" s="215" t="s">
        <v>334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29"/>
      <c r="L36" s="229"/>
      <c r="M36" s="232"/>
      <c r="N36" s="232"/>
      <c r="O36" s="232"/>
      <c r="P36" s="232"/>
      <c r="Q36" s="232"/>
      <c r="R36" s="229"/>
      <c r="S36" s="232"/>
      <c r="T36" s="232"/>
      <c r="U36" s="232">
        <f>SUM(B36:T36)</f>
        <v>0</v>
      </c>
      <c r="V36" s="232"/>
      <c r="W36" s="233">
        <v>-199.16</v>
      </c>
      <c r="X36" s="233"/>
      <c r="Y36" s="214">
        <f t="shared" si="0"/>
        <v>-199.16</v>
      </c>
      <c r="Z36" s="235"/>
      <c r="AA36" s="234"/>
      <c r="AB36" s="232"/>
    </row>
    <row r="37" spans="1:28" s="218" customFormat="1" x14ac:dyDescent="0.25">
      <c r="A37" s="216" t="s">
        <v>335</v>
      </c>
      <c r="B37" s="232">
        <v>-140</v>
      </c>
      <c r="C37" s="232">
        <v>-67</v>
      </c>
      <c r="D37" s="232">
        <v>-60</v>
      </c>
      <c r="E37" s="232"/>
      <c r="F37" s="232"/>
      <c r="G37" s="232"/>
      <c r="H37" s="232"/>
      <c r="I37" s="232"/>
      <c r="J37" s="232"/>
      <c r="K37" s="229"/>
      <c r="L37" s="229"/>
      <c r="M37" s="232">
        <v>-30</v>
      </c>
      <c r="N37" s="232"/>
      <c r="O37" s="232">
        <v>-45</v>
      </c>
      <c r="P37" s="232"/>
      <c r="Q37" s="232">
        <v>-75</v>
      </c>
      <c r="R37" s="229"/>
      <c r="S37" s="232"/>
      <c r="T37" s="232"/>
      <c r="U37" s="232">
        <f>SUM(B37:T37)</f>
        <v>-417</v>
      </c>
      <c r="V37" s="232"/>
      <c r="W37" s="233">
        <v>-199.16</v>
      </c>
      <c r="X37" s="233"/>
      <c r="Y37" s="214">
        <f t="shared" si="0"/>
        <v>-616.16</v>
      </c>
      <c r="Z37" s="235">
        <v>40</v>
      </c>
      <c r="AA37" s="234">
        <v>46.76</v>
      </c>
      <c r="AB37" s="232">
        <v>0</v>
      </c>
    </row>
    <row r="38" spans="1:28" x14ac:dyDescent="0.25">
      <c r="A38" s="215" t="s">
        <v>336</v>
      </c>
      <c r="B38" s="232">
        <v>-140</v>
      </c>
      <c r="C38" s="232">
        <v>-67</v>
      </c>
      <c r="D38" s="232">
        <v>-60</v>
      </c>
      <c r="E38" s="232"/>
      <c r="F38" s="232"/>
      <c r="G38" s="232"/>
      <c r="H38" s="232"/>
      <c r="I38" s="232"/>
      <c r="J38" s="232"/>
      <c r="K38" s="229"/>
      <c r="L38" s="229"/>
      <c r="M38" s="232">
        <v>-30</v>
      </c>
      <c r="N38" s="232"/>
      <c r="O38" s="232">
        <v>-45</v>
      </c>
      <c r="P38" s="232"/>
      <c r="Q38" s="232">
        <v>-75</v>
      </c>
      <c r="R38" s="229"/>
      <c r="S38" s="232"/>
      <c r="T38" s="232"/>
      <c r="U38" s="232">
        <f>SUM(B38:T38)</f>
        <v>-417</v>
      </c>
      <c r="V38" s="232"/>
      <c r="W38" s="233">
        <v>-199.16</v>
      </c>
      <c r="X38" s="233"/>
      <c r="Y38" s="214">
        <f t="shared" si="0"/>
        <v>-616.16</v>
      </c>
      <c r="Z38" s="235">
        <v>40</v>
      </c>
      <c r="AA38" s="234">
        <v>46.76</v>
      </c>
      <c r="AB38" s="232">
        <v>0</v>
      </c>
    </row>
    <row r="39" spans="1:28" x14ac:dyDescent="0.25">
      <c r="A39" s="215" t="s">
        <v>337</v>
      </c>
      <c r="B39" s="232">
        <v>-140</v>
      </c>
      <c r="C39" s="232">
        <v>-67</v>
      </c>
      <c r="D39" s="232">
        <v>-60</v>
      </c>
      <c r="E39" s="232"/>
      <c r="F39" s="232"/>
      <c r="G39" s="232"/>
      <c r="H39" s="232"/>
      <c r="I39" s="232"/>
      <c r="J39" s="232"/>
      <c r="K39" s="229"/>
      <c r="L39" s="229"/>
      <c r="M39" s="232">
        <v>-30</v>
      </c>
      <c r="N39" s="232"/>
      <c r="O39" s="232">
        <v>-45</v>
      </c>
      <c r="P39" s="232"/>
      <c r="Q39" s="232">
        <v>-75</v>
      </c>
      <c r="R39" s="229"/>
      <c r="S39" s="232"/>
      <c r="T39" s="232"/>
      <c r="U39" s="232">
        <f>SUM(B39:T39)</f>
        <v>-417</v>
      </c>
      <c r="V39" s="232"/>
      <c r="W39" s="233">
        <v>-199.16</v>
      </c>
      <c r="X39" s="233"/>
      <c r="Y39" s="214">
        <f t="shared" si="0"/>
        <v>-616.16</v>
      </c>
      <c r="Z39" s="235">
        <v>40</v>
      </c>
      <c r="AA39" s="234">
        <v>46.76</v>
      </c>
      <c r="AB39" s="232">
        <v>0</v>
      </c>
    </row>
    <row r="40" spans="1:28" x14ac:dyDescent="0.25">
      <c r="A40" s="215" t="s">
        <v>338</v>
      </c>
      <c r="B40" s="232">
        <v>-140</v>
      </c>
      <c r="C40" s="232">
        <v>-67</v>
      </c>
      <c r="D40" s="232">
        <v>-60</v>
      </c>
      <c r="E40" s="232"/>
      <c r="F40" s="232"/>
      <c r="G40" s="232"/>
      <c r="H40" s="232"/>
      <c r="I40" s="232"/>
      <c r="J40" s="232"/>
      <c r="K40" s="229"/>
      <c r="L40" s="229"/>
      <c r="M40" s="232">
        <v>-30</v>
      </c>
      <c r="N40" s="232"/>
      <c r="O40" s="232">
        <v>-45</v>
      </c>
      <c r="P40" s="232"/>
      <c r="Q40" s="232">
        <v>-75</v>
      </c>
      <c r="R40" s="229"/>
      <c r="S40" s="232"/>
      <c r="T40" s="232"/>
      <c r="U40" s="232">
        <f>SUM(B40:T40)</f>
        <v>-417</v>
      </c>
      <c r="V40" s="232"/>
      <c r="W40" s="233">
        <v>-199.16</v>
      </c>
      <c r="X40" s="233"/>
      <c r="Y40" s="214">
        <f t="shared" si="0"/>
        <v>-616.16</v>
      </c>
      <c r="Z40" s="235">
        <v>40</v>
      </c>
      <c r="AA40" s="234">
        <v>46.76</v>
      </c>
      <c r="AB40" s="232">
        <v>0</v>
      </c>
    </row>
    <row r="41" spans="1:28" x14ac:dyDescent="0.25">
      <c r="A41" s="215" t="s">
        <v>339</v>
      </c>
      <c r="B41" s="232">
        <v>-140</v>
      </c>
      <c r="C41" s="232">
        <v>-67</v>
      </c>
      <c r="D41" s="232">
        <v>-60</v>
      </c>
      <c r="E41" s="232"/>
      <c r="F41" s="232"/>
      <c r="G41" s="232"/>
      <c r="H41" s="232"/>
      <c r="I41" s="232"/>
      <c r="J41" s="232"/>
      <c r="K41" s="229"/>
      <c r="L41" s="229"/>
      <c r="M41" s="232">
        <v>-30</v>
      </c>
      <c r="N41" s="232"/>
      <c r="O41" s="232">
        <v>-45</v>
      </c>
      <c r="P41" s="232"/>
      <c r="Q41" s="232">
        <v>-75</v>
      </c>
      <c r="R41" s="229"/>
      <c r="S41" s="232"/>
      <c r="T41" s="232"/>
      <c r="U41" s="232">
        <f>SUM(B41:T41)</f>
        <v>-417</v>
      </c>
      <c r="V41" s="232"/>
      <c r="W41" s="233">
        <v>-199.16</v>
      </c>
      <c r="X41" s="233"/>
      <c r="Y41" s="214">
        <f t="shared" si="0"/>
        <v>-616.16</v>
      </c>
      <c r="Z41" s="235">
        <v>40</v>
      </c>
      <c r="AA41" s="234">
        <v>46.76</v>
      </c>
      <c r="AB41" s="232">
        <v>0</v>
      </c>
    </row>
    <row r="42" spans="1:28" x14ac:dyDescent="0.25">
      <c r="A42" s="215" t="s">
        <v>340</v>
      </c>
      <c r="B42" s="232">
        <v>-140</v>
      </c>
      <c r="C42" s="232">
        <v>-67</v>
      </c>
      <c r="D42" s="232">
        <v>-60</v>
      </c>
      <c r="E42" s="232"/>
      <c r="F42" s="232"/>
      <c r="G42" s="232"/>
      <c r="H42" s="232"/>
      <c r="I42" s="232"/>
      <c r="J42" s="232"/>
      <c r="K42" s="229"/>
      <c r="L42" s="229"/>
      <c r="M42" s="232">
        <v>-30</v>
      </c>
      <c r="N42" s="232"/>
      <c r="O42" s="232">
        <v>-45</v>
      </c>
      <c r="P42" s="232"/>
      <c r="Q42" s="232">
        <v>-75</v>
      </c>
      <c r="R42" s="229"/>
      <c r="S42" s="232"/>
      <c r="T42" s="232"/>
      <c r="U42" s="232">
        <f>SUM(B42:T42)</f>
        <v>-417</v>
      </c>
      <c r="V42" s="232"/>
      <c r="W42" s="233">
        <v>-199.16</v>
      </c>
      <c r="X42" s="233"/>
      <c r="Y42" s="214">
        <f t="shared" si="0"/>
        <v>-616.16</v>
      </c>
      <c r="Z42" s="235">
        <v>40</v>
      </c>
      <c r="AA42" s="234">
        <v>46.76</v>
      </c>
      <c r="AB42" s="232">
        <v>0</v>
      </c>
    </row>
    <row r="43" spans="1:28" x14ac:dyDescent="0.25">
      <c r="A43" s="215" t="s">
        <v>341</v>
      </c>
      <c r="B43" s="232">
        <v>-140</v>
      </c>
      <c r="C43" s="232">
        <v>-67</v>
      </c>
      <c r="D43" s="232">
        <v>-60</v>
      </c>
      <c r="E43" s="232">
        <v>-50</v>
      </c>
      <c r="F43" s="232"/>
      <c r="G43" s="232">
        <v>-20</v>
      </c>
      <c r="H43" s="232"/>
      <c r="I43" s="232"/>
      <c r="J43" s="232"/>
      <c r="K43" s="229"/>
      <c r="L43" s="229"/>
      <c r="M43" s="232">
        <v>-30</v>
      </c>
      <c r="N43" s="232"/>
      <c r="O43" s="232">
        <v>-45</v>
      </c>
      <c r="P43" s="232"/>
      <c r="Q43" s="232">
        <v>-75</v>
      </c>
      <c r="R43" s="229"/>
      <c r="S43" s="232"/>
      <c r="T43" s="232"/>
      <c r="U43" s="232">
        <f>SUM(B43:T43)</f>
        <v>-487</v>
      </c>
      <c r="V43" s="232"/>
      <c r="W43" s="233">
        <v>-199.16</v>
      </c>
      <c r="X43" s="233"/>
      <c r="Y43" s="214">
        <f t="shared" si="0"/>
        <v>-686.16</v>
      </c>
      <c r="Z43" s="235">
        <v>40</v>
      </c>
      <c r="AA43" s="234">
        <v>46.76</v>
      </c>
      <c r="AB43" s="232">
        <v>0</v>
      </c>
    </row>
    <row r="44" spans="1:28" x14ac:dyDescent="0.25">
      <c r="A44" s="215" t="s">
        <v>342</v>
      </c>
      <c r="B44" s="232">
        <v>-140</v>
      </c>
      <c r="C44" s="232">
        <v>-67</v>
      </c>
      <c r="D44" s="232">
        <v>-60</v>
      </c>
      <c r="E44" s="232">
        <v>-50</v>
      </c>
      <c r="F44" s="232"/>
      <c r="G44" s="232">
        <v>-20</v>
      </c>
      <c r="H44" s="232"/>
      <c r="I44" s="232"/>
      <c r="J44" s="232"/>
      <c r="K44" s="229"/>
      <c r="L44" s="229"/>
      <c r="M44" s="232">
        <v>-30</v>
      </c>
      <c r="N44" s="232"/>
      <c r="O44" s="232">
        <v>-45</v>
      </c>
      <c r="P44" s="232"/>
      <c r="Q44" s="232">
        <v>-75</v>
      </c>
      <c r="R44" s="229"/>
      <c r="S44" s="232"/>
      <c r="T44" s="232"/>
      <c r="U44" s="232">
        <f>SUM(B44:T44)</f>
        <v>-487</v>
      </c>
      <c r="V44" s="232"/>
      <c r="W44" s="233">
        <v>-199.16</v>
      </c>
      <c r="X44" s="233"/>
      <c r="Y44" s="214">
        <f t="shared" si="0"/>
        <v>-686.16</v>
      </c>
      <c r="Z44" s="235">
        <v>40</v>
      </c>
      <c r="AA44" s="234">
        <v>46.76</v>
      </c>
      <c r="AB44" s="232">
        <v>0</v>
      </c>
    </row>
    <row r="45" spans="1:28" x14ac:dyDescent="0.25">
      <c r="A45" s="215" t="s">
        <v>343</v>
      </c>
      <c r="B45" s="232">
        <v>-140</v>
      </c>
      <c r="C45" s="232">
        <v>-67</v>
      </c>
      <c r="D45" s="232">
        <v>-60</v>
      </c>
      <c r="E45" s="232"/>
      <c r="F45" s="232"/>
      <c r="G45" s="232"/>
      <c r="H45" s="232"/>
      <c r="I45" s="232"/>
      <c r="J45" s="232"/>
      <c r="K45" s="229"/>
      <c r="L45" s="229"/>
      <c r="M45" s="232">
        <v>-30</v>
      </c>
      <c r="N45" s="232"/>
      <c r="O45" s="232">
        <v>-45</v>
      </c>
      <c r="P45" s="232"/>
      <c r="Q45" s="232">
        <v>-75</v>
      </c>
      <c r="R45" s="229"/>
      <c r="S45" s="232"/>
      <c r="T45" s="232"/>
      <c r="U45" s="232">
        <f>SUM(B45:T45)</f>
        <v>-417</v>
      </c>
      <c r="V45" s="232"/>
      <c r="W45" s="233">
        <v>-199.16</v>
      </c>
      <c r="X45" s="233"/>
      <c r="Y45" s="214">
        <f t="shared" si="0"/>
        <v>-616.16</v>
      </c>
      <c r="Z45" s="235">
        <v>40</v>
      </c>
      <c r="AA45" s="234">
        <v>46.76</v>
      </c>
      <c r="AB45" s="232">
        <v>0</v>
      </c>
    </row>
    <row r="46" spans="1:28" x14ac:dyDescent="0.25">
      <c r="A46" s="215" t="s">
        <v>344</v>
      </c>
      <c r="B46" s="232">
        <v>-140</v>
      </c>
      <c r="C46" s="232">
        <v>-67</v>
      </c>
      <c r="D46" s="232">
        <v>-60</v>
      </c>
      <c r="E46" s="232"/>
      <c r="F46" s="232"/>
      <c r="G46" s="232"/>
      <c r="H46" s="232"/>
      <c r="I46" s="232"/>
      <c r="J46" s="232"/>
      <c r="K46" s="229"/>
      <c r="L46" s="229"/>
      <c r="M46" s="232">
        <v>-30</v>
      </c>
      <c r="N46" s="232"/>
      <c r="O46" s="232">
        <v>-45</v>
      </c>
      <c r="P46" s="232"/>
      <c r="Q46" s="232">
        <v>-75</v>
      </c>
      <c r="R46" s="229"/>
      <c r="S46" s="232"/>
      <c r="T46" s="232"/>
      <c r="U46" s="232">
        <f>SUM(B46:T46)</f>
        <v>-417</v>
      </c>
      <c r="V46" s="232"/>
      <c r="W46" s="233">
        <v>-199.16</v>
      </c>
      <c r="X46" s="233"/>
      <c r="Y46" s="214">
        <f t="shared" si="0"/>
        <v>-616.16</v>
      </c>
      <c r="Z46" s="235">
        <v>40</v>
      </c>
      <c r="AA46" s="234">
        <v>46.76</v>
      </c>
      <c r="AB46" s="232">
        <v>0</v>
      </c>
    </row>
    <row r="47" spans="1:28" x14ac:dyDescent="0.25">
      <c r="A47" s="215" t="s">
        <v>345</v>
      </c>
      <c r="B47" s="232">
        <v>-140</v>
      </c>
      <c r="C47" s="232">
        <v>-67</v>
      </c>
      <c r="D47" s="232">
        <v>-60</v>
      </c>
      <c r="E47" s="232"/>
      <c r="F47" s="232"/>
      <c r="G47" s="232"/>
      <c r="H47" s="232"/>
      <c r="I47" s="232"/>
      <c r="J47" s="232"/>
      <c r="K47" s="229"/>
      <c r="L47" s="229"/>
      <c r="M47" s="232">
        <v>-30</v>
      </c>
      <c r="N47" s="232"/>
      <c r="O47" s="232">
        <v>-45</v>
      </c>
      <c r="P47" s="232"/>
      <c r="Q47" s="232">
        <v>-75</v>
      </c>
      <c r="R47" s="229"/>
      <c r="S47" s="232"/>
      <c r="T47" s="232"/>
      <c r="U47" s="232">
        <f>SUM(B47:T47)</f>
        <v>-417</v>
      </c>
      <c r="V47" s="232"/>
      <c r="W47" s="233">
        <v>-199.16</v>
      </c>
      <c r="X47" s="233"/>
      <c r="Y47" s="214">
        <f>SUM(U47:X47)</f>
        <v>-616.16</v>
      </c>
      <c r="Z47" s="235">
        <v>40</v>
      </c>
      <c r="AA47" s="234">
        <v>46.76</v>
      </c>
      <c r="AB47" s="232">
        <v>0</v>
      </c>
    </row>
    <row r="48" spans="1:28" x14ac:dyDescent="0.25">
      <c r="A48" s="215" t="s">
        <v>346</v>
      </c>
      <c r="B48" s="232">
        <v>-140</v>
      </c>
      <c r="C48" s="232">
        <v>-67</v>
      </c>
      <c r="D48" s="232">
        <v>-60</v>
      </c>
      <c r="E48" s="232"/>
      <c r="F48" s="232"/>
      <c r="G48" s="232"/>
      <c r="H48" s="232"/>
      <c r="I48" s="232"/>
      <c r="J48" s="232"/>
      <c r="K48" s="229"/>
      <c r="L48" s="229"/>
      <c r="M48" s="232">
        <v>-30</v>
      </c>
      <c r="N48" s="232"/>
      <c r="O48" s="232">
        <v>-45</v>
      </c>
      <c r="P48" s="232"/>
      <c r="Q48" s="232">
        <v>-75</v>
      </c>
      <c r="R48" s="229"/>
      <c r="S48" s="232"/>
      <c r="T48" s="232"/>
      <c r="U48" s="232">
        <f>SUM(B48:T48)</f>
        <v>-417</v>
      </c>
      <c r="V48" s="232"/>
      <c r="W48" s="233">
        <v>-199.16</v>
      </c>
      <c r="X48" s="233"/>
      <c r="Y48" s="214">
        <f t="shared" si="0"/>
        <v>-616.16</v>
      </c>
      <c r="Z48" s="235">
        <v>40</v>
      </c>
      <c r="AA48" s="234">
        <v>46.76</v>
      </c>
      <c r="AB48" s="232">
        <v>0</v>
      </c>
    </row>
    <row r="49" spans="1:28" x14ac:dyDescent="0.25">
      <c r="A49" s="215" t="s">
        <v>347</v>
      </c>
      <c r="B49" s="232">
        <v>-140</v>
      </c>
      <c r="C49" s="232">
        <v>-67</v>
      </c>
      <c r="D49" s="232">
        <v>-60</v>
      </c>
      <c r="E49" s="232"/>
      <c r="F49" s="232"/>
      <c r="G49" s="232"/>
      <c r="H49" s="232"/>
      <c r="I49" s="232"/>
      <c r="J49" s="232"/>
      <c r="K49" s="229"/>
      <c r="L49" s="229"/>
      <c r="M49" s="232">
        <v>-30</v>
      </c>
      <c r="N49" s="232"/>
      <c r="O49" s="232">
        <v>-45</v>
      </c>
      <c r="P49" s="232"/>
      <c r="Q49" s="232">
        <v>-75</v>
      </c>
      <c r="R49" s="229"/>
      <c r="S49" s="232"/>
      <c r="T49" s="232"/>
      <c r="U49" s="232">
        <f>SUM(B49:T49)</f>
        <v>-417</v>
      </c>
      <c r="V49" s="232"/>
      <c r="W49" s="233">
        <v>-199.16</v>
      </c>
      <c r="X49" s="233"/>
      <c r="Y49" s="214">
        <f t="shared" si="0"/>
        <v>-616.16</v>
      </c>
      <c r="Z49" s="235">
        <v>40</v>
      </c>
      <c r="AA49" s="234">
        <v>46.76</v>
      </c>
      <c r="AB49" s="232">
        <v>0</v>
      </c>
    </row>
    <row r="50" spans="1:28" x14ac:dyDescent="0.25">
      <c r="A50" s="215" t="s">
        <v>348</v>
      </c>
      <c r="B50" s="232">
        <v>-140</v>
      </c>
      <c r="C50" s="232">
        <v>-67</v>
      </c>
      <c r="D50" s="232">
        <v>-60</v>
      </c>
      <c r="E50" s="232"/>
      <c r="F50" s="232"/>
      <c r="G50" s="232"/>
      <c r="H50" s="232"/>
      <c r="I50" s="232"/>
      <c r="J50" s="232"/>
      <c r="K50" s="229"/>
      <c r="L50" s="229"/>
      <c r="M50" s="232">
        <v>-30</v>
      </c>
      <c r="N50" s="232"/>
      <c r="O50" s="232">
        <v>-45</v>
      </c>
      <c r="P50" s="232"/>
      <c r="Q50" s="232">
        <v>-75</v>
      </c>
      <c r="R50" s="229"/>
      <c r="S50" s="232"/>
      <c r="T50" s="232"/>
      <c r="U50" s="232">
        <f>SUM(B50:T50)</f>
        <v>-417</v>
      </c>
      <c r="V50" s="232"/>
      <c r="W50" s="233">
        <v>-199.16</v>
      </c>
      <c r="X50" s="233"/>
      <c r="Y50" s="214">
        <f t="shared" si="0"/>
        <v>-616.16</v>
      </c>
      <c r="Z50" s="235">
        <v>40</v>
      </c>
      <c r="AA50" s="234">
        <v>46.76</v>
      </c>
      <c r="AB50" s="232">
        <v>0</v>
      </c>
    </row>
    <row r="51" spans="1:28" x14ac:dyDescent="0.25">
      <c r="A51" s="215" t="s">
        <v>349</v>
      </c>
      <c r="B51" s="232">
        <v>-140</v>
      </c>
      <c r="C51" s="232">
        <v>-67</v>
      </c>
      <c r="D51" s="232">
        <v>-60</v>
      </c>
      <c r="E51" s="232"/>
      <c r="F51" s="232"/>
      <c r="G51" s="232"/>
      <c r="H51" s="232"/>
      <c r="I51" s="232"/>
      <c r="J51" s="232"/>
      <c r="K51" s="229"/>
      <c r="L51" s="229"/>
      <c r="M51" s="232">
        <v>-30</v>
      </c>
      <c r="N51" s="232"/>
      <c r="O51" s="232">
        <v>-45</v>
      </c>
      <c r="P51" s="232"/>
      <c r="Q51" s="232">
        <v>-75</v>
      </c>
      <c r="R51" s="229"/>
      <c r="S51" s="232"/>
      <c r="T51" s="232"/>
      <c r="U51" s="232">
        <f>SUM(B51:T51)</f>
        <v>-417</v>
      </c>
      <c r="V51" s="232"/>
      <c r="W51" s="233">
        <v>-199.16</v>
      </c>
      <c r="X51" s="233"/>
      <c r="Y51" s="214">
        <f t="shared" si="0"/>
        <v>-616.16</v>
      </c>
      <c r="Z51" s="235">
        <v>52</v>
      </c>
      <c r="AA51" s="234">
        <v>46.76</v>
      </c>
      <c r="AB51" s="232">
        <v>0</v>
      </c>
    </row>
    <row r="52" spans="1:28" x14ac:dyDescent="0.25">
      <c r="A52" s="215" t="s">
        <v>350</v>
      </c>
      <c r="B52" s="232">
        <v>-140</v>
      </c>
      <c r="C52" s="232">
        <v>-67</v>
      </c>
      <c r="D52" s="232">
        <v>-60</v>
      </c>
      <c r="E52" s="232"/>
      <c r="F52" s="232"/>
      <c r="G52" s="232"/>
      <c r="H52" s="232"/>
      <c r="I52" s="232"/>
      <c r="J52" s="232"/>
      <c r="K52" s="229"/>
      <c r="L52" s="229"/>
      <c r="M52" s="232">
        <v>-30</v>
      </c>
      <c r="N52" s="232"/>
      <c r="O52" s="232">
        <v>-45</v>
      </c>
      <c r="P52" s="232"/>
      <c r="Q52" s="232">
        <v>-75</v>
      </c>
      <c r="R52" s="229"/>
      <c r="S52" s="232"/>
      <c r="T52" s="232"/>
      <c r="U52" s="232">
        <f>SUM(B52:T52)</f>
        <v>-417</v>
      </c>
      <c r="V52" s="232"/>
      <c r="W52" s="233">
        <v>-199.16</v>
      </c>
      <c r="X52" s="233"/>
      <c r="Y52" s="214">
        <f t="shared" si="0"/>
        <v>-616.16</v>
      </c>
      <c r="Z52" s="235">
        <v>52</v>
      </c>
      <c r="AA52" s="234">
        <v>46.76</v>
      </c>
      <c r="AB52" s="232">
        <v>0</v>
      </c>
    </row>
    <row r="53" spans="1:28" x14ac:dyDescent="0.25">
      <c r="A53" s="215" t="s">
        <v>351</v>
      </c>
      <c r="B53" s="232">
        <v>-140</v>
      </c>
      <c r="C53" s="232">
        <v>-67</v>
      </c>
      <c r="D53" s="232">
        <v>-60</v>
      </c>
      <c r="E53" s="232"/>
      <c r="F53" s="232"/>
      <c r="G53" s="232"/>
      <c r="H53" s="232"/>
      <c r="I53" s="232"/>
      <c r="J53" s="232"/>
      <c r="K53" s="229"/>
      <c r="L53" s="229"/>
      <c r="M53" s="232">
        <v>-30</v>
      </c>
      <c r="N53" s="232"/>
      <c r="O53" s="232">
        <v>-45</v>
      </c>
      <c r="P53" s="232"/>
      <c r="Q53" s="232">
        <v>-75</v>
      </c>
      <c r="R53" s="229"/>
      <c r="S53" s="232"/>
      <c r="T53" s="232"/>
      <c r="U53" s="232">
        <f>SUM(B53:T53)</f>
        <v>-417</v>
      </c>
      <c r="V53" s="232"/>
      <c r="W53" s="233">
        <v>-199.16</v>
      </c>
      <c r="X53" s="233"/>
      <c r="Y53" s="214">
        <f t="shared" si="0"/>
        <v>-616.16</v>
      </c>
      <c r="Z53" s="235">
        <v>52</v>
      </c>
      <c r="AA53" s="234">
        <v>46.76</v>
      </c>
      <c r="AB53" s="232">
        <v>0</v>
      </c>
    </row>
    <row r="54" spans="1:28" x14ac:dyDescent="0.25">
      <c r="A54" s="215" t="s">
        <v>352</v>
      </c>
      <c r="B54" s="232">
        <v>-140</v>
      </c>
      <c r="C54" s="232">
        <v>-67</v>
      </c>
      <c r="D54" s="232">
        <v>-60</v>
      </c>
      <c r="E54" s="232"/>
      <c r="F54" s="232"/>
      <c r="G54" s="232"/>
      <c r="H54" s="232"/>
      <c r="I54" s="232"/>
      <c r="J54" s="232"/>
      <c r="K54" s="229"/>
      <c r="L54" s="229"/>
      <c r="M54" s="232">
        <v>-30</v>
      </c>
      <c r="N54" s="232"/>
      <c r="O54" s="232">
        <v>-45</v>
      </c>
      <c r="P54" s="232"/>
      <c r="Q54" s="232">
        <v>-75</v>
      </c>
      <c r="R54" s="229"/>
      <c r="S54" s="232"/>
      <c r="T54" s="232"/>
      <c r="U54" s="232">
        <f>SUM(B54:T54)</f>
        <v>-417</v>
      </c>
      <c r="V54" s="232"/>
      <c r="W54" s="233">
        <v>-199.16</v>
      </c>
      <c r="X54" s="233"/>
      <c r="Y54" s="214">
        <f t="shared" si="0"/>
        <v>-616.16</v>
      </c>
      <c r="Z54" s="235">
        <v>52</v>
      </c>
      <c r="AA54" s="234">
        <v>46.76</v>
      </c>
      <c r="AB54" s="232">
        <v>0</v>
      </c>
    </row>
    <row r="55" spans="1:28" x14ac:dyDescent="0.25">
      <c r="A55" s="215" t="s">
        <v>353</v>
      </c>
      <c r="B55" s="232">
        <v>-140</v>
      </c>
      <c r="C55" s="232">
        <v>-67</v>
      </c>
      <c r="D55" s="232">
        <v>-60</v>
      </c>
      <c r="E55" s="232"/>
      <c r="F55" s="232"/>
      <c r="G55" s="232"/>
      <c r="H55" s="232"/>
      <c r="I55" s="232"/>
      <c r="J55" s="232"/>
      <c r="K55" s="229"/>
      <c r="L55" s="229"/>
      <c r="M55" s="232">
        <v>-30</v>
      </c>
      <c r="N55" s="232"/>
      <c r="O55" s="232">
        <v>-45</v>
      </c>
      <c r="P55" s="232"/>
      <c r="Q55" s="232">
        <v>-75</v>
      </c>
      <c r="R55" s="229"/>
      <c r="S55" s="232"/>
      <c r="T55" s="232"/>
      <c r="U55" s="232">
        <f>SUM(B55:T55)</f>
        <v>-417</v>
      </c>
      <c r="V55" s="232"/>
      <c r="W55" s="233">
        <v>-199.16</v>
      </c>
      <c r="X55" s="233"/>
      <c r="Y55" s="214">
        <f t="shared" si="0"/>
        <v>-616.16</v>
      </c>
      <c r="Z55" s="235">
        <v>52</v>
      </c>
      <c r="AA55" s="234">
        <v>46.76</v>
      </c>
      <c r="AB55" s="232">
        <v>0</v>
      </c>
    </row>
    <row r="56" spans="1:28" x14ac:dyDescent="0.25">
      <c r="A56" s="215" t="s">
        <v>354</v>
      </c>
      <c r="B56" s="232">
        <v>-140</v>
      </c>
      <c r="C56" s="232">
        <v>-67</v>
      </c>
      <c r="D56" s="232">
        <v>-60</v>
      </c>
      <c r="E56" s="232"/>
      <c r="F56" s="232"/>
      <c r="G56" s="232"/>
      <c r="H56" s="232"/>
      <c r="I56" s="232"/>
      <c r="J56" s="232"/>
      <c r="K56" s="229"/>
      <c r="L56" s="229"/>
      <c r="M56" s="232">
        <v>-30</v>
      </c>
      <c r="N56" s="232"/>
      <c r="O56" s="232">
        <v>-45</v>
      </c>
      <c r="P56" s="232"/>
      <c r="Q56" s="232">
        <v>-75</v>
      </c>
      <c r="R56" s="229"/>
      <c r="S56" s="232"/>
      <c r="T56" s="232"/>
      <c r="U56" s="232">
        <f>SUM(B56:T56)</f>
        <v>-417</v>
      </c>
      <c r="V56" s="232"/>
      <c r="W56" s="233">
        <v>-199.16</v>
      </c>
      <c r="X56" s="233"/>
      <c r="Y56" s="214">
        <f t="shared" si="0"/>
        <v>-616.16</v>
      </c>
      <c r="Z56" s="235">
        <v>52</v>
      </c>
      <c r="AA56" s="234">
        <v>46.76</v>
      </c>
      <c r="AB56" s="232">
        <v>0</v>
      </c>
    </row>
    <row r="57" spans="1:28" x14ac:dyDescent="0.25">
      <c r="A57" s="215" t="s">
        <v>355</v>
      </c>
      <c r="B57" s="232">
        <v>-140</v>
      </c>
      <c r="C57" s="232">
        <v>-67</v>
      </c>
      <c r="D57" s="232">
        <v>-60</v>
      </c>
      <c r="E57" s="232"/>
      <c r="F57" s="232"/>
      <c r="G57" s="232"/>
      <c r="H57" s="232"/>
      <c r="I57" s="232"/>
      <c r="J57" s="232"/>
      <c r="K57" s="229"/>
      <c r="L57" s="229"/>
      <c r="M57" s="232">
        <v>-30</v>
      </c>
      <c r="N57" s="232"/>
      <c r="O57" s="232">
        <v>-45</v>
      </c>
      <c r="P57" s="232"/>
      <c r="Q57" s="232">
        <v>-75</v>
      </c>
      <c r="R57" s="229"/>
      <c r="S57" s="232"/>
      <c r="T57" s="232"/>
      <c r="U57" s="232">
        <f>SUM(B57:T57)</f>
        <v>-417</v>
      </c>
      <c r="V57" s="232"/>
      <c r="W57" s="233">
        <v>-199.16</v>
      </c>
      <c r="X57" s="233"/>
      <c r="Y57" s="214">
        <f t="shared" si="0"/>
        <v>-616.16</v>
      </c>
      <c r="Z57" s="235">
        <v>52</v>
      </c>
      <c r="AA57" s="234">
        <v>46.76</v>
      </c>
      <c r="AB57" s="232">
        <v>0</v>
      </c>
    </row>
    <row r="58" spans="1:28" x14ac:dyDescent="0.25">
      <c r="A58" s="215" t="s">
        <v>356</v>
      </c>
      <c r="B58" s="232">
        <v>-140</v>
      </c>
      <c r="C58" s="232">
        <v>-67</v>
      </c>
      <c r="D58" s="232">
        <v>-60</v>
      </c>
      <c r="E58" s="232"/>
      <c r="F58" s="232"/>
      <c r="G58" s="232"/>
      <c r="H58" s="232"/>
      <c r="I58" s="232"/>
      <c r="J58" s="232"/>
      <c r="K58" s="229"/>
      <c r="L58" s="229"/>
      <c r="M58" s="232">
        <v>-30</v>
      </c>
      <c r="N58" s="232"/>
      <c r="O58" s="232">
        <v>-45</v>
      </c>
      <c r="P58" s="232"/>
      <c r="Q58" s="232">
        <v>-75</v>
      </c>
      <c r="R58" s="229"/>
      <c r="S58" s="232"/>
      <c r="T58" s="232"/>
      <c r="U58" s="232">
        <f>SUM(B58:T58)</f>
        <v>-417</v>
      </c>
      <c r="V58" s="232"/>
      <c r="W58" s="233">
        <v>-199.16</v>
      </c>
      <c r="X58" s="233"/>
      <c r="Y58" s="214">
        <f t="shared" si="0"/>
        <v>-616.16</v>
      </c>
      <c r="Z58" s="235">
        <v>52</v>
      </c>
      <c r="AA58" s="234">
        <v>46.76</v>
      </c>
      <c r="AB58" s="232">
        <v>0</v>
      </c>
    </row>
    <row r="59" spans="1:28" s="218" customFormat="1" x14ac:dyDescent="0.25">
      <c r="A59" s="231" t="s">
        <v>357</v>
      </c>
      <c r="B59" s="232">
        <v>-140</v>
      </c>
      <c r="C59" s="232">
        <v>-67</v>
      </c>
      <c r="D59" s="232">
        <v>-60</v>
      </c>
      <c r="E59" s="232"/>
      <c r="F59" s="232"/>
      <c r="G59" s="232"/>
      <c r="H59" s="232"/>
      <c r="I59" s="232"/>
      <c r="J59" s="232"/>
      <c r="K59" s="229"/>
      <c r="L59" s="229"/>
      <c r="M59" s="232">
        <v>-30</v>
      </c>
      <c r="N59" s="232"/>
      <c r="O59" s="232">
        <v>-45</v>
      </c>
      <c r="P59" s="232"/>
      <c r="Q59" s="232">
        <v>-75</v>
      </c>
      <c r="R59" s="229"/>
      <c r="S59" s="232"/>
      <c r="T59" s="232"/>
      <c r="U59" s="232">
        <f>SUM(B59:T59)</f>
        <v>-417</v>
      </c>
      <c r="V59" s="232"/>
      <c r="W59" s="233">
        <v>-199.16</v>
      </c>
      <c r="X59" s="233"/>
      <c r="Y59" s="214">
        <f t="shared" si="0"/>
        <v>-616.16</v>
      </c>
      <c r="Z59" s="235">
        <v>52</v>
      </c>
      <c r="AA59" s="234">
        <v>46.76</v>
      </c>
      <c r="AB59" s="232">
        <v>0</v>
      </c>
    </row>
    <row r="60" spans="1:28" x14ac:dyDescent="0.25">
      <c r="A60" s="231" t="s">
        <v>358</v>
      </c>
      <c r="B60" s="232">
        <v>-140</v>
      </c>
      <c r="C60" s="232">
        <v>-67</v>
      </c>
      <c r="D60" s="232">
        <v>-60</v>
      </c>
      <c r="E60" s="232"/>
      <c r="F60" s="232"/>
      <c r="G60" s="232"/>
      <c r="H60" s="232"/>
      <c r="I60" s="232"/>
      <c r="J60" s="232"/>
      <c r="K60" s="229"/>
      <c r="L60" s="229"/>
      <c r="M60" s="232">
        <v>-30</v>
      </c>
      <c r="N60" s="232"/>
      <c r="O60" s="232">
        <v>-45</v>
      </c>
      <c r="P60" s="232"/>
      <c r="Q60" s="232">
        <v>-75</v>
      </c>
      <c r="R60" s="229"/>
      <c r="S60" s="232"/>
      <c r="T60" s="232"/>
      <c r="U60" s="232">
        <f>SUM(B60:T60)</f>
        <v>-417</v>
      </c>
      <c r="V60" s="232"/>
      <c r="W60" s="233">
        <v>-199.16</v>
      </c>
      <c r="X60" s="233"/>
      <c r="Y60" s="214">
        <f t="shared" si="0"/>
        <v>-616.16</v>
      </c>
      <c r="Z60" s="235">
        <v>52</v>
      </c>
      <c r="AA60" s="234">
        <v>46.76</v>
      </c>
      <c r="AB60" s="232">
        <v>0</v>
      </c>
    </row>
    <row r="61" spans="1:28" x14ac:dyDescent="0.25">
      <c r="A61" s="231" t="s">
        <v>359</v>
      </c>
      <c r="B61" s="232">
        <v>-140</v>
      </c>
      <c r="C61" s="232">
        <v>-67</v>
      </c>
      <c r="D61" s="232">
        <v>-60</v>
      </c>
      <c r="E61" s="232"/>
      <c r="F61" s="232"/>
      <c r="G61" s="232"/>
      <c r="H61" s="232"/>
      <c r="I61" s="232"/>
      <c r="J61" s="232"/>
      <c r="K61" s="229"/>
      <c r="L61" s="229"/>
      <c r="M61" s="232">
        <v>-30</v>
      </c>
      <c r="N61" s="232"/>
      <c r="O61" s="232">
        <v>-45</v>
      </c>
      <c r="P61" s="232"/>
      <c r="Q61" s="232">
        <v>-75</v>
      </c>
      <c r="R61" s="229"/>
      <c r="S61" s="232"/>
      <c r="T61" s="232"/>
      <c r="U61" s="232">
        <f>SUM(B61:T61)</f>
        <v>-417</v>
      </c>
      <c r="V61" s="232"/>
      <c r="W61" s="233">
        <v>-199.16</v>
      </c>
      <c r="X61" s="233"/>
      <c r="Y61" s="214">
        <f t="shared" si="0"/>
        <v>-616.16</v>
      </c>
      <c r="Z61" s="235">
        <v>52</v>
      </c>
      <c r="AA61" s="234">
        <v>46.76</v>
      </c>
      <c r="AB61" s="232">
        <v>0</v>
      </c>
    </row>
    <row r="62" spans="1:28" x14ac:dyDescent="0.25">
      <c r="A62" s="231" t="s">
        <v>360</v>
      </c>
      <c r="B62" s="232">
        <v>-140</v>
      </c>
      <c r="C62" s="232">
        <v>-67</v>
      </c>
      <c r="D62" s="232">
        <v>-60</v>
      </c>
      <c r="E62" s="232"/>
      <c r="F62" s="232"/>
      <c r="G62" s="232"/>
      <c r="H62" s="232"/>
      <c r="I62" s="232"/>
      <c r="J62" s="232"/>
      <c r="K62" s="229"/>
      <c r="L62" s="229"/>
      <c r="M62" s="232">
        <v>-30</v>
      </c>
      <c r="N62" s="232"/>
      <c r="O62" s="232">
        <v>-45</v>
      </c>
      <c r="P62" s="232"/>
      <c r="Q62" s="232">
        <v>-75</v>
      </c>
      <c r="R62" s="229"/>
      <c r="S62" s="232"/>
      <c r="T62" s="232"/>
      <c r="U62" s="232">
        <f>SUM(B62:T62)</f>
        <v>-417</v>
      </c>
      <c r="V62" s="232"/>
      <c r="W62" s="233">
        <v>-199.16</v>
      </c>
      <c r="X62" s="233"/>
      <c r="Y62" s="214">
        <f t="shared" si="0"/>
        <v>-616.16</v>
      </c>
      <c r="Z62" s="235">
        <v>52</v>
      </c>
      <c r="AA62" s="234">
        <v>46.76</v>
      </c>
      <c r="AB62" s="232">
        <v>0</v>
      </c>
    </row>
    <row r="63" spans="1:28" x14ac:dyDescent="0.25">
      <c r="A63" s="231" t="s">
        <v>361</v>
      </c>
      <c r="B63" s="232">
        <v>-140</v>
      </c>
      <c r="C63" s="232">
        <v>-67</v>
      </c>
      <c r="D63" s="232">
        <v>-60</v>
      </c>
      <c r="E63" s="232"/>
      <c r="F63" s="232"/>
      <c r="G63" s="232"/>
      <c r="H63" s="232"/>
      <c r="I63" s="232"/>
      <c r="J63" s="232"/>
      <c r="K63" s="229"/>
      <c r="L63" s="229"/>
      <c r="M63" s="232">
        <v>-30</v>
      </c>
      <c r="N63" s="232"/>
      <c r="O63" s="232">
        <v>-45</v>
      </c>
      <c r="P63" s="232"/>
      <c r="Q63" s="232">
        <v>-75</v>
      </c>
      <c r="R63" s="229"/>
      <c r="S63" s="232"/>
      <c r="T63" s="232"/>
      <c r="U63" s="232">
        <f>SUM(B63:T63)</f>
        <v>-417</v>
      </c>
      <c r="V63" s="232"/>
      <c r="W63" s="233">
        <v>-199.16</v>
      </c>
      <c r="X63" s="233"/>
      <c r="Y63" s="214">
        <f t="shared" si="0"/>
        <v>-616.16</v>
      </c>
      <c r="Z63" s="235">
        <v>52</v>
      </c>
      <c r="AA63" s="234">
        <v>46.76</v>
      </c>
      <c r="AB63" s="232">
        <v>0</v>
      </c>
    </row>
    <row r="64" spans="1:28" x14ac:dyDescent="0.25">
      <c r="A64" s="231" t="s">
        <v>362</v>
      </c>
      <c r="B64" s="232">
        <v>-140</v>
      </c>
      <c r="C64" s="232">
        <v>-67</v>
      </c>
      <c r="D64" s="232">
        <v>-60</v>
      </c>
      <c r="E64" s="232"/>
      <c r="F64" s="232"/>
      <c r="G64" s="232"/>
      <c r="H64" s="232"/>
      <c r="I64" s="232"/>
      <c r="J64" s="232"/>
      <c r="K64" s="229"/>
      <c r="L64" s="229"/>
      <c r="M64" s="232">
        <v>-30</v>
      </c>
      <c r="N64" s="232"/>
      <c r="O64" s="232">
        <v>-45</v>
      </c>
      <c r="P64" s="232"/>
      <c r="Q64" s="232">
        <v>-75</v>
      </c>
      <c r="R64" s="229"/>
      <c r="S64" s="232"/>
      <c r="T64" s="232"/>
      <c r="U64" s="232">
        <f>SUM(B64:T64)</f>
        <v>-417</v>
      </c>
      <c r="V64" s="232"/>
      <c r="W64" s="233">
        <v>-199.16</v>
      </c>
      <c r="X64" s="233"/>
      <c r="Y64" s="214">
        <f>SUM(U64:X64)</f>
        <v>-616.16</v>
      </c>
      <c r="Z64" s="235">
        <v>52</v>
      </c>
      <c r="AA64" s="234">
        <v>46.76</v>
      </c>
      <c r="AB64" s="232">
        <v>0</v>
      </c>
    </row>
    <row r="65" spans="1:28" x14ac:dyDescent="0.25">
      <c r="A65" s="231" t="s">
        <v>363</v>
      </c>
      <c r="B65" s="232">
        <v>-140</v>
      </c>
      <c r="C65" s="232">
        <v>-67</v>
      </c>
      <c r="D65" s="232">
        <v>-60</v>
      </c>
      <c r="E65" s="232"/>
      <c r="F65" s="232"/>
      <c r="G65" s="232"/>
      <c r="H65" s="232"/>
      <c r="I65" s="232"/>
      <c r="J65" s="232"/>
      <c r="K65" s="229"/>
      <c r="L65" s="229"/>
      <c r="M65" s="232">
        <v>-30</v>
      </c>
      <c r="N65" s="232"/>
      <c r="O65" s="232">
        <v>-45</v>
      </c>
      <c r="P65" s="232"/>
      <c r="Q65" s="232">
        <v>-75</v>
      </c>
      <c r="R65" s="229"/>
      <c r="S65" s="232"/>
      <c r="T65" s="232"/>
      <c r="U65" s="232">
        <f>SUM(B65:T65)</f>
        <v>-417</v>
      </c>
      <c r="V65" s="232"/>
      <c r="W65" s="233">
        <v>-199.16</v>
      </c>
      <c r="X65" s="233"/>
      <c r="Y65" s="214">
        <f t="shared" si="0"/>
        <v>-616.16</v>
      </c>
      <c r="Z65" s="235">
        <v>52</v>
      </c>
      <c r="AA65" s="234">
        <v>46.76</v>
      </c>
      <c r="AB65" s="232">
        <v>0</v>
      </c>
    </row>
    <row r="66" spans="1:28" x14ac:dyDescent="0.25">
      <c r="A66" s="231" t="s">
        <v>364</v>
      </c>
      <c r="B66" s="232">
        <v>-140</v>
      </c>
      <c r="C66" s="232">
        <v>-67</v>
      </c>
      <c r="D66" s="232">
        <v>-60</v>
      </c>
      <c r="E66" s="232"/>
      <c r="F66" s="232"/>
      <c r="G66" s="232"/>
      <c r="H66" s="232"/>
      <c r="I66" s="232"/>
      <c r="J66" s="232"/>
      <c r="K66" s="229"/>
      <c r="L66" s="229"/>
      <c r="M66" s="232">
        <v>-30</v>
      </c>
      <c r="N66" s="232"/>
      <c r="O66" s="232">
        <v>-45</v>
      </c>
      <c r="P66" s="232"/>
      <c r="Q66" s="232">
        <v>-75</v>
      </c>
      <c r="R66" s="229"/>
      <c r="S66" s="232"/>
      <c r="T66" s="232"/>
      <c r="U66" s="232">
        <f>SUM(B66:T66)</f>
        <v>-417</v>
      </c>
      <c r="V66" s="232"/>
      <c r="W66" s="233">
        <v>-199.16</v>
      </c>
      <c r="X66" s="233"/>
      <c r="Y66" s="214">
        <f>SUM(U66:X66)</f>
        <v>-616.16</v>
      </c>
      <c r="Z66" s="235">
        <v>52</v>
      </c>
      <c r="AA66" s="234">
        <v>46.76</v>
      </c>
      <c r="AB66" s="232">
        <v>0</v>
      </c>
    </row>
    <row r="67" spans="1:28" x14ac:dyDescent="0.25">
      <c r="A67" s="231" t="s">
        <v>365</v>
      </c>
      <c r="B67" s="232">
        <v>-140</v>
      </c>
      <c r="C67" s="232">
        <v>-67</v>
      </c>
      <c r="D67" s="232">
        <v>-60</v>
      </c>
      <c r="E67" s="232"/>
      <c r="F67" s="232"/>
      <c r="G67" s="232"/>
      <c r="H67" s="232"/>
      <c r="I67" s="232"/>
      <c r="J67" s="232"/>
      <c r="K67" s="229"/>
      <c r="L67" s="229"/>
      <c r="M67" s="232">
        <v>-30</v>
      </c>
      <c r="N67" s="232"/>
      <c r="O67" s="232">
        <v>-45</v>
      </c>
      <c r="P67" s="232"/>
      <c r="Q67" s="232">
        <v>-75</v>
      </c>
      <c r="R67" s="229"/>
      <c r="S67" s="232"/>
      <c r="T67" s="232"/>
      <c r="U67" s="232">
        <f>SUM(B67:T67)</f>
        <v>-417</v>
      </c>
      <c r="V67" s="232"/>
      <c r="W67" s="233">
        <v>-199.16</v>
      </c>
      <c r="X67" s="233"/>
      <c r="Y67" s="214">
        <f t="shared" si="0"/>
        <v>-616.16</v>
      </c>
      <c r="Z67" s="235">
        <v>52</v>
      </c>
      <c r="AA67" s="234">
        <v>46.76</v>
      </c>
      <c r="AB67" s="232">
        <v>0</v>
      </c>
    </row>
    <row r="68" spans="1:28" x14ac:dyDescent="0.25">
      <c r="A68" s="231" t="s">
        <v>366</v>
      </c>
      <c r="B68" s="232">
        <v>-140</v>
      </c>
      <c r="C68" s="232">
        <v>-67</v>
      </c>
      <c r="D68" s="232">
        <v>-60</v>
      </c>
      <c r="E68" s="232"/>
      <c r="F68" s="232"/>
      <c r="G68" s="232"/>
      <c r="H68" s="232"/>
      <c r="I68" s="232"/>
      <c r="J68" s="232"/>
      <c r="K68" s="229"/>
      <c r="L68" s="229"/>
      <c r="M68" s="232">
        <v>-30</v>
      </c>
      <c r="N68" s="232"/>
      <c r="O68" s="232">
        <v>-45</v>
      </c>
      <c r="P68" s="232"/>
      <c r="Q68" s="232">
        <v>-75</v>
      </c>
      <c r="R68" s="229"/>
      <c r="S68" s="232"/>
      <c r="T68" s="232"/>
      <c r="U68" s="232">
        <f>SUM(B68:T68)</f>
        <v>-417</v>
      </c>
      <c r="V68" s="232"/>
      <c r="W68" s="233">
        <v>-199.16</v>
      </c>
      <c r="X68" s="233"/>
      <c r="Y68" s="214">
        <f t="shared" ref="Y68:Y98" si="1">SUM(U68:X68)</f>
        <v>-616.16</v>
      </c>
      <c r="Z68" s="235">
        <v>52</v>
      </c>
      <c r="AA68" s="234">
        <v>46.76</v>
      </c>
      <c r="AB68" s="232">
        <v>0</v>
      </c>
    </row>
    <row r="69" spans="1:28" x14ac:dyDescent="0.25">
      <c r="A69" s="231" t="s">
        <v>367</v>
      </c>
      <c r="B69" s="232">
        <v>-140</v>
      </c>
      <c r="C69" s="232">
        <v>-67</v>
      </c>
      <c r="D69" s="232">
        <v>-60</v>
      </c>
      <c r="E69" s="232"/>
      <c r="F69" s="232"/>
      <c r="G69" s="232"/>
      <c r="H69" s="232"/>
      <c r="I69" s="232"/>
      <c r="J69" s="232"/>
      <c r="K69" s="229"/>
      <c r="L69" s="229"/>
      <c r="M69" s="232">
        <v>-30</v>
      </c>
      <c r="N69" s="232"/>
      <c r="O69" s="232">
        <v>-45</v>
      </c>
      <c r="P69" s="232"/>
      <c r="Q69" s="232">
        <v>-75</v>
      </c>
      <c r="R69" s="229"/>
      <c r="S69" s="232"/>
      <c r="T69" s="232"/>
      <c r="U69" s="232">
        <f>SUM(B69:T69)</f>
        <v>-417</v>
      </c>
      <c r="V69" s="232"/>
      <c r="W69" s="233">
        <v>-199.16</v>
      </c>
      <c r="X69" s="233"/>
      <c r="Y69" s="214">
        <f t="shared" si="1"/>
        <v>-616.16</v>
      </c>
      <c r="Z69" s="235">
        <v>52</v>
      </c>
      <c r="AA69" s="234">
        <v>46.76</v>
      </c>
      <c r="AB69" s="232">
        <v>0</v>
      </c>
    </row>
    <row r="70" spans="1:28" s="218" customFormat="1" x14ac:dyDescent="0.25">
      <c r="A70" s="231" t="s">
        <v>368</v>
      </c>
      <c r="B70" s="232">
        <v>-140</v>
      </c>
      <c r="C70" s="232">
        <v>-67</v>
      </c>
      <c r="D70" s="232">
        <v>-60</v>
      </c>
      <c r="E70" s="232"/>
      <c r="F70" s="232"/>
      <c r="G70" s="232"/>
      <c r="H70" s="232"/>
      <c r="I70" s="232"/>
      <c r="J70" s="232"/>
      <c r="K70" s="229"/>
      <c r="L70" s="229"/>
      <c r="M70" s="232">
        <v>-30</v>
      </c>
      <c r="N70" s="232"/>
      <c r="O70" s="232">
        <v>-45</v>
      </c>
      <c r="P70" s="232"/>
      <c r="Q70" s="232">
        <v>-75</v>
      </c>
      <c r="R70" s="229"/>
      <c r="S70" s="232"/>
      <c r="T70" s="232"/>
      <c r="U70" s="232">
        <f>SUM(B70:T70)</f>
        <v>-417</v>
      </c>
      <c r="V70" s="232"/>
      <c r="W70" s="233">
        <v>-199.16</v>
      </c>
      <c r="X70" s="233"/>
      <c r="Y70" s="214">
        <f t="shared" si="1"/>
        <v>-616.16</v>
      </c>
      <c r="Z70" s="235">
        <v>52</v>
      </c>
      <c r="AA70" s="234">
        <v>46.76</v>
      </c>
      <c r="AB70" s="232">
        <v>0</v>
      </c>
    </row>
    <row r="71" spans="1:28" x14ac:dyDescent="0.25">
      <c r="A71" s="231" t="s">
        <v>369</v>
      </c>
      <c r="B71" s="232">
        <v>-140</v>
      </c>
      <c r="C71" s="232">
        <v>-67</v>
      </c>
      <c r="D71" s="232">
        <v>-60</v>
      </c>
      <c r="E71" s="232"/>
      <c r="F71" s="232"/>
      <c r="G71" s="232"/>
      <c r="H71" s="232"/>
      <c r="I71" s="232"/>
      <c r="J71" s="232"/>
      <c r="K71" s="229"/>
      <c r="L71" s="229"/>
      <c r="M71" s="232"/>
      <c r="N71" s="232"/>
      <c r="O71" s="232"/>
      <c r="P71" s="232"/>
      <c r="Q71" s="232"/>
      <c r="R71" s="229"/>
      <c r="S71" s="232"/>
      <c r="T71" s="232"/>
      <c r="U71" s="232">
        <f>SUM(B71:T71)</f>
        <v>-267</v>
      </c>
      <c r="V71" s="232"/>
      <c r="W71" s="233">
        <v>-199.16</v>
      </c>
      <c r="X71" s="233"/>
      <c r="Y71" s="214">
        <f t="shared" si="1"/>
        <v>-466.15999999999997</v>
      </c>
      <c r="Z71" s="235">
        <v>52</v>
      </c>
      <c r="AA71" s="234">
        <v>46.76</v>
      </c>
      <c r="AB71" s="232">
        <v>0</v>
      </c>
    </row>
    <row r="72" spans="1:28" x14ac:dyDescent="0.25">
      <c r="A72" s="215" t="s">
        <v>370</v>
      </c>
      <c r="B72" s="232">
        <v>-140</v>
      </c>
      <c r="C72" s="232">
        <v>-67</v>
      </c>
      <c r="D72" s="232">
        <v>-60</v>
      </c>
      <c r="E72" s="232"/>
      <c r="F72" s="232"/>
      <c r="G72" s="232"/>
      <c r="H72" s="232"/>
      <c r="I72" s="232"/>
      <c r="J72" s="232"/>
      <c r="K72" s="229"/>
      <c r="L72" s="229"/>
      <c r="M72" s="232"/>
      <c r="N72" s="232"/>
      <c r="O72" s="232"/>
      <c r="P72" s="232"/>
      <c r="Q72" s="232"/>
      <c r="R72" s="229"/>
      <c r="S72" s="232"/>
      <c r="T72" s="232"/>
      <c r="U72" s="232">
        <f>SUM(B72:T72)</f>
        <v>-267</v>
      </c>
      <c r="V72" s="232"/>
      <c r="W72" s="233">
        <v>-199.16</v>
      </c>
      <c r="X72" s="233"/>
      <c r="Y72" s="214">
        <f t="shared" si="1"/>
        <v>-466.15999999999997</v>
      </c>
      <c r="Z72" s="235">
        <v>52</v>
      </c>
      <c r="AA72" s="234">
        <v>46.76</v>
      </c>
      <c r="AB72" s="232">
        <v>0</v>
      </c>
    </row>
    <row r="73" spans="1:28" x14ac:dyDescent="0.25">
      <c r="A73" s="215" t="s">
        <v>371</v>
      </c>
      <c r="B73" s="232">
        <v>-140</v>
      </c>
      <c r="C73" s="232">
        <v>-67</v>
      </c>
      <c r="D73" s="232">
        <v>-60</v>
      </c>
      <c r="E73" s="232"/>
      <c r="F73" s="232"/>
      <c r="G73" s="232"/>
      <c r="H73" s="232"/>
      <c r="I73" s="232"/>
      <c r="J73" s="232"/>
      <c r="K73" s="229"/>
      <c r="L73" s="229"/>
      <c r="M73" s="232"/>
      <c r="N73" s="232"/>
      <c r="O73" s="232"/>
      <c r="P73" s="232"/>
      <c r="Q73" s="232"/>
      <c r="R73" s="229"/>
      <c r="S73" s="232"/>
      <c r="T73" s="232"/>
      <c r="U73" s="232">
        <f>SUM(B73:T73)</f>
        <v>-267</v>
      </c>
      <c r="V73" s="232"/>
      <c r="W73" s="233">
        <v>-199.16</v>
      </c>
      <c r="X73" s="233"/>
      <c r="Y73" s="214">
        <f t="shared" si="1"/>
        <v>-466.15999999999997</v>
      </c>
      <c r="Z73" s="235">
        <v>52</v>
      </c>
      <c r="AA73" s="234">
        <v>46.76</v>
      </c>
      <c r="AB73" s="232">
        <v>0</v>
      </c>
    </row>
    <row r="74" spans="1:28" x14ac:dyDescent="0.25">
      <c r="A74" s="215" t="s">
        <v>372</v>
      </c>
      <c r="B74" s="232">
        <v>-140</v>
      </c>
      <c r="C74" s="232">
        <v>-67</v>
      </c>
      <c r="D74" s="232">
        <v>-60</v>
      </c>
      <c r="E74" s="232"/>
      <c r="F74" s="232"/>
      <c r="G74" s="232"/>
      <c r="H74" s="232"/>
      <c r="I74" s="232"/>
      <c r="J74" s="232"/>
      <c r="K74" s="229"/>
      <c r="L74" s="229"/>
      <c r="M74" s="232"/>
      <c r="N74" s="232"/>
      <c r="O74" s="232"/>
      <c r="P74" s="232"/>
      <c r="Q74" s="232"/>
      <c r="R74" s="229"/>
      <c r="S74" s="232"/>
      <c r="T74" s="232"/>
      <c r="U74" s="232">
        <f>SUM(B74:T74)</f>
        <v>-267</v>
      </c>
      <c r="V74" s="232"/>
      <c r="W74" s="233">
        <v>-199.16</v>
      </c>
      <c r="X74" s="233"/>
      <c r="Y74" s="214">
        <f t="shared" si="1"/>
        <v>-466.15999999999997</v>
      </c>
      <c r="Z74" s="235">
        <v>52</v>
      </c>
      <c r="AA74" s="234">
        <v>46.76</v>
      </c>
      <c r="AB74" s="232">
        <v>0</v>
      </c>
    </row>
    <row r="75" spans="1:28" x14ac:dyDescent="0.25">
      <c r="A75" s="215" t="s">
        <v>373</v>
      </c>
      <c r="B75" s="232">
        <v>-140</v>
      </c>
      <c r="C75" s="232">
        <v>-67</v>
      </c>
      <c r="D75" s="232">
        <v>-60</v>
      </c>
      <c r="E75" s="232"/>
      <c r="F75" s="232"/>
      <c r="G75" s="232"/>
      <c r="H75" s="232"/>
      <c r="I75" s="232"/>
      <c r="J75" s="232"/>
      <c r="K75" s="229"/>
      <c r="L75" s="229"/>
      <c r="M75" s="232"/>
      <c r="N75" s="232"/>
      <c r="O75" s="232"/>
      <c r="P75" s="232"/>
      <c r="Q75" s="232"/>
      <c r="R75" s="229"/>
      <c r="S75" s="232"/>
      <c r="T75" s="232"/>
      <c r="U75" s="232">
        <f>SUM(B75:T75)</f>
        <v>-267</v>
      </c>
      <c r="V75" s="232"/>
      <c r="W75" s="233">
        <v>-199.16</v>
      </c>
      <c r="X75" s="233"/>
      <c r="Y75" s="214">
        <f t="shared" si="1"/>
        <v>-466.15999999999997</v>
      </c>
      <c r="Z75" s="235">
        <v>52</v>
      </c>
      <c r="AA75" s="234">
        <v>46.76</v>
      </c>
      <c r="AB75" s="232">
        <v>0</v>
      </c>
    </row>
    <row r="76" spans="1:28" x14ac:dyDescent="0.25">
      <c r="A76" s="215" t="s">
        <v>374</v>
      </c>
      <c r="B76" s="232">
        <v>-140</v>
      </c>
      <c r="C76" s="232">
        <v>-67</v>
      </c>
      <c r="D76" s="232">
        <v>-60</v>
      </c>
      <c r="E76" s="232"/>
      <c r="F76" s="232"/>
      <c r="G76" s="232"/>
      <c r="H76" s="232"/>
      <c r="I76" s="232"/>
      <c r="J76" s="232"/>
      <c r="K76" s="229"/>
      <c r="L76" s="229"/>
      <c r="M76" s="232"/>
      <c r="N76" s="232"/>
      <c r="O76" s="232"/>
      <c r="P76" s="232"/>
      <c r="Q76" s="232"/>
      <c r="R76" s="229"/>
      <c r="S76" s="232"/>
      <c r="T76" s="232"/>
      <c r="U76" s="232">
        <f>SUM(B76:T76)</f>
        <v>-267</v>
      </c>
      <c r="V76" s="232"/>
      <c r="W76" s="233">
        <v>-199.16</v>
      </c>
      <c r="X76" s="233"/>
      <c r="Y76" s="214">
        <f t="shared" si="1"/>
        <v>-466.15999999999997</v>
      </c>
      <c r="Z76" s="235">
        <v>52</v>
      </c>
      <c r="AA76" s="234">
        <v>46.76</v>
      </c>
      <c r="AB76" s="232">
        <v>0</v>
      </c>
    </row>
    <row r="77" spans="1:28" x14ac:dyDescent="0.25">
      <c r="A77" s="215" t="s">
        <v>375</v>
      </c>
      <c r="B77" s="232">
        <v>-140</v>
      </c>
      <c r="C77" s="232">
        <v>-67</v>
      </c>
      <c r="D77" s="232">
        <v>-60</v>
      </c>
      <c r="E77" s="232"/>
      <c r="F77" s="232"/>
      <c r="G77" s="232"/>
      <c r="H77" s="232"/>
      <c r="I77" s="232"/>
      <c r="J77" s="232"/>
      <c r="K77" s="229"/>
      <c r="L77" s="229"/>
      <c r="M77" s="232"/>
      <c r="N77" s="232"/>
      <c r="O77" s="232"/>
      <c r="P77" s="232"/>
      <c r="Q77" s="232"/>
      <c r="R77" s="229"/>
      <c r="S77" s="232"/>
      <c r="T77" s="232"/>
      <c r="U77" s="232">
        <f>SUM(B77:T77)</f>
        <v>-267</v>
      </c>
      <c r="V77" s="232"/>
      <c r="W77" s="233">
        <v>-199.16</v>
      </c>
      <c r="X77" s="233"/>
      <c r="Y77" s="214">
        <f t="shared" si="1"/>
        <v>-466.15999999999997</v>
      </c>
      <c r="Z77" s="235">
        <v>52</v>
      </c>
      <c r="AA77" s="234">
        <v>46.76</v>
      </c>
      <c r="AB77" s="232">
        <v>0</v>
      </c>
    </row>
    <row r="78" spans="1:28" x14ac:dyDescent="0.25">
      <c r="A78" s="215" t="s">
        <v>376</v>
      </c>
      <c r="B78" s="232">
        <v>-140</v>
      </c>
      <c r="C78" s="232">
        <v>-67</v>
      </c>
      <c r="D78" s="232">
        <v>-60</v>
      </c>
      <c r="E78" s="232"/>
      <c r="F78" s="232"/>
      <c r="G78" s="232"/>
      <c r="H78" s="232"/>
      <c r="I78" s="232"/>
      <c r="J78" s="232"/>
      <c r="K78" s="229"/>
      <c r="L78" s="229"/>
      <c r="M78" s="232"/>
      <c r="N78" s="232"/>
      <c r="O78" s="232"/>
      <c r="P78" s="232"/>
      <c r="Q78" s="232"/>
      <c r="R78" s="229"/>
      <c r="S78" s="232"/>
      <c r="T78" s="232"/>
      <c r="U78" s="232">
        <f>SUM(B78:T78)</f>
        <v>-267</v>
      </c>
      <c r="V78" s="232"/>
      <c r="W78" s="233">
        <v>-199.16</v>
      </c>
      <c r="X78" s="233"/>
      <c r="Y78" s="214">
        <f t="shared" si="1"/>
        <v>-466.15999999999997</v>
      </c>
      <c r="Z78" s="235">
        <v>52</v>
      </c>
      <c r="AA78" s="234">
        <v>46.76</v>
      </c>
      <c r="AB78" s="232">
        <v>0</v>
      </c>
    </row>
    <row r="79" spans="1:28" x14ac:dyDescent="0.25">
      <c r="A79" s="215" t="s">
        <v>377</v>
      </c>
      <c r="B79" s="232">
        <v>-140</v>
      </c>
      <c r="C79" s="232">
        <v>-67</v>
      </c>
      <c r="D79" s="232">
        <v>-60</v>
      </c>
      <c r="E79" s="232"/>
      <c r="F79" s="232"/>
      <c r="G79" s="232"/>
      <c r="H79" s="232"/>
      <c r="I79" s="232"/>
      <c r="J79" s="232"/>
      <c r="K79" s="229"/>
      <c r="L79" s="229"/>
      <c r="M79" s="232"/>
      <c r="N79" s="232"/>
      <c r="O79" s="232"/>
      <c r="P79" s="232"/>
      <c r="Q79" s="232"/>
      <c r="R79" s="229"/>
      <c r="S79" s="232"/>
      <c r="T79" s="232"/>
      <c r="U79" s="232">
        <f>SUM(B79:T79)</f>
        <v>-267</v>
      </c>
      <c r="V79" s="232"/>
      <c r="W79" s="233">
        <v>-199.16</v>
      </c>
      <c r="X79" s="233"/>
      <c r="Y79" s="214">
        <f>SUM(U79:X79)</f>
        <v>-466.15999999999997</v>
      </c>
      <c r="Z79" s="235">
        <v>52</v>
      </c>
      <c r="AA79" s="234">
        <v>46.76</v>
      </c>
      <c r="AB79" s="232">
        <v>0</v>
      </c>
    </row>
    <row r="80" spans="1:28" x14ac:dyDescent="0.25">
      <c r="A80" s="215" t="s">
        <v>378</v>
      </c>
      <c r="B80" s="232">
        <v>-140</v>
      </c>
      <c r="C80" s="232">
        <v>-67</v>
      </c>
      <c r="D80" s="232">
        <v>-60</v>
      </c>
      <c r="E80" s="232"/>
      <c r="F80" s="232"/>
      <c r="G80" s="232"/>
      <c r="H80" s="232"/>
      <c r="I80" s="232"/>
      <c r="J80" s="232"/>
      <c r="K80" s="229"/>
      <c r="L80" s="229"/>
      <c r="M80" s="232"/>
      <c r="N80" s="232"/>
      <c r="O80" s="232"/>
      <c r="P80" s="232"/>
      <c r="Q80" s="232"/>
      <c r="R80" s="229"/>
      <c r="S80" s="232"/>
      <c r="T80" s="232"/>
      <c r="U80" s="232">
        <f>SUM(B80:T80)</f>
        <v>-267</v>
      </c>
      <c r="V80" s="232"/>
      <c r="W80" s="233">
        <v>-199.16</v>
      </c>
      <c r="X80" s="233"/>
      <c r="Y80" s="214">
        <f t="shared" si="1"/>
        <v>-466.15999999999997</v>
      </c>
      <c r="Z80" s="235">
        <v>52</v>
      </c>
      <c r="AA80" s="234">
        <v>46.76</v>
      </c>
      <c r="AB80" s="232">
        <v>0</v>
      </c>
    </row>
    <row r="81" spans="1:28" x14ac:dyDescent="0.25">
      <c r="A81" s="215" t="s">
        <v>379</v>
      </c>
      <c r="B81" s="232">
        <v>-140</v>
      </c>
      <c r="C81" s="232">
        <v>-67</v>
      </c>
      <c r="D81" s="232">
        <v>-60</v>
      </c>
      <c r="E81" s="232"/>
      <c r="F81" s="232"/>
      <c r="G81" s="232"/>
      <c r="H81" s="232"/>
      <c r="I81" s="232"/>
      <c r="J81" s="232"/>
      <c r="K81" s="229"/>
      <c r="L81" s="229"/>
      <c r="M81" s="232"/>
      <c r="N81" s="232"/>
      <c r="O81" s="232"/>
      <c r="P81" s="232"/>
      <c r="Q81" s="232"/>
      <c r="R81" s="229"/>
      <c r="S81" s="232"/>
      <c r="T81" s="232"/>
      <c r="U81" s="232">
        <f>SUM(B81:T81)</f>
        <v>-267</v>
      </c>
      <c r="V81" s="232"/>
      <c r="W81" s="233">
        <v>-199.16</v>
      </c>
      <c r="X81" s="233"/>
      <c r="Y81" s="214">
        <f t="shared" si="1"/>
        <v>-466.15999999999997</v>
      </c>
      <c r="Z81" s="235">
        <v>52</v>
      </c>
      <c r="AA81" s="234">
        <v>46.76</v>
      </c>
      <c r="AB81" s="232">
        <v>0</v>
      </c>
    </row>
    <row r="82" spans="1:28" x14ac:dyDescent="0.25">
      <c r="A82" s="215" t="s">
        <v>380</v>
      </c>
      <c r="B82" s="232">
        <v>-140</v>
      </c>
      <c r="C82" s="232">
        <v>-67</v>
      </c>
      <c r="D82" s="232">
        <v>-60</v>
      </c>
      <c r="E82" s="232"/>
      <c r="F82" s="232"/>
      <c r="G82" s="232"/>
      <c r="H82" s="232"/>
      <c r="I82" s="232"/>
      <c r="J82" s="232"/>
      <c r="K82" s="229"/>
      <c r="L82" s="229"/>
      <c r="M82" s="232"/>
      <c r="N82" s="232"/>
      <c r="O82" s="232"/>
      <c r="P82" s="232"/>
      <c r="Q82" s="232"/>
      <c r="R82" s="229"/>
      <c r="S82" s="232"/>
      <c r="T82" s="232"/>
      <c r="U82" s="232">
        <f>SUM(B82:T82)</f>
        <v>-267</v>
      </c>
      <c r="V82" s="232"/>
      <c r="W82" s="233">
        <v>-199.16</v>
      </c>
      <c r="X82" s="233"/>
      <c r="Y82" s="214">
        <f t="shared" si="1"/>
        <v>-466.15999999999997</v>
      </c>
      <c r="Z82" s="235">
        <v>52</v>
      </c>
      <c r="AA82" s="234">
        <v>46.76</v>
      </c>
      <c r="AB82" s="232">
        <v>0</v>
      </c>
    </row>
    <row r="83" spans="1:28" x14ac:dyDescent="0.25">
      <c r="A83" s="215" t="s">
        <v>381</v>
      </c>
      <c r="B83" s="232">
        <v>-140</v>
      </c>
      <c r="C83" s="232">
        <v>-67</v>
      </c>
      <c r="D83" s="232">
        <v>-60</v>
      </c>
      <c r="E83" s="232"/>
      <c r="F83" s="232"/>
      <c r="G83" s="232"/>
      <c r="H83" s="232"/>
      <c r="I83" s="232"/>
      <c r="J83" s="232"/>
      <c r="K83" s="229"/>
      <c r="L83" s="229"/>
      <c r="M83" s="232"/>
      <c r="N83" s="232"/>
      <c r="O83" s="232"/>
      <c r="P83" s="232"/>
      <c r="Q83" s="232"/>
      <c r="R83" s="229"/>
      <c r="S83" s="232"/>
      <c r="T83" s="232"/>
      <c r="U83" s="232">
        <f>SUM(B83:T83)</f>
        <v>-267</v>
      </c>
      <c r="V83" s="232"/>
      <c r="W83" s="233">
        <v>-199.16</v>
      </c>
      <c r="X83" s="233"/>
      <c r="Y83" s="214">
        <f t="shared" si="1"/>
        <v>-466.15999999999997</v>
      </c>
      <c r="Z83" s="235"/>
      <c r="AA83" s="234">
        <v>0</v>
      </c>
      <c r="AB83" s="232">
        <v>0</v>
      </c>
    </row>
    <row r="84" spans="1:28" x14ac:dyDescent="0.25">
      <c r="A84" s="215" t="s">
        <v>382</v>
      </c>
      <c r="B84" s="232">
        <v>-140</v>
      </c>
      <c r="C84" s="232">
        <v>-67</v>
      </c>
      <c r="D84" s="232">
        <v>-60</v>
      </c>
      <c r="E84" s="232"/>
      <c r="F84" s="232"/>
      <c r="G84" s="232"/>
      <c r="H84" s="232"/>
      <c r="I84" s="232"/>
      <c r="J84" s="232"/>
      <c r="K84" s="229"/>
      <c r="L84" s="229"/>
      <c r="M84" s="232"/>
      <c r="N84" s="232"/>
      <c r="O84" s="232"/>
      <c r="P84" s="232"/>
      <c r="Q84" s="232"/>
      <c r="R84" s="229"/>
      <c r="S84" s="232"/>
      <c r="T84" s="232"/>
      <c r="U84" s="232">
        <f>SUM(B84:T84)</f>
        <v>-267</v>
      </c>
      <c r="V84" s="232"/>
      <c r="W84" s="233">
        <v>-199.16</v>
      </c>
      <c r="X84" s="233"/>
      <c r="Y84" s="214">
        <f t="shared" si="1"/>
        <v>-466.15999999999997</v>
      </c>
      <c r="Z84" s="235"/>
      <c r="AA84" s="234">
        <v>0</v>
      </c>
      <c r="AB84" s="232">
        <v>0</v>
      </c>
    </row>
    <row r="85" spans="1:28" x14ac:dyDescent="0.25">
      <c r="A85" s="215" t="s">
        <v>383</v>
      </c>
      <c r="B85" s="232">
        <v>-140</v>
      </c>
      <c r="C85" s="232">
        <v>-67</v>
      </c>
      <c r="D85" s="232">
        <v>-60</v>
      </c>
      <c r="E85" s="232"/>
      <c r="F85" s="232"/>
      <c r="G85" s="232"/>
      <c r="H85" s="232"/>
      <c r="I85" s="232"/>
      <c r="J85" s="232"/>
      <c r="K85" s="229"/>
      <c r="L85" s="229"/>
      <c r="M85" s="232"/>
      <c r="N85" s="232"/>
      <c r="O85" s="232"/>
      <c r="P85" s="232"/>
      <c r="Q85" s="232"/>
      <c r="R85" s="229"/>
      <c r="S85" s="232"/>
      <c r="T85" s="232"/>
      <c r="U85" s="232">
        <f>SUM(B85:T85)</f>
        <v>-267</v>
      </c>
      <c r="V85" s="232"/>
      <c r="W85" s="233">
        <v>-199.16</v>
      </c>
      <c r="X85" s="233"/>
      <c r="Y85" s="214">
        <f t="shared" si="1"/>
        <v>-466.15999999999997</v>
      </c>
      <c r="Z85" s="235"/>
      <c r="AA85" s="234">
        <v>0</v>
      </c>
      <c r="AB85" s="232">
        <v>0</v>
      </c>
    </row>
    <row r="86" spans="1:28" x14ac:dyDescent="0.25">
      <c r="A86" s="215" t="s">
        <v>384</v>
      </c>
      <c r="B86" s="232">
        <v>-140</v>
      </c>
      <c r="C86" s="232">
        <v>-67</v>
      </c>
      <c r="D86" s="232">
        <v>-60</v>
      </c>
      <c r="E86" s="232"/>
      <c r="F86" s="232"/>
      <c r="G86" s="232"/>
      <c r="H86" s="232"/>
      <c r="I86" s="232"/>
      <c r="J86" s="232"/>
      <c r="K86" s="229"/>
      <c r="L86" s="229"/>
      <c r="M86" s="232"/>
      <c r="N86" s="232"/>
      <c r="O86" s="232"/>
      <c r="P86" s="232"/>
      <c r="Q86" s="232"/>
      <c r="R86" s="229"/>
      <c r="S86" s="232"/>
      <c r="T86" s="232"/>
      <c r="U86" s="232">
        <f>SUM(B86:T86)</f>
        <v>-267</v>
      </c>
      <c r="V86" s="232"/>
      <c r="W86" s="233">
        <v>-199.16</v>
      </c>
      <c r="X86" s="233"/>
      <c r="Y86" s="214">
        <f t="shared" si="1"/>
        <v>-466.15999999999997</v>
      </c>
      <c r="Z86" s="235"/>
      <c r="AA86" s="234">
        <v>0</v>
      </c>
      <c r="AB86" s="232">
        <v>0</v>
      </c>
    </row>
    <row r="87" spans="1:28" x14ac:dyDescent="0.25">
      <c r="A87" s="215" t="s">
        <v>385</v>
      </c>
      <c r="B87" s="232">
        <v>-140</v>
      </c>
      <c r="C87" s="232">
        <v>-67</v>
      </c>
      <c r="D87" s="232">
        <v>-60</v>
      </c>
      <c r="E87" s="232"/>
      <c r="F87" s="232"/>
      <c r="G87" s="232"/>
      <c r="H87" s="232"/>
      <c r="I87" s="232"/>
      <c r="J87" s="232"/>
      <c r="K87" s="229"/>
      <c r="L87" s="229"/>
      <c r="M87" s="232"/>
      <c r="N87" s="232"/>
      <c r="O87" s="232"/>
      <c r="P87" s="232"/>
      <c r="Q87" s="232"/>
      <c r="R87" s="229"/>
      <c r="S87" s="232"/>
      <c r="T87" s="232"/>
      <c r="U87" s="232">
        <f>SUM(B87:T87)</f>
        <v>-267</v>
      </c>
      <c r="V87" s="232"/>
      <c r="W87" s="233">
        <v>-199.16</v>
      </c>
      <c r="X87" s="233"/>
      <c r="Y87" s="214">
        <f t="shared" si="1"/>
        <v>-466.15999999999997</v>
      </c>
      <c r="Z87" s="235"/>
      <c r="AA87" s="234">
        <v>0</v>
      </c>
      <c r="AB87" s="232">
        <v>0</v>
      </c>
    </row>
    <row r="88" spans="1:28" x14ac:dyDescent="0.25">
      <c r="A88" s="215" t="s">
        <v>386</v>
      </c>
      <c r="B88" s="232">
        <v>-140</v>
      </c>
      <c r="C88" s="232">
        <v>-67</v>
      </c>
      <c r="D88" s="232">
        <v>-60</v>
      </c>
      <c r="E88" s="232"/>
      <c r="F88" s="232"/>
      <c r="G88" s="232"/>
      <c r="H88" s="232"/>
      <c r="I88" s="232"/>
      <c r="J88" s="232"/>
      <c r="K88" s="229"/>
      <c r="L88" s="229"/>
      <c r="M88" s="232"/>
      <c r="N88" s="232"/>
      <c r="O88" s="232"/>
      <c r="P88" s="232"/>
      <c r="Q88" s="232"/>
      <c r="R88" s="229"/>
      <c r="S88" s="232"/>
      <c r="T88" s="232"/>
      <c r="U88" s="232">
        <f>SUM(B88:T88)</f>
        <v>-267</v>
      </c>
      <c r="V88" s="232"/>
      <c r="W88" s="233">
        <v>-199.16</v>
      </c>
      <c r="X88" s="233"/>
      <c r="Y88" s="214">
        <f t="shared" si="1"/>
        <v>-466.15999999999997</v>
      </c>
      <c r="Z88" s="235"/>
      <c r="AA88" s="234">
        <v>0</v>
      </c>
      <c r="AB88" s="232">
        <v>0</v>
      </c>
    </row>
    <row r="89" spans="1:28" x14ac:dyDescent="0.25">
      <c r="A89" s="215" t="s">
        <v>387</v>
      </c>
      <c r="B89" s="232">
        <v>-140</v>
      </c>
      <c r="C89" s="232">
        <v>-67</v>
      </c>
      <c r="D89" s="232">
        <v>-60</v>
      </c>
      <c r="E89" s="232"/>
      <c r="F89" s="232"/>
      <c r="G89" s="232"/>
      <c r="H89" s="232"/>
      <c r="I89" s="232"/>
      <c r="J89" s="232"/>
      <c r="K89" s="229"/>
      <c r="L89" s="229"/>
      <c r="M89" s="232"/>
      <c r="N89" s="232"/>
      <c r="O89" s="232"/>
      <c r="P89" s="232"/>
      <c r="Q89" s="232"/>
      <c r="R89" s="229"/>
      <c r="S89" s="232"/>
      <c r="T89" s="232"/>
      <c r="U89" s="232">
        <f>SUM(B89:T89)</f>
        <v>-267</v>
      </c>
      <c r="V89" s="232"/>
      <c r="W89" s="233">
        <v>-199.16</v>
      </c>
      <c r="X89" s="233"/>
      <c r="Y89" s="214">
        <f t="shared" si="1"/>
        <v>-466.15999999999997</v>
      </c>
      <c r="Z89" s="235"/>
      <c r="AA89" s="234">
        <v>0</v>
      </c>
      <c r="AB89" s="232">
        <v>0</v>
      </c>
    </row>
    <row r="90" spans="1:28" x14ac:dyDescent="0.25">
      <c r="A90" s="215" t="s">
        <v>388</v>
      </c>
      <c r="B90" s="232">
        <v>-140</v>
      </c>
      <c r="C90" s="232">
        <v>-67</v>
      </c>
      <c r="D90" s="232">
        <v>-60</v>
      </c>
      <c r="E90" s="232"/>
      <c r="F90" s="232"/>
      <c r="G90" s="232"/>
      <c r="H90" s="232"/>
      <c r="I90" s="232"/>
      <c r="J90" s="232"/>
      <c r="K90" s="229"/>
      <c r="L90" s="229"/>
      <c r="M90" s="232"/>
      <c r="N90" s="232"/>
      <c r="O90" s="232"/>
      <c r="P90" s="232"/>
      <c r="Q90" s="232"/>
      <c r="R90" s="229"/>
      <c r="S90" s="232"/>
      <c r="T90" s="232"/>
      <c r="U90" s="232">
        <f>SUM(B90:T90)</f>
        <v>-267</v>
      </c>
      <c r="V90" s="232"/>
      <c r="W90" s="233">
        <v>-199.16</v>
      </c>
      <c r="X90" s="233"/>
      <c r="Y90" s="214">
        <f t="shared" si="1"/>
        <v>-466.15999999999997</v>
      </c>
      <c r="Z90" s="235"/>
      <c r="AA90" s="234">
        <v>0</v>
      </c>
      <c r="AB90" s="232">
        <v>0</v>
      </c>
    </row>
    <row r="91" spans="1:28" x14ac:dyDescent="0.25">
      <c r="A91" s="215" t="s">
        <v>389</v>
      </c>
      <c r="B91" s="232">
        <v>-140</v>
      </c>
      <c r="C91" s="232">
        <v>-67</v>
      </c>
      <c r="D91" s="232">
        <v>-60</v>
      </c>
      <c r="E91" s="232"/>
      <c r="F91" s="232"/>
      <c r="G91" s="232"/>
      <c r="H91" s="232"/>
      <c r="I91" s="232"/>
      <c r="J91" s="232"/>
      <c r="K91" s="229"/>
      <c r="L91" s="229"/>
      <c r="M91" s="232"/>
      <c r="N91" s="232"/>
      <c r="O91" s="232"/>
      <c r="P91" s="232"/>
      <c r="Q91" s="232"/>
      <c r="R91" s="229"/>
      <c r="S91" s="232"/>
      <c r="T91" s="232"/>
      <c r="U91" s="232">
        <f>SUM(B91:T91)</f>
        <v>-267</v>
      </c>
      <c r="V91" s="232"/>
      <c r="W91" s="233">
        <v>-199.16</v>
      </c>
      <c r="X91" s="233"/>
      <c r="Y91" s="214">
        <f t="shared" si="1"/>
        <v>-466.15999999999997</v>
      </c>
      <c r="Z91" s="235"/>
      <c r="AA91" s="234">
        <v>0</v>
      </c>
      <c r="AB91" s="232">
        <v>0</v>
      </c>
    </row>
    <row r="92" spans="1:28" x14ac:dyDescent="0.25">
      <c r="A92" s="215" t="s">
        <v>390</v>
      </c>
      <c r="B92" s="232">
        <v>-140</v>
      </c>
      <c r="C92" s="232">
        <v>-67</v>
      </c>
      <c r="D92" s="232">
        <v>-60</v>
      </c>
      <c r="E92" s="232"/>
      <c r="F92" s="232"/>
      <c r="G92" s="232"/>
      <c r="H92" s="232"/>
      <c r="I92" s="232"/>
      <c r="J92" s="232"/>
      <c r="K92" s="229"/>
      <c r="L92" s="229"/>
      <c r="M92" s="232"/>
      <c r="N92" s="232"/>
      <c r="O92" s="232"/>
      <c r="P92" s="232"/>
      <c r="Q92" s="232"/>
      <c r="R92" s="229"/>
      <c r="S92" s="232"/>
      <c r="T92" s="232"/>
      <c r="U92" s="232">
        <f>SUM(B92:T92)</f>
        <v>-267</v>
      </c>
      <c r="V92" s="232"/>
      <c r="W92" s="233">
        <v>-199.16</v>
      </c>
      <c r="X92" s="233"/>
      <c r="Y92" s="214">
        <f t="shared" si="1"/>
        <v>-466.15999999999997</v>
      </c>
      <c r="Z92" s="235"/>
      <c r="AA92" s="234">
        <v>0</v>
      </c>
      <c r="AB92" s="232">
        <v>0</v>
      </c>
    </row>
    <row r="93" spans="1:28" x14ac:dyDescent="0.25">
      <c r="A93" s="215" t="s">
        <v>391</v>
      </c>
      <c r="B93" s="232">
        <v>-140</v>
      </c>
      <c r="C93" s="232">
        <v>-67</v>
      </c>
      <c r="D93" s="232">
        <v>-60</v>
      </c>
      <c r="E93" s="232"/>
      <c r="F93" s="232"/>
      <c r="G93" s="232"/>
      <c r="H93" s="232"/>
      <c r="I93" s="232"/>
      <c r="J93" s="232"/>
      <c r="K93" s="229"/>
      <c r="L93" s="229"/>
      <c r="M93" s="232"/>
      <c r="N93" s="232"/>
      <c r="O93" s="232"/>
      <c r="P93" s="232"/>
      <c r="Q93" s="232"/>
      <c r="R93" s="229"/>
      <c r="S93" s="232"/>
      <c r="T93" s="232"/>
      <c r="U93" s="232">
        <f>SUM(B93:T93)</f>
        <v>-267</v>
      </c>
      <c r="V93" s="232"/>
      <c r="W93" s="233">
        <v>-199.16</v>
      </c>
      <c r="X93" s="233"/>
      <c r="Y93" s="214">
        <f t="shared" si="1"/>
        <v>-466.15999999999997</v>
      </c>
      <c r="Z93" s="235"/>
      <c r="AA93" s="234">
        <v>0</v>
      </c>
      <c r="AB93" s="232">
        <v>0</v>
      </c>
    </row>
    <row r="94" spans="1:28" x14ac:dyDescent="0.25">
      <c r="A94" s="215" t="s">
        <v>392</v>
      </c>
      <c r="B94" s="232">
        <v>-140</v>
      </c>
      <c r="C94" s="232">
        <v>-67</v>
      </c>
      <c r="D94" s="232">
        <v>-60</v>
      </c>
      <c r="E94" s="232"/>
      <c r="F94" s="232"/>
      <c r="G94" s="232"/>
      <c r="H94" s="232"/>
      <c r="I94" s="232"/>
      <c r="J94" s="232"/>
      <c r="K94" s="229"/>
      <c r="L94" s="229"/>
      <c r="M94" s="232"/>
      <c r="N94" s="232"/>
      <c r="O94" s="232"/>
      <c r="P94" s="232"/>
      <c r="Q94" s="232"/>
      <c r="R94" s="229"/>
      <c r="S94" s="232"/>
      <c r="T94" s="232"/>
      <c r="U94" s="232">
        <f>SUM(B94:T94)</f>
        <v>-267</v>
      </c>
      <c r="V94" s="232"/>
      <c r="W94" s="233">
        <v>-199.16</v>
      </c>
      <c r="X94" s="233"/>
      <c r="Y94" s="214">
        <f t="shared" si="1"/>
        <v>-466.15999999999997</v>
      </c>
      <c r="Z94" s="235"/>
      <c r="AA94" s="234">
        <v>0</v>
      </c>
      <c r="AB94" s="232">
        <v>0</v>
      </c>
    </row>
    <row r="95" spans="1:28" x14ac:dyDescent="0.25">
      <c r="A95" s="215" t="s">
        <v>393</v>
      </c>
      <c r="B95" s="232">
        <v>-140</v>
      </c>
      <c r="C95" s="232">
        <v>-67</v>
      </c>
      <c r="D95" s="232">
        <v>-60</v>
      </c>
      <c r="E95" s="232"/>
      <c r="F95" s="232"/>
      <c r="G95" s="232"/>
      <c r="H95" s="232"/>
      <c r="I95" s="232"/>
      <c r="J95" s="232"/>
      <c r="K95" s="229"/>
      <c r="L95" s="229"/>
      <c r="M95" s="232"/>
      <c r="N95" s="232"/>
      <c r="O95" s="232"/>
      <c r="P95" s="232"/>
      <c r="Q95" s="232"/>
      <c r="R95" s="229"/>
      <c r="S95" s="232"/>
      <c r="T95" s="232"/>
      <c r="U95" s="232">
        <f>SUM(B95:T95)</f>
        <v>-267</v>
      </c>
      <c r="V95" s="232"/>
      <c r="W95" s="233">
        <v>-199.16</v>
      </c>
      <c r="X95" s="233"/>
      <c r="Y95" s="214">
        <f t="shared" si="1"/>
        <v>-466.15999999999997</v>
      </c>
      <c r="Z95" s="235"/>
      <c r="AA95" s="234">
        <v>0</v>
      </c>
      <c r="AB95" s="232">
        <v>0</v>
      </c>
    </row>
    <row r="96" spans="1:28" x14ac:dyDescent="0.25">
      <c r="A96" s="215" t="s">
        <v>394</v>
      </c>
      <c r="B96" s="232">
        <v>-140</v>
      </c>
      <c r="C96" s="232">
        <v>-67</v>
      </c>
      <c r="D96" s="232">
        <v>-60</v>
      </c>
      <c r="E96" s="232"/>
      <c r="F96" s="232"/>
      <c r="G96" s="232"/>
      <c r="H96" s="232"/>
      <c r="I96" s="232"/>
      <c r="J96" s="232"/>
      <c r="K96" s="229"/>
      <c r="L96" s="229"/>
      <c r="M96" s="232"/>
      <c r="N96" s="232"/>
      <c r="O96" s="232"/>
      <c r="P96" s="232"/>
      <c r="Q96" s="232"/>
      <c r="R96" s="229"/>
      <c r="S96" s="232"/>
      <c r="T96" s="232"/>
      <c r="U96" s="232">
        <f>SUM(B96:T96)</f>
        <v>-267</v>
      </c>
      <c r="V96" s="232"/>
      <c r="W96" s="233">
        <v>-199.16</v>
      </c>
      <c r="X96" s="233"/>
      <c r="Y96" s="214">
        <f t="shared" si="1"/>
        <v>-466.15999999999997</v>
      </c>
      <c r="Z96" s="235"/>
      <c r="AA96" s="234">
        <v>0</v>
      </c>
      <c r="AB96" s="232">
        <v>0</v>
      </c>
    </row>
    <row r="97" spans="1:28" x14ac:dyDescent="0.25">
      <c r="A97" s="215" t="s">
        <v>395</v>
      </c>
      <c r="B97" s="232">
        <v>-140</v>
      </c>
      <c r="C97" s="232">
        <v>-67</v>
      </c>
      <c r="D97" s="232">
        <v>-60</v>
      </c>
      <c r="E97" s="232"/>
      <c r="F97" s="232"/>
      <c r="G97" s="232"/>
      <c r="H97" s="232"/>
      <c r="I97" s="232"/>
      <c r="J97" s="232"/>
      <c r="K97" s="229"/>
      <c r="L97" s="229"/>
      <c r="M97" s="232"/>
      <c r="N97" s="232"/>
      <c r="O97" s="232"/>
      <c r="P97" s="232"/>
      <c r="Q97" s="232"/>
      <c r="R97" s="229"/>
      <c r="S97" s="232"/>
      <c r="T97" s="232"/>
      <c r="U97" s="232">
        <f>SUM(B97:T97)</f>
        <v>-267</v>
      </c>
      <c r="V97" s="232"/>
      <c r="W97" s="233">
        <v>-199.16</v>
      </c>
      <c r="X97" s="233"/>
      <c r="Y97" s="214">
        <f t="shared" si="1"/>
        <v>-466.15999999999997</v>
      </c>
      <c r="Z97" s="235"/>
      <c r="AA97" s="234">
        <v>0</v>
      </c>
      <c r="AB97" s="232">
        <v>0</v>
      </c>
    </row>
    <row r="98" spans="1:28" x14ac:dyDescent="0.25">
      <c r="A98" s="215" t="s">
        <v>396</v>
      </c>
      <c r="B98" s="232">
        <v>-140</v>
      </c>
      <c r="C98" s="232">
        <v>-67</v>
      </c>
      <c r="D98" s="232">
        <v>-60</v>
      </c>
      <c r="E98" s="232"/>
      <c r="F98" s="232"/>
      <c r="G98" s="232"/>
      <c r="H98" s="232"/>
      <c r="I98" s="232"/>
      <c r="J98" s="232"/>
      <c r="K98" s="229"/>
      <c r="L98" s="229"/>
      <c r="M98" s="232"/>
      <c r="N98" s="232"/>
      <c r="O98" s="232"/>
      <c r="P98" s="232"/>
      <c r="Q98" s="232"/>
      <c r="R98" s="229"/>
      <c r="S98" s="232"/>
      <c r="T98" s="232"/>
      <c r="U98" s="232">
        <f>SUM(B98:T98)</f>
        <v>-267</v>
      </c>
      <c r="V98" s="232"/>
      <c r="W98" s="233">
        <v>-199.16</v>
      </c>
      <c r="X98" s="233"/>
      <c r="Y98" s="214">
        <f t="shared" si="1"/>
        <v>-466.15999999999997</v>
      </c>
      <c r="Z98" s="266"/>
      <c r="AA98" s="267">
        <v>0</v>
      </c>
      <c r="AB98" s="232">
        <v>0</v>
      </c>
    </row>
    <row r="99" spans="1:28" x14ac:dyDescent="0.25">
      <c r="B99" s="236"/>
      <c r="C99" s="268"/>
      <c r="D99" s="269"/>
      <c r="E99" s="269"/>
      <c r="F99" s="236"/>
      <c r="G99" s="236"/>
      <c r="H99" s="236"/>
      <c r="I99" s="236"/>
      <c r="J99" s="236"/>
      <c r="M99" s="236"/>
      <c r="N99" s="236"/>
      <c r="O99" s="236"/>
      <c r="P99" s="236"/>
      <c r="Q99" s="236"/>
      <c r="S99" s="236"/>
      <c r="T99" s="236"/>
      <c r="U99" s="236"/>
      <c r="V99" s="236"/>
      <c r="W99" s="236"/>
      <c r="X99" s="270"/>
      <c r="Y99" s="236"/>
      <c r="Z99" s="271"/>
      <c r="AA99" s="271"/>
      <c r="AB99" s="236"/>
    </row>
    <row r="100" spans="1:28" x14ac:dyDescent="0.25">
      <c r="B100" s="236"/>
      <c r="C100" s="269"/>
      <c r="D100" s="269"/>
      <c r="E100" s="269"/>
      <c r="F100" s="236"/>
      <c r="G100" s="236"/>
      <c r="H100" s="236"/>
      <c r="I100" s="236"/>
      <c r="J100" s="236"/>
      <c r="M100" s="236"/>
      <c r="N100" s="236"/>
      <c r="O100" s="236"/>
      <c r="P100" s="236"/>
      <c r="Q100" s="236"/>
      <c r="S100" s="236"/>
      <c r="T100" s="236"/>
      <c r="U100" s="236"/>
      <c r="V100" s="236"/>
      <c r="W100" s="236"/>
      <c r="X100" s="236"/>
      <c r="Y100" s="236"/>
      <c r="Z100" s="271"/>
      <c r="AA100" s="271"/>
      <c r="AB100" s="236"/>
    </row>
    <row r="101" spans="1:28" x14ac:dyDescent="0.25">
      <c r="B101" s="236"/>
      <c r="C101" s="269"/>
      <c r="D101" s="269"/>
      <c r="E101" s="269"/>
      <c r="F101" s="236"/>
      <c r="G101" s="236"/>
      <c r="H101" s="236"/>
      <c r="I101" s="236"/>
      <c r="J101" s="236"/>
      <c r="M101" s="236"/>
      <c r="N101" s="236"/>
      <c r="O101" s="236"/>
      <c r="P101" s="236"/>
      <c r="Q101" s="236"/>
      <c r="S101" s="236"/>
      <c r="T101" s="236"/>
      <c r="U101" s="236"/>
      <c r="V101" s="236"/>
      <c r="W101" s="236"/>
      <c r="X101" s="236"/>
      <c r="Y101" s="236"/>
      <c r="Z101" s="271"/>
      <c r="AA101" s="271"/>
      <c r="AB101" s="236"/>
    </row>
    <row r="102" spans="1:28" x14ac:dyDescent="0.25">
      <c r="B102" s="236"/>
      <c r="C102" s="269"/>
      <c r="D102" s="269"/>
      <c r="E102" s="269"/>
      <c r="F102" s="236"/>
      <c r="G102" s="236"/>
      <c r="H102" s="236"/>
      <c r="I102" s="236"/>
      <c r="J102" s="236"/>
      <c r="M102" s="236"/>
      <c r="N102" s="236"/>
      <c r="O102" s="236"/>
      <c r="P102" s="236"/>
      <c r="Q102" s="236"/>
      <c r="S102" s="236"/>
      <c r="T102" s="236"/>
      <c r="U102" s="236"/>
      <c r="V102" s="236"/>
      <c r="W102" s="236"/>
      <c r="X102" s="236"/>
      <c r="Y102" s="236"/>
      <c r="Z102" s="271"/>
      <c r="AA102" s="271"/>
      <c r="AB102" s="236"/>
    </row>
    <row r="103" spans="1:28" x14ac:dyDescent="0.25">
      <c r="B103" s="236"/>
      <c r="C103" s="269"/>
      <c r="D103" s="269"/>
      <c r="E103" s="269"/>
      <c r="F103" s="236"/>
      <c r="G103" s="236"/>
      <c r="H103" s="236"/>
      <c r="I103" s="236"/>
      <c r="J103" s="236"/>
      <c r="M103" s="236"/>
      <c r="N103" s="236"/>
      <c r="O103" s="236"/>
      <c r="P103" s="236"/>
      <c r="Q103" s="236"/>
      <c r="S103" s="236"/>
      <c r="T103" s="236"/>
      <c r="U103" s="236"/>
      <c r="V103" s="236"/>
      <c r="W103" s="236"/>
      <c r="X103" s="236"/>
      <c r="Y103" s="236"/>
      <c r="Z103" s="271"/>
      <c r="AA103" s="271"/>
      <c r="AB103" s="236"/>
    </row>
    <row r="104" spans="1:28" x14ac:dyDescent="0.25">
      <c r="B104" s="236"/>
      <c r="C104" s="269"/>
      <c r="D104" s="269"/>
      <c r="E104" s="269"/>
      <c r="F104" s="236"/>
      <c r="G104" s="236"/>
      <c r="H104" s="236"/>
      <c r="I104" s="236"/>
      <c r="J104" s="236"/>
      <c r="M104" s="236"/>
      <c r="N104" s="236"/>
      <c r="O104" s="236"/>
      <c r="P104" s="236"/>
      <c r="Q104" s="236"/>
      <c r="S104" s="236"/>
      <c r="T104" s="236"/>
      <c r="U104" s="236"/>
      <c r="V104" s="236"/>
      <c r="W104" s="236"/>
      <c r="X104" s="236"/>
      <c r="Y104" s="236"/>
      <c r="Z104" s="271"/>
      <c r="AA104" s="271"/>
      <c r="AB104" s="236"/>
    </row>
    <row r="105" spans="1:28" x14ac:dyDescent="0.25">
      <c r="B105" s="236"/>
      <c r="C105" s="269"/>
      <c r="D105" s="269"/>
      <c r="E105" s="269"/>
      <c r="F105" s="236"/>
      <c r="G105" s="236"/>
      <c r="H105" s="236"/>
      <c r="I105" s="236"/>
      <c r="J105" s="236"/>
      <c r="M105" s="236"/>
      <c r="N105" s="236"/>
      <c r="O105" s="236"/>
      <c r="P105" s="236"/>
      <c r="Q105" s="236"/>
      <c r="S105" s="236"/>
      <c r="T105" s="236"/>
      <c r="U105" s="236"/>
      <c r="V105" s="236"/>
      <c r="W105" s="236"/>
      <c r="X105" s="236"/>
      <c r="Y105" s="236"/>
      <c r="Z105" s="271"/>
      <c r="AA105" s="271"/>
      <c r="AB105" s="236"/>
    </row>
    <row r="106" spans="1:28" x14ac:dyDescent="0.25">
      <c r="B106" s="236"/>
      <c r="C106" s="269"/>
      <c r="D106" s="269"/>
      <c r="E106" s="269"/>
      <c r="F106" s="236"/>
      <c r="G106" s="236"/>
      <c r="H106" s="236"/>
      <c r="I106" s="236"/>
      <c r="J106" s="236"/>
      <c r="M106" s="236"/>
      <c r="N106" s="236"/>
      <c r="O106" s="236"/>
      <c r="P106" s="236"/>
      <c r="Q106" s="236"/>
      <c r="S106" s="236"/>
      <c r="T106" s="236">
        <f>140</f>
        <v>140</v>
      </c>
      <c r="U106" s="236"/>
      <c r="V106" s="236"/>
      <c r="W106" s="236"/>
      <c r="X106" s="236"/>
      <c r="Y106" s="236"/>
      <c r="Z106" s="271"/>
      <c r="AA106" s="271"/>
      <c r="AB106" s="236"/>
    </row>
    <row r="107" spans="1:28" x14ac:dyDescent="0.25">
      <c r="B107" s="236"/>
      <c r="C107" s="269"/>
      <c r="D107" s="269"/>
      <c r="E107" s="269"/>
      <c r="F107" s="236"/>
      <c r="G107" s="236"/>
      <c r="H107" s="236"/>
      <c r="I107" s="236"/>
      <c r="J107" s="236"/>
      <c r="M107" s="236"/>
      <c r="N107" s="236"/>
      <c r="O107" s="236"/>
      <c r="P107" s="236"/>
      <c r="Q107" s="236"/>
      <c r="S107" s="236"/>
      <c r="T107" s="236">
        <v>220</v>
      </c>
      <c r="U107" s="236"/>
      <c r="V107" s="236"/>
      <c r="W107" s="236"/>
      <c r="X107" s="236"/>
      <c r="Y107" s="236"/>
      <c r="Z107" s="271"/>
      <c r="AA107" s="271"/>
      <c r="AB107" s="236"/>
    </row>
    <row r="108" spans="1:28" x14ac:dyDescent="0.25">
      <c r="B108" s="236"/>
      <c r="C108" s="269"/>
      <c r="D108" s="269"/>
      <c r="E108" s="269"/>
      <c r="F108" s="236"/>
      <c r="G108" s="236"/>
      <c r="H108" s="236"/>
      <c r="I108" s="236"/>
      <c r="J108" s="236"/>
      <c r="M108" s="236"/>
      <c r="N108" s="236"/>
      <c r="O108" s="236"/>
      <c r="P108" s="236"/>
      <c r="Q108" s="236"/>
      <c r="S108" s="236"/>
      <c r="T108" s="236">
        <f>T107-T106</f>
        <v>80</v>
      </c>
      <c r="U108" s="236"/>
      <c r="V108" s="236"/>
      <c r="W108" s="236"/>
      <c r="X108" s="236"/>
      <c r="Y108" s="236"/>
      <c r="Z108" s="271"/>
      <c r="AA108" s="271"/>
      <c r="AB108" s="236"/>
    </row>
    <row r="109" spans="1:28" x14ac:dyDescent="0.25">
      <c r="B109" s="236"/>
      <c r="C109" s="269"/>
      <c r="D109" s="269"/>
      <c r="E109" s="269"/>
      <c r="F109" s="236"/>
      <c r="G109" s="236"/>
      <c r="H109" s="236"/>
      <c r="I109" s="236"/>
      <c r="J109" s="236"/>
      <c r="M109" s="236"/>
      <c r="N109" s="236"/>
      <c r="O109" s="236"/>
      <c r="P109" s="236"/>
      <c r="Q109" s="236"/>
      <c r="S109" s="236"/>
      <c r="T109" s="236"/>
      <c r="U109" s="236"/>
      <c r="V109" s="236"/>
      <c r="W109" s="236"/>
      <c r="X109" s="236"/>
      <c r="Y109" s="236"/>
      <c r="Z109" s="271"/>
      <c r="AA109" s="271"/>
      <c r="AB109" s="236"/>
    </row>
    <row r="110" spans="1:28" x14ac:dyDescent="0.25">
      <c r="B110" s="236"/>
      <c r="C110" s="269"/>
      <c r="D110" s="269"/>
      <c r="E110" s="269"/>
      <c r="F110" s="236"/>
      <c r="G110" s="236"/>
      <c r="H110" s="236"/>
      <c r="I110" s="236"/>
      <c r="J110" s="236"/>
      <c r="M110" s="236"/>
      <c r="N110" s="236"/>
      <c r="O110" s="236"/>
      <c r="P110" s="236"/>
      <c r="Q110" s="236"/>
      <c r="S110" s="236"/>
      <c r="T110" s="236"/>
      <c r="U110" s="236"/>
      <c r="V110" s="236"/>
      <c r="W110" s="236"/>
      <c r="X110" s="236"/>
      <c r="Y110" s="236"/>
      <c r="Z110" s="271"/>
      <c r="AA110" s="271"/>
      <c r="AB110" s="236"/>
    </row>
    <row r="111" spans="1:28" x14ac:dyDescent="0.25">
      <c r="B111" s="236"/>
      <c r="C111" s="269"/>
      <c r="D111" s="269"/>
      <c r="E111" s="269"/>
      <c r="F111" s="236"/>
      <c r="G111" s="236"/>
      <c r="H111" s="236"/>
      <c r="I111" s="236"/>
      <c r="J111" s="236"/>
      <c r="M111" s="236"/>
      <c r="N111" s="236"/>
      <c r="O111" s="236"/>
      <c r="P111" s="236"/>
      <c r="Q111" s="236"/>
      <c r="S111" s="236"/>
      <c r="T111" s="236"/>
      <c r="U111" s="236"/>
      <c r="V111" s="236"/>
      <c r="W111" s="236"/>
      <c r="X111" s="236"/>
      <c r="Y111" s="236"/>
      <c r="Z111" s="271"/>
      <c r="AA111" s="271"/>
      <c r="AB111" s="236"/>
    </row>
    <row r="112" spans="1:28" x14ac:dyDescent="0.25">
      <c r="B112" s="236"/>
      <c r="C112" s="269"/>
      <c r="D112" s="269"/>
      <c r="E112" s="269"/>
      <c r="F112" s="236"/>
      <c r="G112" s="236"/>
      <c r="H112" s="236"/>
      <c r="I112" s="236"/>
      <c r="J112" s="236"/>
      <c r="M112" s="236"/>
      <c r="N112" s="236"/>
      <c r="O112" s="236"/>
      <c r="P112" s="236"/>
      <c r="Q112" s="236"/>
      <c r="S112" s="236"/>
      <c r="T112" s="236"/>
      <c r="U112" s="236"/>
      <c r="V112" s="236"/>
      <c r="W112" s="236"/>
      <c r="X112" s="236"/>
      <c r="Y112" s="236"/>
      <c r="Z112" s="271"/>
      <c r="AA112" s="271"/>
      <c r="AB112" s="236"/>
    </row>
    <row r="113" spans="2:28" x14ac:dyDescent="0.25">
      <c r="B113" s="236"/>
      <c r="C113" s="269"/>
      <c r="D113" s="269"/>
      <c r="E113" s="269"/>
      <c r="F113" s="236"/>
      <c r="G113" s="236"/>
      <c r="H113" s="236"/>
      <c r="I113" s="236"/>
      <c r="J113" s="236"/>
      <c r="M113" s="236"/>
      <c r="N113" s="236"/>
      <c r="O113" s="236"/>
      <c r="P113" s="236"/>
      <c r="Q113" s="236"/>
      <c r="S113" s="236"/>
      <c r="T113" s="236"/>
      <c r="U113" s="236"/>
      <c r="V113" s="236"/>
      <c r="W113" s="236"/>
      <c r="X113" s="236"/>
      <c r="Y113" s="236"/>
      <c r="Z113" s="271"/>
      <c r="AA113" s="271"/>
      <c r="AB113" s="236"/>
    </row>
    <row r="114" spans="2:28" x14ac:dyDescent="0.25">
      <c r="B114" s="236"/>
      <c r="C114" s="269"/>
      <c r="D114" s="269"/>
      <c r="E114" s="269"/>
      <c r="F114" s="236"/>
      <c r="G114" s="236"/>
      <c r="H114" s="236"/>
      <c r="I114" s="236"/>
      <c r="J114" s="236"/>
      <c r="M114" s="236"/>
      <c r="N114" s="236"/>
      <c r="O114" s="236"/>
      <c r="P114" s="236"/>
      <c r="Q114" s="236"/>
      <c r="S114" s="236"/>
      <c r="T114" s="236"/>
      <c r="U114" s="236"/>
      <c r="V114" s="236"/>
      <c r="W114" s="236"/>
      <c r="X114" s="236"/>
      <c r="Y114" s="236"/>
      <c r="Z114" s="271"/>
      <c r="AA114" s="271"/>
      <c r="AB114" s="236"/>
    </row>
    <row r="115" spans="2:28" x14ac:dyDescent="0.25">
      <c r="B115" s="236"/>
      <c r="C115" s="269"/>
      <c r="D115" s="269"/>
      <c r="E115" s="269"/>
      <c r="F115" s="236"/>
      <c r="G115" s="236"/>
      <c r="H115" s="236"/>
      <c r="I115" s="236"/>
      <c r="J115" s="236"/>
      <c r="M115" s="236"/>
      <c r="N115" s="236"/>
      <c r="O115" s="236"/>
      <c r="P115" s="236"/>
      <c r="Q115" s="236"/>
      <c r="S115" s="236"/>
      <c r="T115" s="236"/>
      <c r="U115" s="236"/>
      <c r="V115" s="236"/>
      <c r="W115" s="236"/>
      <c r="X115" s="236"/>
      <c r="Y115" s="236"/>
      <c r="Z115" s="271"/>
      <c r="AA115" s="271"/>
      <c r="AB115" s="236"/>
    </row>
  </sheetData>
  <pageMargins left="0.7" right="0.7" top="0.75" bottom="0.75" header="0.3" footer="0.3"/>
  <pageSetup paperSize="9" scale="2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Z44"/>
  <sheetViews>
    <sheetView topLeftCell="C4" workbookViewId="0">
      <selection activeCell="Z22" sqref="Z22"/>
    </sheetView>
  </sheetViews>
  <sheetFormatPr defaultRowHeight="15" x14ac:dyDescent="0.25"/>
  <cols>
    <col min="12" max="12" width="10" bestFit="1" customWidth="1"/>
    <col min="23" max="23" width="9.5703125" bestFit="1" customWidth="1"/>
  </cols>
  <sheetData>
    <row r="1" spans="1:26" x14ac:dyDescent="0.25">
      <c r="A1" t="s">
        <v>294</v>
      </c>
    </row>
    <row r="9" spans="1:26" x14ac:dyDescent="0.25">
      <c r="W9" s="185"/>
    </row>
    <row r="11" spans="1:26" x14ac:dyDescent="0.25">
      <c r="G11">
        <v>400</v>
      </c>
      <c r="H11" t="s">
        <v>298</v>
      </c>
      <c r="K11">
        <v>220</v>
      </c>
      <c r="L11" t="s">
        <v>298</v>
      </c>
      <c r="O11">
        <v>132</v>
      </c>
      <c r="P11" t="s">
        <v>298</v>
      </c>
      <c r="T11">
        <v>66</v>
      </c>
      <c r="U11" t="s">
        <v>299</v>
      </c>
      <c r="Y11">
        <v>33</v>
      </c>
      <c r="Z11" t="s">
        <v>299</v>
      </c>
    </row>
    <row r="13" spans="1:26" x14ac:dyDescent="0.25">
      <c r="F13" s="183" t="s">
        <v>295</v>
      </c>
      <c r="G13" s="183" t="s">
        <v>296</v>
      </c>
      <c r="H13" s="183" t="s">
        <v>297</v>
      </c>
      <c r="J13" s="183" t="s">
        <v>295</v>
      </c>
      <c r="K13" s="183" t="s">
        <v>296</v>
      </c>
      <c r="L13" s="183" t="s">
        <v>297</v>
      </c>
      <c r="N13" s="183" t="s">
        <v>295</v>
      </c>
      <c r="O13" s="183" t="s">
        <v>296</v>
      </c>
      <c r="P13" s="183" t="s">
        <v>297</v>
      </c>
      <c r="S13" s="183" t="s">
        <v>295</v>
      </c>
      <c r="T13" s="183" t="s">
        <v>296</v>
      </c>
      <c r="U13" s="183" t="s">
        <v>297</v>
      </c>
      <c r="X13" s="183" t="s">
        <v>442</v>
      </c>
      <c r="Y13" s="183" t="s">
        <v>296</v>
      </c>
      <c r="Z13" s="183" t="s">
        <v>297</v>
      </c>
    </row>
    <row r="14" spans="1:26" x14ac:dyDescent="0.25">
      <c r="F14" s="184">
        <v>400</v>
      </c>
      <c r="G14" s="184">
        <v>400</v>
      </c>
      <c r="H14" s="184">
        <v>500</v>
      </c>
      <c r="J14" s="184">
        <v>500</v>
      </c>
      <c r="K14" s="184">
        <v>400</v>
      </c>
      <c r="L14" s="184">
        <v>300</v>
      </c>
      <c r="N14" s="184">
        <v>200</v>
      </c>
      <c r="O14" s="184">
        <v>132</v>
      </c>
      <c r="P14" s="184">
        <v>784</v>
      </c>
      <c r="S14" s="184">
        <v>100</v>
      </c>
      <c r="T14" s="184">
        <v>300</v>
      </c>
      <c r="U14" s="184">
        <v>600</v>
      </c>
      <c r="X14" s="184">
        <v>500</v>
      </c>
      <c r="Y14" s="184">
        <v>400</v>
      </c>
      <c r="Z14" s="184">
        <v>300</v>
      </c>
    </row>
    <row r="15" spans="1:26" x14ac:dyDescent="0.25">
      <c r="F15" s="184">
        <f>F14*1.732*400*0.95</f>
        <v>263264</v>
      </c>
      <c r="G15" s="184">
        <f>G14*1.732*400*0.95</f>
        <v>263264</v>
      </c>
      <c r="H15" s="184">
        <f>H14*1.732*400*0.95</f>
        <v>329080</v>
      </c>
      <c r="J15" s="184">
        <f>J14*1.732*220*0.95</f>
        <v>180994</v>
      </c>
      <c r="K15" s="184">
        <f>K14*1.732*220*0.95</f>
        <v>144795.19999999998</v>
      </c>
      <c r="L15" s="184">
        <f>L14*1.732*220*0.95</f>
        <v>108596.4</v>
      </c>
      <c r="N15" s="184">
        <f>N14*1.732*132*0.95</f>
        <v>43438.55999999999</v>
      </c>
      <c r="O15" s="184">
        <f>O14*1.732*132*0.95</f>
        <v>28669.449599999996</v>
      </c>
      <c r="P15" s="184">
        <f>P14*1.732*132*0.95</f>
        <v>170279.15519999998</v>
      </c>
      <c r="S15" s="184">
        <f>S14*1.732*66*0.95</f>
        <v>10859.639999999998</v>
      </c>
      <c r="T15" s="184">
        <f>T14*1.732*66*0.95</f>
        <v>32578.92</v>
      </c>
      <c r="U15" s="184">
        <f>U14*1.732*66*0.95</f>
        <v>65157.84</v>
      </c>
      <c r="X15" s="184">
        <f>X14*1.732*33*0.95</f>
        <v>27149.1</v>
      </c>
      <c r="Y15" s="184">
        <f>Y14*1.732*33*0.95</f>
        <v>21719.279999999995</v>
      </c>
      <c r="Z15" s="184">
        <f>Z14*1.732*33*0.95</f>
        <v>16289.46</v>
      </c>
    </row>
    <row r="16" spans="1:26" x14ac:dyDescent="0.25">
      <c r="F16" s="184">
        <f>F15/1000</f>
        <v>263.26400000000001</v>
      </c>
      <c r="G16" s="184">
        <f>G15/1000</f>
        <v>263.26400000000001</v>
      </c>
      <c r="H16" s="184">
        <f>H15/1000</f>
        <v>329.08</v>
      </c>
      <c r="J16" s="184">
        <f>J15/1000</f>
        <v>180.994</v>
      </c>
      <c r="K16" s="184">
        <f>K15/1000</f>
        <v>144.79519999999999</v>
      </c>
      <c r="L16" s="184">
        <f>L15/1000</f>
        <v>108.59639999999999</v>
      </c>
      <c r="N16" s="184">
        <f>N15/1000</f>
        <v>43.438559999999988</v>
      </c>
      <c r="O16" s="184">
        <f>O15/1000</f>
        <v>28.669449599999997</v>
      </c>
      <c r="P16" s="184">
        <f>P15/1000</f>
        <v>170.27915519999999</v>
      </c>
      <c r="S16" s="184">
        <f>S15/1000</f>
        <v>10.859639999999997</v>
      </c>
      <c r="T16" s="184">
        <f>T15/1000</f>
        <v>32.578919999999997</v>
      </c>
      <c r="U16" s="184">
        <f>U15/1000</f>
        <v>65.157839999999993</v>
      </c>
      <c r="X16" s="184">
        <f t="shared" ref="X16:Z16" si="0">X15/1000</f>
        <v>27.149099999999997</v>
      </c>
      <c r="Y16" s="184">
        <f t="shared" si="0"/>
        <v>21.719279999999994</v>
      </c>
      <c r="Z16" s="184">
        <f t="shared" si="0"/>
        <v>16.289459999999998</v>
      </c>
    </row>
    <row r="20" spans="16:22" x14ac:dyDescent="0.25">
      <c r="S20">
        <f>16.16*15</f>
        <v>242.4</v>
      </c>
    </row>
    <row r="21" spans="16:22" x14ac:dyDescent="0.25">
      <c r="S21">
        <f>S20/68</f>
        <v>3.5647058823529414</v>
      </c>
    </row>
    <row r="24" spans="16:22" x14ac:dyDescent="0.25">
      <c r="P24">
        <v>0.45</v>
      </c>
      <c r="Q24">
        <f>0.4*0.45</f>
        <v>0.18000000000000002</v>
      </c>
    </row>
    <row r="25" spans="16:22" x14ac:dyDescent="0.25">
      <c r="Q25">
        <f>0.45+0.18</f>
        <v>0.63</v>
      </c>
      <c r="S25">
        <f>560</f>
        <v>560</v>
      </c>
    </row>
    <row r="26" spans="16:22" x14ac:dyDescent="0.25">
      <c r="S26">
        <f>S25/1.63</f>
        <v>343.55828220858899</v>
      </c>
    </row>
    <row r="27" spans="16:22" x14ac:dyDescent="0.25">
      <c r="S27">
        <f>S26/13.3</f>
        <v>25.831449790119471</v>
      </c>
      <c r="V27">
        <f>700*8760</f>
        <v>6132000</v>
      </c>
    </row>
    <row r="28" spans="16:22" x14ac:dyDescent="0.25">
      <c r="V28">
        <f>V27/365</f>
        <v>16800</v>
      </c>
    </row>
    <row r="29" spans="16:22" x14ac:dyDescent="0.25">
      <c r="V29">
        <f>V28/24</f>
        <v>700</v>
      </c>
    </row>
    <row r="33" spans="5:17" x14ac:dyDescent="0.25">
      <c r="Q33">
        <f>21+51+68+67-21+75+140</f>
        <v>401</v>
      </c>
    </row>
    <row r="34" spans="5:17" x14ac:dyDescent="0.25">
      <c r="Q34">
        <f>Q33-70</f>
        <v>331</v>
      </c>
    </row>
    <row r="36" spans="5:17" x14ac:dyDescent="0.25">
      <c r="L36">
        <f>100+65+67+34+75+50+80+50</f>
        <v>521</v>
      </c>
    </row>
    <row r="37" spans="5:17" x14ac:dyDescent="0.25">
      <c r="E37">
        <v>46219</v>
      </c>
      <c r="F37">
        <f>E37*1.1</f>
        <v>50840.9</v>
      </c>
      <c r="I37">
        <f>F37*1.5</f>
        <v>76261.350000000006</v>
      </c>
    </row>
    <row r="38" spans="5:17" x14ac:dyDescent="0.25">
      <c r="F38">
        <f>F37/30</f>
        <v>1694.6966666666667</v>
      </c>
      <c r="G38">
        <v>4</v>
      </c>
      <c r="H38">
        <f>G38*F38</f>
        <v>6778.7866666666669</v>
      </c>
      <c r="I38">
        <f>H38+F37</f>
        <v>57619.686666666668</v>
      </c>
    </row>
    <row r="39" spans="5:17" x14ac:dyDescent="0.25">
      <c r="I39">
        <f>I38+I37</f>
        <v>133881.03666666668</v>
      </c>
    </row>
    <row r="40" spans="5:17" x14ac:dyDescent="0.25">
      <c r="I40">
        <v>6000</v>
      </c>
    </row>
    <row r="41" spans="5:17" x14ac:dyDescent="0.25">
      <c r="I41">
        <v>5625</v>
      </c>
    </row>
    <row r="42" spans="5:17" x14ac:dyDescent="0.25">
      <c r="I42">
        <f>F37*0.2</f>
        <v>10168.18</v>
      </c>
    </row>
    <row r="43" spans="5:17" x14ac:dyDescent="0.25">
      <c r="J43">
        <f>I42+I41+I40+I39</f>
        <v>155674.21666666667</v>
      </c>
    </row>
    <row r="44" spans="5:17" x14ac:dyDescent="0.25">
      <c r="J44">
        <f>J43-60000</f>
        <v>95674.216666666674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98"/>
  <sheetViews>
    <sheetView workbookViewId="0">
      <pane ySplit="1" topLeftCell="A2" activePane="bottomLeft" state="frozen"/>
      <selection pane="bottomLeft" activeCell="G3" sqref="G3:G98"/>
    </sheetView>
  </sheetViews>
  <sheetFormatPr defaultRowHeight="15" x14ac:dyDescent="0.2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 x14ac:dyDescent="0.25">
      <c r="A1" s="193" t="s">
        <v>401</v>
      </c>
      <c r="B1" s="191">
        <v>176</v>
      </c>
      <c r="C1" s="191">
        <v>179</v>
      </c>
      <c r="D1" s="191">
        <v>180</v>
      </c>
      <c r="E1" s="191">
        <v>182</v>
      </c>
      <c r="F1" s="191">
        <v>187</v>
      </c>
      <c r="G1" s="191">
        <v>188</v>
      </c>
      <c r="H1" s="191">
        <v>264</v>
      </c>
      <c r="I1" s="191">
        <v>265</v>
      </c>
      <c r="J1" s="191">
        <v>266</v>
      </c>
      <c r="K1" s="191">
        <v>267</v>
      </c>
      <c r="L1" s="191">
        <v>270</v>
      </c>
      <c r="M1" s="191">
        <v>271</v>
      </c>
      <c r="N1" s="191">
        <v>272</v>
      </c>
      <c r="O1" s="191">
        <v>205</v>
      </c>
      <c r="P1" s="191">
        <v>204</v>
      </c>
      <c r="Q1" s="191" t="s">
        <v>398</v>
      </c>
      <c r="R1" s="191" t="s">
        <v>403</v>
      </c>
      <c r="S1" s="191" t="s">
        <v>397</v>
      </c>
      <c r="AA1" t="s">
        <v>399</v>
      </c>
      <c r="AC1" t="s">
        <v>400</v>
      </c>
    </row>
    <row r="2" spans="1:29" ht="26.25" customHeight="1" x14ac:dyDescent="0.25">
      <c r="A2" s="200" t="s">
        <v>402</v>
      </c>
      <c r="B2" s="201">
        <v>140</v>
      </c>
      <c r="C2" s="201">
        <v>67</v>
      </c>
      <c r="D2" s="201">
        <v>68</v>
      </c>
      <c r="E2" s="201">
        <v>51</v>
      </c>
      <c r="F2" s="201">
        <v>21.4</v>
      </c>
      <c r="G2" s="201">
        <v>22.8</v>
      </c>
      <c r="H2" s="201">
        <v>28.2</v>
      </c>
      <c r="I2" s="201">
        <v>50.8</v>
      </c>
      <c r="J2" s="201">
        <v>20.7</v>
      </c>
      <c r="K2" s="201">
        <v>80</v>
      </c>
      <c r="L2" s="201">
        <v>75</v>
      </c>
      <c r="M2" s="201">
        <v>24.25</v>
      </c>
      <c r="N2" s="201">
        <v>10.7</v>
      </c>
      <c r="O2" s="201">
        <v>19.399999999999999</v>
      </c>
      <c r="P2" s="201">
        <v>24.2</v>
      </c>
      <c r="Q2" s="201">
        <f>SUM(B2:P2)</f>
        <v>703.45</v>
      </c>
      <c r="R2" s="191"/>
      <c r="S2" s="191"/>
      <c r="W2" s="202" t="s">
        <v>406</v>
      </c>
      <c r="X2" s="202" t="s">
        <v>405</v>
      </c>
      <c r="Y2" s="202"/>
      <c r="Z2" s="202" t="s">
        <v>404</v>
      </c>
    </row>
    <row r="3" spans="1:29" x14ac:dyDescent="0.25">
      <c r="A3" s="192" t="s">
        <v>301</v>
      </c>
      <c r="B3" s="190"/>
      <c r="C3" s="190">
        <v>-60</v>
      </c>
      <c r="D3" s="190">
        <v>-60</v>
      </c>
      <c r="E3" s="190">
        <v>-50</v>
      </c>
      <c r="F3" s="190"/>
      <c r="G3" s="190"/>
      <c r="H3" s="190"/>
      <c r="I3" s="190">
        <v>0</v>
      </c>
      <c r="J3" s="190"/>
      <c r="K3" s="190">
        <v>0</v>
      </c>
      <c r="L3" s="190">
        <v>0</v>
      </c>
      <c r="M3" s="190"/>
      <c r="N3" s="190"/>
      <c r="O3" s="190"/>
      <c r="P3" s="190"/>
      <c r="Q3" s="190">
        <f>SUM(B3:P3)</f>
        <v>-170</v>
      </c>
      <c r="R3" s="192">
        <v>-69.84</v>
      </c>
      <c r="S3" s="190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 x14ac:dyDescent="0.25">
      <c r="A4" s="192" t="s">
        <v>302</v>
      </c>
      <c r="B4" s="190"/>
      <c r="C4" s="190">
        <v>-60</v>
      </c>
      <c r="D4" s="190">
        <v>-60</v>
      </c>
      <c r="E4" s="190">
        <v>-50</v>
      </c>
      <c r="F4" s="190"/>
      <c r="G4" s="190"/>
      <c r="H4" s="190"/>
      <c r="I4" s="190">
        <v>-40</v>
      </c>
      <c r="J4" s="190"/>
      <c r="K4" s="190">
        <v>-40</v>
      </c>
      <c r="L4" s="190">
        <v>-40</v>
      </c>
      <c r="M4" s="190"/>
      <c r="N4" s="190"/>
      <c r="O4" s="190"/>
      <c r="P4" s="190"/>
      <c r="Q4" s="190">
        <f t="shared" ref="Q4:Q67" si="0">SUM(B4:P4)</f>
        <v>-290</v>
      </c>
      <c r="R4" s="192">
        <v>24.37</v>
      </c>
      <c r="S4" s="190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 x14ac:dyDescent="0.25">
      <c r="A5" s="192" t="s">
        <v>303</v>
      </c>
      <c r="B5" s="190"/>
      <c r="C5" s="190">
        <v>-60</v>
      </c>
      <c r="D5" s="190">
        <v>-60</v>
      </c>
      <c r="E5" s="190">
        <v>-50</v>
      </c>
      <c r="F5" s="190"/>
      <c r="G5" s="190"/>
      <c r="H5" s="190"/>
      <c r="I5" s="190">
        <v>-40</v>
      </c>
      <c r="J5" s="190"/>
      <c r="K5" s="190">
        <v>-60</v>
      </c>
      <c r="L5" s="190">
        <v>-60</v>
      </c>
      <c r="M5" s="190"/>
      <c r="N5" s="190"/>
      <c r="O5" s="190"/>
      <c r="P5" s="190"/>
      <c r="Q5" s="190">
        <f t="shared" si="0"/>
        <v>-330</v>
      </c>
      <c r="R5" s="192">
        <v>70.16</v>
      </c>
      <c r="S5" s="190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 x14ac:dyDescent="0.25">
      <c r="A6" s="192" t="s">
        <v>304</v>
      </c>
      <c r="B6" s="190"/>
      <c r="C6" s="190">
        <v>-60</v>
      </c>
      <c r="D6" s="190">
        <v>-60</v>
      </c>
      <c r="E6" s="190">
        <v>-50</v>
      </c>
      <c r="F6" s="190"/>
      <c r="G6" s="190"/>
      <c r="H6" s="190"/>
      <c r="I6" s="190">
        <v>-40</v>
      </c>
      <c r="J6" s="190"/>
      <c r="K6" s="190">
        <v>-60</v>
      </c>
      <c r="L6" s="190">
        <v>-60</v>
      </c>
      <c r="M6" s="190"/>
      <c r="N6" s="190"/>
      <c r="O6" s="190"/>
      <c r="P6" s="190"/>
      <c r="Q6" s="190">
        <f t="shared" si="0"/>
        <v>-330</v>
      </c>
      <c r="R6" s="192">
        <v>70.16</v>
      </c>
      <c r="S6" s="190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 x14ac:dyDescent="0.25">
      <c r="A7" s="192" t="s">
        <v>305</v>
      </c>
      <c r="B7" s="190"/>
      <c r="C7" s="190">
        <v>-60</v>
      </c>
      <c r="D7" s="190">
        <v>-60</v>
      </c>
      <c r="E7" s="190">
        <v>-50</v>
      </c>
      <c r="F7" s="190"/>
      <c r="G7" s="190"/>
      <c r="H7" s="190"/>
      <c r="I7" s="190">
        <v>-40</v>
      </c>
      <c r="J7" s="190"/>
      <c r="K7" s="190">
        <v>-60</v>
      </c>
      <c r="L7" s="190">
        <v>-60</v>
      </c>
      <c r="M7" s="190"/>
      <c r="N7" s="190"/>
      <c r="O7" s="190"/>
      <c r="P7" s="190"/>
      <c r="Q7" s="190">
        <f t="shared" si="0"/>
        <v>-330</v>
      </c>
      <c r="R7" s="192">
        <v>70.16</v>
      </c>
      <c r="S7" s="190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 x14ac:dyDescent="0.25">
      <c r="A8" s="192" t="s">
        <v>306</v>
      </c>
      <c r="B8" s="190"/>
      <c r="C8" s="190">
        <v>-60</v>
      </c>
      <c r="D8" s="190">
        <v>-60</v>
      </c>
      <c r="E8" s="190">
        <v>-50</v>
      </c>
      <c r="F8" s="190"/>
      <c r="G8" s="190"/>
      <c r="H8" s="190"/>
      <c r="I8" s="190">
        <v>-40</v>
      </c>
      <c r="J8" s="190"/>
      <c r="K8" s="190">
        <v>-60</v>
      </c>
      <c r="L8" s="190">
        <v>-60</v>
      </c>
      <c r="M8" s="190"/>
      <c r="N8" s="190"/>
      <c r="O8" s="190"/>
      <c r="P8" s="190"/>
      <c r="Q8" s="190">
        <f t="shared" si="0"/>
        <v>-330</v>
      </c>
      <c r="R8" s="192">
        <v>70.16</v>
      </c>
      <c r="S8" s="190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 x14ac:dyDescent="0.25">
      <c r="A9" s="192" t="s">
        <v>307</v>
      </c>
      <c r="B9" s="190"/>
      <c r="C9" s="190">
        <v>-60</v>
      </c>
      <c r="D9" s="190">
        <v>-60</v>
      </c>
      <c r="E9" s="190">
        <v>-50</v>
      </c>
      <c r="F9" s="190"/>
      <c r="G9" s="190"/>
      <c r="H9" s="190"/>
      <c r="I9" s="190">
        <v>-40</v>
      </c>
      <c r="J9" s="190"/>
      <c r="K9" s="190">
        <v>-60</v>
      </c>
      <c r="L9" s="190">
        <v>-60</v>
      </c>
      <c r="M9" s="190"/>
      <c r="N9" s="190"/>
      <c r="O9" s="190"/>
      <c r="P9" s="190"/>
      <c r="Q9" s="190">
        <f t="shared" si="0"/>
        <v>-330</v>
      </c>
      <c r="R9" s="192">
        <v>70.16</v>
      </c>
      <c r="S9" s="190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 x14ac:dyDescent="0.25">
      <c r="A10" s="192" t="s">
        <v>308</v>
      </c>
      <c r="B10" s="190"/>
      <c r="C10" s="190">
        <v>-60</v>
      </c>
      <c r="D10" s="190">
        <v>-60</v>
      </c>
      <c r="E10" s="190">
        <v>-50</v>
      </c>
      <c r="F10" s="190"/>
      <c r="G10" s="190"/>
      <c r="H10" s="190"/>
      <c r="I10" s="190">
        <v>-40</v>
      </c>
      <c r="J10" s="190"/>
      <c r="K10" s="190">
        <v>-60</v>
      </c>
      <c r="L10" s="190">
        <v>-60</v>
      </c>
      <c r="M10" s="190"/>
      <c r="N10" s="190"/>
      <c r="O10" s="190"/>
      <c r="P10" s="190"/>
      <c r="Q10" s="190">
        <f t="shared" si="0"/>
        <v>-330</v>
      </c>
      <c r="R10" s="192">
        <v>70.16</v>
      </c>
      <c r="S10" s="190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198" customFormat="1" x14ac:dyDescent="0.25">
      <c r="A11" s="196" t="s">
        <v>309</v>
      </c>
      <c r="B11" s="197"/>
      <c r="C11" s="190">
        <v>-60</v>
      </c>
      <c r="D11" s="190">
        <v>-60</v>
      </c>
      <c r="E11" s="190">
        <v>-50</v>
      </c>
      <c r="F11" s="197"/>
      <c r="G11" s="190"/>
      <c r="H11" s="197"/>
      <c r="I11" s="194">
        <v>0</v>
      </c>
      <c r="J11" s="197"/>
      <c r="K11" s="190">
        <v>-50</v>
      </c>
      <c r="L11" s="190">
        <v>-50</v>
      </c>
      <c r="M11" s="197"/>
      <c r="N11" s="197"/>
      <c r="O11" s="197"/>
      <c r="P11" s="197"/>
      <c r="Q11" s="197">
        <f t="shared" si="0"/>
        <v>-270</v>
      </c>
      <c r="R11" s="196">
        <v>70.16</v>
      </c>
      <c r="S11" s="190">
        <f t="shared" si="2"/>
        <v>-199.84</v>
      </c>
      <c r="U11" s="198">
        <v>-144.49</v>
      </c>
      <c r="V11" s="198">
        <v>70.16</v>
      </c>
      <c r="W11" s="198">
        <f t="shared" si="3"/>
        <v>-214.65</v>
      </c>
      <c r="X11" s="198">
        <v>-200</v>
      </c>
      <c r="Z11">
        <f t="shared" si="1"/>
        <v>-0.15999999999999659</v>
      </c>
      <c r="AA11" s="198">
        <v>0</v>
      </c>
    </row>
    <row r="12" spans="1:29" x14ac:dyDescent="0.25">
      <c r="A12" s="192" t="s">
        <v>310</v>
      </c>
      <c r="B12" s="190"/>
      <c r="C12" s="190">
        <v>-60</v>
      </c>
      <c r="D12" s="190">
        <v>-60</v>
      </c>
      <c r="E12" s="190">
        <v>-50</v>
      </c>
      <c r="F12" s="190"/>
      <c r="G12" s="190"/>
      <c r="H12" s="190"/>
      <c r="I12" s="194">
        <v>0</v>
      </c>
      <c r="J12" s="190"/>
      <c r="K12" s="190">
        <v>-50</v>
      </c>
      <c r="L12" s="190">
        <v>-50</v>
      </c>
      <c r="M12" s="190"/>
      <c r="N12" s="190"/>
      <c r="O12" s="190"/>
      <c r="P12" s="190"/>
      <c r="Q12" s="190">
        <f t="shared" si="0"/>
        <v>-270</v>
      </c>
      <c r="R12" s="192">
        <v>70.16</v>
      </c>
      <c r="S12" s="190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5">
        <v>0</v>
      </c>
    </row>
    <row r="13" spans="1:29" x14ac:dyDescent="0.25">
      <c r="A13" s="192" t="s">
        <v>311</v>
      </c>
      <c r="B13" s="190"/>
      <c r="C13" s="190">
        <v>-60</v>
      </c>
      <c r="D13" s="190">
        <v>-60</v>
      </c>
      <c r="E13" s="190">
        <v>-50</v>
      </c>
      <c r="F13" s="190"/>
      <c r="G13" s="190"/>
      <c r="H13" s="190"/>
      <c r="I13" s="194">
        <v>0</v>
      </c>
      <c r="J13" s="190"/>
      <c r="K13" s="190">
        <v>-50</v>
      </c>
      <c r="L13" s="190">
        <v>-50</v>
      </c>
      <c r="M13" s="190"/>
      <c r="N13" s="190"/>
      <c r="O13" s="190"/>
      <c r="P13" s="190"/>
      <c r="Q13" s="190">
        <f t="shared" si="0"/>
        <v>-270</v>
      </c>
      <c r="R13" s="192">
        <v>70.16</v>
      </c>
      <c r="S13" s="190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5">
        <v>0</v>
      </c>
    </row>
    <row r="14" spans="1:29" x14ac:dyDescent="0.25">
      <c r="A14" s="192" t="s">
        <v>312</v>
      </c>
      <c r="B14" s="190"/>
      <c r="C14" s="190">
        <v>-60</v>
      </c>
      <c r="D14" s="190">
        <v>-60</v>
      </c>
      <c r="E14" s="190">
        <v>-50</v>
      </c>
      <c r="F14" s="190"/>
      <c r="G14" s="190"/>
      <c r="H14" s="190"/>
      <c r="I14" s="194">
        <v>0</v>
      </c>
      <c r="J14" s="190"/>
      <c r="K14" s="190">
        <v>-50</v>
      </c>
      <c r="L14" s="190">
        <v>-50</v>
      </c>
      <c r="M14" s="190"/>
      <c r="N14" s="190"/>
      <c r="O14" s="190"/>
      <c r="P14" s="190"/>
      <c r="Q14" s="190">
        <f t="shared" si="0"/>
        <v>-270</v>
      </c>
      <c r="R14" s="192">
        <v>70.16</v>
      </c>
      <c r="S14" s="190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5">
        <v>0</v>
      </c>
    </row>
    <row r="15" spans="1:29" x14ac:dyDescent="0.25">
      <c r="A15" s="192" t="s">
        <v>313</v>
      </c>
      <c r="B15" s="190"/>
      <c r="C15" s="190">
        <v>-60</v>
      </c>
      <c r="D15" s="190">
        <v>-60</v>
      </c>
      <c r="E15" s="190">
        <v>-50</v>
      </c>
      <c r="F15" s="190"/>
      <c r="G15" s="190"/>
      <c r="H15" s="190"/>
      <c r="I15" s="194">
        <v>0</v>
      </c>
      <c r="J15" s="190"/>
      <c r="K15" s="190">
        <v>-50</v>
      </c>
      <c r="L15" s="190">
        <v>-50</v>
      </c>
      <c r="M15" s="190"/>
      <c r="N15" s="190"/>
      <c r="O15" s="190"/>
      <c r="P15" s="190"/>
      <c r="Q15" s="190">
        <f t="shared" si="0"/>
        <v>-270</v>
      </c>
      <c r="R15" s="192">
        <v>70.16</v>
      </c>
      <c r="S15" s="190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5">
        <v>0</v>
      </c>
    </row>
    <row r="16" spans="1:29" x14ac:dyDescent="0.25">
      <c r="A16" s="192" t="s">
        <v>314</v>
      </c>
      <c r="B16" s="190"/>
      <c r="C16" s="190">
        <v>-60</v>
      </c>
      <c r="D16" s="190">
        <v>-60</v>
      </c>
      <c r="E16" s="190">
        <v>-50</v>
      </c>
      <c r="F16" s="190"/>
      <c r="G16" s="190"/>
      <c r="H16" s="190"/>
      <c r="I16" s="194">
        <v>0</v>
      </c>
      <c r="J16" s="190"/>
      <c r="K16" s="190">
        <v>-50</v>
      </c>
      <c r="L16" s="190">
        <v>-50</v>
      </c>
      <c r="M16" s="190"/>
      <c r="N16" s="190"/>
      <c r="O16" s="190"/>
      <c r="P16" s="190"/>
      <c r="Q16" s="190">
        <f t="shared" si="0"/>
        <v>-270</v>
      </c>
      <c r="R16" s="192">
        <v>70.16</v>
      </c>
      <c r="S16" s="190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5">
        <v>0</v>
      </c>
    </row>
    <row r="17" spans="1:29" x14ac:dyDescent="0.25">
      <c r="A17" s="192" t="s">
        <v>315</v>
      </c>
      <c r="B17" s="190"/>
      <c r="C17" s="190">
        <v>-60</v>
      </c>
      <c r="D17" s="190">
        <v>-60</v>
      </c>
      <c r="E17" s="190">
        <v>-50</v>
      </c>
      <c r="F17" s="190"/>
      <c r="G17" s="190"/>
      <c r="H17" s="190"/>
      <c r="I17" s="194">
        <v>0</v>
      </c>
      <c r="J17" s="190"/>
      <c r="K17" s="190">
        <v>-50</v>
      </c>
      <c r="L17" s="190">
        <v>-50</v>
      </c>
      <c r="M17" s="190"/>
      <c r="N17" s="190"/>
      <c r="O17" s="190"/>
      <c r="P17" s="190"/>
      <c r="Q17" s="190">
        <f t="shared" si="0"/>
        <v>-270</v>
      </c>
      <c r="R17" s="192">
        <v>70.16</v>
      </c>
      <c r="S17" s="190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5">
        <v>0</v>
      </c>
    </row>
    <row r="18" spans="1:29" x14ac:dyDescent="0.25">
      <c r="A18" s="192" t="s">
        <v>316</v>
      </c>
      <c r="B18" s="190"/>
      <c r="C18" s="190">
        <v>-60</v>
      </c>
      <c r="D18" s="190">
        <v>-60</v>
      </c>
      <c r="E18" s="190">
        <v>-50</v>
      </c>
      <c r="F18" s="190"/>
      <c r="G18" s="190"/>
      <c r="H18" s="190"/>
      <c r="I18" s="194">
        <v>0</v>
      </c>
      <c r="J18" s="190"/>
      <c r="K18" s="190">
        <v>-50</v>
      </c>
      <c r="L18" s="190">
        <v>-50</v>
      </c>
      <c r="M18" s="190"/>
      <c r="N18" s="190"/>
      <c r="O18" s="190"/>
      <c r="P18" s="190"/>
      <c r="Q18" s="190">
        <f t="shared" si="0"/>
        <v>-270</v>
      </c>
      <c r="R18" s="192">
        <v>70.16</v>
      </c>
      <c r="S18" s="190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5">
        <v>0</v>
      </c>
    </row>
    <row r="19" spans="1:29" x14ac:dyDescent="0.25">
      <c r="A19" s="192" t="s">
        <v>317</v>
      </c>
      <c r="B19" s="190"/>
      <c r="C19" s="190">
        <v>-60</v>
      </c>
      <c r="D19" s="190">
        <v>-60</v>
      </c>
      <c r="E19" s="190">
        <v>-50</v>
      </c>
      <c r="F19" s="190"/>
      <c r="G19" s="190"/>
      <c r="H19" s="190"/>
      <c r="I19" s="194">
        <v>0</v>
      </c>
      <c r="J19" s="190"/>
      <c r="K19" s="190">
        <v>-50</v>
      </c>
      <c r="L19" s="190">
        <v>-50</v>
      </c>
      <c r="M19" s="190"/>
      <c r="N19" s="190"/>
      <c r="O19" s="190"/>
      <c r="P19" s="190"/>
      <c r="Q19" s="190">
        <f t="shared" si="0"/>
        <v>-270</v>
      </c>
      <c r="R19" s="192">
        <v>70.16</v>
      </c>
      <c r="S19" s="190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5">
        <v>25</v>
      </c>
    </row>
    <row r="20" spans="1:29" x14ac:dyDescent="0.25">
      <c r="A20" s="192" t="s">
        <v>318</v>
      </c>
      <c r="B20" s="190"/>
      <c r="C20" s="190">
        <v>-60</v>
      </c>
      <c r="D20" s="190">
        <v>-60</v>
      </c>
      <c r="E20" s="190">
        <v>-50</v>
      </c>
      <c r="F20" s="190"/>
      <c r="G20" s="190"/>
      <c r="H20" s="190"/>
      <c r="I20" s="194">
        <v>0</v>
      </c>
      <c r="J20" s="190"/>
      <c r="K20" s="190">
        <v>-50</v>
      </c>
      <c r="L20" s="190">
        <v>-50</v>
      </c>
      <c r="M20" s="190"/>
      <c r="N20" s="190"/>
      <c r="O20" s="190"/>
      <c r="P20" s="190"/>
      <c r="Q20" s="190">
        <f t="shared" si="0"/>
        <v>-270</v>
      </c>
      <c r="R20" s="192">
        <v>70.16</v>
      </c>
      <c r="S20" s="190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198" customFormat="1" x14ac:dyDescent="0.25">
      <c r="A21" s="196" t="s">
        <v>319</v>
      </c>
      <c r="B21" s="197"/>
      <c r="C21" s="190">
        <v>-60</v>
      </c>
      <c r="D21" s="190">
        <v>-60</v>
      </c>
      <c r="E21" s="190">
        <v>-50</v>
      </c>
      <c r="F21" s="197"/>
      <c r="G21" s="190"/>
      <c r="H21" s="197"/>
      <c r="I21" s="197">
        <v>-40</v>
      </c>
      <c r="J21" s="197"/>
      <c r="K21" s="190">
        <v>-50</v>
      </c>
      <c r="L21" s="190">
        <v>-50</v>
      </c>
      <c r="M21" s="197"/>
      <c r="N21" s="197"/>
      <c r="O21" s="197"/>
      <c r="P21" s="197"/>
      <c r="Q21" s="197">
        <f t="shared" si="0"/>
        <v>-310</v>
      </c>
      <c r="R21" s="196">
        <v>70.16</v>
      </c>
      <c r="S21" s="190">
        <f t="shared" si="2"/>
        <v>-239.84</v>
      </c>
      <c r="U21" s="198">
        <v>-194.49</v>
      </c>
      <c r="V21" s="198">
        <v>70.16</v>
      </c>
      <c r="W21" s="198">
        <f t="shared" si="3"/>
        <v>-264.64999999999998</v>
      </c>
      <c r="X21" s="198">
        <v>-240</v>
      </c>
      <c r="Z21">
        <f t="shared" si="1"/>
        <v>-0.15999999999999659</v>
      </c>
      <c r="AA21" s="198">
        <v>25</v>
      </c>
      <c r="AC21" s="198">
        <v>50</v>
      </c>
    </row>
    <row r="22" spans="1:29" x14ac:dyDescent="0.25">
      <c r="A22" s="192" t="s">
        <v>320</v>
      </c>
      <c r="B22" s="190"/>
      <c r="C22" s="190">
        <v>-60</v>
      </c>
      <c r="D22" s="190">
        <v>-60</v>
      </c>
      <c r="E22" s="190">
        <v>-50</v>
      </c>
      <c r="F22" s="190"/>
      <c r="G22" s="190"/>
      <c r="H22" s="190"/>
      <c r="I22" s="197">
        <v>-40</v>
      </c>
      <c r="J22" s="197"/>
      <c r="K22" s="190">
        <v>-50</v>
      </c>
      <c r="L22" s="190">
        <v>-50</v>
      </c>
      <c r="M22" s="190"/>
      <c r="N22" s="190"/>
      <c r="O22" s="190"/>
      <c r="P22" s="190"/>
      <c r="Q22" s="190">
        <f t="shared" si="0"/>
        <v>-310</v>
      </c>
      <c r="R22" s="192">
        <v>70.16</v>
      </c>
      <c r="S22" s="190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 x14ac:dyDescent="0.25">
      <c r="A23" s="192" t="s">
        <v>321</v>
      </c>
      <c r="B23" s="190"/>
      <c r="C23" s="190">
        <v>-60</v>
      </c>
      <c r="D23" s="190">
        <v>-60</v>
      </c>
      <c r="E23" s="190">
        <v>-50</v>
      </c>
      <c r="F23" s="190"/>
      <c r="G23" s="190"/>
      <c r="H23" s="190"/>
      <c r="I23" s="197">
        <v>-40</v>
      </c>
      <c r="J23" s="197"/>
      <c r="K23" s="190">
        <v>-50</v>
      </c>
      <c r="L23" s="190">
        <v>-50</v>
      </c>
      <c r="M23" s="190"/>
      <c r="N23" s="190"/>
      <c r="O23" s="190"/>
      <c r="P23" s="190"/>
      <c r="Q23" s="190">
        <f t="shared" si="0"/>
        <v>-310</v>
      </c>
      <c r="R23" s="192">
        <v>70.16</v>
      </c>
      <c r="S23" s="190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 x14ac:dyDescent="0.25">
      <c r="A24" s="192" t="s">
        <v>322</v>
      </c>
      <c r="B24" s="190"/>
      <c r="C24" s="190">
        <v>-60</v>
      </c>
      <c r="D24" s="190">
        <v>-60</v>
      </c>
      <c r="E24" s="190">
        <v>-50</v>
      </c>
      <c r="F24" s="190"/>
      <c r="G24" s="190"/>
      <c r="H24" s="190"/>
      <c r="I24" s="197">
        <v>-40</v>
      </c>
      <c r="J24" s="197"/>
      <c r="K24" s="190">
        <v>-50</v>
      </c>
      <c r="L24" s="190">
        <v>-50</v>
      </c>
      <c r="M24" s="190"/>
      <c r="N24" s="190"/>
      <c r="O24" s="190"/>
      <c r="P24" s="190"/>
      <c r="Q24" s="190">
        <f t="shared" si="0"/>
        <v>-310</v>
      </c>
      <c r="R24" s="192">
        <v>70.16</v>
      </c>
      <c r="S24" s="190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 x14ac:dyDescent="0.25">
      <c r="A25" s="192" t="s">
        <v>323</v>
      </c>
      <c r="B25" s="190"/>
      <c r="C25" s="190">
        <v>-60</v>
      </c>
      <c r="D25" s="190">
        <v>-60</v>
      </c>
      <c r="E25" s="190">
        <v>-50</v>
      </c>
      <c r="F25" s="190"/>
      <c r="G25" s="190"/>
      <c r="H25" s="190"/>
      <c r="I25" s="197">
        <v>-40</v>
      </c>
      <c r="J25" s="197"/>
      <c r="K25" s="190">
        <v>-50</v>
      </c>
      <c r="L25" s="190">
        <v>-50</v>
      </c>
      <c r="M25" s="190"/>
      <c r="N25" s="190"/>
      <c r="O25" s="190"/>
      <c r="P25" s="190"/>
      <c r="Q25" s="190">
        <f t="shared" si="0"/>
        <v>-310</v>
      </c>
      <c r="R25" s="192">
        <v>70.16</v>
      </c>
      <c r="S25" s="190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 x14ac:dyDescent="0.25">
      <c r="A26" s="192" t="s">
        <v>324</v>
      </c>
      <c r="B26" s="190"/>
      <c r="C26" s="190">
        <v>-60</v>
      </c>
      <c r="D26" s="190">
        <v>-60</v>
      </c>
      <c r="E26" s="190">
        <v>-50</v>
      </c>
      <c r="F26" s="190"/>
      <c r="G26" s="190"/>
      <c r="H26" s="190"/>
      <c r="I26" s="197">
        <v>-40</v>
      </c>
      <c r="J26" s="197"/>
      <c r="K26" s="190">
        <v>-50</v>
      </c>
      <c r="L26" s="190">
        <v>-50</v>
      </c>
      <c r="M26" s="190"/>
      <c r="N26" s="190"/>
      <c r="O26" s="190"/>
      <c r="P26" s="190"/>
      <c r="Q26" s="190">
        <f t="shared" si="0"/>
        <v>-310</v>
      </c>
      <c r="R26" s="192">
        <v>70.16</v>
      </c>
      <c r="S26" s="190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 x14ac:dyDescent="0.25">
      <c r="A27" s="192" t="s">
        <v>325</v>
      </c>
      <c r="B27" s="190"/>
      <c r="C27" s="190">
        <v>-60</v>
      </c>
      <c r="D27" s="190">
        <v>-60</v>
      </c>
      <c r="E27" s="190">
        <v>-50</v>
      </c>
      <c r="F27" s="190"/>
      <c r="G27" s="190"/>
      <c r="H27" s="190"/>
      <c r="I27" s="197">
        <v>-40</v>
      </c>
      <c r="J27" s="197"/>
      <c r="K27" s="190">
        <v>-50</v>
      </c>
      <c r="L27" s="190">
        <v>-50</v>
      </c>
      <c r="M27" s="190"/>
      <c r="N27" s="190"/>
      <c r="O27" s="190"/>
      <c r="P27" s="190"/>
      <c r="Q27" s="190">
        <f t="shared" si="0"/>
        <v>-310</v>
      </c>
      <c r="R27" s="192">
        <v>70.16</v>
      </c>
      <c r="S27" s="190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 x14ac:dyDescent="0.25">
      <c r="A28" s="192" t="s">
        <v>326</v>
      </c>
      <c r="B28" s="190"/>
      <c r="C28" s="190">
        <v>-60</v>
      </c>
      <c r="D28" s="190">
        <v>-60</v>
      </c>
      <c r="E28" s="190">
        <v>-50</v>
      </c>
      <c r="F28" s="190"/>
      <c r="G28" s="190"/>
      <c r="H28" s="190"/>
      <c r="I28" s="197">
        <v>-40</v>
      </c>
      <c r="J28" s="197"/>
      <c r="K28" s="190">
        <v>-50</v>
      </c>
      <c r="L28" s="190">
        <v>-50</v>
      </c>
      <c r="M28" s="190"/>
      <c r="N28" s="190"/>
      <c r="O28" s="190"/>
      <c r="P28" s="190"/>
      <c r="Q28" s="190">
        <f t="shared" si="0"/>
        <v>-310</v>
      </c>
      <c r="R28" s="192">
        <v>70.16</v>
      </c>
      <c r="S28" s="190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 x14ac:dyDescent="0.25">
      <c r="A29" s="192" t="s">
        <v>327</v>
      </c>
      <c r="B29" s="190"/>
      <c r="C29" s="190">
        <v>-60</v>
      </c>
      <c r="D29" s="190">
        <v>-60</v>
      </c>
      <c r="E29" s="190">
        <v>-50</v>
      </c>
      <c r="F29" s="190"/>
      <c r="G29" s="190"/>
      <c r="H29" s="190"/>
      <c r="I29" s="197">
        <v>-40</v>
      </c>
      <c r="J29" s="197"/>
      <c r="K29" s="190">
        <v>-50</v>
      </c>
      <c r="L29" s="190">
        <v>-50</v>
      </c>
      <c r="M29" s="190"/>
      <c r="N29" s="190"/>
      <c r="O29" s="190"/>
      <c r="P29" s="190"/>
      <c r="Q29" s="190">
        <f t="shared" si="0"/>
        <v>-310</v>
      </c>
      <c r="R29" s="192">
        <v>70.16</v>
      </c>
      <c r="S29" s="190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 x14ac:dyDescent="0.25">
      <c r="A30" s="192" t="s">
        <v>328</v>
      </c>
      <c r="B30" s="190"/>
      <c r="C30" s="190">
        <v>-60</v>
      </c>
      <c r="D30" s="190">
        <v>-60</v>
      </c>
      <c r="E30" s="190">
        <v>-50</v>
      </c>
      <c r="F30" s="190"/>
      <c r="G30" s="190"/>
      <c r="H30" s="190"/>
      <c r="I30" s="197">
        <v>-40</v>
      </c>
      <c r="J30" s="197"/>
      <c r="K30" s="190">
        <v>-50</v>
      </c>
      <c r="L30" s="190">
        <v>-50</v>
      </c>
      <c r="M30" s="190"/>
      <c r="N30" s="190"/>
      <c r="O30" s="190"/>
      <c r="P30" s="190"/>
      <c r="Q30" s="190">
        <f t="shared" si="0"/>
        <v>-310</v>
      </c>
      <c r="R30" s="192">
        <v>70.16</v>
      </c>
      <c r="S30" s="190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 x14ac:dyDescent="0.25">
      <c r="A31" s="192" t="s">
        <v>329</v>
      </c>
      <c r="B31" s="190"/>
      <c r="C31" s="190">
        <v>-60</v>
      </c>
      <c r="D31" s="190">
        <v>-60</v>
      </c>
      <c r="E31" s="190">
        <v>-50</v>
      </c>
      <c r="F31" s="190"/>
      <c r="G31" s="190"/>
      <c r="H31" s="190"/>
      <c r="I31" s="197">
        <v>-40</v>
      </c>
      <c r="J31" s="197"/>
      <c r="K31" s="190">
        <v>-50</v>
      </c>
      <c r="L31" s="190">
        <v>-50</v>
      </c>
      <c r="M31" s="190"/>
      <c r="N31" s="190"/>
      <c r="O31" s="190"/>
      <c r="P31" s="190"/>
      <c r="Q31" s="190">
        <f t="shared" si="0"/>
        <v>-310</v>
      </c>
      <c r="R31" s="192">
        <v>70.16</v>
      </c>
      <c r="S31" s="190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 x14ac:dyDescent="0.25">
      <c r="A32" s="192" t="s">
        <v>330</v>
      </c>
      <c r="B32" s="190"/>
      <c r="C32" s="190">
        <v>-60</v>
      </c>
      <c r="D32" s="190">
        <v>-60</v>
      </c>
      <c r="E32" s="190">
        <v>-50</v>
      </c>
      <c r="F32" s="190"/>
      <c r="G32" s="190"/>
      <c r="H32" s="190"/>
      <c r="I32" s="197">
        <v>-40</v>
      </c>
      <c r="J32" s="197"/>
      <c r="K32" s="190">
        <v>-50</v>
      </c>
      <c r="L32" s="190">
        <v>-50</v>
      </c>
      <c r="M32" s="190"/>
      <c r="N32" s="190"/>
      <c r="O32" s="190"/>
      <c r="P32" s="190"/>
      <c r="Q32" s="190">
        <f t="shared" si="0"/>
        <v>-310</v>
      </c>
      <c r="R32" s="192">
        <v>70.16</v>
      </c>
      <c r="S32" s="190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 x14ac:dyDescent="0.25">
      <c r="A33" s="192" t="s">
        <v>331</v>
      </c>
      <c r="B33" s="190"/>
      <c r="C33" s="190">
        <v>-60</v>
      </c>
      <c r="D33" s="190">
        <v>-60</v>
      </c>
      <c r="E33" s="190">
        <v>-50</v>
      </c>
      <c r="F33" s="190"/>
      <c r="G33" s="190"/>
      <c r="H33" s="190"/>
      <c r="I33" s="197">
        <v>-40</v>
      </c>
      <c r="J33" s="197"/>
      <c r="K33" s="190">
        <v>-50</v>
      </c>
      <c r="L33" s="190">
        <v>-50</v>
      </c>
      <c r="M33" s="190"/>
      <c r="N33" s="190"/>
      <c r="O33" s="190"/>
      <c r="P33" s="190"/>
      <c r="Q33" s="190">
        <f t="shared" si="0"/>
        <v>-310</v>
      </c>
      <c r="R33" s="192">
        <v>70.16</v>
      </c>
      <c r="S33" s="190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 x14ac:dyDescent="0.25">
      <c r="A34" s="192" t="s">
        <v>332</v>
      </c>
      <c r="B34" s="190"/>
      <c r="C34" s="190">
        <v>-60</v>
      </c>
      <c r="D34" s="190">
        <v>-60</v>
      </c>
      <c r="E34" s="190">
        <v>-50</v>
      </c>
      <c r="F34" s="190"/>
      <c r="G34" s="190"/>
      <c r="H34" s="190"/>
      <c r="I34" s="197">
        <v>-40</v>
      </c>
      <c r="J34" s="197"/>
      <c r="K34" s="190">
        <v>-50</v>
      </c>
      <c r="L34" s="190">
        <v>-50</v>
      </c>
      <c r="M34" s="190"/>
      <c r="N34" s="190"/>
      <c r="O34" s="190"/>
      <c r="P34" s="190"/>
      <c r="Q34" s="190">
        <f t="shared" si="0"/>
        <v>-310</v>
      </c>
      <c r="R34" s="192">
        <v>70.16</v>
      </c>
      <c r="S34" s="190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 x14ac:dyDescent="0.25">
      <c r="A35" s="192" t="s">
        <v>333</v>
      </c>
      <c r="B35" s="190"/>
      <c r="C35" s="190">
        <v>-60</v>
      </c>
      <c r="D35" s="190">
        <v>-60</v>
      </c>
      <c r="E35" s="190">
        <v>-50</v>
      </c>
      <c r="F35" s="190"/>
      <c r="G35" s="190"/>
      <c r="H35" s="190"/>
      <c r="I35" s="197">
        <v>-40</v>
      </c>
      <c r="J35" s="197"/>
      <c r="K35" s="190">
        <v>-50</v>
      </c>
      <c r="L35" s="190">
        <v>-50</v>
      </c>
      <c r="M35" s="190"/>
      <c r="N35" s="190"/>
      <c r="O35" s="190"/>
      <c r="P35" s="190"/>
      <c r="Q35" s="190">
        <f t="shared" si="0"/>
        <v>-310</v>
      </c>
      <c r="R35" s="192">
        <v>70.16</v>
      </c>
      <c r="S35" s="190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 x14ac:dyDescent="0.25">
      <c r="A36" s="192" t="s">
        <v>334</v>
      </c>
      <c r="B36" s="190"/>
      <c r="C36" s="190">
        <v>-60</v>
      </c>
      <c r="D36" s="190">
        <v>-60</v>
      </c>
      <c r="E36" s="190">
        <v>-50</v>
      </c>
      <c r="F36" s="190"/>
      <c r="G36" s="190"/>
      <c r="H36" s="190"/>
      <c r="I36" s="197">
        <v>-40</v>
      </c>
      <c r="J36" s="197"/>
      <c r="K36" s="190">
        <v>-50</v>
      </c>
      <c r="L36" s="190">
        <v>-50</v>
      </c>
      <c r="M36" s="190"/>
      <c r="N36" s="190"/>
      <c r="O36" s="190"/>
      <c r="P36" s="190"/>
      <c r="Q36" s="190">
        <f t="shared" si="0"/>
        <v>-310</v>
      </c>
      <c r="R36" s="192">
        <v>70.16</v>
      </c>
      <c r="S36" s="190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 x14ac:dyDescent="0.25">
      <c r="A37" s="192" t="s">
        <v>335</v>
      </c>
      <c r="B37" s="190"/>
      <c r="C37" s="190">
        <v>-60</v>
      </c>
      <c r="D37" s="190">
        <v>-60</v>
      </c>
      <c r="E37" s="190">
        <v>-50</v>
      </c>
      <c r="F37" s="190"/>
      <c r="G37" s="190"/>
      <c r="H37" s="190"/>
      <c r="I37" s="197">
        <v>-40</v>
      </c>
      <c r="J37" s="197"/>
      <c r="K37" s="190">
        <v>-50</v>
      </c>
      <c r="L37" s="190">
        <v>-50</v>
      </c>
      <c r="M37" s="190"/>
      <c r="N37" s="190"/>
      <c r="O37" s="190"/>
      <c r="P37" s="190"/>
      <c r="Q37" s="190">
        <f t="shared" si="0"/>
        <v>-310</v>
      </c>
      <c r="R37" s="192">
        <v>70.16</v>
      </c>
      <c r="S37" s="190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 x14ac:dyDescent="0.25">
      <c r="A38" s="192" t="s">
        <v>336</v>
      </c>
      <c r="B38" s="190"/>
      <c r="C38" s="190">
        <v>-60</v>
      </c>
      <c r="D38" s="190">
        <v>-60</v>
      </c>
      <c r="E38" s="190">
        <v>-50</v>
      </c>
      <c r="F38" s="190"/>
      <c r="G38" s="190"/>
      <c r="H38" s="190"/>
      <c r="I38" s="197">
        <v>-40</v>
      </c>
      <c r="J38" s="197"/>
      <c r="K38" s="190">
        <v>-50</v>
      </c>
      <c r="L38" s="190">
        <v>-50</v>
      </c>
      <c r="M38" s="190"/>
      <c r="N38" s="190"/>
      <c r="O38" s="190"/>
      <c r="P38" s="190"/>
      <c r="Q38" s="190">
        <f t="shared" si="0"/>
        <v>-310</v>
      </c>
      <c r="R38" s="192">
        <v>70.16</v>
      </c>
      <c r="S38" s="190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 x14ac:dyDescent="0.25">
      <c r="A39" s="192" t="s">
        <v>337</v>
      </c>
      <c r="B39" s="190"/>
      <c r="C39" s="190">
        <v>-60</v>
      </c>
      <c r="D39" s="190">
        <v>-60</v>
      </c>
      <c r="E39" s="190">
        <v>-50</v>
      </c>
      <c r="F39" s="190"/>
      <c r="G39" s="190"/>
      <c r="H39" s="190"/>
      <c r="I39" s="190">
        <v>0</v>
      </c>
      <c r="J39" s="190"/>
      <c r="K39" s="190">
        <v>0</v>
      </c>
      <c r="L39" s="190">
        <v>0</v>
      </c>
      <c r="M39" s="190"/>
      <c r="N39" s="190"/>
      <c r="O39" s="190"/>
      <c r="P39" s="190"/>
      <c r="Q39" s="190">
        <f t="shared" si="0"/>
        <v>-170</v>
      </c>
      <c r="R39" s="192">
        <v>70.16</v>
      </c>
      <c r="S39" s="190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 x14ac:dyDescent="0.25">
      <c r="A40" s="192" t="s">
        <v>338</v>
      </c>
      <c r="B40" s="190"/>
      <c r="C40" s="190">
        <v>-60</v>
      </c>
      <c r="D40" s="190">
        <v>-60</v>
      </c>
      <c r="E40" s="190">
        <v>-50</v>
      </c>
      <c r="F40" s="190"/>
      <c r="G40" s="190"/>
      <c r="H40" s="190"/>
      <c r="I40" s="190">
        <v>0</v>
      </c>
      <c r="J40" s="190"/>
      <c r="K40" s="190">
        <v>0</v>
      </c>
      <c r="L40" s="190">
        <v>0</v>
      </c>
      <c r="M40" s="190"/>
      <c r="N40" s="190"/>
      <c r="O40" s="190"/>
      <c r="P40" s="190"/>
      <c r="Q40" s="190">
        <f t="shared" si="0"/>
        <v>-170</v>
      </c>
      <c r="R40" s="192">
        <v>70.16</v>
      </c>
      <c r="S40" s="190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 x14ac:dyDescent="0.25">
      <c r="A41" s="192" t="s">
        <v>339</v>
      </c>
      <c r="B41" s="190"/>
      <c r="C41" s="190">
        <v>0</v>
      </c>
      <c r="D41" s="190">
        <v>0</v>
      </c>
      <c r="E41" s="190">
        <v>0</v>
      </c>
      <c r="F41" s="190"/>
      <c r="G41" s="190"/>
      <c r="H41" s="190"/>
      <c r="I41" s="190">
        <v>0</v>
      </c>
      <c r="J41" s="190"/>
      <c r="K41" s="190">
        <v>0</v>
      </c>
      <c r="L41" s="190">
        <v>0</v>
      </c>
      <c r="M41" s="190"/>
      <c r="N41" s="190"/>
      <c r="O41" s="190"/>
      <c r="P41" s="190"/>
      <c r="Q41" s="190">
        <f t="shared" si="0"/>
        <v>0</v>
      </c>
      <c r="R41" s="192">
        <v>70.16</v>
      </c>
      <c r="S41" s="190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 x14ac:dyDescent="0.25">
      <c r="A42" s="192" t="s">
        <v>340</v>
      </c>
      <c r="B42" s="190"/>
      <c r="C42" s="190">
        <v>0</v>
      </c>
      <c r="D42" s="190">
        <v>0</v>
      </c>
      <c r="E42" s="190">
        <v>0</v>
      </c>
      <c r="F42" s="190"/>
      <c r="G42" s="190"/>
      <c r="H42" s="190"/>
      <c r="I42" s="190">
        <v>0</v>
      </c>
      <c r="J42" s="190"/>
      <c r="K42" s="190">
        <v>0</v>
      </c>
      <c r="L42" s="190">
        <v>0</v>
      </c>
      <c r="M42" s="190"/>
      <c r="N42" s="190"/>
      <c r="O42" s="190"/>
      <c r="P42" s="190"/>
      <c r="Q42" s="190">
        <f t="shared" si="0"/>
        <v>0</v>
      </c>
      <c r="R42" s="192">
        <v>70.16</v>
      </c>
      <c r="S42" s="190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 x14ac:dyDescent="0.25">
      <c r="A43" s="192" t="s">
        <v>341</v>
      </c>
      <c r="B43" s="190"/>
      <c r="C43" s="190">
        <v>0</v>
      </c>
      <c r="D43" s="190">
        <v>0</v>
      </c>
      <c r="E43" s="190">
        <v>0</v>
      </c>
      <c r="F43" s="190"/>
      <c r="G43" s="190"/>
      <c r="H43" s="190"/>
      <c r="I43" s="190">
        <v>0</v>
      </c>
      <c r="J43" s="190"/>
      <c r="K43" s="190">
        <v>0</v>
      </c>
      <c r="L43" s="190">
        <v>0</v>
      </c>
      <c r="M43" s="190"/>
      <c r="N43" s="190"/>
      <c r="O43" s="190"/>
      <c r="P43" s="190"/>
      <c r="Q43" s="190">
        <f t="shared" si="0"/>
        <v>0</v>
      </c>
      <c r="R43" s="192">
        <v>70.16</v>
      </c>
      <c r="S43" s="190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 x14ac:dyDescent="0.25">
      <c r="A44" s="192" t="s">
        <v>342</v>
      </c>
      <c r="B44" s="190"/>
      <c r="C44" s="190">
        <v>0</v>
      </c>
      <c r="D44" s="190">
        <v>0</v>
      </c>
      <c r="E44" s="190">
        <v>0</v>
      </c>
      <c r="F44" s="190"/>
      <c r="G44" s="190"/>
      <c r="H44" s="190"/>
      <c r="I44" s="190">
        <v>0</v>
      </c>
      <c r="J44" s="190"/>
      <c r="K44" s="190">
        <v>0</v>
      </c>
      <c r="L44" s="190">
        <v>0</v>
      </c>
      <c r="M44" s="190"/>
      <c r="N44" s="190"/>
      <c r="O44" s="190"/>
      <c r="P44" s="190"/>
      <c r="Q44" s="190">
        <f t="shared" si="0"/>
        <v>0</v>
      </c>
      <c r="R44" s="192">
        <v>70.16</v>
      </c>
      <c r="S44" s="190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 x14ac:dyDescent="0.25">
      <c r="A45" s="192" t="s">
        <v>343</v>
      </c>
      <c r="B45" s="190"/>
      <c r="C45" s="190">
        <v>0</v>
      </c>
      <c r="D45" s="190">
        <v>0</v>
      </c>
      <c r="E45" s="190">
        <v>0</v>
      </c>
      <c r="F45" s="190"/>
      <c r="G45" s="190"/>
      <c r="H45" s="190"/>
      <c r="I45" s="190">
        <v>0</v>
      </c>
      <c r="J45" s="190"/>
      <c r="K45" s="190">
        <v>0</v>
      </c>
      <c r="L45" s="190">
        <v>0</v>
      </c>
      <c r="M45" s="190"/>
      <c r="N45" s="190"/>
      <c r="O45" s="190"/>
      <c r="P45" s="190"/>
      <c r="Q45" s="190">
        <f t="shared" si="0"/>
        <v>0</v>
      </c>
      <c r="R45" s="192">
        <v>70.16</v>
      </c>
      <c r="S45" s="190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 x14ac:dyDescent="0.25">
      <c r="A46" s="192" t="s">
        <v>344</v>
      </c>
      <c r="B46" s="190"/>
      <c r="C46" s="190">
        <v>0</v>
      </c>
      <c r="D46" s="190">
        <v>0</v>
      </c>
      <c r="E46" s="190">
        <v>0</v>
      </c>
      <c r="F46" s="190"/>
      <c r="G46" s="190"/>
      <c r="H46" s="190"/>
      <c r="I46" s="190">
        <v>0</v>
      </c>
      <c r="J46" s="190"/>
      <c r="K46" s="190">
        <v>0</v>
      </c>
      <c r="L46" s="190">
        <v>0</v>
      </c>
      <c r="M46" s="190"/>
      <c r="N46" s="190"/>
      <c r="O46" s="190"/>
      <c r="P46" s="190"/>
      <c r="Q46" s="190">
        <f t="shared" si="0"/>
        <v>0</v>
      </c>
      <c r="R46" s="192">
        <v>70.16</v>
      </c>
      <c r="S46" s="190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 x14ac:dyDescent="0.25">
      <c r="A47" s="192" t="s">
        <v>345</v>
      </c>
      <c r="B47" s="190"/>
      <c r="C47" s="190">
        <v>0</v>
      </c>
      <c r="D47" s="190">
        <v>0</v>
      </c>
      <c r="E47" s="190">
        <v>0</v>
      </c>
      <c r="F47" s="190"/>
      <c r="G47" s="190"/>
      <c r="H47" s="190"/>
      <c r="I47" s="190">
        <v>0</v>
      </c>
      <c r="J47" s="190"/>
      <c r="K47" s="190">
        <v>0</v>
      </c>
      <c r="L47" s="190">
        <v>0</v>
      </c>
      <c r="M47" s="190"/>
      <c r="N47" s="190"/>
      <c r="O47" s="190"/>
      <c r="P47" s="190"/>
      <c r="Q47" s="190">
        <f t="shared" si="0"/>
        <v>0</v>
      </c>
      <c r="R47" s="192">
        <v>70.16</v>
      </c>
      <c r="S47" s="190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 x14ac:dyDescent="0.25">
      <c r="A48" s="192" t="s">
        <v>346</v>
      </c>
      <c r="B48" s="190"/>
      <c r="C48" s="190">
        <v>0</v>
      </c>
      <c r="D48" s="190">
        <v>0</v>
      </c>
      <c r="E48" s="190">
        <v>0</v>
      </c>
      <c r="F48" s="190"/>
      <c r="G48" s="190"/>
      <c r="H48" s="190"/>
      <c r="I48" s="190">
        <v>0</v>
      </c>
      <c r="J48" s="190"/>
      <c r="K48" s="190">
        <v>0</v>
      </c>
      <c r="L48" s="190">
        <v>0</v>
      </c>
      <c r="M48" s="190"/>
      <c r="N48" s="190"/>
      <c r="O48" s="190"/>
      <c r="P48" s="190"/>
      <c r="Q48" s="190">
        <f t="shared" si="0"/>
        <v>0</v>
      </c>
      <c r="R48" s="192">
        <v>70.16</v>
      </c>
      <c r="S48" s="190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 x14ac:dyDescent="0.25">
      <c r="A49" s="192" t="s">
        <v>347</v>
      </c>
      <c r="B49" s="190"/>
      <c r="C49" s="190">
        <v>0</v>
      </c>
      <c r="D49" s="190">
        <v>0</v>
      </c>
      <c r="E49" s="190">
        <v>0</v>
      </c>
      <c r="F49" s="190"/>
      <c r="G49" s="190"/>
      <c r="H49" s="190"/>
      <c r="I49" s="190">
        <v>0</v>
      </c>
      <c r="J49" s="190"/>
      <c r="K49" s="190">
        <v>0</v>
      </c>
      <c r="L49" s="190">
        <v>0</v>
      </c>
      <c r="M49" s="190"/>
      <c r="N49" s="190"/>
      <c r="O49" s="190"/>
      <c r="P49" s="190"/>
      <c r="Q49" s="190">
        <f t="shared" si="0"/>
        <v>0</v>
      </c>
      <c r="R49" s="192">
        <v>70.16</v>
      </c>
      <c r="S49" s="190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 x14ac:dyDescent="0.25">
      <c r="A50" s="192" t="s">
        <v>348</v>
      </c>
      <c r="B50" s="190"/>
      <c r="C50" s="190">
        <v>0</v>
      </c>
      <c r="D50" s="190">
        <v>0</v>
      </c>
      <c r="E50" s="190">
        <v>0</v>
      </c>
      <c r="F50" s="190"/>
      <c r="G50" s="190"/>
      <c r="H50" s="190"/>
      <c r="I50" s="190">
        <v>0</v>
      </c>
      <c r="J50" s="190"/>
      <c r="K50" s="190">
        <v>0</v>
      </c>
      <c r="L50" s="190">
        <v>0</v>
      </c>
      <c r="M50" s="190"/>
      <c r="N50" s="190"/>
      <c r="O50" s="190"/>
      <c r="P50" s="190"/>
      <c r="Q50" s="190">
        <f>SUM(B50:P50)</f>
        <v>0</v>
      </c>
      <c r="R50" s="192">
        <v>70.16</v>
      </c>
      <c r="S50" s="190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 x14ac:dyDescent="0.25">
      <c r="A51" s="192" t="s">
        <v>349</v>
      </c>
      <c r="B51" s="190"/>
      <c r="C51" s="190">
        <v>0</v>
      </c>
      <c r="D51" s="190">
        <v>0</v>
      </c>
      <c r="E51" s="190">
        <v>0</v>
      </c>
      <c r="F51" s="190"/>
      <c r="G51" s="190"/>
      <c r="H51" s="190"/>
      <c r="I51" s="190">
        <v>0</v>
      </c>
      <c r="J51" s="190"/>
      <c r="K51" s="190">
        <v>0</v>
      </c>
      <c r="L51" s="190">
        <v>0</v>
      </c>
      <c r="M51" s="190"/>
      <c r="N51" s="190"/>
      <c r="O51" s="190"/>
      <c r="P51" s="190"/>
      <c r="Q51" s="190">
        <f t="shared" si="0"/>
        <v>0</v>
      </c>
      <c r="R51" s="192">
        <v>70.16</v>
      </c>
      <c r="S51" s="190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 x14ac:dyDescent="0.25">
      <c r="A52" s="192" t="s">
        <v>350</v>
      </c>
      <c r="B52" s="190"/>
      <c r="C52" s="190">
        <v>0</v>
      </c>
      <c r="D52" s="190">
        <v>0</v>
      </c>
      <c r="E52" s="190">
        <v>0</v>
      </c>
      <c r="F52" s="190"/>
      <c r="G52" s="190"/>
      <c r="H52" s="190"/>
      <c r="I52" s="190">
        <v>0</v>
      </c>
      <c r="J52" s="190"/>
      <c r="K52" s="190">
        <v>0</v>
      </c>
      <c r="L52" s="190">
        <v>0</v>
      </c>
      <c r="M52" s="190"/>
      <c r="N52" s="190"/>
      <c r="O52" s="190"/>
      <c r="P52" s="190"/>
      <c r="Q52" s="190">
        <f t="shared" si="0"/>
        <v>0</v>
      </c>
      <c r="R52" s="192">
        <v>70.16</v>
      </c>
      <c r="S52" s="190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 x14ac:dyDescent="0.25">
      <c r="A53" s="192" t="s">
        <v>351</v>
      </c>
      <c r="B53" s="190"/>
      <c r="C53" s="190">
        <v>0</v>
      </c>
      <c r="D53" s="190">
        <v>0</v>
      </c>
      <c r="E53" s="190">
        <v>0</v>
      </c>
      <c r="F53" s="190"/>
      <c r="G53" s="190"/>
      <c r="H53" s="190"/>
      <c r="I53" s="190">
        <v>0</v>
      </c>
      <c r="J53" s="190"/>
      <c r="K53" s="190">
        <v>0</v>
      </c>
      <c r="L53" s="190">
        <v>0</v>
      </c>
      <c r="M53" s="190"/>
      <c r="N53" s="190"/>
      <c r="O53" s="190"/>
      <c r="P53" s="190"/>
      <c r="Q53" s="190">
        <f t="shared" si="0"/>
        <v>0</v>
      </c>
      <c r="R53" s="192">
        <v>70.16</v>
      </c>
      <c r="S53" s="190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 x14ac:dyDescent="0.25">
      <c r="A54" s="192" t="s">
        <v>352</v>
      </c>
      <c r="B54" s="190"/>
      <c r="C54" s="190">
        <v>0</v>
      </c>
      <c r="D54" s="190">
        <v>0</v>
      </c>
      <c r="E54" s="190">
        <v>0</v>
      </c>
      <c r="F54" s="190"/>
      <c r="G54" s="190"/>
      <c r="H54" s="190"/>
      <c r="I54" s="190">
        <v>0</v>
      </c>
      <c r="J54" s="190"/>
      <c r="K54" s="190">
        <v>0</v>
      </c>
      <c r="L54" s="190">
        <v>0</v>
      </c>
      <c r="M54" s="190"/>
      <c r="N54" s="190"/>
      <c r="O54" s="190"/>
      <c r="P54" s="190"/>
      <c r="Q54" s="190">
        <f t="shared" si="0"/>
        <v>0</v>
      </c>
      <c r="R54" s="192">
        <v>70.16</v>
      </c>
      <c r="S54" s="190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 x14ac:dyDescent="0.25">
      <c r="A55" s="192" t="s">
        <v>353</v>
      </c>
      <c r="B55" s="190"/>
      <c r="C55" s="190">
        <v>0</v>
      </c>
      <c r="D55" s="190">
        <v>0</v>
      </c>
      <c r="E55" s="190">
        <v>0</v>
      </c>
      <c r="F55" s="190"/>
      <c r="G55" s="190"/>
      <c r="H55" s="190"/>
      <c r="I55" s="190">
        <v>0</v>
      </c>
      <c r="J55" s="190"/>
      <c r="K55" s="190">
        <v>0</v>
      </c>
      <c r="L55" s="190">
        <v>0</v>
      </c>
      <c r="M55" s="190"/>
      <c r="N55" s="190"/>
      <c r="O55" s="190"/>
      <c r="P55" s="190"/>
      <c r="Q55" s="190">
        <f t="shared" si="0"/>
        <v>0</v>
      </c>
      <c r="R55" s="192">
        <v>70.16</v>
      </c>
      <c r="S55" s="190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 x14ac:dyDescent="0.25">
      <c r="A56" s="192" t="s">
        <v>354</v>
      </c>
      <c r="B56" s="190"/>
      <c r="C56" s="190">
        <v>0</v>
      </c>
      <c r="D56" s="190">
        <v>0</v>
      </c>
      <c r="E56" s="190">
        <v>0</v>
      </c>
      <c r="F56" s="190"/>
      <c r="G56" s="190"/>
      <c r="H56" s="190"/>
      <c r="I56" s="190">
        <v>0</v>
      </c>
      <c r="J56" s="190"/>
      <c r="K56" s="190">
        <v>0</v>
      </c>
      <c r="L56" s="190">
        <v>0</v>
      </c>
      <c r="M56" s="190"/>
      <c r="N56" s="190"/>
      <c r="O56" s="190"/>
      <c r="P56" s="190"/>
      <c r="Q56" s="190">
        <f t="shared" si="0"/>
        <v>0</v>
      </c>
      <c r="R56" s="192">
        <v>70.16</v>
      </c>
      <c r="S56" s="190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 x14ac:dyDescent="0.25">
      <c r="A57" s="192" t="s">
        <v>355</v>
      </c>
      <c r="B57" s="190"/>
      <c r="C57" s="190">
        <v>0</v>
      </c>
      <c r="D57" s="190">
        <v>0</v>
      </c>
      <c r="E57" s="190">
        <v>0</v>
      </c>
      <c r="F57" s="190"/>
      <c r="G57" s="190"/>
      <c r="H57" s="190"/>
      <c r="I57" s="190">
        <v>0</v>
      </c>
      <c r="J57" s="190"/>
      <c r="K57" s="190">
        <v>0</v>
      </c>
      <c r="L57" s="190">
        <v>0</v>
      </c>
      <c r="M57" s="190"/>
      <c r="N57" s="190"/>
      <c r="O57" s="190"/>
      <c r="P57" s="190"/>
      <c r="Q57" s="190">
        <f t="shared" si="0"/>
        <v>0</v>
      </c>
      <c r="R57" s="192">
        <v>70.16</v>
      </c>
      <c r="S57" s="190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 x14ac:dyDescent="0.25">
      <c r="A58" s="192" t="s">
        <v>356</v>
      </c>
      <c r="B58" s="190"/>
      <c r="C58" s="190">
        <v>0</v>
      </c>
      <c r="D58" s="190">
        <v>0</v>
      </c>
      <c r="E58" s="190">
        <v>0</v>
      </c>
      <c r="F58" s="190"/>
      <c r="G58" s="190"/>
      <c r="H58" s="190"/>
      <c r="I58" s="190">
        <v>0</v>
      </c>
      <c r="J58" s="190"/>
      <c r="K58" s="190">
        <v>0</v>
      </c>
      <c r="L58" s="190">
        <v>0</v>
      </c>
      <c r="M58" s="190"/>
      <c r="N58" s="190"/>
      <c r="O58" s="190"/>
      <c r="P58" s="190"/>
      <c r="Q58" s="190">
        <f t="shared" si="0"/>
        <v>0</v>
      </c>
      <c r="R58" s="192">
        <v>70.16</v>
      </c>
      <c r="S58" s="190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 x14ac:dyDescent="0.25">
      <c r="A59" s="192" t="s">
        <v>357</v>
      </c>
      <c r="B59" s="190"/>
      <c r="C59" s="190">
        <v>0</v>
      </c>
      <c r="D59" s="190">
        <v>0</v>
      </c>
      <c r="E59" s="190">
        <v>0</v>
      </c>
      <c r="F59" s="190"/>
      <c r="G59" s="190"/>
      <c r="H59" s="190"/>
      <c r="I59" s="190">
        <v>0</v>
      </c>
      <c r="J59" s="190"/>
      <c r="K59" s="190">
        <v>0</v>
      </c>
      <c r="L59" s="190">
        <v>0</v>
      </c>
      <c r="M59" s="190"/>
      <c r="N59" s="190"/>
      <c r="O59" s="190"/>
      <c r="P59" s="190"/>
      <c r="Q59" s="190">
        <f t="shared" si="0"/>
        <v>0</v>
      </c>
      <c r="R59" s="192">
        <v>70.16</v>
      </c>
      <c r="S59" s="190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 x14ac:dyDescent="0.25">
      <c r="A60" s="192" t="s">
        <v>358</v>
      </c>
      <c r="B60" s="190"/>
      <c r="C60" s="190">
        <v>0</v>
      </c>
      <c r="D60" s="190">
        <v>0</v>
      </c>
      <c r="E60" s="190">
        <v>0</v>
      </c>
      <c r="F60" s="190"/>
      <c r="G60" s="190"/>
      <c r="H60" s="190"/>
      <c r="I60" s="190">
        <v>0</v>
      </c>
      <c r="J60" s="190"/>
      <c r="K60" s="190">
        <v>0</v>
      </c>
      <c r="L60" s="190">
        <v>0</v>
      </c>
      <c r="M60" s="190"/>
      <c r="N60" s="190"/>
      <c r="O60" s="190"/>
      <c r="P60" s="190"/>
      <c r="Q60" s="190">
        <f t="shared" si="0"/>
        <v>0</v>
      </c>
      <c r="R60" s="192">
        <v>70.16</v>
      </c>
      <c r="S60" s="190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 x14ac:dyDescent="0.25">
      <c r="A61" s="192" t="s">
        <v>359</v>
      </c>
      <c r="B61" s="190"/>
      <c r="C61" s="190">
        <v>0</v>
      </c>
      <c r="D61" s="190">
        <v>0</v>
      </c>
      <c r="E61" s="190">
        <v>0</v>
      </c>
      <c r="F61" s="190"/>
      <c r="G61" s="190"/>
      <c r="H61" s="190"/>
      <c r="I61" s="190">
        <v>0</v>
      </c>
      <c r="J61" s="190"/>
      <c r="K61" s="190">
        <v>0</v>
      </c>
      <c r="L61" s="190">
        <v>0</v>
      </c>
      <c r="M61" s="190"/>
      <c r="N61" s="190"/>
      <c r="O61" s="190"/>
      <c r="P61" s="190"/>
      <c r="Q61" s="190">
        <f t="shared" si="0"/>
        <v>0</v>
      </c>
      <c r="R61" s="192">
        <v>70.16</v>
      </c>
      <c r="S61" s="190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 x14ac:dyDescent="0.25">
      <c r="A62" s="192" t="s">
        <v>360</v>
      </c>
      <c r="B62" s="190"/>
      <c r="C62" s="190">
        <v>0</v>
      </c>
      <c r="D62" s="190">
        <v>0</v>
      </c>
      <c r="E62" s="190">
        <v>0</v>
      </c>
      <c r="F62" s="190"/>
      <c r="G62" s="190"/>
      <c r="H62" s="190"/>
      <c r="I62" s="190">
        <v>0</v>
      </c>
      <c r="J62" s="190"/>
      <c r="K62" s="190">
        <v>0</v>
      </c>
      <c r="L62" s="190">
        <v>0</v>
      </c>
      <c r="M62" s="190"/>
      <c r="N62" s="190"/>
      <c r="O62" s="190"/>
      <c r="P62" s="190"/>
      <c r="Q62" s="190">
        <f t="shared" si="0"/>
        <v>0</v>
      </c>
      <c r="R62" s="192">
        <v>70.16</v>
      </c>
      <c r="S62" s="190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 x14ac:dyDescent="0.25">
      <c r="A63" s="192" t="s">
        <v>361</v>
      </c>
      <c r="B63" s="190"/>
      <c r="C63" s="190">
        <v>0</v>
      </c>
      <c r="D63" s="190">
        <v>0</v>
      </c>
      <c r="E63" s="190">
        <v>0</v>
      </c>
      <c r="F63" s="190"/>
      <c r="G63" s="190"/>
      <c r="H63" s="190"/>
      <c r="I63" s="190">
        <v>0</v>
      </c>
      <c r="J63" s="190"/>
      <c r="K63" s="190">
        <v>0</v>
      </c>
      <c r="L63" s="190">
        <v>0</v>
      </c>
      <c r="M63" s="190"/>
      <c r="N63" s="190"/>
      <c r="O63" s="190"/>
      <c r="P63" s="190"/>
      <c r="Q63" s="190">
        <f t="shared" si="0"/>
        <v>0</v>
      </c>
      <c r="R63" s="192">
        <v>70.16</v>
      </c>
      <c r="S63" s="190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 x14ac:dyDescent="0.25">
      <c r="A64" s="192" t="s">
        <v>362</v>
      </c>
      <c r="B64" s="190"/>
      <c r="C64" s="190">
        <v>0</v>
      </c>
      <c r="D64" s="190">
        <v>0</v>
      </c>
      <c r="E64" s="190">
        <v>0</v>
      </c>
      <c r="F64" s="190"/>
      <c r="G64" s="190"/>
      <c r="H64" s="190"/>
      <c r="I64" s="190">
        <v>0</v>
      </c>
      <c r="J64" s="190"/>
      <c r="K64" s="190">
        <v>0</v>
      </c>
      <c r="L64" s="190">
        <v>0</v>
      </c>
      <c r="M64" s="190"/>
      <c r="N64" s="190"/>
      <c r="O64" s="190"/>
      <c r="P64" s="190"/>
      <c r="Q64" s="190">
        <f t="shared" si="0"/>
        <v>0</v>
      </c>
      <c r="R64" s="192">
        <v>70.16</v>
      </c>
      <c r="S64" s="190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 x14ac:dyDescent="0.25">
      <c r="A65" s="192" t="s">
        <v>363</v>
      </c>
      <c r="B65" s="190"/>
      <c r="C65" s="190">
        <v>0</v>
      </c>
      <c r="D65" s="190">
        <v>0</v>
      </c>
      <c r="E65" s="190">
        <v>0</v>
      </c>
      <c r="F65" s="190"/>
      <c r="G65" s="190"/>
      <c r="H65" s="190"/>
      <c r="I65" s="190">
        <v>0</v>
      </c>
      <c r="J65" s="190"/>
      <c r="K65" s="190">
        <v>0</v>
      </c>
      <c r="L65" s="190">
        <v>0</v>
      </c>
      <c r="M65" s="190"/>
      <c r="N65" s="190"/>
      <c r="O65" s="190"/>
      <c r="P65" s="190"/>
      <c r="Q65" s="190">
        <f t="shared" si="0"/>
        <v>0</v>
      </c>
      <c r="R65" s="192">
        <v>70.16</v>
      </c>
      <c r="S65" s="190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 x14ac:dyDescent="0.25">
      <c r="A66" s="192" t="s">
        <v>364</v>
      </c>
      <c r="B66" s="190"/>
      <c r="C66" s="190">
        <v>0</v>
      </c>
      <c r="D66" s="190">
        <v>0</v>
      </c>
      <c r="E66" s="190">
        <v>0</v>
      </c>
      <c r="F66" s="190"/>
      <c r="G66" s="190"/>
      <c r="H66" s="190"/>
      <c r="I66" s="190">
        <v>0</v>
      </c>
      <c r="J66" s="190"/>
      <c r="K66" s="190">
        <v>0</v>
      </c>
      <c r="L66" s="190">
        <v>0</v>
      </c>
      <c r="M66" s="190"/>
      <c r="N66" s="190"/>
      <c r="O66" s="190"/>
      <c r="P66" s="190"/>
      <c r="Q66" s="190">
        <f t="shared" si="0"/>
        <v>0</v>
      </c>
      <c r="R66" s="192">
        <v>70.16</v>
      </c>
      <c r="S66" s="190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 x14ac:dyDescent="0.25">
      <c r="A67" s="192" t="s">
        <v>365</v>
      </c>
      <c r="B67" s="190"/>
      <c r="C67" s="190">
        <v>0</v>
      </c>
      <c r="D67" s="190">
        <v>0</v>
      </c>
      <c r="E67" s="190">
        <v>0</v>
      </c>
      <c r="F67" s="190"/>
      <c r="G67" s="190"/>
      <c r="H67" s="190"/>
      <c r="I67" s="190">
        <v>0</v>
      </c>
      <c r="J67" s="190"/>
      <c r="K67" s="190">
        <v>0</v>
      </c>
      <c r="L67" s="190">
        <v>0</v>
      </c>
      <c r="M67" s="190"/>
      <c r="N67" s="190"/>
      <c r="O67" s="190"/>
      <c r="P67" s="190"/>
      <c r="Q67" s="190">
        <f t="shared" si="0"/>
        <v>0</v>
      </c>
      <c r="R67" s="192">
        <v>70.16</v>
      </c>
      <c r="S67" s="190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 x14ac:dyDescent="0.25">
      <c r="A68" s="192" t="s">
        <v>366</v>
      </c>
      <c r="B68" s="190"/>
      <c r="C68" s="190">
        <v>0</v>
      </c>
      <c r="D68" s="190">
        <v>0</v>
      </c>
      <c r="E68" s="190">
        <v>0</v>
      </c>
      <c r="F68" s="190"/>
      <c r="G68" s="190"/>
      <c r="H68" s="190"/>
      <c r="I68" s="190">
        <v>0</v>
      </c>
      <c r="J68" s="190"/>
      <c r="K68" s="190">
        <v>0</v>
      </c>
      <c r="L68" s="190">
        <v>0</v>
      </c>
      <c r="M68" s="190"/>
      <c r="N68" s="190"/>
      <c r="O68" s="190"/>
      <c r="P68" s="190"/>
      <c r="Q68" s="190">
        <f t="shared" ref="Q68:Q98" si="4">SUM(B68:P68)</f>
        <v>0</v>
      </c>
      <c r="R68" s="192">
        <v>70.16</v>
      </c>
      <c r="S68" s="190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 x14ac:dyDescent="0.25">
      <c r="A69" s="192" t="s">
        <v>367</v>
      </c>
      <c r="B69" s="190"/>
      <c r="C69" s="190">
        <v>0</v>
      </c>
      <c r="D69" s="190">
        <v>0</v>
      </c>
      <c r="E69" s="190">
        <v>0</v>
      </c>
      <c r="F69" s="190"/>
      <c r="G69" s="190"/>
      <c r="H69" s="190"/>
      <c r="I69" s="190">
        <v>0</v>
      </c>
      <c r="J69" s="190"/>
      <c r="K69" s="190">
        <v>0</v>
      </c>
      <c r="L69" s="190">
        <v>0</v>
      </c>
      <c r="M69" s="190"/>
      <c r="N69" s="190"/>
      <c r="O69" s="190"/>
      <c r="P69" s="190"/>
      <c r="Q69" s="190">
        <f t="shared" si="4"/>
        <v>0</v>
      </c>
      <c r="R69" s="192">
        <v>70.16</v>
      </c>
      <c r="S69" s="190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 x14ac:dyDescent="0.25">
      <c r="A70" s="192" t="s">
        <v>368</v>
      </c>
      <c r="B70" s="190"/>
      <c r="C70" s="190">
        <v>0</v>
      </c>
      <c r="D70" s="190">
        <v>0</v>
      </c>
      <c r="E70" s="190">
        <v>0</v>
      </c>
      <c r="F70" s="190"/>
      <c r="G70" s="190"/>
      <c r="H70" s="190"/>
      <c r="I70" s="190">
        <v>0</v>
      </c>
      <c r="J70" s="190"/>
      <c r="K70" s="190">
        <v>0</v>
      </c>
      <c r="L70" s="190">
        <v>0</v>
      </c>
      <c r="M70" s="190"/>
      <c r="N70" s="190"/>
      <c r="O70" s="190"/>
      <c r="P70" s="190"/>
      <c r="Q70" s="190">
        <f t="shared" si="4"/>
        <v>0</v>
      </c>
      <c r="R70" s="192">
        <v>70.16</v>
      </c>
      <c r="S70" s="190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 x14ac:dyDescent="0.25">
      <c r="A71" s="192" t="s">
        <v>369</v>
      </c>
      <c r="B71" s="190"/>
      <c r="C71" s="190">
        <v>0</v>
      </c>
      <c r="D71" s="190">
        <v>0</v>
      </c>
      <c r="E71" s="190">
        <v>0</v>
      </c>
      <c r="F71" s="190"/>
      <c r="G71" s="190"/>
      <c r="H71" s="190"/>
      <c r="I71" s="190">
        <v>0</v>
      </c>
      <c r="J71" s="190"/>
      <c r="K71" s="190">
        <v>0</v>
      </c>
      <c r="L71" s="190">
        <v>0</v>
      </c>
      <c r="M71" s="190"/>
      <c r="N71" s="190"/>
      <c r="O71" s="190"/>
      <c r="P71" s="190"/>
      <c r="Q71" s="190">
        <f t="shared" si="4"/>
        <v>0</v>
      </c>
      <c r="R71" s="192">
        <v>70.16</v>
      </c>
      <c r="S71" s="190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 x14ac:dyDescent="0.25">
      <c r="A72" s="192" t="s">
        <v>370</v>
      </c>
      <c r="B72" s="190"/>
      <c r="C72" s="190">
        <v>0</v>
      </c>
      <c r="D72" s="190">
        <v>0</v>
      </c>
      <c r="E72" s="190">
        <v>0</v>
      </c>
      <c r="F72" s="190"/>
      <c r="G72" s="190"/>
      <c r="H72" s="190"/>
      <c r="I72" s="190">
        <v>0</v>
      </c>
      <c r="J72" s="190"/>
      <c r="K72" s="190">
        <v>0</v>
      </c>
      <c r="L72" s="190">
        <v>0</v>
      </c>
      <c r="M72" s="190"/>
      <c r="N72" s="190"/>
      <c r="O72" s="190"/>
      <c r="P72" s="190"/>
      <c r="Q72" s="190">
        <f t="shared" si="4"/>
        <v>0</v>
      </c>
      <c r="R72" s="192">
        <v>70.16</v>
      </c>
      <c r="S72" s="190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 x14ac:dyDescent="0.25">
      <c r="A73" s="192" t="s">
        <v>371</v>
      </c>
      <c r="B73" s="190"/>
      <c r="C73" s="190">
        <v>0</v>
      </c>
      <c r="D73" s="190">
        <v>0</v>
      </c>
      <c r="E73" s="190">
        <v>0</v>
      </c>
      <c r="F73" s="190"/>
      <c r="G73" s="190"/>
      <c r="H73" s="190"/>
      <c r="I73" s="190">
        <v>0</v>
      </c>
      <c r="J73" s="190"/>
      <c r="K73" s="190">
        <v>0</v>
      </c>
      <c r="L73" s="190">
        <v>0</v>
      </c>
      <c r="M73" s="190"/>
      <c r="N73" s="190"/>
      <c r="O73" s="190"/>
      <c r="P73" s="190"/>
      <c r="Q73" s="190">
        <f t="shared" si="4"/>
        <v>0</v>
      </c>
      <c r="R73" s="192">
        <v>70.16</v>
      </c>
      <c r="S73" s="190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 x14ac:dyDescent="0.25">
      <c r="A74" s="192" t="s">
        <v>372</v>
      </c>
      <c r="B74" s="190"/>
      <c r="C74" s="190">
        <v>0</v>
      </c>
      <c r="D74" s="190">
        <v>0</v>
      </c>
      <c r="E74" s="190">
        <v>0</v>
      </c>
      <c r="F74" s="190"/>
      <c r="G74" s="190"/>
      <c r="H74" s="190"/>
      <c r="I74" s="190">
        <v>0</v>
      </c>
      <c r="J74" s="190"/>
      <c r="K74" s="190">
        <v>0</v>
      </c>
      <c r="L74" s="190">
        <v>0</v>
      </c>
      <c r="M74" s="190"/>
      <c r="N74" s="190"/>
      <c r="O74" s="190"/>
      <c r="P74" s="190"/>
      <c r="Q74" s="190">
        <f t="shared" si="4"/>
        <v>0</v>
      </c>
      <c r="R74" s="192">
        <v>70.16</v>
      </c>
      <c r="S74" s="190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 x14ac:dyDescent="0.25">
      <c r="A75" s="192" t="s">
        <v>373</v>
      </c>
      <c r="B75" s="190"/>
      <c r="C75" s="190">
        <v>0</v>
      </c>
      <c r="D75" s="190">
        <v>0</v>
      </c>
      <c r="E75" s="190">
        <v>0</v>
      </c>
      <c r="F75" s="190"/>
      <c r="G75" s="190"/>
      <c r="H75" s="190"/>
      <c r="I75" s="190">
        <v>0</v>
      </c>
      <c r="J75" s="190"/>
      <c r="K75" s="190">
        <v>0</v>
      </c>
      <c r="L75" s="190">
        <v>0</v>
      </c>
      <c r="M75" s="190"/>
      <c r="N75" s="190"/>
      <c r="O75" s="190"/>
      <c r="P75" s="190"/>
      <c r="Q75" s="190">
        <f t="shared" si="4"/>
        <v>0</v>
      </c>
      <c r="R75" s="192">
        <v>70.16</v>
      </c>
      <c r="S75" s="190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 x14ac:dyDescent="0.25">
      <c r="A76" s="192" t="s">
        <v>374</v>
      </c>
      <c r="B76" s="190"/>
      <c r="C76" s="190">
        <v>0</v>
      </c>
      <c r="D76" s="190">
        <v>0</v>
      </c>
      <c r="E76" s="190">
        <v>0</v>
      </c>
      <c r="F76" s="190"/>
      <c r="G76" s="190"/>
      <c r="H76" s="190"/>
      <c r="I76" s="190">
        <v>0</v>
      </c>
      <c r="J76" s="190"/>
      <c r="K76" s="190">
        <v>0</v>
      </c>
      <c r="L76" s="190">
        <v>0</v>
      </c>
      <c r="M76" s="190"/>
      <c r="N76" s="190"/>
      <c r="O76" s="190"/>
      <c r="P76" s="190"/>
      <c r="Q76" s="190">
        <f t="shared" si="4"/>
        <v>0</v>
      </c>
      <c r="R76" s="192">
        <v>70.16</v>
      </c>
      <c r="S76" s="190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 x14ac:dyDescent="0.25">
      <c r="A77" s="192" t="s">
        <v>375</v>
      </c>
      <c r="B77" s="190"/>
      <c r="C77" s="190">
        <v>0</v>
      </c>
      <c r="D77" s="190">
        <v>0</v>
      </c>
      <c r="E77" s="190">
        <v>0</v>
      </c>
      <c r="F77" s="190"/>
      <c r="G77" s="190"/>
      <c r="H77" s="190"/>
      <c r="I77" s="190">
        <v>0</v>
      </c>
      <c r="J77" s="190"/>
      <c r="K77" s="190">
        <v>0</v>
      </c>
      <c r="L77" s="190">
        <v>0</v>
      </c>
      <c r="M77" s="190"/>
      <c r="N77" s="190"/>
      <c r="O77" s="190"/>
      <c r="P77" s="190"/>
      <c r="Q77" s="190">
        <f t="shared" si="4"/>
        <v>0</v>
      </c>
      <c r="R77" s="192">
        <v>70.16</v>
      </c>
      <c r="S77" s="190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 x14ac:dyDescent="0.25">
      <c r="A78" s="192" t="s">
        <v>376</v>
      </c>
      <c r="B78" s="190"/>
      <c r="C78" s="190">
        <v>0</v>
      </c>
      <c r="D78" s="190">
        <v>0</v>
      </c>
      <c r="E78" s="190">
        <v>0</v>
      </c>
      <c r="F78" s="190"/>
      <c r="G78" s="190"/>
      <c r="H78" s="190"/>
      <c r="I78" s="190">
        <v>0</v>
      </c>
      <c r="J78" s="190"/>
      <c r="K78" s="190">
        <v>0</v>
      </c>
      <c r="L78" s="190">
        <v>0</v>
      </c>
      <c r="M78" s="190"/>
      <c r="N78" s="190"/>
      <c r="O78" s="190"/>
      <c r="P78" s="190"/>
      <c r="Q78" s="190">
        <f t="shared" si="4"/>
        <v>0</v>
      </c>
      <c r="R78" s="192">
        <v>70.16</v>
      </c>
      <c r="S78" s="190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 x14ac:dyDescent="0.25">
      <c r="A79" s="192" t="s">
        <v>377</v>
      </c>
      <c r="B79" s="190"/>
      <c r="C79" s="190">
        <v>0</v>
      </c>
      <c r="D79" s="190">
        <v>0</v>
      </c>
      <c r="E79" s="190">
        <v>0</v>
      </c>
      <c r="F79" s="190"/>
      <c r="G79" s="190"/>
      <c r="H79" s="190"/>
      <c r="I79" s="190">
        <v>0</v>
      </c>
      <c r="J79" s="190"/>
      <c r="K79" s="190">
        <v>0</v>
      </c>
      <c r="L79" s="190">
        <v>0</v>
      </c>
      <c r="M79" s="190"/>
      <c r="N79" s="190"/>
      <c r="O79" s="190"/>
      <c r="P79" s="190"/>
      <c r="Q79" s="190">
        <f t="shared" si="4"/>
        <v>0</v>
      </c>
      <c r="R79" s="192">
        <v>-69.84</v>
      </c>
      <c r="S79" s="190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 x14ac:dyDescent="0.25">
      <c r="A80" s="192" t="s">
        <v>378</v>
      </c>
      <c r="B80" s="190"/>
      <c r="C80" s="190">
        <v>0</v>
      </c>
      <c r="D80" s="190">
        <v>0</v>
      </c>
      <c r="E80" s="190">
        <v>0</v>
      </c>
      <c r="F80" s="190"/>
      <c r="G80" s="190"/>
      <c r="H80" s="190"/>
      <c r="I80" s="190">
        <v>0</v>
      </c>
      <c r="J80" s="190"/>
      <c r="K80" s="190">
        <v>0</v>
      </c>
      <c r="L80" s="190">
        <v>0</v>
      </c>
      <c r="M80" s="190"/>
      <c r="N80" s="190"/>
      <c r="O80" s="190"/>
      <c r="P80" s="190"/>
      <c r="Q80" s="190">
        <f t="shared" si="4"/>
        <v>0</v>
      </c>
      <c r="R80" s="192">
        <v>-69.84</v>
      </c>
      <c r="S80" s="190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 x14ac:dyDescent="0.25">
      <c r="A81" s="192" t="s">
        <v>379</v>
      </c>
      <c r="B81" s="190"/>
      <c r="C81" s="190">
        <v>0</v>
      </c>
      <c r="D81" s="190">
        <v>0</v>
      </c>
      <c r="E81" s="190">
        <v>0</v>
      </c>
      <c r="F81" s="190"/>
      <c r="G81" s="190"/>
      <c r="H81" s="190"/>
      <c r="I81" s="190">
        <v>0</v>
      </c>
      <c r="J81" s="190"/>
      <c r="K81" s="190">
        <v>0</v>
      </c>
      <c r="L81" s="190">
        <v>0</v>
      </c>
      <c r="M81" s="190"/>
      <c r="N81" s="190"/>
      <c r="O81" s="190"/>
      <c r="P81" s="190"/>
      <c r="Q81" s="190">
        <f t="shared" si="4"/>
        <v>0</v>
      </c>
      <c r="R81" s="192">
        <v>-69.84</v>
      </c>
      <c r="S81" s="190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 x14ac:dyDescent="0.25">
      <c r="A82" s="192" t="s">
        <v>380</v>
      </c>
      <c r="B82" s="190"/>
      <c r="C82" s="190">
        <v>0</v>
      </c>
      <c r="D82" s="190">
        <v>0</v>
      </c>
      <c r="E82" s="190">
        <v>0</v>
      </c>
      <c r="F82" s="190"/>
      <c r="G82" s="190"/>
      <c r="H82" s="190"/>
      <c r="I82" s="190">
        <v>0</v>
      </c>
      <c r="J82" s="190"/>
      <c r="K82" s="190">
        <v>0</v>
      </c>
      <c r="L82" s="190">
        <v>0</v>
      </c>
      <c r="M82" s="190"/>
      <c r="N82" s="190"/>
      <c r="O82" s="190"/>
      <c r="P82" s="190"/>
      <c r="Q82" s="190">
        <f t="shared" si="4"/>
        <v>0</v>
      </c>
      <c r="R82" s="192">
        <v>-69.84</v>
      </c>
      <c r="S82" s="190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 x14ac:dyDescent="0.25">
      <c r="A83" s="192" t="s">
        <v>381</v>
      </c>
      <c r="B83" s="190"/>
      <c r="C83" s="190">
        <v>0</v>
      </c>
      <c r="D83" s="190">
        <v>0</v>
      </c>
      <c r="E83" s="190">
        <v>0</v>
      </c>
      <c r="F83" s="190"/>
      <c r="G83" s="190"/>
      <c r="H83" s="190"/>
      <c r="I83" s="190">
        <v>0</v>
      </c>
      <c r="J83" s="190"/>
      <c r="K83" s="190">
        <v>0</v>
      </c>
      <c r="L83" s="190">
        <v>0</v>
      </c>
      <c r="M83" s="190"/>
      <c r="N83" s="190"/>
      <c r="O83" s="190"/>
      <c r="P83" s="190"/>
      <c r="Q83" s="190">
        <f t="shared" si="4"/>
        <v>0</v>
      </c>
      <c r="R83" s="192">
        <v>-69.84</v>
      </c>
      <c r="S83" s="190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 x14ac:dyDescent="0.25">
      <c r="A84" s="192" t="s">
        <v>382</v>
      </c>
      <c r="B84" s="190"/>
      <c r="C84" s="190">
        <v>0</v>
      </c>
      <c r="D84" s="190">
        <v>0</v>
      </c>
      <c r="E84" s="190">
        <v>0</v>
      </c>
      <c r="F84" s="190"/>
      <c r="G84" s="190"/>
      <c r="H84" s="190"/>
      <c r="I84" s="190">
        <v>0</v>
      </c>
      <c r="J84" s="190"/>
      <c r="K84" s="190">
        <v>0</v>
      </c>
      <c r="L84" s="190">
        <v>0</v>
      </c>
      <c r="M84" s="190"/>
      <c r="N84" s="190"/>
      <c r="O84" s="190"/>
      <c r="P84" s="190"/>
      <c r="Q84" s="190">
        <f t="shared" si="4"/>
        <v>0</v>
      </c>
      <c r="R84" s="192">
        <v>-69.84</v>
      </c>
      <c r="S84" s="190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 x14ac:dyDescent="0.25">
      <c r="A85" s="192" t="s">
        <v>383</v>
      </c>
      <c r="B85" s="190"/>
      <c r="C85" s="190">
        <v>0</v>
      </c>
      <c r="D85" s="190">
        <v>0</v>
      </c>
      <c r="E85" s="190">
        <v>0</v>
      </c>
      <c r="F85" s="190"/>
      <c r="G85" s="190"/>
      <c r="H85" s="190"/>
      <c r="I85" s="190">
        <v>0</v>
      </c>
      <c r="J85" s="190"/>
      <c r="K85" s="190">
        <v>0</v>
      </c>
      <c r="L85" s="190">
        <v>0</v>
      </c>
      <c r="M85" s="190"/>
      <c r="N85" s="190"/>
      <c r="O85" s="190"/>
      <c r="P85" s="190"/>
      <c r="Q85" s="190">
        <f t="shared" si="4"/>
        <v>0</v>
      </c>
      <c r="R85" s="192">
        <v>-69.84</v>
      </c>
      <c r="S85" s="190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 x14ac:dyDescent="0.25">
      <c r="A86" s="192" t="s">
        <v>384</v>
      </c>
      <c r="B86" s="190"/>
      <c r="C86" s="190">
        <v>0</v>
      </c>
      <c r="D86" s="190">
        <v>0</v>
      </c>
      <c r="E86" s="190">
        <v>0</v>
      </c>
      <c r="F86" s="190"/>
      <c r="G86" s="190"/>
      <c r="H86" s="190"/>
      <c r="I86" s="190">
        <v>0</v>
      </c>
      <c r="J86" s="190"/>
      <c r="K86" s="190">
        <v>0</v>
      </c>
      <c r="L86" s="190">
        <v>0</v>
      </c>
      <c r="M86" s="190"/>
      <c r="N86" s="190"/>
      <c r="O86" s="190"/>
      <c r="P86" s="190"/>
      <c r="Q86" s="190">
        <f t="shared" si="4"/>
        <v>0</v>
      </c>
      <c r="R86" s="192">
        <v>-69.84</v>
      </c>
      <c r="S86" s="190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 x14ac:dyDescent="0.25">
      <c r="A87" s="192" t="s">
        <v>385</v>
      </c>
      <c r="B87" s="190"/>
      <c r="C87" s="190">
        <v>0</v>
      </c>
      <c r="D87" s="190">
        <v>0</v>
      </c>
      <c r="E87" s="190">
        <v>0</v>
      </c>
      <c r="F87" s="190"/>
      <c r="G87" s="190"/>
      <c r="H87" s="190"/>
      <c r="I87" s="190">
        <v>0</v>
      </c>
      <c r="J87" s="190"/>
      <c r="K87" s="190">
        <v>0</v>
      </c>
      <c r="L87" s="190">
        <v>0</v>
      </c>
      <c r="M87" s="190"/>
      <c r="N87" s="190"/>
      <c r="O87" s="190"/>
      <c r="P87" s="190"/>
      <c r="Q87" s="190">
        <f t="shared" si="4"/>
        <v>0</v>
      </c>
      <c r="R87" s="192">
        <v>-69.84</v>
      </c>
      <c r="S87" s="190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 x14ac:dyDescent="0.25">
      <c r="A88" s="192" t="s">
        <v>386</v>
      </c>
      <c r="B88" s="190"/>
      <c r="C88" s="190">
        <v>0</v>
      </c>
      <c r="D88" s="190">
        <v>0</v>
      </c>
      <c r="E88" s="190">
        <v>0</v>
      </c>
      <c r="F88" s="190"/>
      <c r="G88" s="190"/>
      <c r="H88" s="190"/>
      <c r="I88" s="190">
        <v>0</v>
      </c>
      <c r="J88" s="190"/>
      <c r="K88" s="190">
        <v>0</v>
      </c>
      <c r="L88" s="190">
        <v>0</v>
      </c>
      <c r="M88" s="190"/>
      <c r="N88" s="190"/>
      <c r="O88" s="190"/>
      <c r="P88" s="190"/>
      <c r="Q88" s="190">
        <f t="shared" si="4"/>
        <v>0</v>
      </c>
      <c r="R88" s="192">
        <v>-69.83</v>
      </c>
      <c r="S88" s="190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 x14ac:dyDescent="0.25">
      <c r="A89" s="192" t="s">
        <v>387</v>
      </c>
      <c r="B89" s="190"/>
      <c r="C89" s="190">
        <v>0</v>
      </c>
      <c r="D89" s="190">
        <v>0</v>
      </c>
      <c r="E89" s="190">
        <v>0</v>
      </c>
      <c r="F89" s="190"/>
      <c r="G89" s="190"/>
      <c r="H89" s="190"/>
      <c r="I89" s="190">
        <v>0</v>
      </c>
      <c r="J89" s="190"/>
      <c r="K89" s="190">
        <v>0</v>
      </c>
      <c r="L89" s="190">
        <v>0</v>
      </c>
      <c r="M89" s="190"/>
      <c r="N89" s="190"/>
      <c r="O89" s="190"/>
      <c r="P89" s="190"/>
      <c r="Q89" s="190">
        <f t="shared" si="4"/>
        <v>0</v>
      </c>
      <c r="R89" s="192">
        <v>-69.84</v>
      </c>
      <c r="S89" s="190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 x14ac:dyDescent="0.25">
      <c r="A90" s="192" t="s">
        <v>388</v>
      </c>
      <c r="B90" s="190"/>
      <c r="C90" s="190">
        <v>0</v>
      </c>
      <c r="D90" s="190">
        <v>0</v>
      </c>
      <c r="E90" s="190">
        <v>0</v>
      </c>
      <c r="F90" s="190"/>
      <c r="G90" s="190"/>
      <c r="H90" s="190"/>
      <c r="I90" s="190">
        <v>0</v>
      </c>
      <c r="J90" s="190"/>
      <c r="K90" s="190">
        <v>0</v>
      </c>
      <c r="L90" s="190">
        <v>0</v>
      </c>
      <c r="M90" s="190"/>
      <c r="N90" s="190"/>
      <c r="O90" s="190"/>
      <c r="P90" s="190"/>
      <c r="Q90" s="190">
        <f t="shared" si="4"/>
        <v>0</v>
      </c>
      <c r="R90" s="192">
        <v>-69.84</v>
      </c>
      <c r="S90" s="190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 x14ac:dyDescent="0.25">
      <c r="A91" s="192" t="s">
        <v>389</v>
      </c>
      <c r="B91" s="190"/>
      <c r="C91" s="190">
        <v>0</v>
      </c>
      <c r="D91" s="190">
        <v>0</v>
      </c>
      <c r="E91" s="190">
        <v>0</v>
      </c>
      <c r="F91" s="190"/>
      <c r="G91" s="190"/>
      <c r="H91" s="190"/>
      <c r="I91" s="190">
        <v>0</v>
      </c>
      <c r="J91" s="190"/>
      <c r="K91" s="190">
        <v>0</v>
      </c>
      <c r="L91" s="190">
        <v>0</v>
      </c>
      <c r="M91" s="190"/>
      <c r="N91" s="190"/>
      <c r="O91" s="190"/>
      <c r="P91" s="190"/>
      <c r="Q91" s="190">
        <f t="shared" si="4"/>
        <v>0</v>
      </c>
      <c r="R91" s="192">
        <v>-69.84</v>
      </c>
      <c r="S91" s="190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 x14ac:dyDescent="0.25">
      <c r="A92" s="192" t="s">
        <v>390</v>
      </c>
      <c r="B92" s="190"/>
      <c r="C92" s="190">
        <v>0</v>
      </c>
      <c r="D92" s="190">
        <v>0</v>
      </c>
      <c r="E92" s="190">
        <v>0</v>
      </c>
      <c r="F92" s="190"/>
      <c r="G92" s="190"/>
      <c r="H92" s="190"/>
      <c r="I92" s="190">
        <v>0</v>
      </c>
      <c r="J92" s="190"/>
      <c r="K92" s="190">
        <v>0</v>
      </c>
      <c r="L92" s="190">
        <v>0</v>
      </c>
      <c r="M92" s="190"/>
      <c r="N92" s="190"/>
      <c r="O92" s="190"/>
      <c r="P92" s="190"/>
      <c r="Q92" s="190">
        <f t="shared" si="4"/>
        <v>0</v>
      </c>
      <c r="R92" s="192">
        <v>-69.84</v>
      </c>
      <c r="S92" s="190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 x14ac:dyDescent="0.25">
      <c r="A93" s="192" t="s">
        <v>391</v>
      </c>
      <c r="B93" s="190"/>
      <c r="C93" s="190">
        <v>0</v>
      </c>
      <c r="D93" s="190">
        <v>0</v>
      </c>
      <c r="E93" s="190">
        <v>0</v>
      </c>
      <c r="F93" s="190"/>
      <c r="G93" s="190"/>
      <c r="H93" s="190"/>
      <c r="I93" s="190">
        <v>0</v>
      </c>
      <c r="J93" s="190"/>
      <c r="K93" s="190">
        <v>0</v>
      </c>
      <c r="L93" s="190">
        <v>0</v>
      </c>
      <c r="M93" s="190"/>
      <c r="N93" s="190"/>
      <c r="O93" s="190"/>
      <c r="P93" s="190"/>
      <c r="Q93" s="190">
        <f t="shared" si="4"/>
        <v>0</v>
      </c>
      <c r="R93" s="192">
        <v>-69.84</v>
      </c>
      <c r="S93" s="190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 x14ac:dyDescent="0.25">
      <c r="A94" s="192" t="s">
        <v>392</v>
      </c>
      <c r="B94" s="190"/>
      <c r="C94" s="190">
        <v>0</v>
      </c>
      <c r="D94" s="190">
        <v>0</v>
      </c>
      <c r="E94" s="190">
        <v>0</v>
      </c>
      <c r="F94" s="190"/>
      <c r="G94" s="190"/>
      <c r="H94" s="190"/>
      <c r="I94" s="190">
        <v>0</v>
      </c>
      <c r="J94" s="190"/>
      <c r="K94" s="190">
        <v>0</v>
      </c>
      <c r="L94" s="190">
        <v>0</v>
      </c>
      <c r="M94" s="190"/>
      <c r="N94" s="190"/>
      <c r="O94" s="190"/>
      <c r="P94" s="190"/>
      <c r="Q94" s="190">
        <f t="shared" si="4"/>
        <v>0</v>
      </c>
      <c r="R94" s="192">
        <v>-69.83</v>
      </c>
      <c r="S94" s="190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 x14ac:dyDescent="0.25">
      <c r="A95" s="192" t="s">
        <v>393</v>
      </c>
      <c r="B95" s="190"/>
      <c r="C95" s="190">
        <v>0</v>
      </c>
      <c r="D95" s="190">
        <v>0</v>
      </c>
      <c r="E95" s="190">
        <v>0</v>
      </c>
      <c r="F95" s="190"/>
      <c r="G95" s="190"/>
      <c r="H95" s="190"/>
      <c r="I95" s="190">
        <v>0</v>
      </c>
      <c r="J95" s="190"/>
      <c r="K95" s="190">
        <v>0</v>
      </c>
      <c r="L95" s="190">
        <v>0</v>
      </c>
      <c r="M95" s="190"/>
      <c r="N95" s="190"/>
      <c r="O95" s="190"/>
      <c r="P95" s="190"/>
      <c r="Q95" s="190">
        <f t="shared" si="4"/>
        <v>0</v>
      </c>
      <c r="R95" s="192">
        <v>-69.84</v>
      </c>
      <c r="S95" s="190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 x14ac:dyDescent="0.25">
      <c r="A96" s="192" t="s">
        <v>394</v>
      </c>
      <c r="B96" s="190"/>
      <c r="C96" s="190">
        <v>0</v>
      </c>
      <c r="D96" s="190">
        <v>0</v>
      </c>
      <c r="E96" s="190">
        <v>0</v>
      </c>
      <c r="F96" s="190"/>
      <c r="G96" s="190"/>
      <c r="H96" s="190"/>
      <c r="I96" s="190">
        <v>0</v>
      </c>
      <c r="J96" s="190"/>
      <c r="K96" s="190">
        <v>0</v>
      </c>
      <c r="L96" s="190">
        <v>0</v>
      </c>
      <c r="M96" s="190"/>
      <c r="N96" s="190"/>
      <c r="O96" s="190"/>
      <c r="P96" s="190"/>
      <c r="Q96" s="190">
        <f t="shared" si="4"/>
        <v>0</v>
      </c>
      <c r="R96" s="192">
        <v>-69.84</v>
      </c>
      <c r="S96" s="190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 x14ac:dyDescent="0.25">
      <c r="A97" s="192" t="s">
        <v>395</v>
      </c>
      <c r="B97" s="190"/>
      <c r="C97" s="190">
        <v>0</v>
      </c>
      <c r="D97" s="190">
        <v>0</v>
      </c>
      <c r="E97" s="190">
        <v>0</v>
      </c>
      <c r="F97" s="190"/>
      <c r="G97" s="190"/>
      <c r="H97" s="190"/>
      <c r="I97" s="190">
        <v>0</v>
      </c>
      <c r="J97" s="190"/>
      <c r="K97" s="190">
        <v>0</v>
      </c>
      <c r="L97" s="190">
        <v>0</v>
      </c>
      <c r="M97" s="190"/>
      <c r="N97" s="190"/>
      <c r="O97" s="190"/>
      <c r="P97" s="190"/>
      <c r="Q97" s="190">
        <f t="shared" si="4"/>
        <v>0</v>
      </c>
      <c r="R97" s="192">
        <v>-69.84</v>
      </c>
      <c r="S97" s="190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 x14ac:dyDescent="0.25">
      <c r="A98" s="192" t="s">
        <v>396</v>
      </c>
      <c r="B98" s="190"/>
      <c r="C98" s="190">
        <v>0</v>
      </c>
      <c r="D98" s="190">
        <v>0</v>
      </c>
      <c r="E98" s="190">
        <v>0</v>
      </c>
      <c r="F98" s="190"/>
      <c r="G98" s="190"/>
      <c r="H98" s="190"/>
      <c r="I98" s="190">
        <v>0</v>
      </c>
      <c r="J98" s="190"/>
      <c r="K98" s="190">
        <v>0</v>
      </c>
      <c r="L98" s="190">
        <v>0</v>
      </c>
      <c r="M98" s="190"/>
      <c r="N98" s="190"/>
      <c r="O98" s="190"/>
      <c r="P98" s="190"/>
      <c r="Q98" s="190">
        <f t="shared" si="4"/>
        <v>0</v>
      </c>
      <c r="R98" s="192">
        <v>-69.84</v>
      </c>
      <c r="S98" s="190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C98"/>
  <sheetViews>
    <sheetView workbookViewId="0">
      <pane ySplit="1" topLeftCell="A2" activePane="bottomLeft" state="frozen"/>
      <selection pane="bottomLeft" activeCell="O22" sqref="O22"/>
    </sheetView>
  </sheetViews>
  <sheetFormatPr defaultRowHeight="15" x14ac:dyDescent="0.2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 x14ac:dyDescent="0.25">
      <c r="A1" s="193" t="s">
        <v>401</v>
      </c>
      <c r="B1" s="191">
        <v>176</v>
      </c>
      <c r="C1" s="191">
        <v>179</v>
      </c>
      <c r="D1" s="191">
        <v>180</v>
      </c>
      <c r="E1" s="191">
        <v>182</v>
      </c>
      <c r="F1" s="191">
        <v>187</v>
      </c>
      <c r="G1" s="191">
        <v>188</v>
      </c>
      <c r="H1" s="191">
        <v>264</v>
      </c>
      <c r="I1" s="191">
        <v>265</v>
      </c>
      <c r="J1" s="191">
        <v>266</v>
      </c>
      <c r="K1" s="191">
        <v>267</v>
      </c>
      <c r="L1" s="191">
        <v>270</v>
      </c>
      <c r="M1" s="191">
        <v>271</v>
      </c>
      <c r="N1" s="191">
        <v>272</v>
      </c>
      <c r="O1" s="191">
        <v>205</v>
      </c>
      <c r="P1" s="191">
        <v>204</v>
      </c>
      <c r="Q1" s="191" t="s">
        <v>398</v>
      </c>
      <c r="R1" s="191" t="s">
        <v>403</v>
      </c>
      <c r="S1" s="191" t="s">
        <v>397</v>
      </c>
      <c r="AA1" t="s">
        <v>399</v>
      </c>
      <c r="AC1" t="s">
        <v>400</v>
      </c>
    </row>
    <row r="2" spans="1:29" ht="26.25" customHeight="1" x14ac:dyDescent="0.25">
      <c r="A2" s="200" t="s">
        <v>402</v>
      </c>
      <c r="B2" s="201">
        <v>140</v>
      </c>
      <c r="C2" s="201">
        <v>67</v>
      </c>
      <c r="D2" s="201">
        <v>68</v>
      </c>
      <c r="E2" s="201">
        <v>51</v>
      </c>
      <c r="F2" s="201">
        <v>21.4</v>
      </c>
      <c r="G2" s="201">
        <v>22.8</v>
      </c>
      <c r="H2" s="201">
        <v>28.2</v>
      </c>
      <c r="I2" s="201">
        <v>50.8</v>
      </c>
      <c r="J2" s="201">
        <v>20.7</v>
      </c>
      <c r="K2" s="201">
        <v>80</v>
      </c>
      <c r="L2" s="201">
        <v>75</v>
      </c>
      <c r="M2" s="201">
        <v>24.25</v>
      </c>
      <c r="N2" s="201">
        <v>10.7</v>
      </c>
      <c r="O2" s="201">
        <v>19.399999999999999</v>
      </c>
      <c r="P2" s="201">
        <v>24.2</v>
      </c>
      <c r="Q2" s="201">
        <f>SUM(B2:P2)</f>
        <v>703.45</v>
      </c>
      <c r="R2" s="191"/>
      <c r="S2" s="191"/>
      <c r="W2" s="202" t="s">
        <v>406</v>
      </c>
      <c r="X2" s="202" t="s">
        <v>405</v>
      </c>
      <c r="Y2" s="202"/>
      <c r="Z2" s="202" t="s">
        <v>404</v>
      </c>
    </row>
    <row r="3" spans="1:29" x14ac:dyDescent="0.25">
      <c r="A3" s="192" t="s">
        <v>301</v>
      </c>
      <c r="B3" s="190"/>
      <c r="C3" s="190">
        <v>-60</v>
      </c>
      <c r="D3" s="190">
        <v>-60</v>
      </c>
      <c r="E3" s="190">
        <v>-50</v>
      </c>
      <c r="F3" s="190"/>
      <c r="G3" s="190"/>
      <c r="H3" s="190"/>
      <c r="I3" s="190">
        <v>0</v>
      </c>
      <c r="J3" s="190"/>
      <c r="K3" s="190">
        <v>0</v>
      </c>
      <c r="L3" s="190">
        <v>0</v>
      </c>
      <c r="M3" s="190"/>
      <c r="N3" s="190"/>
      <c r="O3" s="190"/>
      <c r="P3" s="190"/>
      <c r="Q3" s="190">
        <f>SUM(B3:P3)</f>
        <v>-170</v>
      </c>
      <c r="R3" s="192">
        <v>-69.84</v>
      </c>
      <c r="S3" s="190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 x14ac:dyDescent="0.25">
      <c r="A4" s="192" t="s">
        <v>302</v>
      </c>
      <c r="B4" s="190"/>
      <c r="C4" s="190">
        <v>-60</v>
      </c>
      <c r="D4" s="190">
        <v>-60</v>
      </c>
      <c r="E4" s="190">
        <v>-50</v>
      </c>
      <c r="F4" s="190"/>
      <c r="G4" s="190"/>
      <c r="H4" s="190"/>
      <c r="I4" s="190">
        <v>-40</v>
      </c>
      <c r="J4" s="190"/>
      <c r="K4" s="190">
        <v>-40</v>
      </c>
      <c r="L4" s="190">
        <v>-40</v>
      </c>
      <c r="M4" s="190"/>
      <c r="N4" s="190"/>
      <c r="O4" s="190"/>
      <c r="P4" s="190"/>
      <c r="Q4" s="190">
        <f t="shared" ref="Q4:Q67" si="0">SUM(B4:P4)</f>
        <v>-290</v>
      </c>
      <c r="R4" s="192">
        <v>24.37</v>
      </c>
      <c r="S4" s="190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 x14ac:dyDescent="0.25">
      <c r="A5" s="192" t="s">
        <v>303</v>
      </c>
      <c r="B5" s="190"/>
      <c r="C5" s="190">
        <v>-60</v>
      </c>
      <c r="D5" s="190">
        <v>-60</v>
      </c>
      <c r="E5" s="190">
        <v>-50</v>
      </c>
      <c r="F5" s="190"/>
      <c r="G5" s="190"/>
      <c r="H5" s="190"/>
      <c r="I5" s="190">
        <v>-40</v>
      </c>
      <c r="J5" s="190"/>
      <c r="K5" s="190">
        <v>-60</v>
      </c>
      <c r="L5" s="190">
        <v>-60</v>
      </c>
      <c r="M5" s="190"/>
      <c r="N5" s="190"/>
      <c r="O5" s="190"/>
      <c r="P5" s="190"/>
      <c r="Q5" s="190">
        <f t="shared" si="0"/>
        <v>-330</v>
      </c>
      <c r="R5" s="192">
        <v>70.16</v>
      </c>
      <c r="S5" s="190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 x14ac:dyDescent="0.25">
      <c r="A6" s="192" t="s">
        <v>304</v>
      </c>
      <c r="B6" s="190"/>
      <c r="C6" s="190">
        <v>-60</v>
      </c>
      <c r="D6" s="190">
        <v>-60</v>
      </c>
      <c r="E6" s="190">
        <v>-50</v>
      </c>
      <c r="F6" s="190"/>
      <c r="G6" s="190"/>
      <c r="H6" s="190"/>
      <c r="I6" s="190">
        <v>-40</v>
      </c>
      <c r="J6" s="190"/>
      <c r="K6" s="190">
        <v>-60</v>
      </c>
      <c r="L6" s="190">
        <v>-60</v>
      </c>
      <c r="M6" s="190"/>
      <c r="N6" s="190"/>
      <c r="O6" s="190"/>
      <c r="P6" s="190"/>
      <c r="Q6" s="190">
        <f t="shared" si="0"/>
        <v>-330</v>
      </c>
      <c r="R6" s="192">
        <v>70.16</v>
      </c>
      <c r="S6" s="190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 x14ac:dyDescent="0.25">
      <c r="A7" s="192" t="s">
        <v>305</v>
      </c>
      <c r="B7" s="190"/>
      <c r="C7" s="190">
        <v>-60</v>
      </c>
      <c r="D7" s="190">
        <v>-60</v>
      </c>
      <c r="E7" s="190">
        <v>-50</v>
      </c>
      <c r="F7" s="190"/>
      <c r="G7" s="190"/>
      <c r="H7" s="190"/>
      <c r="I7" s="190">
        <v>-40</v>
      </c>
      <c r="J7" s="190"/>
      <c r="K7" s="190">
        <v>-60</v>
      </c>
      <c r="L7" s="190">
        <v>-60</v>
      </c>
      <c r="M7" s="190"/>
      <c r="N7" s="190"/>
      <c r="O7" s="190"/>
      <c r="P7" s="190"/>
      <c r="Q7" s="190">
        <f t="shared" si="0"/>
        <v>-330</v>
      </c>
      <c r="R7" s="192">
        <v>70.16</v>
      </c>
      <c r="S7" s="190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 x14ac:dyDescent="0.25">
      <c r="A8" s="192" t="s">
        <v>306</v>
      </c>
      <c r="B8" s="190"/>
      <c r="C8" s="190">
        <v>-60</v>
      </c>
      <c r="D8" s="190">
        <v>-60</v>
      </c>
      <c r="E8" s="190">
        <v>-50</v>
      </c>
      <c r="F8" s="190"/>
      <c r="G8" s="190"/>
      <c r="H8" s="190"/>
      <c r="I8" s="190">
        <v>-40</v>
      </c>
      <c r="J8" s="190"/>
      <c r="K8" s="190">
        <v>-60</v>
      </c>
      <c r="L8" s="190">
        <v>-60</v>
      </c>
      <c r="M8" s="190"/>
      <c r="N8" s="190"/>
      <c r="O8" s="190"/>
      <c r="P8" s="190"/>
      <c r="Q8" s="190">
        <f t="shared" si="0"/>
        <v>-330</v>
      </c>
      <c r="R8" s="192">
        <v>70.16</v>
      </c>
      <c r="S8" s="190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 x14ac:dyDescent="0.25">
      <c r="A9" s="192" t="s">
        <v>307</v>
      </c>
      <c r="B9" s="190"/>
      <c r="C9" s="190">
        <v>-60</v>
      </c>
      <c r="D9" s="190">
        <v>-60</v>
      </c>
      <c r="E9" s="190">
        <v>-50</v>
      </c>
      <c r="F9" s="190"/>
      <c r="G9" s="190"/>
      <c r="H9" s="190"/>
      <c r="I9" s="190">
        <v>-40</v>
      </c>
      <c r="J9" s="190"/>
      <c r="K9" s="190">
        <v>-60</v>
      </c>
      <c r="L9" s="190">
        <v>-60</v>
      </c>
      <c r="M9" s="190"/>
      <c r="N9" s="190"/>
      <c r="O9" s="190"/>
      <c r="P9" s="190"/>
      <c r="Q9" s="190">
        <f t="shared" si="0"/>
        <v>-330</v>
      </c>
      <c r="R9" s="192">
        <v>70.16</v>
      </c>
      <c r="S9" s="190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 x14ac:dyDescent="0.25">
      <c r="A10" s="192" t="s">
        <v>308</v>
      </c>
      <c r="B10" s="190"/>
      <c r="C10" s="190">
        <v>-60</v>
      </c>
      <c r="D10" s="190">
        <v>-60</v>
      </c>
      <c r="E10" s="190">
        <v>-50</v>
      </c>
      <c r="F10" s="190"/>
      <c r="G10" s="190"/>
      <c r="H10" s="190"/>
      <c r="I10" s="190">
        <v>-40</v>
      </c>
      <c r="J10" s="190"/>
      <c r="K10" s="190">
        <v>-60</v>
      </c>
      <c r="L10" s="190">
        <v>-60</v>
      </c>
      <c r="M10" s="190"/>
      <c r="N10" s="190"/>
      <c r="O10" s="190"/>
      <c r="P10" s="190"/>
      <c r="Q10" s="190">
        <f t="shared" si="0"/>
        <v>-330</v>
      </c>
      <c r="R10" s="192">
        <v>70.16</v>
      </c>
      <c r="S10" s="190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198" customFormat="1" x14ac:dyDescent="0.25">
      <c r="A11" s="196" t="s">
        <v>309</v>
      </c>
      <c r="B11" s="197"/>
      <c r="C11" s="190">
        <v>-60</v>
      </c>
      <c r="D11" s="190">
        <v>-60</v>
      </c>
      <c r="E11" s="190">
        <v>-50</v>
      </c>
      <c r="F11" s="197"/>
      <c r="G11" s="190"/>
      <c r="H11" s="197"/>
      <c r="I11" s="197">
        <v>0</v>
      </c>
      <c r="J11" s="197"/>
      <c r="K11" s="190">
        <v>-50</v>
      </c>
      <c r="L11" s="190">
        <v>-50</v>
      </c>
      <c r="M11" s="197"/>
      <c r="N11" s="197"/>
      <c r="O11" s="197"/>
      <c r="P11" s="197"/>
      <c r="Q11" s="197">
        <f t="shared" si="0"/>
        <v>-270</v>
      </c>
      <c r="R11" s="196">
        <v>70.16</v>
      </c>
      <c r="S11" s="190">
        <f t="shared" si="2"/>
        <v>-199.84</v>
      </c>
      <c r="U11" s="198">
        <v>-144.49</v>
      </c>
      <c r="V11" s="198">
        <v>70.16</v>
      </c>
      <c r="W11" s="198">
        <f t="shared" si="3"/>
        <v>-214.65</v>
      </c>
      <c r="X11" s="198">
        <v>-200</v>
      </c>
      <c r="Z11">
        <f t="shared" si="1"/>
        <v>-0.15999999999999659</v>
      </c>
      <c r="AA11" s="198">
        <v>0</v>
      </c>
    </row>
    <row r="12" spans="1:29" x14ac:dyDescent="0.25">
      <c r="A12" s="192" t="s">
        <v>310</v>
      </c>
      <c r="B12" s="190"/>
      <c r="C12" s="190">
        <v>-60</v>
      </c>
      <c r="D12" s="190">
        <v>-60</v>
      </c>
      <c r="E12" s="190">
        <v>-50</v>
      </c>
      <c r="F12" s="190"/>
      <c r="G12" s="190"/>
      <c r="H12" s="190"/>
      <c r="I12" s="190">
        <v>0</v>
      </c>
      <c r="J12" s="190"/>
      <c r="K12" s="199">
        <v>-50</v>
      </c>
      <c r="L12" s="199">
        <v>-50</v>
      </c>
      <c r="M12" s="190"/>
      <c r="N12" s="190"/>
      <c r="O12" s="190"/>
      <c r="P12" s="190"/>
      <c r="Q12" s="190">
        <f t="shared" si="0"/>
        <v>-270</v>
      </c>
      <c r="R12" s="192">
        <v>70.16</v>
      </c>
      <c r="S12" s="190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5">
        <v>0</v>
      </c>
    </row>
    <row r="13" spans="1:29" x14ac:dyDescent="0.25">
      <c r="A13" s="192" t="s">
        <v>311</v>
      </c>
      <c r="B13" s="190"/>
      <c r="C13" s="190">
        <v>-60</v>
      </c>
      <c r="D13" s="190">
        <v>-60</v>
      </c>
      <c r="E13" s="190">
        <v>-50</v>
      </c>
      <c r="F13" s="190"/>
      <c r="G13" s="190"/>
      <c r="H13" s="190"/>
      <c r="I13" s="190">
        <v>0</v>
      </c>
      <c r="J13" s="190"/>
      <c r="K13" s="199">
        <v>-50</v>
      </c>
      <c r="L13" s="199">
        <v>-50</v>
      </c>
      <c r="M13" s="190"/>
      <c r="N13" s="190"/>
      <c r="O13" s="190"/>
      <c r="P13" s="190"/>
      <c r="Q13" s="190">
        <f t="shared" si="0"/>
        <v>-270</v>
      </c>
      <c r="R13" s="192">
        <v>70.16</v>
      </c>
      <c r="S13" s="190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5">
        <v>0</v>
      </c>
    </row>
    <row r="14" spans="1:29" x14ac:dyDescent="0.25">
      <c r="A14" s="192" t="s">
        <v>312</v>
      </c>
      <c r="B14" s="190"/>
      <c r="C14" s="190">
        <v>-60</v>
      </c>
      <c r="D14" s="190">
        <v>-60</v>
      </c>
      <c r="E14" s="190">
        <v>-50</v>
      </c>
      <c r="F14" s="190"/>
      <c r="G14" s="190"/>
      <c r="H14" s="190"/>
      <c r="I14" s="190">
        <v>0</v>
      </c>
      <c r="J14" s="190"/>
      <c r="K14" s="199">
        <v>-50</v>
      </c>
      <c r="L14" s="199">
        <v>-50</v>
      </c>
      <c r="M14" s="190"/>
      <c r="N14" s="190"/>
      <c r="O14" s="190"/>
      <c r="P14" s="190"/>
      <c r="Q14" s="190">
        <f t="shared" si="0"/>
        <v>-270</v>
      </c>
      <c r="R14" s="192">
        <v>70.16</v>
      </c>
      <c r="S14" s="190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5">
        <v>0</v>
      </c>
    </row>
    <row r="15" spans="1:29" x14ac:dyDescent="0.25">
      <c r="A15" s="192" t="s">
        <v>313</v>
      </c>
      <c r="B15" s="190"/>
      <c r="C15" s="190">
        <v>-60</v>
      </c>
      <c r="D15" s="190">
        <v>-60</v>
      </c>
      <c r="E15" s="190">
        <v>-50</v>
      </c>
      <c r="F15" s="190"/>
      <c r="G15" s="190"/>
      <c r="H15" s="190"/>
      <c r="I15" s="190">
        <v>0</v>
      </c>
      <c r="J15" s="190"/>
      <c r="K15" s="199">
        <v>-50</v>
      </c>
      <c r="L15" s="199">
        <v>-50</v>
      </c>
      <c r="M15" s="190"/>
      <c r="N15" s="190"/>
      <c r="O15" s="190"/>
      <c r="P15" s="190"/>
      <c r="Q15" s="190">
        <f t="shared" si="0"/>
        <v>-270</v>
      </c>
      <c r="R15" s="192">
        <v>70.16</v>
      </c>
      <c r="S15" s="190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5">
        <v>0</v>
      </c>
    </row>
    <row r="16" spans="1:29" x14ac:dyDescent="0.25">
      <c r="A16" s="192" t="s">
        <v>314</v>
      </c>
      <c r="B16" s="190"/>
      <c r="C16" s="190">
        <v>-60</v>
      </c>
      <c r="D16" s="190">
        <v>-60</v>
      </c>
      <c r="E16" s="190">
        <v>-50</v>
      </c>
      <c r="F16" s="190"/>
      <c r="G16" s="190"/>
      <c r="H16" s="190"/>
      <c r="I16" s="190">
        <v>0</v>
      </c>
      <c r="J16" s="190"/>
      <c r="K16" s="199">
        <v>-50</v>
      </c>
      <c r="L16" s="199">
        <v>-50</v>
      </c>
      <c r="M16" s="190"/>
      <c r="N16" s="190"/>
      <c r="O16" s="190"/>
      <c r="P16" s="190"/>
      <c r="Q16" s="190">
        <f t="shared" si="0"/>
        <v>-270</v>
      </c>
      <c r="R16" s="192">
        <v>70.16</v>
      </c>
      <c r="S16" s="190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5">
        <v>0</v>
      </c>
    </row>
    <row r="17" spans="1:29" x14ac:dyDescent="0.25">
      <c r="A17" s="192" t="s">
        <v>315</v>
      </c>
      <c r="B17" s="190"/>
      <c r="C17" s="190">
        <v>-60</v>
      </c>
      <c r="D17" s="190">
        <v>-60</v>
      </c>
      <c r="E17" s="190">
        <v>-50</v>
      </c>
      <c r="F17" s="190"/>
      <c r="G17" s="190"/>
      <c r="H17" s="190"/>
      <c r="I17" s="190">
        <v>0</v>
      </c>
      <c r="J17" s="190"/>
      <c r="K17" s="199">
        <v>-50</v>
      </c>
      <c r="L17" s="199">
        <v>-50</v>
      </c>
      <c r="M17" s="190"/>
      <c r="N17" s="190"/>
      <c r="O17" s="190"/>
      <c r="P17" s="190"/>
      <c r="Q17" s="190">
        <f t="shared" si="0"/>
        <v>-270</v>
      </c>
      <c r="R17" s="192">
        <v>70.16</v>
      </c>
      <c r="S17" s="190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5">
        <v>0</v>
      </c>
    </row>
    <row r="18" spans="1:29" x14ac:dyDescent="0.25">
      <c r="A18" s="192" t="s">
        <v>316</v>
      </c>
      <c r="B18" s="190"/>
      <c r="C18" s="190">
        <v>-60</v>
      </c>
      <c r="D18" s="190">
        <v>-60</v>
      </c>
      <c r="E18" s="190">
        <v>-50</v>
      </c>
      <c r="F18" s="190"/>
      <c r="G18" s="190"/>
      <c r="H18" s="190"/>
      <c r="I18" s="190">
        <v>0</v>
      </c>
      <c r="J18" s="190"/>
      <c r="K18" s="199">
        <v>-50</v>
      </c>
      <c r="L18" s="199">
        <v>-50</v>
      </c>
      <c r="M18" s="190"/>
      <c r="N18" s="190"/>
      <c r="O18" s="190"/>
      <c r="P18" s="190"/>
      <c r="Q18" s="190">
        <f t="shared" si="0"/>
        <v>-270</v>
      </c>
      <c r="R18" s="192">
        <v>70.16</v>
      </c>
      <c r="S18" s="190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5">
        <v>0</v>
      </c>
    </row>
    <row r="19" spans="1:29" x14ac:dyDescent="0.25">
      <c r="A19" s="192" t="s">
        <v>317</v>
      </c>
      <c r="B19" s="190"/>
      <c r="C19" s="190">
        <v>-60</v>
      </c>
      <c r="D19" s="190">
        <v>-60</v>
      </c>
      <c r="E19" s="190">
        <v>-50</v>
      </c>
      <c r="F19" s="190"/>
      <c r="G19" s="190"/>
      <c r="H19" s="190"/>
      <c r="I19" s="190">
        <v>0</v>
      </c>
      <c r="J19" s="190"/>
      <c r="K19" s="199">
        <v>-50</v>
      </c>
      <c r="L19" s="199">
        <v>-50</v>
      </c>
      <c r="M19" s="190"/>
      <c r="N19" s="190"/>
      <c r="O19" s="190"/>
      <c r="P19" s="190"/>
      <c r="Q19" s="190">
        <f t="shared" si="0"/>
        <v>-270</v>
      </c>
      <c r="R19" s="192">
        <v>70.16</v>
      </c>
      <c r="S19" s="190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5">
        <v>25</v>
      </c>
    </row>
    <row r="20" spans="1:29" x14ac:dyDescent="0.25">
      <c r="A20" s="192" t="s">
        <v>318</v>
      </c>
      <c r="B20" s="190"/>
      <c r="C20" s="190">
        <v>-60</v>
      </c>
      <c r="D20" s="190">
        <v>-60</v>
      </c>
      <c r="E20" s="190">
        <v>-50</v>
      </c>
      <c r="F20" s="190"/>
      <c r="G20" s="190"/>
      <c r="H20" s="190"/>
      <c r="I20" s="190">
        <v>0</v>
      </c>
      <c r="J20" s="190"/>
      <c r="K20" s="199">
        <v>-50</v>
      </c>
      <c r="L20" s="199">
        <v>-50</v>
      </c>
      <c r="M20" s="190"/>
      <c r="N20" s="190"/>
      <c r="O20" s="190"/>
      <c r="P20" s="190"/>
      <c r="Q20" s="190">
        <f t="shared" si="0"/>
        <v>-270</v>
      </c>
      <c r="R20" s="192">
        <v>70.16</v>
      </c>
      <c r="S20" s="190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198" customFormat="1" x14ac:dyDescent="0.25">
      <c r="A21" s="196" t="s">
        <v>319</v>
      </c>
      <c r="B21" s="197"/>
      <c r="C21" s="190">
        <v>-60</v>
      </c>
      <c r="D21" s="190">
        <v>-60</v>
      </c>
      <c r="E21" s="190">
        <v>-50</v>
      </c>
      <c r="F21" s="197"/>
      <c r="G21" s="190"/>
      <c r="H21" s="197"/>
      <c r="I21" s="197">
        <v>-40</v>
      </c>
      <c r="J21" s="197"/>
      <c r="K21" s="199">
        <v>-50</v>
      </c>
      <c r="L21" s="199">
        <v>-50</v>
      </c>
      <c r="M21" s="197"/>
      <c r="N21" s="197"/>
      <c r="O21" s="197"/>
      <c r="P21" s="197"/>
      <c r="Q21" s="197">
        <f t="shared" si="0"/>
        <v>-310</v>
      </c>
      <c r="R21" s="196">
        <v>70.16</v>
      </c>
      <c r="S21" s="190">
        <f t="shared" si="2"/>
        <v>-239.84</v>
      </c>
      <c r="U21" s="198">
        <v>-194.49</v>
      </c>
      <c r="V21" s="198">
        <v>70.16</v>
      </c>
      <c r="W21" s="198">
        <f t="shared" si="3"/>
        <v>-264.64999999999998</v>
      </c>
      <c r="X21" s="198">
        <v>-240</v>
      </c>
      <c r="Z21">
        <f t="shared" si="1"/>
        <v>-0.15999999999999659</v>
      </c>
      <c r="AA21" s="198">
        <v>25</v>
      </c>
      <c r="AC21" s="198">
        <v>50</v>
      </c>
    </row>
    <row r="22" spans="1:29" x14ac:dyDescent="0.25">
      <c r="A22" s="192" t="s">
        <v>320</v>
      </c>
      <c r="B22" s="190"/>
      <c r="C22" s="190">
        <v>-60</v>
      </c>
      <c r="D22" s="190">
        <v>-60</v>
      </c>
      <c r="E22" s="190">
        <v>-50</v>
      </c>
      <c r="F22" s="190"/>
      <c r="G22" s="190"/>
      <c r="H22" s="190"/>
      <c r="I22" s="197">
        <v>-40</v>
      </c>
      <c r="J22" s="197"/>
      <c r="K22" s="199">
        <v>-50</v>
      </c>
      <c r="L22" s="199">
        <v>-50</v>
      </c>
      <c r="M22" s="190"/>
      <c r="N22" s="190"/>
      <c r="O22" s="190"/>
      <c r="P22" s="190"/>
      <c r="Q22" s="190">
        <f t="shared" si="0"/>
        <v>-310</v>
      </c>
      <c r="R22" s="192">
        <v>70.16</v>
      </c>
      <c r="S22" s="190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 x14ac:dyDescent="0.25">
      <c r="A23" s="192" t="s">
        <v>321</v>
      </c>
      <c r="B23" s="190"/>
      <c r="C23" s="190">
        <v>-60</v>
      </c>
      <c r="D23" s="190">
        <v>-60</v>
      </c>
      <c r="E23" s="190">
        <v>-50</v>
      </c>
      <c r="F23" s="190"/>
      <c r="G23" s="190"/>
      <c r="H23" s="190"/>
      <c r="I23" s="197">
        <v>-40</v>
      </c>
      <c r="J23" s="197"/>
      <c r="K23" s="199">
        <v>-50</v>
      </c>
      <c r="L23" s="199">
        <v>-50</v>
      </c>
      <c r="M23" s="190"/>
      <c r="N23" s="190"/>
      <c r="O23" s="190"/>
      <c r="P23" s="190"/>
      <c r="Q23" s="190">
        <f t="shared" si="0"/>
        <v>-310</v>
      </c>
      <c r="R23" s="192">
        <v>70.16</v>
      </c>
      <c r="S23" s="190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 x14ac:dyDescent="0.25">
      <c r="A24" s="192" t="s">
        <v>322</v>
      </c>
      <c r="B24" s="190"/>
      <c r="C24" s="190">
        <v>-60</v>
      </c>
      <c r="D24" s="190">
        <v>-60</v>
      </c>
      <c r="E24" s="190">
        <v>-50</v>
      </c>
      <c r="F24" s="190"/>
      <c r="G24" s="190"/>
      <c r="H24" s="190"/>
      <c r="I24" s="197">
        <v>-40</v>
      </c>
      <c r="J24" s="197"/>
      <c r="K24" s="199">
        <v>-50</v>
      </c>
      <c r="L24" s="199">
        <v>-50</v>
      </c>
      <c r="M24" s="190"/>
      <c r="N24" s="190"/>
      <c r="O24" s="190"/>
      <c r="P24" s="190"/>
      <c r="Q24" s="190">
        <f t="shared" si="0"/>
        <v>-310</v>
      </c>
      <c r="R24" s="192">
        <v>70.16</v>
      </c>
      <c r="S24" s="190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 x14ac:dyDescent="0.25">
      <c r="A25" s="192" t="s">
        <v>323</v>
      </c>
      <c r="B25" s="190"/>
      <c r="C25" s="190">
        <v>-60</v>
      </c>
      <c r="D25" s="190">
        <v>-60</v>
      </c>
      <c r="E25" s="190">
        <v>-50</v>
      </c>
      <c r="F25" s="190"/>
      <c r="G25" s="190"/>
      <c r="H25" s="190"/>
      <c r="I25" s="197">
        <v>-40</v>
      </c>
      <c r="J25" s="197"/>
      <c r="K25" s="199">
        <v>-50</v>
      </c>
      <c r="L25" s="199">
        <v>-50</v>
      </c>
      <c r="M25" s="190"/>
      <c r="N25" s="190"/>
      <c r="O25" s="190"/>
      <c r="P25" s="190"/>
      <c r="Q25" s="190">
        <f t="shared" si="0"/>
        <v>-310</v>
      </c>
      <c r="R25" s="192">
        <v>70.16</v>
      </c>
      <c r="S25" s="190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 x14ac:dyDescent="0.25">
      <c r="A26" s="192" t="s">
        <v>324</v>
      </c>
      <c r="B26" s="190"/>
      <c r="C26" s="190">
        <v>-60</v>
      </c>
      <c r="D26" s="190">
        <v>-60</v>
      </c>
      <c r="E26" s="190">
        <v>-50</v>
      </c>
      <c r="F26" s="190"/>
      <c r="G26" s="190"/>
      <c r="H26" s="190"/>
      <c r="I26" s="197">
        <v>-40</v>
      </c>
      <c r="J26" s="197"/>
      <c r="K26" s="199">
        <v>-50</v>
      </c>
      <c r="L26" s="199">
        <v>-50</v>
      </c>
      <c r="M26" s="190"/>
      <c r="N26" s="190"/>
      <c r="O26" s="190"/>
      <c r="P26" s="190"/>
      <c r="Q26" s="190">
        <f t="shared" si="0"/>
        <v>-310</v>
      </c>
      <c r="R26" s="192">
        <v>70.16</v>
      </c>
      <c r="S26" s="190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 x14ac:dyDescent="0.25">
      <c r="A27" s="192" t="s">
        <v>325</v>
      </c>
      <c r="B27" s="190"/>
      <c r="C27" s="190">
        <v>-60</v>
      </c>
      <c r="D27" s="190">
        <v>-60</v>
      </c>
      <c r="E27" s="190">
        <v>-50</v>
      </c>
      <c r="F27" s="190"/>
      <c r="G27" s="190"/>
      <c r="H27" s="190"/>
      <c r="I27" s="197">
        <v>-40</v>
      </c>
      <c r="J27" s="197"/>
      <c r="K27" s="199">
        <v>-50</v>
      </c>
      <c r="L27" s="199">
        <v>-50</v>
      </c>
      <c r="M27" s="190"/>
      <c r="N27" s="190"/>
      <c r="O27" s="190"/>
      <c r="P27" s="190"/>
      <c r="Q27" s="190">
        <f t="shared" si="0"/>
        <v>-310</v>
      </c>
      <c r="R27" s="192">
        <v>70.16</v>
      </c>
      <c r="S27" s="190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 x14ac:dyDescent="0.25">
      <c r="A28" s="192" t="s">
        <v>326</v>
      </c>
      <c r="B28" s="190"/>
      <c r="C28" s="190">
        <v>-60</v>
      </c>
      <c r="D28" s="190">
        <v>-60</v>
      </c>
      <c r="E28" s="190">
        <v>-50</v>
      </c>
      <c r="F28" s="190"/>
      <c r="G28" s="190"/>
      <c r="H28" s="190"/>
      <c r="I28" s="197">
        <v>-40</v>
      </c>
      <c r="J28" s="197"/>
      <c r="K28" s="199">
        <v>-50</v>
      </c>
      <c r="L28" s="199">
        <v>-50</v>
      </c>
      <c r="M28" s="190"/>
      <c r="N28" s="190"/>
      <c r="O28" s="190"/>
      <c r="P28" s="190"/>
      <c r="Q28" s="190">
        <f t="shared" si="0"/>
        <v>-310</v>
      </c>
      <c r="R28" s="192">
        <v>70.16</v>
      </c>
      <c r="S28" s="190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 x14ac:dyDescent="0.25">
      <c r="A29" s="192" t="s">
        <v>327</v>
      </c>
      <c r="B29" s="190"/>
      <c r="C29" s="190">
        <v>-60</v>
      </c>
      <c r="D29" s="190">
        <v>-60</v>
      </c>
      <c r="E29" s="190">
        <v>-50</v>
      </c>
      <c r="F29" s="190"/>
      <c r="G29" s="190"/>
      <c r="H29" s="190"/>
      <c r="I29" s="197">
        <v>-40</v>
      </c>
      <c r="J29" s="197"/>
      <c r="K29" s="199">
        <v>-50</v>
      </c>
      <c r="L29" s="199">
        <v>-50</v>
      </c>
      <c r="M29" s="190"/>
      <c r="N29" s="190"/>
      <c r="O29" s="190"/>
      <c r="P29" s="190"/>
      <c r="Q29" s="190">
        <f t="shared" si="0"/>
        <v>-310</v>
      </c>
      <c r="R29" s="192">
        <v>70.16</v>
      </c>
      <c r="S29" s="190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 x14ac:dyDescent="0.25">
      <c r="A30" s="192" t="s">
        <v>328</v>
      </c>
      <c r="B30" s="190"/>
      <c r="C30" s="190">
        <v>-60</v>
      </c>
      <c r="D30" s="190">
        <v>-60</v>
      </c>
      <c r="E30" s="190">
        <v>-50</v>
      </c>
      <c r="F30" s="190"/>
      <c r="G30" s="190"/>
      <c r="H30" s="190"/>
      <c r="I30" s="197">
        <v>-40</v>
      </c>
      <c r="J30" s="197"/>
      <c r="K30" s="199">
        <v>-50</v>
      </c>
      <c r="L30" s="199">
        <v>-50</v>
      </c>
      <c r="M30" s="190"/>
      <c r="N30" s="190"/>
      <c r="O30" s="190"/>
      <c r="P30" s="190"/>
      <c r="Q30" s="190">
        <f t="shared" si="0"/>
        <v>-310</v>
      </c>
      <c r="R30" s="192">
        <v>70.16</v>
      </c>
      <c r="S30" s="190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 x14ac:dyDescent="0.25">
      <c r="A31" s="192" t="s">
        <v>329</v>
      </c>
      <c r="B31" s="190"/>
      <c r="C31" s="190">
        <v>-60</v>
      </c>
      <c r="D31" s="190">
        <v>-60</v>
      </c>
      <c r="E31" s="190">
        <v>-50</v>
      </c>
      <c r="F31" s="190"/>
      <c r="G31" s="190"/>
      <c r="H31" s="190"/>
      <c r="I31" s="197">
        <v>-40</v>
      </c>
      <c r="J31" s="197"/>
      <c r="K31" s="199">
        <v>-50</v>
      </c>
      <c r="L31" s="199">
        <v>-50</v>
      </c>
      <c r="M31" s="190"/>
      <c r="N31" s="190"/>
      <c r="O31" s="190"/>
      <c r="P31" s="190"/>
      <c r="Q31" s="190">
        <f t="shared" si="0"/>
        <v>-310</v>
      </c>
      <c r="R31" s="192">
        <v>70.16</v>
      </c>
      <c r="S31" s="190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 x14ac:dyDescent="0.25">
      <c r="A32" s="192" t="s">
        <v>330</v>
      </c>
      <c r="B32" s="190"/>
      <c r="C32" s="190">
        <v>-60</v>
      </c>
      <c r="D32" s="190">
        <v>-60</v>
      </c>
      <c r="E32" s="190">
        <v>-50</v>
      </c>
      <c r="F32" s="190"/>
      <c r="G32" s="190"/>
      <c r="H32" s="190"/>
      <c r="I32" s="197">
        <v>-40</v>
      </c>
      <c r="J32" s="197"/>
      <c r="K32" s="199">
        <v>-50</v>
      </c>
      <c r="L32" s="199">
        <v>-50</v>
      </c>
      <c r="M32" s="190"/>
      <c r="N32" s="190"/>
      <c r="O32" s="190"/>
      <c r="P32" s="190"/>
      <c r="Q32" s="190">
        <f t="shared" si="0"/>
        <v>-310</v>
      </c>
      <c r="R32" s="192">
        <v>70.16</v>
      </c>
      <c r="S32" s="190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 x14ac:dyDescent="0.25">
      <c r="A33" s="192" t="s">
        <v>331</v>
      </c>
      <c r="B33" s="190"/>
      <c r="C33" s="190">
        <v>-60</v>
      </c>
      <c r="D33" s="190">
        <v>-60</v>
      </c>
      <c r="E33" s="190">
        <v>-50</v>
      </c>
      <c r="F33" s="190"/>
      <c r="G33" s="190"/>
      <c r="H33" s="190"/>
      <c r="I33" s="197">
        <v>-40</v>
      </c>
      <c r="J33" s="197"/>
      <c r="K33" s="199">
        <v>-50</v>
      </c>
      <c r="L33" s="199">
        <v>-50</v>
      </c>
      <c r="M33" s="190"/>
      <c r="N33" s="190"/>
      <c r="O33" s="190"/>
      <c r="P33" s="190"/>
      <c r="Q33" s="190">
        <f t="shared" si="0"/>
        <v>-310</v>
      </c>
      <c r="R33" s="192">
        <v>70.16</v>
      </c>
      <c r="S33" s="190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 x14ac:dyDescent="0.25">
      <c r="A34" s="192" t="s">
        <v>332</v>
      </c>
      <c r="B34" s="190"/>
      <c r="C34" s="190">
        <v>-60</v>
      </c>
      <c r="D34" s="190">
        <v>-60</v>
      </c>
      <c r="E34" s="190">
        <v>-50</v>
      </c>
      <c r="F34" s="190"/>
      <c r="G34" s="190"/>
      <c r="H34" s="190"/>
      <c r="I34" s="197">
        <v>-40</v>
      </c>
      <c r="J34" s="197"/>
      <c r="K34" s="199">
        <v>-50</v>
      </c>
      <c r="L34" s="199">
        <v>-50</v>
      </c>
      <c r="M34" s="190"/>
      <c r="N34" s="190"/>
      <c r="O34" s="190"/>
      <c r="P34" s="190"/>
      <c r="Q34" s="190">
        <f t="shared" si="0"/>
        <v>-310</v>
      </c>
      <c r="R34" s="192">
        <v>70.16</v>
      </c>
      <c r="S34" s="190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 x14ac:dyDescent="0.25">
      <c r="A35" s="192" t="s">
        <v>333</v>
      </c>
      <c r="B35" s="190"/>
      <c r="C35" s="190">
        <v>-60</v>
      </c>
      <c r="D35" s="190">
        <v>-60</v>
      </c>
      <c r="E35" s="190">
        <v>-50</v>
      </c>
      <c r="F35" s="190"/>
      <c r="G35" s="190"/>
      <c r="H35" s="190"/>
      <c r="I35" s="197">
        <v>-40</v>
      </c>
      <c r="J35" s="197"/>
      <c r="K35" s="199">
        <v>-50</v>
      </c>
      <c r="L35" s="199">
        <v>-50</v>
      </c>
      <c r="M35" s="190"/>
      <c r="N35" s="190"/>
      <c r="O35" s="190"/>
      <c r="P35" s="190"/>
      <c r="Q35" s="190">
        <f t="shared" si="0"/>
        <v>-310</v>
      </c>
      <c r="R35" s="192">
        <v>70.16</v>
      </c>
      <c r="S35" s="190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 x14ac:dyDescent="0.25">
      <c r="A36" s="192" t="s">
        <v>334</v>
      </c>
      <c r="B36" s="190"/>
      <c r="C36" s="190">
        <v>-60</v>
      </c>
      <c r="D36" s="190">
        <v>-60</v>
      </c>
      <c r="E36" s="190">
        <v>-50</v>
      </c>
      <c r="F36" s="190"/>
      <c r="G36" s="190"/>
      <c r="H36" s="190"/>
      <c r="I36" s="197">
        <v>-40</v>
      </c>
      <c r="J36" s="197"/>
      <c r="K36" s="199">
        <v>-50</v>
      </c>
      <c r="L36" s="199">
        <v>-50</v>
      </c>
      <c r="M36" s="190"/>
      <c r="N36" s="190"/>
      <c r="O36" s="190"/>
      <c r="P36" s="190"/>
      <c r="Q36" s="190">
        <f t="shared" si="0"/>
        <v>-310</v>
      </c>
      <c r="R36" s="192">
        <v>70.16</v>
      </c>
      <c r="S36" s="190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 x14ac:dyDescent="0.25">
      <c r="A37" s="192" t="s">
        <v>335</v>
      </c>
      <c r="B37" s="190"/>
      <c r="C37" s="190">
        <v>-60</v>
      </c>
      <c r="D37" s="190">
        <v>-60</v>
      </c>
      <c r="E37" s="190">
        <v>-50</v>
      </c>
      <c r="F37" s="190"/>
      <c r="G37" s="190"/>
      <c r="H37" s="190"/>
      <c r="I37" s="197">
        <v>-40</v>
      </c>
      <c r="J37" s="197"/>
      <c r="K37" s="199">
        <v>-50</v>
      </c>
      <c r="L37" s="199">
        <v>-50</v>
      </c>
      <c r="M37" s="190"/>
      <c r="N37" s="190"/>
      <c r="O37" s="190"/>
      <c r="P37" s="190"/>
      <c r="Q37" s="190">
        <f t="shared" si="0"/>
        <v>-310</v>
      </c>
      <c r="R37" s="192">
        <v>70.16</v>
      </c>
      <c r="S37" s="190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 x14ac:dyDescent="0.25">
      <c r="A38" s="192" t="s">
        <v>336</v>
      </c>
      <c r="B38" s="190"/>
      <c r="C38" s="190">
        <v>-60</v>
      </c>
      <c r="D38" s="190">
        <v>-60</v>
      </c>
      <c r="E38" s="190">
        <v>-50</v>
      </c>
      <c r="F38" s="190"/>
      <c r="G38" s="190"/>
      <c r="H38" s="190"/>
      <c r="I38" s="197">
        <v>-40</v>
      </c>
      <c r="J38" s="197"/>
      <c r="K38" s="199">
        <v>-50</v>
      </c>
      <c r="L38" s="199">
        <v>-50</v>
      </c>
      <c r="M38" s="190"/>
      <c r="N38" s="190"/>
      <c r="O38" s="190"/>
      <c r="P38" s="190"/>
      <c r="Q38" s="190">
        <f t="shared" si="0"/>
        <v>-310</v>
      </c>
      <c r="R38" s="192">
        <v>70.16</v>
      </c>
      <c r="S38" s="190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 x14ac:dyDescent="0.25">
      <c r="A39" s="192" t="s">
        <v>337</v>
      </c>
      <c r="B39" s="190"/>
      <c r="C39" s="190">
        <v>-60</v>
      </c>
      <c r="D39" s="190">
        <v>-60</v>
      </c>
      <c r="E39" s="190">
        <v>-50</v>
      </c>
      <c r="F39" s="190"/>
      <c r="G39" s="190"/>
      <c r="H39" s="190"/>
      <c r="I39" s="190">
        <v>0</v>
      </c>
      <c r="J39" s="190"/>
      <c r="K39" s="190">
        <v>0</v>
      </c>
      <c r="L39" s="190">
        <v>0</v>
      </c>
      <c r="M39" s="190"/>
      <c r="N39" s="190"/>
      <c r="O39" s="190"/>
      <c r="P39" s="190"/>
      <c r="Q39" s="190">
        <f t="shared" si="0"/>
        <v>-170</v>
      </c>
      <c r="R39" s="192">
        <v>70.16</v>
      </c>
      <c r="S39" s="190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 x14ac:dyDescent="0.25">
      <c r="A40" s="192" t="s">
        <v>338</v>
      </c>
      <c r="B40" s="190"/>
      <c r="C40" s="190">
        <v>-60</v>
      </c>
      <c r="D40" s="190">
        <v>-60</v>
      </c>
      <c r="E40" s="190">
        <v>-50</v>
      </c>
      <c r="F40" s="190"/>
      <c r="G40" s="190"/>
      <c r="H40" s="190"/>
      <c r="I40" s="190">
        <v>0</v>
      </c>
      <c r="J40" s="190"/>
      <c r="K40" s="190">
        <v>0</v>
      </c>
      <c r="L40" s="190">
        <v>0</v>
      </c>
      <c r="M40" s="190"/>
      <c r="N40" s="190"/>
      <c r="O40" s="190"/>
      <c r="P40" s="190"/>
      <c r="Q40" s="190">
        <f t="shared" si="0"/>
        <v>-170</v>
      </c>
      <c r="R40" s="192">
        <v>70.16</v>
      </c>
      <c r="S40" s="190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 x14ac:dyDescent="0.25">
      <c r="A41" s="192" t="s">
        <v>339</v>
      </c>
      <c r="B41" s="190"/>
      <c r="C41" s="190">
        <v>0</v>
      </c>
      <c r="D41" s="190">
        <v>0</v>
      </c>
      <c r="E41" s="190">
        <v>0</v>
      </c>
      <c r="F41" s="190"/>
      <c r="G41" s="190"/>
      <c r="H41" s="190"/>
      <c r="I41" s="190">
        <v>0</v>
      </c>
      <c r="J41" s="190"/>
      <c r="K41" s="190">
        <v>0</v>
      </c>
      <c r="L41" s="190">
        <v>0</v>
      </c>
      <c r="M41" s="190"/>
      <c r="N41" s="190"/>
      <c r="O41" s="190"/>
      <c r="P41" s="190"/>
      <c r="Q41" s="190">
        <f t="shared" si="0"/>
        <v>0</v>
      </c>
      <c r="R41" s="192">
        <v>70.16</v>
      </c>
      <c r="S41" s="190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 x14ac:dyDescent="0.25">
      <c r="A42" s="192" t="s">
        <v>340</v>
      </c>
      <c r="B42" s="190"/>
      <c r="C42" s="190">
        <v>0</v>
      </c>
      <c r="D42" s="190">
        <v>0</v>
      </c>
      <c r="E42" s="190">
        <v>0</v>
      </c>
      <c r="F42" s="190"/>
      <c r="G42" s="190"/>
      <c r="H42" s="190"/>
      <c r="I42" s="190">
        <v>0</v>
      </c>
      <c r="J42" s="190"/>
      <c r="K42" s="190">
        <v>0</v>
      </c>
      <c r="L42" s="190">
        <v>0</v>
      </c>
      <c r="M42" s="190"/>
      <c r="N42" s="190"/>
      <c r="O42" s="190"/>
      <c r="P42" s="190"/>
      <c r="Q42" s="190">
        <f t="shared" si="0"/>
        <v>0</v>
      </c>
      <c r="R42" s="192">
        <v>70.16</v>
      </c>
      <c r="S42" s="190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 x14ac:dyDescent="0.25">
      <c r="A43" s="192" t="s">
        <v>341</v>
      </c>
      <c r="B43" s="190"/>
      <c r="C43" s="190">
        <v>0</v>
      </c>
      <c r="D43" s="190">
        <v>0</v>
      </c>
      <c r="E43" s="190">
        <v>0</v>
      </c>
      <c r="F43" s="190"/>
      <c r="G43" s="190"/>
      <c r="H43" s="190"/>
      <c r="I43" s="190">
        <v>0</v>
      </c>
      <c r="J43" s="190"/>
      <c r="K43" s="190">
        <v>0</v>
      </c>
      <c r="L43" s="190">
        <v>0</v>
      </c>
      <c r="M43" s="190"/>
      <c r="N43" s="190"/>
      <c r="O43" s="190"/>
      <c r="P43" s="190"/>
      <c r="Q43" s="190">
        <f t="shared" si="0"/>
        <v>0</v>
      </c>
      <c r="R43" s="192">
        <v>70.16</v>
      </c>
      <c r="S43" s="190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 x14ac:dyDescent="0.25">
      <c r="A44" s="192" t="s">
        <v>342</v>
      </c>
      <c r="B44" s="190"/>
      <c r="C44" s="190">
        <v>0</v>
      </c>
      <c r="D44" s="190">
        <v>0</v>
      </c>
      <c r="E44" s="190">
        <v>0</v>
      </c>
      <c r="F44" s="190"/>
      <c r="G44" s="190"/>
      <c r="H44" s="190"/>
      <c r="I44" s="190">
        <v>0</v>
      </c>
      <c r="J44" s="190"/>
      <c r="K44" s="190">
        <v>0</v>
      </c>
      <c r="L44" s="190">
        <v>0</v>
      </c>
      <c r="M44" s="190"/>
      <c r="N44" s="190"/>
      <c r="O44" s="190"/>
      <c r="P44" s="190"/>
      <c r="Q44" s="190">
        <f t="shared" si="0"/>
        <v>0</v>
      </c>
      <c r="R44" s="192">
        <v>70.16</v>
      </c>
      <c r="S44" s="190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 x14ac:dyDescent="0.25">
      <c r="A45" s="192" t="s">
        <v>343</v>
      </c>
      <c r="B45" s="190"/>
      <c r="C45" s="190">
        <v>0</v>
      </c>
      <c r="D45" s="190">
        <v>0</v>
      </c>
      <c r="E45" s="190">
        <v>0</v>
      </c>
      <c r="F45" s="190"/>
      <c r="G45" s="190"/>
      <c r="H45" s="190"/>
      <c r="I45" s="190">
        <v>0</v>
      </c>
      <c r="J45" s="190"/>
      <c r="K45" s="190">
        <v>0</v>
      </c>
      <c r="L45" s="190">
        <v>0</v>
      </c>
      <c r="M45" s="190"/>
      <c r="N45" s="190"/>
      <c r="O45" s="190"/>
      <c r="P45" s="190"/>
      <c r="Q45" s="190">
        <f t="shared" si="0"/>
        <v>0</v>
      </c>
      <c r="R45" s="192">
        <v>70.16</v>
      </c>
      <c r="S45" s="190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 x14ac:dyDescent="0.25">
      <c r="A46" s="192" t="s">
        <v>344</v>
      </c>
      <c r="B46" s="190"/>
      <c r="C46" s="190">
        <v>0</v>
      </c>
      <c r="D46" s="190">
        <v>0</v>
      </c>
      <c r="E46" s="190">
        <v>0</v>
      </c>
      <c r="F46" s="190"/>
      <c r="G46" s="190"/>
      <c r="H46" s="190"/>
      <c r="I46" s="190">
        <v>0</v>
      </c>
      <c r="J46" s="190"/>
      <c r="K46" s="190">
        <v>0</v>
      </c>
      <c r="L46" s="190">
        <v>0</v>
      </c>
      <c r="M46" s="190"/>
      <c r="N46" s="190"/>
      <c r="O46" s="190"/>
      <c r="P46" s="190"/>
      <c r="Q46" s="190">
        <f t="shared" si="0"/>
        <v>0</v>
      </c>
      <c r="R46" s="192">
        <v>70.16</v>
      </c>
      <c r="S46" s="190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 x14ac:dyDescent="0.25">
      <c r="A47" s="192" t="s">
        <v>345</v>
      </c>
      <c r="B47" s="190"/>
      <c r="C47" s="190">
        <v>0</v>
      </c>
      <c r="D47" s="190">
        <v>0</v>
      </c>
      <c r="E47" s="190">
        <v>0</v>
      </c>
      <c r="F47" s="190"/>
      <c r="G47" s="190"/>
      <c r="H47" s="190"/>
      <c r="I47" s="190">
        <v>0</v>
      </c>
      <c r="J47" s="190"/>
      <c r="K47" s="190">
        <v>0</v>
      </c>
      <c r="L47" s="190">
        <v>0</v>
      </c>
      <c r="M47" s="190"/>
      <c r="N47" s="190"/>
      <c r="O47" s="190"/>
      <c r="P47" s="190"/>
      <c r="Q47" s="190">
        <f t="shared" si="0"/>
        <v>0</v>
      </c>
      <c r="R47" s="192">
        <v>70.16</v>
      </c>
      <c r="S47" s="190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 x14ac:dyDescent="0.25">
      <c r="A48" s="192" t="s">
        <v>346</v>
      </c>
      <c r="B48" s="190"/>
      <c r="C48" s="190">
        <v>0</v>
      </c>
      <c r="D48" s="190">
        <v>0</v>
      </c>
      <c r="E48" s="190">
        <v>0</v>
      </c>
      <c r="F48" s="190"/>
      <c r="G48" s="190"/>
      <c r="H48" s="190"/>
      <c r="I48" s="190">
        <v>0</v>
      </c>
      <c r="J48" s="190"/>
      <c r="K48" s="190">
        <v>0</v>
      </c>
      <c r="L48" s="190">
        <v>0</v>
      </c>
      <c r="M48" s="190"/>
      <c r="N48" s="190"/>
      <c r="O48" s="190"/>
      <c r="P48" s="190"/>
      <c r="Q48" s="190">
        <f t="shared" si="0"/>
        <v>0</v>
      </c>
      <c r="R48" s="192">
        <v>70.16</v>
      </c>
      <c r="S48" s="190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 x14ac:dyDescent="0.25">
      <c r="A49" s="192" t="s">
        <v>347</v>
      </c>
      <c r="B49" s="190"/>
      <c r="C49" s="190">
        <v>0</v>
      </c>
      <c r="D49" s="190">
        <v>0</v>
      </c>
      <c r="E49" s="190">
        <v>0</v>
      </c>
      <c r="F49" s="190"/>
      <c r="G49" s="190"/>
      <c r="H49" s="190"/>
      <c r="I49" s="190">
        <v>0</v>
      </c>
      <c r="J49" s="190"/>
      <c r="K49" s="190">
        <v>0</v>
      </c>
      <c r="L49" s="190">
        <v>0</v>
      </c>
      <c r="M49" s="190"/>
      <c r="N49" s="190"/>
      <c r="O49" s="190"/>
      <c r="P49" s="190"/>
      <c r="Q49" s="190">
        <f t="shared" si="0"/>
        <v>0</v>
      </c>
      <c r="R49" s="192">
        <v>70.16</v>
      </c>
      <c r="S49" s="190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 x14ac:dyDescent="0.25">
      <c r="A50" s="192" t="s">
        <v>348</v>
      </c>
      <c r="B50" s="190"/>
      <c r="C50" s="190">
        <v>0</v>
      </c>
      <c r="D50" s="190">
        <v>0</v>
      </c>
      <c r="E50" s="190">
        <v>0</v>
      </c>
      <c r="F50" s="190"/>
      <c r="G50" s="190"/>
      <c r="H50" s="190"/>
      <c r="I50" s="190">
        <v>0</v>
      </c>
      <c r="J50" s="190"/>
      <c r="K50" s="190">
        <v>0</v>
      </c>
      <c r="L50" s="190">
        <v>0</v>
      </c>
      <c r="M50" s="190"/>
      <c r="N50" s="190"/>
      <c r="O50" s="190"/>
      <c r="P50" s="190"/>
      <c r="Q50" s="190">
        <f>SUM(B50:P50)</f>
        <v>0</v>
      </c>
      <c r="R50" s="192">
        <v>70.16</v>
      </c>
      <c r="S50" s="190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 x14ac:dyDescent="0.25">
      <c r="A51" s="192" t="s">
        <v>349</v>
      </c>
      <c r="B51" s="190"/>
      <c r="C51" s="190">
        <v>0</v>
      </c>
      <c r="D51" s="190">
        <v>0</v>
      </c>
      <c r="E51" s="190">
        <v>0</v>
      </c>
      <c r="F51" s="190"/>
      <c r="G51" s="190"/>
      <c r="H51" s="190"/>
      <c r="I51" s="190">
        <v>0</v>
      </c>
      <c r="J51" s="190"/>
      <c r="K51" s="190">
        <v>0</v>
      </c>
      <c r="L51" s="190">
        <v>0</v>
      </c>
      <c r="M51" s="190"/>
      <c r="N51" s="190"/>
      <c r="O51" s="190"/>
      <c r="P51" s="190"/>
      <c r="Q51" s="190">
        <f t="shared" si="0"/>
        <v>0</v>
      </c>
      <c r="R51" s="192">
        <v>70.16</v>
      </c>
      <c r="S51" s="190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 x14ac:dyDescent="0.25">
      <c r="A52" s="192" t="s">
        <v>350</v>
      </c>
      <c r="B52" s="190"/>
      <c r="C52" s="190">
        <v>0</v>
      </c>
      <c r="D52" s="190">
        <v>0</v>
      </c>
      <c r="E52" s="190">
        <v>0</v>
      </c>
      <c r="F52" s="190"/>
      <c r="G52" s="190"/>
      <c r="H52" s="190"/>
      <c r="I52" s="190">
        <v>0</v>
      </c>
      <c r="J52" s="190"/>
      <c r="K52" s="190">
        <v>0</v>
      </c>
      <c r="L52" s="190">
        <v>0</v>
      </c>
      <c r="M52" s="190"/>
      <c r="N52" s="190"/>
      <c r="O52" s="190"/>
      <c r="P52" s="190"/>
      <c r="Q52" s="190">
        <f t="shared" si="0"/>
        <v>0</v>
      </c>
      <c r="R52" s="192">
        <v>70.16</v>
      </c>
      <c r="S52" s="190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 x14ac:dyDescent="0.25">
      <c r="A53" s="192" t="s">
        <v>351</v>
      </c>
      <c r="B53" s="190"/>
      <c r="C53" s="190">
        <v>0</v>
      </c>
      <c r="D53" s="190">
        <v>0</v>
      </c>
      <c r="E53" s="190">
        <v>0</v>
      </c>
      <c r="F53" s="190"/>
      <c r="G53" s="190"/>
      <c r="H53" s="190"/>
      <c r="I53" s="190">
        <v>0</v>
      </c>
      <c r="J53" s="190"/>
      <c r="K53" s="190">
        <v>0</v>
      </c>
      <c r="L53" s="190">
        <v>0</v>
      </c>
      <c r="M53" s="190"/>
      <c r="N53" s="190"/>
      <c r="O53" s="190"/>
      <c r="P53" s="190"/>
      <c r="Q53" s="190">
        <f t="shared" si="0"/>
        <v>0</v>
      </c>
      <c r="R53" s="192">
        <v>70.16</v>
      </c>
      <c r="S53" s="190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 x14ac:dyDescent="0.25">
      <c r="A54" s="192" t="s">
        <v>352</v>
      </c>
      <c r="B54" s="190"/>
      <c r="C54" s="190">
        <v>0</v>
      </c>
      <c r="D54" s="190">
        <v>0</v>
      </c>
      <c r="E54" s="190">
        <v>0</v>
      </c>
      <c r="F54" s="190"/>
      <c r="G54" s="190"/>
      <c r="H54" s="190"/>
      <c r="I54" s="190">
        <v>0</v>
      </c>
      <c r="J54" s="190"/>
      <c r="K54" s="190">
        <v>0</v>
      </c>
      <c r="L54" s="190">
        <v>0</v>
      </c>
      <c r="M54" s="190"/>
      <c r="N54" s="190"/>
      <c r="O54" s="190"/>
      <c r="P54" s="190"/>
      <c r="Q54" s="190">
        <f t="shared" si="0"/>
        <v>0</v>
      </c>
      <c r="R54" s="192">
        <v>70.16</v>
      </c>
      <c r="S54" s="190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 x14ac:dyDescent="0.25">
      <c r="A55" s="192" t="s">
        <v>353</v>
      </c>
      <c r="B55" s="190"/>
      <c r="C55" s="190">
        <v>0</v>
      </c>
      <c r="D55" s="190">
        <v>0</v>
      </c>
      <c r="E55" s="190">
        <v>0</v>
      </c>
      <c r="F55" s="190"/>
      <c r="G55" s="190"/>
      <c r="H55" s="190"/>
      <c r="I55" s="190">
        <v>0</v>
      </c>
      <c r="J55" s="190"/>
      <c r="K55" s="190">
        <v>0</v>
      </c>
      <c r="L55" s="190">
        <v>0</v>
      </c>
      <c r="M55" s="190"/>
      <c r="N55" s="190"/>
      <c r="O55" s="190"/>
      <c r="P55" s="190"/>
      <c r="Q55" s="190">
        <f t="shared" si="0"/>
        <v>0</v>
      </c>
      <c r="R55" s="192">
        <v>70.16</v>
      </c>
      <c r="S55" s="190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 x14ac:dyDescent="0.25">
      <c r="A56" s="192" t="s">
        <v>354</v>
      </c>
      <c r="B56" s="190"/>
      <c r="C56" s="190">
        <v>0</v>
      </c>
      <c r="D56" s="190">
        <v>0</v>
      </c>
      <c r="E56" s="190">
        <v>0</v>
      </c>
      <c r="F56" s="190"/>
      <c r="G56" s="190"/>
      <c r="H56" s="190"/>
      <c r="I56" s="190">
        <v>0</v>
      </c>
      <c r="J56" s="190"/>
      <c r="K56" s="190">
        <v>0</v>
      </c>
      <c r="L56" s="190">
        <v>0</v>
      </c>
      <c r="M56" s="190"/>
      <c r="N56" s="190"/>
      <c r="O56" s="190"/>
      <c r="P56" s="190"/>
      <c r="Q56" s="190">
        <f t="shared" si="0"/>
        <v>0</v>
      </c>
      <c r="R56" s="192">
        <v>70.16</v>
      </c>
      <c r="S56" s="190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 x14ac:dyDescent="0.25">
      <c r="A57" s="192" t="s">
        <v>355</v>
      </c>
      <c r="B57" s="190"/>
      <c r="C57" s="190">
        <v>0</v>
      </c>
      <c r="D57" s="190">
        <v>0</v>
      </c>
      <c r="E57" s="190">
        <v>0</v>
      </c>
      <c r="F57" s="190"/>
      <c r="G57" s="190"/>
      <c r="H57" s="190"/>
      <c r="I57" s="190">
        <v>0</v>
      </c>
      <c r="J57" s="190"/>
      <c r="K57" s="190">
        <v>0</v>
      </c>
      <c r="L57" s="190">
        <v>0</v>
      </c>
      <c r="M57" s="190"/>
      <c r="N57" s="190"/>
      <c r="O57" s="190"/>
      <c r="P57" s="190"/>
      <c r="Q57" s="190">
        <f t="shared" si="0"/>
        <v>0</v>
      </c>
      <c r="R57" s="192">
        <v>70.16</v>
      </c>
      <c r="S57" s="190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 x14ac:dyDescent="0.25">
      <c r="A58" s="192" t="s">
        <v>356</v>
      </c>
      <c r="B58" s="190"/>
      <c r="C58" s="190">
        <v>0</v>
      </c>
      <c r="D58" s="190">
        <v>0</v>
      </c>
      <c r="E58" s="190">
        <v>0</v>
      </c>
      <c r="F58" s="190"/>
      <c r="G58" s="190"/>
      <c r="H58" s="190"/>
      <c r="I58" s="190">
        <v>0</v>
      </c>
      <c r="J58" s="190"/>
      <c r="K58" s="190">
        <v>0</v>
      </c>
      <c r="L58" s="190">
        <v>0</v>
      </c>
      <c r="M58" s="190"/>
      <c r="N58" s="190"/>
      <c r="O58" s="190"/>
      <c r="P58" s="190"/>
      <c r="Q58" s="190">
        <f t="shared" si="0"/>
        <v>0</v>
      </c>
      <c r="R58" s="192">
        <v>70.16</v>
      </c>
      <c r="S58" s="190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 x14ac:dyDescent="0.25">
      <c r="A59" s="192" t="s">
        <v>357</v>
      </c>
      <c r="B59" s="190"/>
      <c r="C59" s="190">
        <v>0</v>
      </c>
      <c r="D59" s="190">
        <v>0</v>
      </c>
      <c r="E59" s="190">
        <v>0</v>
      </c>
      <c r="F59" s="190"/>
      <c r="G59" s="190"/>
      <c r="H59" s="190"/>
      <c r="I59" s="190">
        <v>0</v>
      </c>
      <c r="J59" s="190"/>
      <c r="K59" s="190">
        <v>0</v>
      </c>
      <c r="L59" s="190">
        <v>0</v>
      </c>
      <c r="M59" s="190"/>
      <c r="N59" s="190"/>
      <c r="O59" s="190"/>
      <c r="P59" s="190"/>
      <c r="Q59" s="190">
        <f t="shared" si="0"/>
        <v>0</v>
      </c>
      <c r="R59" s="192">
        <v>70.16</v>
      </c>
      <c r="S59" s="190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 x14ac:dyDescent="0.25">
      <c r="A60" s="192" t="s">
        <v>358</v>
      </c>
      <c r="B60" s="190"/>
      <c r="C60" s="190">
        <v>0</v>
      </c>
      <c r="D60" s="190">
        <v>0</v>
      </c>
      <c r="E60" s="190">
        <v>0</v>
      </c>
      <c r="F60" s="190"/>
      <c r="G60" s="190"/>
      <c r="H60" s="190"/>
      <c r="I60" s="190">
        <v>0</v>
      </c>
      <c r="J60" s="190"/>
      <c r="K60" s="190">
        <v>0</v>
      </c>
      <c r="L60" s="190">
        <v>0</v>
      </c>
      <c r="M60" s="190"/>
      <c r="N60" s="190"/>
      <c r="O60" s="190"/>
      <c r="P60" s="190"/>
      <c r="Q60" s="190">
        <f t="shared" si="0"/>
        <v>0</v>
      </c>
      <c r="R60" s="192">
        <v>70.16</v>
      </c>
      <c r="S60" s="190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 x14ac:dyDescent="0.25">
      <c r="A61" s="192" t="s">
        <v>359</v>
      </c>
      <c r="B61" s="190"/>
      <c r="C61" s="190">
        <v>0</v>
      </c>
      <c r="D61" s="190">
        <v>0</v>
      </c>
      <c r="E61" s="190">
        <v>0</v>
      </c>
      <c r="F61" s="190"/>
      <c r="G61" s="190"/>
      <c r="H61" s="190"/>
      <c r="I61" s="190">
        <v>0</v>
      </c>
      <c r="J61" s="190"/>
      <c r="K61" s="190">
        <v>0</v>
      </c>
      <c r="L61" s="190">
        <v>0</v>
      </c>
      <c r="M61" s="190"/>
      <c r="N61" s="190"/>
      <c r="O61" s="190"/>
      <c r="P61" s="190"/>
      <c r="Q61" s="190">
        <f t="shared" si="0"/>
        <v>0</v>
      </c>
      <c r="R61" s="192">
        <v>70.16</v>
      </c>
      <c r="S61" s="190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 x14ac:dyDescent="0.25">
      <c r="A62" s="192" t="s">
        <v>360</v>
      </c>
      <c r="B62" s="190"/>
      <c r="C62" s="190">
        <v>0</v>
      </c>
      <c r="D62" s="190">
        <v>0</v>
      </c>
      <c r="E62" s="190">
        <v>0</v>
      </c>
      <c r="F62" s="190"/>
      <c r="G62" s="190"/>
      <c r="H62" s="190"/>
      <c r="I62" s="190">
        <v>0</v>
      </c>
      <c r="J62" s="190"/>
      <c r="K62" s="190">
        <v>0</v>
      </c>
      <c r="L62" s="190">
        <v>0</v>
      </c>
      <c r="M62" s="190"/>
      <c r="N62" s="190"/>
      <c r="O62" s="190"/>
      <c r="P62" s="190"/>
      <c r="Q62" s="190">
        <f t="shared" si="0"/>
        <v>0</v>
      </c>
      <c r="R62" s="192">
        <v>70.16</v>
      </c>
      <c r="S62" s="190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 x14ac:dyDescent="0.25">
      <c r="A63" s="192" t="s">
        <v>361</v>
      </c>
      <c r="B63" s="190"/>
      <c r="C63" s="190">
        <v>0</v>
      </c>
      <c r="D63" s="190">
        <v>0</v>
      </c>
      <c r="E63" s="190">
        <v>0</v>
      </c>
      <c r="F63" s="190"/>
      <c r="G63" s="190"/>
      <c r="H63" s="190"/>
      <c r="I63" s="190">
        <v>0</v>
      </c>
      <c r="J63" s="190"/>
      <c r="K63" s="190">
        <v>0</v>
      </c>
      <c r="L63" s="190">
        <v>0</v>
      </c>
      <c r="M63" s="190"/>
      <c r="N63" s="190"/>
      <c r="O63" s="190"/>
      <c r="P63" s="190"/>
      <c r="Q63" s="190">
        <f t="shared" si="0"/>
        <v>0</v>
      </c>
      <c r="R63" s="192">
        <v>70.16</v>
      </c>
      <c r="S63" s="190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 x14ac:dyDescent="0.25">
      <c r="A64" s="192" t="s">
        <v>362</v>
      </c>
      <c r="B64" s="190"/>
      <c r="C64" s="190">
        <v>0</v>
      </c>
      <c r="D64" s="190">
        <v>0</v>
      </c>
      <c r="E64" s="190">
        <v>0</v>
      </c>
      <c r="F64" s="190"/>
      <c r="G64" s="190"/>
      <c r="H64" s="190"/>
      <c r="I64" s="190">
        <v>0</v>
      </c>
      <c r="J64" s="190"/>
      <c r="K64" s="190">
        <v>0</v>
      </c>
      <c r="L64" s="190">
        <v>0</v>
      </c>
      <c r="M64" s="190"/>
      <c r="N64" s="190"/>
      <c r="O64" s="190"/>
      <c r="P64" s="190"/>
      <c r="Q64" s="190">
        <f t="shared" si="0"/>
        <v>0</v>
      </c>
      <c r="R64" s="192">
        <v>70.16</v>
      </c>
      <c r="S64" s="190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 x14ac:dyDescent="0.25">
      <c r="A65" s="192" t="s">
        <v>363</v>
      </c>
      <c r="B65" s="190"/>
      <c r="C65" s="190">
        <v>0</v>
      </c>
      <c r="D65" s="190">
        <v>0</v>
      </c>
      <c r="E65" s="190">
        <v>0</v>
      </c>
      <c r="F65" s="190"/>
      <c r="G65" s="190"/>
      <c r="H65" s="190"/>
      <c r="I65" s="190">
        <v>0</v>
      </c>
      <c r="J65" s="190"/>
      <c r="K65" s="190">
        <v>0</v>
      </c>
      <c r="L65" s="190">
        <v>0</v>
      </c>
      <c r="M65" s="190"/>
      <c r="N65" s="190"/>
      <c r="O65" s="190"/>
      <c r="P65" s="190"/>
      <c r="Q65" s="190">
        <f t="shared" si="0"/>
        <v>0</v>
      </c>
      <c r="R65" s="192">
        <v>70.16</v>
      </c>
      <c r="S65" s="190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 x14ac:dyDescent="0.25">
      <c r="A66" s="192" t="s">
        <v>364</v>
      </c>
      <c r="B66" s="190"/>
      <c r="C66" s="190">
        <v>0</v>
      </c>
      <c r="D66" s="190">
        <v>0</v>
      </c>
      <c r="E66" s="190">
        <v>0</v>
      </c>
      <c r="F66" s="190"/>
      <c r="G66" s="190"/>
      <c r="H66" s="190"/>
      <c r="I66" s="190">
        <v>0</v>
      </c>
      <c r="J66" s="190"/>
      <c r="K66" s="190">
        <v>0</v>
      </c>
      <c r="L66" s="190">
        <v>0</v>
      </c>
      <c r="M66" s="190"/>
      <c r="N66" s="190"/>
      <c r="O66" s="190"/>
      <c r="P66" s="190"/>
      <c r="Q66" s="190">
        <f t="shared" si="0"/>
        <v>0</v>
      </c>
      <c r="R66" s="192">
        <v>70.16</v>
      </c>
      <c r="S66" s="190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 x14ac:dyDescent="0.25">
      <c r="A67" s="192" t="s">
        <v>365</v>
      </c>
      <c r="B67" s="190"/>
      <c r="C67" s="190">
        <v>0</v>
      </c>
      <c r="D67" s="190">
        <v>0</v>
      </c>
      <c r="E67" s="190">
        <v>0</v>
      </c>
      <c r="F67" s="190"/>
      <c r="G67" s="190"/>
      <c r="H67" s="190"/>
      <c r="I67" s="190">
        <v>0</v>
      </c>
      <c r="J67" s="190"/>
      <c r="K67" s="190">
        <v>0</v>
      </c>
      <c r="L67" s="190">
        <v>0</v>
      </c>
      <c r="M67" s="190"/>
      <c r="N67" s="190"/>
      <c r="O67" s="190"/>
      <c r="P67" s="190"/>
      <c r="Q67" s="190">
        <f t="shared" si="0"/>
        <v>0</v>
      </c>
      <c r="R67" s="192">
        <v>70.16</v>
      </c>
      <c r="S67" s="190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 x14ac:dyDescent="0.25">
      <c r="A68" s="192" t="s">
        <v>366</v>
      </c>
      <c r="B68" s="190"/>
      <c r="C68" s="190">
        <v>0</v>
      </c>
      <c r="D68" s="190">
        <v>0</v>
      </c>
      <c r="E68" s="190">
        <v>0</v>
      </c>
      <c r="F68" s="190"/>
      <c r="G68" s="190"/>
      <c r="H68" s="190"/>
      <c r="I68" s="190">
        <v>0</v>
      </c>
      <c r="J68" s="190"/>
      <c r="K68" s="190">
        <v>0</v>
      </c>
      <c r="L68" s="190">
        <v>0</v>
      </c>
      <c r="M68" s="190"/>
      <c r="N68" s="190"/>
      <c r="O68" s="190"/>
      <c r="P68" s="190"/>
      <c r="Q68" s="190">
        <f t="shared" ref="Q68:Q98" si="4">SUM(B68:P68)</f>
        <v>0</v>
      </c>
      <c r="R68" s="192">
        <v>70.16</v>
      </c>
      <c r="S68" s="190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 x14ac:dyDescent="0.25">
      <c r="A69" s="192" t="s">
        <v>367</v>
      </c>
      <c r="B69" s="190"/>
      <c r="C69" s="190">
        <v>0</v>
      </c>
      <c r="D69" s="190">
        <v>0</v>
      </c>
      <c r="E69" s="190">
        <v>0</v>
      </c>
      <c r="F69" s="190"/>
      <c r="G69" s="190"/>
      <c r="H69" s="190"/>
      <c r="I69" s="190">
        <v>0</v>
      </c>
      <c r="J69" s="190"/>
      <c r="K69" s="190">
        <v>0</v>
      </c>
      <c r="L69" s="190">
        <v>0</v>
      </c>
      <c r="M69" s="190"/>
      <c r="N69" s="190"/>
      <c r="O69" s="190"/>
      <c r="P69" s="190"/>
      <c r="Q69" s="190">
        <f t="shared" si="4"/>
        <v>0</v>
      </c>
      <c r="R69" s="192">
        <v>70.16</v>
      </c>
      <c r="S69" s="190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 x14ac:dyDescent="0.25">
      <c r="A70" s="192" t="s">
        <v>368</v>
      </c>
      <c r="B70" s="190"/>
      <c r="C70" s="190">
        <v>0</v>
      </c>
      <c r="D70" s="190">
        <v>0</v>
      </c>
      <c r="E70" s="190">
        <v>0</v>
      </c>
      <c r="F70" s="190"/>
      <c r="G70" s="190"/>
      <c r="H70" s="190"/>
      <c r="I70" s="190">
        <v>0</v>
      </c>
      <c r="J70" s="190"/>
      <c r="K70" s="190">
        <v>0</v>
      </c>
      <c r="L70" s="190">
        <v>0</v>
      </c>
      <c r="M70" s="190"/>
      <c r="N70" s="190"/>
      <c r="O70" s="190"/>
      <c r="P70" s="190"/>
      <c r="Q70" s="190">
        <f t="shared" si="4"/>
        <v>0</v>
      </c>
      <c r="R70" s="192">
        <v>70.16</v>
      </c>
      <c r="S70" s="190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 x14ac:dyDescent="0.25">
      <c r="A71" s="192" t="s">
        <v>369</v>
      </c>
      <c r="B71" s="190"/>
      <c r="C71" s="190">
        <v>0</v>
      </c>
      <c r="D71" s="190">
        <v>0</v>
      </c>
      <c r="E71" s="190">
        <v>0</v>
      </c>
      <c r="F71" s="190"/>
      <c r="G71" s="190"/>
      <c r="H71" s="190"/>
      <c r="I71" s="190">
        <v>0</v>
      </c>
      <c r="J71" s="190"/>
      <c r="K71" s="190">
        <v>0</v>
      </c>
      <c r="L71" s="190">
        <v>0</v>
      </c>
      <c r="M71" s="190"/>
      <c r="N71" s="190"/>
      <c r="O71" s="190"/>
      <c r="P71" s="190"/>
      <c r="Q71" s="190">
        <f t="shared" si="4"/>
        <v>0</v>
      </c>
      <c r="R71" s="192">
        <v>70.16</v>
      </c>
      <c r="S71" s="190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 x14ac:dyDescent="0.25">
      <c r="A72" s="192" t="s">
        <v>370</v>
      </c>
      <c r="B72" s="190"/>
      <c r="C72" s="190">
        <v>0</v>
      </c>
      <c r="D72" s="190">
        <v>0</v>
      </c>
      <c r="E72" s="190">
        <v>0</v>
      </c>
      <c r="F72" s="190"/>
      <c r="G72" s="190"/>
      <c r="H72" s="190"/>
      <c r="I72" s="190">
        <v>0</v>
      </c>
      <c r="J72" s="190"/>
      <c r="K72" s="190">
        <v>0</v>
      </c>
      <c r="L72" s="190">
        <v>0</v>
      </c>
      <c r="M72" s="190"/>
      <c r="N72" s="190"/>
      <c r="O72" s="190"/>
      <c r="P72" s="190"/>
      <c r="Q72" s="190">
        <f t="shared" si="4"/>
        <v>0</v>
      </c>
      <c r="R72" s="192">
        <v>70.16</v>
      </c>
      <c r="S72" s="190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 x14ac:dyDescent="0.25">
      <c r="A73" s="192" t="s">
        <v>371</v>
      </c>
      <c r="B73" s="190"/>
      <c r="C73" s="190">
        <v>0</v>
      </c>
      <c r="D73" s="190">
        <v>0</v>
      </c>
      <c r="E73" s="190">
        <v>0</v>
      </c>
      <c r="F73" s="190"/>
      <c r="G73" s="190"/>
      <c r="H73" s="190"/>
      <c r="I73" s="190">
        <v>0</v>
      </c>
      <c r="J73" s="190"/>
      <c r="K73" s="190">
        <v>0</v>
      </c>
      <c r="L73" s="190">
        <v>0</v>
      </c>
      <c r="M73" s="190"/>
      <c r="N73" s="190"/>
      <c r="O73" s="190"/>
      <c r="P73" s="190"/>
      <c r="Q73" s="190">
        <f t="shared" si="4"/>
        <v>0</v>
      </c>
      <c r="R73" s="192">
        <v>70.16</v>
      </c>
      <c r="S73" s="190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 x14ac:dyDescent="0.25">
      <c r="A74" s="192" t="s">
        <v>372</v>
      </c>
      <c r="B74" s="190"/>
      <c r="C74" s="190">
        <v>0</v>
      </c>
      <c r="D74" s="190">
        <v>0</v>
      </c>
      <c r="E74" s="190">
        <v>0</v>
      </c>
      <c r="F74" s="190"/>
      <c r="G74" s="190"/>
      <c r="H74" s="190"/>
      <c r="I74" s="190">
        <v>0</v>
      </c>
      <c r="J74" s="190"/>
      <c r="K74" s="190">
        <v>0</v>
      </c>
      <c r="L74" s="190">
        <v>0</v>
      </c>
      <c r="M74" s="190"/>
      <c r="N74" s="190"/>
      <c r="O74" s="190"/>
      <c r="P74" s="190"/>
      <c r="Q74" s="190">
        <f t="shared" si="4"/>
        <v>0</v>
      </c>
      <c r="R74" s="192">
        <v>70.16</v>
      </c>
      <c r="S74" s="190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 x14ac:dyDescent="0.25">
      <c r="A75" s="192" t="s">
        <v>373</v>
      </c>
      <c r="B75" s="190"/>
      <c r="C75" s="190">
        <v>0</v>
      </c>
      <c r="D75" s="190">
        <v>0</v>
      </c>
      <c r="E75" s="190">
        <v>0</v>
      </c>
      <c r="F75" s="190"/>
      <c r="G75" s="190"/>
      <c r="H75" s="190"/>
      <c r="I75" s="190">
        <v>0</v>
      </c>
      <c r="J75" s="190"/>
      <c r="K75" s="190">
        <v>0</v>
      </c>
      <c r="L75" s="190">
        <v>0</v>
      </c>
      <c r="M75" s="190"/>
      <c r="N75" s="190"/>
      <c r="O75" s="190"/>
      <c r="P75" s="190"/>
      <c r="Q75" s="190">
        <f t="shared" si="4"/>
        <v>0</v>
      </c>
      <c r="R75" s="192">
        <v>70.16</v>
      </c>
      <c r="S75" s="190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 x14ac:dyDescent="0.25">
      <c r="A76" s="192" t="s">
        <v>374</v>
      </c>
      <c r="B76" s="190"/>
      <c r="C76" s="190">
        <v>0</v>
      </c>
      <c r="D76" s="190">
        <v>0</v>
      </c>
      <c r="E76" s="190">
        <v>0</v>
      </c>
      <c r="F76" s="190"/>
      <c r="G76" s="190"/>
      <c r="H76" s="190"/>
      <c r="I76" s="190">
        <v>0</v>
      </c>
      <c r="J76" s="190"/>
      <c r="K76" s="190">
        <v>0</v>
      </c>
      <c r="L76" s="190">
        <v>0</v>
      </c>
      <c r="M76" s="190"/>
      <c r="N76" s="190"/>
      <c r="O76" s="190"/>
      <c r="P76" s="190"/>
      <c r="Q76" s="190">
        <f t="shared" si="4"/>
        <v>0</v>
      </c>
      <c r="R76" s="192">
        <v>70.16</v>
      </c>
      <c r="S76" s="190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 x14ac:dyDescent="0.25">
      <c r="A77" s="192" t="s">
        <v>375</v>
      </c>
      <c r="B77" s="190"/>
      <c r="C77" s="190">
        <v>0</v>
      </c>
      <c r="D77" s="190">
        <v>0</v>
      </c>
      <c r="E77" s="190">
        <v>0</v>
      </c>
      <c r="F77" s="190"/>
      <c r="G77" s="190"/>
      <c r="H77" s="190"/>
      <c r="I77" s="190">
        <v>0</v>
      </c>
      <c r="J77" s="190"/>
      <c r="K77" s="190">
        <v>0</v>
      </c>
      <c r="L77" s="190">
        <v>0</v>
      </c>
      <c r="M77" s="190"/>
      <c r="N77" s="190"/>
      <c r="O77" s="190"/>
      <c r="P77" s="190"/>
      <c r="Q77" s="190">
        <f t="shared" si="4"/>
        <v>0</v>
      </c>
      <c r="R77" s="192">
        <v>70.16</v>
      </c>
      <c r="S77" s="190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 x14ac:dyDescent="0.25">
      <c r="A78" s="192" t="s">
        <v>376</v>
      </c>
      <c r="B78" s="190"/>
      <c r="C78" s="190">
        <v>0</v>
      </c>
      <c r="D78" s="190">
        <v>0</v>
      </c>
      <c r="E78" s="190">
        <v>0</v>
      </c>
      <c r="F78" s="190"/>
      <c r="G78" s="190"/>
      <c r="H78" s="190"/>
      <c r="I78" s="190">
        <v>0</v>
      </c>
      <c r="J78" s="190"/>
      <c r="K78" s="190">
        <v>0</v>
      </c>
      <c r="L78" s="190">
        <v>0</v>
      </c>
      <c r="M78" s="190"/>
      <c r="N78" s="190"/>
      <c r="O78" s="190"/>
      <c r="P78" s="190"/>
      <c r="Q78" s="190">
        <f t="shared" si="4"/>
        <v>0</v>
      </c>
      <c r="R78" s="192">
        <v>70.16</v>
      </c>
      <c r="S78" s="190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 x14ac:dyDescent="0.25">
      <c r="A79" s="192" t="s">
        <v>377</v>
      </c>
      <c r="B79" s="190"/>
      <c r="C79" s="190">
        <v>0</v>
      </c>
      <c r="D79" s="190">
        <v>0</v>
      </c>
      <c r="E79" s="190">
        <v>0</v>
      </c>
      <c r="F79" s="190"/>
      <c r="G79" s="190"/>
      <c r="H79" s="190"/>
      <c r="I79" s="190">
        <v>0</v>
      </c>
      <c r="J79" s="190"/>
      <c r="K79" s="190">
        <v>0</v>
      </c>
      <c r="L79" s="190">
        <v>0</v>
      </c>
      <c r="M79" s="190"/>
      <c r="N79" s="190"/>
      <c r="O79" s="190"/>
      <c r="P79" s="190"/>
      <c r="Q79" s="190">
        <f t="shared" si="4"/>
        <v>0</v>
      </c>
      <c r="R79" s="192">
        <v>-69.84</v>
      </c>
      <c r="S79" s="190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 x14ac:dyDescent="0.25">
      <c r="A80" s="192" t="s">
        <v>378</v>
      </c>
      <c r="B80" s="190"/>
      <c r="C80" s="190">
        <v>0</v>
      </c>
      <c r="D80" s="190">
        <v>0</v>
      </c>
      <c r="E80" s="190">
        <v>0</v>
      </c>
      <c r="F80" s="190"/>
      <c r="G80" s="190"/>
      <c r="H80" s="190"/>
      <c r="I80" s="190">
        <v>0</v>
      </c>
      <c r="J80" s="190"/>
      <c r="K80" s="190">
        <v>0</v>
      </c>
      <c r="L80" s="190">
        <v>0</v>
      </c>
      <c r="M80" s="190"/>
      <c r="N80" s="190"/>
      <c r="O80" s="190"/>
      <c r="P80" s="190"/>
      <c r="Q80" s="190">
        <f t="shared" si="4"/>
        <v>0</v>
      </c>
      <c r="R80" s="192">
        <v>-69.84</v>
      </c>
      <c r="S80" s="190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 x14ac:dyDescent="0.25">
      <c r="A81" s="192" t="s">
        <v>379</v>
      </c>
      <c r="B81" s="190"/>
      <c r="C81" s="190">
        <v>0</v>
      </c>
      <c r="D81" s="190">
        <v>0</v>
      </c>
      <c r="E81" s="190">
        <v>0</v>
      </c>
      <c r="F81" s="190"/>
      <c r="G81" s="190"/>
      <c r="H81" s="190"/>
      <c r="I81" s="190">
        <v>0</v>
      </c>
      <c r="J81" s="190"/>
      <c r="K81" s="190">
        <v>0</v>
      </c>
      <c r="L81" s="190">
        <v>0</v>
      </c>
      <c r="M81" s="190"/>
      <c r="N81" s="190"/>
      <c r="O81" s="190"/>
      <c r="P81" s="190"/>
      <c r="Q81" s="190">
        <f t="shared" si="4"/>
        <v>0</v>
      </c>
      <c r="R81" s="192">
        <v>-69.84</v>
      </c>
      <c r="S81" s="190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 x14ac:dyDescent="0.25">
      <c r="A82" s="192" t="s">
        <v>380</v>
      </c>
      <c r="B82" s="190"/>
      <c r="C82" s="190">
        <v>0</v>
      </c>
      <c r="D82" s="190">
        <v>0</v>
      </c>
      <c r="E82" s="190">
        <v>0</v>
      </c>
      <c r="F82" s="190"/>
      <c r="G82" s="190"/>
      <c r="H82" s="190"/>
      <c r="I82" s="190">
        <v>0</v>
      </c>
      <c r="J82" s="190"/>
      <c r="K82" s="190">
        <v>0</v>
      </c>
      <c r="L82" s="190">
        <v>0</v>
      </c>
      <c r="M82" s="190"/>
      <c r="N82" s="190"/>
      <c r="O82" s="190"/>
      <c r="P82" s="190"/>
      <c r="Q82" s="190">
        <f t="shared" si="4"/>
        <v>0</v>
      </c>
      <c r="R82" s="192">
        <v>-69.84</v>
      </c>
      <c r="S82" s="190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 x14ac:dyDescent="0.25">
      <c r="A83" s="192" t="s">
        <v>381</v>
      </c>
      <c r="B83" s="190"/>
      <c r="C83" s="190">
        <v>0</v>
      </c>
      <c r="D83" s="190">
        <v>0</v>
      </c>
      <c r="E83" s="190">
        <v>0</v>
      </c>
      <c r="F83" s="190"/>
      <c r="G83" s="190"/>
      <c r="H83" s="190"/>
      <c r="I83" s="190">
        <v>0</v>
      </c>
      <c r="J83" s="190"/>
      <c r="K83" s="190">
        <v>0</v>
      </c>
      <c r="L83" s="190">
        <v>0</v>
      </c>
      <c r="M83" s="190"/>
      <c r="N83" s="190"/>
      <c r="O83" s="190"/>
      <c r="P83" s="190"/>
      <c r="Q83" s="190">
        <f t="shared" si="4"/>
        <v>0</v>
      </c>
      <c r="R83" s="192">
        <v>-69.84</v>
      </c>
      <c r="S83" s="190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 x14ac:dyDescent="0.25">
      <c r="A84" s="192" t="s">
        <v>382</v>
      </c>
      <c r="B84" s="190"/>
      <c r="C84" s="190">
        <v>0</v>
      </c>
      <c r="D84" s="190">
        <v>0</v>
      </c>
      <c r="E84" s="190">
        <v>0</v>
      </c>
      <c r="F84" s="190"/>
      <c r="G84" s="190"/>
      <c r="H84" s="190"/>
      <c r="I84" s="190">
        <v>0</v>
      </c>
      <c r="J84" s="190"/>
      <c r="K84" s="190">
        <v>0</v>
      </c>
      <c r="L84" s="190">
        <v>0</v>
      </c>
      <c r="M84" s="190"/>
      <c r="N84" s="190"/>
      <c r="O84" s="190"/>
      <c r="P84" s="190"/>
      <c r="Q84" s="190">
        <f t="shared" si="4"/>
        <v>0</v>
      </c>
      <c r="R84" s="192">
        <v>-69.84</v>
      </c>
      <c r="S84" s="190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 x14ac:dyDescent="0.25">
      <c r="A85" s="192" t="s">
        <v>383</v>
      </c>
      <c r="B85" s="190"/>
      <c r="C85" s="190">
        <v>0</v>
      </c>
      <c r="D85" s="190">
        <v>0</v>
      </c>
      <c r="E85" s="190">
        <v>0</v>
      </c>
      <c r="F85" s="190"/>
      <c r="G85" s="190"/>
      <c r="H85" s="190"/>
      <c r="I85" s="190">
        <v>0</v>
      </c>
      <c r="J85" s="190"/>
      <c r="K85" s="190">
        <v>0</v>
      </c>
      <c r="L85" s="190">
        <v>0</v>
      </c>
      <c r="M85" s="190"/>
      <c r="N85" s="190"/>
      <c r="O85" s="190"/>
      <c r="P85" s="190"/>
      <c r="Q85" s="190">
        <f t="shared" si="4"/>
        <v>0</v>
      </c>
      <c r="R85" s="192">
        <v>-69.84</v>
      </c>
      <c r="S85" s="190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 x14ac:dyDescent="0.25">
      <c r="A86" s="192" t="s">
        <v>384</v>
      </c>
      <c r="B86" s="190"/>
      <c r="C86" s="190">
        <v>0</v>
      </c>
      <c r="D86" s="190">
        <v>0</v>
      </c>
      <c r="E86" s="190">
        <v>0</v>
      </c>
      <c r="F86" s="190"/>
      <c r="G86" s="190"/>
      <c r="H86" s="190"/>
      <c r="I86" s="190">
        <v>0</v>
      </c>
      <c r="J86" s="190"/>
      <c r="K86" s="190">
        <v>0</v>
      </c>
      <c r="L86" s="190">
        <v>0</v>
      </c>
      <c r="M86" s="190"/>
      <c r="N86" s="190"/>
      <c r="O86" s="190"/>
      <c r="P86" s="190"/>
      <c r="Q86" s="190">
        <f t="shared" si="4"/>
        <v>0</v>
      </c>
      <c r="R86" s="192">
        <v>-69.84</v>
      </c>
      <c r="S86" s="190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 x14ac:dyDescent="0.25">
      <c r="A87" s="192" t="s">
        <v>385</v>
      </c>
      <c r="B87" s="190"/>
      <c r="C87" s="190">
        <v>0</v>
      </c>
      <c r="D87" s="190">
        <v>0</v>
      </c>
      <c r="E87" s="190">
        <v>0</v>
      </c>
      <c r="F87" s="190"/>
      <c r="G87" s="190"/>
      <c r="H87" s="190"/>
      <c r="I87" s="190">
        <v>0</v>
      </c>
      <c r="J87" s="190"/>
      <c r="K87" s="190">
        <v>0</v>
      </c>
      <c r="L87" s="190">
        <v>0</v>
      </c>
      <c r="M87" s="190"/>
      <c r="N87" s="190"/>
      <c r="O87" s="190"/>
      <c r="P87" s="190"/>
      <c r="Q87" s="190">
        <f t="shared" si="4"/>
        <v>0</v>
      </c>
      <c r="R87" s="192">
        <v>-69.84</v>
      </c>
      <c r="S87" s="190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 x14ac:dyDescent="0.25">
      <c r="A88" s="192" t="s">
        <v>386</v>
      </c>
      <c r="B88" s="190"/>
      <c r="C88" s="190">
        <v>0</v>
      </c>
      <c r="D88" s="190">
        <v>0</v>
      </c>
      <c r="E88" s="190">
        <v>0</v>
      </c>
      <c r="F88" s="190"/>
      <c r="G88" s="190"/>
      <c r="H88" s="190"/>
      <c r="I88" s="190">
        <v>0</v>
      </c>
      <c r="J88" s="190"/>
      <c r="K88" s="190">
        <v>0</v>
      </c>
      <c r="L88" s="190">
        <v>0</v>
      </c>
      <c r="M88" s="190"/>
      <c r="N88" s="190"/>
      <c r="O88" s="190"/>
      <c r="P88" s="190"/>
      <c r="Q88" s="190">
        <f t="shared" si="4"/>
        <v>0</v>
      </c>
      <c r="R88" s="192">
        <v>-69.83</v>
      </c>
      <c r="S88" s="190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 x14ac:dyDescent="0.25">
      <c r="A89" s="192" t="s">
        <v>387</v>
      </c>
      <c r="B89" s="190"/>
      <c r="C89" s="190">
        <v>0</v>
      </c>
      <c r="D89" s="190">
        <v>0</v>
      </c>
      <c r="E89" s="190">
        <v>0</v>
      </c>
      <c r="F89" s="190"/>
      <c r="G89" s="190"/>
      <c r="H89" s="190"/>
      <c r="I89" s="190">
        <v>0</v>
      </c>
      <c r="J89" s="190"/>
      <c r="K89" s="190">
        <v>0</v>
      </c>
      <c r="L89" s="190">
        <v>0</v>
      </c>
      <c r="M89" s="190"/>
      <c r="N89" s="190"/>
      <c r="O89" s="190"/>
      <c r="P89" s="190"/>
      <c r="Q89" s="190">
        <f t="shared" si="4"/>
        <v>0</v>
      </c>
      <c r="R89" s="192">
        <v>-69.84</v>
      </c>
      <c r="S89" s="190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 x14ac:dyDescent="0.25">
      <c r="A90" s="192" t="s">
        <v>388</v>
      </c>
      <c r="B90" s="190"/>
      <c r="C90" s="190">
        <v>0</v>
      </c>
      <c r="D90" s="190">
        <v>0</v>
      </c>
      <c r="E90" s="190">
        <v>0</v>
      </c>
      <c r="F90" s="190"/>
      <c r="G90" s="190"/>
      <c r="H90" s="190"/>
      <c r="I90" s="190">
        <v>0</v>
      </c>
      <c r="J90" s="190"/>
      <c r="K90" s="190">
        <v>0</v>
      </c>
      <c r="L90" s="190">
        <v>0</v>
      </c>
      <c r="M90" s="190"/>
      <c r="N90" s="190"/>
      <c r="O90" s="190"/>
      <c r="P90" s="190"/>
      <c r="Q90" s="190">
        <f t="shared" si="4"/>
        <v>0</v>
      </c>
      <c r="R90" s="192">
        <v>-69.84</v>
      </c>
      <c r="S90" s="190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 x14ac:dyDescent="0.25">
      <c r="A91" s="192" t="s">
        <v>389</v>
      </c>
      <c r="B91" s="190"/>
      <c r="C91" s="190">
        <v>0</v>
      </c>
      <c r="D91" s="190">
        <v>0</v>
      </c>
      <c r="E91" s="190">
        <v>0</v>
      </c>
      <c r="F91" s="190"/>
      <c r="G91" s="190"/>
      <c r="H91" s="190"/>
      <c r="I91" s="190">
        <v>0</v>
      </c>
      <c r="J91" s="190"/>
      <c r="K91" s="190">
        <v>0</v>
      </c>
      <c r="L91" s="190">
        <v>0</v>
      </c>
      <c r="M91" s="190"/>
      <c r="N91" s="190"/>
      <c r="O91" s="190"/>
      <c r="P91" s="190"/>
      <c r="Q91" s="190">
        <f t="shared" si="4"/>
        <v>0</v>
      </c>
      <c r="R91" s="192">
        <v>-69.84</v>
      </c>
      <c r="S91" s="190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 x14ac:dyDescent="0.25">
      <c r="A92" s="192" t="s">
        <v>390</v>
      </c>
      <c r="B92" s="190"/>
      <c r="C92" s="190">
        <v>0</v>
      </c>
      <c r="D92" s="190">
        <v>0</v>
      </c>
      <c r="E92" s="190">
        <v>0</v>
      </c>
      <c r="F92" s="190"/>
      <c r="G92" s="190"/>
      <c r="H92" s="190"/>
      <c r="I92" s="190">
        <v>0</v>
      </c>
      <c r="J92" s="190"/>
      <c r="K92" s="190">
        <v>0</v>
      </c>
      <c r="L92" s="190">
        <v>0</v>
      </c>
      <c r="M92" s="190"/>
      <c r="N92" s="190"/>
      <c r="O92" s="190"/>
      <c r="P92" s="190"/>
      <c r="Q92" s="190">
        <f t="shared" si="4"/>
        <v>0</v>
      </c>
      <c r="R92" s="192">
        <v>-69.84</v>
      </c>
      <c r="S92" s="190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 x14ac:dyDescent="0.25">
      <c r="A93" s="192" t="s">
        <v>391</v>
      </c>
      <c r="B93" s="190"/>
      <c r="C93" s="190">
        <v>0</v>
      </c>
      <c r="D93" s="190">
        <v>0</v>
      </c>
      <c r="E93" s="190">
        <v>0</v>
      </c>
      <c r="F93" s="190"/>
      <c r="G93" s="190"/>
      <c r="H93" s="190"/>
      <c r="I93" s="190">
        <v>0</v>
      </c>
      <c r="J93" s="190"/>
      <c r="K93" s="190">
        <v>0</v>
      </c>
      <c r="L93" s="190">
        <v>0</v>
      </c>
      <c r="M93" s="190"/>
      <c r="N93" s="190"/>
      <c r="O93" s="190"/>
      <c r="P93" s="190"/>
      <c r="Q93" s="190">
        <f t="shared" si="4"/>
        <v>0</v>
      </c>
      <c r="R93" s="192">
        <v>-69.84</v>
      </c>
      <c r="S93" s="190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 x14ac:dyDescent="0.25">
      <c r="A94" s="192" t="s">
        <v>392</v>
      </c>
      <c r="B94" s="190"/>
      <c r="C94" s="190">
        <v>0</v>
      </c>
      <c r="D94" s="190">
        <v>0</v>
      </c>
      <c r="E94" s="190">
        <v>0</v>
      </c>
      <c r="F94" s="190"/>
      <c r="G94" s="190"/>
      <c r="H94" s="190"/>
      <c r="I94" s="190">
        <v>0</v>
      </c>
      <c r="J94" s="190"/>
      <c r="K94" s="190">
        <v>0</v>
      </c>
      <c r="L94" s="190">
        <v>0</v>
      </c>
      <c r="M94" s="190"/>
      <c r="N94" s="190"/>
      <c r="O94" s="190"/>
      <c r="P94" s="190"/>
      <c r="Q94" s="190">
        <f t="shared" si="4"/>
        <v>0</v>
      </c>
      <c r="R94" s="192">
        <v>-69.83</v>
      </c>
      <c r="S94" s="190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 x14ac:dyDescent="0.25">
      <c r="A95" s="192" t="s">
        <v>393</v>
      </c>
      <c r="B95" s="190"/>
      <c r="C95" s="190">
        <v>0</v>
      </c>
      <c r="D95" s="190">
        <v>0</v>
      </c>
      <c r="E95" s="190">
        <v>0</v>
      </c>
      <c r="F95" s="190"/>
      <c r="G95" s="190"/>
      <c r="H95" s="190"/>
      <c r="I95" s="190">
        <v>0</v>
      </c>
      <c r="J95" s="190"/>
      <c r="K95" s="190">
        <v>0</v>
      </c>
      <c r="L95" s="190">
        <v>0</v>
      </c>
      <c r="M95" s="190"/>
      <c r="N95" s="190"/>
      <c r="O95" s="190"/>
      <c r="P95" s="190"/>
      <c r="Q95" s="190">
        <f t="shared" si="4"/>
        <v>0</v>
      </c>
      <c r="R95" s="192">
        <v>-69.84</v>
      </c>
      <c r="S95" s="190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 x14ac:dyDescent="0.25">
      <c r="A96" s="192" t="s">
        <v>394</v>
      </c>
      <c r="B96" s="190"/>
      <c r="C96" s="190">
        <v>0</v>
      </c>
      <c r="D96" s="190">
        <v>0</v>
      </c>
      <c r="E96" s="190">
        <v>0</v>
      </c>
      <c r="F96" s="190"/>
      <c r="G96" s="190"/>
      <c r="H96" s="190"/>
      <c r="I96" s="190">
        <v>0</v>
      </c>
      <c r="J96" s="190"/>
      <c r="K96" s="190">
        <v>0</v>
      </c>
      <c r="L96" s="190">
        <v>0</v>
      </c>
      <c r="M96" s="190"/>
      <c r="N96" s="190"/>
      <c r="O96" s="190"/>
      <c r="P96" s="190"/>
      <c r="Q96" s="190">
        <f t="shared" si="4"/>
        <v>0</v>
      </c>
      <c r="R96" s="192">
        <v>-69.84</v>
      </c>
      <c r="S96" s="190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 x14ac:dyDescent="0.25">
      <c r="A97" s="192" t="s">
        <v>395</v>
      </c>
      <c r="B97" s="190"/>
      <c r="C97" s="190">
        <v>0</v>
      </c>
      <c r="D97" s="190">
        <v>0</v>
      </c>
      <c r="E97" s="190">
        <v>0</v>
      </c>
      <c r="F97" s="190"/>
      <c r="G97" s="190"/>
      <c r="H97" s="190"/>
      <c r="I97" s="190">
        <v>0</v>
      </c>
      <c r="J97" s="190"/>
      <c r="K97" s="190">
        <v>0</v>
      </c>
      <c r="L97" s="190">
        <v>0</v>
      </c>
      <c r="M97" s="190"/>
      <c r="N97" s="190"/>
      <c r="O97" s="190"/>
      <c r="P97" s="190"/>
      <c r="Q97" s="190">
        <f t="shared" si="4"/>
        <v>0</v>
      </c>
      <c r="R97" s="192">
        <v>-69.84</v>
      </c>
      <c r="S97" s="190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 x14ac:dyDescent="0.25">
      <c r="A98" s="192" t="s">
        <v>396</v>
      </c>
      <c r="B98" s="190"/>
      <c r="C98" s="190">
        <v>0</v>
      </c>
      <c r="D98" s="190">
        <v>0</v>
      </c>
      <c r="E98" s="190">
        <v>0</v>
      </c>
      <c r="F98" s="190"/>
      <c r="G98" s="190"/>
      <c r="H98" s="190"/>
      <c r="I98" s="190">
        <v>0</v>
      </c>
      <c r="J98" s="190"/>
      <c r="K98" s="190">
        <v>0</v>
      </c>
      <c r="L98" s="190">
        <v>0</v>
      </c>
      <c r="M98" s="190"/>
      <c r="N98" s="190"/>
      <c r="O98" s="190"/>
      <c r="P98" s="190"/>
      <c r="Q98" s="190">
        <f t="shared" si="4"/>
        <v>0</v>
      </c>
      <c r="R98" s="192">
        <v>-69.84</v>
      </c>
      <c r="S98" s="190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Sample</vt:lpstr>
      <vt:lpstr>(Sample)Schedule dont delete </vt:lpstr>
      <vt:lpstr>Calc</vt:lpstr>
      <vt:lpstr>Schedule 2026.5.11 BG</vt:lpstr>
      <vt:lpstr>Schedule 2026.5.11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cp:lastPrinted>2026-05-17T03:11:28Z</cp:lastPrinted>
  <dcterms:created xsi:type="dcterms:W3CDTF">2026-03-14T18:22:56Z</dcterms:created>
  <dcterms:modified xsi:type="dcterms:W3CDTF">2026-06-06T09:18:50Z</dcterms:modified>
</cp:coreProperties>
</file>